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codeName="EstaPasta_de_trabalho"/>
  <bookViews>
    <workbookView xWindow="-120" yWindow="-120" windowWidth="20730" windowHeight="11160" tabRatio="979" activeTab="14"/>
  </bookViews>
  <sheets>
    <sheet name="Introdução" sheetId="54" r:id="rId1"/>
    <sheet name="TELA 1" sheetId="16" r:id="rId2"/>
    <sheet name="TELA 2" sheetId="18" r:id="rId3"/>
    <sheet name="DN217" sheetId="38" state="hidden" r:id="rId4"/>
    <sheet name="Documentos gerais" sheetId="41" state="hidden" r:id="rId5"/>
    <sheet name="auxiliar" sheetId="39" state="hidden" r:id="rId6"/>
    <sheet name="municipal" sheetId="48" state="hidden" r:id="rId7"/>
    <sheet name="TELA 3" sheetId="44" r:id="rId8"/>
    <sheet name="Tela 4 - LAS Cadastro" sheetId="33" r:id="rId9"/>
    <sheet name="Tela 5 - LAS RAS" sheetId="50" r:id="rId10"/>
    <sheet name="Tela 6 - LA" sheetId="36" r:id="rId11"/>
    <sheet name="Tela 7 - Renovação" sheetId="47" r:id="rId12"/>
    <sheet name="Tela 8 - Transporte" sheetId="56" r:id="rId13"/>
    <sheet name="Tela 10 - Dispensa" sheetId="52" r:id="rId14"/>
    <sheet name="Tela 11- Adicionais" sheetId="55" r:id="rId15"/>
    <sheet name="auxdisp" sheetId="53" state="hidden" r:id="rId16"/>
  </sheets>
  <externalReferences>
    <externalReference r:id="rId17"/>
  </externalReferences>
  <definedNames>
    <definedName name="_xlnm._FilterDatabase" localSheetId="3" hidden="1">'DN217'!$A$22:$AH$260</definedName>
    <definedName name="_xlnm._FilterDatabase" localSheetId="4" hidden="1">'Documentos gerais'!$A$10:$AZ$197</definedName>
    <definedName name="_xlnm._FilterDatabase" localSheetId="6" hidden="1">municipal!$A$13:$K$147</definedName>
    <definedName name="_xlnm._FilterDatabase" localSheetId="8" hidden="1">'Tela 4 - LAS Cadastro'!$U$173:$AI$1026</definedName>
    <definedName name="_xlnm._FilterDatabase" localSheetId="12" hidden="1">'Tela 8 - Transporte'!$U$119:$AI$972</definedName>
    <definedName name="alternativa" localSheetId="5">#REF!</definedName>
    <definedName name="alternativa" localSheetId="0">#REF!</definedName>
    <definedName name="alternativa" localSheetId="13">#REF!</definedName>
    <definedName name="alternativa" localSheetId="8">#REF!</definedName>
    <definedName name="alternativa" localSheetId="9">#REF!</definedName>
    <definedName name="alternativa" localSheetId="10">#REF!</definedName>
    <definedName name="alternativa" localSheetId="11">#REF!</definedName>
    <definedName name="alternativa" localSheetId="12">#REF!</definedName>
    <definedName name="alternativa">#REF!</definedName>
    <definedName name="_xlnm.Print_Area" localSheetId="0">Introdução!$B$2:$Q$45</definedName>
    <definedName name="_xlnm.Print_Area" localSheetId="1">'TELA 1'!$B$2:$R$98</definedName>
    <definedName name="_xlnm.Print_Area" localSheetId="13">'Tela 10 - Dispensa'!$B$2:$AJ$90</definedName>
    <definedName name="_xlnm.Print_Area" localSheetId="14">'Tela 11- Adicionais'!$B$2:$AJ$34</definedName>
    <definedName name="_xlnm.Print_Area" localSheetId="2">'TELA 2'!$B$2:$AD$63</definedName>
    <definedName name="_xlnm.Print_Area" localSheetId="7">'TELA 3'!$B$2:$AI$93</definedName>
    <definedName name="_xlnm.Print_Area" localSheetId="8">'Tela 4 - LAS Cadastro'!$B$2:$AJ$168</definedName>
    <definedName name="_xlnm.Print_Area" localSheetId="9">'Tela 5 - LAS RAS'!$B$2:$AJ$164</definedName>
    <definedName name="_xlnm.Print_Area" localSheetId="10">'Tela 6 - LA'!$B$2:$AJ$191</definedName>
    <definedName name="_xlnm.Print_Area" localSheetId="11">'Tela 7 - Renovação'!$B$2:$AJ$173</definedName>
    <definedName name="_xlnm.Print_Area" localSheetId="12">'Tela 8 - Transporte'!$B$2:$AJ$114</definedName>
    <definedName name="CL_1" localSheetId="5">auxiliar!$D$31:$D$33</definedName>
    <definedName name="CL_1" localSheetId="0">#REF!</definedName>
    <definedName name="CL_1" localSheetId="13">#REF!</definedName>
    <definedName name="CL_1" localSheetId="9">#REF!</definedName>
    <definedName name="CL_1" localSheetId="11">#REF!</definedName>
    <definedName name="CL_1" localSheetId="12">#REF!</definedName>
    <definedName name="CL_1">#REF!</definedName>
    <definedName name="CL_2" localSheetId="5">auxiliar!$E$31:$E$33</definedName>
    <definedName name="CL_2" localSheetId="0">#REF!</definedName>
    <definedName name="CL_2" localSheetId="13">#REF!</definedName>
    <definedName name="CL_2" localSheetId="9">#REF!</definedName>
    <definedName name="CL_2" localSheetId="11">#REF!</definedName>
    <definedName name="CL_2" localSheetId="12">#REF!</definedName>
    <definedName name="CL_2">#REF!</definedName>
    <definedName name="CL_3" localSheetId="5">auxiliar!$F$31:$F$33</definedName>
    <definedName name="CL_3" localSheetId="0">#REF!</definedName>
    <definedName name="CL_3" localSheetId="13">#REF!</definedName>
    <definedName name="CL_3" localSheetId="9">#REF!</definedName>
    <definedName name="CL_3" localSheetId="11">#REF!</definedName>
    <definedName name="CL_3" localSheetId="12">#REF!</definedName>
    <definedName name="CL_3">#REF!</definedName>
    <definedName name="CL_4" localSheetId="5">auxiliar!$G$31:$G$33</definedName>
    <definedName name="CL_4" localSheetId="0">#REF!</definedName>
    <definedName name="CL_4" localSheetId="13">#REF!</definedName>
    <definedName name="CL_4" localSheetId="9">#REF!</definedName>
    <definedName name="CL_4" localSheetId="11">#REF!</definedName>
    <definedName name="CL_4" localSheetId="12">#REF!</definedName>
    <definedName name="CL_4">#REF!</definedName>
    <definedName name="CL_5" localSheetId="5">auxiliar!$H$31:$H$33</definedName>
    <definedName name="CL_5" localSheetId="0">#REF!</definedName>
    <definedName name="CL_5" localSheetId="13">#REF!</definedName>
    <definedName name="CL_5" localSheetId="9">#REF!</definedName>
    <definedName name="CL_5" localSheetId="11">#REF!</definedName>
    <definedName name="CL_5" localSheetId="12">#REF!</definedName>
    <definedName name="CL_5">#REF!</definedName>
    <definedName name="CL_6" localSheetId="5">auxiliar!$I$31:$I$33</definedName>
    <definedName name="CL_6" localSheetId="0">#REF!</definedName>
    <definedName name="CL_6" localSheetId="13">#REF!</definedName>
    <definedName name="CL_6" localSheetId="9">#REF!</definedName>
    <definedName name="CL_6" localSheetId="11">#REF!</definedName>
    <definedName name="CL_6" localSheetId="12">#REF!</definedName>
    <definedName name="CL_6">#REF!</definedName>
    <definedName name="d" localSheetId="5">#REF!</definedName>
    <definedName name="d" localSheetId="0">#REF!</definedName>
    <definedName name="d" localSheetId="13">#REF!</definedName>
    <definedName name="d" localSheetId="8">#REF!</definedName>
    <definedName name="d" localSheetId="9">#REF!</definedName>
    <definedName name="d" localSheetId="10">#REF!</definedName>
    <definedName name="d" localSheetId="11">#REF!</definedName>
    <definedName name="d" localSheetId="12">#REF!</definedName>
    <definedName name="d">#REF!</definedName>
    <definedName name="Escolher" localSheetId="5">#REF!</definedName>
    <definedName name="Escolher" localSheetId="0">#REF!</definedName>
    <definedName name="Escolher" localSheetId="13">#REF!</definedName>
    <definedName name="Escolher" localSheetId="8">#REF!</definedName>
    <definedName name="Escolher" localSheetId="9">#REF!</definedName>
    <definedName name="Escolher" localSheetId="10">#REF!</definedName>
    <definedName name="Escolher" localSheetId="11">#REF!</definedName>
    <definedName name="Escolher" localSheetId="12">#REF!</definedName>
    <definedName name="Escolher">#REF!</definedName>
    <definedName name="FL_0" localSheetId="5">auxiliar!$D$31:$I$31</definedName>
    <definedName name="FL_0" localSheetId="0">#REF!</definedName>
    <definedName name="FL_0" localSheetId="13">#REF!</definedName>
    <definedName name="FL_0" localSheetId="9">#REF!</definedName>
    <definedName name="FL_0" localSheetId="11">#REF!</definedName>
    <definedName name="FL_0" localSheetId="12">#REF!</definedName>
    <definedName name="FL_0">#REF!</definedName>
    <definedName name="FL_1" localSheetId="5">auxiliar!$D$32:$I$32</definedName>
    <definedName name="FL_1" localSheetId="0">#REF!</definedName>
    <definedName name="FL_1" localSheetId="13">#REF!</definedName>
    <definedName name="FL_1" localSheetId="9">#REF!</definedName>
    <definedName name="FL_1" localSheetId="11">#REF!</definedName>
    <definedName name="FL_1" localSheetId="12">#REF!</definedName>
    <definedName name="FL_1">#REF!</definedName>
    <definedName name="FL_2" localSheetId="5">auxiliar!$D$33:$I$33</definedName>
    <definedName name="FL_2" localSheetId="0">#REF!</definedName>
    <definedName name="FL_2" localSheetId="13">#REF!</definedName>
    <definedName name="FL_2" localSheetId="9">#REF!</definedName>
    <definedName name="FL_2" localSheetId="11">#REF!</definedName>
    <definedName name="FL_2" localSheetId="12">#REF!</definedName>
    <definedName name="FL_2">#REF!</definedName>
    <definedName name="FL0" localSheetId="5">auxiliar!$D$31:$I$31</definedName>
    <definedName name="FL0" localSheetId="0">#REF!</definedName>
    <definedName name="FL0" localSheetId="13">#REF!</definedName>
    <definedName name="FL0" localSheetId="9">#REF!</definedName>
    <definedName name="FL0" localSheetId="11">#REF!</definedName>
    <definedName name="FL0" localSheetId="12">#REF!</definedName>
    <definedName name="FL0">#REF!</definedName>
    <definedName name="laboratorio" localSheetId="5">'[1]Tela 3'!#REF!</definedName>
    <definedName name="laboratorio" localSheetId="0">'[1]Tela 3'!#REF!</definedName>
    <definedName name="laboratorio" localSheetId="13">'[1]Tela 3'!#REF!</definedName>
    <definedName name="laboratorio" localSheetId="8">'[1]Tela 3'!#REF!</definedName>
    <definedName name="laboratorio" localSheetId="9">'[1]Tela 3'!#REF!</definedName>
    <definedName name="laboratorio" localSheetId="10">'[1]Tela 3'!#REF!</definedName>
    <definedName name="laboratorio" localSheetId="11">'[1]Tela 3'!#REF!</definedName>
    <definedName name="laboratorio" localSheetId="12">'[1]Tela 3'!#REF!</definedName>
    <definedName name="laboratorio">'[1]Tela 3'!#REF!</definedName>
    <definedName name="motivo" localSheetId="5">#REF!</definedName>
    <definedName name="motivo" localSheetId="0">#REF!</definedName>
    <definedName name="motivo" localSheetId="13">'Tela 10 - Dispensa'!$B$91:$B$94</definedName>
    <definedName name="motivo" localSheetId="8">'Tela 4 - LAS Cadastro'!$B$178:$B$184</definedName>
    <definedName name="motivo" localSheetId="9">'Tela 5 - LAS RAS'!$B$174:$B$180</definedName>
    <definedName name="motivo" localSheetId="10">'Tela 6 - LA'!$B$201:$B$207</definedName>
    <definedName name="motivo" localSheetId="11">'Tela 7 - Renovação'!$B$183:$B$189</definedName>
    <definedName name="motivo" localSheetId="12">'Tela 8 - Transporte'!$B$124:$B$130</definedName>
    <definedName name="motivo">#REF!</definedName>
    <definedName name="opção" localSheetId="5">#REF!</definedName>
    <definedName name="opção" localSheetId="0">#REF!</definedName>
    <definedName name="opção" localSheetId="13">#REF!</definedName>
    <definedName name="opção" localSheetId="8">#REF!</definedName>
    <definedName name="opção" localSheetId="9">#REF!</definedName>
    <definedName name="opção" localSheetId="10">#REF!</definedName>
    <definedName name="opção" localSheetId="11">#REF!</definedName>
    <definedName name="opção" localSheetId="12">#REF!</definedName>
    <definedName name="opção">#REF!</definedName>
    <definedName name="sanitario">'[1]Tela 2'!$C$64:$C$68</definedName>
    <definedName name="um" localSheetId="5">auxiliar!$D$31:$D$33</definedName>
    <definedName name="um" localSheetId="0">#REF!</definedName>
    <definedName name="um" localSheetId="13">#REF!</definedName>
    <definedName name="um" localSheetId="9">#REF!</definedName>
    <definedName name="um" localSheetId="11">#REF!</definedName>
    <definedName name="um" localSheetId="12">#REF!</definedName>
    <definedName name="um">#REF!</definedName>
    <definedName name="UPGRH">'[1]Tela 2'!$C$77:$C$120</definedName>
    <definedName name="zero" localSheetId="5">auxiliar!$D$31:$I$31</definedName>
    <definedName name="zero" localSheetId="0">#REF!</definedName>
    <definedName name="zero" localSheetId="13">#REF!</definedName>
    <definedName name="zero" localSheetId="9">#REF!</definedName>
    <definedName name="zero" localSheetId="11">#REF!</definedName>
    <definedName name="zero" localSheetId="12">#REF!</definedName>
    <definedName name="zero">#REF!</definedName>
  </definedNames>
  <calcPr calcId="12451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249" i="38"/>
  <c r="AB249"/>
  <c r="AA249"/>
  <c r="H249"/>
  <c r="G249"/>
  <c r="F249"/>
  <c r="E249"/>
  <c r="G66" i="44"/>
  <c r="J66" s="1"/>
  <c r="Q66" l="1"/>
  <c r="C175" i="36" l="1"/>
  <c r="C148" i="50"/>
  <c r="C144"/>
  <c r="C136" i="33" l="1"/>
  <c r="C148"/>
  <c r="C152"/>
  <c r="H82" i="16" l="1"/>
  <c r="H76"/>
  <c r="D4" i="41"/>
  <c r="C171" i="36" l="1"/>
  <c r="C163" i="47"/>
  <c r="C158"/>
  <c r="O84" l="1"/>
  <c r="AB82"/>
  <c r="I82"/>
  <c r="O94" i="36"/>
  <c r="AB92"/>
  <c r="I92"/>
  <c r="O92" i="50"/>
  <c r="O95" i="33"/>
  <c r="I90" i="50"/>
  <c r="I93" i="33"/>
  <c r="AB90" i="50"/>
  <c r="AB93" i="33"/>
  <c r="W2" i="38" l="1"/>
  <c r="AD2" s="1"/>
  <c r="AC11"/>
  <c r="AC10"/>
  <c r="W10"/>
  <c r="AC9"/>
  <c r="AC8"/>
  <c r="W8"/>
  <c r="AC7"/>
  <c r="AC6"/>
  <c r="W6"/>
  <c r="AC5"/>
  <c r="AC4"/>
  <c r="W4"/>
  <c r="AC3"/>
  <c r="AC2"/>
  <c r="X2" l="1"/>
  <c r="H32" i="44" s="1"/>
  <c r="AB2" i="38"/>
  <c r="T32" i="44" s="1"/>
  <c r="J36" l="1"/>
  <c r="S36" s="1"/>
  <c r="T39"/>
  <c r="AA39" s="1"/>
  <c r="I21" i="55" l="1"/>
  <c r="C143" i="33" l="1"/>
  <c r="Y37" i="52" l="1"/>
  <c r="B40" i="53" l="1"/>
  <c r="B33"/>
  <c r="B39" s="1"/>
  <c r="C37" i="52"/>
  <c r="G44" i="39" l="1"/>
  <c r="V15" i="16" l="1"/>
  <c r="BB3" i="41" l="1"/>
  <c r="BB4"/>
  <c r="BB5"/>
  <c r="BB6"/>
  <c r="BB7"/>
  <c r="BB2"/>
  <c r="AR2"/>
  <c r="AR3"/>
  <c r="AR4"/>
  <c r="AR5"/>
  <c r="V6" i="16"/>
  <c r="O24"/>
  <c r="BB8" i="41" l="1"/>
  <c r="BB9" s="1"/>
  <c r="AR6"/>
  <c r="AR7" s="1"/>
  <c r="O18" i="16" l="1"/>
  <c r="H21" i="41"/>
  <c r="W8" l="1"/>
  <c r="I58" l="1"/>
  <c r="H47" l="1"/>
  <c r="H17" l="1"/>
  <c r="W7" l="1"/>
  <c r="X62"/>
  <c r="Y62" s="1"/>
  <c r="X27"/>
  <c r="W5"/>
  <c r="N2" l="1"/>
  <c r="M2" l="1"/>
  <c r="Q2"/>
  <c r="S2"/>
  <c r="Y2"/>
  <c r="Z2" s="1"/>
  <c r="AY2"/>
  <c r="AY7" s="1"/>
  <c r="AY8" s="1"/>
  <c r="C90" i="44" s="1"/>
  <c r="O2" i="41"/>
  <c r="M19" i="33"/>
  <c r="I57" i="41" l="1"/>
  <c r="AZ2"/>
  <c r="E40" i="39"/>
  <c r="Y81" i="44" l="1"/>
  <c r="E2" i="41" s="1"/>
  <c r="AS14" l="1"/>
  <c r="AS11" s="1"/>
  <c r="AS12"/>
  <c r="AS17" l="1"/>
  <c r="AS16"/>
  <c r="AS15"/>
  <c r="AS13"/>
  <c r="AS18" l="1"/>
  <c r="AE10" l="1"/>
  <c r="J36"/>
  <c r="J32" l="1"/>
  <c r="J22"/>
  <c r="I32"/>
  <c r="I22"/>
  <c r="H22"/>
  <c r="H32"/>
  <c r="AL7"/>
  <c r="AL6"/>
  <c r="W4" l="1"/>
  <c r="Q57" i="44"/>
  <c r="Q54"/>
  <c r="C134" i="50" l="1"/>
  <c r="X66" i="41"/>
  <c r="Y66" s="1"/>
  <c r="X65"/>
  <c r="Y65" s="1"/>
  <c r="X64"/>
  <c r="Y64" s="1"/>
  <c r="X63"/>
  <c r="Y63" s="1"/>
  <c r="I4" i="38"/>
  <c r="E248" s="1"/>
  <c r="W3" i="41"/>
  <c r="Y61" l="1"/>
  <c r="N3" l="1"/>
  <c r="W63" l="1"/>
  <c r="M3"/>
  <c r="C9" i="53"/>
  <c r="L27" l="1"/>
  <c r="L25"/>
  <c r="AA204" i="38" l="1"/>
  <c r="AB204"/>
  <c r="AC204"/>
  <c r="G14" i="52" l="1"/>
  <c r="X43" i="41" l="1"/>
  <c r="W2" l="1"/>
  <c r="C103" i="56" l="1"/>
  <c r="O33" i="16" l="1"/>
  <c r="AN2" i="41"/>
  <c r="AN3"/>
  <c r="Y46" i="33" l="1"/>
  <c r="C52" i="47"/>
  <c r="C50"/>
  <c r="C48"/>
  <c r="C46"/>
  <c r="C44"/>
  <c r="AB53"/>
  <c r="AB52"/>
  <c r="AB51"/>
  <c r="AB50"/>
  <c r="AB49"/>
  <c r="AB48"/>
  <c r="AB47"/>
  <c r="AB46"/>
  <c r="AB45"/>
  <c r="AB44"/>
  <c r="AB46" i="36"/>
  <c r="AB46" i="50"/>
  <c r="AB52" i="36" l="1"/>
  <c r="AB51"/>
  <c r="C51"/>
  <c r="AB50"/>
  <c r="AB49"/>
  <c r="C49"/>
  <c r="AB48"/>
  <c r="AB47"/>
  <c r="C47"/>
  <c r="AB45"/>
  <c r="C45"/>
  <c r="AB44"/>
  <c r="AB43"/>
  <c r="C43"/>
  <c r="Y43" i="33"/>
  <c r="AB43" i="50"/>
  <c r="F34" i="52" l="1"/>
  <c r="AU4" i="41" l="1"/>
  <c r="K47"/>
  <c r="J47"/>
  <c r="I47"/>
  <c r="H16"/>
  <c r="K12"/>
  <c r="J12"/>
  <c r="I12"/>
  <c r="H12"/>
  <c r="W6" l="1"/>
  <c r="W10" s="1"/>
  <c r="W11" s="1"/>
  <c r="Q63" i="44"/>
  <c r="Q60"/>
  <c r="I17" i="41" l="1"/>
  <c r="E6" i="39" l="1"/>
  <c r="D20" i="16"/>
  <c r="B60" i="41"/>
  <c r="O70" i="16"/>
  <c r="O67"/>
  <c r="O93"/>
  <c r="E5" i="39" l="1"/>
  <c r="E4"/>
  <c r="E3"/>
  <c r="D46" l="1"/>
  <c r="D41"/>
  <c r="E7"/>
  <c r="B18" i="53" l="1"/>
  <c r="B50"/>
  <c r="AO3" i="41" l="1"/>
  <c r="I24" s="1"/>
  <c r="AO2"/>
  <c r="H24" s="1"/>
  <c r="AL5"/>
  <c r="AL4"/>
  <c r="AL3"/>
  <c r="AL2"/>
  <c r="AL9" s="1"/>
  <c r="AL10" l="1"/>
  <c r="AN7"/>
  <c r="AN8" s="1"/>
  <c r="H23" s="1"/>
  <c r="I25" l="1"/>
  <c r="H25"/>
  <c r="I23"/>
  <c r="J69" i="44" l="1"/>
  <c r="G45" i="39"/>
  <c r="B49" i="53" l="1"/>
  <c r="B51" s="1"/>
  <c r="J28"/>
  <c r="K28"/>
  <c r="L26"/>
  <c r="L28" l="1"/>
  <c r="G20" i="33"/>
  <c r="B115" i="39" s="1"/>
  <c r="AE22" i="33"/>
  <c r="D75" i="53" l="1"/>
  <c r="D64"/>
  <c r="D65"/>
  <c r="D66"/>
  <c r="D67"/>
  <c r="D68"/>
  <c r="D63"/>
  <c r="Y38" i="52"/>
  <c r="Y39"/>
  <c r="Y40"/>
  <c r="Y41"/>
  <c r="Y42"/>
  <c r="Y43"/>
  <c r="Y44"/>
  <c r="Y45"/>
  <c r="Y46"/>
  <c r="C45"/>
  <c r="D74" i="53" s="1"/>
  <c r="C43" i="52"/>
  <c r="B13" i="53" s="1"/>
  <c r="C41" i="52"/>
  <c r="D72" i="53" s="1"/>
  <c r="C39" i="52"/>
  <c r="D71" i="53" s="1"/>
  <c r="B10"/>
  <c r="L32"/>
  <c r="B37" s="1"/>
  <c r="L31"/>
  <c r="B36" s="1"/>
  <c r="H74" i="52"/>
  <c r="B3" i="48"/>
  <c r="B14" i="53" l="1"/>
  <c r="B12"/>
  <c r="D73"/>
  <c r="B11"/>
  <c r="D70"/>
  <c r="W23" i="47"/>
  <c r="R25"/>
  <c r="G25"/>
  <c r="AG24"/>
  <c r="V24"/>
  <c r="M24"/>
  <c r="H24"/>
  <c r="H23"/>
  <c r="AE22"/>
  <c r="G22"/>
  <c r="J21"/>
  <c r="G20"/>
  <c r="R25" i="36"/>
  <c r="G25"/>
  <c r="AG24"/>
  <c r="V24"/>
  <c r="M24"/>
  <c r="H24"/>
  <c r="W23"/>
  <c r="H23"/>
  <c r="AE22"/>
  <c r="G22"/>
  <c r="J21"/>
  <c r="G20"/>
  <c r="M19"/>
  <c r="R25" i="50"/>
  <c r="G25"/>
  <c r="AG24"/>
  <c r="V24"/>
  <c r="M24"/>
  <c r="H24"/>
  <c r="W23"/>
  <c r="H23"/>
  <c r="AE22"/>
  <c r="G22"/>
  <c r="J21"/>
  <c r="G20"/>
  <c r="M19"/>
  <c r="R25" i="33"/>
  <c r="G25"/>
  <c r="AG24"/>
  <c r="V24"/>
  <c r="B116" i="39" s="1"/>
  <c r="M24" i="33"/>
  <c r="H24"/>
  <c r="H23"/>
  <c r="W23"/>
  <c r="G22"/>
  <c r="J21"/>
  <c r="D78" i="52" l="1"/>
  <c r="B114" i="39"/>
  <c r="D76" i="53"/>
  <c r="S16" i="18" l="1"/>
  <c r="S8"/>
  <c r="J43" i="41"/>
  <c r="J42"/>
  <c r="J41"/>
  <c r="J40"/>
  <c r="J39"/>
  <c r="J38"/>
  <c r="I38"/>
  <c r="I43"/>
  <c r="I42"/>
  <c r="I41"/>
  <c r="I40"/>
  <c r="I39"/>
  <c r="J37"/>
  <c r="I37"/>
  <c r="J35"/>
  <c r="I35"/>
  <c r="I26" l="1"/>
  <c r="H26"/>
  <c r="I27"/>
  <c r="I30"/>
  <c r="I21"/>
  <c r="K16"/>
  <c r="K15"/>
  <c r="J16" l="1"/>
  <c r="I16"/>
  <c r="J17"/>
  <c r="J21"/>
  <c r="H30"/>
  <c r="J30"/>
  <c r="H27"/>
  <c r="J27"/>
  <c r="J26"/>
  <c r="J15"/>
  <c r="I15"/>
  <c r="H15"/>
  <c r="C166" i="36" l="1"/>
  <c r="C140" i="50"/>
  <c r="U121" l="1"/>
  <c r="U120"/>
  <c r="U119"/>
  <c r="U118"/>
  <c r="X83"/>
  <c r="AB52"/>
  <c r="AB51"/>
  <c r="C51"/>
  <c r="AB50"/>
  <c r="AB49"/>
  <c r="C49"/>
  <c r="AB48"/>
  <c r="AB47"/>
  <c r="C47"/>
  <c r="AB45"/>
  <c r="C45"/>
  <c r="AB44"/>
  <c r="C43"/>
  <c r="Y52" i="33" l="1"/>
  <c r="C51"/>
  <c r="C49"/>
  <c r="C47"/>
  <c r="C45"/>
  <c r="C43"/>
  <c r="B113" i="39" l="1"/>
  <c r="C113" s="1"/>
  <c r="F3" i="48" l="1"/>
  <c r="E3"/>
  <c r="D3"/>
  <c r="C3" l="1"/>
  <c r="X75" i="47" l="1"/>
  <c r="I3" i="38" l="1"/>
  <c r="I5"/>
  <c r="I7"/>
  <c r="I9"/>
  <c r="I11"/>
  <c r="Y44" i="33"/>
  <c r="Y47"/>
  <c r="Y45"/>
  <c r="Y51"/>
  <c r="Y50"/>
  <c r="Y49"/>
  <c r="Y48"/>
  <c r="I2" i="38"/>
  <c r="D249" s="1"/>
  <c r="H7" i="39"/>
  <c r="H6"/>
  <c r="H5"/>
  <c r="H4"/>
  <c r="H3"/>
  <c r="O96" i="16"/>
  <c r="B15" i="39" s="1"/>
  <c r="B14"/>
  <c r="I10" i="38"/>
  <c r="I8"/>
  <c r="I6"/>
  <c r="E204"/>
  <c r="H57" l="1"/>
  <c r="H204"/>
  <c r="G57"/>
  <c r="G204"/>
  <c r="F247"/>
  <c r="F204"/>
  <c r="D102"/>
  <c r="D204"/>
  <c r="F32"/>
  <c r="F57"/>
  <c r="D103"/>
  <c r="E45" i="39"/>
  <c r="N6" i="41"/>
  <c r="M6" s="1"/>
  <c r="N5"/>
  <c r="M5" s="1"/>
  <c r="N4"/>
  <c r="M4" s="1"/>
  <c r="AF2"/>
  <c r="AG2" s="1"/>
  <c r="C10" i="38"/>
  <c r="C8"/>
  <c r="C6"/>
  <c r="C4"/>
  <c r="C2"/>
  <c r="AF32" i="44" s="1"/>
  <c r="C43"/>
  <c r="C44"/>
  <c r="C42"/>
  <c r="AD5" i="38" l="1"/>
  <c r="AB5"/>
  <c r="AD4"/>
  <c r="AB4"/>
  <c r="X4"/>
  <c r="AD7"/>
  <c r="AB7"/>
  <c r="AD6"/>
  <c r="AB6"/>
  <c r="X6"/>
  <c r="AD9"/>
  <c r="AB9"/>
  <c r="AD8"/>
  <c r="AB8"/>
  <c r="X8"/>
  <c r="AD10"/>
  <c r="AB10"/>
  <c r="X10"/>
  <c r="AD11"/>
  <c r="AB11"/>
  <c r="AD3"/>
  <c r="AB3"/>
  <c r="M7" i="41"/>
  <c r="J6" i="38"/>
  <c r="J7"/>
  <c r="H6"/>
  <c r="H7"/>
  <c r="D6"/>
  <c r="H9"/>
  <c r="D8"/>
  <c r="K8"/>
  <c r="J8"/>
  <c r="J9"/>
  <c r="H8"/>
  <c r="J10"/>
  <c r="J11"/>
  <c r="H10"/>
  <c r="H11"/>
  <c r="D10"/>
  <c r="K10"/>
  <c r="J4"/>
  <c r="J5"/>
  <c r="H4"/>
  <c r="H5"/>
  <c r="T11" i="44" s="1"/>
  <c r="W47" i="47" s="1"/>
  <c r="D4" i="38"/>
  <c r="J3"/>
  <c r="H2"/>
  <c r="H3"/>
  <c r="D2"/>
  <c r="H8" i="44" s="1"/>
  <c r="H37" i="52" s="1"/>
  <c r="J2" i="38"/>
  <c r="W65" i="41"/>
  <c r="W64"/>
  <c r="W62"/>
  <c r="P2"/>
  <c r="W66"/>
  <c r="Z14"/>
  <c r="AA14" s="1"/>
  <c r="Z32"/>
  <c r="AA32" s="1"/>
  <c r="Z20"/>
  <c r="AA20" s="1"/>
  <c r="Z26"/>
  <c r="AA26" s="1"/>
  <c r="Z29"/>
  <c r="AA29" s="1"/>
  <c r="Z23"/>
  <c r="AA23" s="1"/>
  <c r="Z33"/>
  <c r="AA33" s="1"/>
  <c r="Z21"/>
  <c r="AA21" s="1"/>
  <c r="Z27"/>
  <c r="AA27" s="1"/>
  <c r="Z15"/>
  <c r="AA15" s="1"/>
  <c r="Z31"/>
  <c r="AA31" s="1"/>
  <c r="Z25"/>
  <c r="AA25" s="1"/>
  <c r="Z24"/>
  <c r="AA24" s="1"/>
  <c r="Z30"/>
  <c r="AA30" s="1"/>
  <c r="Z17"/>
  <c r="AA17" s="1"/>
  <c r="Z18"/>
  <c r="AA18" s="1"/>
  <c r="Z12"/>
  <c r="AA12" s="1"/>
  <c r="Z13"/>
  <c r="AA13" s="1"/>
  <c r="Z19"/>
  <c r="AA19" s="1"/>
  <c r="Z11"/>
  <c r="AA11" s="1"/>
  <c r="AB2"/>
  <c r="AC2" s="1"/>
  <c r="AB3"/>
  <c r="Y3"/>
  <c r="AF4"/>
  <c r="AV4"/>
  <c r="AW4" s="1"/>
  <c r="AV2"/>
  <c r="AK2"/>
  <c r="AV6"/>
  <c r="AW6" s="1"/>
  <c r="AB6"/>
  <c r="AF5"/>
  <c r="AV5"/>
  <c r="AW5" s="1"/>
  <c r="AV3"/>
  <c r="AW3" s="1"/>
  <c r="O3"/>
  <c r="T2"/>
  <c r="AF3"/>
  <c r="AG3" s="1"/>
  <c r="W61" l="1"/>
  <c r="Z3"/>
  <c r="AW2"/>
  <c r="AW7" s="1"/>
  <c r="AW8" s="1"/>
  <c r="C106" i="39" s="1"/>
  <c r="AK8" i="44" s="1"/>
  <c r="AV7" i="41"/>
  <c r="AV8" s="1"/>
  <c r="T40" i="52"/>
  <c r="T46" i="33"/>
  <c r="W46" i="50"/>
  <c r="W46" i="36"/>
  <c r="AA22" i="41"/>
  <c r="Z22" s="1"/>
  <c r="X41" s="1"/>
  <c r="AA34"/>
  <c r="Z34" s="1"/>
  <c r="X45" s="1"/>
  <c r="AA28"/>
  <c r="Z28" s="1"/>
  <c r="X44" s="1"/>
  <c r="AA16"/>
  <c r="Z16" s="1"/>
  <c r="X40" s="1"/>
  <c r="V6"/>
  <c r="AK6"/>
  <c r="AC6"/>
  <c r="AF6"/>
  <c r="AG6" s="1"/>
  <c r="Y6" l="1"/>
  <c r="Z6" s="1"/>
  <c r="Y5"/>
  <c r="Z5" s="1"/>
  <c r="Y4"/>
  <c r="Y7" l="1"/>
  <c r="Z4"/>
  <c r="V2"/>
  <c r="U2"/>
  <c r="AG4" l="1"/>
  <c r="V4"/>
  <c r="AK4"/>
  <c r="AK5"/>
  <c r="V5"/>
  <c r="AK3"/>
  <c r="V3"/>
  <c r="AB5"/>
  <c r="AC5" s="1"/>
  <c r="AG5"/>
  <c r="AC3"/>
  <c r="O4"/>
  <c r="P4" s="1"/>
  <c r="AB4"/>
  <c r="AC4" s="1"/>
  <c r="O6"/>
  <c r="P6" s="1"/>
  <c r="T6"/>
  <c r="U6" s="1"/>
  <c r="S6"/>
  <c r="P3"/>
  <c r="T3"/>
  <c r="U3" s="1"/>
  <c r="O5"/>
  <c r="P5" s="1"/>
  <c r="T5"/>
  <c r="U5" s="1"/>
  <c r="S5"/>
  <c r="T4"/>
  <c r="U4" s="1"/>
  <c r="S4"/>
  <c r="S3"/>
  <c r="Q5"/>
  <c r="R5"/>
  <c r="R2"/>
  <c r="R6"/>
  <c r="Q6"/>
  <c r="R3"/>
  <c r="Q3"/>
  <c r="Q4"/>
  <c r="R4"/>
  <c r="O53" i="16"/>
  <c r="O50"/>
  <c r="O47"/>
  <c r="O44"/>
  <c r="O41"/>
  <c r="O38"/>
  <c r="O28"/>
  <c r="Q7" i="41" l="1"/>
  <c r="Q8" s="1"/>
  <c r="H14" s="1"/>
  <c r="AF7"/>
  <c r="AG7" s="1"/>
  <c r="O7"/>
  <c r="P7" s="1"/>
  <c r="P8" s="1"/>
  <c r="H31" s="1"/>
  <c r="AB7"/>
  <c r="AC7" s="1"/>
  <c r="AC8" s="1"/>
  <c r="H20" s="1"/>
  <c r="AK7"/>
  <c r="AK8" s="1"/>
  <c r="B86" i="39" s="1"/>
  <c r="T7" i="41"/>
  <c r="U7" s="1"/>
  <c r="V7"/>
  <c r="V8" s="1"/>
  <c r="R7"/>
  <c r="R8" s="1"/>
  <c r="S7"/>
  <c r="B3" i="39"/>
  <c r="H56" i="41" l="1"/>
  <c r="H11"/>
  <c r="I11"/>
  <c r="K11"/>
  <c r="K31"/>
  <c r="K20"/>
  <c r="J11"/>
  <c r="I20"/>
  <c r="J20"/>
  <c r="J31"/>
  <c r="I31"/>
  <c r="C86" i="39"/>
  <c r="I85" s="1"/>
  <c r="I84"/>
  <c r="U8" i="41"/>
  <c r="S8"/>
  <c r="M33" s="1"/>
  <c r="I33" l="1"/>
  <c r="H33"/>
  <c r="J14"/>
  <c r="K56"/>
  <c r="I56"/>
  <c r="I14"/>
  <c r="J56"/>
  <c r="K14"/>
  <c r="M18"/>
  <c r="H18" s="1"/>
  <c r="N13"/>
  <c r="C13" s="1"/>
  <c r="M13"/>
  <c r="H67"/>
  <c r="K49"/>
  <c r="J49"/>
  <c r="I49"/>
  <c r="H49"/>
  <c r="K67"/>
  <c r="J67"/>
  <c r="H19"/>
  <c r="K19"/>
  <c r="J19"/>
  <c r="I67"/>
  <c r="I19"/>
  <c r="F81" i="52"/>
  <c r="J33" i="41" l="1"/>
  <c r="J18"/>
  <c r="K18"/>
  <c r="I18"/>
  <c r="AC11" i="44"/>
  <c r="AG47" i="47" s="1"/>
  <c r="AC40" i="52" l="1"/>
  <c r="AG46" i="36"/>
  <c r="AG46" i="50"/>
  <c r="AG46" i="33"/>
  <c r="T12" i="44"/>
  <c r="W48" i="47" s="1"/>
  <c r="AC12" i="44"/>
  <c r="AG48" i="47" s="1"/>
  <c r="H16" i="44"/>
  <c r="H45" i="52" s="1"/>
  <c r="F85" s="1"/>
  <c r="AC17" i="44"/>
  <c r="AG53" i="47" s="1"/>
  <c r="T9" i="44"/>
  <c r="W45" i="47" s="1"/>
  <c r="T8" i="44"/>
  <c r="T10"/>
  <c r="W46" i="47" s="1"/>
  <c r="H12" i="44"/>
  <c r="H41" i="52" s="1"/>
  <c r="F83" s="1"/>
  <c r="AC14" i="44"/>
  <c r="AG50" i="47" s="1"/>
  <c r="T15" i="44"/>
  <c r="W51" i="47" s="1"/>
  <c r="AC8" i="44"/>
  <c r="AC10"/>
  <c r="AG46" i="47" s="1"/>
  <c r="T13" i="44"/>
  <c r="W49" i="47" s="1"/>
  <c r="AC15" i="44"/>
  <c r="AG51" i="47" s="1"/>
  <c r="H14" i="44"/>
  <c r="H43" i="52" s="1"/>
  <c r="F84" s="1"/>
  <c r="AC16" i="44"/>
  <c r="AG52" i="47" s="1"/>
  <c r="T14" i="44"/>
  <c r="W50" i="47" s="1"/>
  <c r="AC9" i="44"/>
  <c r="AG45" i="47" s="1"/>
  <c r="H10" i="44"/>
  <c r="H39" i="52" s="1"/>
  <c r="F82" s="1"/>
  <c r="AC13" i="44"/>
  <c r="AG49" i="47" s="1"/>
  <c r="T16" i="44"/>
  <c r="W52" i="47" s="1"/>
  <c r="T17" i="44"/>
  <c r="W53" i="47" s="1"/>
  <c r="AC260" i="38"/>
  <c r="AB260"/>
  <c r="AA260"/>
  <c r="AC259"/>
  <c r="AB259"/>
  <c r="AA259"/>
  <c r="G259" s="1"/>
  <c r="H259"/>
  <c r="F259"/>
  <c r="AC258"/>
  <c r="AB258"/>
  <c r="AA258"/>
  <c r="G258"/>
  <c r="F258"/>
  <c r="D258"/>
  <c r="AC257"/>
  <c r="H257" s="1"/>
  <c r="AB257"/>
  <c r="AA257"/>
  <c r="G257" s="1"/>
  <c r="F257"/>
  <c r="E257"/>
  <c r="AC256"/>
  <c r="AB256"/>
  <c r="AA256"/>
  <c r="H256"/>
  <c r="G256"/>
  <c r="F256"/>
  <c r="E256"/>
  <c r="D256"/>
  <c r="AC255"/>
  <c r="E255" s="1"/>
  <c r="AB255"/>
  <c r="AA255"/>
  <c r="G255" s="1"/>
  <c r="H255"/>
  <c r="AC254"/>
  <c r="AB254"/>
  <c r="AA254"/>
  <c r="G254"/>
  <c r="AC253"/>
  <c r="H253" s="1"/>
  <c r="AB253"/>
  <c r="AA253"/>
  <c r="G253" s="1"/>
  <c r="F253"/>
  <c r="E253"/>
  <c r="AC252"/>
  <c r="E252" s="1"/>
  <c r="AB252"/>
  <c r="AA252"/>
  <c r="F252" s="1"/>
  <c r="H252"/>
  <c r="G252"/>
  <c r="AC251"/>
  <c r="AB251"/>
  <c r="AA251"/>
  <c r="G251" s="1"/>
  <c r="AC250"/>
  <c r="AB250"/>
  <c r="AA250"/>
  <c r="H250"/>
  <c r="G250"/>
  <c r="F250"/>
  <c r="E250"/>
  <c r="D250"/>
  <c r="AC248"/>
  <c r="AB248"/>
  <c r="AA248"/>
  <c r="F248" s="1"/>
  <c r="H248"/>
  <c r="G248"/>
  <c r="AC247"/>
  <c r="H247" s="1"/>
  <c r="AB247"/>
  <c r="AA247"/>
  <c r="G247"/>
  <c r="AC246"/>
  <c r="AB246"/>
  <c r="AA246"/>
  <c r="G246" s="1"/>
  <c r="AC245"/>
  <c r="AB245"/>
  <c r="AA245"/>
  <c r="G245" s="1"/>
  <c r="AC244"/>
  <c r="F244" s="1"/>
  <c r="AB244"/>
  <c r="E244" s="1"/>
  <c r="AA244"/>
  <c r="G244" s="1"/>
  <c r="H244"/>
  <c r="AC243"/>
  <c r="AB243"/>
  <c r="AA243"/>
  <c r="F243" s="1"/>
  <c r="AC242"/>
  <c r="H242" s="1"/>
  <c r="AB242"/>
  <c r="AA242"/>
  <c r="G242"/>
  <c r="AC241"/>
  <c r="AB241"/>
  <c r="AA241"/>
  <c r="H241"/>
  <c r="G241"/>
  <c r="F241"/>
  <c r="AC240"/>
  <c r="AB240"/>
  <c r="AA240"/>
  <c r="G240"/>
  <c r="AC239"/>
  <c r="AB239"/>
  <c r="AA239"/>
  <c r="AC238"/>
  <c r="AB238"/>
  <c r="AA238"/>
  <c r="G238" s="1"/>
  <c r="AC237"/>
  <c r="AB237"/>
  <c r="AA237"/>
  <c r="G237" s="1"/>
  <c r="AC236"/>
  <c r="AB236"/>
  <c r="AA236"/>
  <c r="E236" s="1"/>
  <c r="G236"/>
  <c r="AC235"/>
  <c r="AB235"/>
  <c r="G235" s="1"/>
  <c r="AA235"/>
  <c r="E235" s="1"/>
  <c r="F235"/>
  <c r="AC234"/>
  <c r="AB234"/>
  <c r="H234" s="1"/>
  <c r="AA234"/>
  <c r="G234"/>
  <c r="AC233"/>
  <c r="AB233"/>
  <c r="AA233"/>
  <c r="AC232"/>
  <c r="AB232"/>
  <c r="AA232"/>
  <c r="H232" s="1"/>
  <c r="G232"/>
  <c r="AC231"/>
  <c r="AB231"/>
  <c r="AA231"/>
  <c r="AC230"/>
  <c r="AB230"/>
  <c r="AA230"/>
  <c r="H230" s="1"/>
  <c r="AC229"/>
  <c r="AB229"/>
  <c r="F229" s="1"/>
  <c r="AA229"/>
  <c r="G229"/>
  <c r="AC228"/>
  <c r="AB228"/>
  <c r="H228" s="1"/>
  <c r="AA228"/>
  <c r="G228"/>
  <c r="AC227"/>
  <c r="AB227"/>
  <c r="H227" s="1"/>
  <c r="AA227"/>
  <c r="G227"/>
  <c r="AC226"/>
  <c r="AB226"/>
  <c r="AA226"/>
  <c r="F226" s="1"/>
  <c r="AC225"/>
  <c r="AB225"/>
  <c r="H225" s="1"/>
  <c r="AA225"/>
  <c r="F225" s="1"/>
  <c r="G225"/>
  <c r="AC224"/>
  <c r="AB224"/>
  <c r="AA224"/>
  <c r="H224" s="1"/>
  <c r="G224"/>
  <c r="AC223"/>
  <c r="AB223"/>
  <c r="H223" s="1"/>
  <c r="AA223"/>
  <c r="G223"/>
  <c r="AC222"/>
  <c r="AB222"/>
  <c r="AA222"/>
  <c r="F222" s="1"/>
  <c r="G222"/>
  <c r="AC221"/>
  <c r="AB221"/>
  <c r="AA221"/>
  <c r="H221" s="1"/>
  <c r="AC220"/>
  <c r="AB220"/>
  <c r="H220" s="1"/>
  <c r="AA220"/>
  <c r="F220" s="1"/>
  <c r="G220"/>
  <c r="AC219"/>
  <c r="AB219"/>
  <c r="H219" s="1"/>
  <c r="AA219"/>
  <c r="G219"/>
  <c r="AC218"/>
  <c r="AB218"/>
  <c r="AA218"/>
  <c r="F218" s="1"/>
  <c r="G218"/>
  <c r="AC217"/>
  <c r="AB217"/>
  <c r="H217" s="1"/>
  <c r="AA217"/>
  <c r="G217"/>
  <c r="F217"/>
  <c r="AC216"/>
  <c r="AB216"/>
  <c r="H216" s="1"/>
  <c r="AA216"/>
  <c r="G216"/>
  <c r="AC215"/>
  <c r="AB215"/>
  <c r="AA215"/>
  <c r="F215" s="1"/>
  <c r="G215"/>
  <c r="AC214"/>
  <c r="AB214"/>
  <c r="H214" s="1"/>
  <c r="AA214"/>
  <c r="F214" s="1"/>
  <c r="G214"/>
  <c r="AC213"/>
  <c r="AB213"/>
  <c r="AA213"/>
  <c r="H213" s="1"/>
  <c r="G213"/>
  <c r="AC212"/>
  <c r="AB212"/>
  <c r="F212" s="1"/>
  <c r="AA212"/>
  <c r="G212"/>
  <c r="AC211"/>
  <c r="AB211"/>
  <c r="AA211"/>
  <c r="G211"/>
  <c r="AC210"/>
  <c r="H210" s="1"/>
  <c r="AB210"/>
  <c r="AA210"/>
  <c r="G210"/>
  <c r="AC209"/>
  <c r="H209" s="1"/>
  <c r="AB209"/>
  <c r="F209" s="1"/>
  <c r="AA209"/>
  <c r="G209"/>
  <c r="AC208"/>
  <c r="AB208"/>
  <c r="AA208"/>
  <c r="AC207"/>
  <c r="AB207"/>
  <c r="AA207"/>
  <c r="G207"/>
  <c r="AC206"/>
  <c r="H206" s="1"/>
  <c r="AB206"/>
  <c r="AA206"/>
  <c r="G206"/>
  <c r="AC205"/>
  <c r="AB205"/>
  <c r="F205" s="1"/>
  <c r="AA205"/>
  <c r="G205"/>
  <c r="AC203"/>
  <c r="AB203"/>
  <c r="AA203"/>
  <c r="F203" s="1"/>
  <c r="AC202"/>
  <c r="AB202"/>
  <c r="H202" s="1"/>
  <c r="AA202"/>
  <c r="F202" s="1"/>
  <c r="G202"/>
  <c r="AC201"/>
  <c r="AB201"/>
  <c r="AA201"/>
  <c r="G201"/>
  <c r="AC200"/>
  <c r="H200" s="1"/>
  <c r="AB200"/>
  <c r="AA200"/>
  <c r="E200" s="1"/>
  <c r="G200"/>
  <c r="F200"/>
  <c r="D200"/>
  <c r="AC199"/>
  <c r="AB199"/>
  <c r="AA199"/>
  <c r="F199" s="1"/>
  <c r="G199"/>
  <c r="AC198"/>
  <c r="AB198"/>
  <c r="AA198"/>
  <c r="H198" s="1"/>
  <c r="G198"/>
  <c r="F198"/>
  <c r="AC197"/>
  <c r="AB197"/>
  <c r="AA197"/>
  <c r="H197" s="1"/>
  <c r="G197"/>
  <c r="AC196"/>
  <c r="AB196"/>
  <c r="AA196"/>
  <c r="G196"/>
  <c r="E196"/>
  <c r="AC195"/>
  <c r="AB195"/>
  <c r="AA195"/>
  <c r="F195" s="1"/>
  <c r="G195"/>
  <c r="AC194"/>
  <c r="AB194"/>
  <c r="G194" s="1"/>
  <c r="AA194"/>
  <c r="F194" s="1"/>
  <c r="AC193"/>
  <c r="AB193"/>
  <c r="AA193"/>
  <c r="F193" s="1"/>
  <c r="G193"/>
  <c r="AC192"/>
  <c r="AB192"/>
  <c r="AA192"/>
  <c r="H192" s="1"/>
  <c r="AC191"/>
  <c r="AB191"/>
  <c r="AA191"/>
  <c r="G191"/>
  <c r="AC190"/>
  <c r="AB190"/>
  <c r="AA190"/>
  <c r="H190"/>
  <c r="G190"/>
  <c r="F190"/>
  <c r="AC189"/>
  <c r="AB189"/>
  <c r="AA189"/>
  <c r="G189" s="1"/>
  <c r="H189"/>
  <c r="F189"/>
  <c r="AC188"/>
  <c r="AB188"/>
  <c r="H188" s="1"/>
  <c r="AA188"/>
  <c r="G188"/>
  <c r="AC187"/>
  <c r="AB187"/>
  <c r="AA187"/>
  <c r="G187" s="1"/>
  <c r="H187"/>
  <c r="F187"/>
  <c r="D187"/>
  <c r="AC186"/>
  <c r="AB186"/>
  <c r="H186" s="1"/>
  <c r="AA186"/>
  <c r="F186" s="1"/>
  <c r="G186"/>
  <c r="AC185"/>
  <c r="AB185"/>
  <c r="AA185"/>
  <c r="G185"/>
  <c r="AC184"/>
  <c r="AB184"/>
  <c r="G184" s="1"/>
  <c r="AA184"/>
  <c r="F184" s="1"/>
  <c r="AC183"/>
  <c r="AB183"/>
  <c r="AA183"/>
  <c r="H183" s="1"/>
  <c r="G183"/>
  <c r="AC182"/>
  <c r="AB182"/>
  <c r="G182" s="1"/>
  <c r="AA182"/>
  <c r="H182" s="1"/>
  <c r="AC181"/>
  <c r="AB181"/>
  <c r="G181" s="1"/>
  <c r="AA181"/>
  <c r="F181" s="1"/>
  <c r="AC180"/>
  <c r="AB180"/>
  <c r="AA180"/>
  <c r="D180" s="1"/>
  <c r="AC179"/>
  <c r="D179" s="1"/>
  <c r="AB179"/>
  <c r="AA179"/>
  <c r="H179"/>
  <c r="G179"/>
  <c r="F179"/>
  <c r="AC178"/>
  <c r="AB178"/>
  <c r="H178" s="1"/>
  <c r="AA178"/>
  <c r="G178"/>
  <c r="AC177"/>
  <c r="AB177"/>
  <c r="AA177"/>
  <c r="G177" s="1"/>
  <c r="AC176"/>
  <c r="AB176"/>
  <c r="AA176"/>
  <c r="AC175"/>
  <c r="AB175"/>
  <c r="AA175"/>
  <c r="H175" s="1"/>
  <c r="AC174"/>
  <c r="G174" s="1"/>
  <c r="AB174"/>
  <c r="AA174"/>
  <c r="F174" s="1"/>
  <c r="AC173"/>
  <c r="AB173"/>
  <c r="H173" s="1"/>
  <c r="AA173"/>
  <c r="F173" s="1"/>
  <c r="G173"/>
  <c r="AC172"/>
  <c r="F172" s="1"/>
  <c r="AB172"/>
  <c r="AA172"/>
  <c r="G172"/>
  <c r="AC171"/>
  <c r="AB171"/>
  <c r="AA171"/>
  <c r="G171"/>
  <c r="F171"/>
  <c r="AC170"/>
  <c r="D170" s="1"/>
  <c r="AB170"/>
  <c r="AA170"/>
  <c r="H170" s="1"/>
  <c r="G170"/>
  <c r="F170"/>
  <c r="AC169"/>
  <c r="AB169"/>
  <c r="AA169"/>
  <c r="H169" s="1"/>
  <c r="AC168"/>
  <c r="AB168"/>
  <c r="AA168"/>
  <c r="F168" s="1"/>
  <c r="G168"/>
  <c r="AC167"/>
  <c r="AB167"/>
  <c r="AA167"/>
  <c r="H167" s="1"/>
  <c r="G167"/>
  <c r="AC166"/>
  <c r="G166" s="1"/>
  <c r="AB166"/>
  <c r="AA166"/>
  <c r="AC165"/>
  <c r="AB165"/>
  <c r="AA165"/>
  <c r="H165" s="1"/>
  <c r="G165"/>
  <c r="AC164"/>
  <c r="AB164"/>
  <c r="AA164"/>
  <c r="F164" s="1"/>
  <c r="G164"/>
  <c r="AC163"/>
  <c r="E163" s="1"/>
  <c r="AB163"/>
  <c r="AA163"/>
  <c r="H163"/>
  <c r="G163"/>
  <c r="AC162"/>
  <c r="E162" s="1"/>
  <c r="AB162"/>
  <c r="AA162"/>
  <c r="G162"/>
  <c r="F162"/>
  <c r="AC161"/>
  <c r="AB161"/>
  <c r="G161" s="1"/>
  <c r="AA161"/>
  <c r="H161"/>
  <c r="F161"/>
  <c r="AC160"/>
  <c r="AB160"/>
  <c r="H160" s="1"/>
  <c r="AA160"/>
  <c r="G160"/>
  <c r="AC159"/>
  <c r="H159" s="1"/>
  <c r="AB159"/>
  <c r="AA159"/>
  <c r="G159"/>
  <c r="F159"/>
  <c r="E159"/>
  <c r="D159"/>
  <c r="AC158"/>
  <c r="AB158"/>
  <c r="AA158"/>
  <c r="G158"/>
  <c r="AC157"/>
  <c r="AB157"/>
  <c r="AA157"/>
  <c r="H157"/>
  <c r="G157"/>
  <c r="F157"/>
  <c r="E157"/>
  <c r="D157"/>
  <c r="AC156"/>
  <c r="AB156"/>
  <c r="H156" s="1"/>
  <c r="AA156"/>
  <c r="G156"/>
  <c r="F156"/>
  <c r="E156"/>
  <c r="D156"/>
  <c r="AC155"/>
  <c r="E155" s="1"/>
  <c r="AB155"/>
  <c r="AA155"/>
  <c r="G155" s="1"/>
  <c r="H155"/>
  <c r="AC154"/>
  <c r="AB154"/>
  <c r="AA154"/>
  <c r="H154"/>
  <c r="G154"/>
  <c r="F154"/>
  <c r="D154"/>
  <c r="AC153"/>
  <c r="AB153"/>
  <c r="AA153"/>
  <c r="F153" s="1"/>
  <c r="AC152"/>
  <c r="F152" s="1"/>
  <c r="AB152"/>
  <c r="AA152"/>
  <c r="H152"/>
  <c r="G152"/>
  <c r="AC151"/>
  <c r="AB151"/>
  <c r="AA151"/>
  <c r="G151"/>
  <c r="AC150"/>
  <c r="AB150"/>
  <c r="AA150"/>
  <c r="AC149"/>
  <c r="F149" s="1"/>
  <c r="AB149"/>
  <c r="AA149"/>
  <c r="G149" s="1"/>
  <c r="H149"/>
  <c r="AC148"/>
  <c r="H148" s="1"/>
  <c r="AB148"/>
  <c r="AA148"/>
  <c r="G148" s="1"/>
  <c r="AC147"/>
  <c r="AB147"/>
  <c r="AA147"/>
  <c r="H147" s="1"/>
  <c r="AC146"/>
  <c r="AB146"/>
  <c r="AA146"/>
  <c r="H146" s="1"/>
  <c r="AC145"/>
  <c r="H145" s="1"/>
  <c r="AB145"/>
  <c r="AA145"/>
  <c r="E145" s="1"/>
  <c r="G145"/>
  <c r="F145"/>
  <c r="D145"/>
  <c r="AC144"/>
  <c r="H144" s="1"/>
  <c r="AB144"/>
  <c r="E144" s="1"/>
  <c r="AA144"/>
  <c r="G144" s="1"/>
  <c r="F144"/>
  <c r="AC143"/>
  <c r="AB143"/>
  <c r="AA143"/>
  <c r="F143" s="1"/>
  <c r="G143"/>
  <c r="AC142"/>
  <c r="AB142"/>
  <c r="AA142"/>
  <c r="G142"/>
  <c r="AC141"/>
  <c r="AB141"/>
  <c r="AA141"/>
  <c r="AC140"/>
  <c r="AB140"/>
  <c r="G140" s="1"/>
  <c r="AA140"/>
  <c r="F140"/>
  <c r="AC139"/>
  <c r="AB139"/>
  <c r="AA139"/>
  <c r="G139" s="1"/>
  <c r="H139"/>
  <c r="E139"/>
  <c r="AC138"/>
  <c r="H138" s="1"/>
  <c r="AB138"/>
  <c r="E138" s="1"/>
  <c r="AA138"/>
  <c r="G138" s="1"/>
  <c r="AC137"/>
  <c r="AB137"/>
  <c r="G137" s="1"/>
  <c r="AA137"/>
  <c r="H137" s="1"/>
  <c r="F137"/>
  <c r="AC136"/>
  <c r="AB136"/>
  <c r="H136" s="1"/>
  <c r="AA136"/>
  <c r="G136"/>
  <c r="AC135"/>
  <c r="AB135"/>
  <c r="F135" s="1"/>
  <c r="AA135"/>
  <c r="G135"/>
  <c r="AC134"/>
  <c r="AB134"/>
  <c r="AA134"/>
  <c r="H134" s="1"/>
  <c r="G134"/>
  <c r="AC133"/>
  <c r="AB133"/>
  <c r="AA133"/>
  <c r="G133"/>
  <c r="AC132"/>
  <c r="AB132"/>
  <c r="F132" s="1"/>
  <c r="AA132"/>
  <c r="G132"/>
  <c r="AC131"/>
  <c r="AB131"/>
  <c r="AA131"/>
  <c r="H131" s="1"/>
  <c r="G131"/>
  <c r="AC130"/>
  <c r="G130" s="1"/>
  <c r="AB130"/>
  <c r="AA130"/>
  <c r="AC129"/>
  <c r="AB129"/>
  <c r="H129" s="1"/>
  <c r="AA129"/>
  <c r="G129"/>
  <c r="AC128"/>
  <c r="AB128"/>
  <c r="H128" s="1"/>
  <c r="AA128"/>
  <c r="G128"/>
  <c r="AC127"/>
  <c r="AB127"/>
  <c r="AA127"/>
  <c r="AC126"/>
  <c r="F126" s="1"/>
  <c r="AB126"/>
  <c r="AA126"/>
  <c r="G126"/>
  <c r="AC125"/>
  <c r="AB125"/>
  <c r="AA125"/>
  <c r="F125" s="1"/>
  <c r="G125"/>
  <c r="AC124"/>
  <c r="AB124"/>
  <c r="AA124"/>
  <c r="G124"/>
  <c r="AC123"/>
  <c r="H123" s="1"/>
  <c r="AB123"/>
  <c r="AA123"/>
  <c r="G123"/>
  <c r="AC122"/>
  <c r="AB122"/>
  <c r="H122" s="1"/>
  <c r="AA122"/>
  <c r="F122" s="1"/>
  <c r="G122"/>
  <c r="AC121"/>
  <c r="AB121"/>
  <c r="AA121"/>
  <c r="H121" s="1"/>
  <c r="AC120"/>
  <c r="AB120"/>
  <c r="AA120"/>
  <c r="H120" s="1"/>
  <c r="AC119"/>
  <c r="AB119"/>
  <c r="AA119"/>
  <c r="D119" s="1"/>
  <c r="AC118"/>
  <c r="AB118"/>
  <c r="AA118"/>
  <c r="H118" s="1"/>
  <c r="AC117"/>
  <c r="AB117"/>
  <c r="AA117"/>
  <c r="D117" s="1"/>
  <c r="AC116"/>
  <c r="G116" s="1"/>
  <c r="AB116"/>
  <c r="AA116"/>
  <c r="F116" s="1"/>
  <c r="AC115"/>
  <c r="AB115"/>
  <c r="AA115"/>
  <c r="G115"/>
  <c r="AC114"/>
  <c r="AB114"/>
  <c r="F114" s="1"/>
  <c r="AA114"/>
  <c r="G114"/>
  <c r="AC113"/>
  <c r="AB113"/>
  <c r="F113" s="1"/>
  <c r="AA113"/>
  <c r="G113"/>
  <c r="AC112"/>
  <c r="H112" s="1"/>
  <c r="AB112"/>
  <c r="AA112"/>
  <c r="G112"/>
  <c r="AC111"/>
  <c r="AB111"/>
  <c r="AA111"/>
  <c r="AC110"/>
  <c r="AB110"/>
  <c r="AA110"/>
  <c r="G110"/>
  <c r="AC109"/>
  <c r="AB109"/>
  <c r="G109" s="1"/>
  <c r="AA109"/>
  <c r="F109" s="1"/>
  <c r="AC108"/>
  <c r="AB108"/>
  <c r="AA108"/>
  <c r="G108" s="1"/>
  <c r="AC107"/>
  <c r="AB107"/>
  <c r="AA107"/>
  <c r="D107" s="1"/>
  <c r="AC106"/>
  <c r="AB106"/>
  <c r="AA106"/>
  <c r="G106" s="1"/>
  <c r="AC105"/>
  <c r="AB105"/>
  <c r="F105" s="1"/>
  <c r="AA105"/>
  <c r="G105"/>
  <c r="AC104"/>
  <c r="AB104"/>
  <c r="AA104"/>
  <c r="F104" s="1"/>
  <c r="D104"/>
  <c r="AC103"/>
  <c r="AB103"/>
  <c r="AA103"/>
  <c r="F103" s="1"/>
  <c r="G103"/>
  <c r="AC102"/>
  <c r="AB102"/>
  <c r="AA102"/>
  <c r="H102" s="1"/>
  <c r="AC101"/>
  <c r="AB101"/>
  <c r="H101" s="1"/>
  <c r="AA101"/>
  <c r="G101"/>
  <c r="AC100"/>
  <c r="AB100"/>
  <c r="AA100"/>
  <c r="G100"/>
  <c r="AC99"/>
  <c r="F99" s="1"/>
  <c r="AB99"/>
  <c r="AA99"/>
  <c r="G99"/>
  <c r="AC98"/>
  <c r="AB98"/>
  <c r="AA98"/>
  <c r="G98"/>
  <c r="AC97"/>
  <c r="AB97"/>
  <c r="AA97"/>
  <c r="F97" s="1"/>
  <c r="G97"/>
  <c r="AC96"/>
  <c r="AB96"/>
  <c r="H96" s="1"/>
  <c r="AA96"/>
  <c r="F96" s="1"/>
  <c r="G96"/>
  <c r="AC95"/>
  <c r="AB95"/>
  <c r="AA95"/>
  <c r="G95"/>
  <c r="AC94"/>
  <c r="AB94"/>
  <c r="H94" s="1"/>
  <c r="AA94"/>
  <c r="F94" s="1"/>
  <c r="G94"/>
  <c r="AC93"/>
  <c r="AB93"/>
  <c r="AA93"/>
  <c r="D93" s="1"/>
  <c r="AC92"/>
  <c r="AB92"/>
  <c r="AA92"/>
  <c r="AC91"/>
  <c r="AB91"/>
  <c r="F91" s="1"/>
  <c r="AA91"/>
  <c r="G91"/>
  <c r="AC90"/>
  <c r="AB90"/>
  <c r="AA90"/>
  <c r="H90" s="1"/>
  <c r="AC89"/>
  <c r="E89" s="1"/>
  <c r="AB89"/>
  <c r="AA89"/>
  <c r="D89" s="1"/>
  <c r="H89"/>
  <c r="G89"/>
  <c r="AC88"/>
  <c r="AB88"/>
  <c r="AA88"/>
  <c r="H88" s="1"/>
  <c r="G88"/>
  <c r="AC87"/>
  <c r="AB87"/>
  <c r="AA87"/>
  <c r="G87"/>
  <c r="AC86"/>
  <c r="AB86"/>
  <c r="AA86"/>
  <c r="F86" s="1"/>
  <c r="G86"/>
  <c r="AC85"/>
  <c r="AB85"/>
  <c r="H85" s="1"/>
  <c r="AA85"/>
  <c r="F85" s="1"/>
  <c r="G85"/>
  <c r="AC84"/>
  <c r="AB84"/>
  <c r="H84" s="1"/>
  <c r="AA84"/>
  <c r="F84" s="1"/>
  <c r="G84"/>
  <c r="AC83"/>
  <c r="AB83"/>
  <c r="AA83"/>
  <c r="G83"/>
  <c r="AC82"/>
  <c r="AB82"/>
  <c r="AA82"/>
  <c r="F82" s="1"/>
  <c r="AC81"/>
  <c r="AB81"/>
  <c r="H81" s="1"/>
  <c r="AA81"/>
  <c r="G81"/>
  <c r="AC80"/>
  <c r="AB80"/>
  <c r="AA80"/>
  <c r="AC79"/>
  <c r="AB79"/>
  <c r="AA79"/>
  <c r="F79" s="1"/>
  <c r="G79"/>
  <c r="AC78"/>
  <c r="AB78"/>
  <c r="AA78"/>
  <c r="F78" s="1"/>
  <c r="G78"/>
  <c r="AC77"/>
  <c r="AB77"/>
  <c r="AA77"/>
  <c r="G77"/>
  <c r="AC76"/>
  <c r="AB76"/>
  <c r="AA76"/>
  <c r="F76" s="1"/>
  <c r="G76"/>
  <c r="AC75"/>
  <c r="AB75"/>
  <c r="H75" s="1"/>
  <c r="AA75"/>
  <c r="F75" s="1"/>
  <c r="G75"/>
  <c r="AC74"/>
  <c r="AB74"/>
  <c r="H74" s="1"/>
  <c r="AA74"/>
  <c r="G74"/>
  <c r="AC73"/>
  <c r="AB73"/>
  <c r="AA73"/>
  <c r="G73"/>
  <c r="AC72"/>
  <c r="AB72"/>
  <c r="H72" s="1"/>
  <c r="AA72"/>
  <c r="G72"/>
  <c r="AC71"/>
  <c r="AB71"/>
  <c r="AA71"/>
  <c r="AC70"/>
  <c r="AB70"/>
  <c r="F70" s="1"/>
  <c r="AA70"/>
  <c r="AC69"/>
  <c r="AB69"/>
  <c r="H69" s="1"/>
  <c r="AA69"/>
  <c r="G69"/>
  <c r="AC68"/>
  <c r="AB68"/>
  <c r="H68" s="1"/>
  <c r="AA68"/>
  <c r="G68"/>
  <c r="AC67"/>
  <c r="AB67"/>
  <c r="AA67"/>
  <c r="G67"/>
  <c r="AC66"/>
  <c r="AB66"/>
  <c r="AA66"/>
  <c r="G66" s="1"/>
  <c r="AC65"/>
  <c r="AB65"/>
  <c r="AA65"/>
  <c r="G65"/>
  <c r="AC64"/>
  <c r="AB64"/>
  <c r="G64" s="1"/>
  <c r="AA64"/>
  <c r="F64" s="1"/>
  <c r="AC63"/>
  <c r="AB63"/>
  <c r="H63" s="1"/>
  <c r="AA63"/>
  <c r="F63" s="1"/>
  <c r="G63"/>
  <c r="AC62"/>
  <c r="AB62"/>
  <c r="AA62"/>
  <c r="G62"/>
  <c r="AC61"/>
  <c r="AB61"/>
  <c r="AA61"/>
  <c r="AC60"/>
  <c r="AB60"/>
  <c r="G60" s="1"/>
  <c r="AA60"/>
  <c r="H60" s="1"/>
  <c r="AC59"/>
  <c r="AB59"/>
  <c r="AA59"/>
  <c r="G59"/>
  <c r="AC58"/>
  <c r="AB58"/>
  <c r="G58" s="1"/>
  <c r="AA58"/>
  <c r="F58" s="1"/>
  <c r="AC57"/>
  <c r="E57" s="1"/>
  <c r="AB57"/>
  <c r="AA57"/>
  <c r="AC56"/>
  <c r="H56" s="1"/>
  <c r="AB56"/>
  <c r="AA56"/>
  <c r="G56" s="1"/>
  <c r="AC55"/>
  <c r="AB55"/>
  <c r="AA55"/>
  <c r="G55"/>
  <c r="AC54"/>
  <c r="AB54"/>
  <c r="AA54"/>
  <c r="G54" s="1"/>
  <c r="AC53"/>
  <c r="AB53"/>
  <c r="AA53"/>
  <c r="G53" s="1"/>
  <c r="AC52"/>
  <c r="H52" s="1"/>
  <c r="AB52"/>
  <c r="AA52"/>
  <c r="D52" s="1"/>
  <c r="G52"/>
  <c r="F52"/>
  <c r="AC51"/>
  <c r="AB51"/>
  <c r="AA51"/>
  <c r="G51" s="1"/>
  <c r="AC50"/>
  <c r="AB50"/>
  <c r="H50" s="1"/>
  <c r="AA50"/>
  <c r="F50" s="1"/>
  <c r="G50"/>
  <c r="AC49"/>
  <c r="AB49"/>
  <c r="H49" s="1"/>
  <c r="AA49"/>
  <c r="F49" s="1"/>
  <c r="G49"/>
  <c r="AC48"/>
  <c r="AB48"/>
  <c r="AA48"/>
  <c r="F48" s="1"/>
  <c r="G48"/>
  <c r="AC47"/>
  <c r="AB47"/>
  <c r="H47" s="1"/>
  <c r="AA47"/>
  <c r="G47"/>
  <c r="AC46"/>
  <c r="AB46"/>
  <c r="AA46"/>
  <c r="G46"/>
  <c r="AC45"/>
  <c r="AB45"/>
  <c r="AA45"/>
  <c r="G45" s="1"/>
  <c r="AC44"/>
  <c r="AB44"/>
  <c r="AA44"/>
  <c r="G44" s="1"/>
  <c r="AC43"/>
  <c r="AB43"/>
  <c r="AA43"/>
  <c r="G43" s="1"/>
  <c r="AC42"/>
  <c r="AB42"/>
  <c r="AA42"/>
  <c r="F42" s="1"/>
  <c r="G42"/>
  <c r="AC41"/>
  <c r="AB41"/>
  <c r="AA41"/>
  <c r="G41"/>
  <c r="AC40"/>
  <c r="AB40"/>
  <c r="AA40"/>
  <c r="F40" s="1"/>
  <c r="AC39"/>
  <c r="AB39"/>
  <c r="AA39"/>
  <c r="F39" s="1"/>
  <c r="G39"/>
  <c r="AC38"/>
  <c r="AB38"/>
  <c r="H38" s="1"/>
  <c r="AA38"/>
  <c r="AC37"/>
  <c r="AB37"/>
  <c r="AA37"/>
  <c r="G37" s="1"/>
  <c r="AC36"/>
  <c r="AB36"/>
  <c r="AA36"/>
  <c r="G36" s="1"/>
  <c r="AC35"/>
  <c r="AB35"/>
  <c r="AA35"/>
  <c r="G35" s="1"/>
  <c r="AC34"/>
  <c r="AB34"/>
  <c r="AA34"/>
  <c r="G34" s="1"/>
  <c r="AC33"/>
  <c r="AB33"/>
  <c r="AA33"/>
  <c r="G33"/>
  <c r="AC32"/>
  <c r="AB32"/>
  <c r="AA32"/>
  <c r="AC31"/>
  <c r="AB31"/>
  <c r="AA31"/>
  <c r="G31" s="1"/>
  <c r="AC30"/>
  <c r="AB30"/>
  <c r="AA30"/>
  <c r="D30" s="1"/>
  <c r="G30"/>
  <c r="AC29"/>
  <c r="AB29"/>
  <c r="AA29"/>
  <c r="G29" s="1"/>
  <c r="AC28"/>
  <c r="AB28"/>
  <c r="AA28"/>
  <c r="D28" s="1"/>
  <c r="AC27"/>
  <c r="AB27"/>
  <c r="AA27"/>
  <c r="G27" s="1"/>
  <c r="AC26"/>
  <c r="AB26"/>
  <c r="AA26"/>
  <c r="G26" s="1"/>
  <c r="AC25"/>
  <c r="AB25"/>
  <c r="AA25"/>
  <c r="G25" s="1"/>
  <c r="AC24"/>
  <c r="AB24"/>
  <c r="AA24"/>
  <c r="G24" s="1"/>
  <c r="AG44" i="47" l="1"/>
  <c r="AC37" i="52"/>
  <c r="W44" i="47"/>
  <c r="T37" i="52"/>
  <c r="E41" i="38"/>
  <c r="E67"/>
  <c r="E83"/>
  <c r="E189"/>
  <c r="D242"/>
  <c r="E87"/>
  <c r="E179"/>
  <c r="E187"/>
  <c r="E190"/>
  <c r="E201"/>
  <c r="E207"/>
  <c r="E240"/>
  <c r="E241"/>
  <c r="E259"/>
  <c r="D176"/>
  <c r="E176"/>
  <c r="E77"/>
  <c r="D189"/>
  <c r="D57"/>
  <c r="G32"/>
  <c r="D32"/>
  <c r="D253"/>
  <c r="H176"/>
  <c r="D259"/>
  <c r="D137"/>
  <c r="AG43" i="36"/>
  <c r="T39" i="52"/>
  <c r="W45" i="36"/>
  <c r="T46" i="52"/>
  <c r="W52" i="36"/>
  <c r="AC38" i="52"/>
  <c r="AG44" i="36"/>
  <c r="AC44" i="52"/>
  <c r="AG50" i="36"/>
  <c r="T44" i="52"/>
  <c r="W50" i="36"/>
  <c r="W43"/>
  <c r="AC41" i="52"/>
  <c r="AG47" i="36"/>
  <c r="T45" i="52"/>
  <c r="W51" i="36"/>
  <c r="T43" i="52"/>
  <c r="W49" i="36"/>
  <c r="T42" i="52"/>
  <c r="W48" i="36"/>
  <c r="AC43" i="52"/>
  <c r="AG49" i="36"/>
  <c r="T38" i="52"/>
  <c r="W44" i="36"/>
  <c r="T41" i="52"/>
  <c r="W47" i="36"/>
  <c r="AC42" i="52"/>
  <c r="AG48" i="36"/>
  <c r="AC45" i="52"/>
  <c r="AG51" i="36"/>
  <c r="AC39" i="52"/>
  <c r="AG45" i="36"/>
  <c r="AC46" i="52"/>
  <c r="AG52" i="36"/>
  <c r="AG50" i="50"/>
  <c r="AG47"/>
  <c r="AG49"/>
  <c r="AG48"/>
  <c r="AG51"/>
  <c r="AG45"/>
  <c r="AG52"/>
  <c r="AG43"/>
  <c r="AG44"/>
  <c r="D257" i="38"/>
  <c r="D144"/>
  <c r="D248"/>
  <c r="W45" i="50"/>
  <c r="W50"/>
  <c r="W43"/>
  <c r="W51"/>
  <c r="W49"/>
  <c r="W48"/>
  <c r="W44"/>
  <c r="W47"/>
  <c r="E96" i="38"/>
  <c r="E100"/>
  <c r="E103"/>
  <c r="E109"/>
  <c r="E177"/>
  <c r="H194"/>
  <c r="E75"/>
  <c r="E88"/>
  <c r="E194"/>
  <c r="E106"/>
  <c r="E113"/>
  <c r="E115"/>
  <c r="E136"/>
  <c r="E66"/>
  <c r="E30"/>
  <c r="E59"/>
  <c r="E228"/>
  <c r="F182"/>
  <c r="E193"/>
  <c r="E237"/>
  <c r="E246"/>
  <c r="E86"/>
  <c r="E91"/>
  <c r="H42"/>
  <c r="E48"/>
  <c r="E49"/>
  <c r="E62"/>
  <c r="E181"/>
  <c r="E182"/>
  <c r="D207"/>
  <c r="E224"/>
  <c r="E81"/>
  <c r="E105"/>
  <c r="E26"/>
  <c r="E31"/>
  <c r="E51"/>
  <c r="E68"/>
  <c r="E69"/>
  <c r="E84"/>
  <c r="E85"/>
  <c r="E108"/>
  <c r="E125"/>
  <c r="E160"/>
  <c r="E164"/>
  <c r="E167"/>
  <c r="E197"/>
  <c r="E199"/>
  <c r="E208"/>
  <c r="E211"/>
  <c r="E212"/>
  <c r="H151"/>
  <c r="D77"/>
  <c r="D142"/>
  <c r="D143"/>
  <c r="H171"/>
  <c r="F68"/>
  <c r="D39"/>
  <c r="E73"/>
  <c r="E116"/>
  <c r="E222"/>
  <c r="D55"/>
  <c r="F81"/>
  <c r="H36"/>
  <c r="E39"/>
  <c r="D40"/>
  <c r="E52"/>
  <c r="F74"/>
  <c r="H107"/>
  <c r="H113"/>
  <c r="D114"/>
  <c r="H180"/>
  <c r="H193"/>
  <c r="F234"/>
  <c r="H245"/>
  <c r="F69"/>
  <c r="F165"/>
  <c r="H29"/>
  <c r="H105"/>
  <c r="F131"/>
  <c r="D165"/>
  <c r="H260"/>
  <c r="D42"/>
  <c r="D76"/>
  <c r="E78"/>
  <c r="E82"/>
  <c r="H108"/>
  <c r="E126"/>
  <c r="H158"/>
  <c r="H24"/>
  <c r="H27"/>
  <c r="D67"/>
  <c r="F72"/>
  <c r="H78"/>
  <c r="D79"/>
  <c r="F123"/>
  <c r="E154"/>
  <c r="H164"/>
  <c r="E165"/>
  <c r="H168"/>
  <c r="E169"/>
  <c r="H181"/>
  <c r="D182"/>
  <c r="H238"/>
  <c r="D61"/>
  <c r="D74"/>
  <c r="H53"/>
  <c r="H61"/>
  <c r="D68"/>
  <c r="D71"/>
  <c r="D80"/>
  <c r="D83"/>
  <c r="H93"/>
  <c r="D97"/>
  <c r="F98"/>
  <c r="F101"/>
  <c r="H109"/>
  <c r="H115"/>
  <c r="D122"/>
  <c r="H127"/>
  <c r="F129"/>
  <c r="F134"/>
  <c r="H143"/>
  <c r="D186"/>
  <c r="H212"/>
  <c r="F213"/>
  <c r="F238"/>
  <c r="F240"/>
  <c r="D202"/>
  <c r="E202"/>
  <c r="G208"/>
  <c r="H208"/>
  <c r="D229"/>
  <c r="H229"/>
  <c r="F88"/>
  <c r="G102"/>
  <c r="F102"/>
  <c r="H125"/>
  <c r="D168"/>
  <c r="E168"/>
  <c r="D198"/>
  <c r="E198"/>
  <c r="G243"/>
  <c r="H243"/>
  <c r="E258"/>
  <c r="H28"/>
  <c r="H32"/>
  <c r="D33"/>
  <c r="H34"/>
  <c r="D41"/>
  <c r="E43"/>
  <c r="F46"/>
  <c r="E56"/>
  <c r="D60"/>
  <c r="D64"/>
  <c r="F65"/>
  <c r="H66"/>
  <c r="D72"/>
  <c r="E72"/>
  <c r="E80"/>
  <c r="D85"/>
  <c r="G92"/>
  <c r="H92"/>
  <c r="H99"/>
  <c r="G118"/>
  <c r="E118"/>
  <c r="H126"/>
  <c r="H135"/>
  <c r="E142"/>
  <c r="H142"/>
  <c r="H153"/>
  <c r="F160"/>
  <c r="D160"/>
  <c r="F188"/>
  <c r="H191"/>
  <c r="G203"/>
  <c r="H203"/>
  <c r="H211"/>
  <c r="D224"/>
  <c r="H231"/>
  <c r="F232"/>
  <c r="H251"/>
  <c r="E251"/>
  <c r="H25"/>
  <c r="H26"/>
  <c r="F30"/>
  <c r="H30"/>
  <c r="H31"/>
  <c r="E34"/>
  <c r="H35"/>
  <c r="H37"/>
  <c r="E42"/>
  <c r="H43"/>
  <c r="H44"/>
  <c r="E45"/>
  <c r="F47"/>
  <c r="F60"/>
  <c r="G61"/>
  <c r="F61"/>
  <c r="F73"/>
  <c r="D73"/>
  <c r="D87"/>
  <c r="G104"/>
  <c r="H104"/>
  <c r="H106"/>
  <c r="H117"/>
  <c r="H119"/>
  <c r="E124"/>
  <c r="H124"/>
  <c r="E140"/>
  <c r="H140"/>
  <c r="E141"/>
  <c r="AF16" i="44"/>
  <c r="AH6" i="41" s="1"/>
  <c r="E148" i="38"/>
  <c r="D161"/>
  <c r="E161"/>
  <c r="D181"/>
  <c r="E195"/>
  <c r="F197"/>
  <c r="D197"/>
  <c r="H207"/>
  <c r="D225"/>
  <c r="E229"/>
  <c r="G233"/>
  <c r="H233"/>
  <c r="D234"/>
  <c r="E234"/>
  <c r="H237"/>
  <c r="D245"/>
  <c r="D50"/>
  <c r="H51"/>
  <c r="H54"/>
  <c r="E55"/>
  <c r="D69"/>
  <c r="D70"/>
  <c r="E74"/>
  <c r="D75"/>
  <c r="E76"/>
  <c r="D78"/>
  <c r="E79"/>
  <c r="D81"/>
  <c r="D82"/>
  <c r="D84"/>
  <c r="D86"/>
  <c r="D88"/>
  <c r="F95"/>
  <c r="D109"/>
  <c r="F110"/>
  <c r="E143"/>
  <c r="D164"/>
  <c r="E166"/>
  <c r="H177"/>
  <c r="E178"/>
  <c r="H184"/>
  <c r="E223"/>
  <c r="E225"/>
  <c r="E226"/>
  <c r="D228"/>
  <c r="F245"/>
  <c r="H246"/>
  <c r="E254"/>
  <c r="W52" i="50"/>
  <c r="D194" i="38"/>
  <c r="D237"/>
  <c r="D243"/>
  <c r="D134"/>
  <c r="D241"/>
  <c r="D203"/>
  <c r="D238"/>
  <c r="D190"/>
  <c r="T52" i="33"/>
  <c r="AG52"/>
  <c r="AG44"/>
  <c r="T51"/>
  <c r="T49"/>
  <c r="AG50"/>
  <c r="AG43"/>
  <c r="T45"/>
  <c r="AG48"/>
  <c r="T48"/>
  <c r="T50"/>
  <c r="T43"/>
  <c r="AG47"/>
  <c r="AG51"/>
  <c r="AG45"/>
  <c r="AG49"/>
  <c r="T44"/>
  <c r="T47"/>
  <c r="D108" i="38"/>
  <c r="D212"/>
  <c r="D177"/>
  <c r="D140"/>
  <c r="D51"/>
  <c r="E38"/>
  <c r="D105"/>
  <c r="D148"/>
  <c r="D152"/>
  <c r="D211"/>
  <c r="D244"/>
  <c r="D47"/>
  <c r="D106"/>
  <c r="D246"/>
  <c r="D251"/>
  <c r="F38"/>
  <c r="D92"/>
  <c r="D101"/>
  <c r="D113"/>
  <c r="D118"/>
  <c r="D125"/>
  <c r="D129"/>
  <c r="D155"/>
  <c r="D193"/>
  <c r="D138"/>
  <c r="D24"/>
  <c r="D124"/>
  <c r="D139"/>
  <c r="D171"/>
  <c r="G80"/>
  <c r="F133"/>
  <c r="D133"/>
  <c r="D141"/>
  <c r="F141"/>
  <c r="E150"/>
  <c r="H150"/>
  <c r="D196"/>
  <c r="F196"/>
  <c r="D236"/>
  <c r="F236"/>
  <c r="D254"/>
  <c r="F254"/>
  <c r="D255"/>
  <c r="F255"/>
  <c r="H46"/>
  <c r="D54"/>
  <c r="H55"/>
  <c r="H59"/>
  <c r="H67"/>
  <c r="G70"/>
  <c r="H71"/>
  <c r="G82"/>
  <c r="H87"/>
  <c r="F89"/>
  <c r="H95"/>
  <c r="H100"/>
  <c r="H103"/>
  <c r="E111"/>
  <c r="H111"/>
  <c r="F127"/>
  <c r="F130"/>
  <c r="H133"/>
  <c r="H141"/>
  <c r="F166"/>
  <c r="H196"/>
  <c r="E203"/>
  <c r="D226"/>
  <c r="H226"/>
  <c r="G230"/>
  <c r="E230"/>
  <c r="H236"/>
  <c r="H254"/>
  <c r="E33"/>
  <c r="E36"/>
  <c r="H40"/>
  <c r="H45"/>
  <c r="D46"/>
  <c r="H48"/>
  <c r="E54"/>
  <c r="E58"/>
  <c r="E63"/>
  <c r="H64"/>
  <c r="D65"/>
  <c r="H70"/>
  <c r="E71"/>
  <c r="H73"/>
  <c r="H76"/>
  <c r="H79"/>
  <c r="H82"/>
  <c r="H86"/>
  <c r="H91"/>
  <c r="E94"/>
  <c r="H97"/>
  <c r="D98"/>
  <c r="G111"/>
  <c r="E112"/>
  <c r="F112"/>
  <c r="G127"/>
  <c r="E128"/>
  <c r="F128"/>
  <c r="D128"/>
  <c r="D163"/>
  <c r="F163"/>
  <c r="H172"/>
  <c r="G175"/>
  <c r="E175"/>
  <c r="D175"/>
  <c r="F178"/>
  <c r="D178"/>
  <c r="D195"/>
  <c r="H195"/>
  <c r="D205"/>
  <c r="E205"/>
  <c r="H205"/>
  <c r="D215"/>
  <c r="H215"/>
  <c r="E218"/>
  <c r="D218"/>
  <c r="H218"/>
  <c r="D222"/>
  <c r="H222"/>
  <c r="G226"/>
  <c r="D227"/>
  <c r="F227"/>
  <c r="E227"/>
  <c r="D235"/>
  <c r="H235"/>
  <c r="E238"/>
  <c r="E243"/>
  <c r="G260"/>
  <c r="G71"/>
  <c r="G120"/>
  <c r="E120"/>
  <c r="D120"/>
  <c r="G141"/>
  <c r="G146"/>
  <c r="E146"/>
  <c r="D146"/>
  <c r="F150"/>
  <c r="D162"/>
  <c r="H162"/>
  <c r="D174"/>
  <c r="H174"/>
  <c r="E185"/>
  <c r="F185"/>
  <c r="E191"/>
  <c r="F191"/>
  <c r="D201"/>
  <c r="F201"/>
  <c r="F231"/>
  <c r="H240"/>
  <c r="D240"/>
  <c r="H33"/>
  <c r="G40"/>
  <c r="H41"/>
  <c r="H62"/>
  <c r="H65"/>
  <c r="H77"/>
  <c r="H80"/>
  <c r="H83"/>
  <c r="H98"/>
  <c r="H110"/>
  <c r="F111"/>
  <c r="D116"/>
  <c r="H116"/>
  <c r="E130"/>
  <c r="H130"/>
  <c r="G150"/>
  <c r="F151"/>
  <c r="D151"/>
  <c r="G153"/>
  <c r="D158"/>
  <c r="F158"/>
  <c r="D166"/>
  <c r="H166"/>
  <c r="H185"/>
  <c r="H201"/>
  <c r="E210"/>
  <c r="F210"/>
  <c r="G231"/>
  <c r="F242"/>
  <c r="E242"/>
  <c r="E247"/>
  <c r="D247"/>
  <c r="F260"/>
  <c r="E24"/>
  <c r="D26"/>
  <c r="F33"/>
  <c r="H39"/>
  <c r="E40"/>
  <c r="F41"/>
  <c r="F55"/>
  <c r="H58"/>
  <c r="F59"/>
  <c r="F62"/>
  <c r="F67"/>
  <c r="E70"/>
  <c r="F71"/>
  <c r="F77"/>
  <c r="F80"/>
  <c r="F83"/>
  <c r="F87"/>
  <c r="D91"/>
  <c r="E92"/>
  <c r="F100"/>
  <c r="D110"/>
  <c r="E114"/>
  <c r="H114"/>
  <c r="E132"/>
  <c r="H132"/>
  <c r="D167"/>
  <c r="F167"/>
  <c r="F183"/>
  <c r="D183"/>
  <c r="D199"/>
  <c r="H199"/>
  <c r="D206"/>
  <c r="F206"/>
  <c r="E206"/>
  <c r="F216"/>
  <c r="D216"/>
  <c r="F219"/>
  <c r="D219"/>
  <c r="D223"/>
  <c r="F223"/>
  <c r="E245"/>
  <c r="H258"/>
  <c r="E110"/>
  <c r="F115"/>
  <c r="F124"/>
  <c r="F136"/>
  <c r="F139"/>
  <c r="F142"/>
  <c r="E173"/>
  <c r="F207"/>
  <c r="F211"/>
  <c r="E214"/>
  <c r="F224"/>
  <c r="F228"/>
  <c r="F237"/>
  <c r="D252"/>
  <c r="E152"/>
  <c r="E158"/>
  <c r="E232"/>
  <c r="E123"/>
  <c r="D123"/>
  <c r="G147"/>
  <c r="D147"/>
  <c r="G176"/>
  <c r="E188"/>
  <c r="D188"/>
  <c r="G192"/>
  <c r="D192"/>
  <c r="E217"/>
  <c r="D217"/>
  <c r="G221"/>
  <c r="D221"/>
  <c r="D29"/>
  <c r="D35"/>
  <c r="D37"/>
  <c r="D44"/>
  <c r="G90"/>
  <c r="D90"/>
  <c r="E99"/>
  <c r="D99"/>
  <c r="G121"/>
  <c r="E121"/>
  <c r="E135"/>
  <c r="D135"/>
  <c r="E153"/>
  <c r="D153"/>
  <c r="E172"/>
  <c r="D172"/>
  <c r="E184"/>
  <c r="D184"/>
  <c r="E213"/>
  <c r="D213"/>
  <c r="E220"/>
  <c r="H239"/>
  <c r="E239"/>
  <c r="E260"/>
  <c r="D260"/>
  <c r="D25"/>
  <c r="D27"/>
  <c r="G28"/>
  <c r="E28"/>
  <c r="E29"/>
  <c r="E32"/>
  <c r="E35"/>
  <c r="E37"/>
  <c r="G38"/>
  <c r="AF14" i="44" s="1"/>
  <c r="AH5" i="41" s="1"/>
  <c r="E44" i="38"/>
  <c r="E47"/>
  <c r="D49"/>
  <c r="D53"/>
  <c r="D56"/>
  <c r="D59"/>
  <c r="E61"/>
  <c r="D63"/>
  <c r="E65"/>
  <c r="D94"/>
  <c r="E95"/>
  <c r="D95"/>
  <c r="D100"/>
  <c r="E102"/>
  <c r="D112"/>
  <c r="G119"/>
  <c r="E119"/>
  <c r="E122"/>
  <c r="D130"/>
  <c r="E131"/>
  <c r="D131"/>
  <c r="D136"/>
  <c r="E147"/>
  <c r="E149"/>
  <c r="D149"/>
  <c r="D173"/>
  <c r="G180"/>
  <c r="E180"/>
  <c r="D185"/>
  <c r="E192"/>
  <c r="E209"/>
  <c r="D209"/>
  <c r="D214"/>
  <c r="E216"/>
  <c r="E221"/>
  <c r="E231"/>
  <c r="D231"/>
  <c r="D233"/>
  <c r="E25"/>
  <c r="E27"/>
  <c r="D31"/>
  <c r="D34"/>
  <c r="D36"/>
  <c r="D38"/>
  <c r="D43"/>
  <c r="D45"/>
  <c r="E46"/>
  <c r="D48"/>
  <c r="E50"/>
  <c r="E53"/>
  <c r="D58"/>
  <c r="E60"/>
  <c r="D62"/>
  <c r="E64"/>
  <c r="D66"/>
  <c r="E90"/>
  <c r="G93"/>
  <c r="E93"/>
  <c r="D96"/>
  <c r="E98"/>
  <c r="E104"/>
  <c r="G107"/>
  <c r="E107"/>
  <c r="D111"/>
  <c r="D115"/>
  <c r="G117"/>
  <c r="E117"/>
  <c r="D121"/>
  <c r="D126"/>
  <c r="E127"/>
  <c r="D127"/>
  <c r="D132"/>
  <c r="E134"/>
  <c r="D150"/>
  <c r="G169"/>
  <c r="D169"/>
  <c r="E171"/>
  <c r="E183"/>
  <c r="D191"/>
  <c r="D208"/>
  <c r="D210"/>
  <c r="D220"/>
  <c r="D230"/>
  <c r="D232"/>
  <c r="E233"/>
  <c r="F239"/>
  <c r="E97"/>
  <c r="E101"/>
  <c r="E129"/>
  <c r="E133"/>
  <c r="E137"/>
  <c r="E151"/>
  <c r="E170"/>
  <c r="E174"/>
  <c r="E186"/>
  <c r="E215"/>
  <c r="E219"/>
  <c r="G239"/>
  <c r="D239"/>
  <c r="F24"/>
  <c r="F25"/>
  <c r="F26"/>
  <c r="F27"/>
  <c r="F28"/>
  <c r="F29"/>
  <c r="F31"/>
  <c r="F34"/>
  <c r="F35"/>
  <c r="F36"/>
  <c r="F37"/>
  <c r="F43"/>
  <c r="F44"/>
  <c r="F45"/>
  <c r="F51"/>
  <c r="F53"/>
  <c r="F54"/>
  <c r="F56"/>
  <c r="F66"/>
  <c r="F90"/>
  <c r="F92"/>
  <c r="F93"/>
  <c r="F106"/>
  <c r="F107"/>
  <c r="F108"/>
  <c r="F117"/>
  <c r="F118"/>
  <c r="F119"/>
  <c r="F120"/>
  <c r="F121"/>
  <c r="F138"/>
  <c r="F146"/>
  <c r="F147"/>
  <c r="F148"/>
  <c r="F155"/>
  <c r="F169"/>
  <c r="F175"/>
  <c r="F176"/>
  <c r="F177"/>
  <c r="F180"/>
  <c r="F192"/>
  <c r="F208"/>
  <c r="F221"/>
  <c r="F230"/>
  <c r="F233"/>
  <c r="F246"/>
  <c r="F251"/>
  <c r="K6" s="1"/>
  <c r="K4" l="1"/>
  <c r="AF10" i="44" s="1"/>
  <c r="AH3" i="41" s="1"/>
  <c r="AI5"/>
  <c r="AA5"/>
  <c r="AI6"/>
  <c r="AA6"/>
  <c r="K2" i="38"/>
  <c r="AF8" i="44" s="1"/>
  <c r="AF12"/>
  <c r="AH4" i="41" s="1"/>
  <c r="AG45" i="52"/>
  <c r="C14" i="53" s="1"/>
  <c r="AG43" i="52"/>
  <c r="C13" i="53" s="1"/>
  <c r="F5" i="48"/>
  <c r="G108" s="1"/>
  <c r="I7" i="39"/>
  <c r="E5" i="48"/>
  <c r="F20" s="1"/>
  <c r="I6" i="39"/>
  <c r="AH2" i="41" l="1"/>
  <c r="AA2" s="1"/>
  <c r="AG37" i="52"/>
  <c r="C10" i="53" s="1"/>
  <c r="AI3" i="41"/>
  <c r="AA3"/>
  <c r="AI4"/>
  <c r="AA4"/>
  <c r="I5" i="39"/>
  <c r="AG41" i="52"/>
  <c r="C12" i="53" s="1"/>
  <c r="D5" i="48"/>
  <c r="E20" s="1"/>
  <c r="AG39" i="52"/>
  <c r="C11" i="53" s="1"/>
  <c r="G60" i="48"/>
  <c r="G107"/>
  <c r="G125"/>
  <c r="G65"/>
  <c r="G86"/>
  <c r="G21"/>
  <c r="G132"/>
  <c r="G42"/>
  <c r="G66"/>
  <c r="G59"/>
  <c r="G73"/>
  <c r="G17"/>
  <c r="G110"/>
  <c r="G114"/>
  <c r="G76"/>
  <c r="G54"/>
  <c r="G128"/>
  <c r="G63"/>
  <c r="G56"/>
  <c r="G81"/>
  <c r="G136"/>
  <c r="G143"/>
  <c r="G35"/>
  <c r="G129"/>
  <c r="G51"/>
  <c r="G18"/>
  <c r="G70"/>
  <c r="G131"/>
  <c r="G75"/>
  <c r="G130"/>
  <c r="G46"/>
  <c r="G102"/>
  <c r="G147"/>
  <c r="G105"/>
  <c r="G61"/>
  <c r="G138"/>
  <c r="G142"/>
  <c r="G80"/>
  <c r="G22"/>
  <c r="G20"/>
  <c r="G117"/>
  <c r="G85"/>
  <c r="G47"/>
  <c r="G14"/>
  <c r="G49"/>
  <c r="G123"/>
  <c r="G24"/>
  <c r="G87"/>
  <c r="G135"/>
  <c r="G134"/>
  <c r="G53"/>
  <c r="G38"/>
  <c r="G43"/>
  <c r="G64"/>
  <c r="G121"/>
  <c r="G29"/>
  <c r="G111"/>
  <c r="G23"/>
  <c r="G30"/>
  <c r="G124"/>
  <c r="G119"/>
  <c r="G55"/>
  <c r="G90"/>
  <c r="G120"/>
  <c r="G140"/>
  <c r="G137"/>
  <c r="G95"/>
  <c r="G45"/>
  <c r="G106"/>
  <c r="F4" s="1"/>
  <c r="G78"/>
  <c r="G48"/>
  <c r="G116"/>
  <c r="G141"/>
  <c r="G109"/>
  <c r="G77"/>
  <c r="G37"/>
  <c r="G41"/>
  <c r="G34"/>
  <c r="G88"/>
  <c r="G99"/>
  <c r="G146"/>
  <c r="G79"/>
  <c r="G44"/>
  <c r="G58"/>
  <c r="G36"/>
  <c r="G98"/>
  <c r="G118"/>
  <c r="G97"/>
  <c r="G92"/>
  <c r="G91"/>
  <c r="G122"/>
  <c r="G96"/>
  <c r="G68"/>
  <c r="G103"/>
  <c r="G39"/>
  <c r="G50"/>
  <c r="G72"/>
  <c r="G25"/>
  <c r="G69"/>
  <c r="G133"/>
  <c r="G16"/>
  <c r="G74"/>
  <c r="G83"/>
  <c r="G100"/>
  <c r="G89"/>
  <c r="G71"/>
  <c r="G26"/>
  <c r="G82"/>
  <c r="G139"/>
  <c r="G33"/>
  <c r="G15"/>
  <c r="G93"/>
  <c r="G52"/>
  <c r="G112"/>
  <c r="G19"/>
  <c r="G115"/>
  <c r="G32"/>
  <c r="G145"/>
  <c r="G28"/>
  <c r="G113"/>
  <c r="G94"/>
  <c r="G57"/>
  <c r="G27"/>
  <c r="G101"/>
  <c r="G84"/>
  <c r="G144"/>
  <c r="G31"/>
  <c r="G127"/>
  <c r="G126"/>
  <c r="G40"/>
  <c r="G67"/>
  <c r="G62"/>
  <c r="G104"/>
  <c r="I4" i="39"/>
  <c r="C5" i="48"/>
  <c r="D19" s="1"/>
  <c r="F96"/>
  <c r="F121"/>
  <c r="F106"/>
  <c r="F147"/>
  <c r="F76"/>
  <c r="F85"/>
  <c r="F84"/>
  <c r="F99"/>
  <c r="F79"/>
  <c r="F143"/>
  <c r="F61"/>
  <c r="F71"/>
  <c r="F133"/>
  <c r="F45"/>
  <c r="F109"/>
  <c r="F15"/>
  <c r="F22"/>
  <c r="F59"/>
  <c r="F120"/>
  <c r="F80"/>
  <c r="F56"/>
  <c r="F97"/>
  <c r="F25"/>
  <c r="F140"/>
  <c r="F135"/>
  <c r="F49"/>
  <c r="F104"/>
  <c r="F66"/>
  <c r="F26"/>
  <c r="F67"/>
  <c r="F102"/>
  <c r="F44"/>
  <c r="F108"/>
  <c r="F39"/>
  <c r="F103"/>
  <c r="F54"/>
  <c r="F138"/>
  <c r="F91"/>
  <c r="F48"/>
  <c r="F29"/>
  <c r="F141"/>
  <c r="F122"/>
  <c r="F105"/>
  <c r="F142"/>
  <c r="F88"/>
  <c r="F16"/>
  <c r="F21"/>
  <c r="F70"/>
  <c r="F52"/>
  <c r="F116"/>
  <c r="F47"/>
  <c r="F111"/>
  <c r="F64"/>
  <c r="F17"/>
  <c r="F101"/>
  <c r="F62"/>
  <c r="F43"/>
  <c r="F24"/>
  <c r="F136"/>
  <c r="F117"/>
  <c r="F35"/>
  <c r="F114"/>
  <c r="F72"/>
  <c r="F77"/>
  <c r="F126"/>
  <c r="F36"/>
  <c r="F68"/>
  <c r="F100"/>
  <c r="F132"/>
  <c r="F31"/>
  <c r="F63"/>
  <c r="F95"/>
  <c r="F127"/>
  <c r="F42"/>
  <c r="F86"/>
  <c r="F128"/>
  <c r="F37"/>
  <c r="F81"/>
  <c r="F123"/>
  <c r="F34"/>
  <c r="F90"/>
  <c r="F146"/>
  <c r="F73"/>
  <c r="F129"/>
  <c r="F50"/>
  <c r="F110"/>
  <c r="F33"/>
  <c r="F89"/>
  <c r="F145"/>
  <c r="F112"/>
  <c r="F93"/>
  <c r="F58"/>
  <c r="F41"/>
  <c r="F14"/>
  <c r="F53"/>
  <c r="F98"/>
  <c r="F46"/>
  <c r="F139"/>
  <c r="F107"/>
  <c r="F28"/>
  <c r="F60"/>
  <c r="F92"/>
  <c r="F124"/>
  <c r="F23"/>
  <c r="F55"/>
  <c r="F87"/>
  <c r="F119"/>
  <c r="F32"/>
  <c r="F74"/>
  <c r="F118"/>
  <c r="F27"/>
  <c r="F69"/>
  <c r="F113"/>
  <c r="F18"/>
  <c r="F78"/>
  <c r="F134"/>
  <c r="F57"/>
  <c r="F115"/>
  <c r="F38"/>
  <c r="F94"/>
  <c r="F19"/>
  <c r="F75"/>
  <c r="F131"/>
  <c r="F82"/>
  <c r="F65"/>
  <c r="F30"/>
  <c r="F144"/>
  <c r="F125"/>
  <c r="F130"/>
  <c r="F40"/>
  <c r="F137"/>
  <c r="F83"/>
  <c r="F51"/>
  <c r="B5"/>
  <c r="C14" s="1"/>
  <c r="I3" i="39"/>
  <c r="X85" i="36"/>
  <c r="U126" i="33"/>
  <c r="U125"/>
  <c r="U124"/>
  <c r="U123"/>
  <c r="AI2" i="41" l="1"/>
  <c r="AH7" s="1"/>
  <c r="AH8" s="1"/>
  <c r="AA7"/>
  <c r="Y8" s="1"/>
  <c r="Y9" s="1"/>
  <c r="Y10" s="1"/>
  <c r="J34" s="1"/>
  <c r="J54" s="1"/>
  <c r="C15" i="53"/>
  <c r="D15" s="1"/>
  <c r="M32" s="1"/>
  <c r="B38" s="1"/>
  <c r="E4" i="48"/>
  <c r="E108"/>
  <c r="E136"/>
  <c r="E139"/>
  <c r="E82"/>
  <c r="E141"/>
  <c r="E70"/>
  <c r="E133"/>
  <c r="E38"/>
  <c r="E53"/>
  <c r="E45"/>
  <c r="E76"/>
  <c r="E114"/>
  <c r="E81"/>
  <c r="E49"/>
  <c r="E47"/>
  <c r="E16"/>
  <c r="E98"/>
  <c r="E101"/>
  <c r="E99"/>
  <c r="E31"/>
  <c r="E60"/>
  <c r="E142"/>
  <c r="E84"/>
  <c r="E89"/>
  <c r="E123"/>
  <c r="E59"/>
  <c r="E54"/>
  <c r="E48"/>
  <c r="E128"/>
  <c r="E126"/>
  <c r="E41"/>
  <c r="E117"/>
  <c r="E96"/>
  <c r="E115"/>
  <c r="E75"/>
  <c r="E15"/>
  <c r="E26"/>
  <c r="E32"/>
  <c r="E132"/>
  <c r="E134"/>
  <c r="E102"/>
  <c r="E73"/>
  <c r="E65"/>
  <c r="E121"/>
  <c r="E93"/>
  <c r="E37"/>
  <c r="E147"/>
  <c r="E119"/>
  <c r="E91"/>
  <c r="E79"/>
  <c r="E55"/>
  <c r="E27"/>
  <c r="E58"/>
  <c r="E30"/>
  <c r="E72"/>
  <c r="E40"/>
  <c r="E112"/>
  <c r="E146"/>
  <c r="E118"/>
  <c r="E94"/>
  <c r="E100"/>
  <c r="E137"/>
  <c r="E109"/>
  <c r="E69"/>
  <c r="E88"/>
  <c r="E135"/>
  <c r="E103"/>
  <c r="E61"/>
  <c r="E71"/>
  <c r="E39"/>
  <c r="E74"/>
  <c r="E46"/>
  <c r="E14"/>
  <c r="E56"/>
  <c r="E28"/>
  <c r="E140"/>
  <c r="E116"/>
  <c r="E130"/>
  <c r="E110"/>
  <c r="E86"/>
  <c r="E25"/>
  <c r="E33"/>
  <c r="E125"/>
  <c r="E105"/>
  <c r="E85"/>
  <c r="E104"/>
  <c r="E17"/>
  <c r="E131"/>
  <c r="E107"/>
  <c r="E87"/>
  <c r="E29"/>
  <c r="E63"/>
  <c r="E43"/>
  <c r="E23"/>
  <c r="E62"/>
  <c r="E42"/>
  <c r="E22"/>
  <c r="E64"/>
  <c r="E44"/>
  <c r="E24"/>
  <c r="E144"/>
  <c r="E124"/>
  <c r="E120"/>
  <c r="E138"/>
  <c r="E122"/>
  <c r="E106"/>
  <c r="E90"/>
  <c r="E57"/>
  <c r="E92"/>
  <c r="E145"/>
  <c r="E129"/>
  <c r="E113"/>
  <c r="E97"/>
  <c r="E80"/>
  <c r="E21"/>
  <c r="E78"/>
  <c r="E143"/>
  <c r="E127"/>
  <c r="E111"/>
  <c r="E95"/>
  <c r="E77"/>
  <c r="E83"/>
  <c r="E67"/>
  <c r="E51"/>
  <c r="E35"/>
  <c r="E19"/>
  <c r="E66"/>
  <c r="E50"/>
  <c r="E34"/>
  <c r="E18"/>
  <c r="E68"/>
  <c r="E52"/>
  <c r="E36"/>
  <c r="AF8" i="41"/>
  <c r="D92" i="48"/>
  <c r="D75"/>
  <c r="D76"/>
  <c r="D137"/>
  <c r="D88"/>
  <c r="D97"/>
  <c r="D34"/>
  <c r="D83"/>
  <c r="D80"/>
  <c r="D81"/>
  <c r="D18"/>
  <c r="D54"/>
  <c r="D144"/>
  <c r="D56"/>
  <c r="D45"/>
  <c r="D23"/>
  <c r="D90"/>
  <c r="D117"/>
  <c r="D50"/>
  <c r="D38"/>
  <c r="D55"/>
  <c r="D48"/>
  <c r="D100"/>
  <c r="D43"/>
  <c r="D130"/>
  <c r="D62"/>
  <c r="D147"/>
  <c r="D134"/>
  <c r="D49"/>
  <c r="D138"/>
  <c r="D123"/>
  <c r="D25"/>
  <c r="D107"/>
  <c r="D66"/>
  <c r="D51"/>
  <c r="D125"/>
  <c r="D68"/>
  <c r="D103"/>
  <c r="D42"/>
  <c r="D16"/>
  <c r="D53"/>
  <c r="D63"/>
  <c r="D128"/>
  <c r="D47"/>
  <c r="D139"/>
  <c r="D67"/>
  <c r="D77"/>
  <c r="D118"/>
  <c r="D28"/>
  <c r="D119"/>
  <c r="D26"/>
  <c r="D84"/>
  <c r="D78"/>
  <c r="D95"/>
  <c r="D146"/>
  <c r="D94"/>
  <c r="D98"/>
  <c r="D126"/>
  <c r="D131"/>
  <c r="D109"/>
  <c r="D70"/>
  <c r="D140"/>
  <c r="D39"/>
  <c r="D17"/>
  <c r="D145"/>
  <c r="D106"/>
  <c r="D40"/>
  <c r="D91"/>
  <c r="D46"/>
  <c r="D120"/>
  <c r="D89"/>
  <c r="D116"/>
  <c r="D101"/>
  <c r="D105"/>
  <c r="D79"/>
  <c r="D60"/>
  <c r="D115"/>
  <c r="D61"/>
  <c r="D141"/>
  <c r="D102"/>
  <c r="D132"/>
  <c r="D124"/>
  <c r="D87"/>
  <c r="D33"/>
  <c r="D113"/>
  <c r="D74"/>
  <c r="D20"/>
  <c r="D104"/>
  <c r="D59"/>
  <c r="D85"/>
  <c r="D110"/>
  <c r="D31"/>
  <c r="D57"/>
  <c r="D82"/>
  <c r="D64"/>
  <c r="D30"/>
  <c r="D111"/>
  <c r="D72"/>
  <c r="D108"/>
  <c r="D69"/>
  <c r="D35"/>
  <c r="D99"/>
  <c r="D29"/>
  <c r="D93"/>
  <c r="D22"/>
  <c r="D86"/>
  <c r="D96"/>
  <c r="D24"/>
  <c r="D112"/>
  <c r="D71"/>
  <c r="D135"/>
  <c r="D65"/>
  <c r="D129"/>
  <c r="D58"/>
  <c r="D122"/>
  <c r="D15"/>
  <c r="D44"/>
  <c r="D27"/>
  <c r="D21"/>
  <c r="D14"/>
  <c r="D142"/>
  <c r="D32"/>
  <c r="D127"/>
  <c r="D121"/>
  <c r="D114"/>
  <c r="D136"/>
  <c r="D37"/>
  <c r="D36"/>
  <c r="D41"/>
  <c r="D52"/>
  <c r="D73"/>
  <c r="D133"/>
  <c r="D143"/>
  <c r="C140"/>
  <c r="C133"/>
  <c r="C105"/>
  <c r="C66"/>
  <c r="C34"/>
  <c r="C42"/>
  <c r="C50"/>
  <c r="C58"/>
  <c r="C37"/>
  <c r="C69"/>
  <c r="C109"/>
  <c r="C30"/>
  <c r="C62"/>
  <c r="C97"/>
  <c r="C17"/>
  <c r="C49"/>
  <c r="C81"/>
  <c r="C16"/>
  <c r="C32"/>
  <c r="C48"/>
  <c r="C64"/>
  <c r="C80"/>
  <c r="C96"/>
  <c r="C112"/>
  <c r="C128"/>
  <c r="C94"/>
  <c r="C110"/>
  <c r="C126"/>
  <c r="C142"/>
  <c r="C23"/>
  <c r="C39"/>
  <c r="C55"/>
  <c r="C71"/>
  <c r="C87"/>
  <c r="C103"/>
  <c r="C119"/>
  <c r="C135"/>
  <c r="C74"/>
  <c r="C90"/>
  <c r="C77"/>
  <c r="C38"/>
  <c r="C113"/>
  <c r="C57"/>
  <c r="C20"/>
  <c r="C52"/>
  <c r="C84"/>
  <c r="C132"/>
  <c r="C114"/>
  <c r="C146"/>
  <c r="C43"/>
  <c r="C75"/>
  <c r="C107"/>
  <c r="C139"/>
  <c r="C137"/>
  <c r="C53"/>
  <c r="C141"/>
  <c r="C78"/>
  <c r="C33"/>
  <c r="C24"/>
  <c r="C56"/>
  <c r="C88"/>
  <c r="C120"/>
  <c r="C102"/>
  <c r="C134"/>
  <c r="C31"/>
  <c r="C63"/>
  <c r="C95"/>
  <c r="C127"/>
  <c r="C18"/>
  <c r="C26"/>
  <c r="C29"/>
  <c r="C61"/>
  <c r="C93"/>
  <c r="C22"/>
  <c r="C54"/>
  <c r="C86"/>
  <c r="C145"/>
  <c r="C41"/>
  <c r="C73"/>
  <c r="C117"/>
  <c r="C28"/>
  <c r="C44"/>
  <c r="C60"/>
  <c r="C76"/>
  <c r="C92"/>
  <c r="C108"/>
  <c r="C124"/>
  <c r="C144"/>
  <c r="C106"/>
  <c r="C122"/>
  <c r="C138"/>
  <c r="C19"/>
  <c r="C35"/>
  <c r="C51"/>
  <c r="C67"/>
  <c r="C83"/>
  <c r="C99"/>
  <c r="C115"/>
  <c r="C131"/>
  <c r="C147"/>
  <c r="C82"/>
  <c r="C45"/>
  <c r="C125"/>
  <c r="C70"/>
  <c r="C25"/>
  <c r="C89"/>
  <c r="C36"/>
  <c r="C68"/>
  <c r="C100"/>
  <c r="C116"/>
  <c r="C98"/>
  <c r="C130"/>
  <c r="C27"/>
  <c r="C59"/>
  <c r="C91"/>
  <c r="C123"/>
  <c r="C121"/>
  <c r="C21"/>
  <c r="C85"/>
  <c r="C46"/>
  <c r="C129"/>
  <c r="C65"/>
  <c r="C101"/>
  <c r="C40"/>
  <c r="C72"/>
  <c r="C104"/>
  <c r="C136"/>
  <c r="C118"/>
  <c r="C15"/>
  <c r="C47"/>
  <c r="C79"/>
  <c r="C111"/>
  <c r="C143"/>
  <c r="L8" i="39"/>
  <c r="L10"/>
  <c r="L4"/>
  <c r="L5"/>
  <c r="L6"/>
  <c r="L9"/>
  <c r="L7"/>
  <c r="X86" i="33"/>
  <c r="AG8" i="41" l="1"/>
  <c r="AE11" s="1"/>
  <c r="D4" i="48"/>
  <c r="B4"/>
  <c r="C4"/>
  <c r="M4" i="39"/>
  <c r="D38" s="1"/>
  <c r="K74" l="1"/>
  <c r="C22" i="44" s="1"/>
  <c r="AD7" i="41"/>
  <c r="AE7" s="1"/>
  <c r="AE8" s="1"/>
  <c r="D44" i="39" s="1"/>
  <c r="B19" i="53"/>
  <c r="B21" s="1"/>
  <c r="B6" i="48"/>
  <c r="N19" i="44"/>
  <c r="F38" i="39"/>
  <c r="B13"/>
  <c r="B12"/>
  <c r="B11"/>
  <c r="B10"/>
  <c r="B9"/>
  <c r="B8"/>
  <c r="B7"/>
  <c r="B6"/>
  <c r="B5"/>
  <c r="B4"/>
  <c r="C6" i="48" l="1"/>
  <c r="D87" i="52"/>
  <c r="V57" i="47"/>
  <c r="V56" i="50"/>
  <c r="V56" i="36"/>
  <c r="V56" i="33"/>
  <c r="B117" i="39" s="1"/>
  <c r="B22"/>
  <c r="B20"/>
  <c r="B19"/>
  <c r="B21"/>
  <c r="C19" l="1"/>
  <c r="O98" i="16" s="1"/>
  <c r="C141" i="33"/>
  <c r="C101" i="56"/>
  <c r="B16" i="39" l="1"/>
  <c r="D37" s="1"/>
  <c r="F37" s="1"/>
  <c r="N20" i="44"/>
  <c r="B39" i="39"/>
  <c r="D39" l="1"/>
  <c r="A103"/>
  <c r="B118"/>
  <c r="B110" s="1"/>
  <c r="D45" l="1"/>
  <c r="K10" i="41"/>
  <c r="N21" i="44"/>
  <c r="AS5" i="41" s="1"/>
  <c r="AS6" l="1"/>
  <c r="AS4"/>
  <c r="AS3"/>
  <c r="AS8" l="1"/>
  <c r="D40" i="39" s="1"/>
  <c r="N81" i="44" s="1"/>
  <c r="AS9" i="41" l="1"/>
  <c r="F62" i="39"/>
  <c r="S11" i="41" l="1"/>
  <c r="F44" i="39"/>
  <c r="E47" s="1"/>
  <c r="B7" i="48" l="1"/>
  <c r="C91" i="44" s="1"/>
  <c r="C92" s="1"/>
  <c r="D2" i="41"/>
  <c r="H42" i="39"/>
  <c r="C83" i="44" s="1"/>
  <c r="D3" i="41" l="1"/>
  <c r="K75" i="39"/>
  <c r="K76" s="1"/>
  <c r="L34" i="41" l="1"/>
  <c r="B34" s="1"/>
  <c r="K30"/>
  <c r="K32"/>
  <c r="L32" s="1"/>
  <c r="B32" s="1"/>
  <c r="K26"/>
  <c r="K27"/>
  <c r="L27" s="1"/>
  <c r="B27" s="1"/>
  <c r="K21"/>
  <c r="L21" s="1"/>
  <c r="B21" s="1"/>
  <c r="K22"/>
  <c r="L22" s="1"/>
  <c r="B22" s="1"/>
  <c r="K17"/>
  <c r="L30"/>
  <c r="B30" s="1"/>
  <c r="L26"/>
  <c r="B26" s="1"/>
  <c r="L17"/>
  <c r="K52"/>
  <c r="L52" s="1"/>
  <c r="B52" s="1"/>
  <c r="K53"/>
  <c r="L53" s="1"/>
  <c r="B53" s="1"/>
  <c r="L33"/>
  <c r="B33" s="1"/>
  <c r="K24"/>
  <c r="L24" s="1"/>
  <c r="B24" s="1"/>
  <c r="K23"/>
  <c r="L23" s="1"/>
  <c r="B23" s="1"/>
  <c r="K46"/>
  <c r="L46" s="1"/>
  <c r="B46" s="1"/>
  <c r="K25"/>
  <c r="L25" s="1"/>
  <c r="B25" s="1"/>
  <c r="K55"/>
  <c r="L55" s="1"/>
  <c r="B55" s="1"/>
  <c r="L50"/>
  <c r="B50" s="1"/>
  <c r="L36"/>
  <c r="B36" s="1"/>
  <c r="L13"/>
  <c r="B13" s="1"/>
  <c r="L41"/>
  <c r="B41" s="1"/>
  <c r="L14"/>
  <c r="B14" s="1"/>
  <c r="L19"/>
  <c r="B19" s="1"/>
  <c r="L35"/>
  <c r="B35" s="1"/>
  <c r="L44"/>
  <c r="B44" s="1"/>
  <c r="L49"/>
  <c r="B49" s="1"/>
  <c r="I51"/>
  <c r="L51" s="1"/>
  <c r="B51" s="1"/>
  <c r="L12"/>
  <c r="B12" s="1"/>
  <c r="L37"/>
  <c r="B37" s="1"/>
  <c r="L48"/>
  <c r="B48" s="1"/>
  <c r="L45"/>
  <c r="B45" s="1"/>
  <c r="L67"/>
  <c r="L18"/>
  <c r="B18" s="1"/>
  <c r="L39"/>
  <c r="B39" s="1"/>
  <c r="L47"/>
  <c r="B47" s="1"/>
  <c r="L57"/>
  <c r="B57" s="1"/>
  <c r="L15"/>
  <c r="B15" s="1"/>
  <c r="L40"/>
  <c r="B40" s="1"/>
  <c r="L43"/>
  <c r="B43" s="1"/>
  <c r="L56"/>
  <c r="B56" s="1"/>
  <c r="L11"/>
  <c r="B11" s="1"/>
  <c r="L16"/>
  <c r="B16" s="1"/>
  <c r="L20"/>
  <c r="B20" s="1"/>
  <c r="L28"/>
  <c r="B28" s="1"/>
  <c r="L31"/>
  <c r="B31" s="1"/>
  <c r="L38"/>
  <c r="B38" s="1"/>
  <c r="L42"/>
  <c r="B42" s="1"/>
  <c r="L54"/>
  <c r="B54" s="1"/>
  <c r="L58"/>
  <c r="B58" s="1"/>
  <c r="B17" l="1"/>
  <c r="M29"/>
  <c r="J29" s="1"/>
  <c r="B59"/>
  <c r="H29" l="1"/>
  <c r="K29"/>
  <c r="I29"/>
  <c r="L29" l="1"/>
  <c r="B29" s="1"/>
</calcChain>
</file>

<file path=xl/sharedStrings.xml><?xml version="1.0" encoding="utf-8"?>
<sst xmlns="http://schemas.openxmlformats.org/spreadsheetml/2006/main" count="17994" uniqueCount="2491">
  <si>
    <t>Descrição da Atividade:</t>
  </si>
  <si>
    <t>A-01-01-5</t>
  </si>
  <si>
    <t>A-01-03-1</t>
  </si>
  <si>
    <t>A-02-06-2</t>
  </si>
  <si>
    <t>A-02-10-0</t>
  </si>
  <si>
    <t>A-03-01-8</t>
  </si>
  <si>
    <t>A-03-02-6</t>
  </si>
  <si>
    <t>A-04-01-4</t>
  </si>
  <si>
    <t>A-05-03-7</t>
  </si>
  <si>
    <t>A-05-04-5</t>
  </si>
  <si>
    <t>A-05-04-6</t>
  </si>
  <si>
    <t>A-05-05-3</t>
  </si>
  <si>
    <t>A-06-01-1</t>
  </si>
  <si>
    <t>A-06-05-1</t>
  </si>
  <si>
    <t>A-06-06-1</t>
  </si>
  <si>
    <t>A-07-01-1</t>
  </si>
  <si>
    <t>B-01-01-5</t>
  </si>
  <si>
    <t>B-01-02-3</t>
  </si>
  <si>
    <t>B-01-03-1</t>
  </si>
  <si>
    <t>B-01-04-1</t>
  </si>
  <si>
    <t>Fabricação de material cerâmico</t>
  </si>
  <si>
    <t>B-01-05-8</t>
  </si>
  <si>
    <t>Fabricação de cimento</t>
  </si>
  <si>
    <t>B-01-07-4</t>
  </si>
  <si>
    <t>B-01-08-2</t>
  </si>
  <si>
    <t>B-01-09-0</t>
  </si>
  <si>
    <t>B-03-07-7</t>
  </si>
  <si>
    <t>B-03-08-5</t>
  </si>
  <si>
    <t>B-03-09-3</t>
  </si>
  <si>
    <t>B-04-01-4</t>
  </si>
  <si>
    <t>B-04-05-7</t>
  </si>
  <si>
    <t>B-04-07-3</t>
  </si>
  <si>
    <t>B-05-02-9</t>
  </si>
  <si>
    <t>B-05-03-7</t>
  </si>
  <si>
    <t>B-05-04-5</t>
  </si>
  <si>
    <t>B-05-05-3</t>
  </si>
  <si>
    <t>B-05-07-1</t>
  </si>
  <si>
    <t>B-06-01-7</t>
  </si>
  <si>
    <t>B-06-02-5</t>
  </si>
  <si>
    <t>B-06-03-3</t>
  </si>
  <si>
    <t>B-07-01-3</t>
  </si>
  <si>
    <t>B-08-01-1</t>
  </si>
  <si>
    <t>B-08-02-8</t>
  </si>
  <si>
    <t>B-09-05-9</t>
  </si>
  <si>
    <t>B-10-02-2</t>
  </si>
  <si>
    <t>B-10-03-0</t>
  </si>
  <si>
    <t>B-10-06-5</t>
  </si>
  <si>
    <t>C-01-01-5</t>
  </si>
  <si>
    <t>C-01-03-1</t>
  </si>
  <si>
    <t>C-01-07-4</t>
  </si>
  <si>
    <t>C-02-01-1</t>
  </si>
  <si>
    <t>C-02-02-1</t>
  </si>
  <si>
    <t>C-02-03-8</t>
  </si>
  <si>
    <t>C-02-04-6</t>
  </si>
  <si>
    <t>C-03-03-4</t>
  </si>
  <si>
    <t>C-03-05-0</t>
  </si>
  <si>
    <t xml:space="preserve">Fabricação de produtos petroquímicos básicos a partir de nafta e/ou gás natural </t>
  </si>
  <si>
    <t>C-04-06-5</t>
  </si>
  <si>
    <t xml:space="preserve">Fabricação de resinas e de fibras e fios artificiais e sintéticos e de borracha e látex sintéticos </t>
  </si>
  <si>
    <t>C-04-09-1</t>
  </si>
  <si>
    <t>C-04-10-3</t>
  </si>
  <si>
    <t>C-04-13-8</t>
  </si>
  <si>
    <t>C-04-19-7</t>
  </si>
  <si>
    <t>C-06-01-7</t>
  </si>
  <si>
    <t>C-07-01-3</t>
  </si>
  <si>
    <t>C-07-05-6</t>
  </si>
  <si>
    <t>C-07-06-4</t>
  </si>
  <si>
    <t>C-08-01-1</t>
  </si>
  <si>
    <t>C-08-07-9</t>
  </si>
  <si>
    <t>C-09-03-2</t>
  </si>
  <si>
    <t>C-10-01-4</t>
  </si>
  <si>
    <t>C-10-02-2</t>
  </si>
  <si>
    <t>C-10-05-7</t>
  </si>
  <si>
    <t>D-01-01-5</t>
  </si>
  <si>
    <t>D-01-04-1</t>
  </si>
  <si>
    <t>D-01-05-8</t>
  </si>
  <si>
    <t>D-01-07-4</t>
  </si>
  <si>
    <t>D-01-09-0</t>
  </si>
  <si>
    <t>D-01-11-2</t>
  </si>
  <si>
    <t>D-01-12-0</t>
  </si>
  <si>
    <t>D-01-13-9</t>
  </si>
  <si>
    <t>D-01-14-7</t>
  </si>
  <si>
    <t>D-02-01-1</t>
  </si>
  <si>
    <t>D-02-02-1</t>
  </si>
  <si>
    <t>D-02-04-6</t>
  </si>
  <si>
    <t>D-02-05-4</t>
  </si>
  <si>
    <t>D-02-06-2</t>
  </si>
  <si>
    <t>D-02-07-0</t>
  </si>
  <si>
    <t>D-03-01-8</t>
  </si>
  <si>
    <t>Pavimentação e/ou melhoramentos de rodovias</t>
  </si>
  <si>
    <t>Ferrovias</t>
  </si>
  <si>
    <t>Portos fluviais</t>
  </si>
  <si>
    <t>Canais para navegação</t>
  </si>
  <si>
    <t>Abertura de barras e embocaduras</t>
  </si>
  <si>
    <t>Aeroportos</t>
  </si>
  <si>
    <t>Dutos para transporte de produtos químicos e oleodutos</t>
  </si>
  <si>
    <t>Terminal de minério</t>
  </si>
  <si>
    <t>Terminal de produtos químicos e petroquímicos</t>
  </si>
  <si>
    <t>Terminal de armazenamento de gás natural</t>
  </si>
  <si>
    <t>Terminal de armazenamento de petróleo</t>
  </si>
  <si>
    <t>E-01-18-1</t>
  </si>
  <si>
    <t>Linhas de transmissão de energia elétrica</t>
  </si>
  <si>
    <t>E-03-04-2</t>
  </si>
  <si>
    <t>E-03-05-0</t>
  </si>
  <si>
    <t>E-03-06-9</t>
  </si>
  <si>
    <t>E-03-07-7</t>
  </si>
  <si>
    <t>E-03-07-8</t>
  </si>
  <si>
    <t>Estação de transbordo de resíduos sólidos urbanos</t>
  </si>
  <si>
    <t>Unidade de Transferência de Resíduos de Serviços de Saúde (UTRSS)</t>
  </si>
  <si>
    <t>E-04-01-4</t>
  </si>
  <si>
    <t>E-04-02-2</t>
  </si>
  <si>
    <t>E-05-03-7</t>
  </si>
  <si>
    <t>Dragagem para desassoreamento de corpos d’água</t>
  </si>
  <si>
    <t>Transposição de águas entre bacias</t>
  </si>
  <si>
    <t>F-01-01-5</t>
  </si>
  <si>
    <t>F-01-01-6</t>
  </si>
  <si>
    <t>F-01-01-7</t>
  </si>
  <si>
    <t>Base de armazenamento e distribuição de lubrificantes, combustíveis líquidos derivados de petróleo, álcool combustível e outros combustíveis automotivos</t>
  </si>
  <si>
    <t>Base de armazenamento e distribuição dos seguintes solventes: I - rafinados de pirólise; II - rafinados de reforma; III - solventes C9/C9 diidrogenados; IV - correntes C9; V - correntes C6-C8; VI - correntes C10; VII - tolueno; VIII - reformados pesados; IX - xilenos mistos; X - outros alquilbenzenos; XI - benzeno; XII - hexanos; XIII - outros solventes alifáticos; IV - aguarrás mineral</t>
  </si>
  <si>
    <t>Parques cemitérios</t>
  </si>
  <si>
    <t>Crematório</t>
  </si>
  <si>
    <t>F-05-01-0</t>
  </si>
  <si>
    <t>F-05-03-7</t>
  </si>
  <si>
    <t>F-05-04-5</t>
  </si>
  <si>
    <t>F-05-05-3</t>
  </si>
  <si>
    <t>F-05-06-1</t>
  </si>
  <si>
    <t>F-05-07-1</t>
  </si>
  <si>
    <t>F-05-07-2</t>
  </si>
  <si>
    <t>Reciclagem ou regeneração de outros resíduos classe 1 (perigosos) não especificados</t>
  </si>
  <si>
    <t>F-05-11-8</t>
  </si>
  <si>
    <t>F-05-12-6</t>
  </si>
  <si>
    <t>F-05-16-0</t>
  </si>
  <si>
    <t>F-05-17-0</t>
  </si>
  <si>
    <t>Processamento ou reciclagem de sucata</t>
  </si>
  <si>
    <t>F-06-01-7</t>
  </si>
  <si>
    <t xml:space="preserve">Postos revendedores, postos ou pontos de abastecimento, instalações de sistemas retalhistas, postos flutuantes de combustíveis e postos revendedores de combustíveis de aviação </t>
  </si>
  <si>
    <t>F-06-02-5</t>
  </si>
  <si>
    <t>F-06-03-3</t>
  </si>
  <si>
    <t>G-01-01-5</t>
  </si>
  <si>
    <t>G-02-02-1</t>
  </si>
  <si>
    <t>G-02-04-6</t>
  </si>
  <si>
    <t>G-02-07-0</t>
  </si>
  <si>
    <t>G-02-08-9</t>
  </si>
  <si>
    <t>G-02-12-7</t>
  </si>
  <si>
    <t>G-03-03-4</t>
  </si>
  <si>
    <t>Produção de carvão vegetal oriunda de floresta plantada</t>
  </si>
  <si>
    <t>G-03-04-2</t>
  </si>
  <si>
    <t>Produção de carvão vegetal de origem nativa/aproveitamento do rendimento lenhoso</t>
  </si>
  <si>
    <t>Tratamento químico para preservação de madeira</t>
  </si>
  <si>
    <t>G-04-01-4</t>
  </si>
  <si>
    <t>Classe</t>
  </si>
  <si>
    <t>Parâmetro</t>
  </si>
  <si>
    <t>P</t>
  </si>
  <si>
    <t>M</t>
  </si>
  <si>
    <t>G</t>
  </si>
  <si>
    <t>Porte</t>
  </si>
  <si>
    <t>Unidade</t>
  </si>
  <si>
    <t>m³/ano</t>
  </si>
  <si>
    <t>t/ano</t>
  </si>
  <si>
    <t>Item</t>
  </si>
  <si>
    <t>Porte da atividade</t>
  </si>
  <si>
    <t>Quantidade</t>
  </si>
  <si>
    <t>Descrição da atividade</t>
  </si>
  <si>
    <t>Unidade de medida</t>
  </si>
  <si>
    <t>Não passível</t>
  </si>
  <si>
    <t>Área útil</t>
  </si>
  <si>
    <t>Produção bruta</t>
  </si>
  <si>
    <t>-</t>
  </si>
  <si>
    <t>50.000 &lt; PB ≤ 500.000</t>
  </si>
  <si>
    <t>Vazão captada</t>
  </si>
  <si>
    <t>Extensão</t>
  </si>
  <si>
    <t>Nº de poços exploratórios</t>
  </si>
  <si>
    <t>Capacidade instalada</t>
  </si>
  <si>
    <t>Produção nominal</t>
  </si>
  <si>
    <t>m²/dia</t>
  </si>
  <si>
    <t>m³/dia</t>
  </si>
  <si>
    <t>t/dia</t>
  </si>
  <si>
    <t>Produção</t>
  </si>
  <si>
    <t>m³/h</t>
  </si>
  <si>
    <t>t/h</t>
  </si>
  <si>
    <t>t de produto/dia</t>
  </si>
  <si>
    <t>10 ≤ CI ≤ 80</t>
  </si>
  <si>
    <t>km</t>
  </si>
  <si>
    <t>m³</t>
  </si>
  <si>
    <t>MW</t>
  </si>
  <si>
    <t>m³/s</t>
  </si>
  <si>
    <t>veículos</t>
  </si>
  <si>
    <t>kg/dia</t>
  </si>
  <si>
    <t>cabeças</t>
  </si>
  <si>
    <t>mdc/ano</t>
  </si>
  <si>
    <t>t</t>
  </si>
  <si>
    <t>Potencial poluidor</t>
  </si>
  <si>
    <t>Campo 1  - parâmetro 1</t>
  </si>
  <si>
    <t>Campo 2  - parâmetro 2</t>
  </si>
  <si>
    <t>Código</t>
  </si>
  <si>
    <t xml:space="preserve">Código </t>
  </si>
  <si>
    <t>Não</t>
  </si>
  <si>
    <t>Sim</t>
  </si>
  <si>
    <t>Situação</t>
  </si>
  <si>
    <t>I</t>
  </si>
  <si>
    <t>II</t>
  </si>
  <si>
    <t>III</t>
  </si>
  <si>
    <t>Classe. Escrever I, II ou III</t>
  </si>
  <si>
    <t>km²</t>
  </si>
  <si>
    <t>Descaracterização de veículos</t>
  </si>
  <si>
    <t>veículos/dia</t>
  </si>
  <si>
    <t>Áreas de intervenção</t>
  </si>
  <si>
    <t>m²/ano</t>
  </si>
  <si>
    <t>CRITÉRIOS LOCACIONAIS DE ENQUADRAMENTO</t>
  </si>
  <si>
    <t>Peso (DN)</t>
  </si>
  <si>
    <t>1.</t>
  </si>
  <si>
    <t>O empreendimento está/estará localizado em Unidade de Conservação de Proteção Integral, nas hipóteses previstas em Lei?</t>
  </si>
  <si>
    <t>Peso</t>
  </si>
  <si>
    <t>2.</t>
  </si>
  <si>
    <t>O empreendimento está/estará localizado em zona de amortecimento de Unidade de Conservação de Proteção Integral, ou na faixa de 3 km do seu entorno quando não houver zona de amortecimento estabelecida por Plano de Manejo; excluídas as áreas urbanas?</t>
  </si>
  <si>
    <t>3.</t>
  </si>
  <si>
    <t>O empreendimento está/estará localizado em Unidade de Conservação de Uso Sustentável, exceto Área de Proteção Ambiental (APA)?</t>
  </si>
  <si>
    <t>4.</t>
  </si>
  <si>
    <t>O empreendimento está/estará localizado em Reserva da Biosfera, excluídas as áreas urbanas ?</t>
  </si>
  <si>
    <t>5.</t>
  </si>
  <si>
    <t>O empreendimento está/estará localizado em Corredor Ecológico formalmente instituído, conforme previsão legal?</t>
  </si>
  <si>
    <t>6.</t>
  </si>
  <si>
    <t>O empreendimento está/estará localizado em áreas designadas como Sítios Ramsar?</t>
  </si>
  <si>
    <t>7.</t>
  </si>
  <si>
    <t>8.</t>
  </si>
  <si>
    <t>Há/ haverá captação de água superficial em Área de Conflito por uso de recursos hídricos?</t>
  </si>
  <si>
    <t>9.</t>
  </si>
  <si>
    <t>O empreendimento está/estará localizado em área de alto ou muito alto grau de potencialidade de ocorrência de cavidades, conforme dados oficiais do CECAV-ICMBio?</t>
  </si>
  <si>
    <t>10.</t>
  </si>
  <si>
    <t>10.1</t>
  </si>
  <si>
    <t>10.2</t>
  </si>
  <si>
    <t>Fator locacional RESULTANTE</t>
  </si>
  <si>
    <t>CLASSE POR PORTE E POTENCIAL POLUIDOR/DEGRADADOR</t>
  </si>
  <si>
    <t>CL_1</t>
  </si>
  <si>
    <t>CL_2</t>
  </si>
  <si>
    <t>CL_3</t>
  </si>
  <si>
    <t>CL_4</t>
  </si>
  <si>
    <t>CL_5</t>
  </si>
  <si>
    <t>CL_6</t>
  </si>
  <si>
    <t>FL_0</t>
  </si>
  <si>
    <t>LAS - Cadastro</t>
  </si>
  <si>
    <t>LAS - RAS</t>
  </si>
  <si>
    <t>LAC2</t>
  </si>
  <si>
    <t>FL_1</t>
  </si>
  <si>
    <t>LAC1</t>
  </si>
  <si>
    <t>FL_2</t>
  </si>
  <si>
    <t>Fator locacional</t>
  </si>
  <si>
    <t>Resultante</t>
  </si>
  <si>
    <t>Qtde</t>
  </si>
  <si>
    <t>Resultado</t>
  </si>
  <si>
    <t>LAS/Cadastro</t>
  </si>
  <si>
    <t>COMANDOS AUXILIARES</t>
  </si>
  <si>
    <t>Passar para o próximo item.</t>
  </si>
  <si>
    <t>Haverá corte ou aproveitamento de árvores isoladas nativas vivas?</t>
  </si>
  <si>
    <t>Auxiliar</t>
  </si>
  <si>
    <t xml:space="preserve">Haverá intervenção em rio de preservação permanente que se enquadre nas proibições do art. 3º da Lei Estadual nº 15.082/04? </t>
  </si>
  <si>
    <t xml:space="preserve">Haverá lançamento de efluentes ou disposição de resíduos tratados em águas de Classe Especial? </t>
  </si>
  <si>
    <t>Projeto</t>
  </si>
  <si>
    <t>Instalação</t>
  </si>
  <si>
    <t xml:space="preserve">Haverá intervenção em áreas de preservação permanente sem supressão de vegetação nativa? </t>
  </si>
  <si>
    <t xml:space="preserve">Haverá destoca em área remanescente de supressão de vegetação nativa? </t>
  </si>
  <si>
    <t xml:space="preserve">Haverá aproveitamento de material lenhoso? </t>
  </si>
  <si>
    <t xml:space="preserve">Houve intervenção em Área de Preservação Permanente em momento posterior à 22 de julho de 2008? </t>
  </si>
  <si>
    <t xml:space="preserve">Outorga de Direito de Uso de Recursos Hídricos </t>
  </si>
  <si>
    <t>Certidão de Uso Insignificante</t>
  </si>
  <si>
    <t>Nº da Certidão</t>
  </si>
  <si>
    <t>Cadastro de Obras e Serviços Relacionados às Travessias</t>
  </si>
  <si>
    <t>Nº do Cadastro</t>
  </si>
  <si>
    <t>Cadastro de Pequenos Núcleos Populacionais</t>
  </si>
  <si>
    <t>Baldim</t>
  </si>
  <si>
    <t>Funilândia</t>
  </si>
  <si>
    <t>Conceição do Mato Dentro</t>
  </si>
  <si>
    <t>Betim</t>
  </si>
  <si>
    <t>Lagoa Santa</t>
  </si>
  <si>
    <t>Itabira</t>
  </si>
  <si>
    <t>Capim Branco</t>
  </si>
  <si>
    <t>Matozinhos</t>
  </si>
  <si>
    <t>Itambé do Mato Dentro</t>
  </si>
  <si>
    <t>Confins</t>
  </si>
  <si>
    <t>Pedro Leopoldo</t>
  </si>
  <si>
    <t>Jaboticatubas</t>
  </si>
  <si>
    <t>Contagem</t>
  </si>
  <si>
    <t>Esmeraldas</t>
  </si>
  <si>
    <t>Morro do Pilar</t>
  </si>
  <si>
    <t>Santana do Riacho</t>
  </si>
  <si>
    <t>Taquaraçu de Minas</t>
  </si>
  <si>
    <t>Ribeirão das Neves</t>
  </si>
  <si>
    <t>Sabará</t>
  </si>
  <si>
    <t>Santa Luzia</t>
  </si>
  <si>
    <t>São José da Lapa</t>
  </si>
  <si>
    <t>Vespasiano</t>
  </si>
  <si>
    <t>Para responder os questionamentos a seguir, o empreendedor deverá acessar o sistema informatizado da Infraestrutura de Dados Espaciais do Sisema (IDE-Sisema) disponível em:</t>
  </si>
  <si>
    <t>O empreendimento está/estará localizado em área de drenagem a montante de trecho de curso d’água enquadrado em classe especial?</t>
  </si>
  <si>
    <t>Fator locacional resultante</t>
  </si>
  <si>
    <t>Necessário preenchimento Tela 1</t>
  </si>
  <si>
    <t>Preencher acima</t>
  </si>
  <si>
    <t>OCULTAR</t>
  </si>
  <si>
    <t>Nº:</t>
  </si>
  <si>
    <t>Bairro:</t>
  </si>
  <si>
    <t>Caixa Postal:</t>
  </si>
  <si>
    <t>CEP:</t>
  </si>
  <si>
    <t>UF:</t>
  </si>
  <si>
    <t>Informação do Empreendimento igual a do Empreendedor:</t>
  </si>
  <si>
    <t>Selecionar</t>
  </si>
  <si>
    <t xml:space="preserve">Endereço igual ao </t>
  </si>
  <si>
    <t>Empreendedor</t>
  </si>
  <si>
    <t>ou</t>
  </si>
  <si>
    <t>Empreendimento</t>
  </si>
  <si>
    <t>Abadia dos Dourados</t>
  </si>
  <si>
    <t>TRIÂNGULO MINEIRO</t>
  </si>
  <si>
    <t>Abaeté</t>
  </si>
  <si>
    <t>ALTO SÃO FRANCISCO</t>
  </si>
  <si>
    <t>Abre Campo</t>
  </si>
  <si>
    <t>ZONA DA MATA</t>
  </si>
  <si>
    <t>Acaiaca</t>
  </si>
  <si>
    <t>Açucena</t>
  </si>
  <si>
    <t xml:space="preserve">LESTE DE MINAS </t>
  </si>
  <si>
    <t>Água Boa</t>
  </si>
  <si>
    <t>Água Comprida</t>
  </si>
  <si>
    <t>Aguanil</t>
  </si>
  <si>
    <t>Águas Formosas</t>
  </si>
  <si>
    <t>Águas Vermelhas</t>
  </si>
  <si>
    <t>JEQUITINHONHA</t>
  </si>
  <si>
    <t>Aimorés</t>
  </si>
  <si>
    <t>Aiuruoca</t>
  </si>
  <si>
    <t xml:space="preserve">SUL DE MINAS </t>
  </si>
  <si>
    <t>Alagoa</t>
  </si>
  <si>
    <t>Albertina</t>
  </si>
  <si>
    <t>Além Paraíba</t>
  </si>
  <si>
    <t>MOSTRAR</t>
  </si>
  <si>
    <t>Alfenas</t>
  </si>
  <si>
    <t>Alfredo Vasconcelos</t>
  </si>
  <si>
    <t>Almenara</t>
  </si>
  <si>
    <t>Alpercata</t>
  </si>
  <si>
    <t>Alpinópolis</t>
  </si>
  <si>
    <t>Alterosa</t>
  </si>
  <si>
    <t>Alto Caparaó</t>
  </si>
  <si>
    <t>Alto Jequitibá</t>
  </si>
  <si>
    <t>Alto Rio Doce</t>
  </si>
  <si>
    <t>Alvarenga</t>
  </si>
  <si>
    <t>Alvinópolis</t>
  </si>
  <si>
    <t>Alvorada de Minas</t>
  </si>
  <si>
    <t>Amparo da Serra</t>
  </si>
  <si>
    <t>Andradas</t>
  </si>
  <si>
    <t>Andrelândia</t>
  </si>
  <si>
    <t>Angelândia</t>
  </si>
  <si>
    <t>Antônio Carlos</t>
  </si>
  <si>
    <t>Antônio Dias</t>
  </si>
  <si>
    <t>Antônio Prado de Minas</t>
  </si>
  <si>
    <t>Araçaí</t>
  </si>
  <si>
    <t>CENTRAL METROPOLITANA</t>
  </si>
  <si>
    <t>Aracitaba</t>
  </si>
  <si>
    <t>Araçuaí</t>
  </si>
  <si>
    <t>Araguari</t>
  </si>
  <si>
    <t>Arantina</t>
  </si>
  <si>
    <t>Araponga</t>
  </si>
  <si>
    <t>Araporã</t>
  </si>
  <si>
    <t>Arapuá</t>
  </si>
  <si>
    <t>Araújos</t>
  </si>
  <si>
    <t>Araxá</t>
  </si>
  <si>
    <t>Arceburgo</t>
  </si>
  <si>
    <t>Arcos</t>
  </si>
  <si>
    <t>Areado</t>
  </si>
  <si>
    <t>Argirita</t>
  </si>
  <si>
    <t>Aricanduva</t>
  </si>
  <si>
    <t>Arinos</t>
  </si>
  <si>
    <t>NOROESTE</t>
  </si>
  <si>
    <t>Astolfo Dutra</t>
  </si>
  <si>
    <t>Ataléia</t>
  </si>
  <si>
    <t>Augusto de Lima</t>
  </si>
  <si>
    <t>Baependi</t>
  </si>
  <si>
    <t>Bambuí</t>
  </si>
  <si>
    <t>Bandeira</t>
  </si>
  <si>
    <t>Bandeira do Sul</t>
  </si>
  <si>
    <t>Barão de Cocais</t>
  </si>
  <si>
    <t>Barão do Monte Alto</t>
  </si>
  <si>
    <t>Barbacena</t>
  </si>
  <si>
    <t>Barra Longa</t>
  </si>
  <si>
    <t>Barroso</t>
  </si>
  <si>
    <t>Bela Vista de Minas</t>
  </si>
  <si>
    <t>Belmiro Braga</t>
  </si>
  <si>
    <t>Belo Horizonte</t>
  </si>
  <si>
    <t>Belo Oriente</t>
  </si>
  <si>
    <t>Belo Vale</t>
  </si>
  <si>
    <t>Berilo</t>
  </si>
  <si>
    <t>Berizal</t>
  </si>
  <si>
    <t xml:space="preserve">NORTE DE MINAS </t>
  </si>
  <si>
    <t>Bertópolis</t>
  </si>
  <si>
    <t>Bias Fortes</t>
  </si>
  <si>
    <t>Bicas</t>
  </si>
  <si>
    <t>Biquinhas</t>
  </si>
  <si>
    <t>Boa Esperança</t>
  </si>
  <si>
    <t>Bocaina de Minas</t>
  </si>
  <si>
    <t>Bocaiúva</t>
  </si>
  <si>
    <t>Bom Despacho</t>
  </si>
  <si>
    <t>Bom Jardim de Minas</t>
  </si>
  <si>
    <t>Bom Jesus da Penha</t>
  </si>
  <si>
    <t>Bom Jesus do Amparo</t>
  </si>
  <si>
    <t>Bom Jesus do Galho</t>
  </si>
  <si>
    <t>Bom Repouso</t>
  </si>
  <si>
    <t>Bom Sucesso</t>
  </si>
  <si>
    <t>Bonfim</t>
  </si>
  <si>
    <t>Bonfinópolis de Minas</t>
  </si>
  <si>
    <t>Bonito de Minas</t>
  </si>
  <si>
    <t>Borda da Mata</t>
  </si>
  <si>
    <t>Botelhos</t>
  </si>
  <si>
    <t>Botumirim</t>
  </si>
  <si>
    <t>Brás Pires</t>
  </si>
  <si>
    <t>Brasilândia de Minas</t>
  </si>
  <si>
    <t>Brasília de Minas</t>
  </si>
  <si>
    <t>Braúnas</t>
  </si>
  <si>
    <t>Brazópolis</t>
  </si>
  <si>
    <t>Brumadinho</t>
  </si>
  <si>
    <t>Bueno Brandão</t>
  </si>
  <si>
    <t>Buenópolis</t>
  </si>
  <si>
    <t>Bugre</t>
  </si>
  <si>
    <t>Buritis</t>
  </si>
  <si>
    <t>Buritizeiro</t>
  </si>
  <si>
    <t>Cabeceira Grande</t>
  </si>
  <si>
    <t>Cabo Verde</t>
  </si>
  <si>
    <t>Cachoeira da Prata</t>
  </si>
  <si>
    <t>Cachoeira de Minas</t>
  </si>
  <si>
    <t>Cachoeira de Pajeú</t>
  </si>
  <si>
    <t>Cachoeira Dourada</t>
  </si>
  <si>
    <t>Caetanópolis</t>
  </si>
  <si>
    <t>Caeté</t>
  </si>
  <si>
    <t>Caiana</t>
  </si>
  <si>
    <t>Cajuri</t>
  </si>
  <si>
    <t>Caldas</t>
  </si>
  <si>
    <t>Camacho</t>
  </si>
  <si>
    <t>Camanducaia</t>
  </si>
  <si>
    <t>Cambuí</t>
  </si>
  <si>
    <t>Cambuquira</t>
  </si>
  <si>
    <t>Campanário</t>
  </si>
  <si>
    <t>Campanha</t>
  </si>
  <si>
    <t>Campestre</t>
  </si>
  <si>
    <t>Campina Verde</t>
  </si>
  <si>
    <t>Campo Azul</t>
  </si>
  <si>
    <t>Campo Belo</t>
  </si>
  <si>
    <t>Campo do Meio</t>
  </si>
  <si>
    <t>Campo Florido</t>
  </si>
  <si>
    <t>Campos Altos</t>
  </si>
  <si>
    <t>Campos Gerais</t>
  </si>
  <si>
    <t>Cana Verde</t>
  </si>
  <si>
    <t>Canaã</t>
  </si>
  <si>
    <t>Canápolis</t>
  </si>
  <si>
    <t>Candeias</t>
  </si>
  <si>
    <t>Cantagalo</t>
  </si>
  <si>
    <t>Caparaó</t>
  </si>
  <si>
    <t>Capela Nova</t>
  </si>
  <si>
    <t>Capelinha</t>
  </si>
  <si>
    <t>Capetinga</t>
  </si>
  <si>
    <t>Capinópolis</t>
  </si>
  <si>
    <t>Capitão Andrade</t>
  </si>
  <si>
    <t>Capitão Enéas</t>
  </si>
  <si>
    <t>Capitólio</t>
  </si>
  <si>
    <t>Caputira</t>
  </si>
  <si>
    <t>Caraí</t>
  </si>
  <si>
    <t>Caranaíba</t>
  </si>
  <si>
    <t>Carandaí</t>
  </si>
  <si>
    <t>Carangola</t>
  </si>
  <si>
    <t>Caratinga</t>
  </si>
  <si>
    <t>Carbonita</t>
  </si>
  <si>
    <t>Careaçu</t>
  </si>
  <si>
    <t>Carlos Chagas</t>
  </si>
  <si>
    <t>Carmésia</t>
  </si>
  <si>
    <t>Carmo da Cachoeira</t>
  </si>
  <si>
    <t>Carmo da Mata</t>
  </si>
  <si>
    <t>Carmo de Minas</t>
  </si>
  <si>
    <t>Carmo do Cajuru</t>
  </si>
  <si>
    <t>Carmo do Paranaíba</t>
  </si>
  <si>
    <t>Carmo do Rio Claro</t>
  </si>
  <si>
    <t>Carmópolis de Minas</t>
  </si>
  <si>
    <t>Carneirinho</t>
  </si>
  <si>
    <t>Carrancas</t>
  </si>
  <si>
    <t>Carvalhópolis</t>
  </si>
  <si>
    <t>Carvalhos</t>
  </si>
  <si>
    <t>Casa Grande</t>
  </si>
  <si>
    <t>Cascalho Rico</t>
  </si>
  <si>
    <t>Cássia</t>
  </si>
  <si>
    <t>Cataguases</t>
  </si>
  <si>
    <t>Catas Altas</t>
  </si>
  <si>
    <t>Catas Altas da Noruega</t>
  </si>
  <si>
    <t>Catuji</t>
  </si>
  <si>
    <t>Catuti</t>
  </si>
  <si>
    <t>Caxambu</t>
  </si>
  <si>
    <t>Cedro do Abaeté</t>
  </si>
  <si>
    <t>Central de Minas</t>
  </si>
  <si>
    <t>Centralina</t>
  </si>
  <si>
    <t>Chácara</t>
  </si>
  <si>
    <t>Chalé</t>
  </si>
  <si>
    <t>Chapada do Norte</t>
  </si>
  <si>
    <t>Chapada Gaúcha</t>
  </si>
  <si>
    <t>Chiador</t>
  </si>
  <si>
    <t>Cipotânea</t>
  </si>
  <si>
    <t>Claraval</t>
  </si>
  <si>
    <t>Claro dos Poções</t>
  </si>
  <si>
    <t>Cláudio</t>
  </si>
  <si>
    <t>Coimbra</t>
  </si>
  <si>
    <t>Coluna</t>
  </si>
  <si>
    <t>Comendador Gomes</t>
  </si>
  <si>
    <t>Comercinho</t>
  </si>
  <si>
    <t>Conceição da Aparecida</t>
  </si>
  <si>
    <t>Conceição da Barra de Minas</t>
  </si>
  <si>
    <t>Conceição das Alagoas</t>
  </si>
  <si>
    <t>Conceição das Pedras</t>
  </si>
  <si>
    <t>Conceição de Ipanema</t>
  </si>
  <si>
    <t>Conceição do Pará</t>
  </si>
  <si>
    <t>Conceição do Rio Verde</t>
  </si>
  <si>
    <t>Conceição dos Ouros</t>
  </si>
  <si>
    <t>Cônego Marinho</t>
  </si>
  <si>
    <t>Congonhal</t>
  </si>
  <si>
    <t>Congonhas</t>
  </si>
  <si>
    <t>Congonhas do Norte</t>
  </si>
  <si>
    <t>Conquista</t>
  </si>
  <si>
    <t>Conselheiro Lafaiete</t>
  </si>
  <si>
    <t>Conselheiro Pena</t>
  </si>
  <si>
    <t>Consolação</t>
  </si>
  <si>
    <t>Coqueiral</t>
  </si>
  <si>
    <t>Coração de Jesus</t>
  </si>
  <si>
    <t>Cordisburgo</t>
  </si>
  <si>
    <t>Cordislândia</t>
  </si>
  <si>
    <t>Corinto</t>
  </si>
  <si>
    <t>Coroaci</t>
  </si>
  <si>
    <t>Coromandel</t>
  </si>
  <si>
    <t>Coronel Fabriciano</t>
  </si>
  <si>
    <t>Coronel Murta</t>
  </si>
  <si>
    <t>Coronel Pacheco</t>
  </si>
  <si>
    <t>Coronel Xavier Chaves</t>
  </si>
  <si>
    <t>Córrego Danta</t>
  </si>
  <si>
    <t>Córrego do Bom Jesus</t>
  </si>
  <si>
    <t>Córrego Fundo</t>
  </si>
  <si>
    <t>Córrego Novo</t>
  </si>
  <si>
    <t>Couto de Magalhães de Minas</t>
  </si>
  <si>
    <t>Crisólita</t>
  </si>
  <si>
    <t>Cristais</t>
  </si>
  <si>
    <t>Cristália</t>
  </si>
  <si>
    <t>Cristiano Otoni</t>
  </si>
  <si>
    <t>Cristina</t>
  </si>
  <si>
    <t>Crucilândia</t>
  </si>
  <si>
    <t>Cruzeiro da Fortaleza</t>
  </si>
  <si>
    <t>Cruzília</t>
  </si>
  <si>
    <t>Cuparaque</t>
  </si>
  <si>
    <t>Curral de Dentro</t>
  </si>
  <si>
    <t>Curvelo</t>
  </si>
  <si>
    <t>Datas</t>
  </si>
  <si>
    <t>Delfim Moreira</t>
  </si>
  <si>
    <t>Delfinópolis</t>
  </si>
  <si>
    <t>Delta</t>
  </si>
  <si>
    <t>Descoberto</t>
  </si>
  <si>
    <t>Desterro de Entre Rios</t>
  </si>
  <si>
    <t>Desterro do Melo</t>
  </si>
  <si>
    <t>Diamantina</t>
  </si>
  <si>
    <t>Diogo de Vasconcelos</t>
  </si>
  <si>
    <t>Dionísio</t>
  </si>
  <si>
    <t>Divinésia</t>
  </si>
  <si>
    <t>Divino</t>
  </si>
  <si>
    <t>Divino das Laranjeiras</t>
  </si>
  <si>
    <t>Divinolândia de Minas</t>
  </si>
  <si>
    <t>Divinópolis</t>
  </si>
  <si>
    <t>Divisa Alegre</t>
  </si>
  <si>
    <t>Divisa Nova</t>
  </si>
  <si>
    <t>Divisópolis</t>
  </si>
  <si>
    <t>Dom Bosco</t>
  </si>
  <si>
    <t>Dom Cavati</t>
  </si>
  <si>
    <t>Dom Joaquim</t>
  </si>
  <si>
    <t>Dom Silvério</t>
  </si>
  <si>
    <t>Dom Viçoso</t>
  </si>
  <si>
    <t>Dona Euzébia</t>
  </si>
  <si>
    <t>Dores de Campos</t>
  </si>
  <si>
    <t>Dores de Guanhães</t>
  </si>
  <si>
    <t>Dores do Indaiá</t>
  </si>
  <si>
    <t>Dores do Turvo</t>
  </si>
  <si>
    <t>Doresópolis</t>
  </si>
  <si>
    <t>Douradoquara</t>
  </si>
  <si>
    <t>Durandé</t>
  </si>
  <si>
    <t>Elói Mendes</t>
  </si>
  <si>
    <t>Engenheiro Caldas</t>
  </si>
  <si>
    <t>Engenheiro Navarro</t>
  </si>
  <si>
    <t>Entre Folhas</t>
  </si>
  <si>
    <t>Entre Rios de Minas</t>
  </si>
  <si>
    <t>Ervália</t>
  </si>
  <si>
    <t>Espera Feliz</t>
  </si>
  <si>
    <t>Espinosa</t>
  </si>
  <si>
    <t>Espírito Santo do Dourado</t>
  </si>
  <si>
    <t>Estiva</t>
  </si>
  <si>
    <t>Estrela Dalva</t>
  </si>
  <si>
    <t>Estrela do Indaiá</t>
  </si>
  <si>
    <t>Estrela do Sul</t>
  </si>
  <si>
    <t>Eugenópolis</t>
  </si>
  <si>
    <t>Ewbank da Câmara</t>
  </si>
  <si>
    <t>Extrema</t>
  </si>
  <si>
    <t>Fama</t>
  </si>
  <si>
    <t>Faria Lemos</t>
  </si>
  <si>
    <t>Felício dos Santos</t>
  </si>
  <si>
    <t>Felixlândia</t>
  </si>
  <si>
    <t>Felizburgo</t>
  </si>
  <si>
    <t>Fernandes Tourinho</t>
  </si>
  <si>
    <t>Ferros</t>
  </si>
  <si>
    <t>Fervedouro</t>
  </si>
  <si>
    <t>Florestal</t>
  </si>
  <si>
    <t>Formiga</t>
  </si>
  <si>
    <t>Formoso</t>
  </si>
  <si>
    <t>Fortaleza de Minas</t>
  </si>
  <si>
    <t>Fortuna de Minas</t>
  </si>
  <si>
    <t>Francisco Badaró</t>
  </si>
  <si>
    <t>Francisco Dumont</t>
  </si>
  <si>
    <t>Francisco Sá</t>
  </si>
  <si>
    <t>Franciscópolis</t>
  </si>
  <si>
    <t>Frei Gaspar</t>
  </si>
  <si>
    <t>Frei Inocêncio</t>
  </si>
  <si>
    <t>Frei Lagonegro</t>
  </si>
  <si>
    <t>Fronteira</t>
  </si>
  <si>
    <t>Fronteira dos Vales</t>
  </si>
  <si>
    <t>Fruta de Leite</t>
  </si>
  <si>
    <t>Frutal</t>
  </si>
  <si>
    <t>Galiléia</t>
  </si>
  <si>
    <t>Gameleiras</t>
  </si>
  <si>
    <t>Glaucilândia</t>
  </si>
  <si>
    <t>Goiabeira</t>
  </si>
  <si>
    <t>Goianá</t>
  </si>
  <si>
    <t>Gonçalves</t>
  </si>
  <si>
    <t>Gonzaga</t>
  </si>
  <si>
    <t>Gouvêa</t>
  </si>
  <si>
    <t>Governador Valadares</t>
  </si>
  <si>
    <t>Grão Mogol</t>
  </si>
  <si>
    <t>Grupiara</t>
  </si>
  <si>
    <t>Guanhães</t>
  </si>
  <si>
    <t>Guapé</t>
  </si>
  <si>
    <t>Guaraciaba</t>
  </si>
  <si>
    <t>Guaraciama</t>
  </si>
  <si>
    <t>Guaranésia</t>
  </si>
  <si>
    <t>Guarani</t>
  </si>
  <si>
    <t>Guarará</t>
  </si>
  <si>
    <t>Guarda-Mor</t>
  </si>
  <si>
    <t>Guaxupé</t>
  </si>
  <si>
    <t>Guidoval</t>
  </si>
  <si>
    <t>Guimarânia</t>
  </si>
  <si>
    <t>Guiricema</t>
  </si>
  <si>
    <t>Gurinhatã</t>
  </si>
  <si>
    <t>Heliodora</t>
  </si>
  <si>
    <t>Iapu</t>
  </si>
  <si>
    <t>Ibertioga</t>
  </si>
  <si>
    <t>Ibiaí</t>
  </si>
  <si>
    <t>Ibiá</t>
  </si>
  <si>
    <t>Ibiracatu</t>
  </si>
  <si>
    <t>Ibiraci</t>
  </si>
  <si>
    <t>Ibirité</t>
  </si>
  <si>
    <t>Ibitiúra de Minas</t>
  </si>
  <si>
    <t>Ibituruna</t>
  </si>
  <si>
    <t>Icaraí de Minas</t>
  </si>
  <si>
    <t>Igarapé</t>
  </si>
  <si>
    <t>Igaratinga</t>
  </si>
  <si>
    <t>Iguatama</t>
  </si>
  <si>
    <t>Ijaci</t>
  </si>
  <si>
    <t>Ilicínea</t>
  </si>
  <si>
    <t>Imbé de Minas</t>
  </si>
  <si>
    <t>Inconfidentes</t>
  </si>
  <si>
    <t>Indaiabira</t>
  </si>
  <si>
    <t>Indianópolis</t>
  </si>
  <si>
    <t>Ingaí</t>
  </si>
  <si>
    <t>Inhapim</t>
  </si>
  <si>
    <t>Inhaúma</t>
  </si>
  <si>
    <t>Inimutaba</t>
  </si>
  <si>
    <t>Ipaba</t>
  </si>
  <si>
    <t>Ipanema</t>
  </si>
  <si>
    <t>Ipatinga</t>
  </si>
  <si>
    <t>Ipiaçu</t>
  </si>
  <si>
    <t>Ipuiúna</t>
  </si>
  <si>
    <t>Iraí de Minas</t>
  </si>
  <si>
    <t>Itabirinha</t>
  </si>
  <si>
    <t>Itabirito</t>
  </si>
  <si>
    <t>Itacambira</t>
  </si>
  <si>
    <t>Itacarambi</t>
  </si>
  <si>
    <t>Itaguara</t>
  </si>
  <si>
    <t>Itaipé</t>
  </si>
  <si>
    <t>Itajubá</t>
  </si>
  <si>
    <t>Itamarandiba</t>
  </si>
  <si>
    <t>Itamarati de Minas</t>
  </si>
  <si>
    <t>Itambacuri</t>
  </si>
  <si>
    <t>Itamogi</t>
  </si>
  <si>
    <t>Itamonte</t>
  </si>
  <si>
    <t>Itanhandu</t>
  </si>
  <si>
    <t>Itanhomi</t>
  </si>
  <si>
    <t>Itaobim</t>
  </si>
  <si>
    <t>Itapagipe</t>
  </si>
  <si>
    <t>Itapecerica</t>
  </si>
  <si>
    <t>Itapeva</t>
  </si>
  <si>
    <t>Itatiaiuçu</t>
  </si>
  <si>
    <t>Itaú de Minas</t>
  </si>
  <si>
    <t>Itaúna</t>
  </si>
  <si>
    <t>Itaverava</t>
  </si>
  <si>
    <t>Itinga</t>
  </si>
  <si>
    <t>Itueta</t>
  </si>
  <si>
    <t>Ituiutaba</t>
  </si>
  <si>
    <t>Itumirim</t>
  </si>
  <si>
    <t>Iturama</t>
  </si>
  <si>
    <t>Itutinga</t>
  </si>
  <si>
    <t>Jacinto</t>
  </si>
  <si>
    <t>Jacuí</t>
  </si>
  <si>
    <t>Jacutinga</t>
  </si>
  <si>
    <t>Jaguaraçu</t>
  </si>
  <si>
    <t>Jaíba</t>
  </si>
  <si>
    <t>Jampruca</t>
  </si>
  <si>
    <t>Janaúba</t>
  </si>
  <si>
    <t>Januária</t>
  </si>
  <si>
    <t>Japaraíba</t>
  </si>
  <si>
    <t>Japonvar</t>
  </si>
  <si>
    <t>Jeceaba</t>
  </si>
  <si>
    <t>Jenipapo de Minas</t>
  </si>
  <si>
    <t>Jequeri</t>
  </si>
  <si>
    <t>Jequitaí</t>
  </si>
  <si>
    <t>Jequitibá</t>
  </si>
  <si>
    <t>Jequitinhonha</t>
  </si>
  <si>
    <t>Jesuânia</t>
  </si>
  <si>
    <t>Joaíma</t>
  </si>
  <si>
    <t>Joanésia</t>
  </si>
  <si>
    <t>João Monlevade</t>
  </si>
  <si>
    <t>João Pinheiro</t>
  </si>
  <si>
    <t>Joaquim Felício</t>
  </si>
  <si>
    <t>Jordânia</t>
  </si>
  <si>
    <t>José Gonçalves de Minas</t>
  </si>
  <si>
    <t>José Raydan</t>
  </si>
  <si>
    <t>Josenópolis</t>
  </si>
  <si>
    <t>Juatuba</t>
  </si>
  <si>
    <t>Juiz de Fora</t>
  </si>
  <si>
    <t>Juramento</t>
  </si>
  <si>
    <t>Juruaia</t>
  </si>
  <si>
    <t>Juvenília</t>
  </si>
  <si>
    <t>Ladainha</t>
  </si>
  <si>
    <t>Lagamar</t>
  </si>
  <si>
    <t>Lagoa da Prata</t>
  </si>
  <si>
    <t>Lagoa dos Patos</t>
  </si>
  <si>
    <t>Lagoa Dourada</t>
  </si>
  <si>
    <t>Lagoa Formosa</t>
  </si>
  <si>
    <t>Lagoa Grande</t>
  </si>
  <si>
    <t>Lajinha</t>
  </si>
  <si>
    <t>Lambari</t>
  </si>
  <si>
    <t>Lamim</t>
  </si>
  <si>
    <t>Laranjal</t>
  </si>
  <si>
    <t>Lassance</t>
  </si>
  <si>
    <t>Lavras</t>
  </si>
  <si>
    <t>Leandro ferreira</t>
  </si>
  <si>
    <t>Leme do Prado</t>
  </si>
  <si>
    <t>Leopoldina</t>
  </si>
  <si>
    <t>Liberdade</t>
  </si>
  <si>
    <t>Lima Duarte</t>
  </si>
  <si>
    <t>Limeira do Oeste</t>
  </si>
  <si>
    <t>Lontra</t>
  </si>
  <si>
    <t>Luisburgo</t>
  </si>
  <si>
    <t>Luislândia</t>
  </si>
  <si>
    <t>Luminárias</t>
  </si>
  <si>
    <t>Luz</t>
  </si>
  <si>
    <t>Machacalis</t>
  </si>
  <si>
    <t>Machado</t>
  </si>
  <si>
    <t>Madre de Deus de Minas</t>
  </si>
  <si>
    <t>Malacacheta</t>
  </si>
  <si>
    <t>Mamonas</t>
  </si>
  <si>
    <t>Manga</t>
  </si>
  <si>
    <t>Manhuaçu</t>
  </si>
  <si>
    <t>Manhumirim</t>
  </si>
  <si>
    <t>Mantena</t>
  </si>
  <si>
    <t>Mar de Espanha</t>
  </si>
  <si>
    <t>Maravilhas</t>
  </si>
  <si>
    <t>Maria da Fé</t>
  </si>
  <si>
    <t>Mariana</t>
  </si>
  <si>
    <t>Marilac</t>
  </si>
  <si>
    <t>Mário Campos</t>
  </si>
  <si>
    <t>Maripá de Minas</t>
  </si>
  <si>
    <t>Marliéria</t>
  </si>
  <si>
    <t>Marmelópolis</t>
  </si>
  <si>
    <t>Martinho Campos</t>
  </si>
  <si>
    <t>Martins Soares</t>
  </si>
  <si>
    <t>Mata Verde</t>
  </si>
  <si>
    <t>Materlândia</t>
  </si>
  <si>
    <t>Mateus Leme</t>
  </si>
  <si>
    <t>Mathias Lobato</t>
  </si>
  <si>
    <t>Matias Barbosa</t>
  </si>
  <si>
    <t>Matias Cardoso</t>
  </si>
  <si>
    <t>Matipó</t>
  </si>
  <si>
    <t>Mato Verde</t>
  </si>
  <si>
    <t>Matutina</t>
  </si>
  <si>
    <t>Medeiros</t>
  </si>
  <si>
    <t>Medina</t>
  </si>
  <si>
    <t>Mendes Pimentel</t>
  </si>
  <si>
    <t>Mercês</t>
  </si>
  <si>
    <t>Mesquita</t>
  </si>
  <si>
    <t>Minas Novas</t>
  </si>
  <si>
    <t>Minduri</t>
  </si>
  <si>
    <t>Mirabela</t>
  </si>
  <si>
    <t>Miradouro</t>
  </si>
  <si>
    <t>Miraí</t>
  </si>
  <si>
    <t>Miravânia</t>
  </si>
  <si>
    <t>Moeda</t>
  </si>
  <si>
    <t>Moema</t>
  </si>
  <si>
    <t>Monjolos</t>
  </si>
  <si>
    <t>Monsenhor Paulo</t>
  </si>
  <si>
    <t>Montalvânia</t>
  </si>
  <si>
    <t>Monte Alegre de Minas</t>
  </si>
  <si>
    <t>Monte Azul</t>
  </si>
  <si>
    <t>Monte Belo</t>
  </si>
  <si>
    <t>Monte Carmelo</t>
  </si>
  <si>
    <t>Monte Formoso</t>
  </si>
  <si>
    <t>Monte Santo de Minas</t>
  </si>
  <si>
    <t>Monte Sião</t>
  </si>
  <si>
    <t>Montes Claros</t>
  </si>
  <si>
    <t>Montezuma</t>
  </si>
  <si>
    <t>Morada Nova de Minas</t>
  </si>
  <si>
    <t>Morro da Garça</t>
  </si>
  <si>
    <t>Munhoz</t>
  </si>
  <si>
    <t>Muriaé</t>
  </si>
  <si>
    <t>Mutum</t>
  </si>
  <si>
    <t>Muzambinho</t>
  </si>
  <si>
    <t>Nacip Raydan</t>
  </si>
  <si>
    <t>Nanuque</t>
  </si>
  <si>
    <t>Naque</t>
  </si>
  <si>
    <t>Natalândia</t>
  </si>
  <si>
    <t>Natércia</t>
  </si>
  <si>
    <t>Nazareno</t>
  </si>
  <si>
    <t>Nepomuceno</t>
  </si>
  <si>
    <t>Ninheira</t>
  </si>
  <si>
    <t>Nova Belém</t>
  </si>
  <si>
    <t>Nova Era</t>
  </si>
  <si>
    <t>Nova Lima</t>
  </si>
  <si>
    <t>Nova Módica</t>
  </si>
  <si>
    <t>Nova Ponte</t>
  </si>
  <si>
    <t>Nova Porteirinha</t>
  </si>
  <si>
    <t>Nova Resende</t>
  </si>
  <si>
    <t>Nova Serrana</t>
  </si>
  <si>
    <t>Nova União</t>
  </si>
  <si>
    <t>Novo Cruzeiro</t>
  </si>
  <si>
    <t>Novo Oriente de Minas</t>
  </si>
  <si>
    <t>Novorizonte</t>
  </si>
  <si>
    <t>Olaria</t>
  </si>
  <si>
    <t>Olhos-d'Água</t>
  </si>
  <si>
    <t>Olímpio Noronha</t>
  </si>
  <si>
    <t>Oliveira</t>
  </si>
  <si>
    <t>Oliveira Fortes</t>
  </si>
  <si>
    <t>Onça de Pitangui</t>
  </si>
  <si>
    <t>Oratórios</t>
  </si>
  <si>
    <t>Orizânia</t>
  </si>
  <si>
    <t>Ouro Branco</t>
  </si>
  <si>
    <t>Ouro Fino</t>
  </si>
  <si>
    <t>Ouro Preto</t>
  </si>
  <si>
    <t>Ouro Verde de Minas</t>
  </si>
  <si>
    <t>Padre Carvalho</t>
  </si>
  <si>
    <t>Padre Paraíso</t>
  </si>
  <si>
    <t>Pai Pedro</t>
  </si>
  <si>
    <t>Paineiras</t>
  </si>
  <si>
    <t>Pains</t>
  </si>
  <si>
    <t>Paiva</t>
  </si>
  <si>
    <t>Palma</t>
  </si>
  <si>
    <t>Palmópolis</t>
  </si>
  <si>
    <t>Papagaios</t>
  </si>
  <si>
    <t>Pará de Minas</t>
  </si>
  <si>
    <t>Paracatu</t>
  </si>
  <si>
    <t>Paraguaçu</t>
  </si>
  <si>
    <t>Paraisópolis</t>
  </si>
  <si>
    <t>Paraopeba</t>
  </si>
  <si>
    <t>Passa Quatro</t>
  </si>
  <si>
    <t>Passa Tempo</t>
  </si>
  <si>
    <t>Passa Vinte</t>
  </si>
  <si>
    <t>Passabém</t>
  </si>
  <si>
    <t>Passos</t>
  </si>
  <si>
    <t>Patis</t>
  </si>
  <si>
    <t>Patos de Minas</t>
  </si>
  <si>
    <t>Patrocínio</t>
  </si>
  <si>
    <t>Patrocínio do Muriaé</t>
  </si>
  <si>
    <t>Paula Cândido</t>
  </si>
  <si>
    <t>Paulistas</t>
  </si>
  <si>
    <t>Pavão</t>
  </si>
  <si>
    <t>Peçanha</t>
  </si>
  <si>
    <t>Pedra Azul</t>
  </si>
  <si>
    <t>Pedra Bonita</t>
  </si>
  <si>
    <t>Pedra do Anta</t>
  </si>
  <si>
    <t>Pedra do Indaiá</t>
  </si>
  <si>
    <t>Pedra Dourada</t>
  </si>
  <si>
    <t>Pedralva</t>
  </si>
  <si>
    <t>Pedras de Maria da Cruz</t>
  </si>
  <si>
    <t>Pedrinópolis</t>
  </si>
  <si>
    <t>Pedro Teixeira</t>
  </si>
  <si>
    <t>Pequeri</t>
  </si>
  <si>
    <t>Pequi</t>
  </si>
  <si>
    <t>Perdigão</t>
  </si>
  <si>
    <t>Perdizes</t>
  </si>
  <si>
    <t>Perdões</t>
  </si>
  <si>
    <t>Periquito</t>
  </si>
  <si>
    <t>Pescador</t>
  </si>
  <si>
    <t>Piau</t>
  </si>
  <si>
    <t>Piedade de Caratinga</t>
  </si>
  <si>
    <t>Piedade de Ponte Nova</t>
  </si>
  <si>
    <t>Piedade do Rio Grande</t>
  </si>
  <si>
    <t>Piedade dos Gerais</t>
  </si>
  <si>
    <t>Pimenta</t>
  </si>
  <si>
    <t>Pingo-d'Água</t>
  </si>
  <si>
    <t>Pintópolis</t>
  </si>
  <si>
    <t>Piracema</t>
  </si>
  <si>
    <t>Pirajuba</t>
  </si>
  <si>
    <t>Piranga</t>
  </si>
  <si>
    <t>Piranguçu</t>
  </si>
  <si>
    <t>Piranguinho</t>
  </si>
  <si>
    <t>Pirapetinga</t>
  </si>
  <si>
    <t>Pirapora</t>
  </si>
  <si>
    <t>Piraúba</t>
  </si>
  <si>
    <t>Pitangui</t>
  </si>
  <si>
    <t>Piumhi</t>
  </si>
  <si>
    <t>Planura</t>
  </si>
  <si>
    <t>Poço Fundo</t>
  </si>
  <si>
    <t>Poços de Caldas</t>
  </si>
  <si>
    <t>Pocrane</t>
  </si>
  <si>
    <t>Pompéu</t>
  </si>
  <si>
    <t>Ponte Nova</t>
  </si>
  <si>
    <t>Ponto Chique</t>
  </si>
  <si>
    <t>Ponto dos Volantes</t>
  </si>
  <si>
    <t>Porteirinha</t>
  </si>
  <si>
    <t>Porto Firme</t>
  </si>
  <si>
    <t>Poté</t>
  </si>
  <si>
    <t>Pouso Alegre</t>
  </si>
  <si>
    <t>Pouso Alto</t>
  </si>
  <si>
    <t>Prados</t>
  </si>
  <si>
    <t>Prata</t>
  </si>
  <si>
    <t>Pratápolis</t>
  </si>
  <si>
    <t>Pratinha</t>
  </si>
  <si>
    <t>Presidente Bernardes</t>
  </si>
  <si>
    <t>Presidente Juscelino</t>
  </si>
  <si>
    <t>Presidente Kubitschek</t>
  </si>
  <si>
    <t>Presidente Olegário</t>
  </si>
  <si>
    <t>Prudente de Morais</t>
  </si>
  <si>
    <t>Quartel Geral</t>
  </si>
  <si>
    <t>Queluzito</t>
  </si>
  <si>
    <t>Raposos</t>
  </si>
  <si>
    <t>Raul Soares</t>
  </si>
  <si>
    <t>Recreio</t>
  </si>
  <si>
    <t>Reduto</t>
  </si>
  <si>
    <t>Resende Costa</t>
  </si>
  <si>
    <t>Resplendor</t>
  </si>
  <si>
    <t>Ressaquinha</t>
  </si>
  <si>
    <t>Riachinho</t>
  </si>
  <si>
    <t>Riacho dos Machados</t>
  </si>
  <si>
    <t>Ribeirão Vermelho</t>
  </si>
  <si>
    <t>Rio Acima</t>
  </si>
  <si>
    <t>Rio Casca</t>
  </si>
  <si>
    <t>Rio do Prado</t>
  </si>
  <si>
    <t>Rio Doce</t>
  </si>
  <si>
    <t>Rio Espera</t>
  </si>
  <si>
    <t>Rio Manso</t>
  </si>
  <si>
    <t>Rio Novo</t>
  </si>
  <si>
    <t>Rio Paranaíba</t>
  </si>
  <si>
    <t>Rio Pardo de Minas</t>
  </si>
  <si>
    <t>Rio Piracicaba</t>
  </si>
  <si>
    <t>Rio Pomba</t>
  </si>
  <si>
    <t>Rio Preto</t>
  </si>
  <si>
    <t>Rio Vermelho</t>
  </si>
  <si>
    <t>Ritápolis</t>
  </si>
  <si>
    <t>Rochedo de Minas</t>
  </si>
  <si>
    <t>Rodeiro</t>
  </si>
  <si>
    <t>Romaria</t>
  </si>
  <si>
    <t>Rosário da Limeira</t>
  </si>
  <si>
    <t>Rubelita</t>
  </si>
  <si>
    <t>Rubim</t>
  </si>
  <si>
    <t>Sabinópolis</t>
  </si>
  <si>
    <t>Sacramento</t>
  </si>
  <si>
    <t>Salinas</t>
  </si>
  <si>
    <t>Salto da Divisa</t>
  </si>
  <si>
    <t>Santa Bárbara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</si>
  <si>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</si>
  <si>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</si>
  <si>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</si>
  <si>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</si>
  <si>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</si>
  <si>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</si>
  <si>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</si>
  <si>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</si>
  <si>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</si>
  <si>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</si>
  <si>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</si>
  <si>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</si>
  <si>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</si>
  <si>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</si>
  <si>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</si>
  <si>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Minas</t>
  </si>
  <si>
    <t>Santa Rita do Ibitipoca</t>
  </si>
  <si>
    <t>Santa Rita do Itueto</t>
  </si>
  <si>
    <t>Santa Rita do Jacutinga</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</si>
  <si>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</si>
  <si>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</si>
  <si>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</si>
  <si>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</si>
  <si>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</si>
  <si>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</si>
  <si>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</si>
  <si>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</si>
  <si>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</si>
  <si>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</si>
  <si>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</si>
  <si>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</si>
  <si>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</si>
  <si>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</si>
  <si>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</si>
  <si>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</si>
  <si>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</si>
  <si>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</si>
  <si>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</si>
  <si>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</si>
  <si>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</si>
  <si>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</si>
  <si>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</si>
  <si>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</si>
  <si>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</si>
  <si>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</si>
  <si>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</si>
  <si>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t>
  </si>
  <si>
    <t>São Francisco de Paula</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</si>
  <si>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</si>
  <si>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</si>
  <si>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</si>
  <si>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</si>
  <si>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</si>
  <si>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</si>
  <si>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</si>
  <si>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</si>
  <si>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</si>
  <si>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</si>
  <si>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</si>
  <si>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</si>
  <si>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</si>
  <si>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</si>
  <si>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</si>
  <si>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</si>
  <si>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</si>
  <si>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</si>
  <si>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</si>
  <si>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</si>
  <si>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</si>
  <si>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do Paraíso</t>
  </si>
  <si>
    <t>São João Evangelista</t>
  </si>
  <si>
    <t>São João Nepomuceno</t>
  </si>
  <si>
    <t>São Joaquim de Bicas</t>
  </si>
  <si>
    <t>São José da Barra</t>
  </si>
  <si>
    <t>São José da Safira</t>
  </si>
  <si>
    <t>São José da Varginha</t>
  </si>
  <si>
    <t>São José do Alegre</t>
  </si>
  <si>
    <t>São José do Divino</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</si>
  <si>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</si>
  <si>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</si>
  <si>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</si>
  <si>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</si>
  <si>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</si>
  <si>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</si>
  <si>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</si>
  <si>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</si>
  <si>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</si>
  <si>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</si>
  <si>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</si>
  <si>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</si>
  <si>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</si>
  <si>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</si>
  <si>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</si>
  <si>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</si>
  <si>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</si>
  <si>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</si>
  <si>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Tiago</t>
  </si>
  <si>
    <t>São Tomás de Aquino</t>
  </si>
  <si>
    <t>São Tomé das Letras</t>
  </si>
  <si>
    <t>São Vicente de Minas</t>
  </si>
  <si>
    <t>Sapucaí-Mirim</t>
  </si>
  <si>
    <t>Sardoá</t>
  </si>
  <si>
    <t>Sarzedo</t>
  </si>
  <si>
    <t>Sem 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</si>
  <si>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</si>
  <si>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</si>
  <si>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</si>
  <si>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</si>
  <si>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</si>
  <si>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</si>
  <si>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</si>
  <si>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</si>
  <si>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</si>
  <si>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</si>
  <si>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</si>
  <si>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</si>
  <si>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</si>
  <si>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</si>
  <si>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</si>
  <si>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</si>
  <si>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</si>
  <si>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</si>
  <si>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</si>
  <si>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</si>
  <si>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</si>
  <si>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</si>
  <si>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</si>
  <si>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</si>
  <si>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</si>
  <si>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</si>
  <si>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</si>
  <si>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</si>
  <si>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</si>
  <si>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Tapira</t>
  </si>
  <si>
    <t>Tapiraí</t>
  </si>
  <si>
    <t>Tarumirim</t>
  </si>
  <si>
    <t>Teixeiras</t>
  </si>
  <si>
    <t>Teófilo Otoni</t>
  </si>
  <si>
    <t>Timóteo</t>
  </si>
  <si>
    <t>Tiradentes</t>
  </si>
  <si>
    <t>Tiros</t>
  </si>
  <si>
    <t>Tocantins</t>
  </si>
  <si>
    <t>Tocos do Moji</t>
  </si>
  <si>
    <t>Toledo</t>
  </si>
  <si>
    <t>Tombos</t>
  </si>
  <si>
    <t>Três Corações</t>
  </si>
  <si>
    <t>Três Marias</t>
  </si>
  <si>
    <t>Três Pontas</t>
  </si>
  <si>
    <t>Tumiritinga</t>
  </si>
  <si>
    <t>Tupaciguara</t>
  </si>
  <si>
    <t>Turmalina</t>
  </si>
  <si>
    <t>Turvolândia</t>
  </si>
  <si>
    <t>Ubaí</t>
  </si>
  <si>
    <t>Ubaporanga</t>
  </si>
  <si>
    <t>Ubá</t>
  </si>
  <si>
    <t>Uberaba</t>
  </si>
  <si>
    <t>Uberlândia</t>
  </si>
  <si>
    <t>Umburatiba</t>
  </si>
  <si>
    <t>Unaí</t>
  </si>
  <si>
    <t>União de Minas</t>
  </si>
  <si>
    <t>Uruana de Minas</t>
  </si>
  <si>
    <t>Urucânia</t>
  </si>
  <si>
    <t>Urucuia</t>
  </si>
  <si>
    <t>Vargem Alegre</t>
  </si>
  <si>
    <t>Vargem Bonita</t>
  </si>
  <si>
    <t>Vargem Grande do Rio Pardo</t>
  </si>
  <si>
    <t>Varginha</t>
  </si>
  <si>
    <t>Varjão de Minas</t>
  </si>
  <si>
    <t>Várzea da Palma</t>
  </si>
  <si>
    <t>Varzelândia</t>
  </si>
  <si>
    <t>Vazante</t>
  </si>
  <si>
    <t>Verdelândia</t>
  </si>
  <si>
    <t>Veredinha</t>
  </si>
  <si>
    <t>Veríssimo</t>
  </si>
  <si>
    <t>Vermelho Novo</t>
  </si>
  <si>
    <t>Viçosa</t>
  </si>
  <si>
    <t>Vieiras</t>
  </si>
  <si>
    <t>Virgem da Lapa</t>
  </si>
  <si>
    <t>Virgínia</t>
  </si>
  <si>
    <t>Virginópolis</t>
  </si>
  <si>
    <t>Virgolândia</t>
  </si>
  <si>
    <t>Visconde do Rio Branco</t>
  </si>
  <si>
    <t>Volta Grande</t>
  </si>
  <si>
    <t>Wenceslau Braz</t>
  </si>
  <si>
    <t>Outro, preencha os campos abaixo:</t>
  </si>
  <si>
    <t>Processo PA COPAM nº</t>
  </si>
  <si>
    <t>Objeto do licenciamento</t>
  </si>
  <si>
    <t>Data de concessão</t>
  </si>
  <si>
    <t>Validade</t>
  </si>
  <si>
    <t>Código Atividade</t>
  </si>
  <si>
    <t xml:space="preserve">Fase instalação </t>
  </si>
  <si>
    <t xml:space="preserve">a iniciar  </t>
  </si>
  <si>
    <t>Fase de operação</t>
  </si>
  <si>
    <t xml:space="preserve">Caatinga </t>
  </si>
  <si>
    <t xml:space="preserve">Mata Atlântica     </t>
  </si>
  <si>
    <t>Cerrado</t>
  </si>
  <si>
    <t>rural</t>
  </si>
  <si>
    <t>urbana</t>
  </si>
  <si>
    <t>declarações</t>
  </si>
  <si>
    <t xml:space="preserve">“instalação não iniciada”, “instalação iniciada” e “operação não iniciada” </t>
  </si>
  <si>
    <t xml:space="preserve">“operação iniciada” </t>
  </si>
  <si>
    <t>Preencher "Fase do objeto do requerimento".</t>
  </si>
  <si>
    <t>Resposta obrigatória.</t>
  </si>
  <si>
    <t>Classe predominante resultante</t>
  </si>
  <si>
    <t>Tipo da licença</t>
  </si>
  <si>
    <t>AAF</t>
  </si>
  <si>
    <t>LAS Cadastro</t>
  </si>
  <si>
    <t>LAS RAS</t>
  </si>
  <si>
    <t>LP</t>
  </si>
  <si>
    <t>LI</t>
  </si>
  <si>
    <t>LIC</t>
  </si>
  <si>
    <t>LO</t>
  </si>
  <si>
    <t>LOC</t>
  </si>
  <si>
    <t>REVLO</t>
  </si>
  <si>
    <t>LP+LI</t>
  </si>
  <si>
    <t>LI+LO</t>
  </si>
  <si>
    <t>LP+LP+LO</t>
  </si>
  <si>
    <t>Atenção: O processo de LAS somente poderá ser formalizado após obtenção pelo empreendedor das autorizações para intervenções ambientais ou em recursos hídricos, quando cabíveis, que só produzirão efeitos de posse do LAS.” (Parágrafo único, art. 15, DN COPAM nº xx/2017)</t>
  </si>
  <si>
    <t>Assinalar.</t>
  </si>
  <si>
    <t>Ato Autorizativo</t>
  </si>
  <si>
    <t xml:space="preserve">Número </t>
  </si>
  <si>
    <t>Nº da Portaria</t>
  </si>
  <si>
    <t>Sim.</t>
  </si>
  <si>
    <t>1. Identificação do empreendedor</t>
  </si>
  <si>
    <t>2. Identificação do empreendimento</t>
  </si>
  <si>
    <t xml:space="preserve"> 3. Endereço para correspondência</t>
  </si>
  <si>
    <t>5. Localização do empreendimento</t>
  </si>
  <si>
    <t>6. Uso de recurso hídrico</t>
  </si>
  <si>
    <t xml:space="preserve">Sim. </t>
  </si>
  <si>
    <t xml:space="preserve">Nº Processo Administrativo </t>
  </si>
  <si>
    <t xml:space="preserve">Código do uso: </t>
  </si>
  <si>
    <t>quantidade</t>
  </si>
  <si>
    <t xml:space="preserve">Informar : DAC/IGAM   </t>
  </si>
  <si>
    <t>(A Declaração de Área de Conflito DAC/IGAM, deverá ser solicitada no IGAM ou através das SUPRAMs)</t>
  </si>
  <si>
    <r>
      <t>NOTA: Uso de volume insignificante é definido pela UPGRH em que o empreendimento está localizado.  Informe-se no site do SIAM (www.siam.mg.gov.br) através DN CERH n° 09/2004 e DN CERH n° 34/2010 e para cadastramento acesse o endereço eletrônico usoinsignificante.igam.mg.gov.br</t>
    </r>
    <r>
      <rPr>
        <i/>
        <u/>
        <sz val="8"/>
        <color rgb="FF0000FF"/>
        <rFont val="Calibri"/>
        <family val="2"/>
        <scheme val="minor"/>
      </rPr>
      <t>.</t>
    </r>
  </si>
  <si>
    <t xml:space="preserve">7.3 O empreendimento está localizado em zona rural ? </t>
  </si>
  <si>
    <t xml:space="preserve">7.3.1 Pretende compensar Reserva Legal em Unidade de Conservação? </t>
  </si>
  <si>
    <t>Não. (Passe encerra esse tópico)</t>
  </si>
  <si>
    <t xml:space="preserve">5.1 A área do empreendimento abrange/abrangerá outros municípios? </t>
  </si>
  <si>
    <t xml:space="preserve">5.1.1 Se sim, quais? </t>
  </si>
  <si>
    <t xml:space="preserve">5.1.2 Qual município com maior percentual da área do empreendimento? </t>
  </si>
  <si>
    <t>5.1.3 SUPRAM</t>
  </si>
  <si>
    <r>
      <t>6.1 O empreendimento faz uso ou intervenção em recurso hídrico outorgável?</t>
    </r>
    <r>
      <rPr>
        <sz val="10"/>
        <color rgb="FF000000"/>
        <rFont val="Calibri"/>
        <family val="2"/>
        <scheme val="minor"/>
      </rPr>
      <t xml:space="preserve">   </t>
    </r>
  </si>
  <si>
    <t xml:space="preserve">6.2 A Utilização do Recurso Hídrico é/será exclusiva de Concessionária Local?  </t>
  </si>
  <si>
    <r>
      <t xml:space="preserve">6.3 Existe Processo de Outorga já solicitado junto ao IGAM </t>
    </r>
    <r>
      <rPr>
        <i/>
        <sz val="10"/>
        <color rgb="FF000000"/>
        <rFont val="Calibri"/>
        <family val="2"/>
        <scheme val="minor"/>
      </rPr>
      <t>(Em análise)</t>
    </r>
  </si>
  <si>
    <t>6.4 Uso não outorgado (ainda não possui Outorga)</t>
  </si>
  <si>
    <t xml:space="preserve">6.5 Utilização do Recurso Hídrico é ou será Coletiva? </t>
  </si>
  <si>
    <t>6.6 O empreendimento já obteve anteriormente Outorga?</t>
  </si>
  <si>
    <t>6.7 Trata-se de Revalidação/Renovação de Outorga?</t>
  </si>
  <si>
    <r>
      <t xml:space="preserve">6.8 Trata-se de </t>
    </r>
    <r>
      <rPr>
        <sz val="10"/>
        <color rgb="FF000000"/>
        <rFont val="Calibri"/>
        <family val="2"/>
        <scheme val="minor"/>
      </rPr>
      <t xml:space="preserve">Retificação de portaria de Outorga? </t>
    </r>
  </si>
  <si>
    <t>Preencher Tela 4.</t>
  </si>
  <si>
    <t>Preencher Tela 5.</t>
  </si>
  <si>
    <t>Limite ultrapassado.</t>
  </si>
  <si>
    <t>Licenciamento federal (Decreto Federal 8.437/2015).</t>
  </si>
  <si>
    <r>
      <t xml:space="preserve">CLASSE </t>
    </r>
    <r>
      <rPr>
        <sz val="11"/>
        <color theme="0"/>
        <rFont val="Calibri"/>
        <family val="2"/>
        <scheme val="minor"/>
      </rPr>
      <t>(Fórmula - automático)</t>
    </r>
  </si>
  <si>
    <r>
      <t xml:space="preserve">-Potencial poluidor </t>
    </r>
    <r>
      <rPr>
        <b/>
        <i/>
        <sz val="11"/>
        <color theme="0"/>
        <rFont val="Calibri"/>
        <family val="2"/>
        <scheme val="minor"/>
      </rPr>
      <t>GERAL</t>
    </r>
  </si>
  <si>
    <r>
      <t xml:space="preserve">Classe                                                        </t>
    </r>
    <r>
      <rPr>
        <sz val="10"/>
        <color theme="0"/>
        <rFont val="Calibri"/>
        <family val="2"/>
        <scheme val="minor"/>
      </rPr>
      <t>(Fórmula - automático)</t>
    </r>
  </si>
  <si>
    <t>Critérios</t>
  </si>
  <si>
    <t>Sinal</t>
  </si>
  <si>
    <t>≤</t>
  </si>
  <si>
    <t xml:space="preserve">1.200 &lt; PB≤ 12.000 </t>
  </si>
  <si>
    <t>&gt;</t>
  </si>
  <si>
    <t xml:space="preserve"> Lavra subterrânea pegmatitos e gemas</t>
  </si>
  <si>
    <t>100.000 &lt; PB ≤ 500.000</t>
  </si>
  <si>
    <t>Lavra subterrânea exceto pegmatitos e gemas</t>
  </si>
  <si>
    <t>Lavra a céu aberto - Minerais metálicos, exceto minério de ferro</t>
  </si>
  <si>
    <t>300.000 &lt; PB ≤ 1.500.000</t>
  </si>
  <si>
    <t>Lavra a céu aberto - Minério de ferro</t>
  </si>
  <si>
    <t>6.000  &lt; PB ≤ 9.000</t>
  </si>
  <si>
    <t>Lavra a céu aberto - Rochas ornamentais e de revestimento</t>
  </si>
  <si>
    <t>Lavra a céu aberto - Minerais não metálicos, exceto rochas ornamentais e de revestimento</t>
  </si>
  <si>
    <t xml:space="preserve">Produção bruta </t>
  </si>
  <si>
    <t xml:space="preserve">30.000 &lt; PB ≤ 200.000 </t>
  </si>
  <si>
    <t xml:space="preserve">t/ano </t>
  </si>
  <si>
    <t>OU</t>
  </si>
  <si>
    <t xml:space="preserve">12.000&lt; PB ≤ 80.000 </t>
  </si>
  <si>
    <t>Extração de rocha para produção de britas</t>
  </si>
  <si>
    <t>12.000  &lt; PB ≤ 100.000</t>
  </si>
  <si>
    <t xml:space="preserve"> Lavra em aluvião, exceto areia e cascalho</t>
  </si>
  <si>
    <t>&lt;</t>
  </si>
  <si>
    <t>10.000 ≤ PB ≤ 50.000</t>
  </si>
  <si>
    <t>Extração de areia e cascalho para utilização imediata na construção civil</t>
  </si>
  <si>
    <t>A-03-01-9</t>
  </si>
  <si>
    <t>Área da jazida</t>
  </si>
  <si>
    <t>3,0 &lt; A.Jazida ≤ 5,0</t>
  </si>
  <si>
    <t>ha</t>
  </si>
  <si>
    <t>Extração de cascalho, rocha para produção de britas, areia fora da calha dos cursos d’água e demais coleções hídricas, para aplicação exclusivamente em obras viárias, inclusive as executadas por entidades da Administração Pública Direta e Indireta Municipal, Estadual e Federal.</t>
  </si>
  <si>
    <t>12.000&lt; PB ≤ 50.000</t>
  </si>
  <si>
    <t>Extração de argila usada na fabricação de cerâmica vermelha</t>
  </si>
  <si>
    <t>6.000.000  &lt; VC ≤ 15.000.000</t>
  </si>
  <si>
    <t>L/ano</t>
  </si>
  <si>
    <t>Extração de água mineral ou potável de mesa</t>
  </si>
  <si>
    <t>A-05-01-0</t>
  </si>
  <si>
    <t>300.000  &lt; Cap. Inst ≤ 1.500.000</t>
  </si>
  <si>
    <t>Unidade de Tratamento de Minerais - UTM, com tratamento a seco</t>
  </si>
  <si>
    <t>A-05-02-0</t>
  </si>
  <si>
    <t>Unidade de Tratamento de Minerais - UTM, com tratamento a úmido</t>
  </si>
  <si>
    <t>Barragem de contenção de resíduos ou rejeitos da mineração</t>
  </si>
  <si>
    <t>5,0  &lt; Área útil ≤ 40,0</t>
  </si>
  <si>
    <t>Pilhas de rejeito/estéril</t>
  </si>
  <si>
    <t xml:space="preserve">2,0  &lt; Área útil ≤ 5,0 </t>
  </si>
  <si>
    <t>Pilha de rejeito/estéril de rochas ornamentais e de revestimento</t>
  </si>
  <si>
    <t>A-05-04-7</t>
  </si>
  <si>
    <t>Pilhas de rejeito/estéril - Minério de ferro</t>
  </si>
  <si>
    <t>5,0 &lt;  Extensão ≤ 10,0</t>
  </si>
  <si>
    <t>Estrada para transporte de minério/estéril externa aos limites de empreendimentos minerários</t>
  </si>
  <si>
    <t>A-05-06-2</t>
  </si>
  <si>
    <t>Volume da cava</t>
  </si>
  <si>
    <t>20.000.000  &lt; volume da cava ≤ 40.000.000</t>
  </si>
  <si>
    <t>Disposição de estéril ou de rejeito inerte e não inerte da mineração (classe II-A e IIB, segundo a NBR 10.004) em cava de mina, em caráter temporário ou definitivo, sem necessidade de construção de barramento para contenção</t>
  </si>
  <si>
    <t>A-05-08-4</t>
  </si>
  <si>
    <t>Material de reaproveitamento</t>
  </si>
  <si>
    <t>2.000.000 &lt; M.R. ≤ 7.000.000</t>
  </si>
  <si>
    <t>Reaproveitamento de bens minerais metálicos dispostos em pilha de estéril ou rejeito</t>
  </si>
  <si>
    <t>A-05-09-5</t>
  </si>
  <si>
    <t>Reaproveitamento de bens minerais dispostos em barragem</t>
  </si>
  <si>
    <t>Área de cobertura</t>
  </si>
  <si>
    <t>30  &lt; área de cobertura ≤ 200</t>
  </si>
  <si>
    <t>Prospecção de gás natural ou de petróleo (levantamento geofísico) - sísmica</t>
  </si>
  <si>
    <t>2 &lt;número de poços exploratórios ≤ 5</t>
  </si>
  <si>
    <t>poços</t>
  </si>
  <si>
    <t>Perfuração de poços exploratórios em jazida de petróleo e gás natural</t>
  </si>
  <si>
    <t>Nº de poços de produção</t>
  </si>
  <si>
    <t>15 &lt; número de poços de produção ≤ 25</t>
  </si>
  <si>
    <t>Produção de petróleo e gás natural em jazida convencional</t>
  </si>
  <si>
    <t>3,0 &lt; Áreas de intervenção ≤ 5,0</t>
  </si>
  <si>
    <t>Pesquisa mineral, com ou sem emprego de Guia de Utilização, com supressão de vegetação secundária nativa pertencente ao bioma Mata Atlântica em estágios médio e avançado de regeneração, exceto árvores isoladas.</t>
  </si>
  <si>
    <t xml:space="preserve">3  ≤ Área útil ≤ 10 </t>
  </si>
  <si>
    <t>Britamento de pedras para construção</t>
  </si>
  <si>
    <t>7.300 ≤ Capacidade instalada ≤ 30.000</t>
  </si>
  <si>
    <t>Fabricação de cal virgem</t>
  </si>
  <si>
    <t xml:space="preserve">Matéria prima processada </t>
  </si>
  <si>
    <t>12.000  ≤ Matéria Prima Processada ≤ 50.000</t>
  </si>
  <si>
    <t>Fabricação de cerâmica vermelha (telhas, tijolos e outros artigos de barro cozido), inclusive com utilização de até 10% dos resíduos “pó de balão” ou “lama de alto-forno” à base seca, em substituição de percentual equivalente na carga de argila</t>
  </si>
  <si>
    <t xml:space="preserve">4.000  ≤ MPP ≤  20.000 </t>
  </si>
  <si>
    <t xml:space="preserve">Capacidade instalada </t>
  </si>
  <si>
    <t>200.000  ≤ CI ≤ 1.000.000</t>
  </si>
  <si>
    <t xml:space="preserve">Área útil </t>
  </si>
  <si>
    <t xml:space="preserve">5  ≤ Área útil ≤ 20 </t>
  </si>
  <si>
    <t xml:space="preserve">Fabricação de peças, ornatos e estruturas de amianto </t>
  </si>
  <si>
    <t>2.000 ≤ Capacidade instalada ≤ 40.000</t>
  </si>
  <si>
    <t xml:space="preserve">Fabricação e elaboração de vidro e cristal, inclusive a partir de reciclagem  </t>
  </si>
  <si>
    <t xml:space="preserve">1  ≤ Área útil ≤ 5 </t>
  </si>
  <si>
    <t xml:space="preserve">Aparelhamento, beneficiamento, preparação e transformação de minerais não metálicos, não instalados na área da planta de extração  </t>
  </si>
  <si>
    <t xml:space="preserve">50  ≤ CI ≤ 500 </t>
  </si>
  <si>
    <t>Siderurgia e elaboração de produtos siderúrgicos com redução de minérios, inclusive ferro-gusa</t>
  </si>
  <si>
    <t>B-02-01-2</t>
  </si>
  <si>
    <t xml:space="preserve">200  ≤ CI ≤ 1000 </t>
  </si>
  <si>
    <t>Sinterização de minério de ferro e outros resíduos siderúrgicos</t>
  </si>
  <si>
    <t xml:space="preserve">Produção de aço ligado em qualquer forma, com ou sem redução de minérios, com fusão </t>
  </si>
  <si>
    <t xml:space="preserve">100  ≤ CI ≤ 500 </t>
  </si>
  <si>
    <t>Produção de tubos de ferro e aço e/ou de laminados e trefilados de qualquer tipo de aço, com tratamento químico superficial</t>
  </si>
  <si>
    <t>Produção de tubos de ferro e aço e/ou de laminados e trefilados de qualquer tipo de aço, sem tratamento químico superficial</t>
  </si>
  <si>
    <t xml:space="preserve">5 ≤ CI ≤ 30 </t>
  </si>
  <si>
    <t>Produção de ligas metálicas (ferroligas), silício metálico e outras ligas a base de silício</t>
  </si>
  <si>
    <t xml:space="preserve">30 ≤ CI ≤ 120 </t>
  </si>
  <si>
    <t>Produção de fundidos de ferro e aço, sem tratamento químico superficial, inclusive a partir de reciclagem</t>
  </si>
  <si>
    <t xml:space="preserve">Produção de fundidos de ferro e aço, com tratamento químico superficial, inclusive a partir de reciclagem </t>
  </si>
  <si>
    <t xml:space="preserve">30.000 ≤ CI ≤ 400.000 </t>
  </si>
  <si>
    <t>Produção de forjados, arames e relaminados de aço</t>
  </si>
  <si>
    <t xml:space="preserve">10 ≤ Área útil ≤ 50 </t>
  </si>
  <si>
    <t>Metalurgia dos metais não-ferrosos em formas primárias, inclusive metais preciosos</t>
  </si>
  <si>
    <t xml:space="preserve">1 ≤ Área útil ≤ 25 </t>
  </si>
  <si>
    <t>Produção de laminados de metais e de ligas de metais não-ferrosos e/ou relaminação de metais não-ferrosos, inclusive ligas.</t>
  </si>
  <si>
    <t>1 ≤ CI ≤ 7</t>
  </si>
  <si>
    <t>Produção de fundidos de metais não-ferrosos, inclusive ligas, com tratamento químico superficial e/ou galvanotécnico, inclusive a partir de reciclagem</t>
  </si>
  <si>
    <t xml:space="preserve">Produção de fundidos de metais não-ferrosos, inclusive ligas, sem tratamento químico superficial e/ou galvanotécnico, inclusive a partir de reciclagem </t>
  </si>
  <si>
    <t>1 ≤ Área útil ≤ 5</t>
  </si>
  <si>
    <t>Produção de fios e arames de metais e de ligas de metais não-ferrosos, inclusive fios, cabos e condutores elétricos, com fusão, em todas as suas modalidades</t>
  </si>
  <si>
    <t xml:space="preserve">Produção de fios e arames de metais e de ligas de metais não-ferrosos, inclusive fios, cabos e condutores elétricos, sem fusão, em todas as suas modalidades </t>
  </si>
  <si>
    <t>Produção de soldas e ânodos</t>
  </si>
  <si>
    <t>Metalurgia do pó, inclusive peças moldadas</t>
  </si>
  <si>
    <t>3 ≤ Área útil ≤ 10</t>
  </si>
  <si>
    <t>Fabricação de estruturas metálicas e artefatos de trefilados de ferro, aço e de metais não-ferrosos, com tratamento químico superficial, exceto móveis</t>
  </si>
  <si>
    <t xml:space="preserve">Fabricação de estruturas metálicas e artefatos de trefilados de ferro, aço e de metais não-ferrosos, sem tratamento químico superficial, exceto móveis </t>
  </si>
  <si>
    <t>Estamparia, funilaria e latoaria com tratamento químico superficial, exceto oficinas automotivas</t>
  </si>
  <si>
    <t>Fabricação de artigos de cutelaria, ferramentas manuais e fabricação de artigos de metal para uso doméstico</t>
  </si>
  <si>
    <t>10 ≤ Área útil ≤ 50</t>
  </si>
  <si>
    <t>Fabricação de armas de fogo, munições e projéteis</t>
  </si>
  <si>
    <t>Tratamento térmico (têmpera) ou tratamento termoquímico</t>
  </si>
  <si>
    <t>0,1 ≤ Área útil ≤ 10</t>
  </si>
  <si>
    <t xml:space="preserve">Serviço galvanotécnico </t>
  </si>
  <si>
    <t>3  ≤ Área útil ≤ 10</t>
  </si>
  <si>
    <t>Jateamento e pintura</t>
  </si>
  <si>
    <t>5 ≤ Área útil ≤ 50</t>
  </si>
  <si>
    <t>Fabricação de máquinas em geral e implementos agrícolas, bem como suas peças e acessórios metálicos</t>
  </si>
  <si>
    <t>5 ≤ Área útil ≤ 20</t>
  </si>
  <si>
    <t>Fabricação de eletrodomésticos e/ou componentes eletroeletrônicos, inclusive lâmpadas</t>
  </si>
  <si>
    <t>Fabricação de pilhas, baterias e acumuladores</t>
  </si>
  <si>
    <t>10 ≤ Área útil ≤ 20</t>
  </si>
  <si>
    <t>Construção de embarcações e estruturas flutuantes e fabricação de suas peças e acessórios</t>
  </si>
  <si>
    <t xml:space="preserve">Fabricação e montagem de veículos automotores e/ou ferroviários, exceto embarcações e estruturas flutuantes </t>
  </si>
  <si>
    <t>Fabricação de peças e acessórios para veículos automotores e/ou ferroviários, exceto embarcações e estruturas flutuantes</t>
  </si>
  <si>
    <t>10.000  &lt; PN ≤ 50.000</t>
  </si>
  <si>
    <t xml:space="preserve">Fabricação de madeira laminada ou chapas de madeira aglomerada, prensada ou compensada, revestida ou não revestida </t>
  </si>
  <si>
    <t xml:space="preserve">Consumo/ano de madeira e/ou painéis </t>
  </si>
  <si>
    <t xml:space="preserve">≤ </t>
  </si>
  <si>
    <t>3000  &lt; Consumo/ano ≤ 8000</t>
  </si>
  <si>
    <t>Fabricação de móveis de madeira, e/ou seus derivados, com pintura e/ou verniz</t>
  </si>
  <si>
    <t xml:space="preserve">Área construída </t>
  </si>
  <si>
    <t>1,0  ≤ AC ≤ 2,0</t>
  </si>
  <si>
    <t xml:space="preserve">Fabricação de móveis estofados ou de colchões, com fabricação de espuma  </t>
  </si>
  <si>
    <t xml:space="preserve">Consumo/ano de peças e/ou lâminas metálicas </t>
  </si>
  <si>
    <t xml:space="preserve">1.000 t &lt; Consumo/ano
≤ 10.000 
</t>
  </si>
  <si>
    <t>Fabricação de móveis de metal com tratamento químico superficial e/ou pintura</t>
  </si>
  <si>
    <t xml:space="preserve">50.000  &lt; PN ≤ 150.000 </t>
  </si>
  <si>
    <t xml:space="preserve">5 ≤ Área útil ≤ 10 </t>
  </si>
  <si>
    <t>Fabricação de celulose e/ou pasta mecânica</t>
  </si>
  <si>
    <t xml:space="preserve">20
≤ CI ≤ 80
</t>
  </si>
  <si>
    <t xml:space="preserve">Fabricação de papelão, papel, cartolina, cartão e polpa moldada, utilizando celulose e/ou papel reciclado como matéria-prima </t>
  </si>
  <si>
    <t xml:space="preserve">2 ≤ Área útil ≤ 5 </t>
  </si>
  <si>
    <t xml:space="preserve">Fabricação de artigos diversos de fibra prensada ou isolante inclusive peças e acessórios para máquinas e veículos </t>
  </si>
  <si>
    <t xml:space="preserve">Beneficiamento de borracha natural </t>
  </si>
  <si>
    <t xml:space="preserve">Fabricação de pneumáticos, câmaras-de-ar e de material para recondicionamento de pneumáticos </t>
  </si>
  <si>
    <t xml:space="preserve">0,3 
≤ Área útil ≤ 0,6
</t>
  </si>
  <si>
    <t>Recauchutagem de pneumáticos</t>
  </si>
  <si>
    <t>Fabricação de artefatos de borracha, exceto pneumáticos, câmaras-de-ar e de material para recondicionamento de pneumáticos</t>
  </si>
  <si>
    <t>Secagem e salga de couros e peles</t>
  </si>
  <si>
    <t xml:space="preserve">380 &lt; PN &lt; 4.400 </t>
  </si>
  <si>
    <t>Produção Nominal</t>
  </si>
  <si>
    <t xml:space="preserve">100 &lt; PN &lt; 1.160
</t>
  </si>
  <si>
    <t>un./dia</t>
  </si>
  <si>
    <t>Fabricação de wet-blue e/ou de couro por processo completo, a partir de peles até o couro acabado, com curtimento ao cromo, seus derivados ou tanino sintético</t>
  </si>
  <si>
    <t xml:space="preserve">&lt; </t>
  </si>
  <si>
    <t xml:space="preserve">380 ≤ PN ≤ 4.400
</t>
  </si>
  <si>
    <t>Fabricação de couro por processo completo, a partir de peles até o couro acabado, com curtimento exclusivamente ao tanino vegetal</t>
  </si>
  <si>
    <t xml:space="preserve">380 ≤ PN ≤ 5.200
</t>
  </si>
  <si>
    <t xml:space="preserve">100 &lt; PN &lt; 1.370
</t>
  </si>
  <si>
    <t>Fabricação de couro semiacabado e/ou acabado, não associada ao curtimento</t>
  </si>
  <si>
    <t>1  ≤ Área útil ≤ 4</t>
  </si>
  <si>
    <t>Produção de substâncias químicas e de produtos químicos inorgânicos, orgânicos, organo-inorgânicos, exceto produtos derivados do processamento do petróleo, de rochas oleígenas, do carvão-de-pedra e da madeira</t>
  </si>
  <si>
    <t>10.000 ≤ CI ≤ 25.000</t>
  </si>
  <si>
    <t xml:space="preserve">Refino de petróleo </t>
  </si>
  <si>
    <t>30.000 ≤ CI ≤ 75.000</t>
  </si>
  <si>
    <t>12.000 ≤ CI ≤ 25.000</t>
  </si>
  <si>
    <t xml:space="preserve">Fabricação de resinas termoplásticas a partir de produtos petroquímicos básicos </t>
  </si>
  <si>
    <t>C-04-05-8</t>
  </si>
  <si>
    <t>70 ≤ CI ≤ 120</t>
  </si>
  <si>
    <t>Fabricação de biodiesel</t>
  </si>
  <si>
    <t xml:space="preserve">0,1 ≤ Área Construídas ≤ 0,5 </t>
  </si>
  <si>
    <t>Fabricação de explosivos, detonantes, munição para caça e desporto e fósforo de segurança e/ou fabricação de pólvora e artigos pirotécnicos</t>
  </si>
  <si>
    <t>1  ≤ Área útil ≤ 3</t>
  </si>
  <si>
    <t xml:space="preserve">Produção de óleos, gorduras e ceras em bruto, de óleos essenciais, corantes vegetais e animais e outros produtos da destilação da madeira, exceto refinação de óleos e gorduras alimentares </t>
  </si>
  <si>
    <t>Fabricação de aromatizantes e corantes de origem mineral ou sintéticos e/ou sabões e detergentes e/ou preparados para limpeza e polimento</t>
  </si>
  <si>
    <t xml:space="preserve">Fabricação de produtos domissanitários, exceto sabões e detergentes </t>
  </si>
  <si>
    <t>Fabricação de agrotóxicos e afins</t>
  </si>
  <si>
    <t xml:space="preserve">Fabricação de tintas, esmaltes, lacas, vernizes, impermeabilizantes, solventes e secantes </t>
  </si>
  <si>
    <t>300.000  ≤ CI ≤ 700.000</t>
  </si>
  <si>
    <t xml:space="preserve">Fabricação de ácido sulfúrico a partir de enxofre elementar, inclusive quando associada à produção de fertilizantes 
</t>
  </si>
  <si>
    <t>150.000  ≤ CI ≤ 400.000</t>
  </si>
  <si>
    <t>Fabricação de ácido fosfórico</t>
  </si>
  <si>
    <t>150.000  ≤ CI ≤ 350.000</t>
  </si>
  <si>
    <t xml:space="preserve">Fabricação de produto intermediários para fins fertilizantes (uréia, nitratos de amônio (NA e CAN), fosfatos de amônio (DAP e MAP) e fosfatos (SSP e TSP) </t>
  </si>
  <si>
    <t>70.000  ≤ CI ≤ 200.000</t>
  </si>
  <si>
    <t>Formulação de adubos e fertilizantes</t>
  </si>
  <si>
    <t>90.000  ≤ CI ≤ 150.000</t>
  </si>
  <si>
    <t xml:space="preserve">Fabricação de ácido sulfúrico não associada a enxofre elementar </t>
  </si>
  <si>
    <t>Fabricação de outros produtos químicos não especificados ou não classificados</t>
  </si>
  <si>
    <t xml:space="preserve">0,25  ≤ Área construída ≤ 1,5         </t>
  </si>
  <si>
    <t>Fabricação de produtos para diagnósticos com sangue e hemoderivados, farmoquímicos (matéria-prima e princípios ativos), vacinas, produtos biológicos e /ou aqueles provenientes de organismos geneticamente modificados</t>
  </si>
  <si>
    <t>Fabricação de medicamentos, exceto aqueles previstos no item C-05-01-0, medicamentos fitoterápicos e farmácias de manipulação.</t>
  </si>
  <si>
    <t>Fabricação de produtos de perfumaria e cosméticos</t>
  </si>
  <si>
    <t>5  ≤ CI ≤ 20</t>
  </si>
  <si>
    <t>Moldagem de termoplástico não organoclorado</t>
  </si>
  <si>
    <t xml:space="preserve">Moldagem de termoplástico organoclorado, sem a utilização de matéria-prima reciclada ou com a utilização de matéria-prima reciclada a seco </t>
  </si>
  <si>
    <t>3  ≤ CI ≤ 20</t>
  </si>
  <si>
    <t xml:space="preserve">Moldagem de termofixo ou endurente </t>
  </si>
  <si>
    <t xml:space="preserve">3 ≤ Área útil ≤ 6 </t>
  </si>
  <si>
    <t xml:space="preserve">Beneficiamento de fibras têxteis naturais e artificiais e/ou recuperação de resíduos têxteis </t>
  </si>
  <si>
    <t>5  ≤ CI ≤ 17</t>
  </si>
  <si>
    <t>Fiação e/ou tecelagem, exceto tricô e crochê</t>
  </si>
  <si>
    <t>6  ≤ CI ≤ 20</t>
  </si>
  <si>
    <t>Acabamento de fios e/ou tecidos planos ou tubulares</t>
  </si>
  <si>
    <t>1 ≤ Área útil ≤5</t>
  </si>
  <si>
    <t xml:space="preserve">9 ≤ Produção ≤ 85 </t>
  </si>
  <si>
    <t>Usinas de produção de concreto comum</t>
  </si>
  <si>
    <t xml:space="preserve">Produção nominal </t>
  </si>
  <si>
    <t xml:space="preserve">60 ≤ PN ≤ 100 </t>
  </si>
  <si>
    <t>Usinas de produção de concreto asfáltico</t>
  </si>
  <si>
    <t xml:space="preserve">0,5 ≤ Área útil ≤ 5 </t>
  </si>
  <si>
    <t>Fabricação de instrumentos e material ótico</t>
  </si>
  <si>
    <t xml:space="preserve">3  ≤ CI ≤ 7 </t>
  </si>
  <si>
    <t xml:space="preserve">t de produto/dia </t>
  </si>
  <si>
    <t>Torrefação e moagem de grãos</t>
  </si>
  <si>
    <t xml:space="preserve">30  ≤ CI ≤ 300 </t>
  </si>
  <si>
    <t>t/dia matéria-prima</t>
  </si>
  <si>
    <t>Industrialização da mandioca para a produção de farinhas e polvilho</t>
  </si>
  <si>
    <t xml:space="preserve">20.000  ≤ CI ≤ 100.000 </t>
  </si>
  <si>
    <t>cabeças/dia</t>
  </si>
  <si>
    <t>Abate de animais de pequeno porte (aves, coelhos, rãs, etc.)</t>
  </si>
  <si>
    <t xml:space="preserve">180  ≤ CI ≤ 1200 </t>
  </si>
  <si>
    <t>Abate de animais de médio porte (suínos, ovinos, caprinos, etc)</t>
  </si>
  <si>
    <t xml:space="preserve">60  ≤ CI ≤ 500 </t>
  </si>
  <si>
    <t>Abate de animais de grande porte (bovinos, eqüinos, bubalinos, muares,etc)</t>
  </si>
  <si>
    <t xml:space="preserve">5 ≤ CI ≤ 50 </t>
  </si>
  <si>
    <t>t de pescado/dia</t>
  </si>
  <si>
    <t>Preparação do pescado</t>
  </si>
  <si>
    <t xml:space="preserve">15 ≤ CI ≤ 50 </t>
  </si>
  <si>
    <t>Industrialização da carne, inclusive desossa, charqueada e preparação de conservas</t>
  </si>
  <si>
    <t xml:space="preserve">t de matéria prima/dia                                           </t>
  </si>
  <si>
    <t>Processamento de subprodutos de origem animal para produção de sebo, óleos e farinha</t>
  </si>
  <si>
    <t>30.000 ≤ CI ≤ 120.000</t>
  </si>
  <si>
    <t>L de leite/dia</t>
  </si>
  <si>
    <t>Fabricação de produtos de laticínios, exceto envase de leite fluido</t>
  </si>
  <si>
    <t>90.000 ≤ CI ≤ 180.000</t>
  </si>
  <si>
    <t>L/dia</t>
  </si>
  <si>
    <t>Resfriamento e distribuição de leite em instalações industriais e/ou envase de leite fluido</t>
  </si>
  <si>
    <t>D-01-07-5</t>
  </si>
  <si>
    <t>15.000 ≤ CI ≤ 480.000</t>
  </si>
  <si>
    <t>Secagem e/ou concentração de produtos alimentícios, inclusive leite e soro de leite</t>
  </si>
  <si>
    <t>5.000 ≤ CI ≤ 12.000</t>
  </si>
  <si>
    <t>t matéria-prima/dia</t>
  </si>
  <si>
    <t>Fabricação de açúcar e/ou destilação de álcool</t>
  </si>
  <si>
    <t>300 ≤ CI ≤ 800</t>
  </si>
  <si>
    <t>Destilação de frações da produção de cachaça (cabeça e cauda) para produção de álcool combustível</t>
  </si>
  <si>
    <t>100 ≤ CI ≤ 1.000</t>
  </si>
  <si>
    <t>Refinação e preparação de óleos e gorduras vegetais, produção de manteiga de cacau e de gorduras de origem animal destinadas à alimentação</t>
  </si>
  <si>
    <t xml:space="preserve">2 ≤ área útil ≤ 5 </t>
  </si>
  <si>
    <t>Fabricação de fermentos e leveduras</t>
  </si>
  <si>
    <t>Fabricação de vinagre, conservas e condimentos</t>
  </si>
  <si>
    <t xml:space="preserve">60  ≤ CI ≤ 250 </t>
  </si>
  <si>
    <t>Fabricação industrial de massas, biscoitos, salgados, chocolates, pães, doces, suplementos alimentares e ingredientes para indústria alimentícia</t>
  </si>
  <si>
    <t>125000 ≤ CI ≤250000</t>
  </si>
  <si>
    <t>L de produto /ano</t>
  </si>
  <si>
    <t>Fabricação de vinhos</t>
  </si>
  <si>
    <t>800 ≤ CI ≤2.000</t>
  </si>
  <si>
    <t>L de produto /dia</t>
  </si>
  <si>
    <t>Fabricação de aguardente</t>
  </si>
  <si>
    <t>20.000 ≤ CI ≤1.000.000</t>
  </si>
  <si>
    <t>Fabricação de cervejas, chopes e maltes</t>
  </si>
  <si>
    <t>10.000 ≤ CI ≤200.000</t>
  </si>
  <si>
    <t>Fabricação de sucos</t>
  </si>
  <si>
    <t>Fabricação de licores e outras bebidas alcoólicas</t>
  </si>
  <si>
    <t>50.000 ≤ CI ≤400.000</t>
  </si>
  <si>
    <t>Fabricação de refrigerantes (inclusive quando associada à extração de água mineral) e de outras bebidas não alcóolicas, exceto sucos</t>
  </si>
  <si>
    <t xml:space="preserve">1 ≤ área útil ≤ 5 </t>
  </si>
  <si>
    <t>Preparação de fumo, fabricação de cigarros, charutos e cigarrilhas</t>
  </si>
  <si>
    <t>50 ≤ Extensão  ≤ 100</t>
  </si>
  <si>
    <t>Implantação ou duplicação de rodovias ou contornos rodoviários</t>
  </si>
  <si>
    <t>30 ≤ Extensão  ≤ 50</t>
  </si>
  <si>
    <t>10 ≤ Extensão  ≤ 30</t>
  </si>
  <si>
    <t>Trens metropolitanos de superfície</t>
  </si>
  <si>
    <t>Trens metropolitanos subterrâneos</t>
  </si>
  <si>
    <t xml:space="preserve">Área total </t>
  </si>
  <si>
    <t xml:space="preserve">5 ≤ Área total ≤ 15 </t>
  </si>
  <si>
    <t>10 ≤ Área total  ≤ 50</t>
  </si>
  <si>
    <t>10 ≤ Área útil  ≤ 30</t>
  </si>
  <si>
    <t xml:space="preserve">Capacidade anual de movimentação de passageiros </t>
  </si>
  <si>
    <t>600.000 ≤ Capacidade  ≤ 6.000.000</t>
  </si>
  <si>
    <t xml:space="preserve">≥ </t>
  </si>
  <si>
    <t>20 ≤ Extensão  ≤ 100</t>
  </si>
  <si>
    <t>Dutos para transporte e distribuição de gás natural, exceto malha de distribuição</t>
  </si>
  <si>
    <t xml:space="preserve">10  ≤ Extensão ≤ 50 </t>
  </si>
  <si>
    <t>Dutos para transporte e distribuição de gás, exceto para transporte e distribuição de gás natural.</t>
  </si>
  <si>
    <t xml:space="preserve">5  ≤ Extensão ≤ 20 </t>
  </si>
  <si>
    <t>Mineroduto ou rejeitoduto externo aos limites de empreendimentos minerários</t>
  </si>
  <si>
    <t>30 ≤ Área útil  ≤ 80</t>
  </si>
  <si>
    <t xml:space="preserve">Capacidade de armazenagem </t>
  </si>
  <si>
    <t>4.000  ≤ CA ≤ 10.000</t>
  </si>
  <si>
    <t>2.000.000  ≤ CA ≤ 10.000.000</t>
  </si>
  <si>
    <t xml:space="preserve">15.000  ≤ CA ≤ 50.000 </t>
  </si>
  <si>
    <t xml:space="preserve">5 ≤ Extensão ≤ 20 </t>
  </si>
  <si>
    <t>Correia transportadora externa aos limites de empreendimentos minerários</t>
  </si>
  <si>
    <t>Sistemas de geração de energia hidrelétrica, exceto Central Geradora Hidrelétrica – CGH</t>
  </si>
  <si>
    <t xml:space="preserve">Volume do reservatório </t>
  </si>
  <si>
    <t>5.000  &lt; VR≤ 10.000</t>
  </si>
  <si>
    <t>Central Geradora Hidrelétrica – CGH</t>
  </si>
  <si>
    <t>Sistema de geração de energia termoelétrica, utilizando combustível fóssil.</t>
  </si>
  <si>
    <t>Sistema de geração de energia termelétrica, utilizando combustível não fóssil.</t>
  </si>
  <si>
    <t xml:space="preserve">10 ≤  Extensão ≤ 50 </t>
  </si>
  <si>
    <t>10 &lt; CI ≤ 150</t>
  </si>
  <si>
    <t>Usina eólica</t>
  </si>
  <si>
    <t xml:space="preserve">Potência nominal do inversor </t>
  </si>
  <si>
    <t xml:space="preserve">10  &lt; PNI ≤ 80 </t>
  </si>
  <si>
    <t>Usina solar fotovoltaica</t>
  </si>
  <si>
    <t>5&lt; CI &lt; 60</t>
  </si>
  <si>
    <t>Usina solar heliotérmica</t>
  </si>
  <si>
    <t xml:space="preserve">Área Inundada </t>
  </si>
  <si>
    <t xml:space="preserve">150  ≤  Área Inundada ≤ 500 </t>
  </si>
  <si>
    <t>Barragem de acumulação de água para abastecimento público, industrial e na mineração ou para perenização</t>
  </si>
  <si>
    <t xml:space="preserve">2 ≤  Extensão ≤ 20 </t>
  </si>
  <si>
    <t>Canalização e/ou retificação de curso d’água</t>
  </si>
  <si>
    <t xml:space="preserve">Vazão de água tratada </t>
  </si>
  <si>
    <t xml:space="preserve">100 ≤  VAT ≤ 500 </t>
  </si>
  <si>
    <t>L/s</t>
  </si>
  <si>
    <t>Estação de tratamento de água para abastecimento</t>
  </si>
  <si>
    <t xml:space="preserve">Vazão máxima prevista </t>
  </si>
  <si>
    <t>250  ≤  VMP ≤500</t>
  </si>
  <si>
    <t>Interceptores, emissários, elevatórias e reversão de esgoto</t>
  </si>
  <si>
    <t xml:space="preserve">Vazão média prevista </t>
  </si>
  <si>
    <t>50 ≤  VMP ≤ 100</t>
  </si>
  <si>
    <t>Estação de tratamento de esgoto sanitário</t>
  </si>
  <si>
    <t>CAF</t>
  </si>
  <si>
    <t xml:space="preserve">110.000  ≤ CAF ≤ 2.700.000 </t>
  </si>
  <si>
    <t>Aterro sanitário, inclusive Aterro Sanitário de Pequeno Porte – ASPP</t>
  </si>
  <si>
    <t xml:space="preserve">Quantidade operada de RSU </t>
  </si>
  <si>
    <t xml:space="preserve">60 ≤ Quat. Operada em RSU ≤ 1.000 </t>
  </si>
  <si>
    <t xml:space="preserve">20 ≤ Quat. Operada em RSU ≤ 250 </t>
  </si>
  <si>
    <t>Unidade de triagem de recicláveis e/ou de tratamento de resíduos orgânicos originados de resíduos sólidos urbanos.</t>
  </si>
  <si>
    <t xml:space="preserve">10  ≤ Área útil ≤ 50 </t>
  </si>
  <si>
    <t>Outras formas de destinação de resíduos sólidos urbanos não listadas ou não classificadas</t>
  </si>
  <si>
    <t xml:space="preserve">50≤ Área Total ≤ 100 </t>
  </si>
  <si>
    <t>Loteamento do solo urbano, exceto distritos industriais e similares</t>
  </si>
  <si>
    <t xml:space="preserve">25 ≤ Área Total ≤ 100 </t>
  </si>
  <si>
    <t>Distrito industrial e zona estritamente industrial, comercial ou logística</t>
  </si>
  <si>
    <t xml:space="preserve">Área alagada ao nível máximo de cheia </t>
  </si>
  <si>
    <t>10 ≤ Área≤ 50</t>
  </si>
  <si>
    <t>Barragens ou bacias de amortecimento de cheias</t>
  </si>
  <si>
    <t xml:space="preserve">2  ≤ Área útil ≤ 20 </t>
  </si>
  <si>
    <t>Diques de contenção de cheias de corpo d’água</t>
  </si>
  <si>
    <t xml:space="preserve">Volume de dragagem </t>
  </si>
  <si>
    <t>100.000  ≤ VD  ≤ 500.000</t>
  </si>
  <si>
    <t>2 ≤ Vazão  ≤ 20</t>
  </si>
  <si>
    <t>5  ≤ Área útil ≤ 220</t>
  </si>
  <si>
    <t>300&lt; CI &lt; 3500</t>
  </si>
  <si>
    <t>≥</t>
  </si>
  <si>
    <t>0,1  ≤ Área útil ≤ 2</t>
  </si>
  <si>
    <t>Central de recebimento, armazenamento, triagem e/ou transbordo de sucata metálica, papel, papelão, plásticos ou vidro para reciclagem, contaminados com óleos, graxas ou produtos químicos, exceto agrotóxicos</t>
  </si>
  <si>
    <t>0,5  ≤ Área útil ≤ 1</t>
  </si>
  <si>
    <t>Central de recebimento, armazenamento, triagem e/ou transbordo de embalagens plásticas usadas de óleos lubrificantes com ou sem sistema de picotagem ou outro processo de cominuição, e/ou filtros de óleo lubrificante</t>
  </si>
  <si>
    <t>Centrais e postos de recebimento de embalagens de agrotóxicos e afins, vazias ou contendo resíduos</t>
  </si>
  <si>
    <t xml:space="preserve">Nº de peças armazenadas </t>
  </si>
  <si>
    <t xml:space="preserve">3.000 ≤ nº de peças s ≤ 30.000 </t>
  </si>
  <si>
    <t>un.</t>
  </si>
  <si>
    <t>Central de recebimento, armazenamento, triagem e/ou transbordo de lâmpadas fluorescentes, de vapor de sódio, vapor de mercúrio, outros vapores metálicos, de luz mista e lâmpadas especiais que contenham mercúrio</t>
  </si>
  <si>
    <t>Central de recebimento, armazenamento, triagem e/ou transbordo de pilhas e baterias; ou baterias automotivas</t>
  </si>
  <si>
    <t>Central de recebimento, armazenamento, triagem e/ou transbordo de resíduos eletroeletrônicos com a separação de componentes que implique exposição de resíduos perigosos</t>
  </si>
  <si>
    <t>Central de recebimento, armazenamento, triagem e/ou transbordo de resíduos eletroeletrônicos, sem a separação de componentes, que não implique exposição de resíduos perigosos</t>
  </si>
  <si>
    <t>F-01-09-5</t>
  </si>
  <si>
    <t>Central de recebimento, armazenamento, triagem e/ou transbordo de outros resíduos não listados ou não classificados</t>
  </si>
  <si>
    <t>F-01-10-1</t>
  </si>
  <si>
    <t>10 ≤  CI ≤ 20</t>
  </si>
  <si>
    <t>Central de armazenamento temporário e/ou transferência de resíduos Classe I perigosos</t>
  </si>
  <si>
    <t xml:space="preserve">Capacidade de recebimento </t>
  </si>
  <si>
    <t xml:space="preserve">5 ≤  CR ≤ 15 </t>
  </si>
  <si>
    <t xml:space="preserve">Nº de veículos </t>
  </si>
  <si>
    <t xml:space="preserve">10 ≤  NºV ≤ 50 </t>
  </si>
  <si>
    <t>Transporte rodoviário de produtos e resíduos perigosos</t>
  </si>
  <si>
    <t>5 ≤  CI ≤ 30</t>
  </si>
  <si>
    <t>Reciclagem de plásticos com a utilização de processo de reciclagem a seco</t>
  </si>
  <si>
    <t>Reciclagem de plásticos com a utilização de processo de reciclagem a base de lavagem com água</t>
  </si>
  <si>
    <t>Reciclagem de embalagens de agrotóxicos</t>
  </si>
  <si>
    <t>5  ≤ Área útil ≤ 10</t>
  </si>
  <si>
    <t>Reciclagem de pilhas, baterias e acumuladores</t>
  </si>
  <si>
    <t xml:space="preserve">  2≤ Área útil ≤ 10</t>
  </si>
  <si>
    <t>Compostagem de resíduos industriais</t>
  </si>
  <si>
    <t xml:space="preserve">Nº de peças processadas </t>
  </si>
  <si>
    <t xml:space="preserve">3.000  ≤ Nº peças ≤ 30.000 </t>
  </si>
  <si>
    <t>Reciclagem de lâmpadas</t>
  </si>
  <si>
    <t>Reciclagem ou regeneração de outros resíduos classe 2 (não-perigosos) não especificados</t>
  </si>
  <si>
    <t>5 ≤  CI ≤ 20</t>
  </si>
  <si>
    <t>20 ≤  CI ≤ 100</t>
  </si>
  <si>
    <t>Rerrefino de óleos lubrificantes usados</t>
  </si>
  <si>
    <t>Reciclagem de eletroeletrônicos contendo clorofluorcarbonetos (CFC) ou hidroclorofluorcarbonos (HCFCs) em sua composição</t>
  </si>
  <si>
    <t>1,5  ≤ CI ≤ 15</t>
  </si>
  <si>
    <t>Reciclagem de eletroeletrônicos contendo resíduos perigosos classe I</t>
  </si>
  <si>
    <t>Aterro para resíduos perigosos - classe I</t>
  </si>
  <si>
    <t>Aterro para resíduos não perigosos – Classe II-A e II-B, exceto resíduos sólidos urbanos e resíduos da construção civil.</t>
  </si>
  <si>
    <t>0,5  ≤ CI ≤ 2,0</t>
  </si>
  <si>
    <t>Tratamento térmico de resíduos tais como incineração, pirólise, gaseificação e plasma</t>
  </si>
  <si>
    <t xml:space="preserve">110.000 ≤ CAF ≤ 2.700.000 </t>
  </si>
  <si>
    <t>Disposição final de resíduos de serviços de saúde (Grupos A4, B sólido não perigoso, E sem contaminação biológica, Grupo D, e Grupos A1, A2 e E com contaminação biológica submetidos a tratamento prévio) em aterro sanitário, aterro para resíduos não perigosos – classe II A, ou célula de disposição especial</t>
  </si>
  <si>
    <t xml:space="preserve">Quantidade operada </t>
  </si>
  <si>
    <t>1  ≤ QO ≤ 50</t>
  </si>
  <si>
    <t>Tratamento de resíduos de serviços de saúde (Grupos A e E com contaminação biológica), visando a redução ou eliminação da carga microbiana, tais como desinfecção química, autoclave ou micro-ondas</t>
  </si>
  <si>
    <t>60  ≤ CI ≤ 500</t>
  </si>
  <si>
    <t>Unidade de mistura e pré-condicionamento de resíduos para coprocessamento em fornos de clínquer</t>
  </si>
  <si>
    <t>Capacidade do forno de clínquer a ser utilizado</t>
  </si>
  <si>
    <t>200.000  ≤ Capacidade ≤ 1.000.000</t>
  </si>
  <si>
    <t>Coprocessamento de resíduos em forno de clínquer</t>
  </si>
  <si>
    <t>Outras formas de destinação de resíduos não listadas ou não classificadas</t>
  </si>
  <si>
    <t>40  &lt; CI ≤ 400</t>
  </si>
  <si>
    <t>100 &lt; CI ≤ 1000</t>
  </si>
  <si>
    <t xml:space="preserve">Capacidade de recebimento  </t>
  </si>
  <si>
    <t>150 &lt; CR ≤ 450</t>
  </si>
  <si>
    <t>100 &lt; CR ≤ 300</t>
  </si>
  <si>
    <t>Áreas de triagem, transbordo e armazenamento transitório e/ou reciclagem de resíduos da construção civil e volumosos</t>
  </si>
  <si>
    <t>Barragem de contenção de resíduos industriais</t>
  </si>
  <si>
    <t>90 &lt; CA ≤ 150</t>
  </si>
  <si>
    <t>500  ≤ CI ≤ 1500</t>
  </si>
  <si>
    <t>Área construída</t>
  </si>
  <si>
    <t xml:space="preserve">0,1   ≤ Área Construída ≤  0,3 </t>
  </si>
  <si>
    <t>Serigrafia</t>
  </si>
  <si>
    <t>250 ≤ CA ≤ 3000</t>
  </si>
  <si>
    <t>150 ≤ CA ≤ 300</t>
  </si>
  <si>
    <t>120 ≤ CA ≤ 240</t>
  </si>
  <si>
    <t>Base de envasamento de Gás Liquefeito de Petróleo – GLP</t>
  </si>
  <si>
    <t xml:space="preserve">Volume comprimido </t>
  </si>
  <si>
    <t xml:space="preserve">10.000  ≤ VC ≤ 20.000 </t>
  </si>
  <si>
    <t>Unidades de compressão e distribuição de Gás Natural Comprimido – GNC a granel</t>
  </si>
  <si>
    <t xml:space="preserve">80 &lt; Área útil &lt; 200 </t>
  </si>
  <si>
    <t>Horticultura (floricultura, olericultura, fruticultura anual, viveiricultura e cultura de ervas medicinais e aromáticas)</t>
  </si>
  <si>
    <t xml:space="preserve">200 ≤  Área útil &lt; 1000 </t>
  </si>
  <si>
    <t xml:space="preserve">Nº de cabeças </t>
  </si>
  <si>
    <t xml:space="preserve">150.000 ≤ NC ≤ 300.000      </t>
  </si>
  <si>
    <t>Avicultura</t>
  </si>
  <si>
    <t xml:space="preserve">4.000 ≤ NC ≤ 10.000      </t>
  </si>
  <si>
    <t>Suinocultura</t>
  </si>
  <si>
    <t xml:space="preserve">Área de pastagem </t>
  </si>
  <si>
    <t xml:space="preserve">600  ≤ Área de pastagem &lt; 1.000 </t>
  </si>
  <si>
    <t>Criação de bovinos, bubalinos, equinos, muares, ovinos e caprinos, em regime extensivo</t>
  </si>
  <si>
    <t xml:space="preserve">1.000 ≤ NC ≤ 2.000      </t>
  </si>
  <si>
    <t>Criação de bovinos, bubalinos, equinos, muares, ovinos e caprinos, em regime de confinamento</t>
  </si>
  <si>
    <t>5 ≤ Área Inundada ≤ 50</t>
  </si>
  <si>
    <t>Aquicultura convencional</t>
  </si>
  <si>
    <t xml:space="preserve">Volume útil </t>
  </si>
  <si>
    <t>1.000  ≤ VU ≤ 5.000</t>
  </si>
  <si>
    <t xml:space="preserve">Aquicultura em tanque-rede </t>
  </si>
  <si>
    <t xml:space="preserve">75.000  ≤ PN ≤ 100.000 </t>
  </si>
  <si>
    <t xml:space="preserve">5.000  ≤ PN ≤ 25.000 </t>
  </si>
  <si>
    <t xml:space="preserve">60.000  ≤ PN ≤ 600.000 </t>
  </si>
  <si>
    <t>Beneficiamento primário de produtos agrícolas: limpeza, lavagem, secagem, despolpamento, descascamento, classificação e/ou tratamento de sementes</t>
  </si>
  <si>
    <t>150 ≤ AI≤ 500</t>
  </si>
  <si>
    <t>Barragem de irrigação ou de perenização para agricultura</t>
  </si>
  <si>
    <t xml:space="preserve">10  ≤ Extensão ≤ 30 </t>
  </si>
  <si>
    <t>Canais de irrigação</t>
  </si>
  <si>
    <t>FATOR LOCACIONAL</t>
  </si>
  <si>
    <t xml:space="preserve">O empreendimento tem/terá impacto em: </t>
  </si>
  <si>
    <t>outros. Especificar:</t>
  </si>
  <si>
    <t>Pessoa física</t>
  </si>
  <si>
    <t>Pessoa jurídica</t>
  </si>
  <si>
    <t xml:space="preserve">Proprietário </t>
  </si>
  <si>
    <t>Arrendatário</t>
  </si>
  <si>
    <t>Posseiro</t>
  </si>
  <si>
    <t>Outros. Especificar:</t>
  </si>
  <si>
    <t>Aplicável quando</t>
  </si>
  <si>
    <t>Sempre</t>
  </si>
  <si>
    <t>Atividades listadas no Anexo III da Instrução de Serviço Conjunta SEMAD FEAM nº 01/2013</t>
  </si>
  <si>
    <t>Vínculo do empreendedor com o empreendimento: Proprietário / Pessoa Jurídica</t>
  </si>
  <si>
    <t>Vínculo do empreendedor com o empreendimento: Arrendatário</t>
  </si>
  <si>
    <t>Vínculo do empreendedor com o empreendimento: Posseiro</t>
  </si>
  <si>
    <t>Associações ou Cooperativas de Catadores de Materiais Recicláveis</t>
  </si>
  <si>
    <t>Agricultor familiar e o empreendedor familiar rural, definidos nos termos do art. 3º da Lei federal nº 11.326, de 24 de julho de 2006, bem como as unidades produtivas em regime de agricultura familiar definidas em lei</t>
  </si>
  <si>
    <t>Reserva Particular do Patrimônio Natural – RPPN – na propriedade objeto do licenciamento ou Licenciamento Ambiental Simplificado – LAS –, em percentual superior a 20% (vinte por cento) da área total, podendo incluir a área de reserva legal nesse percentual</t>
  </si>
  <si>
    <r>
      <t xml:space="preserve"> Listagens: A-01; A-02; A-03; A-05; B-01; B-02; B-03; B-04; B-05; B-06; B-07; B-08; B-09; B-10; C-01; C-02; C-03; C-04; C-05; C-06; C-07; C-08; C-09; C-10; D-01; D-02; D-03; F-01; F-02; </t>
    </r>
    <r>
      <rPr>
        <sz val="11"/>
        <rFont val="Calibri"/>
        <family val="2"/>
        <scheme val="minor"/>
      </rPr>
      <t>F-05; F-06/ Códigos: E-01-04-1; E-01-09-0; E-01-10-4; E-01-11-2; E-01-12-0; E-01-15-5; E-02-02-1</t>
    </r>
    <r>
      <rPr>
        <sz val="11"/>
        <rFont val="Calibri"/>
        <family val="2"/>
        <scheme val="minor"/>
      </rPr>
      <t>.</t>
    </r>
  </si>
  <si>
    <t>Auto de vistoria do corpo de bombeiros (AVCB).</t>
  </si>
  <si>
    <t>Código F-06-01-7 Postos revendedores, postos ou pontos de abastecimento, instalações de sistemas retalhistas, postos flutuantes de combustíveis e postos revendedores de combustíveis de aviação</t>
  </si>
  <si>
    <t>Código E-04-01-4</t>
  </si>
  <si>
    <t>Implantação ou operação de atividade ou empreendimento em Terra Indígena</t>
  </si>
  <si>
    <t xml:space="preserve">Implantação ou operação de atividade ou empreendimento em Terra Quilombola </t>
  </si>
  <si>
    <t xml:space="preserve">O empreendimento localiza-se a uma distância inferior a um raio de 20 km de aeródromos (Área de Segurança Aeroportuária – ASA) e tem natureza atrativa de avifauna (especialmente código E-03-07-7)  </t>
  </si>
  <si>
    <t>Areia e cascalho, vetor norte, outros casos</t>
  </si>
  <si>
    <t xml:space="preserve">Nos casos de intervenção em APP após 22 de julho de 2008 ou em Reserva Legal </t>
  </si>
  <si>
    <t>Código F-02-01-1 Transporte rodoviário de produtos e resíduos perigosos</t>
  </si>
  <si>
    <t>Descrição dos produtos/resíduos a serem transportados.</t>
  </si>
  <si>
    <t>Empreendimento que representa impacto em bem cultural acautelado</t>
  </si>
  <si>
    <t>Relatório de Cumprimento de condicionantes, com as justificativa de descumprimento.</t>
  </si>
  <si>
    <t>Quando houver licença com condicionantes - ampliação ou renovação/mudança de modalidade.</t>
  </si>
  <si>
    <t>Empreendimemento com localização prevista em área de drenagem a montante de trecho de curso d’água enquadrado em classe especial</t>
  </si>
  <si>
    <t>Atividade ou empreendimento com impacto  real  ou potencial sobre cavidades naturais subterrâneas que estejam localizadas em sua ADA ou no entorno de 250 metros</t>
  </si>
  <si>
    <t>Modalidade</t>
  </si>
  <si>
    <t>RAS</t>
  </si>
  <si>
    <t>Cadastro</t>
  </si>
  <si>
    <t>Convencional</t>
  </si>
  <si>
    <t>Modalidade do licenciamento:</t>
  </si>
  <si>
    <t>Resposta obrigatória</t>
  </si>
  <si>
    <t>Preenchimento incompleto.</t>
  </si>
  <si>
    <t>documentos</t>
  </si>
  <si>
    <t>BASE</t>
  </si>
  <si>
    <t>Posto</t>
  </si>
  <si>
    <t>Loteamento</t>
  </si>
  <si>
    <t>F-02-01-1</t>
  </si>
  <si>
    <t>transporte</t>
  </si>
  <si>
    <t>A. contaminadas</t>
  </si>
  <si>
    <t>EAR</t>
  </si>
  <si>
    <t>E-02-01-1</t>
  </si>
  <si>
    <t>CGH</t>
  </si>
  <si>
    <t>EIA/RIMA</t>
  </si>
  <si>
    <t>areas contaminadas</t>
  </si>
  <si>
    <t>Em todos os casos em que não for exigido o EIA/RIMA ou este for dispensado</t>
  </si>
  <si>
    <t>6.1.</t>
  </si>
  <si>
    <t>sempre para RCA/EIA</t>
  </si>
  <si>
    <t>IS SEMAD FEAM nº 01/2013</t>
  </si>
  <si>
    <t>1.1 Empreendedor/Razão Social:</t>
  </si>
  <si>
    <t>1.2 CNPJ/CPF:</t>
  </si>
  <si>
    <t>2.2 CNPJ/CPF:</t>
  </si>
  <si>
    <t>3. Endereço para correspondência</t>
  </si>
  <si>
    <t>3.1 Endereço</t>
  </si>
  <si>
    <t>3.2 Município:</t>
  </si>
  <si>
    <t>3.4 Telefone:</t>
  </si>
  <si>
    <t>3.5 Email:</t>
  </si>
  <si>
    <t>4.1 Classe resultante do empreendimento</t>
  </si>
  <si>
    <t xml:space="preserve">51.1 Se sim, quais? </t>
  </si>
  <si>
    <t xml:space="preserve">5.1.2 Se sim, qual município com maior percentual da área da atividade? </t>
  </si>
  <si>
    <t xml:space="preserve">5.3 O empreendimento está localizado em zona: </t>
  </si>
  <si>
    <t xml:space="preserve">5.4 Trata-se de imóvel rural? </t>
  </si>
  <si>
    <t>6. Caracterização do empreendimento</t>
  </si>
  <si>
    <t>Nº do (s) certificado (s):</t>
  </si>
  <si>
    <t>Sim. (Ir para item 7)</t>
  </si>
  <si>
    <t>Nº da DAC/IGAM:</t>
  </si>
  <si>
    <t>Licenciamento convencional. Preencher Tela 5.</t>
  </si>
  <si>
    <t>7. Declarações</t>
  </si>
  <si>
    <t>8. Relação de documentos</t>
  </si>
  <si>
    <t>Cavidade</t>
  </si>
  <si>
    <t>todos</t>
  </si>
  <si>
    <t>cadastro</t>
  </si>
  <si>
    <t xml:space="preserve">7.4 Trata-se de imóvel rural? </t>
  </si>
  <si>
    <t xml:space="preserve">7.5 Haverá necessidade de nova supressão/intervenção neste empreendimento, além dos itens relacionados nas perguntas 7.1 e 7.2 ? </t>
  </si>
  <si>
    <t>Sim. Responda as perguntas 7.6 e 7.7</t>
  </si>
  <si>
    <t xml:space="preserve">7.6 Ocorrerá supressão de vegetação?  </t>
  </si>
  <si>
    <t>7.6.1</t>
  </si>
  <si>
    <t xml:space="preserve">7.6.2 É vinculada, legal ou contratualmente, a empresas consumidoras de produtos florestais? </t>
  </si>
  <si>
    <t xml:space="preserve">7.7 Ocorrerá supressão/intervenção em Área de Preservação Permanente (APP)?   </t>
  </si>
  <si>
    <t xml:space="preserve">nativa (passe para o item 7.7)     </t>
  </si>
  <si>
    <t xml:space="preserve">plantada (responda o item 7.6.2) </t>
  </si>
  <si>
    <t>Regra RAS</t>
  </si>
  <si>
    <t>Outros que alteram a modalidade</t>
  </si>
  <si>
    <t>LAT</t>
  </si>
  <si>
    <t>LA</t>
  </si>
  <si>
    <t>Código DN 217/2017</t>
  </si>
  <si>
    <t>Data</t>
  </si>
  <si>
    <t>Anuência do órgão competente por proteger bem cultural acautelado.</t>
  </si>
  <si>
    <t>Autorização da Fundação Nacional do Índio (FUNAI).</t>
  </si>
  <si>
    <t>Autorização da Fundação Cultural Palmares.</t>
  </si>
  <si>
    <t>Trata-se de ampliação de aeroportos regionais regularizados, circunscrita aos limites do sítio aeroportuário e considerada de baixo potencial de impacto ambiental, nos termos da Resolução Conama 470/2015?</t>
  </si>
  <si>
    <t>Na recapacitação ou a repotenciação de Pequenas Centrais Hidrelétricas – PCHs:</t>
  </si>
  <si>
    <t>B-03-04-2</t>
  </si>
  <si>
    <t>E-03-07-9</t>
  </si>
  <si>
    <t>F-05-13-5</t>
  </si>
  <si>
    <t>F-05-13-7</t>
  </si>
  <si>
    <t>F-05-18-0</t>
  </si>
  <si>
    <t>F-05-18-1</t>
  </si>
  <si>
    <t>Codigos</t>
  </si>
  <si>
    <t>Outros fatores que alteram a modalide do licenciamento:</t>
  </si>
  <si>
    <t>§2º  do artigo 18  (DN 217/2017)</t>
  </si>
  <si>
    <t>§3º  do artigo 18  (DN 217/2017)</t>
  </si>
  <si>
    <t>Artigo 19  (DN 217/2017)</t>
  </si>
  <si>
    <t>Artigo 20  (DN 217/2017)</t>
  </si>
  <si>
    <t>E-01-09-0</t>
  </si>
  <si>
    <t>Aeroporto</t>
  </si>
  <si>
    <t>A-02-01-1</t>
  </si>
  <si>
    <t>A-02-03-8</t>
  </si>
  <si>
    <t>A-02-07-0</t>
  </si>
  <si>
    <t>A-02-09-7</t>
  </si>
  <si>
    <t>B-02-01-1</t>
  </si>
  <si>
    <t>B-03-01-8</t>
  </si>
  <si>
    <t>B-03-02-6</t>
  </si>
  <si>
    <t>B-03-03-4</t>
  </si>
  <si>
    <t>B-04-02-2</t>
  </si>
  <si>
    <t>B-04-04-9</t>
  </si>
  <si>
    <t>B-04-06-5</t>
  </si>
  <si>
    <t>B-05-01-0</t>
  </si>
  <si>
    <t>B-05-08-8</t>
  </si>
  <si>
    <t>B-09-01-6</t>
  </si>
  <si>
    <t>B-09-02-4</t>
  </si>
  <si>
    <t>B-10-01-3</t>
  </si>
  <si>
    <t>B-10-07-0</t>
  </si>
  <si>
    <t>C-03-01-8</t>
  </si>
  <si>
    <t>C-03-02-6</t>
  </si>
  <si>
    <t>C-04-01-4</t>
  </si>
  <si>
    <t>C-04-02-2</t>
  </si>
  <si>
    <t>C-04-03-0</t>
  </si>
  <si>
    <t>C-04-04-9</t>
  </si>
  <si>
    <t>C-04-08-1</t>
  </si>
  <si>
    <t>C-04-14-6</t>
  </si>
  <si>
    <t>C-04-15-4</t>
  </si>
  <si>
    <t>C-04-16-2</t>
  </si>
  <si>
    <t>C-04-17-0</t>
  </si>
  <si>
    <t>C-04-18-9</t>
  </si>
  <si>
    <t>C-04-20-0</t>
  </si>
  <si>
    <t>C-04-21-9</t>
  </si>
  <si>
    <t>C-05-01-0</t>
  </si>
  <si>
    <t>C-05-02-9</t>
  </si>
  <si>
    <t>C-08-09-1</t>
  </si>
  <si>
    <t>D-01-01-6</t>
  </si>
  <si>
    <t>D-01-02-3</t>
  </si>
  <si>
    <t>D-01-02-4</t>
  </si>
  <si>
    <t>D-01-02-5</t>
  </si>
  <si>
    <t>D-01-02- 6</t>
  </si>
  <si>
    <t>D-01-06-1</t>
  </si>
  <si>
    <t>D-01-08-2</t>
  </si>
  <si>
    <t>D-01-08-3</t>
  </si>
  <si>
    <t>E-01-01-5</t>
  </si>
  <si>
    <t>E-01-03-1</t>
  </si>
  <si>
    <t>E-01-04-1</t>
  </si>
  <si>
    <t>E-01-05-8</t>
  </si>
  <si>
    <t>E-01-05-9</t>
  </si>
  <si>
    <t>E-01-06-6</t>
  </si>
  <si>
    <t>E-01-07-4</t>
  </si>
  <si>
    <t>E-01-08-2</t>
  </si>
  <si>
    <t>E-01-10-4</t>
  </si>
  <si>
    <t>E-01-11-2</t>
  </si>
  <si>
    <t>E-01-12-0</t>
  </si>
  <si>
    <t>E-01-13-9</t>
  </si>
  <si>
    <t>E-01-14-7</t>
  </si>
  <si>
    <t>E-01-15-5</t>
  </si>
  <si>
    <t>E-01-15-6</t>
  </si>
  <si>
    <t>E-01-15-7</t>
  </si>
  <si>
    <t>E-02-01-2</t>
  </si>
  <si>
    <t>E-02-02-1</t>
  </si>
  <si>
    <t>E-02-02-2</t>
  </si>
  <si>
    <t>E-02-03-8</t>
  </si>
  <si>
    <t>E-02-05-4</t>
  </si>
  <si>
    <t>E-02-06-2</t>
  </si>
  <si>
    <t>E-02-06-3</t>
  </si>
  <si>
    <t>E-03-01-8</t>
  </si>
  <si>
    <t>E-03-02-6</t>
  </si>
  <si>
    <t>E-03-07-11</t>
  </si>
  <si>
    <t>E-05-01-1</t>
  </si>
  <si>
    <t>E-05-02-9</t>
  </si>
  <si>
    <t>E-05-04-5</t>
  </si>
  <si>
    <t>E-05-06-0</t>
  </si>
  <si>
    <t>E-05-06-1</t>
  </si>
  <si>
    <t>F-01-08-1</t>
  </si>
  <si>
    <t>F-01-09-1</t>
  </si>
  <si>
    <t>F-01-09-2</t>
  </si>
  <si>
    <t>F-01-09-3</t>
  </si>
  <si>
    <t>F-01-09-4</t>
  </si>
  <si>
    <t>F-01-10-2</t>
  </si>
  <si>
    <t>F-05-02-9</t>
  </si>
  <si>
    <t>F-05-09-6</t>
  </si>
  <si>
    <t>F-05-10-2</t>
  </si>
  <si>
    <t>F-05-10-7</t>
  </si>
  <si>
    <t>F-05-13-4</t>
  </si>
  <si>
    <t>F-05-14-1</t>
  </si>
  <si>
    <t>F-05-14-2</t>
  </si>
  <si>
    <t>F-05-15-0</t>
  </si>
  <si>
    <t>F-05-19-0</t>
  </si>
  <si>
    <t>F-06-04-6</t>
  </si>
  <si>
    <t>F-06-05-4</t>
  </si>
  <si>
    <t>F-06-06-2</t>
  </si>
  <si>
    <t>F-06-07-0</t>
  </si>
  <si>
    <t>G-01-03-1</t>
  </si>
  <si>
    <t>G-02-13-5</t>
  </si>
  <si>
    <t>G-05-02-0</t>
  </si>
  <si>
    <t>G-05-04-3</t>
  </si>
  <si>
    <t xml:space="preserve">Unidade </t>
  </si>
  <si>
    <t>formula</t>
  </si>
  <si>
    <t>PCH</t>
  </si>
  <si>
    <t>Resultado:</t>
  </si>
  <si>
    <t>Não se aplica.</t>
  </si>
  <si>
    <t>11.</t>
  </si>
  <si>
    <r>
      <rPr>
        <b/>
        <sz val="10"/>
        <color theme="1"/>
        <rFont val="Calibri"/>
        <family val="2"/>
        <scheme val="minor"/>
      </rPr>
      <t>Haverá</t>
    </r>
    <r>
      <rPr>
        <sz val="10"/>
        <color theme="1"/>
        <rFont val="Calibri"/>
        <family val="2"/>
        <scheme val="minor"/>
      </rPr>
      <t xml:space="preserve"> supressão de vegetação? </t>
    </r>
  </si>
  <si>
    <r>
      <rPr>
        <b/>
        <sz val="10"/>
        <color theme="1"/>
        <rFont val="Calibri"/>
        <family val="2"/>
        <scheme val="minor"/>
      </rPr>
      <t>Houve</t>
    </r>
    <r>
      <rPr>
        <sz val="10"/>
        <color theme="1"/>
        <rFont val="Calibri"/>
        <family val="2"/>
        <scheme val="minor"/>
      </rPr>
      <t xml:space="preserve"> supressão de vegetação em momento posterior à 22 de julho de 2008? </t>
    </r>
  </si>
  <si>
    <t>11.2</t>
  </si>
  <si>
    <t>Trifásico</t>
  </si>
  <si>
    <t>Concomitante</t>
  </si>
  <si>
    <t>operação</t>
  </si>
  <si>
    <t>projeto</t>
  </si>
  <si>
    <t xml:space="preserve">instalação </t>
  </si>
  <si>
    <t>iniciada em:</t>
  </si>
  <si>
    <t>4. Dados das atividades do empreendimento</t>
  </si>
  <si>
    <t>4. Dados das renovações do empreendimento</t>
  </si>
  <si>
    <t>______/______/______/______</t>
  </si>
  <si>
    <t xml:space="preserve">Data de validade </t>
  </si>
  <si>
    <t>Relatório Ambiental Simplificado (RAS)</t>
  </si>
  <si>
    <t>1.3 Endereço:</t>
  </si>
  <si>
    <t>Complemento:</t>
  </si>
  <si>
    <t>2.3 Responsável legal:</t>
  </si>
  <si>
    <t>3.1 Endereço:</t>
  </si>
  <si>
    <t>2.4 Endereço:</t>
  </si>
  <si>
    <t>Caso sim, preencher quadro a seguir. Se ampliação, indicar na coluna "objeto do licenciamento" a atividade principal relacionada à ampliação.</t>
  </si>
  <si>
    <t>4.2 Classe resultante do empreendimento</t>
  </si>
  <si>
    <t>4.3 Outros processos de licenças deste empreendimento a serem renovadas:</t>
  </si>
  <si>
    <t>Certificado de Regularidade no Cadastro Técnico Federal.</t>
  </si>
  <si>
    <r>
      <t xml:space="preserve">5.5 Coordenadas geográficas, em </t>
    </r>
    <r>
      <rPr>
        <b/>
        <sz val="10"/>
        <color theme="1"/>
        <rFont val="Calibri"/>
        <family val="2"/>
        <scheme val="minor"/>
      </rPr>
      <t>SIRGAS 2000</t>
    </r>
    <r>
      <rPr>
        <sz val="10"/>
        <color theme="1"/>
        <rFont val="Calibri"/>
        <family val="2"/>
        <scheme val="minor"/>
      </rPr>
      <t>, para localização do PONTO CENTRAL do empreendimento:</t>
    </r>
  </si>
  <si>
    <t>Coordendas geográficas</t>
  </si>
  <si>
    <t>Coordenadas planas UTM</t>
  </si>
  <si>
    <t>Grau</t>
  </si>
  <si>
    <t>Minuto</t>
  </si>
  <si>
    <t>Segundo</t>
  </si>
  <si>
    <t>X=</t>
  </si>
  <si>
    <t>Y=</t>
  </si>
  <si>
    <t>(7 dígitos)</t>
  </si>
  <si>
    <t>Selecionar fuso</t>
  </si>
  <si>
    <t>Latitude</t>
  </si>
  <si>
    <t>Longitude</t>
  </si>
  <si>
    <r>
      <t xml:space="preserve">5.2 Coordenadas geográficas, em </t>
    </r>
    <r>
      <rPr>
        <b/>
        <sz val="10"/>
        <color theme="1"/>
        <rFont val="Calibri"/>
        <family val="2"/>
        <scheme val="minor"/>
      </rPr>
      <t>SIRGAS 2000</t>
    </r>
    <r>
      <rPr>
        <sz val="10"/>
        <color theme="1"/>
        <rFont val="Calibri"/>
        <family val="2"/>
        <scheme val="minor"/>
      </rPr>
      <t>, para localização do PONTO CENTRAL do empreendimento:</t>
    </r>
  </si>
  <si>
    <t xml:space="preserve">O empreendimento está localizado em mananciais, situados a montante do ponto de captação previsto ou existente, cujas águas estejam classificadas na Classe Especial? </t>
  </si>
  <si>
    <t>11.1</t>
  </si>
  <si>
    <t>12.</t>
  </si>
  <si>
    <t>12.1</t>
  </si>
  <si>
    <t>12.2</t>
  </si>
  <si>
    <t>12.3</t>
  </si>
  <si>
    <t>Renovação</t>
  </si>
  <si>
    <t>Justificativa: Renovação de LO.</t>
  </si>
  <si>
    <t>Regra</t>
  </si>
  <si>
    <t>1. Dados das atividades do empreendimento</t>
  </si>
  <si>
    <t>Modalidade: LAS RAS.</t>
  </si>
  <si>
    <t>Modalidade resultante:</t>
  </si>
  <si>
    <t>Modalidade Inicial</t>
  </si>
  <si>
    <t>(item 2,1 Tela 3)</t>
  </si>
  <si>
    <t>Preencher Tela 6.</t>
  </si>
  <si>
    <t>Estado</t>
  </si>
  <si>
    <t>Clique aqui para consultar no SIMMA se o município realiza licenciamento desta atividade.</t>
  </si>
  <si>
    <t>- haverá qualquer modificação na área do reservatório e no trecho de vazão reduzida - TVR?</t>
  </si>
  <si>
    <t>- serão necessárias alterações na outorga de direito de uso de recursos hídricos vigente?</t>
  </si>
  <si>
    <t>5.2 O empreendimento está localizado em qual bioma?</t>
  </si>
  <si>
    <t>- DECLARO, sob as penas da lei, que o empreendimento está apto a ser instalado, e somente operará com todos os sistemas de controle, devendo seguir todos os parâmetros e condições ambientais legalmente vigentes, dispondo de sistemas de gerenciamento dos aspectos ambientais, incluindo o controle de ruídos, de emissões atmosféricas, de efluentes líquidos e de resíduos sólidos, bem como a reabilitação de áreas degradadas.</t>
  </si>
  <si>
    <t xml:space="preserve">- DECLARO, sob as penas da lei, que o empreendimento está apto a operar de acordo com todas as condições e parâmetros ambientais legalmente vigentes, dispondo de sistemas de gerenciamento dos aspectos ambientais, incluindo o controle de ruídos, de emissões atmosféricas, de efluentes líquidos e de resíduos sólidos, bem como a reabilitação de áreas degradadas. </t>
  </si>
  <si>
    <t>-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t>
  </si>
  <si>
    <t>7.1 Caso já tenha processo de intervenção ambiental ou de intervenção em APP ou pedido de Declaração de Colheita e Comercialização (protocolados e/ou em análise no IEF) referente a esse empreendimento informar o (s) número (s):</t>
  </si>
  <si>
    <t>7.2 Caso já tenha Autorização para Intervenção Ambiental ou Declaração de Colheita e Comercialização liberada para esse empreendimento informar o (s) número (s):</t>
  </si>
  <si>
    <t>LICENCIAMENTO AMBIENTAL SIMPLIFICADO - LAS Cadastro</t>
  </si>
  <si>
    <t>LICENCIAMENTO AMBIENTAL SIMPLIFICADO COM RELATÓRIO AMBIENTAL SIMPLIFICADO -                        LAS RAS</t>
  </si>
  <si>
    <t>LICENCIAMENTO AMBIENTAL CONCOMITANTE (LAC) OU TRIFÁSICO (LAT)</t>
  </si>
  <si>
    <t>http://idesisema.meioambiente.mg.gov.br/</t>
  </si>
  <si>
    <t>ATENÇÃO: Atividade pode ser licenciada pelo município. (DN COPAM nº 213/17)</t>
  </si>
  <si>
    <t>Preencher Tela 7.</t>
  </si>
  <si>
    <t>TextoAuxiliar</t>
  </si>
  <si>
    <t>Nome legível do responsável pelo preenchimento do FCE e assinatura</t>
  </si>
  <si>
    <t>Não utilizado</t>
  </si>
  <si>
    <t>DAE (taxa de licenc.) e seu comprovante de pagamento.</t>
  </si>
  <si>
    <t>Procuração ou equivalente de quem assina o FCE.</t>
  </si>
  <si>
    <t>Declaração Municipal (uso e ocupação do solo).</t>
  </si>
  <si>
    <t>CPF e Carteira de Identidade do Requerente.</t>
  </si>
  <si>
    <t>CNPJ e contrato social (atualizado) da empresa requerente.</t>
  </si>
  <si>
    <t>Contrato de arrendamento/Comodato.</t>
  </si>
  <si>
    <t>Certidão de Registro do Imóvel destinado ao empreendimento.</t>
  </si>
  <si>
    <t>Declaração de posse do imóvel ou carta de anuência.</t>
  </si>
  <si>
    <t>Declaração de Aptidão ao Pronaf (DAP).</t>
  </si>
  <si>
    <t>Parecer do III Comando Aéreo Regional.</t>
  </si>
  <si>
    <t>Plano de Emergência Ambiental, acompanhado de ART.</t>
  </si>
  <si>
    <t>Empreendimentos localizados em Unidade de Conservação de Proteção Integral, nas hipóteses previstas em lei, de acordo com a Tabela 4 da DN 217/2017, enquadrando-se, assim, em critério locacional de peso 2.</t>
  </si>
  <si>
    <t>Empreendimentos localizados em zona de amortecimento de Unidade de Conservação de Proteção Integral, ou na faixa de  km do seu entorno quando não houver zona de amortecimento estabelecida por Plano de Manejo; excluídas as áreas urbanas, de acordo com a Tabela 4 da DN 217/2017, enquadrando-se, assim, em critério locacional de peso 1.</t>
  </si>
  <si>
    <t>Empreendimentos localizados em Unidade de Conservação de Uso Sustentável, exceto APA, de acordo com a Tabela 4 da DN 217/2017, enquadrando-se, assim, em critério locacional de peso 1.</t>
  </si>
  <si>
    <t>Empreendimentos localizados em Reserva da Biosfera, excluídas as áreas urbanas,  de acordo com a Tabela 4 da DN 217/2017, enquadrando-se, assim, em critério locacional de peso 1.</t>
  </si>
  <si>
    <t>Empreendimentos localizados em Corredor Ecológico formalmente instituído, conforme previsão legal,  de acordo com a Tabela 4 da DN 217/2017, enquadrando-se, assim, em critério locacional de peso 1.</t>
  </si>
  <si>
    <t>Empreendimentos localizados em áreas designadas como Sítios Ramsar,  de acordo com a Tabela 4 da DN 217/2017, enquadrando-se, assim, em critério locacional de peso 2.</t>
  </si>
  <si>
    <t>Empreendimentos que farão captação de água superficial em Área de Conflito por uso de recursos hídricos,  de acordo com a Tabela 4 da DN 217/2017, enquadrando-se, assim, em critério locacional de peso 2.</t>
  </si>
  <si>
    <t>Relatório Ambiental Simplificado (RAS) de Renovação</t>
  </si>
  <si>
    <t>Estudo referente a critério locacional (Captação de água superficial em Área de Conflito por uso de recursos hídricos).</t>
  </si>
  <si>
    <t>Estudo referente a critério locacional (Corredor Ecológico).</t>
  </si>
  <si>
    <t>Estudo referente a critério locacional (Reserva da Biosfera).</t>
  </si>
  <si>
    <t>Estudo referente a critério locacional (Sítos Ramsar).</t>
  </si>
  <si>
    <t>Estudo referente a critério locacional (Unidade de Conservação de Proteção Integral).</t>
  </si>
  <si>
    <t>Estudo referente a critério locacional (Unidade de Conservação de Uso Sustentável).</t>
  </si>
  <si>
    <t>Estudo referente a critério locacional (Zona de Amortecimento de Unidade de Conservação de Proteção Integral).</t>
  </si>
  <si>
    <t>Orientação para formalização de processo de licenciamento ambiental (FOB).</t>
  </si>
  <si>
    <t>Vedações</t>
  </si>
  <si>
    <t xml:space="preserve">Justificativa: </t>
  </si>
  <si>
    <t>(Tela 2)</t>
  </si>
  <si>
    <t>Item/itens</t>
  </si>
  <si>
    <t>ATENÇÃO: Vedado.</t>
  </si>
  <si>
    <t>Justificativa:  §3º  do art. 18.</t>
  </si>
  <si>
    <t>Justificativa:  §2º  do art.18.</t>
  </si>
  <si>
    <t>eia/rima</t>
  </si>
  <si>
    <t>2.2.3. Trata-se de processo com obrigatoriedade de instrução com EIA/RIMA por:</t>
  </si>
  <si>
    <t>Vetor norte</t>
  </si>
  <si>
    <t>Listagem G</t>
  </si>
  <si>
    <t>Quantidade atual utilizada</t>
  </si>
  <si>
    <r>
      <t xml:space="preserve">Quantidade </t>
    </r>
    <r>
      <rPr>
        <b/>
        <sz val="8"/>
        <rFont val="Calibri"/>
        <family val="2"/>
        <scheme val="minor"/>
      </rPr>
      <t>(máxima)</t>
    </r>
  </si>
  <si>
    <t xml:space="preserve">6.1 A Utilização do Recurso Hídrico é/será exclusiva de Concessionária Local?  </t>
  </si>
  <si>
    <t>6.2 Há/ haverá captação de água superficial em Área de Conflito por uso de recursos hídricos?</t>
  </si>
  <si>
    <t>6.3 Faz uso de Autorização / Regularização para Intervenção Ambiental?</t>
  </si>
  <si>
    <t>Não. (Passe e encerra esse tópico)</t>
  </si>
  <si>
    <t>1.4 Nº:</t>
  </si>
  <si>
    <t>1.5 Complemento:</t>
  </si>
  <si>
    <t>1.6 Bairro:</t>
  </si>
  <si>
    <t>1.7 Caixa Postal:</t>
  </si>
  <si>
    <t>1.8 CEP:</t>
  </si>
  <si>
    <t>1.9 Município:</t>
  </si>
  <si>
    <t>1.10 UF:</t>
  </si>
  <si>
    <t>1.11 Telefone:</t>
  </si>
  <si>
    <t>1.12 Email:</t>
  </si>
  <si>
    <t>2.5 Nº:</t>
  </si>
  <si>
    <t>2.6 Complemento:</t>
  </si>
  <si>
    <t>2.7 Bairro:</t>
  </si>
  <si>
    <t>2.8 Caixa Postal:</t>
  </si>
  <si>
    <t>2.9 CEP:</t>
  </si>
  <si>
    <t>2.10 Município:</t>
  </si>
  <si>
    <t>2.11 UF:</t>
  </si>
  <si>
    <t>2.12 Telefone:</t>
  </si>
  <si>
    <t>2.13 Email:</t>
  </si>
  <si>
    <t xml:space="preserve">2.14 Referência do local: </t>
  </si>
  <si>
    <t xml:space="preserve">2.15 Microempresa ou microempreendedor individual: </t>
  </si>
  <si>
    <t xml:space="preserve">2.16 Agricultor Familiar ou Empreendedor Familiar Rural: </t>
  </si>
  <si>
    <t>2.17 Associação ou cooperativas de catadores de materiais recicláveis:</t>
  </si>
  <si>
    <t>2.18 Possui RPPN maior que 20% da área total do imóvel:</t>
  </si>
  <si>
    <t>2.17 Associação ou cooperativa de catadores de materiais recicláveis:</t>
  </si>
  <si>
    <t>Aguardando preenchimento.</t>
  </si>
  <si>
    <t>1. Identificação do empreendimento</t>
  </si>
  <si>
    <t>CNPJ nº</t>
  </si>
  <si>
    <t>CPF nº</t>
  </si>
  <si>
    <t>1.3 Empreendimento/Razão Social:</t>
  </si>
  <si>
    <t>1.5 Responsável legal:</t>
  </si>
  <si>
    <t>1.6 Endereço:</t>
  </si>
  <si>
    <t>1.7 Nº:</t>
  </si>
  <si>
    <t>1.8 Complemento:</t>
  </si>
  <si>
    <t>1.9 Bairro:</t>
  </si>
  <si>
    <t>1.10 CEP:</t>
  </si>
  <si>
    <t>1.11 Município:</t>
  </si>
  <si>
    <t>1.12 UF:</t>
  </si>
  <si>
    <t>1.13 Telefone:</t>
  </si>
  <si>
    <t>1.14 Email:</t>
  </si>
  <si>
    <t>1.15 Supram:</t>
  </si>
  <si>
    <t>2. Dados das atividades do empreendimento</t>
  </si>
  <si>
    <t>Descrição</t>
  </si>
  <si>
    <t>2.2 Trata-se de atividade listada no Anexo Único da Deliberação Normativa COPAM nº 217/17?</t>
  </si>
  <si>
    <r>
      <t>Sim.</t>
    </r>
    <r>
      <rPr>
        <sz val="8"/>
        <rFont val="Calibri"/>
        <family val="2"/>
        <scheme val="minor"/>
      </rPr>
      <t xml:space="preserve"> (As atividades abaixo serão preenchidas de acordo as informações prestadas no módulo 4, Tela 3)</t>
    </r>
  </si>
  <si>
    <r>
      <rPr>
        <b/>
        <sz val="10"/>
        <rFont val="Calibri"/>
        <family val="2"/>
        <scheme val="minor"/>
      </rPr>
      <t>GOVERNO DO ESTADO DE MINAS GERAIS</t>
    </r>
    <r>
      <rPr>
        <sz val="10"/>
        <rFont val="Calibri"/>
        <family val="2"/>
        <scheme val="minor"/>
      </rPr>
      <t xml:space="preserve">
SECRETARIA DE ESTADO DE MEIO AMBIENTE E DESENVOLVIMENTO SUSTENTÁVEL
Superintendência Regional de Meio Ambiente – Supram</t>
    </r>
  </si>
  <si>
    <t>Triângulo Mineiro e Alto Paranaíba</t>
  </si>
  <si>
    <t>Alto São Francisco</t>
  </si>
  <si>
    <t>Zona da Mata</t>
  </si>
  <si>
    <t xml:space="preserve">Leste de Minas </t>
  </si>
  <si>
    <t xml:space="preserve">Sul de Minas </t>
  </si>
  <si>
    <t>Central - Metropolitana</t>
  </si>
  <si>
    <t>Noroeste</t>
  </si>
  <si>
    <t xml:space="preserve">Norte de Minas </t>
  </si>
  <si>
    <r>
      <t>Esta certidão não exime o requerente de obter</t>
    </r>
    <r>
      <rPr>
        <sz val="12"/>
        <color theme="1"/>
        <rFont val="Arial"/>
        <family val="2"/>
      </rPr>
      <t xml:space="preserve"> junto aos órgãos ambientais competentes outorga para direito de uso de recursos hídricos, autorização para intervenção em área de preservação permanente e supressão de vegetação e averbar a reserva legal, assim como da anuência do órgão gestor em caso de estar situado no entorno de unidade de conservação do grupo de proteção integral ou em unidade de conservação do grupo de uso sustentável.</t>
    </r>
  </si>
  <si>
    <t>Atividade passível de licenciamento, portanto, não dispensado.</t>
  </si>
  <si>
    <t>Dispensa</t>
  </si>
  <si>
    <t>Não existe</t>
  </si>
  <si>
    <t>Abaixo</t>
  </si>
  <si>
    <t>Final</t>
  </si>
  <si>
    <t>ABAIXO</t>
  </si>
  <si>
    <t>Formulas</t>
  </si>
  <si>
    <t>CNPJ/CPF</t>
  </si>
  <si>
    <t xml:space="preserve">Segundo informação do requerente, o empreendimento desenvolve, no muncípio de </t>
  </si>
  <si>
    <t xml:space="preserve">no Estado de Minas Gerais, </t>
  </si>
  <si>
    <t>a(s) atividade(s) de:</t>
  </si>
  <si>
    <t>modelo 1</t>
  </si>
  <si>
    <t>modelo 2</t>
  </si>
  <si>
    <t>Qual usar:</t>
  </si>
  <si>
    <t>2. Outros fatores que alteram a modalidade do licenciamento na DN COPAM nº 217/17</t>
  </si>
  <si>
    <t>Coordenadas geográficas</t>
  </si>
  <si>
    <r>
      <t xml:space="preserve">6.1.1 Se </t>
    </r>
    <r>
      <rPr>
        <b/>
        <sz val="10"/>
        <color theme="1"/>
        <rFont val="Calibri"/>
        <family val="2"/>
        <scheme val="minor"/>
      </rPr>
      <t>Não</t>
    </r>
    <r>
      <rPr>
        <sz val="10"/>
        <color theme="1"/>
        <rFont val="Calibri"/>
        <family val="2"/>
        <scheme val="minor"/>
      </rPr>
      <t>, o preenchimento do quadro a seguir é obrigatório.</t>
    </r>
  </si>
  <si>
    <t>2.13 E-mail:</t>
  </si>
  <si>
    <t>3.5 E-mail:</t>
  </si>
  <si>
    <t xml:space="preserve">7. Autorização para intervenção ambiental e/ou intervenção em área de preservação 
 permanente e/ou Declaração de Colheita e comercialização 
</t>
  </si>
  <si>
    <t>MÓDULO 1. CRITÉRIOS LOCACIONAIS DE ENQUADRAMENTO</t>
  </si>
  <si>
    <t>MÓDULO 2. FATORES DE RESTRIÇÃO OU VEDAÇÃO</t>
  </si>
  <si>
    <t>MÓDULO 3. OUTRAS INTERVENÇÕES</t>
  </si>
  <si>
    <t>MÓDULO 5. CARACTERIZAÇÃO DO EMPREENDIMENTO</t>
  </si>
  <si>
    <t>Descrever atividade efetiva do empreendimento</t>
  </si>
  <si>
    <t>1.2</t>
  </si>
  <si>
    <t>1.4</t>
  </si>
  <si>
    <t>não é passível de licenciamento ambiental no âmbito estadual.</t>
  </si>
  <si>
    <t>DECLARAÇÃO DE DISPENSA DE LICENCIAMENTO AMBIENTAL</t>
  </si>
  <si>
    <t>Local e data</t>
  </si>
  <si>
    <t>NOTAS:</t>
  </si>
  <si>
    <r>
      <t xml:space="preserve">2. </t>
    </r>
    <r>
      <rPr>
        <sz val="10"/>
        <color theme="1"/>
        <rFont val="Calibri"/>
        <family val="2"/>
        <scheme val="minor"/>
      </rPr>
      <t>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t>
    </r>
  </si>
  <si>
    <t>4. O órgão ambiental poderá convocar o empreendedor ao licenciamento ambiental deste empreendimento nos casos em que considerar necessário, conforme dispõe a legislação em vigor, sem prejuízo da obtenção de outras licenças e autorizações cabíveis.</t>
  </si>
  <si>
    <t>3. Esta declaração não dispensa o licenciamento ambiental no âmbito municipal.</t>
  </si>
  <si>
    <t>DAE</t>
  </si>
  <si>
    <t>Para preenchimento do campo “Informações Complementares” do Documento de Arrecadação Estadual (DAE) do LAS Cadastro, as informações abaixo poderão ser copiadas e coladas:</t>
  </si>
  <si>
    <t>2.1 Empreendimento/Razão Social:</t>
  </si>
  <si>
    <t>Texto final</t>
  </si>
  <si>
    <t>2.1 A atividade principal a ser licenciada se enquadra em alguma das situações a seguir:</t>
  </si>
  <si>
    <t>Resposta aos itens 10 e 10.1, módulo 1 (Tela 1)</t>
  </si>
  <si>
    <t>FORMULÁRIO DE CARACTERIZAÇÃO DO EMPREENDIMENTO</t>
  </si>
  <si>
    <t>MÓDULO 4. CLASSIFICAÇÃO DAS ATIVIDADES</t>
  </si>
  <si>
    <t>Instruções básicas:</t>
  </si>
  <si>
    <t>O módulo 5 corresponde a caracterização do empreendimento e é específica por modalidade/fase, sendo:</t>
  </si>
  <si>
    <t>Instruções detalhadas estão disponíveis no documento “Manual de Preenchimento FCE", disponível no site do Sistema de Requerimento de Licenciamento Ambiental na aba "Perguntas Frequentes".</t>
  </si>
  <si>
    <t>MÓDULO 5. DECLARAÇÃO DE DISPENSA DE LICENCIAMENTO AMBIENTAL</t>
  </si>
  <si>
    <t xml:space="preserve">Justificativa adicional:  </t>
  </si>
  <si>
    <t>Sempre, exceto nos casos de isenção (itens 7, 16, 21 e 22)</t>
  </si>
  <si>
    <t>código(s):</t>
  </si>
  <si>
    <t>empreendimento:</t>
  </si>
  <si>
    <t>CNPJ/CPF:</t>
  </si>
  <si>
    <t>município:</t>
  </si>
  <si>
    <t>classe:</t>
  </si>
  <si>
    <t>critério locacional:</t>
  </si>
  <si>
    <t>Sim. Se sim, informar nº do CAR.</t>
  </si>
  <si>
    <t>Nº do(s) Recibo(s) de Inscrição no CAR:</t>
  </si>
  <si>
    <t>FCE - Formulário de Caracterização do Empreendimento. (Arquivo assinado, digitalizado).</t>
  </si>
  <si>
    <t>FCE - Formulário de Caracterização do Empreendimento.  (Planilha completa do excel em xlsx.)</t>
  </si>
  <si>
    <t>Para o correto enquadramento do empreendimento, é necessário o preenchimento das seguintes abas, que compõe o Formulário de Caracterização do Empreendimento:</t>
  </si>
  <si>
    <r>
      <t xml:space="preserve">Para formalização do processo, é necessário o envio, no Sistema de Requerimento de Licenciamento Ambiental, dos dois arquivos do FCE:
</t>
    </r>
    <r>
      <rPr>
        <b/>
        <sz val="11"/>
        <color theme="1"/>
        <rFont val="Calibri"/>
        <family val="2"/>
        <scheme val="minor"/>
      </rPr>
      <t>- a versão completa* do FCE que foi impressa, assinada e digitalizada (Módulos de 1 a 5);
- a versão completa da planilha em formato excel (xlsx).</t>
    </r>
    <r>
      <rPr>
        <sz val="11"/>
        <color theme="1"/>
        <rFont val="Calibri"/>
        <family val="2"/>
        <scheme val="minor"/>
      </rPr>
      <t xml:space="preserve">
</t>
    </r>
    <r>
      <rPr>
        <b/>
        <sz val="11"/>
        <color rgb="FFFF0000"/>
        <rFont val="Calibri"/>
        <family val="2"/>
        <scheme val="minor"/>
      </rPr>
      <t xml:space="preserve">*Atenção: </t>
    </r>
    <r>
      <rPr>
        <sz val="11"/>
        <color theme="1"/>
        <rFont val="Calibri"/>
        <family val="2"/>
        <scheme val="minor"/>
      </rPr>
      <t xml:space="preserve">A versão completa do FCE é composta dos módulos 1 a 5. Ou seja, das Telas 1 a 3 e aquela do módulo 5 específica da caracterização da modalidade/fase (Tela 4 – LAS Cadastro; Tela 5 – LAS RAS; Tela 6 – licenciamento concomitante ou trifásico; Tela 7 – Renovação).
</t>
    </r>
  </si>
  <si>
    <t>DAIA</t>
  </si>
  <si>
    <t xml:space="preserve">Haverá manejo sustentável da vegetação nativa? </t>
  </si>
  <si>
    <t>Termo de compromisso IEF</t>
  </si>
  <si>
    <t>Recurso Hídrico</t>
  </si>
  <si>
    <t>Resposta negativa ao item 6.8 (Cadastro) ou 6.1 (RAS)</t>
  </si>
  <si>
    <t>Renovação de licença</t>
  </si>
  <si>
    <r>
      <t>2.1 Trata-se de atividade</t>
    </r>
    <r>
      <rPr>
        <b/>
        <sz val="10"/>
        <color theme="1"/>
        <rFont val="Calibri"/>
        <family val="2"/>
        <scheme val="minor"/>
      </rPr>
      <t xml:space="preserve"> não</t>
    </r>
    <r>
      <rPr>
        <sz val="10"/>
        <color theme="1"/>
        <rFont val="Calibri"/>
        <family val="2"/>
        <scheme val="minor"/>
      </rPr>
      <t xml:space="preserve"> listada no Anexo Único da Deliberação Normativa COPAM nº 217/17?</t>
    </r>
  </si>
  <si>
    <t>Sim. Descrever, sucintamente, a(s) atividade(s) realizada(s) no empreendimento no quadro abaixo:</t>
  </si>
  <si>
    <t>1. Para que tenha validade, esta declaração deverá ser enviada para o Sistema de Requerimento de Licenciamento Ambiental e sempre estar acompanhada do número de protocolo de envio ao órgão ambiental.</t>
  </si>
  <si>
    <t>Estudo de Impacto Ambiental (EIA) e Relatório de Impacto Ambiental (RIMA) com ART.</t>
  </si>
  <si>
    <t>Cópia do Documento Autorizativo para Intervenção Ambiental (DAIA).</t>
  </si>
  <si>
    <t>Cópia da autorização para intervenção em recurso hídrico (do certificado de outorga, do cadastro ou da certidão).</t>
  </si>
  <si>
    <t>Relatório Ambiental Simplificado (RAS).</t>
  </si>
  <si>
    <t>Relatório de Avaliação de Desempenho Ambiental (RADA).</t>
  </si>
  <si>
    <t>Plano de Controle Ambiental (PCA) com ART.</t>
  </si>
  <si>
    <t>Relatório de Controle Ambiental (RCA) com ART.</t>
  </si>
  <si>
    <t xml:space="preserve">As atividades declaradas não estão listadas no Anexo Único da Deliberação Normativa COPAM nº 217, de 06 de dezembro de 2017, e, portanto, não são passíveis de licenciamento ambiental pelo Conselho Estadual de Política Ambiental – COPAM. </t>
  </si>
  <si>
    <r>
      <t>Para as atividades declaradas, o porte e o potencial poluidor do empreendimento são inferiores àqueles relacionados no Anexo Único da Deliberação Normativa COPAM nº 217, de 06 de dezembro de 2017</t>
    </r>
    <r>
      <rPr>
        <sz val="11"/>
        <color rgb="FF3366FF"/>
        <rFont val="Arial"/>
        <family val="2"/>
      </rPr>
      <t>,</t>
    </r>
    <r>
      <rPr>
        <sz val="11"/>
        <color rgb="FFFF0000"/>
        <rFont val="Arial"/>
        <family val="2"/>
      </rPr>
      <t xml:space="preserve"> </t>
    </r>
    <r>
      <rPr>
        <sz val="11"/>
        <color theme="1"/>
        <rFont val="Arial"/>
        <family val="2"/>
      </rPr>
      <t>não sendo, portanto, passível de licenciamento ambiental para funcionamento pelo Conselho Estadual de Política Ambiental – COPAM.</t>
    </r>
  </si>
  <si>
    <r>
      <t xml:space="preserve">4. Dados das atividades </t>
    </r>
    <r>
      <rPr>
        <b/>
        <i/>
        <sz val="10"/>
        <color theme="1"/>
        <rFont val="Calibri"/>
        <family val="2"/>
        <scheme val="minor"/>
      </rPr>
      <t>adicionais</t>
    </r>
    <r>
      <rPr>
        <b/>
        <sz val="10"/>
        <color theme="1"/>
        <rFont val="Calibri"/>
        <family val="2"/>
        <scheme val="minor"/>
      </rPr>
      <t xml:space="preserve"> do empreendimento</t>
    </r>
  </si>
  <si>
    <t>É necessário listar outras atividades além das descritas acima?</t>
  </si>
  <si>
    <r>
      <t xml:space="preserve">Processo na ANM </t>
    </r>
    <r>
      <rPr>
        <sz val="8"/>
        <color theme="1"/>
        <rFont val="Calibri"/>
        <family val="2"/>
        <scheme val="minor"/>
      </rPr>
      <t>(caso de mineração)</t>
    </r>
  </si>
  <si>
    <r>
      <t xml:space="preserve">2.2.4. A atividade </t>
    </r>
    <r>
      <rPr>
        <b/>
        <sz val="10"/>
        <color theme="1"/>
        <rFont val="Calibri"/>
        <family val="2"/>
        <scheme val="minor"/>
      </rPr>
      <t xml:space="preserve">principal </t>
    </r>
    <r>
      <rPr>
        <sz val="10"/>
        <color theme="1"/>
        <rFont val="Calibri"/>
        <family val="2"/>
        <scheme val="minor"/>
      </rPr>
      <t>a ser licenciada é uma instalação de sistema de abastecimento aéreo de combustíveis com capacidade total de armazenagem até 15 m³, desde que destinadas exclusivamente ao abastecimento do detentor das instalações?</t>
    </r>
  </si>
  <si>
    <t xml:space="preserve">Nº da Portaria(s)/ano(s): </t>
  </si>
  <si>
    <t>Cópia da Portaria do Instituto Estadual de Florestas reconhecendo a criação de Reserva Particular do Patrimônio Natural (RPPN).</t>
  </si>
  <si>
    <t>Cópia Termo de compromisso com o IEF para recuperação/compensação de área.</t>
  </si>
  <si>
    <t>Mata Atläntica</t>
  </si>
  <si>
    <r>
      <t>2.2.2. Trata-se de recapacitação ou a repotenciação de Pequenas Centrais Hidrelétricas – PCHs, código</t>
    </r>
    <r>
      <rPr>
        <b/>
        <sz val="10"/>
        <color theme="1"/>
        <rFont val="Calibri"/>
        <family val="2"/>
        <scheme val="minor"/>
      </rPr>
      <t xml:space="preserve"> </t>
    </r>
    <r>
      <rPr>
        <b/>
        <sz val="11"/>
        <color theme="1"/>
        <rFont val="Calibri"/>
        <family val="2"/>
        <scheme val="minor"/>
      </rPr>
      <t>E-02-01-1</t>
    </r>
    <r>
      <rPr>
        <sz val="10"/>
        <color theme="1"/>
        <rFont val="Calibri"/>
        <family val="2"/>
        <scheme val="minor"/>
      </rPr>
      <t>?</t>
    </r>
  </si>
  <si>
    <r>
      <t xml:space="preserve"> </t>
    </r>
    <r>
      <rPr>
        <b/>
        <sz val="11"/>
        <color theme="1"/>
        <rFont val="Calibri"/>
        <family val="2"/>
        <scheme val="minor"/>
      </rPr>
      <t xml:space="preserve">- </t>
    </r>
    <r>
      <rPr>
        <sz val="10"/>
        <color theme="1"/>
        <rFont val="Calibri"/>
        <family val="2"/>
        <scheme val="minor"/>
      </rPr>
      <t xml:space="preserve">ser empreendimento de </t>
    </r>
    <r>
      <rPr>
        <b/>
        <sz val="10"/>
        <color theme="1"/>
        <rFont val="Calibri"/>
        <family val="2"/>
        <scheme val="minor"/>
      </rPr>
      <t>utilidade pública</t>
    </r>
    <r>
      <rPr>
        <sz val="10"/>
        <color theme="1"/>
        <rFont val="Calibri"/>
        <family val="2"/>
        <scheme val="minor"/>
      </rPr>
      <t xml:space="preserve"> e realizar o corte e a supressão de vegetação primária e secundária em estágio avançado de regeneração do Bioma Mata Atlântica?</t>
    </r>
  </si>
  <si>
    <r>
      <t xml:space="preserve"> </t>
    </r>
    <r>
      <rPr>
        <b/>
        <sz val="11"/>
        <color theme="1"/>
        <rFont val="Calibri"/>
        <family val="2"/>
        <scheme val="minor"/>
      </rPr>
      <t xml:space="preserve">- </t>
    </r>
    <r>
      <rPr>
        <sz val="10"/>
        <color theme="1"/>
        <rFont val="Calibri"/>
        <family val="2"/>
        <scheme val="minor"/>
      </rPr>
      <t xml:space="preserve">ser </t>
    </r>
    <r>
      <rPr>
        <b/>
        <sz val="10"/>
        <color theme="1"/>
        <rFont val="Calibri"/>
        <family val="2"/>
        <scheme val="minor"/>
      </rPr>
      <t>atividade minerária</t>
    </r>
    <r>
      <rPr>
        <sz val="10"/>
        <color theme="1"/>
        <rFont val="Calibri"/>
        <family val="2"/>
        <scheme val="minor"/>
      </rPr>
      <t xml:space="preserve"> e realizar supressão de vegetação secundária em estágio médio e avançado de regeneração do Bioma Mata Atlântica?</t>
    </r>
  </si>
  <si>
    <t>Certidão da JUCEMG ou SEFAZ, atestando ser microempresa ou microempreendedor individual.</t>
  </si>
  <si>
    <r>
      <t xml:space="preserve">Declaração de Inexistência de Áreas Suspeitas de Contaminação ou Contaminadas </t>
    </r>
    <r>
      <rPr>
        <b/>
        <u/>
        <sz val="11"/>
        <rFont val="Calibri"/>
        <family val="2"/>
      </rPr>
      <t>OU</t>
    </r>
    <r>
      <rPr>
        <sz val="11"/>
        <rFont val="Calibri"/>
        <family val="2"/>
      </rPr>
      <t xml:space="preserve"> Protocolo para Cadastro de Áreas Suspeitas de Contaminação ou Contaminadas</t>
    </r>
  </si>
  <si>
    <t>Ampliação</t>
  </si>
  <si>
    <t>Pular as questões abaixo e ir para Módulo 3 (Tela 2).</t>
  </si>
  <si>
    <t>ATENÇÃO: Possível vedação no licenciamento.</t>
  </si>
  <si>
    <t>Atenção: Vedações previstas pelos Decretos nº 45.097/2009 e Decreto nº 45.233/2009. Contatar a SUPRAM Central para apresentar justificativa técnica que a intervenção não comprometerá a função específica de conectividade da área.</t>
  </si>
  <si>
    <t>8. Declaração</t>
  </si>
  <si>
    <t>9. Relação de documentos</t>
  </si>
  <si>
    <t>Sem critério locacional</t>
  </si>
  <si>
    <t>2.1.1</t>
  </si>
  <si>
    <t>Modalidade resultante</t>
  </si>
  <si>
    <t>2.2.2</t>
  </si>
  <si>
    <t>- a capacidade instalada ultrapassará 30 MW (trinta megawatts)?</t>
  </si>
  <si>
    <t>2.2.3</t>
  </si>
  <si>
    <r>
      <rPr>
        <b/>
        <sz val="11"/>
        <color theme="1"/>
        <rFont val="Calibri"/>
        <family val="2"/>
        <scheme val="minor"/>
      </rPr>
      <t>-</t>
    </r>
    <r>
      <rPr>
        <sz val="10"/>
        <color theme="1"/>
        <rFont val="Calibri"/>
        <family val="2"/>
        <scheme val="minor"/>
      </rPr>
      <t xml:space="preserve"> pertencer as atividades listadas nos códigos </t>
    </r>
    <r>
      <rPr>
        <b/>
        <sz val="11"/>
        <color theme="1"/>
        <rFont val="Calibri"/>
        <family val="2"/>
        <scheme val="minor"/>
      </rPr>
      <t>G-01, G-02 e G-03</t>
    </r>
    <r>
      <rPr>
        <sz val="10"/>
        <color theme="1"/>
        <rFont val="Calibri"/>
        <family val="2"/>
        <scheme val="minor"/>
      </rPr>
      <t xml:space="preserve"> da DN e ter área útil superior a 1.000 ha?</t>
    </r>
  </si>
  <si>
    <t xml:space="preserve"> (EIA/RIMA)</t>
  </si>
  <si>
    <t>Outros fatores que alteram modalidade (Tela 3)</t>
  </si>
  <si>
    <t>resultante</t>
  </si>
  <si>
    <t>Item 2</t>
  </si>
  <si>
    <r>
      <t xml:space="preserve">Se </t>
    </r>
    <r>
      <rPr>
        <b/>
        <sz val="10"/>
        <color theme="1"/>
        <rFont val="Calibri"/>
        <family val="2"/>
        <scheme val="minor"/>
      </rPr>
      <t>NÃO (no item 11.1)</t>
    </r>
    <r>
      <rPr>
        <sz val="10"/>
        <color theme="1"/>
        <rFont val="Calibri"/>
        <family val="2"/>
        <scheme val="minor"/>
      </rPr>
      <t>, haverá supressão de vegetação nativa, exceto árvores isoladas ?</t>
    </r>
  </si>
  <si>
    <r>
      <t xml:space="preserve">Se </t>
    </r>
    <r>
      <rPr>
        <b/>
        <sz val="10"/>
        <color theme="1"/>
        <rFont val="Calibri"/>
        <family val="2"/>
        <scheme val="minor"/>
      </rPr>
      <t>NÃO (no item 11.1)</t>
    </r>
    <r>
      <rPr>
        <sz val="10"/>
        <color theme="1"/>
        <rFont val="Calibri"/>
        <family val="2"/>
        <scheme val="minor"/>
      </rPr>
      <t>, haverá supressão de vegetação nativa em áreas prioritárias para conservação, considerada de importância biológica “extrema” ou “especial”, exceto árvores isoladas?</t>
    </r>
  </si>
  <si>
    <r>
      <t xml:space="preserve">Se </t>
    </r>
    <r>
      <rPr>
        <b/>
        <sz val="10"/>
        <color theme="1"/>
        <rFont val="Calibri"/>
        <family val="2"/>
        <scheme val="minor"/>
      </rPr>
      <t>NÃO (no item 12.1)</t>
    </r>
    <r>
      <rPr>
        <sz val="10"/>
        <color theme="1"/>
        <rFont val="Calibri"/>
        <family val="2"/>
        <scheme val="minor"/>
      </rPr>
      <t>, ocorreu supressão de vegetação nativa, exceto árvores isoladas ?</t>
    </r>
  </si>
  <si>
    <r>
      <t xml:space="preserve">Se </t>
    </r>
    <r>
      <rPr>
        <b/>
        <sz val="10"/>
        <color theme="1"/>
        <rFont val="Calibri"/>
        <family val="2"/>
        <scheme val="minor"/>
      </rPr>
      <t>NÃO (no item 12.1)</t>
    </r>
    <r>
      <rPr>
        <sz val="10"/>
        <color theme="1"/>
        <rFont val="Calibri"/>
        <family val="2"/>
        <scheme val="minor"/>
      </rPr>
      <t>, ocorreu supressão de vegetação nativa em áreas prioritárias para conservação, considerada de importância biológica “extrema” ou “especial”, exceto árvores isoladas?</t>
    </r>
  </si>
  <si>
    <r>
      <t xml:space="preserve">Se </t>
    </r>
    <r>
      <rPr>
        <b/>
        <sz val="10"/>
        <color theme="1"/>
        <rFont val="Calibri"/>
        <family val="2"/>
        <scheme val="minor"/>
      </rPr>
      <t>SIM</t>
    </r>
    <r>
      <rPr>
        <sz val="10"/>
        <color theme="1"/>
        <rFont val="Calibri"/>
        <family val="2"/>
        <scheme val="minor"/>
      </rPr>
      <t xml:space="preserve">, essa intervenção se encontra regularizada? </t>
    </r>
  </si>
  <si>
    <t>área de Segurança Aeroportuária e tem natureza atrativa de avifauna?</t>
  </si>
  <si>
    <t>terra indígena?</t>
  </si>
  <si>
    <t>terra quilombola?</t>
  </si>
  <si>
    <r>
      <t xml:space="preserve">Se </t>
    </r>
    <r>
      <rPr>
        <b/>
        <sz val="10"/>
        <color theme="1"/>
        <rFont val="Calibri"/>
        <family val="2"/>
        <scheme val="minor"/>
      </rPr>
      <t>SIM</t>
    </r>
    <r>
      <rPr>
        <sz val="10"/>
        <color theme="1"/>
        <rFont val="Calibri"/>
        <family val="2"/>
        <scheme val="minor"/>
      </rPr>
      <t xml:space="preserve">, a intervenção se encontra regularizada? </t>
    </r>
  </si>
  <si>
    <r>
      <t xml:space="preserve">Se </t>
    </r>
    <r>
      <rPr>
        <b/>
        <sz val="10"/>
        <color theme="1"/>
        <rFont val="Calibri"/>
        <family val="2"/>
        <scheme val="minor"/>
      </rPr>
      <t>SIM</t>
    </r>
    <r>
      <rPr>
        <sz val="10"/>
        <color theme="1"/>
        <rFont val="Calibri"/>
        <family val="2"/>
        <scheme val="minor"/>
      </rPr>
      <t xml:space="preserve"> (item 2.2.2), informar se:</t>
    </r>
  </si>
  <si>
    <t>Não. Pular para item 2.2.3</t>
  </si>
  <si>
    <t>11.1.1</t>
  </si>
  <si>
    <t>11.1.2</t>
  </si>
  <si>
    <t>12.1.2</t>
  </si>
  <si>
    <t>12.1.1</t>
  </si>
  <si>
    <t>Sim. (Ir para item 6.3)</t>
  </si>
  <si>
    <t>Dispensado</t>
  </si>
  <si>
    <t>2.2.1 A atividade principal a ser licenciada é uma instalação de sistema de abastecimento aéreo de combustíveis com capacidade total de armazenagem até 15 m³, desde que destinadas exclusivamente ao abastecimento do detentor das instalações?</t>
  </si>
  <si>
    <t>(Resposta automática do item 2.2.4 - Tela 3)</t>
  </si>
  <si>
    <t>A atividade é uma instalação de sistema de abastecimento aéreo de combustíveis com capacidade total de armazenagem até 15 m³, destinadas exclusivamente ao abastecimento do detentor das instalações.</t>
  </si>
  <si>
    <t>Código DN 217/17</t>
  </si>
  <si>
    <r>
      <rPr>
        <sz val="11"/>
        <color rgb="FFFF0000"/>
        <rFont val="Calibri"/>
        <family val="2"/>
        <scheme val="minor"/>
      </rPr>
      <t>ALTERADO PARA "SEMPRE" (com exceção transporte. F-02-01-1).</t>
    </r>
    <r>
      <rPr>
        <sz val="11"/>
        <rFont val="Calibri"/>
        <family val="2"/>
        <scheme val="minor"/>
      </rPr>
      <t xml:space="preserve"> Vínculo do empreendedor com o empreendimento: Proprietário / Pessoa Física em caso de atividades agrossilvipastoris e em área rural</t>
    </r>
  </si>
  <si>
    <t>- antes da ampliação</t>
  </si>
  <si>
    <t>- depois da ampliação</t>
  </si>
  <si>
    <t>Justificativa: Resposta positiva do item 8, módulo 2 (Tela 2).</t>
  </si>
  <si>
    <t>Justificativa: Ação Civil Pública nº 0446101-38.2011.8.13.0024.</t>
  </si>
  <si>
    <t>Justificativa:  Lei nº 11.428/06 e Instrução de Serviço 02/17.</t>
  </si>
  <si>
    <t>Justificativa adicional:  Atividade enquadradas nas classes 1 ou 2 dos códigos listados nos artigos 19 e 20 da DN.</t>
  </si>
  <si>
    <r>
      <t xml:space="preserve">- estar localizado em área de vulnerabilidade natural muito alta e alta no Vetor Norte? </t>
    </r>
    <r>
      <rPr>
        <i/>
        <sz val="10"/>
        <color theme="1"/>
        <rFont val="Calibri"/>
        <family val="2"/>
        <scheme val="minor"/>
      </rPr>
      <t>(resposta do Item 8, Tela 2</t>
    </r>
    <r>
      <rPr>
        <sz val="10"/>
        <color theme="1"/>
        <rFont val="Calibri"/>
        <family val="2"/>
        <scheme val="minor"/>
      </rPr>
      <t>)</t>
    </r>
  </si>
  <si>
    <t>EAR (análise de risco)</t>
  </si>
  <si>
    <t>Barragem</t>
  </si>
  <si>
    <t>Atenção: "Todas as barragens de contenção de resíduos ou rejeitos da mineração enquadrados como resíduos Classe I (perigosos) devem ser classificadas como de Classe III (alto potencial de dano ambiental conforme a DN Copam nº 62 de 2002" - Instrução de Serviço 02/2018).</t>
  </si>
  <si>
    <t>Titular ou Requerente :</t>
  </si>
  <si>
    <t xml:space="preserve">Substância(s) Mineral(is): </t>
  </si>
  <si>
    <t>4.3 Trata-se de uma ampliação  do empreendimento?</t>
  </si>
  <si>
    <t>4.5 Fase do objeto do requerimento:</t>
  </si>
  <si>
    <t>Preencher Item 4.5.</t>
  </si>
  <si>
    <r>
      <t xml:space="preserve">4.4.1 Licenças ambientais vigentes </t>
    </r>
    <r>
      <rPr>
        <b/>
        <sz val="8"/>
        <color theme="1"/>
        <rFont val="Calibri"/>
        <family val="2"/>
        <scheme val="minor"/>
      </rPr>
      <t>(inclusive AAF)</t>
    </r>
  </si>
  <si>
    <t>da licença:</t>
  </si>
  <si>
    <r>
      <t xml:space="preserve">Se </t>
    </r>
    <r>
      <rPr>
        <b/>
        <sz val="10"/>
        <color theme="1"/>
        <rFont val="Calibri"/>
        <family val="2"/>
        <scheme val="minor"/>
      </rPr>
      <t>SIM</t>
    </r>
    <r>
      <rPr>
        <sz val="10"/>
        <color theme="1"/>
        <rFont val="Calibri"/>
        <family val="2"/>
        <scheme val="minor"/>
      </rPr>
      <t xml:space="preserve"> (item 4.3), informar a </t>
    </r>
    <r>
      <rPr>
        <b/>
        <sz val="10"/>
        <color theme="1"/>
        <rFont val="Calibri"/>
        <family val="2"/>
        <scheme val="minor"/>
      </rPr>
      <t>Quantidade</t>
    </r>
    <r>
      <rPr>
        <sz val="10"/>
        <color theme="1"/>
        <rFont val="Calibri"/>
        <family val="2"/>
        <scheme val="minor"/>
      </rPr>
      <t xml:space="preserve"> (conforme o parâmetro de porte e respectiva unidade da atividade objeto</t>
    </r>
  </si>
  <si>
    <t>Fase projeto</t>
  </si>
  <si>
    <t xml:space="preserve">4.6 Solicita-se a concomitância de fases no licenciamento? </t>
  </si>
  <si>
    <t xml:space="preserve">4.6.1 Se sim, informar as fases: </t>
  </si>
  <si>
    <t xml:space="preserve">Houve intervenção em Reserva Legal em momento posterior à 22 de julho de 2008? </t>
  </si>
  <si>
    <t>5.1.</t>
  </si>
  <si>
    <t>O empreendimento está/estará localizado em Área de Proteção Ambiental (APA)?</t>
  </si>
  <si>
    <t>4.1</t>
  </si>
  <si>
    <t>Número do Processo DNPM/ANM e Ano:</t>
  </si>
  <si>
    <t>1. – Identificação da Empresa responsável pelo Transporte objeto do Licenciamento</t>
  </si>
  <si>
    <t>1.1 Razão Social:</t>
  </si>
  <si>
    <t>1.2 CNPJ</t>
  </si>
  <si>
    <t>1.3 Inscrição estadual:</t>
  </si>
  <si>
    <t>1.4 Endereço:</t>
  </si>
  <si>
    <t>1.5 Nº:</t>
  </si>
  <si>
    <t>1.6 Complemento:</t>
  </si>
  <si>
    <t>1.7 Bairro:</t>
  </si>
  <si>
    <t>2. Responsável Técnico pelas informações</t>
  </si>
  <si>
    <t>2.1 Nome:</t>
  </si>
  <si>
    <t>2.2 Cargo:</t>
  </si>
  <si>
    <t>2.3 Formação profissional:</t>
  </si>
  <si>
    <t>Carteira profissional nº:</t>
  </si>
  <si>
    <t>Responsável técnico</t>
  </si>
  <si>
    <t>4. Informações sobre o transporte</t>
  </si>
  <si>
    <t>nº de equipamentos</t>
  </si>
  <si>
    <t>4.1 Informar: nº de veículos</t>
  </si>
  <si>
    <t>Tipo</t>
  </si>
  <si>
    <t>Marca</t>
  </si>
  <si>
    <t>Placa</t>
  </si>
  <si>
    <t>Ano</t>
  </si>
  <si>
    <t>Certificado INMETRO</t>
  </si>
  <si>
    <t>Número</t>
  </si>
  <si>
    <t>Validade/data</t>
  </si>
  <si>
    <t>Nome técnico</t>
  </si>
  <si>
    <t>Nº ONU</t>
  </si>
  <si>
    <t>a granel</t>
  </si>
  <si>
    <t>fracionado</t>
  </si>
  <si>
    <t>Nome comercial</t>
  </si>
  <si>
    <t>Acondicionamento para transporte</t>
  </si>
  <si>
    <t>4.4 Relacionar Produtor/Gerador e Consumidor/Destinatário do produto ou resíduo a ser transportado:</t>
  </si>
  <si>
    <t>Produto</t>
  </si>
  <si>
    <t>Produtor/Gerador (origem)</t>
  </si>
  <si>
    <t>Nome</t>
  </si>
  <si>
    <t>Endereço</t>
  </si>
  <si>
    <t>Consumidor/ Destinatário</t>
  </si>
  <si>
    <t>Resíduo</t>
  </si>
  <si>
    <r>
      <t xml:space="preserve">Se </t>
    </r>
    <r>
      <rPr>
        <b/>
        <sz val="10"/>
        <color theme="1"/>
        <rFont val="Calibri"/>
        <family val="2"/>
        <scheme val="minor"/>
      </rPr>
      <t>SIM</t>
    </r>
    <r>
      <rPr>
        <sz val="10"/>
        <color theme="1"/>
        <rFont val="Calibri"/>
        <family val="2"/>
        <scheme val="minor"/>
      </rPr>
      <t>, informar o número de veículos:</t>
    </r>
  </si>
  <si>
    <t>5. Informações licenciamento ambiental</t>
  </si>
  <si>
    <t>5.1 Trata-se de uma ampliação  do empreendimento?</t>
  </si>
  <si>
    <r>
      <t xml:space="preserve">5.2.1 Licenças ambientais vigentes </t>
    </r>
    <r>
      <rPr>
        <b/>
        <sz val="8"/>
        <color theme="1"/>
        <rFont val="Calibri"/>
        <family val="2"/>
        <scheme val="minor"/>
      </rPr>
      <t>(inclusive AAF)</t>
    </r>
  </si>
  <si>
    <t>6. Declarações</t>
  </si>
  <si>
    <t>7. Relação de documentos</t>
  </si>
  <si>
    <t>F-02-01-1. Transporte rodoviário de produtos e resíduos perigosos</t>
  </si>
  <si>
    <t>Para formalização do processo, fazer upload no sistema de requerimento dos documentos listados na Tela 9.</t>
  </si>
  <si>
    <t>Os documentos listados na Tela 9 tem caráter orientativo e a listagem definitiva será encaminhada pela Supram responsável para o e-mail informado no sistema de requerimento.</t>
  </si>
  <si>
    <t>Sim. Utilizar quadro na Tela 11.</t>
  </si>
  <si>
    <t>Preencher Tela 10 (Dispensa).</t>
  </si>
  <si>
    <t>Preencher Tela 8.</t>
  </si>
  <si>
    <t>Sempre.</t>
  </si>
  <si>
    <t>EIA/RIMA - ESPECIFICOS</t>
  </si>
  <si>
    <t>Códigos</t>
  </si>
  <si>
    <r>
      <rPr>
        <b/>
        <sz val="11"/>
        <color theme="1"/>
        <rFont val="Calibri"/>
        <family val="2"/>
        <scheme val="minor"/>
      </rPr>
      <t>-</t>
    </r>
    <r>
      <rPr>
        <sz val="10"/>
        <color theme="1"/>
        <rFont val="Calibri"/>
        <family val="2"/>
        <scheme val="minor"/>
      </rPr>
      <t xml:space="preserve"> pertencer ao código </t>
    </r>
    <r>
      <rPr>
        <b/>
        <sz val="10"/>
        <color theme="1"/>
        <rFont val="Calibri"/>
        <family val="2"/>
        <scheme val="minor"/>
      </rPr>
      <t xml:space="preserve">D-01-08-2 </t>
    </r>
    <r>
      <rPr>
        <sz val="10"/>
        <color theme="1"/>
        <rFont val="Calibri"/>
        <family val="2"/>
        <scheme val="minor"/>
      </rPr>
      <t>(Fabricação de açúcar e/ou destilação de álcool) e realizar destilação de álcool?</t>
    </r>
  </si>
  <si>
    <r>
      <rPr>
        <b/>
        <sz val="11"/>
        <color theme="1"/>
        <rFont val="Calibri"/>
        <family val="2"/>
        <scheme val="minor"/>
      </rPr>
      <t>-</t>
    </r>
    <r>
      <rPr>
        <sz val="10"/>
        <color theme="1"/>
        <rFont val="Calibri"/>
        <family val="2"/>
        <scheme val="minor"/>
      </rPr>
      <t xml:space="preserve"> pertencer ao código </t>
    </r>
    <r>
      <rPr>
        <b/>
        <sz val="10"/>
        <color theme="1"/>
        <rFont val="Calibri"/>
        <family val="2"/>
        <scheme val="minor"/>
      </rPr>
      <t xml:space="preserve">E-03-07-7 </t>
    </r>
    <r>
      <rPr>
        <sz val="10"/>
        <color theme="1"/>
        <rFont val="Calibri"/>
        <family val="2"/>
        <scheme val="minor"/>
      </rPr>
      <t>(Aterro sanitário, inclusive Aterro Sanitário de Pequeno Porte) e ter disposição diária superior a 20 t de resíduos sólidos urbanos?</t>
    </r>
  </si>
  <si>
    <r>
      <t xml:space="preserve">Caso seja necessário, listar as atividades adicionais nessa tela. Ressalta-se que deverá constar no Módulo 5 (Telas 4, 5, 6 ou 7), as atividades realizadas pelo empreendimento com maior classe/potencial poluidor e que altere sua classe resultante. Uma vez que o preenchimento não é automático, a verificação de classe poderá ser realizada no Simulador. </t>
    </r>
    <r>
      <rPr>
        <b/>
        <i/>
        <sz val="11"/>
        <color rgb="FF006666"/>
        <rFont val="Calibri"/>
        <family val="2"/>
        <scheme val="minor"/>
      </rPr>
      <t>Poderão ser incluídas quantas linhas forem necessárias.</t>
    </r>
  </si>
  <si>
    <r>
      <t xml:space="preserve">Caso seja necessário prestar informação adicional a algum campo do Módulo 5 (Telas 4, 5, 6 ou 7), utilizar o campo abaixo, identificado o item a que se refere. </t>
    </r>
    <r>
      <rPr>
        <sz val="9"/>
        <color rgb="FF006666"/>
        <rFont val="Calibri"/>
        <family val="2"/>
        <scheme val="minor"/>
      </rPr>
      <t>Poderão ser incluídas ou excluídas quantas linhas forem necessárias.</t>
    </r>
  </si>
  <si>
    <t>4.2 Informações sobre o processo de licenciamento mineral – ANM/DNPM (somente para mineração)</t>
  </si>
  <si>
    <t>5.4.1 Nº do(s) Recibo(s) de Inscrição no CAR:</t>
  </si>
  <si>
    <r>
      <t xml:space="preserve">Sim. Se </t>
    </r>
    <r>
      <rPr>
        <b/>
        <sz val="10"/>
        <rFont val="Calibri"/>
        <family val="2"/>
        <scheme val="minor"/>
      </rPr>
      <t>SIM</t>
    </r>
    <r>
      <rPr>
        <sz val="10"/>
        <rFont val="Calibri"/>
        <family val="2"/>
        <scheme val="minor"/>
      </rPr>
      <t>, informar nº do CAR no campo abaixo (ITEM 5.4.1).</t>
    </r>
  </si>
  <si>
    <r>
      <t xml:space="preserve">Sim. Se </t>
    </r>
    <r>
      <rPr>
        <b/>
        <sz val="10"/>
        <rFont val="Calibri"/>
        <family val="2"/>
        <scheme val="minor"/>
      </rPr>
      <t>SIM</t>
    </r>
    <r>
      <rPr>
        <sz val="10"/>
        <rFont val="Calibri"/>
        <family val="2"/>
        <scheme val="minor"/>
      </rPr>
      <t>, informar o nome:</t>
    </r>
  </si>
  <si>
    <t>&lt;=</t>
  </si>
  <si>
    <t>180A</t>
  </si>
  <si>
    <t>E-05-07-0</t>
  </si>
  <si>
    <t>1 ≤ Vazão  ≤ 2</t>
  </si>
  <si>
    <t xml:space="preserve"> Atividades e empreendimentos residenciais multifamiliar, comerciais ou industriais previstos no art. 4º-B, da Lei Estadual 15.979 de 2006, desde que sujeitos ao licenciamento ambiental estadual nos termos da Deliberação Normativa Copam nº 222, de 23 de maio de 2018.</t>
  </si>
  <si>
    <r>
      <t xml:space="preserve">Se </t>
    </r>
    <r>
      <rPr>
        <b/>
        <sz val="10"/>
        <color theme="1"/>
        <rFont val="Calibri"/>
        <family val="2"/>
        <scheme val="minor"/>
      </rPr>
      <t>SIM</t>
    </r>
    <r>
      <rPr>
        <sz val="10"/>
        <color theme="1"/>
        <rFont val="Calibri"/>
        <family val="2"/>
        <scheme val="minor"/>
      </rPr>
      <t xml:space="preserve">, foi efetuada a recomposição da Reserva Legal? </t>
    </r>
  </si>
  <si>
    <t>Conforme informações prestadas na Caracterização do Empreendimento, o empreendedor</t>
  </si>
  <si>
    <r>
      <t>DECLARA</t>
    </r>
    <r>
      <rPr>
        <sz val="12"/>
        <color theme="1"/>
        <rFont val="Arial"/>
        <family val="2"/>
      </rPr>
      <t>, que o empreendimento</t>
    </r>
  </si>
  <si>
    <t>localizado no município de</t>
  </si>
  <si>
    <t>não é passível de licenciamento ambiental pelo ente federativo estadual.</t>
  </si>
  <si>
    <t>1a</t>
  </si>
  <si>
    <t>Classe de risco</t>
  </si>
  <si>
    <t xml:space="preserve">Arquivo shapefile do polígono do empreendimento e mapa, em shapefile, com as rotas utilizadas para transporte do produto/resíduo. </t>
  </si>
  <si>
    <t>Preencher Telas 4 e 8.</t>
  </si>
  <si>
    <t>Pergunta</t>
  </si>
  <si>
    <t>Nº do processo:</t>
  </si>
  <si>
    <r>
      <t xml:space="preserve">4.4.1 Licenças ambientais vigentes ou a serem renovadas </t>
    </r>
    <r>
      <rPr>
        <b/>
        <sz val="8"/>
        <color theme="1"/>
        <rFont val="Calibri"/>
        <family val="2"/>
        <scheme val="minor"/>
      </rPr>
      <t>(inclusive AAF)</t>
    </r>
  </si>
  <si>
    <t>4.4.1  Licenças ambientais vigentes ou a serem renovadas (inclusive AAF)</t>
  </si>
  <si>
    <t>Minério de ferro</t>
  </si>
  <si>
    <r>
      <rPr>
        <b/>
        <sz val="11"/>
        <color theme="1"/>
        <rFont val="Calibri"/>
        <family val="2"/>
        <scheme val="minor"/>
      </rPr>
      <t>-</t>
    </r>
    <r>
      <rPr>
        <sz val="10"/>
        <color theme="1"/>
        <rFont val="Calibri"/>
        <family val="2"/>
        <scheme val="minor"/>
      </rPr>
      <t xml:space="preserve"> pertencer ao código A-02-03-8 Lavra a céu aberto - Minério de ferro ?</t>
    </r>
  </si>
  <si>
    <t>Justificativa: Ação Civil Pública nº 0024.10.244.073-2.</t>
  </si>
  <si>
    <t>Estudo referente a critério locacional (Cavidades).</t>
  </si>
  <si>
    <t>Estudo referente a critério locacional (Curso d'água de classe especial).</t>
  </si>
  <si>
    <t>1 tela 2</t>
  </si>
  <si>
    <t>2 tela 2</t>
  </si>
  <si>
    <t>3 tela 2</t>
  </si>
  <si>
    <t>4 tela 2</t>
  </si>
  <si>
    <t>12 tela 1</t>
  </si>
  <si>
    <t>11 tela 1</t>
  </si>
  <si>
    <t>O empreendimento e seu entorno de 250 metros estão ou estarão em área totalmente urbanizada?</t>
  </si>
  <si>
    <t>Resposta positiva aos itens 11 e 12 Módulo 2 (Tela 1) e 1, 2, 3, 4 do Módulo 3 (Tela 2). Item 6.11 Cadastro e 6.3 Ras</t>
  </si>
  <si>
    <t xml:space="preserve">1.13 Trata-se de microempresa ou microempreendedor individual: </t>
  </si>
  <si>
    <t>Microempresas e microempreendedores individuais - MEIs (INCLUSIVE TRANSPORTE)</t>
  </si>
  <si>
    <r>
      <t xml:space="preserve">Sim. Se </t>
    </r>
    <r>
      <rPr>
        <b/>
        <sz val="10"/>
        <color theme="1"/>
        <rFont val="Calibri"/>
        <family val="2"/>
        <scheme val="minor"/>
      </rPr>
      <t>SIM</t>
    </r>
    <r>
      <rPr>
        <sz val="10"/>
        <color theme="1"/>
        <rFont val="Calibri"/>
        <family val="2"/>
        <scheme val="minor"/>
      </rPr>
      <t>, informar:</t>
    </r>
  </si>
  <si>
    <t>6.4 Nº total de funcionários do empreendimento:</t>
  </si>
  <si>
    <t>6.5 Estimativa de investimento para implantação do empreendimento (R$):</t>
  </si>
  <si>
    <t>5. Localização e caracterização do empreendimento</t>
  </si>
  <si>
    <t>5.3 Nº total de funcionários do empreendimento:</t>
  </si>
  <si>
    <t>5.4 Estimativa de investimento para implantação do empreendimento (R$):</t>
  </si>
  <si>
    <r>
      <t xml:space="preserve">4.5 Apresentar mapa, em arquivo kml ou </t>
    </r>
    <r>
      <rPr>
        <i/>
        <sz val="10"/>
        <rFont val="Calibri"/>
        <family val="2"/>
        <scheme val="minor"/>
      </rPr>
      <t>shapefile</t>
    </r>
    <r>
      <rPr>
        <sz val="10"/>
        <rFont val="Calibri"/>
        <family val="2"/>
        <scheme val="minor"/>
      </rPr>
      <t xml:space="preserve">, evidenciando  as rotas preferenciais utilizadas para o transporte de cada produto/resíduo. </t>
    </r>
  </si>
  <si>
    <t>5.3 Fase do objeto do requerimento:</t>
  </si>
  <si>
    <t>5.4 Nº total de funcionários do empreendimento:</t>
  </si>
  <si>
    <t>5.5 Estimativa de investimento para implantação do empreendimento (R$):</t>
  </si>
  <si>
    <r>
      <t xml:space="preserve">Se </t>
    </r>
    <r>
      <rPr>
        <b/>
        <sz val="10"/>
        <color theme="1"/>
        <rFont val="Calibri"/>
        <family val="2"/>
        <scheme val="minor"/>
      </rPr>
      <t>NÃO</t>
    </r>
    <r>
      <rPr>
        <sz val="10"/>
        <color theme="1"/>
        <rFont val="Calibri"/>
        <family val="2"/>
        <scheme val="minor"/>
      </rPr>
      <t xml:space="preserve"> (item 10.1), a atividade ou empreendimento terá impacto real ou potencial sobre cavidades naturais subterrâneas que estejam localizadas em sua ADA ou no seu entorno de 250 metros?</t>
    </r>
  </si>
  <si>
    <r>
      <t xml:space="preserve">Sim. Se </t>
    </r>
    <r>
      <rPr>
        <b/>
        <sz val="10"/>
        <rFont val="Calibri"/>
        <family val="2"/>
        <scheme val="minor"/>
      </rPr>
      <t>SIM</t>
    </r>
    <r>
      <rPr>
        <sz val="10"/>
        <rFont val="Calibri"/>
        <family val="2"/>
        <scheme val="minor"/>
      </rPr>
      <t>, ir para item 11.2.</t>
    </r>
  </si>
  <si>
    <t>RENOVAÇÃO DE LICENÇA AMBIENTAL</t>
  </si>
  <si>
    <t>4.4 Fase do objeto do requerimento:</t>
  </si>
  <si>
    <t>Nº do certificado Licença Ambiental</t>
  </si>
  <si>
    <t>Renovação Operação</t>
  </si>
  <si>
    <t>Renovação instalação</t>
  </si>
  <si>
    <t>Ren. Instalação</t>
  </si>
  <si>
    <t>Ren. Operação</t>
  </si>
  <si>
    <t>LAC2 (LI+LO)</t>
  </si>
  <si>
    <t>LAC2 (LIC)</t>
  </si>
  <si>
    <t>Operação</t>
  </si>
  <si>
    <t>LAC2 (LO)</t>
  </si>
  <si>
    <t>LAT (LO)</t>
  </si>
  <si>
    <t>Corretiva</t>
  </si>
  <si>
    <t>2.2.5 Fase do objeto do requerimento:</t>
  </si>
  <si>
    <t xml:space="preserve">Instalação </t>
  </si>
  <si>
    <t xml:space="preserve">Houve concomitância das fases anteriores no licenciamento? </t>
  </si>
  <si>
    <t>Não.</t>
  </si>
  <si>
    <t>Renovação operação</t>
  </si>
  <si>
    <t>LAT (LI)</t>
  </si>
  <si>
    <t>dispensa</t>
  </si>
  <si>
    <t>Relatório Ambiental Simplificado (RAS)  para Renovação.</t>
  </si>
  <si>
    <t>4.1 Nº do processo da licença objeto do pedido de renovação:</t>
  </si>
  <si>
    <t>Arquivo GEO do polígono do empreendimento (kml ou shape zipado).</t>
  </si>
  <si>
    <r>
      <t xml:space="preserve">Mapa, em kml ou </t>
    </r>
    <r>
      <rPr>
        <i/>
        <sz val="11"/>
        <color theme="1"/>
        <rFont val="Calibri"/>
        <family val="2"/>
        <scheme val="minor"/>
      </rPr>
      <t>shapefile zipado,</t>
    </r>
    <r>
      <rPr>
        <sz val="11"/>
        <color theme="1"/>
        <rFont val="Calibri"/>
        <family val="2"/>
        <scheme val="minor"/>
      </rPr>
      <t xml:space="preserve"> com as rotas utilizadas para transporte do produto/resíduo. </t>
    </r>
  </si>
  <si>
    <t>Regra dispensa</t>
  </si>
  <si>
    <t>Cercadinho</t>
  </si>
  <si>
    <t>cercadinho</t>
  </si>
  <si>
    <t>Justificativa adicional:  Alterado conforme art. 2º da DN Copam nº 222/2018.</t>
  </si>
  <si>
    <t>Aterro de resíduos da construção civil (classe “A”), exceto aterro para armazenamento/disposição de solo proveniente de obras de terraplanagem previsto em projeto aprovado da ocupação.</t>
  </si>
  <si>
    <t>Alcool</t>
  </si>
  <si>
    <t>Aterro</t>
  </si>
  <si>
    <t>Certificado Ambiental das empresas receptoras de produtos e resíduos perigosos.</t>
  </si>
  <si>
    <t>Cópia do Estatuto Social atualizado, atestando ser o empreendedor Associação ou Cooperativa de Catadores de Materiais Recicláveis.</t>
  </si>
  <si>
    <t>1.14 As atividades são ou serão desenvolvidas por:</t>
  </si>
  <si>
    <t>Não utilizado, regra G-05</t>
  </si>
  <si>
    <t>Código E-05-07-0</t>
  </si>
  <si>
    <t xml:space="preserve">Licenciamento Ambiental Simplificado - (Cadastro ou processo da atividade E-05-07-0) ; </t>
  </si>
  <si>
    <t>Não listado</t>
  </si>
  <si>
    <t>Atividade não listada na DN Copam nº 217/2017.</t>
  </si>
  <si>
    <t>Anuência da Agência Municipal ou Metropolitana. (nos municípios onde houver ).</t>
  </si>
  <si>
    <t>Anuência do Instituto do Patrimônio Artístico Nacional (Iphan) – se o empreendimento estiver localizado em Nova Lima. Se a localização do empreendimento for Belo Horizonte, além da Anuência do Iphan é necessário apresentar Anuência  do Conselho Deliberativo do Patrimônio Cultural do município de Belo Horizonte.</t>
  </si>
  <si>
    <t>Estudo de tráfego de veículos, com ART, analisado e decidido pelo órgão competente.</t>
  </si>
  <si>
    <r>
      <t xml:space="preserve">2.2.6 - Caso a atividade </t>
    </r>
    <r>
      <rPr>
        <b/>
        <sz val="10"/>
        <color theme="1"/>
        <rFont val="Calibri"/>
        <family val="2"/>
        <scheme val="minor"/>
      </rPr>
      <t>principal</t>
    </r>
    <r>
      <rPr>
        <sz val="10"/>
        <color theme="1"/>
        <rFont val="Calibri"/>
        <family val="2"/>
        <scheme val="minor"/>
      </rPr>
      <t xml:space="preserve"> a ser licenciada pertença ao código </t>
    </r>
    <r>
      <rPr>
        <b/>
        <sz val="10"/>
        <color theme="1"/>
        <rFont val="Calibri"/>
        <family val="2"/>
        <scheme val="minor"/>
      </rPr>
      <t xml:space="preserve">E-05-07-0 </t>
    </r>
    <r>
      <rPr>
        <sz val="10"/>
        <color theme="1"/>
        <rFont val="Calibri"/>
        <family val="2"/>
        <scheme val="minor"/>
      </rPr>
      <t>(atividades licenciadas no entorno da estação ecológica de Cercadinho)</t>
    </r>
    <r>
      <rPr>
        <sz val="10"/>
        <color theme="1"/>
        <rFont val="Calibri"/>
        <family val="2"/>
        <scheme val="minor"/>
      </rPr>
      <t xml:space="preserve">,  responda: o empreendimento possui potencial para afetar a visibilidade da área tombada na Serra do Curral? </t>
    </r>
  </si>
  <si>
    <r>
      <t>1.13 As atividades são ou serão desenvolvidas por (</t>
    </r>
    <r>
      <rPr>
        <i/>
        <sz val="10"/>
        <color theme="1"/>
        <rFont val="Calibri"/>
        <family val="2"/>
        <scheme val="minor"/>
      </rPr>
      <t xml:space="preserve">assinalar </t>
    </r>
    <r>
      <rPr>
        <b/>
        <i/>
        <sz val="10"/>
        <color theme="1"/>
        <rFont val="Calibri"/>
        <family val="2"/>
        <scheme val="minor"/>
      </rPr>
      <t>todas</t>
    </r>
    <r>
      <rPr>
        <i/>
        <sz val="10"/>
        <color theme="1"/>
        <rFont val="Calibri"/>
        <family val="2"/>
        <scheme val="minor"/>
      </rPr>
      <t xml:space="preserve"> as opções que se aplicam ao empreendedor</t>
    </r>
    <r>
      <rPr>
        <sz val="10"/>
        <color theme="1"/>
        <rFont val="Calibri"/>
        <family val="2"/>
        <scheme val="minor"/>
      </rPr>
      <t>):</t>
    </r>
  </si>
  <si>
    <t>4.3 Caracterização do Produto/Resíduo (preencher os dados, abaixo referenciados, por produto/resíduo transportado)</t>
  </si>
  <si>
    <t>Sempre (com exceção transporte. F-02-01-1 e RENOVAÇÃO)</t>
  </si>
  <si>
    <t>licença corretiva para operação em razão de vencimento da licença de operação anterior ou em razão da perda de prazo para renovação automática.</t>
  </si>
  <si>
    <r>
      <t>renovação de licença de</t>
    </r>
    <r>
      <rPr>
        <b/>
        <sz val="10"/>
        <color theme="1"/>
        <rFont val="Calibri"/>
        <family val="2"/>
        <scheme val="minor"/>
      </rPr>
      <t xml:space="preserve"> instalação</t>
    </r>
    <r>
      <rPr>
        <sz val="10"/>
        <color theme="1"/>
        <rFont val="Calibri"/>
        <family val="2"/>
        <scheme val="minor"/>
      </rPr>
      <t>.</t>
    </r>
  </si>
  <si>
    <r>
      <t>renovação de licença de</t>
    </r>
    <r>
      <rPr>
        <b/>
        <sz val="10"/>
        <color theme="1"/>
        <rFont val="Calibri"/>
        <family val="2"/>
        <scheme val="minor"/>
      </rPr>
      <t xml:space="preserve"> operação</t>
    </r>
    <r>
      <rPr>
        <sz val="10"/>
        <color theme="1"/>
        <rFont val="Calibri"/>
        <family val="2"/>
        <scheme val="minor"/>
      </rPr>
      <t>.</t>
    </r>
  </si>
  <si>
    <t>licença ambiental de empreendimento já detentor, em momento anterior, de Autorização Ambiental de Funcionamento, Licença Prévia ou Licença de Instalação.</t>
  </si>
  <si>
    <t>Caso se trate de licença ou autorização vencidas, informar número do processo no campo de informações adicionais da “Tela 11 – Adicionais”.</t>
  </si>
  <si>
    <t>Solicitação de licença para ampliação de empreendimento.</t>
  </si>
  <si>
    <t>Nova solicitação.</t>
  </si>
  <si>
    <t>Item 1, módulo 1</t>
  </si>
  <si>
    <t>Licença anterior</t>
  </si>
  <si>
    <t>ampliação</t>
  </si>
  <si>
    <t>Responder itens 2 a 12.</t>
  </si>
  <si>
    <t>Nova</t>
  </si>
  <si>
    <t>Renovação LI</t>
  </si>
  <si>
    <t>Renovação LO</t>
  </si>
  <si>
    <t>Observação: Caso a solicitação seja para ampliação de empreendimento ou atividade com licença ambiental vencida, não marcar esta opção e, sim, a opção relativa à “nova solicitação”.</t>
  </si>
  <si>
    <t xml:space="preserve">Observação: Caso tenham ocorrido ampliações não regularizadas na licença de operação vencida ou desprovida de renovação automática, não marcar esta opção e, sim, a opção relativa à “nova solicitação”.
Caso se trate de licença ou autorização vencidas, informar número do processo no campo de informações adicionais da “Tela 11 – Adicionais”.
</t>
  </si>
  <si>
    <t>4.4 O empreendimento tem licença ambiental  vigente ou a ser renovada (inclusive AAF)?</t>
  </si>
  <si>
    <t>5.2  O empreendimento tem licença ambiental  vigente ou a ser renovada (inclusive AAF)?</t>
  </si>
  <si>
    <r>
      <t xml:space="preserve">Marque o tipo da sua solicitação: (assinale somente </t>
    </r>
    <r>
      <rPr>
        <b/>
        <sz val="10"/>
        <color theme="1"/>
        <rFont val="Calibri"/>
        <family val="2"/>
        <scheme val="minor"/>
      </rPr>
      <t>UMA</t>
    </r>
    <r>
      <rPr>
        <sz val="10"/>
        <color theme="1"/>
        <rFont val="Calibri"/>
        <family val="2"/>
        <scheme val="minor"/>
      </rPr>
      <t xml:space="preserve"> opção)</t>
    </r>
  </si>
  <si>
    <t>Relatório técnico do teste de estanqueidade com ART [apenas para Sistema de Armazenamento Subterrâneo de Combustíveis (SASC)].</t>
  </si>
  <si>
    <t>(6 dígitos)</t>
  </si>
  <si>
    <r>
      <t xml:space="preserve">Sim, porém dispensada de licenciamento conforme Parágrafo Único, do art. 2º,  da Deliberação Normativa COPAM nº 222/2018 </t>
    </r>
    <r>
      <rPr>
        <sz val="8"/>
        <rFont val="Calibri"/>
        <family val="2"/>
        <scheme val="minor"/>
      </rPr>
      <t>(somente para a atividade E-05-07-0)</t>
    </r>
  </si>
  <si>
    <t>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t>
  </si>
  <si>
    <t>modelo 3</t>
  </si>
  <si>
    <t>6. O empreendedor declara que apresentou, junto à Superintendência Regional de Meio Ambiente competente, o Formulário de Caracterização do Empreendimento instruido com estudo de tráfego de veículos, acompanhado por ART e devidamente aprovado pelo orgão competente.</t>
  </si>
  <si>
    <t>4.2 Apresentar as informações abaixo relacionadas com base em dados dos veículos/equipamentos utilizados no transporte a granel objeto do licenciamento, sejam esses de propriedade da empresa ou de autônomo prestando serviço:</t>
  </si>
  <si>
    <t>Versão 12.0 (04-10-2019)</t>
  </si>
  <si>
    <t>Renovação de LAC1</t>
  </si>
  <si>
    <t>Renovação de LAC2</t>
  </si>
  <si>
    <t>Renovação de LAT</t>
  </si>
  <si>
    <t>Renovação de LAS Cadastro</t>
  </si>
  <si>
    <t>Renovação de LAS RAS</t>
  </si>
  <si>
    <t>Haverá aumento da ADA?</t>
  </si>
  <si>
    <t xml:space="preserve"> A ampliação deve ser preenchida conforme licença anterior.</t>
  </si>
  <si>
    <t>bem cultural acautelado ou patrimônio arqueológico?</t>
  </si>
  <si>
    <t>4.1.1 Informar a região em que a atividade será exercidade de forma preponderante ________________________________</t>
  </si>
  <si>
    <t>Habilitado para solicitar isenção de tributo ?</t>
  </si>
  <si>
    <t>2.1.1. Trata-se de ampliação ou inclusão de nova atividade ?</t>
  </si>
  <si>
    <t>Quantidade já licenciada</t>
  </si>
  <si>
    <t>Quantidade acréscimo</t>
  </si>
  <si>
    <t>Ajuste FCE/SLA</t>
  </si>
  <si>
    <t>2.1.2. Se SIM (no item 2.1.1), informe a quantidade já licenciada e a ser considerada na ampliação</t>
  </si>
  <si>
    <t>Não. Pular para item 2.1.3</t>
  </si>
  <si>
    <t>rural, isenta de constituição de Reserva Legal conforme Lei 20. 922/2013, Art. 25, parágrafo segundo</t>
  </si>
  <si>
    <t>Preencher item 5.3</t>
  </si>
  <si>
    <t>Abastecimento público de água</t>
  </si>
  <si>
    <t>Tratamento de esgoto</t>
  </si>
  <si>
    <t>Aquicultura em tanque-rede</t>
  </si>
  <si>
    <t>Disposição adequada de resíduos sólidos urbanos</t>
  </si>
  <si>
    <t>Geração de energia elétrica</t>
  </si>
  <si>
    <t>Subestações</t>
  </si>
  <si>
    <t>Linhas de transmissão</t>
  </si>
  <si>
    <t>Distribuição de energia elétrica</t>
  </si>
  <si>
    <t>Nenhuma das anteriores</t>
  </si>
  <si>
    <t>Infraestrutura pública, tais como transporte, de educação e de saúde</t>
  </si>
  <si>
    <r>
      <t xml:space="preserve">5.3.2 </t>
    </r>
    <r>
      <rPr>
        <b/>
        <sz val="10"/>
        <color rgb="FF000000"/>
        <rFont val="Calibri"/>
        <family val="2"/>
        <scheme val="minor"/>
      </rPr>
      <t>SE</t>
    </r>
    <r>
      <rPr>
        <sz val="10"/>
        <color rgb="FF000000"/>
        <rFont val="Calibri"/>
        <family val="2"/>
        <scheme val="minor"/>
      </rPr>
      <t xml:space="preserve"> solicitado em 5.3. Selecione a o uso do imóvel: </t>
    </r>
  </si>
  <si>
    <r>
      <t xml:space="preserve">5.3.1 </t>
    </r>
    <r>
      <rPr>
        <b/>
        <sz val="10"/>
        <color rgb="FF000000"/>
        <rFont val="Calibri"/>
        <family val="2"/>
        <scheme val="minor"/>
      </rPr>
      <t>SE</t>
    </r>
    <r>
      <rPr>
        <sz val="10"/>
        <color rgb="FF000000"/>
        <rFont val="Calibri"/>
        <family val="2"/>
        <scheme val="minor"/>
      </rPr>
      <t xml:space="preserve"> solicitado em 5.3. Selecione a natureza jurídica do imóvel quanto ao aspecto urbano ou rural: </t>
    </r>
  </si>
  <si>
    <t>Avance para item 5.5</t>
  </si>
  <si>
    <t>zona de expansão urbana</t>
  </si>
  <si>
    <t>Preencher itens 5.3.2 e 5.4</t>
  </si>
  <si>
    <t>Preencher item 5.4</t>
  </si>
  <si>
    <t>Preencher item 5.3.1</t>
  </si>
  <si>
    <t>Preencher item 5.4.1</t>
  </si>
  <si>
    <t>5.6 Nº total de funcionários do empreendimento:</t>
  </si>
  <si>
    <t>5.7 Estimativa de investimento para implantação do empreendimento (R$):</t>
  </si>
  <si>
    <t>Solicitação encaminhada para o órgão ambiental</t>
  </si>
  <si>
    <t>-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t>
  </si>
  <si>
    <t>-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t>
  </si>
  <si>
    <t>-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t>
  </si>
  <si>
    <t>2.2.7 - Empreendimento passível de dispensa de estudo EIA/RIMA ?</t>
  </si>
  <si>
    <t>11.3</t>
  </si>
  <si>
    <t>Haverá outras intervenções ambientais que se enquadrem no rol previsto no art. 1º da Resolução Semad/IEF nº 1905, de 12 de agosto de 2013, ressalvados aquelas já representadas no item 11 ?</t>
  </si>
  <si>
    <t>11.3.1</t>
  </si>
  <si>
    <t>Haverá uso ou intervenção em recurso hídrico para suprimento direto ou indireto da atividade sob licenciamento?</t>
  </si>
  <si>
    <t>7.1.</t>
  </si>
  <si>
    <r>
      <t xml:space="preserve">Se </t>
    </r>
    <r>
      <rPr>
        <b/>
        <sz val="10"/>
        <color theme="1"/>
        <rFont val="Calibri"/>
        <family val="2"/>
        <scheme val="minor"/>
      </rPr>
      <t>SIM em 7</t>
    </r>
    <r>
      <rPr>
        <sz val="10"/>
        <color theme="1"/>
        <rFont val="Calibri"/>
        <family val="2"/>
        <scheme val="minor"/>
      </rPr>
      <t>, a utilização do recurso hídrico é/será exclusiva de Concessionária Local?</t>
    </r>
  </si>
  <si>
    <t>11.4</t>
  </si>
  <si>
    <t>11.4.1</t>
  </si>
  <si>
    <t>Houve outras intervenções ambientais que se enquadrem no rol previsto no art. 1º da Resolução Semad/IEF nº 1905, de 12 de agosto de 2013, entre o período de 22 julho de 2008 e a data de acesso a este sistema para a presente solicitação de licenciamento ?</t>
  </si>
  <si>
    <t>Orientações</t>
  </si>
  <si>
    <t>Avance para item 11.4</t>
  </si>
  <si>
    <t>Avance para item 12</t>
  </si>
  <si>
    <t>6.1 Estimativa de investimento para implantação do empreendimento (R$):</t>
  </si>
  <si>
    <r>
      <t xml:space="preserve">6.3 Se </t>
    </r>
    <r>
      <rPr>
        <b/>
        <sz val="10"/>
        <color theme="1"/>
        <rFont val="Calibri"/>
        <family val="2"/>
        <scheme val="minor"/>
      </rPr>
      <t>Não</t>
    </r>
    <r>
      <rPr>
        <sz val="10"/>
        <color theme="1"/>
        <rFont val="Calibri"/>
        <family val="2"/>
        <scheme val="minor"/>
      </rPr>
      <t>, o prenchimento do quadro a seguir é obrigatório.</t>
    </r>
  </si>
  <si>
    <t>6.4 Há/ haverá captação de água superficial em Área de Conflito por uso de recursos hídricos?</t>
  </si>
  <si>
    <t>6.5 Faz uso de Autorização / Regularização para Intervenção Ambiental?</t>
  </si>
  <si>
    <t>Sim. (Ir para item 6.5)</t>
  </si>
  <si>
    <t>Renovação de licença emitida na vigência da DN COPAM 74/2004</t>
  </si>
  <si>
    <t>2.2.8 - Deseja alterar a modalidade resultante anteriormente para outra mais restritiva?</t>
  </si>
  <si>
    <r>
      <t xml:space="preserve">2.2.8.1- </t>
    </r>
    <r>
      <rPr>
        <b/>
        <sz val="10"/>
        <color theme="1"/>
        <rFont val="Calibri"/>
        <family val="2"/>
        <scheme val="minor"/>
      </rPr>
      <t xml:space="preserve">SE SIM, </t>
    </r>
    <r>
      <rPr>
        <sz val="10"/>
        <color theme="1"/>
        <rFont val="Calibri"/>
        <family val="2"/>
        <scheme val="minor"/>
      </rPr>
      <t>em 2.2.8 selecione a nova modalidade. Caso contrário, avance para a tela indicada</t>
    </r>
  </si>
  <si>
    <t>Modalidade desejada:</t>
  </si>
  <si>
    <r>
      <t xml:space="preserve">Sim. Se </t>
    </r>
    <r>
      <rPr>
        <b/>
        <sz val="10"/>
        <rFont val="Calibri"/>
        <family val="2"/>
        <scheme val="minor"/>
      </rPr>
      <t>SIM</t>
    </r>
    <r>
      <rPr>
        <sz val="10"/>
        <rFont val="Calibri"/>
        <family val="2"/>
        <scheme val="minor"/>
      </rPr>
      <t xml:space="preserve">, informar o nome: </t>
    </r>
  </si>
  <si>
    <r>
      <t xml:space="preserve">2.1.3. Trata-se de ampliação de aeroportos regionais regularizados, código </t>
    </r>
    <r>
      <rPr>
        <sz val="11"/>
        <color theme="1"/>
        <rFont val="Calibri"/>
        <family val="2"/>
        <scheme val="minor"/>
      </rPr>
      <t>E-01-09-0</t>
    </r>
    <r>
      <rPr>
        <sz val="10"/>
        <color theme="1"/>
        <rFont val="Calibri"/>
        <family val="2"/>
        <scheme val="minor"/>
      </rPr>
      <t>, circunscrita aos limites do sítio aeroportuário e considerada de baixo potencial de impacto ambiental, nos termos da Resolução Conama 470/2015?</t>
    </r>
  </si>
  <si>
    <t xml:space="preserve">Confecção de calçados de couro </t>
  </si>
  <si>
    <t>Formulação industrial de rações balanceadas e de alimentos preparados para animais, inclusive moagem de grãos, com finalidade comercial</t>
  </si>
  <si>
    <t>Lavanderias industriais para tingimento e/ou amaciamento e/ou outros acabamentos químicos e/ou lavagem a seco que utilizem solventes orgânicos</t>
  </si>
  <si>
    <t>ç</t>
  </si>
  <si>
    <t>Supressão de maciço florestal</t>
  </si>
  <si>
    <t>Intervenção em APP</t>
  </si>
  <si>
    <t>Área de intervenção:</t>
  </si>
  <si>
    <t>3.1. Autorização para intervenção ambiental</t>
  </si>
  <si>
    <t xml:space="preserve">3.1.1 O empreendimento está localizado em zona rural ? </t>
  </si>
  <si>
    <t>3.1.2 Haverá necessidade de intervenção em vegetação nativa, exceto arvores isoladas?</t>
  </si>
  <si>
    <t>3.1.2.1 Se sim, qual o tipo de intervenção ?</t>
  </si>
  <si>
    <t>3.1.3 Haverá necessidade de supressão de arvores isoladas nativas vivas ?</t>
  </si>
  <si>
    <t>Área de intervenção (hectares):</t>
  </si>
  <si>
    <t>Quantidade de árvores:</t>
  </si>
  <si>
    <t>G-01-03-2</t>
  </si>
  <si>
    <t>p</t>
  </si>
  <si>
    <t>Silvicultura</t>
  </si>
  <si>
    <t>Culturas anuais, semiperenes e perenes e cultivos agrossilvipastoris, exceto horticultura</t>
  </si>
  <si>
    <t>5. Pagamentos</t>
  </si>
  <si>
    <t>Selecione uma opção de pagamento:</t>
  </si>
  <si>
    <t>No ato da Formalização do processo, pagar o valor integral da tabela, e caso os custos apurados na planilha sejam superiores, pagar a diferença antes do julgamento.</t>
  </si>
  <si>
    <t>No ato da Formalização do processo, pagar 70% do valor da tabela e o restante em até 5 (cinco) parcelas mensais, iguais e consecutivas, não inferiores a 04 (quatro) UFM cada, e caso os custos apurados na planilha sejam superiores, pagar a diferença antes do julgamento. Obs.: incidirá juros de mora de 1% (um por cento) ao mês e multa de 2% (dois por cento) do valor das parcelas pagas após o vencimento.</t>
  </si>
  <si>
    <r>
      <rPr>
        <b/>
        <sz val="10"/>
        <rFont val="Calibri"/>
        <family val="2"/>
        <scheme val="minor"/>
      </rPr>
      <t xml:space="preserve">Nota: </t>
    </r>
    <r>
      <rPr>
        <sz val="10"/>
        <rFont val="Calibri"/>
        <family val="2"/>
        <scheme val="minor"/>
      </rPr>
      <t>Em qualquer das situações acima, ficam o julgamento e a emissão da Licença condicionados à quitação integral dos custos, conforme art. 34º, da DN COPAM n° 217/2017.</t>
    </r>
  </si>
  <si>
    <t>6. Declaração</t>
  </si>
  <si>
    <t>Declaro sob as penas da lei que as informações prestadas são verdadeiras e que estou ciente de que a falsidade na prestação destas informações constitui crime, na forma do artigo 299, do código penal (pena de reclusão de 1 a 5 anos e multa, c/c artigo 3º da lei de crimes ambientais, c/c artigo 19, §3º, item 5, do decreto 39424/98, c/c artigo 19 da resolução CONAMA 237/97.</t>
  </si>
  <si>
    <t>Protocole o FCE na Secretaria Municipal de Meio Ambiente para receber o Formulário de Orientação Básica.</t>
  </si>
</sst>
</file>

<file path=xl/styles.xml><?xml version="1.0" encoding="utf-8"?>
<styleSheet xmlns="http://schemas.openxmlformats.org/spreadsheetml/2006/main">
  <numFmts count="8">
    <numFmt numFmtId="43" formatCode="_-* #,##0.00_-;\-* #,##0.00_-;_-* &quot;-&quot;??_-;_-@_-"/>
    <numFmt numFmtId="164" formatCode="_-* #,##0_-;\-* #,##0_-;_-* &quot;-&quot;??_-;_-@_-"/>
    <numFmt numFmtId="165" formatCode="000000000\-00"/>
    <numFmt numFmtId="166" formatCode="00000\-000"/>
    <numFmt numFmtId="167" formatCode="_-* #,##0.0_-;\-* #,##0.0_-;_-* &quot;-&quot;??_-;_-@_-"/>
    <numFmt numFmtId="168" formatCode="#,##0.000"/>
    <numFmt numFmtId="169" formatCode="0.000"/>
    <numFmt numFmtId="170" formatCode="#,##0.00_ ;\-#,##0.00\ "/>
  </numFmts>
  <fonts count="119">
    <font>
      <sz val="11"/>
      <color theme="1"/>
      <name val="Calibri"/>
      <family val="2"/>
      <scheme val="minor"/>
    </font>
    <font>
      <sz val="10"/>
      <name val="Calibri"/>
      <family val="2"/>
      <scheme val="minor"/>
    </font>
    <font>
      <b/>
      <sz val="11"/>
      <color theme="1"/>
      <name val="Calibri"/>
      <family val="2"/>
      <scheme val="minor"/>
    </font>
    <font>
      <sz val="8"/>
      <color theme="1"/>
      <name val="Calibri"/>
      <family val="2"/>
      <scheme val="minor"/>
    </font>
    <font>
      <b/>
      <sz val="10"/>
      <name val="Calibri"/>
      <family val="2"/>
      <scheme val="minor"/>
    </font>
    <font>
      <sz val="10"/>
      <color rgb="FFFF0000"/>
      <name val="Calibri"/>
      <family val="2"/>
      <scheme val="minor"/>
    </font>
    <font>
      <sz val="10"/>
      <color theme="1"/>
      <name val="Calibri"/>
      <family val="2"/>
      <scheme val="minor"/>
    </font>
    <font>
      <sz val="9"/>
      <color theme="1"/>
      <name val="Calibri"/>
      <family val="2"/>
      <scheme val="minor"/>
    </font>
    <font>
      <sz val="11"/>
      <color theme="1"/>
      <name val="Calibri"/>
      <family val="2"/>
      <scheme val="minor"/>
    </font>
    <font>
      <sz val="8"/>
      <name val="Calibri"/>
      <family val="2"/>
      <scheme val="minor"/>
    </font>
    <font>
      <sz val="9"/>
      <name val="Calibri"/>
      <family val="2"/>
      <scheme val="minor"/>
    </font>
    <font>
      <sz val="12"/>
      <color theme="1"/>
      <name val="Calibri"/>
      <family val="2"/>
      <scheme val="minor"/>
    </font>
    <font>
      <u/>
      <sz val="11"/>
      <color theme="10"/>
      <name val="Calibri"/>
      <family val="2"/>
      <scheme val="minor"/>
    </font>
    <font>
      <sz val="11"/>
      <name val="Calibri"/>
      <family val="2"/>
      <scheme val="minor"/>
    </font>
    <font>
      <b/>
      <sz val="10"/>
      <color theme="4" tint="-0.249977111117893"/>
      <name val="Calibri"/>
      <family val="2"/>
      <scheme val="minor"/>
    </font>
    <font>
      <b/>
      <sz val="10"/>
      <color theme="1"/>
      <name val="Calibri"/>
      <family val="2"/>
      <scheme val="minor"/>
    </font>
    <font>
      <b/>
      <i/>
      <sz val="11"/>
      <color theme="1"/>
      <name val="Calibri"/>
      <family val="2"/>
      <scheme val="minor"/>
    </font>
    <font>
      <sz val="10"/>
      <color theme="1"/>
      <name val="Times New Roman"/>
      <family val="1"/>
    </font>
    <font>
      <sz val="12"/>
      <color rgb="FF000000"/>
      <name val="Calibri Light"/>
      <family val="2"/>
    </font>
    <font>
      <sz val="12"/>
      <name val="Calibri Light"/>
      <family val="2"/>
    </font>
    <font>
      <b/>
      <sz val="12"/>
      <color theme="1"/>
      <name val="Calibri"/>
      <family val="2"/>
      <scheme val="minor"/>
    </font>
    <font>
      <b/>
      <u/>
      <sz val="10"/>
      <color rgb="FF002060"/>
      <name val="Arial"/>
      <family val="2"/>
    </font>
    <font>
      <sz val="10"/>
      <color rgb="FF002060"/>
      <name val="Calibri"/>
      <family val="2"/>
      <scheme val="minor"/>
    </font>
    <font>
      <sz val="11"/>
      <color rgb="FFFF0000"/>
      <name val="Calibri"/>
      <family val="2"/>
      <scheme val="minor"/>
    </font>
    <font>
      <i/>
      <sz val="10"/>
      <color theme="1"/>
      <name val="Calibri"/>
      <family val="2"/>
      <scheme val="minor"/>
    </font>
    <font>
      <i/>
      <sz val="10"/>
      <name val="Calibri"/>
      <family val="2"/>
      <scheme val="minor"/>
    </font>
    <font>
      <sz val="10"/>
      <color theme="0" tint="-4.9989318521683403E-2"/>
      <name val="Calibri"/>
      <family val="2"/>
      <scheme val="minor"/>
    </font>
    <font>
      <sz val="10"/>
      <color theme="4" tint="-0.249977111117893"/>
      <name val="Calibri"/>
      <family val="2"/>
      <scheme val="minor"/>
    </font>
    <font>
      <sz val="11"/>
      <color theme="0" tint="-4.9989318521683403E-2"/>
      <name val="Calibri"/>
      <family val="2"/>
      <scheme val="minor"/>
    </font>
    <font>
      <sz val="10"/>
      <color theme="8"/>
      <name val="Calibri"/>
      <family val="2"/>
      <scheme val="minor"/>
    </font>
    <font>
      <sz val="10"/>
      <color rgb="FF0070C0"/>
      <name val="Calibri"/>
      <family val="2"/>
      <scheme val="minor"/>
    </font>
    <font>
      <u/>
      <sz val="9.9"/>
      <color theme="10"/>
      <name val="Calibri"/>
      <family val="2"/>
    </font>
    <font>
      <b/>
      <sz val="12"/>
      <color theme="9" tint="-0.249977111117893"/>
      <name val="Calibri"/>
      <family val="2"/>
      <scheme val="minor"/>
    </font>
    <font>
      <b/>
      <sz val="9"/>
      <name val="Calibri"/>
      <family val="2"/>
      <scheme val="minor"/>
    </font>
    <font>
      <b/>
      <sz val="9"/>
      <color theme="1"/>
      <name val="Calibri"/>
      <family val="2"/>
      <scheme val="minor"/>
    </font>
    <font>
      <sz val="10"/>
      <color rgb="FF000000"/>
      <name val="Calibri"/>
      <family val="2"/>
      <scheme val="minor"/>
    </font>
    <font>
      <b/>
      <sz val="8"/>
      <color theme="1"/>
      <name val="Calibri"/>
      <family val="2"/>
      <scheme val="minor"/>
    </font>
    <font>
      <i/>
      <sz val="10"/>
      <color rgb="FF002060"/>
      <name val="Calibri"/>
      <family val="2"/>
      <scheme val="minor"/>
    </font>
    <font>
      <b/>
      <sz val="9"/>
      <color rgb="FFFF0000"/>
      <name val="Arial"/>
      <family val="2"/>
    </font>
    <font>
      <sz val="10"/>
      <color rgb="FFFF0000"/>
      <name val="Arial"/>
      <family val="2"/>
    </font>
    <font>
      <sz val="11"/>
      <color theme="0"/>
      <name val="Calibri"/>
      <family val="2"/>
      <scheme val="minor"/>
    </font>
    <font>
      <u/>
      <sz val="10"/>
      <color theme="10"/>
      <name val="Calibri"/>
      <family val="2"/>
      <scheme val="minor"/>
    </font>
    <font>
      <b/>
      <sz val="12"/>
      <color theme="0"/>
      <name val="Calibri"/>
      <family val="2"/>
      <scheme val="minor"/>
    </font>
    <font>
      <sz val="10"/>
      <color theme="0"/>
      <name val="Calibri"/>
      <family val="2"/>
      <scheme val="minor"/>
    </font>
    <font>
      <b/>
      <sz val="9"/>
      <color theme="0"/>
      <name val="Arial"/>
      <family val="2"/>
    </font>
    <font>
      <sz val="10"/>
      <color theme="0"/>
      <name val="Arial"/>
      <family val="2"/>
    </font>
    <font>
      <i/>
      <sz val="10"/>
      <color theme="0"/>
      <name val="Calibri"/>
      <family val="2"/>
      <scheme val="minor"/>
    </font>
    <font>
      <b/>
      <sz val="9"/>
      <color theme="0" tint="-4.9989318521683403E-2"/>
      <name val="Arial"/>
      <family val="2"/>
    </font>
    <font>
      <sz val="10"/>
      <color theme="0" tint="-4.9989318521683403E-2"/>
      <name val="Arial"/>
      <family val="2"/>
    </font>
    <font>
      <i/>
      <sz val="10"/>
      <color theme="0" tint="-4.9989318521683403E-2"/>
      <name val="Calibri"/>
      <family val="2"/>
      <scheme val="minor"/>
    </font>
    <font>
      <i/>
      <sz val="10"/>
      <color rgb="FF000000"/>
      <name val="Calibri"/>
      <family val="2"/>
      <scheme val="minor"/>
    </font>
    <font>
      <i/>
      <sz val="8"/>
      <color theme="1"/>
      <name val="Calibri"/>
      <family val="2"/>
      <scheme val="minor"/>
    </font>
    <font>
      <i/>
      <u/>
      <sz val="8"/>
      <color rgb="FF0000FF"/>
      <name val="Calibri"/>
      <family val="2"/>
      <scheme val="minor"/>
    </font>
    <font>
      <b/>
      <sz val="11"/>
      <color theme="0"/>
      <name val="Calibri"/>
      <family val="2"/>
      <scheme val="minor"/>
    </font>
    <font>
      <b/>
      <sz val="10"/>
      <color theme="0"/>
      <name val="Calibri"/>
      <family val="2"/>
      <scheme val="minor"/>
    </font>
    <font>
      <b/>
      <i/>
      <sz val="11"/>
      <color theme="0"/>
      <name val="Calibri"/>
      <family val="2"/>
      <scheme val="minor"/>
    </font>
    <font>
      <i/>
      <sz val="9"/>
      <color theme="0"/>
      <name val="Calibri"/>
      <family val="2"/>
      <scheme val="minor"/>
    </font>
    <font>
      <i/>
      <sz val="11"/>
      <color theme="0"/>
      <name val="Calibri"/>
      <family val="2"/>
      <scheme val="minor"/>
    </font>
    <font>
      <b/>
      <sz val="8"/>
      <color theme="0"/>
      <name val="Calibri"/>
      <family val="2"/>
      <scheme val="minor"/>
    </font>
    <font>
      <sz val="10"/>
      <name val="Calibri Light"/>
      <family val="2"/>
    </font>
    <font>
      <b/>
      <sz val="11"/>
      <name val="Calibri"/>
      <family val="2"/>
      <scheme val="minor"/>
    </font>
    <font>
      <sz val="11"/>
      <name val="Calibri"/>
      <family val="2"/>
    </font>
    <font>
      <b/>
      <sz val="10"/>
      <color rgb="FFFF0000"/>
      <name val="Calibri"/>
      <family val="2"/>
      <scheme val="minor"/>
    </font>
    <font>
      <sz val="12"/>
      <color theme="1"/>
      <name val="Times New Roman"/>
      <family val="1"/>
    </font>
    <font>
      <sz val="10"/>
      <color rgb="FF006666"/>
      <name val="Calibri"/>
      <family val="2"/>
      <scheme val="minor"/>
    </font>
    <font>
      <b/>
      <i/>
      <sz val="11"/>
      <color rgb="FF006666"/>
      <name val="Calibri"/>
      <family val="2"/>
      <scheme val="minor"/>
    </font>
    <font>
      <b/>
      <sz val="11"/>
      <color rgb="FF00ACA8"/>
      <name val="Calibri"/>
      <family val="2"/>
      <scheme val="minor"/>
    </font>
    <font>
      <sz val="7"/>
      <name val="Calibri"/>
      <family val="2"/>
      <scheme val="minor"/>
    </font>
    <font>
      <b/>
      <sz val="10"/>
      <color rgb="FF00ACA8"/>
      <name val="Calibri"/>
      <family val="2"/>
      <scheme val="minor"/>
    </font>
    <font>
      <b/>
      <i/>
      <sz val="10"/>
      <color rgb="FF006666"/>
      <name val="Calibri"/>
      <family val="2"/>
      <scheme val="minor"/>
    </font>
    <font>
      <sz val="10"/>
      <color theme="5"/>
      <name val="Calibri"/>
      <family val="2"/>
      <scheme val="minor"/>
    </font>
    <font>
      <b/>
      <sz val="10"/>
      <color rgb="FF006666"/>
      <name val="Calibri"/>
      <family val="2"/>
      <scheme val="minor"/>
    </font>
    <font>
      <b/>
      <sz val="11"/>
      <color rgb="FF009999"/>
      <name val="Calibri"/>
      <family val="2"/>
      <scheme val="minor"/>
    </font>
    <font>
      <b/>
      <sz val="11"/>
      <color rgb="FFFF0000"/>
      <name val="Calibri"/>
      <family val="2"/>
      <scheme val="minor"/>
    </font>
    <font>
      <b/>
      <u/>
      <sz val="11"/>
      <color theme="4" tint="-0.249977111117893"/>
      <name val="Calibri"/>
      <family val="2"/>
      <scheme val="minor"/>
    </font>
    <font>
      <b/>
      <u/>
      <sz val="9.9"/>
      <color theme="4" tint="-0.249977111117893"/>
      <name val="Calibri"/>
      <family val="2"/>
    </font>
    <font>
      <i/>
      <sz val="11"/>
      <color theme="1"/>
      <name val="Calibri"/>
      <family val="2"/>
      <scheme val="minor"/>
    </font>
    <font>
      <sz val="7.5"/>
      <name val="Calibri"/>
      <family val="2"/>
      <scheme val="minor"/>
    </font>
    <font>
      <b/>
      <sz val="8"/>
      <name val="Calibri"/>
      <family val="2"/>
      <scheme val="minor"/>
    </font>
    <font>
      <b/>
      <sz val="10"/>
      <color theme="4"/>
      <name val="Calibri"/>
      <family val="2"/>
      <scheme val="minor"/>
    </font>
    <font>
      <sz val="9"/>
      <name val="Arial"/>
      <family val="2"/>
    </font>
    <font>
      <sz val="10"/>
      <name val="Arial"/>
      <family val="2"/>
    </font>
    <font>
      <sz val="11"/>
      <color rgb="FF3366FF"/>
      <name val="Arial"/>
      <family val="2"/>
    </font>
    <font>
      <sz val="11"/>
      <color rgb="FFFF0000"/>
      <name val="Arial"/>
      <family val="2"/>
    </font>
    <font>
      <sz val="11"/>
      <color theme="1"/>
      <name val="Arial"/>
      <family val="2"/>
    </font>
    <font>
      <sz val="12"/>
      <color theme="1"/>
      <name val="Arial"/>
      <family val="2"/>
    </font>
    <font>
      <b/>
      <sz val="12"/>
      <color theme="1"/>
      <name val="Arial"/>
      <family val="2"/>
    </font>
    <font>
      <b/>
      <i/>
      <sz val="10"/>
      <name val="Calibri"/>
      <family val="2"/>
      <scheme val="minor"/>
    </font>
    <font>
      <b/>
      <i/>
      <sz val="11"/>
      <name val="Calibri"/>
      <family val="2"/>
      <scheme val="minor"/>
    </font>
    <font>
      <b/>
      <i/>
      <sz val="10"/>
      <color theme="1"/>
      <name val="Calibri"/>
      <family val="2"/>
      <scheme val="minor"/>
    </font>
    <font>
      <sz val="8"/>
      <color theme="4" tint="-0.249977111117893"/>
      <name val="Calibri"/>
      <family val="2"/>
      <scheme val="minor"/>
    </font>
    <font>
      <sz val="9"/>
      <color theme="4" tint="-0.249977111117893"/>
      <name val="Calibri"/>
      <family val="2"/>
      <scheme val="minor"/>
    </font>
    <font>
      <b/>
      <sz val="9"/>
      <color theme="4" tint="-0.249977111117893"/>
      <name val="Calibri"/>
      <family val="2"/>
      <scheme val="minor"/>
    </font>
    <font>
      <u/>
      <sz val="9.9"/>
      <color theme="4" tint="-0.249977111117893"/>
      <name val="Calibri"/>
      <family val="2"/>
    </font>
    <font>
      <b/>
      <sz val="9.9"/>
      <color theme="4" tint="-0.249977111117893"/>
      <name val="Calibri"/>
      <family val="2"/>
    </font>
    <font>
      <sz val="11"/>
      <color rgb="FFFF0000"/>
      <name val="Calibri"/>
      <family val="2"/>
    </font>
    <font>
      <i/>
      <sz val="10"/>
      <color rgb="FFFF0000"/>
      <name val="Calibri"/>
      <family val="2"/>
      <scheme val="minor"/>
    </font>
    <font>
      <b/>
      <sz val="9"/>
      <color rgb="FF006666"/>
      <name val="Calibri"/>
      <family val="2"/>
      <scheme val="minor"/>
    </font>
    <font>
      <b/>
      <u/>
      <sz val="11"/>
      <name val="Calibri"/>
      <family val="2"/>
    </font>
    <font>
      <sz val="9"/>
      <color theme="0"/>
      <name val="Calibri"/>
      <family val="2"/>
      <scheme val="minor"/>
    </font>
    <font>
      <b/>
      <sz val="9"/>
      <color theme="5"/>
      <name val="Arial"/>
      <family val="2"/>
    </font>
    <font>
      <sz val="10"/>
      <color theme="5"/>
      <name val="Arial"/>
      <family val="2"/>
    </font>
    <font>
      <sz val="11"/>
      <color theme="5"/>
      <name val="Calibri"/>
      <family val="2"/>
      <scheme val="minor"/>
    </font>
    <font>
      <sz val="11"/>
      <color rgb="FF00ACA8"/>
      <name val="Calibri"/>
      <family val="2"/>
      <scheme val="minor"/>
    </font>
    <font>
      <u/>
      <sz val="10"/>
      <name val="Calibri"/>
      <family val="2"/>
      <scheme val="minor"/>
    </font>
    <font>
      <sz val="11"/>
      <color theme="4" tint="-0.249977111117893"/>
      <name val="Calibri"/>
      <family val="2"/>
      <scheme val="minor"/>
    </font>
    <font>
      <sz val="9"/>
      <color rgb="FF006666"/>
      <name val="Calibri"/>
      <family val="2"/>
      <scheme val="minor"/>
    </font>
    <font>
      <b/>
      <sz val="11"/>
      <color theme="3"/>
      <name val="Calibri"/>
      <family val="2"/>
      <scheme val="minor"/>
    </font>
    <font>
      <b/>
      <sz val="10"/>
      <color theme="3"/>
      <name val="Calibri"/>
      <family val="2"/>
      <scheme val="minor"/>
    </font>
    <font>
      <b/>
      <sz val="8"/>
      <color theme="3"/>
      <name val="Calibri"/>
      <family val="2"/>
      <scheme val="minor"/>
    </font>
    <font>
      <sz val="11"/>
      <color theme="3"/>
      <name val="Calibri"/>
      <family val="2"/>
      <scheme val="minor"/>
    </font>
    <font>
      <sz val="10.5"/>
      <color rgb="FF000000"/>
      <name val="Calibri"/>
      <family val="2"/>
      <scheme val="minor"/>
    </font>
    <font>
      <b/>
      <sz val="11"/>
      <color rgb="FF006666"/>
      <name val="Calibri"/>
      <family val="2"/>
      <scheme val="minor"/>
    </font>
    <font>
      <i/>
      <sz val="11"/>
      <name val="Calibri"/>
      <family val="2"/>
      <scheme val="minor"/>
    </font>
    <font>
      <b/>
      <sz val="7.5"/>
      <name val="Calibri"/>
      <family val="2"/>
      <scheme val="minor"/>
    </font>
    <font>
      <b/>
      <sz val="10"/>
      <color rgb="FF000000"/>
      <name val="Calibri"/>
      <family val="2"/>
      <scheme val="minor"/>
    </font>
    <font>
      <sz val="10"/>
      <color rgb="FF00B0F0"/>
      <name val="Calibri"/>
      <family val="2"/>
      <scheme val="minor"/>
    </font>
    <font>
      <b/>
      <sz val="10"/>
      <color rgb="FF0070C0"/>
      <name val="Calibri"/>
      <family val="2"/>
      <scheme val="minor"/>
    </font>
    <font>
      <b/>
      <sz val="9"/>
      <name val="Arial"/>
      <family val="2"/>
    </font>
  </fonts>
  <fills count="4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006666"/>
        <bgColor indexed="64"/>
      </patternFill>
    </fill>
    <fill>
      <patternFill patternType="solid">
        <fgColor rgb="FFDDFFF7"/>
        <bgColor indexed="64"/>
      </patternFill>
    </fill>
    <fill>
      <patternFill patternType="solid">
        <fgColor rgb="FFC5FFEC"/>
        <bgColor indexed="64"/>
      </patternFill>
    </fill>
    <fill>
      <patternFill patternType="solid">
        <fgColor rgb="FFE5FFFF"/>
        <bgColor indexed="64"/>
      </patternFill>
    </fill>
    <fill>
      <patternFill patternType="solid">
        <fgColor rgb="FF64C6A8"/>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rgb="FFFF0000"/>
        <bgColor indexed="64"/>
      </patternFill>
    </fill>
    <fill>
      <patternFill patternType="solid">
        <fgColor rgb="FF00B05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00DFDA"/>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9999"/>
        <bgColor indexed="64"/>
      </patternFill>
    </fill>
    <fill>
      <patternFill patternType="solid">
        <fgColor rgb="FFFFAFAF"/>
        <bgColor indexed="64"/>
      </patternFill>
    </fill>
    <fill>
      <patternFill patternType="solid">
        <fgColor rgb="FFFFC1C1"/>
        <bgColor indexed="64"/>
      </patternFill>
    </fill>
    <fill>
      <patternFill patternType="solid">
        <fgColor theme="5"/>
        <bgColor indexed="64"/>
      </patternFill>
    </fill>
    <fill>
      <patternFill patternType="solid">
        <fgColor theme="8" tint="0.59999389629810485"/>
        <bgColor indexed="64"/>
      </patternFill>
    </fill>
    <fill>
      <patternFill patternType="solid">
        <fgColor theme="7"/>
        <bgColor indexed="64"/>
      </patternFill>
    </fill>
    <fill>
      <patternFill patternType="solid">
        <fgColor rgb="FFC00000"/>
        <bgColor indexed="64"/>
      </patternFill>
    </fill>
    <fill>
      <patternFill patternType="solid">
        <fgColor theme="6" tint="-0.249977111117893"/>
        <bgColor indexed="64"/>
      </patternFill>
    </fill>
    <fill>
      <patternFill patternType="solid">
        <fgColor rgb="FFCCECFF"/>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rgb="FF92D05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rgb="FF006666"/>
      </left>
      <right/>
      <top style="thin">
        <color rgb="FF006666"/>
      </top>
      <bottom style="thin">
        <color rgb="FF006666"/>
      </bottom>
      <diagonal/>
    </border>
    <border>
      <left/>
      <right/>
      <top style="thin">
        <color rgb="FF006666"/>
      </top>
      <bottom style="thin">
        <color rgb="FF006666"/>
      </bottom>
      <diagonal/>
    </border>
    <border>
      <left/>
      <right style="thin">
        <color rgb="FF006666"/>
      </right>
      <top style="thin">
        <color rgb="FF006666"/>
      </top>
      <bottom style="thin">
        <color rgb="FF006666"/>
      </bottom>
      <diagonal/>
    </border>
    <border>
      <left style="thin">
        <color rgb="FF006666"/>
      </left>
      <right style="thin">
        <color rgb="FF006666"/>
      </right>
      <top style="thin">
        <color rgb="FF006666"/>
      </top>
      <bottom style="thin">
        <color rgb="FF006666"/>
      </bottom>
      <diagonal/>
    </border>
    <border>
      <left style="thin">
        <color rgb="FF006666"/>
      </left>
      <right/>
      <top/>
      <bottom/>
      <diagonal/>
    </border>
    <border>
      <left/>
      <right/>
      <top style="thin">
        <color rgb="FF006666"/>
      </top>
      <bottom/>
      <diagonal/>
    </border>
    <border>
      <left style="thin">
        <color indexed="64"/>
      </left>
      <right style="thin">
        <color indexed="64"/>
      </right>
      <top style="medium">
        <color indexed="64"/>
      </top>
      <bottom style="thin">
        <color indexed="64"/>
      </bottom>
      <diagonal/>
    </border>
    <border>
      <left/>
      <right style="thin">
        <color indexed="64"/>
      </right>
      <top style="thin">
        <color rgb="FF006666"/>
      </top>
      <bottom/>
      <diagonal/>
    </border>
    <border>
      <left style="medium">
        <color indexed="64"/>
      </left>
      <right style="thin">
        <color indexed="64"/>
      </right>
      <top/>
      <bottom/>
      <diagonal/>
    </border>
    <border>
      <left/>
      <right/>
      <top style="thin">
        <color rgb="FF006666"/>
      </top>
      <bottom style="thin">
        <color indexed="64"/>
      </bottom>
      <diagonal/>
    </border>
    <border>
      <left style="thin">
        <color rgb="FF006666"/>
      </left>
      <right/>
      <top style="medium">
        <color indexed="64"/>
      </top>
      <bottom style="thin">
        <color rgb="FF006666"/>
      </bottom>
      <diagonal/>
    </border>
    <border>
      <left/>
      <right/>
      <top style="medium">
        <color indexed="64"/>
      </top>
      <bottom style="thin">
        <color rgb="FF006666"/>
      </bottom>
      <diagonal/>
    </border>
    <border>
      <left/>
      <right style="thin">
        <color rgb="FF006666"/>
      </right>
      <top style="medium">
        <color indexed="64"/>
      </top>
      <bottom style="thin">
        <color rgb="FF006666"/>
      </bottom>
      <diagonal/>
    </border>
    <border>
      <left style="medium">
        <color indexed="64"/>
      </left>
      <right style="medium">
        <color indexed="64"/>
      </right>
      <top/>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006666"/>
      </left>
      <right/>
      <top/>
      <bottom style="thin">
        <color rgb="FF006666"/>
      </bottom>
      <diagonal/>
    </border>
    <border>
      <left/>
      <right/>
      <top/>
      <bottom style="thin">
        <color rgb="FF006666"/>
      </bottom>
      <diagonal/>
    </border>
    <border>
      <left/>
      <right style="thin">
        <color rgb="FF006666"/>
      </right>
      <top/>
      <bottom style="thin">
        <color rgb="FF006666"/>
      </bottom>
      <diagonal/>
    </border>
    <border>
      <left style="thin">
        <color rgb="FF006666"/>
      </left>
      <right/>
      <top style="thin">
        <color rgb="FF006666"/>
      </top>
      <bottom/>
      <diagonal/>
    </border>
    <border>
      <left/>
      <right style="thin">
        <color rgb="FF006666"/>
      </right>
      <top style="thin">
        <color rgb="FF006666"/>
      </top>
      <bottom/>
      <diagonal/>
    </border>
    <border>
      <left/>
      <right/>
      <top style="thin">
        <color indexed="64"/>
      </top>
      <bottom style="thin">
        <color rgb="FF006666"/>
      </bottom>
      <diagonal/>
    </border>
  </borders>
  <cellStyleXfs count="5">
    <xf numFmtId="0" fontId="0" fillId="0" borderId="0"/>
    <xf numFmtId="43" fontId="8" fillId="0" borderId="0" applyFont="0" applyFill="0" applyBorder="0" applyAlignment="0" applyProtection="0"/>
    <xf numFmtId="0" fontId="12" fillId="0" borderId="0" applyNumberFormat="0" applyFill="0" applyBorder="0" applyAlignment="0" applyProtection="0"/>
    <xf numFmtId="0" fontId="31" fillId="0" borderId="0" applyNumberFormat="0" applyFill="0" applyBorder="0" applyAlignment="0" applyProtection="0">
      <alignment vertical="top"/>
      <protection locked="0"/>
    </xf>
    <xf numFmtId="43" fontId="8" fillId="0" borderId="0" applyFont="0" applyFill="0" applyBorder="0" applyAlignment="0" applyProtection="0"/>
  </cellStyleXfs>
  <cellXfs count="1203">
    <xf numFmtId="0" fontId="0" fillId="0" borderId="0" xfId="0"/>
    <xf numFmtId="0" fontId="0" fillId="0" borderId="0" xfId="0"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0" xfId="0" applyAlignment="1" applyProtection="1">
      <alignment horizontal="center" vertical="center"/>
      <protection hidden="1"/>
    </xf>
    <xf numFmtId="0" fontId="3" fillId="0" borderId="1" xfId="0" applyFont="1" applyBorder="1" applyAlignment="1" applyProtection="1">
      <alignment horizontal="center" vertical="center" wrapText="1"/>
      <protection hidden="1"/>
    </xf>
    <xf numFmtId="0" fontId="2" fillId="0" borderId="0" xfId="0" applyFont="1" applyAlignment="1" applyProtection="1">
      <alignment horizontal="center" vertical="center" textRotation="90"/>
      <protection hidden="1"/>
    </xf>
    <xf numFmtId="0" fontId="0" fillId="0" borderId="0" xfId="0" applyAlignment="1" applyProtection="1">
      <alignment vertical="center"/>
      <protection hidden="1"/>
    </xf>
    <xf numFmtId="0" fontId="0" fillId="3" borderId="1" xfId="0" applyFill="1" applyBorder="1" applyAlignment="1" applyProtection="1">
      <alignment horizontal="center"/>
      <protection hidden="1"/>
    </xf>
    <xf numFmtId="0" fontId="2" fillId="0" borderId="1" xfId="0" applyFont="1" applyBorder="1" applyAlignment="1" applyProtection="1">
      <alignment horizontal="center" vertical="center"/>
      <protection hidden="1"/>
    </xf>
    <xf numFmtId="0" fontId="2" fillId="0" borderId="1" xfId="0" applyFont="1" applyBorder="1" applyAlignment="1" applyProtection="1">
      <alignment horizontal="center"/>
      <protection hidden="1"/>
    </xf>
    <xf numFmtId="0" fontId="2" fillId="0" borderId="2" xfId="0" applyFont="1" applyBorder="1" applyAlignment="1" applyProtection="1">
      <alignment horizontal="center"/>
      <protection hidden="1"/>
    </xf>
    <xf numFmtId="0" fontId="0" fillId="0" borderId="4" xfId="0" applyBorder="1" applyAlignment="1" applyProtection="1">
      <alignment horizontal="center"/>
      <protection hidden="1"/>
    </xf>
    <xf numFmtId="0" fontId="0" fillId="0" borderId="1" xfId="0" applyBorder="1" applyAlignment="1" applyProtection="1">
      <alignment horizontal="center" vertical="center"/>
      <protection hidden="1"/>
    </xf>
    <xf numFmtId="0" fontId="0" fillId="0" borderId="23" xfId="0" applyBorder="1" applyAlignment="1" applyProtection="1">
      <alignment horizontal="center"/>
      <protection hidden="1"/>
    </xf>
    <xf numFmtId="0" fontId="0" fillId="0" borderId="5" xfId="0" applyBorder="1" applyAlignment="1" applyProtection="1">
      <alignment horizontal="center"/>
      <protection hidden="1"/>
    </xf>
    <xf numFmtId="0" fontId="12" fillId="0" borderId="0" xfId="2" applyProtection="1">
      <protection hidden="1"/>
    </xf>
    <xf numFmtId="0" fontId="0" fillId="2" borderId="0" xfId="0" applyFill="1" applyProtection="1">
      <protection hidden="1"/>
    </xf>
    <xf numFmtId="49" fontId="1" fillId="2" borderId="0" xfId="0" applyNumberFormat="1" applyFont="1" applyFill="1" applyAlignment="1" applyProtection="1">
      <alignment horizontal="left" vertical="center"/>
      <protection hidden="1"/>
    </xf>
    <xf numFmtId="0" fontId="6" fillId="0" borderId="1" xfId="0" applyFont="1" applyBorder="1" applyAlignment="1" applyProtection="1">
      <alignment horizontal="center" vertical="center" wrapText="1"/>
      <protection hidden="1"/>
    </xf>
    <xf numFmtId="0" fontId="6" fillId="4" borderId="0" xfId="0" applyFont="1" applyFill="1"/>
    <xf numFmtId="0" fontId="23" fillId="4" borderId="0" xfId="0" applyFont="1" applyFill="1" applyAlignment="1" applyProtection="1">
      <alignment vertical="center"/>
      <protection hidden="1"/>
    </xf>
    <xf numFmtId="0" fontId="14" fillId="2" borderId="1" xfId="0" applyFont="1" applyFill="1" applyBorder="1" applyAlignment="1" applyProtection="1">
      <alignment horizontal="center" vertical="center"/>
      <protection locked="0" hidden="1"/>
    </xf>
    <xf numFmtId="49" fontId="14" fillId="2" borderId="1" xfId="0" applyNumberFormat="1" applyFont="1" applyFill="1" applyBorder="1" applyAlignment="1" applyProtection="1">
      <alignment horizontal="center" vertical="center"/>
      <protection locked="0" hidden="1"/>
    </xf>
    <xf numFmtId="0" fontId="28"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46" fillId="6" borderId="1" xfId="0" applyFont="1" applyFill="1" applyBorder="1" applyAlignment="1" applyProtection="1">
      <alignment horizontal="center" vertical="center" wrapText="1"/>
      <protection hidden="1"/>
    </xf>
    <xf numFmtId="0" fontId="46" fillId="6" borderId="1" xfId="0" applyFont="1" applyFill="1" applyBorder="1" applyAlignment="1" applyProtection="1">
      <alignment vertical="center" wrapText="1"/>
      <protection hidden="1"/>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right" vertical="center"/>
    </xf>
    <xf numFmtId="0" fontId="3" fillId="0" borderId="0" xfId="0" applyFont="1"/>
    <xf numFmtId="0" fontId="6" fillId="7" borderId="1" xfId="0" applyFont="1" applyFill="1" applyBorder="1" applyAlignment="1" applyProtection="1">
      <alignment horizontal="center" vertical="center" wrapText="1"/>
      <protection hidden="1"/>
    </xf>
    <xf numFmtId="4" fontId="6" fillId="7" borderId="1" xfId="0" applyNumberFormat="1" applyFont="1" applyFill="1" applyBorder="1" applyAlignment="1" applyProtection="1">
      <alignment horizontal="center" vertical="center" wrapText="1"/>
      <protection hidden="1"/>
    </xf>
    <xf numFmtId="0" fontId="0" fillId="0" borderId="0" xfId="0" applyAlignment="1">
      <alignment horizontal="left" vertical="center"/>
    </xf>
    <xf numFmtId="4" fontId="6" fillId="0" borderId="1" xfId="0" applyNumberFormat="1" applyFont="1" applyBorder="1" applyAlignment="1" applyProtection="1">
      <alignment horizontal="center" vertical="center" wrapText="1"/>
      <protection hidden="1"/>
    </xf>
    <xf numFmtId="0" fontId="57" fillId="6" borderId="6" xfId="0" applyFont="1" applyFill="1" applyBorder="1" applyAlignment="1" applyProtection="1">
      <alignment horizontal="center" vertical="center"/>
      <protection hidden="1"/>
    </xf>
    <xf numFmtId="0" fontId="53" fillId="6" borderId="1" xfId="0" applyFont="1" applyFill="1" applyBorder="1" applyAlignment="1" applyProtection="1">
      <alignment horizontal="center" vertical="center" wrapText="1"/>
      <protection hidden="1"/>
    </xf>
    <xf numFmtId="0" fontId="53" fillId="6" borderId="1" xfId="0" quotePrefix="1" applyFont="1" applyFill="1" applyBorder="1" applyAlignment="1" applyProtection="1">
      <alignment horizontal="center" vertical="center" wrapText="1"/>
      <protection hidden="1"/>
    </xf>
    <xf numFmtId="0" fontId="58" fillId="6" borderId="1" xfId="0" applyFont="1" applyFill="1" applyBorder="1" applyAlignment="1" applyProtection="1">
      <alignment horizontal="center" vertical="center" wrapText="1"/>
      <protection hidden="1"/>
    </xf>
    <xf numFmtId="0" fontId="54" fillId="6" borderId="1" xfId="0" quotePrefix="1" applyFont="1" applyFill="1" applyBorder="1" applyAlignment="1" applyProtection="1">
      <alignment horizontal="center" vertical="center" wrapText="1"/>
      <protection hidden="1"/>
    </xf>
    <xf numFmtId="0" fontId="40" fillId="6"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quotePrefix="1" applyBorder="1" applyAlignment="1">
      <alignment horizontal="center" vertical="center"/>
    </xf>
    <xf numFmtId="164" fontId="0" fillId="0" borderId="1" xfId="1" applyNumberFormat="1" applyFont="1" applyBorder="1" applyAlignment="1">
      <alignment horizontal="right" vertical="center"/>
    </xf>
    <xf numFmtId="0" fontId="3" fillId="0" borderId="1" xfId="0" applyFont="1" applyBorder="1" applyAlignment="1">
      <alignment horizontal="center" vertical="center" wrapText="1"/>
    </xf>
    <xf numFmtId="164" fontId="0" fillId="0" borderId="1" xfId="1" applyNumberFormat="1" applyFont="1" applyBorder="1" applyAlignment="1">
      <alignment horizontal="center" vertical="center"/>
    </xf>
    <xf numFmtId="0" fontId="0" fillId="8" borderId="1" xfId="0" applyFill="1" applyBorder="1" applyAlignment="1" applyProtection="1">
      <alignment horizontal="center" vertical="center"/>
      <protection hidden="1"/>
    </xf>
    <xf numFmtId="0" fontId="0" fillId="0" borderId="1" xfId="0" applyBorder="1" applyAlignment="1">
      <alignment horizontal="left" vertical="center" wrapText="1"/>
    </xf>
    <xf numFmtId="0" fontId="0" fillId="7" borderId="1" xfId="0" applyFill="1" applyBorder="1" applyAlignment="1">
      <alignment horizontal="center" vertical="center"/>
    </xf>
    <xf numFmtId="0" fontId="0" fillId="7" borderId="1" xfId="0" applyFill="1" applyBorder="1" applyAlignment="1">
      <alignment horizontal="center" vertical="center" wrapText="1"/>
    </xf>
    <xf numFmtId="0" fontId="0" fillId="7" borderId="1" xfId="0" quotePrefix="1" applyFill="1" applyBorder="1" applyAlignment="1">
      <alignment horizontal="center" vertical="center"/>
    </xf>
    <xf numFmtId="164" fontId="0" fillId="7" borderId="1" xfId="1" applyNumberFormat="1" applyFont="1" applyFill="1" applyBorder="1" applyAlignment="1">
      <alignment horizontal="right" vertical="center"/>
    </xf>
    <xf numFmtId="0" fontId="3" fillId="7" borderId="1" xfId="0" applyFont="1" applyFill="1" applyBorder="1" applyAlignment="1">
      <alignment horizontal="center" vertical="center" wrapText="1"/>
    </xf>
    <xf numFmtId="164" fontId="0" fillId="7" borderId="1" xfId="1" applyNumberFormat="1" applyFont="1" applyFill="1" applyBorder="1" applyAlignment="1">
      <alignment horizontal="center" vertical="center"/>
    </xf>
    <xf numFmtId="0" fontId="0" fillId="7" borderId="1" xfId="0" applyFill="1" applyBorder="1" applyAlignment="1" applyProtection="1">
      <alignment horizontal="center" vertical="center"/>
      <protection hidden="1"/>
    </xf>
    <xf numFmtId="0" fontId="0" fillId="7" borderId="1" xfId="0" applyFill="1" applyBorder="1" applyAlignment="1">
      <alignment horizontal="left" vertical="center" wrapText="1"/>
    </xf>
    <xf numFmtId="167" fontId="0" fillId="7" borderId="1" xfId="1" applyNumberFormat="1" applyFont="1" applyFill="1" applyBorder="1" applyAlignment="1">
      <alignment horizontal="right" vertical="center"/>
    </xf>
    <xf numFmtId="167" fontId="0" fillId="7" borderId="1" xfId="1" applyNumberFormat="1" applyFont="1" applyFill="1" applyBorder="1" applyAlignment="1">
      <alignment horizontal="center" vertical="center"/>
    </xf>
    <xf numFmtId="167" fontId="0" fillId="0" borderId="1" xfId="1" applyNumberFormat="1" applyFont="1" applyBorder="1" applyAlignment="1">
      <alignment horizontal="center" vertical="center"/>
    </xf>
    <xf numFmtId="0" fontId="3" fillId="7" borderId="1" xfId="0" applyFont="1" applyFill="1" applyBorder="1" applyAlignment="1" applyProtection="1">
      <alignment horizontal="center" vertical="center" wrapText="1"/>
      <protection hidden="1"/>
    </xf>
    <xf numFmtId="0" fontId="6" fillId="2" borderId="20" xfId="0" applyFont="1" applyFill="1" applyBorder="1"/>
    <xf numFmtId="0" fontId="6" fillId="2" borderId="21" xfId="0" applyFont="1" applyFill="1" applyBorder="1" applyAlignment="1">
      <alignment vertical="center"/>
    </xf>
    <xf numFmtId="0" fontId="6" fillId="2" borderId="21" xfId="0" applyFont="1" applyFill="1" applyBorder="1"/>
    <xf numFmtId="0" fontId="6" fillId="2" borderId="22" xfId="0" applyFont="1" applyFill="1" applyBorder="1"/>
    <xf numFmtId="0" fontId="6" fillId="4" borderId="0" xfId="0" applyFont="1" applyFill="1" applyAlignment="1">
      <alignment vertical="center"/>
    </xf>
    <xf numFmtId="0" fontId="6" fillId="4" borderId="0" xfId="0" applyFont="1" applyFill="1" applyAlignment="1">
      <alignment horizontal="left" vertical="center" wrapText="1"/>
    </xf>
    <xf numFmtId="0" fontId="6" fillId="4" borderId="0" xfId="0" applyFont="1" applyFill="1" applyAlignment="1" applyProtection="1">
      <alignment horizontal="center" vertical="center"/>
      <protection hidden="1"/>
    </xf>
    <xf numFmtId="0" fontId="6" fillId="4" borderId="0" xfId="0" applyFont="1" applyFill="1" applyProtection="1">
      <protection hidden="1"/>
    </xf>
    <xf numFmtId="0" fontId="15" fillId="4" borderId="0" xfId="0" applyFont="1" applyFill="1" applyProtection="1">
      <protection hidden="1"/>
    </xf>
    <xf numFmtId="0" fontId="15" fillId="4" borderId="0" xfId="0" applyFont="1" applyFill="1" applyAlignment="1" applyProtection="1">
      <alignment horizontal="center"/>
      <protection hidden="1"/>
    </xf>
    <xf numFmtId="0" fontId="22" fillId="4" borderId="0" xfId="0" applyFont="1" applyFill="1" applyAlignment="1">
      <alignment vertical="center"/>
    </xf>
    <xf numFmtId="0" fontId="13" fillId="0" borderId="0" xfId="0" applyFont="1" applyAlignment="1" applyProtection="1">
      <alignment wrapText="1"/>
      <protection hidden="1"/>
    </xf>
    <xf numFmtId="0" fontId="13" fillId="0" borderId="1" xfId="0" applyFont="1" applyBorder="1" applyAlignment="1" applyProtection="1">
      <alignment wrapText="1"/>
      <protection hidden="1"/>
    </xf>
    <xf numFmtId="0" fontId="13" fillId="15" borderId="0" xfId="0" applyFont="1" applyFill="1" applyAlignment="1" applyProtection="1">
      <alignment wrapText="1"/>
      <protection hidden="1"/>
    </xf>
    <xf numFmtId="0" fontId="13" fillId="0" borderId="1" xfId="0" applyFont="1" applyBorder="1" applyAlignment="1" applyProtection="1">
      <alignment horizontal="center" wrapText="1"/>
      <protection hidden="1"/>
    </xf>
    <xf numFmtId="0" fontId="13" fillId="0" borderId="5" xfId="0" applyFont="1" applyBorder="1" applyAlignment="1" applyProtection="1">
      <alignment wrapText="1"/>
      <protection hidden="1"/>
    </xf>
    <xf numFmtId="0" fontId="13" fillId="0" borderId="5" xfId="0" applyFont="1" applyBorder="1" applyAlignment="1" applyProtection="1">
      <alignment horizontal="center" vertical="center" wrapText="1"/>
      <protection hidden="1"/>
    </xf>
    <xf numFmtId="0" fontId="13" fillId="3" borderId="0" xfId="0" applyFont="1" applyFill="1" applyAlignment="1" applyProtection="1">
      <alignment horizontal="center" wrapText="1"/>
      <protection hidden="1"/>
    </xf>
    <xf numFmtId="0" fontId="13" fillId="0" borderId="0" xfId="0" applyFont="1" applyAlignment="1" applyProtection="1">
      <alignment horizontal="center" wrapText="1"/>
      <protection hidden="1"/>
    </xf>
    <xf numFmtId="0" fontId="13" fillId="10" borderId="1" xfId="0" applyFont="1" applyFill="1" applyBorder="1" applyAlignment="1" applyProtection="1">
      <alignment wrapText="1"/>
      <protection hidden="1"/>
    </xf>
    <xf numFmtId="0" fontId="13" fillId="10" borderId="0" xfId="0" applyFont="1" applyFill="1" applyAlignment="1" applyProtection="1">
      <alignment wrapText="1"/>
      <protection hidden="1"/>
    </xf>
    <xf numFmtId="0" fontId="13" fillId="10" borderId="4" xfId="0" applyFont="1" applyFill="1" applyBorder="1" applyAlignment="1" applyProtection="1">
      <alignment horizontal="center" wrapText="1"/>
      <protection hidden="1"/>
    </xf>
    <xf numFmtId="0" fontId="13" fillId="0" borderId="23" xfId="0" applyFont="1" applyBorder="1" applyAlignment="1" applyProtection="1">
      <alignment horizontal="center" vertical="center" wrapText="1"/>
      <protection hidden="1"/>
    </xf>
    <xf numFmtId="0" fontId="60" fillId="11" borderId="4" xfId="0" applyFont="1" applyFill="1" applyBorder="1" applyAlignment="1" applyProtection="1">
      <alignment wrapText="1"/>
      <protection hidden="1"/>
    </xf>
    <xf numFmtId="0" fontId="13" fillId="3" borderId="0" xfId="0" applyFont="1" applyFill="1" applyAlignment="1" applyProtection="1">
      <alignment wrapText="1"/>
      <protection hidden="1"/>
    </xf>
    <xf numFmtId="0" fontId="1" fillId="3" borderId="1" xfId="0" applyFont="1" applyFill="1" applyBorder="1" applyAlignment="1" applyProtection="1">
      <alignment wrapText="1"/>
      <protection hidden="1"/>
    </xf>
    <xf numFmtId="0" fontId="13" fillId="3" borderId="1" xfId="0" applyFont="1" applyFill="1" applyBorder="1" applyAlignment="1" applyProtection="1">
      <alignment wrapText="1"/>
      <protection hidden="1"/>
    </xf>
    <xf numFmtId="0" fontId="60" fillId="11" borderId="23" xfId="0" applyFont="1" applyFill="1" applyBorder="1" applyAlignment="1" applyProtection="1">
      <alignment wrapText="1"/>
      <protection hidden="1"/>
    </xf>
    <xf numFmtId="0" fontId="60" fillId="11" borderId="5" xfId="0" applyFont="1" applyFill="1" applyBorder="1" applyAlignment="1" applyProtection="1">
      <alignment wrapText="1"/>
      <protection hidden="1"/>
    </xf>
    <xf numFmtId="0" fontId="60" fillId="3" borderId="4" xfId="0" applyFont="1" applyFill="1" applyBorder="1" applyAlignment="1" applyProtection="1">
      <alignment wrapText="1"/>
      <protection hidden="1"/>
    </xf>
    <xf numFmtId="0" fontId="13" fillId="12" borderId="1" xfId="0" applyFont="1" applyFill="1" applyBorder="1" applyAlignment="1" applyProtection="1">
      <alignment horizontal="center" wrapText="1"/>
      <protection hidden="1"/>
    </xf>
    <xf numFmtId="0" fontId="60" fillId="12" borderId="1" xfId="0" applyFont="1" applyFill="1" applyBorder="1" applyAlignment="1" applyProtection="1">
      <alignment horizontal="center" wrapText="1"/>
      <protection hidden="1"/>
    </xf>
    <xf numFmtId="0" fontId="13" fillId="0" borderId="5" xfId="0" applyFont="1" applyBorder="1" applyAlignment="1" applyProtection="1">
      <alignment vertical="center"/>
      <protection hidden="1"/>
    </xf>
    <xf numFmtId="0" fontId="13" fillId="0" borderId="1" xfId="0" applyFont="1" applyBorder="1" applyAlignment="1" applyProtection="1">
      <alignment horizontal="center" vertical="center"/>
      <protection hidden="1"/>
    </xf>
    <xf numFmtId="0" fontId="60" fillId="0" borderId="1" xfId="0" applyFont="1" applyBorder="1" applyAlignment="1" applyProtection="1">
      <alignment horizontal="center" vertical="center" wrapText="1"/>
      <protection hidden="1"/>
    </xf>
    <xf numFmtId="0" fontId="0" fillId="0" borderId="1" xfId="0" applyBorder="1" applyAlignment="1" applyProtection="1">
      <alignment vertical="center" wrapText="1"/>
      <protection hidden="1"/>
    </xf>
    <xf numFmtId="0" fontId="13" fillId="0" borderId="1" xfId="0" applyFont="1" applyBorder="1" applyAlignment="1" applyProtection="1">
      <alignment horizontal="left" vertical="center" wrapText="1"/>
      <protection hidden="1"/>
    </xf>
    <xf numFmtId="0" fontId="13" fillId="3" borderId="1" xfId="0" applyFont="1" applyFill="1" applyBorder="1" applyAlignment="1" applyProtection="1">
      <alignment horizontal="left" vertical="center" wrapText="1"/>
      <protection hidden="1"/>
    </xf>
    <xf numFmtId="0" fontId="13" fillId="13" borderId="1" xfId="0" applyFont="1" applyFill="1" applyBorder="1" applyAlignment="1" applyProtection="1">
      <alignment wrapText="1"/>
      <protection hidden="1"/>
    </xf>
    <xf numFmtId="0" fontId="13" fillId="0" borderId="1" xfId="0" applyFont="1" applyBorder="1" applyAlignment="1" applyProtection="1">
      <alignment vertical="center"/>
      <protection hidden="1"/>
    </xf>
    <xf numFmtId="0" fontId="61" fillId="0" borderId="1" xfId="0" applyFont="1" applyBorder="1" applyAlignment="1" applyProtection="1">
      <alignment horizontal="justify" vertical="center" wrapText="1"/>
      <protection hidden="1"/>
    </xf>
    <xf numFmtId="0" fontId="61" fillId="3" borderId="1" xfId="0" applyFont="1" applyFill="1" applyBorder="1" applyAlignment="1" applyProtection="1">
      <alignment horizontal="left" vertical="center" wrapText="1"/>
      <protection hidden="1"/>
    </xf>
    <xf numFmtId="0" fontId="13" fillId="3" borderId="1" xfId="0" applyFont="1" applyFill="1" applyBorder="1" applyAlignment="1" applyProtection="1">
      <alignment vertical="top" wrapText="1"/>
      <protection hidden="1"/>
    </xf>
    <xf numFmtId="0" fontId="13" fillId="10" borderId="1" xfId="0" applyFont="1" applyFill="1" applyBorder="1" applyAlignment="1" applyProtection="1">
      <alignment vertical="center"/>
      <protection hidden="1"/>
    </xf>
    <xf numFmtId="0" fontId="6" fillId="2" borderId="0" xfId="0" applyFont="1" applyFill="1" applyProtection="1">
      <protection hidden="1"/>
    </xf>
    <xf numFmtId="0" fontId="63" fillId="0" borderId="0" xfId="0" applyFont="1"/>
    <xf numFmtId="0" fontId="0" fillId="0" borderId="1" xfId="0" applyBorder="1"/>
    <xf numFmtId="0" fontId="23" fillId="4" borderId="0" xfId="0" applyFont="1" applyFill="1" applyAlignment="1" applyProtection="1">
      <alignment horizontal="center" vertical="center"/>
      <protection hidden="1"/>
    </xf>
    <xf numFmtId="0" fontId="13" fillId="16" borderId="0" xfId="0" applyFont="1" applyFill="1" applyAlignment="1" applyProtection="1">
      <alignment wrapText="1"/>
      <protection hidden="1"/>
    </xf>
    <xf numFmtId="0" fontId="0" fillId="19" borderId="1" xfId="0" applyFill="1" applyBorder="1" applyAlignment="1">
      <alignment horizontal="center" vertical="center"/>
    </xf>
    <xf numFmtId="0" fontId="0" fillId="19" borderId="1" xfId="0" applyFill="1" applyBorder="1" applyAlignment="1">
      <alignment horizontal="center"/>
    </xf>
    <xf numFmtId="0" fontId="6" fillId="20" borderId="1" xfId="0" applyFont="1" applyFill="1" applyBorder="1" applyAlignment="1">
      <alignment horizontal="center" wrapText="1"/>
    </xf>
    <xf numFmtId="0" fontId="6" fillId="20" borderId="5" xfId="0" applyFont="1" applyFill="1" applyBorder="1" applyAlignment="1">
      <alignment horizontal="center" wrapText="1"/>
    </xf>
    <xf numFmtId="0" fontId="0" fillId="0" borderId="1" xfId="0" applyBorder="1" applyProtection="1">
      <protection hidden="1"/>
    </xf>
    <xf numFmtId="0" fontId="0" fillId="2" borderId="0" xfId="0" applyFill="1" applyAlignment="1" applyProtection="1">
      <alignment horizontal="center"/>
      <protection hidden="1"/>
    </xf>
    <xf numFmtId="0" fontId="6" fillId="4" borderId="0" xfId="0" applyFont="1" applyFill="1" applyAlignment="1" applyProtection="1">
      <alignment horizontal="left"/>
      <protection hidden="1"/>
    </xf>
    <xf numFmtId="0" fontId="11" fillId="2" borderId="0" xfId="0" applyFont="1" applyFill="1" applyAlignment="1" applyProtection="1">
      <alignment horizontal="left" vertical="center"/>
      <protection hidden="1"/>
    </xf>
    <xf numFmtId="0" fontId="2" fillId="2" borderId="0" xfId="0" applyFont="1" applyFill="1" applyAlignment="1" applyProtection="1">
      <alignment horizontal="center" vertical="center"/>
      <protection hidden="1"/>
    </xf>
    <xf numFmtId="0" fontId="13" fillId="22" borderId="23" xfId="0" applyFont="1" applyFill="1" applyBorder="1" applyAlignment="1" applyProtection="1">
      <alignment horizontal="center" vertical="center" wrapText="1"/>
      <protection hidden="1"/>
    </xf>
    <xf numFmtId="0" fontId="0" fillId="2" borderId="32" xfId="0" applyFill="1" applyBorder="1" applyProtection="1">
      <protection hidden="1"/>
    </xf>
    <xf numFmtId="0" fontId="0" fillId="4" borderId="0" xfId="0" applyFill="1" applyAlignment="1" applyProtection="1">
      <alignment vertical="center"/>
      <protection hidden="1"/>
    </xf>
    <xf numFmtId="0" fontId="13" fillId="4" borderId="0" xfId="0" applyFont="1" applyFill="1" applyAlignment="1" applyProtection="1">
      <alignment vertical="center"/>
      <protection hidden="1"/>
    </xf>
    <xf numFmtId="0" fontId="5" fillId="2" borderId="0" xfId="0" applyFont="1" applyFill="1" applyAlignment="1" applyProtection="1">
      <alignment horizontal="center" vertical="center"/>
      <protection locked="0" hidden="1"/>
    </xf>
    <xf numFmtId="0" fontId="6" fillId="2" borderId="0" xfId="0" applyFont="1" applyFill="1" applyAlignment="1" applyProtection="1">
      <alignment vertical="center"/>
      <protection hidden="1"/>
    </xf>
    <xf numFmtId="0" fontId="5" fillId="2" borderId="0" xfId="0" applyFont="1" applyFill="1" applyAlignment="1" applyProtection="1">
      <alignment vertical="center"/>
      <protection hidden="1"/>
    </xf>
    <xf numFmtId="0" fontId="1" fillId="2" borderId="14" xfId="0" applyFont="1" applyFill="1" applyBorder="1" applyAlignment="1" applyProtection="1">
      <alignment vertical="center"/>
      <protection hidden="1"/>
    </xf>
    <xf numFmtId="0" fontId="5" fillId="2" borderId="0" xfId="0" applyFont="1" applyFill="1" applyAlignment="1" applyProtection="1">
      <alignment horizontal="left" vertical="center"/>
      <protection hidden="1"/>
    </xf>
    <xf numFmtId="0" fontId="5" fillId="2" borderId="0" xfId="0" applyFont="1" applyFill="1" applyAlignment="1" applyProtection="1">
      <alignment horizontal="center" vertical="center"/>
      <protection hidden="1"/>
    </xf>
    <xf numFmtId="0" fontId="1" fillId="2" borderId="0" xfId="0" applyFont="1" applyFill="1" applyAlignment="1" applyProtection="1">
      <alignment vertical="center"/>
      <protection hidden="1"/>
    </xf>
    <xf numFmtId="0" fontId="5" fillId="2" borderId="13" xfId="0" applyFont="1" applyFill="1" applyBorder="1" applyAlignment="1" applyProtection="1">
      <alignment horizontal="center" vertical="center"/>
      <protection hidden="1"/>
    </xf>
    <xf numFmtId="0" fontId="13" fillId="22" borderId="1" xfId="0" applyFont="1" applyFill="1" applyBorder="1" applyAlignment="1" applyProtection="1">
      <alignment wrapText="1"/>
      <protection hidden="1"/>
    </xf>
    <xf numFmtId="0" fontId="13" fillId="14" borderId="0" xfId="0" applyFont="1" applyFill="1" applyAlignment="1" applyProtection="1">
      <alignment wrapText="1"/>
      <protection hidden="1"/>
    </xf>
    <xf numFmtId="0" fontId="13" fillId="24" borderId="1" xfId="0" applyFont="1" applyFill="1" applyBorder="1" applyAlignment="1" applyProtection="1">
      <alignment horizontal="center" wrapText="1"/>
      <protection hidden="1"/>
    </xf>
    <xf numFmtId="0" fontId="7" fillId="12" borderId="0" xfId="0" applyFont="1" applyFill="1" applyAlignment="1">
      <alignment horizontal="center" vertical="center" wrapText="1"/>
    </xf>
    <xf numFmtId="0" fontId="2" fillId="0" borderId="1" xfId="0" applyFont="1" applyBorder="1" applyAlignment="1">
      <alignment horizontal="center"/>
    </xf>
    <xf numFmtId="0" fontId="23" fillId="0" borderId="1" xfId="0" applyFont="1" applyBorder="1" applyAlignment="1">
      <alignment horizontal="center" vertical="center"/>
    </xf>
    <xf numFmtId="0" fontId="0" fillId="2" borderId="18" xfId="0" applyFill="1" applyBorder="1" applyProtection="1">
      <protection hidden="1"/>
    </xf>
    <xf numFmtId="0" fontId="0" fillId="2" borderId="19" xfId="0" applyFill="1" applyBorder="1" applyProtection="1">
      <protection hidden="1"/>
    </xf>
    <xf numFmtId="0" fontId="60" fillId="2" borderId="19" xfId="0" applyFont="1" applyFill="1" applyBorder="1" applyProtection="1">
      <protection hidden="1"/>
    </xf>
    <xf numFmtId="0" fontId="65" fillId="2" borderId="0" xfId="0" applyFont="1" applyFill="1" applyProtection="1">
      <protection hidden="1"/>
    </xf>
    <xf numFmtId="0" fontId="14" fillId="2" borderId="0" xfId="0" applyFont="1" applyFill="1" applyAlignment="1" applyProtection="1">
      <alignment horizontal="center" vertical="center"/>
      <protection hidden="1"/>
    </xf>
    <xf numFmtId="0" fontId="0" fillId="2" borderId="18" xfId="0" applyFill="1" applyBorder="1" applyAlignment="1" applyProtection="1">
      <alignment horizontal="left" vertical="top"/>
      <protection hidden="1"/>
    </xf>
    <xf numFmtId="0" fontId="0" fillId="2" borderId="19" xfId="0" applyFill="1" applyBorder="1" applyAlignment="1" applyProtection="1">
      <alignment horizontal="left" vertical="top"/>
      <protection hidden="1"/>
    </xf>
    <xf numFmtId="0" fontId="66" fillId="2" borderId="19" xfId="0" applyFont="1" applyFill="1" applyBorder="1" applyProtection="1">
      <protection hidden="1"/>
    </xf>
    <xf numFmtId="0" fontId="0" fillId="2" borderId="18" xfId="0" applyFill="1" applyBorder="1" applyAlignment="1" applyProtection="1">
      <alignment horizontal="left" wrapText="1"/>
      <protection hidden="1"/>
    </xf>
    <xf numFmtId="0" fontId="0" fillId="2" borderId="19" xfId="0" applyFill="1" applyBorder="1" applyAlignment="1" applyProtection="1">
      <alignment horizontal="left" wrapText="1"/>
      <protection hidden="1"/>
    </xf>
    <xf numFmtId="0" fontId="0" fillId="2" borderId="20" xfId="0" applyFill="1" applyBorder="1" applyProtection="1">
      <protection hidden="1"/>
    </xf>
    <xf numFmtId="0" fontId="0" fillId="2" borderId="21" xfId="0" applyFill="1" applyBorder="1" applyProtection="1">
      <protection hidden="1"/>
    </xf>
    <xf numFmtId="0" fontId="0" fillId="2" borderId="22" xfId="0" applyFill="1" applyBorder="1" applyProtection="1">
      <protection hidden="1"/>
    </xf>
    <xf numFmtId="0" fontId="0" fillId="4" borderId="0" xfId="0" applyFill="1" applyProtection="1">
      <protection hidden="1"/>
    </xf>
    <xf numFmtId="0" fontId="0" fillId="4" borderId="0" xfId="0" applyFill="1" applyAlignment="1" applyProtection="1">
      <alignment horizontal="center" vertical="center"/>
      <protection hidden="1"/>
    </xf>
    <xf numFmtId="0" fontId="0" fillId="4" borderId="0" xfId="0" applyFill="1" applyAlignment="1" applyProtection="1">
      <alignment horizontal="left" vertical="top"/>
      <protection hidden="1"/>
    </xf>
    <xf numFmtId="0" fontId="0" fillId="4" borderId="0" xfId="0" applyFill="1" applyAlignment="1" applyProtection="1">
      <alignment horizontal="left" wrapText="1"/>
      <protection hidden="1"/>
    </xf>
    <xf numFmtId="0" fontId="13" fillId="25" borderId="1" xfId="0" applyFont="1" applyFill="1" applyBorder="1" applyAlignment="1" applyProtection="1">
      <alignment wrapText="1"/>
      <protection hidden="1"/>
    </xf>
    <xf numFmtId="0" fontId="6" fillId="2" borderId="0" xfId="0" applyFont="1" applyFill="1" applyAlignment="1" applyProtection="1">
      <alignment horizontal="center" vertical="center" wrapText="1"/>
      <protection hidden="1"/>
    </xf>
    <xf numFmtId="0" fontId="28" fillId="4" borderId="0" xfId="0" applyFont="1" applyFill="1" applyAlignment="1" applyProtection="1">
      <alignment horizontal="center" vertical="center"/>
      <protection hidden="1"/>
    </xf>
    <xf numFmtId="0" fontId="6" fillId="2" borderId="0" xfId="0" applyFont="1" applyFill="1" applyAlignment="1" applyProtection="1">
      <alignment horizontal="left" vertical="center"/>
      <protection hidden="1"/>
    </xf>
    <xf numFmtId="0" fontId="13" fillId="0" borderId="4" xfId="0" applyFont="1" applyBorder="1" applyAlignment="1" applyProtection="1">
      <alignment vertical="top" wrapText="1"/>
      <protection hidden="1"/>
    </xf>
    <xf numFmtId="0" fontId="13" fillId="3" borderId="4" xfId="0" applyFont="1" applyFill="1" applyBorder="1" applyAlignment="1" applyProtection="1">
      <alignment vertical="top" wrapText="1"/>
      <protection hidden="1"/>
    </xf>
    <xf numFmtId="0" fontId="13" fillId="0" borderId="0" xfId="0" applyFont="1" applyAlignment="1" applyProtection="1">
      <alignment vertical="top" wrapText="1"/>
      <protection hidden="1"/>
    </xf>
    <xf numFmtId="0" fontId="60" fillId="0" borderId="0" xfId="0" applyFont="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13" fillId="0" borderId="0" xfId="0" applyFont="1" applyAlignment="1" applyProtection="1">
      <alignment horizontal="left" vertical="center" wrapText="1"/>
      <protection hidden="1"/>
    </xf>
    <xf numFmtId="0" fontId="61" fillId="0" borderId="0" xfId="0" applyFont="1" applyAlignment="1" applyProtection="1">
      <alignment horizontal="justify" vertical="center" wrapText="1"/>
      <protection hidden="1"/>
    </xf>
    <xf numFmtId="0" fontId="13" fillId="12" borderId="0" xfId="0" applyFont="1" applyFill="1" applyAlignment="1" applyProtection="1">
      <alignment horizontal="center" wrapText="1"/>
      <protection hidden="1"/>
    </xf>
    <xf numFmtId="0" fontId="13" fillId="5" borderId="0" xfId="0" applyFont="1" applyFill="1" applyAlignment="1" applyProtection="1">
      <alignment wrapText="1"/>
      <protection hidden="1"/>
    </xf>
    <xf numFmtId="0" fontId="0" fillId="9" borderId="0" xfId="0" applyFill="1"/>
    <xf numFmtId="0" fontId="20" fillId="0" borderId="15" xfId="0" applyFont="1" applyBorder="1"/>
    <xf numFmtId="0" fontId="0" fillId="0" borderId="16" xfId="0" applyBorder="1"/>
    <xf numFmtId="0" fontId="0" fillId="0" borderId="17" xfId="0" applyBorder="1"/>
    <xf numFmtId="0" fontId="20" fillId="0" borderId="18" xfId="0" applyFont="1" applyBorder="1"/>
    <xf numFmtId="0" fontId="0" fillId="0" borderId="19" xfId="0" applyBorder="1"/>
    <xf numFmtId="0" fontId="6" fillId="0" borderId="27" xfId="0" applyFont="1" applyBorder="1" applyAlignment="1">
      <alignment horizontal="right"/>
    </xf>
    <xf numFmtId="0" fontId="6" fillId="0" borderId="1" xfId="0" applyFont="1" applyBorder="1" applyAlignment="1">
      <alignment horizontal="center"/>
    </xf>
    <xf numFmtId="0" fontId="6" fillId="21" borderId="27" xfId="0" applyFont="1" applyFill="1" applyBorder="1" applyAlignment="1">
      <alignment horizontal="left"/>
    </xf>
    <xf numFmtId="0" fontId="0" fillId="21" borderId="1" xfId="0" applyFill="1" applyBorder="1" applyAlignment="1">
      <alignment horizontal="center" vertical="center"/>
    </xf>
    <xf numFmtId="0" fontId="0" fillId="21" borderId="19" xfId="0" applyFill="1" applyBorder="1"/>
    <xf numFmtId="0" fontId="6" fillId="0" borderId="1" xfId="0" applyFont="1" applyBorder="1" applyAlignment="1">
      <alignment horizontal="right"/>
    </xf>
    <xf numFmtId="0" fontId="7" fillId="0" borderId="1" xfId="0" applyFont="1" applyBorder="1" applyAlignment="1">
      <alignment vertical="center" wrapText="1"/>
    </xf>
    <xf numFmtId="0" fontId="0" fillId="0" borderId="1" xfId="0" applyBorder="1" applyAlignment="1">
      <alignment horizontal="center"/>
    </xf>
    <xf numFmtId="0" fontId="6" fillId="0" borderId="36" xfId="0" applyFont="1" applyBorder="1" applyAlignment="1">
      <alignment horizontal="right"/>
    </xf>
    <xf numFmtId="0" fontId="15" fillId="0" borderId="27" xfId="0" applyFont="1" applyBorder="1" applyAlignment="1">
      <alignment horizontal="right"/>
    </xf>
    <xf numFmtId="0" fontId="0" fillId="0" borderId="18" xfId="0" applyBorder="1"/>
    <xf numFmtId="0" fontId="7" fillId="0" borderId="27" xfId="0" applyFont="1" applyBorder="1" applyAlignment="1">
      <alignment vertical="center" wrapText="1"/>
    </xf>
    <xf numFmtId="0" fontId="0" fillId="0" borderId="27" xfId="0" applyBorder="1" applyAlignment="1">
      <alignment vertical="center" wrapText="1"/>
    </xf>
    <xf numFmtId="0" fontId="0" fillId="0" borderId="1" xfId="0" applyBorder="1" applyAlignment="1">
      <alignment vertical="center" wrapText="1"/>
    </xf>
    <xf numFmtId="0" fontId="0" fillId="0" borderId="20" xfId="0" applyBorder="1"/>
    <xf numFmtId="0" fontId="0" fillId="0" borderId="21" xfId="0" applyBorder="1"/>
    <xf numFmtId="0" fontId="0" fillId="0" borderId="22" xfId="0" applyBorder="1"/>
    <xf numFmtId="0" fontId="17" fillId="0" borderId="0" xfId="0" applyFont="1" applyAlignment="1">
      <alignment vertical="center" wrapText="1"/>
    </xf>
    <xf numFmtId="0" fontId="18" fillId="0" borderId="0" xfId="0" applyFont="1" applyAlignment="1">
      <alignment horizontal="center" vertical="center" wrapText="1"/>
    </xf>
    <xf numFmtId="0" fontId="18" fillId="3"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7" fillId="0" borderId="0" xfId="0" applyFont="1"/>
    <xf numFmtId="0" fontId="7" fillId="0" borderId="1" xfId="0" applyFont="1" applyBorder="1"/>
    <xf numFmtId="0" fontId="7" fillId="0" borderId="0" xfId="0" applyFont="1" applyAlignment="1">
      <alignment horizontal="center" vertical="center"/>
    </xf>
    <xf numFmtId="0" fontId="7" fillId="24" borderId="0" xfId="0" applyFont="1" applyFill="1"/>
    <xf numFmtId="0" fontId="2" fillId="0" borderId="0" xfId="0" applyFont="1"/>
    <xf numFmtId="0" fontId="37" fillId="0" borderId="0" xfId="0" applyFont="1"/>
    <xf numFmtId="0" fontId="22" fillId="0" borderId="0" xfId="0" quotePrefix="1" applyFont="1" applyAlignment="1">
      <alignment horizontal="left" vertical="center"/>
    </xf>
    <xf numFmtId="0" fontId="22" fillId="0" borderId="0" xfId="0" quotePrefix="1" applyFont="1"/>
    <xf numFmtId="0" fontId="21" fillId="0" borderId="0" xfId="0" applyFont="1" applyAlignment="1">
      <alignment horizontal="left" vertical="center"/>
    </xf>
    <xf numFmtId="0" fontId="0" fillId="18" borderId="0" xfId="0" applyFill="1"/>
    <xf numFmtId="0" fontId="0" fillId="17" borderId="0" xfId="0" applyFill="1"/>
    <xf numFmtId="0" fontId="0" fillId="0" borderId="0" xfId="0" quotePrefix="1"/>
    <xf numFmtId="0" fontId="63" fillId="0" borderId="0" xfId="0" quotePrefix="1" applyFont="1"/>
    <xf numFmtId="0" fontId="0" fillId="21" borderId="1" xfId="0" applyFill="1" applyBorder="1"/>
    <xf numFmtId="0" fontId="13" fillId="0" borderId="4" xfId="0" applyFont="1" applyBorder="1" applyAlignment="1" applyProtection="1">
      <alignment wrapText="1"/>
      <protection hidden="1"/>
    </xf>
    <xf numFmtId="0" fontId="13" fillId="2" borderId="4" xfId="0" applyFont="1" applyFill="1" applyBorder="1" applyAlignment="1" applyProtection="1">
      <alignment vertical="top" wrapText="1"/>
      <protection hidden="1"/>
    </xf>
    <xf numFmtId="0" fontId="13" fillId="2" borderId="4" xfId="0" applyFont="1" applyFill="1" applyBorder="1" applyAlignment="1" applyProtection="1">
      <alignment horizontal="left" vertical="center" wrapText="1"/>
      <protection hidden="1"/>
    </xf>
    <xf numFmtId="0" fontId="13" fillId="3" borderId="4" xfId="0" applyFont="1" applyFill="1" applyBorder="1" applyAlignment="1" applyProtection="1">
      <alignment horizontal="left" vertical="center" wrapText="1"/>
      <protection hidden="1"/>
    </xf>
    <xf numFmtId="0" fontId="15" fillId="2" borderId="18" xfId="0" applyFont="1" applyFill="1" applyBorder="1" applyAlignment="1" applyProtection="1">
      <alignment horizontal="center" vertical="center"/>
      <protection hidden="1"/>
    </xf>
    <xf numFmtId="0" fontId="15" fillId="2" borderId="19" xfId="0" applyFont="1" applyFill="1" applyBorder="1" applyAlignment="1" applyProtection="1">
      <alignment horizontal="center" vertical="center"/>
      <protection hidden="1"/>
    </xf>
    <xf numFmtId="0" fontId="15" fillId="2" borderId="0" xfId="0" applyFont="1" applyFill="1" applyAlignment="1" applyProtection="1">
      <alignment horizontal="center" vertical="center"/>
      <protection hidden="1"/>
    </xf>
    <xf numFmtId="0" fontId="6" fillId="2" borderId="18" xfId="0" applyFont="1" applyFill="1" applyBorder="1" applyProtection="1">
      <protection hidden="1"/>
    </xf>
    <xf numFmtId="49" fontId="14" fillId="2" borderId="0" xfId="0" applyNumberFormat="1" applyFont="1" applyFill="1" applyAlignment="1" applyProtection="1">
      <alignment horizontal="center" vertical="center"/>
      <protection hidden="1"/>
    </xf>
    <xf numFmtId="0" fontId="6" fillId="2" borderId="19" xfId="0" applyFont="1" applyFill="1" applyBorder="1" applyAlignment="1" applyProtection="1">
      <alignment horizontal="left" vertical="center" wrapText="1"/>
      <protection hidden="1"/>
    </xf>
    <xf numFmtId="0" fontId="6" fillId="2" borderId="0" xfId="0" applyFont="1" applyFill="1" applyAlignment="1" applyProtection="1">
      <alignment horizontal="left" vertical="top"/>
      <protection hidden="1"/>
    </xf>
    <xf numFmtId="0" fontId="15" fillId="2" borderId="19" xfId="0" applyFont="1" applyFill="1" applyBorder="1" applyAlignment="1" applyProtection="1">
      <alignment horizontal="center"/>
      <protection hidden="1"/>
    </xf>
    <xf numFmtId="0" fontId="6" fillId="2" borderId="0" xfId="0" applyFont="1" applyFill="1" applyAlignment="1" applyProtection="1">
      <alignment vertical="top"/>
      <protection hidden="1"/>
    </xf>
    <xf numFmtId="0" fontId="6" fillId="2" borderId="20" xfId="0" applyFont="1" applyFill="1" applyBorder="1" applyProtection="1">
      <protection hidden="1"/>
    </xf>
    <xf numFmtId="0" fontId="6" fillId="2" borderId="21" xfId="0" applyFont="1" applyFill="1" applyBorder="1" applyAlignment="1" applyProtection="1">
      <alignment vertical="center"/>
      <protection hidden="1"/>
    </xf>
    <xf numFmtId="0" fontId="6" fillId="2" borderId="22" xfId="0" applyFont="1" applyFill="1" applyBorder="1" applyAlignment="1" applyProtection="1">
      <alignment horizontal="left" vertical="center" wrapText="1"/>
      <protection hidden="1"/>
    </xf>
    <xf numFmtId="0" fontId="6" fillId="2" borderId="21" xfId="0" applyFont="1" applyFill="1" applyBorder="1" applyProtection="1">
      <protection hidden="1"/>
    </xf>
    <xf numFmtId="0" fontId="6" fillId="4" borderId="0" xfId="0" applyFont="1" applyFill="1" applyAlignment="1" applyProtection="1">
      <alignment vertical="center"/>
      <protection hidden="1"/>
    </xf>
    <xf numFmtId="0" fontId="20" fillId="4" borderId="0" xfId="0" applyFont="1" applyFill="1" applyAlignment="1" applyProtection="1">
      <alignment horizontal="center"/>
      <protection hidden="1"/>
    </xf>
    <xf numFmtId="0" fontId="11" fillId="4" borderId="0" xfId="0" applyFont="1" applyFill="1" applyAlignment="1" applyProtection="1">
      <alignment vertical="center"/>
      <protection hidden="1"/>
    </xf>
    <xf numFmtId="0" fontId="11" fillId="4" borderId="0" xfId="0" applyFont="1" applyFill="1" applyProtection="1">
      <protection hidden="1"/>
    </xf>
    <xf numFmtId="0" fontId="32" fillId="2" borderId="18" xfId="0" applyFont="1" applyFill="1" applyBorder="1" applyAlignment="1" applyProtection="1">
      <alignment horizontal="center" vertical="center"/>
      <protection hidden="1"/>
    </xf>
    <xf numFmtId="0" fontId="32" fillId="2" borderId="0" xfId="0" applyFont="1" applyFill="1" applyAlignment="1" applyProtection="1">
      <alignment horizontal="center" vertical="center"/>
      <protection hidden="1"/>
    </xf>
    <xf numFmtId="0" fontId="32" fillId="2" borderId="19" xfId="0" applyFont="1" applyFill="1" applyBorder="1" applyAlignment="1" applyProtection="1">
      <alignment horizontal="center" vertical="center"/>
      <protection hidden="1"/>
    </xf>
    <xf numFmtId="0" fontId="6" fillId="2" borderId="18" xfId="0" applyFont="1" applyFill="1" applyBorder="1" applyAlignment="1" applyProtection="1">
      <alignment vertical="center"/>
      <protection hidden="1"/>
    </xf>
    <xf numFmtId="0" fontId="1" fillId="2" borderId="19" xfId="0" applyFont="1" applyFill="1" applyBorder="1" applyAlignment="1" applyProtection="1">
      <alignment vertical="center"/>
      <protection hidden="1"/>
    </xf>
    <xf numFmtId="0" fontId="1" fillId="4" borderId="0" xfId="0" applyFont="1" applyFill="1" applyAlignment="1" applyProtection="1">
      <alignment vertical="center"/>
      <protection hidden="1"/>
    </xf>
    <xf numFmtId="0" fontId="5" fillId="4" borderId="0" xfId="0" applyFont="1" applyFill="1" applyAlignment="1" applyProtection="1">
      <alignment vertical="center"/>
      <protection hidden="1"/>
    </xf>
    <xf numFmtId="0" fontId="26" fillId="4" borderId="0" xfId="0" applyFont="1" applyFill="1" applyAlignment="1" applyProtection="1">
      <alignment vertical="center"/>
      <protection hidden="1"/>
    </xf>
    <xf numFmtId="49" fontId="1" fillId="2" borderId="19" xfId="0" applyNumberFormat="1" applyFont="1" applyFill="1" applyBorder="1" applyAlignment="1" applyProtection="1">
      <alignment horizontal="left" vertical="center"/>
      <protection hidden="1"/>
    </xf>
    <xf numFmtId="0" fontId="26" fillId="4" borderId="0" xfId="0" applyFont="1" applyFill="1" applyAlignment="1" applyProtection="1">
      <alignment horizontal="center" vertical="center"/>
      <protection hidden="1"/>
    </xf>
    <xf numFmtId="0" fontId="26" fillId="4" borderId="0" xfId="0" applyFont="1" applyFill="1" applyAlignment="1" applyProtection="1">
      <alignment horizontal="left" vertical="center"/>
      <protection hidden="1"/>
    </xf>
    <xf numFmtId="0" fontId="1" fillId="2" borderId="19" xfId="0" applyFont="1" applyFill="1" applyBorder="1" applyAlignment="1" applyProtection="1">
      <alignment horizontal="left" vertical="center"/>
      <protection hidden="1"/>
    </xf>
    <xf numFmtId="14" fontId="26" fillId="4" borderId="0" xfId="0" applyNumberFormat="1" applyFont="1" applyFill="1" applyAlignment="1" applyProtection="1">
      <alignment horizontal="left" vertical="center"/>
      <protection hidden="1"/>
    </xf>
    <xf numFmtId="0" fontId="1" fillId="2" borderId="0" xfId="0" applyFont="1" applyFill="1" applyAlignment="1" applyProtection="1">
      <alignment horizontal="left" vertical="center"/>
      <protection hidden="1"/>
    </xf>
    <xf numFmtId="0" fontId="5" fillId="4" borderId="0" xfId="0" applyFont="1" applyFill="1" applyAlignment="1" applyProtection="1">
      <alignment horizontal="left" vertical="center"/>
      <protection hidden="1"/>
    </xf>
    <xf numFmtId="0" fontId="1" fillId="2" borderId="0" xfId="0" applyFont="1" applyFill="1" applyAlignment="1" applyProtection="1">
      <alignment horizontal="right" vertical="center"/>
      <protection hidden="1"/>
    </xf>
    <xf numFmtId="49" fontId="29" fillId="2" borderId="0" xfId="0" applyNumberFormat="1" applyFont="1" applyFill="1" applyAlignment="1" applyProtection="1">
      <alignment horizontal="left" vertical="center"/>
      <protection hidden="1"/>
    </xf>
    <xf numFmtId="0" fontId="6" fillId="2" borderId="0" xfId="0" applyFont="1" applyFill="1" applyAlignment="1" applyProtection="1">
      <alignment horizontal="right" vertical="center"/>
      <protection hidden="1"/>
    </xf>
    <xf numFmtId="0" fontId="30" fillId="2" borderId="0" xfId="0" applyFont="1" applyFill="1" applyAlignment="1" applyProtection="1">
      <alignment horizontal="left" vertical="center"/>
      <protection hidden="1"/>
    </xf>
    <xf numFmtId="0" fontId="31" fillId="2" borderId="0" xfId="3" applyNumberFormat="1" applyFill="1" applyBorder="1" applyAlignment="1" applyProtection="1">
      <alignment vertical="center"/>
      <protection hidden="1"/>
    </xf>
    <xf numFmtId="0" fontId="6" fillId="2" borderId="0" xfId="0" applyFont="1" applyFill="1" applyAlignment="1" applyProtection="1">
      <alignment horizontal="center" vertical="center"/>
      <protection hidden="1"/>
    </xf>
    <xf numFmtId="0" fontId="31" fillId="2" borderId="0" xfId="3" applyNumberFormat="1" applyFill="1" applyBorder="1" applyAlignment="1" applyProtection="1">
      <alignment horizontal="center" vertical="center"/>
      <protection hidden="1"/>
    </xf>
    <xf numFmtId="165" fontId="1" fillId="2" borderId="19" xfId="0" applyNumberFormat="1" applyFont="1" applyFill="1" applyBorder="1" applyAlignment="1" applyProtection="1">
      <alignment horizontal="left" vertical="center"/>
      <protection hidden="1"/>
    </xf>
    <xf numFmtId="0" fontId="27" fillId="2" borderId="0" xfId="0" applyFont="1" applyFill="1" applyAlignment="1" applyProtection="1">
      <alignment horizontal="center" vertical="center"/>
      <protection hidden="1"/>
    </xf>
    <xf numFmtId="0" fontId="25" fillId="2" borderId="0" xfId="0" applyFont="1" applyFill="1" applyAlignment="1" applyProtection="1">
      <alignment horizontal="left" vertical="center"/>
      <protection hidden="1"/>
    </xf>
    <xf numFmtId="0" fontId="1" fillId="2" borderId="0" xfId="0" applyFont="1" applyFill="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23" fillId="2" borderId="18" xfId="0" applyFont="1" applyFill="1" applyBorder="1" applyAlignment="1" applyProtection="1">
      <alignment vertical="center"/>
      <protection hidden="1"/>
    </xf>
    <xf numFmtId="0" fontId="23" fillId="2" borderId="19" xfId="0" applyFont="1" applyFill="1" applyBorder="1" applyAlignment="1" applyProtection="1">
      <alignment vertical="center"/>
      <protection hidden="1"/>
    </xf>
    <xf numFmtId="0" fontId="5" fillId="2" borderId="18" xfId="0" applyFont="1" applyFill="1" applyBorder="1" applyAlignment="1" applyProtection="1">
      <alignment vertical="center"/>
      <protection hidden="1"/>
    </xf>
    <xf numFmtId="0" fontId="5" fillId="2" borderId="19" xfId="0" applyFont="1" applyFill="1" applyBorder="1" applyAlignment="1" applyProtection="1">
      <alignment vertical="center"/>
      <protection hidden="1"/>
    </xf>
    <xf numFmtId="0" fontId="10" fillId="2" borderId="0" xfId="0" applyFont="1" applyFill="1" applyAlignment="1" applyProtection="1">
      <alignment horizontal="center" vertical="center"/>
      <protection hidden="1"/>
    </xf>
    <xf numFmtId="0" fontId="9" fillId="2" borderId="0" xfId="0" applyFont="1" applyFill="1" applyAlignment="1" applyProtection="1">
      <alignment horizontal="left" vertical="center" wrapText="1"/>
      <protection hidden="1"/>
    </xf>
    <xf numFmtId="3" fontId="10" fillId="2" borderId="0" xfId="0" applyNumberFormat="1" applyFont="1" applyFill="1" applyAlignment="1" applyProtection="1">
      <alignment horizontal="center" vertical="center"/>
      <protection hidden="1"/>
    </xf>
    <xf numFmtId="0" fontId="5" fillId="2" borderId="20" xfId="0" applyFont="1" applyFill="1" applyBorder="1" applyAlignment="1" applyProtection="1">
      <alignment vertical="center"/>
      <protection hidden="1"/>
    </xf>
    <xf numFmtId="0" fontId="33" fillId="2" borderId="21" xfId="0" applyFont="1" applyFill="1" applyBorder="1" applyAlignment="1" applyProtection="1">
      <alignment horizontal="center" vertical="center"/>
      <protection hidden="1"/>
    </xf>
    <xf numFmtId="0" fontId="10" fillId="2" borderId="21" xfId="0" applyFont="1" applyFill="1" applyBorder="1" applyAlignment="1" applyProtection="1">
      <alignment horizontal="center" vertical="center"/>
      <protection hidden="1"/>
    </xf>
    <xf numFmtId="0" fontId="5" fillId="2" borderId="22" xfId="0" applyFont="1" applyFill="1" applyBorder="1" applyAlignment="1" applyProtection="1">
      <alignment vertical="center"/>
      <protection hidden="1"/>
    </xf>
    <xf numFmtId="0" fontId="5" fillId="2" borderId="15" xfId="0" applyFont="1" applyFill="1" applyBorder="1" applyAlignment="1" applyProtection="1">
      <alignment vertical="center"/>
      <protection hidden="1"/>
    </xf>
    <xf numFmtId="0" fontId="6" fillId="2" borderId="16" xfId="0" applyFont="1" applyFill="1" applyBorder="1" applyAlignment="1" applyProtection="1">
      <alignment horizontal="left" vertical="center"/>
      <protection hidden="1"/>
    </xf>
    <xf numFmtId="0" fontId="5" fillId="2" borderId="17" xfId="0" applyFont="1" applyFill="1" applyBorder="1" applyAlignment="1" applyProtection="1">
      <alignment vertical="center"/>
      <protection hidden="1"/>
    </xf>
    <xf numFmtId="0" fontId="7" fillId="2" borderId="0" xfId="0" applyFont="1" applyFill="1" applyAlignment="1" applyProtection="1">
      <alignment horizontal="left" vertical="center"/>
      <protection hidden="1"/>
    </xf>
    <xf numFmtId="0" fontId="7" fillId="2" borderId="0" xfId="0" applyFont="1" applyFill="1" applyAlignment="1" applyProtection="1">
      <alignment horizontal="center" vertical="center"/>
      <protection hidden="1"/>
    </xf>
    <xf numFmtId="0" fontId="7" fillId="2" borderId="0" xfId="0" applyFont="1" applyFill="1" applyAlignment="1" applyProtection="1">
      <alignment horizontal="center" vertical="center" wrapText="1"/>
      <protection hidden="1"/>
    </xf>
    <xf numFmtId="0" fontId="35" fillId="2" borderId="0" xfId="0" applyFont="1" applyFill="1" applyAlignment="1" applyProtection="1">
      <alignment vertical="center"/>
      <protection hidden="1"/>
    </xf>
    <xf numFmtId="0" fontId="35" fillId="2" borderId="0" xfId="0" applyFont="1" applyFill="1" applyAlignment="1" applyProtection="1">
      <alignment horizontal="center" vertical="center"/>
      <protection hidden="1"/>
    </xf>
    <xf numFmtId="0" fontId="15" fillId="2" borderId="0" xfId="0" applyFont="1" applyFill="1" applyAlignment="1" applyProtection="1">
      <alignment vertical="center"/>
      <protection hidden="1"/>
    </xf>
    <xf numFmtId="0" fontId="6" fillId="2" borderId="2" xfId="0" applyFont="1" applyFill="1" applyBorder="1" applyAlignment="1" applyProtection="1">
      <alignment horizontal="center" vertical="center"/>
      <protection hidden="1"/>
    </xf>
    <xf numFmtId="0" fontId="4" fillId="2" borderId="0" xfId="0" applyFont="1" applyFill="1" applyAlignment="1" applyProtection="1">
      <alignment vertical="center"/>
      <protection hidden="1"/>
    </xf>
    <xf numFmtId="0" fontId="4" fillId="2" borderId="0" xfId="0" applyFont="1" applyFill="1" applyAlignment="1" applyProtection="1">
      <alignment horizontal="center" vertical="center"/>
      <protection hidden="1"/>
    </xf>
    <xf numFmtId="0" fontId="43" fillId="4" borderId="0" xfId="0" applyFont="1" applyFill="1" applyAlignment="1" applyProtection="1">
      <alignment vertical="center"/>
      <protection hidden="1"/>
    </xf>
    <xf numFmtId="0" fontId="48" fillId="4" borderId="0" xfId="0" applyFont="1" applyFill="1" applyAlignment="1" applyProtection="1">
      <alignment horizontal="center" vertical="center" wrapText="1"/>
      <protection hidden="1"/>
    </xf>
    <xf numFmtId="0" fontId="49" fillId="4" borderId="0" xfId="0" applyFont="1" applyFill="1" applyAlignment="1" applyProtection="1">
      <alignment vertical="center"/>
      <protection hidden="1"/>
    </xf>
    <xf numFmtId="0" fontId="28" fillId="4" borderId="0" xfId="0" applyFont="1" applyFill="1" applyAlignment="1" applyProtection="1">
      <alignment horizontal="left" vertical="center"/>
      <protection hidden="1"/>
    </xf>
    <xf numFmtId="0" fontId="5" fillId="4" borderId="0" xfId="0" applyFont="1" applyFill="1" applyAlignment="1" applyProtection="1">
      <alignment horizontal="center" vertical="center"/>
      <protection hidden="1"/>
    </xf>
    <xf numFmtId="0" fontId="24" fillId="2" borderId="0" xfId="0" applyFont="1" applyFill="1" applyAlignment="1" applyProtection="1">
      <alignment horizontal="right" vertical="center"/>
      <protection hidden="1"/>
    </xf>
    <xf numFmtId="166" fontId="27" fillId="2" borderId="9" xfId="0" applyNumberFormat="1" applyFont="1" applyFill="1" applyBorder="1" applyAlignment="1" applyProtection="1">
      <alignment vertical="center"/>
      <protection hidden="1"/>
    </xf>
    <xf numFmtId="0" fontId="30" fillId="2" borderId="9" xfId="0" applyFont="1" applyFill="1" applyBorder="1" applyAlignment="1" applyProtection="1">
      <alignment horizontal="left" vertical="center"/>
      <protection hidden="1"/>
    </xf>
    <xf numFmtId="0" fontId="35" fillId="2" borderId="0" xfId="0" applyFont="1" applyFill="1" applyAlignment="1" applyProtection="1">
      <alignment vertical="center" wrapText="1"/>
      <protection hidden="1"/>
    </xf>
    <xf numFmtId="0" fontId="35" fillId="2" borderId="13" xfId="0" applyFont="1" applyFill="1" applyBorder="1" applyAlignment="1" applyProtection="1">
      <alignment vertical="center" wrapText="1"/>
      <protection hidden="1"/>
    </xf>
    <xf numFmtId="0" fontId="25" fillId="2" borderId="0" xfId="0" applyFont="1" applyFill="1" applyAlignment="1" applyProtection="1">
      <alignment vertical="center"/>
      <protection hidden="1"/>
    </xf>
    <xf numFmtId="0" fontId="6" fillId="2" borderId="21" xfId="0" applyFont="1" applyFill="1" applyBorder="1" applyAlignment="1" applyProtection="1">
      <alignment horizontal="left" vertical="center"/>
      <protection hidden="1"/>
    </xf>
    <xf numFmtId="0" fontId="38" fillId="4" borderId="0" xfId="0" applyFont="1" applyFill="1" applyAlignment="1" applyProtection="1">
      <alignment vertical="center"/>
      <protection hidden="1"/>
    </xf>
    <xf numFmtId="0" fontId="39" fillId="4" borderId="0" xfId="0" applyFont="1" applyFill="1" applyAlignment="1" applyProtection="1">
      <alignment horizontal="center" vertical="center" wrapText="1"/>
      <protection hidden="1"/>
    </xf>
    <xf numFmtId="0" fontId="47" fillId="4" borderId="0" xfId="0" applyFont="1" applyFill="1" applyAlignment="1" applyProtection="1">
      <alignment vertical="center"/>
      <protection hidden="1"/>
    </xf>
    <xf numFmtId="0" fontId="70" fillId="4" borderId="0" xfId="0" applyFont="1" applyFill="1" applyAlignment="1" applyProtection="1">
      <alignment vertical="center"/>
      <protection hidden="1"/>
    </xf>
    <xf numFmtId="0" fontId="70" fillId="4" borderId="0" xfId="0" applyFont="1" applyFill="1" applyAlignment="1" applyProtection="1">
      <alignment horizontal="left" vertical="center"/>
      <protection hidden="1"/>
    </xf>
    <xf numFmtId="0" fontId="27" fillId="2" borderId="19" xfId="0" applyFont="1" applyFill="1" applyBorder="1" applyAlignment="1" applyProtection="1">
      <alignment horizontal="left" vertical="center"/>
      <protection hidden="1"/>
    </xf>
    <xf numFmtId="3" fontId="10" fillId="2" borderId="21" xfId="0" applyNumberFormat="1" applyFont="1" applyFill="1" applyBorder="1" applyAlignment="1" applyProtection="1">
      <alignment horizontal="center" vertical="center"/>
      <protection hidden="1"/>
    </xf>
    <xf numFmtId="0" fontId="5" fillId="2" borderId="18" xfId="0" applyFont="1" applyFill="1" applyBorder="1" applyAlignment="1" applyProtection="1">
      <alignment horizontal="center" vertical="center"/>
      <protection hidden="1"/>
    </xf>
    <xf numFmtId="0" fontId="5" fillId="2" borderId="19" xfId="0" applyFont="1" applyFill="1" applyBorder="1" applyAlignment="1" applyProtection="1">
      <alignment horizontal="center" vertical="center"/>
      <protection hidden="1"/>
    </xf>
    <xf numFmtId="0" fontId="6" fillId="2" borderId="33" xfId="0" applyFont="1" applyFill="1" applyBorder="1" applyAlignment="1" applyProtection="1">
      <alignment vertical="center"/>
      <protection hidden="1"/>
    </xf>
    <xf numFmtId="0" fontId="14" fillId="2" borderId="0" xfId="0" applyFont="1" applyFill="1" applyAlignment="1" applyProtection="1">
      <alignment vertical="center"/>
      <protection locked="0" hidden="1"/>
    </xf>
    <xf numFmtId="0" fontId="74" fillId="2" borderId="0" xfId="2" applyNumberFormat="1" applyFont="1" applyFill="1" applyBorder="1" applyAlignment="1" applyProtection="1">
      <alignment vertical="center"/>
      <protection locked="0" hidden="1"/>
    </xf>
    <xf numFmtId="166" fontId="14" fillId="2" borderId="9" xfId="0" applyNumberFormat="1" applyFont="1" applyFill="1" applyBorder="1" applyAlignment="1" applyProtection="1">
      <alignment vertical="center"/>
      <protection locked="0" hidden="1"/>
    </xf>
    <xf numFmtId="0" fontId="14" fillId="2" borderId="9" xfId="0" quotePrefix="1" applyFont="1" applyFill="1" applyBorder="1" applyAlignment="1" applyProtection="1">
      <alignment vertical="center"/>
      <protection locked="0" hidden="1"/>
    </xf>
    <xf numFmtId="0" fontId="5" fillId="2" borderId="41" xfId="0" applyFont="1" applyFill="1" applyBorder="1" applyAlignment="1" applyProtection="1">
      <alignment vertical="center"/>
      <protection hidden="1"/>
    </xf>
    <xf numFmtId="0" fontId="0" fillId="5" borderId="0" xfId="0" applyFill="1" applyProtection="1">
      <protection hidden="1"/>
    </xf>
    <xf numFmtId="0" fontId="7" fillId="5" borderId="0" xfId="0" applyFont="1" applyFill="1"/>
    <xf numFmtId="0" fontId="14" fillId="2" borderId="0" xfId="0" applyFont="1" applyFill="1" applyAlignment="1" applyProtection="1">
      <alignment vertical="center"/>
      <protection hidden="1"/>
    </xf>
    <xf numFmtId="0" fontId="14" fillId="2" borderId="9" xfId="0" applyFont="1" applyFill="1" applyBorder="1" applyAlignment="1" applyProtection="1">
      <alignment vertical="center"/>
      <protection hidden="1"/>
    </xf>
    <xf numFmtId="0" fontId="43" fillId="2" borderId="0" xfId="0" applyFont="1" applyFill="1" applyAlignment="1" applyProtection="1">
      <alignment vertical="center"/>
      <protection hidden="1"/>
    </xf>
    <xf numFmtId="0" fontId="44" fillId="2" borderId="0" xfId="0" applyFont="1" applyFill="1" applyAlignment="1" applyProtection="1">
      <alignment vertical="center"/>
      <protection hidden="1"/>
    </xf>
    <xf numFmtId="0" fontId="45" fillId="2" borderId="0" xfId="0" applyFont="1" applyFill="1" applyAlignment="1" applyProtection="1">
      <alignment horizontal="center" vertical="center" wrapText="1"/>
      <protection hidden="1"/>
    </xf>
    <xf numFmtId="0" fontId="40" fillId="2" borderId="0" xfId="0" applyFont="1" applyFill="1" applyAlignment="1" applyProtection="1">
      <alignment vertical="center"/>
      <protection hidden="1"/>
    </xf>
    <xf numFmtId="0" fontId="23" fillId="2" borderId="0" xfId="0" applyFont="1" applyFill="1" applyAlignment="1" applyProtection="1">
      <alignment vertical="center"/>
      <protection hidden="1"/>
    </xf>
    <xf numFmtId="0" fontId="44" fillId="2" borderId="0" xfId="0" applyFont="1" applyFill="1" applyAlignment="1" applyProtection="1">
      <alignment vertical="justify"/>
      <protection hidden="1"/>
    </xf>
    <xf numFmtId="0" fontId="26" fillId="2" borderId="0" xfId="0" applyFont="1" applyFill="1" applyAlignment="1" applyProtection="1">
      <alignment vertical="center"/>
      <protection hidden="1"/>
    </xf>
    <xf numFmtId="0" fontId="28" fillId="2" borderId="0" xfId="0" applyFont="1" applyFill="1" applyAlignment="1" applyProtection="1">
      <alignment vertical="center"/>
      <protection hidden="1"/>
    </xf>
    <xf numFmtId="0" fontId="80" fillId="2" borderId="0" xfId="0" applyFont="1" applyFill="1" applyAlignment="1" applyProtection="1">
      <alignment vertical="top"/>
      <protection hidden="1"/>
    </xf>
    <xf numFmtId="0" fontId="81" fillId="2" borderId="0" xfId="0" applyFont="1" applyFill="1" applyAlignment="1" applyProtection="1">
      <alignment horizontal="center" vertical="center" wrapText="1"/>
      <protection hidden="1"/>
    </xf>
    <xf numFmtId="0" fontId="0" fillId="23" borderId="0" xfId="0" applyFill="1"/>
    <xf numFmtId="0" fontId="73" fillId="0" borderId="0" xfId="0" applyFont="1"/>
    <xf numFmtId="0" fontId="2" fillId="21" borderId="1" xfId="0" applyFont="1" applyFill="1" applyBorder="1" applyAlignment="1">
      <alignment horizontal="center"/>
    </xf>
    <xf numFmtId="0" fontId="0" fillId="13" borderId="0" xfId="0" applyFill="1"/>
    <xf numFmtId="0" fontId="85" fillId="0" borderId="0" xfId="0" applyFont="1"/>
    <xf numFmtId="0" fontId="0" fillId="21" borderId="1" xfId="0" applyFill="1" applyBorder="1" applyAlignment="1">
      <alignment horizontal="left"/>
    </xf>
    <xf numFmtId="0" fontId="0" fillId="26" borderId="0" xfId="0" applyFill="1"/>
    <xf numFmtId="0" fontId="16" fillId="0" borderId="0" xfId="0" applyFont="1"/>
    <xf numFmtId="0" fontId="0" fillId="27" borderId="0" xfId="0" applyFill="1"/>
    <xf numFmtId="0" fontId="2" fillId="2" borderId="1"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0" fontId="6" fillId="2" borderId="2" xfId="0" applyFont="1" applyFill="1" applyBorder="1" applyAlignment="1" applyProtection="1">
      <alignment vertical="center"/>
      <protection hidden="1"/>
    </xf>
    <xf numFmtId="0" fontId="0" fillId="0" borderId="4" xfId="0" applyBorder="1"/>
    <xf numFmtId="0" fontId="0" fillId="5" borderId="0" xfId="0" applyFill="1"/>
    <xf numFmtId="0" fontId="74" fillId="2" borderId="0" xfId="2" applyNumberFormat="1" applyFont="1" applyFill="1" applyBorder="1" applyAlignment="1" applyProtection="1">
      <alignment vertical="center"/>
      <protection hidden="1"/>
    </xf>
    <xf numFmtId="14" fontId="0" fillId="0" borderId="0" xfId="0" applyNumberFormat="1"/>
    <xf numFmtId="0" fontId="6" fillId="0" borderId="0" xfId="0" applyFont="1" applyAlignment="1">
      <alignment horizontal="justify" vertical="center"/>
    </xf>
    <xf numFmtId="0" fontId="0" fillId="0" borderId="0" xfId="0" applyAlignment="1">
      <alignment horizontal="left"/>
    </xf>
    <xf numFmtId="166" fontId="14" fillId="2" borderId="0" xfId="0" applyNumberFormat="1" applyFont="1" applyFill="1" applyAlignment="1" applyProtection="1">
      <alignment vertical="center"/>
      <protection hidden="1"/>
    </xf>
    <xf numFmtId="0" fontId="88" fillId="2" borderId="0" xfId="0" applyFont="1" applyFill="1" applyAlignment="1" applyProtection="1">
      <alignment vertical="center"/>
      <protection hidden="1"/>
    </xf>
    <xf numFmtId="165" fontId="79" fillId="2" borderId="7" xfId="0" applyNumberFormat="1" applyFont="1" applyFill="1" applyBorder="1" applyAlignment="1" applyProtection="1">
      <alignment vertical="center"/>
      <protection hidden="1"/>
    </xf>
    <xf numFmtId="165" fontId="79" fillId="2" borderId="0" xfId="0" applyNumberFormat="1" applyFont="1" applyFill="1" applyAlignment="1" applyProtection="1">
      <alignment vertical="center"/>
      <protection hidden="1"/>
    </xf>
    <xf numFmtId="0" fontId="0" fillId="0" borderId="0" xfId="0" applyAlignment="1">
      <alignment vertical="center"/>
    </xf>
    <xf numFmtId="0" fontId="0" fillId="0" borderId="0" xfId="0" applyAlignment="1">
      <alignment wrapText="1"/>
    </xf>
    <xf numFmtId="0" fontId="23" fillId="4" borderId="0" xfId="0" applyFont="1" applyFill="1" applyProtection="1">
      <protection hidden="1"/>
    </xf>
    <xf numFmtId="0" fontId="23" fillId="4" borderId="0" xfId="0" applyFont="1" applyFill="1" applyAlignment="1" applyProtection="1">
      <alignment horizontal="left" vertical="top"/>
      <protection hidden="1"/>
    </xf>
    <xf numFmtId="0" fontId="0" fillId="28" borderId="1" xfId="0" applyFill="1" applyBorder="1"/>
    <xf numFmtId="0" fontId="0" fillId="28" borderId="0" xfId="0" applyFill="1"/>
    <xf numFmtId="0" fontId="0" fillId="6" borderId="0" xfId="0" applyFill="1"/>
    <xf numFmtId="0" fontId="40" fillId="6" borderId="0" xfId="0" applyFont="1" applyFill="1"/>
    <xf numFmtId="0" fontId="13" fillId="2" borderId="0" xfId="0" applyFont="1" applyFill="1"/>
    <xf numFmtId="0" fontId="6" fillId="2" borderId="0" xfId="0" applyFont="1" applyFill="1" applyAlignment="1" applyProtection="1">
      <alignment horizontal="left" vertical="center" wrapText="1"/>
      <protection hidden="1"/>
    </xf>
    <xf numFmtId="0" fontId="69" fillId="2" borderId="0" xfId="0" applyFont="1" applyFill="1" applyAlignment="1" applyProtection="1">
      <alignment horizontal="center" vertical="center" wrapText="1"/>
      <protection hidden="1"/>
    </xf>
    <xf numFmtId="0" fontId="16" fillId="2" borderId="0" xfId="0" applyFont="1" applyFill="1" applyAlignment="1" applyProtection="1">
      <alignment horizontal="left" vertical="center"/>
      <protection hidden="1"/>
    </xf>
    <xf numFmtId="0" fontId="2" fillId="2" borderId="0" xfId="0" applyFont="1" applyFill="1" applyAlignment="1" applyProtection="1">
      <alignment vertical="center" wrapText="1"/>
      <protection hidden="1"/>
    </xf>
    <xf numFmtId="0" fontId="6" fillId="2" borderId="22" xfId="0" applyFont="1" applyFill="1" applyBorder="1" applyProtection="1">
      <protection hidden="1"/>
    </xf>
    <xf numFmtId="0" fontId="13" fillId="5" borderId="1" xfId="0" applyFont="1" applyFill="1" applyBorder="1" applyAlignment="1" applyProtection="1">
      <alignment wrapText="1"/>
      <protection hidden="1"/>
    </xf>
    <xf numFmtId="0" fontId="0" fillId="5" borderId="1" xfId="0" applyFill="1" applyBorder="1" applyAlignment="1" applyProtection="1">
      <alignment vertical="center" wrapText="1"/>
      <protection hidden="1"/>
    </xf>
    <xf numFmtId="0" fontId="13" fillId="5" borderId="1" xfId="0" applyFont="1" applyFill="1" applyBorder="1" applyAlignment="1" applyProtection="1">
      <alignment horizontal="left" vertical="center" wrapText="1"/>
      <protection hidden="1"/>
    </xf>
    <xf numFmtId="0" fontId="0" fillId="5" borderId="1" xfId="0" applyFill="1" applyBorder="1" applyAlignment="1">
      <alignment horizontal="center" vertical="center"/>
    </xf>
    <xf numFmtId="0" fontId="13" fillId="5" borderId="1" xfId="0" applyFont="1" applyFill="1" applyBorder="1" applyAlignment="1" applyProtection="1">
      <alignment vertical="center"/>
      <protection hidden="1"/>
    </xf>
    <xf numFmtId="0" fontId="13" fillId="5" borderId="1" xfId="0" applyFont="1" applyFill="1" applyBorder="1" applyAlignment="1" applyProtection="1">
      <alignment horizontal="center" vertical="center"/>
      <protection hidden="1"/>
    </xf>
    <xf numFmtId="0" fontId="61" fillId="5" borderId="1" xfId="0" applyFont="1" applyFill="1" applyBorder="1" applyAlignment="1" applyProtection="1">
      <alignment horizontal="left" vertical="center" wrapText="1"/>
      <protection hidden="1"/>
    </xf>
    <xf numFmtId="0" fontId="1" fillId="2" borderId="0" xfId="0" applyFont="1" applyFill="1" applyAlignment="1" applyProtection="1">
      <alignment horizontal="justify" vertical="top" wrapText="1"/>
      <protection hidden="1"/>
    </xf>
    <xf numFmtId="0" fontId="48" fillId="2" borderId="0" xfId="0" applyFont="1" applyFill="1" applyAlignment="1" applyProtection="1">
      <alignment horizontal="center" vertical="center" wrapText="1"/>
      <protection hidden="1"/>
    </xf>
    <xf numFmtId="0" fontId="14" fillId="2" borderId="9" xfId="0" applyFont="1" applyFill="1" applyBorder="1" applyAlignment="1" applyProtection="1">
      <alignment horizontal="center" vertical="center"/>
      <protection hidden="1"/>
    </xf>
    <xf numFmtId="0" fontId="15" fillId="2" borderId="0" xfId="0" applyFont="1" applyFill="1" applyAlignment="1" applyProtection="1">
      <alignment vertical="center"/>
      <protection locked="0" hidden="1"/>
    </xf>
    <xf numFmtId="0" fontId="13" fillId="21" borderId="1" xfId="0" applyFont="1" applyFill="1" applyBorder="1" applyAlignment="1" applyProtection="1">
      <alignment horizontal="left" vertical="center" wrapText="1"/>
      <protection hidden="1"/>
    </xf>
    <xf numFmtId="0" fontId="13" fillId="19" borderId="1" xfId="0" applyFont="1" applyFill="1" applyBorder="1" applyAlignment="1" applyProtection="1">
      <alignment wrapText="1"/>
      <protection hidden="1"/>
    </xf>
    <xf numFmtId="0" fontId="13" fillId="29" borderId="1" xfId="0" applyFont="1" applyFill="1" applyBorder="1" applyAlignment="1" applyProtection="1">
      <alignment wrapText="1"/>
      <protection hidden="1"/>
    </xf>
    <xf numFmtId="0" fontId="13" fillId="0" borderId="1" xfId="0" applyFont="1" applyBorder="1" applyAlignment="1" applyProtection="1">
      <alignment horizontal="center" vertical="center" wrapText="1"/>
      <protection hidden="1"/>
    </xf>
    <xf numFmtId="0" fontId="13" fillId="30" borderId="1" xfId="0" applyFont="1" applyFill="1" applyBorder="1" applyAlignment="1" applyProtection="1">
      <alignment horizontal="center" vertical="center" wrapText="1"/>
      <protection hidden="1"/>
    </xf>
    <xf numFmtId="0" fontId="13" fillId="5" borderId="1" xfId="0" applyFont="1" applyFill="1" applyBorder="1" applyAlignment="1" applyProtection="1">
      <alignment vertical="center" wrapText="1"/>
      <protection hidden="1"/>
    </xf>
    <xf numFmtId="0" fontId="0" fillId="13" borderId="1" xfId="0" applyFill="1" applyBorder="1" applyAlignment="1" applyProtection="1">
      <alignment vertical="center" wrapText="1"/>
      <protection hidden="1"/>
    </xf>
    <xf numFmtId="0" fontId="0" fillId="13" borderId="4" xfId="0" applyFill="1" applyBorder="1" applyAlignment="1" applyProtection="1">
      <alignment vertical="center" wrapText="1"/>
      <protection hidden="1"/>
    </xf>
    <xf numFmtId="0" fontId="13" fillId="13" borderId="4" xfId="0" applyFont="1" applyFill="1" applyBorder="1" applyAlignment="1" applyProtection="1">
      <alignment vertical="top" wrapText="1"/>
      <protection hidden="1"/>
    </xf>
    <xf numFmtId="0" fontId="13" fillId="13" borderId="1" xfId="0" applyFont="1" applyFill="1" applyBorder="1" applyAlignment="1" applyProtection="1">
      <alignment horizontal="left" vertical="center" wrapText="1"/>
      <protection hidden="1"/>
    </xf>
    <xf numFmtId="0" fontId="13" fillId="13" borderId="4" xfId="0" applyFont="1" applyFill="1" applyBorder="1" applyAlignment="1" applyProtection="1">
      <alignment horizontal="left" vertical="center" wrapText="1"/>
      <protection hidden="1"/>
    </xf>
    <xf numFmtId="0" fontId="13" fillId="31" borderId="1" xfId="0" applyFont="1" applyFill="1" applyBorder="1" applyAlignment="1" applyProtection="1">
      <alignment vertical="top" wrapText="1"/>
      <protection hidden="1"/>
    </xf>
    <xf numFmtId="0" fontId="13" fillId="32" borderId="1" xfId="0" applyFont="1" applyFill="1" applyBorder="1" applyAlignment="1" applyProtection="1">
      <alignment vertical="top" wrapText="1"/>
      <protection hidden="1"/>
    </xf>
    <xf numFmtId="0" fontId="13" fillId="32" borderId="1" xfId="0" applyFont="1" applyFill="1" applyBorder="1" applyAlignment="1" applyProtection="1">
      <alignment horizontal="center" vertical="center" wrapText="1"/>
      <protection hidden="1"/>
    </xf>
    <xf numFmtId="0" fontId="13" fillId="33" borderId="1" xfId="0" applyFont="1" applyFill="1" applyBorder="1" applyAlignment="1" applyProtection="1">
      <alignment horizontal="center" vertical="center" wrapText="1"/>
      <protection hidden="1"/>
    </xf>
    <xf numFmtId="0" fontId="13" fillId="33" borderId="1" xfId="0" applyFont="1" applyFill="1" applyBorder="1" applyAlignment="1" applyProtection="1">
      <alignment vertical="top" wrapText="1"/>
      <protection hidden="1"/>
    </xf>
    <xf numFmtId="0" fontId="13" fillId="34" borderId="1" xfId="0" applyFont="1" applyFill="1" applyBorder="1" applyAlignment="1" applyProtection="1">
      <alignment wrapText="1"/>
      <protection hidden="1"/>
    </xf>
    <xf numFmtId="0" fontId="13" fillId="34" borderId="1" xfId="0" applyFont="1" applyFill="1" applyBorder="1" applyAlignment="1" applyProtection="1">
      <alignment horizontal="center" vertical="center" wrapText="1"/>
      <protection hidden="1"/>
    </xf>
    <xf numFmtId="0" fontId="13" fillId="34" borderId="1" xfId="0" applyFont="1" applyFill="1" applyBorder="1" applyAlignment="1" applyProtection="1">
      <alignment vertical="top" wrapText="1"/>
      <protection hidden="1"/>
    </xf>
    <xf numFmtId="0" fontId="13" fillId="25" borderId="1" xfId="0" applyFont="1" applyFill="1" applyBorder="1" applyAlignment="1" applyProtection="1">
      <alignment vertical="top" wrapText="1"/>
      <protection hidden="1"/>
    </xf>
    <xf numFmtId="0" fontId="13" fillId="25" borderId="1" xfId="0" applyFont="1" applyFill="1" applyBorder="1" applyAlignment="1" applyProtection="1">
      <alignment horizontal="left" vertical="center" wrapText="1"/>
      <protection hidden="1"/>
    </xf>
    <xf numFmtId="0" fontId="13" fillId="31" borderId="1" xfId="0" applyFont="1" applyFill="1" applyBorder="1" applyAlignment="1" applyProtection="1">
      <alignment horizontal="left" vertical="center" wrapText="1"/>
      <protection hidden="1"/>
    </xf>
    <xf numFmtId="0" fontId="13" fillId="31" borderId="4" xfId="0" applyFont="1" applyFill="1" applyBorder="1" applyAlignment="1" applyProtection="1">
      <alignment horizontal="left" vertical="center" wrapText="1"/>
      <protection hidden="1"/>
    </xf>
    <xf numFmtId="0" fontId="13" fillId="31" borderId="1" xfId="0" applyFont="1" applyFill="1" applyBorder="1" applyAlignment="1" applyProtection="1">
      <alignment wrapText="1"/>
      <protection hidden="1"/>
    </xf>
    <xf numFmtId="0" fontId="61" fillId="31" borderId="1" xfId="0" applyFont="1" applyFill="1" applyBorder="1" applyAlignment="1" applyProtection="1">
      <alignment horizontal="justify" vertical="center" wrapText="1"/>
      <protection hidden="1"/>
    </xf>
    <xf numFmtId="0" fontId="0" fillId="31" borderId="1" xfId="0" applyFill="1" applyBorder="1" applyAlignment="1" applyProtection="1">
      <alignment vertical="center" wrapText="1"/>
      <protection hidden="1"/>
    </xf>
    <xf numFmtId="0" fontId="13" fillId="31" borderId="4" xfId="0" applyFont="1" applyFill="1" applyBorder="1" applyAlignment="1" applyProtection="1">
      <alignment wrapText="1"/>
      <protection hidden="1"/>
    </xf>
    <xf numFmtId="0" fontId="0" fillId="31" borderId="4" xfId="0" applyFill="1" applyBorder="1" applyAlignment="1" applyProtection="1">
      <alignment vertical="center" wrapText="1"/>
      <protection hidden="1"/>
    </xf>
    <xf numFmtId="0" fontId="61" fillId="29" borderId="1" xfId="0" applyFont="1" applyFill="1" applyBorder="1" applyAlignment="1" applyProtection="1">
      <alignment horizontal="justify" vertical="center" wrapText="1"/>
      <protection hidden="1"/>
    </xf>
    <xf numFmtId="0" fontId="13" fillId="29" borderId="1" xfId="0" applyFont="1" applyFill="1" applyBorder="1" applyAlignment="1" applyProtection="1">
      <alignment horizontal="left" vertical="center" wrapText="1"/>
      <protection hidden="1"/>
    </xf>
    <xf numFmtId="0" fontId="61" fillId="25" borderId="1" xfId="0" applyFont="1" applyFill="1" applyBorder="1" applyAlignment="1" applyProtection="1">
      <alignment horizontal="justify" vertical="center" wrapText="1"/>
      <protection hidden="1"/>
    </xf>
    <xf numFmtId="0" fontId="13" fillId="19" borderId="1" xfId="0" applyFont="1" applyFill="1" applyBorder="1" applyAlignment="1" applyProtection="1">
      <alignment horizontal="left" vertical="center" wrapText="1"/>
      <protection hidden="1"/>
    </xf>
    <xf numFmtId="0" fontId="0" fillId="2" borderId="0" xfId="0" applyFill="1" applyProtection="1">
      <protection locked="0" hidden="1"/>
    </xf>
    <xf numFmtId="0" fontId="0" fillId="4" borderId="0" xfId="0" applyFill="1" applyProtection="1">
      <protection locked="0" hidden="1"/>
    </xf>
    <xf numFmtId="0" fontId="2" fillId="2" borderId="0" xfId="0" applyFont="1" applyFill="1" applyProtection="1">
      <protection locked="0" hidden="1"/>
    </xf>
    <xf numFmtId="0" fontId="2" fillId="4" borderId="0" xfId="0" applyFont="1" applyFill="1" applyProtection="1">
      <protection locked="0" hidden="1"/>
    </xf>
    <xf numFmtId="167" fontId="0" fillId="0" borderId="1" xfId="1" applyNumberFormat="1" applyFont="1" applyBorder="1" applyAlignment="1">
      <alignment horizontal="right" vertical="center"/>
    </xf>
    <xf numFmtId="0" fontId="13" fillId="35" borderId="0" xfId="0" applyFont="1" applyFill="1" applyAlignment="1" applyProtection="1">
      <alignment wrapText="1"/>
      <protection hidden="1"/>
    </xf>
    <xf numFmtId="0" fontId="13" fillId="35" borderId="1" xfId="0" applyFont="1" applyFill="1" applyBorder="1" applyAlignment="1" applyProtection="1">
      <alignment horizontal="center" vertical="center" wrapText="1"/>
      <protection hidden="1"/>
    </xf>
    <xf numFmtId="0" fontId="6" fillId="0" borderId="0" xfId="0" applyFont="1" applyAlignment="1" applyProtection="1">
      <alignment vertical="center"/>
      <protection hidden="1"/>
    </xf>
    <xf numFmtId="0" fontId="6" fillId="0" borderId="0" xfId="0" applyFont="1" applyAlignment="1">
      <alignment vertical="center"/>
    </xf>
    <xf numFmtId="165" fontId="79" fillId="2" borderId="10" xfId="0" applyNumberFormat="1" applyFont="1" applyFill="1" applyBorder="1" applyAlignment="1" applyProtection="1">
      <alignment vertical="center"/>
      <protection hidden="1"/>
    </xf>
    <xf numFmtId="0" fontId="6" fillId="2" borderId="21" xfId="0" applyFont="1" applyFill="1" applyBorder="1" applyAlignment="1" applyProtection="1">
      <alignment horizontal="left" vertical="center" wrapText="1"/>
      <protection hidden="1"/>
    </xf>
    <xf numFmtId="0" fontId="23" fillId="2" borderId="1" xfId="0" applyFont="1" applyFill="1" applyBorder="1" applyAlignment="1" applyProtection="1">
      <alignment wrapText="1"/>
      <protection hidden="1"/>
    </xf>
    <xf numFmtId="0" fontId="95" fillId="0" borderId="1" xfId="0" applyFont="1" applyBorder="1" applyAlignment="1" applyProtection="1">
      <alignment horizontal="justify" vertical="center" wrapText="1"/>
      <protection hidden="1"/>
    </xf>
    <xf numFmtId="0" fontId="6" fillId="2" borderId="0" xfId="0" applyFont="1" applyFill="1" applyAlignment="1" applyProtection="1">
      <alignment horizontal="left" vertical="top" wrapText="1"/>
      <protection hidden="1"/>
    </xf>
    <xf numFmtId="0" fontId="1" fillId="2" borderId="0" xfId="0" applyFont="1" applyFill="1" applyAlignment="1" applyProtection="1">
      <alignment vertical="top"/>
      <protection hidden="1"/>
    </xf>
    <xf numFmtId="0" fontId="65" fillId="2" borderId="0" xfId="0" applyFont="1" applyFill="1" applyAlignment="1" applyProtection="1">
      <alignment vertical="top"/>
      <protection hidden="1"/>
    </xf>
    <xf numFmtId="0" fontId="0" fillId="2" borderId="0" xfId="0" applyFill="1" applyAlignment="1" applyProtection="1">
      <alignment vertical="top"/>
      <protection hidden="1"/>
    </xf>
    <xf numFmtId="0" fontId="14" fillId="2" borderId="0" xfId="0" applyFont="1" applyFill="1" applyAlignment="1" applyProtection="1">
      <alignment horizontal="center" vertical="top"/>
      <protection hidden="1"/>
    </xf>
    <xf numFmtId="0" fontId="1" fillId="2" borderId="0" xfId="0" applyFont="1" applyFill="1" applyAlignment="1" applyProtection="1">
      <alignment horizontal="left" vertical="top"/>
      <protection hidden="1"/>
    </xf>
    <xf numFmtId="0" fontId="14" fillId="2" borderId="1" xfId="0" applyFont="1" applyFill="1" applyBorder="1" applyAlignment="1" applyProtection="1">
      <alignment horizontal="center" vertical="top"/>
      <protection locked="0" hidden="1"/>
    </xf>
    <xf numFmtId="0" fontId="69" fillId="2" borderId="0" xfId="0" applyFont="1" applyFill="1" applyAlignment="1" applyProtection="1">
      <alignment vertical="top"/>
      <protection hidden="1"/>
    </xf>
    <xf numFmtId="0" fontId="68" fillId="2" borderId="0" xfId="0" applyFont="1" applyFill="1" applyAlignment="1" applyProtection="1">
      <alignment horizontal="left" vertical="top"/>
      <protection hidden="1"/>
    </xf>
    <xf numFmtId="0" fontId="68" fillId="2" borderId="0" xfId="0" applyFont="1" applyFill="1" applyAlignment="1" applyProtection="1">
      <alignment vertical="top"/>
      <protection hidden="1"/>
    </xf>
    <xf numFmtId="0" fontId="6" fillId="2" borderId="0" xfId="0" quotePrefix="1" applyFont="1" applyFill="1" applyAlignment="1" applyProtection="1">
      <alignment vertical="top"/>
      <protection hidden="1"/>
    </xf>
    <xf numFmtId="0" fontId="14" fillId="2" borderId="0" xfId="0" applyFont="1" applyFill="1" applyAlignment="1" applyProtection="1">
      <alignment horizontal="center" vertical="top"/>
      <protection locked="0" hidden="1"/>
    </xf>
    <xf numFmtId="49" fontId="14" fillId="2" borderId="0" xfId="0" applyNumberFormat="1" applyFont="1" applyFill="1" applyAlignment="1" applyProtection="1">
      <alignment horizontal="center" vertical="center"/>
      <protection locked="0" hidden="1"/>
    </xf>
    <xf numFmtId="0" fontId="0" fillId="2" borderId="19" xfId="0" applyFill="1" applyBorder="1" applyAlignment="1" applyProtection="1">
      <alignment vertical="top"/>
      <protection hidden="1"/>
    </xf>
    <xf numFmtId="0" fontId="13" fillId="10" borderId="23" xfId="0" applyFont="1" applyFill="1" applyBorder="1" applyAlignment="1" applyProtection="1">
      <alignment horizontal="center" wrapText="1"/>
      <protection hidden="1"/>
    </xf>
    <xf numFmtId="0" fontId="13" fillId="36" borderId="1" xfId="0" applyFont="1" applyFill="1" applyBorder="1" applyAlignment="1" applyProtection="1">
      <alignment wrapText="1"/>
      <protection hidden="1"/>
    </xf>
    <xf numFmtId="0" fontId="6" fillId="2" borderId="15" xfId="0" applyFont="1" applyFill="1" applyBorder="1" applyProtection="1">
      <protection hidden="1"/>
    </xf>
    <xf numFmtId="0" fontId="6" fillId="2" borderId="17" xfId="0" applyFont="1" applyFill="1" applyBorder="1" applyAlignment="1" applyProtection="1">
      <alignment horizontal="left" vertical="center" wrapText="1"/>
      <protection hidden="1"/>
    </xf>
    <xf numFmtId="49" fontId="14" fillId="2" borderId="21" xfId="0" applyNumberFormat="1" applyFont="1" applyFill="1" applyBorder="1" applyAlignment="1" applyProtection="1">
      <alignment horizontal="center" vertical="center"/>
      <protection hidden="1"/>
    </xf>
    <xf numFmtId="49" fontId="1" fillId="2" borderId="21" xfId="0" applyNumberFormat="1" applyFont="1" applyFill="1" applyBorder="1" applyAlignment="1" applyProtection="1">
      <alignment horizontal="left" vertical="center"/>
      <protection hidden="1"/>
    </xf>
    <xf numFmtId="0" fontId="13" fillId="37" borderId="1" xfId="0" applyFont="1" applyFill="1" applyBorder="1" applyAlignment="1" applyProtection="1">
      <alignment wrapText="1"/>
      <protection hidden="1"/>
    </xf>
    <xf numFmtId="0" fontId="14" fillId="2" borderId="1" xfId="0" applyFont="1" applyFill="1" applyBorder="1" applyAlignment="1" applyProtection="1">
      <alignment horizontal="center" vertical="center"/>
      <protection locked="0"/>
    </xf>
    <xf numFmtId="0" fontId="14" fillId="2" borderId="34" xfId="0" applyFont="1" applyFill="1" applyBorder="1" applyAlignment="1" applyProtection="1">
      <alignment horizontal="center" vertical="center"/>
      <protection locked="0"/>
    </xf>
    <xf numFmtId="0" fontId="14" fillId="2" borderId="1" xfId="0" applyFont="1" applyFill="1" applyBorder="1" applyAlignment="1" applyProtection="1">
      <alignment vertical="center"/>
      <protection locked="0"/>
    </xf>
    <xf numFmtId="0" fontId="97" fillId="2" borderId="0" xfId="0" applyFont="1" applyFill="1" applyAlignment="1" applyProtection="1">
      <alignment vertical="top"/>
      <protection hidden="1"/>
    </xf>
    <xf numFmtId="0" fontId="15" fillId="2" borderId="0" xfId="0" applyFont="1" applyFill="1" applyAlignment="1" applyProtection="1">
      <alignment horizontal="center" vertical="top"/>
      <protection hidden="1"/>
    </xf>
    <xf numFmtId="0" fontId="13" fillId="0" borderId="2" xfId="0" applyFont="1" applyBorder="1" applyAlignment="1" applyProtection="1">
      <alignment wrapText="1"/>
      <protection hidden="1"/>
    </xf>
    <xf numFmtId="0" fontId="13" fillId="24" borderId="2" xfId="0" applyFont="1" applyFill="1" applyBorder="1" applyAlignment="1" applyProtection="1">
      <alignment horizontal="center" wrapText="1"/>
      <protection hidden="1"/>
    </xf>
    <xf numFmtId="0" fontId="7" fillId="38" borderId="0" xfId="0" applyFont="1" applyFill="1"/>
    <xf numFmtId="0" fontId="7" fillId="38" borderId="1" xfId="0" applyFont="1" applyFill="1" applyBorder="1" applyAlignment="1">
      <alignment horizontal="right"/>
    </xf>
    <xf numFmtId="0" fontId="6" fillId="38" borderId="1" xfId="0" applyFont="1" applyFill="1" applyBorder="1"/>
    <xf numFmtId="0" fontId="7" fillId="38" borderId="1" xfId="0" applyFont="1" applyFill="1" applyBorder="1"/>
    <xf numFmtId="0" fontId="0" fillId="38" borderId="0" xfId="0" applyFill="1"/>
    <xf numFmtId="0" fontId="7" fillId="38" borderId="2" xfId="0" applyFont="1" applyFill="1" applyBorder="1"/>
    <xf numFmtId="0" fontId="0" fillId="38" borderId="1" xfId="0" applyFill="1" applyBorder="1"/>
    <xf numFmtId="0" fontId="6" fillId="2" borderId="0" xfId="0" applyFont="1" applyFill="1" applyAlignment="1" applyProtection="1">
      <alignment vertical="center" wrapText="1"/>
      <protection locked="0" hidden="1"/>
    </xf>
    <xf numFmtId="0" fontId="100" fillId="4" borderId="0" xfId="0" applyFont="1" applyFill="1" applyAlignment="1" applyProtection="1">
      <alignment vertical="center"/>
      <protection hidden="1"/>
    </xf>
    <xf numFmtId="0" fontId="101" fillId="4" borderId="0" xfId="0" applyFont="1" applyFill="1" applyAlignment="1" applyProtection="1">
      <alignment horizontal="center" vertical="center" wrapText="1"/>
      <protection hidden="1"/>
    </xf>
    <xf numFmtId="0" fontId="102" fillId="4" borderId="0" xfId="0" applyFont="1" applyFill="1" applyAlignment="1" applyProtection="1">
      <alignment vertical="center"/>
      <protection hidden="1"/>
    </xf>
    <xf numFmtId="0" fontId="13" fillId="28" borderId="0" xfId="0" applyFont="1" applyFill="1" applyAlignment="1" applyProtection="1">
      <alignment horizontal="left" vertical="center" wrapText="1"/>
      <protection hidden="1"/>
    </xf>
    <xf numFmtId="0" fontId="27" fillId="2" borderId="0" xfId="0" applyFont="1" applyFill="1" applyAlignment="1" applyProtection="1">
      <alignment vertical="center"/>
      <protection hidden="1"/>
    </xf>
    <xf numFmtId="0" fontId="6" fillId="2" borderId="0" xfId="0" quotePrefix="1" applyFont="1" applyFill="1" applyAlignment="1" applyProtection="1">
      <alignment horizontal="left" vertical="center"/>
      <protection hidden="1"/>
    </xf>
    <xf numFmtId="0" fontId="103" fillId="4" borderId="0" xfId="0" applyFont="1" applyFill="1" applyAlignment="1" applyProtection="1">
      <alignment horizontal="center" vertical="center"/>
      <protection hidden="1"/>
    </xf>
    <xf numFmtId="0" fontId="103" fillId="4" borderId="0" xfId="0" applyFont="1" applyFill="1" applyProtection="1">
      <protection hidden="1"/>
    </xf>
    <xf numFmtId="0" fontId="13" fillId="28" borderId="2" xfId="0" applyFont="1" applyFill="1" applyBorder="1" applyAlignment="1" applyProtection="1">
      <alignment horizontal="center" wrapText="1"/>
      <protection hidden="1"/>
    </xf>
    <xf numFmtId="0" fontId="14" fillId="2" borderId="5" xfId="0" applyFont="1" applyFill="1" applyBorder="1" applyAlignment="1" applyProtection="1">
      <alignment horizontal="center" vertical="center"/>
      <protection locked="0"/>
    </xf>
    <xf numFmtId="0" fontId="42" fillId="6" borderId="18" xfId="0" applyFont="1" applyFill="1" applyBorder="1" applyAlignment="1" applyProtection="1">
      <alignment horizontal="center" vertical="center"/>
      <protection hidden="1"/>
    </xf>
    <xf numFmtId="0" fontId="42" fillId="6" borderId="19" xfId="0" applyFont="1" applyFill="1" applyBorder="1" applyAlignment="1" applyProtection="1">
      <alignment horizontal="center" vertical="center"/>
      <protection hidden="1"/>
    </xf>
    <xf numFmtId="0" fontId="1" fillId="2" borderId="9" xfId="0" applyFont="1" applyFill="1" applyBorder="1" applyAlignment="1" applyProtection="1">
      <alignment vertical="center"/>
      <protection hidden="1"/>
    </xf>
    <xf numFmtId="0" fontId="6" fillId="2" borderId="9" xfId="0" applyFont="1" applyFill="1" applyBorder="1" applyAlignment="1" applyProtection="1">
      <alignment horizontal="left" vertical="center"/>
      <protection hidden="1"/>
    </xf>
    <xf numFmtId="0" fontId="93" fillId="2" borderId="0" xfId="3" applyNumberFormat="1" applyFont="1" applyFill="1" applyBorder="1" applyAlignment="1" applyProtection="1">
      <alignment horizontal="left" vertical="center"/>
      <protection locked="0"/>
    </xf>
    <xf numFmtId="0" fontId="15" fillId="2" borderId="9" xfId="0" applyFont="1" applyFill="1" applyBorder="1" applyAlignment="1" applyProtection="1">
      <alignment horizontal="center" vertical="center"/>
      <protection hidden="1"/>
    </xf>
    <xf numFmtId="0" fontId="15" fillId="2" borderId="9" xfId="0" applyFont="1" applyFill="1" applyBorder="1" applyAlignment="1" applyProtection="1">
      <alignment horizontal="center" vertical="center"/>
      <protection locked="0"/>
    </xf>
    <xf numFmtId="0" fontId="4" fillId="2" borderId="9" xfId="0" applyFont="1" applyFill="1" applyBorder="1" applyAlignment="1" applyProtection="1">
      <alignment horizontal="center" vertical="center"/>
      <protection locked="0"/>
    </xf>
    <xf numFmtId="0" fontId="27" fillId="4" borderId="0" xfId="0" applyFont="1" applyFill="1" applyAlignment="1" applyProtection="1">
      <alignment vertical="center"/>
      <protection hidden="1"/>
    </xf>
    <xf numFmtId="0" fontId="27" fillId="4" borderId="0" xfId="0" applyFont="1" applyFill="1" applyAlignment="1" applyProtection="1">
      <alignment horizontal="left" vertical="center"/>
      <protection hidden="1"/>
    </xf>
    <xf numFmtId="0" fontId="14" fillId="2" borderId="9" xfId="0" applyFont="1" applyFill="1" applyBorder="1" applyAlignment="1" applyProtection="1">
      <alignment horizontal="center" vertical="top"/>
      <protection hidden="1"/>
    </xf>
    <xf numFmtId="0" fontId="14" fillId="2" borderId="9" xfId="0" applyFont="1" applyFill="1" applyBorder="1" applyAlignment="1">
      <alignment horizontal="center" vertical="top"/>
    </xf>
    <xf numFmtId="0" fontId="6" fillId="2" borderId="0" xfId="0" applyFont="1" applyFill="1" applyAlignment="1" applyProtection="1">
      <alignment horizontal="center" vertical="top"/>
      <protection hidden="1"/>
    </xf>
    <xf numFmtId="0" fontId="6" fillId="2" borderId="0" xfId="0" applyFont="1" applyFill="1" applyAlignment="1" applyProtection="1">
      <alignment horizontal="right" vertical="top"/>
      <protection hidden="1"/>
    </xf>
    <xf numFmtId="0" fontId="1" fillId="2" borderId="0" xfId="0" applyFont="1" applyFill="1" applyAlignment="1" applyProtection="1">
      <alignment horizontal="center" vertical="top"/>
      <protection hidden="1"/>
    </xf>
    <xf numFmtId="0" fontId="1" fillId="2" borderId="0" xfId="0" applyFont="1" applyFill="1" applyAlignment="1" applyProtection="1">
      <alignment horizontal="right" vertical="top"/>
      <protection hidden="1"/>
    </xf>
    <xf numFmtId="0" fontId="4" fillId="2" borderId="0" xfId="0" applyFont="1" applyFill="1" applyAlignment="1" applyProtection="1">
      <alignment horizontal="center" vertical="center"/>
      <protection locked="0"/>
    </xf>
    <xf numFmtId="0" fontId="1" fillId="2" borderId="8" xfId="0" applyFont="1" applyFill="1" applyBorder="1" applyAlignment="1" applyProtection="1">
      <alignment vertical="center"/>
      <protection hidden="1"/>
    </xf>
    <xf numFmtId="0" fontId="5" fillId="2" borderId="9" xfId="0" applyFont="1" applyFill="1" applyBorder="1" applyAlignment="1" applyProtection="1">
      <alignment horizontal="left" vertical="center"/>
      <protection hidden="1"/>
    </xf>
    <xf numFmtId="0" fontId="5" fillId="2" borderId="9" xfId="0" applyFont="1" applyFill="1" applyBorder="1" applyAlignment="1" applyProtection="1">
      <alignment horizontal="center" vertical="center"/>
      <protection hidden="1"/>
    </xf>
    <xf numFmtId="0" fontId="5" fillId="2" borderId="9" xfId="0" applyFont="1" applyFill="1" applyBorder="1" applyAlignment="1" applyProtection="1">
      <alignment vertical="center"/>
      <protection hidden="1"/>
    </xf>
    <xf numFmtId="0" fontId="5" fillId="2" borderId="10" xfId="0" applyFont="1" applyFill="1" applyBorder="1" applyAlignment="1" applyProtection="1">
      <alignment horizontal="center" vertical="center"/>
      <protection hidden="1"/>
    </xf>
    <xf numFmtId="0" fontId="95" fillId="31" borderId="1" xfId="0" applyFont="1" applyFill="1" applyBorder="1" applyAlignment="1" applyProtection="1">
      <alignment horizontal="justify" vertical="center" wrapText="1"/>
      <protection hidden="1"/>
    </xf>
    <xf numFmtId="0" fontId="13" fillId="28" borderId="0" xfId="0" applyFont="1" applyFill="1" applyAlignment="1" applyProtection="1">
      <alignment horizontal="center" vertical="center" wrapText="1"/>
      <protection hidden="1"/>
    </xf>
    <xf numFmtId="0" fontId="13" fillId="28" borderId="1" xfId="0" applyFont="1" applyFill="1" applyBorder="1" applyAlignment="1" applyProtection="1">
      <alignment horizontal="center" vertical="center" wrapText="1"/>
      <protection hidden="1"/>
    </xf>
    <xf numFmtId="0" fontId="13" fillId="28" borderId="1" xfId="0" applyFont="1" applyFill="1" applyBorder="1" applyAlignment="1" applyProtection="1">
      <alignment horizontal="center" vertical="center"/>
      <protection hidden="1"/>
    </xf>
    <xf numFmtId="0" fontId="13" fillId="36" borderId="6" xfId="0" applyFont="1" applyFill="1" applyBorder="1" applyAlignment="1" applyProtection="1">
      <alignment vertical="center" wrapText="1"/>
      <protection hidden="1"/>
    </xf>
    <xf numFmtId="0" fontId="13" fillId="36" borderId="2" xfId="0" applyFont="1" applyFill="1" applyBorder="1" applyAlignment="1" applyProtection="1">
      <alignment vertical="center"/>
      <protection hidden="1"/>
    </xf>
    <xf numFmtId="0" fontId="13" fillId="10" borderId="23" xfId="0" applyFont="1" applyFill="1" applyBorder="1" applyAlignment="1" applyProtection="1">
      <alignment horizontal="center" vertical="center" wrapText="1"/>
      <protection hidden="1"/>
    </xf>
    <xf numFmtId="0" fontId="13" fillId="10" borderId="1"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top"/>
      <protection hidden="1"/>
    </xf>
    <xf numFmtId="0" fontId="14" fillId="2" borderId="1" xfId="0" applyFont="1" applyFill="1" applyBorder="1" applyAlignment="1" applyProtection="1">
      <alignment horizontal="center" vertical="top"/>
      <protection locked="0"/>
    </xf>
    <xf numFmtId="0" fontId="39" fillId="2" borderId="0" xfId="0" applyFont="1" applyFill="1" applyAlignment="1" applyProtection="1">
      <alignment horizontal="center" vertical="center" wrapText="1"/>
      <protection hidden="1"/>
    </xf>
    <xf numFmtId="0" fontId="0" fillId="25" borderId="1" xfId="0" applyFill="1" applyBorder="1" applyAlignment="1">
      <alignment horizontal="center" vertical="center"/>
    </xf>
    <xf numFmtId="0" fontId="0" fillId="25" borderId="1" xfId="0" applyFill="1" applyBorder="1" applyAlignment="1">
      <alignment horizontal="center" vertical="center" wrapText="1"/>
    </xf>
    <xf numFmtId="0" fontId="0" fillId="25" borderId="1" xfId="0" quotePrefix="1" applyFill="1" applyBorder="1" applyAlignment="1">
      <alignment horizontal="center" vertical="center"/>
    </xf>
    <xf numFmtId="164" fontId="0" fillId="25" borderId="1" xfId="1" applyNumberFormat="1" applyFont="1" applyFill="1" applyBorder="1" applyAlignment="1">
      <alignment horizontal="right" vertical="center"/>
    </xf>
    <xf numFmtId="0" fontId="3" fillId="25" borderId="1" xfId="0" applyFont="1" applyFill="1" applyBorder="1" applyAlignment="1">
      <alignment horizontal="center" vertical="center" wrapText="1"/>
    </xf>
    <xf numFmtId="164" fontId="0" fillId="25" borderId="1" xfId="1" applyNumberFormat="1" applyFont="1" applyFill="1" applyBorder="1" applyAlignment="1">
      <alignment horizontal="center" vertical="center"/>
    </xf>
    <xf numFmtId="0" fontId="0" fillId="25" borderId="1" xfId="0" applyFill="1" applyBorder="1" applyAlignment="1" applyProtection="1">
      <alignment horizontal="center" vertical="center"/>
      <protection hidden="1"/>
    </xf>
    <xf numFmtId="0" fontId="0" fillId="25" borderId="1" xfId="0" applyFill="1" applyBorder="1" applyAlignment="1">
      <alignment horizontal="left" vertical="center" wrapText="1"/>
    </xf>
    <xf numFmtId="0" fontId="0" fillId="25" borderId="0" xfId="0" applyFill="1" applyAlignment="1">
      <alignment horizontal="center" vertical="center"/>
    </xf>
    <xf numFmtId="0" fontId="86" fillId="0" borderId="0" xfId="0" applyFont="1" applyAlignment="1">
      <alignment horizontal="left"/>
    </xf>
    <xf numFmtId="0" fontId="0" fillId="21" borderId="0" xfId="0" applyFill="1" applyAlignment="1">
      <alignment horizontal="left"/>
    </xf>
    <xf numFmtId="0" fontId="19" fillId="0" borderId="1" xfId="0" applyFont="1" applyBorder="1" applyAlignment="1">
      <alignment horizontal="left" vertical="center" wrapText="1"/>
    </xf>
    <xf numFmtId="0" fontId="0" fillId="0" borderId="0" xfId="0" applyAlignment="1">
      <alignment horizontal="right"/>
    </xf>
    <xf numFmtId="166" fontId="14" fillId="2" borderId="9" xfId="0" applyNumberFormat="1" applyFont="1" applyFill="1" applyBorder="1" applyAlignment="1" applyProtection="1">
      <alignment vertical="center"/>
      <protection locked="0"/>
    </xf>
    <xf numFmtId="0" fontId="13" fillId="35" borderId="0" xfId="0" applyFont="1" applyFill="1" applyAlignment="1" applyProtection="1">
      <alignment horizontal="left" vertical="center" wrapText="1"/>
      <protection hidden="1"/>
    </xf>
    <xf numFmtId="0" fontId="35" fillId="2" borderId="9" xfId="0" applyFont="1" applyFill="1" applyBorder="1" applyAlignment="1" applyProtection="1">
      <alignment vertical="center"/>
      <protection hidden="1"/>
    </xf>
    <xf numFmtId="0" fontId="14" fillId="2" borderId="0" xfId="0" applyFont="1" applyFill="1" applyAlignment="1" applyProtection="1">
      <alignment horizontal="center" vertical="center"/>
      <protection locked="0"/>
    </xf>
    <xf numFmtId="0" fontId="13" fillId="24" borderId="0" xfId="0" applyFont="1" applyFill="1" applyAlignment="1" applyProtection="1">
      <alignment horizontal="center" wrapText="1"/>
      <protection hidden="1"/>
    </xf>
    <xf numFmtId="0" fontId="13" fillId="39" borderId="1" xfId="0" applyFont="1" applyFill="1" applyBorder="1" applyAlignment="1" applyProtection="1">
      <alignment wrapText="1"/>
      <protection hidden="1"/>
    </xf>
    <xf numFmtId="0" fontId="13" fillId="39" borderId="1" xfId="0" applyFont="1" applyFill="1" applyBorder="1" applyAlignment="1" applyProtection="1">
      <alignment horizontal="center" vertical="center" wrapText="1"/>
      <protection hidden="1"/>
    </xf>
    <xf numFmtId="0" fontId="13" fillId="19" borderId="1" xfId="0" applyFont="1" applyFill="1" applyBorder="1" applyAlignment="1" applyProtection="1">
      <alignment horizontal="center" vertical="center" wrapText="1"/>
      <protection hidden="1"/>
    </xf>
    <xf numFmtId="0" fontId="6" fillId="2" borderId="0" xfId="0" applyFont="1" applyFill="1" applyAlignment="1" applyProtection="1">
      <alignment horizontal="center"/>
      <protection locked="0"/>
    </xf>
    <xf numFmtId="0" fontId="27" fillId="2" borderId="0" xfId="0" applyFont="1" applyFill="1" applyAlignment="1" applyProtection="1">
      <alignment horizontal="left" vertical="center"/>
      <protection locked="0"/>
    </xf>
    <xf numFmtId="0" fontId="27" fillId="2" borderId="0" xfId="0" applyFont="1" applyFill="1" applyAlignment="1" applyProtection="1">
      <alignment horizontal="center" vertical="center"/>
      <protection locked="0"/>
    </xf>
    <xf numFmtId="0" fontId="1" fillId="2" borderId="0" xfId="0" applyFont="1" applyFill="1" applyAlignment="1" applyProtection="1">
      <alignment horizontal="center" vertical="center" wrapText="1"/>
      <protection locked="0"/>
    </xf>
    <xf numFmtId="0" fontId="27" fillId="2" borderId="0" xfId="0" applyFont="1" applyFill="1" applyAlignment="1" applyProtection="1">
      <alignment vertical="center"/>
      <protection locked="0"/>
    </xf>
    <xf numFmtId="49" fontId="1" fillId="2" borderId="0" xfId="0" applyNumberFormat="1" applyFont="1" applyFill="1" applyAlignment="1" applyProtection="1">
      <alignment horizontal="left" vertical="center"/>
      <protection locked="0"/>
    </xf>
    <xf numFmtId="0" fontId="5" fillId="2" borderId="0" xfId="0" applyFont="1" applyFill="1" applyAlignment="1" applyProtection="1">
      <alignment vertical="center"/>
      <protection locked="0"/>
    </xf>
    <xf numFmtId="0" fontId="6" fillId="2" borderId="0" xfId="0" applyFont="1" applyFill="1" applyAlignment="1" applyProtection="1">
      <alignment vertical="center"/>
      <protection locked="0"/>
    </xf>
    <xf numFmtId="0" fontId="13" fillId="31" borderId="1" xfId="0" applyFont="1" applyFill="1" applyBorder="1" applyAlignment="1" applyProtection="1">
      <alignment horizontal="center" vertical="center" wrapText="1"/>
      <protection hidden="1"/>
    </xf>
    <xf numFmtId="0" fontId="92" fillId="2" borderId="0" xfId="0" applyFont="1" applyFill="1" applyAlignment="1" applyProtection="1">
      <alignment horizontal="center" vertical="center"/>
      <protection locked="0"/>
    </xf>
    <xf numFmtId="0" fontId="92" fillId="2" borderId="0" xfId="0" applyFont="1" applyFill="1" applyAlignment="1" applyProtection="1">
      <alignment horizontal="center" vertical="center" wrapText="1"/>
      <protection locked="0"/>
    </xf>
    <xf numFmtId="0" fontId="14" fillId="2" borderId="0" xfId="0" applyFont="1" applyFill="1" applyAlignment="1" applyProtection="1">
      <alignment vertical="center"/>
      <protection locked="0"/>
    </xf>
    <xf numFmtId="0" fontId="7" fillId="4" borderId="0" xfId="0" applyFont="1" applyFill="1" applyAlignment="1" applyProtection="1">
      <alignment horizontal="left" vertical="center"/>
      <protection hidden="1"/>
    </xf>
    <xf numFmtId="0" fontId="92" fillId="4" borderId="0" xfId="0" applyFont="1" applyFill="1" applyAlignment="1" applyProtection="1">
      <alignment horizontal="center" vertical="center"/>
      <protection locked="0"/>
    </xf>
    <xf numFmtId="0" fontId="14" fillId="4" borderId="1" xfId="0" applyFont="1" applyFill="1" applyBorder="1" applyAlignment="1" applyProtection="1">
      <alignment vertical="center"/>
      <protection locked="0"/>
    </xf>
    <xf numFmtId="0" fontId="35" fillId="4" borderId="0" xfId="0" applyFont="1" applyFill="1" applyAlignment="1" applyProtection="1">
      <alignment vertical="center"/>
      <protection hidden="1"/>
    </xf>
    <xf numFmtId="0" fontId="27" fillId="4" borderId="0" xfId="0" applyFont="1" applyFill="1" applyAlignment="1" applyProtection="1">
      <alignment horizontal="center" vertical="center"/>
      <protection hidden="1"/>
    </xf>
    <xf numFmtId="0" fontId="92" fillId="4" borderId="0" xfId="0" applyFont="1" applyFill="1" applyAlignment="1" applyProtection="1">
      <alignment horizontal="center" vertical="center" wrapText="1"/>
      <protection locked="0"/>
    </xf>
    <xf numFmtId="0" fontId="6" fillId="2" borderId="21" xfId="0" applyFont="1" applyFill="1" applyBorder="1" applyAlignment="1" applyProtection="1">
      <alignment horizontal="center" vertical="center"/>
      <protection hidden="1"/>
    </xf>
    <xf numFmtId="0" fontId="6" fillId="2" borderId="21" xfId="0" applyFont="1" applyFill="1" applyBorder="1" applyAlignment="1" applyProtection="1">
      <alignment horizontal="center" vertical="center" wrapText="1"/>
      <protection hidden="1"/>
    </xf>
    <xf numFmtId="0" fontId="0" fillId="0" borderId="0" xfId="0" applyAlignment="1">
      <alignment horizontal="center"/>
    </xf>
    <xf numFmtId="0" fontId="13" fillId="35" borderId="0" xfId="0" applyFont="1" applyFill="1" applyAlignment="1" applyProtection="1">
      <alignment horizontal="center" vertical="center" wrapText="1"/>
      <protection hidden="1"/>
    </xf>
    <xf numFmtId="0" fontId="13" fillId="0" borderId="0" xfId="0" applyFont="1" applyAlignment="1" applyProtection="1">
      <alignment horizontal="center" vertical="center"/>
      <protection hidden="1"/>
    </xf>
    <xf numFmtId="0" fontId="13" fillId="5" borderId="0" xfId="0" applyFont="1" applyFill="1" applyAlignment="1" applyProtection="1">
      <alignment horizontal="center" vertical="center"/>
      <protection hidden="1"/>
    </xf>
    <xf numFmtId="0" fontId="13" fillId="5" borderId="4" xfId="0" applyFont="1" applyFill="1" applyBorder="1" applyAlignment="1" applyProtection="1">
      <alignment horizontal="center" wrapText="1"/>
      <protection hidden="1"/>
    </xf>
    <xf numFmtId="0" fontId="13" fillId="5" borderId="1" xfId="0" applyFont="1" applyFill="1" applyBorder="1" applyAlignment="1" applyProtection="1">
      <alignment horizontal="center" vertical="center" wrapText="1"/>
      <protection hidden="1"/>
    </xf>
    <xf numFmtId="0" fontId="13" fillId="5" borderId="0" xfId="0" applyFont="1" applyFill="1" applyAlignment="1" applyProtection="1">
      <alignment horizontal="center" vertical="center" wrapText="1"/>
      <protection hidden="1"/>
    </xf>
    <xf numFmtId="0" fontId="13" fillId="14" borderId="0" xfId="0" applyFont="1" applyFill="1" applyAlignment="1" applyProtection="1">
      <alignment horizontal="center" vertical="center" wrapText="1"/>
      <protection hidden="1"/>
    </xf>
    <xf numFmtId="0" fontId="13" fillId="16" borderId="1" xfId="0" applyFont="1" applyFill="1" applyBorder="1" applyAlignment="1" applyProtection="1">
      <alignment wrapText="1"/>
      <protection hidden="1"/>
    </xf>
    <xf numFmtId="0" fontId="13" fillId="5" borderId="0" xfId="0" applyFont="1" applyFill="1" applyAlignment="1" applyProtection="1">
      <alignment vertical="center" wrapText="1"/>
      <protection hidden="1"/>
    </xf>
    <xf numFmtId="0" fontId="7" fillId="26" borderId="1" xfId="0" applyFont="1" applyFill="1" applyBorder="1"/>
    <xf numFmtId="0" fontId="0" fillId="25" borderId="0" xfId="0" applyFill="1"/>
    <xf numFmtId="0" fontId="7" fillId="25" borderId="0" xfId="0" applyFont="1" applyFill="1"/>
    <xf numFmtId="0" fontId="13" fillId="40" borderId="0" xfId="0" applyFont="1" applyFill="1" applyAlignment="1" applyProtection="1">
      <alignment wrapText="1"/>
      <protection hidden="1"/>
    </xf>
    <xf numFmtId="0" fontId="0" fillId="40" borderId="1" xfId="0" applyFill="1" applyBorder="1" applyAlignment="1" applyProtection="1">
      <alignment vertical="center" wrapText="1"/>
      <protection hidden="1"/>
    </xf>
    <xf numFmtId="0" fontId="108" fillId="25" borderId="1" xfId="0" applyFont="1" applyFill="1" applyBorder="1" applyAlignment="1" applyProtection="1">
      <alignment horizontal="center" vertical="center" wrapText="1"/>
      <protection hidden="1"/>
    </xf>
    <xf numFmtId="0" fontId="107" fillId="25" borderId="1" xfId="0" applyFont="1" applyFill="1" applyBorder="1" applyAlignment="1" applyProtection="1">
      <alignment horizontal="center" vertical="center" wrapText="1"/>
      <protection hidden="1"/>
    </xf>
    <xf numFmtId="0" fontId="107" fillId="25" borderId="11" xfId="0" quotePrefix="1" applyFont="1" applyFill="1" applyBorder="1" applyAlignment="1" applyProtection="1">
      <alignment horizontal="center" vertical="center" wrapText="1"/>
      <protection hidden="1"/>
    </xf>
    <xf numFmtId="0" fontId="107" fillId="25" borderId="5" xfId="0" quotePrefix="1" applyFont="1" applyFill="1" applyBorder="1" applyAlignment="1" applyProtection="1">
      <alignment horizontal="center" vertical="center" wrapText="1"/>
      <protection hidden="1"/>
    </xf>
    <xf numFmtId="0" fontId="107" fillId="25" borderId="1" xfId="0" quotePrefix="1" applyFont="1" applyFill="1" applyBorder="1" applyAlignment="1" applyProtection="1">
      <alignment horizontal="center" vertical="center" wrapText="1"/>
      <protection hidden="1"/>
    </xf>
    <xf numFmtId="0" fontId="109" fillId="25" borderId="1" xfId="0" applyFont="1" applyFill="1" applyBorder="1" applyAlignment="1" applyProtection="1">
      <alignment horizontal="center" vertical="center" wrapText="1"/>
      <protection hidden="1"/>
    </xf>
    <xf numFmtId="0" fontId="108" fillId="25" borderId="1" xfId="0" quotePrefix="1" applyFont="1" applyFill="1" applyBorder="1" applyAlignment="1" applyProtection="1">
      <alignment horizontal="center" vertical="center" wrapText="1"/>
      <protection hidden="1"/>
    </xf>
    <xf numFmtId="0" fontId="108" fillId="25" borderId="11" xfId="0" applyFont="1" applyFill="1" applyBorder="1" applyAlignment="1" applyProtection="1">
      <alignment horizontal="center" vertical="center" wrapText="1"/>
      <protection hidden="1"/>
    </xf>
    <xf numFmtId="0" fontId="108" fillId="25" borderId="7" xfId="0" applyFont="1" applyFill="1" applyBorder="1" applyAlignment="1" applyProtection="1">
      <alignment horizontal="center" vertical="center" wrapText="1"/>
      <protection hidden="1"/>
    </xf>
    <xf numFmtId="0" fontId="107" fillId="25" borderId="5" xfId="0" applyFont="1" applyFill="1" applyBorder="1" applyAlignment="1" applyProtection="1">
      <alignment horizontal="center" vertical="center" wrapText="1"/>
      <protection hidden="1"/>
    </xf>
    <xf numFmtId="0" fontId="110" fillId="25" borderId="0" xfId="0" applyFont="1" applyFill="1" applyAlignment="1" applyProtection="1">
      <alignment horizontal="center" vertical="center"/>
      <protection hidden="1"/>
    </xf>
    <xf numFmtId="0" fontId="13" fillId="41" borderId="0" xfId="0" applyFont="1" applyFill="1" applyAlignment="1" applyProtection="1">
      <alignment wrapText="1"/>
      <protection hidden="1"/>
    </xf>
    <xf numFmtId="0" fontId="0" fillId="41" borderId="1" xfId="0" applyFill="1" applyBorder="1" applyAlignment="1" applyProtection="1">
      <alignment vertical="center" wrapText="1"/>
      <protection hidden="1"/>
    </xf>
    <xf numFmtId="0" fontId="13" fillId="21" borderId="1" xfId="0" applyFont="1" applyFill="1" applyBorder="1" applyAlignment="1" applyProtection="1">
      <alignment horizontal="center" vertical="center" wrapText="1"/>
      <protection hidden="1"/>
    </xf>
    <xf numFmtId="0" fontId="13" fillId="21" borderId="0" xfId="0" applyFont="1" applyFill="1" applyAlignment="1" applyProtection="1">
      <alignment horizontal="right" wrapText="1"/>
      <protection hidden="1"/>
    </xf>
    <xf numFmtId="0" fontId="13" fillId="21" borderId="1" xfId="0" applyFont="1" applyFill="1" applyBorder="1" applyAlignment="1" applyProtection="1">
      <alignment horizontal="center" vertical="center"/>
      <protection hidden="1"/>
    </xf>
    <xf numFmtId="0" fontId="13" fillId="5" borderId="5" xfId="0" applyFont="1" applyFill="1" applyBorder="1" applyAlignment="1" applyProtection="1">
      <alignment horizontal="center" vertical="center" wrapText="1"/>
      <protection hidden="1"/>
    </xf>
    <xf numFmtId="0" fontId="13" fillId="5" borderId="1" xfId="0" applyFont="1" applyFill="1" applyBorder="1" applyAlignment="1" applyProtection="1">
      <alignment horizontal="center" wrapText="1"/>
      <protection hidden="1"/>
    </xf>
    <xf numFmtId="0" fontId="13" fillId="5" borderId="23" xfId="0" applyFont="1" applyFill="1" applyBorder="1" applyAlignment="1" applyProtection="1">
      <alignment horizontal="center" wrapText="1"/>
      <protection hidden="1"/>
    </xf>
    <xf numFmtId="0" fontId="23" fillId="13" borderId="1" xfId="0" applyFont="1" applyFill="1" applyBorder="1" applyAlignment="1" applyProtection="1">
      <alignment wrapText="1"/>
      <protection hidden="1"/>
    </xf>
    <xf numFmtId="0" fontId="13" fillId="42" borderId="1" xfId="0" applyFont="1" applyFill="1" applyBorder="1" applyAlignment="1" applyProtection="1">
      <alignment wrapText="1"/>
      <protection hidden="1"/>
    </xf>
    <xf numFmtId="0" fontId="63" fillId="0" borderId="0" xfId="0" quotePrefix="1" applyFont="1" applyAlignment="1">
      <alignment wrapText="1"/>
    </xf>
    <xf numFmtId="0" fontId="5" fillId="4" borderId="0" xfId="0" applyFont="1" applyFill="1" applyAlignment="1">
      <alignment vertical="top" wrapText="1"/>
    </xf>
    <xf numFmtId="0" fontId="62" fillId="4" borderId="0" xfId="0" applyFont="1" applyFill="1" applyAlignment="1">
      <alignment vertical="top" wrapText="1"/>
    </xf>
    <xf numFmtId="0" fontId="111" fillId="0" borderId="0" xfId="0" applyFont="1"/>
    <xf numFmtId="0" fontId="112" fillId="2" borderId="0" xfId="0" applyFont="1" applyFill="1" applyAlignment="1" applyProtection="1">
      <alignment vertical="top"/>
      <protection hidden="1"/>
    </xf>
    <xf numFmtId="0" fontId="6" fillId="2" borderId="0" xfId="0" applyFont="1" applyFill="1"/>
    <xf numFmtId="0" fontId="13" fillId="10" borderId="0" xfId="0" applyFont="1" applyFill="1" applyAlignment="1" applyProtection="1">
      <alignment horizontal="center" vertical="center" wrapText="1"/>
      <protection hidden="1"/>
    </xf>
    <xf numFmtId="0" fontId="13" fillId="16" borderId="0" xfId="0" applyFont="1" applyFill="1" applyAlignment="1" applyProtection="1">
      <alignment horizontal="center" vertical="center" wrapText="1"/>
      <protection hidden="1"/>
    </xf>
    <xf numFmtId="0" fontId="40" fillId="43" borderId="1" xfId="0" applyFont="1" applyFill="1" applyBorder="1" applyAlignment="1" applyProtection="1">
      <alignment wrapText="1"/>
      <protection hidden="1"/>
    </xf>
    <xf numFmtId="0" fontId="6" fillId="0" borderId="0" xfId="0" applyFont="1"/>
    <xf numFmtId="0" fontId="6" fillId="0" borderId="0" xfId="0" applyFont="1" applyAlignment="1" applyProtection="1">
      <alignment horizontal="left" vertical="top" wrapText="1"/>
      <protection hidden="1"/>
    </xf>
    <xf numFmtId="0" fontId="6" fillId="2" borderId="0" xfId="0" applyFont="1" applyFill="1" applyAlignment="1" applyProtection="1">
      <alignment vertical="top" wrapText="1"/>
      <protection hidden="1"/>
    </xf>
    <xf numFmtId="0" fontId="24" fillId="2" borderId="0" xfId="0" applyFont="1" applyFill="1" applyAlignment="1" applyProtection="1">
      <alignment horizontal="left" vertical="center"/>
      <protection hidden="1"/>
    </xf>
    <xf numFmtId="0" fontId="6" fillId="44" borderId="0" xfId="0" applyFont="1" applyFill="1" applyAlignment="1" applyProtection="1">
      <alignment vertical="top"/>
      <protection hidden="1"/>
    </xf>
    <xf numFmtId="0" fontId="6" fillId="44" borderId="0" xfId="0" applyFont="1" applyFill="1" applyAlignment="1" applyProtection="1">
      <alignment horizontal="center" vertical="top"/>
      <protection hidden="1"/>
    </xf>
    <xf numFmtId="0" fontId="6" fillId="44" borderId="0" xfId="0" applyFont="1" applyFill="1" applyAlignment="1" applyProtection="1">
      <alignment horizontal="right" vertical="top"/>
      <protection hidden="1"/>
    </xf>
    <xf numFmtId="0" fontId="1" fillId="44" borderId="0" xfId="0" applyFont="1" applyFill="1" applyAlignment="1" applyProtection="1">
      <alignment vertical="top"/>
      <protection hidden="1"/>
    </xf>
    <xf numFmtId="0" fontId="1" fillId="44" borderId="0" xfId="0" applyFont="1" applyFill="1" applyAlignment="1" applyProtection="1">
      <alignment horizontal="center" vertical="top"/>
      <protection hidden="1"/>
    </xf>
    <xf numFmtId="0" fontId="1" fillId="44" borderId="0" xfId="0" applyFont="1" applyFill="1" applyAlignment="1" applyProtection="1">
      <alignment horizontal="right" vertical="top"/>
      <protection hidden="1"/>
    </xf>
    <xf numFmtId="0" fontId="10" fillId="2" borderId="0" xfId="0" applyFont="1" applyFill="1" applyAlignment="1" applyProtection="1">
      <alignment horizontal="left" vertical="top" wrapText="1"/>
      <protection locked="0" hidden="1"/>
    </xf>
    <xf numFmtId="0" fontId="10" fillId="2" borderId="0" xfId="0" applyFont="1" applyFill="1" applyAlignment="1" applyProtection="1">
      <alignment horizontal="center" vertical="center"/>
      <protection locked="0" hidden="1"/>
    </xf>
    <xf numFmtId="0" fontId="10" fillId="2" borderId="0" xfId="0" applyFont="1" applyFill="1" applyAlignment="1" applyProtection="1">
      <alignment horizontal="center" vertical="center" wrapText="1"/>
      <protection locked="0" hidden="1"/>
    </xf>
    <xf numFmtId="0" fontId="1" fillId="2" borderId="0" xfId="0" applyFont="1" applyFill="1" applyAlignment="1" applyProtection="1">
      <alignment horizontal="center" vertical="center"/>
      <protection locked="0" hidden="1"/>
    </xf>
    <xf numFmtId="0" fontId="6" fillId="4" borderId="0" xfId="0" applyFont="1" applyFill="1" applyAlignment="1">
      <alignment horizontal="left" wrapText="1"/>
    </xf>
    <xf numFmtId="0" fontId="6" fillId="2" borderId="18" xfId="0" applyFont="1" applyFill="1" applyBorder="1" applyAlignment="1" applyProtection="1">
      <alignment horizontal="left" wrapText="1"/>
      <protection hidden="1"/>
    </xf>
    <xf numFmtId="0" fontId="6" fillId="4" borderId="0" xfId="0" applyFont="1" applyFill="1" applyAlignment="1" applyProtection="1">
      <alignment horizontal="left" vertical="center" wrapText="1"/>
      <protection hidden="1"/>
    </xf>
    <xf numFmtId="0" fontId="6" fillId="0" borderId="0" xfId="0" applyFont="1" applyAlignment="1" applyProtection="1">
      <alignment horizontal="left" vertical="center" wrapText="1"/>
      <protection hidden="1"/>
    </xf>
    <xf numFmtId="0" fontId="13" fillId="2" borderId="0" xfId="0" applyFont="1" applyFill="1" applyAlignment="1" applyProtection="1">
      <alignment horizontal="center"/>
      <protection hidden="1"/>
    </xf>
    <xf numFmtId="49" fontId="14" fillId="0" borderId="1" xfId="0" applyNumberFormat="1" applyFont="1" applyBorder="1" applyAlignment="1" applyProtection="1">
      <alignment horizontal="center" vertical="center"/>
      <protection locked="0" hidden="1"/>
    </xf>
    <xf numFmtId="0" fontId="6" fillId="0" borderId="0" xfId="0" applyFont="1" applyAlignment="1" applyProtection="1">
      <alignment horizontal="left" vertical="top"/>
      <protection hidden="1"/>
    </xf>
    <xf numFmtId="49" fontId="14" fillId="0" borderId="0" xfId="0" applyNumberFormat="1" applyFont="1" applyAlignment="1" applyProtection="1">
      <alignment horizontal="center" vertical="center"/>
      <protection locked="0" hidden="1"/>
    </xf>
    <xf numFmtId="49" fontId="1" fillId="0" borderId="0" xfId="0" applyNumberFormat="1" applyFont="1" applyAlignment="1" applyProtection="1">
      <alignment horizontal="left" vertical="center"/>
      <protection hidden="1"/>
    </xf>
    <xf numFmtId="0" fontId="6" fillId="0" borderId="0" xfId="0" applyFont="1" applyProtection="1">
      <protection hidden="1"/>
    </xf>
    <xf numFmtId="0" fontId="15" fillId="0" borderId="0" xfId="0" applyFont="1" applyAlignment="1" applyProtection="1">
      <alignment horizontal="center" vertical="center"/>
      <protection hidden="1"/>
    </xf>
    <xf numFmtId="49" fontId="14" fillId="0" borderId="0" xfId="0" applyNumberFormat="1" applyFont="1" applyAlignment="1" applyProtection="1">
      <alignment horizontal="center" vertical="center"/>
      <protection hidden="1"/>
    </xf>
    <xf numFmtId="0" fontId="6" fillId="0" borderId="0" xfId="0" applyFont="1" applyAlignment="1" applyProtection="1">
      <alignment horizontal="left" vertical="center"/>
      <protection hidden="1"/>
    </xf>
    <xf numFmtId="0" fontId="116" fillId="0" borderId="0" xfId="0" applyFont="1" applyAlignment="1" applyProtection="1">
      <alignment horizontal="left" vertical="center"/>
      <protection hidden="1"/>
    </xf>
    <xf numFmtId="0" fontId="1" fillId="0" borderId="0" xfId="0" applyFont="1" applyAlignment="1" applyProtection="1">
      <alignment horizontal="left" vertical="center"/>
      <protection hidden="1"/>
    </xf>
    <xf numFmtId="0" fontId="6" fillId="0" borderId="0" xfId="0" applyFont="1" applyAlignment="1" applyProtection="1">
      <alignment horizontal="center" vertical="center" wrapText="1"/>
      <protection hidden="1"/>
    </xf>
    <xf numFmtId="0" fontId="6" fillId="0" borderId="0" xfId="0" applyFont="1" applyAlignment="1" applyProtection="1">
      <alignment vertical="center" wrapText="1"/>
      <protection hidden="1"/>
    </xf>
    <xf numFmtId="0" fontId="6" fillId="0" borderId="0" xfId="0" applyFont="1" applyAlignment="1" applyProtection="1">
      <alignment vertical="top" wrapText="1"/>
      <protection hidden="1"/>
    </xf>
    <xf numFmtId="0" fontId="1" fillId="0" borderId="0" xfId="0" applyFont="1" applyAlignment="1" applyProtection="1">
      <alignment vertical="top"/>
      <protection hidden="1"/>
    </xf>
    <xf numFmtId="0" fontId="88" fillId="0" borderId="0" xfId="0" applyFont="1" applyAlignment="1" applyProtection="1">
      <alignment vertical="top"/>
      <protection hidden="1"/>
    </xf>
    <xf numFmtId="0" fontId="13" fillId="0" borderId="0" xfId="0" applyFont="1" applyAlignment="1" applyProtection="1">
      <alignment vertical="top"/>
      <protection hidden="1"/>
    </xf>
    <xf numFmtId="0" fontId="4" fillId="0" borderId="0" xfId="0" applyFont="1" applyAlignment="1" applyProtection="1">
      <alignment horizontal="center" vertical="top"/>
      <protection hidden="1"/>
    </xf>
    <xf numFmtId="0" fontId="1" fillId="0" borderId="0" xfId="0" applyFont="1" applyAlignment="1" applyProtection="1">
      <alignment horizontal="left" vertical="top"/>
      <protection hidden="1"/>
    </xf>
    <xf numFmtId="0" fontId="4" fillId="0" borderId="1" xfId="0" applyFont="1" applyBorder="1" applyAlignment="1" applyProtection="1">
      <alignment horizontal="center" vertical="top"/>
      <protection locked="0" hidden="1"/>
    </xf>
    <xf numFmtId="0" fontId="13" fillId="0" borderId="0" xfId="0" applyFont="1" applyProtection="1">
      <protection hidden="1"/>
    </xf>
    <xf numFmtId="0" fontId="4" fillId="0" borderId="0" xfId="0" applyFont="1" applyAlignment="1" applyProtection="1">
      <alignment vertical="top"/>
      <protection hidden="1"/>
    </xf>
    <xf numFmtId="0" fontId="1" fillId="0" borderId="0" xfId="0" applyFont="1" applyAlignment="1" applyProtection="1">
      <alignment horizontal="center" vertical="top"/>
      <protection locked="0" hidden="1"/>
    </xf>
    <xf numFmtId="0" fontId="4" fillId="0" borderId="0" xfId="0" applyFont="1" applyAlignment="1" applyProtection="1">
      <alignment horizontal="left" vertical="top"/>
      <protection hidden="1"/>
    </xf>
    <xf numFmtId="0" fontId="35" fillId="0" borderId="0" xfId="0" applyFont="1" applyAlignment="1" applyProtection="1">
      <alignment vertical="center"/>
      <protection hidden="1"/>
    </xf>
    <xf numFmtId="0" fontId="6" fillId="0" borderId="0" xfId="0" applyFont="1" applyAlignment="1" applyProtection="1">
      <alignment horizontal="center" vertical="center"/>
      <protection hidden="1"/>
    </xf>
    <xf numFmtId="0" fontId="14" fillId="0" borderId="1" xfId="0" applyFont="1" applyBorder="1" applyAlignment="1" applyProtection="1">
      <alignment horizontal="center" vertical="center"/>
      <protection locked="0"/>
    </xf>
    <xf numFmtId="0" fontId="5" fillId="0" borderId="0" xfId="0" applyFont="1" applyAlignment="1" applyProtection="1">
      <alignment vertical="center"/>
      <protection hidden="1"/>
    </xf>
    <xf numFmtId="0" fontId="68" fillId="0" borderId="0" xfId="0" applyFont="1" applyAlignment="1" applyProtection="1">
      <alignment vertical="top"/>
      <protection hidden="1"/>
    </xf>
    <xf numFmtId="0" fontId="68" fillId="0" borderId="0" xfId="0" applyFont="1" applyAlignment="1" applyProtection="1">
      <alignment horizontal="left" vertical="top"/>
      <protection hidden="1"/>
    </xf>
    <xf numFmtId="0" fontId="1" fillId="0" borderId="0" xfId="0" applyFont="1" applyAlignment="1" applyProtection="1">
      <alignment vertical="center"/>
      <protection hidden="1"/>
    </xf>
    <xf numFmtId="0" fontId="14" fillId="0" borderId="0" xfId="0" applyFont="1" applyAlignment="1" applyProtection="1">
      <alignment horizontal="center" vertical="center"/>
      <protection locked="0"/>
    </xf>
    <xf numFmtId="0" fontId="1" fillId="0" borderId="0" xfId="0" applyFont="1" applyAlignment="1" applyProtection="1">
      <alignment horizontal="center" vertical="center"/>
      <protection hidden="1"/>
    </xf>
    <xf numFmtId="0" fontId="6" fillId="0" borderId="14" xfId="0" applyFont="1" applyBorder="1" applyAlignment="1" applyProtection="1">
      <alignment vertical="center"/>
      <protection hidden="1"/>
    </xf>
    <xf numFmtId="0" fontId="1" fillId="0" borderId="14" xfId="0" applyFont="1" applyBorder="1" applyAlignme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25" fillId="0" borderId="14" xfId="0" applyFont="1" applyBorder="1" applyAlignment="1" applyProtection="1">
      <alignment horizontal="justify" vertical="center" wrapText="1"/>
      <protection hidden="1"/>
    </xf>
    <xf numFmtId="0" fontId="25" fillId="0" borderId="0" xfId="0" applyFont="1" applyAlignment="1" applyProtection="1">
      <alignment horizontal="justify" vertical="center" wrapText="1"/>
      <protection hidden="1"/>
    </xf>
    <xf numFmtId="0" fontId="25" fillId="0" borderId="13" xfId="0" applyFont="1" applyBorder="1" applyAlignment="1" applyProtection="1">
      <alignment horizontal="justify" vertical="center" wrapText="1"/>
      <protection hidden="1"/>
    </xf>
    <xf numFmtId="0" fontId="25" fillId="0" borderId="14" xfId="0" applyFont="1" applyBorder="1" applyAlignment="1" applyProtection="1">
      <alignment horizontal="left" vertical="center" wrapText="1"/>
      <protection hidden="1"/>
    </xf>
    <xf numFmtId="0" fontId="25" fillId="0" borderId="0" xfId="0" applyFont="1" applyAlignment="1" applyProtection="1">
      <alignment horizontal="left" vertical="center" wrapText="1"/>
      <protection hidden="1"/>
    </xf>
    <xf numFmtId="0" fontId="25" fillId="0" borderId="13" xfId="0" applyFont="1" applyBorder="1" applyAlignment="1" applyProtection="1">
      <alignment horizontal="left" vertical="center" wrapText="1"/>
      <protection hidden="1"/>
    </xf>
    <xf numFmtId="0" fontId="6" fillId="0" borderId="0" xfId="0" applyFont="1" applyAlignment="1" applyProtection="1">
      <alignment horizontal="right" vertical="center"/>
      <protection hidden="1"/>
    </xf>
    <xf numFmtId="0" fontId="15" fillId="0" borderId="0" xfId="0" applyFont="1" applyAlignment="1" applyProtection="1">
      <alignment vertical="center"/>
      <protection locked="0" hidden="1"/>
    </xf>
    <xf numFmtId="0" fontId="27" fillId="0" borderId="0" xfId="0" applyFont="1" applyAlignment="1" applyProtection="1">
      <alignment vertical="center"/>
      <protection hidden="1"/>
    </xf>
    <xf numFmtId="0" fontId="4" fillId="0" borderId="0" xfId="0" applyFont="1" applyAlignment="1" applyProtection="1">
      <alignment vertical="center"/>
      <protection hidden="1"/>
    </xf>
    <xf numFmtId="0" fontId="27" fillId="0" borderId="0" xfId="0" applyFont="1" applyAlignment="1" applyProtection="1">
      <alignment horizontal="left" vertical="center"/>
      <protection locked="0"/>
    </xf>
    <xf numFmtId="0" fontId="10" fillId="0" borderId="0" xfId="0" applyFont="1" applyAlignment="1" applyProtection="1">
      <alignment horizontal="center" vertical="center"/>
      <protection locked="0" hidden="1"/>
    </xf>
    <xf numFmtId="0" fontId="10" fillId="0" borderId="0" xfId="0" applyFont="1" applyAlignment="1" applyProtection="1">
      <alignment horizontal="center" vertical="center" wrapText="1"/>
      <protection locked="0" hidden="1"/>
    </xf>
    <xf numFmtId="0" fontId="6" fillId="0" borderId="0" xfId="0" applyFont="1" applyAlignment="1" applyProtection="1">
      <alignment vertical="top"/>
      <protection hidden="1"/>
    </xf>
    <xf numFmtId="0" fontId="14" fillId="0" borderId="1" xfId="0" applyFont="1" applyBorder="1" applyAlignment="1" applyProtection="1">
      <alignment horizontal="center" vertical="top"/>
      <protection locked="0" hidden="1"/>
    </xf>
    <xf numFmtId="0" fontId="6" fillId="0" borderId="0" xfId="0" applyFont="1" applyAlignment="1" applyProtection="1">
      <alignment horizontal="center"/>
      <protection hidden="1"/>
    </xf>
    <xf numFmtId="49" fontId="1" fillId="0" borderId="0" xfId="0" applyNumberFormat="1" applyFont="1" applyAlignment="1" applyProtection="1">
      <alignment horizontal="center" vertical="center"/>
      <protection hidden="1"/>
    </xf>
    <xf numFmtId="49" fontId="1" fillId="0" borderId="0" xfId="0" applyNumberFormat="1" applyFont="1" applyAlignment="1" applyProtection="1">
      <alignment vertical="center"/>
      <protection hidden="1"/>
    </xf>
    <xf numFmtId="0" fontId="6" fillId="0" borderId="7" xfId="0" applyFont="1" applyBorder="1" applyAlignment="1" applyProtection="1">
      <alignment horizontal="center"/>
      <protection hidden="1"/>
    </xf>
    <xf numFmtId="49" fontId="1" fillId="0" borderId="14" xfId="0" applyNumberFormat="1" applyFont="1" applyBorder="1" applyAlignment="1" applyProtection="1">
      <alignment vertical="center"/>
      <protection hidden="1"/>
    </xf>
    <xf numFmtId="0" fontId="68" fillId="2" borderId="0" xfId="0" applyFont="1" applyFill="1" applyAlignment="1" applyProtection="1">
      <alignment horizontal="center" vertical="top"/>
      <protection hidden="1"/>
    </xf>
    <xf numFmtId="0" fontId="96" fillId="2" borderId="0" xfId="0" applyFont="1" applyFill="1" applyAlignment="1" applyProtection="1">
      <alignment vertical="top"/>
      <protection hidden="1"/>
    </xf>
    <xf numFmtId="0" fontId="68" fillId="2" borderId="1" xfId="0" applyFont="1" applyFill="1" applyBorder="1" applyAlignment="1" applyProtection="1">
      <alignment horizontal="center" vertical="center"/>
      <protection hidden="1"/>
    </xf>
    <xf numFmtId="0" fontId="12" fillId="0" borderId="0" xfId="2"/>
    <xf numFmtId="0" fontId="6" fillId="2" borderId="0" xfId="0" quotePrefix="1" applyFont="1" applyFill="1" applyProtection="1">
      <protection hidden="1"/>
    </xf>
    <xf numFmtId="0" fontId="68" fillId="2" borderId="0" xfId="0" applyFont="1" applyFill="1" applyAlignment="1" applyProtection="1">
      <alignment horizontal="left"/>
      <protection hidden="1"/>
    </xf>
    <xf numFmtId="0" fontId="68" fillId="2" borderId="0" xfId="0" applyFont="1" applyFill="1" applyProtection="1">
      <protection hidden="1"/>
    </xf>
    <xf numFmtId="0" fontId="117" fillId="2" borderId="1" xfId="0" applyFont="1" applyFill="1" applyBorder="1" applyAlignment="1" applyProtection="1">
      <alignment horizontal="center" vertical="center"/>
      <protection locked="0" hidden="1"/>
    </xf>
    <xf numFmtId="0" fontId="117" fillId="0" borderId="1" xfId="0" applyFont="1" applyBorder="1" applyAlignment="1" applyProtection="1">
      <alignment horizontal="center" vertical="center"/>
      <protection locked="0" hidden="1"/>
    </xf>
    <xf numFmtId="0" fontId="117" fillId="2" borderId="1" xfId="0" applyFont="1" applyFill="1" applyBorder="1" applyProtection="1">
      <protection locked="0" hidden="1"/>
    </xf>
    <xf numFmtId="0" fontId="1" fillId="2" borderId="0" xfId="0" applyFont="1" applyFill="1" applyProtection="1">
      <protection hidden="1"/>
    </xf>
    <xf numFmtId="0" fontId="60" fillId="9" borderId="29" xfId="0" applyFont="1" applyFill="1" applyBorder="1" applyProtection="1">
      <protection hidden="1"/>
    </xf>
    <xf numFmtId="0" fontId="60" fillId="2" borderId="0" xfId="0" applyFont="1" applyFill="1" applyProtection="1">
      <protection hidden="1"/>
    </xf>
    <xf numFmtId="0" fontId="6" fillId="4" borderId="18" xfId="0" applyFont="1" applyFill="1" applyBorder="1" applyProtection="1">
      <protection hidden="1"/>
    </xf>
    <xf numFmtId="0" fontId="30" fillId="2" borderId="0" xfId="0" applyFont="1" applyFill="1" applyProtection="1">
      <protection locked="0" hidden="1"/>
    </xf>
    <xf numFmtId="0" fontId="14" fillId="2" borderId="19" xfId="0" applyFont="1" applyFill="1" applyBorder="1" applyAlignment="1" applyProtection="1">
      <alignment horizontal="center" vertical="center"/>
      <protection hidden="1"/>
    </xf>
    <xf numFmtId="0" fontId="1" fillId="2" borderId="0" xfId="0" applyFont="1" applyFill="1" applyAlignment="1" applyProtection="1">
      <alignment horizontal="center" vertical="center"/>
      <protection locked="0" hidden="1"/>
    </xf>
    <xf numFmtId="0" fontId="5" fillId="2" borderId="0" xfId="0" applyFont="1" applyFill="1" applyBorder="1" applyAlignment="1" applyProtection="1">
      <alignment vertical="center"/>
      <protection hidden="1"/>
    </xf>
    <xf numFmtId="0" fontId="1" fillId="2" borderId="0" xfId="0" applyFont="1" applyFill="1" applyBorder="1" applyAlignment="1" applyProtection="1">
      <alignment horizontal="center" vertical="center"/>
      <protection hidden="1"/>
    </xf>
    <xf numFmtId="0" fontId="118" fillId="2" borderId="0" xfId="0" applyFont="1" applyFill="1" applyAlignment="1" applyProtection="1">
      <alignment vertical="center"/>
      <protection hidden="1"/>
    </xf>
    <xf numFmtId="0" fontId="1" fillId="2" borderId="0" xfId="0" applyFont="1" applyFill="1" applyBorder="1" applyAlignment="1" applyProtection="1">
      <alignment horizontal="center" vertical="center"/>
      <protection locked="0" hidden="1"/>
    </xf>
    <xf numFmtId="0" fontId="1" fillId="2" borderId="0" xfId="0" applyFont="1" applyFill="1" applyBorder="1" applyAlignment="1" applyProtection="1">
      <alignment horizontal="center" vertical="center"/>
      <protection locked="0"/>
    </xf>
    <xf numFmtId="0" fontId="6" fillId="2" borderId="0" xfId="0" applyFont="1" applyFill="1" applyBorder="1" applyAlignment="1" applyProtection="1">
      <alignment vertical="center"/>
      <protection hidden="1"/>
    </xf>
    <xf numFmtId="0" fontId="6" fillId="2" borderId="0" xfId="0" applyFont="1" applyFill="1" applyAlignment="1" applyProtection="1">
      <alignment horizontal="left" vertical="center" wrapText="1"/>
      <protection hidden="1"/>
    </xf>
    <xf numFmtId="0" fontId="2" fillId="2" borderId="21" xfId="0" applyFont="1" applyFill="1" applyBorder="1" applyAlignment="1" applyProtection="1">
      <alignment horizontal="center"/>
      <protection hidden="1"/>
    </xf>
    <xf numFmtId="0" fontId="16" fillId="2" borderId="21" xfId="0" applyFont="1" applyFill="1" applyBorder="1" applyAlignment="1" applyProtection="1">
      <alignment horizontal="center" vertical="center" wrapText="1"/>
      <protection hidden="1"/>
    </xf>
    <xf numFmtId="49" fontId="10" fillId="0" borderId="0" xfId="0" applyNumberFormat="1" applyFont="1" applyAlignment="1" applyProtection="1">
      <alignment horizontal="center" vertical="center"/>
      <protection hidden="1"/>
    </xf>
    <xf numFmtId="0" fontId="6" fillId="2" borderId="0" xfId="0" applyFont="1" applyFill="1" applyAlignment="1" applyProtection="1">
      <alignment horizontal="center" vertical="center" wrapText="1"/>
      <protection hidden="1"/>
    </xf>
    <xf numFmtId="0" fontId="0" fillId="2" borderId="0" xfId="0" applyFill="1" applyAlignment="1" applyProtection="1">
      <alignment horizontal="justify" vertical="center" wrapText="1"/>
      <protection hidden="1"/>
    </xf>
    <xf numFmtId="0" fontId="0" fillId="0" borderId="0" xfId="0" quotePrefix="1"/>
    <xf numFmtId="0" fontId="0" fillId="2" borderId="0" xfId="0" applyFill="1" applyAlignment="1" applyProtection="1">
      <alignment horizontal="justify" vertical="justify" wrapText="1"/>
      <protection hidden="1"/>
    </xf>
    <xf numFmtId="0" fontId="42" fillId="6" borderId="18" xfId="0" applyFont="1" applyFill="1" applyBorder="1" applyAlignment="1" applyProtection="1">
      <alignment horizontal="center" vertical="center" wrapText="1"/>
      <protection hidden="1"/>
    </xf>
    <xf numFmtId="0" fontId="42" fillId="6" borderId="0" xfId="0" applyFont="1" applyFill="1" applyAlignment="1" applyProtection="1">
      <alignment horizontal="center" vertical="center" wrapText="1"/>
      <protection hidden="1"/>
    </xf>
    <xf numFmtId="0" fontId="42" fillId="6" borderId="19" xfId="0" applyFont="1" applyFill="1" applyBorder="1" applyAlignment="1" applyProtection="1">
      <alignment horizontal="center" vertical="center" wrapText="1"/>
      <protection hidden="1"/>
    </xf>
    <xf numFmtId="0" fontId="69" fillId="2" borderId="0" xfId="0" applyFont="1" applyFill="1" applyAlignment="1" applyProtection="1">
      <alignment horizontal="center" vertical="center" wrapText="1"/>
      <protection hidden="1"/>
    </xf>
    <xf numFmtId="0" fontId="71" fillId="2" borderId="0" xfId="0" applyFont="1" applyFill="1" applyAlignment="1" applyProtection="1">
      <alignment horizontal="left" vertical="center" wrapText="1"/>
      <protection hidden="1"/>
    </xf>
    <xf numFmtId="0" fontId="0" fillId="2" borderId="0" xfId="0" quotePrefix="1" applyFill="1" applyAlignment="1" applyProtection="1">
      <alignment horizontal="justify" vertical="center" wrapText="1"/>
      <protection hidden="1"/>
    </xf>
    <xf numFmtId="0" fontId="42" fillId="6" borderId="15" xfId="0" applyFont="1" applyFill="1" applyBorder="1" applyAlignment="1" applyProtection="1">
      <alignment horizontal="center" vertical="center"/>
      <protection hidden="1"/>
    </xf>
    <xf numFmtId="0" fontId="42" fillId="6" borderId="16" xfId="0" applyFont="1" applyFill="1" applyBorder="1" applyAlignment="1" applyProtection="1">
      <alignment horizontal="center" vertical="center"/>
      <protection hidden="1"/>
    </xf>
    <xf numFmtId="0" fontId="42" fillId="6" borderId="17" xfId="0" applyFont="1" applyFill="1" applyBorder="1" applyAlignment="1" applyProtection="1">
      <alignment horizontal="center" vertical="center"/>
      <protection hidden="1"/>
    </xf>
    <xf numFmtId="0" fontId="24" fillId="2" borderId="0" xfId="0" applyFont="1" applyFill="1" applyAlignment="1" applyProtection="1">
      <alignment horizontal="center" vertical="center" wrapText="1"/>
      <protection hidden="1"/>
    </xf>
    <xf numFmtId="0" fontId="12" fillId="2" borderId="0" xfId="2" applyFill="1" applyBorder="1" applyAlignment="1" applyProtection="1">
      <alignment horizontal="center" vertical="center" wrapText="1"/>
      <protection locked="0" hidden="1"/>
    </xf>
    <xf numFmtId="0" fontId="6" fillId="2" borderId="2" xfId="0" applyFont="1" applyFill="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6" fillId="2" borderId="3" xfId="0" applyFont="1" applyFill="1" applyBorder="1" applyAlignment="1" applyProtection="1">
      <alignment horizontal="center" vertical="center" wrapText="1"/>
      <protection hidden="1"/>
    </xf>
    <xf numFmtId="0" fontId="6" fillId="2" borderId="2" xfId="0" applyFont="1" applyFill="1" applyBorder="1" applyAlignment="1" applyProtection="1">
      <alignment horizontal="center" vertical="top" wrapText="1"/>
      <protection hidden="1"/>
    </xf>
    <xf numFmtId="0" fontId="6" fillId="2" borderId="6" xfId="0" applyFont="1" applyFill="1" applyBorder="1" applyAlignment="1" applyProtection="1">
      <alignment horizontal="center" vertical="top" wrapText="1"/>
      <protection hidden="1"/>
    </xf>
    <xf numFmtId="0" fontId="6" fillId="2" borderId="3" xfId="0" applyFont="1" applyFill="1" applyBorder="1" applyAlignment="1" applyProtection="1">
      <alignment horizontal="center" vertical="top" wrapText="1"/>
      <protection hidden="1"/>
    </xf>
    <xf numFmtId="0" fontId="6" fillId="2" borderId="14" xfId="0" applyFont="1" applyFill="1" applyBorder="1" applyAlignment="1" applyProtection="1">
      <alignment horizontal="left" vertical="center" wrapText="1"/>
      <protection hidden="1"/>
    </xf>
    <xf numFmtId="0" fontId="6" fillId="2" borderId="7" xfId="0" applyFont="1" applyFill="1" applyBorder="1" applyAlignment="1" applyProtection="1">
      <alignment horizontal="center"/>
      <protection locked="0"/>
    </xf>
    <xf numFmtId="0" fontId="6" fillId="0" borderId="2"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wrapText="1"/>
      <protection hidden="1"/>
    </xf>
    <xf numFmtId="0" fontId="6" fillId="0" borderId="3"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2" borderId="14" xfId="0" applyFont="1" applyFill="1" applyBorder="1" applyAlignment="1" applyProtection="1">
      <alignment horizontal="left" vertical="top" wrapText="1"/>
      <protection hidden="1"/>
    </xf>
    <xf numFmtId="0" fontId="6" fillId="2" borderId="0" xfId="0" applyFont="1" applyFill="1" applyAlignment="1" applyProtection="1">
      <alignment horizontal="left" vertical="top" wrapText="1"/>
      <protection hidden="1"/>
    </xf>
    <xf numFmtId="0" fontId="2" fillId="2" borderId="42" xfId="0" applyFont="1" applyFill="1" applyBorder="1" applyAlignment="1" applyProtection="1">
      <alignment horizontal="center"/>
      <protection hidden="1"/>
    </xf>
    <xf numFmtId="0" fontId="16" fillId="10" borderId="43" xfId="0" applyFont="1" applyFill="1" applyBorder="1" applyAlignment="1" applyProtection="1">
      <alignment horizontal="center" vertical="center" wrapText="1"/>
      <protection hidden="1"/>
    </xf>
    <xf numFmtId="0" fontId="16" fillId="10" borderId="44" xfId="0" applyFont="1" applyFill="1" applyBorder="1" applyAlignment="1" applyProtection="1">
      <alignment horizontal="center" vertical="center" wrapText="1"/>
      <protection hidden="1"/>
    </xf>
    <xf numFmtId="0" fontId="16" fillId="10" borderId="45" xfId="0" applyFont="1" applyFill="1" applyBorder="1" applyAlignment="1" applyProtection="1">
      <alignment horizontal="center" vertical="center" wrapText="1"/>
      <protection hidden="1"/>
    </xf>
    <xf numFmtId="0" fontId="6" fillId="2" borderId="16" xfId="0" applyFont="1" applyFill="1" applyBorder="1" applyAlignment="1" applyProtection="1">
      <alignment horizontal="left" vertical="center" wrapText="1"/>
      <protection hidden="1"/>
    </xf>
    <xf numFmtId="0" fontId="6" fillId="0" borderId="0" xfId="0" applyFont="1" applyAlignment="1" applyProtection="1">
      <alignment horizontal="left" vertical="center" wrapText="1"/>
      <protection hidden="1"/>
    </xf>
    <xf numFmtId="0" fontId="5" fillId="4" borderId="0" xfId="0" applyFont="1" applyFill="1" applyAlignment="1">
      <alignment horizontal="left" vertical="center" wrapText="1"/>
    </xf>
    <xf numFmtId="0" fontId="5" fillId="4" borderId="0" xfId="0" applyFont="1" applyFill="1" applyAlignment="1">
      <alignment horizontal="left" vertical="top" wrapText="1"/>
    </xf>
    <xf numFmtId="49" fontId="1" fillId="0" borderId="0" xfId="0" applyNumberFormat="1" applyFont="1" applyAlignment="1" applyProtection="1">
      <alignment horizontal="left" vertical="center" wrapText="1"/>
      <protection locked="0" hidden="1"/>
    </xf>
    <xf numFmtId="0" fontId="30" fillId="2" borderId="7" xfId="0" applyFont="1" applyFill="1" applyBorder="1" applyAlignment="1" applyProtection="1">
      <alignment horizontal="center"/>
      <protection locked="0" hidden="1"/>
    </xf>
    <xf numFmtId="0" fontId="6" fillId="0" borderId="0" xfId="0" applyFont="1" applyAlignment="1" applyProtection="1">
      <alignment horizontal="center" vertical="top" wrapText="1"/>
      <protection hidden="1"/>
    </xf>
    <xf numFmtId="0" fontId="6" fillId="0" borderId="7" xfId="0" applyFont="1" applyBorder="1" applyAlignment="1" applyProtection="1">
      <alignment horizontal="center" vertical="top" wrapText="1"/>
      <protection locked="0" hidden="1"/>
    </xf>
    <xf numFmtId="0" fontId="30" fillId="2" borderId="7" xfId="0" applyFont="1" applyFill="1" applyBorder="1" applyAlignment="1" applyProtection="1">
      <alignment horizontal="left"/>
      <protection locked="0" hidden="1"/>
    </xf>
    <xf numFmtId="0" fontId="1" fillId="2" borderId="0" xfId="0" applyFont="1" applyFill="1" applyAlignment="1" applyProtection="1">
      <alignment horizontal="center"/>
      <protection hidden="1"/>
    </xf>
    <xf numFmtId="0" fontId="6" fillId="2" borderId="0" xfId="0" applyFont="1" applyFill="1" applyAlignment="1" applyProtection="1">
      <alignment horizontal="left"/>
      <protection hidden="1"/>
    </xf>
    <xf numFmtId="0" fontId="6" fillId="2" borderId="13" xfId="0" applyFont="1" applyFill="1" applyBorder="1" applyAlignment="1" applyProtection="1">
      <alignment horizontal="left"/>
      <protection hidden="1"/>
    </xf>
    <xf numFmtId="0" fontId="35" fillId="2" borderId="0" xfId="0" applyFont="1" applyFill="1" applyAlignment="1" applyProtection="1">
      <alignment horizontal="left" vertical="center"/>
      <protection hidden="1"/>
    </xf>
    <xf numFmtId="0" fontId="35" fillId="2" borderId="13" xfId="0" applyFont="1" applyFill="1" applyBorder="1" applyAlignment="1" applyProtection="1">
      <alignment horizontal="left" vertical="center"/>
      <protection hidden="1"/>
    </xf>
    <xf numFmtId="0" fontId="60" fillId="9" borderId="2" xfId="0" applyFont="1" applyFill="1" applyBorder="1" applyAlignment="1" applyProtection="1">
      <alignment horizontal="center"/>
      <protection hidden="1"/>
    </xf>
    <xf numFmtId="0" fontId="60" fillId="9" borderId="6" xfId="0" applyFont="1" applyFill="1" applyBorder="1" applyAlignment="1" applyProtection="1">
      <alignment horizontal="center"/>
      <protection hidden="1"/>
    </xf>
    <xf numFmtId="0" fontId="60" fillId="9" borderId="3" xfId="0" applyFont="1" applyFill="1" applyBorder="1" applyAlignment="1" applyProtection="1">
      <alignment horizontal="center"/>
      <protection hidden="1"/>
    </xf>
    <xf numFmtId="0" fontId="6" fillId="2" borderId="0" xfId="0" applyFont="1" applyFill="1" applyAlignment="1" applyProtection="1">
      <alignment horizontal="justify" vertical="top" wrapText="1"/>
      <protection hidden="1"/>
    </xf>
    <xf numFmtId="0" fontId="62" fillId="2" borderId="0" xfId="0" applyFont="1" applyFill="1" applyAlignment="1" applyProtection="1">
      <alignment horizontal="left" vertical="center" wrapText="1"/>
      <protection hidden="1"/>
    </xf>
    <xf numFmtId="0" fontId="12" fillId="2" borderId="0" xfId="2" applyFill="1" applyBorder="1" applyAlignment="1" applyProtection="1">
      <alignment horizontal="center" vertical="center" wrapText="1"/>
      <protection hidden="1"/>
    </xf>
    <xf numFmtId="0" fontId="6" fillId="0" borderId="0" xfId="0" applyFont="1" applyAlignment="1" applyProtection="1">
      <alignment horizontal="justify" vertical="top" wrapText="1"/>
      <protection hidden="1"/>
    </xf>
    <xf numFmtId="0" fontId="6" fillId="2" borderId="21" xfId="0" applyFont="1" applyFill="1" applyBorder="1" applyAlignment="1" applyProtection="1">
      <alignment horizontal="left" vertical="center" wrapText="1"/>
      <protection hidden="1"/>
    </xf>
    <xf numFmtId="0" fontId="6" fillId="0" borderId="0" xfId="0" applyFont="1" applyAlignment="1" applyProtection="1">
      <alignment horizontal="center" vertical="center" wrapText="1"/>
      <protection hidden="1"/>
    </xf>
    <xf numFmtId="0" fontId="46" fillId="6" borderId="2" xfId="0" applyFont="1" applyFill="1" applyBorder="1" applyAlignment="1" applyProtection="1">
      <alignment horizontal="center" vertical="center"/>
      <protection hidden="1"/>
    </xf>
    <xf numFmtId="0" fontId="46" fillId="6" borderId="6" xfId="0" applyFont="1" applyFill="1" applyBorder="1" applyAlignment="1" applyProtection="1">
      <alignment horizontal="center" vertical="center"/>
      <protection hidden="1"/>
    </xf>
    <xf numFmtId="0" fontId="46" fillId="6" borderId="3" xfId="0" applyFont="1" applyFill="1" applyBorder="1" applyAlignment="1" applyProtection="1">
      <alignment horizontal="center" vertical="center"/>
      <protection hidden="1"/>
    </xf>
    <xf numFmtId="0" fontId="0" fillId="7" borderId="1" xfId="0" applyFill="1" applyBorder="1" applyAlignment="1">
      <alignment horizontal="center" vertical="center"/>
    </xf>
    <xf numFmtId="0" fontId="6" fillId="7" borderId="1" xfId="0" applyFont="1" applyFill="1" applyBorder="1" applyAlignment="1" applyProtection="1">
      <alignment horizontal="center" vertical="center" wrapText="1"/>
      <protection hidden="1"/>
    </xf>
    <xf numFmtId="0" fontId="3" fillId="7" borderId="8" xfId="0" applyFont="1" applyFill="1" applyBorder="1" applyAlignment="1" applyProtection="1">
      <alignment horizontal="left" vertical="center" wrapText="1"/>
      <protection hidden="1"/>
    </xf>
    <xf numFmtId="0" fontId="3" fillId="7" borderId="9" xfId="0" applyFont="1" applyFill="1" applyBorder="1" applyAlignment="1" applyProtection="1">
      <alignment horizontal="left" vertical="center" wrapText="1"/>
      <protection hidden="1"/>
    </xf>
    <xf numFmtId="0" fontId="3" fillId="7" borderId="10" xfId="0" applyFont="1" applyFill="1" applyBorder="1" applyAlignment="1" applyProtection="1">
      <alignment horizontal="left" vertical="center" wrapText="1"/>
      <protection hidden="1"/>
    </xf>
    <xf numFmtId="0" fontId="3" fillId="7" borderId="11" xfId="0" applyFont="1" applyFill="1" applyBorder="1" applyAlignment="1" applyProtection="1">
      <alignment horizontal="left" vertical="center" wrapText="1"/>
      <protection hidden="1"/>
    </xf>
    <xf numFmtId="0" fontId="3" fillId="7" borderId="7" xfId="0" applyFont="1" applyFill="1" applyBorder="1" applyAlignment="1" applyProtection="1">
      <alignment horizontal="left" vertical="center" wrapText="1"/>
      <protection hidden="1"/>
    </xf>
    <xf numFmtId="0" fontId="3" fillId="7" borderId="12" xfId="0" applyFont="1" applyFill="1" applyBorder="1" applyAlignment="1" applyProtection="1">
      <alignment horizontal="left" vertical="center" wrapText="1"/>
      <protection hidden="1"/>
    </xf>
    <xf numFmtId="0" fontId="0" fillId="0" borderId="1" xfId="0" applyBorder="1" applyAlignment="1">
      <alignment horizontal="center" vertical="center"/>
    </xf>
    <xf numFmtId="0" fontId="6" fillId="0" borderId="1" xfId="0" applyFont="1" applyBorder="1" applyAlignment="1" applyProtection="1">
      <alignment horizontal="center" vertical="center" wrapText="1"/>
      <protection hidden="1"/>
    </xf>
    <xf numFmtId="0" fontId="3" fillId="0" borderId="8" xfId="0" applyFont="1" applyBorder="1" applyAlignment="1" applyProtection="1">
      <alignment horizontal="left" vertical="center" wrapText="1"/>
      <protection hidden="1"/>
    </xf>
    <xf numFmtId="0" fontId="3" fillId="0" borderId="9" xfId="0" applyFont="1" applyBorder="1" applyAlignment="1" applyProtection="1">
      <alignment horizontal="left" vertical="center" wrapText="1"/>
      <protection hidden="1"/>
    </xf>
    <xf numFmtId="0" fontId="3" fillId="0" borderId="10" xfId="0" applyFont="1" applyBorder="1" applyAlignment="1" applyProtection="1">
      <alignment horizontal="left" vertical="center" wrapText="1"/>
      <protection hidden="1"/>
    </xf>
    <xf numFmtId="0" fontId="3" fillId="0" borderId="11" xfId="0" applyFont="1" applyBorder="1" applyAlignment="1" applyProtection="1">
      <alignment horizontal="left" vertical="center" wrapText="1"/>
      <protection hidden="1"/>
    </xf>
    <xf numFmtId="0" fontId="3" fillId="0" borderId="7" xfId="0" applyFont="1" applyBorder="1" applyAlignment="1" applyProtection="1">
      <alignment horizontal="left" vertical="center" wrapText="1"/>
      <protection hidden="1"/>
    </xf>
    <xf numFmtId="0" fontId="3" fillId="0" borderId="12" xfId="0" applyFont="1" applyBorder="1" applyAlignment="1" applyProtection="1">
      <alignment horizontal="left" vertical="center" wrapText="1"/>
      <protection hidden="1"/>
    </xf>
    <xf numFmtId="0" fontId="54" fillId="6" borderId="1" xfId="0" applyFont="1" applyFill="1" applyBorder="1" applyAlignment="1" applyProtection="1">
      <alignment horizontal="center" vertical="center" wrapText="1"/>
      <protection hidden="1"/>
    </xf>
    <xf numFmtId="0" fontId="53" fillId="6" borderId="1" xfId="0" applyFont="1" applyFill="1" applyBorder="1" applyAlignment="1" applyProtection="1">
      <alignment horizontal="center" vertical="center" wrapText="1"/>
      <protection hidden="1"/>
    </xf>
    <xf numFmtId="0" fontId="2" fillId="0" borderId="2"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1" xfId="0" applyFont="1" applyBorder="1" applyAlignment="1" applyProtection="1">
      <alignment horizontal="center" vertical="center" textRotation="90"/>
      <protection hidden="1"/>
    </xf>
    <xf numFmtId="0" fontId="53" fillId="6" borderId="8" xfId="0" quotePrefix="1" applyFont="1" applyFill="1" applyBorder="1" applyAlignment="1" applyProtection="1">
      <alignment horizontal="center" vertical="center" wrapText="1"/>
      <protection hidden="1"/>
    </xf>
    <xf numFmtId="0" fontId="53" fillId="6" borderId="14" xfId="0" quotePrefix="1" applyFont="1" applyFill="1" applyBorder="1" applyAlignment="1" applyProtection="1">
      <alignment horizontal="center" vertical="center" wrapText="1"/>
      <protection hidden="1"/>
    </xf>
    <xf numFmtId="0" fontId="53" fillId="6" borderId="11" xfId="0" quotePrefix="1" applyFont="1" applyFill="1" applyBorder="1" applyAlignment="1" applyProtection="1">
      <alignment horizontal="center" vertical="center" wrapText="1"/>
      <protection hidden="1"/>
    </xf>
    <xf numFmtId="0" fontId="56" fillId="6" borderId="2" xfId="0" applyFont="1" applyFill="1" applyBorder="1" applyAlignment="1" applyProtection="1">
      <alignment horizontal="center" vertical="center"/>
      <protection hidden="1"/>
    </xf>
    <xf numFmtId="0" fontId="56" fillId="6" borderId="6" xfId="0" applyFont="1" applyFill="1" applyBorder="1" applyAlignment="1" applyProtection="1">
      <alignment horizontal="center" vertical="center"/>
      <protection hidden="1"/>
    </xf>
    <xf numFmtId="0" fontId="56" fillId="6" borderId="3" xfId="0" applyFont="1" applyFill="1" applyBorder="1" applyAlignment="1" applyProtection="1">
      <alignment horizontal="center" vertical="center"/>
      <protection hidden="1"/>
    </xf>
    <xf numFmtId="0" fontId="57" fillId="6" borderId="2" xfId="0" applyFont="1" applyFill="1" applyBorder="1" applyAlignment="1" applyProtection="1">
      <alignment horizontal="center" vertical="center"/>
      <protection hidden="1"/>
    </xf>
    <xf numFmtId="0" fontId="57" fillId="6" borderId="6" xfId="0" applyFont="1" applyFill="1" applyBorder="1" applyAlignment="1" applyProtection="1">
      <alignment horizontal="center" vertical="center"/>
      <protection hidden="1"/>
    </xf>
    <xf numFmtId="0" fontId="57" fillId="6" borderId="3" xfId="0" applyFont="1" applyFill="1" applyBorder="1" applyAlignment="1" applyProtection="1">
      <alignment horizontal="center" vertical="center"/>
      <protection hidden="1"/>
    </xf>
    <xf numFmtId="0" fontId="54" fillId="6" borderId="8" xfId="0" applyFont="1" applyFill="1" applyBorder="1" applyAlignment="1" applyProtection="1">
      <alignment horizontal="center" vertical="center" wrapText="1"/>
      <protection hidden="1"/>
    </xf>
    <xf numFmtId="0" fontId="54" fillId="6" borderId="9" xfId="0" applyFont="1" applyFill="1" applyBorder="1" applyAlignment="1" applyProtection="1">
      <alignment horizontal="center" vertical="center" wrapText="1"/>
      <protection hidden="1"/>
    </xf>
    <xf numFmtId="0" fontId="54" fillId="6" borderId="14" xfId="0" applyFont="1" applyFill="1" applyBorder="1" applyAlignment="1" applyProtection="1">
      <alignment horizontal="center" vertical="center" wrapText="1"/>
      <protection hidden="1"/>
    </xf>
    <xf numFmtId="0" fontId="54" fillId="6" borderId="0" xfId="0" applyFont="1" applyFill="1" applyAlignment="1" applyProtection="1">
      <alignment horizontal="center" vertical="center" wrapText="1"/>
      <protection hidden="1"/>
    </xf>
    <xf numFmtId="0" fontId="54" fillId="6" borderId="11" xfId="0" applyFont="1" applyFill="1" applyBorder="1" applyAlignment="1" applyProtection="1">
      <alignment horizontal="center" vertical="center" wrapText="1"/>
      <protection hidden="1"/>
    </xf>
    <xf numFmtId="0" fontId="54" fillId="6" borderId="7" xfId="0" applyFont="1" applyFill="1" applyBorder="1" applyAlignment="1" applyProtection="1">
      <alignment horizontal="center" vertical="center" wrapText="1"/>
      <protection hidden="1"/>
    </xf>
    <xf numFmtId="0" fontId="53" fillId="6" borderId="4" xfId="0" applyFont="1" applyFill="1" applyBorder="1" applyAlignment="1" applyProtection="1">
      <alignment horizontal="center" vertical="center" wrapText="1"/>
      <protection hidden="1"/>
    </xf>
    <xf numFmtId="0" fontId="53" fillId="6" borderId="23" xfId="0" applyFont="1" applyFill="1" applyBorder="1" applyAlignment="1" applyProtection="1">
      <alignment horizontal="center" vertical="center" wrapText="1"/>
      <protection hidden="1"/>
    </xf>
    <xf numFmtId="0" fontId="53" fillId="6" borderId="5" xfId="0" applyFont="1" applyFill="1" applyBorder="1" applyAlignment="1" applyProtection="1">
      <alignment horizontal="center" vertical="center" wrapText="1"/>
      <protection hidden="1"/>
    </xf>
    <xf numFmtId="0" fontId="53" fillId="6" borderId="4" xfId="0" quotePrefix="1" applyFont="1" applyFill="1" applyBorder="1" applyAlignment="1" applyProtection="1">
      <alignment horizontal="center" vertical="center" wrapText="1"/>
      <protection hidden="1"/>
    </xf>
    <xf numFmtId="0" fontId="53" fillId="6" borderId="5" xfId="0" quotePrefix="1" applyFont="1" applyFill="1" applyBorder="1" applyAlignment="1" applyProtection="1">
      <alignment horizontal="center" vertical="center" wrapText="1"/>
      <protection hidden="1"/>
    </xf>
    <xf numFmtId="0" fontId="53" fillId="6" borderId="1" xfId="0" applyFont="1" applyFill="1" applyBorder="1" applyAlignment="1" applyProtection="1">
      <alignment horizontal="center" vertical="center"/>
      <protection hidden="1"/>
    </xf>
    <xf numFmtId="0" fontId="0" fillId="0" borderId="14" xfId="0" applyBorder="1" applyAlignment="1">
      <alignment horizontal="center" vertical="center" wrapText="1"/>
    </xf>
    <xf numFmtId="0" fontId="0" fillId="0" borderId="0" xfId="0" applyAlignment="1">
      <alignment horizontal="center" vertical="center" textRotation="255" wrapText="1"/>
    </xf>
    <xf numFmtId="0" fontId="113" fillId="0" borderId="0" xfId="0" applyFont="1" applyAlignment="1" applyProtection="1">
      <alignment horizontal="center" vertical="center" wrapText="1"/>
      <protection hidden="1"/>
    </xf>
    <xf numFmtId="0" fontId="13" fillId="3" borderId="1" xfId="0" applyFont="1" applyFill="1" applyBorder="1" applyAlignment="1" applyProtection="1">
      <alignment horizontal="center" wrapText="1"/>
      <protection hidden="1"/>
    </xf>
    <xf numFmtId="0" fontId="13" fillId="13" borderId="14" xfId="0" applyFont="1" applyFill="1" applyBorder="1" applyAlignment="1" applyProtection="1">
      <alignment horizontal="center" vertical="center" wrapText="1"/>
      <protection hidden="1"/>
    </xf>
    <xf numFmtId="0" fontId="13" fillId="12" borderId="1" xfId="0" applyFont="1" applyFill="1" applyBorder="1" applyAlignment="1" applyProtection="1">
      <alignment horizontal="center" wrapText="1"/>
      <protection hidden="1"/>
    </xf>
    <xf numFmtId="0" fontId="13" fillId="0" borderId="1" xfId="0" applyFont="1" applyBorder="1" applyAlignment="1" applyProtection="1">
      <alignment horizontal="center" vertical="center" wrapText="1"/>
      <protection hidden="1"/>
    </xf>
    <xf numFmtId="0" fontId="0" fillId="0" borderId="4" xfId="0" applyBorder="1" applyAlignment="1">
      <alignment horizontal="center" vertical="center"/>
    </xf>
    <xf numFmtId="0" fontId="0" fillId="0" borderId="23" xfId="0" applyBorder="1" applyAlignment="1">
      <alignment horizontal="center" vertical="center"/>
    </xf>
    <xf numFmtId="0" fontId="0" fillId="0" borderId="5" xfId="0" applyBorder="1" applyAlignment="1">
      <alignment horizontal="center" vertical="center"/>
    </xf>
    <xf numFmtId="0" fontId="13" fillId="3" borderId="0" xfId="0" applyFont="1" applyFill="1" applyAlignment="1" applyProtection="1">
      <alignment horizontal="center" wrapText="1"/>
      <protection hidden="1"/>
    </xf>
    <xf numFmtId="0" fontId="13" fillId="0" borderId="2" xfId="0" applyFont="1" applyBorder="1" applyAlignment="1" applyProtection="1">
      <alignment horizontal="center" wrapText="1"/>
      <protection hidden="1"/>
    </xf>
    <xf numFmtId="0" fontId="13" fillId="0" borderId="3" xfId="0" applyFont="1" applyBorder="1" applyAlignment="1" applyProtection="1">
      <alignment horizontal="center" wrapText="1"/>
      <protection hidden="1"/>
    </xf>
    <xf numFmtId="0" fontId="13" fillId="0" borderId="14" xfId="0" applyFont="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13" fillId="36" borderId="6" xfId="0" applyFont="1" applyFill="1" applyBorder="1" applyAlignment="1" applyProtection="1">
      <alignment horizontal="center" vertical="center" wrapText="1"/>
      <protection hidden="1"/>
    </xf>
    <xf numFmtId="0" fontId="13" fillId="36" borderId="3" xfId="0" applyFont="1" applyFill="1" applyBorder="1" applyAlignment="1" applyProtection="1">
      <alignment horizontal="center" vertical="center" wrapText="1"/>
      <protection hidden="1"/>
    </xf>
    <xf numFmtId="0" fontId="99" fillId="38" borderId="0" xfId="0" applyFont="1" applyFill="1" applyAlignment="1">
      <alignment horizontal="center"/>
    </xf>
    <xf numFmtId="0" fontId="40" fillId="38" borderId="0" xfId="0" applyFont="1" applyFill="1" applyAlignment="1">
      <alignment horizontal="center"/>
    </xf>
    <xf numFmtId="0" fontId="6" fillId="38" borderId="1" xfId="0"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5" xfId="0" applyFont="1" applyBorder="1" applyAlignment="1">
      <alignment horizontal="center" vertical="center" wrapText="1"/>
    </xf>
    <xf numFmtId="0" fontId="18" fillId="3" borderId="1" xfId="0" applyFont="1" applyFill="1" applyBorder="1" applyAlignment="1">
      <alignment horizontal="center" vertical="center" wrapText="1"/>
    </xf>
    <xf numFmtId="0" fontId="18" fillId="0" borderId="0" xfId="0" applyFont="1" applyAlignment="1">
      <alignment horizontal="center" vertical="center" wrapText="1"/>
    </xf>
    <xf numFmtId="0" fontId="59" fillId="3" borderId="1" xfId="0" applyFont="1" applyFill="1" applyBorder="1" applyAlignment="1">
      <alignment horizontal="center" vertical="center" wrapText="1"/>
    </xf>
    <xf numFmtId="0" fontId="19" fillId="0" borderId="0" xfId="0" applyFont="1" applyAlignment="1">
      <alignment horizontal="center" vertical="center" wrapText="1"/>
    </xf>
    <xf numFmtId="0" fontId="3" fillId="0" borderId="1" xfId="0" applyFont="1" applyBorder="1" applyAlignment="1" applyProtection="1">
      <alignment horizontal="left"/>
      <protection hidden="1"/>
    </xf>
    <xf numFmtId="0" fontId="0" fillId="0" borderId="2" xfId="0" applyBorder="1" applyAlignment="1" applyProtection="1">
      <alignment horizontal="center"/>
      <protection hidden="1"/>
    </xf>
    <xf numFmtId="0" fontId="0" fillId="0" borderId="6" xfId="0" applyBorder="1" applyAlignment="1" applyProtection="1">
      <alignment horizontal="center"/>
      <protection hidden="1"/>
    </xf>
    <xf numFmtId="0" fontId="0" fillId="0" borderId="3" xfId="0" applyBorder="1" applyAlignment="1" applyProtection="1">
      <alignment horizontal="center"/>
      <protection hidden="1"/>
    </xf>
    <xf numFmtId="0" fontId="23" fillId="4" borderId="0" xfId="0" applyFont="1" applyFill="1" applyAlignment="1" applyProtection="1">
      <alignment horizontal="left" vertical="top" wrapText="1"/>
      <protection hidden="1"/>
    </xf>
    <xf numFmtId="0" fontId="4" fillId="2" borderId="31" xfId="0" applyFont="1" applyFill="1" applyBorder="1" applyAlignment="1" applyProtection="1">
      <alignment horizontal="center" vertical="center" wrapText="1"/>
      <protection hidden="1"/>
    </xf>
    <xf numFmtId="0" fontId="67" fillId="2" borderId="31" xfId="0" applyFont="1" applyFill="1" applyBorder="1" applyAlignment="1" applyProtection="1">
      <alignment horizontal="center" vertical="center" wrapText="1"/>
      <protection hidden="1"/>
    </xf>
    <xf numFmtId="0" fontId="1" fillId="2" borderId="49" xfId="0" applyFont="1" applyFill="1" applyBorder="1" applyAlignment="1" applyProtection="1">
      <alignment horizontal="center" vertical="center"/>
      <protection locked="0" hidden="1"/>
    </xf>
    <xf numFmtId="0" fontId="1" fillId="2" borderId="33" xfId="0" applyFont="1" applyFill="1" applyBorder="1" applyAlignment="1" applyProtection="1">
      <alignment horizontal="center" vertical="center"/>
      <protection locked="0" hidden="1"/>
    </xf>
    <xf numFmtId="0" fontId="1" fillId="2" borderId="50" xfId="0" applyFont="1" applyFill="1" applyBorder="1" applyAlignment="1" applyProtection="1">
      <alignment horizontal="center" vertical="center"/>
      <protection locked="0" hidden="1"/>
    </xf>
    <xf numFmtId="0" fontId="1" fillId="2" borderId="46" xfId="0" applyFont="1" applyFill="1" applyBorder="1" applyAlignment="1" applyProtection="1">
      <alignment horizontal="center" vertical="center"/>
      <protection locked="0" hidden="1"/>
    </xf>
    <xf numFmtId="0" fontId="1" fillId="2" borderId="47" xfId="0" applyFont="1" applyFill="1" applyBorder="1" applyAlignment="1" applyProtection="1">
      <alignment horizontal="center" vertical="center"/>
      <protection locked="0" hidden="1"/>
    </xf>
    <xf numFmtId="0" fontId="1" fillId="2" borderId="48" xfId="0" applyFont="1" applyFill="1" applyBorder="1" applyAlignment="1" applyProtection="1">
      <alignment horizontal="center" vertical="center"/>
      <protection locked="0" hidden="1"/>
    </xf>
    <xf numFmtId="0" fontId="77" fillId="2" borderId="31" xfId="0" applyFont="1" applyFill="1" applyBorder="1" applyAlignment="1" applyProtection="1">
      <alignment horizontal="left" vertical="center" wrapText="1"/>
      <protection hidden="1"/>
    </xf>
    <xf numFmtId="169" fontId="64" fillId="2" borderId="31" xfId="0" applyNumberFormat="1" applyFont="1" applyFill="1" applyBorder="1" applyAlignment="1" applyProtection="1">
      <alignment horizontal="center" vertical="center"/>
      <protection locked="0"/>
    </xf>
    <xf numFmtId="0" fontId="9" fillId="2" borderId="31" xfId="0" applyFont="1" applyFill="1" applyBorder="1" applyAlignment="1" applyProtection="1">
      <alignment horizontal="center" vertical="center" wrapText="1"/>
      <protection hidden="1"/>
    </xf>
    <xf numFmtId="0" fontId="2" fillId="40" borderId="1" xfId="0" applyFont="1" applyFill="1" applyBorder="1" applyAlignment="1" applyProtection="1">
      <alignment horizontal="center"/>
      <protection hidden="1"/>
    </xf>
    <xf numFmtId="0" fontId="60" fillId="9" borderId="28" xfId="0" applyFont="1" applyFill="1" applyBorder="1" applyAlignment="1" applyProtection="1">
      <alignment horizontal="center"/>
      <protection hidden="1"/>
    </xf>
    <xf numFmtId="0" fontId="60" fillId="9" borderId="29" xfId="0" applyFont="1" applyFill="1" applyBorder="1" applyAlignment="1" applyProtection="1">
      <alignment horizontal="center"/>
      <protection hidden="1"/>
    </xf>
    <xf numFmtId="0" fontId="60" fillId="9" borderId="30" xfId="0" applyFont="1" applyFill="1" applyBorder="1" applyAlignment="1" applyProtection="1">
      <alignment horizontal="center"/>
      <protection hidden="1"/>
    </xf>
    <xf numFmtId="0" fontId="15" fillId="2" borderId="28" xfId="0" applyFont="1" applyFill="1" applyBorder="1" applyAlignment="1" applyProtection="1">
      <alignment horizontal="center" vertical="center"/>
      <protection hidden="1"/>
    </xf>
    <xf numFmtId="0" fontId="15" fillId="2" borderId="29" xfId="0" applyFont="1" applyFill="1" applyBorder="1" applyAlignment="1" applyProtection="1">
      <alignment horizontal="center" vertical="center"/>
      <protection hidden="1"/>
    </xf>
    <xf numFmtId="0" fontId="15" fillId="2" borderId="30" xfId="0" applyFont="1" applyFill="1" applyBorder="1" applyAlignment="1" applyProtection="1">
      <alignment horizontal="center" vertical="center"/>
      <protection hidden="1"/>
    </xf>
    <xf numFmtId="0" fontId="6" fillId="2" borderId="31" xfId="0" applyFont="1" applyFill="1" applyBorder="1" applyAlignment="1" applyProtection="1">
      <alignment horizontal="left" vertical="center"/>
      <protection hidden="1"/>
    </xf>
    <xf numFmtId="0" fontId="6" fillId="2" borderId="28" xfId="0" applyFont="1" applyFill="1" applyBorder="1" applyAlignment="1" applyProtection="1">
      <alignment horizontal="left" vertical="center"/>
      <protection hidden="1"/>
    </xf>
    <xf numFmtId="0" fontId="6" fillId="2" borderId="29" xfId="0" applyFont="1" applyFill="1" applyBorder="1" applyAlignment="1" applyProtection="1">
      <alignment horizontal="left" vertical="center"/>
      <protection hidden="1"/>
    </xf>
    <xf numFmtId="0" fontId="6" fillId="2" borderId="30" xfId="0" applyFont="1" applyFill="1" applyBorder="1" applyAlignment="1" applyProtection="1">
      <alignment horizontal="left" vertical="center"/>
      <protection hidden="1"/>
    </xf>
    <xf numFmtId="0" fontId="33" fillId="2" borderId="31" xfId="0" applyFont="1" applyFill="1" applyBorder="1" applyAlignment="1" applyProtection="1">
      <alignment horizontal="center" vertical="center" wrapText="1"/>
      <protection locked="0" hidden="1"/>
    </xf>
    <xf numFmtId="0" fontId="33" fillId="2" borderId="31" xfId="0" applyFont="1" applyFill="1" applyBorder="1" applyAlignment="1" applyProtection="1">
      <alignment horizontal="center" vertical="center" wrapText="1"/>
      <protection hidden="1"/>
    </xf>
    <xf numFmtId="0" fontId="24" fillId="2" borderId="0" xfId="0" applyFont="1" applyFill="1" applyAlignment="1" applyProtection="1">
      <alignment horizontal="left" vertical="center"/>
      <protection hidden="1"/>
    </xf>
    <xf numFmtId="0" fontId="12" fillId="2" borderId="0" xfId="2" applyFill="1" applyBorder="1" applyAlignment="1" applyProtection="1">
      <alignment horizontal="left" wrapText="1"/>
      <protection hidden="1"/>
    </xf>
    <xf numFmtId="0" fontId="2" fillId="2" borderId="32" xfId="0" applyFont="1" applyFill="1" applyBorder="1" applyAlignment="1" applyProtection="1">
      <alignment horizontal="center"/>
      <protection hidden="1"/>
    </xf>
    <xf numFmtId="0" fontId="2" fillId="2" borderId="0" xfId="0" applyFont="1" applyFill="1" applyAlignment="1" applyProtection="1">
      <alignment horizontal="center"/>
      <protection hidden="1"/>
    </xf>
    <xf numFmtId="0" fontId="73" fillId="2" borderId="0" xfId="0" applyFont="1" applyFill="1" applyAlignment="1" applyProtection="1">
      <alignment horizontal="left"/>
      <protection hidden="1"/>
    </xf>
    <xf numFmtId="0" fontId="2" fillId="2" borderId="28" xfId="0" applyFont="1" applyFill="1" applyBorder="1" applyAlignment="1" applyProtection="1">
      <alignment horizontal="left" vertical="center"/>
      <protection hidden="1"/>
    </xf>
    <xf numFmtId="0" fontId="2" fillId="2" borderId="29" xfId="0" applyFont="1" applyFill="1" applyBorder="1" applyAlignment="1" applyProtection="1">
      <alignment horizontal="left" vertical="center"/>
      <protection hidden="1"/>
    </xf>
    <xf numFmtId="0" fontId="2" fillId="2" borderId="30" xfId="0" applyFont="1" applyFill="1" applyBorder="1" applyAlignment="1" applyProtection="1">
      <alignment horizontal="left" vertical="center"/>
      <protection hidden="1"/>
    </xf>
    <xf numFmtId="0" fontId="72" fillId="2" borderId="28" xfId="0" applyFont="1" applyFill="1" applyBorder="1" applyAlignment="1" applyProtection="1">
      <alignment horizontal="center" vertical="center"/>
      <protection hidden="1"/>
    </xf>
    <xf numFmtId="0" fontId="72" fillId="2" borderId="29" xfId="0" applyFont="1" applyFill="1" applyBorder="1" applyAlignment="1" applyProtection="1">
      <alignment horizontal="center" vertical="center"/>
      <protection hidden="1"/>
    </xf>
    <xf numFmtId="0" fontId="72" fillId="2" borderId="30" xfId="0" applyFont="1" applyFill="1" applyBorder="1" applyAlignment="1" applyProtection="1">
      <alignment horizontal="center" vertical="center"/>
      <protection hidden="1"/>
    </xf>
    <xf numFmtId="0" fontId="76" fillId="2" borderId="0" xfId="0" applyFont="1" applyFill="1" applyAlignment="1" applyProtection="1">
      <alignment horizontal="center"/>
      <protection hidden="1"/>
    </xf>
    <xf numFmtId="0" fontId="13" fillId="2" borderId="2" xfId="0" applyFont="1" applyFill="1" applyBorder="1" applyAlignment="1" applyProtection="1">
      <alignment horizontal="center"/>
      <protection hidden="1"/>
    </xf>
    <xf numFmtId="0" fontId="13" fillId="2" borderId="6" xfId="0" applyFont="1" applyFill="1" applyBorder="1" applyAlignment="1" applyProtection="1">
      <alignment horizontal="center"/>
      <protection hidden="1"/>
    </xf>
    <xf numFmtId="0" fontId="13" fillId="2" borderId="3" xfId="0" applyFont="1" applyFill="1" applyBorder="1" applyAlignment="1" applyProtection="1">
      <alignment horizontal="center"/>
      <protection hidden="1"/>
    </xf>
    <xf numFmtId="0" fontId="1" fillId="2" borderId="0" xfId="0" applyFont="1" applyFill="1" applyAlignment="1" applyProtection="1">
      <alignment horizontal="center" vertical="center"/>
      <protection locked="0" hidden="1"/>
    </xf>
    <xf numFmtId="0" fontId="68" fillId="2" borderId="0" xfId="0" applyFont="1" applyFill="1" applyAlignment="1" applyProtection="1">
      <alignment horizontal="left" vertical="top"/>
      <protection hidden="1"/>
    </xf>
    <xf numFmtId="0" fontId="68" fillId="2" borderId="0" xfId="0" applyFont="1" applyFill="1" applyAlignment="1" applyProtection="1">
      <alignment horizontal="center" vertical="top"/>
      <protection hidden="1"/>
    </xf>
    <xf numFmtId="0" fontId="6" fillId="2" borderId="0" xfId="0" quotePrefix="1" applyFont="1" applyFill="1" applyAlignment="1" applyProtection="1">
      <alignment horizontal="left" vertical="top" wrapText="1"/>
      <protection hidden="1"/>
    </xf>
    <xf numFmtId="0" fontId="6" fillId="2" borderId="0" xfId="0" applyFont="1" applyFill="1" applyAlignment="1" applyProtection="1">
      <alignment horizontal="left" vertical="top"/>
      <protection hidden="1"/>
    </xf>
    <xf numFmtId="0" fontId="6" fillId="2" borderId="13" xfId="0" applyFont="1" applyFill="1" applyBorder="1" applyAlignment="1" applyProtection="1">
      <alignment horizontal="left" vertical="top"/>
      <protection hidden="1"/>
    </xf>
    <xf numFmtId="0" fontId="6" fillId="2" borderId="0" xfId="0" quotePrefix="1" applyFont="1" applyFill="1" applyAlignment="1" applyProtection="1">
      <alignment horizontal="left" vertical="center"/>
      <protection hidden="1"/>
    </xf>
    <xf numFmtId="0" fontId="77" fillId="0" borderId="1" xfId="0" applyFont="1" applyBorder="1" applyAlignment="1" applyProtection="1">
      <alignment horizontal="center" vertical="center" wrapText="1"/>
      <protection hidden="1"/>
    </xf>
    <xf numFmtId="169" fontId="77" fillId="0" borderId="8" xfId="0" applyNumberFormat="1" applyFont="1" applyBorder="1" applyAlignment="1" applyProtection="1">
      <alignment horizontal="center" vertical="center" wrapText="1"/>
      <protection hidden="1"/>
    </xf>
    <xf numFmtId="0" fontId="77" fillId="0" borderId="9" xfId="0" applyFont="1" applyBorder="1" applyAlignment="1" applyProtection="1">
      <alignment horizontal="center" vertical="center" wrapText="1"/>
      <protection hidden="1"/>
    </xf>
    <xf numFmtId="0" fontId="77" fillId="0" borderId="10" xfId="0" applyFont="1" applyBorder="1" applyAlignment="1" applyProtection="1">
      <alignment horizontal="center" vertical="center" wrapText="1"/>
      <protection hidden="1"/>
    </xf>
    <xf numFmtId="0" fontId="77" fillId="0" borderId="11" xfId="0" applyFont="1" applyBorder="1" applyAlignment="1" applyProtection="1">
      <alignment horizontal="center" vertical="center" wrapText="1"/>
      <protection hidden="1"/>
    </xf>
    <xf numFmtId="0" fontId="77" fillId="0" borderId="7" xfId="0" applyFont="1" applyBorder="1" applyAlignment="1" applyProtection="1">
      <alignment horizontal="center" vertical="center" wrapText="1"/>
      <protection hidden="1"/>
    </xf>
    <xf numFmtId="0" fontId="77" fillId="0" borderId="12" xfId="0" applyFont="1" applyBorder="1" applyAlignment="1" applyProtection="1">
      <alignment horizontal="center" vertical="center" wrapText="1"/>
      <protection hidden="1"/>
    </xf>
    <xf numFmtId="0" fontId="77" fillId="0" borderId="8" xfId="0" applyFont="1" applyBorder="1" applyAlignment="1" applyProtection="1">
      <alignment horizontal="center" vertical="center"/>
      <protection hidden="1"/>
    </xf>
    <xf numFmtId="0" fontId="77" fillId="0" borderId="9" xfId="0" applyFont="1" applyBorder="1" applyAlignment="1" applyProtection="1">
      <alignment horizontal="center" vertical="center"/>
      <protection hidden="1"/>
    </xf>
    <xf numFmtId="0" fontId="77" fillId="0" borderId="10" xfId="0" applyFont="1" applyBorder="1" applyAlignment="1" applyProtection="1">
      <alignment horizontal="center" vertical="center"/>
      <protection hidden="1"/>
    </xf>
    <xf numFmtId="0" fontId="77" fillId="0" borderId="11" xfId="0" applyFont="1" applyBorder="1" applyAlignment="1" applyProtection="1">
      <alignment horizontal="center" vertical="center"/>
      <protection hidden="1"/>
    </xf>
    <xf numFmtId="0" fontId="77" fillId="0" borderId="7" xfId="0" applyFont="1" applyBorder="1" applyAlignment="1" applyProtection="1">
      <alignment horizontal="center" vertical="center"/>
      <protection hidden="1"/>
    </xf>
    <xf numFmtId="0" fontId="77" fillId="0" borderId="12" xfId="0" applyFont="1" applyBorder="1" applyAlignment="1" applyProtection="1">
      <alignment horizontal="center" vertical="center"/>
      <protection hidden="1"/>
    </xf>
    <xf numFmtId="0" fontId="4" fillId="0" borderId="0" xfId="0" applyFont="1" applyAlignment="1" applyProtection="1">
      <alignment horizontal="center" vertical="top"/>
      <protection hidden="1"/>
    </xf>
    <xf numFmtId="0" fontId="114" fillId="0" borderId="2" xfId="0" applyFont="1" applyBorder="1" applyAlignment="1" applyProtection="1">
      <alignment horizontal="center" vertical="center" wrapText="1"/>
      <protection hidden="1"/>
    </xf>
    <xf numFmtId="0" fontId="114" fillId="0" borderId="6" xfId="0" applyFont="1" applyBorder="1" applyAlignment="1" applyProtection="1">
      <alignment horizontal="center" vertical="center" wrapText="1"/>
      <protection hidden="1"/>
    </xf>
    <xf numFmtId="0" fontId="114" fillId="0" borderId="3" xfId="0" applyFont="1" applyBorder="1" applyAlignment="1" applyProtection="1">
      <alignment horizontal="center" vertical="center" wrapText="1"/>
      <protection hidden="1"/>
    </xf>
    <xf numFmtId="0" fontId="114" fillId="0" borderId="1" xfId="0" applyFont="1" applyBorder="1" applyAlignment="1" applyProtection="1">
      <alignment horizontal="center" vertical="center" wrapText="1"/>
      <protection hidden="1"/>
    </xf>
    <xf numFmtId="0" fontId="77" fillId="0" borderId="8" xfId="0" applyFont="1" applyBorder="1" applyAlignment="1" applyProtection="1">
      <alignment horizontal="center" vertical="center" wrapText="1"/>
      <protection hidden="1"/>
    </xf>
    <xf numFmtId="0" fontId="25" fillId="0" borderId="14" xfId="0" applyFont="1" applyBorder="1" applyAlignment="1" applyProtection="1">
      <alignment horizontal="justify" vertical="center" wrapText="1"/>
      <protection hidden="1"/>
    </xf>
    <xf numFmtId="0" fontId="25" fillId="0" borderId="0" xfId="0" applyFont="1" applyAlignment="1" applyProtection="1">
      <alignment horizontal="justify" vertical="center" wrapText="1"/>
      <protection hidden="1"/>
    </xf>
    <xf numFmtId="0" fontId="25" fillId="0" borderId="13" xfId="0" applyFont="1" applyBorder="1" applyAlignment="1" applyProtection="1">
      <alignment horizontal="justify" vertical="center" wrapText="1"/>
      <protection hidden="1"/>
    </xf>
    <xf numFmtId="0" fontId="25" fillId="0" borderId="11" xfId="0" applyFont="1" applyBorder="1" applyAlignment="1" applyProtection="1">
      <alignment horizontal="justify" vertical="center" wrapText="1"/>
      <protection hidden="1"/>
    </xf>
    <xf numFmtId="0" fontId="25" fillId="0" borderId="7" xfId="0" applyFont="1" applyBorder="1" applyAlignment="1" applyProtection="1">
      <alignment horizontal="justify" vertical="center" wrapText="1"/>
      <protection hidden="1"/>
    </xf>
    <xf numFmtId="0" fontId="25" fillId="0" borderId="12" xfId="0" applyFont="1" applyBorder="1" applyAlignment="1" applyProtection="1">
      <alignment horizontal="justify" vertical="center" wrapText="1"/>
      <protection hidden="1"/>
    </xf>
    <xf numFmtId="0" fontId="1" fillId="2" borderId="21" xfId="0" applyFont="1" applyFill="1" applyBorder="1" applyAlignment="1" applyProtection="1">
      <alignment horizontal="center" vertical="center"/>
      <protection hidden="1"/>
    </xf>
    <xf numFmtId="0" fontId="15" fillId="9" borderId="28" xfId="0" applyFont="1" applyFill="1" applyBorder="1" applyAlignment="1" applyProtection="1">
      <alignment horizontal="center" vertical="center"/>
      <protection hidden="1"/>
    </xf>
    <xf numFmtId="0" fontId="15" fillId="9" borderId="29" xfId="0" applyFont="1" applyFill="1" applyBorder="1" applyAlignment="1" applyProtection="1">
      <alignment horizontal="center" vertical="center"/>
      <protection hidden="1"/>
    </xf>
    <xf numFmtId="0" fontId="15" fillId="9" borderId="30" xfId="0" applyFont="1" applyFill="1" applyBorder="1" applyAlignment="1" applyProtection="1">
      <alignment horizontal="center" vertical="center"/>
      <protection hidden="1"/>
    </xf>
    <xf numFmtId="0" fontId="1" fillId="2" borderId="7" xfId="0" applyFont="1" applyFill="1" applyBorder="1" applyAlignment="1" applyProtection="1">
      <alignment horizontal="center" vertical="center"/>
      <protection locked="0"/>
    </xf>
    <xf numFmtId="0" fontId="1" fillId="2" borderId="16" xfId="0" applyFont="1" applyFill="1" applyBorder="1" applyAlignment="1" applyProtection="1">
      <alignment horizontal="left" vertical="center" wrapText="1"/>
      <protection hidden="1"/>
    </xf>
    <xf numFmtId="0" fontId="1" fillId="2" borderId="7" xfId="0" applyFont="1" applyFill="1" applyBorder="1" applyAlignment="1" applyProtection="1">
      <alignment horizontal="center" vertical="center" wrapText="1"/>
      <protection locked="0"/>
    </xf>
    <xf numFmtId="0" fontId="1" fillId="2" borderId="7" xfId="0" applyFont="1" applyFill="1" applyBorder="1" applyAlignment="1" applyProtection="1">
      <alignment horizontal="left" vertical="center" wrapText="1"/>
      <protection locked="0"/>
    </xf>
    <xf numFmtId="0" fontId="4" fillId="2" borderId="7" xfId="0" applyFont="1" applyFill="1" applyBorder="1" applyAlignment="1" applyProtection="1">
      <alignment horizontal="center" vertical="center"/>
      <protection locked="0"/>
    </xf>
    <xf numFmtId="0" fontId="1" fillId="2" borderId="0" xfId="0" applyFont="1" applyFill="1" applyAlignment="1" applyProtection="1">
      <alignment horizontal="left" vertical="center"/>
      <protection hidden="1"/>
    </xf>
    <xf numFmtId="0" fontId="104" fillId="2" borderId="7" xfId="0" applyFont="1" applyFill="1" applyBorder="1" applyAlignment="1" applyProtection="1">
      <alignment horizontal="center" vertical="center" wrapText="1"/>
      <protection locked="0"/>
    </xf>
    <xf numFmtId="0" fontId="41" fillId="2" borderId="33" xfId="2" applyFont="1" applyFill="1" applyBorder="1" applyAlignment="1" applyProtection="1">
      <alignment horizontal="center" vertical="center"/>
      <protection hidden="1"/>
    </xf>
    <xf numFmtId="0" fontId="6" fillId="2" borderId="2" xfId="0" applyFont="1" applyFill="1" applyBorder="1" applyAlignment="1" applyProtection="1">
      <alignment horizontal="center" vertical="center"/>
      <protection hidden="1"/>
    </xf>
    <xf numFmtId="0" fontId="6" fillId="2" borderId="6" xfId="0" applyFont="1" applyFill="1" applyBorder="1" applyAlignment="1" applyProtection="1">
      <alignment horizontal="center" vertical="center"/>
      <protection hidden="1"/>
    </xf>
    <xf numFmtId="0" fontId="6" fillId="2" borderId="3" xfId="0" applyFont="1" applyFill="1" applyBorder="1" applyAlignment="1" applyProtection="1">
      <alignment horizontal="center" vertical="center"/>
      <protection hidden="1"/>
    </xf>
    <xf numFmtId="0" fontId="27" fillId="2" borderId="1" xfId="0" applyFont="1" applyFill="1" applyBorder="1" applyAlignment="1" applyProtection="1">
      <alignment horizontal="center" vertical="center"/>
      <protection locked="0"/>
    </xf>
    <xf numFmtId="0" fontId="27" fillId="2" borderId="2" xfId="0" applyFont="1" applyFill="1" applyBorder="1" applyAlignment="1" applyProtection="1">
      <alignment horizontal="center" vertical="center"/>
      <protection locked="0"/>
    </xf>
    <xf numFmtId="0" fontId="27" fillId="2" borderId="6" xfId="0" applyFont="1" applyFill="1" applyBorder="1" applyAlignment="1" applyProtection="1">
      <alignment horizontal="center" vertical="center"/>
      <protection locked="0"/>
    </xf>
    <xf numFmtId="0" fontId="27" fillId="2" borderId="3"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hidden="1"/>
    </xf>
    <xf numFmtId="0" fontId="25" fillId="0" borderId="8" xfId="0" applyFont="1" applyBorder="1" applyAlignment="1" applyProtection="1">
      <alignment horizontal="left" vertical="center" wrapText="1"/>
      <protection hidden="1"/>
    </xf>
    <xf numFmtId="0" fontId="25" fillId="0" borderId="9" xfId="0" applyFont="1" applyBorder="1" applyAlignment="1" applyProtection="1">
      <alignment horizontal="left" vertical="center" wrapText="1"/>
      <protection hidden="1"/>
    </xf>
    <xf numFmtId="0" fontId="25" fillId="0" borderId="10" xfId="0" applyFont="1" applyBorder="1" applyAlignment="1" applyProtection="1">
      <alignment horizontal="left" vertical="center" wrapText="1"/>
      <protection hidden="1"/>
    </xf>
    <xf numFmtId="0" fontId="25" fillId="0" borderId="14" xfId="0" applyFont="1" applyBorder="1" applyAlignment="1" applyProtection="1">
      <alignment horizontal="left" vertical="center" wrapText="1"/>
      <protection hidden="1"/>
    </xf>
    <xf numFmtId="0" fontId="25" fillId="0" borderId="0" xfId="0" applyFont="1" applyAlignment="1" applyProtection="1">
      <alignment horizontal="left" vertical="center" wrapText="1"/>
      <protection hidden="1"/>
    </xf>
    <xf numFmtId="0" fontId="25" fillId="0" borderId="13" xfId="0" applyFont="1" applyBorder="1" applyAlignment="1" applyProtection="1">
      <alignment horizontal="left" vertical="center" wrapText="1"/>
      <protection hidden="1"/>
    </xf>
    <xf numFmtId="170" fontId="27" fillId="2" borderId="7" xfId="1" applyNumberFormat="1"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justify" vertical="center"/>
      <protection locked="0"/>
    </xf>
    <xf numFmtId="0" fontId="4" fillId="2" borderId="1" xfId="0" applyFont="1" applyFill="1" applyBorder="1" applyAlignment="1" applyProtection="1">
      <alignment horizontal="center" vertical="center"/>
      <protection hidden="1"/>
    </xf>
    <xf numFmtId="0" fontId="27" fillId="2" borderId="7" xfId="0" applyFont="1" applyFill="1" applyBorder="1" applyAlignment="1" applyProtection="1">
      <alignment horizontal="left" vertical="center"/>
      <protection locked="0"/>
    </xf>
    <xf numFmtId="0" fontId="5" fillId="2" borderId="7"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wrapText="1"/>
      <protection hidden="1"/>
    </xf>
    <xf numFmtId="0" fontId="27" fillId="2" borderId="7"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wrapText="1"/>
      <protection hidden="1"/>
    </xf>
    <xf numFmtId="0" fontId="1" fillId="4" borderId="2" xfId="0" applyFont="1" applyFill="1" applyBorder="1" applyAlignment="1" applyProtection="1">
      <alignment horizontal="center" vertical="center" wrapText="1"/>
      <protection locked="0"/>
    </xf>
    <xf numFmtId="0" fontId="1" fillId="4" borderId="6" xfId="0" applyFont="1" applyFill="1" applyBorder="1" applyAlignment="1" applyProtection="1">
      <alignment horizontal="center" vertical="center" wrapText="1"/>
      <protection locked="0"/>
    </xf>
    <xf numFmtId="0" fontId="1" fillId="4" borderId="3" xfId="0" applyFont="1" applyFill="1" applyBorder="1" applyAlignment="1" applyProtection="1">
      <alignment horizontal="center" vertical="center" wrapText="1"/>
      <protection locked="0"/>
    </xf>
    <xf numFmtId="0" fontId="6" fillId="2" borderId="6" xfId="0" applyFont="1" applyFill="1" applyBorder="1" applyAlignment="1" applyProtection="1">
      <alignment horizontal="center" vertical="center"/>
      <protection locked="0" hidden="1"/>
    </xf>
    <xf numFmtId="0" fontId="6" fillId="2" borderId="0" xfId="0" applyFont="1" applyFill="1" applyAlignment="1" applyProtection="1">
      <alignment horizontal="right" vertical="center"/>
      <protection hidden="1"/>
    </xf>
    <xf numFmtId="0" fontId="27" fillId="2" borderId="6" xfId="0" applyFont="1" applyFill="1" applyBorder="1" applyAlignment="1" applyProtection="1">
      <alignment vertical="center"/>
      <protection hidden="1"/>
    </xf>
    <xf numFmtId="0" fontId="68" fillId="0" borderId="0" xfId="0" applyFont="1" applyAlignment="1" applyProtection="1">
      <alignment horizontal="center" vertical="top"/>
      <protection hidden="1"/>
    </xf>
    <xf numFmtId="0" fontId="6" fillId="0" borderId="14" xfId="0" applyFont="1" applyBorder="1" applyAlignment="1" applyProtection="1">
      <alignment horizontal="center" vertical="center"/>
      <protection hidden="1"/>
    </xf>
    <xf numFmtId="0" fontId="6" fillId="0" borderId="0" xfId="0" applyFont="1" applyAlignment="1" applyProtection="1">
      <alignment horizontal="center" vertical="center"/>
      <protection hidden="1"/>
    </xf>
    <xf numFmtId="0" fontId="6" fillId="2" borderId="0" xfId="0" applyFont="1" applyFill="1" applyAlignment="1" applyProtection="1">
      <alignment horizontal="left" vertical="center"/>
      <protection hidden="1"/>
    </xf>
    <xf numFmtId="0" fontId="6" fillId="2" borderId="13" xfId="0" applyFont="1" applyFill="1" applyBorder="1" applyAlignment="1" applyProtection="1">
      <alignment horizontal="left" vertical="center"/>
      <protection hidden="1"/>
    </xf>
    <xf numFmtId="0" fontId="4" fillId="2" borderId="2" xfId="0" applyFont="1" applyFill="1" applyBorder="1" applyAlignment="1" applyProtection="1">
      <alignment horizontal="center" vertical="center"/>
      <protection hidden="1"/>
    </xf>
    <xf numFmtId="0" fontId="4" fillId="2" borderId="6" xfId="0" applyFont="1" applyFill="1" applyBorder="1" applyAlignment="1" applyProtection="1">
      <alignment horizontal="center" vertical="center"/>
      <protection hidden="1"/>
    </xf>
    <xf numFmtId="0" fontId="4" fillId="2" borderId="3" xfId="0" applyFont="1" applyFill="1" applyBorder="1" applyAlignment="1" applyProtection="1">
      <alignment horizontal="center" vertical="center"/>
      <protection hidden="1"/>
    </xf>
    <xf numFmtId="0" fontId="9" fillId="2" borderId="1" xfId="0" applyFont="1" applyFill="1" applyBorder="1" applyAlignment="1" applyProtection="1">
      <alignment horizontal="center" vertical="center" wrapText="1"/>
      <protection hidden="1"/>
    </xf>
    <xf numFmtId="169" fontId="91" fillId="2" borderId="1" xfId="0" applyNumberFormat="1" applyFont="1" applyFill="1" applyBorder="1" applyAlignment="1" applyProtection="1">
      <alignment horizontal="center" vertical="center"/>
      <protection locked="0"/>
    </xf>
    <xf numFmtId="0" fontId="75" fillId="2" borderId="7" xfId="3" applyNumberFormat="1" applyFont="1" applyFill="1" applyBorder="1" applyAlignment="1" applyProtection="1">
      <alignment horizontal="left" vertical="center"/>
      <protection locked="0"/>
    </xf>
    <xf numFmtId="0" fontId="42" fillId="6" borderId="18" xfId="0" applyFont="1" applyFill="1" applyBorder="1" applyAlignment="1" applyProtection="1">
      <alignment horizontal="center" vertical="center"/>
      <protection hidden="1"/>
    </xf>
    <xf numFmtId="0" fontId="42" fillId="6" borderId="0" xfId="0" applyFont="1" applyFill="1" applyAlignment="1" applyProtection="1">
      <alignment horizontal="center" vertical="center"/>
      <protection hidden="1"/>
    </xf>
    <xf numFmtId="0" fontId="42" fillId="6" borderId="19" xfId="0" applyFont="1" applyFill="1" applyBorder="1" applyAlignment="1" applyProtection="1">
      <alignment horizontal="center" vertical="center"/>
      <protection hidden="1"/>
    </xf>
    <xf numFmtId="0" fontId="1" fillId="2" borderId="7" xfId="0" applyFont="1" applyFill="1" applyBorder="1" applyAlignment="1" applyProtection="1">
      <alignment horizontal="center" vertical="center"/>
      <protection locked="0" hidden="1"/>
    </xf>
    <xf numFmtId="0" fontId="1" fillId="2" borderId="9" xfId="0" applyFont="1" applyFill="1" applyBorder="1" applyAlignment="1" applyProtection="1">
      <alignment horizontal="center" vertical="center"/>
      <protection hidden="1"/>
    </xf>
    <xf numFmtId="0" fontId="5" fillId="2" borderId="7" xfId="0" applyFont="1" applyFill="1" applyBorder="1" applyAlignment="1" applyProtection="1">
      <alignment horizontal="center" vertical="center"/>
      <protection locked="0" hidden="1"/>
    </xf>
    <xf numFmtId="0" fontId="91" fillId="2" borderId="1" xfId="0" applyFont="1" applyFill="1" applyBorder="1" applyAlignment="1" applyProtection="1">
      <alignment horizontal="left" vertical="center"/>
      <protection locked="0"/>
    </xf>
    <xf numFmtId="169" fontId="9" fillId="2" borderId="1" xfId="0" applyNumberFormat="1" applyFont="1" applyFill="1" applyBorder="1" applyAlignment="1" applyProtection="1">
      <alignment horizontal="center" vertical="center"/>
      <protection hidden="1"/>
    </xf>
    <xf numFmtId="0" fontId="91" fillId="2" borderId="1" xfId="0"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wrapText="1"/>
      <protection hidden="1"/>
    </xf>
    <xf numFmtId="0" fontId="14" fillId="2" borderId="7" xfId="0" applyFont="1" applyFill="1" applyBorder="1" applyAlignment="1" applyProtection="1">
      <alignment horizontal="center" vertical="center"/>
      <protection locked="0"/>
    </xf>
    <xf numFmtId="0" fontId="41" fillId="2" borderId="14" xfId="2" applyFont="1" applyFill="1" applyBorder="1" applyAlignment="1" applyProtection="1">
      <alignment horizontal="left" vertical="center"/>
      <protection locked="0" hidden="1"/>
    </xf>
    <xf numFmtId="0" fontId="41" fillId="2" borderId="0" xfId="2" applyFont="1" applyFill="1" applyBorder="1" applyAlignment="1" applyProtection="1">
      <alignment horizontal="left" vertical="center"/>
      <protection locked="0" hidden="1"/>
    </xf>
    <xf numFmtId="0" fontId="67" fillId="2" borderId="1" xfId="0" applyFont="1" applyFill="1" applyBorder="1" applyAlignment="1" applyProtection="1">
      <alignment horizontal="center" vertical="center" wrapText="1"/>
      <protection hidden="1"/>
    </xf>
    <xf numFmtId="0" fontId="5" fillId="4" borderId="0" xfId="0" applyFont="1" applyFill="1" applyAlignment="1" applyProtection="1">
      <alignment horizontal="left" vertical="center" wrapText="1"/>
      <protection hidden="1"/>
    </xf>
    <xf numFmtId="165" fontId="14" fillId="2" borderId="7" xfId="0" applyNumberFormat="1" applyFont="1" applyFill="1" applyBorder="1" applyAlignment="1" applyProtection="1">
      <alignment horizontal="left" vertical="center"/>
      <protection locked="0" hidden="1"/>
    </xf>
    <xf numFmtId="0" fontId="14" fillId="2" borderId="6" xfId="0" applyFont="1" applyFill="1" applyBorder="1" applyAlignment="1" applyProtection="1">
      <alignment horizontal="left" vertical="center"/>
      <protection locked="0" hidden="1"/>
    </xf>
    <xf numFmtId="0" fontId="14" fillId="2" borderId="7" xfId="0" applyFont="1" applyFill="1" applyBorder="1" applyAlignment="1" applyProtection="1">
      <alignment horizontal="left" vertical="center"/>
      <protection locked="0" hidden="1"/>
    </xf>
    <xf numFmtId="0" fontId="24" fillId="2" borderId="0" xfId="0" applyFont="1" applyFill="1" applyAlignment="1" applyProtection="1">
      <alignment horizontal="center" vertical="center"/>
      <protection hidden="1"/>
    </xf>
    <xf numFmtId="0" fontId="24" fillId="2" borderId="13" xfId="0" applyFont="1" applyFill="1" applyBorder="1" applyAlignment="1" applyProtection="1">
      <alignment horizontal="center" vertical="center"/>
      <protection hidden="1"/>
    </xf>
    <xf numFmtId="0" fontId="14" fillId="2" borderId="7" xfId="0" applyFont="1" applyFill="1" applyBorder="1" applyAlignment="1" applyProtection="1">
      <alignment horizontal="left" vertical="center"/>
      <protection locked="0"/>
    </xf>
    <xf numFmtId="0" fontId="14" fillId="2" borderId="6" xfId="0" applyFont="1" applyFill="1" applyBorder="1" applyAlignment="1" applyProtection="1">
      <alignment horizontal="left" vertical="center"/>
      <protection locked="0"/>
    </xf>
    <xf numFmtId="0" fontId="33" fillId="2" borderId="1" xfId="0" applyFont="1" applyFill="1" applyBorder="1" applyAlignment="1" applyProtection="1">
      <alignment horizontal="center" vertical="center" wrapText="1"/>
      <protection hidden="1"/>
    </xf>
    <xf numFmtId="0" fontId="6" fillId="2" borderId="9" xfId="0" applyFont="1" applyFill="1" applyBorder="1" applyAlignment="1" applyProtection="1">
      <alignment horizontal="center" vertical="center"/>
      <protection hidden="1"/>
    </xf>
    <xf numFmtId="0" fontId="33" fillId="2" borderId="2" xfId="0" applyFont="1" applyFill="1" applyBorder="1" applyAlignment="1" applyProtection="1">
      <alignment horizontal="center" vertical="center"/>
      <protection hidden="1"/>
    </xf>
    <xf numFmtId="0" fontId="33" fillId="2" borderId="6" xfId="0" applyFont="1" applyFill="1" applyBorder="1" applyAlignment="1" applyProtection="1">
      <alignment horizontal="center" vertical="center"/>
      <protection hidden="1"/>
    </xf>
    <xf numFmtId="0" fontId="33" fillId="2" borderId="3" xfId="0" applyFont="1" applyFill="1" applyBorder="1" applyAlignment="1" applyProtection="1">
      <alignment horizontal="center" vertical="center"/>
      <protection hidden="1"/>
    </xf>
    <xf numFmtId="0" fontId="28" fillId="4" borderId="0" xfId="0" applyFont="1" applyFill="1" applyAlignment="1" applyProtection="1">
      <alignment horizontal="center" vertical="center"/>
      <protection hidden="1"/>
    </xf>
    <xf numFmtId="165" fontId="14" fillId="2" borderId="7" xfId="0" applyNumberFormat="1" applyFont="1" applyFill="1" applyBorder="1" applyAlignment="1" applyProtection="1">
      <alignment horizontal="left" vertical="center"/>
      <protection locked="0"/>
    </xf>
    <xf numFmtId="166" fontId="14" fillId="2" borderId="6" xfId="0" applyNumberFormat="1" applyFont="1" applyFill="1" applyBorder="1" applyAlignment="1" applyProtection="1">
      <alignment horizontal="left" vertical="center"/>
      <protection locked="0"/>
    </xf>
    <xf numFmtId="0" fontId="6" fillId="2" borderId="7" xfId="0" applyFont="1" applyFill="1" applyBorder="1" applyAlignment="1" applyProtection="1">
      <alignment horizontal="center" vertical="center"/>
      <protection locked="0"/>
    </xf>
    <xf numFmtId="0" fontId="92" fillId="2" borderId="24" xfId="0" applyFont="1" applyFill="1" applyBorder="1" applyAlignment="1" applyProtection="1">
      <alignment horizontal="center" vertical="center"/>
      <protection hidden="1"/>
    </xf>
    <xf numFmtId="0" fontId="92" fillId="2" borderId="25" xfId="0" applyFont="1" applyFill="1" applyBorder="1" applyAlignment="1" applyProtection="1">
      <alignment horizontal="center" vertical="center"/>
      <protection hidden="1"/>
    </xf>
    <xf numFmtId="0" fontId="92" fillId="2" borderId="26" xfId="0" applyFont="1" applyFill="1" applyBorder="1" applyAlignment="1" applyProtection="1">
      <alignment horizontal="center" vertical="center"/>
      <protection hidden="1"/>
    </xf>
    <xf numFmtId="0" fontId="90" fillId="2" borderId="8" xfId="0" applyFont="1" applyFill="1" applyBorder="1" applyAlignment="1" applyProtection="1">
      <alignment horizontal="center" vertical="center" wrapText="1"/>
      <protection locked="0"/>
    </xf>
    <xf numFmtId="0" fontId="90" fillId="2" borderId="9" xfId="0" applyFont="1" applyFill="1" applyBorder="1" applyAlignment="1" applyProtection="1">
      <alignment horizontal="center" vertical="center" wrapText="1"/>
      <protection locked="0"/>
    </xf>
    <xf numFmtId="0" fontId="90" fillId="2" borderId="10" xfId="0" applyFont="1" applyFill="1" applyBorder="1" applyAlignment="1" applyProtection="1">
      <alignment horizontal="center" vertical="center" wrapText="1"/>
      <protection locked="0"/>
    </xf>
    <xf numFmtId="0" fontId="90" fillId="2" borderId="11" xfId="0" applyFont="1" applyFill="1" applyBorder="1" applyAlignment="1" applyProtection="1">
      <alignment horizontal="center" vertical="center" wrapText="1"/>
      <protection locked="0"/>
    </xf>
    <xf numFmtId="0" fontId="90" fillId="2" borderId="7" xfId="0"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protection hidden="1"/>
    </xf>
    <xf numFmtId="0" fontId="34" fillId="2" borderId="1" xfId="0" applyFont="1" applyFill="1" applyBorder="1" applyAlignment="1" applyProtection="1">
      <alignment horizontal="center" vertical="center"/>
      <protection hidden="1"/>
    </xf>
    <xf numFmtId="0" fontId="14" fillId="2" borderId="37" xfId="0" applyFont="1" applyFill="1" applyBorder="1" applyAlignment="1" applyProtection="1">
      <alignment horizontal="left" vertical="center"/>
      <protection locked="0"/>
    </xf>
    <xf numFmtId="0" fontId="14" fillId="2" borderId="6" xfId="0" quotePrefix="1" applyFont="1" applyFill="1" applyBorder="1" applyAlignment="1" applyProtection="1">
      <alignment horizontal="center" vertical="center"/>
      <protection locked="0" hidden="1"/>
    </xf>
    <xf numFmtId="0" fontId="75" fillId="2" borderId="7" xfId="3" applyNumberFormat="1" applyFont="1" applyFill="1" applyBorder="1" applyAlignment="1" applyProtection="1">
      <alignment horizontal="left" vertical="center"/>
      <protection locked="0" hidden="1"/>
    </xf>
    <xf numFmtId="166" fontId="14" fillId="2" borderId="6" xfId="0" applyNumberFormat="1" applyFont="1" applyFill="1" applyBorder="1" applyAlignment="1" applyProtection="1">
      <alignment horizontal="center" vertical="center"/>
      <protection locked="0" hidden="1"/>
    </xf>
    <xf numFmtId="0" fontId="34" fillId="2" borderId="1" xfId="0" applyFont="1" applyFill="1" applyBorder="1" applyAlignment="1" applyProtection="1">
      <alignment horizontal="center" vertical="center" wrapText="1"/>
      <protection hidden="1"/>
    </xf>
    <xf numFmtId="0" fontId="25" fillId="2" borderId="0" xfId="0" applyFont="1" applyFill="1" applyAlignment="1" applyProtection="1">
      <alignment horizontal="justify" vertical="center" wrapText="1"/>
      <protection hidden="1"/>
    </xf>
    <xf numFmtId="0" fontId="4" fillId="9" borderId="0" xfId="0" applyFont="1" applyFill="1" applyAlignment="1" applyProtection="1">
      <alignment horizontal="left" vertical="center"/>
      <protection hidden="1"/>
    </xf>
    <xf numFmtId="0" fontId="10" fillId="2" borderId="1" xfId="0" applyFont="1" applyFill="1" applyBorder="1" applyAlignment="1" applyProtection="1">
      <alignment horizontal="center" vertical="center"/>
      <protection hidden="1"/>
    </xf>
    <xf numFmtId="0" fontId="90" fillId="2" borderId="1" xfId="0" applyFont="1" applyFill="1" applyBorder="1" applyAlignment="1" applyProtection="1">
      <alignment horizontal="center" vertical="center" wrapText="1"/>
      <protection locked="0"/>
    </xf>
    <xf numFmtId="0" fontId="27" fillId="2" borderId="6" xfId="0" applyFont="1" applyFill="1" applyBorder="1" applyAlignment="1" applyProtection="1">
      <alignment horizontal="left" vertical="center"/>
      <protection locked="0"/>
    </xf>
    <xf numFmtId="0" fontId="33" fillId="2" borderId="1" xfId="0" applyFont="1" applyFill="1" applyBorder="1" applyAlignment="1" applyProtection="1">
      <alignment horizontal="center" vertical="center"/>
      <protection hidden="1"/>
    </xf>
    <xf numFmtId="0" fontId="1" fillId="0" borderId="14"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166" fontId="14" fillId="2" borderId="7" xfId="0" applyNumberFormat="1" applyFont="1" applyFill="1" applyBorder="1" applyAlignment="1" applyProtection="1">
      <alignment horizontal="left" vertical="center"/>
      <protection locked="0"/>
    </xf>
    <xf numFmtId="0" fontId="14" fillId="2" borderId="6" xfId="0" quotePrefix="1" applyFont="1" applyFill="1" applyBorder="1" applyAlignment="1" applyProtection="1">
      <alignment horizontal="left" vertical="center"/>
      <protection locked="0" hidden="1"/>
    </xf>
    <xf numFmtId="166" fontId="14" fillId="2" borderId="6" xfId="0" applyNumberFormat="1" applyFont="1" applyFill="1" applyBorder="1" applyAlignment="1" applyProtection="1">
      <alignment horizontal="left" vertical="center"/>
      <protection locked="0" hidden="1"/>
    </xf>
    <xf numFmtId="166" fontId="14" fillId="2" borderId="7" xfId="0" applyNumberFormat="1" applyFont="1" applyFill="1" applyBorder="1" applyAlignment="1" applyProtection="1">
      <alignment horizontal="center" vertical="center"/>
      <protection locked="0"/>
    </xf>
    <xf numFmtId="165" fontId="14" fillId="2" borderId="7" xfId="0" applyNumberFormat="1" applyFont="1" applyFill="1" applyBorder="1" applyAlignment="1" applyProtection="1">
      <alignment horizontal="center" vertical="center"/>
      <protection locked="0"/>
    </xf>
    <xf numFmtId="0" fontId="14" fillId="2" borderId="6" xfId="0" applyFont="1" applyFill="1" applyBorder="1" applyAlignment="1" applyProtection="1">
      <alignment horizontal="center" vertical="center"/>
      <protection locked="0"/>
    </xf>
    <xf numFmtId="0" fontId="75" fillId="2" borderId="7" xfId="3" applyNumberFormat="1" applyFont="1" applyFill="1" applyBorder="1" applyAlignment="1" applyProtection="1">
      <alignment horizontal="center" vertical="center"/>
      <protection locked="0"/>
    </xf>
    <xf numFmtId="0" fontId="14" fillId="2" borderId="37" xfId="0" applyFont="1" applyFill="1" applyBorder="1" applyAlignment="1" applyProtection="1">
      <alignment horizontal="center" vertical="center"/>
      <protection locked="0"/>
    </xf>
    <xf numFmtId="166" fontId="14" fillId="2" borderId="6" xfId="0" applyNumberFormat="1" applyFont="1" applyFill="1" applyBorder="1" applyAlignment="1" applyProtection="1">
      <alignment horizontal="center" vertical="center"/>
      <protection locked="0"/>
    </xf>
    <xf numFmtId="168" fontId="9" fillId="2" borderId="1" xfId="0" applyNumberFormat="1" applyFont="1" applyFill="1" applyBorder="1" applyAlignment="1" applyProtection="1">
      <alignment horizontal="center" vertical="center" wrapText="1"/>
      <protection hidden="1"/>
    </xf>
    <xf numFmtId="0" fontId="15" fillId="9" borderId="38" xfId="0" applyFont="1" applyFill="1" applyBorder="1" applyAlignment="1" applyProtection="1">
      <alignment horizontal="center" vertical="center"/>
      <protection hidden="1"/>
    </xf>
    <xf numFmtId="0" fontId="15" fillId="9" borderId="39" xfId="0" applyFont="1" applyFill="1" applyBorder="1" applyAlignment="1" applyProtection="1">
      <alignment horizontal="center" vertical="center"/>
      <protection hidden="1"/>
    </xf>
    <xf numFmtId="0" fontId="15" fillId="9" borderId="40" xfId="0" applyFont="1" applyFill="1" applyBorder="1" applyAlignment="1" applyProtection="1">
      <alignment horizontal="center" vertical="center"/>
      <protection hidden="1"/>
    </xf>
    <xf numFmtId="0" fontId="41" fillId="2" borderId="33" xfId="2" applyFont="1" applyFill="1" applyBorder="1" applyAlignment="1" applyProtection="1">
      <alignment horizontal="left" vertical="center" wrapText="1"/>
      <protection hidden="1"/>
    </xf>
    <xf numFmtId="0" fontId="6" fillId="2" borderId="1" xfId="0" applyFont="1" applyFill="1" applyBorder="1" applyAlignment="1" applyProtection="1">
      <alignment horizontal="justify" vertical="center"/>
      <protection locked="0" hidden="1"/>
    </xf>
    <xf numFmtId="0" fontId="15" fillId="9" borderId="49" xfId="0" applyFont="1" applyFill="1" applyBorder="1" applyAlignment="1" applyProtection="1">
      <alignment horizontal="center" vertical="center"/>
      <protection hidden="1"/>
    </xf>
    <xf numFmtId="0" fontId="15" fillId="9" borderId="33" xfId="0" applyFont="1" applyFill="1" applyBorder="1" applyAlignment="1" applyProtection="1">
      <alignment horizontal="center" vertical="center"/>
      <protection hidden="1"/>
    </xf>
    <xf numFmtId="0" fontId="15" fillId="9" borderId="50" xfId="0" applyFont="1" applyFill="1" applyBorder="1" applyAlignment="1" applyProtection="1">
      <alignment horizontal="center" vertical="center"/>
      <protection hidden="1"/>
    </xf>
    <xf numFmtId="4" fontId="27" fillId="2" borderId="6" xfId="0" applyNumberFormat="1" applyFont="1" applyFill="1" applyBorder="1" applyAlignment="1" applyProtection="1">
      <alignment horizontal="center" vertical="center"/>
      <protection locked="0"/>
    </xf>
    <xf numFmtId="0" fontId="33" fillId="9" borderId="21" xfId="0" applyFont="1" applyFill="1" applyBorder="1" applyAlignment="1" applyProtection="1">
      <alignment horizontal="left" vertical="center"/>
      <protection hidden="1"/>
    </xf>
    <xf numFmtId="0" fontId="41" fillId="2" borderId="14" xfId="2" applyFont="1" applyFill="1" applyBorder="1" applyAlignment="1" applyProtection="1">
      <alignment horizontal="center" vertical="center"/>
      <protection locked="0" hidden="1"/>
    </xf>
    <xf numFmtId="0" fontId="41" fillId="2" borderId="0" xfId="2" applyFont="1" applyFill="1" applyBorder="1" applyAlignment="1" applyProtection="1">
      <alignment horizontal="center" vertical="center"/>
      <protection locked="0" hidden="1"/>
    </xf>
    <xf numFmtId="0" fontId="35" fillId="0" borderId="9" xfId="0" applyFont="1" applyBorder="1" applyAlignment="1" applyProtection="1">
      <alignment horizontal="justify" vertical="center" wrapText="1"/>
      <protection hidden="1"/>
    </xf>
    <xf numFmtId="0" fontId="35" fillId="0" borderId="0" xfId="0" applyFont="1" applyAlignment="1" applyProtection="1">
      <alignment horizontal="justify" vertical="center" wrapText="1"/>
      <protection hidden="1"/>
    </xf>
    <xf numFmtId="0" fontId="25" fillId="0" borderId="8" xfId="0" applyFont="1" applyBorder="1" applyAlignment="1" applyProtection="1">
      <alignment horizontal="justify" vertical="center" wrapText="1"/>
      <protection hidden="1"/>
    </xf>
    <xf numFmtId="0" fontId="25" fillId="0" borderId="9" xfId="0" applyFont="1" applyBorder="1" applyAlignment="1" applyProtection="1">
      <alignment horizontal="justify" vertical="center" wrapText="1"/>
      <protection hidden="1"/>
    </xf>
    <xf numFmtId="0" fontId="25" fillId="0" borderId="10" xfId="0" applyFont="1" applyBorder="1" applyAlignment="1" applyProtection="1">
      <alignment horizontal="justify" vertical="center" wrapText="1"/>
      <protection hidden="1"/>
    </xf>
    <xf numFmtId="0" fontId="6" fillId="2" borderId="0" xfId="0" applyFont="1" applyFill="1" applyAlignment="1" applyProtection="1">
      <alignment horizontal="center" vertical="center"/>
      <protection hidden="1"/>
    </xf>
    <xf numFmtId="0" fontId="1" fillId="2" borderId="0" xfId="0" applyFont="1" applyFill="1" applyAlignment="1" applyProtection="1">
      <alignment horizontal="justify" vertical="center" wrapText="1"/>
      <protection hidden="1"/>
    </xf>
    <xf numFmtId="0" fontId="35" fillId="2" borderId="0" xfId="0" applyFont="1" applyFill="1" applyAlignment="1" applyProtection="1">
      <alignment horizontal="center" vertical="center"/>
      <protection hidden="1"/>
    </xf>
    <xf numFmtId="0" fontId="51" fillId="0" borderId="0" xfId="0" applyFont="1" applyAlignment="1" applyProtection="1">
      <alignment horizontal="justify" vertical="center" wrapText="1"/>
      <protection hidden="1"/>
    </xf>
    <xf numFmtId="0" fontId="15" fillId="9" borderId="28" xfId="0" applyFont="1" applyFill="1" applyBorder="1" applyAlignment="1" applyProtection="1">
      <alignment horizontal="center" vertical="top" wrapText="1"/>
      <protection hidden="1"/>
    </xf>
    <xf numFmtId="0" fontId="15" fillId="9" borderId="29" xfId="0" applyFont="1" applyFill="1" applyBorder="1" applyAlignment="1" applyProtection="1">
      <alignment horizontal="center" vertical="top" wrapText="1"/>
      <protection hidden="1"/>
    </xf>
    <xf numFmtId="0" fontId="15" fillId="9" borderId="30" xfId="0" applyFont="1" applyFill="1" applyBorder="1" applyAlignment="1" applyProtection="1">
      <alignment horizontal="center" vertical="top" wrapText="1"/>
      <protection hidden="1"/>
    </xf>
    <xf numFmtId="0" fontId="27" fillId="2" borderId="1" xfId="0" applyFont="1" applyFill="1" applyBorder="1" applyAlignment="1" applyProtection="1">
      <alignment vertical="center"/>
      <protection locked="0"/>
    </xf>
    <xf numFmtId="0" fontId="1" fillId="2" borderId="2"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27" fillId="2" borderId="3" xfId="0" applyFont="1" applyFill="1" applyBorder="1" applyAlignment="1" applyProtection="1">
      <alignment vertical="center"/>
      <protection locked="0"/>
    </xf>
    <xf numFmtId="0" fontId="33" fillId="9" borderId="0" xfId="0" applyFont="1" applyFill="1" applyAlignment="1" applyProtection="1">
      <alignment horizontal="left" vertical="center"/>
      <protection hidden="1"/>
    </xf>
    <xf numFmtId="0" fontId="14" fillId="2" borderId="24" xfId="0" applyFont="1" applyFill="1" applyBorder="1" applyAlignment="1" applyProtection="1">
      <alignment horizontal="center" vertical="center"/>
      <protection hidden="1"/>
    </xf>
    <xf numFmtId="0" fontId="14" fillId="2" borderId="25" xfId="0" applyFont="1" applyFill="1" applyBorder="1" applyAlignment="1" applyProtection="1">
      <alignment horizontal="center" vertical="center"/>
      <protection hidden="1"/>
    </xf>
    <xf numFmtId="0" fontId="14" fillId="2" borderId="26" xfId="0" applyFont="1" applyFill="1" applyBorder="1" applyAlignment="1" applyProtection="1">
      <alignment horizontal="center" vertical="center"/>
      <protection hidden="1"/>
    </xf>
    <xf numFmtId="0" fontId="91" fillId="2" borderId="2" xfId="0" applyFont="1" applyFill="1" applyBorder="1" applyAlignment="1" applyProtection="1">
      <alignment horizontal="center" vertical="center"/>
      <protection locked="0"/>
    </xf>
    <xf numFmtId="0" fontId="91" fillId="2" borderId="6" xfId="0" applyFont="1" applyFill="1" applyBorder="1" applyAlignment="1" applyProtection="1">
      <alignment horizontal="center" vertical="center"/>
      <protection locked="0"/>
    </xf>
    <xf numFmtId="0" fontId="91" fillId="2" borderId="3" xfId="0" applyFont="1" applyFill="1" applyBorder="1" applyAlignment="1" applyProtection="1">
      <alignment horizontal="center" vertical="center"/>
      <protection locked="0"/>
    </xf>
    <xf numFmtId="0" fontId="91" fillId="2" borderId="2" xfId="0" applyFont="1" applyFill="1" applyBorder="1" applyAlignment="1" applyProtection="1">
      <alignment horizontal="center" vertical="center" wrapText="1"/>
      <protection locked="0"/>
    </xf>
    <xf numFmtId="0" fontId="91" fillId="2" borderId="6" xfId="0" applyFont="1" applyFill="1" applyBorder="1" applyAlignment="1" applyProtection="1">
      <alignment horizontal="center" vertical="center" wrapText="1"/>
      <protection locked="0"/>
    </xf>
    <xf numFmtId="0" fontId="91" fillId="2" borderId="3" xfId="0" applyFont="1" applyFill="1" applyBorder="1" applyAlignment="1" applyProtection="1">
      <alignment horizontal="center" vertical="center" wrapText="1"/>
      <protection locked="0"/>
    </xf>
    <xf numFmtId="0" fontId="34" fillId="2" borderId="2" xfId="0" applyFont="1" applyFill="1" applyBorder="1" applyAlignment="1" applyProtection="1">
      <alignment horizontal="center" vertical="center" wrapText="1"/>
      <protection hidden="1"/>
    </xf>
    <xf numFmtId="0" fontId="34" fillId="2" borderId="6" xfId="0" applyFont="1" applyFill="1" applyBorder="1" applyAlignment="1" applyProtection="1">
      <alignment horizontal="center" vertical="center" wrapText="1"/>
      <protection hidden="1"/>
    </xf>
    <xf numFmtId="0" fontId="34" fillId="2" borderId="3" xfId="0" applyFont="1" applyFill="1" applyBorder="1" applyAlignment="1" applyProtection="1">
      <alignment horizontal="center" vertical="center" wrapText="1"/>
      <protection hidden="1"/>
    </xf>
    <xf numFmtId="0" fontId="14" fillId="2" borderId="21" xfId="0" applyFont="1" applyFill="1" applyBorder="1" applyAlignment="1" applyProtection="1">
      <alignment horizontal="left" vertical="center"/>
      <protection locked="0"/>
    </xf>
    <xf numFmtId="0" fontId="35" fillId="2" borderId="0" xfId="0" applyFont="1" applyFill="1" applyAlignment="1" applyProtection="1">
      <alignment horizontal="left" vertical="center"/>
      <protection locked="0"/>
    </xf>
    <xf numFmtId="0" fontId="14" fillId="2" borderId="7" xfId="0" applyFont="1" applyFill="1" applyBorder="1" applyAlignment="1" applyProtection="1">
      <alignment vertical="center"/>
      <protection locked="0"/>
    </xf>
    <xf numFmtId="0" fontId="27" fillId="2" borderId="7" xfId="0" applyFont="1" applyFill="1" applyBorder="1" applyAlignment="1" applyProtection="1">
      <alignment vertical="center"/>
      <protection locked="0"/>
    </xf>
    <xf numFmtId="0" fontId="34" fillId="2" borderId="2" xfId="0" applyFont="1" applyFill="1" applyBorder="1" applyAlignment="1" applyProtection="1">
      <alignment horizontal="center" vertical="center"/>
      <protection hidden="1"/>
    </xf>
    <xf numFmtId="0" fontId="34" fillId="2" borderId="6" xfId="0" applyFont="1" applyFill="1" applyBorder="1" applyAlignment="1" applyProtection="1">
      <alignment horizontal="center" vertical="center"/>
      <protection hidden="1"/>
    </xf>
    <xf numFmtId="0" fontId="34" fillId="2" borderId="3" xfId="0" applyFont="1" applyFill="1" applyBorder="1" applyAlignment="1" applyProtection="1">
      <alignment horizontal="center" vertical="center"/>
      <protection hidden="1"/>
    </xf>
    <xf numFmtId="0" fontId="34" fillId="2" borderId="2" xfId="0" applyFont="1" applyFill="1" applyBorder="1" applyAlignment="1" applyProtection="1">
      <alignment horizontal="left" vertical="center"/>
      <protection hidden="1"/>
    </xf>
    <xf numFmtId="0" fontId="34" fillId="2" borderId="6" xfId="0" applyFont="1" applyFill="1" applyBorder="1" applyAlignment="1" applyProtection="1">
      <alignment horizontal="left" vertical="center"/>
      <protection hidden="1"/>
    </xf>
    <xf numFmtId="0" fontId="34" fillId="2" borderId="3" xfId="0" applyFont="1" applyFill="1" applyBorder="1" applyAlignment="1" applyProtection="1">
      <alignment horizontal="left" vertical="center"/>
      <protection hidden="1"/>
    </xf>
    <xf numFmtId="0" fontId="27" fillId="0" borderId="7" xfId="0" applyFont="1" applyBorder="1" applyAlignment="1" applyProtection="1">
      <alignment horizontal="left" vertical="center"/>
      <protection locked="0"/>
    </xf>
    <xf numFmtId="0" fontId="6" fillId="2" borderId="33" xfId="0" applyFont="1" applyFill="1" applyBorder="1" applyAlignment="1" applyProtection="1">
      <alignment horizontal="left" vertical="center"/>
      <protection hidden="1"/>
    </xf>
    <xf numFmtId="0" fontId="6" fillId="2" borderId="33" xfId="0" applyFont="1" applyFill="1" applyBorder="1" applyAlignment="1" applyProtection="1">
      <alignment horizontal="left" vertical="center"/>
      <protection locked="0"/>
    </xf>
    <xf numFmtId="0" fontId="24" fillId="2" borderId="33" xfId="0" applyFont="1" applyFill="1" applyBorder="1" applyAlignment="1" applyProtection="1">
      <alignment horizontal="center" vertical="center"/>
      <protection hidden="1"/>
    </xf>
    <xf numFmtId="0" fontId="24" fillId="2" borderId="35" xfId="0" applyFont="1" applyFill="1" applyBorder="1" applyAlignment="1" applyProtection="1">
      <alignment horizontal="center" vertical="center"/>
      <protection hidden="1"/>
    </xf>
    <xf numFmtId="0" fontId="14" fillId="2" borderId="7" xfId="0" applyFont="1" applyFill="1" applyBorder="1" applyAlignment="1" applyProtection="1">
      <alignment horizontal="center" vertical="center"/>
      <protection locked="0" hidden="1"/>
    </xf>
    <xf numFmtId="0" fontId="10" fillId="2" borderId="8" xfId="0" applyFont="1" applyFill="1" applyBorder="1" applyAlignment="1" applyProtection="1">
      <alignment horizontal="center" vertical="center"/>
      <protection hidden="1"/>
    </xf>
    <xf numFmtId="0" fontId="10" fillId="2" borderId="9" xfId="0" applyFont="1" applyFill="1" applyBorder="1" applyAlignment="1" applyProtection="1">
      <alignment horizontal="center" vertical="center"/>
      <protection hidden="1"/>
    </xf>
    <xf numFmtId="0" fontId="10" fillId="2" borderId="10" xfId="0" applyFont="1" applyFill="1" applyBorder="1" applyAlignment="1" applyProtection="1">
      <alignment horizontal="center" vertical="center"/>
      <protection hidden="1"/>
    </xf>
    <xf numFmtId="0" fontId="10" fillId="2" borderId="11" xfId="0" applyFont="1" applyFill="1" applyBorder="1" applyAlignment="1" applyProtection="1">
      <alignment horizontal="center" vertical="center"/>
      <protection hidden="1"/>
    </xf>
    <xf numFmtId="0" fontId="10" fillId="2" borderId="7" xfId="0" applyFont="1" applyFill="1" applyBorder="1" applyAlignment="1" applyProtection="1">
      <alignment horizontal="center" vertical="center"/>
      <protection hidden="1"/>
    </xf>
    <xf numFmtId="0" fontId="10" fillId="2" borderId="12" xfId="0" applyFont="1" applyFill="1" applyBorder="1" applyAlignment="1" applyProtection="1">
      <alignment horizontal="center" vertical="center"/>
      <protection hidden="1"/>
    </xf>
    <xf numFmtId="0" fontId="9" fillId="2" borderId="2" xfId="0" applyFont="1" applyFill="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hidden="1"/>
    </xf>
    <xf numFmtId="0" fontId="9" fillId="2" borderId="3" xfId="0" applyFont="1" applyFill="1" applyBorder="1" applyAlignment="1" applyProtection="1">
      <alignment horizontal="center" vertical="center" wrapText="1"/>
      <protection hidden="1"/>
    </xf>
    <xf numFmtId="0" fontId="92" fillId="2" borderId="1" xfId="0" applyFont="1" applyFill="1" applyBorder="1" applyAlignment="1" applyProtection="1">
      <alignment horizontal="center" vertical="center"/>
      <protection locked="0"/>
    </xf>
    <xf numFmtId="0" fontId="92" fillId="2" borderId="1" xfId="0" applyFont="1" applyFill="1" applyBorder="1" applyAlignment="1" applyProtection="1">
      <alignment horizontal="center" vertical="center" wrapText="1"/>
      <protection locked="0"/>
    </xf>
    <xf numFmtId="0" fontId="33" fillId="9" borderId="19" xfId="0" applyFont="1" applyFill="1" applyBorder="1" applyAlignment="1" applyProtection="1">
      <alignment horizontal="left" vertical="center"/>
      <protection hidden="1"/>
    </xf>
    <xf numFmtId="0" fontId="1" fillId="2" borderId="16" xfId="0" applyFont="1" applyFill="1" applyBorder="1" applyAlignment="1" applyProtection="1">
      <alignment horizontal="justify" vertical="center" wrapText="1"/>
      <protection hidden="1"/>
    </xf>
    <xf numFmtId="0" fontId="15" fillId="9" borderId="46" xfId="0" applyFont="1" applyFill="1" applyBorder="1" applyAlignment="1" applyProtection="1">
      <alignment horizontal="center" vertical="top" wrapText="1"/>
      <protection hidden="1"/>
    </xf>
    <xf numFmtId="0" fontId="15" fillId="9" borderId="47" xfId="0" applyFont="1" applyFill="1" applyBorder="1" applyAlignment="1" applyProtection="1">
      <alignment horizontal="center" vertical="top" wrapText="1"/>
      <protection hidden="1"/>
    </xf>
    <xf numFmtId="0" fontId="15" fillId="9" borderId="48" xfId="0" applyFont="1" applyFill="1" applyBorder="1" applyAlignment="1" applyProtection="1">
      <alignment horizontal="center" vertical="top" wrapText="1"/>
      <protection hidden="1"/>
    </xf>
    <xf numFmtId="0" fontId="25" fillId="0" borderId="8" xfId="0" quotePrefix="1" applyFont="1" applyBorder="1" applyAlignment="1" applyProtection="1">
      <alignment horizontal="justify" vertical="center" wrapText="1"/>
      <protection hidden="1"/>
    </xf>
    <xf numFmtId="0" fontId="5" fillId="2" borderId="0" xfId="0" applyFont="1" applyFill="1" applyAlignment="1" applyProtection="1">
      <alignment horizontal="center" vertical="center"/>
      <protection locked="0" hidden="1"/>
    </xf>
    <xf numFmtId="0" fontId="27" fillId="0" borderId="7" xfId="0" applyFont="1" applyBorder="1" applyAlignment="1" applyProtection="1">
      <alignment horizontal="center" vertical="center"/>
      <protection locked="0"/>
    </xf>
    <xf numFmtId="0" fontId="5" fillId="4" borderId="7" xfId="0" applyFont="1" applyFill="1" applyBorder="1" applyAlignment="1" applyProtection="1">
      <alignment horizontal="center" vertical="center"/>
      <protection hidden="1"/>
    </xf>
    <xf numFmtId="0" fontId="4" fillId="2" borderId="2" xfId="0"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15" fillId="2" borderId="2" xfId="0" applyFont="1" applyFill="1" applyBorder="1" applyAlignment="1" applyProtection="1">
      <alignment horizontal="center" vertical="center"/>
      <protection locked="0"/>
    </xf>
    <xf numFmtId="0" fontId="15" fillId="2" borderId="6" xfId="0" applyFont="1" applyFill="1" applyBorder="1" applyAlignment="1" applyProtection="1">
      <alignment horizontal="center" vertical="center"/>
      <protection locked="0"/>
    </xf>
    <xf numFmtId="0" fontId="15" fillId="2" borderId="3" xfId="0" applyFont="1" applyFill="1" applyBorder="1" applyAlignment="1" applyProtection="1">
      <alignment horizontal="center" vertical="center"/>
      <protection locked="0"/>
    </xf>
    <xf numFmtId="0" fontId="14" fillId="2" borderId="2" xfId="0" applyFont="1" applyFill="1" applyBorder="1" applyAlignment="1" applyProtection="1">
      <alignment horizontal="center" vertical="center"/>
      <protection locked="0"/>
    </xf>
    <xf numFmtId="0" fontId="14" fillId="2" borderId="3" xfId="0" applyFont="1" applyFill="1" applyBorder="1" applyAlignment="1" applyProtection="1">
      <alignment horizontal="center" vertical="center"/>
      <protection locked="0"/>
    </xf>
    <xf numFmtId="0" fontId="14" fillId="2" borderId="1" xfId="0" applyFont="1" applyFill="1" applyBorder="1" applyAlignment="1" applyProtection="1">
      <alignment horizontal="center" vertical="center"/>
      <protection locked="0"/>
    </xf>
    <xf numFmtId="0" fontId="1" fillId="2" borderId="0" xfId="0" applyFont="1" applyFill="1" applyAlignment="1" applyProtection="1">
      <alignment horizontal="left" vertical="center" wrapText="1"/>
      <protection locked="0"/>
    </xf>
    <xf numFmtId="0" fontId="4" fillId="2" borderId="8" xfId="0" applyFont="1" applyFill="1" applyBorder="1" applyAlignment="1" applyProtection="1">
      <alignment horizontal="center" vertical="center"/>
      <protection hidden="1"/>
    </xf>
    <xf numFmtId="0" fontId="4" fillId="2" borderId="9" xfId="0" applyFont="1" applyFill="1" applyBorder="1" applyAlignment="1" applyProtection="1">
      <alignment horizontal="center" vertical="center"/>
      <protection hidden="1"/>
    </xf>
    <xf numFmtId="0" fontId="4" fillId="2" borderId="10" xfId="0" applyFont="1" applyFill="1" applyBorder="1" applyAlignment="1" applyProtection="1">
      <alignment horizontal="center" vertical="center"/>
      <protection hidden="1"/>
    </xf>
    <xf numFmtId="0" fontId="4" fillId="2" borderId="11" xfId="0" applyFont="1" applyFill="1" applyBorder="1" applyAlignment="1" applyProtection="1">
      <alignment horizontal="center" vertical="center"/>
      <protection hidden="1"/>
    </xf>
    <xf numFmtId="0" fontId="4" fillId="2" borderId="7" xfId="0" applyFont="1" applyFill="1" applyBorder="1" applyAlignment="1" applyProtection="1">
      <alignment horizontal="center" vertical="center"/>
      <protection hidden="1"/>
    </xf>
    <xf numFmtId="0" fontId="4" fillId="2" borderId="12" xfId="0" applyFont="1" applyFill="1" applyBorder="1" applyAlignment="1" applyProtection="1">
      <alignment horizontal="center" vertical="center"/>
      <protection hidden="1"/>
    </xf>
    <xf numFmtId="0" fontId="14" fillId="2" borderId="6"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top"/>
      <protection locked="0"/>
    </xf>
    <xf numFmtId="0" fontId="15" fillId="4" borderId="2" xfId="0" applyFont="1" applyFill="1" applyBorder="1" applyAlignment="1" applyProtection="1">
      <alignment horizontal="center" vertical="center" wrapText="1"/>
      <protection hidden="1"/>
    </xf>
    <xf numFmtId="0" fontId="15" fillId="4" borderId="6" xfId="0" applyFont="1" applyFill="1" applyBorder="1" applyAlignment="1" applyProtection="1">
      <alignment horizontal="center" vertical="center" wrapText="1"/>
      <protection hidden="1"/>
    </xf>
    <xf numFmtId="0" fontId="15" fillId="4" borderId="3" xfId="0" applyFont="1" applyFill="1" applyBorder="1" applyAlignment="1" applyProtection="1">
      <alignment horizontal="center" vertical="center" wrapText="1"/>
      <protection hidden="1"/>
    </xf>
    <xf numFmtId="0" fontId="14" fillId="2" borderId="2" xfId="0" applyFont="1" applyFill="1" applyBorder="1" applyAlignment="1" applyProtection="1">
      <alignment horizontal="center" vertical="top"/>
      <protection locked="0"/>
    </xf>
    <xf numFmtId="0" fontId="14" fillId="2" borderId="6" xfId="0" applyFont="1" applyFill="1" applyBorder="1" applyAlignment="1" applyProtection="1">
      <alignment horizontal="center" vertical="top"/>
      <protection locked="0"/>
    </xf>
    <xf numFmtId="0" fontId="14" fillId="2" borderId="3" xfId="0" applyFont="1" applyFill="1" applyBorder="1" applyAlignment="1" applyProtection="1">
      <alignment horizontal="center" vertical="top"/>
      <protection locked="0"/>
    </xf>
    <xf numFmtId="0" fontId="6" fillId="2" borderId="7" xfId="0" applyFont="1" applyFill="1" applyBorder="1" applyAlignment="1" applyProtection="1">
      <alignment horizontal="left" vertical="top"/>
      <protection hidden="1"/>
    </xf>
    <xf numFmtId="0" fontId="27" fillId="2" borderId="37" xfId="0" applyFont="1" applyFill="1" applyBorder="1" applyAlignment="1" applyProtection="1">
      <alignment horizontal="center" vertical="center"/>
      <protection locked="0"/>
    </xf>
    <xf numFmtId="0" fontId="6" fillId="2" borderId="9" xfId="0" applyFont="1" applyFill="1" applyBorder="1" applyAlignment="1" applyProtection="1">
      <alignment horizontal="left" vertical="center"/>
      <protection hidden="1"/>
    </xf>
    <xf numFmtId="0" fontId="6" fillId="2" borderId="37" xfId="0" applyFont="1" applyFill="1" applyBorder="1" applyAlignment="1" applyProtection="1">
      <alignment horizontal="center" vertical="center"/>
      <protection locked="0"/>
    </xf>
    <xf numFmtId="0" fontId="4" fillId="2" borderId="9" xfId="0" applyFont="1" applyFill="1" applyBorder="1" applyAlignment="1" applyProtection="1">
      <alignment horizontal="center" vertical="center"/>
      <protection locked="0"/>
    </xf>
    <xf numFmtId="0" fontId="14" fillId="2" borderId="7" xfId="0" applyFont="1" applyFill="1" applyBorder="1" applyAlignment="1" applyProtection="1">
      <alignment horizontal="center" vertical="top"/>
      <protection locked="0"/>
    </xf>
    <xf numFmtId="0" fontId="6" fillId="2" borderId="0" xfId="0" applyFont="1" applyFill="1" applyAlignment="1" applyProtection="1">
      <alignment horizontal="center" vertical="top"/>
      <protection hidden="1"/>
    </xf>
    <xf numFmtId="0" fontId="15" fillId="2" borderId="1" xfId="0" applyFont="1" applyFill="1" applyBorder="1" applyAlignment="1" applyProtection="1">
      <alignment horizontal="center" vertical="center"/>
      <protection hidden="1"/>
    </xf>
    <xf numFmtId="0" fontId="15" fillId="2" borderId="1" xfId="0" applyFont="1" applyFill="1" applyBorder="1" applyAlignment="1">
      <alignment horizontal="center" vertical="center" wrapText="1"/>
    </xf>
    <xf numFmtId="0" fontId="6" fillId="2" borderId="6" xfId="0" applyFont="1" applyFill="1" applyBorder="1" applyAlignment="1" applyProtection="1">
      <alignment horizontal="center" vertical="center"/>
      <protection locked="0"/>
    </xf>
    <xf numFmtId="0" fontId="14" fillId="2" borderId="6" xfId="0" quotePrefix="1" applyFont="1" applyFill="1" applyBorder="1" applyAlignment="1" applyProtection="1">
      <alignment horizontal="center" vertical="center"/>
      <protection locked="0"/>
    </xf>
    <xf numFmtId="165" fontId="27" fillId="2" borderId="6" xfId="0" applyNumberFormat="1" applyFont="1" applyFill="1" applyBorder="1" applyAlignment="1" applyProtection="1">
      <alignment horizontal="center" vertical="center"/>
      <protection locked="0"/>
    </xf>
    <xf numFmtId="0" fontId="93" fillId="2" borderId="7" xfId="3" applyNumberFormat="1" applyFont="1" applyFill="1" applyBorder="1" applyAlignment="1" applyProtection="1">
      <alignment horizontal="left" vertical="center"/>
      <protection locked="0"/>
    </xf>
    <xf numFmtId="0" fontId="105" fillId="2" borderId="7" xfId="0" applyFont="1" applyFill="1" applyBorder="1" applyAlignment="1" applyProtection="1">
      <alignment vertical="center"/>
      <protection locked="0"/>
    </xf>
    <xf numFmtId="0" fontId="1" fillId="2" borderId="9" xfId="0" applyFont="1" applyFill="1" applyBorder="1" applyAlignment="1" applyProtection="1">
      <alignment horizontal="left" vertical="center"/>
      <protection hidden="1"/>
    </xf>
    <xf numFmtId="0" fontId="15" fillId="2" borderId="2"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39" fillId="2" borderId="0" xfId="0" applyFont="1" applyFill="1" applyAlignment="1" applyProtection="1">
      <alignment horizontal="center" vertical="center" wrapText="1"/>
      <protection hidden="1"/>
    </xf>
    <xf numFmtId="14" fontId="87" fillId="2" borderId="0" xfId="0" applyNumberFormat="1" applyFont="1" applyFill="1" applyAlignment="1" applyProtection="1">
      <alignment horizontal="left" vertical="center"/>
      <protection hidden="1"/>
    </xf>
    <xf numFmtId="49" fontId="6" fillId="2" borderId="1" xfId="0" applyNumberFormat="1" applyFont="1" applyFill="1" applyBorder="1" applyAlignment="1" applyProtection="1">
      <alignment horizontal="left" vertical="center" wrapText="1"/>
      <protection hidden="1"/>
    </xf>
    <xf numFmtId="0" fontId="1" fillId="2" borderId="0" xfId="0" applyFont="1" applyFill="1" applyAlignment="1" applyProtection="1">
      <alignment horizontal="justify" vertical="top" wrapText="1"/>
      <protection hidden="1"/>
    </xf>
    <xf numFmtId="0" fontId="6" fillId="2" borderId="1" xfId="0" applyFont="1" applyFill="1" applyBorder="1" applyAlignment="1" applyProtection="1">
      <alignment horizontal="left" vertical="top" wrapText="1"/>
      <protection hidden="1"/>
    </xf>
    <xf numFmtId="0" fontId="6" fillId="2" borderId="1" xfId="0" applyFont="1" applyFill="1" applyBorder="1" applyAlignment="1" applyProtection="1">
      <alignment horizontal="left" vertical="center" wrapText="1"/>
      <protection hidden="1"/>
    </xf>
    <xf numFmtId="0" fontId="1" fillId="2" borderId="0" xfId="0" applyFont="1" applyFill="1" applyAlignment="1" applyProtection="1">
      <alignment horizontal="justify" vertical="justify" wrapText="1"/>
      <protection hidden="1"/>
    </xf>
    <xf numFmtId="0" fontId="1" fillId="2" borderId="0" xfId="0" applyFont="1" applyFill="1" applyAlignment="1" applyProtection="1">
      <alignment horizontal="justify" vertical="justify"/>
      <protection hidden="1"/>
    </xf>
    <xf numFmtId="0" fontId="60" fillId="2" borderId="0" xfId="0" applyFont="1" applyFill="1" applyAlignment="1" applyProtection="1">
      <alignment horizontal="center" vertical="center" wrapText="1"/>
      <protection hidden="1"/>
    </xf>
    <xf numFmtId="0" fontId="2" fillId="2" borderId="1" xfId="0" applyFont="1" applyFill="1" applyBorder="1" applyAlignment="1" applyProtection="1">
      <alignment horizontal="center" vertical="center"/>
      <protection hidden="1"/>
    </xf>
    <xf numFmtId="0" fontId="9" fillId="2" borderId="1" xfId="0" applyFont="1" applyFill="1" applyBorder="1" applyAlignment="1" applyProtection="1">
      <alignment horizontal="left" vertical="center" wrapText="1"/>
      <protection hidden="1"/>
    </xf>
    <xf numFmtId="2" fontId="9" fillId="2" borderId="1" xfId="0" applyNumberFormat="1" applyFont="1" applyFill="1" applyBorder="1" applyAlignment="1" applyProtection="1">
      <alignment horizontal="center" vertical="center"/>
      <protection hidden="1"/>
    </xf>
    <xf numFmtId="0" fontId="9" fillId="2" borderId="8" xfId="0" applyFont="1" applyFill="1" applyBorder="1" applyAlignment="1" applyProtection="1">
      <alignment horizontal="center" vertical="center" wrapText="1"/>
      <protection hidden="1"/>
    </xf>
    <xf numFmtId="0" fontId="9" fillId="2" borderId="9" xfId="0" applyFont="1" applyFill="1" applyBorder="1" applyAlignment="1" applyProtection="1">
      <alignment horizontal="center" vertical="center" wrapText="1"/>
      <protection hidden="1"/>
    </xf>
    <xf numFmtId="0" fontId="9" fillId="2" borderId="10" xfId="0" applyFont="1" applyFill="1" applyBorder="1" applyAlignment="1" applyProtection="1">
      <alignment horizontal="center" vertical="center" wrapText="1"/>
      <protection hidden="1"/>
    </xf>
    <xf numFmtId="0" fontId="9" fillId="2" borderId="11" xfId="0" applyFont="1" applyFill="1" applyBorder="1" applyAlignment="1" applyProtection="1">
      <alignment horizontal="center" vertical="center" wrapText="1"/>
      <protection hidden="1"/>
    </xf>
    <xf numFmtId="0" fontId="9" fillId="2" borderId="7" xfId="0" applyFont="1" applyFill="1" applyBorder="1" applyAlignment="1" applyProtection="1">
      <alignment horizontal="center" vertical="center" wrapText="1"/>
      <protection hidden="1"/>
    </xf>
    <xf numFmtId="0" fontId="9" fillId="2" borderId="12"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left" vertical="center"/>
      <protection hidden="1"/>
    </xf>
    <xf numFmtId="0" fontId="1" fillId="2" borderId="0" xfId="0" applyFont="1" applyFill="1" applyAlignment="1" applyProtection="1">
      <alignment horizontal="left" vertical="center" wrapText="1"/>
      <protection hidden="1"/>
    </xf>
    <xf numFmtId="0" fontId="1" fillId="2" borderId="33"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25" fillId="2" borderId="8" xfId="0" applyFont="1" applyFill="1" applyBorder="1" applyAlignment="1" applyProtection="1">
      <alignment horizontal="left" vertical="center" wrapText="1"/>
      <protection hidden="1"/>
    </xf>
    <xf numFmtId="0" fontId="25" fillId="2" borderId="9" xfId="0" applyFont="1" applyFill="1" applyBorder="1" applyAlignment="1" applyProtection="1">
      <alignment horizontal="left" vertical="center" wrapText="1"/>
      <protection hidden="1"/>
    </xf>
    <xf numFmtId="0" fontId="25" fillId="2" borderId="10" xfId="0" applyFont="1" applyFill="1" applyBorder="1" applyAlignment="1" applyProtection="1">
      <alignment horizontal="left" vertical="center" wrapText="1"/>
      <protection hidden="1"/>
    </xf>
    <xf numFmtId="0" fontId="25" fillId="2" borderId="14" xfId="0" applyFont="1" applyFill="1" applyBorder="1" applyAlignment="1" applyProtection="1">
      <alignment horizontal="left" vertical="center" wrapText="1"/>
      <protection hidden="1"/>
    </xf>
    <xf numFmtId="0" fontId="25" fillId="2" borderId="0" xfId="0" applyFont="1" applyFill="1" applyBorder="1" applyAlignment="1" applyProtection="1">
      <alignment horizontal="left" vertical="center" wrapText="1"/>
      <protection hidden="1"/>
    </xf>
    <xf numFmtId="0" fontId="25" fillId="2" borderId="13" xfId="0" applyFont="1" applyFill="1" applyBorder="1" applyAlignment="1" applyProtection="1">
      <alignment horizontal="left" vertical="center" wrapText="1"/>
      <protection hidden="1"/>
    </xf>
    <xf numFmtId="0" fontId="25" fillId="2" borderId="11" xfId="0" applyFont="1" applyFill="1" applyBorder="1" applyAlignment="1" applyProtection="1">
      <alignment horizontal="left" vertical="center" wrapText="1"/>
      <protection hidden="1"/>
    </xf>
    <xf numFmtId="0" fontId="25" fillId="2" borderId="7" xfId="0" applyFont="1" applyFill="1" applyBorder="1" applyAlignment="1" applyProtection="1">
      <alignment horizontal="left" vertical="center" wrapText="1"/>
      <protection hidden="1"/>
    </xf>
    <xf numFmtId="0" fontId="25" fillId="2" borderId="12" xfId="0" applyFont="1" applyFill="1" applyBorder="1" applyAlignment="1" applyProtection="1">
      <alignment horizontal="left" vertical="center" wrapText="1"/>
      <protection hidden="1"/>
    </xf>
    <xf numFmtId="0" fontId="6" fillId="2" borderId="1" xfId="0" quotePrefix="1" applyFont="1" applyFill="1" applyBorder="1" applyAlignment="1" applyProtection="1">
      <alignment horizontal="left" vertical="center"/>
      <protection locked="0"/>
    </xf>
    <xf numFmtId="0" fontId="6" fillId="2" borderId="1" xfId="0" applyFont="1" applyFill="1" applyBorder="1" applyAlignment="1" applyProtection="1">
      <alignment horizontal="left" vertical="center"/>
      <protection locked="0"/>
    </xf>
    <xf numFmtId="0" fontId="33" fillId="2" borderId="2" xfId="0" applyFont="1" applyFill="1" applyBorder="1" applyAlignment="1" applyProtection="1">
      <alignment horizontal="center" vertical="center" wrapText="1"/>
      <protection hidden="1"/>
    </xf>
    <xf numFmtId="0" fontId="33" fillId="2" borderId="6" xfId="0" applyFont="1" applyFill="1" applyBorder="1" applyAlignment="1" applyProtection="1">
      <alignment horizontal="center" vertical="center" wrapText="1"/>
      <protection hidden="1"/>
    </xf>
    <xf numFmtId="0" fontId="33" fillId="2" borderId="3" xfId="0" applyFont="1" applyFill="1" applyBorder="1" applyAlignment="1" applyProtection="1">
      <alignment horizontal="center" vertical="center" wrapText="1"/>
      <protection hidden="1"/>
    </xf>
    <xf numFmtId="0" fontId="1" fillId="2" borderId="0" xfId="0" applyFont="1" applyFill="1" applyAlignment="1" applyProtection="1">
      <alignment horizontal="left" vertical="top" wrapText="1"/>
      <protection hidden="1"/>
    </xf>
    <xf numFmtId="0" fontId="6" fillId="2" borderId="14" xfId="0" applyFont="1" applyFill="1" applyBorder="1" applyAlignment="1" applyProtection="1">
      <alignment horizontal="left" vertical="center"/>
      <protection hidden="1"/>
    </xf>
    <xf numFmtId="0" fontId="6" fillId="2" borderId="14" xfId="0" applyFont="1" applyFill="1" applyBorder="1" applyAlignment="1" applyProtection="1">
      <alignment horizontal="center" vertical="center"/>
      <protection hidden="1"/>
    </xf>
    <xf numFmtId="0" fontId="6" fillId="2" borderId="8" xfId="0" applyFont="1" applyFill="1" applyBorder="1" applyAlignment="1" applyProtection="1">
      <alignment horizontal="center" vertical="center"/>
      <protection hidden="1"/>
    </xf>
    <xf numFmtId="0" fontId="1" fillId="2" borderId="51" xfId="0" applyFont="1" applyFill="1" applyBorder="1" applyAlignment="1" applyProtection="1">
      <alignment horizontal="center" vertical="top"/>
      <protection hidden="1"/>
    </xf>
    <xf numFmtId="0" fontId="1" fillId="2" borderId="9" xfId="0" applyFont="1" applyFill="1" applyBorder="1" applyAlignment="1" applyProtection="1">
      <alignment horizontal="center" vertical="top"/>
      <protection hidden="1"/>
    </xf>
    <xf numFmtId="0" fontId="14" fillId="2" borderId="0" xfId="0" applyFont="1" applyFill="1" applyAlignment="1" applyProtection="1">
      <alignment horizontal="center" vertical="center"/>
      <protection locked="0"/>
    </xf>
    <xf numFmtId="0" fontId="79" fillId="2" borderId="7" xfId="0" applyFont="1" applyFill="1" applyBorder="1" applyAlignment="1" applyProtection="1">
      <alignment horizontal="left" vertical="center"/>
      <protection locked="0"/>
    </xf>
    <xf numFmtId="0" fontId="15" fillId="2" borderId="1" xfId="0" applyFont="1" applyFill="1" applyBorder="1" applyAlignment="1" applyProtection="1">
      <alignment horizontal="left" vertical="center"/>
      <protection hidden="1"/>
    </xf>
    <xf numFmtId="0" fontId="79" fillId="2" borderId="7" xfId="0" applyFont="1" applyFill="1" applyBorder="1" applyAlignment="1" applyProtection="1">
      <alignment horizontal="center" vertical="center"/>
      <protection locked="0"/>
    </xf>
    <xf numFmtId="0" fontId="94" fillId="2" borderId="7" xfId="3" applyNumberFormat="1" applyFont="1" applyFill="1" applyBorder="1" applyAlignment="1" applyProtection="1">
      <alignment horizontal="left" vertical="center"/>
      <protection locked="0"/>
    </xf>
    <xf numFmtId="0" fontId="10" fillId="2" borderId="8" xfId="0" applyFont="1" applyFill="1" applyBorder="1" applyAlignment="1" applyProtection="1">
      <alignment horizontal="left" vertical="top" wrapText="1"/>
      <protection locked="0" hidden="1"/>
    </xf>
    <xf numFmtId="0" fontId="10" fillId="2" borderId="9" xfId="0" applyFont="1" applyFill="1" applyBorder="1" applyAlignment="1" applyProtection="1">
      <alignment horizontal="left" vertical="top" wrapText="1"/>
      <protection locked="0" hidden="1"/>
    </xf>
    <xf numFmtId="0" fontId="10" fillId="2" borderId="10" xfId="0" applyFont="1" applyFill="1" applyBorder="1" applyAlignment="1" applyProtection="1">
      <alignment horizontal="left" vertical="top" wrapText="1"/>
      <protection locked="0" hidden="1"/>
    </xf>
    <xf numFmtId="0" fontId="10" fillId="2" borderId="14" xfId="0" applyFont="1" applyFill="1" applyBorder="1" applyAlignment="1" applyProtection="1">
      <alignment horizontal="left" vertical="top" wrapText="1"/>
      <protection locked="0" hidden="1"/>
    </xf>
    <xf numFmtId="0" fontId="10" fillId="2" borderId="0" xfId="0" applyFont="1" applyFill="1" applyAlignment="1" applyProtection="1">
      <alignment horizontal="left" vertical="top" wrapText="1"/>
      <protection locked="0" hidden="1"/>
    </xf>
    <xf numFmtId="0" fontId="10" fillId="2" borderId="13" xfId="0" applyFont="1" applyFill="1" applyBorder="1" applyAlignment="1" applyProtection="1">
      <alignment horizontal="left" vertical="top" wrapText="1"/>
      <protection locked="0" hidden="1"/>
    </xf>
    <xf numFmtId="0" fontId="10" fillId="2" borderId="11" xfId="0" applyFont="1" applyFill="1" applyBorder="1" applyAlignment="1" applyProtection="1">
      <alignment horizontal="left" vertical="top" wrapText="1"/>
      <protection locked="0" hidden="1"/>
    </xf>
    <xf numFmtId="0" fontId="10" fillId="2" borderId="7" xfId="0" applyFont="1" applyFill="1" applyBorder="1" applyAlignment="1" applyProtection="1">
      <alignment horizontal="left" vertical="top" wrapText="1"/>
      <protection locked="0" hidden="1"/>
    </xf>
    <xf numFmtId="0" fontId="10" fillId="2" borderId="12" xfId="0" applyFont="1" applyFill="1" applyBorder="1" applyAlignment="1" applyProtection="1">
      <alignment horizontal="left" vertical="top" wrapText="1"/>
      <protection locked="0" hidden="1"/>
    </xf>
    <xf numFmtId="0" fontId="10" fillId="2" borderId="0" xfId="0" applyFont="1" applyFill="1" applyAlignment="1" applyProtection="1">
      <alignment horizontal="left" vertical="center" wrapText="1"/>
      <protection locked="0" hidden="1"/>
    </xf>
    <xf numFmtId="0" fontId="10" fillId="2" borderId="1" xfId="0" applyFont="1" applyFill="1" applyBorder="1" applyAlignment="1" applyProtection="1">
      <alignment horizontal="center" vertical="center"/>
      <protection locked="0" hidden="1"/>
    </xf>
    <xf numFmtId="0" fontId="10" fillId="2" borderId="1" xfId="0" applyFont="1" applyFill="1" applyBorder="1" applyAlignment="1" applyProtection="1">
      <alignment horizontal="center" vertical="center" wrapText="1"/>
      <protection locked="0" hidden="1"/>
    </xf>
    <xf numFmtId="0" fontId="10" fillId="2" borderId="2" xfId="0" applyFont="1" applyFill="1" applyBorder="1" applyAlignment="1" applyProtection="1">
      <alignment horizontal="center" vertical="center"/>
      <protection locked="0" hidden="1"/>
    </xf>
    <xf numFmtId="0" fontId="10" fillId="2" borderId="6" xfId="0" applyFont="1" applyFill="1" applyBorder="1" applyAlignment="1" applyProtection="1">
      <alignment horizontal="center" vertical="center"/>
      <protection locked="0" hidden="1"/>
    </xf>
    <xf numFmtId="0" fontId="10" fillId="2" borderId="3" xfId="0" applyFont="1" applyFill="1" applyBorder="1" applyAlignment="1" applyProtection="1">
      <alignment horizontal="center" vertical="center"/>
      <protection locked="0" hidden="1"/>
    </xf>
    <xf numFmtId="0" fontId="10" fillId="2" borderId="0" xfId="0" applyFont="1" applyFill="1" applyAlignment="1" applyProtection="1">
      <alignment horizontal="center" vertical="center"/>
      <protection locked="0" hidden="1"/>
    </xf>
    <xf numFmtId="0" fontId="10" fillId="2" borderId="0" xfId="0" applyFont="1" applyFill="1" applyAlignment="1" applyProtection="1">
      <alignment horizontal="center" vertical="center" wrapText="1"/>
      <protection locked="0" hidden="1"/>
    </xf>
    <xf numFmtId="0" fontId="33" fillId="2" borderId="2" xfId="0" applyFont="1" applyFill="1" applyBorder="1" applyAlignment="1" applyProtection="1">
      <alignment horizontal="center" vertical="center"/>
      <protection locked="0" hidden="1"/>
    </xf>
    <xf numFmtId="0" fontId="33" fillId="2" borderId="6" xfId="0" applyFont="1" applyFill="1" applyBorder="1" applyAlignment="1" applyProtection="1">
      <alignment horizontal="center" vertical="center"/>
      <protection locked="0" hidden="1"/>
    </xf>
    <xf numFmtId="0" fontId="33" fillId="2" borderId="3" xfId="0" applyFont="1" applyFill="1" applyBorder="1" applyAlignment="1" applyProtection="1">
      <alignment horizontal="center" vertical="center"/>
      <protection locked="0" hidden="1"/>
    </xf>
    <xf numFmtId="0" fontId="15" fillId="9" borderId="28" xfId="0" applyFont="1" applyFill="1" applyBorder="1" applyAlignment="1" applyProtection="1">
      <alignment horizontal="center" vertical="center"/>
      <protection locked="0" hidden="1"/>
    </xf>
    <xf numFmtId="0" fontId="15" fillId="9" borderId="29" xfId="0" applyFont="1" applyFill="1" applyBorder="1" applyAlignment="1" applyProtection="1">
      <alignment horizontal="center" vertical="center"/>
      <protection locked="0" hidden="1"/>
    </xf>
    <xf numFmtId="0" fontId="15" fillId="9" borderId="30" xfId="0" applyFont="1" applyFill="1" applyBorder="1" applyAlignment="1" applyProtection="1">
      <alignment horizontal="center" vertical="center"/>
      <protection locked="0" hidden="1"/>
    </xf>
    <xf numFmtId="0" fontId="76" fillId="2" borderId="0" xfId="0" applyFont="1" applyFill="1" applyAlignment="1" applyProtection="1">
      <alignment horizontal="left" vertical="center" wrapText="1"/>
      <protection locked="0" hidden="1"/>
    </xf>
    <xf numFmtId="0" fontId="0" fillId="2" borderId="0" xfId="0" applyFill="1" applyAlignment="1" applyProtection="1">
      <alignment horizontal="center" vertical="center"/>
      <protection locked="0" hidden="1"/>
    </xf>
    <xf numFmtId="0" fontId="33" fillId="2" borderId="1" xfId="0" applyFont="1" applyFill="1" applyBorder="1" applyAlignment="1" applyProtection="1">
      <alignment horizontal="center" vertical="center"/>
      <protection locked="0" hidden="1"/>
    </xf>
    <xf numFmtId="0" fontId="33" fillId="2" borderId="1" xfId="0" applyFont="1" applyFill="1" applyBorder="1" applyAlignment="1" applyProtection="1">
      <alignment horizontal="center" vertical="center" wrapText="1"/>
      <protection locked="0" hidden="1"/>
    </xf>
    <xf numFmtId="0" fontId="2" fillId="2" borderId="2" xfId="0" applyFont="1" applyFill="1" applyBorder="1" applyAlignment="1" applyProtection="1">
      <alignment horizontal="center" vertical="center"/>
      <protection hidden="1"/>
    </xf>
  </cellXfs>
  <cellStyles count="5">
    <cellStyle name="Hiperlink 2" xfId="3"/>
    <cellStyle name="Hyperlink" xfId="2" builtinId="8"/>
    <cellStyle name="Normal" xfId="0" builtinId="0"/>
    <cellStyle name="Separador de milhares" xfId="1" builtinId="3"/>
    <cellStyle name="Vírgula 2" xfId="4"/>
  </cellStyles>
  <dxfs count="86">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s>
  <tableStyles count="0" defaultTableStyle="TableStyleMedium2" defaultPivotStyle="PivotStyleLight16"/>
  <colors>
    <mruColors>
      <color rgb="FF00ACA8"/>
      <color rgb="FFFFC1C1"/>
      <color rgb="FFFFAFAF"/>
      <color rgb="FFFF9999"/>
      <color rgb="FFCCECFF"/>
      <color rgb="FF64C6A8"/>
      <color rgb="FFFFFF00"/>
      <color rgb="FF006666"/>
      <color rgb="FFE5FFFF"/>
      <color rgb="FF00D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Tela 8 - Transporte'!Area_de_impressao"/><Relationship Id="rId3" Type="http://schemas.openxmlformats.org/officeDocument/2006/relationships/hyperlink" Target="#'TELA 3'!Area_de_impressao"/><Relationship Id="rId7" Type="http://schemas.openxmlformats.org/officeDocument/2006/relationships/hyperlink" Target="#'Tela 7 - Renova&#231;&#227;o'!Area_de_impressao"/><Relationship Id="rId2" Type="http://schemas.openxmlformats.org/officeDocument/2006/relationships/hyperlink" Target="#'TELA 2'!Area_de_impressao"/><Relationship Id="rId1" Type="http://schemas.openxmlformats.org/officeDocument/2006/relationships/hyperlink" Target="#'TELA 1'!Area_de_impressao"/><Relationship Id="rId6" Type="http://schemas.openxmlformats.org/officeDocument/2006/relationships/hyperlink" Target="#'Tela 6 - LA'!Area_de_impressao"/><Relationship Id="rId11" Type="http://schemas.openxmlformats.org/officeDocument/2006/relationships/hyperlink" Target="#'Tela 11- Adicionais'!Area_de_impressao"/><Relationship Id="rId5" Type="http://schemas.openxmlformats.org/officeDocument/2006/relationships/hyperlink" Target="#'Tela 5 - LAS RAS'!Area_de_impressao"/><Relationship Id="rId10" Type="http://schemas.openxmlformats.org/officeDocument/2006/relationships/hyperlink" Target="#'Tela 10 - Dispensa'!Area_de_impressao"/><Relationship Id="rId4" Type="http://schemas.openxmlformats.org/officeDocument/2006/relationships/hyperlink" Target="#'Tela 4 - LAS Cadastro'!Area_de_impressao"/><Relationship Id="rId9" Type="http://schemas.openxmlformats.org/officeDocument/2006/relationships/hyperlink" Target="#'Tela 9 - Documentos'!Area_de_impressao"/></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6</xdr:row>
      <xdr:rowOff>56925</xdr:rowOff>
    </xdr:from>
    <xdr:to>
      <xdr:col>10</xdr:col>
      <xdr:colOff>590550</xdr:colOff>
      <xdr:row>6</xdr:row>
      <xdr:rowOff>542925</xdr:rowOff>
    </xdr:to>
    <xdr:sp macro="" textlink="">
      <xdr:nvSpPr>
        <xdr:cNvPr id="2" name="Retângulo: Cantos Arredondados 1">
          <a:hlinkClick xmlns:r="http://schemas.openxmlformats.org/officeDocument/2006/relationships" r:id="rId1"/>
          <a:extLst>
            <a:ext uri="{FF2B5EF4-FFF2-40B4-BE49-F238E27FC236}">
              <a16:creationId xmlns="" xmlns:a16="http://schemas.microsoft.com/office/drawing/2014/main" id="{51EA9391-2E08-4F7E-BF70-D83DCAA5EAB1}"/>
            </a:ext>
          </a:extLst>
        </xdr:cNvPr>
        <xdr:cNvSpPr/>
      </xdr:nvSpPr>
      <xdr:spPr>
        <a:xfrm>
          <a:off x="247650" y="1485675"/>
          <a:ext cx="3162300"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 </a:t>
          </a:r>
          <a:br>
            <a:rPr lang="pt-BR" sz="1100" baseline="0"/>
          </a:br>
          <a:r>
            <a:rPr lang="pt-BR" sz="1100" baseline="0"/>
            <a:t>Módulo 1 - Critérios locacionais de enquadramento</a:t>
          </a:r>
          <a:endParaRPr lang="pt-BR" sz="1100"/>
        </a:p>
      </xdr:txBody>
    </xdr:sp>
    <xdr:clientData/>
  </xdr:twoCellAnchor>
  <xdr:twoCellAnchor>
    <xdr:from>
      <xdr:col>2</xdr:col>
      <xdr:colOff>0</xdr:colOff>
      <xdr:row>7</xdr:row>
      <xdr:rowOff>0</xdr:rowOff>
    </xdr:from>
    <xdr:to>
      <xdr:col>10</xdr:col>
      <xdr:colOff>285749</xdr:colOff>
      <xdr:row>7</xdr:row>
      <xdr:rowOff>723902</xdr:rowOff>
    </xdr:to>
    <xdr:sp macro="" textlink="">
      <xdr:nvSpPr>
        <xdr:cNvPr id="5" name="Retângulo: Cantos Arredondados 4">
          <a:hlinkClick xmlns:r="http://schemas.openxmlformats.org/officeDocument/2006/relationships" r:id="rId2"/>
          <a:extLst>
            <a:ext uri="{FF2B5EF4-FFF2-40B4-BE49-F238E27FC236}">
              <a16:creationId xmlns="" xmlns:a16="http://schemas.microsoft.com/office/drawing/2014/main" id="{EB4B5545-6D4A-41EB-81BD-D4AB8EA5EA54}"/>
            </a:ext>
          </a:extLst>
        </xdr:cNvPr>
        <xdr:cNvSpPr/>
      </xdr:nvSpPr>
      <xdr:spPr>
        <a:xfrm>
          <a:off x="247650" y="2047875"/>
          <a:ext cx="2857499" cy="7239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2: </a:t>
          </a:r>
          <a:br>
            <a:rPr lang="pt-BR" sz="1100" baseline="0"/>
          </a:br>
          <a:r>
            <a:rPr lang="pt-BR" sz="1100" baseline="0"/>
            <a:t>Módulo 2 - Fatores de restrição ou vedação</a:t>
          </a:r>
        </a:p>
        <a:p>
          <a:pPr algn="l"/>
          <a:r>
            <a:rPr lang="pt-BR" sz="1100" baseline="0"/>
            <a:t>Módulo 3 - Outras intervenções</a:t>
          </a:r>
          <a:endParaRPr lang="pt-BR" sz="1100"/>
        </a:p>
      </xdr:txBody>
    </xdr:sp>
    <xdr:clientData/>
  </xdr:twoCellAnchor>
  <xdr:twoCellAnchor>
    <xdr:from>
      <xdr:col>2</xdr:col>
      <xdr:colOff>0</xdr:colOff>
      <xdr:row>8</xdr:row>
      <xdr:rowOff>0</xdr:rowOff>
    </xdr:from>
    <xdr:to>
      <xdr:col>9</xdr:col>
      <xdr:colOff>219075</xdr:colOff>
      <xdr:row>8</xdr:row>
      <xdr:rowOff>486000</xdr:rowOff>
    </xdr:to>
    <xdr:sp macro="" textlink="">
      <xdr:nvSpPr>
        <xdr:cNvPr id="6" name="Retângulo: Cantos Arredondados 5">
          <a:hlinkClick xmlns:r="http://schemas.openxmlformats.org/officeDocument/2006/relationships" r:id="rId3"/>
          <a:extLst>
            <a:ext uri="{FF2B5EF4-FFF2-40B4-BE49-F238E27FC236}">
              <a16:creationId xmlns="" xmlns:a16="http://schemas.microsoft.com/office/drawing/2014/main" id="{1ECEC6C0-ACF1-4D1A-ADCE-09AD63A797D4}"/>
            </a:ext>
          </a:extLst>
        </xdr:cNvPr>
        <xdr:cNvSpPr/>
      </xdr:nvSpPr>
      <xdr:spPr>
        <a:xfrm>
          <a:off x="247650" y="2847975"/>
          <a:ext cx="256222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3: </a:t>
          </a:r>
          <a:br>
            <a:rPr lang="pt-BR" sz="1100" baseline="0"/>
          </a:br>
          <a:r>
            <a:rPr lang="pt-BR" sz="1100" baseline="0"/>
            <a:t>Módulo 4 - Classificação das atividades</a:t>
          </a:r>
          <a:endParaRPr lang="pt-BR" sz="1100"/>
        </a:p>
      </xdr:txBody>
    </xdr:sp>
    <xdr:clientData/>
  </xdr:twoCellAnchor>
  <xdr:twoCellAnchor>
    <xdr:from>
      <xdr:col>2</xdr:col>
      <xdr:colOff>9524</xdr:colOff>
      <xdr:row>10</xdr:row>
      <xdr:rowOff>0</xdr:rowOff>
    </xdr:from>
    <xdr:to>
      <xdr:col>13</xdr:col>
      <xdr:colOff>428625</xdr:colOff>
      <xdr:row>10</xdr:row>
      <xdr:rowOff>486000</xdr:rowOff>
    </xdr:to>
    <xdr:sp macro="" textlink="">
      <xdr:nvSpPr>
        <xdr:cNvPr id="7" name="Retângulo: Cantos Arredondados 6">
          <a:hlinkClick xmlns:r="http://schemas.openxmlformats.org/officeDocument/2006/relationships" r:id="rId4"/>
          <a:extLst>
            <a:ext uri="{FF2B5EF4-FFF2-40B4-BE49-F238E27FC236}">
              <a16:creationId xmlns="" xmlns:a16="http://schemas.microsoft.com/office/drawing/2014/main" id="{8C7AF0A4-9388-482E-BB92-9E4B73B19BF8}"/>
            </a:ext>
          </a:extLst>
        </xdr:cNvPr>
        <xdr:cNvSpPr/>
      </xdr:nvSpPr>
      <xdr:spPr>
        <a:xfrm>
          <a:off x="257174" y="3762375"/>
          <a:ext cx="4819651"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4: </a:t>
          </a:r>
          <a:br>
            <a:rPr lang="pt-BR" sz="1100" baseline="0"/>
          </a:br>
          <a:r>
            <a:rPr lang="pt-BR" sz="1100" baseline="0"/>
            <a:t>Módulo 5 - Caracterização do Empreendimento - LAS Cadastro</a:t>
          </a:r>
          <a:endParaRPr lang="pt-BR" sz="1100"/>
        </a:p>
      </xdr:txBody>
    </xdr:sp>
    <xdr:clientData/>
  </xdr:twoCellAnchor>
  <xdr:twoCellAnchor>
    <xdr:from>
      <xdr:col>2</xdr:col>
      <xdr:colOff>0</xdr:colOff>
      <xdr:row>11</xdr:row>
      <xdr:rowOff>19050</xdr:rowOff>
    </xdr:from>
    <xdr:to>
      <xdr:col>12</xdr:col>
      <xdr:colOff>9525</xdr:colOff>
      <xdr:row>11</xdr:row>
      <xdr:rowOff>505050</xdr:rowOff>
    </xdr:to>
    <xdr:sp macro="" textlink="">
      <xdr:nvSpPr>
        <xdr:cNvPr id="8" name="Retângulo: Cantos Arredondados 7">
          <a:hlinkClick xmlns:r="http://schemas.openxmlformats.org/officeDocument/2006/relationships" r:id="rId5"/>
          <a:extLst>
            <a:ext uri="{FF2B5EF4-FFF2-40B4-BE49-F238E27FC236}">
              <a16:creationId xmlns="" xmlns:a16="http://schemas.microsoft.com/office/drawing/2014/main" id="{08C03C75-955B-416B-8761-9EFB9FD1DCFA}"/>
            </a:ext>
          </a:extLst>
        </xdr:cNvPr>
        <xdr:cNvSpPr/>
      </xdr:nvSpPr>
      <xdr:spPr>
        <a:xfrm>
          <a:off x="247650" y="43338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5: </a:t>
          </a:r>
          <a:br>
            <a:rPr lang="pt-BR" sz="1100" baseline="0"/>
          </a:br>
          <a:r>
            <a:rPr lang="pt-BR" sz="1100" baseline="0"/>
            <a:t>Módulo 5 - Caracterização do Empreendimento - LAS RAS</a:t>
          </a:r>
          <a:endParaRPr lang="pt-BR" sz="1100"/>
        </a:p>
      </xdr:txBody>
    </xdr:sp>
    <xdr:clientData/>
  </xdr:twoCellAnchor>
  <xdr:twoCellAnchor>
    <xdr:from>
      <xdr:col>2</xdr:col>
      <xdr:colOff>0</xdr:colOff>
      <xdr:row>12</xdr:row>
      <xdr:rowOff>0</xdr:rowOff>
    </xdr:from>
    <xdr:to>
      <xdr:col>12</xdr:col>
      <xdr:colOff>9525</xdr:colOff>
      <xdr:row>12</xdr:row>
      <xdr:rowOff>486000</xdr:rowOff>
    </xdr:to>
    <xdr:sp macro="" textlink="">
      <xdr:nvSpPr>
        <xdr:cNvPr id="9" name="Retângulo: Cantos Arredondados 8">
          <a:hlinkClick xmlns:r="http://schemas.openxmlformats.org/officeDocument/2006/relationships" r:id="rId6"/>
          <a:extLst>
            <a:ext uri="{FF2B5EF4-FFF2-40B4-BE49-F238E27FC236}">
              <a16:creationId xmlns="" xmlns:a16="http://schemas.microsoft.com/office/drawing/2014/main" id="{13C8EF3E-21F3-494D-9350-177E44FBC66A}"/>
            </a:ext>
          </a:extLst>
        </xdr:cNvPr>
        <xdr:cNvSpPr/>
      </xdr:nvSpPr>
      <xdr:spPr>
        <a:xfrm>
          <a:off x="247650" y="49053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6: </a:t>
          </a:r>
          <a:br>
            <a:rPr lang="pt-BR" sz="1100" baseline="0"/>
          </a:br>
          <a:r>
            <a:rPr lang="pt-BR" sz="1100" baseline="0"/>
            <a:t>Módulo 5 - Caracterização do Empreendimento - LAC ou LAT</a:t>
          </a:r>
          <a:endParaRPr lang="pt-BR" sz="1100"/>
        </a:p>
      </xdr:txBody>
    </xdr:sp>
    <xdr:clientData/>
  </xdr:twoCellAnchor>
  <xdr:twoCellAnchor>
    <xdr:from>
      <xdr:col>1</xdr:col>
      <xdr:colOff>47625</xdr:colOff>
      <xdr:row>13</xdr:row>
      <xdr:rowOff>66675</xdr:rowOff>
    </xdr:from>
    <xdr:to>
      <xdr:col>12</xdr:col>
      <xdr:colOff>0</xdr:colOff>
      <xdr:row>13</xdr:row>
      <xdr:rowOff>552675</xdr:rowOff>
    </xdr:to>
    <xdr:sp macro="" textlink="">
      <xdr:nvSpPr>
        <xdr:cNvPr id="10" name="Retângulo: Cantos Arredondados 9">
          <a:hlinkClick xmlns:r="http://schemas.openxmlformats.org/officeDocument/2006/relationships" r:id="rId7"/>
          <a:extLst>
            <a:ext uri="{FF2B5EF4-FFF2-40B4-BE49-F238E27FC236}">
              <a16:creationId xmlns="" xmlns:a16="http://schemas.microsoft.com/office/drawing/2014/main" id="{0775A78F-0423-4EF9-B9F6-A7C5004B4CA7}"/>
            </a:ext>
          </a:extLst>
        </xdr:cNvPr>
        <xdr:cNvSpPr/>
      </xdr:nvSpPr>
      <xdr:spPr>
        <a:xfrm>
          <a:off x="238125" y="54768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7: </a:t>
          </a:r>
          <a:br>
            <a:rPr lang="pt-BR" sz="1100" baseline="0"/>
          </a:br>
          <a:r>
            <a:rPr lang="pt-BR" sz="1100" baseline="0"/>
            <a:t>Módulo 5 - Caracterização do Empreendimento - Renovação</a:t>
          </a:r>
          <a:endParaRPr lang="pt-BR" sz="1100"/>
        </a:p>
      </xdr:txBody>
    </xdr:sp>
    <xdr:clientData/>
  </xdr:twoCellAnchor>
  <xdr:twoCellAnchor>
    <xdr:from>
      <xdr:col>2</xdr:col>
      <xdr:colOff>0</xdr:colOff>
      <xdr:row>14</xdr:row>
      <xdr:rowOff>0</xdr:rowOff>
    </xdr:from>
    <xdr:to>
      <xdr:col>15</xdr:col>
      <xdr:colOff>809625</xdr:colOff>
      <xdr:row>14</xdr:row>
      <xdr:rowOff>486000</xdr:rowOff>
    </xdr:to>
    <xdr:sp macro="" textlink="">
      <xdr:nvSpPr>
        <xdr:cNvPr id="11" name="Retângulo: Cantos Arredondados 10">
          <a:hlinkClick xmlns:r="http://schemas.openxmlformats.org/officeDocument/2006/relationships" r:id="rId8"/>
          <a:extLst>
            <a:ext uri="{FF2B5EF4-FFF2-40B4-BE49-F238E27FC236}">
              <a16:creationId xmlns="" xmlns:a16="http://schemas.microsoft.com/office/drawing/2014/main" id="{0E130276-6AE2-4E99-B095-35F8475F886B}"/>
            </a:ext>
          </a:extLst>
        </xdr:cNvPr>
        <xdr:cNvSpPr/>
      </xdr:nvSpPr>
      <xdr:spPr>
        <a:xfrm>
          <a:off x="247650" y="6105525"/>
          <a:ext cx="64293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8: </a:t>
          </a:r>
          <a:br>
            <a:rPr lang="pt-BR" sz="1100" baseline="0"/>
          </a:br>
          <a:r>
            <a:rPr lang="pt-BR" sz="1100" baseline="0"/>
            <a:t>Módulo 5 - Caracterização do Empreendimento - Transporte rodoviário de resíduos e produtos perigosos</a:t>
          </a:r>
        </a:p>
        <a:p>
          <a:pPr algn="l"/>
          <a:endParaRPr lang="pt-BR" sz="1100"/>
        </a:p>
      </xdr:txBody>
    </xdr:sp>
    <xdr:clientData/>
  </xdr:twoCellAnchor>
  <xdr:twoCellAnchor>
    <xdr:from>
      <xdr:col>2</xdr:col>
      <xdr:colOff>0</xdr:colOff>
      <xdr:row>15</xdr:row>
      <xdr:rowOff>0</xdr:rowOff>
    </xdr:from>
    <xdr:to>
      <xdr:col>12</xdr:col>
      <xdr:colOff>9525</xdr:colOff>
      <xdr:row>15</xdr:row>
      <xdr:rowOff>486000</xdr:rowOff>
    </xdr:to>
    <xdr:sp macro="" textlink="">
      <xdr:nvSpPr>
        <xdr:cNvPr id="12" name="Retângulo: Cantos Arredondados 11">
          <a:hlinkClick xmlns:r="http://schemas.openxmlformats.org/officeDocument/2006/relationships" r:id="rId9"/>
          <a:extLst>
            <a:ext uri="{FF2B5EF4-FFF2-40B4-BE49-F238E27FC236}">
              <a16:creationId xmlns="" xmlns:a16="http://schemas.microsoft.com/office/drawing/2014/main" id="{FCC78F48-95F8-4E87-A1D4-7DBACA097767}"/>
            </a:ext>
          </a:extLst>
        </xdr:cNvPr>
        <xdr:cNvSpPr/>
      </xdr:nvSpPr>
      <xdr:spPr>
        <a:xfrm>
          <a:off x="247650" y="6534150"/>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9: </a:t>
          </a:r>
          <a:br>
            <a:rPr lang="pt-BR" sz="1100" baseline="0"/>
          </a:br>
          <a:r>
            <a:rPr lang="pt-BR" sz="1100" baseline="0"/>
            <a:t>Relação de documentos</a:t>
          </a:r>
        </a:p>
        <a:p>
          <a:pPr algn="l"/>
          <a:endParaRPr lang="pt-BR" sz="1100"/>
        </a:p>
      </xdr:txBody>
    </xdr:sp>
    <xdr:clientData/>
  </xdr:twoCellAnchor>
  <xdr:twoCellAnchor>
    <xdr:from>
      <xdr:col>2</xdr:col>
      <xdr:colOff>0</xdr:colOff>
      <xdr:row>16</xdr:row>
      <xdr:rowOff>9300</xdr:rowOff>
    </xdr:from>
    <xdr:to>
      <xdr:col>12</xdr:col>
      <xdr:colOff>9525</xdr:colOff>
      <xdr:row>16</xdr:row>
      <xdr:rowOff>495300</xdr:rowOff>
    </xdr:to>
    <xdr:sp macro="" textlink="">
      <xdr:nvSpPr>
        <xdr:cNvPr id="13" name="Retângulo: Cantos Arredondados 12">
          <a:hlinkClick xmlns:r="http://schemas.openxmlformats.org/officeDocument/2006/relationships" r:id="rId10"/>
          <a:extLst>
            <a:ext uri="{FF2B5EF4-FFF2-40B4-BE49-F238E27FC236}">
              <a16:creationId xmlns="" xmlns:a16="http://schemas.microsoft.com/office/drawing/2014/main" id="{E695D44E-8BC6-49B4-A26C-5663D798BE12}"/>
            </a:ext>
          </a:extLst>
        </xdr:cNvPr>
        <xdr:cNvSpPr/>
      </xdr:nvSpPr>
      <xdr:spPr>
        <a:xfrm>
          <a:off x="247650" y="7114950"/>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10: </a:t>
          </a:r>
          <a:br>
            <a:rPr lang="pt-BR" sz="1100" baseline="0"/>
          </a:br>
          <a:r>
            <a:rPr lang="pt-BR" sz="1100" baseline="0"/>
            <a:t>Módulo 5 - Dispensa de licenciamento ambiental</a:t>
          </a:r>
          <a:endParaRPr lang="pt-BR" sz="1100"/>
        </a:p>
      </xdr:txBody>
    </xdr:sp>
    <xdr:clientData/>
  </xdr:twoCellAnchor>
  <xdr:twoCellAnchor>
    <xdr:from>
      <xdr:col>1</xdr:col>
      <xdr:colOff>47625</xdr:colOff>
      <xdr:row>17</xdr:row>
      <xdr:rowOff>0</xdr:rowOff>
    </xdr:from>
    <xdr:to>
      <xdr:col>12</xdr:col>
      <xdr:colOff>0</xdr:colOff>
      <xdr:row>17</xdr:row>
      <xdr:rowOff>486000</xdr:rowOff>
    </xdr:to>
    <xdr:sp macro="" textlink="">
      <xdr:nvSpPr>
        <xdr:cNvPr id="14" name="Retângulo: Cantos Arredondados 13">
          <a:hlinkClick xmlns:r="http://schemas.openxmlformats.org/officeDocument/2006/relationships" r:id="rId11"/>
          <a:extLst>
            <a:ext uri="{FF2B5EF4-FFF2-40B4-BE49-F238E27FC236}">
              <a16:creationId xmlns="" xmlns:a16="http://schemas.microsoft.com/office/drawing/2014/main" id="{394F0C20-EA7F-43EF-9EEA-8583AA49E1C2}"/>
            </a:ext>
          </a:extLst>
        </xdr:cNvPr>
        <xdr:cNvSpPr/>
      </xdr:nvSpPr>
      <xdr:spPr>
        <a:xfrm>
          <a:off x="238125" y="76104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11: </a:t>
          </a:r>
          <a:br>
            <a:rPr lang="pt-BR" sz="1100" baseline="0"/>
          </a:br>
          <a:r>
            <a:rPr lang="pt-BR" sz="1100" baseline="0"/>
            <a:t>Informações adicionais do empreendimento</a:t>
          </a:r>
        </a:p>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38100</xdr:colOff>
      <xdr:row>39</xdr:row>
      <xdr:rowOff>171449</xdr:rowOff>
    </xdr:from>
    <xdr:to>
      <xdr:col>54</xdr:col>
      <xdr:colOff>38100</xdr:colOff>
      <xdr:row>47</xdr:row>
      <xdr:rowOff>228600</xdr:rowOff>
    </xdr:to>
    <xdr:sp macro="" textlink="">
      <xdr:nvSpPr>
        <xdr:cNvPr id="2" name="CaixaDeTexto 1">
          <a:extLst>
            <a:ext uri="{FF2B5EF4-FFF2-40B4-BE49-F238E27FC236}">
              <a16:creationId xmlns="" xmlns:a16="http://schemas.microsoft.com/office/drawing/2014/main" id="{00000000-0008-0000-0400-000002000000}"/>
            </a:ext>
          </a:extLst>
        </xdr:cNvPr>
        <xdr:cNvSpPr txBox="1"/>
      </xdr:nvSpPr>
      <xdr:spPr>
        <a:xfrm>
          <a:off x="6819900" y="6867524"/>
          <a:ext cx="3238500" cy="1838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Para atividade “</a:t>
          </a:r>
          <a:r>
            <a:rPr lang="pt-BR" sz="1100" u="sng">
              <a:solidFill>
                <a:srgbClr val="00ACA8"/>
              </a:solidFill>
              <a:effectLst/>
              <a:latin typeface="+mn-lt"/>
              <a:ea typeface="+mn-ea"/>
              <a:cs typeface="+mn-cs"/>
            </a:rPr>
            <a:t>F-06-01-7</a:t>
          </a:r>
          <a:r>
            <a:rPr lang="pt-BR" sz="1100">
              <a:solidFill>
                <a:schemeClr val="dk1"/>
              </a:solidFill>
              <a:effectLst/>
              <a:latin typeface="+mn-lt"/>
              <a:ea typeface="+mn-ea"/>
              <a:cs typeface="+mn-cs"/>
            </a:rPr>
            <a:t> Postos revendedores, postos ou pontos de abastecimento, instalações de sistemas retalhistas, postos flutuantes de combustíveis e postos revendedores de combustíveis de aviação” especificar na coluna </a:t>
          </a:r>
          <a:r>
            <a:rPr lang="pt-BR" sz="1100" b="1">
              <a:solidFill>
                <a:schemeClr val="dk1"/>
              </a:solidFill>
              <a:effectLst/>
              <a:latin typeface="+mn-lt"/>
              <a:ea typeface="+mn-ea"/>
              <a:cs typeface="+mn-cs"/>
            </a:rPr>
            <a:t>“Descrever atividade efetiva do empreendimento” </a:t>
          </a:r>
          <a:r>
            <a:rPr lang="pt-BR" sz="1100">
              <a:solidFill>
                <a:schemeClr val="dk1"/>
              </a:solidFill>
              <a:effectLst/>
              <a:latin typeface="+mn-lt"/>
              <a:ea typeface="+mn-ea"/>
              <a:cs typeface="+mn-cs"/>
            </a:rPr>
            <a:t>caso se trate de Sistema de abastecimento aéreo de combustíveis (SAAC) ou Sistema de Armazenamento Subterrâneo de Combustíveis (SASC).</a:t>
          </a:r>
        </a:p>
        <a:p>
          <a:endParaRPr lang="pt-BR" sz="1100"/>
        </a:p>
      </xdr:txBody>
    </xdr:sp>
    <xdr:clientData/>
  </xdr:twoCellAnchor>
  <xdr:twoCellAnchor>
    <xdr:from>
      <xdr:col>37</xdr:col>
      <xdr:colOff>38099</xdr:colOff>
      <xdr:row>48</xdr:row>
      <xdr:rowOff>28575</xdr:rowOff>
    </xdr:from>
    <xdr:to>
      <xdr:col>54</xdr:col>
      <xdr:colOff>47624</xdr:colOff>
      <xdr:row>55</xdr:row>
      <xdr:rowOff>19051</xdr:rowOff>
    </xdr:to>
    <xdr:sp macro="" textlink="">
      <xdr:nvSpPr>
        <xdr:cNvPr id="3" name="CaixaDeTexto 2">
          <a:extLst>
            <a:ext uri="{FF2B5EF4-FFF2-40B4-BE49-F238E27FC236}">
              <a16:creationId xmlns="" xmlns:a16="http://schemas.microsoft.com/office/drawing/2014/main" id="{00000000-0008-0000-0400-000003000000}"/>
            </a:ext>
          </a:extLst>
        </xdr:cNvPr>
        <xdr:cNvSpPr txBox="1"/>
      </xdr:nvSpPr>
      <xdr:spPr>
        <a:xfrm>
          <a:off x="6819899" y="8753475"/>
          <a:ext cx="32480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A coluna </a:t>
          </a:r>
          <a:r>
            <a:rPr lang="pt-BR" sz="1100" b="1">
              <a:solidFill>
                <a:sysClr val="windowText" lastClr="000000"/>
              </a:solidFill>
              <a:effectLst/>
              <a:latin typeface="+mn-lt"/>
              <a:ea typeface="+mn-ea"/>
              <a:cs typeface="+mn-cs"/>
            </a:rPr>
            <a:t>Quantidade</a:t>
          </a:r>
          <a:r>
            <a:rPr lang="pt-BR" sz="1100">
              <a:solidFill>
                <a:sysClr val="windowText" lastClr="000000"/>
              </a:solidFill>
              <a:effectLst/>
              <a:latin typeface="+mn-lt"/>
              <a:ea typeface="+mn-ea"/>
              <a:cs typeface="+mn-cs"/>
            </a:rPr>
            <a:t>, de preenchimento automático, refere-se ao valor informado na Tela 3 para classificação da atividade. </a:t>
          </a: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Já a coluna </a:t>
          </a:r>
          <a:r>
            <a:rPr lang="pt-BR" sz="1100" b="1">
              <a:solidFill>
                <a:sysClr val="windowText" lastClr="000000"/>
              </a:solidFill>
              <a:effectLst/>
              <a:latin typeface="+mn-lt"/>
              <a:ea typeface="+mn-ea"/>
              <a:cs typeface="+mn-cs"/>
            </a:rPr>
            <a:t>Quantidade Atual Utilizada</a:t>
          </a:r>
          <a:r>
            <a:rPr lang="pt-BR" sz="1100">
              <a:solidFill>
                <a:sysClr val="windowText" lastClr="000000"/>
              </a:solidFill>
              <a:effectLst/>
              <a:latin typeface="+mn-lt"/>
              <a:ea typeface="+mn-ea"/>
              <a:cs typeface="+mn-cs"/>
            </a:rPr>
            <a:t>, de preenchimento obrigatório, refere-se ao que é efetivamente realizado no empreendimento.</a:t>
          </a:r>
        </a:p>
        <a:p>
          <a:endParaRPr lang="pt-BR" sz="1100"/>
        </a:p>
      </xdr:txBody>
    </xdr:sp>
    <xdr:clientData/>
  </xdr:twoCellAnchor>
  <xdr:twoCellAnchor>
    <xdr:from>
      <xdr:col>36</xdr:col>
      <xdr:colOff>142875</xdr:colOff>
      <xdr:row>9</xdr:row>
      <xdr:rowOff>114300</xdr:rowOff>
    </xdr:from>
    <xdr:to>
      <xdr:col>53</xdr:col>
      <xdr:colOff>152400</xdr:colOff>
      <xdr:row>16</xdr:row>
      <xdr:rowOff>161926</xdr:rowOff>
    </xdr:to>
    <xdr:sp macro="" textlink="">
      <xdr:nvSpPr>
        <xdr:cNvPr id="4" name="CaixaDeTexto 3">
          <a:extLst>
            <a:ext uri="{FF2B5EF4-FFF2-40B4-BE49-F238E27FC236}">
              <a16:creationId xmlns="" xmlns:a16="http://schemas.microsoft.com/office/drawing/2014/main" id="{00000000-0008-0000-0400-000004000000}"/>
            </a:ext>
          </a:extLst>
        </xdr:cNvPr>
        <xdr:cNvSpPr txBox="1"/>
      </xdr:nvSpPr>
      <xdr:spPr>
        <a:xfrm>
          <a:off x="6734175" y="1590675"/>
          <a:ext cx="32480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qualquer</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informação solicitada neste formulário, poderá ser utilizado campo disponível na Tela 11, identificando explicitamente o item ao qual se refere.</a:t>
          </a:r>
        </a:p>
      </xdr:txBody>
    </xdr:sp>
    <xdr:clientData/>
  </xdr:twoCellAnchor>
  <xdr:twoCellAnchor>
    <xdr:from>
      <xdr:col>36</xdr:col>
      <xdr:colOff>114300</xdr:colOff>
      <xdr:row>0</xdr:row>
      <xdr:rowOff>171450</xdr:rowOff>
    </xdr:from>
    <xdr:to>
      <xdr:col>53</xdr:col>
      <xdr:colOff>9525</xdr:colOff>
      <xdr:row>6</xdr:row>
      <xdr:rowOff>133350</xdr:rowOff>
    </xdr:to>
    <xdr:sp macro="" textlink="">
      <xdr:nvSpPr>
        <xdr:cNvPr id="5" name="CaixaDeTexto 4">
          <a:extLst>
            <a:ext uri="{FF2B5EF4-FFF2-40B4-BE49-F238E27FC236}">
              <a16:creationId xmlns="" xmlns:a16="http://schemas.microsoft.com/office/drawing/2014/main" id="{00000000-0008-0000-0400-000005000000}"/>
            </a:ext>
          </a:extLst>
        </xdr:cNvPr>
        <xdr:cNvSpPr txBox="1"/>
      </xdr:nvSpPr>
      <xdr:spPr>
        <a:xfrm>
          <a:off x="6705600" y="171450"/>
          <a:ext cx="313372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Utilizar este Módulo 5 inclusive para processos de renovação com LAS Cadastro.</a:t>
          </a:r>
        </a:p>
      </xdr:txBody>
    </xdr:sp>
    <xdr:clientData/>
  </xdr:twoCellAnchor>
  <xdr:twoCellAnchor>
    <xdr:from>
      <xdr:col>37</xdr:col>
      <xdr:colOff>38100</xdr:colOff>
      <xdr:row>63</xdr:row>
      <xdr:rowOff>0</xdr:rowOff>
    </xdr:from>
    <xdr:to>
      <xdr:col>54</xdr:col>
      <xdr:colOff>47625</xdr:colOff>
      <xdr:row>67</xdr:row>
      <xdr:rowOff>209550</xdr:rowOff>
    </xdr:to>
    <xdr:sp macro="" textlink="">
      <xdr:nvSpPr>
        <xdr:cNvPr id="6" name="CaixaDeTexto 5">
          <a:extLst>
            <a:ext uri="{FF2B5EF4-FFF2-40B4-BE49-F238E27FC236}">
              <a16:creationId xmlns="" xmlns:a16="http://schemas.microsoft.com/office/drawing/2014/main" id="{00000000-0008-0000-0400-000006000000}"/>
            </a:ext>
          </a:extLst>
        </xdr:cNvPr>
        <xdr:cNvSpPr txBox="1"/>
      </xdr:nvSpPr>
      <xdr:spPr>
        <a:xfrm>
          <a:off x="6819900" y="1147762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36</xdr:col>
      <xdr:colOff>95250</xdr:colOff>
      <xdr:row>13</xdr:row>
      <xdr:rowOff>171450</xdr:rowOff>
    </xdr:from>
    <xdr:to>
      <xdr:col>52</xdr:col>
      <xdr:colOff>180975</xdr:colOff>
      <xdr:row>21</xdr:row>
      <xdr:rowOff>0</xdr:rowOff>
    </xdr:to>
    <xdr:sp macro="" textlink="">
      <xdr:nvSpPr>
        <xdr:cNvPr id="2" name="CaixaDeTexto 1">
          <a:extLst>
            <a:ext uri="{FF2B5EF4-FFF2-40B4-BE49-F238E27FC236}">
              <a16:creationId xmlns="" xmlns:a16="http://schemas.microsoft.com/office/drawing/2014/main" id="{00000000-0008-0000-0500-000002000000}"/>
            </a:ext>
          </a:extLst>
        </xdr:cNvPr>
        <xdr:cNvSpPr txBox="1"/>
      </xdr:nvSpPr>
      <xdr:spPr>
        <a:xfrm>
          <a:off x="6686550" y="2600325"/>
          <a:ext cx="3133725"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qualquer</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informação solicitada neste formulário, poderá ser utilizado campo disponível na Tela 11, identificando explicitamente o item ao qual se refere.</a:t>
          </a:r>
          <a:endParaRPr lang="pt-BR">
            <a:effectLst/>
          </a:endParaRPr>
        </a:p>
      </xdr:txBody>
    </xdr:sp>
    <xdr:clientData/>
  </xdr:twoCellAnchor>
  <xdr:twoCellAnchor>
    <xdr:from>
      <xdr:col>36</xdr:col>
      <xdr:colOff>85725</xdr:colOff>
      <xdr:row>0</xdr:row>
      <xdr:rowOff>171450</xdr:rowOff>
    </xdr:from>
    <xdr:to>
      <xdr:col>52</xdr:col>
      <xdr:colOff>171450</xdr:colOff>
      <xdr:row>12</xdr:row>
      <xdr:rowOff>161924</xdr:rowOff>
    </xdr:to>
    <xdr:sp macro="" textlink="">
      <xdr:nvSpPr>
        <xdr:cNvPr id="4" name="CaixaDeTexto 3">
          <a:extLst>
            <a:ext uri="{FF2B5EF4-FFF2-40B4-BE49-F238E27FC236}">
              <a16:creationId xmlns="" xmlns:a16="http://schemas.microsoft.com/office/drawing/2014/main" id="{00000000-0008-0000-0500-000004000000}"/>
            </a:ext>
          </a:extLst>
        </xdr:cNvPr>
        <xdr:cNvSpPr txBox="1"/>
      </xdr:nvSpPr>
      <xdr:spPr>
        <a:xfrm>
          <a:off x="6677025" y="171450"/>
          <a:ext cx="3133725" cy="2228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Utilizar este Módulo 5 inclusive para processos de renovação com LAS RAS.</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Conforme art. 6º da </a:t>
          </a:r>
          <a:r>
            <a:rPr lang="pt-BR" sz="1100" baseline="0">
              <a:solidFill>
                <a:schemeClr val="dk1"/>
              </a:solidFill>
              <a:effectLst/>
              <a:latin typeface="+mn-lt"/>
              <a:ea typeface="+mn-ea"/>
              <a:cs typeface="+mn-cs"/>
            </a:rPr>
            <a:t>Deliberação Normativa nº 222, de 23 de maio de 2018, os empreendimentos enquadrados sob o código </a:t>
          </a:r>
          <a:r>
            <a:rPr lang="pt-BR" sz="1100" b="1">
              <a:solidFill>
                <a:schemeClr val="dk1"/>
              </a:solidFill>
              <a:effectLst/>
              <a:latin typeface="+mn-lt"/>
              <a:ea typeface="+mn-ea"/>
              <a:cs typeface="+mn-cs"/>
            </a:rPr>
            <a:t>E-05-07-0</a:t>
          </a:r>
          <a:r>
            <a:rPr lang="pt-BR" sz="1100">
              <a:solidFill>
                <a:schemeClr val="dk1"/>
              </a:solidFill>
              <a:effectLst/>
              <a:latin typeface="+mn-lt"/>
              <a:ea typeface="+mn-ea"/>
              <a:cs typeface="+mn-cs"/>
            </a:rPr>
            <a:t> - Atividades e empreendimentos</a:t>
          </a:r>
          <a:r>
            <a:rPr lang="pt-BR" sz="1100" baseline="0">
              <a:solidFill>
                <a:schemeClr val="dk1"/>
              </a:solidFill>
              <a:effectLst/>
              <a:latin typeface="+mn-lt"/>
              <a:ea typeface="+mn-ea"/>
              <a:cs typeface="+mn-cs"/>
            </a:rPr>
            <a:t> residenciais multifamiliar, comerciais ou industriais previstos no art. 4º-B da Lei Estadua 15.979 de 2006 ficam dispensados da renovação de licença de operação.</a:t>
          </a:r>
          <a:endParaRPr lang="pt-BR" sz="1100">
            <a:solidFill>
              <a:schemeClr val="dk1"/>
            </a:solidFill>
            <a:effectLst/>
            <a:latin typeface="+mn-lt"/>
            <a:ea typeface="+mn-ea"/>
            <a:cs typeface="+mn-cs"/>
          </a:endParaRPr>
        </a:p>
      </xdr:txBody>
    </xdr:sp>
    <xdr:clientData/>
  </xdr:twoCellAnchor>
  <xdr:twoCellAnchor>
    <xdr:from>
      <xdr:col>37</xdr:col>
      <xdr:colOff>0</xdr:colOff>
      <xdr:row>59</xdr:row>
      <xdr:rowOff>180975</xdr:rowOff>
    </xdr:from>
    <xdr:to>
      <xdr:col>54</xdr:col>
      <xdr:colOff>9525</xdr:colOff>
      <xdr:row>64</xdr:row>
      <xdr:rowOff>200025</xdr:rowOff>
    </xdr:to>
    <xdr:sp macro="" textlink="">
      <xdr:nvSpPr>
        <xdr:cNvPr id="5" name="CaixaDeTexto 4">
          <a:extLst>
            <a:ext uri="{FF2B5EF4-FFF2-40B4-BE49-F238E27FC236}">
              <a16:creationId xmlns="" xmlns:a16="http://schemas.microsoft.com/office/drawing/2014/main" id="{00000000-0008-0000-0500-000005000000}"/>
            </a:ext>
          </a:extLst>
        </xdr:cNvPr>
        <xdr:cNvSpPr txBox="1"/>
      </xdr:nvSpPr>
      <xdr:spPr>
        <a:xfrm>
          <a:off x="6781800" y="1115377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37</xdr:col>
      <xdr:colOff>0</xdr:colOff>
      <xdr:row>4</xdr:row>
      <xdr:rowOff>0</xdr:rowOff>
    </xdr:from>
    <xdr:to>
      <xdr:col>56</xdr:col>
      <xdr:colOff>1</xdr:colOff>
      <xdr:row>8</xdr:row>
      <xdr:rowOff>133349</xdr:rowOff>
    </xdr:to>
    <xdr:sp macro="" textlink="">
      <xdr:nvSpPr>
        <xdr:cNvPr id="3" name="CaixaDeTexto 2">
          <a:extLst>
            <a:ext uri="{FF2B5EF4-FFF2-40B4-BE49-F238E27FC236}">
              <a16:creationId xmlns="" xmlns:a16="http://schemas.microsoft.com/office/drawing/2014/main" id="{00000000-0008-0000-0600-000003000000}"/>
            </a:ext>
          </a:extLst>
        </xdr:cNvPr>
        <xdr:cNvSpPr txBox="1"/>
      </xdr:nvSpPr>
      <xdr:spPr>
        <a:xfrm>
          <a:off x="6781800" y="819149"/>
          <a:ext cx="3619501" cy="790575"/>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rgbClr val="006666"/>
              </a:solidFill>
            </a:rPr>
            <a:t>Atenção: </a:t>
          </a:r>
        </a:p>
        <a:p>
          <a:pPr algn="l"/>
          <a:r>
            <a:rPr lang="pt-BR" sz="1100"/>
            <a:t>LAC = Licenciamento ambiental concomitante; </a:t>
          </a:r>
        </a:p>
        <a:p>
          <a:pPr algn="l"/>
          <a:r>
            <a:rPr lang="pt-BR" sz="1100"/>
            <a:t>LAT = Licenciamento ambiental trifásico.</a:t>
          </a:r>
        </a:p>
      </xdr:txBody>
    </xdr:sp>
    <xdr:clientData/>
  </xdr:twoCellAnchor>
  <xdr:twoCellAnchor>
    <xdr:from>
      <xdr:col>36</xdr:col>
      <xdr:colOff>180975</xdr:colOff>
      <xdr:row>76</xdr:row>
      <xdr:rowOff>152400</xdr:rowOff>
    </xdr:from>
    <xdr:to>
      <xdr:col>49</xdr:col>
      <xdr:colOff>133350</xdr:colOff>
      <xdr:row>81</xdr:row>
      <xdr:rowOff>95250</xdr:rowOff>
    </xdr:to>
    <xdr:sp macro="" textlink="">
      <xdr:nvSpPr>
        <xdr:cNvPr id="2" name="CaixaDeTexto 1">
          <a:extLst>
            <a:ext uri="{FF2B5EF4-FFF2-40B4-BE49-F238E27FC236}">
              <a16:creationId xmlns="" xmlns:a16="http://schemas.microsoft.com/office/drawing/2014/main" id="{00000000-0008-0000-0600-000002000000}"/>
            </a:ext>
          </a:extLst>
        </xdr:cNvPr>
        <xdr:cNvSpPr txBox="1"/>
      </xdr:nvSpPr>
      <xdr:spPr>
        <a:xfrm>
          <a:off x="6762750" y="14087475"/>
          <a:ext cx="2428875" cy="8191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00" b="1">
              <a:solidFill>
                <a:srgbClr val="006666"/>
              </a:solidFill>
              <a:effectLst/>
              <a:latin typeface="+mn-lt"/>
              <a:ea typeface="+mn-ea"/>
              <a:cs typeface="+mn-cs"/>
            </a:rPr>
            <a:t>Concomitâncias possíveis:</a:t>
          </a:r>
        </a:p>
        <a:p>
          <a:r>
            <a:rPr lang="pt-BR" sz="1000" b="1">
              <a:solidFill>
                <a:schemeClr val="dk1"/>
              </a:solidFill>
              <a:effectLst/>
              <a:latin typeface="+mn-lt"/>
              <a:ea typeface="+mn-ea"/>
              <a:cs typeface="+mn-cs"/>
            </a:rPr>
            <a:t>LAC1</a:t>
          </a:r>
          <a:r>
            <a:rPr lang="pt-BR" sz="1000">
              <a:solidFill>
                <a:schemeClr val="dk1"/>
              </a:solidFill>
              <a:effectLst/>
              <a:latin typeface="+mn-lt"/>
              <a:ea typeface="+mn-ea"/>
              <a:cs typeface="+mn-cs"/>
            </a:rPr>
            <a:t> = LP + LI + LO (fase única)</a:t>
          </a:r>
        </a:p>
        <a:p>
          <a:r>
            <a:rPr lang="pt-BR" sz="1000" b="1">
              <a:solidFill>
                <a:schemeClr val="dk1"/>
              </a:solidFill>
              <a:effectLst/>
              <a:latin typeface="+mn-lt"/>
              <a:ea typeface="+mn-ea"/>
              <a:cs typeface="+mn-cs"/>
            </a:rPr>
            <a:t>LAC2</a:t>
          </a:r>
          <a:r>
            <a:rPr lang="pt-BR" sz="1000">
              <a:solidFill>
                <a:schemeClr val="dk1"/>
              </a:solidFill>
              <a:effectLst/>
              <a:latin typeface="+mn-lt"/>
              <a:ea typeface="+mn-ea"/>
              <a:cs typeface="+mn-cs"/>
            </a:rPr>
            <a:t> = LP + LI (fase única); posterior LO </a:t>
          </a:r>
        </a:p>
        <a:p>
          <a:r>
            <a:rPr lang="pt-BR" sz="1000" i="1">
              <a:solidFill>
                <a:srgbClr val="006666"/>
              </a:solidFill>
              <a:effectLst/>
              <a:latin typeface="+mn-lt"/>
              <a:ea typeface="+mn-ea"/>
              <a:cs typeface="+mn-cs"/>
            </a:rPr>
            <a:t>ou</a:t>
          </a:r>
          <a:r>
            <a:rPr lang="pt-BR" sz="1000">
              <a:solidFill>
                <a:schemeClr val="dk1"/>
              </a:solidFill>
              <a:effectLst/>
              <a:latin typeface="+mn-lt"/>
              <a:ea typeface="+mn-ea"/>
              <a:cs typeface="+mn-cs"/>
            </a:rPr>
            <a:t> </a:t>
          </a:r>
          <a:r>
            <a:rPr lang="pt-BR" sz="1000" b="1">
              <a:solidFill>
                <a:schemeClr val="dk1"/>
              </a:solidFill>
              <a:effectLst/>
              <a:latin typeface="+mn-lt"/>
              <a:ea typeface="+mn-ea"/>
              <a:cs typeface="+mn-cs"/>
            </a:rPr>
            <a:t>LAC2</a:t>
          </a:r>
          <a:r>
            <a:rPr lang="pt-BR" sz="1000">
              <a:solidFill>
                <a:schemeClr val="dk1"/>
              </a:solidFill>
              <a:effectLst/>
              <a:latin typeface="+mn-lt"/>
              <a:ea typeface="+mn-ea"/>
              <a:cs typeface="+mn-cs"/>
            </a:rPr>
            <a:t> = LP, Posterior LI + LO (fase única)</a:t>
          </a:r>
        </a:p>
        <a:p>
          <a:endParaRPr lang="pt-BR" sz="1000"/>
        </a:p>
      </xdr:txBody>
    </xdr:sp>
    <xdr:clientData/>
  </xdr:twoCellAnchor>
  <xdr:twoCellAnchor>
    <xdr:from>
      <xdr:col>37</xdr:col>
      <xdr:colOff>0</xdr:colOff>
      <xdr:row>9</xdr:row>
      <xdr:rowOff>57150</xdr:rowOff>
    </xdr:from>
    <xdr:to>
      <xdr:col>53</xdr:col>
      <xdr:colOff>85725</xdr:colOff>
      <xdr:row>16</xdr:row>
      <xdr:rowOff>57150</xdr:rowOff>
    </xdr:to>
    <xdr:sp macro="" textlink="">
      <xdr:nvSpPr>
        <xdr:cNvPr id="4" name="CaixaDeTexto 3">
          <a:extLst>
            <a:ext uri="{FF2B5EF4-FFF2-40B4-BE49-F238E27FC236}">
              <a16:creationId xmlns="" xmlns:a16="http://schemas.microsoft.com/office/drawing/2014/main" id="{00000000-0008-0000-0600-000004000000}"/>
            </a:ext>
          </a:extLst>
        </xdr:cNvPr>
        <xdr:cNvSpPr txBox="1"/>
      </xdr:nvSpPr>
      <xdr:spPr>
        <a:xfrm>
          <a:off x="6762750" y="1533525"/>
          <a:ext cx="3133725"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a informação solicitada, poderá ser utilizado campo disponível na Tela 11, identificando explicitamente o item ao qual se refere.</a:t>
          </a:r>
        </a:p>
      </xdr:txBody>
    </xdr:sp>
    <xdr:clientData/>
  </xdr:twoCellAnchor>
  <xdr:twoCellAnchor>
    <xdr:from>
      <xdr:col>36</xdr:col>
      <xdr:colOff>161925</xdr:colOff>
      <xdr:row>59</xdr:row>
      <xdr:rowOff>161925</xdr:rowOff>
    </xdr:from>
    <xdr:to>
      <xdr:col>53</xdr:col>
      <xdr:colOff>171450</xdr:colOff>
      <xdr:row>64</xdr:row>
      <xdr:rowOff>180975</xdr:rowOff>
    </xdr:to>
    <xdr:sp macro="" textlink="">
      <xdr:nvSpPr>
        <xdr:cNvPr id="5" name="CaixaDeTexto 4">
          <a:extLst>
            <a:ext uri="{FF2B5EF4-FFF2-40B4-BE49-F238E27FC236}">
              <a16:creationId xmlns="" xmlns:a16="http://schemas.microsoft.com/office/drawing/2014/main" id="{00000000-0008-0000-0600-000005000000}"/>
            </a:ext>
          </a:extLst>
        </xdr:cNvPr>
        <xdr:cNvSpPr txBox="1"/>
      </xdr:nvSpPr>
      <xdr:spPr>
        <a:xfrm>
          <a:off x="6734175" y="1081087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37</xdr:col>
      <xdr:colOff>28574</xdr:colOff>
      <xdr:row>1</xdr:row>
      <xdr:rowOff>114300</xdr:rowOff>
    </xdr:from>
    <xdr:to>
      <xdr:col>56</xdr:col>
      <xdr:colOff>28575</xdr:colOff>
      <xdr:row>23</xdr:row>
      <xdr:rowOff>38100</xdr:rowOff>
    </xdr:to>
    <xdr:sp macro="" textlink="">
      <xdr:nvSpPr>
        <xdr:cNvPr id="2" name="CaixaDeTexto 1">
          <a:extLst>
            <a:ext uri="{FF2B5EF4-FFF2-40B4-BE49-F238E27FC236}">
              <a16:creationId xmlns="" xmlns:a16="http://schemas.microsoft.com/office/drawing/2014/main" id="{00000000-0008-0000-0700-000002000000}"/>
            </a:ext>
          </a:extLst>
        </xdr:cNvPr>
        <xdr:cNvSpPr txBox="1"/>
      </xdr:nvSpPr>
      <xdr:spPr>
        <a:xfrm>
          <a:off x="7724774" y="304800"/>
          <a:ext cx="4102101" cy="3784600"/>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rgbClr val="006666"/>
              </a:solidFill>
            </a:rPr>
            <a:t>Atenção: </a:t>
          </a:r>
          <a:r>
            <a:rPr lang="pt-BR" sz="1100"/>
            <a:t>Ficam dispensadas do processo de renovação de regularização de ambiental, LO, LAS ou AAF,  as seguintes atividades listadas no artigo 12 da DN COPAM nº 217/2017</a:t>
          </a:r>
          <a:r>
            <a:rPr lang="pt-BR" sz="1100" baseline="0"/>
            <a:t> ou DN 222/2018</a:t>
          </a:r>
          <a:r>
            <a:rPr lang="pt-BR" sz="1100"/>
            <a:t>:</a:t>
          </a:r>
          <a:br>
            <a:rPr lang="pt-BR" sz="1100"/>
          </a:br>
          <a:r>
            <a:rPr lang="pt-BR" sz="1100"/>
            <a:t/>
          </a:r>
          <a:br>
            <a:rPr lang="pt-BR" sz="1100"/>
          </a:br>
          <a:r>
            <a:rPr lang="pt-BR" sz="1100"/>
            <a:t>E-01 Infraestrutura de transporte; </a:t>
          </a:r>
          <a:br>
            <a:rPr lang="pt-BR" sz="1100"/>
          </a:br>
          <a:r>
            <a:rPr lang="pt-BR" sz="1100"/>
            <a:t>E-02-03-8 Linhas de transmissão de energia elétrica; </a:t>
          </a:r>
          <a:br>
            <a:rPr lang="pt-BR" sz="1100"/>
          </a:br>
          <a:r>
            <a:rPr lang="pt-BR" sz="1100"/>
            <a:t>E-03-01-8 Barragem de saneamento ou perenização; </a:t>
          </a:r>
          <a:br>
            <a:rPr lang="pt-BR" sz="1100"/>
          </a:br>
          <a:r>
            <a:rPr lang="pt-BR" sz="1100"/>
            <a:t>E-05-01-1 Barragens ou bacias de amortecimento de cheias; </a:t>
          </a:r>
          <a:br>
            <a:rPr lang="pt-BR" sz="1100"/>
          </a:br>
          <a:r>
            <a:rPr lang="pt-BR" sz="1100"/>
            <a:t>E-05-02-9 Diques de contenção de cheias de corpo d’água; </a:t>
          </a:r>
          <a:br>
            <a:rPr lang="pt-BR" sz="1100"/>
          </a:br>
          <a:r>
            <a:rPr lang="pt-BR" sz="1100"/>
            <a:t>E-03-02-6 Canalização e/ou retificação de curso d’água; </a:t>
          </a:r>
          <a:br>
            <a:rPr lang="pt-BR" sz="1100"/>
          </a:br>
          <a:r>
            <a:rPr lang="pt-BR" sz="1100"/>
            <a:t>E-04 Parcelamento do solo; </a:t>
          </a:r>
          <a:br>
            <a:rPr lang="pt-BR" sz="1100"/>
          </a:br>
          <a:r>
            <a:rPr lang="pt-BR" sz="1100"/>
            <a:t>E-05-04-5 Transposição de águas entre bacias; </a:t>
          </a:r>
          <a:br>
            <a:rPr lang="pt-BR" sz="1100"/>
          </a:br>
          <a:r>
            <a:rPr lang="pt-BR" sz="1100"/>
            <a:t>E-03-05-0 Interceptores, emissários, elevatórias e reversão de esgoto; </a:t>
          </a:r>
          <a:br>
            <a:rPr lang="pt-BR" sz="1100"/>
          </a:br>
          <a:r>
            <a:rPr lang="pt-BR" sz="1100"/>
            <a:t>E-05-06-0 Parques cemitérios; </a:t>
          </a:r>
          <a:br>
            <a:rPr lang="pt-BR" sz="1100"/>
          </a:br>
          <a:r>
            <a:rPr lang="pt-BR" sz="1100"/>
            <a:t>G-05 Infraestrutura de irrigação.</a:t>
          </a:r>
        </a:p>
        <a:p>
          <a:pPr algn="l"/>
          <a:r>
            <a:rPr lang="pt-BR" sz="1100"/>
            <a:t>E-05-07-0- Atividades e empreendimentos</a:t>
          </a:r>
          <a:r>
            <a:rPr lang="pt-BR" sz="1100" baseline="0"/>
            <a:t> residenciais multifamiliar, comerciais ou industriais previstos no art. 4º-B da Lei Estadua 15.979 de 2006, desde que sujeitos ao licenciamento ambiental estadual nos termos da Deliberação Normativa nº 222, de 23 de maio de 2018.</a:t>
          </a:r>
          <a:endParaRPr lang="pt-BR" sz="1100"/>
        </a:p>
      </xdr:txBody>
    </xdr:sp>
    <xdr:clientData/>
  </xdr:twoCellAnchor>
  <xdr:twoCellAnchor>
    <xdr:from>
      <xdr:col>36</xdr:col>
      <xdr:colOff>180975</xdr:colOff>
      <xdr:row>59</xdr:row>
      <xdr:rowOff>19050</xdr:rowOff>
    </xdr:from>
    <xdr:to>
      <xdr:col>53</xdr:col>
      <xdr:colOff>76200</xdr:colOff>
      <xdr:row>65</xdr:row>
      <xdr:rowOff>38101</xdr:rowOff>
    </xdr:to>
    <xdr:sp macro="" textlink="">
      <xdr:nvSpPr>
        <xdr:cNvPr id="3" name="CaixaDeTexto 2">
          <a:extLst>
            <a:ext uri="{FF2B5EF4-FFF2-40B4-BE49-F238E27FC236}">
              <a16:creationId xmlns="" xmlns:a16="http://schemas.microsoft.com/office/drawing/2014/main" id="{00000000-0008-0000-0700-000003000000}"/>
            </a:ext>
          </a:extLst>
        </xdr:cNvPr>
        <xdr:cNvSpPr txBox="1"/>
      </xdr:nvSpPr>
      <xdr:spPr>
        <a:xfrm>
          <a:off x="6772275" y="10668000"/>
          <a:ext cx="31337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a informação solicitada, poderá ser utilizado campo disponível na Tela 11, identificando explicitamente o item ao qual se refere.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104775</xdr:colOff>
      <xdr:row>30</xdr:row>
      <xdr:rowOff>104776</xdr:rowOff>
    </xdr:from>
    <xdr:to>
      <xdr:col>53</xdr:col>
      <xdr:colOff>104775</xdr:colOff>
      <xdr:row>38</xdr:row>
      <xdr:rowOff>28576</xdr:rowOff>
    </xdr:to>
    <xdr:sp macro="" textlink="">
      <xdr:nvSpPr>
        <xdr:cNvPr id="4" name="CaixaDeTexto 3">
          <a:extLst>
            <a:ext uri="{FF2B5EF4-FFF2-40B4-BE49-F238E27FC236}">
              <a16:creationId xmlns="" xmlns:a16="http://schemas.microsoft.com/office/drawing/2014/main" id="{00000000-0008-0000-0800-000004000000}"/>
            </a:ext>
          </a:extLst>
        </xdr:cNvPr>
        <xdr:cNvSpPr txBox="1"/>
      </xdr:nvSpPr>
      <xdr:spPr>
        <a:xfrm>
          <a:off x="6696075" y="5029201"/>
          <a:ext cx="32385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u="sng">
              <a:solidFill>
                <a:srgbClr val="006666"/>
              </a:solidFill>
            </a:rPr>
            <a:t>Número de veículos </a:t>
          </a:r>
          <a:r>
            <a:rPr lang="pt-BR"/>
            <a:t>= Número de cavalos mecânicos </a:t>
          </a:r>
          <a:r>
            <a:rPr lang="pt-BR" u="sng">
              <a:solidFill>
                <a:srgbClr val="006666"/>
              </a:solidFill>
            </a:rPr>
            <a:t>Número de equipamentos </a:t>
          </a:r>
          <a:r>
            <a:rPr lang="pt-BR"/>
            <a:t>= Número de carretas </a:t>
          </a:r>
          <a:endParaRPr lang="pt-BR" sz="1100"/>
        </a:p>
      </xdr:txBody>
    </xdr:sp>
    <xdr:clientData/>
  </xdr:twoCellAnchor>
  <xdr:twoCellAnchor>
    <xdr:from>
      <xdr:col>36</xdr:col>
      <xdr:colOff>152400</xdr:colOff>
      <xdr:row>61</xdr:row>
      <xdr:rowOff>47624</xdr:rowOff>
    </xdr:from>
    <xdr:to>
      <xdr:col>54</xdr:col>
      <xdr:colOff>9525</xdr:colOff>
      <xdr:row>67</xdr:row>
      <xdr:rowOff>171449</xdr:rowOff>
    </xdr:to>
    <xdr:sp macro="" textlink="">
      <xdr:nvSpPr>
        <xdr:cNvPr id="5" name="CaixaDeTexto 4">
          <a:extLst>
            <a:ext uri="{FF2B5EF4-FFF2-40B4-BE49-F238E27FC236}">
              <a16:creationId xmlns="" xmlns:a16="http://schemas.microsoft.com/office/drawing/2014/main" id="{00000000-0008-0000-0800-000005000000}"/>
            </a:ext>
          </a:extLst>
        </xdr:cNvPr>
        <xdr:cNvSpPr txBox="1"/>
      </xdr:nvSpPr>
      <xdr:spPr>
        <a:xfrm>
          <a:off x="6743700" y="10734674"/>
          <a:ext cx="3286125"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a:t>Em </a:t>
          </a:r>
          <a:r>
            <a:rPr lang="pt-BR" u="sng">
              <a:solidFill>
                <a:srgbClr val="006666"/>
              </a:solidFill>
            </a:rPr>
            <a:t>Endereço, </a:t>
          </a:r>
          <a:r>
            <a:rPr lang="pt-BR" u="none">
              <a:solidFill>
                <a:sysClr val="windowText" lastClr="000000"/>
              </a:solidFill>
            </a:rPr>
            <a:t>informar R</a:t>
          </a:r>
          <a:r>
            <a:rPr lang="pt-BR">
              <a:solidFill>
                <a:sysClr val="windowText" lastClr="000000"/>
              </a:solidFill>
            </a:rPr>
            <a:t>ua, Av., Rod., BR, número, complemento, distrito, município, CEP</a:t>
          </a:r>
          <a:r>
            <a:rPr lang="pt-BR"/>
            <a:t>, E-mail, Caixa Postal, telefone.</a:t>
          </a:r>
          <a:endParaRPr lang="pt-BR" sz="1100"/>
        </a:p>
      </xdr:txBody>
    </xdr:sp>
    <xdr:clientData/>
  </xdr:twoCellAnchor>
  <xdr:twoCellAnchor>
    <xdr:from>
      <xdr:col>36</xdr:col>
      <xdr:colOff>114300</xdr:colOff>
      <xdr:row>38</xdr:row>
      <xdr:rowOff>247650</xdr:rowOff>
    </xdr:from>
    <xdr:to>
      <xdr:col>53</xdr:col>
      <xdr:colOff>133350</xdr:colOff>
      <xdr:row>44</xdr:row>
      <xdr:rowOff>47625</xdr:rowOff>
    </xdr:to>
    <xdr:sp macro="" textlink="">
      <xdr:nvSpPr>
        <xdr:cNvPr id="6" name="CaixaDeTexto 5">
          <a:extLst>
            <a:ext uri="{FF2B5EF4-FFF2-40B4-BE49-F238E27FC236}">
              <a16:creationId xmlns="" xmlns:a16="http://schemas.microsoft.com/office/drawing/2014/main" id="{00000000-0008-0000-0800-000006000000}"/>
            </a:ext>
          </a:extLst>
        </xdr:cNvPr>
        <xdr:cNvSpPr txBox="1"/>
      </xdr:nvSpPr>
      <xdr:spPr>
        <a:xfrm>
          <a:off x="6705600" y="6105525"/>
          <a:ext cx="3257550"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a:t>Poderão</a:t>
          </a:r>
          <a:r>
            <a:rPr lang="pt-BR" baseline="0"/>
            <a:t> ser inseridas tantas linhas quantas forem necessárias para resposta aos</a:t>
          </a:r>
          <a:r>
            <a:rPr lang="pt-BR"/>
            <a:t> itens </a:t>
          </a:r>
          <a:r>
            <a:rPr lang="pt-BR" b="1">
              <a:solidFill>
                <a:srgbClr val="006666"/>
              </a:solidFill>
            </a:rPr>
            <a:t>4.2, 4.3, 4.4</a:t>
          </a:r>
          <a:r>
            <a:rPr lang="pt-BR" b="1" baseline="0">
              <a:solidFill>
                <a:srgbClr val="006666"/>
              </a:solidFill>
            </a:rPr>
            <a:t> e 5.2.1.</a:t>
          </a:r>
          <a:endParaRPr lang="pt-BR" sz="1100" b="1">
            <a:solidFill>
              <a:srgbClr val="006666"/>
            </a:solidFill>
          </a:endParaRPr>
        </a:p>
      </xdr:txBody>
    </xdr:sp>
    <xdr:clientData/>
  </xdr:twoCellAnchor>
  <xdr:twoCellAnchor>
    <xdr:from>
      <xdr:col>36</xdr:col>
      <xdr:colOff>171450</xdr:colOff>
      <xdr:row>74</xdr:row>
      <xdr:rowOff>342900</xdr:rowOff>
    </xdr:from>
    <xdr:to>
      <xdr:col>53</xdr:col>
      <xdr:colOff>180975</xdr:colOff>
      <xdr:row>81</xdr:row>
      <xdr:rowOff>47625</xdr:rowOff>
    </xdr:to>
    <xdr:sp macro="" textlink="">
      <xdr:nvSpPr>
        <xdr:cNvPr id="7" name="CaixaDeTexto 6">
          <a:extLst>
            <a:ext uri="{FF2B5EF4-FFF2-40B4-BE49-F238E27FC236}">
              <a16:creationId xmlns="" xmlns:a16="http://schemas.microsoft.com/office/drawing/2014/main" id="{00000000-0008-0000-0800-000007000000}"/>
            </a:ext>
          </a:extLst>
        </xdr:cNvPr>
        <xdr:cNvSpPr txBox="1"/>
      </xdr:nvSpPr>
      <xdr:spPr>
        <a:xfrm>
          <a:off x="6762750" y="13430250"/>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5.1.</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59532</xdr:colOff>
      <xdr:row>71</xdr:row>
      <xdr:rowOff>34017</xdr:rowOff>
    </xdr:from>
    <xdr:to>
      <xdr:col>6</xdr:col>
      <xdr:colOff>101714</xdr:colOff>
      <xdr:row>74</xdr:row>
      <xdr:rowOff>20070</xdr:rowOff>
    </xdr:to>
    <xdr:pic>
      <xdr:nvPicPr>
        <xdr:cNvPr id="2" name="Imagem 1">
          <a:extLst>
            <a:ext uri="{FF2B5EF4-FFF2-40B4-BE49-F238E27FC236}">
              <a16:creationId xmlns=""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307182" y="9759042"/>
          <a:ext cx="804182" cy="748053"/>
        </a:xfrm>
        <a:prstGeom prst="rect">
          <a:avLst/>
        </a:prstGeom>
        <a:solidFill>
          <a:srgbClr val="FFFFFF"/>
        </a:solid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37</xdr:col>
      <xdr:colOff>95250</xdr:colOff>
      <xdr:row>24</xdr:row>
      <xdr:rowOff>333375</xdr:rowOff>
    </xdr:from>
    <xdr:to>
      <xdr:col>43</xdr:col>
      <xdr:colOff>57151</xdr:colOff>
      <xdr:row>29</xdr:row>
      <xdr:rowOff>171450</xdr:rowOff>
    </xdr:to>
    <xdr:sp macro="" textlink="">
      <xdr:nvSpPr>
        <xdr:cNvPr id="2" name="CaixaDeTexto 1">
          <a:extLst>
            <a:ext uri="{FF2B5EF4-FFF2-40B4-BE49-F238E27FC236}">
              <a16:creationId xmlns="" xmlns:a16="http://schemas.microsoft.com/office/drawing/2014/main" id="{6C1AAA9C-C51F-490F-9076-506C5CB23F84}"/>
            </a:ext>
          </a:extLst>
        </xdr:cNvPr>
        <xdr:cNvSpPr txBox="1"/>
      </xdr:nvSpPr>
      <xdr:spPr>
        <a:xfrm>
          <a:off x="7296150" y="7010400"/>
          <a:ext cx="3619501" cy="1647825"/>
        </a:xfrm>
        <a:prstGeom prst="rect">
          <a:avLst/>
        </a:prstGeom>
        <a:solidFill>
          <a:srgbClr val="92D050"/>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06666"/>
              </a:solidFill>
            </a:rPr>
            <a:t>Atenção: </a:t>
          </a:r>
        </a:p>
        <a:p>
          <a:endParaRPr lang="pt-BR" sz="1200" b="1">
            <a:solidFill>
              <a:srgbClr val="006666"/>
            </a:solidFill>
            <a:effectLst/>
            <a:latin typeface="+mn-lt"/>
            <a:ea typeface="+mn-ea"/>
            <a:cs typeface="+mn-cs"/>
          </a:endParaRPr>
        </a:p>
        <a:p>
          <a:r>
            <a:rPr lang="pt-BR" sz="1100" b="1">
              <a:solidFill>
                <a:schemeClr val="dk1"/>
              </a:solidFill>
              <a:effectLst/>
              <a:latin typeface="+mn-lt"/>
              <a:ea typeface="+mn-ea"/>
              <a:cs typeface="+mn-cs"/>
            </a:rPr>
            <a:t>Exemplo de informação a ser</a:t>
          </a:r>
          <a:r>
            <a:rPr lang="pt-BR" sz="1100" b="1" baseline="0">
              <a:solidFill>
                <a:schemeClr val="dk1"/>
              </a:solidFill>
              <a:effectLst/>
              <a:latin typeface="+mn-lt"/>
              <a:ea typeface="+mn-ea"/>
              <a:cs typeface="+mn-cs"/>
            </a:rPr>
            <a:t> inserida nesse campo:</a:t>
          </a:r>
        </a:p>
        <a:p>
          <a:endParaRPr lang="pt-BR" sz="1100" baseline="0">
            <a:solidFill>
              <a:schemeClr val="dk1"/>
            </a:solidFill>
            <a:effectLst/>
            <a:latin typeface="+mn-lt"/>
            <a:ea typeface="+mn-ea"/>
            <a:cs typeface="+mn-cs"/>
          </a:endParaRPr>
        </a:p>
        <a:p>
          <a:r>
            <a:rPr lang="pt-BR" sz="1100">
              <a:solidFill>
                <a:schemeClr val="dk1"/>
              </a:solidFill>
              <a:effectLst/>
              <a:latin typeface="+mn-lt"/>
              <a:ea typeface="+mn-ea"/>
              <a:cs typeface="+mn-cs"/>
            </a:rPr>
            <a:t>Necessidade de Autorização de Manejo de Fauna;</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Detalhamento de localização do EIA/RIMA para posterior realização de audiência pública. </a:t>
          </a:r>
        </a:p>
        <a:p>
          <a:pPr algn="l"/>
          <a:endParaRPr lang="pt-BR" sz="1100"/>
        </a:p>
        <a:p>
          <a:pPr algn="l"/>
          <a:endParaRPr lang="pt-B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1148534/Documents/Documentos/declaracao-dcp-2017.v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ela Inicial"/>
      <sheetName val="Tela 1"/>
      <sheetName val="Tela 2"/>
      <sheetName val="Tela 3"/>
      <sheetName val="Tela 4"/>
      <sheetName val="Tela 5"/>
      <sheetName val="Formulario"/>
      <sheetName val="Observações"/>
    </sheetNames>
    <sheetDataSet>
      <sheetData sheetId="0" refreshError="1"/>
      <sheetData sheetId="1"/>
      <sheetData sheetId="2">
        <row r="64">
          <cell r="C64" t="str">
            <v>Selecionar local do lançamento:</v>
          </cell>
        </row>
        <row r="65">
          <cell r="C65" t="str">
            <v>Rede pública/Estação de tratamento de efluentes municipal</v>
          </cell>
        </row>
        <row r="66">
          <cell r="C66" t="str">
            <v>Corpo de água receptor</v>
          </cell>
        </row>
        <row r="67">
          <cell r="C67" t="str">
            <v>Estação de tratamento de efluente no próprio empreendimento</v>
          </cell>
        </row>
        <row r="68">
          <cell r="C68" t="str">
            <v>Outro.</v>
          </cell>
        </row>
        <row r="77">
          <cell r="C77" t="str">
            <v>Selecione bacia/UPGRH:</v>
          </cell>
        </row>
        <row r="78">
          <cell r="C78" t="str">
            <v xml:space="preserve">Rio Doce  - DO1 - Rio Piranga </v>
          </cell>
        </row>
        <row r="79">
          <cell r="C79" t="str">
            <v xml:space="preserve">Rio Doce  - DO2 - Rio Piracicaba </v>
          </cell>
        </row>
        <row r="80">
          <cell r="C80" t="str">
            <v xml:space="preserve">Rio Doce  - DO3 - Rio Santo Antônio </v>
          </cell>
        </row>
        <row r="81">
          <cell r="C81" t="str">
            <v xml:space="preserve">Rio Doce  - DO4 - Rio Suaçuí Grande </v>
          </cell>
        </row>
        <row r="82">
          <cell r="C82" t="str">
            <v xml:space="preserve">Rio Doce  - DO5 - Rio Caratinga </v>
          </cell>
        </row>
        <row r="83">
          <cell r="C83" t="str">
            <v>Rio Doce  - DO6 - Rio Manhuaçú</v>
          </cell>
        </row>
        <row r="84">
          <cell r="C84" t="str">
            <v xml:space="preserve">Rio Grande - GD1 - Alto Rio Grande </v>
          </cell>
        </row>
        <row r="85">
          <cell r="C85" t="str">
            <v xml:space="preserve">Rio Grande - GD2 - Rio das Mortes </v>
          </cell>
        </row>
        <row r="86">
          <cell r="C86" t="str">
            <v xml:space="preserve">Rio Grande - GD3 - Entorno do Reservatório de Furnas </v>
          </cell>
        </row>
        <row r="87">
          <cell r="C87" t="str">
            <v xml:space="preserve">Rio Grande - GD4 - Rio Verde </v>
          </cell>
        </row>
        <row r="88">
          <cell r="C88" t="str">
            <v xml:space="preserve">Rio Grande - GD5 - Rio Sapucaí </v>
          </cell>
        </row>
        <row r="89">
          <cell r="C89" t="str">
            <v xml:space="preserve">Rio Grande - GD6 - Afluentes Mineiros dos Rios Mogi-Guaçu e Pardo </v>
          </cell>
        </row>
        <row r="90">
          <cell r="C90" t="str">
            <v xml:space="preserve">Rio Grande - GD7 - Médio Rio Grande </v>
          </cell>
        </row>
        <row r="91">
          <cell r="C91" t="str">
            <v>Rio Grande - GD8 - Baixo Rio Grande</v>
          </cell>
        </row>
        <row r="92">
          <cell r="C92" t="str">
            <v xml:space="preserve">Rio Jequitinhonha - JQ1 - Alto Rio Jequitinhonha </v>
          </cell>
        </row>
        <row r="93">
          <cell r="C93" t="str">
            <v xml:space="preserve">Rio Jequitinhonha - JQ2 - Rio Araçuaí </v>
          </cell>
        </row>
        <row r="94">
          <cell r="C94" t="str">
            <v>Rio Jequitinhonha - JQ3 - Médio e Baixo Rio Jequitinhonha</v>
          </cell>
        </row>
        <row r="95">
          <cell r="C95" t="str">
            <v xml:space="preserve">Rio Paranaíba - PN1 - Alto Rio Paranaiba </v>
          </cell>
        </row>
        <row r="96">
          <cell r="C96" t="str">
            <v xml:space="preserve">Rio Paranaíba - PN2 - Rio Araguari </v>
          </cell>
        </row>
        <row r="97">
          <cell r="C97" t="str">
            <v>Rio Paranaíba - PN3 - Baixo Rio Paranaíba</v>
          </cell>
        </row>
        <row r="98">
          <cell r="C98" t="str">
            <v xml:space="preserve">Rio Paraíba do Sul - PS1 - Rios Preto e Paraibuna </v>
          </cell>
        </row>
        <row r="99">
          <cell r="C99" t="str">
            <v>Rio Paraíba do Sul - PS2 - Rios Pomba e Muriaé</v>
          </cell>
        </row>
        <row r="100">
          <cell r="C100" t="str">
            <v>Rio Pardo - PA1 - Rio Pardo</v>
          </cell>
        </row>
        <row r="101">
          <cell r="C101" t="str">
            <v>Rios Piracicaba e Jaguari - PJ1 - Rios Piracicaba e Jaguarí</v>
          </cell>
        </row>
        <row r="102">
          <cell r="C102" t="str">
            <v xml:space="preserve">Rio São Francisco - SF1 - Alto Rio São Francisco </v>
          </cell>
        </row>
        <row r="103">
          <cell r="C103" t="str">
            <v xml:space="preserve">Rio São Francisco - SF2 - Rio Pará </v>
          </cell>
        </row>
        <row r="104">
          <cell r="C104" t="str">
            <v xml:space="preserve">Rio São Francisco - SF3 - Rio Paraopeba </v>
          </cell>
        </row>
        <row r="105">
          <cell r="C105" t="str">
            <v xml:space="preserve">Rio São Francisco - SF4 - Entorno da Represa de Três Marias </v>
          </cell>
        </row>
        <row r="106">
          <cell r="C106" t="str">
            <v xml:space="preserve">Rio São Francisco - SF5 - Rio das Velhas </v>
          </cell>
        </row>
        <row r="107">
          <cell r="C107" t="str">
            <v xml:space="preserve">Rio São Francisco - SF6 - Rios Jequitaí e Pacuí </v>
          </cell>
        </row>
        <row r="108">
          <cell r="C108" t="str">
            <v xml:space="preserve">Rio São Francisco - SF7 - Rio Paracatu </v>
          </cell>
        </row>
        <row r="109">
          <cell r="C109" t="str">
            <v xml:space="preserve">Rio São Francisco - SF8 - Rio Urucuia </v>
          </cell>
        </row>
        <row r="110">
          <cell r="C110" t="str">
            <v xml:space="preserve">Rio São Francisco - SF9 - Rio Pandeiros </v>
          </cell>
        </row>
        <row r="111">
          <cell r="C111" t="str">
            <v>Rio São Francisco - SF10 - Rio Verde Grande</v>
          </cell>
        </row>
        <row r="112">
          <cell r="C112" t="str">
            <v>Rios do Leste - MU1 - Rio Mucuri</v>
          </cell>
        </row>
        <row r="113">
          <cell r="C113" t="str">
            <v>Rios do Leste - SM1 - Rio São Mateus</v>
          </cell>
        </row>
        <row r="114">
          <cell r="C114" t="str">
            <v xml:space="preserve">Rios do Leste - Rio Alcobaça ou Itanhém </v>
          </cell>
        </row>
        <row r="115">
          <cell r="C115" t="str">
            <v xml:space="preserve">Rios do Leste - Rio Buranhém </v>
          </cell>
        </row>
        <row r="116">
          <cell r="C116" t="str">
            <v xml:space="preserve">Rios do Leste - Rio Itabapoana </v>
          </cell>
        </row>
        <row r="117">
          <cell r="C117" t="str">
            <v xml:space="preserve">Rios do Leste - Rio Itapemirim </v>
          </cell>
        </row>
        <row r="118">
          <cell r="C118" t="str">
            <v xml:space="preserve">Rios do Leste - Rio Itaúnas </v>
          </cell>
        </row>
        <row r="119">
          <cell r="C119" t="str">
            <v xml:space="preserve">Rios do Leste - Rio Jucuruçu </v>
          </cell>
        </row>
        <row r="120">
          <cell r="C120" t="str">
            <v>Rios do Leste - Rio Peruíbe</v>
          </cell>
        </row>
      </sheetData>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idesisema.meioambiente.mg.gov.br/"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idesisema.meioambiente.mg.gov.br/"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meioambiente.mg.gov.br/component/content/article/13-informativo/3058-clique-aqui-para-consultar-a-manifestacao-dos-municipios-com-competencia-originaria"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meioambiente.mg.gov.br/component/content/article/13-informativo/3058-clique-aqui-para-consultar-a-manifestacao-dos-municipios-com-competencia-originaria"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Planilha1"/>
  <dimension ref="B2:Y45"/>
  <sheetViews>
    <sheetView showGridLines="0" workbookViewId="0">
      <selection activeCell="B2" sqref="B2:Q2"/>
    </sheetView>
  </sheetViews>
  <sheetFormatPr defaultColWidth="9.140625" defaultRowHeight="12.75"/>
  <cols>
    <col min="1" max="1" width="2.85546875" style="22" customWidth="1"/>
    <col min="2" max="2" width="0.85546875" style="22" customWidth="1"/>
    <col min="3" max="3" width="4.85546875" style="68" customWidth="1"/>
    <col min="4" max="4" width="2.85546875" style="22" customWidth="1"/>
    <col min="5" max="5" width="9.140625" style="22"/>
    <col min="6" max="6" width="2.85546875" style="22" customWidth="1"/>
    <col min="7" max="7" width="9.140625" style="22"/>
    <col min="8" max="8" width="2.85546875" style="22" customWidth="1"/>
    <col min="9" max="10" width="3.42578125" style="22" customWidth="1"/>
    <col min="11" max="15" width="9.140625" style="22"/>
    <col min="16" max="16" width="12.85546875" style="22" customWidth="1"/>
    <col min="17" max="18" width="1.7109375" style="22" customWidth="1"/>
    <col min="19" max="19" width="9.140625" style="22" customWidth="1"/>
    <col min="20" max="16384" width="9.140625" style="22"/>
  </cols>
  <sheetData>
    <row r="2" spans="2:18" ht="30" customHeight="1">
      <c r="B2" s="689" t="s">
        <v>2105</v>
      </c>
      <c r="C2" s="690"/>
      <c r="D2" s="690"/>
      <c r="E2" s="690"/>
      <c r="F2" s="690"/>
      <c r="G2" s="690"/>
      <c r="H2" s="690"/>
      <c r="I2" s="690"/>
      <c r="J2" s="690"/>
      <c r="K2" s="690"/>
      <c r="L2" s="690"/>
      <c r="M2" s="690"/>
      <c r="N2" s="690"/>
      <c r="O2" s="690"/>
      <c r="P2" s="690"/>
      <c r="Q2" s="691"/>
    </row>
    <row r="3" spans="2:18" ht="15" customHeight="1">
      <c r="B3" s="217"/>
      <c r="C3" s="692"/>
      <c r="D3" s="692"/>
      <c r="E3" s="692"/>
      <c r="F3" s="692"/>
      <c r="G3" s="692"/>
      <c r="H3" s="692"/>
      <c r="I3" s="692"/>
      <c r="J3" s="692"/>
      <c r="K3" s="692"/>
      <c r="L3" s="692"/>
      <c r="M3" s="692"/>
      <c r="N3" s="692"/>
      <c r="O3" s="692"/>
      <c r="P3" s="692"/>
      <c r="Q3" s="218"/>
    </row>
    <row r="4" spans="2:18" ht="15" customHeight="1">
      <c r="B4" s="217"/>
      <c r="C4" s="358" t="s">
        <v>2107</v>
      </c>
      <c r="D4" s="359"/>
      <c r="E4" s="359"/>
      <c r="F4" s="359"/>
      <c r="G4" s="359"/>
      <c r="H4" s="359"/>
      <c r="I4" s="359"/>
      <c r="J4" s="359"/>
      <c r="K4" s="359"/>
      <c r="L4" s="359"/>
      <c r="M4" s="359"/>
      <c r="N4" s="359"/>
      <c r="O4" s="359"/>
      <c r="P4" s="359"/>
      <c r="Q4" s="218"/>
    </row>
    <row r="5" spans="2:18" ht="15" customHeight="1">
      <c r="B5" s="217"/>
      <c r="C5" s="357"/>
      <c r="D5" s="221"/>
      <c r="E5" s="20"/>
      <c r="F5" s="221"/>
      <c r="G5" s="20"/>
      <c r="H5" s="693"/>
      <c r="I5" s="693"/>
      <c r="J5" s="693"/>
      <c r="K5" s="693"/>
      <c r="L5" s="693"/>
      <c r="M5" s="219"/>
      <c r="N5" s="685"/>
      <c r="O5" s="685"/>
      <c r="P5" s="685"/>
      <c r="Q5" s="218"/>
    </row>
    <row r="6" spans="2:18" ht="24.95" customHeight="1">
      <c r="B6" s="220"/>
      <c r="C6" s="686" t="s">
        <v>2123</v>
      </c>
      <c r="D6" s="686"/>
      <c r="E6" s="686"/>
      <c r="F6" s="686"/>
      <c r="G6" s="686"/>
      <c r="H6" s="686"/>
      <c r="I6" s="686"/>
      <c r="J6" s="686"/>
      <c r="K6" s="686"/>
      <c r="L6" s="686"/>
      <c r="M6" s="686"/>
      <c r="N6" s="686"/>
      <c r="O6" s="686"/>
      <c r="P6" s="686"/>
      <c r="Q6" s="222"/>
      <c r="R6" s="69"/>
    </row>
    <row r="7" spans="2:18" ht="48.75" customHeight="1">
      <c r="B7" s="220"/>
      <c r="C7" s="687"/>
      <c r="D7" s="687"/>
      <c r="E7" s="687"/>
      <c r="F7" s="687"/>
      <c r="G7" s="687"/>
      <c r="H7" s="687"/>
      <c r="I7" s="687"/>
      <c r="J7" s="687"/>
      <c r="K7" s="687"/>
      <c r="L7" s="687"/>
      <c r="M7" s="687"/>
      <c r="N7" s="687"/>
      <c r="O7" s="687"/>
      <c r="P7" s="687"/>
      <c r="Q7" s="222"/>
      <c r="R7" s="69"/>
    </row>
    <row r="8" spans="2:18" ht="63" customHeight="1">
      <c r="B8" s="220"/>
      <c r="C8" s="687"/>
      <c r="D8" s="687"/>
      <c r="E8" s="687"/>
      <c r="F8" s="687"/>
      <c r="G8" s="687"/>
      <c r="H8" s="687"/>
      <c r="I8" s="687"/>
      <c r="J8" s="687"/>
      <c r="K8" s="687"/>
      <c r="L8" s="687"/>
      <c r="M8" s="687"/>
      <c r="N8" s="687"/>
      <c r="O8" s="687"/>
      <c r="P8" s="687"/>
      <c r="Q8" s="222"/>
      <c r="R8" s="69"/>
    </row>
    <row r="9" spans="2:18" ht="43.5" customHeight="1">
      <c r="B9" s="220"/>
      <c r="C9" s="687"/>
      <c r="D9" s="687"/>
      <c r="E9" s="687"/>
      <c r="F9" s="687"/>
      <c r="G9" s="687"/>
      <c r="H9" s="687"/>
      <c r="I9" s="687"/>
      <c r="J9" s="687"/>
      <c r="K9" s="687"/>
      <c r="L9" s="687"/>
      <c r="M9" s="687"/>
      <c r="N9" s="687"/>
      <c r="O9" s="687"/>
      <c r="P9" s="687"/>
      <c r="Q9" s="222"/>
      <c r="R9" s="69"/>
    </row>
    <row r="10" spans="2:18" ht="22.5" customHeight="1">
      <c r="B10" s="220"/>
      <c r="C10" s="694" t="s">
        <v>2108</v>
      </c>
      <c r="D10" s="694"/>
      <c r="E10" s="694"/>
      <c r="F10" s="694"/>
      <c r="G10" s="694"/>
      <c r="H10" s="694"/>
      <c r="I10" s="694"/>
      <c r="J10" s="694"/>
      <c r="K10" s="694"/>
      <c r="L10" s="694"/>
      <c r="M10" s="694"/>
      <c r="N10" s="694"/>
      <c r="O10" s="694"/>
      <c r="P10" s="694"/>
      <c r="Q10" s="222"/>
      <c r="R10" s="69"/>
    </row>
    <row r="11" spans="2:18" ht="43.5" customHeight="1">
      <c r="B11" s="220"/>
      <c r="C11" s="687"/>
      <c r="D11" s="687"/>
      <c r="E11" s="687"/>
      <c r="F11" s="687"/>
      <c r="G11" s="687"/>
      <c r="H11" s="687"/>
      <c r="I11" s="687"/>
      <c r="J11" s="687"/>
      <c r="K11" s="687"/>
      <c r="L11" s="687"/>
      <c r="M11" s="687"/>
      <c r="N11" s="687"/>
      <c r="O11" s="687"/>
      <c r="P11" s="687"/>
      <c r="Q11" s="222"/>
      <c r="R11" s="69"/>
    </row>
    <row r="12" spans="2:18" ht="46.5" customHeight="1">
      <c r="B12" s="220"/>
      <c r="C12" s="687"/>
      <c r="D12" s="687"/>
      <c r="E12" s="687"/>
      <c r="F12" s="687"/>
      <c r="G12" s="687"/>
      <c r="H12" s="687"/>
      <c r="I12" s="687"/>
      <c r="J12" s="687"/>
      <c r="K12" s="687"/>
      <c r="L12" s="687"/>
      <c r="M12" s="687"/>
      <c r="N12" s="687"/>
      <c r="O12" s="687"/>
      <c r="P12" s="687"/>
      <c r="Q12" s="222"/>
      <c r="R12" s="69"/>
    </row>
    <row r="13" spans="2:18" ht="39.75" customHeight="1">
      <c r="B13" s="220"/>
      <c r="C13" s="687"/>
      <c r="D13" s="687"/>
      <c r="E13" s="687"/>
      <c r="F13" s="687"/>
      <c r="G13" s="687"/>
      <c r="H13" s="687"/>
      <c r="I13" s="687"/>
      <c r="J13" s="687"/>
      <c r="K13" s="687"/>
      <c r="L13" s="687"/>
      <c r="M13" s="687"/>
      <c r="N13" s="687"/>
      <c r="O13" s="687"/>
      <c r="P13" s="687"/>
      <c r="Q13" s="222"/>
      <c r="R13" s="69"/>
    </row>
    <row r="14" spans="2:18" ht="48" customHeight="1">
      <c r="B14" s="220"/>
      <c r="C14" s="687"/>
      <c r="D14" s="687"/>
      <c r="E14" s="687"/>
      <c r="F14" s="687"/>
      <c r="G14" s="687"/>
      <c r="H14" s="687"/>
      <c r="I14" s="687"/>
      <c r="J14" s="687"/>
      <c r="K14" s="687"/>
      <c r="L14" s="687"/>
      <c r="M14" s="687"/>
      <c r="N14" s="687"/>
      <c r="O14" s="687"/>
      <c r="P14" s="687"/>
      <c r="Q14" s="222"/>
      <c r="R14" s="69"/>
    </row>
    <row r="15" spans="2:18" ht="43.5" customHeight="1">
      <c r="B15" s="220"/>
      <c r="C15" s="687"/>
      <c r="D15" s="687"/>
      <c r="E15" s="687"/>
      <c r="F15" s="687"/>
      <c r="G15" s="687"/>
      <c r="H15" s="687"/>
      <c r="I15" s="687"/>
      <c r="J15" s="687"/>
      <c r="K15" s="687"/>
      <c r="L15" s="687"/>
      <c r="M15" s="687"/>
      <c r="N15" s="687"/>
      <c r="O15" s="687"/>
      <c r="P15" s="687"/>
      <c r="Q15" s="222"/>
      <c r="R15" s="69"/>
    </row>
    <row r="16" spans="2:18" ht="42" customHeight="1">
      <c r="B16" s="220"/>
      <c r="C16" s="687"/>
      <c r="D16" s="687"/>
      <c r="E16" s="687"/>
      <c r="F16" s="687"/>
      <c r="G16" s="687"/>
      <c r="H16" s="687"/>
      <c r="I16" s="687"/>
      <c r="J16" s="687"/>
      <c r="K16" s="687"/>
      <c r="L16" s="687"/>
      <c r="M16" s="687"/>
      <c r="N16" s="687"/>
      <c r="O16" s="687"/>
      <c r="P16" s="687"/>
      <c r="Q16" s="222"/>
      <c r="R16" s="69"/>
    </row>
    <row r="17" spans="2:25" ht="45.75" customHeight="1">
      <c r="B17" s="220"/>
      <c r="C17" s="687"/>
      <c r="D17" s="687"/>
      <c r="E17" s="687"/>
      <c r="F17" s="687"/>
      <c r="G17" s="687"/>
      <c r="H17" s="687"/>
      <c r="I17" s="687"/>
      <c r="J17" s="687"/>
      <c r="K17" s="687"/>
      <c r="L17" s="687"/>
      <c r="M17" s="687"/>
      <c r="N17" s="687"/>
      <c r="O17" s="687"/>
      <c r="P17" s="687"/>
      <c r="Q17" s="222"/>
      <c r="R17" s="69"/>
    </row>
    <row r="18" spans="2:25" ht="45" customHeight="1">
      <c r="B18" s="220"/>
      <c r="C18" s="687"/>
      <c r="D18" s="687"/>
      <c r="E18" s="687"/>
      <c r="F18" s="687"/>
      <c r="G18" s="687"/>
      <c r="H18" s="687"/>
      <c r="I18" s="687"/>
      <c r="J18" s="687"/>
      <c r="K18" s="687"/>
      <c r="L18" s="687"/>
      <c r="M18" s="687"/>
      <c r="N18" s="687"/>
      <c r="O18" s="687"/>
      <c r="P18" s="687"/>
      <c r="Q18" s="222"/>
      <c r="R18" s="69"/>
    </row>
    <row r="19" spans="2:25" ht="5.0999999999999996" customHeight="1">
      <c r="B19" s="220"/>
      <c r="C19" s="160"/>
      <c r="D19" s="221"/>
      <c r="E19" s="20"/>
      <c r="F19" s="221"/>
      <c r="G19" s="20"/>
      <c r="H19" s="20"/>
      <c r="I19" s="20"/>
      <c r="J19" s="20"/>
      <c r="K19" s="108"/>
      <c r="L19" s="356"/>
      <c r="M19" s="219"/>
      <c r="N19" s="685"/>
      <c r="O19" s="685"/>
      <c r="P19" s="685"/>
      <c r="Q19" s="222"/>
      <c r="R19" s="69"/>
    </row>
    <row r="20" spans="2:25" ht="123" customHeight="1">
      <c r="B20" s="220"/>
      <c r="C20" s="688" t="s">
        <v>2124</v>
      </c>
      <c r="D20" s="688"/>
      <c r="E20" s="688"/>
      <c r="F20" s="688"/>
      <c r="G20" s="688"/>
      <c r="H20" s="688"/>
      <c r="I20" s="688"/>
      <c r="J20" s="688"/>
      <c r="K20" s="688"/>
      <c r="L20" s="688"/>
      <c r="M20" s="688"/>
      <c r="N20" s="688"/>
      <c r="O20" s="688"/>
      <c r="P20" s="688"/>
      <c r="Q20" s="222"/>
      <c r="R20" s="69"/>
    </row>
    <row r="21" spans="2:25" ht="34.5" customHeight="1">
      <c r="B21" s="220"/>
      <c r="C21" s="686" t="s">
        <v>2109</v>
      </c>
      <c r="D21" s="686"/>
      <c r="E21" s="686"/>
      <c r="F21" s="686"/>
      <c r="G21" s="686"/>
      <c r="H21" s="686"/>
      <c r="I21" s="686"/>
      <c r="J21" s="686"/>
      <c r="K21" s="686"/>
      <c r="L21" s="686"/>
      <c r="M21" s="686"/>
      <c r="N21" s="686"/>
      <c r="O21" s="686"/>
      <c r="P21" s="686"/>
      <c r="Q21" s="222"/>
      <c r="R21" s="69"/>
    </row>
    <row r="22" spans="2:25" ht="15" customHeight="1">
      <c r="B22" s="220"/>
      <c r="C22" s="160"/>
      <c r="D22" s="221"/>
      <c r="E22" s="20"/>
      <c r="F22" s="221"/>
      <c r="G22" s="20"/>
      <c r="H22" s="20"/>
      <c r="I22" s="20"/>
      <c r="J22" s="20"/>
      <c r="K22" s="108"/>
      <c r="L22" s="356"/>
      <c r="M22" s="356"/>
      <c r="N22" s="356"/>
      <c r="O22" s="356"/>
      <c r="P22" s="356"/>
      <c r="Q22" s="222"/>
      <c r="R22" s="69"/>
    </row>
    <row r="23" spans="2:25" ht="15" customHeight="1">
      <c r="B23" s="220"/>
      <c r="C23" s="160"/>
      <c r="D23" s="681"/>
      <c r="E23" s="681"/>
      <c r="F23" s="681"/>
      <c r="G23" s="681"/>
      <c r="H23" s="681"/>
      <c r="I23" s="681"/>
      <c r="J23" s="681"/>
      <c r="K23" s="681"/>
      <c r="L23" s="681"/>
      <c r="M23" s="681"/>
      <c r="N23" s="681"/>
      <c r="O23" s="681"/>
      <c r="P23" s="681"/>
      <c r="Q23" s="222"/>
      <c r="R23" s="69"/>
    </row>
    <row r="24" spans="2:25" ht="15" customHeight="1">
      <c r="B24" s="220"/>
      <c r="C24" s="160"/>
      <c r="D24" s="221"/>
      <c r="E24" s="20"/>
      <c r="F24" s="221"/>
      <c r="G24" s="20"/>
      <c r="H24" s="20"/>
      <c r="I24" s="20"/>
      <c r="J24" s="20"/>
      <c r="K24" s="108"/>
      <c r="L24" s="356"/>
      <c r="M24" s="219"/>
      <c r="N24" s="158"/>
      <c r="O24" s="158"/>
      <c r="P24" s="158"/>
      <c r="Q24" s="222"/>
      <c r="R24" s="69"/>
      <c r="S24" s="74"/>
      <c r="T24" s="74"/>
      <c r="U24" s="74"/>
      <c r="V24" s="74"/>
      <c r="W24" s="74"/>
      <c r="X24" s="74"/>
      <c r="Y24" s="74"/>
    </row>
    <row r="25" spans="2:25" ht="15" customHeight="1">
      <c r="B25" s="220"/>
      <c r="C25" s="160"/>
      <c r="D25" s="221"/>
      <c r="E25" s="20"/>
      <c r="F25" s="221"/>
      <c r="G25" s="20"/>
      <c r="H25" s="20"/>
      <c r="I25" s="20"/>
      <c r="J25" s="20"/>
      <c r="K25" s="108"/>
      <c r="L25" s="356"/>
      <c r="M25" s="356"/>
      <c r="N25" s="356"/>
      <c r="O25" s="356"/>
      <c r="P25" s="356"/>
      <c r="Q25" s="222"/>
      <c r="R25" s="69"/>
    </row>
    <row r="26" spans="2:25" ht="15" customHeight="1">
      <c r="B26" s="220"/>
      <c r="C26" s="160"/>
      <c r="D26" s="221"/>
      <c r="E26" s="20"/>
      <c r="F26" s="221"/>
      <c r="G26" s="20"/>
      <c r="H26" s="20"/>
      <c r="I26" s="20"/>
      <c r="J26" s="20"/>
      <c r="K26" s="108"/>
      <c r="L26" s="356"/>
      <c r="M26" s="356"/>
      <c r="N26" s="356"/>
      <c r="O26" s="356"/>
      <c r="P26" s="356"/>
      <c r="Q26" s="222"/>
      <c r="R26" s="69"/>
    </row>
    <row r="27" spans="2:25" ht="15" customHeight="1">
      <c r="B27" s="220"/>
      <c r="C27" s="160"/>
      <c r="D27" s="681"/>
      <c r="E27" s="681"/>
      <c r="F27" s="681"/>
      <c r="G27" s="681"/>
      <c r="H27" s="681"/>
      <c r="I27" s="681"/>
      <c r="J27" s="681"/>
      <c r="K27" s="681"/>
      <c r="L27" s="681"/>
      <c r="M27" s="681"/>
      <c r="N27" s="681"/>
      <c r="O27" s="681"/>
      <c r="P27" s="681"/>
      <c r="Q27" s="222"/>
      <c r="R27" s="69"/>
    </row>
    <row r="28" spans="2:25" ht="15" customHeight="1">
      <c r="B28" s="220"/>
      <c r="C28" s="160"/>
      <c r="D28" s="221"/>
      <c r="E28" s="20"/>
      <c r="F28" s="221"/>
      <c r="G28" s="20"/>
      <c r="H28" s="20"/>
      <c r="I28" s="20"/>
      <c r="J28" s="20"/>
      <c r="K28" s="108"/>
      <c r="L28" s="356"/>
      <c r="M28" s="219"/>
      <c r="N28" s="685"/>
      <c r="O28" s="685"/>
      <c r="P28" s="685"/>
      <c r="Q28" s="222"/>
      <c r="R28" s="69"/>
    </row>
    <row r="29" spans="2:25" ht="15" customHeight="1">
      <c r="B29" s="220"/>
      <c r="C29" s="160"/>
      <c r="D29" s="221"/>
      <c r="E29" s="20"/>
      <c r="F29" s="221"/>
      <c r="G29" s="20"/>
      <c r="H29" s="20"/>
      <c r="I29" s="20"/>
      <c r="J29" s="20"/>
      <c r="K29" s="108"/>
      <c r="L29" s="356"/>
      <c r="M29" s="356"/>
      <c r="N29" s="356"/>
      <c r="O29" s="356"/>
      <c r="P29" s="356"/>
      <c r="Q29" s="222"/>
      <c r="R29" s="69"/>
    </row>
    <row r="30" spans="2:25" ht="15" customHeight="1">
      <c r="B30" s="220"/>
      <c r="C30" s="160"/>
      <c r="D30" s="681"/>
      <c r="E30" s="681"/>
      <c r="F30" s="681"/>
      <c r="G30" s="681"/>
      <c r="H30" s="681"/>
      <c r="I30" s="681"/>
      <c r="J30" s="681"/>
      <c r="K30" s="681"/>
      <c r="L30" s="681"/>
      <c r="M30" s="681"/>
      <c r="N30" s="681"/>
      <c r="O30" s="681"/>
      <c r="P30" s="681"/>
      <c r="Q30" s="222"/>
      <c r="R30" s="69"/>
    </row>
    <row r="31" spans="2:25" ht="5.0999999999999996" customHeight="1">
      <c r="B31" s="220"/>
      <c r="C31" s="160"/>
      <c r="D31" s="221"/>
      <c r="E31" s="20"/>
      <c r="F31" s="221"/>
      <c r="G31" s="20"/>
      <c r="H31" s="20"/>
      <c r="I31" s="20"/>
      <c r="J31" s="20"/>
      <c r="K31" s="108"/>
      <c r="L31" s="356"/>
      <c r="M31" s="356"/>
      <c r="N31" s="356"/>
      <c r="O31" s="356"/>
      <c r="P31" s="356"/>
      <c r="Q31" s="222"/>
      <c r="R31" s="69"/>
    </row>
    <row r="32" spans="2:25" ht="15" customHeight="1">
      <c r="B32" s="220"/>
      <c r="C32" s="160"/>
      <c r="D32" s="681"/>
      <c r="E32" s="681"/>
      <c r="F32" s="681"/>
      <c r="G32" s="681"/>
      <c r="H32" s="681"/>
      <c r="I32" s="681"/>
      <c r="J32" s="681"/>
      <c r="K32" s="681"/>
      <c r="L32" s="681"/>
      <c r="M32" s="681"/>
      <c r="N32" s="681"/>
      <c r="O32" s="681"/>
      <c r="P32" s="681"/>
      <c r="Q32" s="222"/>
      <c r="R32" s="69"/>
    </row>
    <row r="33" spans="2:18" ht="15" customHeight="1">
      <c r="B33" s="220"/>
      <c r="C33" s="160"/>
      <c r="D33" s="221"/>
      <c r="E33" s="20"/>
      <c r="F33" s="221"/>
      <c r="G33" s="20"/>
      <c r="H33" s="20"/>
      <c r="I33" s="20"/>
      <c r="J33" s="20"/>
      <c r="K33" s="108"/>
      <c r="L33" s="356"/>
      <c r="M33" s="219"/>
      <c r="N33" s="685"/>
      <c r="O33" s="685"/>
      <c r="P33" s="685"/>
      <c r="Q33" s="222"/>
      <c r="R33" s="69"/>
    </row>
    <row r="34" spans="2:18" ht="5.0999999999999996" customHeight="1">
      <c r="B34" s="220"/>
      <c r="C34" s="160"/>
      <c r="D34" s="221"/>
      <c r="E34" s="20"/>
      <c r="F34" s="221"/>
      <c r="G34" s="20"/>
      <c r="H34" s="20"/>
      <c r="I34" s="20"/>
      <c r="J34" s="20"/>
      <c r="K34" s="108"/>
      <c r="L34" s="356"/>
      <c r="M34" s="356"/>
      <c r="N34" s="356"/>
      <c r="O34" s="356"/>
      <c r="P34" s="356"/>
      <c r="Q34" s="222"/>
      <c r="R34" s="69"/>
    </row>
    <row r="35" spans="2:18" ht="15" customHeight="1">
      <c r="B35" s="220"/>
      <c r="C35" s="160"/>
      <c r="D35" s="681"/>
      <c r="E35" s="681"/>
      <c r="F35" s="681"/>
      <c r="G35" s="681"/>
      <c r="H35" s="681"/>
      <c r="I35" s="681"/>
      <c r="J35" s="681"/>
      <c r="K35" s="681"/>
      <c r="L35" s="681"/>
      <c r="M35" s="681"/>
      <c r="N35" s="681"/>
      <c r="O35" s="681"/>
      <c r="P35" s="681"/>
      <c r="Q35" s="222"/>
      <c r="R35" s="69"/>
    </row>
    <row r="36" spans="2:18" ht="15" customHeight="1">
      <c r="B36" s="220"/>
      <c r="C36" s="160"/>
      <c r="D36" s="221"/>
      <c r="E36" s="20"/>
      <c r="F36" s="221"/>
      <c r="G36" s="20"/>
      <c r="H36" s="20"/>
      <c r="I36" s="20"/>
      <c r="J36" s="20"/>
      <c r="K36" s="108"/>
      <c r="L36" s="356"/>
      <c r="M36" s="219"/>
      <c r="N36" s="685"/>
      <c r="O36" s="685"/>
      <c r="P36" s="685"/>
      <c r="Q36" s="222"/>
      <c r="R36" s="69"/>
    </row>
    <row r="37" spans="2:18" ht="5.0999999999999996" customHeight="1">
      <c r="B37" s="220"/>
      <c r="C37" s="160"/>
      <c r="D37" s="221"/>
      <c r="E37" s="20"/>
      <c r="F37" s="221"/>
      <c r="G37" s="20"/>
      <c r="H37" s="20"/>
      <c r="I37" s="20"/>
      <c r="J37" s="20"/>
      <c r="K37" s="108"/>
      <c r="L37" s="356"/>
      <c r="M37" s="356"/>
      <c r="N37" s="356"/>
      <c r="O37" s="356"/>
      <c r="P37" s="356"/>
      <c r="Q37" s="222"/>
      <c r="R37" s="69"/>
    </row>
    <row r="38" spans="2:18" ht="15" customHeight="1">
      <c r="B38" s="220"/>
      <c r="C38" s="223"/>
      <c r="D38" s="681"/>
      <c r="E38" s="681"/>
      <c r="F38" s="681"/>
      <c r="G38" s="681"/>
      <c r="H38" s="681"/>
      <c r="I38" s="681"/>
      <c r="J38" s="681"/>
      <c r="K38" s="681"/>
      <c r="L38" s="681"/>
      <c r="M38" s="681"/>
      <c r="N38" s="681"/>
      <c r="O38" s="681"/>
      <c r="P38" s="681"/>
      <c r="Q38" s="222"/>
      <c r="R38" s="69"/>
    </row>
    <row r="39" spans="2:18" ht="15" customHeight="1">
      <c r="B39" s="220"/>
      <c r="C39" s="223"/>
      <c r="D39" s="221"/>
      <c r="E39" s="20"/>
      <c r="F39" s="221"/>
      <c r="G39" s="20"/>
      <c r="H39" s="20"/>
      <c r="I39" s="20"/>
      <c r="J39" s="20"/>
      <c r="K39" s="108"/>
      <c r="L39" s="356"/>
      <c r="M39" s="356"/>
      <c r="N39" s="356"/>
      <c r="O39" s="356"/>
      <c r="P39" s="356"/>
      <c r="Q39" s="222"/>
      <c r="R39" s="69"/>
    </row>
    <row r="40" spans="2:18" ht="15" customHeight="1">
      <c r="B40" s="220"/>
      <c r="C40" s="160"/>
      <c r="D40" s="681"/>
      <c r="E40" s="681"/>
      <c r="F40" s="681"/>
      <c r="G40" s="681"/>
      <c r="H40" s="681"/>
      <c r="I40" s="681"/>
      <c r="J40" s="681"/>
      <c r="K40" s="681"/>
      <c r="L40" s="681"/>
      <c r="M40" s="681"/>
      <c r="N40" s="681"/>
      <c r="O40" s="681"/>
      <c r="P40" s="681"/>
      <c r="Q40" s="222"/>
      <c r="R40" s="69"/>
    </row>
    <row r="41" spans="2:18" ht="5.0999999999999996" customHeight="1">
      <c r="B41" s="220"/>
      <c r="C41" s="160"/>
      <c r="D41" s="221"/>
      <c r="E41" s="20"/>
      <c r="F41" s="221"/>
      <c r="G41" s="20"/>
      <c r="H41" s="20"/>
      <c r="I41" s="20"/>
      <c r="J41" s="20"/>
      <c r="K41" s="108"/>
      <c r="L41" s="356"/>
      <c r="M41" s="356"/>
      <c r="N41" s="356"/>
      <c r="O41" s="356"/>
      <c r="P41" s="356"/>
      <c r="Q41" s="222"/>
      <c r="R41" s="69"/>
    </row>
    <row r="42" spans="2:18" ht="15" customHeight="1">
      <c r="B42" s="220"/>
      <c r="C42" s="684" t="s">
        <v>2398</v>
      </c>
      <c r="D42" s="684"/>
      <c r="E42" s="684"/>
      <c r="F42" s="684"/>
      <c r="G42" s="684"/>
      <c r="H42" s="684"/>
      <c r="I42" s="684"/>
      <c r="J42" s="684"/>
      <c r="K42" s="684"/>
      <c r="L42" s="684"/>
      <c r="M42" s="684"/>
      <c r="N42" s="684"/>
      <c r="O42" s="684"/>
      <c r="P42" s="684"/>
      <c r="Q42" s="222"/>
      <c r="R42" s="69"/>
    </row>
    <row r="43" spans="2:18" ht="5.0999999999999996" customHeight="1">
      <c r="B43" s="220"/>
      <c r="C43" s="127"/>
      <c r="D43" s="221"/>
      <c r="E43" s="20"/>
      <c r="F43" s="221"/>
      <c r="G43" s="20"/>
      <c r="H43" s="20"/>
      <c r="I43" s="20"/>
      <c r="J43" s="20"/>
      <c r="K43" s="108"/>
      <c r="L43" s="356"/>
      <c r="M43" s="356"/>
      <c r="N43" s="356"/>
      <c r="O43" s="356"/>
      <c r="P43" s="356"/>
      <c r="Q43" s="222"/>
      <c r="R43" s="69"/>
    </row>
    <row r="44" spans="2:18" ht="15" customHeight="1" thickBot="1">
      <c r="B44" s="226"/>
      <c r="C44" s="227"/>
      <c r="D44" s="682"/>
      <c r="E44" s="682"/>
      <c r="F44" s="682"/>
      <c r="G44" s="682"/>
      <c r="H44" s="682"/>
      <c r="I44" s="682"/>
      <c r="J44" s="682"/>
      <c r="K44" s="682"/>
      <c r="L44" s="682"/>
      <c r="M44" s="682"/>
      <c r="N44" s="683"/>
      <c r="O44" s="683"/>
      <c r="P44" s="683"/>
      <c r="Q44" s="360"/>
    </row>
    <row r="45" spans="2:18" ht="2.1" customHeight="1" thickBot="1">
      <c r="B45" s="64"/>
      <c r="C45" s="65"/>
      <c r="D45" s="66"/>
      <c r="E45" s="66"/>
      <c r="F45" s="66"/>
      <c r="G45" s="66"/>
      <c r="H45" s="66"/>
      <c r="I45" s="66"/>
      <c r="J45" s="66"/>
      <c r="K45" s="66"/>
      <c r="L45" s="66"/>
      <c r="M45" s="66"/>
      <c r="N45" s="66"/>
      <c r="O45" s="66"/>
      <c r="P45" s="66"/>
      <c r="Q45" s="67"/>
    </row>
  </sheetData>
  <sheetProtection password="8DE8" sheet="1" objects="1" scenarios="1"/>
  <mergeCells count="33">
    <mergeCell ref="B2:Q2"/>
    <mergeCell ref="C3:P3"/>
    <mergeCell ref="H5:L5"/>
    <mergeCell ref="N5:P5"/>
    <mergeCell ref="C11:P11"/>
    <mergeCell ref="C6:P6"/>
    <mergeCell ref="C7:P7"/>
    <mergeCell ref="C8:P8"/>
    <mergeCell ref="C9:P9"/>
    <mergeCell ref="C10:P10"/>
    <mergeCell ref="C21:P21"/>
    <mergeCell ref="C12:P12"/>
    <mergeCell ref="C13:P13"/>
    <mergeCell ref="C14:P14"/>
    <mergeCell ref="C16:P16"/>
    <mergeCell ref="C17:P17"/>
    <mergeCell ref="C20:P20"/>
    <mergeCell ref="N19:P19"/>
    <mergeCell ref="C18:P18"/>
    <mergeCell ref="C15:P15"/>
    <mergeCell ref="D35:P35"/>
    <mergeCell ref="D44:M44"/>
    <mergeCell ref="N44:P44"/>
    <mergeCell ref="C42:P42"/>
    <mergeCell ref="D23:P23"/>
    <mergeCell ref="N36:P36"/>
    <mergeCell ref="D38:P38"/>
    <mergeCell ref="D40:P40"/>
    <mergeCell ref="D27:P27"/>
    <mergeCell ref="N28:P28"/>
    <mergeCell ref="D30:P30"/>
    <mergeCell ref="D32:P32"/>
    <mergeCell ref="N33:P33"/>
  </mergeCells>
  <pageMargins left="0.39370078740157483" right="0.39370078740157483" top="0.39370078740157483" bottom="0.39370078740157483" header="0.31496062992125984" footer="0.31496062992125984"/>
  <pageSetup paperSize="9" scale="92" orientation="portrait" r:id="rId1"/>
  <drawing r:id="rId2"/>
</worksheet>
</file>

<file path=xl/worksheets/sheet10.xml><?xml version="1.0" encoding="utf-8"?>
<worksheet xmlns="http://schemas.openxmlformats.org/spreadsheetml/2006/main" xmlns:r="http://schemas.openxmlformats.org/officeDocument/2006/relationships">
  <sheetPr codeName="Planilha10"/>
  <dimension ref="A1:DG1677"/>
  <sheetViews>
    <sheetView showGridLines="0" topLeftCell="A13" workbookViewId="0">
      <selection activeCell="L7" sqref="L7:AI7"/>
    </sheetView>
  </sheetViews>
  <sheetFormatPr defaultColWidth="2.85546875" defaultRowHeight="15" customHeight="1"/>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258" width="2.85546875" style="241"/>
    <col min="259" max="259" width="1.7109375" style="241" customWidth="1"/>
    <col min="260" max="266" width="2.85546875" style="241"/>
    <col min="267" max="267" width="2.85546875" style="241" customWidth="1"/>
    <col min="268" max="291" width="2.85546875" style="241"/>
    <col min="292" max="292" width="1.7109375" style="241" customWidth="1"/>
    <col min="293" max="514" width="2.85546875" style="241"/>
    <col min="515" max="515" width="1.7109375" style="241" customWidth="1"/>
    <col min="516" max="522" width="2.85546875" style="241"/>
    <col min="523" max="523" width="2.85546875" style="241" customWidth="1"/>
    <col min="524" max="547" width="2.85546875" style="241"/>
    <col min="548" max="548" width="1.7109375" style="241" customWidth="1"/>
    <col min="549" max="770" width="2.85546875" style="241"/>
    <col min="771" max="771" width="1.7109375" style="241" customWidth="1"/>
    <col min="772" max="778" width="2.85546875" style="241"/>
    <col min="779" max="779" width="2.85546875" style="241" customWidth="1"/>
    <col min="780" max="803" width="2.85546875" style="241"/>
    <col min="804" max="804" width="1.7109375" style="241" customWidth="1"/>
    <col min="805" max="1026" width="2.85546875" style="241"/>
    <col min="1027" max="1027" width="1.7109375" style="241" customWidth="1"/>
    <col min="1028" max="1034" width="2.85546875" style="241"/>
    <col min="1035" max="1035" width="2.85546875" style="241" customWidth="1"/>
    <col min="1036" max="1059" width="2.85546875" style="241"/>
    <col min="1060" max="1060" width="1.7109375" style="241" customWidth="1"/>
    <col min="1061" max="1282" width="2.85546875" style="241"/>
    <col min="1283" max="1283" width="1.7109375" style="241" customWidth="1"/>
    <col min="1284" max="1290" width="2.85546875" style="241"/>
    <col min="1291" max="1291" width="2.85546875" style="241" customWidth="1"/>
    <col min="1292" max="1315" width="2.85546875" style="241"/>
    <col min="1316" max="1316" width="1.7109375" style="241" customWidth="1"/>
    <col min="1317" max="1538" width="2.85546875" style="241"/>
    <col min="1539" max="1539" width="1.7109375" style="241" customWidth="1"/>
    <col min="1540" max="1546" width="2.85546875" style="241"/>
    <col min="1547" max="1547" width="2.85546875" style="241" customWidth="1"/>
    <col min="1548" max="1571" width="2.85546875" style="241"/>
    <col min="1572" max="1572" width="1.7109375" style="241" customWidth="1"/>
    <col min="1573" max="1794" width="2.85546875" style="241"/>
    <col min="1795" max="1795" width="1.7109375" style="241" customWidth="1"/>
    <col min="1796" max="1802" width="2.85546875" style="241"/>
    <col min="1803" max="1803" width="2.85546875" style="241" customWidth="1"/>
    <col min="1804" max="1827" width="2.85546875" style="241"/>
    <col min="1828" max="1828" width="1.7109375" style="241" customWidth="1"/>
    <col min="1829" max="2050" width="2.85546875" style="241"/>
    <col min="2051" max="2051" width="1.7109375" style="241" customWidth="1"/>
    <col min="2052" max="2058" width="2.85546875" style="241"/>
    <col min="2059" max="2059" width="2.85546875" style="241" customWidth="1"/>
    <col min="2060" max="2083" width="2.85546875" style="241"/>
    <col min="2084" max="2084" width="1.7109375" style="241" customWidth="1"/>
    <col min="2085" max="2306" width="2.85546875" style="241"/>
    <col min="2307" max="2307" width="1.7109375" style="241" customWidth="1"/>
    <col min="2308" max="2314" width="2.85546875" style="241"/>
    <col min="2315" max="2315" width="2.85546875" style="241" customWidth="1"/>
    <col min="2316" max="2339" width="2.85546875" style="241"/>
    <col min="2340" max="2340" width="1.7109375" style="241" customWidth="1"/>
    <col min="2341" max="2562" width="2.85546875" style="241"/>
    <col min="2563" max="2563" width="1.7109375" style="241" customWidth="1"/>
    <col min="2564" max="2570" width="2.85546875" style="241"/>
    <col min="2571" max="2571" width="2.85546875" style="241" customWidth="1"/>
    <col min="2572" max="2595" width="2.85546875" style="241"/>
    <col min="2596" max="2596" width="1.7109375" style="241" customWidth="1"/>
    <col min="2597" max="2818" width="2.85546875" style="241"/>
    <col min="2819" max="2819" width="1.7109375" style="241" customWidth="1"/>
    <col min="2820" max="2826" width="2.85546875" style="241"/>
    <col min="2827" max="2827" width="2.85546875" style="241" customWidth="1"/>
    <col min="2828" max="2851" width="2.85546875" style="241"/>
    <col min="2852" max="2852" width="1.7109375" style="241" customWidth="1"/>
    <col min="2853" max="3074" width="2.85546875" style="241"/>
    <col min="3075" max="3075" width="1.7109375" style="241" customWidth="1"/>
    <col min="3076" max="3082" width="2.85546875" style="241"/>
    <col min="3083" max="3083" width="2.85546875" style="241" customWidth="1"/>
    <col min="3084" max="3107" width="2.85546875" style="241"/>
    <col min="3108" max="3108" width="1.7109375" style="241" customWidth="1"/>
    <col min="3109" max="3330" width="2.85546875" style="241"/>
    <col min="3331" max="3331" width="1.7109375" style="241" customWidth="1"/>
    <col min="3332" max="3338" width="2.85546875" style="241"/>
    <col min="3339" max="3339" width="2.85546875" style="241" customWidth="1"/>
    <col min="3340" max="3363" width="2.85546875" style="241"/>
    <col min="3364" max="3364" width="1.7109375" style="241" customWidth="1"/>
    <col min="3365" max="3586" width="2.85546875" style="241"/>
    <col min="3587" max="3587" width="1.7109375" style="241" customWidth="1"/>
    <col min="3588" max="3594" width="2.85546875" style="241"/>
    <col min="3595" max="3595" width="2.85546875" style="241" customWidth="1"/>
    <col min="3596" max="3619" width="2.85546875" style="241"/>
    <col min="3620" max="3620" width="1.7109375" style="241" customWidth="1"/>
    <col min="3621" max="3842" width="2.85546875" style="241"/>
    <col min="3843" max="3843" width="1.7109375" style="241" customWidth="1"/>
    <col min="3844" max="3850" width="2.85546875" style="241"/>
    <col min="3851" max="3851" width="2.85546875" style="241" customWidth="1"/>
    <col min="3852" max="3875" width="2.85546875" style="241"/>
    <col min="3876" max="3876" width="1.7109375" style="241" customWidth="1"/>
    <col min="3877" max="4098" width="2.85546875" style="241"/>
    <col min="4099" max="4099" width="1.7109375" style="241" customWidth="1"/>
    <col min="4100" max="4106" width="2.85546875" style="241"/>
    <col min="4107" max="4107" width="2.85546875" style="241" customWidth="1"/>
    <col min="4108" max="4131" width="2.85546875" style="241"/>
    <col min="4132" max="4132" width="1.7109375" style="241" customWidth="1"/>
    <col min="4133" max="4354" width="2.85546875" style="241"/>
    <col min="4355" max="4355" width="1.7109375" style="241" customWidth="1"/>
    <col min="4356" max="4362" width="2.85546875" style="241"/>
    <col min="4363" max="4363" width="2.85546875" style="241" customWidth="1"/>
    <col min="4364" max="4387" width="2.85546875" style="241"/>
    <col min="4388" max="4388" width="1.7109375" style="241" customWidth="1"/>
    <col min="4389" max="4610" width="2.85546875" style="241"/>
    <col min="4611" max="4611" width="1.7109375" style="241" customWidth="1"/>
    <col min="4612" max="4618" width="2.85546875" style="241"/>
    <col min="4619" max="4619" width="2.85546875" style="241" customWidth="1"/>
    <col min="4620" max="4643" width="2.85546875" style="241"/>
    <col min="4644" max="4644" width="1.7109375" style="241" customWidth="1"/>
    <col min="4645" max="4866" width="2.85546875" style="241"/>
    <col min="4867" max="4867" width="1.7109375" style="241" customWidth="1"/>
    <col min="4868" max="4874" width="2.85546875" style="241"/>
    <col min="4875" max="4875" width="2.85546875" style="241" customWidth="1"/>
    <col min="4876" max="4899" width="2.85546875" style="241"/>
    <col min="4900" max="4900" width="1.7109375" style="241" customWidth="1"/>
    <col min="4901" max="5122" width="2.85546875" style="241"/>
    <col min="5123" max="5123" width="1.7109375" style="241" customWidth="1"/>
    <col min="5124" max="5130" width="2.85546875" style="241"/>
    <col min="5131" max="5131" width="2.85546875" style="241" customWidth="1"/>
    <col min="5132" max="5155" width="2.85546875" style="241"/>
    <col min="5156" max="5156" width="1.7109375" style="241" customWidth="1"/>
    <col min="5157" max="5378" width="2.85546875" style="241"/>
    <col min="5379" max="5379" width="1.7109375" style="241" customWidth="1"/>
    <col min="5380" max="5386" width="2.85546875" style="241"/>
    <col min="5387" max="5387" width="2.85546875" style="241" customWidth="1"/>
    <col min="5388" max="5411" width="2.85546875" style="241"/>
    <col min="5412" max="5412" width="1.7109375" style="241" customWidth="1"/>
    <col min="5413" max="5634" width="2.85546875" style="241"/>
    <col min="5635" max="5635" width="1.7109375" style="241" customWidth="1"/>
    <col min="5636" max="5642" width="2.85546875" style="241"/>
    <col min="5643" max="5643" width="2.85546875" style="241" customWidth="1"/>
    <col min="5644" max="5667" width="2.85546875" style="241"/>
    <col min="5668" max="5668" width="1.7109375" style="241" customWidth="1"/>
    <col min="5669" max="5890" width="2.85546875" style="241"/>
    <col min="5891" max="5891" width="1.7109375" style="241" customWidth="1"/>
    <col min="5892" max="5898" width="2.85546875" style="241"/>
    <col min="5899" max="5899" width="2.85546875" style="241" customWidth="1"/>
    <col min="5900" max="5923" width="2.85546875" style="241"/>
    <col min="5924" max="5924" width="1.7109375" style="241" customWidth="1"/>
    <col min="5925" max="6146" width="2.85546875" style="241"/>
    <col min="6147" max="6147" width="1.7109375" style="241" customWidth="1"/>
    <col min="6148" max="6154" width="2.85546875" style="241"/>
    <col min="6155" max="6155" width="2.85546875" style="241" customWidth="1"/>
    <col min="6156" max="6179" width="2.85546875" style="241"/>
    <col min="6180" max="6180" width="1.7109375" style="241" customWidth="1"/>
    <col min="6181" max="6402" width="2.85546875" style="241"/>
    <col min="6403" max="6403" width="1.7109375" style="241" customWidth="1"/>
    <col min="6404" max="6410" width="2.85546875" style="241"/>
    <col min="6411" max="6411" width="2.85546875" style="241" customWidth="1"/>
    <col min="6412" max="6435" width="2.85546875" style="241"/>
    <col min="6436" max="6436" width="1.7109375" style="241" customWidth="1"/>
    <col min="6437" max="6658" width="2.85546875" style="241"/>
    <col min="6659" max="6659" width="1.7109375" style="241" customWidth="1"/>
    <col min="6660" max="6666" width="2.85546875" style="241"/>
    <col min="6667" max="6667" width="2.85546875" style="241" customWidth="1"/>
    <col min="6668" max="6691" width="2.85546875" style="241"/>
    <col min="6692" max="6692" width="1.7109375" style="241" customWidth="1"/>
    <col min="6693" max="6914" width="2.85546875" style="241"/>
    <col min="6915" max="6915" width="1.7109375" style="241" customWidth="1"/>
    <col min="6916" max="6922" width="2.85546875" style="241"/>
    <col min="6923" max="6923" width="2.85546875" style="241" customWidth="1"/>
    <col min="6924" max="6947" width="2.85546875" style="241"/>
    <col min="6948" max="6948" width="1.7109375" style="241" customWidth="1"/>
    <col min="6949" max="7170" width="2.85546875" style="241"/>
    <col min="7171" max="7171" width="1.7109375" style="241" customWidth="1"/>
    <col min="7172" max="7178" width="2.85546875" style="241"/>
    <col min="7179" max="7179" width="2.85546875" style="241" customWidth="1"/>
    <col min="7180" max="7203" width="2.85546875" style="241"/>
    <col min="7204" max="7204" width="1.7109375" style="241" customWidth="1"/>
    <col min="7205" max="7426" width="2.85546875" style="241"/>
    <col min="7427" max="7427" width="1.7109375" style="241" customWidth="1"/>
    <col min="7428" max="7434" width="2.85546875" style="241"/>
    <col min="7435" max="7435" width="2.85546875" style="241" customWidth="1"/>
    <col min="7436" max="7459" width="2.85546875" style="241"/>
    <col min="7460" max="7460" width="1.7109375" style="241" customWidth="1"/>
    <col min="7461" max="7682" width="2.85546875" style="241"/>
    <col min="7683" max="7683" width="1.7109375" style="241" customWidth="1"/>
    <col min="7684" max="7690" width="2.85546875" style="241"/>
    <col min="7691" max="7691" width="2.85546875" style="241" customWidth="1"/>
    <col min="7692" max="7715" width="2.85546875" style="241"/>
    <col min="7716" max="7716" width="1.7109375" style="241" customWidth="1"/>
    <col min="7717" max="7938" width="2.85546875" style="241"/>
    <col min="7939" max="7939" width="1.7109375" style="241" customWidth="1"/>
    <col min="7940" max="7946" width="2.85546875" style="241"/>
    <col min="7947" max="7947" width="2.85546875" style="241" customWidth="1"/>
    <col min="7948" max="7971" width="2.85546875" style="241"/>
    <col min="7972" max="7972" width="1.7109375" style="241" customWidth="1"/>
    <col min="7973" max="8194" width="2.85546875" style="241"/>
    <col min="8195" max="8195" width="1.7109375" style="241" customWidth="1"/>
    <col min="8196" max="8202" width="2.85546875" style="241"/>
    <col min="8203" max="8203" width="2.85546875" style="241" customWidth="1"/>
    <col min="8204" max="8227" width="2.85546875" style="241"/>
    <col min="8228" max="8228" width="1.7109375" style="241" customWidth="1"/>
    <col min="8229" max="8450" width="2.85546875" style="241"/>
    <col min="8451" max="8451" width="1.7109375" style="241" customWidth="1"/>
    <col min="8452" max="8458" width="2.85546875" style="241"/>
    <col min="8459" max="8459" width="2.85546875" style="241" customWidth="1"/>
    <col min="8460" max="8483" width="2.85546875" style="241"/>
    <col min="8484" max="8484" width="1.7109375" style="241" customWidth="1"/>
    <col min="8485" max="8706" width="2.85546875" style="241"/>
    <col min="8707" max="8707" width="1.7109375" style="241" customWidth="1"/>
    <col min="8708" max="8714" width="2.85546875" style="241"/>
    <col min="8715" max="8715" width="2.85546875" style="241" customWidth="1"/>
    <col min="8716" max="8739" width="2.85546875" style="241"/>
    <col min="8740" max="8740" width="1.7109375" style="241" customWidth="1"/>
    <col min="8741" max="8962" width="2.85546875" style="241"/>
    <col min="8963" max="8963" width="1.7109375" style="241" customWidth="1"/>
    <col min="8964" max="8970" width="2.85546875" style="241"/>
    <col min="8971" max="8971" width="2.85546875" style="241" customWidth="1"/>
    <col min="8972" max="8995" width="2.85546875" style="241"/>
    <col min="8996" max="8996" width="1.7109375" style="241" customWidth="1"/>
    <col min="8997" max="9218" width="2.85546875" style="241"/>
    <col min="9219" max="9219" width="1.7109375" style="241" customWidth="1"/>
    <col min="9220" max="9226" width="2.85546875" style="241"/>
    <col min="9227" max="9227" width="2.85546875" style="241" customWidth="1"/>
    <col min="9228" max="9251" width="2.85546875" style="241"/>
    <col min="9252" max="9252" width="1.7109375" style="241" customWidth="1"/>
    <col min="9253" max="9474" width="2.85546875" style="241"/>
    <col min="9475" max="9475" width="1.7109375" style="241" customWidth="1"/>
    <col min="9476" max="9482" width="2.85546875" style="241"/>
    <col min="9483" max="9483" width="2.85546875" style="241" customWidth="1"/>
    <col min="9484" max="9507" width="2.85546875" style="241"/>
    <col min="9508" max="9508" width="1.7109375" style="241" customWidth="1"/>
    <col min="9509" max="9730" width="2.85546875" style="241"/>
    <col min="9731" max="9731" width="1.7109375" style="241" customWidth="1"/>
    <col min="9732" max="9738" width="2.85546875" style="241"/>
    <col min="9739" max="9739" width="2.85546875" style="241" customWidth="1"/>
    <col min="9740" max="9763" width="2.85546875" style="241"/>
    <col min="9764" max="9764" width="1.7109375" style="241" customWidth="1"/>
    <col min="9765" max="9986" width="2.85546875" style="241"/>
    <col min="9987" max="9987" width="1.7109375" style="241" customWidth="1"/>
    <col min="9988" max="9994" width="2.85546875" style="241"/>
    <col min="9995" max="9995" width="2.85546875" style="241" customWidth="1"/>
    <col min="9996" max="10019" width="2.85546875" style="241"/>
    <col min="10020" max="10020" width="1.7109375" style="241" customWidth="1"/>
    <col min="10021" max="10242" width="2.85546875" style="241"/>
    <col min="10243" max="10243" width="1.7109375" style="241" customWidth="1"/>
    <col min="10244" max="10250" width="2.85546875" style="241"/>
    <col min="10251" max="10251" width="2.85546875" style="241" customWidth="1"/>
    <col min="10252" max="10275" width="2.85546875" style="241"/>
    <col min="10276" max="10276" width="1.7109375" style="241" customWidth="1"/>
    <col min="10277" max="10498" width="2.85546875" style="241"/>
    <col min="10499" max="10499" width="1.7109375" style="241" customWidth="1"/>
    <col min="10500" max="10506" width="2.85546875" style="241"/>
    <col min="10507" max="10507" width="2.85546875" style="241" customWidth="1"/>
    <col min="10508" max="10531" width="2.85546875" style="241"/>
    <col min="10532" max="10532" width="1.7109375" style="241" customWidth="1"/>
    <col min="10533" max="10754" width="2.85546875" style="241"/>
    <col min="10755" max="10755" width="1.7109375" style="241" customWidth="1"/>
    <col min="10756" max="10762" width="2.85546875" style="241"/>
    <col min="10763" max="10763" width="2.85546875" style="241" customWidth="1"/>
    <col min="10764" max="10787" width="2.85546875" style="241"/>
    <col min="10788" max="10788" width="1.7109375" style="241" customWidth="1"/>
    <col min="10789" max="11010" width="2.85546875" style="241"/>
    <col min="11011" max="11011" width="1.7109375" style="241" customWidth="1"/>
    <col min="11012" max="11018" width="2.85546875" style="241"/>
    <col min="11019" max="11019" width="2.85546875" style="241" customWidth="1"/>
    <col min="11020" max="11043" width="2.85546875" style="241"/>
    <col min="11044" max="11044" width="1.7109375" style="241" customWidth="1"/>
    <col min="11045" max="11266" width="2.85546875" style="241"/>
    <col min="11267" max="11267" width="1.7109375" style="241" customWidth="1"/>
    <col min="11268" max="11274" width="2.85546875" style="241"/>
    <col min="11275" max="11275" width="2.85546875" style="241" customWidth="1"/>
    <col min="11276" max="11299" width="2.85546875" style="241"/>
    <col min="11300" max="11300" width="1.7109375" style="241" customWidth="1"/>
    <col min="11301" max="11522" width="2.85546875" style="241"/>
    <col min="11523" max="11523" width="1.7109375" style="241" customWidth="1"/>
    <col min="11524" max="11530" width="2.85546875" style="241"/>
    <col min="11531" max="11531" width="2.85546875" style="241" customWidth="1"/>
    <col min="11532" max="11555" width="2.85546875" style="241"/>
    <col min="11556" max="11556" width="1.7109375" style="241" customWidth="1"/>
    <col min="11557" max="11778" width="2.85546875" style="241"/>
    <col min="11779" max="11779" width="1.7109375" style="241" customWidth="1"/>
    <col min="11780" max="11786" width="2.85546875" style="241"/>
    <col min="11787" max="11787" width="2.85546875" style="241" customWidth="1"/>
    <col min="11788" max="11811" width="2.85546875" style="241"/>
    <col min="11812" max="11812" width="1.7109375" style="241" customWidth="1"/>
    <col min="11813" max="12034" width="2.85546875" style="241"/>
    <col min="12035" max="12035" width="1.7109375" style="241" customWidth="1"/>
    <col min="12036" max="12042" width="2.85546875" style="241"/>
    <col min="12043" max="12043" width="2.85546875" style="241" customWidth="1"/>
    <col min="12044" max="12067" width="2.85546875" style="241"/>
    <col min="12068" max="12068" width="1.7109375" style="241" customWidth="1"/>
    <col min="12069" max="12290" width="2.85546875" style="241"/>
    <col min="12291" max="12291" width="1.7109375" style="241" customWidth="1"/>
    <col min="12292" max="12298" width="2.85546875" style="241"/>
    <col min="12299" max="12299" width="2.85546875" style="241" customWidth="1"/>
    <col min="12300" max="12323" width="2.85546875" style="241"/>
    <col min="12324" max="12324" width="1.7109375" style="241" customWidth="1"/>
    <col min="12325" max="12546" width="2.85546875" style="241"/>
    <col min="12547" max="12547" width="1.7109375" style="241" customWidth="1"/>
    <col min="12548" max="12554" width="2.85546875" style="241"/>
    <col min="12555" max="12555" width="2.85546875" style="241" customWidth="1"/>
    <col min="12556" max="12579" width="2.85546875" style="241"/>
    <col min="12580" max="12580" width="1.7109375" style="241" customWidth="1"/>
    <col min="12581" max="12802" width="2.85546875" style="241"/>
    <col min="12803" max="12803" width="1.7109375" style="241" customWidth="1"/>
    <col min="12804" max="12810" width="2.85546875" style="241"/>
    <col min="12811" max="12811" width="2.85546875" style="241" customWidth="1"/>
    <col min="12812" max="12835" width="2.85546875" style="241"/>
    <col min="12836" max="12836" width="1.7109375" style="241" customWidth="1"/>
    <col min="12837" max="13058" width="2.85546875" style="241"/>
    <col min="13059" max="13059" width="1.7109375" style="241" customWidth="1"/>
    <col min="13060" max="13066" width="2.85546875" style="241"/>
    <col min="13067" max="13067" width="2.85546875" style="241" customWidth="1"/>
    <col min="13068" max="13091" width="2.85546875" style="241"/>
    <col min="13092" max="13092" width="1.7109375" style="241" customWidth="1"/>
    <col min="13093" max="13314" width="2.85546875" style="241"/>
    <col min="13315" max="13315" width="1.7109375" style="241" customWidth="1"/>
    <col min="13316" max="13322" width="2.85546875" style="241"/>
    <col min="13323" max="13323" width="2.85546875" style="241" customWidth="1"/>
    <col min="13324" max="13347" width="2.85546875" style="241"/>
    <col min="13348" max="13348" width="1.7109375" style="241" customWidth="1"/>
    <col min="13349" max="13570" width="2.85546875" style="241"/>
    <col min="13571" max="13571" width="1.7109375" style="241" customWidth="1"/>
    <col min="13572" max="13578" width="2.85546875" style="241"/>
    <col min="13579" max="13579" width="2.85546875" style="241" customWidth="1"/>
    <col min="13580" max="13603" width="2.85546875" style="241"/>
    <col min="13604" max="13604" width="1.7109375" style="241" customWidth="1"/>
    <col min="13605" max="13826" width="2.85546875" style="241"/>
    <col min="13827" max="13827" width="1.7109375" style="241" customWidth="1"/>
    <col min="13828" max="13834" width="2.85546875" style="241"/>
    <col min="13835" max="13835" width="2.85546875" style="241" customWidth="1"/>
    <col min="13836" max="13859" width="2.85546875" style="241"/>
    <col min="13860" max="13860" width="1.7109375" style="241" customWidth="1"/>
    <col min="13861" max="14082" width="2.85546875" style="241"/>
    <col min="14083" max="14083" width="1.7109375" style="241" customWidth="1"/>
    <col min="14084" max="14090" width="2.85546875" style="241"/>
    <col min="14091" max="14091" width="2.85546875" style="241" customWidth="1"/>
    <col min="14092" max="14115" width="2.85546875" style="241"/>
    <col min="14116" max="14116" width="1.7109375" style="241" customWidth="1"/>
    <col min="14117" max="14338" width="2.85546875" style="241"/>
    <col min="14339" max="14339" width="1.7109375" style="241" customWidth="1"/>
    <col min="14340" max="14346" width="2.85546875" style="241"/>
    <col min="14347" max="14347" width="2.85546875" style="241" customWidth="1"/>
    <col min="14348" max="14371" width="2.85546875" style="241"/>
    <col min="14372" max="14372" width="1.7109375" style="241" customWidth="1"/>
    <col min="14373" max="14594" width="2.85546875" style="241"/>
    <col min="14595" max="14595" width="1.7109375" style="241" customWidth="1"/>
    <col min="14596" max="14602" width="2.85546875" style="241"/>
    <col min="14603" max="14603" width="2.85546875" style="241" customWidth="1"/>
    <col min="14604" max="14627" width="2.85546875" style="241"/>
    <col min="14628" max="14628" width="1.7109375" style="241" customWidth="1"/>
    <col min="14629" max="14850" width="2.85546875" style="241"/>
    <col min="14851" max="14851" width="1.7109375" style="241" customWidth="1"/>
    <col min="14852" max="14858" width="2.85546875" style="241"/>
    <col min="14859" max="14859" width="2.85546875" style="241" customWidth="1"/>
    <col min="14860" max="14883" width="2.85546875" style="241"/>
    <col min="14884" max="14884" width="1.7109375" style="241" customWidth="1"/>
    <col min="14885" max="15106" width="2.85546875" style="241"/>
    <col min="15107" max="15107" width="1.7109375" style="241" customWidth="1"/>
    <col min="15108" max="15114" width="2.85546875" style="241"/>
    <col min="15115" max="15115" width="2.85546875" style="241" customWidth="1"/>
    <col min="15116" max="15139" width="2.85546875" style="241"/>
    <col min="15140" max="15140" width="1.7109375" style="241" customWidth="1"/>
    <col min="15141" max="15362" width="2.85546875" style="241"/>
    <col min="15363" max="15363" width="1.7109375" style="241" customWidth="1"/>
    <col min="15364" max="15370" width="2.85546875" style="241"/>
    <col min="15371" max="15371" width="2.85546875" style="241" customWidth="1"/>
    <col min="15372" max="15395" width="2.85546875" style="241"/>
    <col min="15396" max="15396" width="1.7109375" style="241" customWidth="1"/>
    <col min="15397" max="15618" width="2.85546875" style="241"/>
    <col min="15619" max="15619" width="1.7109375" style="241" customWidth="1"/>
    <col min="15620" max="15626" width="2.85546875" style="241"/>
    <col min="15627" max="15627" width="2.85546875" style="241" customWidth="1"/>
    <col min="15628" max="15651" width="2.85546875" style="241"/>
    <col min="15652" max="15652" width="1.7109375" style="241" customWidth="1"/>
    <col min="15653" max="15874" width="2.85546875" style="241"/>
    <col min="15875" max="15875" width="1.7109375" style="241" customWidth="1"/>
    <col min="15876" max="15882" width="2.85546875" style="241"/>
    <col min="15883" max="15883" width="2.85546875" style="241" customWidth="1"/>
    <col min="15884" max="15907" width="2.85546875" style="241"/>
    <col min="15908" max="15908" width="1.7109375" style="241" customWidth="1"/>
    <col min="15909" max="16130" width="2.85546875" style="241"/>
    <col min="16131" max="16131" width="1.7109375" style="241" customWidth="1"/>
    <col min="16132" max="16138" width="2.85546875" style="241"/>
    <col min="16139" max="16139" width="2.85546875" style="241" customWidth="1"/>
    <col min="16140" max="16163" width="2.85546875" style="241"/>
    <col min="16164" max="16164" width="1.7109375" style="241" customWidth="1"/>
    <col min="16165" max="16384" width="2.85546875" style="241"/>
  </cols>
  <sheetData>
    <row r="1" spans="2:111" s="124" customFormat="1" ht="15" customHeight="1" thickBot="1">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c r="B2" s="695" t="s">
        <v>2088</v>
      </c>
      <c r="C2" s="696"/>
      <c r="D2" s="696"/>
      <c r="E2" s="696"/>
      <c r="F2" s="696"/>
      <c r="G2" s="696"/>
      <c r="H2" s="696"/>
      <c r="I2" s="696"/>
      <c r="J2" s="696"/>
      <c r="K2" s="696"/>
      <c r="L2" s="696"/>
      <c r="M2" s="696"/>
      <c r="N2" s="696"/>
      <c r="O2" s="696"/>
      <c r="P2" s="696"/>
      <c r="Q2" s="696"/>
      <c r="R2" s="696"/>
      <c r="S2" s="696"/>
      <c r="T2" s="696"/>
      <c r="U2" s="696"/>
      <c r="V2" s="696"/>
      <c r="W2" s="696"/>
      <c r="X2" s="696"/>
      <c r="Y2" s="696"/>
      <c r="Z2" s="696"/>
      <c r="AA2" s="696"/>
      <c r="AB2" s="696"/>
      <c r="AC2" s="696"/>
      <c r="AD2" s="696"/>
      <c r="AE2" s="696"/>
      <c r="AF2" s="696"/>
      <c r="AG2" s="696"/>
      <c r="AH2" s="696"/>
      <c r="AI2" s="696"/>
      <c r="AJ2" s="697"/>
      <c r="AK2" s="125"/>
      <c r="AL2" s="125"/>
      <c r="AM2" s="125"/>
    </row>
    <row r="3" spans="2:111" s="124" customFormat="1" ht="5.0999999999999996" customHeight="1">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30" customHeight="1">
      <c r="B4" s="689" t="s">
        <v>1959</v>
      </c>
      <c r="C4" s="690"/>
      <c r="D4" s="690"/>
      <c r="E4" s="690"/>
      <c r="F4" s="690"/>
      <c r="G4" s="690"/>
      <c r="H4" s="690"/>
      <c r="I4" s="690"/>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c r="AI4" s="690"/>
      <c r="AJ4" s="691"/>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c r="B6" s="237"/>
      <c r="C6" s="892" t="s">
        <v>1188</v>
      </c>
      <c r="D6" s="893"/>
      <c r="E6" s="893"/>
      <c r="F6" s="893"/>
      <c r="G6" s="893"/>
      <c r="H6" s="893"/>
      <c r="I6" s="893"/>
      <c r="J6" s="893"/>
      <c r="K6" s="893"/>
      <c r="L6" s="893"/>
      <c r="M6" s="893"/>
      <c r="N6" s="893"/>
      <c r="O6" s="893"/>
      <c r="P6" s="893"/>
      <c r="Q6" s="893"/>
      <c r="R6" s="893"/>
      <c r="S6" s="893"/>
      <c r="T6" s="893"/>
      <c r="U6" s="893"/>
      <c r="V6" s="893"/>
      <c r="W6" s="893"/>
      <c r="X6" s="893"/>
      <c r="Y6" s="893"/>
      <c r="Z6" s="893"/>
      <c r="AA6" s="893"/>
      <c r="AB6" s="893"/>
      <c r="AC6" s="893"/>
      <c r="AD6" s="893"/>
      <c r="AE6" s="893"/>
      <c r="AF6" s="893"/>
      <c r="AG6" s="893"/>
      <c r="AH6" s="893"/>
      <c r="AI6" s="894"/>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c r="B7" s="237"/>
      <c r="C7" s="127" t="s">
        <v>1738</v>
      </c>
      <c r="D7" s="305"/>
      <c r="E7" s="305"/>
      <c r="F7" s="305"/>
      <c r="G7" s="305"/>
      <c r="H7" s="305"/>
      <c r="I7" s="305"/>
      <c r="J7" s="305"/>
      <c r="K7" s="305"/>
      <c r="L7" s="1005"/>
      <c r="M7" s="1005"/>
      <c r="N7" s="1005"/>
      <c r="O7" s="1005"/>
      <c r="P7" s="1005"/>
      <c r="Q7" s="1005"/>
      <c r="R7" s="1005"/>
      <c r="S7" s="1005"/>
      <c r="T7" s="1005"/>
      <c r="U7" s="1005"/>
      <c r="V7" s="1005"/>
      <c r="W7" s="1005"/>
      <c r="X7" s="1005"/>
      <c r="Y7" s="1005"/>
      <c r="Z7" s="1005"/>
      <c r="AA7" s="1005"/>
      <c r="AB7" s="1005"/>
      <c r="AC7" s="1005"/>
      <c r="AD7" s="1005"/>
      <c r="AE7" s="1005"/>
      <c r="AF7" s="1005"/>
      <c r="AG7" s="1005"/>
      <c r="AH7" s="1005"/>
      <c r="AI7" s="1005"/>
      <c r="AJ7" s="242"/>
      <c r="AK7" s="239"/>
      <c r="AL7" s="240"/>
      <c r="AM7" s="241"/>
      <c r="AN7" s="241"/>
      <c r="AO7" s="241"/>
      <c r="AP7" s="243"/>
      <c r="AQ7" s="243"/>
      <c r="AR7" s="243"/>
      <c r="AS7" s="243"/>
      <c r="AT7" s="244"/>
      <c r="AU7" s="26"/>
      <c r="AV7" s="159"/>
      <c r="AW7" s="26"/>
      <c r="AX7" s="26"/>
      <c r="AY7" s="26"/>
      <c r="AZ7" s="26"/>
      <c r="BA7" s="970"/>
      <c r="BB7" s="970"/>
      <c r="BC7" s="970"/>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c r="B8" s="237"/>
      <c r="C8" s="160" t="s">
        <v>1739</v>
      </c>
      <c r="D8" s="160"/>
      <c r="E8" s="160"/>
      <c r="F8" s="160"/>
      <c r="G8" s="1002"/>
      <c r="H8" s="1002"/>
      <c r="I8" s="1002"/>
      <c r="J8" s="1002"/>
      <c r="K8" s="1002"/>
      <c r="L8" s="1002"/>
      <c r="M8" s="1002"/>
      <c r="N8" s="1002"/>
      <c r="O8" s="1002"/>
      <c r="P8" s="1002"/>
      <c r="Q8" s="1002"/>
      <c r="R8" s="1002"/>
      <c r="S8" s="1002"/>
      <c r="T8" s="1002"/>
      <c r="U8" s="1002"/>
      <c r="V8" s="1002"/>
      <c r="W8" s="1002"/>
      <c r="X8" s="1002"/>
      <c r="Y8" s="1002"/>
      <c r="Z8" s="1002"/>
      <c r="AA8" s="1002"/>
      <c r="AB8" s="1002"/>
      <c r="AC8" s="1002"/>
      <c r="AD8" s="1002"/>
      <c r="AE8" s="1002"/>
      <c r="AF8" s="1002"/>
      <c r="AG8" s="1002"/>
      <c r="AH8" s="1002"/>
      <c r="AI8" s="1002"/>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c r="B9" s="237"/>
      <c r="C9" s="160" t="s">
        <v>1911</v>
      </c>
      <c r="D9" s="160"/>
      <c r="E9" s="160"/>
      <c r="F9" s="160"/>
      <c r="G9" s="1003"/>
      <c r="H9" s="1003"/>
      <c r="I9" s="1003"/>
      <c r="J9" s="1003"/>
      <c r="K9" s="1003"/>
      <c r="L9" s="1003"/>
      <c r="M9" s="1003"/>
      <c r="N9" s="1003"/>
      <c r="O9" s="1003"/>
      <c r="P9" s="1003"/>
      <c r="Q9" s="1003"/>
      <c r="R9" s="1003"/>
      <c r="S9" s="1003"/>
      <c r="T9" s="1003"/>
      <c r="U9" s="1003"/>
      <c r="V9" s="1003"/>
      <c r="W9" s="1003"/>
      <c r="X9" s="1003"/>
      <c r="Y9" s="1003"/>
      <c r="Z9" s="1003"/>
      <c r="AA9" s="1003"/>
      <c r="AB9" s="1003"/>
      <c r="AC9" s="247" t="s">
        <v>2011</v>
      </c>
      <c r="AD9" s="313"/>
      <c r="AE9" s="1003"/>
      <c r="AF9" s="1003"/>
      <c r="AG9" s="1003"/>
      <c r="AH9" s="1003"/>
      <c r="AI9" s="1003"/>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c r="B10" s="237"/>
      <c r="C10" s="160" t="s">
        <v>2012</v>
      </c>
      <c r="D10" s="160"/>
      <c r="E10" s="160"/>
      <c r="F10" s="160"/>
      <c r="G10" s="306"/>
      <c r="H10" s="1003"/>
      <c r="I10" s="1003"/>
      <c r="J10" s="1003"/>
      <c r="K10" s="1003"/>
      <c r="L10" s="1003"/>
      <c r="M10" s="1003"/>
      <c r="N10" s="1003"/>
      <c r="O10" s="1003"/>
      <c r="P10" s="1003"/>
      <c r="Q10" s="1003"/>
      <c r="R10" s="1003"/>
      <c r="S10" s="1003"/>
      <c r="T10" s="160"/>
      <c r="U10" s="247"/>
      <c r="V10" s="249" t="s">
        <v>2013</v>
      </c>
      <c r="W10" s="953"/>
      <c r="X10" s="953"/>
      <c r="Y10" s="953"/>
      <c r="Z10" s="953"/>
      <c r="AA10" s="953"/>
      <c r="AB10" s="953"/>
      <c r="AC10" s="953"/>
      <c r="AD10" s="953"/>
      <c r="AE10" s="953"/>
      <c r="AF10" s="953"/>
      <c r="AG10" s="953"/>
      <c r="AH10" s="953"/>
      <c r="AI10" s="953"/>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c r="B11" s="237"/>
      <c r="C11" s="160" t="s">
        <v>2014</v>
      </c>
      <c r="D11" s="160"/>
      <c r="E11" s="160"/>
      <c r="F11" s="160"/>
      <c r="G11" s="306"/>
      <c r="H11" s="1003"/>
      <c r="I11" s="1003"/>
      <c r="J11" s="306"/>
      <c r="K11" s="250"/>
      <c r="L11" s="251" t="s">
        <v>2015</v>
      </c>
      <c r="M11" s="1006"/>
      <c r="N11" s="1006"/>
      <c r="O11" s="1006"/>
      <c r="P11" s="1006"/>
      <c r="Q11" s="1006"/>
      <c r="R11" s="252"/>
      <c r="S11" s="160"/>
      <c r="T11" s="160"/>
      <c r="U11" s="249" t="s">
        <v>2016</v>
      </c>
      <c r="V11" s="953"/>
      <c r="W11" s="953"/>
      <c r="X11" s="953"/>
      <c r="Y11" s="953"/>
      <c r="Z11" s="953"/>
      <c r="AA11" s="953"/>
      <c r="AB11" s="953"/>
      <c r="AC11" s="953"/>
      <c r="AD11" s="247" t="s">
        <v>2017</v>
      </c>
      <c r="AE11" s="313"/>
      <c r="AF11" s="313"/>
      <c r="AG11" s="1003"/>
      <c r="AH11" s="1003"/>
      <c r="AI11" s="1003"/>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c r="B12" s="237"/>
      <c r="C12" s="160" t="s">
        <v>2018</v>
      </c>
      <c r="D12" s="160"/>
      <c r="E12" s="160"/>
      <c r="F12" s="127"/>
      <c r="G12" s="953"/>
      <c r="H12" s="953"/>
      <c r="I12" s="953"/>
      <c r="J12" s="953"/>
      <c r="K12" s="953"/>
      <c r="L12" s="953"/>
      <c r="M12" s="953"/>
      <c r="N12" s="160" t="s">
        <v>2019</v>
      </c>
      <c r="O12" s="160"/>
      <c r="P12" s="253"/>
      <c r="Q12" s="307"/>
      <c r="R12" s="1004"/>
      <c r="S12" s="1004"/>
      <c r="T12" s="1004"/>
      <c r="U12" s="1004"/>
      <c r="V12" s="1004"/>
      <c r="W12" s="1004"/>
      <c r="X12" s="1004"/>
      <c r="Y12" s="1004"/>
      <c r="Z12" s="1004"/>
      <c r="AA12" s="1004"/>
      <c r="AB12" s="1004"/>
      <c r="AC12" s="1004"/>
      <c r="AD12" s="1004"/>
      <c r="AE12" s="1004"/>
      <c r="AF12" s="1004"/>
      <c r="AG12" s="1004"/>
      <c r="AH12" s="1004"/>
      <c r="AI12" s="1004"/>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c r="B13" s="237"/>
      <c r="C13" s="160" t="s">
        <v>2369</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c r="B14" s="237"/>
      <c r="C14" s="160"/>
      <c r="D14" s="438"/>
      <c r="E14" s="247" t="s">
        <v>1684</v>
      </c>
      <c r="F14" s="254"/>
      <c r="G14" s="254"/>
      <c r="H14" s="254"/>
      <c r="I14" s="254"/>
      <c r="J14" s="254"/>
      <c r="K14" s="438"/>
      <c r="L14" s="247" t="s">
        <v>1685</v>
      </c>
      <c r="M14" s="254"/>
      <c r="N14" s="160"/>
      <c r="O14" s="160"/>
      <c r="P14" s="255"/>
      <c r="Q14" s="127"/>
      <c r="R14" s="127"/>
      <c r="S14" s="438"/>
      <c r="T14" s="160" t="s">
        <v>1686</v>
      </c>
      <c r="U14" s="254"/>
      <c r="V14" s="254"/>
      <c r="W14" s="254"/>
      <c r="X14" s="127"/>
      <c r="Y14" s="127"/>
      <c r="Z14" s="438"/>
      <c r="AA14" s="160" t="s">
        <v>1687</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c r="B15" s="237"/>
      <c r="C15" s="160"/>
      <c r="D15" s="438"/>
      <c r="E15" s="160" t="s">
        <v>1688</v>
      </c>
      <c r="F15" s="255"/>
      <c r="G15" s="255"/>
      <c r="H15" s="254"/>
      <c r="I15" s="254"/>
      <c r="J15" s="254"/>
      <c r="K15" s="438"/>
      <c r="L15" s="160" t="s">
        <v>1689</v>
      </c>
      <c r="M15" s="255"/>
      <c r="N15" s="255"/>
      <c r="O15" s="255"/>
      <c r="P15" s="255"/>
      <c r="Q15" s="255"/>
      <c r="R15" s="973"/>
      <c r="S15" s="973"/>
      <c r="T15" s="973"/>
      <c r="U15" s="973"/>
      <c r="V15" s="973"/>
      <c r="W15" s="973"/>
      <c r="X15" s="973"/>
      <c r="Y15" s="973"/>
      <c r="Z15" s="973"/>
      <c r="AA15" s="973"/>
      <c r="AB15" s="973"/>
      <c r="AC15" s="973"/>
      <c r="AD15" s="973"/>
      <c r="AE15" s="973"/>
      <c r="AF15" s="973"/>
      <c r="AG15" s="973"/>
      <c r="AH15" s="973"/>
      <c r="AI15" s="973"/>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c r="B17" s="237"/>
      <c r="C17" s="892" t="s">
        <v>1189</v>
      </c>
      <c r="D17" s="893"/>
      <c r="E17" s="893"/>
      <c r="F17" s="893"/>
      <c r="G17" s="893"/>
      <c r="H17" s="893"/>
      <c r="I17" s="893"/>
      <c r="J17" s="893"/>
      <c r="K17" s="893"/>
      <c r="L17" s="893"/>
      <c r="M17" s="893"/>
      <c r="N17" s="893"/>
      <c r="O17" s="893"/>
      <c r="P17" s="893"/>
      <c r="Q17" s="893"/>
      <c r="R17" s="893"/>
      <c r="S17" s="893"/>
      <c r="T17" s="893"/>
      <c r="U17" s="893"/>
      <c r="V17" s="893"/>
      <c r="W17" s="893"/>
      <c r="X17" s="893"/>
      <c r="Y17" s="893"/>
      <c r="Z17" s="893"/>
      <c r="AA17" s="893"/>
      <c r="AB17" s="893"/>
      <c r="AC17" s="893"/>
      <c r="AD17" s="893"/>
      <c r="AE17" s="893"/>
      <c r="AF17" s="893"/>
      <c r="AG17" s="893"/>
      <c r="AH17" s="893"/>
      <c r="AI17" s="894"/>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c r="B18" s="237"/>
      <c r="C18" s="160"/>
      <c r="D18" s="961" t="s">
        <v>302</v>
      </c>
      <c r="E18" s="961"/>
      <c r="F18" s="961"/>
      <c r="G18" s="961"/>
      <c r="H18" s="961"/>
      <c r="I18" s="961"/>
      <c r="J18" s="961"/>
      <c r="K18" s="961"/>
      <c r="L18" s="961"/>
      <c r="M18" s="961"/>
      <c r="N18" s="961"/>
      <c r="O18" s="961"/>
      <c r="P18" s="961"/>
      <c r="Q18" s="961"/>
      <c r="R18" s="961"/>
      <c r="S18" s="961"/>
      <c r="T18" s="961"/>
      <c r="U18" s="961"/>
      <c r="V18" s="962"/>
      <c r="W18" s="438"/>
      <c r="X18" s="247" t="s">
        <v>197</v>
      </c>
      <c r="Y18" s="247"/>
      <c r="Z18" s="438"/>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c r="B19" s="237"/>
      <c r="C19" s="127" t="s">
        <v>2101</v>
      </c>
      <c r="D19" s="127"/>
      <c r="E19" s="127"/>
      <c r="F19" s="127"/>
      <c r="G19" s="127"/>
      <c r="H19" s="127"/>
      <c r="I19" s="127"/>
      <c r="J19" s="127"/>
      <c r="K19" s="127"/>
      <c r="L19" s="127"/>
      <c r="M19" s="960" t="str">
        <f>IF($W$18="X",L7,"")</f>
        <v/>
      </c>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c r="B20" s="237"/>
      <c r="C20" s="160" t="s">
        <v>1740</v>
      </c>
      <c r="D20" s="160"/>
      <c r="E20" s="160"/>
      <c r="F20" s="160"/>
      <c r="G20" s="958" t="str">
        <f>IF($W$18="X",G8,"")</f>
        <v/>
      </c>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c r="B21" s="237"/>
      <c r="C21" s="935" t="s">
        <v>1913</v>
      </c>
      <c r="D21" s="935"/>
      <c r="E21" s="935"/>
      <c r="F21" s="935"/>
      <c r="G21" s="935"/>
      <c r="H21" s="935"/>
      <c r="I21" s="935"/>
      <c r="J21" s="959" t="str">
        <f>IF($W$18="X","Informar","")</f>
        <v/>
      </c>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c r="B22" s="237"/>
      <c r="C22" s="160" t="s">
        <v>1915</v>
      </c>
      <c r="D22" s="160"/>
      <c r="E22" s="160"/>
      <c r="F22" s="160"/>
      <c r="G22" s="960" t="str">
        <f>IF($W$18="X",G9,"")</f>
        <v/>
      </c>
      <c r="H22" s="960"/>
      <c r="I22" s="960"/>
      <c r="J22" s="959"/>
      <c r="K22" s="959"/>
      <c r="L22" s="959"/>
      <c r="M22" s="959"/>
      <c r="N22" s="959"/>
      <c r="O22" s="959"/>
      <c r="P22" s="959"/>
      <c r="Q22" s="959"/>
      <c r="R22" s="959"/>
      <c r="S22" s="959"/>
      <c r="T22" s="959"/>
      <c r="U22" s="959"/>
      <c r="V22" s="959"/>
      <c r="W22" s="959"/>
      <c r="X22" s="959"/>
      <c r="Y22" s="959"/>
      <c r="Z22" s="959"/>
      <c r="AA22" s="959"/>
      <c r="AB22" s="959"/>
      <c r="AC22" s="247" t="s">
        <v>2020</v>
      </c>
      <c r="AD22" s="313"/>
      <c r="AE22" s="959" t="str">
        <f>IF($W$18="x",AE9,"")</f>
        <v/>
      </c>
      <c r="AF22" s="959"/>
      <c r="AG22" s="959"/>
      <c r="AH22" s="959"/>
      <c r="AI22" s="959"/>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c r="B23" s="237"/>
      <c r="C23" s="160" t="s">
        <v>2021</v>
      </c>
      <c r="D23" s="160"/>
      <c r="E23" s="160"/>
      <c r="F23" s="160"/>
      <c r="G23" s="306"/>
      <c r="H23" s="959" t="str">
        <f>IF($W$18="X",H10,"")</f>
        <v/>
      </c>
      <c r="I23" s="959"/>
      <c r="J23" s="959"/>
      <c r="K23" s="959"/>
      <c r="L23" s="959"/>
      <c r="M23" s="959"/>
      <c r="N23" s="959"/>
      <c r="O23" s="959"/>
      <c r="P23" s="959"/>
      <c r="Q23" s="959"/>
      <c r="R23" s="959"/>
      <c r="S23" s="959"/>
      <c r="T23" s="160"/>
      <c r="U23" s="247"/>
      <c r="V23" s="249" t="s">
        <v>2022</v>
      </c>
      <c r="W23" s="960" t="str">
        <f>IF($W$18="x",W10,"")</f>
        <v/>
      </c>
      <c r="X23" s="960"/>
      <c r="Y23" s="960"/>
      <c r="Z23" s="960"/>
      <c r="AA23" s="960"/>
      <c r="AB23" s="960"/>
      <c r="AC23" s="960"/>
      <c r="AD23" s="960"/>
      <c r="AE23" s="960"/>
      <c r="AF23" s="960"/>
      <c r="AG23" s="960"/>
      <c r="AH23" s="960"/>
      <c r="AI23" s="960"/>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c r="B24" s="237"/>
      <c r="C24" s="160" t="s">
        <v>2023</v>
      </c>
      <c r="D24" s="160"/>
      <c r="E24" s="160"/>
      <c r="F24" s="160"/>
      <c r="G24" s="306"/>
      <c r="H24" s="999" t="str">
        <f>IF($W$18="X",H11,"")</f>
        <v/>
      </c>
      <c r="I24" s="999"/>
      <c r="J24" s="309"/>
      <c r="K24" s="309"/>
      <c r="L24" s="251" t="s">
        <v>2024</v>
      </c>
      <c r="M24" s="1000" t="str">
        <f>IF($W$18="X",M11,"")</f>
        <v/>
      </c>
      <c r="N24" s="1000"/>
      <c r="O24" s="1000"/>
      <c r="P24" s="1000"/>
      <c r="Q24" s="308"/>
      <c r="R24" s="252"/>
      <c r="S24" s="160"/>
      <c r="T24" s="160"/>
      <c r="U24" s="249" t="s">
        <v>2025</v>
      </c>
      <c r="V24" s="960" t="str">
        <f>IF($W$18="x",V11,"")</f>
        <v/>
      </c>
      <c r="W24" s="960"/>
      <c r="X24" s="960"/>
      <c r="Y24" s="960"/>
      <c r="Z24" s="960"/>
      <c r="AA24" s="960"/>
      <c r="AB24" s="960"/>
      <c r="AC24" s="960"/>
      <c r="AD24" s="247" t="s">
        <v>2026</v>
      </c>
      <c r="AE24" s="313"/>
      <c r="AF24" s="313"/>
      <c r="AG24" s="959" t="str">
        <f>IF($W$18="x",AG11,"")</f>
        <v/>
      </c>
      <c r="AH24" s="959"/>
      <c r="AI24" s="959"/>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c r="B25" s="237"/>
      <c r="C25" s="160" t="s">
        <v>2027</v>
      </c>
      <c r="D25" s="160"/>
      <c r="E25" s="160"/>
      <c r="F25" s="127"/>
      <c r="G25" s="960" t="str">
        <f>IF($W$18="X",G12,"")</f>
        <v/>
      </c>
      <c r="H25" s="960"/>
      <c r="I25" s="960"/>
      <c r="J25" s="960"/>
      <c r="K25" s="960"/>
      <c r="L25" s="960"/>
      <c r="M25" s="960"/>
      <c r="N25" s="160" t="s">
        <v>2028</v>
      </c>
      <c r="O25" s="160"/>
      <c r="P25" s="253"/>
      <c r="Q25" s="307"/>
      <c r="R25" s="987" t="str">
        <f>IF($W$18="X",R12,"")</f>
        <v/>
      </c>
      <c r="S25" s="987"/>
      <c r="T25" s="987"/>
      <c r="U25" s="987"/>
      <c r="V25" s="987"/>
      <c r="W25" s="987"/>
      <c r="X25" s="987"/>
      <c r="Y25" s="987"/>
      <c r="Z25" s="987"/>
      <c r="AA25" s="987"/>
      <c r="AB25" s="987"/>
      <c r="AC25" s="987"/>
      <c r="AD25" s="987"/>
      <c r="AE25" s="987"/>
      <c r="AF25" s="987"/>
      <c r="AG25" s="987"/>
      <c r="AH25" s="987"/>
      <c r="AI25" s="987"/>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c r="B26" s="237"/>
      <c r="C26" s="935" t="s">
        <v>2029</v>
      </c>
      <c r="D26" s="935"/>
      <c r="E26" s="935"/>
      <c r="F26" s="935"/>
      <c r="G26" s="935"/>
      <c r="H26" s="935"/>
      <c r="I26" s="935"/>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c r="B28" s="237"/>
      <c r="C28" s="160" t="s">
        <v>2030</v>
      </c>
      <c r="D28" s="160"/>
      <c r="E28" s="160"/>
      <c r="F28" s="160"/>
      <c r="G28" s="160"/>
      <c r="H28" s="160"/>
      <c r="I28" s="257"/>
      <c r="J28" s="257"/>
      <c r="K28" s="257"/>
      <c r="L28" s="257"/>
      <c r="M28" s="257"/>
      <c r="N28" s="257"/>
      <c r="O28" s="257"/>
      <c r="P28" s="257"/>
      <c r="Q28" s="257"/>
      <c r="R28" s="257"/>
      <c r="S28" s="127"/>
      <c r="T28" s="127"/>
      <c r="U28" s="127"/>
      <c r="V28" s="127"/>
      <c r="W28" s="438"/>
      <c r="X28" s="247" t="s">
        <v>197</v>
      </c>
      <c r="Y28" s="247"/>
      <c r="Z28" s="438"/>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c r="B29" s="237"/>
      <c r="C29" s="160" t="s">
        <v>2031</v>
      </c>
      <c r="D29" s="160"/>
      <c r="E29" s="160"/>
      <c r="F29" s="160"/>
      <c r="G29" s="160"/>
      <c r="H29" s="160"/>
      <c r="I29" s="257"/>
      <c r="J29" s="257"/>
      <c r="K29" s="257"/>
      <c r="L29" s="257"/>
      <c r="M29" s="257"/>
      <c r="N29" s="257"/>
      <c r="O29" s="257"/>
      <c r="P29" s="257"/>
      <c r="Q29" s="257"/>
      <c r="R29" s="257"/>
      <c r="S29" s="127"/>
      <c r="T29" s="127"/>
      <c r="U29" s="127"/>
      <c r="V29" s="127"/>
      <c r="W29" s="438"/>
      <c r="X29" s="247" t="s">
        <v>197</v>
      </c>
      <c r="Y29" s="247"/>
      <c r="Z29" s="438"/>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c r="B30" s="237"/>
      <c r="C30" s="160" t="s">
        <v>2032</v>
      </c>
      <c r="D30" s="160"/>
      <c r="E30" s="160"/>
      <c r="F30" s="160"/>
      <c r="G30" s="160"/>
      <c r="H30" s="160"/>
      <c r="I30" s="257"/>
      <c r="J30" s="257"/>
      <c r="K30" s="257"/>
      <c r="L30" s="257"/>
      <c r="M30" s="257"/>
      <c r="N30" s="257"/>
      <c r="O30" s="257"/>
      <c r="P30" s="257"/>
      <c r="Q30" s="257"/>
      <c r="R30" s="257"/>
      <c r="S30" s="257"/>
      <c r="T30" s="257"/>
      <c r="U30" s="257"/>
      <c r="V30" s="127"/>
      <c r="W30" s="438"/>
      <c r="X30" s="247" t="s">
        <v>197</v>
      </c>
      <c r="Y30" s="247"/>
      <c r="Z30" s="438"/>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c r="B31" s="237"/>
      <c r="C31" s="160" t="s">
        <v>2033</v>
      </c>
      <c r="D31" s="160"/>
      <c r="E31" s="160"/>
      <c r="F31" s="160"/>
      <c r="G31" s="160"/>
      <c r="H31" s="160"/>
      <c r="I31" s="257"/>
      <c r="J31" s="257"/>
      <c r="K31" s="257"/>
      <c r="L31" s="257"/>
      <c r="M31" s="257"/>
      <c r="N31" s="257"/>
      <c r="O31" s="257"/>
      <c r="P31" s="257"/>
      <c r="Q31" s="257"/>
      <c r="R31" s="257"/>
      <c r="S31" s="257"/>
      <c r="T31" s="257"/>
      <c r="U31" s="257"/>
      <c r="V31" s="127"/>
      <c r="W31" s="438"/>
      <c r="X31" s="247" t="s">
        <v>197</v>
      </c>
      <c r="Y31" s="247"/>
      <c r="Z31" s="438"/>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c r="B33" s="237"/>
      <c r="C33" s="892" t="s">
        <v>1741</v>
      </c>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4"/>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c r="B34" s="237"/>
      <c r="C34" s="160" t="s">
        <v>304</v>
      </c>
      <c r="D34" s="160"/>
      <c r="E34" s="160"/>
      <c r="F34" s="160"/>
      <c r="G34" s="251"/>
      <c r="H34" s="127"/>
      <c r="I34" s="438"/>
      <c r="J34" s="247" t="s">
        <v>305</v>
      </c>
      <c r="K34" s="132"/>
      <c r="L34" s="247"/>
      <c r="M34" s="247"/>
      <c r="N34" s="127"/>
      <c r="O34" s="258" t="s">
        <v>306</v>
      </c>
      <c r="P34" s="127"/>
      <c r="Q34" s="438"/>
      <c r="R34" s="247" t="s">
        <v>307</v>
      </c>
      <c r="S34" s="247"/>
      <c r="T34" s="247"/>
      <c r="U34" s="127"/>
      <c r="V34" s="127"/>
      <c r="W34" s="127"/>
      <c r="X34" s="438"/>
      <c r="Y34" s="247" t="s">
        <v>1149</v>
      </c>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c r="B35" s="237"/>
      <c r="C35" s="160" t="s">
        <v>1914</v>
      </c>
      <c r="D35" s="160"/>
      <c r="E35" s="160"/>
      <c r="F35" s="160"/>
      <c r="G35" s="963"/>
      <c r="H35" s="963"/>
      <c r="I35" s="963"/>
      <c r="J35" s="963"/>
      <c r="K35" s="963"/>
      <c r="L35" s="963"/>
      <c r="M35" s="963"/>
      <c r="N35" s="963"/>
      <c r="O35" s="963"/>
      <c r="P35" s="963"/>
      <c r="Q35" s="963"/>
      <c r="R35" s="963"/>
      <c r="S35" s="963"/>
      <c r="T35" s="963"/>
      <c r="U35" s="963"/>
      <c r="V35" s="963"/>
      <c r="W35" s="963"/>
      <c r="X35" s="963"/>
      <c r="Y35" s="963"/>
      <c r="Z35" s="963"/>
      <c r="AA35" s="963"/>
      <c r="AB35" s="963"/>
      <c r="AC35" s="247" t="s">
        <v>297</v>
      </c>
      <c r="AD35" s="963"/>
      <c r="AE35" s="963"/>
      <c r="AF35" s="963"/>
      <c r="AG35" s="963"/>
      <c r="AH35" s="963"/>
      <c r="AI35" s="963"/>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c r="B36" s="237"/>
      <c r="C36" s="160" t="s">
        <v>1912</v>
      </c>
      <c r="D36" s="160"/>
      <c r="E36" s="160"/>
      <c r="F36" s="160"/>
      <c r="G36" s="994"/>
      <c r="H36" s="994"/>
      <c r="I36" s="994"/>
      <c r="J36" s="994"/>
      <c r="K36" s="994"/>
      <c r="L36" s="994"/>
      <c r="M36" s="994"/>
      <c r="N36" s="994"/>
      <c r="O36" s="994"/>
      <c r="P36" s="994"/>
      <c r="Q36" s="994"/>
      <c r="R36" s="994"/>
      <c r="S36" s="994"/>
      <c r="T36" s="160"/>
      <c r="U36" s="247"/>
      <c r="V36" s="249" t="s">
        <v>298</v>
      </c>
      <c r="W36" s="963"/>
      <c r="X36" s="963"/>
      <c r="Y36" s="963"/>
      <c r="Z36" s="963"/>
      <c r="AA36" s="963"/>
      <c r="AB36" s="963"/>
      <c r="AC36" s="963"/>
      <c r="AD36" s="963"/>
      <c r="AE36" s="963"/>
      <c r="AF36" s="963"/>
      <c r="AG36" s="963"/>
      <c r="AH36" s="963"/>
      <c r="AI36" s="963"/>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c r="B37" s="237"/>
      <c r="C37" s="160" t="s">
        <v>299</v>
      </c>
      <c r="D37" s="160"/>
      <c r="E37" s="160"/>
      <c r="F37" s="160"/>
      <c r="G37" s="963"/>
      <c r="H37" s="963"/>
      <c r="I37" s="963"/>
      <c r="J37" s="963"/>
      <c r="K37" s="250"/>
      <c r="L37" s="251" t="s">
        <v>300</v>
      </c>
      <c r="M37" s="1001"/>
      <c r="N37" s="1001"/>
      <c r="O37" s="1001"/>
      <c r="P37" s="1001"/>
      <c r="Q37" s="1001"/>
      <c r="R37" s="252"/>
      <c r="S37" s="160"/>
      <c r="T37" s="160"/>
      <c r="U37" s="249" t="s">
        <v>1743</v>
      </c>
      <c r="V37" s="963"/>
      <c r="W37" s="963"/>
      <c r="X37" s="963"/>
      <c r="Y37" s="963"/>
      <c r="Z37" s="963"/>
      <c r="AA37" s="963"/>
      <c r="AB37" s="963"/>
      <c r="AC37" s="963"/>
      <c r="AD37" s="247" t="s">
        <v>301</v>
      </c>
      <c r="AE37" s="964"/>
      <c r="AF37" s="964"/>
      <c r="AG37" s="964"/>
      <c r="AH37" s="964"/>
      <c r="AI37" s="964"/>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c r="B38" s="237"/>
      <c r="C38" s="935" t="s">
        <v>1744</v>
      </c>
      <c r="D38" s="935"/>
      <c r="E38" s="935"/>
      <c r="F38" s="935"/>
      <c r="G38" s="963"/>
      <c r="H38" s="963"/>
      <c r="I38" s="963"/>
      <c r="J38" s="963"/>
      <c r="K38" s="963"/>
      <c r="L38" s="963"/>
      <c r="M38" s="963"/>
      <c r="N38" s="963"/>
      <c r="O38" s="966" t="s">
        <v>1745</v>
      </c>
      <c r="P38" s="966"/>
      <c r="Q38" s="966"/>
      <c r="R38" s="942"/>
      <c r="S38" s="942"/>
      <c r="T38" s="942"/>
      <c r="U38" s="942"/>
      <c r="V38" s="942"/>
      <c r="W38" s="942"/>
      <c r="X38" s="942"/>
      <c r="Y38" s="942"/>
      <c r="Z38" s="942"/>
      <c r="AA38" s="942"/>
      <c r="AB38" s="942"/>
      <c r="AC38" s="942"/>
      <c r="AD38" s="942"/>
      <c r="AE38" s="942"/>
      <c r="AF38" s="942"/>
      <c r="AG38" s="942"/>
      <c r="AH38" s="942"/>
      <c r="AI38" s="942"/>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c r="B40" s="237"/>
      <c r="C40" s="892" t="s">
        <v>1906</v>
      </c>
      <c r="D40" s="893"/>
      <c r="E40" s="893"/>
      <c r="F40" s="893"/>
      <c r="G40" s="893"/>
      <c r="H40" s="893"/>
      <c r="I40" s="893"/>
      <c r="J40" s="893"/>
      <c r="K40" s="893"/>
      <c r="L40" s="893"/>
      <c r="M40" s="893"/>
      <c r="N40" s="893"/>
      <c r="O40" s="893"/>
      <c r="P40" s="893"/>
      <c r="Q40" s="893"/>
      <c r="R40" s="893"/>
      <c r="S40" s="893"/>
      <c r="T40" s="893"/>
      <c r="U40" s="893"/>
      <c r="V40" s="893"/>
      <c r="W40" s="893"/>
      <c r="X40" s="893"/>
      <c r="Y40" s="893"/>
      <c r="Z40" s="893"/>
      <c r="AA40" s="893"/>
      <c r="AB40" s="893"/>
      <c r="AC40" s="893"/>
      <c r="AD40" s="893"/>
      <c r="AE40" s="893"/>
      <c r="AF40" s="893"/>
      <c r="AG40" s="893"/>
      <c r="AH40" s="893"/>
      <c r="AI40" s="894"/>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c r="B42" s="261"/>
      <c r="C42" s="995" t="s">
        <v>1154</v>
      </c>
      <c r="D42" s="995"/>
      <c r="E42" s="995"/>
      <c r="F42" s="995"/>
      <c r="G42" s="995"/>
      <c r="H42" s="965" t="s">
        <v>2089</v>
      </c>
      <c r="I42" s="965"/>
      <c r="J42" s="965"/>
      <c r="K42" s="965"/>
      <c r="L42" s="965"/>
      <c r="M42" s="965"/>
      <c r="N42" s="965"/>
      <c r="O42" s="965"/>
      <c r="P42" s="965"/>
      <c r="Q42" s="965"/>
      <c r="R42" s="965"/>
      <c r="S42" s="965"/>
      <c r="T42" s="965"/>
      <c r="U42" s="965"/>
      <c r="V42" s="965"/>
      <c r="W42" s="995" t="s">
        <v>151</v>
      </c>
      <c r="X42" s="995"/>
      <c r="Y42" s="995"/>
      <c r="Z42" s="995"/>
      <c r="AA42" s="995"/>
      <c r="AB42" s="995" t="s">
        <v>161</v>
      </c>
      <c r="AC42" s="995"/>
      <c r="AD42" s="995"/>
      <c r="AE42" s="995"/>
      <c r="AF42" s="995"/>
      <c r="AG42" s="995" t="s">
        <v>156</v>
      </c>
      <c r="AH42" s="995"/>
      <c r="AI42" s="995"/>
      <c r="AJ42" s="262"/>
      <c r="AL42" s="957"/>
      <c r="AM42" s="957"/>
      <c r="AN42" s="957"/>
      <c r="AO42" s="957"/>
      <c r="AP42" s="957"/>
      <c r="AQ42" s="957"/>
      <c r="AR42" s="957"/>
      <c r="AS42" s="957"/>
      <c r="AT42" s="957"/>
      <c r="AU42" s="957"/>
      <c r="AV42" s="957"/>
      <c r="AW42" s="957"/>
      <c r="AX42" s="957"/>
      <c r="AY42" s="957"/>
      <c r="AZ42" s="957"/>
      <c r="BA42" s="957"/>
      <c r="BB42" s="957"/>
      <c r="BC42" s="240"/>
      <c r="BD42" s="240"/>
      <c r="BE42" s="240"/>
      <c r="BF42" s="248"/>
      <c r="BH42" s="248"/>
    </row>
    <row r="43" spans="2:111" s="240" customFormat="1" ht="20.100000000000001" customHeight="1">
      <c r="B43" s="263"/>
      <c r="C43" s="992" t="str">
        <f>IF('TELA 3'!C8="","",'TELA 3'!C8)</f>
        <v/>
      </c>
      <c r="D43" s="992"/>
      <c r="E43" s="992"/>
      <c r="F43" s="992"/>
      <c r="G43" s="992"/>
      <c r="H43" s="993"/>
      <c r="I43" s="993"/>
      <c r="J43" s="993"/>
      <c r="K43" s="993"/>
      <c r="L43" s="993"/>
      <c r="M43" s="993"/>
      <c r="N43" s="993"/>
      <c r="O43" s="993"/>
      <c r="P43" s="993"/>
      <c r="Q43" s="993"/>
      <c r="R43" s="993"/>
      <c r="S43" s="993"/>
      <c r="T43" s="993"/>
      <c r="U43" s="993"/>
      <c r="V43" s="993"/>
      <c r="W43" s="940" t="str">
        <f>'TELA 3'!T$8</f>
        <v>-</v>
      </c>
      <c r="X43" s="940"/>
      <c r="Y43" s="940"/>
      <c r="Z43" s="940"/>
      <c r="AA43" s="940"/>
      <c r="AB43" s="1007" t="str">
        <f>IF('TELA 3'!Y$8="","",'TELA 3'!Y$8)</f>
        <v/>
      </c>
      <c r="AC43" s="1007"/>
      <c r="AD43" s="1007"/>
      <c r="AE43" s="1007"/>
      <c r="AF43" s="1007"/>
      <c r="AG43" s="940" t="str">
        <f>'TELA 3'!$AC$8</f>
        <v>-</v>
      </c>
      <c r="AH43" s="940"/>
      <c r="AI43" s="940"/>
      <c r="AJ43" s="264"/>
      <c r="AL43" s="957"/>
      <c r="AM43" s="957"/>
      <c r="AN43" s="957"/>
      <c r="AO43" s="957"/>
      <c r="AP43" s="957"/>
      <c r="AQ43" s="957"/>
      <c r="AR43" s="957"/>
      <c r="AS43" s="957"/>
      <c r="AT43" s="957"/>
      <c r="AU43" s="957"/>
      <c r="AV43" s="957"/>
      <c r="AW43" s="957"/>
      <c r="AX43" s="957"/>
      <c r="AY43" s="957"/>
      <c r="AZ43" s="957"/>
      <c r="BA43" s="957"/>
      <c r="BB43" s="957"/>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c r="B44" s="263"/>
      <c r="C44" s="992"/>
      <c r="D44" s="992"/>
      <c r="E44" s="992"/>
      <c r="F44" s="992"/>
      <c r="G44" s="992"/>
      <c r="H44" s="993"/>
      <c r="I44" s="993"/>
      <c r="J44" s="993"/>
      <c r="K44" s="993"/>
      <c r="L44" s="993"/>
      <c r="M44" s="993"/>
      <c r="N44" s="993"/>
      <c r="O44" s="993"/>
      <c r="P44" s="993"/>
      <c r="Q44" s="993"/>
      <c r="R44" s="993"/>
      <c r="S44" s="993"/>
      <c r="T44" s="993"/>
      <c r="U44" s="993"/>
      <c r="V44" s="993"/>
      <c r="W44" s="940" t="str">
        <f>'TELA 3'!$T$9</f>
        <v>-</v>
      </c>
      <c r="X44" s="940"/>
      <c r="Y44" s="940"/>
      <c r="Z44" s="940"/>
      <c r="AA44" s="940"/>
      <c r="AB44" s="1007" t="str">
        <f>IF('TELA 3'!$Y$9="","",'TELA 3'!$Y$9)</f>
        <v/>
      </c>
      <c r="AC44" s="1007"/>
      <c r="AD44" s="1007"/>
      <c r="AE44" s="1007"/>
      <c r="AF44" s="1007"/>
      <c r="AG44" s="940" t="str">
        <f>'TELA 3'!$AC$9</f>
        <v>-</v>
      </c>
      <c r="AH44" s="940"/>
      <c r="AI44" s="940"/>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c r="B45" s="263"/>
      <c r="C45" s="992" t="str">
        <f>IF('TELA 3'!C10="","",'TELA 3'!C10)</f>
        <v/>
      </c>
      <c r="D45" s="992"/>
      <c r="E45" s="992"/>
      <c r="F45" s="992"/>
      <c r="G45" s="992"/>
      <c r="H45" s="993"/>
      <c r="I45" s="993"/>
      <c r="J45" s="993"/>
      <c r="K45" s="993"/>
      <c r="L45" s="993"/>
      <c r="M45" s="993"/>
      <c r="N45" s="993"/>
      <c r="O45" s="993"/>
      <c r="P45" s="993"/>
      <c r="Q45" s="993"/>
      <c r="R45" s="993"/>
      <c r="S45" s="993"/>
      <c r="T45" s="993"/>
      <c r="U45" s="993"/>
      <c r="V45" s="993"/>
      <c r="W45" s="940" t="str">
        <f>'TELA 3'!T10</f>
        <v>-</v>
      </c>
      <c r="X45" s="940"/>
      <c r="Y45" s="940"/>
      <c r="Z45" s="940"/>
      <c r="AA45" s="940"/>
      <c r="AB45" s="1007" t="str">
        <f>IF('TELA 3'!Y10="","",'TELA 3'!Y10)</f>
        <v/>
      </c>
      <c r="AC45" s="1007"/>
      <c r="AD45" s="1007"/>
      <c r="AE45" s="1007"/>
      <c r="AF45" s="1007"/>
      <c r="AG45" s="940" t="str">
        <f>'TELA 3'!AC10</f>
        <v>-</v>
      </c>
      <c r="AH45" s="940"/>
      <c r="AI45" s="940"/>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c r="B46" s="263"/>
      <c r="C46" s="992"/>
      <c r="D46" s="992"/>
      <c r="E46" s="992"/>
      <c r="F46" s="992"/>
      <c r="G46" s="992"/>
      <c r="H46" s="993"/>
      <c r="I46" s="993"/>
      <c r="J46" s="993"/>
      <c r="K46" s="993"/>
      <c r="L46" s="993"/>
      <c r="M46" s="993"/>
      <c r="N46" s="993"/>
      <c r="O46" s="993"/>
      <c r="P46" s="993"/>
      <c r="Q46" s="993"/>
      <c r="R46" s="993"/>
      <c r="S46" s="993"/>
      <c r="T46" s="993"/>
      <c r="U46" s="993"/>
      <c r="V46" s="993"/>
      <c r="W46" s="940" t="str">
        <f>'TELA 3'!T11</f>
        <v>-</v>
      </c>
      <c r="X46" s="940"/>
      <c r="Y46" s="940"/>
      <c r="Z46" s="940"/>
      <c r="AA46" s="940"/>
      <c r="AB46" s="1007" t="str">
        <f>IF('TELA 3'!Y11="","",'TELA 3'!Y11)</f>
        <v/>
      </c>
      <c r="AC46" s="1007"/>
      <c r="AD46" s="1007"/>
      <c r="AE46" s="1007"/>
      <c r="AF46" s="1007"/>
      <c r="AG46" s="940" t="str">
        <f>'TELA 3'!AC11</f>
        <v>-</v>
      </c>
      <c r="AH46" s="940"/>
      <c r="AI46" s="940"/>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c r="B47" s="263"/>
      <c r="C47" s="992" t="str">
        <f>IF('TELA 3'!C12="","",'TELA 3'!C12)</f>
        <v/>
      </c>
      <c r="D47" s="992"/>
      <c r="E47" s="992"/>
      <c r="F47" s="992"/>
      <c r="G47" s="992"/>
      <c r="H47" s="993"/>
      <c r="I47" s="993"/>
      <c r="J47" s="993"/>
      <c r="K47" s="993"/>
      <c r="L47" s="993"/>
      <c r="M47" s="993"/>
      <c r="N47" s="993"/>
      <c r="O47" s="993"/>
      <c r="P47" s="993"/>
      <c r="Q47" s="993"/>
      <c r="R47" s="993"/>
      <c r="S47" s="993"/>
      <c r="T47" s="993"/>
      <c r="U47" s="993"/>
      <c r="V47" s="993"/>
      <c r="W47" s="940" t="str">
        <f>'TELA 3'!T12</f>
        <v>-</v>
      </c>
      <c r="X47" s="940"/>
      <c r="Y47" s="940"/>
      <c r="Z47" s="940"/>
      <c r="AA47" s="940"/>
      <c r="AB47" s="1007" t="str">
        <f>IF('TELA 3'!Y12="","",'TELA 3'!Y12)</f>
        <v/>
      </c>
      <c r="AC47" s="1007"/>
      <c r="AD47" s="1007"/>
      <c r="AE47" s="1007"/>
      <c r="AF47" s="1007"/>
      <c r="AG47" s="940" t="str">
        <f>'TELA 3'!AC12</f>
        <v>-</v>
      </c>
      <c r="AH47" s="940"/>
      <c r="AI47" s="940"/>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c r="B48" s="263"/>
      <c r="C48" s="992"/>
      <c r="D48" s="992"/>
      <c r="E48" s="992"/>
      <c r="F48" s="992"/>
      <c r="G48" s="992"/>
      <c r="H48" s="993"/>
      <c r="I48" s="993"/>
      <c r="J48" s="993"/>
      <c r="K48" s="993"/>
      <c r="L48" s="993"/>
      <c r="M48" s="993"/>
      <c r="N48" s="993"/>
      <c r="O48" s="993"/>
      <c r="P48" s="993"/>
      <c r="Q48" s="993"/>
      <c r="R48" s="993"/>
      <c r="S48" s="993"/>
      <c r="T48" s="993"/>
      <c r="U48" s="993"/>
      <c r="V48" s="993"/>
      <c r="W48" s="940" t="str">
        <f>'TELA 3'!T13</f>
        <v>-</v>
      </c>
      <c r="X48" s="940"/>
      <c r="Y48" s="940"/>
      <c r="Z48" s="940"/>
      <c r="AA48" s="940"/>
      <c r="AB48" s="1007" t="str">
        <f>IF('TELA 3'!Y13="","",'TELA 3'!Y13)</f>
        <v/>
      </c>
      <c r="AC48" s="1007"/>
      <c r="AD48" s="1007"/>
      <c r="AE48" s="1007"/>
      <c r="AF48" s="1007"/>
      <c r="AG48" s="940" t="str">
        <f>'TELA 3'!AC13</f>
        <v>-</v>
      </c>
      <c r="AH48" s="940"/>
      <c r="AI48" s="940"/>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c r="B49" s="263"/>
      <c r="C49" s="992" t="str">
        <f>IF('TELA 3'!C14="","",'TELA 3'!C14)</f>
        <v/>
      </c>
      <c r="D49" s="992"/>
      <c r="E49" s="992"/>
      <c r="F49" s="992"/>
      <c r="G49" s="992"/>
      <c r="H49" s="993"/>
      <c r="I49" s="993"/>
      <c r="J49" s="993"/>
      <c r="K49" s="993"/>
      <c r="L49" s="993"/>
      <c r="M49" s="993"/>
      <c r="N49" s="993"/>
      <c r="O49" s="993"/>
      <c r="P49" s="993"/>
      <c r="Q49" s="993"/>
      <c r="R49" s="993"/>
      <c r="S49" s="993"/>
      <c r="T49" s="993"/>
      <c r="U49" s="993"/>
      <c r="V49" s="993"/>
      <c r="W49" s="940" t="str">
        <f>'TELA 3'!T14</f>
        <v>-</v>
      </c>
      <c r="X49" s="940"/>
      <c r="Y49" s="940"/>
      <c r="Z49" s="940"/>
      <c r="AA49" s="940"/>
      <c r="AB49" s="1007" t="str">
        <f>IF('TELA 3'!Y14="","",'TELA 3'!Y14)</f>
        <v/>
      </c>
      <c r="AC49" s="1007"/>
      <c r="AD49" s="1007"/>
      <c r="AE49" s="1007"/>
      <c r="AF49" s="1007"/>
      <c r="AG49" s="940" t="str">
        <f>'TELA 3'!AC14</f>
        <v>-</v>
      </c>
      <c r="AH49" s="940"/>
      <c r="AI49" s="940"/>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c r="B50" s="263"/>
      <c r="C50" s="992"/>
      <c r="D50" s="992"/>
      <c r="E50" s="992"/>
      <c r="F50" s="992"/>
      <c r="G50" s="992"/>
      <c r="H50" s="993"/>
      <c r="I50" s="993"/>
      <c r="J50" s="993"/>
      <c r="K50" s="993"/>
      <c r="L50" s="993"/>
      <c r="M50" s="993"/>
      <c r="N50" s="993"/>
      <c r="O50" s="993"/>
      <c r="P50" s="993"/>
      <c r="Q50" s="993"/>
      <c r="R50" s="993"/>
      <c r="S50" s="993"/>
      <c r="T50" s="993"/>
      <c r="U50" s="993"/>
      <c r="V50" s="993"/>
      <c r="W50" s="940" t="str">
        <f>'TELA 3'!T15</f>
        <v>-</v>
      </c>
      <c r="X50" s="940"/>
      <c r="Y50" s="940"/>
      <c r="Z50" s="940"/>
      <c r="AA50" s="940"/>
      <c r="AB50" s="1007" t="str">
        <f>IF('TELA 3'!Y15="","",'TELA 3'!Y15)</f>
        <v/>
      </c>
      <c r="AC50" s="1007"/>
      <c r="AD50" s="1007"/>
      <c r="AE50" s="1007"/>
      <c r="AF50" s="1007"/>
      <c r="AG50" s="940" t="str">
        <f>'TELA 3'!AC15</f>
        <v>-</v>
      </c>
      <c r="AH50" s="940"/>
      <c r="AI50" s="940"/>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c r="B51" s="263"/>
      <c r="C51" s="992" t="str">
        <f>IF('TELA 3'!C16="","",'TELA 3'!C16)</f>
        <v/>
      </c>
      <c r="D51" s="992"/>
      <c r="E51" s="992"/>
      <c r="F51" s="992"/>
      <c r="G51" s="992"/>
      <c r="H51" s="993"/>
      <c r="I51" s="993"/>
      <c r="J51" s="993"/>
      <c r="K51" s="993"/>
      <c r="L51" s="993"/>
      <c r="M51" s="993"/>
      <c r="N51" s="993"/>
      <c r="O51" s="993"/>
      <c r="P51" s="993"/>
      <c r="Q51" s="993"/>
      <c r="R51" s="993"/>
      <c r="S51" s="993"/>
      <c r="T51" s="993"/>
      <c r="U51" s="993"/>
      <c r="V51" s="993"/>
      <c r="W51" s="940" t="str">
        <f>'TELA 3'!T16</f>
        <v>-</v>
      </c>
      <c r="X51" s="940"/>
      <c r="Y51" s="940"/>
      <c r="Z51" s="940"/>
      <c r="AA51" s="940"/>
      <c r="AB51" s="1007" t="str">
        <f>IF('TELA 3'!Y16="","",'TELA 3'!Y16)</f>
        <v/>
      </c>
      <c r="AC51" s="1007"/>
      <c r="AD51" s="1007"/>
      <c r="AE51" s="1007"/>
      <c r="AF51" s="1007"/>
      <c r="AG51" s="940" t="str">
        <f>'TELA 3'!AC16</f>
        <v>-</v>
      </c>
      <c r="AH51" s="940"/>
      <c r="AI51" s="940"/>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c r="B52" s="263"/>
      <c r="C52" s="992"/>
      <c r="D52" s="992"/>
      <c r="E52" s="992"/>
      <c r="F52" s="992"/>
      <c r="G52" s="992"/>
      <c r="H52" s="993"/>
      <c r="I52" s="993"/>
      <c r="J52" s="993"/>
      <c r="K52" s="993"/>
      <c r="L52" s="993"/>
      <c r="M52" s="993"/>
      <c r="N52" s="993"/>
      <c r="O52" s="993"/>
      <c r="P52" s="993"/>
      <c r="Q52" s="993"/>
      <c r="R52" s="993"/>
      <c r="S52" s="993"/>
      <c r="T52" s="993"/>
      <c r="U52" s="993"/>
      <c r="V52" s="993"/>
      <c r="W52" s="940" t="str">
        <f>'TELA 3'!T17</f>
        <v>-</v>
      </c>
      <c r="X52" s="940"/>
      <c r="Y52" s="940"/>
      <c r="Z52" s="940"/>
      <c r="AA52" s="940"/>
      <c r="AB52" s="1007" t="str">
        <f>IF('TELA 3'!Y17="","",'TELA 3'!Y17)</f>
        <v/>
      </c>
      <c r="AC52" s="1007"/>
      <c r="AD52" s="1007"/>
      <c r="AE52" s="1007"/>
      <c r="AF52" s="1007"/>
      <c r="AG52" s="940" t="str">
        <f>'TELA 3'!AC17</f>
        <v>-</v>
      </c>
      <c r="AH52" s="940"/>
      <c r="AI52" s="940"/>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5"/>
      <c r="AE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c r="B54" s="263"/>
      <c r="C54" s="411" t="s">
        <v>2144</v>
      </c>
      <c r="D54" s="265"/>
      <c r="E54" s="265"/>
      <c r="F54" s="265"/>
      <c r="G54" s="265"/>
      <c r="H54" s="266"/>
      <c r="I54" s="266"/>
      <c r="J54" s="266"/>
      <c r="K54" s="266"/>
      <c r="L54" s="266"/>
      <c r="M54" s="266"/>
      <c r="N54" s="266"/>
      <c r="O54" s="266"/>
      <c r="P54" s="266"/>
      <c r="Q54" s="266"/>
      <c r="R54" s="266"/>
      <c r="S54" s="266"/>
      <c r="T54" s="266"/>
      <c r="U54" s="266"/>
      <c r="V54" s="265"/>
      <c r="W54" s="438"/>
      <c r="X54" s="247" t="s">
        <v>196</v>
      </c>
      <c r="Y54" s="247"/>
      <c r="Z54" s="438"/>
      <c r="AA54" s="1018" t="s">
        <v>2267</v>
      </c>
      <c r="AB54" s="1019"/>
      <c r="AC54" s="1019"/>
      <c r="AD54" s="1019"/>
      <c r="AE54" s="1019"/>
      <c r="AF54" s="1019"/>
      <c r="AG54" s="1019"/>
      <c r="AH54" s="1019"/>
      <c r="AI54" s="1019"/>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c r="B56" s="268"/>
      <c r="C56" s="1017" t="s">
        <v>1746</v>
      </c>
      <c r="D56" s="1017"/>
      <c r="E56" s="1017"/>
      <c r="F56" s="1017"/>
      <c r="G56" s="1017"/>
      <c r="H56" s="1017"/>
      <c r="I56" s="1017"/>
      <c r="J56" s="1017"/>
      <c r="K56" s="1017"/>
      <c r="L56" s="1017"/>
      <c r="M56" s="1017"/>
      <c r="N56" s="1017"/>
      <c r="O56" s="1017"/>
      <c r="P56" s="1017"/>
      <c r="Q56" s="1017"/>
      <c r="R56" s="1017"/>
      <c r="S56" s="1017"/>
      <c r="T56" s="1017"/>
      <c r="U56" s="1017"/>
      <c r="V56" s="974" t="str">
        <f>'TELA 3'!N19</f>
        <v/>
      </c>
      <c r="W56" s="975"/>
      <c r="X56" s="975"/>
      <c r="Y56" s="975"/>
      <c r="Z56" s="975"/>
      <c r="AA56" s="975"/>
      <c r="AB56" s="975"/>
      <c r="AC56" s="975"/>
      <c r="AD56" s="975"/>
      <c r="AE56" s="975"/>
      <c r="AF56" s="975"/>
      <c r="AG56" s="975"/>
      <c r="AH56" s="975"/>
      <c r="AI56" s="976"/>
      <c r="AJ56" s="271"/>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c r="B57" s="263"/>
      <c r="C57" s="896" t="s">
        <v>2277</v>
      </c>
      <c r="D57" s="896"/>
      <c r="E57" s="896"/>
      <c r="F57" s="896"/>
      <c r="G57" s="896"/>
      <c r="H57" s="896"/>
      <c r="I57" s="896"/>
      <c r="J57" s="896"/>
      <c r="K57" s="896"/>
      <c r="L57" s="896"/>
      <c r="M57" s="896"/>
      <c r="N57" s="896"/>
      <c r="O57" s="896"/>
      <c r="P57" s="896"/>
      <c r="Q57" s="896"/>
      <c r="R57" s="896"/>
      <c r="S57" s="896"/>
      <c r="T57" s="896"/>
      <c r="U57" s="896"/>
      <c r="V57" s="896"/>
      <c r="W57" s="896"/>
      <c r="X57" s="896"/>
      <c r="Y57" s="896"/>
      <c r="Z57" s="896"/>
      <c r="AA57" s="896"/>
      <c r="AB57" s="896"/>
      <c r="AC57" s="896"/>
      <c r="AD57" s="896"/>
      <c r="AE57" s="896"/>
      <c r="AF57" s="896"/>
      <c r="AG57" s="896"/>
      <c r="AH57" s="896"/>
      <c r="AI57" s="896"/>
      <c r="AJ57" s="264"/>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ht="15" customHeight="1">
      <c r="B58" s="263"/>
      <c r="C58" s="900" t="s">
        <v>2205</v>
      </c>
      <c r="D58" s="900"/>
      <c r="E58" s="900"/>
      <c r="F58" s="900"/>
      <c r="G58" s="900"/>
      <c r="H58" s="900"/>
      <c r="I58" s="900"/>
      <c r="J58" s="898"/>
      <c r="K58" s="898"/>
      <c r="L58" s="898"/>
      <c r="M58" s="898"/>
      <c r="N58" s="898"/>
      <c r="O58" s="898"/>
      <c r="P58" s="898"/>
      <c r="Q58" s="898"/>
      <c r="R58" s="898"/>
      <c r="S58" s="898"/>
      <c r="T58" s="898"/>
      <c r="U58" s="898"/>
      <c r="V58" s="898"/>
      <c r="W58" s="898"/>
      <c r="X58" s="898"/>
      <c r="Y58" s="898"/>
      <c r="Z58" s="898"/>
      <c r="AA58" s="898"/>
      <c r="AB58" s="898"/>
      <c r="AC58" s="898"/>
      <c r="AD58" s="898"/>
      <c r="AE58" s="898"/>
      <c r="AF58" s="898"/>
      <c r="AG58" s="898"/>
      <c r="AH58" s="898"/>
      <c r="AI58" s="898"/>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c r="B59" s="263"/>
      <c r="C59" s="900" t="s">
        <v>2220</v>
      </c>
      <c r="D59" s="900"/>
      <c r="E59" s="900"/>
      <c r="F59" s="900"/>
      <c r="G59" s="900"/>
      <c r="H59" s="900"/>
      <c r="I59" s="900"/>
      <c r="J59" s="900"/>
      <c r="K59" s="900"/>
      <c r="L59" s="900"/>
      <c r="M59" s="900"/>
      <c r="N59" s="900"/>
      <c r="O59" s="901"/>
      <c r="P59" s="901"/>
      <c r="Q59" s="901"/>
      <c r="R59" s="901"/>
      <c r="S59" s="901"/>
      <c r="T59" s="901"/>
      <c r="U59" s="901"/>
      <c r="V59" s="901"/>
      <c r="W59" s="901"/>
      <c r="X59" s="901"/>
      <c r="Y59" s="901"/>
      <c r="Z59" s="901"/>
      <c r="AA59" s="901"/>
      <c r="AB59" s="901"/>
      <c r="AC59" s="901"/>
      <c r="AD59" s="901"/>
      <c r="AE59" s="901"/>
      <c r="AF59" s="901"/>
      <c r="AG59" s="901"/>
      <c r="AH59" s="901"/>
      <c r="AI59" s="901"/>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c r="B60" s="263"/>
      <c r="C60" s="895"/>
      <c r="D60" s="895"/>
      <c r="E60" s="895"/>
      <c r="F60" s="895"/>
      <c r="G60" s="895"/>
      <c r="H60" s="895"/>
      <c r="I60" s="895"/>
      <c r="J60" s="895"/>
      <c r="K60" s="895"/>
      <c r="L60" s="895"/>
      <c r="M60" s="895"/>
      <c r="N60" s="895"/>
      <c r="O60" s="895"/>
      <c r="P60" s="895"/>
      <c r="Q60" s="895"/>
      <c r="R60" s="895"/>
      <c r="S60" s="895"/>
      <c r="T60" s="895"/>
      <c r="U60" s="895"/>
      <c r="V60" s="895"/>
      <c r="W60" s="895"/>
      <c r="X60" s="895"/>
      <c r="Y60" s="895"/>
      <c r="Z60" s="895"/>
      <c r="AA60" s="895"/>
      <c r="AB60" s="895"/>
      <c r="AC60" s="895"/>
      <c r="AD60" s="895"/>
      <c r="AE60" s="895"/>
      <c r="AF60" s="895"/>
      <c r="AG60" s="895"/>
      <c r="AH60" s="895"/>
      <c r="AI60" s="895"/>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c r="B61" s="263"/>
      <c r="C61" s="160" t="s">
        <v>2207</v>
      </c>
      <c r="D61" s="160"/>
      <c r="E61" s="160"/>
      <c r="F61" s="160"/>
      <c r="G61" s="160"/>
      <c r="H61" s="160"/>
      <c r="I61" s="257"/>
      <c r="J61" s="257"/>
      <c r="K61" s="257"/>
      <c r="L61" s="257"/>
      <c r="M61" s="257"/>
      <c r="N61" s="257"/>
      <c r="O61" s="257"/>
      <c r="P61" s="257"/>
      <c r="Q61" s="257"/>
      <c r="R61" s="257"/>
      <c r="S61" s="438"/>
      <c r="T61" s="247" t="s">
        <v>196</v>
      </c>
      <c r="U61" s="247"/>
      <c r="V61" s="438"/>
      <c r="W61" s="247" t="s">
        <v>197</v>
      </c>
      <c r="X61" s="128"/>
      <c r="Y61" s="128"/>
      <c r="Z61" s="128"/>
      <c r="AA61" s="128"/>
      <c r="AB61" s="128"/>
      <c r="AC61" s="128"/>
      <c r="AD61" s="128"/>
      <c r="AE61" s="128"/>
      <c r="AF61" s="128"/>
      <c r="AG61" s="128"/>
      <c r="AH61" s="128"/>
      <c r="AI61" s="265"/>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c r="B62" s="263"/>
      <c r="C62" s="160" t="s">
        <v>2212</v>
      </c>
      <c r="D62" s="160"/>
      <c r="E62" s="160"/>
      <c r="F62" s="160"/>
      <c r="G62" s="160"/>
      <c r="H62" s="160"/>
      <c r="I62" s="257"/>
      <c r="J62" s="257"/>
      <c r="K62" s="257"/>
      <c r="L62" s="257"/>
      <c r="M62" s="257"/>
      <c r="N62" s="257"/>
      <c r="O62" s="257"/>
      <c r="P62" s="257"/>
      <c r="Q62" s="257"/>
      <c r="R62" s="257"/>
      <c r="S62" s="127"/>
      <c r="T62" s="127"/>
      <c r="U62" s="127"/>
      <c r="V62" s="128"/>
      <c r="W62" s="128"/>
      <c r="X62" s="128"/>
      <c r="Y62" s="128"/>
      <c r="Z62" s="128"/>
      <c r="AA62" s="128"/>
      <c r="AB62" s="128"/>
      <c r="AC62" s="128"/>
      <c r="AD62" s="128"/>
      <c r="AE62" s="128"/>
      <c r="AF62" s="128"/>
      <c r="AG62" s="265"/>
      <c r="AH62" s="265"/>
      <c r="AI62" s="265"/>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c r="B63" s="263"/>
      <c r="C63" s="160" t="s">
        <v>2211</v>
      </c>
      <c r="D63" s="160"/>
      <c r="E63" s="160"/>
      <c r="F63" s="160"/>
      <c r="G63" s="458" t="s">
        <v>2195</v>
      </c>
      <c r="H63" s="160"/>
      <c r="I63" s="257"/>
      <c r="J63" s="257"/>
      <c r="K63" s="257"/>
      <c r="L63" s="257"/>
      <c r="M63" s="924"/>
      <c r="N63" s="924"/>
      <c r="O63" s="924"/>
      <c r="P63" s="924"/>
      <c r="Q63" s="924"/>
      <c r="R63" s="924"/>
      <c r="S63" s="127"/>
      <c r="T63" s="458" t="s">
        <v>2196</v>
      </c>
      <c r="U63" s="160"/>
      <c r="V63" s="257"/>
      <c r="W63" s="257"/>
      <c r="X63" s="257"/>
      <c r="Y63" s="257"/>
      <c r="Z63" s="457"/>
      <c r="AA63" s="924"/>
      <c r="AB63" s="924"/>
      <c r="AC63" s="924"/>
      <c r="AD63" s="924"/>
      <c r="AE63" s="924"/>
      <c r="AF63" s="924"/>
      <c r="AG63" s="924"/>
      <c r="AH63" s="924"/>
      <c r="AI63" s="924"/>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c r="B64" s="263"/>
      <c r="C64" s="160" t="s">
        <v>2388</v>
      </c>
      <c r="D64" s="160"/>
      <c r="E64" s="160"/>
      <c r="F64" s="160"/>
      <c r="G64" s="160"/>
      <c r="H64" s="160"/>
      <c r="I64" s="257"/>
      <c r="J64" s="257"/>
      <c r="K64" s="257"/>
      <c r="L64" s="257"/>
      <c r="M64" s="257"/>
      <c r="N64" s="257"/>
      <c r="O64" s="257"/>
      <c r="P64" s="257"/>
      <c r="Q64" s="257"/>
      <c r="R64" s="257"/>
      <c r="S64" s="127"/>
      <c r="T64" s="127"/>
      <c r="U64" s="127"/>
      <c r="V64" s="144"/>
      <c r="W64" s="247"/>
      <c r="X64" s="247"/>
      <c r="Y64" s="144"/>
      <c r="Z64" s="247"/>
      <c r="AA64" s="128"/>
      <c r="AB64" s="438"/>
      <c r="AC64" s="247" t="s">
        <v>196</v>
      </c>
      <c r="AD64" s="247"/>
      <c r="AE64" s="438"/>
      <c r="AF64" s="247" t="s">
        <v>197</v>
      </c>
      <c r="AG64" s="265"/>
      <c r="AH64" s="265"/>
      <c r="AI64" s="265"/>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24.75" customHeight="1">
      <c r="B65" s="263"/>
      <c r="C65" s="990" t="s">
        <v>1916</v>
      </c>
      <c r="D65" s="990"/>
      <c r="E65" s="990"/>
      <c r="F65" s="990"/>
      <c r="G65" s="990"/>
      <c r="H65" s="990"/>
      <c r="I65" s="990"/>
      <c r="J65" s="990"/>
      <c r="K65" s="990"/>
      <c r="L65" s="990"/>
      <c r="M65" s="990"/>
      <c r="N65" s="990"/>
      <c r="O65" s="990"/>
      <c r="P65" s="990"/>
      <c r="Q65" s="990"/>
      <c r="R65" s="990"/>
      <c r="S65" s="990"/>
      <c r="T65" s="990"/>
      <c r="U65" s="990"/>
      <c r="V65" s="990"/>
      <c r="W65" s="990"/>
      <c r="X65" s="990"/>
      <c r="Y65" s="990"/>
      <c r="Z65" s="990"/>
      <c r="AA65" s="990"/>
      <c r="AB65" s="990"/>
      <c r="AC65" s="990"/>
      <c r="AD65" s="990"/>
      <c r="AE65" s="990"/>
      <c r="AF65" s="990"/>
      <c r="AG65" s="990"/>
      <c r="AH65" s="990"/>
      <c r="AI65" s="990"/>
      <c r="AJ65" s="264"/>
      <c r="AP65" s="248"/>
      <c r="AT65" s="248"/>
      <c r="AU65" s="111"/>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5.0999999999999996" customHeight="1">
      <c r="B66" s="263"/>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c r="B67" s="263"/>
      <c r="C67" s="952" t="s">
        <v>2297</v>
      </c>
      <c r="D67" s="952"/>
      <c r="E67" s="952"/>
      <c r="F67" s="952"/>
      <c r="G67" s="952"/>
      <c r="H67" s="952"/>
      <c r="I67" s="952"/>
      <c r="J67" s="952"/>
      <c r="K67" s="952"/>
      <c r="L67" s="952"/>
      <c r="M67" s="952"/>
      <c r="N67" s="952"/>
      <c r="O67" s="952"/>
      <c r="P67" s="952"/>
      <c r="Q67" s="952"/>
      <c r="R67" s="952"/>
      <c r="S67" s="952"/>
      <c r="T67" s="952"/>
      <c r="U67" s="952"/>
      <c r="V67" s="952"/>
      <c r="W67" s="952"/>
      <c r="X67" s="952"/>
      <c r="Y67" s="952"/>
      <c r="Z67" s="952"/>
      <c r="AA67" s="952"/>
      <c r="AB67" s="952"/>
      <c r="AC67" s="952"/>
      <c r="AD67" s="952"/>
      <c r="AE67" s="952"/>
      <c r="AF67" s="952"/>
      <c r="AG67" s="952"/>
      <c r="AH67" s="952"/>
      <c r="AI67" s="952"/>
      <c r="AJ67" s="264"/>
      <c r="AP67" s="248"/>
      <c r="AT67" s="248"/>
      <c r="AU67" s="23"/>
      <c r="AV67" s="23"/>
      <c r="AW67" s="23"/>
      <c r="AX67" s="23"/>
      <c r="AY67" s="23"/>
      <c r="AZ67" s="23"/>
      <c r="BA67" s="23"/>
      <c r="BB67" s="23"/>
      <c r="BC67" s="23"/>
    </row>
    <row r="68" spans="2:71" s="240" customFormat="1" ht="15" customHeight="1">
      <c r="B68" s="263"/>
      <c r="C68" s="983" t="s">
        <v>1150</v>
      </c>
      <c r="D68" s="983"/>
      <c r="E68" s="983"/>
      <c r="F68" s="983"/>
      <c r="G68" s="983"/>
      <c r="H68" s="983"/>
      <c r="I68" s="983"/>
      <c r="J68" s="984" t="s">
        <v>1169</v>
      </c>
      <c r="K68" s="984"/>
      <c r="L68" s="984"/>
      <c r="M68" s="984"/>
      <c r="N68" s="984"/>
      <c r="O68" s="984"/>
      <c r="P68" s="984" t="s">
        <v>1151</v>
      </c>
      <c r="Q68" s="984"/>
      <c r="R68" s="984"/>
      <c r="S68" s="984"/>
      <c r="T68" s="984"/>
      <c r="U68" s="984"/>
      <c r="V68" s="984"/>
      <c r="W68" s="984"/>
      <c r="X68" s="984"/>
      <c r="Y68" s="984" t="s">
        <v>1152</v>
      </c>
      <c r="Z68" s="984"/>
      <c r="AA68" s="984"/>
      <c r="AB68" s="984"/>
      <c r="AC68" s="984"/>
      <c r="AD68" s="984"/>
      <c r="AE68" s="989" t="s">
        <v>1153</v>
      </c>
      <c r="AF68" s="989"/>
      <c r="AG68" s="989"/>
      <c r="AH68" s="989"/>
      <c r="AI68" s="989"/>
      <c r="AJ68" s="264"/>
      <c r="AP68" s="248"/>
      <c r="AT68" s="248"/>
      <c r="AV68" s="23"/>
      <c r="AW68" s="23"/>
      <c r="AX68" s="23"/>
      <c r="AY68" s="23"/>
      <c r="AZ68" s="23"/>
      <c r="BA68" s="23"/>
      <c r="BB68" s="23"/>
      <c r="BC68" s="23"/>
    </row>
    <row r="69" spans="2:71" s="240" customFormat="1" ht="15" customHeight="1">
      <c r="B69" s="263"/>
      <c r="C69" s="951"/>
      <c r="D69" s="951"/>
      <c r="E69" s="951"/>
      <c r="F69" s="951"/>
      <c r="G69" s="951"/>
      <c r="H69" s="951"/>
      <c r="I69" s="951"/>
      <c r="J69" s="951"/>
      <c r="K69" s="951"/>
      <c r="L69" s="951"/>
      <c r="M69" s="951"/>
      <c r="N69" s="951"/>
      <c r="O69" s="951"/>
      <c r="P69" s="951"/>
      <c r="Q69" s="951"/>
      <c r="R69" s="951"/>
      <c r="S69" s="951"/>
      <c r="T69" s="951"/>
      <c r="U69" s="951"/>
      <c r="V69" s="951"/>
      <c r="W69" s="951"/>
      <c r="X69" s="951"/>
      <c r="Y69" s="951"/>
      <c r="Z69" s="951"/>
      <c r="AA69" s="951"/>
      <c r="AB69" s="951"/>
      <c r="AC69" s="951"/>
      <c r="AD69" s="951"/>
      <c r="AE69" s="918"/>
      <c r="AF69" s="918"/>
      <c r="AG69" s="918"/>
      <c r="AH69" s="918"/>
      <c r="AI69" s="918"/>
      <c r="AJ69" s="264"/>
      <c r="AP69" s="248"/>
      <c r="AT69" s="248"/>
      <c r="AV69" s="23"/>
      <c r="AW69" s="23"/>
      <c r="AX69" s="23"/>
      <c r="AY69" s="23"/>
      <c r="AZ69" s="23"/>
      <c r="BA69" s="23"/>
      <c r="BB69" s="23"/>
      <c r="BC69" s="23"/>
    </row>
    <row r="70" spans="2:71" s="240" customFormat="1" ht="15" customHeight="1">
      <c r="B70" s="263"/>
      <c r="C70" s="951"/>
      <c r="D70" s="951"/>
      <c r="E70" s="951"/>
      <c r="F70" s="951"/>
      <c r="G70" s="951"/>
      <c r="H70" s="951"/>
      <c r="I70" s="951"/>
      <c r="J70" s="951"/>
      <c r="K70" s="951"/>
      <c r="L70" s="951"/>
      <c r="M70" s="951"/>
      <c r="N70" s="951"/>
      <c r="O70" s="951"/>
      <c r="P70" s="951"/>
      <c r="Q70" s="951"/>
      <c r="R70" s="951"/>
      <c r="S70" s="951"/>
      <c r="T70" s="951"/>
      <c r="U70" s="951"/>
      <c r="V70" s="951"/>
      <c r="W70" s="951"/>
      <c r="X70" s="951"/>
      <c r="Y70" s="951"/>
      <c r="Z70" s="951"/>
      <c r="AA70" s="951"/>
      <c r="AB70" s="951"/>
      <c r="AC70" s="951"/>
      <c r="AD70" s="951"/>
      <c r="AE70" s="918"/>
      <c r="AF70" s="918"/>
      <c r="AG70" s="918"/>
      <c r="AH70" s="918"/>
      <c r="AI70" s="918"/>
      <c r="AJ70" s="264"/>
      <c r="AP70" s="248"/>
      <c r="AT70" s="248"/>
      <c r="AV70" s="23"/>
      <c r="AW70" s="23"/>
      <c r="AX70" s="23"/>
      <c r="AY70" s="23"/>
      <c r="AZ70" s="23"/>
      <c r="BA70" s="23"/>
      <c r="BB70" s="23"/>
      <c r="BC70" s="23"/>
    </row>
    <row r="71" spans="2:71" s="240" customFormat="1" ht="15" customHeight="1">
      <c r="B71" s="263"/>
      <c r="C71" s="951"/>
      <c r="D71" s="951"/>
      <c r="E71" s="951"/>
      <c r="F71" s="951"/>
      <c r="G71" s="951"/>
      <c r="H71" s="951"/>
      <c r="I71" s="951"/>
      <c r="J71" s="951"/>
      <c r="K71" s="951"/>
      <c r="L71" s="951"/>
      <c r="M71" s="951"/>
      <c r="N71" s="951"/>
      <c r="O71" s="951"/>
      <c r="P71" s="951"/>
      <c r="Q71" s="951"/>
      <c r="R71" s="951"/>
      <c r="S71" s="951"/>
      <c r="T71" s="951"/>
      <c r="U71" s="951"/>
      <c r="V71" s="951"/>
      <c r="W71" s="951"/>
      <c r="X71" s="951"/>
      <c r="Y71" s="951"/>
      <c r="Z71" s="951"/>
      <c r="AA71" s="951"/>
      <c r="AB71" s="951"/>
      <c r="AC71" s="951"/>
      <c r="AD71" s="951"/>
      <c r="AE71" s="918"/>
      <c r="AF71" s="918"/>
      <c r="AG71" s="918"/>
      <c r="AH71" s="918"/>
      <c r="AI71" s="918"/>
      <c r="AJ71" s="264"/>
      <c r="AP71" s="248"/>
      <c r="AT71" s="248"/>
      <c r="AV71" s="23"/>
      <c r="AW71" s="23"/>
      <c r="AX71" s="23"/>
      <c r="AY71" s="23"/>
      <c r="AZ71" s="23"/>
      <c r="BA71" s="23"/>
      <c r="BB71" s="23"/>
      <c r="BC71" s="23"/>
    </row>
    <row r="72" spans="2:71" s="240" customFormat="1" ht="15" customHeight="1">
      <c r="B72" s="263"/>
      <c r="C72" s="951"/>
      <c r="D72" s="951"/>
      <c r="E72" s="951"/>
      <c r="F72" s="951"/>
      <c r="G72" s="951"/>
      <c r="H72" s="951"/>
      <c r="I72" s="951"/>
      <c r="J72" s="951"/>
      <c r="K72" s="951"/>
      <c r="L72" s="951"/>
      <c r="M72" s="951"/>
      <c r="N72" s="951"/>
      <c r="O72" s="951"/>
      <c r="P72" s="951"/>
      <c r="Q72" s="951"/>
      <c r="R72" s="951"/>
      <c r="S72" s="951"/>
      <c r="T72" s="951"/>
      <c r="U72" s="951"/>
      <c r="V72" s="951"/>
      <c r="W72" s="951"/>
      <c r="X72" s="951"/>
      <c r="Y72" s="951"/>
      <c r="Z72" s="951"/>
      <c r="AA72" s="951"/>
      <c r="AB72" s="951"/>
      <c r="AC72" s="951"/>
      <c r="AD72" s="951"/>
      <c r="AE72" s="918"/>
      <c r="AF72" s="918"/>
      <c r="AG72" s="918"/>
      <c r="AH72" s="918"/>
      <c r="AI72" s="918"/>
      <c r="AJ72" s="264"/>
      <c r="AP72" s="248"/>
      <c r="AT72" s="248"/>
      <c r="AV72" s="23"/>
      <c r="AW72" s="23"/>
      <c r="AX72" s="23"/>
      <c r="AY72" s="23"/>
      <c r="AZ72" s="23"/>
      <c r="BA72" s="23"/>
      <c r="BB72" s="23"/>
      <c r="BC72" s="23"/>
    </row>
    <row r="73" spans="2:71" s="240" customFormat="1" ht="15" customHeight="1">
      <c r="B73" s="263"/>
      <c r="C73" s="951"/>
      <c r="D73" s="951"/>
      <c r="E73" s="951"/>
      <c r="F73" s="951"/>
      <c r="G73" s="951"/>
      <c r="H73" s="951"/>
      <c r="I73" s="951"/>
      <c r="J73" s="951"/>
      <c r="K73" s="951"/>
      <c r="L73" s="951"/>
      <c r="M73" s="951"/>
      <c r="N73" s="951"/>
      <c r="O73" s="951"/>
      <c r="P73" s="951"/>
      <c r="Q73" s="951"/>
      <c r="R73" s="951"/>
      <c r="S73" s="951"/>
      <c r="T73" s="951"/>
      <c r="U73" s="951"/>
      <c r="V73" s="951"/>
      <c r="W73" s="951"/>
      <c r="X73" s="951"/>
      <c r="Y73" s="951"/>
      <c r="Z73" s="951"/>
      <c r="AA73" s="951"/>
      <c r="AB73" s="951"/>
      <c r="AC73" s="951"/>
      <c r="AD73" s="951"/>
      <c r="AE73" s="918"/>
      <c r="AF73" s="918"/>
      <c r="AG73" s="918"/>
      <c r="AH73" s="918"/>
      <c r="AI73" s="918"/>
      <c r="AJ73" s="264"/>
      <c r="AP73" s="248"/>
      <c r="AT73" s="248"/>
      <c r="AV73" s="23"/>
      <c r="AW73" s="23"/>
      <c r="AX73" s="23"/>
      <c r="AY73" s="23"/>
      <c r="AZ73" s="23"/>
      <c r="BA73" s="23"/>
      <c r="BB73" s="23"/>
      <c r="BC73" s="23"/>
    </row>
    <row r="74" spans="2:71" s="240" customFormat="1" ht="5.0999999999999996" customHeight="1">
      <c r="B74" s="263"/>
      <c r="C74" s="275"/>
      <c r="D74" s="275"/>
      <c r="E74" s="275"/>
      <c r="F74" s="275"/>
      <c r="G74" s="275"/>
      <c r="H74" s="275"/>
      <c r="I74" s="275"/>
      <c r="J74" s="276"/>
      <c r="K74" s="276"/>
      <c r="L74" s="276"/>
      <c r="M74" s="276"/>
      <c r="N74" s="276"/>
      <c r="O74" s="276"/>
      <c r="P74" s="276"/>
      <c r="Q74" s="276"/>
      <c r="R74" s="276"/>
      <c r="S74" s="276"/>
      <c r="T74" s="276"/>
      <c r="U74" s="276"/>
      <c r="V74" s="276"/>
      <c r="W74" s="276"/>
      <c r="X74" s="276"/>
      <c r="Y74" s="276"/>
      <c r="Z74" s="276"/>
      <c r="AA74" s="276"/>
      <c r="AB74" s="276"/>
      <c r="AC74" s="276"/>
      <c r="AD74" s="276"/>
      <c r="AE74" s="277"/>
      <c r="AF74" s="277"/>
      <c r="AG74" s="277"/>
      <c r="AH74" s="277"/>
      <c r="AI74" s="277"/>
      <c r="AJ74" s="264"/>
      <c r="AP74" s="248"/>
      <c r="AT74" s="248"/>
      <c r="AV74" s="23"/>
      <c r="AW74" s="23"/>
      <c r="AX74" s="23"/>
      <c r="AY74" s="23"/>
      <c r="AZ74" s="23"/>
      <c r="BA74" s="23"/>
      <c r="BB74" s="23"/>
      <c r="BC74" s="23"/>
    </row>
    <row r="75" spans="2:71" s="240" customFormat="1" ht="15" customHeight="1">
      <c r="B75" s="263"/>
      <c r="C75" s="923" t="s">
        <v>2208</v>
      </c>
      <c r="D75" s="923"/>
      <c r="E75" s="923"/>
      <c r="F75" s="923"/>
      <c r="G75" s="923"/>
      <c r="H75" s="923"/>
      <c r="I75" s="438"/>
      <c r="J75" s="278" t="s">
        <v>2213</v>
      </c>
      <c r="K75" s="128"/>
      <c r="L75" s="292"/>
      <c r="M75" s="293"/>
      <c r="N75" s="438"/>
      <c r="O75" s="278" t="s">
        <v>1155</v>
      </c>
      <c r="P75" s="128"/>
      <c r="Q75" s="128"/>
      <c r="R75" s="128"/>
      <c r="S75" s="128"/>
      <c r="T75" s="128"/>
      <c r="U75" s="438"/>
      <c r="V75" s="278" t="s">
        <v>1156</v>
      </c>
      <c r="W75" s="128"/>
      <c r="X75" s="128"/>
      <c r="Y75" s="438"/>
      <c r="Z75" s="127" t="s">
        <v>1905</v>
      </c>
      <c r="AA75" s="257"/>
      <c r="AB75" s="257"/>
      <c r="AC75" s="128"/>
      <c r="AD75" s="924"/>
      <c r="AE75" s="924"/>
      <c r="AF75" s="924"/>
      <c r="AG75" s="924"/>
      <c r="AH75" s="924"/>
      <c r="AI75" s="924"/>
      <c r="AJ75" s="264"/>
      <c r="AP75" s="248"/>
      <c r="AT75" s="248"/>
      <c r="AV75" s="23"/>
      <c r="AW75" s="23"/>
      <c r="AX75" s="23"/>
      <c r="AY75" s="23"/>
      <c r="AZ75" s="23"/>
      <c r="BA75" s="23"/>
      <c r="BB75" s="23"/>
      <c r="BC75" s="23"/>
    </row>
    <row r="76" spans="2:71" s="240" customFormat="1" ht="15" customHeight="1">
      <c r="B76" s="263"/>
      <c r="C76" s="923"/>
      <c r="D76" s="923"/>
      <c r="E76" s="923"/>
      <c r="F76" s="923"/>
      <c r="G76" s="923"/>
      <c r="H76" s="923"/>
      <c r="I76" s="292"/>
      <c r="J76" s="292"/>
      <c r="K76" s="292"/>
      <c r="L76" s="292"/>
      <c r="M76" s="293"/>
      <c r="N76" s="438"/>
      <c r="O76" s="278" t="s">
        <v>1157</v>
      </c>
      <c r="P76" s="128"/>
      <c r="Q76" s="128"/>
      <c r="R76" s="128"/>
      <c r="S76" s="128"/>
      <c r="T76" s="128"/>
      <c r="U76" s="438"/>
      <c r="V76" s="278" t="s">
        <v>1156</v>
      </c>
      <c r="W76" s="128"/>
      <c r="X76" s="128"/>
      <c r="Y76" s="438"/>
      <c r="Z76" s="127" t="s">
        <v>1905</v>
      </c>
      <c r="AA76" s="257"/>
      <c r="AB76" s="257"/>
      <c r="AC76" s="128"/>
      <c r="AD76" s="924"/>
      <c r="AE76" s="924"/>
      <c r="AF76" s="924"/>
      <c r="AG76" s="924"/>
      <c r="AH76" s="924"/>
      <c r="AI76" s="924"/>
      <c r="AJ76" s="264"/>
      <c r="AP76" s="248"/>
      <c r="AT76" s="248"/>
      <c r="AV76" s="23"/>
      <c r="AW76" s="23"/>
      <c r="AX76" s="23"/>
      <c r="AY76" s="23"/>
      <c r="AZ76" s="23"/>
      <c r="BA76" s="23"/>
      <c r="BB76" s="23"/>
      <c r="BC76" s="23"/>
    </row>
    <row r="77" spans="2:71" s="240" customFormat="1" ht="15" customHeight="1">
      <c r="B77" s="263"/>
      <c r="C77" s="923"/>
      <c r="D77" s="923"/>
      <c r="E77" s="923"/>
      <c r="F77" s="923"/>
      <c r="G77" s="923"/>
      <c r="H77" s="923"/>
      <c r="I77" s="438"/>
      <c r="J77" s="278" t="s">
        <v>1939</v>
      </c>
      <c r="K77" s="128"/>
      <c r="L77" s="292"/>
      <c r="M77" s="292"/>
      <c r="N77" s="511" t="s">
        <v>2296</v>
      </c>
      <c r="O77" s="128"/>
      <c r="P77" s="128"/>
      <c r="Q77" s="128"/>
      <c r="R77" s="128"/>
      <c r="S77" s="922"/>
      <c r="T77" s="922"/>
      <c r="U77" s="922"/>
      <c r="V77" s="922"/>
      <c r="W77" s="922"/>
      <c r="X77" s="922"/>
      <c r="Y77" s="922"/>
      <c r="Z77" s="922"/>
      <c r="AA77" s="922"/>
      <c r="AB77" s="922"/>
      <c r="AC77" s="922"/>
      <c r="AD77" s="922"/>
      <c r="AE77" s="922"/>
      <c r="AF77" s="922"/>
      <c r="AG77" s="922"/>
      <c r="AH77" s="922"/>
      <c r="AI77" s="922"/>
      <c r="AJ77" s="264"/>
      <c r="AP77" s="248"/>
      <c r="AT77" s="248"/>
      <c r="AV77" s="23"/>
      <c r="AW77" s="23"/>
      <c r="AX77" s="23"/>
      <c r="AY77" s="23"/>
      <c r="AZ77" s="23"/>
      <c r="BA77" s="23"/>
      <c r="BB77" s="23"/>
      <c r="BC77" s="23"/>
    </row>
    <row r="78" spans="2:71" s="240" customFormat="1" ht="5.0999999999999996" customHeight="1">
      <c r="B78" s="263"/>
      <c r="C78" s="279"/>
      <c r="D78" s="279"/>
      <c r="E78" s="279"/>
      <c r="F78" s="279"/>
      <c r="G78" s="279"/>
      <c r="H78" s="279"/>
      <c r="I78" s="279"/>
      <c r="J78" s="279"/>
      <c r="K78" s="279"/>
      <c r="L78" s="254"/>
      <c r="M78" s="128"/>
      <c r="N78" s="278"/>
      <c r="O78" s="128"/>
      <c r="P78" s="128"/>
      <c r="Q78" s="128"/>
      <c r="R78" s="128"/>
      <c r="S78" s="128"/>
      <c r="T78" s="128"/>
      <c r="U78" s="278"/>
      <c r="V78" s="128"/>
      <c r="W78" s="128"/>
      <c r="X78" s="128"/>
      <c r="Y78" s="127"/>
      <c r="Z78" s="127"/>
      <c r="AA78" s="257"/>
      <c r="AB78" s="257"/>
      <c r="AC78" s="254"/>
      <c r="AD78" s="254"/>
      <c r="AE78" s="158"/>
      <c r="AF78" s="158"/>
      <c r="AG78" s="158"/>
      <c r="AH78" s="158"/>
      <c r="AI78" s="158"/>
      <c r="AJ78" s="264"/>
      <c r="AP78" s="248"/>
      <c r="AT78" s="248"/>
      <c r="AV78" s="23"/>
      <c r="AW78" s="23"/>
      <c r="AX78" s="23"/>
      <c r="AY78" s="23"/>
      <c r="AZ78" s="23"/>
      <c r="BA78" s="23"/>
      <c r="BB78" s="23"/>
      <c r="BC78" s="23"/>
    </row>
    <row r="79" spans="2:71" s="240" customFormat="1" ht="15" customHeight="1">
      <c r="B79" s="263"/>
      <c r="C79" s="892" t="s">
        <v>1191</v>
      </c>
      <c r="D79" s="893"/>
      <c r="E79" s="893"/>
      <c r="F79" s="893"/>
      <c r="G79" s="893"/>
      <c r="H79" s="893"/>
      <c r="I79" s="893"/>
      <c r="J79" s="893"/>
      <c r="K79" s="893"/>
      <c r="L79" s="893"/>
      <c r="M79" s="893"/>
      <c r="N79" s="893"/>
      <c r="O79" s="893"/>
      <c r="P79" s="893"/>
      <c r="Q79" s="893"/>
      <c r="R79" s="893"/>
      <c r="S79" s="893"/>
      <c r="T79" s="893"/>
      <c r="U79" s="893"/>
      <c r="V79" s="893"/>
      <c r="W79" s="893"/>
      <c r="X79" s="893"/>
      <c r="Y79" s="893"/>
      <c r="Z79" s="893"/>
      <c r="AA79" s="893"/>
      <c r="AB79" s="893"/>
      <c r="AC79" s="893"/>
      <c r="AD79" s="893"/>
      <c r="AE79" s="893"/>
      <c r="AF79" s="893"/>
      <c r="AG79" s="893"/>
      <c r="AH79" s="893"/>
      <c r="AI79" s="894"/>
      <c r="AJ79" s="264"/>
      <c r="AP79" s="248"/>
      <c r="AT79" s="248"/>
      <c r="AV79" s="23"/>
      <c r="AW79" s="23"/>
      <c r="AX79" s="23"/>
      <c r="AY79" s="23"/>
      <c r="AZ79" s="23"/>
      <c r="BA79" s="23"/>
      <c r="BB79" s="23"/>
      <c r="BC79" s="23"/>
    </row>
    <row r="80" spans="2:71" s="240" customFormat="1" ht="15" customHeight="1">
      <c r="B80" s="263"/>
      <c r="C80" s="127" t="s">
        <v>1203</v>
      </c>
      <c r="D80" s="280"/>
      <c r="E80" s="280"/>
      <c r="F80" s="280"/>
      <c r="G80" s="280"/>
      <c r="H80" s="280"/>
      <c r="I80" s="280"/>
      <c r="J80" s="280"/>
      <c r="K80" s="280"/>
      <c r="L80" s="280"/>
      <c r="M80" s="280"/>
      <c r="N80" s="280"/>
      <c r="O80" s="280"/>
      <c r="P80" s="280"/>
      <c r="Q80" s="280"/>
      <c r="R80" s="280"/>
      <c r="S80" s="280"/>
      <c r="T80" s="280"/>
      <c r="U80" s="280"/>
      <c r="V80" s="128"/>
      <c r="W80" s="438"/>
      <c r="X80" s="247" t="s">
        <v>197</v>
      </c>
      <c r="Y80" s="247"/>
      <c r="Z80" s="438"/>
      <c r="AA80" s="247" t="s">
        <v>196</v>
      </c>
      <c r="AB80" s="280"/>
      <c r="AC80" s="280"/>
      <c r="AD80" s="280"/>
      <c r="AE80" s="280"/>
      <c r="AF80" s="280"/>
      <c r="AG80" s="280"/>
      <c r="AH80" s="280"/>
      <c r="AI80" s="219"/>
      <c r="AJ80" s="264"/>
      <c r="AP80" s="248"/>
      <c r="AT80" s="248"/>
      <c r="AV80" s="23"/>
      <c r="AW80" s="23"/>
      <c r="AX80" s="23"/>
      <c r="AY80" s="23"/>
      <c r="AZ80" s="23"/>
      <c r="BA80" s="23"/>
      <c r="BB80" s="23"/>
      <c r="BC80" s="23"/>
    </row>
    <row r="81" spans="2:55" s="240" customFormat="1" ht="15" customHeight="1">
      <c r="B81" s="263"/>
      <c r="C81" s="127" t="s">
        <v>1747</v>
      </c>
      <c r="D81" s="127"/>
      <c r="E81" s="127"/>
      <c r="F81" s="127"/>
      <c r="G81" s="280"/>
      <c r="H81" s="280"/>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264"/>
      <c r="AP81" s="248"/>
      <c r="AT81" s="248"/>
      <c r="AV81" s="23"/>
      <c r="AW81" s="23"/>
      <c r="AX81" s="23"/>
      <c r="AY81" s="23"/>
      <c r="AZ81" s="23"/>
      <c r="BA81" s="23"/>
      <c r="BB81" s="23"/>
      <c r="BC81" s="23"/>
    </row>
    <row r="82" spans="2:55" s="240" customFormat="1" ht="15" customHeight="1">
      <c r="B82" s="263"/>
      <c r="C82" s="127" t="s">
        <v>1748</v>
      </c>
      <c r="D82" s="127"/>
      <c r="E82" s="127"/>
      <c r="F82" s="127"/>
      <c r="G82" s="127"/>
      <c r="H82" s="127"/>
      <c r="I82" s="127"/>
      <c r="J82" s="127"/>
      <c r="K82" s="127"/>
      <c r="L82" s="127"/>
      <c r="M82" s="127"/>
      <c r="N82" s="127"/>
      <c r="O82" s="127"/>
      <c r="P82" s="127"/>
      <c r="Q82" s="127"/>
      <c r="R82" s="127"/>
      <c r="S82" s="127"/>
      <c r="T82" s="127"/>
      <c r="U82" s="127"/>
      <c r="V82" s="127"/>
      <c r="W82" s="127"/>
      <c r="X82" s="929" t="s">
        <v>303</v>
      </c>
      <c r="Y82" s="929"/>
      <c r="Z82" s="929"/>
      <c r="AA82" s="929"/>
      <c r="AB82" s="929"/>
      <c r="AC82" s="929"/>
      <c r="AD82" s="929"/>
      <c r="AE82" s="929"/>
      <c r="AF82" s="929"/>
      <c r="AG82" s="929"/>
      <c r="AH82" s="929"/>
      <c r="AI82" s="929"/>
      <c r="AJ82" s="264"/>
      <c r="AP82" s="248"/>
      <c r="AT82" s="248"/>
      <c r="AV82" s="23"/>
      <c r="AW82" s="23"/>
      <c r="AX82" s="23"/>
      <c r="AY82" s="23"/>
      <c r="AZ82" s="23"/>
      <c r="BA82" s="23"/>
      <c r="BB82" s="23"/>
      <c r="BC82" s="23"/>
    </row>
    <row r="83" spans="2:55" s="240" customFormat="1" ht="15" customHeight="1">
      <c r="B83" s="263"/>
      <c r="C83" s="930" t="s">
        <v>1206</v>
      </c>
      <c r="D83" s="930"/>
      <c r="E83" s="930"/>
      <c r="F83" s="930"/>
      <c r="G83" s="930"/>
      <c r="H83" s="930"/>
      <c r="I83" s="930"/>
      <c r="J83" s="930"/>
      <c r="K83" s="930"/>
      <c r="L83" s="930"/>
      <c r="M83" s="930"/>
      <c r="N83" s="930"/>
      <c r="O83" s="930"/>
      <c r="P83" s="930"/>
      <c r="Q83" s="930"/>
      <c r="R83" s="930"/>
      <c r="S83" s="930"/>
      <c r="T83" s="930"/>
      <c r="U83" s="930"/>
      <c r="V83" s="930"/>
      <c r="W83" s="127"/>
      <c r="X83" s="904" t="str">
        <f>IF(OR($X$82="",$X$82="Selecionar"),"",VLOOKUP(X82,U170:AP1022,9,FALSE))</f>
        <v/>
      </c>
      <c r="Y83" s="904"/>
      <c r="Z83" s="904"/>
      <c r="AA83" s="904"/>
      <c r="AB83" s="904"/>
      <c r="AC83" s="904"/>
      <c r="AD83" s="904"/>
      <c r="AE83" s="904"/>
      <c r="AF83" s="904"/>
      <c r="AG83" s="904"/>
      <c r="AH83" s="904"/>
      <c r="AI83" s="904"/>
      <c r="AJ83" s="264"/>
      <c r="AP83" s="248"/>
      <c r="AT83" s="248"/>
      <c r="AV83" s="23"/>
      <c r="AW83" s="23"/>
      <c r="AX83" s="23"/>
      <c r="AY83" s="23"/>
      <c r="AZ83" s="23"/>
      <c r="BA83" s="23"/>
      <c r="BB83" s="23"/>
      <c r="BC83" s="23"/>
    </row>
    <row r="84" spans="2:55" s="240" customFormat="1" ht="5.0999999999999996" customHeight="1">
      <c r="B84" s="263"/>
      <c r="C84" s="127"/>
      <c r="D84" s="127"/>
      <c r="E84" s="127"/>
      <c r="F84" s="127"/>
      <c r="G84" s="127"/>
      <c r="H84" s="127"/>
      <c r="I84" s="127"/>
      <c r="J84" s="127"/>
      <c r="K84" s="127"/>
      <c r="L84" s="127"/>
      <c r="M84" s="127"/>
      <c r="N84" s="127"/>
      <c r="O84" s="127"/>
      <c r="P84" s="127"/>
      <c r="Q84" s="127"/>
      <c r="R84" s="127"/>
      <c r="S84" s="127"/>
      <c r="T84" s="127"/>
      <c r="U84" s="127"/>
      <c r="V84" s="127"/>
      <c r="W84" s="127"/>
      <c r="X84" s="219"/>
      <c r="Y84" s="219"/>
      <c r="Z84" s="219"/>
      <c r="AA84" s="219"/>
      <c r="AB84" s="219"/>
      <c r="AC84" s="219"/>
      <c r="AD84" s="219"/>
      <c r="AE84" s="219"/>
      <c r="AF84" s="219"/>
      <c r="AG84" s="219"/>
      <c r="AH84" s="219"/>
      <c r="AI84" s="219"/>
      <c r="AJ84" s="264"/>
      <c r="AP84" s="248"/>
      <c r="AT84" s="248"/>
      <c r="AV84" s="23"/>
      <c r="AW84" s="23"/>
      <c r="AX84" s="23"/>
      <c r="AY84" s="23"/>
      <c r="AZ84" s="23"/>
      <c r="BA84" s="23"/>
      <c r="BB84" s="23"/>
      <c r="BC84" s="23"/>
    </row>
    <row r="85" spans="2:55" s="240" customFormat="1" ht="15" customHeight="1">
      <c r="B85" s="263"/>
      <c r="C85" s="127" t="s">
        <v>1952</v>
      </c>
      <c r="D85" s="160"/>
      <c r="E85" s="160"/>
      <c r="F85" s="160"/>
      <c r="G85" s="160"/>
      <c r="H85" s="160"/>
      <c r="I85" s="160"/>
      <c r="J85" s="254"/>
      <c r="K85" s="254"/>
      <c r="L85" s="254"/>
      <c r="M85" s="254"/>
      <c r="N85" s="254"/>
      <c r="O85" s="254"/>
      <c r="P85" s="254"/>
      <c r="Q85" s="254"/>
      <c r="R85" s="254"/>
      <c r="S85" s="438"/>
      <c r="T85" s="127" t="s">
        <v>1158</v>
      </c>
      <c r="U85" s="254"/>
      <c r="V85" s="254"/>
      <c r="W85" s="438"/>
      <c r="X85" s="127" t="s">
        <v>1159</v>
      </c>
      <c r="Y85" s="128"/>
      <c r="Z85" s="254"/>
      <c r="AA85" s="254"/>
      <c r="AB85" s="254"/>
      <c r="AC85" s="438"/>
      <c r="AD85" s="127" t="s">
        <v>1160</v>
      </c>
      <c r="AE85" s="254"/>
      <c r="AF85" s="158"/>
      <c r="AG85" s="158"/>
      <c r="AH85" s="158"/>
      <c r="AI85" s="158"/>
      <c r="AJ85" s="264"/>
      <c r="AP85" s="248"/>
      <c r="AT85" s="248"/>
      <c r="AV85" s="23"/>
      <c r="AW85" s="23"/>
      <c r="AX85" s="23"/>
      <c r="AY85" s="23"/>
      <c r="AZ85" s="23"/>
      <c r="BA85" s="23"/>
      <c r="BB85" s="23"/>
      <c r="BC85" s="23"/>
    </row>
    <row r="86" spans="2:55" s="240" customFormat="1" ht="5.0999999999999996" customHeight="1">
      <c r="B86" s="263"/>
      <c r="C86" s="160"/>
      <c r="D86" s="160"/>
      <c r="E86" s="160"/>
      <c r="F86" s="160"/>
      <c r="G86" s="160"/>
      <c r="H86" s="160"/>
      <c r="I86" s="160"/>
      <c r="J86" s="254"/>
      <c r="K86" s="254"/>
      <c r="L86" s="254"/>
      <c r="M86" s="254"/>
      <c r="N86" s="254"/>
      <c r="O86" s="254"/>
      <c r="P86" s="254"/>
      <c r="Q86" s="254"/>
      <c r="R86" s="254"/>
      <c r="S86" s="254"/>
      <c r="T86" s="254"/>
      <c r="U86" s="254"/>
      <c r="V86" s="254"/>
      <c r="W86" s="254"/>
      <c r="X86" s="254"/>
      <c r="Y86" s="254"/>
      <c r="Z86" s="254"/>
      <c r="AA86" s="254"/>
      <c r="AB86" s="254"/>
      <c r="AC86" s="254"/>
      <c r="AD86" s="254"/>
      <c r="AE86" s="158"/>
      <c r="AF86" s="158"/>
      <c r="AG86" s="158"/>
      <c r="AH86" s="158"/>
      <c r="AI86" s="158"/>
      <c r="AJ86" s="264"/>
      <c r="AP86" s="248"/>
      <c r="AT86" s="248"/>
      <c r="AV86" s="23"/>
      <c r="AW86" s="23"/>
      <c r="AX86" s="23"/>
      <c r="AY86" s="23"/>
      <c r="AZ86" s="23"/>
      <c r="BA86" s="23"/>
      <c r="BB86" s="23"/>
      <c r="BC86" s="23"/>
    </row>
    <row r="87" spans="2:55" s="240" customFormat="1" ht="15" customHeight="1">
      <c r="B87" s="263"/>
      <c r="C87" s="624" t="s">
        <v>1749</v>
      </c>
      <c r="D87" s="608"/>
      <c r="E87" s="608"/>
      <c r="F87" s="608"/>
      <c r="G87" s="608"/>
      <c r="H87" s="608"/>
      <c r="I87" s="608"/>
      <c r="J87" s="625"/>
      <c r="K87" s="625"/>
      <c r="L87" s="625"/>
      <c r="M87" s="625"/>
      <c r="N87" s="625"/>
      <c r="O87" s="625"/>
      <c r="P87" s="625"/>
      <c r="Q87" s="626"/>
      <c r="R87" s="608" t="s">
        <v>1162</v>
      </c>
      <c r="S87" s="627"/>
      <c r="T87" s="627"/>
      <c r="U87" s="626"/>
      <c r="V87" s="608" t="s">
        <v>2430</v>
      </c>
      <c r="W87" s="627"/>
      <c r="X87" s="625"/>
      <c r="Y87" s="627"/>
      <c r="Z87" s="627"/>
      <c r="AA87" s="627"/>
      <c r="AB87" s="627"/>
      <c r="AC87" s="627"/>
      <c r="AD87" s="626"/>
      <c r="AE87" s="608" t="s">
        <v>1161</v>
      </c>
      <c r="AF87" s="611"/>
      <c r="AG87" s="611"/>
      <c r="AH87" s="611"/>
      <c r="AI87" s="611"/>
      <c r="AJ87" s="264"/>
      <c r="AP87" s="248"/>
      <c r="AT87" s="248"/>
      <c r="AV87" s="23"/>
      <c r="AW87" s="23"/>
      <c r="AX87" s="23"/>
      <c r="AY87" s="23"/>
      <c r="AZ87" s="23"/>
      <c r="BA87" s="23"/>
      <c r="BB87" s="23"/>
      <c r="BC87" s="23"/>
    </row>
    <row r="88" spans="2:55" s="240" customFormat="1" ht="5.0999999999999996" customHeight="1">
      <c r="B88" s="263"/>
      <c r="C88" s="608"/>
      <c r="D88" s="608"/>
      <c r="E88" s="608"/>
      <c r="F88" s="608"/>
      <c r="G88" s="608"/>
      <c r="H88" s="608"/>
      <c r="I88" s="608"/>
      <c r="J88" s="625"/>
      <c r="K88" s="625"/>
      <c r="L88" s="625"/>
      <c r="M88" s="625"/>
      <c r="N88" s="625"/>
      <c r="O88" s="625"/>
      <c r="P88" s="625"/>
      <c r="Q88" s="625"/>
      <c r="R88" s="625"/>
      <c r="S88" s="625"/>
      <c r="T88" s="625"/>
      <c r="U88" s="625"/>
      <c r="V88" s="625"/>
      <c r="W88" s="625"/>
      <c r="X88" s="625"/>
      <c r="Y88" s="625"/>
      <c r="Z88" s="625"/>
      <c r="AA88" s="625"/>
      <c r="AB88" s="625"/>
      <c r="AC88" s="625"/>
      <c r="AD88" s="625"/>
      <c r="AE88" s="611"/>
      <c r="AF88" s="611"/>
      <c r="AG88" s="611"/>
      <c r="AH88" s="611"/>
      <c r="AI88" s="611"/>
      <c r="AJ88" s="264"/>
      <c r="AP88" s="248"/>
      <c r="AT88" s="248"/>
      <c r="AV88" s="23"/>
      <c r="AW88" s="23"/>
      <c r="AX88" s="23"/>
      <c r="AY88" s="23"/>
      <c r="AZ88" s="23"/>
      <c r="BA88" s="23"/>
      <c r="BB88" s="23"/>
      <c r="BC88" s="23"/>
    </row>
    <row r="89" spans="2:55" s="240" customFormat="1" ht="15" customHeight="1">
      <c r="B89" s="263"/>
      <c r="C89" s="608"/>
      <c r="D89" s="608"/>
      <c r="E89" s="608"/>
      <c r="F89" s="627"/>
      <c r="G89" s="626"/>
      <c r="H89" s="608" t="s">
        <v>2415</v>
      </c>
      <c r="I89" s="625"/>
      <c r="J89" s="627"/>
      <c r="K89" s="627"/>
      <c r="L89" s="627"/>
      <c r="M89" s="627"/>
      <c r="N89" s="627"/>
      <c r="O89" s="627"/>
      <c r="P89" s="625"/>
      <c r="Q89" s="625"/>
      <c r="R89" s="627"/>
      <c r="S89" s="627"/>
      <c r="T89" s="627"/>
      <c r="U89" s="627"/>
      <c r="V89" s="627"/>
      <c r="W89" s="627"/>
      <c r="X89" s="627"/>
      <c r="Y89" s="627"/>
      <c r="Z89" s="627"/>
      <c r="AA89" s="627"/>
      <c r="AB89" s="627"/>
      <c r="AC89" s="625"/>
      <c r="AD89" s="625"/>
      <c r="AE89" s="625"/>
      <c r="AF89" s="611"/>
      <c r="AG89" s="611"/>
      <c r="AH89" s="611"/>
      <c r="AI89" s="611"/>
      <c r="AJ89" s="264"/>
      <c r="AP89" s="248"/>
      <c r="AT89" s="248"/>
      <c r="AV89" s="23"/>
      <c r="AW89" s="23"/>
      <c r="AX89" s="23"/>
      <c r="AY89" s="23"/>
      <c r="AZ89" s="23"/>
      <c r="BA89" s="23"/>
      <c r="BB89" s="23"/>
      <c r="BC89" s="23"/>
    </row>
    <row r="90" spans="2:55" s="240" customFormat="1" ht="15" customHeight="1">
      <c r="B90" s="263"/>
      <c r="C90" s="608"/>
      <c r="D90" s="608"/>
      <c r="E90" s="608"/>
      <c r="F90" s="608"/>
      <c r="G90" s="608"/>
      <c r="H90" s="608"/>
      <c r="I90" s="932" t="str">
        <f>IF(Q87="x",auxiliar!$O$4,IF(U87="x",auxiliar!$O$4,IF(AD87="x",auxiliar!$O$5,IF(G89="x",auxiliar!$O$6,auxiliar!$O$7))))</f>
        <v>Preencher item 5.3</v>
      </c>
      <c r="J90" s="932"/>
      <c r="K90" s="932"/>
      <c r="L90" s="932"/>
      <c r="M90" s="932"/>
      <c r="N90" s="932"/>
      <c r="O90" s="932"/>
      <c r="P90" s="932"/>
      <c r="Q90" s="932"/>
      <c r="R90" s="932"/>
      <c r="S90" s="628"/>
      <c r="T90" s="628"/>
      <c r="U90" s="628"/>
      <c r="V90" s="628"/>
      <c r="W90" s="628"/>
      <c r="X90" s="628"/>
      <c r="Y90" s="628"/>
      <c r="Z90" s="627"/>
      <c r="AA90" s="627"/>
      <c r="AB90" s="625" t="str">
        <f>IF(AE68="x",AF68,IF(AA68="x",AB68,""))</f>
        <v/>
      </c>
      <c r="AC90" s="625"/>
      <c r="AD90" s="625"/>
      <c r="AE90" s="611"/>
      <c r="AF90" s="611"/>
      <c r="AG90" s="611"/>
      <c r="AH90" s="611"/>
      <c r="AI90" s="611"/>
      <c r="AJ90" s="264"/>
      <c r="AP90" s="248"/>
      <c r="AT90" s="248"/>
      <c r="AV90" s="23"/>
      <c r="AW90" s="23"/>
      <c r="AX90" s="23"/>
      <c r="AY90" s="23"/>
      <c r="AZ90" s="23"/>
      <c r="BA90" s="23"/>
      <c r="BB90" s="23"/>
      <c r="BC90" s="23"/>
    </row>
    <row r="91" spans="2:55" s="240" customFormat="1" ht="15" customHeight="1">
      <c r="B91" s="263"/>
      <c r="C91" s="624" t="s">
        <v>2428</v>
      </c>
      <c r="D91" s="608"/>
      <c r="E91" s="608"/>
      <c r="F91" s="608"/>
      <c r="G91" s="608"/>
      <c r="H91" s="608"/>
      <c r="I91" s="608"/>
      <c r="J91" s="625"/>
      <c r="K91" s="625"/>
      <c r="L91" s="625"/>
      <c r="M91" s="625"/>
      <c r="N91" s="625"/>
      <c r="O91" s="625"/>
      <c r="P91" s="629"/>
      <c r="Q91" s="629"/>
      <c r="R91" s="629"/>
      <c r="S91" s="629"/>
      <c r="T91" s="629"/>
      <c r="U91" s="629"/>
      <c r="V91" s="629"/>
      <c r="W91" s="629"/>
      <c r="X91" s="629"/>
      <c r="Y91" s="629"/>
      <c r="Z91" s="627"/>
      <c r="AA91" s="627"/>
      <c r="AB91" s="625"/>
      <c r="AC91" s="625"/>
      <c r="AD91" s="625"/>
      <c r="AE91" s="611"/>
      <c r="AF91" s="611"/>
      <c r="AG91" s="611"/>
      <c r="AH91" s="611"/>
      <c r="AI91" s="611"/>
      <c r="AJ91" s="264"/>
      <c r="AP91" s="248"/>
      <c r="AT91" s="248"/>
      <c r="AV91" s="23"/>
      <c r="AW91" s="23"/>
      <c r="AX91" s="23"/>
      <c r="AY91" s="23"/>
      <c r="AZ91" s="23"/>
      <c r="BA91" s="23"/>
      <c r="BB91" s="23"/>
      <c r="BC91" s="23"/>
    </row>
    <row r="92" spans="2:55" s="240" customFormat="1" ht="15" customHeight="1">
      <c r="B92" s="263"/>
      <c r="C92" s="608"/>
      <c r="D92" s="608"/>
      <c r="E92" s="627"/>
      <c r="F92" s="627"/>
      <c r="G92" s="626"/>
      <c r="H92" s="608" t="s">
        <v>1162</v>
      </c>
      <c r="I92" s="608"/>
      <c r="J92" s="627"/>
      <c r="K92" s="626"/>
      <c r="L92" s="630" t="s">
        <v>1161</v>
      </c>
      <c r="M92" s="627"/>
      <c r="N92" s="611"/>
      <c r="O92" s="628" t="str">
        <f>IF(G92="x",auxiliar!$O$8,IF(K92="x",auxiliar!$O$9,""))</f>
        <v/>
      </c>
      <c r="P92" s="628"/>
      <c r="Q92" s="628"/>
      <c r="R92" s="628"/>
      <c r="S92" s="628"/>
      <c r="T92" s="628"/>
      <c r="U92" s="628"/>
      <c r="V92" s="628"/>
      <c r="W92" s="628"/>
      <c r="X92" s="628"/>
      <c r="Y92" s="628"/>
      <c r="Z92" s="627"/>
      <c r="AA92" s="625"/>
      <c r="AB92" s="625"/>
      <c r="AC92" s="625"/>
      <c r="AD92" s="611"/>
      <c r="AE92" s="611"/>
      <c r="AF92" s="611"/>
      <c r="AG92" s="611"/>
      <c r="AH92" s="611"/>
      <c r="AI92" s="627"/>
      <c r="AJ92" s="264"/>
      <c r="AP92" s="248"/>
      <c r="AT92" s="248"/>
      <c r="AV92" s="23"/>
      <c r="AW92" s="23"/>
      <c r="AX92" s="23"/>
      <c r="AY92" s="23"/>
      <c r="AZ92" s="23"/>
      <c r="BA92" s="23"/>
      <c r="BB92" s="23"/>
      <c r="BC92" s="23"/>
    </row>
    <row r="93" spans="2:55" s="240" customFormat="1" ht="5.0999999999999996" customHeight="1">
      <c r="B93" s="263"/>
      <c r="C93" s="608"/>
      <c r="D93" s="608"/>
      <c r="E93" s="608"/>
      <c r="F93" s="608"/>
      <c r="G93" s="608"/>
      <c r="H93" s="608"/>
      <c r="I93" s="608"/>
      <c r="J93" s="625"/>
      <c r="K93" s="625"/>
      <c r="L93" s="625"/>
      <c r="M93" s="625"/>
      <c r="N93" s="625"/>
      <c r="O93" s="625"/>
      <c r="P93" s="625"/>
      <c r="Q93" s="625"/>
      <c r="R93" s="625"/>
      <c r="S93" s="625"/>
      <c r="T93" s="625"/>
      <c r="U93" s="625"/>
      <c r="V93" s="625"/>
      <c r="W93" s="625"/>
      <c r="X93" s="625"/>
      <c r="Y93" s="625"/>
      <c r="Z93" s="625"/>
      <c r="AA93" s="625"/>
      <c r="AB93" s="625"/>
      <c r="AC93" s="625"/>
      <c r="AD93" s="625"/>
      <c r="AE93" s="611"/>
      <c r="AF93" s="611"/>
      <c r="AG93" s="611"/>
      <c r="AH93" s="611"/>
      <c r="AI93" s="611"/>
      <c r="AJ93" s="264"/>
      <c r="AP93" s="248"/>
      <c r="AT93" s="248"/>
      <c r="AV93" s="23"/>
      <c r="AW93" s="23"/>
      <c r="AX93" s="23"/>
      <c r="AY93" s="23"/>
      <c r="AZ93" s="23"/>
      <c r="BA93" s="23"/>
      <c r="BB93" s="23"/>
      <c r="BC93" s="23"/>
    </row>
    <row r="94" spans="2:55" s="240" customFormat="1" ht="15" customHeight="1">
      <c r="B94" s="263"/>
      <c r="C94" s="624" t="s">
        <v>2427</v>
      </c>
      <c r="D94" s="608"/>
      <c r="E94" s="608"/>
      <c r="F94" s="608"/>
      <c r="G94" s="608"/>
      <c r="H94" s="608"/>
      <c r="I94" s="608"/>
      <c r="J94" s="625"/>
      <c r="K94" s="625"/>
      <c r="L94" s="625"/>
      <c r="M94" s="625"/>
      <c r="N94" s="625"/>
      <c r="O94" s="625"/>
      <c r="P94" s="625"/>
      <c r="Q94" s="625"/>
      <c r="R94" s="625"/>
      <c r="S94" s="625"/>
      <c r="T94" s="625"/>
      <c r="U94" s="625"/>
      <c r="V94" s="625"/>
      <c r="W94" s="625"/>
      <c r="X94" s="625"/>
      <c r="Y94" s="625"/>
      <c r="Z94" s="625"/>
      <c r="AA94" s="625"/>
      <c r="AB94" s="625"/>
      <c r="AC94" s="625"/>
      <c r="AD94" s="625"/>
      <c r="AE94" s="611"/>
      <c r="AF94" s="611"/>
      <c r="AG94" s="611"/>
      <c r="AH94" s="611"/>
      <c r="AI94" s="611"/>
      <c r="AJ94" s="264"/>
      <c r="AP94" s="248"/>
      <c r="AT94" s="248"/>
      <c r="AV94" s="23"/>
      <c r="AW94" s="23"/>
      <c r="AX94" s="23"/>
      <c r="AY94" s="23"/>
      <c r="AZ94" s="23"/>
      <c r="BA94" s="23"/>
      <c r="BB94" s="23"/>
      <c r="BC94" s="23"/>
    </row>
    <row r="95" spans="2:55" s="240" customFormat="1" ht="15" customHeight="1">
      <c r="B95" s="263"/>
      <c r="C95" s="608"/>
      <c r="D95" s="626"/>
      <c r="E95" s="933" t="s">
        <v>2417</v>
      </c>
      <c r="F95" s="934"/>
      <c r="G95" s="934"/>
      <c r="H95" s="934"/>
      <c r="I95" s="934"/>
      <c r="J95" s="934"/>
      <c r="K95" s="934"/>
      <c r="L95" s="934"/>
      <c r="M95" s="934"/>
      <c r="N95" s="625"/>
      <c r="O95" s="626"/>
      <c r="P95" s="996" t="s">
        <v>2418</v>
      </c>
      <c r="Q95" s="997"/>
      <c r="R95" s="997"/>
      <c r="S95" s="997"/>
      <c r="T95" s="997"/>
      <c r="U95" s="997"/>
      <c r="V95" s="625"/>
      <c r="W95" s="626"/>
      <c r="X95" s="996" t="s">
        <v>2419</v>
      </c>
      <c r="Y95" s="997"/>
      <c r="Z95" s="997"/>
      <c r="AA95" s="997"/>
      <c r="AB95" s="997"/>
      <c r="AC95" s="997"/>
      <c r="AD95" s="997"/>
      <c r="AE95" s="997"/>
      <c r="AF95" s="611"/>
      <c r="AG95" s="611"/>
      <c r="AH95" s="611"/>
      <c r="AI95" s="611"/>
      <c r="AJ95" s="264"/>
      <c r="AP95" s="248"/>
      <c r="AT95" s="248"/>
      <c r="AV95" s="23"/>
      <c r="AW95" s="23"/>
      <c r="AX95" s="23"/>
      <c r="AY95" s="23"/>
      <c r="AZ95" s="23"/>
      <c r="BA95" s="23"/>
      <c r="BB95" s="23"/>
      <c r="BC95" s="23"/>
    </row>
    <row r="96" spans="2:55" s="240" customFormat="1" ht="5.0999999999999996" customHeight="1">
      <c r="B96" s="263"/>
      <c r="C96" s="608"/>
      <c r="D96" s="631"/>
      <c r="E96" s="625"/>
      <c r="F96" s="625"/>
      <c r="G96" s="625"/>
      <c r="H96" s="625"/>
      <c r="I96" s="625"/>
      <c r="J96" s="625"/>
      <c r="K96" s="625"/>
      <c r="L96" s="625"/>
      <c r="M96" s="625"/>
      <c r="N96" s="625"/>
      <c r="O96" s="631"/>
      <c r="P96" s="632"/>
      <c r="Q96" s="632"/>
      <c r="R96" s="632"/>
      <c r="S96" s="632"/>
      <c r="T96" s="632"/>
      <c r="U96" s="632"/>
      <c r="V96" s="625"/>
      <c r="W96" s="631"/>
      <c r="X96" s="632"/>
      <c r="Y96" s="632"/>
      <c r="Z96" s="632"/>
      <c r="AA96" s="632"/>
      <c r="AB96" s="632"/>
      <c r="AC96" s="632"/>
      <c r="AD96" s="632"/>
      <c r="AE96" s="632"/>
      <c r="AF96" s="611"/>
      <c r="AG96" s="611"/>
      <c r="AH96" s="611"/>
      <c r="AI96" s="611"/>
      <c r="AJ96" s="264"/>
      <c r="AP96" s="248"/>
      <c r="AT96" s="248"/>
      <c r="AV96" s="23"/>
      <c r="AW96" s="23"/>
      <c r="AX96" s="23"/>
      <c r="AY96" s="23"/>
      <c r="AZ96" s="23"/>
      <c r="BA96" s="23"/>
      <c r="BB96" s="23"/>
      <c r="BC96" s="23"/>
    </row>
    <row r="97" spans="2:55" s="240" customFormat="1" ht="15" customHeight="1">
      <c r="B97" s="263"/>
      <c r="C97" s="608"/>
      <c r="D97" s="626"/>
      <c r="E97" s="933" t="s">
        <v>2420</v>
      </c>
      <c r="F97" s="934"/>
      <c r="G97" s="934"/>
      <c r="H97" s="934"/>
      <c r="I97" s="934"/>
      <c r="J97" s="934"/>
      <c r="K97" s="934"/>
      <c r="L97" s="934"/>
      <c r="M97" s="934"/>
      <c r="N97" s="934"/>
      <c r="O97" s="934"/>
      <c r="P97" s="934"/>
      <c r="Q97" s="934"/>
      <c r="R97" s="934"/>
      <c r="S97" s="632"/>
      <c r="T97" s="626"/>
      <c r="U97" s="996" t="s">
        <v>2421</v>
      </c>
      <c r="V97" s="997"/>
      <c r="W97" s="997"/>
      <c r="X97" s="997"/>
      <c r="Y97" s="997"/>
      <c r="Z97" s="997"/>
      <c r="AA97" s="997"/>
      <c r="AB97" s="997"/>
      <c r="AC97" s="632"/>
      <c r="AD97" s="626"/>
      <c r="AE97" s="996" t="s">
        <v>2422</v>
      </c>
      <c r="AF97" s="997"/>
      <c r="AG97" s="997"/>
      <c r="AH97" s="997"/>
      <c r="AI97" s="611"/>
      <c r="AJ97" s="264"/>
      <c r="AP97" s="248"/>
      <c r="AT97" s="248"/>
      <c r="AV97" s="23"/>
      <c r="AW97" s="23"/>
      <c r="AX97" s="23"/>
      <c r="AY97" s="23"/>
      <c r="AZ97" s="23"/>
      <c r="BA97" s="23"/>
      <c r="BB97" s="23"/>
      <c r="BC97" s="23"/>
    </row>
    <row r="98" spans="2:55" s="240" customFormat="1" ht="5.0999999999999996" customHeight="1">
      <c r="B98" s="263"/>
      <c r="C98" s="608"/>
      <c r="D98" s="631"/>
      <c r="E98" s="625"/>
      <c r="F98" s="625"/>
      <c r="G98" s="625"/>
      <c r="H98" s="625"/>
      <c r="I98" s="625"/>
      <c r="J98" s="625"/>
      <c r="K98" s="625"/>
      <c r="L98" s="625"/>
      <c r="M98" s="625"/>
      <c r="N98" s="625"/>
      <c r="O98" s="625"/>
      <c r="P98" s="625"/>
      <c r="Q98" s="625"/>
      <c r="R98" s="625"/>
      <c r="S98" s="632"/>
      <c r="T98" s="631"/>
      <c r="U98" s="632"/>
      <c r="V98" s="632"/>
      <c r="W98" s="632"/>
      <c r="X98" s="632"/>
      <c r="Y98" s="632"/>
      <c r="Z98" s="632"/>
      <c r="AA98" s="632"/>
      <c r="AB98" s="632"/>
      <c r="AC98" s="632"/>
      <c r="AD98" s="631"/>
      <c r="AE98" s="632"/>
      <c r="AF98" s="632"/>
      <c r="AG98" s="632"/>
      <c r="AH98" s="632"/>
      <c r="AI98" s="611"/>
      <c r="AJ98" s="264"/>
      <c r="AP98" s="248"/>
      <c r="AT98" s="248"/>
      <c r="AV98" s="23"/>
      <c r="AW98" s="23"/>
      <c r="AX98" s="23"/>
      <c r="AY98" s="23"/>
      <c r="AZ98" s="23"/>
      <c r="BA98" s="23"/>
      <c r="BB98" s="23"/>
      <c r="BC98" s="23"/>
    </row>
    <row r="99" spans="2:55" s="240" customFormat="1" ht="15" customHeight="1">
      <c r="B99" s="263"/>
      <c r="C99" s="608"/>
      <c r="D99" s="626"/>
      <c r="E99" s="633" t="s">
        <v>2426</v>
      </c>
      <c r="F99" s="411"/>
      <c r="G99" s="411"/>
      <c r="H99" s="411"/>
      <c r="I99" s="411"/>
      <c r="J99" s="411"/>
      <c r="K99" s="411"/>
      <c r="L99" s="411"/>
      <c r="M99" s="411"/>
      <c r="N99" s="625"/>
      <c r="O99" s="625"/>
      <c r="P99" s="625"/>
      <c r="Q99" s="625"/>
      <c r="R99" s="625"/>
      <c r="S99" s="632"/>
      <c r="T99" s="631"/>
      <c r="U99" s="632"/>
      <c r="V99" s="632"/>
      <c r="W99" s="632"/>
      <c r="X99" s="632"/>
      <c r="Y99" s="626"/>
      <c r="Z99" s="634" t="s">
        <v>2423</v>
      </c>
      <c r="AA99" s="630"/>
      <c r="AB99" s="630"/>
      <c r="AC99" s="630"/>
      <c r="AD99" s="630"/>
      <c r="AE99" s="630"/>
      <c r="AF99" s="632"/>
      <c r="AG99" s="632"/>
      <c r="AH99" s="632"/>
      <c r="AI99" s="611"/>
      <c r="AJ99" s="264"/>
      <c r="AP99" s="248"/>
      <c r="AT99" s="248"/>
      <c r="AV99" s="23"/>
      <c r="AW99" s="23"/>
      <c r="AX99" s="23"/>
      <c r="AY99" s="23"/>
      <c r="AZ99" s="23"/>
      <c r="BA99" s="23"/>
      <c r="BB99" s="23"/>
      <c r="BC99" s="23"/>
    </row>
    <row r="100" spans="2:55" s="240" customFormat="1" ht="5.0999999999999996" customHeight="1">
      <c r="B100" s="263"/>
      <c r="C100" s="608"/>
      <c r="D100" s="631"/>
      <c r="E100" s="625"/>
      <c r="F100" s="625"/>
      <c r="G100" s="625"/>
      <c r="H100" s="625"/>
      <c r="I100" s="625"/>
      <c r="J100" s="625"/>
      <c r="K100" s="625"/>
      <c r="L100" s="625"/>
      <c r="M100" s="625"/>
      <c r="N100" s="625"/>
      <c r="O100" s="625"/>
      <c r="P100" s="625"/>
      <c r="Q100" s="625"/>
      <c r="R100" s="625"/>
      <c r="S100" s="632"/>
      <c r="T100" s="631"/>
      <c r="U100" s="632"/>
      <c r="V100" s="632"/>
      <c r="W100" s="632"/>
      <c r="X100" s="632"/>
      <c r="Y100" s="632"/>
      <c r="Z100" s="632"/>
      <c r="AA100" s="632"/>
      <c r="AB100" s="632"/>
      <c r="AC100" s="632"/>
      <c r="AD100" s="631"/>
      <c r="AE100" s="632"/>
      <c r="AF100" s="632"/>
      <c r="AG100" s="632"/>
      <c r="AH100" s="632"/>
      <c r="AI100" s="611"/>
      <c r="AJ100" s="264"/>
      <c r="AP100" s="248"/>
      <c r="AT100" s="248"/>
      <c r="AV100" s="23"/>
      <c r="AW100" s="23"/>
      <c r="AX100" s="23"/>
      <c r="AY100" s="23"/>
      <c r="AZ100" s="23"/>
      <c r="BA100" s="23"/>
      <c r="BB100" s="23"/>
      <c r="BC100" s="23"/>
    </row>
    <row r="101" spans="2:55" s="240" customFormat="1" ht="15" customHeight="1">
      <c r="B101" s="263"/>
      <c r="C101" s="608"/>
      <c r="D101" s="626"/>
      <c r="E101" s="996" t="s">
        <v>2424</v>
      </c>
      <c r="F101" s="997"/>
      <c r="G101" s="997"/>
      <c r="H101" s="997"/>
      <c r="I101" s="997"/>
      <c r="J101" s="997"/>
      <c r="K101" s="997"/>
      <c r="L101" s="997"/>
      <c r="M101" s="997"/>
      <c r="N101" s="630"/>
      <c r="O101" s="626"/>
      <c r="P101" s="996" t="s">
        <v>2425</v>
      </c>
      <c r="Q101" s="997"/>
      <c r="R101" s="997"/>
      <c r="S101" s="997"/>
      <c r="T101" s="997"/>
      <c r="U101" s="997"/>
      <c r="V101" s="997"/>
      <c r="W101" s="627"/>
      <c r="X101" s="627"/>
      <c r="Y101" s="627"/>
      <c r="Z101" s="627"/>
      <c r="AA101" s="627"/>
      <c r="AB101" s="627"/>
      <c r="AC101" s="627"/>
      <c r="AD101" s="627"/>
      <c r="AE101" s="611"/>
      <c r="AF101" s="611"/>
      <c r="AG101" s="611"/>
      <c r="AH101" s="611"/>
      <c r="AI101" s="611"/>
      <c r="AJ101" s="264"/>
      <c r="AP101" s="248"/>
      <c r="AT101" s="248"/>
      <c r="AV101" s="23"/>
      <c r="AW101" s="23"/>
      <c r="AX101" s="23"/>
      <c r="AY101" s="23"/>
      <c r="AZ101" s="23"/>
      <c r="BA101" s="23"/>
      <c r="BB101" s="23"/>
      <c r="BC101" s="23"/>
    </row>
    <row r="102" spans="2:55" s="240" customFormat="1" ht="5.0999999999999996" customHeight="1">
      <c r="B102" s="263"/>
      <c r="C102" s="160"/>
      <c r="D102" s="160"/>
      <c r="E102" s="160"/>
      <c r="F102" s="160"/>
      <c r="G102" s="160"/>
      <c r="H102" s="160"/>
      <c r="I102" s="160"/>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158"/>
      <c r="AF102" s="158"/>
      <c r="AG102" s="158"/>
      <c r="AH102" s="158"/>
      <c r="AI102" s="158"/>
      <c r="AJ102" s="264"/>
      <c r="AP102" s="248"/>
      <c r="AT102" s="248"/>
      <c r="AV102" s="23"/>
      <c r="AW102" s="23"/>
      <c r="AX102" s="23"/>
      <c r="AY102" s="23"/>
      <c r="AZ102" s="23"/>
      <c r="BA102" s="23"/>
      <c r="BB102" s="23"/>
      <c r="BC102" s="23"/>
    </row>
    <row r="103" spans="2:55" s="240" customFormat="1" ht="15" customHeight="1">
      <c r="B103" s="263"/>
      <c r="C103" s="278" t="s">
        <v>1750</v>
      </c>
      <c r="D103" s="160"/>
      <c r="E103" s="160"/>
      <c r="F103" s="160"/>
      <c r="G103" s="160"/>
      <c r="H103" s="160"/>
      <c r="I103" s="160"/>
      <c r="J103" s="254"/>
      <c r="K103" s="128"/>
      <c r="L103" s="438"/>
      <c r="M103" s="247" t="s">
        <v>196</v>
      </c>
      <c r="N103" s="128"/>
      <c r="O103" s="438"/>
      <c r="P103" s="247" t="s">
        <v>2279</v>
      </c>
      <c r="Q103" s="128"/>
      <c r="R103" s="128"/>
      <c r="S103" s="128"/>
      <c r="T103" s="128"/>
      <c r="U103" s="128"/>
      <c r="V103" s="128"/>
      <c r="W103" s="128"/>
      <c r="X103" s="128"/>
      <c r="Y103" s="128"/>
      <c r="Z103" s="128"/>
      <c r="AA103" s="128"/>
      <c r="AB103" s="371"/>
      <c r="AC103" s="371"/>
      <c r="AD103" s="371"/>
      <c r="AE103" s="371"/>
      <c r="AF103" s="371"/>
      <c r="AG103" s="371"/>
      <c r="AH103" s="371"/>
      <c r="AI103" s="371"/>
      <c r="AJ103" s="264"/>
      <c r="AP103" s="248"/>
      <c r="AT103" s="248"/>
      <c r="AV103" s="23"/>
      <c r="AW103" s="23"/>
      <c r="AX103" s="23"/>
      <c r="AY103" s="23"/>
      <c r="AZ103" s="23"/>
      <c r="BA103" s="23"/>
      <c r="BB103" s="23"/>
      <c r="BC103" s="23"/>
    </row>
    <row r="104" spans="2:55" s="240" customFormat="1" ht="5.0999999999999996" customHeight="1">
      <c r="B104" s="263"/>
      <c r="C104" s="160"/>
      <c r="D104" s="160"/>
      <c r="E104" s="160"/>
      <c r="F104" s="160"/>
      <c r="G104" s="160"/>
      <c r="H104" s="160"/>
      <c r="I104" s="160"/>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158"/>
      <c r="AF104" s="158"/>
      <c r="AG104" s="158"/>
      <c r="AH104" s="158"/>
      <c r="AI104" s="158"/>
      <c r="AJ104" s="264"/>
      <c r="AP104" s="248"/>
      <c r="AT104" s="248"/>
      <c r="AV104" s="23"/>
      <c r="AW104" s="23"/>
      <c r="AX104" s="23"/>
      <c r="AY104" s="23"/>
      <c r="AZ104" s="23"/>
      <c r="BA104" s="23"/>
      <c r="BB104" s="23"/>
      <c r="BC104" s="23"/>
    </row>
    <row r="105" spans="2:55" s="240" customFormat="1" ht="15" customHeight="1">
      <c r="B105" s="263"/>
      <c r="C105" s="247" t="s">
        <v>2278</v>
      </c>
      <c r="D105" s="247"/>
      <c r="E105" s="247"/>
      <c r="F105" s="247"/>
      <c r="G105" s="247"/>
      <c r="H105" s="247"/>
      <c r="I105" s="247"/>
      <c r="J105" s="247"/>
      <c r="K105" s="247"/>
      <c r="L105" s="247"/>
      <c r="M105" s="160"/>
      <c r="N105" s="160"/>
      <c r="O105" s="457"/>
      <c r="P105" s="921"/>
      <c r="Q105" s="921"/>
      <c r="R105" s="921"/>
      <c r="S105" s="921"/>
      <c r="T105" s="921"/>
      <c r="U105" s="921"/>
      <c r="V105" s="921"/>
      <c r="W105" s="921"/>
      <c r="X105" s="921"/>
      <c r="Y105" s="921"/>
      <c r="Z105" s="921"/>
      <c r="AA105" s="921"/>
      <c r="AB105" s="921"/>
      <c r="AC105" s="921"/>
      <c r="AD105" s="921"/>
      <c r="AE105" s="921"/>
      <c r="AF105" s="921"/>
      <c r="AG105" s="921"/>
      <c r="AH105" s="921"/>
      <c r="AI105" s="921"/>
      <c r="AJ105" s="264"/>
      <c r="AP105" s="248"/>
      <c r="AT105" s="248"/>
      <c r="AV105" s="23"/>
      <c r="AW105" s="23"/>
      <c r="AX105" s="23"/>
      <c r="AY105" s="23"/>
      <c r="AZ105" s="23"/>
      <c r="BA105" s="23"/>
      <c r="BB105" s="23"/>
      <c r="BC105" s="23"/>
    </row>
    <row r="106" spans="2:55" s="240" customFormat="1" ht="15" customHeight="1">
      <c r="B106" s="263"/>
      <c r="C106" s="921"/>
      <c r="D106" s="921"/>
      <c r="E106" s="921"/>
      <c r="F106" s="921"/>
      <c r="G106" s="921"/>
      <c r="H106" s="921"/>
      <c r="I106" s="921"/>
      <c r="J106" s="921"/>
      <c r="K106" s="921"/>
      <c r="L106" s="921"/>
      <c r="M106" s="921"/>
      <c r="N106" s="921"/>
      <c r="O106" s="921"/>
      <c r="P106" s="921"/>
      <c r="Q106" s="921"/>
      <c r="R106" s="921"/>
      <c r="S106" s="921"/>
      <c r="T106" s="921"/>
      <c r="U106" s="921"/>
      <c r="V106" s="921"/>
      <c r="W106" s="921"/>
      <c r="X106" s="921"/>
      <c r="Y106" s="921"/>
      <c r="Z106" s="921"/>
      <c r="AA106" s="921"/>
      <c r="AB106" s="921"/>
      <c r="AC106" s="921"/>
      <c r="AD106" s="921"/>
      <c r="AE106" s="921"/>
      <c r="AF106" s="921"/>
      <c r="AG106" s="921"/>
      <c r="AH106" s="921"/>
      <c r="AI106" s="921"/>
      <c r="AJ106" s="264"/>
      <c r="AP106" s="248"/>
      <c r="AT106" s="248"/>
      <c r="AV106" s="23"/>
      <c r="AW106" s="23"/>
      <c r="AX106" s="23"/>
      <c r="AY106" s="23"/>
      <c r="AZ106" s="23"/>
      <c r="BA106" s="23"/>
      <c r="BB106" s="23"/>
      <c r="BC106" s="23"/>
    </row>
    <row r="107" spans="2:55" s="240" customFormat="1" ht="15" customHeight="1">
      <c r="B107" s="263"/>
      <c r="C107" s="160" t="s">
        <v>1920</v>
      </c>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c r="B108" s="263"/>
      <c r="C108" s="925" t="s">
        <v>2080</v>
      </c>
      <c r="D108" s="925"/>
      <c r="E108" s="925"/>
      <c r="F108" s="925"/>
      <c r="G108" s="925"/>
      <c r="H108" s="925"/>
      <c r="I108" s="925"/>
      <c r="J108" s="925"/>
      <c r="K108" s="925"/>
      <c r="L108" s="910" t="s">
        <v>1930</v>
      </c>
      <c r="M108" s="910"/>
      <c r="N108" s="910"/>
      <c r="O108" s="910"/>
      <c r="P108" s="910"/>
      <c r="Q108" s="910"/>
      <c r="R108" s="910"/>
      <c r="S108" s="910"/>
      <c r="T108" s="910"/>
      <c r="U108" s="910"/>
      <c r="V108" s="910"/>
      <c r="W108" s="910"/>
      <c r="X108" s="903" t="s">
        <v>1931</v>
      </c>
      <c r="Y108" s="904"/>
      <c r="Z108" s="904"/>
      <c r="AA108" s="904"/>
      <c r="AB108" s="904"/>
      <c r="AC108" s="904"/>
      <c r="AD108" s="904"/>
      <c r="AE108" s="904"/>
      <c r="AF108" s="904"/>
      <c r="AG108" s="904"/>
      <c r="AH108" s="904"/>
      <c r="AI108" s="905"/>
      <c r="AJ108" s="264"/>
      <c r="AP108" s="248"/>
      <c r="AT108" s="248"/>
      <c r="AV108" s="23"/>
      <c r="AW108" s="23"/>
      <c r="AX108" s="23"/>
      <c r="AY108" s="23"/>
      <c r="AZ108" s="23"/>
      <c r="BA108" s="23"/>
      <c r="BB108" s="23"/>
      <c r="BC108" s="23"/>
    </row>
    <row r="109" spans="2:55" s="240" customFormat="1" ht="15" customHeight="1">
      <c r="B109" s="263"/>
      <c r="C109" s="925"/>
      <c r="D109" s="925"/>
      <c r="E109" s="925"/>
      <c r="F109" s="925"/>
      <c r="G109" s="925"/>
      <c r="H109" s="925"/>
      <c r="I109" s="925"/>
      <c r="J109" s="925"/>
      <c r="K109" s="925"/>
      <c r="L109" s="910" t="s">
        <v>1923</v>
      </c>
      <c r="M109" s="910"/>
      <c r="N109" s="910"/>
      <c r="O109" s="910"/>
      <c r="P109" s="910" t="s">
        <v>1924</v>
      </c>
      <c r="Q109" s="910"/>
      <c r="R109" s="910"/>
      <c r="S109" s="910"/>
      <c r="T109" s="910" t="s">
        <v>1925</v>
      </c>
      <c r="U109" s="910"/>
      <c r="V109" s="910"/>
      <c r="W109" s="910"/>
      <c r="X109" s="910" t="s">
        <v>1923</v>
      </c>
      <c r="Y109" s="910"/>
      <c r="Z109" s="910"/>
      <c r="AA109" s="910"/>
      <c r="AB109" s="910" t="s">
        <v>1924</v>
      </c>
      <c r="AC109" s="910"/>
      <c r="AD109" s="910"/>
      <c r="AE109" s="910"/>
      <c r="AF109" s="903" t="s">
        <v>1925</v>
      </c>
      <c r="AG109" s="904"/>
      <c r="AH109" s="904"/>
      <c r="AI109" s="905"/>
      <c r="AJ109" s="264"/>
      <c r="AP109" s="248"/>
      <c r="AT109" s="248"/>
      <c r="AV109" s="23"/>
      <c r="AW109" s="23"/>
      <c r="AX109" s="23"/>
      <c r="AY109" s="23"/>
      <c r="AZ109" s="23"/>
      <c r="BA109" s="23"/>
      <c r="BB109" s="23"/>
      <c r="BC109" s="23"/>
    </row>
    <row r="110" spans="2:55" s="240" customFormat="1" ht="18" customHeight="1">
      <c r="B110" s="263"/>
      <c r="C110" s="925"/>
      <c r="D110" s="925"/>
      <c r="E110" s="925"/>
      <c r="F110" s="925"/>
      <c r="G110" s="925"/>
      <c r="H110" s="925"/>
      <c r="I110" s="925"/>
      <c r="J110" s="925"/>
      <c r="K110" s="925"/>
      <c r="L110" s="906"/>
      <c r="M110" s="906"/>
      <c r="N110" s="906"/>
      <c r="O110" s="906"/>
      <c r="P110" s="906"/>
      <c r="Q110" s="906"/>
      <c r="R110" s="906"/>
      <c r="S110" s="906"/>
      <c r="T110" s="906"/>
      <c r="U110" s="906"/>
      <c r="V110" s="906"/>
      <c r="W110" s="906"/>
      <c r="X110" s="906"/>
      <c r="Y110" s="906"/>
      <c r="Z110" s="906"/>
      <c r="AA110" s="906"/>
      <c r="AB110" s="906"/>
      <c r="AC110" s="906"/>
      <c r="AD110" s="906"/>
      <c r="AE110" s="906"/>
      <c r="AF110" s="907"/>
      <c r="AG110" s="908"/>
      <c r="AH110" s="908"/>
      <c r="AI110" s="909"/>
      <c r="AJ110" s="264"/>
      <c r="AP110" s="248"/>
      <c r="AT110" s="248"/>
      <c r="AV110" s="23"/>
      <c r="AW110" s="23"/>
      <c r="AX110" s="23"/>
      <c r="AY110" s="23"/>
      <c r="AZ110" s="23"/>
      <c r="BA110" s="23"/>
      <c r="BB110" s="23"/>
      <c r="BC110" s="23"/>
    </row>
    <row r="111" spans="2:55" s="240" customFormat="1" ht="30" customHeight="1">
      <c r="B111" s="263"/>
      <c r="C111" s="700" t="s">
        <v>1922</v>
      </c>
      <c r="D111" s="701"/>
      <c r="E111" s="701"/>
      <c r="F111" s="701"/>
      <c r="G111" s="702"/>
      <c r="H111" s="926" t="s">
        <v>1929</v>
      </c>
      <c r="I111" s="927"/>
      <c r="J111" s="927"/>
      <c r="K111" s="928"/>
      <c r="L111" s="281" t="s">
        <v>1926</v>
      </c>
      <c r="M111" s="909"/>
      <c r="N111" s="906"/>
      <c r="O111" s="906"/>
      <c r="P111" s="906"/>
      <c r="Q111" s="906"/>
      <c r="R111" s="906"/>
      <c r="S111" s="906"/>
      <c r="T111" s="906"/>
      <c r="U111" s="910" t="s">
        <v>2392</v>
      </c>
      <c r="V111" s="910"/>
      <c r="W111" s="910"/>
      <c r="X111" s="281" t="s">
        <v>1927</v>
      </c>
      <c r="Y111" s="909"/>
      <c r="Z111" s="906"/>
      <c r="AA111" s="906"/>
      <c r="AB111" s="906"/>
      <c r="AC111" s="906"/>
      <c r="AD111" s="906"/>
      <c r="AE111" s="906"/>
      <c r="AF111" s="906"/>
      <c r="AG111" s="903" t="s">
        <v>1928</v>
      </c>
      <c r="AH111" s="904"/>
      <c r="AI111" s="905"/>
      <c r="AJ111" s="264"/>
      <c r="AP111" s="248"/>
      <c r="AT111" s="248"/>
      <c r="AV111" s="23"/>
      <c r="AW111" s="23"/>
      <c r="AX111" s="23"/>
      <c r="AY111" s="23"/>
      <c r="AZ111" s="23"/>
      <c r="BA111" s="23"/>
      <c r="BB111" s="23"/>
      <c r="BC111" s="23"/>
    </row>
    <row r="112" spans="2:55" s="240" customFormat="1" ht="5.0999999999999996" customHeight="1">
      <c r="B112" s="263"/>
      <c r="C112" s="160"/>
      <c r="D112" s="160"/>
      <c r="E112" s="160"/>
      <c r="F112" s="160"/>
      <c r="G112" s="160"/>
      <c r="H112" s="160"/>
      <c r="I112" s="160"/>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158"/>
      <c r="AF112" s="158"/>
      <c r="AG112" s="158"/>
      <c r="AH112" s="158"/>
      <c r="AI112" s="158"/>
      <c r="AJ112" s="264"/>
      <c r="AP112" s="248"/>
      <c r="AT112" s="248"/>
      <c r="AV112" s="23"/>
      <c r="AW112" s="23"/>
      <c r="AX112" s="23"/>
      <c r="AY112" s="23"/>
      <c r="AZ112" s="23"/>
      <c r="BA112" s="23"/>
      <c r="BB112" s="23"/>
      <c r="BC112" s="23"/>
    </row>
    <row r="113" spans="2:55" s="240" customFormat="1" ht="15" customHeight="1">
      <c r="B113" s="263"/>
      <c r="C113" s="1013" t="s">
        <v>1751</v>
      </c>
      <c r="D113" s="1014"/>
      <c r="E113" s="1014"/>
      <c r="F113" s="1014"/>
      <c r="G113" s="1014"/>
      <c r="H113" s="1014"/>
      <c r="I113" s="1014"/>
      <c r="J113" s="1014"/>
      <c r="K113" s="1014"/>
      <c r="L113" s="1014"/>
      <c r="M113" s="1014"/>
      <c r="N113" s="1014"/>
      <c r="O113" s="1014"/>
      <c r="P113" s="1014"/>
      <c r="Q113" s="1014"/>
      <c r="R113" s="1014"/>
      <c r="S113" s="1014"/>
      <c r="T113" s="1014"/>
      <c r="U113" s="1014"/>
      <c r="V113" s="1014"/>
      <c r="W113" s="1014"/>
      <c r="X113" s="1014"/>
      <c r="Y113" s="1014"/>
      <c r="Z113" s="1014"/>
      <c r="AA113" s="1014"/>
      <c r="AB113" s="1014"/>
      <c r="AC113" s="1014"/>
      <c r="AD113" s="1014"/>
      <c r="AE113" s="1014"/>
      <c r="AF113" s="1014"/>
      <c r="AG113" s="1014"/>
      <c r="AH113" s="1014"/>
      <c r="AI113" s="1015"/>
      <c r="AJ113" s="264"/>
      <c r="AP113" s="248"/>
      <c r="AT113" s="248"/>
      <c r="AV113" s="23"/>
      <c r="AW113" s="23"/>
      <c r="AX113" s="23"/>
      <c r="AY113" s="23"/>
      <c r="AZ113" s="23"/>
      <c r="BA113" s="23"/>
      <c r="BB113" s="23"/>
      <c r="BC113" s="23"/>
    </row>
    <row r="114" spans="2:55" s="240" customFormat="1" ht="15" customHeight="1">
      <c r="B114" s="263"/>
      <c r="C114" s="935" t="s">
        <v>2007</v>
      </c>
      <c r="D114" s="935"/>
      <c r="E114" s="935"/>
      <c r="F114" s="935"/>
      <c r="G114" s="935"/>
      <c r="H114" s="935"/>
      <c r="I114" s="935"/>
      <c r="J114" s="935"/>
      <c r="K114" s="935"/>
      <c r="L114" s="935"/>
      <c r="M114" s="935"/>
      <c r="N114" s="935"/>
      <c r="O114" s="935"/>
      <c r="P114" s="935"/>
      <c r="Q114" s="935"/>
      <c r="R114" s="935"/>
      <c r="S114" s="935"/>
      <c r="T114" s="935"/>
      <c r="U114" s="935"/>
      <c r="V114" s="935"/>
      <c r="W114" s="935"/>
      <c r="X114" s="935"/>
      <c r="Y114" s="936"/>
      <c r="Z114" s="438"/>
      <c r="AA114" s="20" t="s">
        <v>196</v>
      </c>
      <c r="AB114" s="128"/>
      <c r="AC114" s="438"/>
      <c r="AD114" s="20" t="s">
        <v>2188</v>
      </c>
      <c r="AE114" s="282"/>
      <c r="AF114" s="282"/>
      <c r="AG114" s="282"/>
      <c r="AH114" s="282"/>
      <c r="AI114" s="282"/>
      <c r="AJ114" s="264"/>
      <c r="AP114" s="248"/>
      <c r="AT114" s="248"/>
      <c r="AV114" s="23"/>
      <c r="AW114" s="23"/>
      <c r="AX114" s="23"/>
      <c r="AY114" s="23"/>
      <c r="AZ114" s="23"/>
      <c r="BA114" s="23"/>
      <c r="BB114" s="23"/>
      <c r="BC114" s="23"/>
    </row>
    <row r="115" spans="2:55" s="240" customFormat="1" ht="15" customHeight="1">
      <c r="B115" s="263"/>
      <c r="C115" s="935" t="s">
        <v>2081</v>
      </c>
      <c r="D115" s="935"/>
      <c r="E115" s="935"/>
      <c r="F115" s="935"/>
      <c r="G115" s="935"/>
      <c r="H115" s="935"/>
      <c r="I115" s="935"/>
      <c r="J115" s="935"/>
      <c r="K115" s="935"/>
      <c r="L115" s="935"/>
      <c r="M115" s="935"/>
      <c r="N115" s="935"/>
      <c r="O115" s="935"/>
      <c r="P115" s="935"/>
      <c r="Q115" s="935"/>
      <c r="R115" s="935"/>
      <c r="S115" s="935"/>
      <c r="T115" s="935"/>
      <c r="U115" s="935"/>
      <c r="V115" s="935"/>
      <c r="W115" s="935"/>
      <c r="X115" s="935"/>
      <c r="Y115" s="935"/>
      <c r="Z115" s="935"/>
      <c r="AA115" s="935"/>
      <c r="AB115" s="935"/>
      <c r="AC115" s="935"/>
      <c r="AD115" s="935"/>
      <c r="AE115" s="935"/>
      <c r="AF115" s="935"/>
      <c r="AG115" s="935"/>
      <c r="AH115" s="935"/>
      <c r="AI115" s="935"/>
      <c r="AJ115" s="264"/>
      <c r="AP115" s="248"/>
      <c r="AT115" s="248"/>
      <c r="AV115" s="23"/>
      <c r="AW115" s="23"/>
      <c r="AX115" s="23"/>
      <c r="AY115" s="23"/>
      <c r="AZ115" s="23"/>
      <c r="BA115" s="23"/>
      <c r="BB115" s="23"/>
      <c r="BC115" s="23"/>
    </row>
    <row r="116" spans="2:55" s="240" customFormat="1" ht="5.0999999999999996" customHeight="1">
      <c r="B116" s="26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283"/>
      <c r="AH116" s="283"/>
      <c r="AI116" s="283"/>
      <c r="AJ116" s="264"/>
      <c r="AP116" s="248"/>
      <c r="AT116" s="248"/>
      <c r="AV116" s="23"/>
      <c r="AW116" s="23"/>
      <c r="AX116" s="23"/>
      <c r="AY116" s="23"/>
      <c r="AZ116" s="23"/>
      <c r="BA116" s="23"/>
      <c r="BB116" s="23"/>
      <c r="BC116" s="23"/>
    </row>
    <row r="117" spans="2:55" s="240" customFormat="1" ht="15" customHeight="1">
      <c r="B117" s="263"/>
      <c r="C117" s="920" t="s">
        <v>1184</v>
      </c>
      <c r="D117" s="920"/>
      <c r="E117" s="920"/>
      <c r="F117" s="920"/>
      <c r="G117" s="920"/>
      <c r="H117" s="920"/>
      <c r="I117" s="920"/>
      <c r="J117" s="920"/>
      <c r="K117" s="920"/>
      <c r="L117" s="920"/>
      <c r="M117" s="920"/>
      <c r="N117" s="920"/>
      <c r="O117" s="920"/>
      <c r="P117" s="920"/>
      <c r="Q117" s="920"/>
      <c r="R117" s="920"/>
      <c r="S117" s="920"/>
      <c r="T117" s="920"/>
      <c r="U117" s="937" t="s">
        <v>1185</v>
      </c>
      <c r="V117" s="938"/>
      <c r="W117" s="938"/>
      <c r="X117" s="938"/>
      <c r="Y117" s="938"/>
      <c r="Z117" s="938"/>
      <c r="AA117" s="938"/>
      <c r="AB117" s="938"/>
      <c r="AC117" s="938"/>
      <c r="AD117" s="938"/>
      <c r="AE117" s="938"/>
      <c r="AF117" s="938"/>
      <c r="AG117" s="938"/>
      <c r="AH117" s="938"/>
      <c r="AI117" s="939"/>
      <c r="AJ117" s="264"/>
      <c r="AP117" s="248"/>
      <c r="AT117" s="248"/>
      <c r="AV117" s="23"/>
      <c r="AW117" s="23"/>
      <c r="AX117" s="23"/>
      <c r="AY117" s="23"/>
      <c r="AZ117" s="23"/>
      <c r="BA117" s="23"/>
      <c r="BB117" s="23"/>
      <c r="BC117" s="23"/>
    </row>
    <row r="118" spans="2:55" s="240" customFormat="1" ht="15" customHeight="1">
      <c r="B118" s="263"/>
      <c r="C118" s="1012"/>
      <c r="D118" s="1012"/>
      <c r="E118" s="1012"/>
      <c r="F118" s="1012"/>
      <c r="G118" s="1012"/>
      <c r="H118" s="1012"/>
      <c r="I118" s="1012"/>
      <c r="J118" s="1012"/>
      <c r="K118" s="1012"/>
      <c r="L118" s="1012"/>
      <c r="M118" s="1012"/>
      <c r="N118" s="1012"/>
      <c r="O118" s="1012"/>
      <c r="P118" s="1012"/>
      <c r="Q118" s="1012"/>
      <c r="R118" s="1012"/>
      <c r="S118" s="1012"/>
      <c r="T118" s="1012"/>
      <c r="U118" s="910" t="str">
        <f>IF(OR($C$118="",$C$118="Selecionar"),"",VLOOKUP($C$118,$I$183:$T$188,8,FALSE))</f>
        <v/>
      </c>
      <c r="V118" s="910"/>
      <c r="W118" s="910"/>
      <c r="X118" s="910"/>
      <c r="Y118" s="910"/>
      <c r="Z118" s="907"/>
      <c r="AA118" s="908"/>
      <c r="AB118" s="908"/>
      <c r="AC118" s="908"/>
      <c r="AD118" s="908"/>
      <c r="AE118" s="908"/>
      <c r="AF118" s="908"/>
      <c r="AG118" s="908"/>
      <c r="AH118" s="908"/>
      <c r="AI118" s="909"/>
      <c r="AJ118" s="264"/>
      <c r="AP118" s="248"/>
      <c r="AT118" s="248"/>
      <c r="AV118" s="23"/>
      <c r="AW118" s="23"/>
      <c r="AX118" s="23"/>
      <c r="AY118" s="23"/>
      <c r="AZ118" s="23"/>
      <c r="BA118" s="23"/>
      <c r="BB118" s="23"/>
      <c r="BC118" s="23"/>
    </row>
    <row r="119" spans="2:55" s="240" customFormat="1" ht="15" customHeight="1">
      <c r="B119" s="263"/>
      <c r="C119" s="1012"/>
      <c r="D119" s="1012"/>
      <c r="E119" s="1012"/>
      <c r="F119" s="1012"/>
      <c r="G119" s="1012"/>
      <c r="H119" s="1012"/>
      <c r="I119" s="1012"/>
      <c r="J119" s="1012"/>
      <c r="K119" s="1012"/>
      <c r="L119" s="1012"/>
      <c r="M119" s="1012"/>
      <c r="N119" s="1012"/>
      <c r="O119" s="1012"/>
      <c r="P119" s="1012"/>
      <c r="Q119" s="1012"/>
      <c r="R119" s="1012"/>
      <c r="S119" s="1012"/>
      <c r="T119" s="1012"/>
      <c r="U119" s="910" t="str">
        <f>IF(OR($C$119="",$C$119="Selecionar"),"",VLOOKUP($C$119,$I$183:$T$188,8,FALSE))</f>
        <v/>
      </c>
      <c r="V119" s="910"/>
      <c r="W119" s="910"/>
      <c r="X119" s="910"/>
      <c r="Y119" s="910"/>
      <c r="Z119" s="907"/>
      <c r="AA119" s="908"/>
      <c r="AB119" s="908"/>
      <c r="AC119" s="908"/>
      <c r="AD119" s="908"/>
      <c r="AE119" s="908"/>
      <c r="AF119" s="908"/>
      <c r="AG119" s="908"/>
      <c r="AH119" s="908"/>
      <c r="AI119" s="909"/>
      <c r="AJ119" s="264"/>
      <c r="AP119" s="248"/>
      <c r="AT119" s="248"/>
      <c r="AV119" s="23"/>
      <c r="AW119" s="23"/>
      <c r="AX119" s="23"/>
      <c r="AY119" s="23"/>
      <c r="AZ119" s="23"/>
      <c r="BA119" s="23"/>
      <c r="BB119" s="23"/>
      <c r="BC119" s="23"/>
    </row>
    <row r="120" spans="2:55" s="240" customFormat="1" ht="15" customHeight="1">
      <c r="B120" s="263"/>
      <c r="C120" s="1012"/>
      <c r="D120" s="1012"/>
      <c r="E120" s="1012"/>
      <c r="F120" s="1012"/>
      <c r="G120" s="1012"/>
      <c r="H120" s="1012"/>
      <c r="I120" s="1012"/>
      <c r="J120" s="1012"/>
      <c r="K120" s="1012"/>
      <c r="L120" s="1012"/>
      <c r="M120" s="1012"/>
      <c r="N120" s="1012"/>
      <c r="O120" s="1012"/>
      <c r="P120" s="1012"/>
      <c r="Q120" s="1012"/>
      <c r="R120" s="1012"/>
      <c r="S120" s="1012"/>
      <c r="T120" s="1012"/>
      <c r="U120" s="910" t="str">
        <f>IF(OR($C$120="",$C$120="Selecionar"),"",VLOOKUP($C$120,$I$183:$T$188,8,FALSE))</f>
        <v/>
      </c>
      <c r="V120" s="910"/>
      <c r="W120" s="910"/>
      <c r="X120" s="910"/>
      <c r="Y120" s="910"/>
      <c r="Z120" s="907"/>
      <c r="AA120" s="908"/>
      <c r="AB120" s="908"/>
      <c r="AC120" s="908"/>
      <c r="AD120" s="908"/>
      <c r="AE120" s="908"/>
      <c r="AF120" s="908"/>
      <c r="AG120" s="908"/>
      <c r="AH120" s="908"/>
      <c r="AI120" s="909"/>
      <c r="AJ120" s="264"/>
      <c r="AP120" s="248"/>
      <c r="AT120" s="248"/>
      <c r="AV120" s="23"/>
      <c r="AW120" s="23"/>
      <c r="AX120" s="23"/>
      <c r="AY120" s="23"/>
      <c r="AZ120" s="23"/>
      <c r="BA120" s="23"/>
      <c r="BB120" s="23"/>
      <c r="BC120" s="23"/>
    </row>
    <row r="121" spans="2:55" s="240" customFormat="1" ht="15" customHeight="1">
      <c r="B121" s="263"/>
      <c r="C121" s="1012"/>
      <c r="D121" s="1012"/>
      <c r="E121" s="1012"/>
      <c r="F121" s="1012"/>
      <c r="G121" s="1012"/>
      <c r="H121" s="1012"/>
      <c r="I121" s="1012"/>
      <c r="J121" s="1012"/>
      <c r="K121" s="1012"/>
      <c r="L121" s="1012"/>
      <c r="M121" s="1012"/>
      <c r="N121" s="1012"/>
      <c r="O121" s="1012"/>
      <c r="P121" s="1012"/>
      <c r="Q121" s="1012"/>
      <c r="R121" s="1012"/>
      <c r="S121" s="1012"/>
      <c r="T121" s="1012"/>
      <c r="U121" s="910" t="str">
        <f>IF(OR($C$121="",$C$121="Selecionar"),"",VLOOKUP($C$121,$I$183:$T$188,8,FALSE))</f>
        <v/>
      </c>
      <c r="V121" s="910"/>
      <c r="W121" s="910"/>
      <c r="X121" s="910"/>
      <c r="Y121" s="910"/>
      <c r="Z121" s="907"/>
      <c r="AA121" s="908"/>
      <c r="AB121" s="908"/>
      <c r="AC121" s="908"/>
      <c r="AD121" s="908"/>
      <c r="AE121" s="908"/>
      <c r="AF121" s="908"/>
      <c r="AG121" s="908"/>
      <c r="AH121" s="908"/>
      <c r="AI121" s="909"/>
      <c r="AJ121" s="264"/>
      <c r="AP121" s="248"/>
      <c r="AT121" s="248"/>
      <c r="AV121" s="23"/>
      <c r="AW121" s="23"/>
      <c r="AX121" s="23"/>
      <c r="AY121" s="23"/>
      <c r="AZ121" s="23"/>
      <c r="BA121" s="23"/>
      <c r="BB121" s="23"/>
      <c r="BC121" s="23"/>
    </row>
    <row r="122" spans="2:55" s="240" customFormat="1" ht="5.0999999999999996" customHeight="1">
      <c r="B122" s="263"/>
      <c r="C122" s="132"/>
      <c r="D122" s="160"/>
      <c r="E122" s="130"/>
      <c r="F122" s="130"/>
      <c r="G122" s="131"/>
      <c r="H122" s="131"/>
      <c r="I122" s="131"/>
      <c r="J122" s="131"/>
      <c r="K122" s="131"/>
      <c r="L122" s="131"/>
      <c r="M122" s="131"/>
      <c r="N122" s="131"/>
      <c r="O122" s="131"/>
      <c r="P122" s="131"/>
      <c r="Q122" s="131"/>
      <c r="R122" s="128"/>
      <c r="S122" s="132"/>
      <c r="T122" s="130"/>
      <c r="U122" s="128"/>
      <c r="V122" s="128"/>
      <c r="W122" s="128"/>
      <c r="X122" s="130"/>
      <c r="Y122" s="131"/>
      <c r="Z122" s="131"/>
      <c r="AA122" s="131"/>
      <c r="AB122" s="131"/>
      <c r="AC122" s="131"/>
      <c r="AD122" s="131"/>
      <c r="AE122" s="131"/>
      <c r="AF122" s="131"/>
      <c r="AG122" s="131"/>
      <c r="AH122" s="131"/>
      <c r="AI122" s="131"/>
      <c r="AJ122" s="264"/>
      <c r="AP122" s="248"/>
      <c r="AT122" s="248"/>
      <c r="AV122" s="23"/>
      <c r="AW122" s="23"/>
      <c r="AX122" s="23"/>
      <c r="AY122" s="23"/>
      <c r="AZ122" s="23"/>
      <c r="BA122" s="23"/>
      <c r="BB122" s="23"/>
      <c r="BC122" s="23"/>
    </row>
    <row r="123" spans="2:55" s="240" customFormat="1" ht="15" customHeight="1">
      <c r="B123" s="263"/>
      <c r="C123" s="132" t="s">
        <v>2008</v>
      </c>
      <c r="D123" s="160"/>
      <c r="E123" s="130"/>
      <c r="F123" s="130"/>
      <c r="G123" s="131"/>
      <c r="H123" s="131"/>
      <c r="I123" s="131"/>
      <c r="J123" s="131"/>
      <c r="K123" s="131"/>
      <c r="L123" s="131"/>
      <c r="M123" s="131"/>
      <c r="N123" s="131"/>
      <c r="O123" s="131"/>
      <c r="P123" s="131"/>
      <c r="Q123" s="131"/>
      <c r="R123" s="128"/>
      <c r="S123" s="132"/>
      <c r="T123" s="130"/>
      <c r="U123" s="128"/>
      <c r="V123" s="128"/>
      <c r="W123" s="128"/>
      <c r="X123" s="130"/>
      <c r="Y123" s="131"/>
      <c r="Z123" s="131"/>
      <c r="AA123" s="131"/>
      <c r="AB123" s="131"/>
      <c r="AC123" s="131"/>
      <c r="AD123" s="131"/>
      <c r="AE123" s="131"/>
      <c r="AF123" s="131"/>
      <c r="AG123" s="131"/>
      <c r="AH123" s="131"/>
      <c r="AI123" s="131"/>
      <c r="AJ123" s="264"/>
      <c r="AP123" s="248"/>
      <c r="AT123" s="248"/>
      <c r="AV123" s="23"/>
      <c r="AW123" s="23"/>
      <c r="AX123" s="23"/>
      <c r="AY123" s="23"/>
      <c r="AZ123" s="23"/>
      <c r="BA123" s="23"/>
      <c r="BB123" s="23"/>
      <c r="BC123" s="23"/>
    </row>
    <row r="124" spans="2:55" s="240" customFormat="1" ht="15" customHeight="1">
      <c r="B124" s="263"/>
      <c r="C124" s="438"/>
      <c r="D124" s="20" t="s">
        <v>196</v>
      </c>
      <c r="E124" s="128"/>
      <c r="F124" s="438"/>
      <c r="G124" s="20" t="s">
        <v>1187</v>
      </c>
      <c r="H124" s="131"/>
      <c r="I124" s="132" t="s">
        <v>1754</v>
      </c>
      <c r="J124" s="132"/>
      <c r="K124" s="132"/>
      <c r="L124" s="132"/>
      <c r="M124" s="132"/>
      <c r="N124" s="895"/>
      <c r="O124" s="895"/>
      <c r="P124" s="895"/>
      <c r="Q124" s="895"/>
      <c r="R124" s="895"/>
      <c r="S124" s="895"/>
      <c r="T124" s="895"/>
      <c r="U124" s="895"/>
      <c r="V124" s="895"/>
      <c r="W124" s="895"/>
      <c r="X124" s="895"/>
      <c r="Y124" s="895"/>
      <c r="Z124" s="895"/>
      <c r="AA124" s="895"/>
      <c r="AB124" s="895"/>
      <c r="AC124" s="895"/>
      <c r="AD124" s="895"/>
      <c r="AE124" s="895"/>
      <c r="AF124" s="895"/>
      <c r="AG124" s="895"/>
      <c r="AH124" s="895"/>
      <c r="AI124" s="895"/>
      <c r="AJ124" s="264"/>
      <c r="AP124" s="248"/>
      <c r="AT124" s="248"/>
      <c r="AV124" s="23"/>
      <c r="AW124" s="23"/>
      <c r="AX124" s="23"/>
      <c r="AY124" s="23"/>
      <c r="AZ124" s="23"/>
      <c r="BA124" s="23"/>
      <c r="BB124" s="23"/>
      <c r="BC124" s="23"/>
    </row>
    <row r="125" spans="2:55" s="240" customFormat="1" ht="5.0999999999999996" customHeight="1">
      <c r="B125" s="263"/>
      <c r="C125" s="132"/>
      <c r="D125" s="160"/>
      <c r="E125" s="130"/>
      <c r="F125" s="130"/>
      <c r="G125" s="131"/>
      <c r="H125" s="131"/>
      <c r="I125" s="131"/>
      <c r="J125" s="131"/>
      <c r="K125" s="131"/>
      <c r="L125" s="131"/>
      <c r="M125" s="131"/>
      <c r="N125" s="131"/>
      <c r="O125" s="131"/>
      <c r="P125" s="131"/>
      <c r="Q125" s="131"/>
      <c r="R125" s="128"/>
      <c r="S125" s="132"/>
      <c r="T125" s="130"/>
      <c r="U125" s="128"/>
      <c r="V125" s="128"/>
      <c r="W125" s="128"/>
      <c r="X125" s="130"/>
      <c r="Y125" s="131"/>
      <c r="Z125" s="131"/>
      <c r="AA125" s="131"/>
      <c r="AB125" s="131"/>
      <c r="AC125" s="131"/>
      <c r="AD125" s="131"/>
      <c r="AE125" s="131"/>
      <c r="AF125" s="131"/>
      <c r="AG125" s="131"/>
      <c r="AH125" s="131"/>
      <c r="AI125" s="131"/>
      <c r="AJ125" s="264"/>
      <c r="AP125" s="248"/>
      <c r="AT125" s="248"/>
      <c r="AV125" s="23"/>
      <c r="AW125" s="23"/>
      <c r="AX125" s="23"/>
      <c r="AY125" s="23"/>
      <c r="AZ125" s="23"/>
      <c r="BA125" s="23"/>
      <c r="BB125" s="23"/>
      <c r="BC125" s="23"/>
    </row>
    <row r="126" spans="2:55" s="240" customFormat="1" ht="15" customHeight="1">
      <c r="B126" s="263"/>
      <c r="C126" s="132" t="s">
        <v>2009</v>
      </c>
      <c r="D126" s="160"/>
      <c r="E126" s="130"/>
      <c r="F126" s="130"/>
      <c r="G126" s="131"/>
      <c r="H126" s="131"/>
      <c r="I126" s="131"/>
      <c r="J126" s="131"/>
      <c r="K126" s="131"/>
      <c r="L126" s="131"/>
      <c r="M126" s="131"/>
      <c r="N126" s="131"/>
      <c r="O126" s="131"/>
      <c r="P126" s="131"/>
      <c r="Q126" s="131"/>
      <c r="R126" s="128"/>
      <c r="S126" s="132"/>
      <c r="T126" s="130"/>
      <c r="U126" s="128"/>
      <c r="V126" s="128"/>
      <c r="W126" s="128"/>
      <c r="X126" s="130"/>
      <c r="Y126" s="131"/>
      <c r="Z126" s="131"/>
      <c r="AA126" s="131"/>
      <c r="AB126" s="131"/>
      <c r="AC126" s="131"/>
      <c r="AD126" s="131"/>
      <c r="AE126" s="131"/>
      <c r="AF126" s="131"/>
      <c r="AG126" s="131"/>
      <c r="AH126" s="131"/>
      <c r="AI126" s="131"/>
      <c r="AJ126" s="264"/>
      <c r="AP126" s="248"/>
      <c r="AT126" s="248"/>
      <c r="AV126" s="23"/>
      <c r="AW126" s="23"/>
      <c r="AX126" s="23"/>
      <c r="AY126" s="23"/>
      <c r="AZ126" s="23"/>
      <c r="BA126" s="23"/>
      <c r="BB126" s="23"/>
      <c r="BC126" s="23"/>
    </row>
    <row r="127" spans="2:55" s="240" customFormat="1" ht="15" customHeight="1">
      <c r="B127" s="263"/>
      <c r="C127" s="438"/>
      <c r="D127" s="20" t="s">
        <v>196</v>
      </c>
      <c r="E127" s="128"/>
      <c r="F127" s="438"/>
      <c r="G127" s="20" t="s">
        <v>1187</v>
      </c>
      <c r="H127" s="282"/>
      <c r="I127" s="900" t="s">
        <v>1752</v>
      </c>
      <c r="J127" s="900"/>
      <c r="K127" s="900"/>
      <c r="L127" s="900"/>
      <c r="M127" s="900"/>
      <c r="N127" s="900"/>
      <c r="O127" s="900"/>
      <c r="P127" s="921"/>
      <c r="Q127" s="921"/>
      <c r="R127" s="921"/>
      <c r="S127" s="921"/>
      <c r="T127" s="921"/>
      <c r="U127" s="921"/>
      <c r="V127" s="921"/>
      <c r="W127" s="921"/>
      <c r="X127" s="921"/>
      <c r="Y127" s="921"/>
      <c r="Z127" s="921"/>
      <c r="AA127" s="921"/>
      <c r="AB127" s="921"/>
      <c r="AC127" s="921"/>
      <c r="AD127" s="921"/>
      <c r="AE127" s="921"/>
      <c r="AF127" s="921"/>
      <c r="AG127" s="921"/>
      <c r="AH127" s="921"/>
      <c r="AI127" s="921"/>
      <c r="AJ127" s="264"/>
      <c r="AP127" s="248"/>
      <c r="AT127" s="248"/>
      <c r="AV127" s="23"/>
      <c r="AW127" s="23"/>
      <c r="AX127" s="23"/>
      <c r="AY127" s="23"/>
      <c r="AZ127" s="23"/>
      <c r="BA127" s="23"/>
      <c r="BB127" s="23"/>
      <c r="BC127" s="23"/>
    </row>
    <row r="128" spans="2:55" s="240" customFormat="1" ht="5.0999999999999996" customHeight="1">
      <c r="B128" s="263"/>
      <c r="C128" s="512"/>
      <c r="D128" s="20"/>
      <c r="E128" s="128"/>
      <c r="F128" s="512"/>
      <c r="G128" s="20"/>
      <c r="H128" s="282"/>
      <c r="I128" s="247"/>
      <c r="J128" s="247"/>
      <c r="K128" s="247"/>
      <c r="L128" s="247"/>
      <c r="M128" s="247"/>
      <c r="N128" s="247"/>
      <c r="O128" s="247"/>
      <c r="P128" s="518"/>
      <c r="Q128" s="518"/>
      <c r="R128" s="518"/>
      <c r="S128" s="518"/>
      <c r="T128" s="518"/>
      <c r="U128" s="518"/>
      <c r="V128" s="518"/>
      <c r="W128" s="518"/>
      <c r="X128" s="518"/>
      <c r="Y128" s="518"/>
      <c r="Z128" s="518"/>
      <c r="AA128" s="518"/>
      <c r="AB128" s="518"/>
      <c r="AC128" s="518"/>
      <c r="AD128" s="518"/>
      <c r="AE128" s="518"/>
      <c r="AF128" s="518"/>
      <c r="AG128" s="518"/>
      <c r="AH128" s="518"/>
      <c r="AI128" s="518"/>
      <c r="AJ128" s="264"/>
      <c r="AP128" s="248"/>
      <c r="AT128" s="248"/>
      <c r="AV128" s="23"/>
      <c r="AW128" s="23"/>
      <c r="AX128" s="23"/>
      <c r="AY128" s="23"/>
      <c r="AZ128" s="23"/>
      <c r="BA128" s="23"/>
      <c r="BB128" s="23"/>
      <c r="BC128" s="23"/>
    </row>
    <row r="129" spans="2:55" s="240" customFormat="1" ht="15" customHeight="1">
      <c r="B129" s="263"/>
      <c r="C129" s="132" t="s">
        <v>2315</v>
      </c>
      <c r="D129" s="20"/>
      <c r="E129" s="128"/>
      <c r="F129" s="512"/>
      <c r="G129" s="20"/>
      <c r="H129" s="282"/>
      <c r="I129" s="247"/>
      <c r="J129" s="247"/>
      <c r="K129" s="247"/>
      <c r="L129" s="247"/>
      <c r="M129" s="247"/>
      <c r="N129" s="247"/>
      <c r="O129" s="247"/>
      <c r="P129" s="518"/>
      <c r="Q129" s="924"/>
      <c r="R129" s="924"/>
      <c r="S129" s="924"/>
      <c r="T129" s="924"/>
      <c r="U129" s="924"/>
      <c r="V129" s="924"/>
      <c r="W129" s="924"/>
      <c r="X129" s="924"/>
      <c r="Y129" s="924"/>
      <c r="Z129" s="924"/>
      <c r="AA129" s="924"/>
      <c r="AB129" s="924"/>
      <c r="AC129" s="924"/>
      <c r="AD129" s="924"/>
      <c r="AE129" s="924"/>
      <c r="AF129" s="924"/>
      <c r="AG129" s="924"/>
      <c r="AH129" s="924"/>
      <c r="AI129" s="924"/>
      <c r="AJ129" s="264"/>
      <c r="AP129" s="248"/>
      <c r="AT129" s="248"/>
      <c r="AV129" s="23"/>
      <c r="AW129" s="23"/>
      <c r="AX129" s="23"/>
      <c r="AY129" s="23"/>
      <c r="AZ129" s="23"/>
      <c r="BA129" s="23"/>
      <c r="BB129" s="23"/>
      <c r="BC129" s="23"/>
    </row>
    <row r="130" spans="2:55" s="240" customFormat="1" ht="15" customHeight="1">
      <c r="B130" s="263"/>
      <c r="C130" s="132" t="s">
        <v>2316</v>
      </c>
      <c r="D130" s="20"/>
      <c r="E130" s="128"/>
      <c r="F130" s="512"/>
      <c r="G130" s="20"/>
      <c r="H130" s="282"/>
      <c r="I130" s="247"/>
      <c r="J130" s="247"/>
      <c r="K130" s="247"/>
      <c r="L130" s="247"/>
      <c r="M130" s="247"/>
      <c r="N130" s="247"/>
      <c r="O130" s="247"/>
      <c r="P130" s="518"/>
      <c r="Q130" s="518"/>
      <c r="R130" s="518"/>
      <c r="S130" s="518"/>
      <c r="T130" s="518"/>
      <c r="U130" s="518"/>
      <c r="V130" s="518"/>
      <c r="W130" s="518"/>
      <c r="X130" s="1016"/>
      <c r="Y130" s="1016"/>
      <c r="Z130" s="1016"/>
      <c r="AA130" s="1016"/>
      <c r="AB130" s="1016"/>
      <c r="AC130" s="1016"/>
      <c r="AD130" s="1016"/>
      <c r="AE130" s="1016"/>
      <c r="AF130" s="1016"/>
      <c r="AG130" s="1016"/>
      <c r="AH130" s="1016"/>
      <c r="AI130" s="1016"/>
      <c r="AJ130" s="264"/>
      <c r="AP130" s="248"/>
      <c r="AT130" s="248"/>
      <c r="AV130" s="23"/>
      <c r="AW130" s="23"/>
      <c r="AX130" s="23"/>
      <c r="AY130" s="23"/>
      <c r="AZ130" s="23"/>
      <c r="BA130" s="23"/>
      <c r="BB130" s="23"/>
      <c r="BC130" s="23"/>
    </row>
    <row r="131" spans="2:55" s="240" customFormat="1" ht="5.0999999999999996" customHeight="1" thickBot="1">
      <c r="B131" s="263"/>
      <c r="C131" s="132"/>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c r="B132" s="272"/>
      <c r="C132" s="1008" t="s">
        <v>1756</v>
      </c>
      <c r="D132" s="1009"/>
      <c r="E132" s="1009"/>
      <c r="F132" s="1009"/>
      <c r="G132" s="1009"/>
      <c r="H132" s="1009"/>
      <c r="I132" s="1009"/>
      <c r="J132" s="1009"/>
      <c r="K132" s="1009"/>
      <c r="L132" s="1009"/>
      <c r="M132" s="1009"/>
      <c r="N132" s="1009"/>
      <c r="O132" s="1009"/>
      <c r="P132" s="1009"/>
      <c r="Q132" s="1009"/>
      <c r="R132" s="1009"/>
      <c r="S132" s="1009"/>
      <c r="T132" s="1009"/>
      <c r="U132" s="1009"/>
      <c r="V132" s="1009"/>
      <c r="W132" s="1009"/>
      <c r="X132" s="1009"/>
      <c r="Y132" s="1009"/>
      <c r="Z132" s="1009"/>
      <c r="AA132" s="1009"/>
      <c r="AB132" s="1009"/>
      <c r="AC132" s="1009"/>
      <c r="AD132" s="1009"/>
      <c r="AE132" s="1009"/>
      <c r="AF132" s="1009"/>
      <c r="AG132" s="1009"/>
      <c r="AH132" s="1009"/>
      <c r="AI132" s="1010"/>
      <c r="AJ132" s="274"/>
      <c r="AP132" s="248"/>
      <c r="AT132" s="248"/>
      <c r="AV132" s="23"/>
      <c r="AW132" s="23"/>
      <c r="AX132" s="23"/>
      <c r="AY132" s="23"/>
      <c r="AZ132" s="23"/>
      <c r="BA132" s="23"/>
      <c r="BB132" s="23"/>
      <c r="BC132" s="23"/>
    </row>
    <row r="133" spans="2:55" s="240" customFormat="1" ht="5.0999999999999996" customHeight="1">
      <c r="B133" s="263"/>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219"/>
      <c r="AE133" s="219"/>
      <c r="AF133" s="219"/>
      <c r="AG133" s="219"/>
      <c r="AH133" s="219"/>
      <c r="AI133" s="219"/>
      <c r="AJ133" s="264"/>
      <c r="AP133" s="248"/>
      <c r="AT133" s="248"/>
      <c r="AV133" s="23"/>
      <c r="AW133" s="23"/>
      <c r="AX133" s="23"/>
      <c r="AY133" s="23"/>
      <c r="AZ133" s="23"/>
      <c r="BA133" s="23"/>
      <c r="BB133" s="23"/>
      <c r="BC133" s="23"/>
    </row>
    <row r="134" spans="2:55" s="240" customFormat="1" ht="15" customHeight="1">
      <c r="B134" s="263"/>
      <c r="C134" s="911" t="str">
        <f>IF($I$75="x",auxiliar!$A$51,IF($U$75="x",auxiliar!$A$51,IF($Y$75="x",auxiliar!$A$51,IF($U$76="x",auxiliar!$A$51,IF($Y$76="x",auxiliar!$A$53,IF($I$77="x",auxiliar!$A$53,auxiliar!$C$64))))))</f>
        <v>Preencher Item 4.5.</v>
      </c>
      <c r="D134" s="912"/>
      <c r="E134" s="912"/>
      <c r="F134" s="912"/>
      <c r="G134" s="912"/>
      <c r="H134" s="912"/>
      <c r="I134" s="912"/>
      <c r="J134" s="912"/>
      <c r="K134" s="912"/>
      <c r="L134" s="912"/>
      <c r="M134" s="912"/>
      <c r="N134" s="912"/>
      <c r="O134" s="912"/>
      <c r="P134" s="912"/>
      <c r="Q134" s="912"/>
      <c r="R134" s="912"/>
      <c r="S134" s="912"/>
      <c r="T134" s="912"/>
      <c r="U134" s="912"/>
      <c r="V134" s="912"/>
      <c r="W134" s="912"/>
      <c r="X134" s="912"/>
      <c r="Y134" s="912"/>
      <c r="Z134" s="912"/>
      <c r="AA134" s="912"/>
      <c r="AB134" s="912"/>
      <c r="AC134" s="912"/>
      <c r="AD134" s="912"/>
      <c r="AE134" s="912"/>
      <c r="AF134" s="912"/>
      <c r="AG134" s="912"/>
      <c r="AH134" s="912"/>
      <c r="AI134" s="913"/>
      <c r="AJ134" s="264"/>
      <c r="AP134" s="248"/>
      <c r="AT134" s="248"/>
      <c r="AV134" s="23"/>
      <c r="AW134" s="23"/>
      <c r="AX134" s="23"/>
      <c r="AY134" s="23"/>
      <c r="AZ134" s="23"/>
      <c r="BA134" s="23"/>
      <c r="BB134" s="23"/>
      <c r="BC134" s="23"/>
    </row>
    <row r="135" spans="2:55" s="240" customFormat="1" ht="15" customHeight="1">
      <c r="B135" s="263"/>
      <c r="C135" s="914"/>
      <c r="D135" s="915"/>
      <c r="E135" s="915"/>
      <c r="F135" s="915"/>
      <c r="G135" s="915"/>
      <c r="H135" s="915"/>
      <c r="I135" s="915"/>
      <c r="J135" s="915"/>
      <c r="K135" s="915"/>
      <c r="L135" s="915"/>
      <c r="M135" s="915"/>
      <c r="N135" s="915"/>
      <c r="O135" s="915"/>
      <c r="P135" s="915"/>
      <c r="Q135" s="915"/>
      <c r="R135" s="915"/>
      <c r="S135" s="915"/>
      <c r="T135" s="915"/>
      <c r="U135" s="915"/>
      <c r="V135" s="915"/>
      <c r="W135" s="915"/>
      <c r="X135" s="915"/>
      <c r="Y135" s="915"/>
      <c r="Z135" s="915"/>
      <c r="AA135" s="915"/>
      <c r="AB135" s="915"/>
      <c r="AC135" s="915"/>
      <c r="AD135" s="915"/>
      <c r="AE135" s="915"/>
      <c r="AF135" s="915"/>
      <c r="AG135" s="915"/>
      <c r="AH135" s="915"/>
      <c r="AI135" s="916"/>
      <c r="AJ135" s="264"/>
      <c r="AP135" s="248"/>
      <c r="AT135" s="248"/>
      <c r="AV135" s="23"/>
      <c r="AW135" s="23"/>
      <c r="AX135" s="23"/>
      <c r="AY135" s="23"/>
      <c r="AZ135" s="23"/>
      <c r="BA135" s="23"/>
      <c r="BB135" s="23"/>
      <c r="BC135" s="23"/>
    </row>
    <row r="136" spans="2:55" s="240" customFormat="1" ht="15" customHeight="1">
      <c r="B136" s="263"/>
      <c r="C136" s="914"/>
      <c r="D136" s="915"/>
      <c r="E136" s="915"/>
      <c r="F136" s="915"/>
      <c r="G136" s="915"/>
      <c r="H136" s="915"/>
      <c r="I136" s="915"/>
      <c r="J136" s="915"/>
      <c r="K136" s="915"/>
      <c r="L136" s="915"/>
      <c r="M136" s="915"/>
      <c r="N136" s="915"/>
      <c r="O136" s="915"/>
      <c r="P136" s="915"/>
      <c r="Q136" s="915"/>
      <c r="R136" s="915"/>
      <c r="S136" s="915"/>
      <c r="T136" s="915"/>
      <c r="U136" s="915"/>
      <c r="V136" s="915"/>
      <c r="W136" s="915"/>
      <c r="X136" s="915"/>
      <c r="Y136" s="915"/>
      <c r="Z136" s="915"/>
      <c r="AA136" s="915"/>
      <c r="AB136" s="915"/>
      <c r="AC136" s="915"/>
      <c r="AD136" s="915"/>
      <c r="AE136" s="915"/>
      <c r="AF136" s="915"/>
      <c r="AG136" s="915"/>
      <c r="AH136" s="915"/>
      <c r="AI136" s="916"/>
      <c r="AJ136" s="264"/>
      <c r="AP136" s="248"/>
      <c r="AT136" s="248"/>
      <c r="AV136" s="23"/>
      <c r="AW136" s="23"/>
      <c r="AX136" s="23"/>
      <c r="AY136" s="23"/>
      <c r="AZ136" s="23"/>
      <c r="BA136" s="23"/>
      <c r="BB136" s="23"/>
      <c r="BC136" s="23"/>
    </row>
    <row r="137" spans="2:55" s="240" customFormat="1" ht="15" customHeight="1">
      <c r="B137" s="263"/>
      <c r="C137" s="914"/>
      <c r="D137" s="915"/>
      <c r="E137" s="915"/>
      <c r="F137" s="915"/>
      <c r="G137" s="915"/>
      <c r="H137" s="915"/>
      <c r="I137" s="915"/>
      <c r="J137" s="915"/>
      <c r="K137" s="915"/>
      <c r="L137" s="915"/>
      <c r="M137" s="915"/>
      <c r="N137" s="915"/>
      <c r="O137" s="915"/>
      <c r="P137" s="915"/>
      <c r="Q137" s="915"/>
      <c r="R137" s="915"/>
      <c r="S137" s="915"/>
      <c r="T137" s="915"/>
      <c r="U137" s="915"/>
      <c r="V137" s="915"/>
      <c r="W137" s="915"/>
      <c r="X137" s="915"/>
      <c r="Y137" s="915"/>
      <c r="Z137" s="915"/>
      <c r="AA137" s="915"/>
      <c r="AB137" s="915"/>
      <c r="AC137" s="915"/>
      <c r="AD137" s="915"/>
      <c r="AE137" s="915"/>
      <c r="AF137" s="915"/>
      <c r="AG137" s="915"/>
      <c r="AH137" s="915"/>
      <c r="AI137" s="916"/>
      <c r="AJ137" s="264"/>
      <c r="AP137" s="248"/>
      <c r="AT137" s="248"/>
      <c r="AV137" s="23"/>
      <c r="AW137" s="23"/>
      <c r="AX137" s="23"/>
      <c r="AY137" s="23"/>
      <c r="AZ137" s="23"/>
      <c r="BA137" s="23"/>
      <c r="BB137" s="23"/>
      <c r="BC137" s="23"/>
    </row>
    <row r="138" spans="2:55" s="240" customFormat="1" ht="15" customHeight="1">
      <c r="B138" s="263"/>
      <c r="C138" s="914"/>
      <c r="D138" s="915"/>
      <c r="E138" s="915"/>
      <c r="F138" s="915"/>
      <c r="G138" s="915"/>
      <c r="H138" s="915"/>
      <c r="I138" s="915"/>
      <c r="J138" s="915"/>
      <c r="K138" s="915"/>
      <c r="L138" s="915"/>
      <c r="M138" s="915"/>
      <c r="N138" s="915"/>
      <c r="O138" s="915"/>
      <c r="P138" s="915"/>
      <c r="Q138" s="915"/>
      <c r="R138" s="915"/>
      <c r="S138" s="915"/>
      <c r="T138" s="915"/>
      <c r="U138" s="915"/>
      <c r="V138" s="915"/>
      <c r="W138" s="915"/>
      <c r="X138" s="915"/>
      <c r="Y138" s="915"/>
      <c r="Z138" s="915"/>
      <c r="AA138" s="915"/>
      <c r="AB138" s="915"/>
      <c r="AC138" s="915"/>
      <c r="AD138" s="915"/>
      <c r="AE138" s="915"/>
      <c r="AF138" s="915"/>
      <c r="AG138" s="915"/>
      <c r="AH138" s="915"/>
      <c r="AI138" s="916"/>
      <c r="AJ138" s="264"/>
      <c r="AP138" s="248"/>
      <c r="AT138" s="248"/>
      <c r="AV138" s="23"/>
      <c r="AW138" s="23"/>
      <c r="AX138" s="23"/>
      <c r="AY138" s="23"/>
      <c r="AZ138" s="23"/>
      <c r="BA138" s="23"/>
      <c r="BB138" s="23"/>
      <c r="BC138" s="23"/>
    </row>
    <row r="139" spans="2:55" s="240" customFormat="1" ht="5.0999999999999996" customHeight="1">
      <c r="B139" s="263"/>
      <c r="C139" s="634"/>
      <c r="D139" s="608"/>
      <c r="E139" s="635"/>
      <c r="F139" s="635"/>
      <c r="G139" s="636"/>
      <c r="H139" s="636"/>
      <c r="I139" s="636"/>
      <c r="J139" s="636"/>
      <c r="K139" s="636"/>
      <c r="L139" s="636"/>
      <c r="M139" s="636"/>
      <c r="N139" s="636"/>
      <c r="O139" s="636"/>
      <c r="P139" s="636"/>
      <c r="Q139" s="636"/>
      <c r="R139" s="627"/>
      <c r="S139" s="630"/>
      <c r="T139" s="635"/>
      <c r="U139" s="627"/>
      <c r="V139" s="627"/>
      <c r="W139" s="627"/>
      <c r="X139" s="635"/>
      <c r="Y139" s="636"/>
      <c r="Z139" s="636"/>
      <c r="AA139" s="636"/>
      <c r="AB139" s="636"/>
      <c r="AC139" s="636"/>
      <c r="AD139" s="636"/>
      <c r="AE139" s="636"/>
      <c r="AF139" s="636"/>
      <c r="AG139" s="636"/>
      <c r="AH139" s="636"/>
      <c r="AI139" s="637"/>
      <c r="AJ139" s="264"/>
      <c r="AP139" s="248"/>
      <c r="AT139" s="248"/>
      <c r="AV139" s="23"/>
      <c r="AW139" s="23"/>
      <c r="AX139" s="23"/>
      <c r="AY139" s="23"/>
      <c r="AZ139" s="23"/>
      <c r="BA139" s="23"/>
      <c r="BB139" s="23"/>
      <c r="BC139" s="23"/>
    </row>
    <row r="140" spans="2:55" s="240" customFormat="1" ht="15" customHeight="1">
      <c r="B140" s="263"/>
      <c r="C140" s="885"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7"/>
      <c r="AJ140" s="264"/>
      <c r="AP140" s="248"/>
      <c r="AT140" s="248"/>
      <c r="AV140" s="23"/>
      <c r="AW140" s="23"/>
      <c r="AX140" s="23"/>
      <c r="AY140" s="23"/>
      <c r="AZ140" s="23"/>
      <c r="BA140" s="23"/>
      <c r="BB140" s="23"/>
      <c r="BC140" s="23"/>
    </row>
    <row r="141" spans="2:55" s="240" customFormat="1" ht="15" customHeight="1">
      <c r="B141" s="263"/>
      <c r="C141" s="885"/>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7"/>
      <c r="AJ141" s="264"/>
      <c r="AP141" s="248"/>
      <c r="AT141" s="248"/>
      <c r="AV141" s="23"/>
      <c r="AW141" s="23"/>
      <c r="AX141" s="23"/>
      <c r="AY141" s="23"/>
      <c r="AZ141" s="23"/>
      <c r="BA141" s="23"/>
      <c r="BB141" s="23"/>
      <c r="BC141" s="23"/>
    </row>
    <row r="142" spans="2:55" s="240" customFormat="1" ht="15" customHeight="1">
      <c r="B142" s="263"/>
      <c r="C142" s="885"/>
      <c r="D142" s="886"/>
      <c r="E142" s="886"/>
      <c r="F142" s="886"/>
      <c r="G142" s="886"/>
      <c r="H142" s="886"/>
      <c r="I142" s="886"/>
      <c r="J142" s="886"/>
      <c r="K142" s="886"/>
      <c r="L142" s="886"/>
      <c r="M142" s="886"/>
      <c r="N142" s="886"/>
      <c r="O142" s="886"/>
      <c r="P142" s="886"/>
      <c r="Q142" s="886"/>
      <c r="R142" s="886"/>
      <c r="S142" s="886"/>
      <c r="T142" s="886"/>
      <c r="U142" s="886"/>
      <c r="V142" s="886"/>
      <c r="W142" s="886"/>
      <c r="X142" s="886"/>
      <c r="Y142" s="886"/>
      <c r="Z142" s="886"/>
      <c r="AA142" s="886"/>
      <c r="AB142" s="886"/>
      <c r="AC142" s="886"/>
      <c r="AD142" s="886"/>
      <c r="AE142" s="886"/>
      <c r="AF142" s="886"/>
      <c r="AG142" s="886"/>
      <c r="AH142" s="886"/>
      <c r="AI142" s="887"/>
      <c r="AJ142" s="264"/>
      <c r="AP142" s="248"/>
      <c r="AT142" s="248"/>
      <c r="AV142" s="23"/>
      <c r="AW142" s="23"/>
      <c r="AX142" s="23"/>
      <c r="AY142" s="23"/>
      <c r="AZ142" s="23"/>
      <c r="BA142" s="23"/>
      <c r="BB142" s="23"/>
      <c r="BC142" s="23"/>
    </row>
    <row r="143" spans="2:55" s="240" customFormat="1" ht="15" customHeight="1">
      <c r="B143" s="263"/>
      <c r="C143" s="885"/>
      <c r="D143" s="886"/>
      <c r="E143" s="886"/>
      <c r="F143" s="886"/>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7"/>
      <c r="AJ143" s="264"/>
      <c r="AP143" s="248"/>
      <c r="AT143" s="248"/>
      <c r="AV143" s="23"/>
      <c r="AW143" s="23"/>
      <c r="AX143" s="23"/>
      <c r="AY143" s="23"/>
      <c r="AZ143" s="23"/>
      <c r="BA143" s="23"/>
      <c r="BB143" s="23"/>
      <c r="BC143" s="23"/>
    </row>
    <row r="144" spans="2:55" s="240" customFormat="1" ht="15" customHeight="1">
      <c r="B144" s="263"/>
      <c r="C144" s="885"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44" s="886"/>
      <c r="E144" s="886"/>
      <c r="F144" s="886"/>
      <c r="G144" s="886"/>
      <c r="H144" s="886"/>
      <c r="I144" s="886"/>
      <c r="J144" s="886"/>
      <c r="K144" s="886"/>
      <c r="L144" s="886"/>
      <c r="M144" s="886"/>
      <c r="N144" s="886"/>
      <c r="O144" s="886"/>
      <c r="P144" s="886"/>
      <c r="Q144" s="886"/>
      <c r="R144" s="886"/>
      <c r="S144" s="886"/>
      <c r="T144" s="886"/>
      <c r="U144" s="886"/>
      <c r="V144" s="886"/>
      <c r="W144" s="886"/>
      <c r="X144" s="886"/>
      <c r="Y144" s="886"/>
      <c r="Z144" s="886"/>
      <c r="AA144" s="886"/>
      <c r="AB144" s="886"/>
      <c r="AC144" s="886"/>
      <c r="AD144" s="886"/>
      <c r="AE144" s="886"/>
      <c r="AF144" s="886"/>
      <c r="AG144" s="886"/>
      <c r="AH144" s="886"/>
      <c r="AI144" s="887"/>
      <c r="AJ144" s="264"/>
      <c r="AP144" s="248"/>
      <c r="AT144" s="248"/>
      <c r="AV144" s="23"/>
      <c r="AW144" s="23"/>
      <c r="AX144" s="23"/>
      <c r="AY144" s="23"/>
      <c r="AZ144" s="23"/>
      <c r="BA144" s="23"/>
      <c r="BB144" s="23"/>
      <c r="BC144" s="23"/>
    </row>
    <row r="145" spans="2:55" s="240" customFormat="1" ht="15" customHeight="1">
      <c r="B145" s="263"/>
      <c r="C145" s="885"/>
      <c r="D145" s="886"/>
      <c r="E145" s="886"/>
      <c r="F145" s="886"/>
      <c r="G145" s="886"/>
      <c r="H145" s="886"/>
      <c r="I145" s="886"/>
      <c r="J145" s="886"/>
      <c r="K145" s="886"/>
      <c r="L145" s="886"/>
      <c r="M145" s="886"/>
      <c r="N145" s="886"/>
      <c r="O145" s="886"/>
      <c r="P145" s="886"/>
      <c r="Q145" s="886"/>
      <c r="R145" s="886"/>
      <c r="S145" s="886"/>
      <c r="T145" s="886"/>
      <c r="U145" s="886"/>
      <c r="V145" s="886"/>
      <c r="W145" s="886"/>
      <c r="X145" s="886"/>
      <c r="Y145" s="886"/>
      <c r="Z145" s="886"/>
      <c r="AA145" s="886"/>
      <c r="AB145" s="886"/>
      <c r="AC145" s="886"/>
      <c r="AD145" s="886"/>
      <c r="AE145" s="886"/>
      <c r="AF145" s="886"/>
      <c r="AG145" s="886"/>
      <c r="AH145" s="886"/>
      <c r="AI145" s="887"/>
      <c r="AJ145" s="264"/>
      <c r="AP145" s="248"/>
      <c r="AT145" s="248"/>
      <c r="AV145" s="23"/>
      <c r="AW145" s="23"/>
      <c r="AX145" s="23"/>
      <c r="AY145" s="23"/>
      <c r="AZ145" s="23"/>
      <c r="BA145" s="23"/>
      <c r="BB145" s="23"/>
      <c r="BC145" s="23"/>
    </row>
    <row r="146" spans="2:55" s="240" customFormat="1" ht="15" customHeight="1">
      <c r="B146" s="263"/>
      <c r="C146" s="885"/>
      <c r="D146" s="886"/>
      <c r="E146" s="886"/>
      <c r="F146" s="886"/>
      <c r="G146" s="886"/>
      <c r="H146" s="886"/>
      <c r="I146" s="886"/>
      <c r="J146" s="886"/>
      <c r="K146" s="886"/>
      <c r="L146" s="886"/>
      <c r="M146" s="886"/>
      <c r="N146" s="886"/>
      <c r="O146" s="886"/>
      <c r="P146" s="886"/>
      <c r="Q146" s="886"/>
      <c r="R146" s="886"/>
      <c r="S146" s="886"/>
      <c r="T146" s="886"/>
      <c r="U146" s="886"/>
      <c r="V146" s="886"/>
      <c r="W146" s="886"/>
      <c r="X146" s="886"/>
      <c r="Y146" s="886"/>
      <c r="Z146" s="886"/>
      <c r="AA146" s="886"/>
      <c r="AB146" s="886"/>
      <c r="AC146" s="886"/>
      <c r="AD146" s="886"/>
      <c r="AE146" s="886"/>
      <c r="AF146" s="886"/>
      <c r="AG146" s="886"/>
      <c r="AH146" s="886"/>
      <c r="AI146" s="887"/>
      <c r="AJ146" s="264"/>
      <c r="AP146" s="248"/>
      <c r="AT146" s="248"/>
      <c r="AV146" s="23"/>
      <c r="AW146" s="23"/>
      <c r="AX146" s="23"/>
      <c r="AY146" s="23"/>
      <c r="AZ146" s="23"/>
      <c r="BA146" s="23"/>
      <c r="BB146" s="23"/>
      <c r="BC146" s="23"/>
    </row>
    <row r="147" spans="2:55" s="240" customFormat="1" ht="5.0999999999999996" customHeight="1">
      <c r="B147" s="263"/>
      <c r="C147" s="641"/>
      <c r="D147" s="642"/>
      <c r="E147" s="642"/>
      <c r="F147" s="642"/>
      <c r="G147" s="642"/>
      <c r="H147" s="642"/>
      <c r="I147" s="642"/>
      <c r="J147" s="642"/>
      <c r="K147" s="642"/>
      <c r="L147" s="642"/>
      <c r="M147" s="642"/>
      <c r="N147" s="642"/>
      <c r="O147" s="642"/>
      <c r="P147" s="642"/>
      <c r="Q147" s="642"/>
      <c r="R147" s="642"/>
      <c r="S147" s="642"/>
      <c r="T147" s="642"/>
      <c r="U147" s="642"/>
      <c r="V147" s="642"/>
      <c r="W147" s="642"/>
      <c r="X147" s="642"/>
      <c r="Y147" s="642"/>
      <c r="Z147" s="642"/>
      <c r="AA147" s="642"/>
      <c r="AB147" s="642"/>
      <c r="AC147" s="642"/>
      <c r="AD147" s="642"/>
      <c r="AE147" s="642"/>
      <c r="AF147" s="642"/>
      <c r="AG147" s="642"/>
      <c r="AH147" s="642"/>
      <c r="AI147" s="643"/>
      <c r="AJ147" s="264"/>
      <c r="AP147" s="248"/>
      <c r="AT147" s="248"/>
      <c r="AV147" s="23"/>
      <c r="AW147" s="23"/>
      <c r="AX147" s="23"/>
      <c r="AY147" s="23"/>
      <c r="AZ147" s="23"/>
      <c r="BA147" s="23"/>
      <c r="BB147" s="23"/>
      <c r="BC147" s="23"/>
    </row>
    <row r="148" spans="2:55" s="240" customFormat="1" ht="15" customHeight="1">
      <c r="B148" s="263"/>
      <c r="C148" s="885"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48" s="886"/>
      <c r="E148" s="886"/>
      <c r="F148" s="886"/>
      <c r="G148" s="886"/>
      <c r="H148" s="886"/>
      <c r="I148" s="886"/>
      <c r="J148" s="886"/>
      <c r="K148" s="886"/>
      <c r="L148" s="886"/>
      <c r="M148" s="886"/>
      <c r="N148" s="886"/>
      <c r="O148" s="886"/>
      <c r="P148" s="886"/>
      <c r="Q148" s="886"/>
      <c r="R148" s="886"/>
      <c r="S148" s="886"/>
      <c r="T148" s="886"/>
      <c r="U148" s="886"/>
      <c r="V148" s="886"/>
      <c r="W148" s="886"/>
      <c r="X148" s="886"/>
      <c r="Y148" s="886"/>
      <c r="Z148" s="886"/>
      <c r="AA148" s="886"/>
      <c r="AB148" s="886"/>
      <c r="AC148" s="886"/>
      <c r="AD148" s="886"/>
      <c r="AE148" s="886"/>
      <c r="AF148" s="886"/>
      <c r="AG148" s="886"/>
      <c r="AH148" s="886"/>
      <c r="AI148" s="887"/>
      <c r="AJ148" s="264"/>
      <c r="AP148" s="248"/>
      <c r="AT148" s="248"/>
      <c r="AV148" s="23"/>
      <c r="AW148" s="23"/>
      <c r="AX148" s="23"/>
      <c r="AY148" s="23"/>
      <c r="AZ148" s="23"/>
      <c r="BA148" s="23"/>
      <c r="BB148" s="23"/>
      <c r="BC148" s="23"/>
    </row>
    <row r="149" spans="2:55" s="240" customFormat="1" ht="15" customHeight="1">
      <c r="B149" s="263"/>
      <c r="C149" s="885"/>
      <c r="D149" s="886"/>
      <c r="E149" s="886"/>
      <c r="F149" s="886"/>
      <c r="G149" s="886"/>
      <c r="H149" s="886"/>
      <c r="I149" s="886"/>
      <c r="J149" s="886"/>
      <c r="K149" s="886"/>
      <c r="L149" s="886"/>
      <c r="M149" s="886"/>
      <c r="N149" s="886"/>
      <c r="O149" s="886"/>
      <c r="P149" s="886"/>
      <c r="Q149" s="886"/>
      <c r="R149" s="886"/>
      <c r="S149" s="886"/>
      <c r="T149" s="886"/>
      <c r="U149" s="886"/>
      <c r="V149" s="886"/>
      <c r="W149" s="886"/>
      <c r="X149" s="886"/>
      <c r="Y149" s="886"/>
      <c r="Z149" s="886"/>
      <c r="AA149" s="886"/>
      <c r="AB149" s="886"/>
      <c r="AC149" s="886"/>
      <c r="AD149" s="886"/>
      <c r="AE149" s="886"/>
      <c r="AF149" s="886"/>
      <c r="AG149" s="886"/>
      <c r="AH149" s="886"/>
      <c r="AI149" s="887"/>
      <c r="AJ149" s="264"/>
      <c r="AP149" s="248"/>
      <c r="AT149" s="248"/>
      <c r="AV149" s="23"/>
      <c r="AW149" s="23"/>
      <c r="AX149" s="23"/>
      <c r="AY149" s="23"/>
      <c r="AZ149" s="23"/>
      <c r="BA149" s="23"/>
      <c r="BB149" s="23"/>
      <c r="BC149" s="23"/>
    </row>
    <row r="150" spans="2:55" s="240" customFormat="1" ht="15" customHeight="1">
      <c r="B150" s="263"/>
      <c r="C150" s="885"/>
      <c r="D150" s="886"/>
      <c r="E150" s="886"/>
      <c r="F150" s="886"/>
      <c r="G150" s="886"/>
      <c r="H150" s="886"/>
      <c r="I150" s="886"/>
      <c r="J150" s="886"/>
      <c r="K150" s="886"/>
      <c r="L150" s="886"/>
      <c r="M150" s="886"/>
      <c r="N150" s="886"/>
      <c r="O150" s="886"/>
      <c r="P150" s="886"/>
      <c r="Q150" s="886"/>
      <c r="R150" s="886"/>
      <c r="S150" s="886"/>
      <c r="T150" s="886"/>
      <c r="U150" s="886"/>
      <c r="V150" s="886"/>
      <c r="W150" s="886"/>
      <c r="X150" s="886"/>
      <c r="Y150" s="886"/>
      <c r="Z150" s="886"/>
      <c r="AA150" s="886"/>
      <c r="AB150" s="886"/>
      <c r="AC150" s="886"/>
      <c r="AD150" s="886"/>
      <c r="AE150" s="886"/>
      <c r="AF150" s="886"/>
      <c r="AG150" s="886"/>
      <c r="AH150" s="886"/>
      <c r="AI150" s="887"/>
      <c r="AJ150" s="264"/>
      <c r="AP150" s="248"/>
      <c r="AT150" s="248"/>
      <c r="AV150" s="23"/>
      <c r="AW150" s="23"/>
      <c r="AX150" s="23"/>
      <c r="AY150" s="23"/>
      <c r="AZ150" s="23"/>
      <c r="BA150" s="23"/>
      <c r="BB150" s="23"/>
      <c r="BC150" s="23"/>
    </row>
    <row r="151" spans="2:55" s="240" customFormat="1" ht="15" customHeight="1">
      <c r="B151" s="263"/>
      <c r="C151" s="885"/>
      <c r="D151" s="886"/>
      <c r="E151" s="886"/>
      <c r="F151" s="886"/>
      <c r="G151" s="886"/>
      <c r="H151" s="886"/>
      <c r="I151" s="886"/>
      <c r="J151" s="886"/>
      <c r="K151" s="886"/>
      <c r="L151" s="886"/>
      <c r="M151" s="886"/>
      <c r="N151" s="886"/>
      <c r="O151" s="886"/>
      <c r="P151" s="886"/>
      <c r="Q151" s="886"/>
      <c r="R151" s="886"/>
      <c r="S151" s="886"/>
      <c r="T151" s="886"/>
      <c r="U151" s="886"/>
      <c r="V151" s="886"/>
      <c r="W151" s="886"/>
      <c r="X151" s="886"/>
      <c r="Y151" s="886"/>
      <c r="Z151" s="886"/>
      <c r="AA151" s="886"/>
      <c r="AB151" s="886"/>
      <c r="AC151" s="886"/>
      <c r="AD151" s="886"/>
      <c r="AE151" s="886"/>
      <c r="AF151" s="886"/>
      <c r="AG151" s="886"/>
      <c r="AH151" s="886"/>
      <c r="AI151" s="887"/>
      <c r="AJ151" s="264"/>
      <c r="AP151" s="248"/>
      <c r="AT151" s="248"/>
      <c r="AV151" s="23"/>
      <c r="AW151" s="23"/>
      <c r="AX151" s="23"/>
      <c r="AY151" s="23"/>
      <c r="AZ151" s="23"/>
      <c r="BA151" s="23"/>
      <c r="BB151" s="23"/>
      <c r="BC151" s="23"/>
    </row>
    <row r="152" spans="2:55" s="240" customFormat="1" ht="15" customHeight="1">
      <c r="B152" s="263"/>
      <c r="C152" s="885"/>
      <c r="D152" s="886"/>
      <c r="E152" s="886"/>
      <c r="F152" s="886"/>
      <c r="G152" s="886"/>
      <c r="H152" s="886"/>
      <c r="I152" s="886"/>
      <c r="J152" s="886"/>
      <c r="K152" s="886"/>
      <c r="L152" s="886"/>
      <c r="M152" s="886"/>
      <c r="N152" s="886"/>
      <c r="O152" s="886"/>
      <c r="P152" s="886"/>
      <c r="Q152" s="886"/>
      <c r="R152" s="886"/>
      <c r="S152" s="886"/>
      <c r="T152" s="886"/>
      <c r="U152" s="886"/>
      <c r="V152" s="886"/>
      <c r="W152" s="886"/>
      <c r="X152" s="886"/>
      <c r="Y152" s="886"/>
      <c r="Z152" s="886"/>
      <c r="AA152" s="886"/>
      <c r="AB152" s="886"/>
      <c r="AC152" s="886"/>
      <c r="AD152" s="886"/>
      <c r="AE152" s="886"/>
      <c r="AF152" s="886"/>
      <c r="AG152" s="886"/>
      <c r="AH152" s="886"/>
      <c r="AI152" s="887"/>
      <c r="AJ152" s="264"/>
      <c r="AP152" s="248"/>
      <c r="AT152" s="248"/>
      <c r="AV152" s="23"/>
      <c r="AW152" s="23"/>
      <c r="AX152" s="23"/>
      <c r="AY152" s="23"/>
      <c r="AZ152" s="23"/>
      <c r="BA152" s="23"/>
      <c r="BB152" s="23"/>
      <c r="BC152" s="23"/>
    </row>
    <row r="153" spans="2:55" s="240" customFormat="1" ht="15" customHeight="1">
      <c r="B153" s="263"/>
      <c r="C153" s="885"/>
      <c r="D153" s="886"/>
      <c r="E153" s="886"/>
      <c r="F153" s="886"/>
      <c r="G153" s="886"/>
      <c r="H153" s="886"/>
      <c r="I153" s="886"/>
      <c r="J153" s="886"/>
      <c r="K153" s="886"/>
      <c r="L153" s="886"/>
      <c r="M153" s="886"/>
      <c r="N153" s="886"/>
      <c r="O153" s="886"/>
      <c r="P153" s="886"/>
      <c r="Q153" s="886"/>
      <c r="R153" s="886"/>
      <c r="S153" s="886"/>
      <c r="T153" s="886"/>
      <c r="U153" s="886"/>
      <c r="V153" s="886"/>
      <c r="W153" s="886"/>
      <c r="X153" s="886"/>
      <c r="Y153" s="886"/>
      <c r="Z153" s="886"/>
      <c r="AA153" s="886"/>
      <c r="AB153" s="886"/>
      <c r="AC153" s="886"/>
      <c r="AD153" s="886"/>
      <c r="AE153" s="886"/>
      <c r="AF153" s="886"/>
      <c r="AG153" s="886"/>
      <c r="AH153" s="886"/>
      <c r="AI153" s="887"/>
      <c r="AJ153" s="264"/>
      <c r="AP153" s="248"/>
      <c r="AT153" s="248"/>
      <c r="AV153" s="23"/>
      <c r="AW153" s="23"/>
      <c r="AX153" s="23"/>
      <c r="AY153" s="23"/>
      <c r="AZ153" s="23"/>
      <c r="BA153" s="23"/>
      <c r="BB153" s="23"/>
      <c r="BC153" s="23"/>
    </row>
    <row r="154" spans="2:55" s="240" customFormat="1" ht="15" customHeight="1">
      <c r="B154" s="263"/>
      <c r="C154" s="885"/>
      <c r="D154" s="886"/>
      <c r="E154" s="886"/>
      <c r="F154" s="886"/>
      <c r="G154" s="886"/>
      <c r="H154" s="886"/>
      <c r="I154" s="886"/>
      <c r="J154" s="886"/>
      <c r="K154" s="886"/>
      <c r="L154" s="886"/>
      <c r="M154" s="886"/>
      <c r="N154" s="886"/>
      <c r="O154" s="886"/>
      <c r="P154" s="886"/>
      <c r="Q154" s="886"/>
      <c r="R154" s="886"/>
      <c r="S154" s="886"/>
      <c r="T154" s="886"/>
      <c r="U154" s="886"/>
      <c r="V154" s="886"/>
      <c r="W154" s="886"/>
      <c r="X154" s="886"/>
      <c r="Y154" s="886"/>
      <c r="Z154" s="886"/>
      <c r="AA154" s="886"/>
      <c r="AB154" s="886"/>
      <c r="AC154" s="886"/>
      <c r="AD154" s="886"/>
      <c r="AE154" s="886"/>
      <c r="AF154" s="886"/>
      <c r="AG154" s="886"/>
      <c r="AH154" s="886"/>
      <c r="AI154" s="887"/>
      <c r="AJ154" s="264"/>
      <c r="AP154" s="248"/>
      <c r="AT154" s="248"/>
      <c r="AV154" s="23"/>
      <c r="AW154" s="23"/>
      <c r="AX154" s="23"/>
      <c r="AY154" s="23"/>
      <c r="AZ154" s="23"/>
      <c r="BA154" s="23"/>
      <c r="BB154" s="23"/>
      <c r="BC154" s="23"/>
    </row>
    <row r="155" spans="2:55" s="240" customFormat="1" ht="15" customHeight="1">
      <c r="B155" s="263"/>
      <c r="C155" s="885"/>
      <c r="D155" s="886"/>
      <c r="E155" s="886"/>
      <c r="F155" s="886"/>
      <c r="G155" s="886"/>
      <c r="H155" s="886"/>
      <c r="I155" s="886"/>
      <c r="J155" s="886"/>
      <c r="K155" s="886"/>
      <c r="L155" s="886"/>
      <c r="M155" s="886"/>
      <c r="N155" s="886"/>
      <c r="O155" s="886"/>
      <c r="P155" s="886"/>
      <c r="Q155" s="886"/>
      <c r="R155" s="886"/>
      <c r="S155" s="886"/>
      <c r="T155" s="886"/>
      <c r="U155" s="886"/>
      <c r="V155" s="886"/>
      <c r="W155" s="886"/>
      <c r="X155" s="886"/>
      <c r="Y155" s="886"/>
      <c r="Z155" s="886"/>
      <c r="AA155" s="886"/>
      <c r="AB155" s="886"/>
      <c r="AC155" s="886"/>
      <c r="AD155" s="886"/>
      <c r="AE155" s="886"/>
      <c r="AF155" s="886"/>
      <c r="AG155" s="886"/>
      <c r="AH155" s="886"/>
      <c r="AI155" s="887"/>
      <c r="AJ155" s="264"/>
      <c r="AP155" s="248"/>
      <c r="AT155" s="248"/>
      <c r="AV155" s="23"/>
      <c r="AW155" s="23"/>
      <c r="AX155" s="23"/>
      <c r="AY155" s="23"/>
      <c r="AZ155" s="23"/>
      <c r="BA155" s="23"/>
      <c r="BB155" s="23"/>
      <c r="BC155" s="23"/>
    </row>
    <row r="156" spans="2:55" s="240" customFormat="1" ht="15" customHeight="1">
      <c r="B156" s="263"/>
      <c r="C156" s="888"/>
      <c r="D156" s="889"/>
      <c r="E156" s="889"/>
      <c r="F156" s="889"/>
      <c r="G156" s="889"/>
      <c r="H156" s="889"/>
      <c r="I156" s="889"/>
      <c r="J156" s="889"/>
      <c r="K156" s="889"/>
      <c r="L156" s="889"/>
      <c r="M156" s="889"/>
      <c r="N156" s="889"/>
      <c r="O156" s="889"/>
      <c r="P156" s="889"/>
      <c r="Q156" s="889"/>
      <c r="R156" s="889"/>
      <c r="S156" s="889"/>
      <c r="T156" s="889"/>
      <c r="U156" s="889"/>
      <c r="V156" s="889"/>
      <c r="W156" s="889"/>
      <c r="X156" s="889"/>
      <c r="Y156" s="889"/>
      <c r="Z156" s="889"/>
      <c r="AA156" s="889"/>
      <c r="AB156" s="889"/>
      <c r="AC156" s="889"/>
      <c r="AD156" s="889"/>
      <c r="AE156" s="889"/>
      <c r="AF156" s="889"/>
      <c r="AG156" s="889"/>
      <c r="AH156" s="889"/>
      <c r="AI156" s="890"/>
      <c r="AJ156" s="264"/>
      <c r="AP156" s="248"/>
      <c r="AT156" s="248"/>
      <c r="AV156" s="23"/>
      <c r="AW156" s="23"/>
      <c r="AX156" s="23"/>
      <c r="AY156" s="23"/>
      <c r="AZ156" s="23"/>
      <c r="BA156" s="23"/>
      <c r="BB156" s="23"/>
      <c r="BC156" s="23"/>
    </row>
    <row r="157" spans="2:55" s="240" customFormat="1" ht="5.0999999999999996" customHeight="1">
      <c r="B157" s="263"/>
      <c r="C157" s="132"/>
      <c r="D157" s="160"/>
      <c r="E157" s="130"/>
      <c r="F157" s="130"/>
      <c r="G157" s="131"/>
      <c r="H157" s="131"/>
      <c r="I157" s="131"/>
      <c r="J157" s="131"/>
      <c r="K157" s="131"/>
      <c r="L157" s="131"/>
      <c r="M157" s="131"/>
      <c r="N157" s="131"/>
      <c r="O157" s="131"/>
      <c r="P157" s="131"/>
      <c r="Q157" s="131"/>
      <c r="R157" s="128"/>
      <c r="S157" s="132"/>
      <c r="T157" s="130"/>
      <c r="U157" s="128"/>
      <c r="V157" s="128"/>
      <c r="W157" s="128"/>
      <c r="X157" s="130"/>
      <c r="Y157" s="131"/>
      <c r="Z157" s="131"/>
      <c r="AA157" s="131"/>
      <c r="AB157" s="131"/>
      <c r="AC157" s="131"/>
      <c r="AD157" s="131"/>
      <c r="AE157" s="131"/>
      <c r="AF157" s="131"/>
      <c r="AG157" s="131"/>
      <c r="AH157" s="131"/>
      <c r="AI157" s="131"/>
      <c r="AJ157" s="264"/>
      <c r="AP157" s="248"/>
      <c r="AT157" s="248"/>
      <c r="AV157" s="23"/>
      <c r="AW157" s="23"/>
      <c r="AX157" s="23"/>
      <c r="AY157" s="23"/>
      <c r="AZ157" s="23"/>
      <c r="BA157" s="23"/>
      <c r="BB157" s="23"/>
      <c r="BC157" s="23"/>
    </row>
    <row r="158" spans="2:55" s="240" customFormat="1" ht="5.0999999999999996" customHeight="1">
      <c r="B158" s="263"/>
      <c r="C158" s="132"/>
      <c r="D158" s="160"/>
      <c r="E158" s="130"/>
      <c r="F158" s="130"/>
      <c r="G158" s="131"/>
      <c r="H158" s="131"/>
      <c r="I158" s="131"/>
      <c r="J158" s="131"/>
      <c r="K158" s="131"/>
      <c r="L158" s="131"/>
      <c r="M158" s="131"/>
      <c r="N158" s="131"/>
      <c r="O158" s="131"/>
      <c r="P158" s="131"/>
      <c r="Q158" s="131"/>
      <c r="R158" s="128"/>
      <c r="S158" s="132"/>
      <c r="T158" s="130"/>
      <c r="U158" s="128"/>
      <c r="V158" s="128"/>
      <c r="W158" s="128"/>
      <c r="X158" s="130"/>
      <c r="Y158" s="131"/>
      <c r="Z158" s="131"/>
      <c r="AA158" s="131"/>
      <c r="AB158" s="131"/>
      <c r="AC158" s="131"/>
      <c r="AD158" s="131"/>
      <c r="AE158" s="131"/>
      <c r="AF158" s="131"/>
      <c r="AG158" s="131"/>
      <c r="AH158" s="131"/>
      <c r="AI158" s="131"/>
      <c r="AJ158" s="264"/>
      <c r="AP158" s="248"/>
      <c r="AT158" s="248"/>
      <c r="AV158" s="23"/>
      <c r="AW158" s="23"/>
      <c r="AX158" s="23"/>
      <c r="AY158" s="23"/>
      <c r="AZ158" s="23"/>
      <c r="BA158" s="23"/>
      <c r="BB158" s="23"/>
      <c r="BC158" s="23"/>
    </row>
    <row r="159" spans="2:55" s="240" customFormat="1" ht="15" customHeight="1">
      <c r="B159" s="263"/>
      <c r="C159" s="946"/>
      <c r="D159" s="946"/>
      <c r="E159" s="946"/>
      <c r="F159" s="946"/>
      <c r="G159" s="946"/>
      <c r="H159" s="946"/>
      <c r="I159" s="946"/>
      <c r="J159" s="946"/>
      <c r="K159" s="131"/>
      <c r="L159" s="948"/>
      <c r="M159" s="948"/>
      <c r="N159" s="948"/>
      <c r="O159" s="948"/>
      <c r="P159" s="948"/>
      <c r="Q159" s="948"/>
      <c r="R159" s="948"/>
      <c r="S159" s="948"/>
      <c r="T159" s="948"/>
      <c r="U159" s="948"/>
      <c r="V159" s="948"/>
      <c r="W159" s="948"/>
      <c r="X159" s="948"/>
      <c r="Y159" s="948"/>
      <c r="Z159" s="948"/>
      <c r="AA159" s="948"/>
      <c r="AB159" s="948"/>
      <c r="AC159" s="948"/>
      <c r="AD159" s="948"/>
      <c r="AE159" s="948"/>
      <c r="AF159" s="948"/>
      <c r="AG159" s="948"/>
      <c r="AH159" s="948"/>
      <c r="AI159" s="948"/>
      <c r="AJ159" s="264"/>
      <c r="AP159" s="248"/>
      <c r="AT159" s="248"/>
      <c r="AV159" s="23"/>
      <c r="AW159" s="23"/>
      <c r="AX159" s="23"/>
      <c r="AY159" s="23"/>
      <c r="AZ159" s="23"/>
      <c r="BA159" s="23"/>
      <c r="BB159" s="23"/>
      <c r="BC159" s="23"/>
    </row>
    <row r="160" spans="2:55" s="240" customFormat="1" ht="15" customHeight="1">
      <c r="B160" s="263"/>
      <c r="C160" s="947" t="s">
        <v>1775</v>
      </c>
      <c r="D160" s="947"/>
      <c r="E160" s="947"/>
      <c r="F160" s="947"/>
      <c r="G160" s="947"/>
      <c r="H160" s="947"/>
      <c r="I160" s="947"/>
      <c r="J160" s="947"/>
      <c r="K160" s="131"/>
      <c r="L160" s="947" t="s">
        <v>1965</v>
      </c>
      <c r="M160" s="947"/>
      <c r="N160" s="947"/>
      <c r="O160" s="947"/>
      <c r="P160" s="947"/>
      <c r="Q160" s="947"/>
      <c r="R160" s="947"/>
      <c r="S160" s="947"/>
      <c r="T160" s="947"/>
      <c r="U160" s="947"/>
      <c r="V160" s="947"/>
      <c r="W160" s="947"/>
      <c r="X160" s="947"/>
      <c r="Y160" s="947"/>
      <c r="Z160" s="947"/>
      <c r="AA160" s="947"/>
      <c r="AB160" s="947"/>
      <c r="AC160" s="947"/>
      <c r="AD160" s="947"/>
      <c r="AE160" s="947"/>
      <c r="AF160" s="947"/>
      <c r="AG160" s="947"/>
      <c r="AH160" s="947"/>
      <c r="AI160" s="947"/>
      <c r="AJ160" s="264"/>
      <c r="AP160" s="248"/>
      <c r="AT160" s="248"/>
      <c r="AV160" s="23"/>
      <c r="AW160" s="23"/>
      <c r="AX160" s="23"/>
      <c r="AY160" s="23"/>
      <c r="AZ160" s="23"/>
      <c r="BA160" s="23"/>
      <c r="BB160" s="23"/>
      <c r="BC160" s="23"/>
    </row>
    <row r="161" spans="1:55" s="240" customFormat="1" ht="5.0999999999999996" customHeight="1">
      <c r="B161" s="263"/>
      <c r="C161" s="132"/>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131"/>
      <c r="AE161" s="131"/>
      <c r="AF161" s="131"/>
      <c r="AG161" s="131"/>
      <c r="AH161" s="131"/>
      <c r="AI161" s="131"/>
      <c r="AJ161" s="264"/>
      <c r="AP161" s="248"/>
      <c r="AT161" s="248"/>
      <c r="AV161" s="23"/>
      <c r="AW161" s="23"/>
      <c r="AX161" s="23"/>
      <c r="AY161" s="23"/>
      <c r="AZ161" s="23"/>
      <c r="BA161" s="23"/>
      <c r="BB161" s="23"/>
      <c r="BC161" s="23"/>
    </row>
    <row r="162" spans="1:55" s="240" customFormat="1" ht="15" customHeight="1">
      <c r="B162" s="263"/>
      <c r="C162" s="892" t="s">
        <v>1757</v>
      </c>
      <c r="D162" s="893"/>
      <c r="E162" s="893"/>
      <c r="F162" s="893"/>
      <c r="G162" s="893"/>
      <c r="H162" s="893"/>
      <c r="I162" s="893"/>
      <c r="J162" s="893"/>
      <c r="K162" s="893"/>
      <c r="L162" s="893"/>
      <c r="M162" s="893"/>
      <c r="N162" s="893"/>
      <c r="O162" s="893"/>
      <c r="P162" s="893"/>
      <c r="Q162" s="893"/>
      <c r="R162" s="893"/>
      <c r="S162" s="893"/>
      <c r="T162" s="893"/>
      <c r="U162" s="893"/>
      <c r="V162" s="893"/>
      <c r="W162" s="893"/>
      <c r="X162" s="893"/>
      <c r="Y162" s="893"/>
      <c r="Z162" s="893"/>
      <c r="AA162" s="893"/>
      <c r="AB162" s="893"/>
      <c r="AC162" s="893"/>
      <c r="AD162" s="893"/>
      <c r="AE162" s="893"/>
      <c r="AF162" s="893"/>
      <c r="AG162" s="893"/>
      <c r="AH162" s="893"/>
      <c r="AI162" s="894"/>
      <c r="AJ162" s="264"/>
      <c r="AP162" s="248"/>
      <c r="AT162" s="248"/>
      <c r="AV162" s="23"/>
      <c r="AW162" s="23"/>
      <c r="AX162" s="23"/>
      <c r="AY162" s="23"/>
      <c r="AZ162" s="23"/>
      <c r="BA162" s="23"/>
      <c r="BB162" s="23"/>
      <c r="BC162" s="23"/>
    </row>
    <row r="163" spans="1:55" s="240" customFormat="1" ht="30" customHeight="1">
      <c r="B163" s="263"/>
      <c r="C163" s="1011" t="s">
        <v>2266</v>
      </c>
      <c r="D163" s="1011"/>
      <c r="E163" s="1011"/>
      <c r="F163" s="1011"/>
      <c r="G163" s="1011"/>
      <c r="H163" s="1011"/>
      <c r="I163" s="1011"/>
      <c r="J163" s="1011"/>
      <c r="K163" s="1011"/>
      <c r="L163" s="1011"/>
      <c r="M163" s="1011"/>
      <c r="N163" s="1011"/>
      <c r="O163" s="1011"/>
      <c r="P163" s="1011"/>
      <c r="Q163" s="1011"/>
      <c r="R163" s="1011"/>
      <c r="S163" s="1011"/>
      <c r="T163" s="1011"/>
      <c r="U163" s="1011"/>
      <c r="V163" s="1011"/>
      <c r="W163" s="1011"/>
      <c r="X163" s="1011"/>
      <c r="Y163" s="1011"/>
      <c r="Z163" s="1011"/>
      <c r="AA163" s="1011"/>
      <c r="AB163" s="1011"/>
      <c r="AC163" s="1011"/>
      <c r="AD163" s="1011"/>
      <c r="AE163" s="1011"/>
      <c r="AF163" s="1011"/>
      <c r="AG163" s="1011"/>
      <c r="AH163" s="1011"/>
      <c r="AI163" s="1011"/>
      <c r="AJ163" s="264"/>
      <c r="AP163" s="248"/>
      <c r="AT163" s="248"/>
      <c r="AV163" s="23"/>
      <c r="AW163" s="23"/>
      <c r="AX163" s="23"/>
      <c r="AY163" s="23"/>
      <c r="AZ163" s="23"/>
      <c r="BA163" s="23"/>
      <c r="BB163" s="23"/>
      <c r="BC163" s="23"/>
    </row>
    <row r="164" spans="1:55" s="240" customFormat="1" ht="5.0999999999999996" customHeight="1" thickBot="1">
      <c r="B164" s="268"/>
      <c r="C164" s="891"/>
      <c r="D164" s="891"/>
      <c r="E164" s="891"/>
      <c r="F164" s="891"/>
      <c r="G164" s="891"/>
      <c r="H164" s="891"/>
      <c r="I164" s="891"/>
      <c r="J164" s="891"/>
      <c r="K164" s="891"/>
      <c r="L164" s="891"/>
      <c r="M164" s="891"/>
      <c r="N164" s="891"/>
      <c r="O164" s="891"/>
      <c r="P164" s="891"/>
      <c r="Q164" s="891"/>
      <c r="R164" s="891"/>
      <c r="S164" s="891"/>
      <c r="T164" s="891"/>
      <c r="U164" s="891"/>
      <c r="V164" s="891"/>
      <c r="W164" s="891"/>
      <c r="X164" s="891"/>
      <c r="Y164" s="891"/>
      <c r="Z164" s="891"/>
      <c r="AA164" s="891"/>
      <c r="AB164" s="891"/>
      <c r="AC164" s="891"/>
      <c r="AD164" s="891"/>
      <c r="AE164" s="891"/>
      <c r="AF164" s="891"/>
      <c r="AG164" s="891"/>
      <c r="AH164" s="891"/>
      <c r="AI164" s="891"/>
      <c r="AJ164" s="271"/>
      <c r="AP164" s="248"/>
      <c r="AT164" s="248"/>
      <c r="AV164" s="23"/>
      <c r="AW164" s="23"/>
      <c r="AX164" s="23"/>
      <c r="AY164" s="23"/>
      <c r="AZ164" s="23"/>
      <c r="BA164" s="23"/>
      <c r="BB164" s="23"/>
      <c r="BC164" s="23"/>
    </row>
    <row r="165" spans="1:55" s="240" customFormat="1" ht="15" customHeight="1">
      <c r="A165" s="241"/>
      <c r="B165" s="241"/>
      <c r="C165" s="298"/>
      <c r="D165" s="285"/>
      <c r="E165" s="285"/>
      <c r="F165" s="26"/>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4"/>
      <c r="AQ165" s="241"/>
      <c r="AR165" s="241"/>
      <c r="AS165" s="241"/>
      <c r="AT165" s="244"/>
      <c r="AU165" s="241"/>
      <c r="AV165" s="26"/>
      <c r="AW165" s="26"/>
      <c r="AX165" s="23"/>
      <c r="AY165" s="23"/>
      <c r="AZ165" s="23"/>
      <c r="BA165" s="23"/>
      <c r="BB165" s="23"/>
      <c r="BC165" s="23"/>
    </row>
    <row r="166" spans="1:55" s="240" customFormat="1" ht="15" customHeight="1">
      <c r="A166" s="241"/>
      <c r="B166" s="241"/>
      <c r="C166" s="298"/>
      <c r="D166" s="285"/>
      <c r="E166" s="285"/>
      <c r="F166" s="26"/>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41"/>
      <c r="AK166" s="241"/>
      <c r="AL166" s="241"/>
      <c r="AM166" s="241"/>
      <c r="AN166" s="241"/>
      <c r="AO166" s="241"/>
      <c r="AP166" s="244"/>
      <c r="AQ166" s="241"/>
      <c r="AR166" s="241"/>
      <c r="AS166" s="241"/>
      <c r="AT166" s="244"/>
      <c r="AU166" s="241"/>
      <c r="AV166" s="26"/>
      <c r="AW166" s="26"/>
      <c r="AX166" s="23"/>
      <c r="AY166" s="23"/>
      <c r="AZ166" s="23"/>
      <c r="BA166" s="23"/>
      <c r="BB166" s="23"/>
      <c r="BC166" s="23"/>
    </row>
    <row r="167" spans="1:55" s="240" customFormat="1" ht="15" customHeight="1">
      <c r="A167" s="241"/>
      <c r="B167" s="241"/>
      <c r="C167" s="298"/>
      <c r="D167" s="285"/>
      <c r="E167" s="285"/>
      <c r="F167" s="26"/>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4"/>
      <c r="AQ167" s="241"/>
      <c r="AR167" s="241"/>
      <c r="AS167" s="241"/>
      <c r="AT167" s="244"/>
      <c r="AU167" s="241"/>
      <c r="AV167" s="26"/>
      <c r="AW167" s="26"/>
      <c r="AX167" s="23"/>
      <c r="AY167" s="23"/>
      <c r="AZ167" s="23"/>
      <c r="BA167" s="23"/>
      <c r="BB167" s="23"/>
      <c r="BC167" s="23"/>
    </row>
    <row r="168" spans="1:55" s="240" customFormat="1" ht="15" customHeight="1">
      <c r="A168" s="241"/>
      <c r="B168" s="26"/>
      <c r="C168" s="285"/>
      <c r="D168" s="285"/>
      <c r="E168" s="285"/>
      <c r="F168" s="26"/>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c r="AM168" s="241"/>
      <c r="AN168" s="241"/>
      <c r="AO168" s="241"/>
      <c r="AP168" s="244"/>
      <c r="AQ168" s="241"/>
      <c r="AR168" s="241"/>
      <c r="AS168" s="241"/>
      <c r="AT168" s="244"/>
      <c r="AU168" s="241"/>
      <c r="AV168" s="26"/>
      <c r="AW168" s="26"/>
      <c r="AX168" s="23"/>
      <c r="AY168" s="23"/>
      <c r="AZ168" s="23"/>
      <c r="BA168" s="23"/>
      <c r="BB168" s="23"/>
      <c r="BC168" s="23"/>
    </row>
    <row r="169" spans="1:55" s="240" customFormat="1" ht="15" customHeight="1">
      <c r="A169" s="241"/>
      <c r="B169" s="26"/>
      <c r="C169" s="285"/>
      <c r="D169" s="285"/>
      <c r="E169" s="285"/>
      <c r="F169" s="26"/>
      <c r="G169" s="241"/>
      <c r="H169" s="241"/>
      <c r="I169" s="241"/>
      <c r="J169" s="241"/>
      <c r="K169" s="241"/>
      <c r="L169" s="241"/>
      <c r="M169" s="286"/>
      <c r="N169" s="241"/>
      <c r="O169" s="241"/>
      <c r="P169" s="241"/>
      <c r="Q169" s="241"/>
      <c r="R169" s="241"/>
      <c r="S169" s="241"/>
      <c r="T169" s="241"/>
      <c r="U169" s="241" t="s">
        <v>303</v>
      </c>
      <c r="V169" s="241"/>
      <c r="W169" s="241"/>
      <c r="X169" s="241"/>
      <c r="Y169" s="241"/>
      <c r="Z169" s="241"/>
      <c r="AA169" s="241"/>
      <c r="AB169" s="241"/>
      <c r="AC169" s="241"/>
      <c r="AD169" s="241"/>
      <c r="AE169" s="241"/>
      <c r="AF169" s="241"/>
      <c r="AG169" s="241"/>
      <c r="AH169" s="241"/>
      <c r="AI169" s="241"/>
      <c r="AJ169" s="241"/>
      <c r="AK169" s="241"/>
      <c r="AL169" s="241"/>
      <c r="AM169" s="241"/>
      <c r="AN169" s="241"/>
      <c r="AO169" s="241"/>
      <c r="AP169" s="244"/>
      <c r="AQ169" s="241"/>
      <c r="AR169" s="241"/>
      <c r="AS169" s="241"/>
      <c r="AT169" s="244"/>
      <c r="AU169" s="241"/>
      <c r="AV169" s="241"/>
      <c r="AW169" s="241"/>
    </row>
    <row r="170" spans="1:55" s="240" customFormat="1" ht="15" customHeight="1">
      <c r="A170" s="241"/>
      <c r="B170" s="26"/>
      <c r="C170" s="241"/>
      <c r="D170" s="241"/>
      <c r="E170" s="241"/>
      <c r="F170" s="241"/>
      <c r="G170" s="241" t="s">
        <v>1929</v>
      </c>
      <c r="H170" s="241"/>
      <c r="I170" s="241"/>
      <c r="J170" s="241"/>
      <c r="K170" s="241"/>
      <c r="L170" s="241"/>
      <c r="M170" s="241" t="s">
        <v>1170</v>
      </c>
      <c r="N170" s="241"/>
      <c r="O170" s="241"/>
      <c r="P170" s="241"/>
      <c r="Q170" s="241"/>
      <c r="R170" s="241"/>
      <c r="S170" s="241"/>
      <c r="T170" s="241"/>
      <c r="U170" s="241" t="s">
        <v>308</v>
      </c>
      <c r="V170" s="241"/>
      <c r="W170" s="241"/>
      <c r="X170" s="241"/>
      <c r="Y170" s="241"/>
      <c r="Z170" s="241"/>
      <c r="AA170" s="241"/>
      <c r="AB170" s="241"/>
      <c r="AC170" s="241" t="s">
        <v>309</v>
      </c>
      <c r="AD170" s="241"/>
      <c r="AE170" s="241"/>
      <c r="AF170" s="241"/>
      <c r="AG170" s="241"/>
      <c r="AH170" s="241"/>
      <c r="AI170" s="241"/>
      <c r="AJ170" s="241"/>
      <c r="AK170" s="241"/>
      <c r="AL170" s="241"/>
      <c r="AM170" s="241"/>
      <c r="AN170" s="241"/>
      <c r="AO170" s="241"/>
      <c r="AP170" s="244"/>
      <c r="AQ170" s="241"/>
      <c r="AR170" s="241"/>
      <c r="AS170" s="241"/>
      <c r="AT170" s="244"/>
      <c r="AU170" s="241"/>
      <c r="AV170" s="241"/>
      <c r="AW170" s="241"/>
    </row>
    <row r="171" spans="1:55" s="240" customFormat="1" ht="15" customHeight="1">
      <c r="A171" s="241"/>
      <c r="B171" s="26"/>
      <c r="C171" s="241"/>
      <c r="D171" s="241"/>
      <c r="E171" s="241"/>
      <c r="F171" s="241"/>
      <c r="G171" s="241">
        <v>22</v>
      </c>
      <c r="H171" s="241"/>
      <c r="I171" s="241"/>
      <c r="J171" s="241"/>
      <c r="K171" s="241"/>
      <c r="L171" s="241"/>
      <c r="M171" s="241" t="s">
        <v>1171</v>
      </c>
      <c r="N171" s="241"/>
      <c r="O171" s="241"/>
      <c r="P171" s="241"/>
      <c r="Q171" s="241"/>
      <c r="R171" s="241"/>
      <c r="S171" s="241"/>
      <c r="T171" s="241"/>
      <c r="U171" s="241" t="s">
        <v>310</v>
      </c>
      <c r="V171" s="241"/>
      <c r="W171" s="241"/>
      <c r="X171" s="241"/>
      <c r="Y171" s="241"/>
      <c r="Z171" s="241"/>
      <c r="AA171" s="241"/>
      <c r="AB171" s="241"/>
      <c r="AC171" s="241" t="s">
        <v>311</v>
      </c>
      <c r="AD171" s="241"/>
      <c r="AE171" s="241"/>
      <c r="AF171" s="241"/>
      <c r="AG171" s="241"/>
      <c r="AH171" s="241"/>
      <c r="AI171" s="241"/>
      <c r="AJ171" s="241"/>
      <c r="AK171" s="241"/>
      <c r="AL171" s="241"/>
      <c r="AM171" s="241"/>
      <c r="AN171" s="241"/>
      <c r="AO171" s="241"/>
      <c r="AP171" s="244"/>
      <c r="AQ171" s="241"/>
      <c r="AR171" s="241"/>
      <c r="AS171" s="241"/>
      <c r="AT171" s="244"/>
      <c r="AU171" s="241"/>
      <c r="AV171" s="241"/>
      <c r="AW171" s="241"/>
    </row>
    <row r="172" spans="1:55" s="240" customFormat="1" ht="15" customHeight="1">
      <c r="A172" s="241"/>
      <c r="B172" s="26"/>
      <c r="C172" s="241"/>
      <c r="D172" s="241"/>
      <c r="E172" s="241"/>
      <c r="F172" s="241"/>
      <c r="G172" s="241">
        <v>23</v>
      </c>
      <c r="H172" s="241"/>
      <c r="I172" s="241"/>
      <c r="J172" s="241"/>
      <c r="K172" s="241"/>
      <c r="L172" s="241"/>
      <c r="M172" s="241" t="s">
        <v>1172</v>
      </c>
      <c r="N172" s="241"/>
      <c r="O172" s="241"/>
      <c r="P172" s="241"/>
      <c r="Q172" s="241"/>
      <c r="R172" s="241"/>
      <c r="S172" s="241"/>
      <c r="T172" s="241"/>
      <c r="U172" s="241" t="s">
        <v>312</v>
      </c>
      <c r="V172" s="241"/>
      <c r="W172" s="241"/>
      <c r="X172" s="241"/>
      <c r="Y172" s="241"/>
      <c r="Z172" s="241"/>
      <c r="AA172" s="241"/>
      <c r="AB172" s="241"/>
      <c r="AC172" s="241" t="s">
        <v>313</v>
      </c>
      <c r="AD172" s="241"/>
      <c r="AE172" s="241"/>
      <c r="AF172" s="241"/>
      <c r="AG172" s="241"/>
      <c r="AH172" s="241"/>
      <c r="AI172" s="241"/>
      <c r="AJ172" s="241"/>
      <c r="AK172" s="241"/>
      <c r="AL172" s="241"/>
      <c r="AM172" s="241"/>
      <c r="AN172" s="241"/>
      <c r="AO172" s="241"/>
      <c r="AP172" s="244"/>
      <c r="AQ172" s="241"/>
      <c r="AR172" s="241"/>
      <c r="AS172" s="241"/>
      <c r="AT172" s="244"/>
      <c r="AU172" s="241"/>
      <c r="AV172" s="241"/>
      <c r="AW172" s="241"/>
    </row>
    <row r="173" spans="1:55" s="240" customFormat="1" ht="15" customHeight="1">
      <c r="A173" s="241"/>
      <c r="B173" s="26"/>
      <c r="C173" s="241"/>
      <c r="D173" s="241"/>
      <c r="E173" s="241"/>
      <c r="F173" s="241"/>
      <c r="G173" s="241">
        <v>24</v>
      </c>
      <c r="H173" s="241"/>
      <c r="I173" s="241"/>
      <c r="J173" s="241"/>
      <c r="K173" s="241"/>
      <c r="L173" s="241"/>
      <c r="M173" s="241" t="s">
        <v>1173</v>
      </c>
      <c r="N173" s="241"/>
      <c r="O173" s="241"/>
      <c r="P173" s="241"/>
      <c r="Q173" s="241"/>
      <c r="R173" s="241"/>
      <c r="S173" s="241"/>
      <c r="T173" s="241"/>
      <c r="U173" s="241" t="s">
        <v>314</v>
      </c>
      <c r="V173" s="241"/>
      <c r="W173" s="241"/>
      <c r="X173" s="241"/>
      <c r="Y173" s="241"/>
      <c r="Z173" s="241"/>
      <c r="AA173" s="241"/>
      <c r="AB173" s="241"/>
      <c r="AC173" s="241" t="s">
        <v>313</v>
      </c>
      <c r="AD173" s="241"/>
      <c r="AE173" s="241"/>
      <c r="AF173" s="241"/>
      <c r="AG173" s="241"/>
      <c r="AH173" s="241"/>
      <c r="AI173" s="241"/>
      <c r="AJ173" s="241"/>
      <c r="AK173" s="241"/>
      <c r="AL173" s="241"/>
      <c r="AM173" s="241"/>
      <c r="AN173" s="241"/>
      <c r="AO173" s="241"/>
      <c r="AP173" s="244"/>
      <c r="AQ173" s="241"/>
      <c r="AR173" s="241"/>
      <c r="AS173" s="241"/>
      <c r="AT173" s="244"/>
      <c r="AU173" s="241"/>
      <c r="AV173" s="241"/>
      <c r="AW173" s="241"/>
    </row>
    <row r="174" spans="1:55" s="240" customFormat="1" ht="15" customHeight="1">
      <c r="A174" s="241"/>
      <c r="B174" s="26"/>
      <c r="C174" s="241"/>
      <c r="D174" s="241"/>
      <c r="E174" s="241"/>
      <c r="F174" s="241"/>
      <c r="G174" s="241"/>
      <c r="H174" s="241"/>
      <c r="I174" s="241"/>
      <c r="J174" s="241"/>
      <c r="K174" s="241"/>
      <c r="L174" s="241"/>
      <c r="M174" s="241" t="s">
        <v>1174</v>
      </c>
      <c r="N174" s="241"/>
      <c r="O174" s="241"/>
      <c r="P174" s="241"/>
      <c r="Q174" s="241"/>
      <c r="R174" s="241"/>
      <c r="S174" s="241"/>
      <c r="T174" s="241"/>
      <c r="U174" s="241" t="s">
        <v>315</v>
      </c>
      <c r="V174" s="241"/>
      <c r="W174" s="241"/>
      <c r="X174" s="241"/>
      <c r="Y174" s="241"/>
      <c r="Z174" s="241"/>
      <c r="AA174" s="241"/>
      <c r="AB174" s="241"/>
      <c r="AC174" s="241" t="s">
        <v>316</v>
      </c>
      <c r="AD174" s="241"/>
      <c r="AE174" s="241"/>
      <c r="AF174" s="241"/>
      <c r="AG174" s="241"/>
      <c r="AH174" s="241"/>
      <c r="AI174" s="241"/>
      <c r="AJ174" s="241"/>
      <c r="AK174" s="241"/>
      <c r="AL174" s="241"/>
      <c r="AM174" s="241"/>
      <c r="AN174" s="241"/>
      <c r="AO174" s="241"/>
      <c r="AP174" s="244"/>
      <c r="AQ174" s="241"/>
      <c r="AR174" s="241"/>
      <c r="AS174" s="241"/>
      <c r="AT174" s="244"/>
      <c r="AU174" s="241"/>
      <c r="AV174" s="241"/>
      <c r="AW174" s="241"/>
    </row>
    <row r="175" spans="1:55" s="240" customFormat="1" ht="15" customHeight="1">
      <c r="A175" s="241"/>
      <c r="B175" s="26"/>
      <c r="C175" s="241"/>
      <c r="D175" s="241"/>
      <c r="E175" s="241"/>
      <c r="F175" s="241"/>
      <c r="G175" s="241"/>
      <c r="H175" s="241"/>
      <c r="I175" s="241"/>
      <c r="J175" s="241"/>
      <c r="K175" s="241"/>
      <c r="L175" s="241"/>
      <c r="M175" s="241" t="s">
        <v>1175</v>
      </c>
      <c r="N175" s="241"/>
      <c r="O175" s="241"/>
      <c r="P175" s="241"/>
      <c r="Q175" s="241"/>
      <c r="R175" s="241"/>
      <c r="S175" s="241"/>
      <c r="T175" s="241"/>
      <c r="U175" s="241" t="s">
        <v>317</v>
      </c>
      <c r="V175" s="241"/>
      <c r="W175" s="241"/>
      <c r="X175" s="241"/>
      <c r="Y175" s="241"/>
      <c r="Z175" s="241"/>
      <c r="AA175" s="241"/>
      <c r="AB175" s="241"/>
      <c r="AC175" s="241" t="s">
        <v>316</v>
      </c>
      <c r="AD175" s="241"/>
      <c r="AE175" s="241"/>
      <c r="AF175" s="241"/>
      <c r="AG175" s="241"/>
      <c r="AH175" s="241"/>
      <c r="AI175" s="241"/>
      <c r="AJ175" s="241"/>
      <c r="AK175" s="241"/>
      <c r="AL175" s="241"/>
      <c r="AM175" s="241"/>
      <c r="AN175" s="241"/>
      <c r="AO175" s="241"/>
      <c r="AP175" s="244"/>
      <c r="AQ175" s="241"/>
      <c r="AR175" s="241"/>
      <c r="AS175" s="241"/>
      <c r="AT175" s="244"/>
      <c r="AU175" s="241"/>
      <c r="AV175" s="241"/>
      <c r="AW175" s="241"/>
    </row>
    <row r="176" spans="1:55" s="240" customFormat="1" ht="15" customHeight="1">
      <c r="A176" s="241"/>
      <c r="B176" s="26"/>
      <c r="C176" s="241"/>
      <c r="D176" s="241"/>
      <c r="E176" s="241"/>
      <c r="F176" s="241"/>
      <c r="G176" s="241"/>
      <c r="H176" s="241"/>
      <c r="I176" s="241"/>
      <c r="J176" s="241"/>
      <c r="K176" s="241"/>
      <c r="L176" s="241"/>
      <c r="M176" s="241" t="s">
        <v>1176</v>
      </c>
      <c r="N176" s="241"/>
      <c r="O176" s="241"/>
      <c r="P176" s="241"/>
      <c r="Q176" s="241"/>
      <c r="R176" s="241"/>
      <c r="S176" s="241"/>
      <c r="T176" s="241"/>
      <c r="U176" s="241" t="s">
        <v>318</v>
      </c>
      <c r="V176" s="241"/>
      <c r="W176" s="241"/>
      <c r="X176" s="241"/>
      <c r="Y176" s="241"/>
      <c r="Z176" s="241"/>
      <c r="AA176" s="241"/>
      <c r="AB176" s="241"/>
      <c r="AC176" s="241" t="s">
        <v>309</v>
      </c>
      <c r="AD176" s="241"/>
      <c r="AE176" s="241"/>
      <c r="AF176" s="241"/>
      <c r="AG176" s="241"/>
      <c r="AH176" s="241"/>
      <c r="AI176" s="241"/>
      <c r="AJ176" s="241"/>
      <c r="AK176" s="241"/>
      <c r="AL176" s="241"/>
      <c r="AM176" s="241"/>
      <c r="AN176" s="241"/>
      <c r="AO176" s="241"/>
      <c r="AP176" s="244"/>
      <c r="AQ176" s="241"/>
      <c r="AR176" s="241"/>
      <c r="AS176" s="241"/>
      <c r="AT176" s="244"/>
      <c r="AU176" s="241"/>
      <c r="AV176" s="241"/>
      <c r="AW176" s="241"/>
    </row>
    <row r="177" spans="1:49" s="240" customFormat="1" ht="15" customHeight="1">
      <c r="A177" s="241"/>
      <c r="B177" s="26"/>
      <c r="C177" s="241"/>
      <c r="D177" s="241"/>
      <c r="E177" s="241"/>
      <c r="F177" s="241"/>
      <c r="G177" s="241"/>
      <c r="H177" s="241"/>
      <c r="I177" s="241"/>
      <c r="J177" s="241"/>
      <c r="K177" s="241"/>
      <c r="L177" s="241"/>
      <c r="M177" s="241" t="s">
        <v>1177</v>
      </c>
      <c r="N177" s="241"/>
      <c r="O177" s="241"/>
      <c r="P177" s="241"/>
      <c r="Q177" s="241"/>
      <c r="R177" s="241"/>
      <c r="S177" s="241"/>
      <c r="T177" s="241"/>
      <c r="U177" s="241" t="s">
        <v>319</v>
      </c>
      <c r="V177" s="241"/>
      <c r="W177" s="241"/>
      <c r="X177" s="241"/>
      <c r="Y177" s="241"/>
      <c r="Z177" s="241"/>
      <c r="AA177" s="241"/>
      <c r="AB177" s="241"/>
      <c r="AC177" s="241" t="s">
        <v>325</v>
      </c>
      <c r="AD177" s="241"/>
      <c r="AE177" s="241"/>
      <c r="AF177" s="241"/>
      <c r="AG177" s="241"/>
      <c r="AH177" s="241"/>
      <c r="AI177" s="241"/>
      <c r="AJ177" s="241"/>
      <c r="AK177" s="241"/>
      <c r="AL177" s="241"/>
      <c r="AM177" s="241"/>
      <c r="AN177" s="241"/>
      <c r="AO177" s="241"/>
      <c r="AP177" s="244"/>
      <c r="AQ177" s="241"/>
      <c r="AR177" s="241"/>
      <c r="AS177" s="241"/>
      <c r="AT177" s="244"/>
      <c r="AU177" s="241"/>
      <c r="AV177" s="241"/>
      <c r="AW177" s="241"/>
    </row>
    <row r="178" spans="1:49" s="240" customFormat="1" ht="15" customHeight="1">
      <c r="A178" s="241"/>
      <c r="B178" s="26"/>
      <c r="C178" s="241"/>
      <c r="D178" s="241"/>
      <c r="E178" s="241"/>
      <c r="F178" s="241"/>
      <c r="G178" s="241"/>
      <c r="H178" s="241"/>
      <c r="I178" s="241"/>
      <c r="J178" s="241"/>
      <c r="K178" s="241"/>
      <c r="L178" s="241"/>
      <c r="M178" s="241" t="s">
        <v>1178</v>
      </c>
      <c r="N178" s="241"/>
      <c r="O178" s="241"/>
      <c r="P178" s="241"/>
      <c r="Q178" s="241"/>
      <c r="R178" s="241"/>
      <c r="S178" s="241"/>
      <c r="T178" s="241"/>
      <c r="U178" s="241" t="s">
        <v>320</v>
      </c>
      <c r="V178" s="241"/>
      <c r="W178" s="241"/>
      <c r="X178" s="241"/>
      <c r="Y178" s="241"/>
      <c r="Z178" s="241"/>
      <c r="AA178" s="241"/>
      <c r="AB178" s="241"/>
      <c r="AC178" s="241" t="s">
        <v>316</v>
      </c>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row>
    <row r="179" spans="1:49" s="240" customFormat="1" ht="15" customHeight="1">
      <c r="A179" s="241"/>
      <c r="B179" s="26"/>
      <c r="C179" s="241"/>
      <c r="D179" s="241"/>
      <c r="E179" s="241"/>
      <c r="F179" s="241"/>
      <c r="G179" s="241"/>
      <c r="H179" s="241"/>
      <c r="I179" s="241"/>
      <c r="J179" s="241"/>
      <c r="K179" s="241"/>
      <c r="L179" s="241"/>
      <c r="M179" s="241" t="s">
        <v>1179</v>
      </c>
      <c r="N179" s="241"/>
      <c r="O179" s="241"/>
      <c r="P179" s="241"/>
      <c r="Q179" s="241"/>
      <c r="R179" s="241"/>
      <c r="S179" s="241"/>
      <c r="T179" s="241"/>
      <c r="U179" s="241" t="s">
        <v>321</v>
      </c>
      <c r="V179" s="241"/>
      <c r="W179" s="241"/>
      <c r="X179" s="241"/>
      <c r="Y179" s="241"/>
      <c r="Z179" s="241"/>
      <c r="AA179" s="241"/>
      <c r="AB179" s="241"/>
      <c r="AC179" s="241" t="s">
        <v>322</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row>
    <row r="180" spans="1:49" s="240" customFormat="1" ht="15" customHeight="1">
      <c r="A180" s="241"/>
      <c r="B180" s="26"/>
      <c r="C180" s="241"/>
      <c r="D180" s="241"/>
      <c r="E180" s="241"/>
      <c r="F180" s="241"/>
      <c r="G180" s="241"/>
      <c r="H180" s="241"/>
      <c r="I180" s="241"/>
      <c r="J180" s="241"/>
      <c r="K180" s="241"/>
      <c r="L180" s="241"/>
      <c r="M180" s="241" t="s">
        <v>1180</v>
      </c>
      <c r="N180" s="241"/>
      <c r="O180" s="241"/>
      <c r="P180" s="241"/>
      <c r="Q180" s="241"/>
      <c r="R180" s="241"/>
      <c r="S180" s="241"/>
      <c r="T180" s="241"/>
      <c r="U180" s="241" t="s">
        <v>323</v>
      </c>
      <c r="V180" s="241"/>
      <c r="W180" s="241"/>
      <c r="X180" s="241"/>
      <c r="Y180" s="241"/>
      <c r="Z180" s="241"/>
      <c r="AA180" s="241"/>
      <c r="AB180" s="241"/>
      <c r="AC180" s="241" t="s">
        <v>316</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row>
    <row r="181" spans="1:49" s="240" customFormat="1" ht="15" customHeight="1">
      <c r="A181" s="241"/>
      <c r="B181" s="241"/>
      <c r="C181" s="241"/>
      <c r="D181" s="241"/>
      <c r="E181" s="241"/>
      <c r="F181" s="241"/>
      <c r="G181" s="241"/>
      <c r="H181" s="241"/>
      <c r="I181" s="241"/>
      <c r="J181" s="241"/>
      <c r="K181" s="241"/>
      <c r="L181" s="241"/>
      <c r="M181" s="241" t="s">
        <v>1181</v>
      </c>
      <c r="N181" s="241"/>
      <c r="O181" s="241"/>
      <c r="P181" s="241"/>
      <c r="Q181" s="241"/>
      <c r="R181" s="241"/>
      <c r="S181" s="241"/>
      <c r="T181" s="241"/>
      <c r="U181" s="241" t="s">
        <v>324</v>
      </c>
      <c r="V181" s="241"/>
      <c r="W181" s="241"/>
      <c r="X181" s="241"/>
      <c r="Y181" s="241"/>
      <c r="Z181" s="241"/>
      <c r="AA181" s="241"/>
      <c r="AB181" s="241"/>
      <c r="AC181" s="241" t="s">
        <v>325</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row>
    <row r="182" spans="1:49" s="240" customFormat="1" ht="15" customHeight="1">
      <c r="A182" s="241"/>
      <c r="B182" s="26"/>
      <c r="C182" s="241"/>
      <c r="D182" s="241"/>
      <c r="E182" s="241"/>
      <c r="F182" s="241"/>
      <c r="G182" s="241"/>
      <c r="H182" s="241"/>
      <c r="I182" s="241"/>
      <c r="J182" s="26"/>
      <c r="K182" s="26"/>
      <c r="L182" s="26"/>
      <c r="M182" s="26"/>
      <c r="N182" s="26"/>
      <c r="O182" s="26"/>
      <c r="P182" s="241"/>
      <c r="Q182" s="241"/>
      <c r="R182" s="241"/>
      <c r="S182" s="241"/>
      <c r="T182" s="241"/>
      <c r="U182" s="241" t="s">
        <v>326</v>
      </c>
      <c r="V182" s="241"/>
      <c r="W182" s="241"/>
      <c r="X182" s="241"/>
      <c r="Y182" s="241"/>
      <c r="Z182" s="241"/>
      <c r="AA182" s="241"/>
      <c r="AB182" s="241"/>
      <c r="AC182" s="241" t="s">
        <v>325</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row>
    <row r="183" spans="1:49" s="240" customFormat="1" ht="15" customHeight="1">
      <c r="A183" s="241"/>
      <c r="B183" s="241"/>
      <c r="C183" s="241"/>
      <c r="D183" s="241"/>
      <c r="E183" s="241"/>
      <c r="F183" s="241"/>
      <c r="G183" s="241"/>
      <c r="H183" s="241"/>
      <c r="I183" s="287" t="s">
        <v>266</v>
      </c>
      <c r="J183" s="26"/>
      <c r="K183" s="26"/>
      <c r="L183" s="26"/>
      <c r="M183" s="26"/>
      <c r="N183" s="26"/>
      <c r="O183" s="26"/>
      <c r="P183" s="26" t="s">
        <v>267</v>
      </c>
      <c r="Q183" s="241"/>
      <c r="R183" s="241"/>
      <c r="S183" s="241"/>
      <c r="T183" s="241"/>
      <c r="U183" s="241" t="s">
        <v>327</v>
      </c>
      <c r="V183" s="241"/>
      <c r="W183" s="241"/>
      <c r="X183" s="241"/>
      <c r="Y183" s="241"/>
      <c r="Z183" s="241"/>
      <c r="AA183" s="241"/>
      <c r="AB183" s="241"/>
      <c r="AC183" s="241" t="s">
        <v>325</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row>
    <row r="184" spans="1:49" s="240" customFormat="1" ht="15" customHeight="1">
      <c r="A184" s="241"/>
      <c r="B184" s="26"/>
      <c r="C184" s="241"/>
      <c r="D184" s="241"/>
      <c r="E184" s="241"/>
      <c r="F184" s="241"/>
      <c r="G184" s="241"/>
      <c r="H184" s="241"/>
      <c r="I184" s="287" t="s">
        <v>268</v>
      </c>
      <c r="J184" s="26"/>
      <c r="K184" s="26"/>
      <c r="L184" s="26"/>
      <c r="M184" s="26"/>
      <c r="N184" s="26"/>
      <c r="O184" s="26"/>
      <c r="P184" s="26" t="s">
        <v>267</v>
      </c>
      <c r="Q184" s="241"/>
      <c r="R184" s="241"/>
      <c r="S184" s="241"/>
      <c r="T184" s="241"/>
      <c r="U184" s="241" t="s">
        <v>328</v>
      </c>
      <c r="V184" s="241"/>
      <c r="W184" s="241"/>
      <c r="X184" s="241"/>
      <c r="Y184" s="241"/>
      <c r="Z184" s="241"/>
      <c r="AA184" s="241"/>
      <c r="AB184" s="241"/>
      <c r="AC184" s="241" t="s">
        <v>313</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row>
    <row r="185" spans="1:49" s="240" customFormat="1" ht="15" customHeight="1">
      <c r="A185" s="241"/>
      <c r="B185" s="26" t="s">
        <v>329</v>
      </c>
      <c r="C185" s="241"/>
      <c r="D185" s="241"/>
      <c r="E185" s="241"/>
      <c r="F185" s="241"/>
      <c r="G185" s="241"/>
      <c r="H185" s="241"/>
      <c r="I185" s="287" t="s">
        <v>264</v>
      </c>
      <c r="J185" s="26"/>
      <c r="K185" s="26"/>
      <c r="L185" s="26"/>
      <c r="M185" s="287"/>
      <c r="N185" s="26"/>
      <c r="O185" s="26"/>
      <c r="P185" s="26" t="s">
        <v>265</v>
      </c>
      <c r="Q185" s="241"/>
      <c r="R185" s="241"/>
      <c r="S185" s="241"/>
      <c r="T185" s="241"/>
      <c r="U185" s="241" t="s">
        <v>330</v>
      </c>
      <c r="V185" s="241"/>
      <c r="W185" s="241"/>
      <c r="X185" s="241"/>
      <c r="Y185" s="241"/>
      <c r="Z185" s="241"/>
      <c r="AA185" s="241"/>
      <c r="AB185" s="241"/>
      <c r="AC185" s="241" t="s">
        <v>325</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row>
    <row r="186" spans="1:49" s="240" customFormat="1" ht="15" customHeight="1">
      <c r="A186" s="241"/>
      <c r="B186" s="26" t="s">
        <v>296</v>
      </c>
      <c r="C186" s="241"/>
      <c r="D186" s="241"/>
      <c r="E186" s="241"/>
      <c r="F186" s="241"/>
      <c r="G186" s="241"/>
      <c r="H186" s="241"/>
      <c r="I186" s="287" t="s">
        <v>263</v>
      </c>
      <c r="J186" s="241"/>
      <c r="K186" s="241"/>
      <c r="L186" s="241"/>
      <c r="M186" s="241"/>
      <c r="N186" s="241"/>
      <c r="O186" s="241"/>
      <c r="P186" s="26" t="s">
        <v>1186</v>
      </c>
      <c r="Q186" s="241"/>
      <c r="R186" s="241"/>
      <c r="S186" s="241"/>
      <c r="T186" s="241"/>
      <c r="U186" s="241" t="s">
        <v>331</v>
      </c>
      <c r="V186" s="241"/>
      <c r="W186" s="241"/>
      <c r="X186" s="241"/>
      <c r="Y186" s="241"/>
      <c r="Z186" s="241"/>
      <c r="AA186" s="241"/>
      <c r="AB186" s="241"/>
      <c r="AC186" s="241" t="s">
        <v>313</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row>
    <row r="187" spans="1:49" s="240" customFormat="1" ht="15" customHeight="1">
      <c r="A187" s="241"/>
      <c r="B187" s="241"/>
      <c r="C187" s="241"/>
      <c r="D187" s="241"/>
      <c r="E187" s="241"/>
      <c r="F187" s="241"/>
      <c r="G187" s="241"/>
      <c r="H187" s="241"/>
      <c r="I187" s="241"/>
      <c r="J187" s="241"/>
      <c r="K187" s="241"/>
      <c r="L187" s="241"/>
      <c r="M187" s="241"/>
      <c r="N187" s="241"/>
      <c r="O187" s="241"/>
      <c r="P187" s="241"/>
      <c r="Q187" s="241"/>
      <c r="R187" s="241"/>
      <c r="S187" s="241"/>
      <c r="T187" s="241"/>
      <c r="U187" s="241" t="s">
        <v>332</v>
      </c>
      <c r="V187" s="241"/>
      <c r="W187" s="241"/>
      <c r="X187" s="241"/>
      <c r="Y187" s="241"/>
      <c r="Z187" s="241"/>
      <c r="AA187" s="241"/>
      <c r="AB187" s="241"/>
      <c r="AC187" s="241" t="s">
        <v>322</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row>
    <row r="188" spans="1:49" s="240" customFormat="1" ht="15" customHeight="1">
      <c r="A188" s="241"/>
      <c r="B188" s="241"/>
      <c r="C188" s="241"/>
      <c r="D188" s="241"/>
      <c r="E188" s="241"/>
      <c r="F188" s="241"/>
      <c r="G188" s="241"/>
      <c r="H188" s="241"/>
      <c r="I188" s="241"/>
      <c r="J188" s="241"/>
      <c r="K188" s="241"/>
      <c r="L188" s="241"/>
      <c r="M188" s="241"/>
      <c r="N188" s="241"/>
      <c r="O188" s="241"/>
      <c r="P188" s="241"/>
      <c r="Q188" s="241"/>
      <c r="R188" s="241"/>
      <c r="S188" s="241"/>
      <c r="T188" s="241"/>
      <c r="U188" s="241" t="s">
        <v>333</v>
      </c>
      <c r="V188" s="241"/>
      <c r="W188" s="241"/>
      <c r="X188" s="241"/>
      <c r="Y188" s="241"/>
      <c r="Z188" s="241"/>
      <c r="AA188" s="241"/>
      <c r="AB188" s="241"/>
      <c r="AC188" s="241" t="s">
        <v>316</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row>
    <row r="189" spans="1:49" s="240" customFormat="1" ht="15" customHeight="1">
      <c r="A189" s="241"/>
      <c r="B189" s="241"/>
      <c r="C189" s="241"/>
      <c r="D189" s="241"/>
      <c r="E189" s="241"/>
      <c r="F189" s="241"/>
      <c r="G189" s="241"/>
      <c r="H189" s="241"/>
      <c r="I189" s="241"/>
      <c r="J189" s="241"/>
      <c r="K189" s="241"/>
      <c r="L189" s="241"/>
      <c r="M189" s="241"/>
      <c r="N189" s="241"/>
      <c r="O189" s="241"/>
      <c r="P189" s="241"/>
      <c r="Q189" s="241"/>
      <c r="R189" s="241"/>
      <c r="S189" s="241"/>
      <c r="T189" s="241"/>
      <c r="U189" s="241" t="s">
        <v>334</v>
      </c>
      <c r="V189" s="241"/>
      <c r="W189" s="241"/>
      <c r="X189" s="241"/>
      <c r="Y189" s="241"/>
      <c r="Z189" s="241"/>
      <c r="AA189" s="241"/>
      <c r="AB189" s="241"/>
      <c r="AC189" s="241" t="s">
        <v>325</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row>
    <row r="190" spans="1:49" s="240" customFormat="1" ht="15" customHeight="1">
      <c r="A190" s="241"/>
      <c r="B190" s="241"/>
      <c r="C190" s="241"/>
      <c r="D190" s="241"/>
      <c r="E190" s="241"/>
      <c r="F190" s="241"/>
      <c r="G190" s="241"/>
      <c r="H190" s="241"/>
      <c r="I190" s="241"/>
      <c r="J190" s="241"/>
      <c r="K190" s="241"/>
      <c r="L190" s="241"/>
      <c r="M190" s="241"/>
      <c r="N190" s="241"/>
      <c r="O190" s="241"/>
      <c r="P190" s="241"/>
      <c r="Q190" s="241"/>
      <c r="R190" s="241"/>
      <c r="S190" s="241"/>
      <c r="T190" s="241"/>
      <c r="U190" s="241" t="s">
        <v>335</v>
      </c>
      <c r="V190" s="241"/>
      <c r="W190" s="241"/>
      <c r="X190" s="241"/>
      <c r="Y190" s="241"/>
      <c r="Z190" s="241"/>
      <c r="AA190" s="241"/>
      <c r="AB190" s="241"/>
      <c r="AC190" s="241" t="s">
        <v>325</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row>
    <row r="191" spans="1:49" s="240" customFormat="1" ht="15" customHeight="1">
      <c r="A191" s="241"/>
      <c r="B191" s="241"/>
      <c r="C191" s="241"/>
      <c r="D191" s="241"/>
      <c r="E191" s="241"/>
      <c r="F191" s="241"/>
      <c r="G191" s="241"/>
      <c r="H191" s="241"/>
      <c r="I191" s="241"/>
      <c r="J191" s="241"/>
      <c r="K191" s="241"/>
      <c r="L191" s="241"/>
      <c r="M191" s="241"/>
      <c r="N191" s="241"/>
      <c r="O191" s="241"/>
      <c r="P191" s="241"/>
      <c r="Q191" s="241"/>
      <c r="R191" s="241"/>
      <c r="S191" s="241"/>
      <c r="T191" s="241"/>
      <c r="U191" s="241" t="s">
        <v>336</v>
      </c>
      <c r="V191" s="241"/>
      <c r="W191" s="241"/>
      <c r="X191" s="241"/>
      <c r="Y191" s="241"/>
      <c r="Z191" s="241"/>
      <c r="AA191" s="241"/>
      <c r="AB191" s="241"/>
      <c r="AC191" s="241" t="s">
        <v>313</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row>
    <row r="192" spans="1:49" s="240" customFormat="1" ht="15" customHeight="1">
      <c r="A192" s="241"/>
      <c r="B192" s="241"/>
      <c r="C192" s="241"/>
      <c r="D192" s="241"/>
      <c r="E192" s="241"/>
      <c r="F192" s="241"/>
      <c r="G192" s="241"/>
      <c r="H192" s="241"/>
      <c r="I192" s="241"/>
      <c r="J192" s="241"/>
      <c r="K192" s="241"/>
      <c r="L192" s="241"/>
      <c r="M192" s="241"/>
      <c r="N192" s="241"/>
      <c r="O192" s="241"/>
      <c r="P192" s="241"/>
      <c r="Q192" s="241"/>
      <c r="R192" s="241"/>
      <c r="S192" s="241"/>
      <c r="T192" s="241"/>
      <c r="U192" s="241" t="s">
        <v>337</v>
      </c>
      <c r="V192" s="241"/>
      <c r="W192" s="241"/>
      <c r="X192" s="241"/>
      <c r="Y192" s="241"/>
      <c r="Z192" s="241"/>
      <c r="AA192" s="241"/>
      <c r="AB192" s="241"/>
      <c r="AC192" s="241" t="s">
        <v>313</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row>
    <row r="193" spans="1:49" s="240" customFormat="1" ht="15" customHeight="1">
      <c r="A193" s="241"/>
      <c r="B193" s="241"/>
      <c r="C193" s="241"/>
      <c r="D193" s="241"/>
      <c r="E193" s="241"/>
      <c r="F193" s="241"/>
      <c r="G193" s="241"/>
      <c r="H193" s="241"/>
      <c r="I193" s="241"/>
      <c r="J193" s="241"/>
      <c r="K193" s="241"/>
      <c r="L193" s="241"/>
      <c r="M193" s="241"/>
      <c r="N193" s="241"/>
      <c r="O193" s="241"/>
      <c r="P193" s="241"/>
      <c r="Q193" s="241"/>
      <c r="R193" s="241"/>
      <c r="S193" s="241"/>
      <c r="T193" s="241"/>
      <c r="U193" s="241" t="s">
        <v>338</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row>
    <row r="194" spans="1:49" s="240" customFormat="1" ht="15" customHeight="1">
      <c r="A194" s="241"/>
      <c r="B194" s="241"/>
      <c r="C194" s="241"/>
      <c r="D194" s="241"/>
      <c r="E194" s="241"/>
      <c r="F194" s="241"/>
      <c r="G194" s="241"/>
      <c r="H194" s="241"/>
      <c r="I194" s="241"/>
      <c r="J194" s="241"/>
      <c r="K194" s="241"/>
      <c r="L194" s="241"/>
      <c r="M194" s="241"/>
      <c r="N194" s="241"/>
      <c r="O194" s="241"/>
      <c r="P194" s="241"/>
      <c r="Q194" s="241"/>
      <c r="R194" s="241"/>
      <c r="S194" s="241"/>
      <c r="T194" s="241"/>
      <c r="U194" s="241" t="s">
        <v>339</v>
      </c>
      <c r="V194" s="241"/>
      <c r="W194" s="241"/>
      <c r="X194" s="241"/>
      <c r="Y194" s="241"/>
      <c r="Z194" s="241"/>
      <c r="AA194" s="241"/>
      <c r="AB194" s="241"/>
      <c r="AC194" s="241" t="s">
        <v>316</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row>
    <row r="195" spans="1:49" s="240" customFormat="1" ht="15" customHeight="1">
      <c r="A195" s="241"/>
      <c r="B195" s="241"/>
      <c r="C195" s="241"/>
      <c r="D195" s="241"/>
      <c r="E195" s="241"/>
      <c r="F195" s="241"/>
      <c r="G195" s="241"/>
      <c r="H195" s="241"/>
      <c r="I195" s="241"/>
      <c r="J195" s="241"/>
      <c r="K195" s="241"/>
      <c r="L195" s="241"/>
      <c r="M195" s="241"/>
      <c r="N195" s="241"/>
      <c r="O195" s="241"/>
      <c r="P195" s="241"/>
      <c r="Q195" s="241"/>
      <c r="R195" s="241"/>
      <c r="S195" s="241"/>
      <c r="T195" s="241"/>
      <c r="U195" s="241" t="s">
        <v>340</v>
      </c>
      <c r="V195" s="241"/>
      <c r="W195" s="241"/>
      <c r="X195" s="241"/>
      <c r="Y195" s="241"/>
      <c r="Z195" s="241"/>
      <c r="AA195" s="241"/>
      <c r="AB195" s="241"/>
      <c r="AC195" s="241" t="s">
        <v>316</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row>
    <row r="196" spans="1:49" s="240" customFormat="1" ht="15" customHeight="1">
      <c r="A196" s="241"/>
      <c r="B196" s="241"/>
      <c r="C196" s="241"/>
      <c r="D196" s="241"/>
      <c r="E196" s="241"/>
      <c r="F196" s="241"/>
      <c r="G196" s="241"/>
      <c r="H196" s="241"/>
      <c r="I196" s="241"/>
      <c r="J196" s="241"/>
      <c r="K196" s="241"/>
      <c r="L196" s="241"/>
      <c r="M196" s="241"/>
      <c r="N196" s="241"/>
      <c r="O196" s="241"/>
      <c r="P196" s="241"/>
      <c r="Q196" s="241"/>
      <c r="R196" s="241"/>
      <c r="S196" s="241"/>
      <c r="T196" s="241"/>
      <c r="U196" s="241" t="s">
        <v>341</v>
      </c>
      <c r="V196" s="241"/>
      <c r="W196" s="241"/>
      <c r="X196" s="241"/>
      <c r="Y196" s="241"/>
      <c r="Z196" s="241"/>
      <c r="AA196" s="241"/>
      <c r="AB196" s="241"/>
      <c r="AC196" s="241" t="s">
        <v>322</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row>
    <row r="197" spans="1:49" s="240" customFormat="1" ht="15" customHeight="1">
      <c r="A197" s="241"/>
      <c r="B197" s="241"/>
      <c r="C197" s="241"/>
      <c r="D197" s="241"/>
      <c r="E197" s="241"/>
      <c r="F197" s="241"/>
      <c r="G197" s="241"/>
      <c r="H197" s="241"/>
      <c r="I197" s="241"/>
      <c r="J197" s="241"/>
      <c r="K197" s="241"/>
      <c r="L197" s="241"/>
      <c r="M197" s="241"/>
      <c r="N197" s="241"/>
      <c r="O197" s="241"/>
      <c r="P197" s="241"/>
      <c r="Q197" s="241"/>
      <c r="R197" s="241"/>
      <c r="S197" s="241"/>
      <c r="T197" s="241"/>
      <c r="U197" s="241" t="s">
        <v>342</v>
      </c>
      <c r="V197" s="241"/>
      <c r="W197" s="241"/>
      <c r="X197" s="241"/>
      <c r="Y197" s="241"/>
      <c r="Z197" s="241"/>
      <c r="AA197" s="241"/>
      <c r="AB197" s="241"/>
      <c r="AC197" s="241" t="s">
        <v>313</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row>
    <row r="198" spans="1:49" s="240" customFormat="1" ht="15" customHeight="1">
      <c r="A198" s="241"/>
      <c r="B198" s="241"/>
      <c r="C198" s="241"/>
      <c r="D198" s="241"/>
      <c r="E198" s="241"/>
      <c r="F198" s="241"/>
      <c r="G198" s="241"/>
      <c r="H198" s="241"/>
      <c r="I198" s="241"/>
      <c r="J198" s="241"/>
      <c r="K198" s="241"/>
      <c r="L198" s="241"/>
      <c r="M198" s="241"/>
      <c r="N198" s="241"/>
      <c r="O198" s="241"/>
      <c r="P198" s="241"/>
      <c r="Q198" s="241"/>
      <c r="R198" s="241"/>
      <c r="S198" s="241"/>
      <c r="T198" s="241"/>
      <c r="U198" s="241" t="s">
        <v>343</v>
      </c>
      <c r="V198" s="241"/>
      <c r="W198" s="241"/>
      <c r="X198" s="241"/>
      <c r="Y198" s="241"/>
      <c r="Z198" s="241"/>
      <c r="AA198" s="241"/>
      <c r="AB198" s="241"/>
      <c r="AC198" s="241" t="s">
        <v>325</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row>
    <row r="199" spans="1:49" s="240" customFormat="1" ht="15" customHeight="1">
      <c r="A199" s="241"/>
      <c r="B199" s="241"/>
      <c r="C199" s="241"/>
      <c r="D199" s="241"/>
      <c r="E199" s="241"/>
      <c r="F199" s="241"/>
      <c r="G199" s="241"/>
      <c r="H199" s="241"/>
      <c r="I199" s="241"/>
      <c r="J199" s="241"/>
      <c r="K199" s="241"/>
      <c r="L199" s="241"/>
      <c r="M199" s="241"/>
      <c r="N199" s="241"/>
      <c r="O199" s="241"/>
      <c r="P199" s="241"/>
      <c r="Q199" s="241"/>
      <c r="R199" s="241"/>
      <c r="S199" s="241"/>
      <c r="T199" s="241"/>
      <c r="U199" s="241" t="s">
        <v>344</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row>
    <row r="200" spans="1:49" s="240" customFormat="1" ht="15" customHeight="1">
      <c r="A200" s="241"/>
      <c r="B200" s="241"/>
      <c r="C200" s="241"/>
      <c r="D200" s="241"/>
      <c r="E200" s="241"/>
      <c r="F200" s="241"/>
      <c r="G200" s="241"/>
      <c r="H200" s="241"/>
      <c r="I200" s="241"/>
      <c r="J200" s="241"/>
      <c r="K200" s="241"/>
      <c r="L200" s="241"/>
      <c r="M200" s="241"/>
      <c r="N200" s="241"/>
      <c r="O200" s="241"/>
      <c r="P200" s="241"/>
      <c r="Q200" s="241"/>
      <c r="R200" s="241"/>
      <c r="S200" s="241"/>
      <c r="T200" s="241"/>
      <c r="U200" s="241" t="s">
        <v>345</v>
      </c>
      <c r="V200" s="241"/>
      <c r="W200" s="241"/>
      <c r="X200" s="241"/>
      <c r="Y200" s="241"/>
      <c r="Z200" s="241"/>
      <c r="AA200" s="241"/>
      <c r="AB200" s="241"/>
      <c r="AC200" s="241" t="s">
        <v>322</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row>
    <row r="201" spans="1:49" s="240" customFormat="1" ht="15" customHeight="1">
      <c r="A201" s="241"/>
      <c r="B201" s="241"/>
      <c r="C201" s="241"/>
      <c r="D201" s="241"/>
      <c r="E201" s="241"/>
      <c r="F201" s="241"/>
      <c r="G201" s="241"/>
      <c r="H201" s="241"/>
      <c r="I201" s="241"/>
      <c r="J201" s="241"/>
      <c r="K201" s="241"/>
      <c r="L201" s="241"/>
      <c r="M201" s="241"/>
      <c r="N201" s="241"/>
      <c r="O201" s="241"/>
      <c r="P201" s="241"/>
      <c r="Q201" s="241"/>
      <c r="R201" s="241"/>
      <c r="S201" s="241"/>
      <c r="T201" s="241"/>
      <c r="U201" s="241" t="s">
        <v>346</v>
      </c>
      <c r="V201" s="241"/>
      <c r="W201" s="241"/>
      <c r="X201" s="241"/>
      <c r="Y201" s="241"/>
      <c r="Z201" s="241"/>
      <c r="AA201" s="241"/>
      <c r="AB201" s="241"/>
      <c r="AC201" s="241" t="s">
        <v>313</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row>
    <row r="202" spans="1:49" s="240" customFormat="1" ht="15" customHeight="1">
      <c r="A202" s="241"/>
      <c r="B202" s="241"/>
      <c r="C202" s="241"/>
      <c r="D202" s="241"/>
      <c r="E202" s="241"/>
      <c r="F202" s="241"/>
      <c r="G202" s="241"/>
      <c r="H202" s="241"/>
      <c r="I202" s="241"/>
      <c r="J202" s="241"/>
      <c r="K202" s="241"/>
      <c r="L202" s="241"/>
      <c r="M202" s="241"/>
      <c r="N202" s="241"/>
      <c r="O202" s="241"/>
      <c r="P202" s="241"/>
      <c r="Q202" s="241"/>
      <c r="R202" s="241"/>
      <c r="S202" s="241"/>
      <c r="T202" s="241"/>
      <c r="U202" s="241" t="s">
        <v>347</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row>
    <row r="203" spans="1:49" s="240" customFormat="1" ht="15" customHeight="1">
      <c r="A203" s="241"/>
      <c r="B203" s="241"/>
      <c r="C203" s="241"/>
      <c r="D203" s="241"/>
      <c r="E203" s="241"/>
      <c r="F203" s="241"/>
      <c r="G203" s="241"/>
      <c r="H203" s="241"/>
      <c r="I203" s="241"/>
      <c r="J203" s="241"/>
      <c r="K203" s="241"/>
      <c r="L203" s="241"/>
      <c r="M203" s="241"/>
      <c r="N203" s="241"/>
      <c r="O203" s="241"/>
      <c r="P203" s="241"/>
      <c r="Q203" s="241"/>
      <c r="R203" s="241"/>
      <c r="S203" s="241"/>
      <c r="T203" s="241"/>
      <c r="U203" s="241" t="s">
        <v>348</v>
      </c>
      <c r="V203" s="241"/>
      <c r="W203" s="241"/>
      <c r="X203" s="241"/>
      <c r="Y203" s="241"/>
      <c r="Z203" s="241"/>
      <c r="AA203" s="241"/>
      <c r="AB203" s="241"/>
      <c r="AC203" s="241" t="s">
        <v>313</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row>
    <row r="204" spans="1:49" s="240" customFormat="1" ht="15" customHeight="1">
      <c r="A204" s="241"/>
      <c r="B204" s="241"/>
      <c r="C204" s="241"/>
      <c r="D204" s="241"/>
      <c r="E204" s="241"/>
      <c r="F204" s="241"/>
      <c r="G204" s="241"/>
      <c r="H204" s="241"/>
      <c r="I204" s="241"/>
      <c r="J204" s="241"/>
      <c r="K204" s="241"/>
      <c r="L204" s="241"/>
      <c r="M204" s="241"/>
      <c r="N204" s="241"/>
      <c r="O204" s="241"/>
      <c r="P204" s="241"/>
      <c r="Q204" s="241"/>
      <c r="R204" s="241"/>
      <c r="S204" s="241"/>
      <c r="T204" s="241"/>
      <c r="U204" s="241" t="s">
        <v>349</v>
      </c>
      <c r="V204" s="241"/>
      <c r="W204" s="241"/>
      <c r="X204" s="241"/>
      <c r="Y204" s="241"/>
      <c r="Z204" s="241"/>
      <c r="AA204" s="241"/>
      <c r="AB204" s="241"/>
      <c r="AC204" s="241" t="s">
        <v>350</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row>
    <row r="205" spans="1:49" s="240" customFormat="1" ht="15" customHeight="1">
      <c r="A205" s="241"/>
      <c r="B205" s="241"/>
      <c r="C205" s="241"/>
      <c r="D205" s="241"/>
      <c r="E205" s="241"/>
      <c r="F205" s="241"/>
      <c r="G205" s="241"/>
      <c r="H205" s="241"/>
      <c r="I205" s="241"/>
      <c r="J205" s="241"/>
      <c r="K205" s="241"/>
      <c r="L205" s="241"/>
      <c r="M205" s="241"/>
      <c r="N205" s="241"/>
      <c r="O205" s="241"/>
      <c r="P205" s="241"/>
      <c r="Q205" s="241"/>
      <c r="R205" s="241"/>
      <c r="S205" s="241"/>
      <c r="T205" s="241"/>
      <c r="U205" s="241" t="s">
        <v>351</v>
      </c>
      <c r="V205" s="241"/>
      <c r="W205" s="241"/>
      <c r="X205" s="241"/>
      <c r="Y205" s="241"/>
      <c r="Z205" s="241"/>
      <c r="AA205" s="241"/>
      <c r="AB205" s="241"/>
      <c r="AC205" s="241" t="s">
        <v>313</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row>
    <row r="206" spans="1:49" s="240" customFormat="1" ht="15" customHeight="1">
      <c r="A206" s="241"/>
      <c r="B206" s="241"/>
      <c r="C206" s="241"/>
      <c r="D206" s="241"/>
      <c r="E206" s="241"/>
      <c r="F206" s="241"/>
      <c r="G206" s="241"/>
      <c r="H206" s="241"/>
      <c r="I206" s="241"/>
      <c r="J206" s="241"/>
      <c r="K206" s="241"/>
      <c r="L206" s="241"/>
      <c r="M206" s="241"/>
      <c r="N206" s="241"/>
      <c r="O206" s="241"/>
      <c r="P206" s="241"/>
      <c r="Q206" s="241"/>
      <c r="R206" s="241"/>
      <c r="S206" s="241"/>
      <c r="T206" s="241"/>
      <c r="U206" s="241" t="s">
        <v>352</v>
      </c>
      <c r="V206" s="241"/>
      <c r="W206" s="241"/>
      <c r="X206" s="241"/>
      <c r="Y206" s="241"/>
      <c r="Z206" s="241"/>
      <c r="AA206" s="241"/>
      <c r="AB206" s="241"/>
      <c r="AC206" s="241" t="s">
        <v>322</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row>
    <row r="207" spans="1:49" s="240" customFormat="1" ht="15" customHeight="1">
      <c r="A207" s="241"/>
      <c r="B207" s="241"/>
      <c r="C207" s="241"/>
      <c r="D207" s="241"/>
      <c r="E207" s="241"/>
      <c r="F207" s="241"/>
      <c r="G207" s="241"/>
      <c r="H207" s="241"/>
      <c r="I207" s="241"/>
      <c r="J207" s="241"/>
      <c r="K207" s="241"/>
      <c r="L207" s="241"/>
      <c r="M207" s="241"/>
      <c r="N207" s="241"/>
      <c r="O207" s="241"/>
      <c r="P207" s="241"/>
      <c r="Q207" s="241"/>
      <c r="R207" s="241"/>
      <c r="S207" s="241"/>
      <c r="T207" s="241"/>
      <c r="U207" s="241" t="s">
        <v>353</v>
      </c>
      <c r="V207" s="241"/>
      <c r="W207" s="241"/>
      <c r="X207" s="241"/>
      <c r="Y207" s="241"/>
      <c r="Z207" s="241"/>
      <c r="AA207" s="241"/>
      <c r="AB207" s="241"/>
      <c r="AC207" s="241" t="s">
        <v>309</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row>
    <row r="208" spans="1:49" s="240" customFormat="1" ht="15" customHeight="1">
      <c r="A208" s="241"/>
      <c r="B208" s="241"/>
      <c r="C208" s="241"/>
      <c r="D208" s="241"/>
      <c r="E208" s="241"/>
      <c r="F208" s="241"/>
      <c r="G208" s="241"/>
      <c r="H208" s="241"/>
      <c r="I208" s="241"/>
      <c r="J208" s="241"/>
      <c r="K208" s="241"/>
      <c r="L208" s="241"/>
      <c r="M208" s="241"/>
      <c r="N208" s="241"/>
      <c r="O208" s="241"/>
      <c r="P208" s="241"/>
      <c r="Q208" s="241"/>
      <c r="R208" s="241"/>
      <c r="S208" s="241"/>
      <c r="T208" s="241"/>
      <c r="U208" s="241" t="s">
        <v>354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row>
    <row r="209" spans="1:49" s="240" customFormat="1" ht="15" customHeight="1">
      <c r="A209" s="241"/>
      <c r="B209" s="241"/>
      <c r="C209" s="241"/>
      <c r="D209" s="241"/>
      <c r="E209" s="241"/>
      <c r="F209" s="241"/>
      <c r="G209" s="241"/>
      <c r="H209" s="241"/>
      <c r="I209" s="241"/>
      <c r="J209" s="241"/>
      <c r="K209" s="241"/>
      <c r="L209" s="241"/>
      <c r="M209" s="241"/>
      <c r="N209" s="241"/>
      <c r="O209" s="241"/>
      <c r="P209" s="241"/>
      <c r="Q209" s="241"/>
      <c r="R209" s="241"/>
      <c r="S209" s="241"/>
      <c r="T209" s="241"/>
      <c r="U209" s="241" t="s">
        <v>355</v>
      </c>
      <c r="V209" s="241"/>
      <c r="W209" s="241"/>
      <c r="X209" s="241"/>
      <c r="Y209" s="241"/>
      <c r="Z209" s="241"/>
      <c r="AA209" s="241"/>
      <c r="AB209" s="241"/>
      <c r="AC209" s="241" t="s">
        <v>313</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row>
    <row r="210" spans="1:49" s="240" customFormat="1" ht="15" customHeight="1">
      <c r="A210" s="241"/>
      <c r="B210" s="241"/>
      <c r="C210" s="241"/>
      <c r="D210" s="241"/>
      <c r="E210" s="241"/>
      <c r="F210" s="241"/>
      <c r="G210" s="241"/>
      <c r="H210" s="241"/>
      <c r="I210" s="241"/>
      <c r="J210" s="241"/>
      <c r="K210" s="241"/>
      <c r="L210" s="241"/>
      <c r="M210" s="241"/>
      <c r="N210" s="241"/>
      <c r="O210" s="241"/>
      <c r="P210" s="241"/>
      <c r="Q210" s="241"/>
      <c r="R210" s="241"/>
      <c r="S210" s="241"/>
      <c r="T210" s="241"/>
      <c r="U210" s="241" t="s">
        <v>356</v>
      </c>
      <c r="V210" s="241"/>
      <c r="W210" s="241"/>
      <c r="X210" s="241"/>
      <c r="Y210" s="241"/>
      <c r="Z210" s="241"/>
      <c r="AA210" s="241"/>
      <c r="AB210" s="241"/>
      <c r="AC210" s="241" t="s">
        <v>309</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row>
    <row r="211" spans="1:49" s="240" customFormat="1" ht="15" customHeight="1">
      <c r="A211" s="241"/>
      <c r="B211" s="241"/>
      <c r="C211" s="241"/>
      <c r="D211" s="241"/>
      <c r="E211" s="241"/>
      <c r="F211" s="241"/>
      <c r="G211" s="241"/>
      <c r="H211" s="241"/>
      <c r="I211" s="241"/>
      <c r="J211" s="241"/>
      <c r="K211" s="241"/>
      <c r="L211" s="241"/>
      <c r="M211" s="241"/>
      <c r="N211" s="241"/>
      <c r="O211" s="241"/>
      <c r="P211" s="241"/>
      <c r="Q211" s="241"/>
      <c r="R211" s="241"/>
      <c r="S211" s="241"/>
      <c r="T211" s="241"/>
      <c r="U211" s="241" t="s">
        <v>357</v>
      </c>
      <c r="V211" s="241"/>
      <c r="W211" s="241"/>
      <c r="X211" s="241"/>
      <c r="Y211" s="241"/>
      <c r="Z211" s="241"/>
      <c r="AA211" s="241"/>
      <c r="AB211" s="241"/>
      <c r="AC211" s="241" t="s">
        <v>309</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row>
    <row r="212" spans="1:49" s="240" customFormat="1" ht="15" customHeight="1">
      <c r="A212" s="241"/>
      <c r="B212" s="241"/>
      <c r="C212" s="241"/>
      <c r="D212" s="241"/>
      <c r="E212" s="241"/>
      <c r="F212" s="241"/>
      <c r="G212" s="241"/>
      <c r="H212" s="241"/>
      <c r="I212" s="241"/>
      <c r="J212" s="241"/>
      <c r="K212" s="241"/>
      <c r="L212" s="241"/>
      <c r="M212" s="241"/>
      <c r="N212" s="241"/>
      <c r="O212" s="241"/>
      <c r="P212" s="241"/>
      <c r="Q212" s="241"/>
      <c r="R212" s="241"/>
      <c r="S212" s="241"/>
      <c r="T212" s="241"/>
      <c r="U212" s="241" t="s">
        <v>358</v>
      </c>
      <c r="V212" s="241"/>
      <c r="W212" s="241"/>
      <c r="X212" s="241"/>
      <c r="Y212" s="241"/>
      <c r="Z212" s="241"/>
      <c r="AA212" s="241"/>
      <c r="AB212" s="241"/>
      <c r="AC212" s="241" t="s">
        <v>311</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row>
    <row r="213" spans="1:49" s="240" customFormat="1" ht="15" customHeight="1">
      <c r="A213" s="241"/>
      <c r="B213" s="241"/>
      <c r="C213" s="241"/>
      <c r="D213" s="241"/>
      <c r="E213" s="241"/>
      <c r="F213" s="241"/>
      <c r="G213" s="241"/>
      <c r="H213" s="241"/>
      <c r="I213" s="241"/>
      <c r="J213" s="241"/>
      <c r="K213" s="241"/>
      <c r="L213" s="241"/>
      <c r="M213" s="241"/>
      <c r="N213" s="241"/>
      <c r="O213" s="241"/>
      <c r="P213" s="241"/>
      <c r="Q213" s="241"/>
      <c r="R213" s="241"/>
      <c r="S213" s="241"/>
      <c r="T213" s="241"/>
      <c r="U213" s="241" t="s">
        <v>359</v>
      </c>
      <c r="V213" s="241"/>
      <c r="W213" s="241"/>
      <c r="X213" s="241"/>
      <c r="Y213" s="241"/>
      <c r="Z213" s="241"/>
      <c r="AA213" s="241"/>
      <c r="AB213" s="241"/>
      <c r="AC213" s="241" t="s">
        <v>309</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row>
    <row r="214" spans="1:49" s="240" customFormat="1" ht="15" customHeight="1">
      <c r="A214" s="241"/>
      <c r="B214" s="241"/>
      <c r="C214" s="241"/>
      <c r="D214" s="241"/>
      <c r="E214" s="241"/>
      <c r="F214" s="241"/>
      <c r="G214" s="241"/>
      <c r="H214" s="241"/>
      <c r="I214" s="241"/>
      <c r="J214" s="241"/>
      <c r="K214" s="241"/>
      <c r="L214" s="241"/>
      <c r="M214" s="241"/>
      <c r="N214" s="241"/>
      <c r="O214" s="241"/>
      <c r="P214" s="241"/>
      <c r="Q214" s="241"/>
      <c r="R214" s="241"/>
      <c r="S214" s="241"/>
      <c r="T214" s="241"/>
      <c r="U214" s="241" t="s">
        <v>360</v>
      </c>
      <c r="V214" s="241"/>
      <c r="W214" s="241"/>
      <c r="X214" s="241"/>
      <c r="Y214" s="241"/>
      <c r="Z214" s="241"/>
      <c r="AA214" s="241"/>
      <c r="AB214" s="241"/>
      <c r="AC214" s="241" t="s">
        <v>325</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row>
    <row r="215" spans="1:49" s="240" customFormat="1" ht="15" customHeight="1">
      <c r="A215" s="241"/>
      <c r="B215" s="241"/>
      <c r="C215" s="241"/>
      <c r="D215" s="241"/>
      <c r="E215" s="241"/>
      <c r="F215" s="241"/>
      <c r="G215" s="241"/>
      <c r="H215" s="241"/>
      <c r="I215" s="241"/>
      <c r="J215" s="241"/>
      <c r="K215" s="241"/>
      <c r="L215" s="241"/>
      <c r="M215" s="241"/>
      <c r="N215" s="241"/>
      <c r="O215" s="241"/>
      <c r="P215" s="241"/>
      <c r="Q215" s="241"/>
      <c r="R215" s="241"/>
      <c r="S215" s="241"/>
      <c r="T215" s="241"/>
      <c r="U215" s="241" t="s">
        <v>361</v>
      </c>
      <c r="V215" s="241"/>
      <c r="W215" s="241"/>
      <c r="X215" s="241"/>
      <c r="Y215" s="241"/>
      <c r="Z215" s="241"/>
      <c r="AA215" s="241"/>
      <c r="AB215" s="241"/>
      <c r="AC215" s="241" t="s">
        <v>311</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row>
    <row r="216" spans="1:49" s="240" customFormat="1" ht="15" customHeight="1">
      <c r="A216" s="241"/>
      <c r="B216" s="241"/>
      <c r="C216" s="241"/>
      <c r="D216" s="241"/>
      <c r="E216" s="241"/>
      <c r="F216" s="241"/>
      <c r="G216" s="241"/>
      <c r="H216" s="241"/>
      <c r="I216" s="241"/>
      <c r="J216" s="241"/>
      <c r="K216" s="241"/>
      <c r="L216" s="241"/>
      <c r="M216" s="241"/>
      <c r="N216" s="241"/>
      <c r="O216" s="241"/>
      <c r="P216" s="241"/>
      <c r="Q216" s="241"/>
      <c r="R216" s="241"/>
      <c r="S216" s="241"/>
      <c r="T216" s="241"/>
      <c r="U216" s="241" t="s">
        <v>362</v>
      </c>
      <c r="V216" s="241"/>
      <c r="W216" s="241"/>
      <c r="X216" s="241"/>
      <c r="Y216" s="241"/>
      <c r="Z216" s="241"/>
      <c r="AA216" s="241"/>
      <c r="AB216" s="241"/>
      <c r="AC216" s="241" t="s">
        <v>325</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row>
    <row r="217" spans="1:49" s="240" customFormat="1" ht="15" customHeight="1">
      <c r="A217" s="241"/>
      <c r="B217" s="241"/>
      <c r="C217" s="241"/>
      <c r="D217" s="241"/>
      <c r="E217" s="241"/>
      <c r="F217" s="241"/>
      <c r="G217" s="241"/>
      <c r="H217" s="241"/>
      <c r="I217" s="241"/>
      <c r="J217" s="241"/>
      <c r="K217" s="241"/>
      <c r="L217" s="241"/>
      <c r="M217" s="241"/>
      <c r="N217" s="241"/>
      <c r="O217" s="241"/>
      <c r="P217" s="241"/>
      <c r="Q217" s="241"/>
      <c r="R217" s="241"/>
      <c r="S217" s="241"/>
      <c r="T217" s="241"/>
      <c r="U217" s="241" t="s">
        <v>363</v>
      </c>
      <c r="V217" s="241"/>
      <c r="W217" s="241"/>
      <c r="X217" s="241"/>
      <c r="Y217" s="241"/>
      <c r="Z217" s="241"/>
      <c r="AA217" s="241"/>
      <c r="AB217" s="241"/>
      <c r="AC217" s="241" t="s">
        <v>313</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row>
    <row r="218" spans="1:49" s="240" customFormat="1" ht="15" customHeight="1">
      <c r="A218" s="241"/>
      <c r="B218" s="241"/>
      <c r="C218" s="241"/>
      <c r="D218" s="241"/>
      <c r="E218" s="241"/>
      <c r="F218" s="241"/>
      <c r="G218" s="241"/>
      <c r="H218" s="241"/>
      <c r="I218" s="241"/>
      <c r="J218" s="241"/>
      <c r="K218" s="241"/>
      <c r="L218" s="241"/>
      <c r="M218" s="241"/>
      <c r="N218" s="241"/>
      <c r="O218" s="241"/>
      <c r="P218" s="241"/>
      <c r="Q218" s="241"/>
      <c r="R218" s="241"/>
      <c r="S218" s="241"/>
      <c r="T218" s="241"/>
      <c r="U218" s="241" t="s">
        <v>364</v>
      </c>
      <c r="V218" s="241"/>
      <c r="W218" s="241"/>
      <c r="X218" s="241"/>
      <c r="Y218" s="241"/>
      <c r="Z218" s="241"/>
      <c r="AA218" s="241"/>
      <c r="AB218" s="241"/>
      <c r="AC218" s="241" t="s">
        <v>322</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row>
    <row r="219" spans="1:49" s="240" customFormat="1" ht="15" customHeight="1">
      <c r="A219" s="241"/>
      <c r="B219" s="241"/>
      <c r="C219" s="241"/>
      <c r="D219" s="241"/>
      <c r="E219" s="241"/>
      <c r="F219" s="241"/>
      <c r="G219" s="241"/>
      <c r="H219" s="241"/>
      <c r="I219" s="241"/>
      <c r="J219" s="241"/>
      <c r="K219" s="241"/>
      <c r="L219" s="241"/>
      <c r="M219" s="241"/>
      <c r="N219" s="241"/>
      <c r="O219" s="241"/>
      <c r="P219" s="241"/>
      <c r="Q219" s="241"/>
      <c r="R219" s="241"/>
      <c r="S219" s="241"/>
      <c r="T219" s="241"/>
      <c r="U219" s="241" t="s">
        <v>365</v>
      </c>
      <c r="V219" s="241"/>
      <c r="W219" s="241"/>
      <c r="X219" s="241"/>
      <c r="Y219" s="241"/>
      <c r="Z219" s="241"/>
      <c r="AA219" s="241"/>
      <c r="AB219" s="241"/>
      <c r="AC219" s="241" t="s">
        <v>366</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row>
    <row r="220" spans="1:49" s="240" customFormat="1" ht="15" customHeight="1">
      <c r="A220" s="241"/>
      <c r="B220" s="241"/>
      <c r="C220" s="241"/>
      <c r="D220" s="241"/>
      <c r="E220" s="241"/>
      <c r="F220" s="241"/>
      <c r="G220" s="241"/>
      <c r="H220" s="241"/>
      <c r="I220" s="241"/>
      <c r="J220" s="241"/>
      <c r="K220" s="241"/>
      <c r="L220" s="241"/>
      <c r="M220" s="241"/>
      <c r="N220" s="241"/>
      <c r="O220" s="241"/>
      <c r="P220" s="241"/>
      <c r="Q220" s="241"/>
      <c r="R220" s="241"/>
      <c r="S220" s="241"/>
      <c r="T220" s="241"/>
      <c r="U220" s="241" t="s">
        <v>367</v>
      </c>
      <c r="V220" s="241"/>
      <c r="W220" s="241"/>
      <c r="X220" s="241"/>
      <c r="Y220" s="241"/>
      <c r="Z220" s="241"/>
      <c r="AA220" s="241"/>
      <c r="AB220" s="241"/>
      <c r="AC220" s="241" t="s">
        <v>313</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row>
    <row r="221" spans="1:49" s="240" customFormat="1" ht="15" customHeight="1">
      <c r="A221" s="241"/>
      <c r="B221" s="241"/>
      <c r="C221" s="241"/>
      <c r="D221" s="241"/>
      <c r="E221" s="241"/>
      <c r="F221" s="241"/>
      <c r="G221" s="241"/>
      <c r="H221" s="241"/>
      <c r="I221" s="241"/>
      <c r="J221" s="241"/>
      <c r="K221" s="241"/>
      <c r="L221" s="241"/>
      <c r="M221" s="241"/>
      <c r="N221" s="241"/>
      <c r="O221" s="241"/>
      <c r="P221" s="241"/>
      <c r="Q221" s="241"/>
      <c r="R221" s="241"/>
      <c r="S221" s="241"/>
      <c r="T221" s="241"/>
      <c r="U221" s="241" t="s">
        <v>368</v>
      </c>
      <c r="V221" s="241"/>
      <c r="W221" s="241"/>
      <c r="X221" s="241"/>
      <c r="Y221" s="241"/>
      <c r="Z221" s="241"/>
      <c r="AA221" s="241"/>
      <c r="AB221" s="241"/>
      <c r="AC221" s="241" t="s">
        <v>316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row>
    <row r="222" spans="1:49" s="240" customFormat="1" ht="15" customHeight="1">
      <c r="A222" s="241"/>
      <c r="B222" s="241"/>
      <c r="C222" s="241"/>
      <c r="D222" s="241"/>
      <c r="E222" s="241"/>
      <c r="F222" s="241"/>
      <c r="G222" s="241"/>
      <c r="H222" s="241"/>
      <c r="I222" s="241"/>
      <c r="J222" s="241"/>
      <c r="K222" s="241"/>
      <c r="L222" s="241"/>
      <c r="M222" s="241"/>
      <c r="N222" s="241"/>
      <c r="O222" s="241"/>
      <c r="P222" s="241"/>
      <c r="Q222" s="241"/>
      <c r="R222" s="241"/>
      <c r="S222" s="241"/>
      <c r="T222" s="241"/>
      <c r="U222" s="241" t="s">
        <v>369</v>
      </c>
      <c r="V222" s="241"/>
      <c r="W222" s="241"/>
      <c r="X222" s="241"/>
      <c r="Y222" s="241"/>
      <c r="Z222" s="241"/>
      <c r="AA222" s="241"/>
      <c r="AB222" s="241"/>
      <c r="AC222" s="241" t="s">
        <v>350</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row>
    <row r="223" spans="1:49" s="240" customFormat="1" ht="15" customHeight="1">
      <c r="A223" s="241"/>
      <c r="B223" s="241"/>
      <c r="C223" s="241"/>
      <c r="D223" s="241"/>
      <c r="E223" s="241"/>
      <c r="F223" s="241"/>
      <c r="G223" s="241"/>
      <c r="H223" s="241"/>
      <c r="I223" s="241"/>
      <c r="J223" s="241"/>
      <c r="K223" s="241"/>
      <c r="L223" s="241"/>
      <c r="M223" s="241"/>
      <c r="N223" s="241"/>
      <c r="O223" s="241"/>
      <c r="P223" s="241"/>
      <c r="Q223" s="241"/>
      <c r="R223" s="241"/>
      <c r="S223" s="241"/>
      <c r="T223" s="241"/>
      <c r="U223" s="241" t="s">
        <v>370</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row>
    <row r="224" spans="1:49" s="240" customFormat="1" ht="15" customHeight="1">
      <c r="A224" s="241"/>
      <c r="B224" s="241"/>
      <c r="C224" s="241"/>
      <c r="D224" s="241"/>
      <c r="E224" s="241"/>
      <c r="F224" s="241"/>
      <c r="G224" s="241"/>
      <c r="H224" s="241"/>
      <c r="I224" s="241"/>
      <c r="J224" s="241"/>
      <c r="K224" s="241"/>
      <c r="L224" s="241"/>
      <c r="M224" s="241"/>
      <c r="N224" s="241"/>
      <c r="O224" s="241"/>
      <c r="P224" s="241"/>
      <c r="Q224" s="241"/>
      <c r="R224" s="241"/>
      <c r="S224" s="241"/>
      <c r="T224" s="241"/>
      <c r="U224" s="241" t="s">
        <v>269</v>
      </c>
      <c r="V224" s="241"/>
      <c r="W224" s="241"/>
      <c r="X224" s="241"/>
      <c r="Y224" s="241"/>
      <c r="Z224" s="241"/>
      <c r="AA224" s="241"/>
      <c r="AB224" s="241"/>
      <c r="AC224" s="241" t="s">
        <v>350</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row>
    <row r="225" spans="1:49" s="240" customFormat="1" ht="15" customHeight="1">
      <c r="A225" s="241"/>
      <c r="B225" s="241"/>
      <c r="C225" s="241"/>
      <c r="D225" s="241"/>
      <c r="E225" s="241"/>
      <c r="F225" s="241"/>
      <c r="G225" s="241"/>
      <c r="H225" s="241"/>
      <c r="I225" s="241"/>
      <c r="J225" s="241"/>
      <c r="K225" s="241"/>
      <c r="L225" s="241"/>
      <c r="M225" s="241"/>
      <c r="N225" s="241"/>
      <c r="O225" s="241"/>
      <c r="P225" s="241"/>
      <c r="Q225" s="241"/>
      <c r="R225" s="241"/>
      <c r="S225" s="241"/>
      <c r="T225" s="241"/>
      <c r="U225" s="241" t="s">
        <v>371</v>
      </c>
      <c r="V225" s="241"/>
      <c r="W225" s="241"/>
      <c r="X225" s="241"/>
      <c r="Y225" s="241"/>
      <c r="Z225" s="241"/>
      <c r="AA225" s="241"/>
      <c r="AB225" s="241"/>
      <c r="AC225" s="241" t="s">
        <v>311</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row>
    <row r="226" spans="1:49" s="240" customFormat="1" ht="15" customHeight="1">
      <c r="A226" s="241"/>
      <c r="B226" s="241"/>
      <c r="C226" s="241"/>
      <c r="D226" s="241"/>
      <c r="E226" s="241"/>
      <c r="F226" s="241"/>
      <c r="G226" s="241"/>
      <c r="H226" s="241"/>
      <c r="I226" s="241"/>
      <c r="J226" s="241"/>
      <c r="K226" s="241"/>
      <c r="L226" s="241"/>
      <c r="M226" s="241"/>
      <c r="N226" s="241"/>
      <c r="O226" s="241"/>
      <c r="P226" s="241"/>
      <c r="Q226" s="241"/>
      <c r="R226" s="241"/>
      <c r="S226" s="241"/>
      <c r="T226" s="241"/>
      <c r="U226" s="241" t="s">
        <v>372</v>
      </c>
      <c r="V226" s="241"/>
      <c r="W226" s="241"/>
      <c r="X226" s="241"/>
      <c r="Y226" s="241"/>
      <c r="Z226" s="241"/>
      <c r="AA226" s="241"/>
      <c r="AB226" s="241"/>
      <c r="AC226" s="241" t="s">
        <v>322</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row>
    <row r="227" spans="1:49" s="240" customFormat="1" ht="15" customHeight="1">
      <c r="A227" s="241"/>
      <c r="B227" s="241"/>
      <c r="C227" s="241"/>
      <c r="D227" s="241"/>
      <c r="E227" s="241"/>
      <c r="F227" s="241"/>
      <c r="G227" s="241"/>
      <c r="H227" s="241"/>
      <c r="I227" s="241"/>
      <c r="J227" s="241"/>
      <c r="K227" s="241"/>
      <c r="L227" s="241"/>
      <c r="M227" s="241"/>
      <c r="N227" s="241"/>
      <c r="O227" s="241"/>
      <c r="P227" s="241"/>
      <c r="Q227" s="241"/>
      <c r="R227" s="241"/>
      <c r="S227" s="241"/>
      <c r="T227" s="241"/>
      <c r="U227" s="241" t="s">
        <v>373</v>
      </c>
      <c r="V227" s="241"/>
      <c r="W227" s="241"/>
      <c r="X227" s="241"/>
      <c r="Y227" s="241"/>
      <c r="Z227" s="241"/>
      <c r="AA227" s="241"/>
      <c r="AB227" s="241"/>
      <c r="AC227" s="241" t="s">
        <v>325</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row>
    <row r="228" spans="1:49" s="240" customFormat="1" ht="15" customHeight="1">
      <c r="A228" s="241"/>
      <c r="B228" s="241"/>
      <c r="C228" s="241"/>
      <c r="D228" s="241"/>
      <c r="E228" s="241"/>
      <c r="F228" s="241"/>
      <c r="G228" s="241"/>
      <c r="H228" s="241"/>
      <c r="I228" s="241"/>
      <c r="J228" s="241"/>
      <c r="K228" s="241"/>
      <c r="L228" s="241"/>
      <c r="M228" s="241"/>
      <c r="N228" s="241"/>
      <c r="O228" s="241"/>
      <c r="P228" s="241"/>
      <c r="Q228" s="241"/>
      <c r="R228" s="241"/>
      <c r="S228" s="241"/>
      <c r="T228" s="241"/>
      <c r="U228" s="241" t="s">
        <v>374</v>
      </c>
      <c r="V228" s="241"/>
      <c r="W228" s="241"/>
      <c r="X228" s="241"/>
      <c r="Y228" s="241"/>
      <c r="Z228" s="241"/>
      <c r="AA228" s="241"/>
      <c r="AB228" s="241"/>
      <c r="AC228" s="241" t="s">
        <v>316</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row>
    <row r="229" spans="1:49" s="240" customFormat="1" ht="15" customHeight="1">
      <c r="A229" s="241"/>
      <c r="B229" s="241"/>
      <c r="C229" s="241"/>
      <c r="D229" s="241"/>
      <c r="E229" s="241"/>
      <c r="F229" s="241"/>
      <c r="G229" s="241"/>
      <c r="H229" s="241"/>
      <c r="I229" s="241"/>
      <c r="J229" s="241"/>
      <c r="K229" s="241"/>
      <c r="L229" s="241"/>
      <c r="M229" s="241"/>
      <c r="N229" s="241"/>
      <c r="O229" s="241"/>
      <c r="P229" s="241"/>
      <c r="Q229" s="241"/>
      <c r="R229" s="241"/>
      <c r="S229" s="241"/>
      <c r="T229" s="241"/>
      <c r="U229" s="241" t="s">
        <v>375</v>
      </c>
      <c r="V229" s="241"/>
      <c r="W229" s="241"/>
      <c r="X229" s="241"/>
      <c r="Y229" s="241"/>
      <c r="Z229" s="241"/>
      <c r="AA229" s="241"/>
      <c r="AB229" s="241"/>
      <c r="AC229" s="241" t="s">
        <v>313</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row>
    <row r="230" spans="1:49" s="240" customFormat="1" ht="15" customHeight="1">
      <c r="A230" s="241"/>
      <c r="B230" s="241"/>
      <c r="C230" s="241"/>
      <c r="D230" s="241"/>
      <c r="E230" s="241"/>
      <c r="F230" s="241"/>
      <c r="G230" s="241"/>
      <c r="H230" s="241"/>
      <c r="I230" s="241"/>
      <c r="J230" s="241"/>
      <c r="K230" s="241"/>
      <c r="L230" s="241"/>
      <c r="M230" s="241"/>
      <c r="N230" s="241"/>
      <c r="O230" s="241"/>
      <c r="P230" s="241"/>
      <c r="Q230" s="241"/>
      <c r="R230" s="241"/>
      <c r="S230" s="241"/>
      <c r="T230" s="241"/>
      <c r="U230" s="241" t="s">
        <v>376</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row>
    <row r="231" spans="1:49" s="240" customFormat="1" ht="15" customHeight="1">
      <c r="A231" s="241"/>
      <c r="B231" s="241"/>
      <c r="C231" s="241"/>
      <c r="D231" s="241"/>
      <c r="E231" s="241"/>
      <c r="F231" s="241"/>
      <c r="G231" s="241"/>
      <c r="H231" s="241"/>
      <c r="I231" s="241"/>
      <c r="J231" s="241"/>
      <c r="K231" s="241"/>
      <c r="L231" s="241"/>
      <c r="M231" s="241"/>
      <c r="N231" s="241"/>
      <c r="O231" s="241"/>
      <c r="P231" s="241"/>
      <c r="Q231" s="241"/>
      <c r="R231" s="241"/>
      <c r="S231" s="241"/>
      <c r="T231" s="241"/>
      <c r="U231" s="241" t="s">
        <v>377</v>
      </c>
      <c r="V231" s="241"/>
      <c r="W231" s="241"/>
      <c r="X231" s="241"/>
      <c r="Y231" s="241"/>
      <c r="Z231" s="241"/>
      <c r="AA231" s="241"/>
      <c r="AB231" s="241"/>
      <c r="AC231" s="241" t="s">
        <v>313</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row>
    <row r="232" spans="1:49" s="240" customFormat="1" ht="15" customHeight="1">
      <c r="A232" s="241"/>
      <c r="B232" s="241"/>
      <c r="C232" s="241"/>
      <c r="D232" s="241"/>
      <c r="E232" s="241"/>
      <c r="F232" s="241"/>
      <c r="G232" s="241"/>
      <c r="H232" s="241"/>
      <c r="I232" s="241"/>
      <c r="J232" s="241"/>
      <c r="K232" s="241"/>
      <c r="L232" s="241"/>
      <c r="M232" s="241"/>
      <c r="N232" s="241"/>
      <c r="O232" s="241"/>
      <c r="P232" s="241"/>
      <c r="Q232" s="241"/>
      <c r="R232" s="241"/>
      <c r="S232" s="241"/>
      <c r="T232" s="241"/>
      <c r="U232" s="241" t="s">
        <v>378</v>
      </c>
      <c r="V232" s="241"/>
      <c r="W232" s="241"/>
      <c r="X232" s="241"/>
      <c r="Y232" s="241"/>
      <c r="Z232" s="241"/>
      <c r="AA232" s="241"/>
      <c r="AB232" s="241"/>
      <c r="AC232" s="241" t="s">
        <v>313</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row>
    <row r="233" spans="1:49" s="240" customFormat="1" ht="15" customHeight="1">
      <c r="A233" s="241"/>
      <c r="B233" s="241"/>
      <c r="C233" s="241"/>
      <c r="D233" s="241"/>
      <c r="E233" s="241"/>
      <c r="F233" s="241"/>
      <c r="G233" s="241"/>
      <c r="H233" s="241"/>
      <c r="I233" s="241"/>
      <c r="J233" s="241"/>
      <c r="K233" s="241"/>
      <c r="L233" s="241"/>
      <c r="M233" s="241"/>
      <c r="N233" s="241"/>
      <c r="O233" s="241"/>
      <c r="P233" s="241"/>
      <c r="Q233" s="241"/>
      <c r="R233" s="241"/>
      <c r="S233" s="241"/>
      <c r="T233" s="241"/>
      <c r="U233" s="241" t="s">
        <v>379</v>
      </c>
      <c r="V233" s="241"/>
      <c r="W233" s="241"/>
      <c r="X233" s="241"/>
      <c r="Y233" s="241"/>
      <c r="Z233" s="241"/>
      <c r="AA233" s="241"/>
      <c r="AB233" s="241"/>
      <c r="AC233" s="241" t="s">
        <v>316</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row>
    <row r="234" spans="1:49" s="240" customFormat="1" ht="15" customHeight="1">
      <c r="A234" s="241"/>
      <c r="B234" s="241"/>
      <c r="C234" s="241"/>
      <c r="D234" s="241"/>
      <c r="E234" s="241"/>
      <c r="F234" s="241"/>
      <c r="G234" s="241"/>
      <c r="H234" s="241"/>
      <c r="I234" s="241"/>
      <c r="J234" s="241"/>
      <c r="K234" s="241"/>
      <c r="L234" s="241"/>
      <c r="M234" s="241"/>
      <c r="N234" s="241"/>
      <c r="O234" s="241"/>
      <c r="P234" s="241"/>
      <c r="Q234" s="241"/>
      <c r="R234" s="241"/>
      <c r="S234" s="241"/>
      <c r="T234" s="241"/>
      <c r="U234" s="241" t="s">
        <v>380</v>
      </c>
      <c r="V234" s="241"/>
      <c r="W234" s="241"/>
      <c r="X234" s="241"/>
      <c r="Y234" s="241"/>
      <c r="Z234" s="241"/>
      <c r="AA234" s="241"/>
      <c r="AB234" s="241"/>
      <c r="AC234" s="241" t="s">
        <v>313</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row>
    <row r="235" spans="1:49" s="240" customFormat="1" ht="15" customHeight="1">
      <c r="A235" s="241"/>
      <c r="B235" s="241"/>
      <c r="C235" s="241"/>
      <c r="D235" s="241"/>
      <c r="E235" s="241"/>
      <c r="F235" s="241"/>
      <c r="G235" s="241"/>
      <c r="H235" s="241"/>
      <c r="I235" s="241"/>
      <c r="J235" s="241"/>
      <c r="K235" s="241"/>
      <c r="L235" s="241"/>
      <c r="M235" s="241"/>
      <c r="N235" s="241"/>
      <c r="O235" s="241"/>
      <c r="P235" s="241"/>
      <c r="Q235" s="241"/>
      <c r="R235" s="241"/>
      <c r="S235" s="241"/>
      <c r="T235" s="241"/>
      <c r="U235" s="241" t="s">
        <v>381</v>
      </c>
      <c r="V235" s="241"/>
      <c r="W235" s="241"/>
      <c r="X235" s="241"/>
      <c r="Y235" s="241"/>
      <c r="Z235" s="241"/>
      <c r="AA235" s="241"/>
      <c r="AB235" s="241"/>
      <c r="AC235" s="241" t="s">
        <v>350</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row>
    <row r="236" spans="1:49" s="240" customFormat="1" ht="15" customHeight="1">
      <c r="A236" s="241"/>
      <c r="B236" s="241"/>
      <c r="C236" s="241"/>
      <c r="D236" s="241"/>
      <c r="E236" s="241"/>
      <c r="F236" s="241"/>
      <c r="G236" s="241"/>
      <c r="H236" s="241"/>
      <c r="I236" s="241"/>
      <c r="J236" s="241"/>
      <c r="K236" s="241"/>
      <c r="L236" s="241"/>
      <c r="M236" s="241"/>
      <c r="N236" s="241"/>
      <c r="O236" s="241"/>
      <c r="P236" s="241"/>
      <c r="Q236" s="241"/>
      <c r="R236" s="241"/>
      <c r="S236" s="241"/>
      <c r="T236" s="241"/>
      <c r="U236" s="241" t="s">
        <v>382</v>
      </c>
      <c r="V236" s="241"/>
      <c r="W236" s="241"/>
      <c r="X236" s="241"/>
      <c r="Y236" s="241"/>
      <c r="Z236" s="241"/>
      <c r="AA236" s="241"/>
      <c r="AB236" s="241"/>
      <c r="AC236" s="241" t="s">
        <v>316</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row>
    <row r="237" spans="1:49" s="240" customFormat="1" ht="15" customHeight="1">
      <c r="A237" s="241"/>
      <c r="B237" s="241"/>
      <c r="C237" s="241"/>
      <c r="D237" s="241"/>
      <c r="E237" s="241"/>
      <c r="F237" s="241"/>
      <c r="G237" s="241"/>
      <c r="H237" s="241"/>
      <c r="I237" s="241"/>
      <c r="J237" s="241"/>
      <c r="K237" s="241"/>
      <c r="L237" s="241"/>
      <c r="M237" s="241"/>
      <c r="N237" s="241"/>
      <c r="O237" s="241"/>
      <c r="P237" s="241"/>
      <c r="Q237" s="241"/>
      <c r="R237" s="241"/>
      <c r="S237" s="241"/>
      <c r="T237" s="241"/>
      <c r="U237" s="241" t="s">
        <v>383</v>
      </c>
      <c r="V237" s="241"/>
      <c r="W237" s="241"/>
      <c r="X237" s="241"/>
      <c r="Y237" s="241"/>
      <c r="Z237" s="241"/>
      <c r="AA237" s="241"/>
      <c r="AB237" s="241"/>
      <c r="AC237" s="241" t="s">
        <v>350</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row>
    <row r="238" spans="1:49" s="240" customFormat="1" ht="15" customHeight="1">
      <c r="A238" s="241"/>
      <c r="B238" s="241"/>
      <c r="C238" s="241"/>
      <c r="D238" s="241"/>
      <c r="E238" s="241"/>
      <c r="F238" s="241"/>
      <c r="G238" s="241"/>
      <c r="H238" s="241"/>
      <c r="I238" s="241"/>
      <c r="J238" s="241"/>
      <c r="K238" s="241"/>
      <c r="L238" s="241"/>
      <c r="M238" s="241"/>
      <c r="N238" s="241"/>
      <c r="O238" s="241"/>
      <c r="P238" s="241"/>
      <c r="Q238" s="241"/>
      <c r="R238" s="241"/>
      <c r="S238" s="241"/>
      <c r="T238" s="241"/>
      <c r="U238" s="241" t="s">
        <v>384</v>
      </c>
      <c r="V238" s="241"/>
      <c r="W238" s="241"/>
      <c r="X238" s="241"/>
      <c r="Y238" s="241"/>
      <c r="Z238" s="241"/>
      <c r="AA238" s="241"/>
      <c r="AB238" s="241"/>
      <c r="AC238" s="241" t="s">
        <v>322</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row>
    <row r="239" spans="1:49" s="240" customFormat="1" ht="15" customHeight="1">
      <c r="A239" s="241"/>
      <c r="B239" s="241"/>
      <c r="C239" s="241"/>
      <c r="D239" s="241"/>
      <c r="E239" s="241"/>
      <c r="F239" s="241"/>
      <c r="G239" s="241"/>
      <c r="H239" s="241"/>
      <c r="I239" s="241"/>
      <c r="J239" s="241"/>
      <c r="K239" s="241"/>
      <c r="L239" s="241"/>
      <c r="M239" s="241"/>
      <c r="N239" s="241"/>
      <c r="O239" s="241"/>
      <c r="P239" s="241"/>
      <c r="Q239" s="241"/>
      <c r="R239" s="241"/>
      <c r="S239" s="241"/>
      <c r="T239" s="241"/>
      <c r="U239" s="241" t="s">
        <v>385</v>
      </c>
      <c r="V239" s="241"/>
      <c r="W239" s="241"/>
      <c r="X239" s="241"/>
      <c r="Y239" s="241"/>
      <c r="Z239" s="241"/>
      <c r="AA239" s="241"/>
      <c r="AB239" s="241"/>
      <c r="AC239" s="241" t="s">
        <v>386</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row>
    <row r="240" spans="1:49" s="240" customFormat="1" ht="15" customHeight="1">
      <c r="A240" s="241"/>
      <c r="B240" s="241"/>
      <c r="C240" s="241"/>
      <c r="D240" s="241"/>
      <c r="E240" s="241"/>
      <c r="F240" s="241"/>
      <c r="G240" s="241"/>
      <c r="H240" s="241"/>
      <c r="I240" s="241"/>
      <c r="J240" s="241"/>
      <c r="K240" s="241"/>
      <c r="L240" s="241"/>
      <c r="M240" s="241"/>
      <c r="N240" s="241"/>
      <c r="O240" s="241"/>
      <c r="P240" s="241"/>
      <c r="Q240" s="241"/>
      <c r="R240" s="241"/>
      <c r="S240" s="241"/>
      <c r="T240" s="241"/>
      <c r="U240" s="241" t="s">
        <v>387</v>
      </c>
      <c r="V240" s="241"/>
      <c r="W240" s="241"/>
      <c r="X240" s="241"/>
      <c r="Y240" s="241"/>
      <c r="Z240" s="241"/>
      <c r="AA240" s="241"/>
      <c r="AB240" s="241"/>
      <c r="AC240" s="241" t="s">
        <v>316</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row>
    <row r="241" spans="1:49" s="240" customFormat="1" ht="15" customHeight="1">
      <c r="A241" s="241"/>
      <c r="B241" s="241"/>
      <c r="C241" s="241"/>
      <c r="D241" s="241"/>
      <c r="E241" s="241"/>
      <c r="F241" s="241"/>
      <c r="G241" s="241"/>
      <c r="H241" s="241"/>
      <c r="I241" s="241"/>
      <c r="J241" s="241"/>
      <c r="K241" s="241"/>
      <c r="L241" s="241"/>
      <c r="M241" s="241"/>
      <c r="N241" s="241"/>
      <c r="O241" s="241"/>
      <c r="P241" s="241"/>
      <c r="Q241" s="241"/>
      <c r="R241" s="241"/>
      <c r="S241" s="241"/>
      <c r="T241" s="241"/>
      <c r="U241" s="241" t="s">
        <v>272</v>
      </c>
      <c r="V241" s="241"/>
      <c r="W241" s="241"/>
      <c r="X241" s="241"/>
      <c r="Y241" s="241"/>
      <c r="Z241" s="241"/>
      <c r="AA241" s="241"/>
      <c r="AB241" s="241"/>
      <c r="AC241" s="241" t="s">
        <v>350</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row>
    <row r="242" spans="1:49" s="240" customFormat="1" ht="15" customHeight="1">
      <c r="A242" s="241"/>
      <c r="B242" s="241"/>
      <c r="C242" s="241"/>
      <c r="D242" s="241"/>
      <c r="E242" s="241"/>
      <c r="F242" s="241"/>
      <c r="G242" s="241"/>
      <c r="H242" s="241"/>
      <c r="I242" s="241"/>
      <c r="J242" s="241"/>
      <c r="K242" s="241"/>
      <c r="L242" s="241"/>
      <c r="M242" s="241"/>
      <c r="N242" s="241"/>
      <c r="O242" s="241"/>
      <c r="P242" s="241"/>
      <c r="Q242" s="241"/>
      <c r="R242" s="241"/>
      <c r="S242" s="241"/>
      <c r="T242" s="241"/>
      <c r="U242" s="241" t="s">
        <v>388</v>
      </c>
      <c r="V242" s="241"/>
      <c r="W242" s="241"/>
      <c r="X242" s="241"/>
      <c r="Y242" s="241"/>
      <c r="Z242" s="241"/>
      <c r="AA242" s="241"/>
      <c r="AB242" s="241"/>
      <c r="AC242" s="241" t="s">
        <v>313</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row>
    <row r="243" spans="1:49" s="240" customFormat="1" ht="15" customHeight="1">
      <c r="A243" s="241"/>
      <c r="B243" s="241"/>
      <c r="C243" s="241"/>
      <c r="D243" s="241"/>
      <c r="E243" s="241"/>
      <c r="F243" s="241"/>
      <c r="G243" s="241"/>
      <c r="H243" s="241"/>
      <c r="I243" s="241"/>
      <c r="J243" s="241"/>
      <c r="K243" s="241"/>
      <c r="L243" s="241"/>
      <c r="M243" s="241"/>
      <c r="N243" s="241"/>
      <c r="O243" s="241"/>
      <c r="P243" s="241"/>
      <c r="Q243" s="241"/>
      <c r="R243" s="241"/>
      <c r="S243" s="241"/>
      <c r="T243" s="241"/>
      <c r="U243" s="241" t="s">
        <v>389</v>
      </c>
      <c r="V243" s="241"/>
      <c r="W243" s="241"/>
      <c r="X243" s="241"/>
      <c r="Y243" s="241"/>
      <c r="Z243" s="241"/>
      <c r="AA243" s="241"/>
      <c r="AB243" s="241"/>
      <c r="AC243" s="241" t="s">
        <v>313</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row>
    <row r="244" spans="1:49" s="240" customFormat="1" ht="15" customHeight="1">
      <c r="A244" s="241"/>
      <c r="B244" s="241"/>
      <c r="C244" s="241"/>
      <c r="D244" s="241"/>
      <c r="E244" s="241"/>
      <c r="F244" s="241"/>
      <c r="G244" s="241"/>
      <c r="H244" s="241"/>
      <c r="I244" s="241"/>
      <c r="J244" s="241"/>
      <c r="K244" s="241"/>
      <c r="L244" s="241"/>
      <c r="M244" s="241"/>
      <c r="N244" s="241"/>
      <c r="O244" s="241"/>
      <c r="P244" s="241"/>
      <c r="Q244" s="241"/>
      <c r="R244" s="241"/>
      <c r="S244" s="241"/>
      <c r="T244" s="241"/>
      <c r="U244" s="241" t="s">
        <v>390</v>
      </c>
      <c r="V244" s="241"/>
      <c r="W244" s="241"/>
      <c r="X244" s="241"/>
      <c r="Y244" s="241"/>
      <c r="Z244" s="241"/>
      <c r="AA244" s="241"/>
      <c r="AB244" s="241"/>
      <c r="AC244" s="241" t="s">
        <v>311</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row>
    <row r="245" spans="1:49" s="240" customFormat="1" ht="15" customHeight="1">
      <c r="A245" s="241"/>
      <c r="B245" s="241"/>
      <c r="C245" s="241"/>
      <c r="D245" s="241"/>
      <c r="E245" s="241"/>
      <c r="F245" s="241"/>
      <c r="G245" s="241"/>
      <c r="H245" s="241"/>
      <c r="I245" s="241"/>
      <c r="J245" s="241"/>
      <c r="K245" s="241"/>
      <c r="L245" s="241"/>
      <c r="M245" s="241"/>
      <c r="N245" s="241"/>
      <c r="O245" s="241"/>
      <c r="P245" s="241"/>
      <c r="Q245" s="241"/>
      <c r="R245" s="241"/>
      <c r="S245" s="241"/>
      <c r="T245" s="241"/>
      <c r="U245" s="241" t="s">
        <v>391</v>
      </c>
      <c r="V245" s="241"/>
      <c r="W245" s="241"/>
      <c r="X245" s="241"/>
      <c r="Y245" s="241"/>
      <c r="Z245" s="241"/>
      <c r="AA245" s="241"/>
      <c r="AB245" s="241"/>
      <c r="AC245" s="241" t="s">
        <v>325</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row>
    <row r="246" spans="1:49" s="240" customFormat="1" ht="15" customHeight="1">
      <c r="A246" s="241"/>
      <c r="B246" s="241"/>
      <c r="C246" s="241"/>
      <c r="D246" s="241"/>
      <c r="E246" s="241"/>
      <c r="F246" s="241"/>
      <c r="G246" s="241"/>
      <c r="H246" s="241"/>
      <c r="I246" s="241"/>
      <c r="J246" s="241"/>
      <c r="K246" s="241"/>
      <c r="L246" s="241"/>
      <c r="M246" s="241"/>
      <c r="N246" s="241"/>
      <c r="O246" s="241"/>
      <c r="P246" s="241"/>
      <c r="Q246" s="241"/>
      <c r="R246" s="241"/>
      <c r="S246" s="241"/>
      <c r="T246" s="241"/>
      <c r="U246" s="241" t="s">
        <v>392</v>
      </c>
      <c r="V246" s="241"/>
      <c r="W246" s="241"/>
      <c r="X246" s="241"/>
      <c r="Y246" s="241"/>
      <c r="Z246" s="241"/>
      <c r="AA246" s="241"/>
      <c r="AB246" s="241"/>
      <c r="AC246" s="241" t="s">
        <v>325</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row>
    <row r="247" spans="1:49" s="240" customFormat="1" ht="15" customHeight="1">
      <c r="A247" s="241"/>
      <c r="B247" s="241"/>
      <c r="C247" s="241"/>
      <c r="D247" s="241"/>
      <c r="E247" s="241"/>
      <c r="F247" s="241"/>
      <c r="G247" s="241"/>
      <c r="H247" s="241"/>
      <c r="I247" s="241"/>
      <c r="J247" s="241"/>
      <c r="K247" s="241"/>
      <c r="L247" s="241"/>
      <c r="M247" s="241"/>
      <c r="N247" s="241"/>
      <c r="O247" s="241"/>
      <c r="P247" s="241"/>
      <c r="Q247" s="241"/>
      <c r="R247" s="241"/>
      <c r="S247" s="241"/>
      <c r="T247" s="241"/>
      <c r="U247" s="241" t="s">
        <v>393</v>
      </c>
      <c r="V247" s="241"/>
      <c r="W247" s="241"/>
      <c r="X247" s="241"/>
      <c r="Y247" s="241"/>
      <c r="Z247" s="241"/>
      <c r="AA247" s="241"/>
      <c r="AB247" s="241"/>
      <c r="AC247" s="241" t="s">
        <v>386</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row>
    <row r="248" spans="1:49" s="240" customFormat="1" ht="15" customHeight="1">
      <c r="A248" s="241"/>
      <c r="B248" s="241"/>
      <c r="C248" s="241"/>
      <c r="D248" s="241"/>
      <c r="E248" s="241"/>
      <c r="F248" s="241"/>
      <c r="G248" s="241"/>
      <c r="H248" s="241"/>
      <c r="I248" s="241"/>
      <c r="J248" s="241"/>
      <c r="K248" s="241"/>
      <c r="L248" s="241"/>
      <c r="M248" s="241"/>
      <c r="N248" s="241"/>
      <c r="O248" s="241"/>
      <c r="P248" s="241"/>
      <c r="Q248" s="241"/>
      <c r="R248" s="241"/>
      <c r="S248" s="241"/>
      <c r="T248" s="241"/>
      <c r="U248" s="241" t="s">
        <v>394</v>
      </c>
      <c r="V248" s="241"/>
      <c r="W248" s="241"/>
      <c r="X248" s="241"/>
      <c r="Y248" s="241"/>
      <c r="Z248" s="241"/>
      <c r="AA248" s="241"/>
      <c r="AB248" s="241"/>
      <c r="AC248" s="241" t="s">
        <v>311</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row>
    <row r="249" spans="1:49" s="240" customFormat="1" ht="15" customHeight="1">
      <c r="A249" s="241"/>
      <c r="B249" s="241"/>
      <c r="C249" s="241"/>
      <c r="D249" s="241"/>
      <c r="E249" s="241"/>
      <c r="F249" s="241"/>
      <c r="G249" s="241"/>
      <c r="H249" s="241"/>
      <c r="I249" s="241"/>
      <c r="J249" s="241"/>
      <c r="K249" s="241"/>
      <c r="L249" s="241"/>
      <c r="M249" s="241"/>
      <c r="N249" s="241"/>
      <c r="O249" s="241"/>
      <c r="P249" s="241"/>
      <c r="Q249" s="241"/>
      <c r="R249" s="241"/>
      <c r="S249" s="241"/>
      <c r="T249" s="241"/>
      <c r="U249" s="241" t="s">
        <v>395</v>
      </c>
      <c r="V249" s="241"/>
      <c r="W249" s="241"/>
      <c r="X249" s="241"/>
      <c r="Y249" s="241"/>
      <c r="Z249" s="241"/>
      <c r="AA249" s="241"/>
      <c r="AB249" s="241"/>
      <c r="AC249" s="241" t="s">
        <v>325</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row>
    <row r="250" spans="1:49" s="240" customFormat="1" ht="15" customHeight="1">
      <c r="A250" s="241"/>
      <c r="B250" s="241"/>
      <c r="C250" s="241"/>
      <c r="D250" s="241"/>
      <c r="E250" s="241"/>
      <c r="F250" s="241"/>
      <c r="G250" s="241"/>
      <c r="H250" s="241"/>
      <c r="I250" s="241"/>
      <c r="J250" s="241"/>
      <c r="K250" s="241"/>
      <c r="L250" s="241"/>
      <c r="M250" s="241"/>
      <c r="N250" s="241"/>
      <c r="O250" s="241"/>
      <c r="P250" s="241"/>
      <c r="Q250" s="241"/>
      <c r="R250" s="241"/>
      <c r="S250" s="241"/>
      <c r="T250" s="241"/>
      <c r="U250" s="241" t="s">
        <v>396</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row>
    <row r="251" spans="1:49" s="240" customFormat="1" ht="15" customHeight="1">
      <c r="A251" s="241"/>
      <c r="B251" s="241"/>
      <c r="C251" s="241"/>
      <c r="D251" s="241"/>
      <c r="E251" s="241"/>
      <c r="F251" s="241"/>
      <c r="G251" s="241"/>
      <c r="H251" s="241"/>
      <c r="I251" s="241"/>
      <c r="J251" s="241"/>
      <c r="K251" s="241"/>
      <c r="L251" s="241"/>
      <c r="M251" s="241"/>
      <c r="N251" s="241"/>
      <c r="O251" s="241"/>
      <c r="P251" s="241"/>
      <c r="Q251" s="241"/>
      <c r="R251" s="241"/>
      <c r="S251" s="241"/>
      <c r="T251" s="241"/>
      <c r="U251" s="241" t="s">
        <v>397</v>
      </c>
      <c r="V251" s="241"/>
      <c r="W251" s="241"/>
      <c r="X251" s="241"/>
      <c r="Y251" s="241"/>
      <c r="Z251" s="241"/>
      <c r="AA251" s="241"/>
      <c r="AB251" s="241"/>
      <c r="AC251" s="241" t="s">
        <v>316</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row>
    <row r="252" spans="1:49" s="240" customFormat="1" ht="15" customHeight="1">
      <c r="A252" s="241"/>
      <c r="B252" s="241"/>
      <c r="C252" s="241"/>
      <c r="D252" s="241"/>
      <c r="E252" s="241"/>
      <c r="F252" s="241"/>
      <c r="G252" s="241"/>
      <c r="H252" s="241"/>
      <c r="I252" s="241"/>
      <c r="J252" s="241"/>
      <c r="K252" s="241"/>
      <c r="L252" s="241"/>
      <c r="M252" s="241"/>
      <c r="N252" s="241"/>
      <c r="O252" s="241"/>
      <c r="P252" s="241"/>
      <c r="Q252" s="241"/>
      <c r="R252" s="241"/>
      <c r="S252" s="241"/>
      <c r="T252" s="241"/>
      <c r="U252" s="241" t="s">
        <v>398</v>
      </c>
      <c r="V252" s="241"/>
      <c r="W252" s="241"/>
      <c r="X252" s="241"/>
      <c r="Y252" s="241"/>
      <c r="Z252" s="241"/>
      <c r="AA252" s="241"/>
      <c r="AB252" s="241"/>
      <c r="AC252" s="241" t="s">
        <v>316</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row>
    <row r="253" spans="1:49" s="240" customFormat="1" ht="15" customHeight="1">
      <c r="A253" s="241"/>
      <c r="B253" s="241"/>
      <c r="C253" s="241"/>
      <c r="D253" s="241"/>
      <c r="E253" s="241"/>
      <c r="F253" s="241"/>
      <c r="G253" s="241"/>
      <c r="H253" s="241"/>
      <c r="I253" s="241"/>
      <c r="J253" s="241"/>
      <c r="K253" s="241"/>
      <c r="L253" s="241"/>
      <c r="M253" s="241"/>
      <c r="N253" s="241"/>
      <c r="O253" s="241"/>
      <c r="P253" s="241"/>
      <c r="Q253" s="241"/>
      <c r="R253" s="241"/>
      <c r="S253" s="241"/>
      <c r="T253" s="241"/>
      <c r="U253" s="241" t="s">
        <v>399</v>
      </c>
      <c r="V253" s="241"/>
      <c r="W253" s="241"/>
      <c r="X253" s="241"/>
      <c r="Y253" s="241"/>
      <c r="Z253" s="241"/>
      <c r="AA253" s="241"/>
      <c r="AB253" s="241"/>
      <c r="AC253" s="241" t="s">
        <v>325</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row>
    <row r="254" spans="1:49" s="240" customFormat="1" ht="15" customHeight="1">
      <c r="A254" s="241"/>
      <c r="B254" s="241"/>
      <c r="C254" s="241"/>
      <c r="D254" s="241"/>
      <c r="E254" s="241"/>
      <c r="F254" s="241"/>
      <c r="G254" s="241"/>
      <c r="H254" s="241"/>
      <c r="I254" s="241"/>
      <c r="J254" s="241"/>
      <c r="K254" s="241"/>
      <c r="L254" s="241"/>
      <c r="M254" s="241"/>
      <c r="N254" s="241"/>
      <c r="O254" s="241"/>
      <c r="P254" s="241"/>
      <c r="Q254" s="241"/>
      <c r="R254" s="241"/>
      <c r="S254" s="241"/>
      <c r="T254" s="241"/>
      <c r="U254" s="241" t="s">
        <v>400</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row>
    <row r="255" spans="1:49" s="240" customFormat="1" ht="15" customHeight="1">
      <c r="A255" s="241"/>
      <c r="B255" s="241"/>
      <c r="C255" s="241"/>
      <c r="D255" s="241"/>
      <c r="E255" s="241"/>
      <c r="F255" s="241"/>
      <c r="G255" s="241"/>
      <c r="H255" s="241"/>
      <c r="I255" s="241"/>
      <c r="J255" s="241"/>
      <c r="K255" s="241"/>
      <c r="L255" s="241"/>
      <c r="M255" s="241"/>
      <c r="N255" s="241"/>
      <c r="O255" s="241"/>
      <c r="P255" s="241"/>
      <c r="Q255" s="241"/>
      <c r="R255" s="241"/>
      <c r="S255" s="241"/>
      <c r="T255" s="241"/>
      <c r="U255" s="241" t="s">
        <v>401</v>
      </c>
      <c r="V255" s="241"/>
      <c r="W255" s="241"/>
      <c r="X255" s="241"/>
      <c r="Y255" s="241"/>
      <c r="Z255" s="241"/>
      <c r="AA255" s="241"/>
      <c r="AB255" s="241"/>
      <c r="AC255" s="241" t="s">
        <v>350</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row>
    <row r="256" spans="1:49" s="240" customFormat="1" ht="15" customHeight="1">
      <c r="A256" s="241"/>
      <c r="B256" s="241"/>
      <c r="C256" s="241"/>
      <c r="D256" s="241"/>
      <c r="E256" s="241"/>
      <c r="F256" s="241"/>
      <c r="G256" s="241"/>
      <c r="H256" s="241"/>
      <c r="I256" s="241"/>
      <c r="J256" s="241"/>
      <c r="K256" s="241"/>
      <c r="L256" s="241"/>
      <c r="M256" s="241"/>
      <c r="N256" s="241"/>
      <c r="O256" s="241"/>
      <c r="P256" s="241"/>
      <c r="Q256" s="241"/>
      <c r="R256" s="241"/>
      <c r="S256" s="241"/>
      <c r="T256" s="241"/>
      <c r="U256" s="241" t="s">
        <v>402</v>
      </c>
      <c r="V256" s="241"/>
      <c r="W256" s="241"/>
      <c r="X256" s="241"/>
      <c r="Y256" s="241"/>
      <c r="Z256" s="241"/>
      <c r="AA256" s="241"/>
      <c r="AB256" s="241"/>
      <c r="AC256" s="241" t="s">
        <v>366</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row>
    <row r="257" spans="1:49" s="240" customFormat="1" ht="15" customHeight="1">
      <c r="A257" s="241"/>
      <c r="B257" s="241"/>
      <c r="C257" s="241"/>
      <c r="D257" s="241"/>
      <c r="E257" s="241"/>
      <c r="F257" s="241"/>
      <c r="G257" s="241"/>
      <c r="H257" s="241"/>
      <c r="I257" s="241"/>
      <c r="J257" s="241"/>
      <c r="K257" s="241"/>
      <c r="L257" s="241"/>
      <c r="M257" s="241"/>
      <c r="N257" s="241"/>
      <c r="O257" s="241"/>
      <c r="P257" s="241"/>
      <c r="Q257" s="241"/>
      <c r="R257" s="241"/>
      <c r="S257" s="241"/>
      <c r="T257" s="241"/>
      <c r="U257" s="241" t="s">
        <v>403</v>
      </c>
      <c r="V257" s="241"/>
      <c r="W257" s="241"/>
      <c r="X257" s="241"/>
      <c r="Y257" s="241"/>
      <c r="Z257" s="241"/>
      <c r="AA257" s="241"/>
      <c r="AB257" s="241"/>
      <c r="AC257" s="241" t="s">
        <v>386</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row>
    <row r="258" spans="1:49" s="240" customFormat="1" ht="15" customHeight="1">
      <c r="A258" s="241"/>
      <c r="B258" s="241"/>
      <c r="C258" s="241"/>
      <c r="D258" s="241"/>
      <c r="E258" s="241"/>
      <c r="F258" s="241"/>
      <c r="G258" s="241"/>
      <c r="H258" s="241"/>
      <c r="I258" s="241"/>
      <c r="J258" s="241"/>
      <c r="K258" s="241"/>
      <c r="L258" s="241"/>
      <c r="M258" s="241"/>
      <c r="N258" s="241"/>
      <c r="O258" s="241"/>
      <c r="P258" s="241"/>
      <c r="Q258" s="241"/>
      <c r="R258" s="241"/>
      <c r="S258" s="241"/>
      <c r="T258" s="241"/>
      <c r="U258" s="241" t="s">
        <v>404</v>
      </c>
      <c r="V258" s="241"/>
      <c r="W258" s="241"/>
      <c r="X258" s="241"/>
      <c r="Y258" s="241"/>
      <c r="Z258" s="241"/>
      <c r="AA258" s="241"/>
      <c r="AB258" s="241"/>
      <c r="AC258" s="241" t="s">
        <v>325</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row>
    <row r="259" spans="1:49" s="240" customFormat="1" ht="15" customHeight="1">
      <c r="A259" s="241"/>
      <c r="B259" s="241"/>
      <c r="C259" s="241"/>
      <c r="D259" s="241"/>
      <c r="E259" s="241"/>
      <c r="F259" s="241"/>
      <c r="G259" s="241"/>
      <c r="H259" s="241"/>
      <c r="I259" s="241"/>
      <c r="J259" s="241"/>
      <c r="K259" s="241"/>
      <c r="L259" s="241"/>
      <c r="M259" s="241"/>
      <c r="N259" s="241"/>
      <c r="O259" s="241"/>
      <c r="P259" s="241"/>
      <c r="Q259" s="241"/>
      <c r="R259" s="241"/>
      <c r="S259" s="241"/>
      <c r="T259" s="241"/>
      <c r="U259" s="241" t="s">
        <v>405</v>
      </c>
      <c r="V259" s="241"/>
      <c r="W259" s="241"/>
      <c r="X259" s="241"/>
      <c r="Y259" s="241"/>
      <c r="Z259" s="241"/>
      <c r="AA259" s="241"/>
      <c r="AB259" s="241"/>
      <c r="AC259" s="241" t="s">
        <v>325</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row>
    <row r="260" spans="1:49" s="240" customFormat="1" ht="15" customHeight="1">
      <c r="A260" s="241"/>
      <c r="B260" s="241"/>
      <c r="C260" s="241"/>
      <c r="D260" s="241"/>
      <c r="E260" s="241"/>
      <c r="F260" s="241"/>
      <c r="G260" s="241"/>
      <c r="H260" s="241"/>
      <c r="I260" s="241"/>
      <c r="J260" s="241"/>
      <c r="K260" s="241"/>
      <c r="L260" s="241"/>
      <c r="M260" s="241"/>
      <c r="N260" s="241"/>
      <c r="O260" s="241"/>
      <c r="P260" s="241"/>
      <c r="Q260" s="241"/>
      <c r="R260" s="241"/>
      <c r="S260" s="241"/>
      <c r="T260" s="241"/>
      <c r="U260" s="241" t="s">
        <v>406</v>
      </c>
      <c r="V260" s="241"/>
      <c r="W260" s="241"/>
      <c r="X260" s="241"/>
      <c r="Y260" s="241"/>
      <c r="Z260" s="241"/>
      <c r="AA260" s="241"/>
      <c r="AB260" s="241"/>
      <c r="AC260" s="241" t="s">
        <v>386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row>
    <row r="261" spans="1:49" s="240" customFormat="1" ht="15" customHeight="1">
      <c r="A261" s="241"/>
      <c r="B261" s="241"/>
      <c r="C261" s="241"/>
      <c r="D261" s="241"/>
      <c r="E261" s="241"/>
      <c r="F261" s="241"/>
      <c r="G261" s="241"/>
      <c r="H261" s="241"/>
      <c r="I261" s="241"/>
      <c r="J261" s="241"/>
      <c r="K261" s="241"/>
      <c r="L261" s="241"/>
      <c r="M261" s="241"/>
      <c r="N261" s="241"/>
      <c r="O261" s="241"/>
      <c r="P261" s="241"/>
      <c r="Q261" s="241"/>
      <c r="R261" s="241"/>
      <c r="S261" s="241"/>
      <c r="T261" s="241"/>
      <c r="U261" s="241" t="s">
        <v>407</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row>
    <row r="262" spans="1:49" s="240" customFormat="1" ht="15" customHeight="1">
      <c r="A262" s="241"/>
      <c r="B262" s="241"/>
      <c r="C262" s="241"/>
      <c r="D262" s="241"/>
      <c r="E262" s="241"/>
      <c r="F262" s="241"/>
      <c r="G262" s="241"/>
      <c r="H262" s="241"/>
      <c r="I262" s="241"/>
      <c r="J262" s="241"/>
      <c r="K262" s="241"/>
      <c r="L262" s="241"/>
      <c r="M262" s="241"/>
      <c r="N262" s="241"/>
      <c r="O262" s="241"/>
      <c r="P262" s="241"/>
      <c r="Q262" s="241"/>
      <c r="R262" s="241"/>
      <c r="S262" s="241"/>
      <c r="T262" s="241"/>
      <c r="U262" s="241" t="s">
        <v>408</v>
      </c>
      <c r="V262" s="241"/>
      <c r="W262" s="241"/>
      <c r="X262" s="241"/>
      <c r="Y262" s="241"/>
      <c r="Z262" s="241"/>
      <c r="AA262" s="241"/>
      <c r="AB262" s="241"/>
      <c r="AC262" s="241" t="s">
        <v>366</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row>
    <row r="263" spans="1:49" s="240" customFormat="1" ht="15" customHeight="1">
      <c r="A263" s="241"/>
      <c r="B263" s="241"/>
      <c r="C263" s="241"/>
      <c r="D263" s="241"/>
      <c r="E263" s="241"/>
      <c r="F263" s="241"/>
      <c r="G263" s="241"/>
      <c r="H263" s="241"/>
      <c r="I263" s="241"/>
      <c r="J263" s="241"/>
      <c r="K263" s="241"/>
      <c r="L263" s="241"/>
      <c r="M263" s="241"/>
      <c r="N263" s="241"/>
      <c r="O263" s="241"/>
      <c r="P263" s="241"/>
      <c r="Q263" s="241"/>
      <c r="R263" s="241"/>
      <c r="S263" s="241"/>
      <c r="T263" s="241"/>
      <c r="U263" s="241" t="s">
        <v>409</v>
      </c>
      <c r="V263" s="241"/>
      <c r="W263" s="241"/>
      <c r="X263" s="241"/>
      <c r="Y263" s="241"/>
      <c r="Z263" s="241"/>
      <c r="AA263" s="241"/>
      <c r="AB263" s="241"/>
      <c r="AC263" s="241" t="s">
        <v>386</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row>
    <row r="264" spans="1:49" s="240" customFormat="1" ht="15" customHeight="1">
      <c r="A264" s="241"/>
      <c r="B264" s="241"/>
      <c r="C264" s="241"/>
      <c r="D264" s="241"/>
      <c r="E264" s="241"/>
      <c r="F264" s="241"/>
      <c r="G264" s="241"/>
      <c r="H264" s="241"/>
      <c r="I264" s="241"/>
      <c r="J264" s="241"/>
      <c r="K264" s="241"/>
      <c r="L264" s="241"/>
      <c r="M264" s="241"/>
      <c r="N264" s="241"/>
      <c r="O264" s="241"/>
      <c r="P264" s="241"/>
      <c r="Q264" s="241"/>
      <c r="R264" s="241"/>
      <c r="S264" s="241"/>
      <c r="T264" s="241"/>
      <c r="U264" s="241" t="s">
        <v>410</v>
      </c>
      <c r="V264" s="241"/>
      <c r="W264" s="241"/>
      <c r="X264" s="241"/>
      <c r="Y264" s="241"/>
      <c r="Z264" s="241"/>
      <c r="AA264" s="241"/>
      <c r="AB264" s="241"/>
      <c r="AC264" s="241" t="s">
        <v>325</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row>
    <row r="265" spans="1:49" s="240" customFormat="1" ht="15" customHeight="1">
      <c r="A265" s="241"/>
      <c r="B265" s="241"/>
      <c r="C265" s="241"/>
      <c r="D265" s="241"/>
      <c r="E265" s="241"/>
      <c r="F265" s="241"/>
      <c r="G265" s="241"/>
      <c r="H265" s="241"/>
      <c r="I265" s="241"/>
      <c r="J265" s="241"/>
      <c r="K265" s="241"/>
      <c r="L265" s="241"/>
      <c r="M265" s="241"/>
      <c r="N265" s="241"/>
      <c r="O265" s="241"/>
      <c r="P265" s="241"/>
      <c r="Q265" s="241"/>
      <c r="R265" s="241"/>
      <c r="S265" s="241"/>
      <c r="T265" s="241"/>
      <c r="U265" s="241" t="s">
        <v>411</v>
      </c>
      <c r="V265" s="241"/>
      <c r="W265" s="241"/>
      <c r="X265" s="241"/>
      <c r="Y265" s="241"/>
      <c r="Z265" s="241"/>
      <c r="AA265" s="241"/>
      <c r="AB265" s="241"/>
      <c r="AC265" s="241" t="s">
        <v>316</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row>
    <row r="266" spans="1:49" s="240" customFormat="1" ht="15" customHeight="1">
      <c r="A266" s="241"/>
      <c r="B266" s="241"/>
      <c r="C266" s="241"/>
      <c r="D266" s="241"/>
      <c r="E266" s="241"/>
      <c r="F266" s="241"/>
      <c r="G266" s="241"/>
      <c r="H266" s="241"/>
      <c r="I266" s="241"/>
      <c r="J266" s="241"/>
      <c r="K266" s="241"/>
      <c r="L266" s="241"/>
      <c r="M266" s="241"/>
      <c r="N266" s="241"/>
      <c r="O266" s="241"/>
      <c r="P266" s="241"/>
      <c r="Q266" s="241"/>
      <c r="R266" s="241"/>
      <c r="S266" s="241"/>
      <c r="T266" s="241"/>
      <c r="U266" s="241" t="s">
        <v>412</v>
      </c>
      <c r="V266" s="241"/>
      <c r="W266" s="241"/>
      <c r="X266" s="241"/>
      <c r="Y266" s="241"/>
      <c r="Z266" s="241"/>
      <c r="AA266" s="241"/>
      <c r="AB266" s="241"/>
      <c r="AC266" s="241" t="s">
        <v>350</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row>
    <row r="267" spans="1:49" s="240" customFormat="1" ht="15" customHeight="1">
      <c r="A267" s="241"/>
      <c r="B267" s="241"/>
      <c r="C267" s="241"/>
      <c r="D267" s="241"/>
      <c r="E267" s="241"/>
      <c r="F267" s="241"/>
      <c r="G267" s="241"/>
      <c r="H267" s="241"/>
      <c r="I267" s="241"/>
      <c r="J267" s="241"/>
      <c r="K267" s="241"/>
      <c r="L267" s="241"/>
      <c r="M267" s="241"/>
      <c r="N267" s="241"/>
      <c r="O267" s="241"/>
      <c r="P267" s="241"/>
      <c r="Q267" s="241"/>
      <c r="R267" s="241"/>
      <c r="S267" s="241"/>
      <c r="T267" s="241"/>
      <c r="U267" s="241" t="s">
        <v>413</v>
      </c>
      <c r="V267" s="241"/>
      <c r="W267" s="241"/>
      <c r="X267" s="241"/>
      <c r="Y267" s="241"/>
      <c r="Z267" s="241"/>
      <c r="AA267" s="241"/>
      <c r="AB267" s="241"/>
      <c r="AC267" s="241" t="s">
        <v>325</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row>
    <row r="268" spans="1:49" s="240" customFormat="1" ht="15" customHeight="1">
      <c r="A268" s="241"/>
      <c r="B268" s="241"/>
      <c r="C268" s="241"/>
      <c r="D268" s="241"/>
      <c r="E268" s="241"/>
      <c r="F268" s="241"/>
      <c r="G268" s="241"/>
      <c r="H268" s="241"/>
      <c r="I268" s="241"/>
      <c r="J268" s="241"/>
      <c r="K268" s="241"/>
      <c r="L268" s="241"/>
      <c r="M268" s="241"/>
      <c r="N268" s="241"/>
      <c r="O268" s="241"/>
      <c r="P268" s="241"/>
      <c r="Q268" s="241"/>
      <c r="R268" s="241"/>
      <c r="S268" s="241"/>
      <c r="T268" s="241"/>
      <c r="U268" s="241" t="s">
        <v>414</v>
      </c>
      <c r="V268" s="241"/>
      <c r="W268" s="241"/>
      <c r="X268" s="241"/>
      <c r="Y268" s="241"/>
      <c r="Z268" s="241"/>
      <c r="AA268" s="241"/>
      <c r="AB268" s="241"/>
      <c r="AC268" s="241" t="s">
        <v>386</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row>
    <row r="269" spans="1:49" s="240" customFormat="1" ht="15" customHeight="1">
      <c r="A269" s="241"/>
      <c r="B269" s="241"/>
      <c r="C269" s="241"/>
      <c r="D269" s="241"/>
      <c r="E269" s="241"/>
      <c r="F269" s="241"/>
      <c r="G269" s="241"/>
      <c r="H269" s="241"/>
      <c r="I269" s="241"/>
      <c r="J269" s="241"/>
      <c r="K269" s="241"/>
      <c r="L269" s="241"/>
      <c r="M269" s="241"/>
      <c r="N269" s="241"/>
      <c r="O269" s="241"/>
      <c r="P269" s="241"/>
      <c r="Q269" s="241"/>
      <c r="R269" s="241"/>
      <c r="S269" s="241"/>
      <c r="T269" s="241"/>
      <c r="U269" s="241" t="s">
        <v>415</v>
      </c>
      <c r="V269" s="241"/>
      <c r="W269" s="241"/>
      <c r="X269" s="241"/>
      <c r="Y269" s="241"/>
      <c r="Z269" s="241"/>
      <c r="AA269" s="241"/>
      <c r="AB269" s="241"/>
      <c r="AC269" s="241" t="s">
        <v>316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row>
    <row r="270" spans="1:49" s="240" customFormat="1" ht="15" customHeight="1">
      <c r="A270" s="241"/>
      <c r="B270" s="241"/>
      <c r="C270" s="241"/>
      <c r="D270" s="241"/>
      <c r="E270" s="241"/>
      <c r="F270" s="241"/>
      <c r="G270" s="241"/>
      <c r="H270" s="241"/>
      <c r="I270" s="241"/>
      <c r="J270" s="241"/>
      <c r="K270" s="241"/>
      <c r="L270" s="241"/>
      <c r="M270" s="241"/>
      <c r="N270" s="241"/>
      <c r="O270" s="241"/>
      <c r="P270" s="241"/>
      <c r="Q270" s="241"/>
      <c r="R270" s="241"/>
      <c r="S270" s="241"/>
      <c r="T270" s="241"/>
      <c r="U270" s="241" t="s">
        <v>416</v>
      </c>
      <c r="V270" s="241"/>
      <c r="W270" s="241"/>
      <c r="X270" s="241"/>
      <c r="Y270" s="241"/>
      <c r="Z270" s="241"/>
      <c r="AA270" s="241"/>
      <c r="AB270" s="241"/>
      <c r="AC270" s="241" t="s">
        <v>366</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row>
    <row r="271" spans="1:49" s="240" customFormat="1" ht="15" customHeight="1">
      <c r="A271" s="241"/>
      <c r="B271" s="241"/>
      <c r="C271" s="241"/>
      <c r="D271" s="241"/>
      <c r="E271" s="241"/>
      <c r="F271" s="241"/>
      <c r="G271" s="241"/>
      <c r="H271" s="241"/>
      <c r="I271" s="241"/>
      <c r="J271" s="241"/>
      <c r="K271" s="241"/>
      <c r="L271" s="241"/>
      <c r="M271" s="241"/>
      <c r="N271" s="241"/>
      <c r="O271" s="241"/>
      <c r="P271" s="241"/>
      <c r="Q271" s="241"/>
      <c r="R271" s="241"/>
      <c r="S271" s="241"/>
      <c r="T271" s="241"/>
      <c r="U271" s="241" t="s">
        <v>417</v>
      </c>
      <c r="V271" s="241"/>
      <c r="W271" s="241"/>
      <c r="X271" s="241"/>
      <c r="Y271" s="241"/>
      <c r="Z271" s="241"/>
      <c r="AA271" s="241"/>
      <c r="AB271" s="241"/>
      <c r="AC271" s="241" t="s">
        <v>386</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row>
    <row r="272" spans="1:49" s="240" customFormat="1" ht="15" customHeight="1">
      <c r="A272" s="241"/>
      <c r="B272" s="241"/>
      <c r="C272" s="241"/>
      <c r="D272" s="241"/>
      <c r="E272" s="241"/>
      <c r="F272" s="241"/>
      <c r="G272" s="241"/>
      <c r="H272" s="241"/>
      <c r="I272" s="241"/>
      <c r="J272" s="241"/>
      <c r="K272" s="241"/>
      <c r="L272" s="241"/>
      <c r="M272" s="241"/>
      <c r="N272" s="241"/>
      <c r="O272" s="241"/>
      <c r="P272" s="241"/>
      <c r="Q272" s="241"/>
      <c r="R272" s="241"/>
      <c r="S272" s="241"/>
      <c r="T272" s="241"/>
      <c r="U272" s="241" t="s">
        <v>418</v>
      </c>
      <c r="V272" s="241"/>
      <c r="W272" s="241"/>
      <c r="X272" s="241"/>
      <c r="Y272" s="241"/>
      <c r="Z272" s="241"/>
      <c r="AA272" s="241"/>
      <c r="AB272" s="241"/>
      <c r="AC272" s="241" t="s">
        <v>366</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row>
    <row r="273" spans="1:49" s="240" customFormat="1" ht="15" customHeight="1">
      <c r="A273" s="241"/>
      <c r="B273" s="241"/>
      <c r="C273" s="241"/>
      <c r="D273" s="241"/>
      <c r="E273" s="241"/>
      <c r="F273" s="241"/>
      <c r="G273" s="241"/>
      <c r="H273" s="241"/>
      <c r="I273" s="241"/>
      <c r="J273" s="241"/>
      <c r="K273" s="241"/>
      <c r="L273" s="241"/>
      <c r="M273" s="241"/>
      <c r="N273" s="241"/>
      <c r="O273" s="241"/>
      <c r="P273" s="241"/>
      <c r="Q273" s="241"/>
      <c r="R273" s="241"/>
      <c r="S273" s="241"/>
      <c r="T273" s="241"/>
      <c r="U273" s="241" t="s">
        <v>419</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row>
    <row r="274" spans="1:49" s="240" customFormat="1" ht="15" customHeight="1">
      <c r="A274" s="241"/>
      <c r="B274" s="241"/>
      <c r="C274" s="241"/>
      <c r="D274" s="241"/>
      <c r="E274" s="241"/>
      <c r="F274" s="241"/>
      <c r="G274" s="241"/>
      <c r="H274" s="241"/>
      <c r="I274" s="241"/>
      <c r="J274" s="241"/>
      <c r="K274" s="241"/>
      <c r="L274" s="241"/>
      <c r="M274" s="241"/>
      <c r="N274" s="241"/>
      <c r="O274" s="241"/>
      <c r="P274" s="241"/>
      <c r="Q274" s="241"/>
      <c r="R274" s="241"/>
      <c r="S274" s="241"/>
      <c r="T274" s="241"/>
      <c r="U274" s="241" t="s">
        <v>420</v>
      </c>
      <c r="V274" s="241"/>
      <c r="W274" s="241"/>
      <c r="X274" s="241"/>
      <c r="Y274" s="241"/>
      <c r="Z274" s="241"/>
      <c r="AA274" s="241"/>
      <c r="AB274" s="241"/>
      <c r="AC274" s="241" t="s">
        <v>350</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row>
    <row r="275" spans="1:49" s="240" customFormat="1" ht="15" customHeight="1">
      <c r="A275" s="241"/>
      <c r="B275" s="241"/>
      <c r="C275" s="241"/>
      <c r="D275" s="241"/>
      <c r="E275" s="241"/>
      <c r="F275" s="241"/>
      <c r="G275" s="241"/>
      <c r="H275" s="241"/>
      <c r="I275" s="241"/>
      <c r="J275" s="241"/>
      <c r="K275" s="241"/>
      <c r="L275" s="241"/>
      <c r="M275" s="241"/>
      <c r="N275" s="241"/>
      <c r="O275" s="241"/>
      <c r="P275" s="241"/>
      <c r="Q275" s="241"/>
      <c r="R275" s="241"/>
      <c r="S275" s="241"/>
      <c r="T275" s="241"/>
      <c r="U275" s="241" t="s">
        <v>421</v>
      </c>
      <c r="V275" s="241"/>
      <c r="W275" s="241"/>
      <c r="X275" s="241"/>
      <c r="Y275" s="241"/>
      <c r="Z275" s="241"/>
      <c r="AA275" s="241"/>
      <c r="AB275" s="241"/>
      <c r="AC275" s="241" t="s">
        <v>325</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row>
    <row r="276" spans="1:49" s="240" customFormat="1" ht="15" customHeight="1">
      <c r="A276" s="241"/>
      <c r="B276" s="241"/>
      <c r="C276" s="241"/>
      <c r="D276" s="241"/>
      <c r="E276" s="241"/>
      <c r="F276" s="241"/>
      <c r="G276" s="241"/>
      <c r="H276" s="241"/>
      <c r="I276" s="241"/>
      <c r="J276" s="241"/>
      <c r="K276" s="241"/>
      <c r="L276" s="241"/>
      <c r="M276" s="241"/>
      <c r="N276" s="241"/>
      <c r="O276" s="241"/>
      <c r="P276" s="241"/>
      <c r="Q276" s="241"/>
      <c r="R276" s="241"/>
      <c r="S276" s="241"/>
      <c r="T276" s="241"/>
      <c r="U276" s="241" t="s">
        <v>422</v>
      </c>
      <c r="V276" s="241"/>
      <c r="W276" s="241"/>
      <c r="X276" s="241"/>
      <c r="Y276" s="241"/>
      <c r="Z276" s="241"/>
      <c r="AA276" s="241"/>
      <c r="AB276" s="241"/>
      <c r="AC276" s="241" t="s">
        <v>322</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row>
    <row r="277" spans="1:49" s="240" customFormat="1" ht="15" customHeight="1">
      <c r="A277" s="241"/>
      <c r="B277" s="241"/>
      <c r="C277" s="241"/>
      <c r="D277" s="241"/>
      <c r="E277" s="241"/>
      <c r="F277" s="241"/>
      <c r="G277" s="241"/>
      <c r="H277" s="241"/>
      <c r="I277" s="241"/>
      <c r="J277" s="241"/>
      <c r="K277" s="241"/>
      <c r="L277" s="241"/>
      <c r="M277" s="241"/>
      <c r="N277" s="241"/>
      <c r="O277" s="241"/>
      <c r="P277" s="241"/>
      <c r="Q277" s="241"/>
      <c r="R277" s="241"/>
      <c r="S277" s="241"/>
      <c r="T277" s="241"/>
      <c r="U277" s="241" t="s">
        <v>423</v>
      </c>
      <c r="V277" s="241"/>
      <c r="W277" s="241"/>
      <c r="X277" s="241"/>
      <c r="Y277" s="241"/>
      <c r="Z277" s="241"/>
      <c r="AA277" s="241"/>
      <c r="AB277" s="241"/>
      <c r="AC277" s="241" t="s">
        <v>309</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row>
    <row r="278" spans="1:49" s="240" customFormat="1" ht="15" customHeight="1">
      <c r="A278" s="241"/>
      <c r="B278" s="241"/>
      <c r="C278" s="241"/>
      <c r="D278" s="241"/>
      <c r="E278" s="241"/>
      <c r="F278" s="241"/>
      <c r="G278" s="241"/>
      <c r="H278" s="241"/>
      <c r="I278" s="241"/>
      <c r="J278" s="241"/>
      <c r="K278" s="241"/>
      <c r="L278" s="241"/>
      <c r="M278" s="241"/>
      <c r="N278" s="241"/>
      <c r="O278" s="241"/>
      <c r="P278" s="241"/>
      <c r="Q278" s="241"/>
      <c r="R278" s="241"/>
      <c r="S278" s="241"/>
      <c r="T278" s="241"/>
      <c r="U278" s="241" t="s">
        <v>424</v>
      </c>
      <c r="V278" s="241"/>
      <c r="W278" s="241"/>
      <c r="X278" s="241"/>
      <c r="Y278" s="241"/>
      <c r="Z278" s="241"/>
      <c r="AA278" s="241"/>
      <c r="AB278" s="241"/>
      <c r="AC278" s="241" t="s">
        <v>350</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row>
    <row r="279" spans="1:49" s="240" customFormat="1" ht="15" customHeight="1">
      <c r="A279" s="241"/>
      <c r="B279" s="241"/>
      <c r="C279" s="241"/>
      <c r="D279" s="241"/>
      <c r="E279" s="241"/>
      <c r="F279" s="241"/>
      <c r="G279" s="241"/>
      <c r="H279" s="241"/>
      <c r="I279" s="241"/>
      <c r="J279" s="241"/>
      <c r="K279" s="241"/>
      <c r="L279" s="241"/>
      <c r="M279" s="241"/>
      <c r="N279" s="241"/>
      <c r="O279" s="241"/>
      <c r="P279" s="241"/>
      <c r="Q279" s="241"/>
      <c r="R279" s="241"/>
      <c r="S279" s="241"/>
      <c r="T279" s="241"/>
      <c r="U279" s="241" t="s">
        <v>425</v>
      </c>
      <c r="V279" s="241"/>
      <c r="W279" s="241"/>
      <c r="X279" s="241"/>
      <c r="Y279" s="241"/>
      <c r="Z279" s="241"/>
      <c r="AA279" s="241"/>
      <c r="AB279" s="241"/>
      <c r="AC279" s="241" t="s">
        <v>350</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row>
    <row r="280" spans="1:49" s="240" customFormat="1" ht="15" customHeight="1">
      <c r="A280" s="241"/>
      <c r="B280" s="241"/>
      <c r="C280" s="241"/>
      <c r="D280" s="241"/>
      <c r="E280" s="241"/>
      <c r="F280" s="241"/>
      <c r="G280" s="241"/>
      <c r="H280" s="241"/>
      <c r="I280" s="241"/>
      <c r="J280" s="241"/>
      <c r="K280" s="241"/>
      <c r="L280" s="241"/>
      <c r="M280" s="241"/>
      <c r="N280" s="241"/>
      <c r="O280" s="241"/>
      <c r="P280" s="241"/>
      <c r="Q280" s="241"/>
      <c r="R280" s="241"/>
      <c r="S280" s="241"/>
      <c r="T280" s="241"/>
      <c r="U280" s="241" t="s">
        <v>426</v>
      </c>
      <c r="V280" s="241"/>
      <c r="W280" s="241"/>
      <c r="X280" s="241"/>
      <c r="Y280" s="241"/>
      <c r="Z280" s="241"/>
      <c r="AA280" s="241"/>
      <c r="AB280" s="241"/>
      <c r="AC280" s="241" t="s">
        <v>313</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row>
    <row r="281" spans="1:49" s="240" customFormat="1" ht="15" customHeight="1">
      <c r="A281" s="241"/>
      <c r="B281" s="241"/>
      <c r="C281" s="241"/>
      <c r="D281" s="241"/>
      <c r="E281" s="241"/>
      <c r="F281" s="241"/>
      <c r="G281" s="241"/>
      <c r="H281" s="241"/>
      <c r="I281" s="241"/>
      <c r="J281" s="241"/>
      <c r="K281" s="241"/>
      <c r="L281" s="241"/>
      <c r="M281" s="241"/>
      <c r="N281" s="241"/>
      <c r="O281" s="241"/>
      <c r="P281" s="241"/>
      <c r="Q281" s="241"/>
      <c r="R281" s="241"/>
      <c r="S281" s="241"/>
      <c r="T281" s="241"/>
      <c r="U281" s="241" t="s">
        <v>427</v>
      </c>
      <c r="V281" s="241"/>
      <c r="W281" s="241"/>
      <c r="X281" s="241"/>
      <c r="Y281" s="241"/>
      <c r="Z281" s="241"/>
      <c r="AA281" s="241"/>
      <c r="AB281" s="241"/>
      <c r="AC281" s="241" t="s">
        <v>313</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row>
    <row r="282" spans="1:49" s="240" customFormat="1" ht="15" customHeight="1">
      <c r="A282" s="241"/>
      <c r="B282" s="241"/>
      <c r="C282" s="241"/>
      <c r="D282" s="241"/>
      <c r="E282" s="241"/>
      <c r="F282" s="241"/>
      <c r="G282" s="241"/>
      <c r="H282" s="241"/>
      <c r="I282" s="241"/>
      <c r="J282" s="241"/>
      <c r="K282" s="241"/>
      <c r="L282" s="241"/>
      <c r="M282" s="241"/>
      <c r="N282" s="241"/>
      <c r="O282" s="241"/>
      <c r="P282" s="241"/>
      <c r="Q282" s="241"/>
      <c r="R282" s="241"/>
      <c r="S282" s="241"/>
      <c r="T282" s="241"/>
      <c r="U282" s="241" t="s">
        <v>428</v>
      </c>
      <c r="V282" s="241"/>
      <c r="W282" s="241"/>
      <c r="X282" s="241"/>
      <c r="Y282" s="241"/>
      <c r="Z282" s="241"/>
      <c r="AA282" s="241"/>
      <c r="AB282" s="241"/>
      <c r="AC282" s="241" t="s">
        <v>325</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row>
    <row r="283" spans="1:49" s="240" customFormat="1" ht="15" customHeight="1">
      <c r="A283" s="241"/>
      <c r="B283" s="241"/>
      <c r="C283" s="241"/>
      <c r="D283" s="241"/>
      <c r="E283" s="241"/>
      <c r="F283" s="241"/>
      <c r="G283" s="241"/>
      <c r="H283" s="241"/>
      <c r="I283" s="241"/>
      <c r="J283" s="241"/>
      <c r="K283" s="241"/>
      <c r="L283" s="241"/>
      <c r="M283" s="241"/>
      <c r="N283" s="241"/>
      <c r="O283" s="241"/>
      <c r="P283" s="241"/>
      <c r="Q283" s="241"/>
      <c r="R283" s="241"/>
      <c r="S283" s="241"/>
      <c r="T283" s="241"/>
      <c r="U283" s="241" t="s">
        <v>429</v>
      </c>
      <c r="V283" s="241"/>
      <c r="W283" s="241"/>
      <c r="X283" s="241"/>
      <c r="Y283" s="241"/>
      <c r="Z283" s="241"/>
      <c r="AA283" s="241"/>
      <c r="AB283" s="241"/>
      <c r="AC283" s="241" t="s">
        <v>311</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row>
    <row r="284" spans="1:49" s="240" customFormat="1" ht="15" customHeight="1">
      <c r="A284" s="241"/>
      <c r="B284" s="241"/>
      <c r="C284" s="241"/>
      <c r="D284" s="241"/>
      <c r="E284" s="241"/>
      <c r="F284" s="241"/>
      <c r="G284" s="241"/>
      <c r="H284" s="241"/>
      <c r="I284" s="241"/>
      <c r="J284" s="241"/>
      <c r="K284" s="241"/>
      <c r="L284" s="241"/>
      <c r="M284" s="241"/>
      <c r="N284" s="241"/>
      <c r="O284" s="241"/>
      <c r="P284" s="241"/>
      <c r="Q284" s="241"/>
      <c r="R284" s="241"/>
      <c r="S284" s="241"/>
      <c r="T284" s="241"/>
      <c r="U284" s="241" t="s">
        <v>430</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row>
    <row r="285" spans="1:49" s="240" customFormat="1" ht="15" customHeight="1">
      <c r="A285" s="241"/>
      <c r="B285" s="241"/>
      <c r="C285" s="241"/>
      <c r="D285" s="241"/>
      <c r="E285" s="241"/>
      <c r="F285" s="241"/>
      <c r="G285" s="241"/>
      <c r="H285" s="241"/>
      <c r="I285" s="241"/>
      <c r="J285" s="241"/>
      <c r="K285" s="241"/>
      <c r="L285" s="241"/>
      <c r="M285" s="241"/>
      <c r="N285" s="241"/>
      <c r="O285" s="241"/>
      <c r="P285" s="241"/>
      <c r="Q285" s="241"/>
      <c r="R285" s="241"/>
      <c r="S285" s="241"/>
      <c r="T285" s="241"/>
      <c r="U285" s="241" t="s">
        <v>431</v>
      </c>
      <c r="V285" s="241"/>
      <c r="W285" s="241"/>
      <c r="X285" s="241"/>
      <c r="Y285" s="241"/>
      <c r="Z285" s="241"/>
      <c r="AA285" s="241"/>
      <c r="AB285" s="241"/>
      <c r="AC285" s="241" t="s">
        <v>325</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row>
    <row r="286" spans="1:49" s="240" customFormat="1" ht="15" customHeight="1">
      <c r="A286" s="241"/>
      <c r="B286" s="241"/>
      <c r="C286" s="241"/>
      <c r="D286" s="241"/>
      <c r="E286" s="241"/>
      <c r="F286" s="241"/>
      <c r="G286" s="241"/>
      <c r="H286" s="241"/>
      <c r="I286" s="241"/>
      <c r="J286" s="241"/>
      <c r="K286" s="241"/>
      <c r="L286" s="241"/>
      <c r="M286" s="241"/>
      <c r="N286" s="241"/>
      <c r="O286" s="241"/>
      <c r="P286" s="241"/>
      <c r="Q286" s="241"/>
      <c r="R286" s="241"/>
      <c r="S286" s="241"/>
      <c r="T286" s="241"/>
      <c r="U286" s="241" t="s">
        <v>432</v>
      </c>
      <c r="V286" s="241"/>
      <c r="W286" s="241"/>
      <c r="X286" s="241"/>
      <c r="Y286" s="241"/>
      <c r="Z286" s="241"/>
      <c r="AA286" s="241"/>
      <c r="AB286" s="241"/>
      <c r="AC286" s="241" t="s">
        <v>325</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row>
    <row r="287" spans="1:49" s="240" customFormat="1" ht="15" customHeight="1">
      <c r="A287" s="241"/>
      <c r="B287" s="241"/>
      <c r="C287" s="241"/>
      <c r="D287" s="241"/>
      <c r="E287" s="241"/>
      <c r="F287" s="241"/>
      <c r="G287" s="241"/>
      <c r="H287" s="241"/>
      <c r="I287" s="241"/>
      <c r="J287" s="241"/>
      <c r="K287" s="241"/>
      <c r="L287" s="241"/>
      <c r="M287" s="241"/>
      <c r="N287" s="241"/>
      <c r="O287" s="241"/>
      <c r="P287" s="241"/>
      <c r="Q287" s="241"/>
      <c r="R287" s="241"/>
      <c r="S287" s="241"/>
      <c r="T287" s="241"/>
      <c r="U287" s="241" t="s">
        <v>433</v>
      </c>
      <c r="V287" s="241"/>
      <c r="W287" s="241"/>
      <c r="X287" s="241"/>
      <c r="Y287" s="241"/>
      <c r="Z287" s="241"/>
      <c r="AA287" s="241"/>
      <c r="AB287" s="241"/>
      <c r="AC287" s="241" t="s">
        <v>316</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row>
    <row r="288" spans="1:49" s="240" customFormat="1" ht="15" customHeight="1">
      <c r="A288" s="241"/>
      <c r="B288" s="241"/>
      <c r="C288" s="241"/>
      <c r="D288" s="241"/>
      <c r="E288" s="241"/>
      <c r="F288" s="241"/>
      <c r="G288" s="241"/>
      <c r="H288" s="241"/>
      <c r="I288" s="241"/>
      <c r="J288" s="241"/>
      <c r="K288" s="241"/>
      <c r="L288" s="241"/>
      <c r="M288" s="241"/>
      <c r="N288" s="241"/>
      <c r="O288" s="241"/>
      <c r="P288" s="241"/>
      <c r="Q288" s="241"/>
      <c r="R288" s="241"/>
      <c r="S288" s="241"/>
      <c r="T288" s="241"/>
      <c r="U288" s="241" t="s">
        <v>434</v>
      </c>
      <c r="V288" s="241"/>
      <c r="W288" s="241"/>
      <c r="X288" s="241"/>
      <c r="Y288" s="241"/>
      <c r="Z288" s="241"/>
      <c r="AA288" s="241"/>
      <c r="AB288" s="241"/>
      <c r="AC288" s="241" t="s">
        <v>325</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row>
    <row r="289" spans="1:49" s="240" customFormat="1" ht="15" customHeight="1">
      <c r="A289" s="241"/>
      <c r="B289" s="241"/>
      <c r="C289" s="241"/>
      <c r="D289" s="241"/>
      <c r="E289" s="241"/>
      <c r="F289" s="241"/>
      <c r="G289" s="241"/>
      <c r="H289" s="241"/>
      <c r="I289" s="241"/>
      <c r="J289" s="241"/>
      <c r="K289" s="241"/>
      <c r="L289" s="241"/>
      <c r="M289" s="241"/>
      <c r="N289" s="241"/>
      <c r="O289" s="241"/>
      <c r="P289" s="241"/>
      <c r="Q289" s="241"/>
      <c r="R289" s="241"/>
      <c r="S289" s="241"/>
      <c r="T289" s="241"/>
      <c r="U289" s="241" t="s">
        <v>435</v>
      </c>
      <c r="V289" s="241"/>
      <c r="W289" s="241"/>
      <c r="X289" s="241"/>
      <c r="Y289" s="241"/>
      <c r="Z289" s="241"/>
      <c r="AA289" s="241"/>
      <c r="AB289" s="241"/>
      <c r="AC289" s="241" t="s">
        <v>325</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row>
    <row r="290" spans="1:49" s="240" customFormat="1" ht="15" customHeight="1">
      <c r="A290" s="241"/>
      <c r="B290" s="241"/>
      <c r="C290" s="241"/>
      <c r="D290" s="241"/>
      <c r="E290" s="241"/>
      <c r="F290" s="241"/>
      <c r="G290" s="241"/>
      <c r="H290" s="241"/>
      <c r="I290" s="241"/>
      <c r="J290" s="241"/>
      <c r="K290" s="241"/>
      <c r="L290" s="241"/>
      <c r="M290" s="241"/>
      <c r="N290" s="241"/>
      <c r="O290" s="241"/>
      <c r="P290" s="241"/>
      <c r="Q290" s="241"/>
      <c r="R290" s="241"/>
      <c r="S290" s="241"/>
      <c r="T290" s="241"/>
      <c r="U290" s="241" t="s">
        <v>436</v>
      </c>
      <c r="V290" s="241"/>
      <c r="W290" s="241"/>
      <c r="X290" s="241"/>
      <c r="Y290" s="241"/>
      <c r="Z290" s="241"/>
      <c r="AA290" s="241"/>
      <c r="AB290" s="241"/>
      <c r="AC290" s="241" t="s">
        <v>309</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row>
    <row r="291" spans="1:49" s="240" customFormat="1" ht="15" customHeight="1">
      <c r="A291" s="241"/>
      <c r="B291" s="241"/>
      <c r="C291" s="241"/>
      <c r="D291" s="241"/>
      <c r="E291" s="241"/>
      <c r="F291" s="241"/>
      <c r="G291" s="241"/>
      <c r="H291" s="241"/>
      <c r="I291" s="241"/>
      <c r="J291" s="241"/>
      <c r="K291" s="241"/>
      <c r="L291" s="241"/>
      <c r="M291" s="241"/>
      <c r="N291" s="241"/>
      <c r="O291" s="241"/>
      <c r="P291" s="241"/>
      <c r="Q291" s="241"/>
      <c r="R291" s="241"/>
      <c r="S291" s="241"/>
      <c r="T291" s="241"/>
      <c r="U291" s="241" t="s">
        <v>437</v>
      </c>
      <c r="V291" s="241"/>
      <c r="W291" s="241"/>
      <c r="X291" s="241"/>
      <c r="Y291" s="241"/>
      <c r="Z291" s="241"/>
      <c r="AA291" s="241"/>
      <c r="AB291" s="241"/>
      <c r="AC291" s="241" t="s">
        <v>386</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row>
    <row r="292" spans="1:49" s="240" customFormat="1" ht="15" customHeight="1">
      <c r="A292" s="241"/>
      <c r="B292" s="241"/>
      <c r="C292" s="241"/>
      <c r="D292" s="241"/>
      <c r="E292" s="241"/>
      <c r="F292" s="241"/>
      <c r="G292" s="241"/>
      <c r="H292" s="241"/>
      <c r="I292" s="241"/>
      <c r="J292" s="241"/>
      <c r="K292" s="241"/>
      <c r="L292" s="241"/>
      <c r="M292" s="241"/>
      <c r="N292" s="241"/>
      <c r="O292" s="241"/>
      <c r="P292" s="241"/>
      <c r="Q292" s="241"/>
      <c r="R292" s="241"/>
      <c r="S292" s="241"/>
      <c r="T292" s="241"/>
      <c r="U292" s="241" t="s">
        <v>438</v>
      </c>
      <c r="V292" s="241"/>
      <c r="W292" s="241"/>
      <c r="X292" s="241"/>
      <c r="Y292" s="241"/>
      <c r="Z292" s="241"/>
      <c r="AA292" s="241"/>
      <c r="AB292" s="241"/>
      <c r="AC292" s="241" t="s">
        <v>325</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row>
    <row r="293" spans="1:49" s="240" customFormat="1" ht="15" customHeight="1">
      <c r="A293" s="241"/>
      <c r="B293" s="241"/>
      <c r="C293" s="241"/>
      <c r="D293" s="241"/>
      <c r="E293" s="241"/>
      <c r="F293" s="241"/>
      <c r="G293" s="241"/>
      <c r="H293" s="241"/>
      <c r="I293" s="241"/>
      <c r="J293" s="241"/>
      <c r="K293" s="241"/>
      <c r="L293" s="241"/>
      <c r="M293" s="241"/>
      <c r="N293" s="241"/>
      <c r="O293" s="241"/>
      <c r="P293" s="241"/>
      <c r="Q293" s="241"/>
      <c r="R293" s="241"/>
      <c r="S293" s="241"/>
      <c r="T293" s="241"/>
      <c r="U293" s="241" t="s">
        <v>439</v>
      </c>
      <c r="V293" s="241"/>
      <c r="W293" s="241"/>
      <c r="X293" s="241"/>
      <c r="Y293" s="241"/>
      <c r="Z293" s="241"/>
      <c r="AA293" s="241"/>
      <c r="AB293" s="241"/>
      <c r="AC293" s="241" t="s">
        <v>325</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row>
    <row r="294" spans="1:49" s="240" customFormat="1" ht="15" customHeight="1">
      <c r="A294" s="241"/>
      <c r="B294" s="241"/>
      <c r="C294" s="241"/>
      <c r="D294" s="241"/>
      <c r="E294" s="241"/>
      <c r="F294" s="241"/>
      <c r="G294" s="241"/>
      <c r="H294" s="241"/>
      <c r="I294" s="241"/>
      <c r="J294" s="241"/>
      <c r="K294" s="241"/>
      <c r="L294" s="241"/>
      <c r="M294" s="241"/>
      <c r="N294" s="241"/>
      <c r="O294" s="241"/>
      <c r="P294" s="241"/>
      <c r="Q294" s="241"/>
      <c r="R294" s="241"/>
      <c r="S294" s="241"/>
      <c r="T294" s="241"/>
      <c r="U294" s="241" t="s">
        <v>440</v>
      </c>
      <c r="V294" s="241"/>
      <c r="W294" s="241"/>
      <c r="X294" s="241"/>
      <c r="Y294" s="241"/>
      <c r="Z294" s="241"/>
      <c r="AA294" s="241"/>
      <c r="AB294" s="241"/>
      <c r="AC294" s="241" t="s">
        <v>309</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row>
    <row r="295" spans="1:49" s="240" customFormat="1" ht="15" customHeight="1">
      <c r="A295" s="241"/>
      <c r="B295" s="241"/>
      <c r="C295" s="241"/>
      <c r="D295" s="241"/>
      <c r="E295" s="241"/>
      <c r="F295" s="241"/>
      <c r="G295" s="241"/>
      <c r="H295" s="241"/>
      <c r="I295" s="241"/>
      <c r="J295" s="241"/>
      <c r="K295" s="241"/>
      <c r="L295" s="241"/>
      <c r="M295" s="241"/>
      <c r="N295" s="241"/>
      <c r="O295" s="241"/>
      <c r="P295" s="241"/>
      <c r="Q295" s="241"/>
      <c r="R295" s="241"/>
      <c r="S295" s="241"/>
      <c r="T295" s="241"/>
      <c r="U295" s="241" t="s">
        <v>441</v>
      </c>
      <c r="V295" s="241"/>
      <c r="W295" s="241"/>
      <c r="X295" s="241"/>
      <c r="Y295" s="241"/>
      <c r="Z295" s="241"/>
      <c r="AA295" s="241"/>
      <c r="AB295" s="241"/>
      <c r="AC295" s="241" t="s">
        <v>309</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row>
    <row r="296" spans="1:49" s="240" customFormat="1" ht="15" customHeight="1">
      <c r="A296" s="241"/>
      <c r="B296" s="241"/>
      <c r="C296" s="241"/>
      <c r="D296" s="241"/>
      <c r="E296" s="241"/>
      <c r="F296" s="241"/>
      <c r="G296" s="241"/>
      <c r="H296" s="241"/>
      <c r="I296" s="241"/>
      <c r="J296" s="241"/>
      <c r="K296" s="241"/>
      <c r="L296" s="241"/>
      <c r="M296" s="241"/>
      <c r="N296" s="241"/>
      <c r="O296" s="241"/>
      <c r="P296" s="241"/>
      <c r="Q296" s="241"/>
      <c r="R296" s="241"/>
      <c r="S296" s="241"/>
      <c r="T296" s="241"/>
      <c r="U296" s="241" t="s">
        <v>442</v>
      </c>
      <c r="V296" s="241"/>
      <c r="W296" s="241"/>
      <c r="X296" s="241"/>
      <c r="Y296" s="241"/>
      <c r="Z296" s="241"/>
      <c r="AA296" s="241"/>
      <c r="AB296" s="241"/>
      <c r="AC296" s="241" t="s">
        <v>325</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row>
    <row r="297" spans="1:49" s="240" customFormat="1" ht="15" customHeight="1">
      <c r="A297" s="241"/>
      <c r="B297" s="241"/>
      <c r="C297" s="241"/>
      <c r="D297" s="241"/>
      <c r="E297" s="241"/>
      <c r="F297" s="241"/>
      <c r="G297" s="241"/>
      <c r="H297" s="241"/>
      <c r="I297" s="241"/>
      <c r="J297" s="241"/>
      <c r="K297" s="241"/>
      <c r="L297" s="241"/>
      <c r="M297" s="241"/>
      <c r="N297" s="241"/>
      <c r="O297" s="241"/>
      <c r="P297" s="241"/>
      <c r="Q297" s="241"/>
      <c r="R297" s="241"/>
      <c r="S297" s="241"/>
      <c r="T297" s="241"/>
      <c r="U297" s="241" t="s">
        <v>443</v>
      </c>
      <c r="V297" s="241"/>
      <c r="W297" s="241"/>
      <c r="X297" s="241"/>
      <c r="Y297" s="241"/>
      <c r="Z297" s="241"/>
      <c r="AA297" s="241"/>
      <c r="AB297" s="241"/>
      <c r="AC297" s="241" t="s">
        <v>325</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row>
    <row r="298" spans="1:49" s="240" customFormat="1" ht="15" customHeight="1">
      <c r="A298" s="241"/>
      <c r="B298" s="241"/>
      <c r="C298" s="241"/>
      <c r="D298" s="241"/>
      <c r="E298" s="241"/>
      <c r="F298" s="241"/>
      <c r="G298" s="241"/>
      <c r="H298" s="241"/>
      <c r="I298" s="241"/>
      <c r="J298" s="241"/>
      <c r="K298" s="241"/>
      <c r="L298" s="241"/>
      <c r="M298" s="241"/>
      <c r="N298" s="241"/>
      <c r="O298" s="241"/>
      <c r="P298" s="241"/>
      <c r="Q298" s="241"/>
      <c r="R298" s="241"/>
      <c r="S298" s="241"/>
      <c r="T298" s="241"/>
      <c r="U298" s="241" t="s">
        <v>444</v>
      </c>
      <c r="V298" s="241"/>
      <c r="W298" s="241"/>
      <c r="X298" s="241"/>
      <c r="Y298" s="241"/>
      <c r="Z298" s="241"/>
      <c r="AA298" s="241"/>
      <c r="AB298" s="241"/>
      <c r="AC298" s="241" t="s">
        <v>313</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row>
    <row r="299" spans="1:49" s="240" customFormat="1" ht="15" customHeight="1">
      <c r="A299" s="241"/>
      <c r="B299" s="241"/>
      <c r="C299" s="241"/>
      <c r="D299" s="241"/>
      <c r="E299" s="241"/>
      <c r="F299" s="241"/>
      <c r="G299" s="241"/>
      <c r="H299" s="241"/>
      <c r="I299" s="241"/>
      <c r="J299" s="241"/>
      <c r="K299" s="241"/>
      <c r="L299" s="241"/>
      <c r="M299" s="241"/>
      <c r="N299" s="241"/>
      <c r="O299" s="241"/>
      <c r="P299" s="241"/>
      <c r="Q299" s="241"/>
      <c r="R299" s="241"/>
      <c r="S299" s="241"/>
      <c r="T299" s="241"/>
      <c r="U299" s="241" t="s">
        <v>445</v>
      </c>
      <c r="V299" s="241"/>
      <c r="W299" s="241"/>
      <c r="X299" s="241"/>
      <c r="Y299" s="241"/>
      <c r="Z299" s="241"/>
      <c r="AA299" s="241"/>
      <c r="AB299" s="241"/>
      <c r="AC299" s="241" t="s">
        <v>309</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row>
    <row r="300" spans="1:49" s="240" customFormat="1" ht="15" customHeight="1">
      <c r="A300" s="241"/>
      <c r="B300" s="241"/>
      <c r="C300" s="241"/>
      <c r="D300" s="241"/>
      <c r="E300" s="241"/>
      <c r="F300" s="241"/>
      <c r="G300" s="241"/>
      <c r="H300" s="241"/>
      <c r="I300" s="241"/>
      <c r="J300" s="241"/>
      <c r="K300" s="241"/>
      <c r="L300" s="241"/>
      <c r="M300" s="241"/>
      <c r="N300" s="241"/>
      <c r="O300" s="241"/>
      <c r="P300" s="241"/>
      <c r="Q300" s="241"/>
      <c r="R300" s="241"/>
      <c r="S300" s="241"/>
      <c r="T300" s="241"/>
      <c r="U300" s="241" t="s">
        <v>446</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row>
    <row r="301" spans="1:49" s="240" customFormat="1" ht="15" customHeight="1">
      <c r="A301" s="241"/>
      <c r="B301" s="241"/>
      <c r="C301" s="241"/>
      <c r="D301" s="241"/>
      <c r="E301" s="241"/>
      <c r="F301" s="241"/>
      <c r="G301" s="241"/>
      <c r="H301" s="241"/>
      <c r="I301" s="241"/>
      <c r="J301" s="241"/>
      <c r="K301" s="241"/>
      <c r="L301" s="241"/>
      <c r="M301" s="241"/>
      <c r="N301" s="241"/>
      <c r="O301" s="241"/>
      <c r="P301" s="241"/>
      <c r="Q301" s="241"/>
      <c r="R301" s="241"/>
      <c r="S301" s="241"/>
      <c r="T301" s="241"/>
      <c r="U301" s="241" t="s">
        <v>447</v>
      </c>
      <c r="V301" s="241"/>
      <c r="W301" s="241"/>
      <c r="X301" s="241"/>
      <c r="Y301" s="241"/>
      <c r="Z301" s="241"/>
      <c r="AA301" s="241"/>
      <c r="AB301" s="241"/>
      <c r="AC301" s="241" t="s">
        <v>316</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row>
    <row r="302" spans="1:49" s="240" customFormat="1" ht="15" customHeight="1">
      <c r="A302" s="241"/>
      <c r="B302" s="241"/>
      <c r="C302" s="241"/>
      <c r="D302" s="241"/>
      <c r="E302" s="241"/>
      <c r="F302" s="241"/>
      <c r="G302" s="241"/>
      <c r="H302" s="241"/>
      <c r="I302" s="241"/>
      <c r="J302" s="241"/>
      <c r="K302" s="241"/>
      <c r="L302" s="241"/>
      <c r="M302" s="241"/>
      <c r="N302" s="241"/>
      <c r="O302" s="241"/>
      <c r="P302" s="241"/>
      <c r="Q302" s="241"/>
      <c r="R302" s="241"/>
      <c r="S302" s="241"/>
      <c r="T302" s="241"/>
      <c r="U302" s="241" t="s">
        <v>448</v>
      </c>
      <c r="V302" s="241"/>
      <c r="W302" s="241"/>
      <c r="X302" s="241"/>
      <c r="Y302" s="241"/>
      <c r="Z302" s="241"/>
      <c r="AA302" s="241"/>
      <c r="AB302" s="241"/>
      <c r="AC302" s="241" t="s">
        <v>313</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row>
    <row r="303" spans="1:49" s="240" customFormat="1" ht="15" customHeight="1">
      <c r="A303" s="241"/>
      <c r="B303" s="241"/>
      <c r="C303" s="241"/>
      <c r="D303" s="241"/>
      <c r="E303" s="241"/>
      <c r="F303" s="241"/>
      <c r="G303" s="241"/>
      <c r="H303" s="241"/>
      <c r="I303" s="241"/>
      <c r="J303" s="241"/>
      <c r="K303" s="241"/>
      <c r="L303" s="241"/>
      <c r="M303" s="241"/>
      <c r="N303" s="241"/>
      <c r="O303" s="241"/>
      <c r="P303" s="241"/>
      <c r="Q303" s="241"/>
      <c r="R303" s="241"/>
      <c r="S303" s="241"/>
      <c r="T303" s="241"/>
      <c r="U303" s="241" t="s">
        <v>449</v>
      </c>
      <c r="V303" s="241"/>
      <c r="W303" s="241"/>
      <c r="X303" s="241"/>
      <c r="Y303" s="241"/>
      <c r="Z303" s="241"/>
      <c r="AA303" s="241"/>
      <c r="AB303" s="241"/>
      <c r="AC303" s="241" t="s">
        <v>313</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row>
    <row r="304" spans="1:49" s="240" customFormat="1" ht="15" customHeight="1">
      <c r="A304" s="241"/>
      <c r="B304" s="241"/>
      <c r="C304" s="241"/>
      <c r="D304" s="241"/>
      <c r="E304" s="241"/>
      <c r="F304" s="241"/>
      <c r="G304" s="241"/>
      <c r="H304" s="241"/>
      <c r="I304" s="241"/>
      <c r="J304" s="241"/>
      <c r="K304" s="241"/>
      <c r="L304" s="241"/>
      <c r="M304" s="241"/>
      <c r="N304" s="241"/>
      <c r="O304" s="241"/>
      <c r="P304" s="241"/>
      <c r="Q304" s="241"/>
      <c r="R304" s="241"/>
      <c r="S304" s="241"/>
      <c r="T304" s="241"/>
      <c r="U304" s="241" t="s">
        <v>450</v>
      </c>
      <c r="V304" s="241"/>
      <c r="W304" s="241"/>
      <c r="X304" s="241"/>
      <c r="Y304" s="241"/>
      <c r="Z304" s="241"/>
      <c r="AA304" s="241"/>
      <c r="AB304" s="241"/>
      <c r="AC304" s="241" t="s">
        <v>322</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row>
    <row r="305" spans="1:49" s="240" customFormat="1" ht="15" customHeight="1">
      <c r="A305" s="241"/>
      <c r="B305" s="241"/>
      <c r="C305" s="241"/>
      <c r="D305" s="241"/>
      <c r="E305" s="241"/>
      <c r="F305" s="241"/>
      <c r="G305" s="241"/>
      <c r="H305" s="241"/>
      <c r="I305" s="241"/>
      <c r="J305" s="241"/>
      <c r="K305" s="241"/>
      <c r="L305" s="241"/>
      <c r="M305" s="241"/>
      <c r="N305" s="241"/>
      <c r="O305" s="241"/>
      <c r="P305" s="241"/>
      <c r="Q305" s="241"/>
      <c r="R305" s="241"/>
      <c r="S305" s="241"/>
      <c r="T305" s="241"/>
      <c r="U305" s="241" t="s">
        <v>451</v>
      </c>
      <c r="V305" s="241"/>
      <c r="W305" s="241"/>
      <c r="X305" s="241"/>
      <c r="Y305" s="241"/>
      <c r="Z305" s="241"/>
      <c r="AA305" s="241"/>
      <c r="AB305" s="241"/>
      <c r="AC305" s="241" t="s">
        <v>325</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row>
    <row r="306" spans="1:49" s="240" customFormat="1" ht="15" customHeight="1">
      <c r="A306" s="241"/>
      <c r="B306" s="241"/>
      <c r="C306" s="241"/>
      <c r="D306" s="241"/>
      <c r="E306" s="241"/>
      <c r="F306" s="241"/>
      <c r="G306" s="241"/>
      <c r="H306" s="241"/>
      <c r="I306" s="241"/>
      <c r="J306" s="241"/>
      <c r="K306" s="241"/>
      <c r="L306" s="241"/>
      <c r="M306" s="241"/>
      <c r="N306" s="241"/>
      <c r="O306" s="241"/>
      <c r="P306" s="241"/>
      <c r="Q306" s="241"/>
      <c r="R306" s="241"/>
      <c r="S306" s="241"/>
      <c r="T306" s="241"/>
      <c r="U306" s="241" t="s">
        <v>275</v>
      </c>
      <c r="V306" s="241"/>
      <c r="W306" s="241"/>
      <c r="X306" s="241"/>
      <c r="Y306" s="241"/>
      <c r="Z306" s="241"/>
      <c r="AA306" s="241"/>
      <c r="AB306" s="241"/>
      <c r="AC306" s="241" t="s">
        <v>350</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row>
    <row r="307" spans="1:49" s="240" customFormat="1" ht="15" customHeight="1">
      <c r="A307" s="241"/>
      <c r="B307" s="241"/>
      <c r="C307" s="241"/>
      <c r="D307" s="241"/>
      <c r="E307" s="241"/>
      <c r="F307" s="241"/>
      <c r="G307" s="241"/>
      <c r="H307" s="241"/>
      <c r="I307" s="241"/>
      <c r="J307" s="241"/>
      <c r="K307" s="241"/>
      <c r="L307" s="241"/>
      <c r="M307" s="241"/>
      <c r="N307" s="241"/>
      <c r="O307" s="241"/>
      <c r="P307" s="241"/>
      <c r="Q307" s="241"/>
      <c r="R307" s="241"/>
      <c r="S307" s="241"/>
      <c r="T307" s="241"/>
      <c r="U307" s="241" t="s">
        <v>452</v>
      </c>
      <c r="V307" s="241"/>
      <c r="W307" s="241"/>
      <c r="X307" s="241"/>
      <c r="Y307" s="241"/>
      <c r="Z307" s="241"/>
      <c r="AA307" s="241"/>
      <c r="AB307" s="241"/>
      <c r="AC307" s="241" t="s">
        <v>309</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row>
    <row r="308" spans="1:49" s="240" customFormat="1" ht="15" customHeight="1">
      <c r="A308" s="241"/>
      <c r="B308" s="241"/>
      <c r="C308" s="241"/>
      <c r="D308" s="241"/>
      <c r="E308" s="241"/>
      <c r="F308" s="241"/>
      <c r="G308" s="241"/>
      <c r="H308" s="241"/>
      <c r="I308" s="241"/>
      <c r="J308" s="241"/>
      <c r="K308" s="241"/>
      <c r="L308" s="241"/>
      <c r="M308" s="241"/>
      <c r="N308" s="241"/>
      <c r="O308" s="241"/>
      <c r="P308" s="241"/>
      <c r="Q308" s="241"/>
      <c r="R308" s="241"/>
      <c r="S308" s="241"/>
      <c r="T308" s="241"/>
      <c r="U308" s="241" t="s">
        <v>453</v>
      </c>
      <c r="V308" s="241"/>
      <c r="W308" s="241"/>
      <c r="X308" s="241"/>
      <c r="Y308" s="241"/>
      <c r="Z308" s="241"/>
      <c r="AA308" s="241"/>
      <c r="AB308" s="241"/>
      <c r="AC308" s="241" t="s">
        <v>316</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row>
    <row r="309" spans="1:49" s="240" customFormat="1" ht="15" customHeight="1">
      <c r="A309" s="241"/>
      <c r="B309" s="241"/>
      <c r="C309" s="241"/>
      <c r="D309" s="241"/>
      <c r="E309" s="241"/>
      <c r="F309" s="241"/>
      <c r="G309" s="241"/>
      <c r="H309" s="241"/>
      <c r="I309" s="241"/>
      <c r="J309" s="241"/>
      <c r="K309" s="241"/>
      <c r="L309" s="241"/>
      <c r="M309" s="241"/>
      <c r="N309" s="241"/>
      <c r="O309" s="241"/>
      <c r="P309" s="241"/>
      <c r="Q309" s="241"/>
      <c r="R309" s="241"/>
      <c r="S309" s="241"/>
      <c r="T309" s="241"/>
      <c r="U309" s="241" t="s">
        <v>454</v>
      </c>
      <c r="V309" s="241"/>
      <c r="W309" s="241"/>
      <c r="X309" s="241"/>
      <c r="Y309" s="241"/>
      <c r="Z309" s="241"/>
      <c r="AA309" s="241"/>
      <c r="AB309" s="241"/>
      <c r="AC309" s="241" t="s">
        <v>386</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row>
    <row r="310" spans="1:49" s="240" customFormat="1" ht="15" customHeight="1">
      <c r="A310" s="241"/>
      <c r="B310" s="241"/>
      <c r="C310" s="241"/>
      <c r="D310" s="241"/>
      <c r="E310" s="241"/>
      <c r="F310" s="241"/>
      <c r="G310" s="241"/>
      <c r="H310" s="241"/>
      <c r="I310" s="241"/>
      <c r="J310" s="241"/>
      <c r="K310" s="241"/>
      <c r="L310" s="241"/>
      <c r="M310" s="241"/>
      <c r="N310" s="241"/>
      <c r="O310" s="241"/>
      <c r="P310" s="241"/>
      <c r="Q310" s="241"/>
      <c r="R310" s="241"/>
      <c r="S310" s="241"/>
      <c r="T310" s="241"/>
      <c r="U310" s="241" t="s">
        <v>455</v>
      </c>
      <c r="V310" s="241"/>
      <c r="W310" s="241"/>
      <c r="X310" s="241"/>
      <c r="Y310" s="241"/>
      <c r="Z310" s="241"/>
      <c r="AA310" s="241"/>
      <c r="AB310" s="241"/>
      <c r="AC310" s="241" t="s">
        <v>311</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row>
    <row r="311" spans="1:49" s="240" customFormat="1" ht="15" customHeight="1">
      <c r="A311" s="241"/>
      <c r="B311" s="241"/>
      <c r="C311" s="241"/>
      <c r="D311" s="241"/>
      <c r="E311" s="241"/>
      <c r="F311" s="241"/>
      <c r="G311" s="241"/>
      <c r="H311" s="241"/>
      <c r="I311" s="241"/>
      <c r="J311" s="241"/>
      <c r="K311" s="241"/>
      <c r="L311" s="241"/>
      <c r="M311" s="241"/>
      <c r="N311" s="241"/>
      <c r="O311" s="241"/>
      <c r="P311" s="241"/>
      <c r="Q311" s="241"/>
      <c r="R311" s="241"/>
      <c r="S311" s="241"/>
      <c r="T311" s="241"/>
      <c r="U311" s="241" t="s">
        <v>456</v>
      </c>
      <c r="V311" s="241"/>
      <c r="W311" s="241"/>
      <c r="X311" s="241"/>
      <c r="Y311" s="241"/>
      <c r="Z311" s="241"/>
      <c r="AA311" s="241"/>
      <c r="AB311" s="241"/>
      <c r="AC311" s="241" t="s">
        <v>313</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row>
    <row r="312" spans="1:49" s="240" customFormat="1" ht="15" customHeight="1">
      <c r="A312" s="241"/>
      <c r="B312" s="241"/>
      <c r="C312" s="241"/>
      <c r="D312" s="241"/>
      <c r="E312" s="241"/>
      <c r="F312" s="241"/>
      <c r="G312" s="241"/>
      <c r="H312" s="241"/>
      <c r="I312" s="241"/>
      <c r="J312" s="241"/>
      <c r="K312" s="241"/>
      <c r="L312" s="241"/>
      <c r="M312" s="241"/>
      <c r="N312" s="241"/>
      <c r="O312" s="241"/>
      <c r="P312" s="241"/>
      <c r="Q312" s="241"/>
      <c r="R312" s="241"/>
      <c r="S312" s="241"/>
      <c r="T312" s="241"/>
      <c r="U312" s="241" t="s">
        <v>457</v>
      </c>
      <c r="V312" s="241"/>
      <c r="W312" s="241"/>
      <c r="X312" s="241"/>
      <c r="Y312" s="241"/>
      <c r="Z312" s="241"/>
      <c r="AA312" s="241"/>
      <c r="AB312" s="241"/>
      <c r="AC312" s="241" t="s">
        <v>316</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row>
    <row r="313" spans="1:49" s="240" customFormat="1" ht="15" customHeight="1">
      <c r="A313" s="241"/>
      <c r="B313" s="241"/>
      <c r="C313" s="241"/>
      <c r="D313" s="241"/>
      <c r="E313" s="241"/>
      <c r="F313" s="241"/>
      <c r="G313" s="241"/>
      <c r="H313" s="241"/>
      <c r="I313" s="241"/>
      <c r="J313" s="241"/>
      <c r="K313" s="241"/>
      <c r="L313" s="241"/>
      <c r="M313" s="241"/>
      <c r="N313" s="241"/>
      <c r="O313" s="241"/>
      <c r="P313" s="241"/>
      <c r="Q313" s="241"/>
      <c r="R313" s="241"/>
      <c r="S313" s="241"/>
      <c r="T313" s="241"/>
      <c r="U313" s="241" t="s">
        <v>458</v>
      </c>
      <c r="V313" s="241"/>
      <c r="W313" s="241"/>
      <c r="X313" s="241"/>
      <c r="Y313" s="241"/>
      <c r="Z313" s="241"/>
      <c r="AA313" s="241"/>
      <c r="AB313" s="241"/>
      <c r="AC313" s="241" t="s">
        <v>350</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row>
    <row r="314" spans="1:49" s="240" customFormat="1" ht="15" customHeight="1">
      <c r="A314" s="241"/>
      <c r="B314" s="241"/>
      <c r="C314" s="241"/>
      <c r="D314" s="241"/>
      <c r="E314" s="241"/>
      <c r="F314" s="241"/>
      <c r="G314" s="241"/>
      <c r="H314" s="241"/>
      <c r="I314" s="241"/>
      <c r="J314" s="241"/>
      <c r="K314" s="241"/>
      <c r="L314" s="241"/>
      <c r="M314" s="241"/>
      <c r="N314" s="241"/>
      <c r="O314" s="241"/>
      <c r="P314" s="241"/>
      <c r="Q314" s="241"/>
      <c r="R314" s="241"/>
      <c r="S314" s="241"/>
      <c r="T314" s="241"/>
      <c r="U314" s="241" t="s">
        <v>459</v>
      </c>
      <c r="V314" s="241"/>
      <c r="W314" s="241"/>
      <c r="X314" s="241"/>
      <c r="Y314" s="241"/>
      <c r="Z314" s="241"/>
      <c r="AA314" s="241"/>
      <c r="AB314" s="241"/>
      <c r="AC314" s="241" t="s">
        <v>313</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row>
    <row r="315" spans="1:49" s="240" customFormat="1" ht="15" customHeight="1">
      <c r="A315" s="241"/>
      <c r="B315" s="241"/>
      <c r="C315" s="241"/>
      <c r="D315" s="241"/>
      <c r="E315" s="241"/>
      <c r="F315" s="241"/>
      <c r="G315" s="241"/>
      <c r="H315" s="241"/>
      <c r="I315" s="241"/>
      <c r="J315" s="241"/>
      <c r="K315" s="241"/>
      <c r="L315" s="241"/>
      <c r="M315" s="241"/>
      <c r="N315" s="241"/>
      <c r="O315" s="241"/>
      <c r="P315" s="241"/>
      <c r="Q315" s="241"/>
      <c r="R315" s="241"/>
      <c r="S315" s="241"/>
      <c r="T315" s="241"/>
      <c r="U315" s="241" t="s">
        <v>460</v>
      </c>
      <c r="V315" s="241"/>
      <c r="W315" s="241"/>
      <c r="X315" s="241"/>
      <c r="Y315" s="241"/>
      <c r="Z315" s="241"/>
      <c r="AA315" s="241"/>
      <c r="AB315" s="241"/>
      <c r="AC315" s="241" t="s">
        <v>313</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row>
    <row r="316" spans="1:49" s="240" customFormat="1" ht="15" customHeight="1">
      <c r="A316" s="241"/>
      <c r="B316" s="241"/>
      <c r="C316" s="241"/>
      <c r="D316" s="241"/>
      <c r="E316" s="241"/>
      <c r="F316" s="241"/>
      <c r="G316" s="241"/>
      <c r="H316" s="241"/>
      <c r="I316" s="241"/>
      <c r="J316" s="241"/>
      <c r="K316" s="241"/>
      <c r="L316" s="241"/>
      <c r="M316" s="241"/>
      <c r="N316" s="241"/>
      <c r="O316" s="241"/>
      <c r="P316" s="241"/>
      <c r="Q316" s="241"/>
      <c r="R316" s="241"/>
      <c r="S316" s="241"/>
      <c r="T316" s="241"/>
      <c r="U316" s="241" t="s">
        <v>461</v>
      </c>
      <c r="V316" s="241"/>
      <c r="W316" s="241"/>
      <c r="X316" s="241"/>
      <c r="Y316" s="241"/>
      <c r="Z316" s="241"/>
      <c r="AA316" s="241"/>
      <c r="AB316" s="241"/>
      <c r="AC316" s="241" t="s">
        <v>316</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row>
    <row r="317" spans="1:49" s="240" customFormat="1" ht="15" customHeight="1">
      <c r="A317" s="241"/>
      <c r="B317" s="241"/>
      <c r="C317" s="241"/>
      <c r="D317" s="241"/>
      <c r="E317" s="241"/>
      <c r="F317" s="241"/>
      <c r="G317" s="241"/>
      <c r="H317" s="241"/>
      <c r="I317" s="241"/>
      <c r="J317" s="241"/>
      <c r="K317" s="241"/>
      <c r="L317" s="241"/>
      <c r="M317" s="241"/>
      <c r="N317" s="241"/>
      <c r="O317" s="241"/>
      <c r="P317" s="241"/>
      <c r="Q317" s="241"/>
      <c r="R317" s="241"/>
      <c r="S317" s="241"/>
      <c r="T317" s="241"/>
      <c r="U317" s="241" t="s">
        <v>462</v>
      </c>
      <c r="V317" s="241"/>
      <c r="W317" s="241"/>
      <c r="X317" s="241"/>
      <c r="Y317" s="241"/>
      <c r="Z317" s="241"/>
      <c r="AA317" s="241"/>
      <c r="AB317" s="241"/>
      <c r="AC317" s="241" t="s">
        <v>322</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row>
    <row r="318" spans="1:49" s="240" customFormat="1" ht="15" customHeight="1">
      <c r="A318" s="241"/>
      <c r="B318" s="241"/>
      <c r="C318" s="241"/>
      <c r="D318" s="241"/>
      <c r="E318" s="241"/>
      <c r="F318" s="241"/>
      <c r="G318" s="241"/>
      <c r="H318" s="241"/>
      <c r="I318" s="241"/>
      <c r="J318" s="241"/>
      <c r="K318" s="241"/>
      <c r="L318" s="241"/>
      <c r="M318" s="241"/>
      <c r="N318" s="241"/>
      <c r="O318" s="241"/>
      <c r="P318" s="241"/>
      <c r="Q318" s="241"/>
      <c r="R318" s="241"/>
      <c r="S318" s="241"/>
      <c r="T318" s="241"/>
      <c r="U318" s="241" t="s">
        <v>463</v>
      </c>
      <c r="V318" s="241"/>
      <c r="W318" s="241"/>
      <c r="X318" s="241"/>
      <c r="Y318" s="241"/>
      <c r="Z318" s="241"/>
      <c r="AA318" s="241"/>
      <c r="AB318" s="241"/>
      <c r="AC318" s="241" t="s">
        <v>325</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row>
    <row r="319" spans="1:49" s="240" customFormat="1" ht="15" customHeight="1">
      <c r="A319" s="241"/>
      <c r="B319" s="241"/>
      <c r="C319" s="241"/>
      <c r="D319" s="241"/>
      <c r="E319" s="241"/>
      <c r="F319" s="241"/>
      <c r="G319" s="241"/>
      <c r="H319" s="241"/>
      <c r="I319" s="241"/>
      <c r="J319" s="241"/>
      <c r="K319" s="241"/>
      <c r="L319" s="241"/>
      <c r="M319" s="241"/>
      <c r="N319" s="241"/>
      <c r="O319" s="241"/>
      <c r="P319" s="241"/>
      <c r="Q319" s="241"/>
      <c r="R319" s="241"/>
      <c r="S319" s="241"/>
      <c r="T319" s="241"/>
      <c r="U319" s="241" t="s">
        <v>464</v>
      </c>
      <c r="V319" s="241"/>
      <c r="W319" s="241"/>
      <c r="X319" s="241"/>
      <c r="Y319" s="241"/>
      <c r="Z319" s="241"/>
      <c r="AA319" s="241"/>
      <c r="AB319" s="241"/>
      <c r="AC319" s="241" t="s">
        <v>316</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row>
    <row r="320" spans="1:49" s="240" customFormat="1" ht="15" customHeight="1">
      <c r="A320" s="241"/>
      <c r="B320" s="241"/>
      <c r="C320" s="241"/>
      <c r="D320" s="241"/>
      <c r="E320" s="241"/>
      <c r="F320" s="241"/>
      <c r="G320" s="241"/>
      <c r="H320" s="241"/>
      <c r="I320" s="241"/>
      <c r="J320" s="241"/>
      <c r="K320" s="241"/>
      <c r="L320" s="241"/>
      <c r="M320" s="241"/>
      <c r="N320" s="241"/>
      <c r="O320" s="241"/>
      <c r="P320" s="241"/>
      <c r="Q320" s="241"/>
      <c r="R320" s="241"/>
      <c r="S320" s="241"/>
      <c r="T320" s="241"/>
      <c r="U320" s="241" t="s">
        <v>465</v>
      </c>
      <c r="V320" s="241"/>
      <c r="W320" s="241"/>
      <c r="X320" s="241"/>
      <c r="Y320" s="241"/>
      <c r="Z320" s="241"/>
      <c r="AA320" s="241"/>
      <c r="AB320" s="241"/>
      <c r="AC320" s="241" t="s">
        <v>316</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row>
    <row r="321" spans="1:53" s="240" customFormat="1" ht="15" customHeight="1">
      <c r="A321" s="241"/>
      <c r="B321" s="241"/>
      <c r="C321" s="241"/>
      <c r="D321" s="241"/>
      <c r="E321" s="241"/>
      <c r="F321" s="241"/>
      <c r="G321" s="241"/>
      <c r="H321" s="241"/>
      <c r="I321" s="241"/>
      <c r="J321" s="241"/>
      <c r="K321" s="241"/>
      <c r="L321" s="241"/>
      <c r="M321" s="241"/>
      <c r="N321" s="241"/>
      <c r="O321" s="241"/>
      <c r="P321" s="241"/>
      <c r="Q321" s="241"/>
      <c r="R321" s="241"/>
      <c r="S321" s="241"/>
      <c r="T321" s="241"/>
      <c r="U321" s="241" t="s">
        <v>466</v>
      </c>
      <c r="V321" s="241"/>
      <c r="W321" s="241"/>
      <c r="X321" s="241"/>
      <c r="Y321" s="241"/>
      <c r="Z321" s="241"/>
      <c r="AA321" s="241"/>
      <c r="AB321" s="241"/>
      <c r="AC321" s="241" t="s">
        <v>325</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row>
    <row r="322" spans="1:53" s="240" customFormat="1" ht="15" customHeight="1">
      <c r="A322" s="241"/>
      <c r="B322" s="241"/>
      <c r="C322" s="241"/>
      <c r="D322" s="241"/>
      <c r="E322" s="241"/>
      <c r="F322" s="241"/>
      <c r="G322" s="241"/>
      <c r="H322" s="241"/>
      <c r="I322" s="241"/>
      <c r="J322" s="241"/>
      <c r="K322" s="241"/>
      <c r="L322" s="241"/>
      <c r="M322" s="241"/>
      <c r="N322" s="241"/>
      <c r="O322" s="241"/>
      <c r="P322" s="241"/>
      <c r="Q322" s="241"/>
      <c r="R322" s="241"/>
      <c r="S322" s="241"/>
      <c r="T322" s="241"/>
      <c r="U322" s="241" t="s">
        <v>467</v>
      </c>
      <c r="V322" s="241"/>
      <c r="W322" s="241"/>
      <c r="X322" s="241"/>
      <c r="Y322" s="241"/>
      <c r="Z322" s="241"/>
      <c r="AA322" s="241"/>
      <c r="AB322" s="241"/>
      <c r="AC322" s="241" t="s">
        <v>311</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row>
    <row r="323" spans="1:53" s="240" customFormat="1" ht="15" customHeight="1">
      <c r="A323" s="241"/>
      <c r="B323" s="241"/>
      <c r="C323" s="241"/>
      <c r="D323" s="241"/>
      <c r="E323" s="241"/>
      <c r="F323" s="241"/>
      <c r="G323" s="241"/>
      <c r="H323" s="241"/>
      <c r="I323" s="241"/>
      <c r="J323" s="241"/>
      <c r="K323" s="241"/>
      <c r="L323" s="241"/>
      <c r="M323" s="241"/>
      <c r="N323" s="241"/>
      <c r="O323" s="241"/>
      <c r="P323" s="241"/>
      <c r="Q323" s="241"/>
      <c r="R323" s="241"/>
      <c r="S323" s="241"/>
      <c r="T323" s="241"/>
      <c r="U323" s="241" t="s">
        <v>468</v>
      </c>
      <c r="V323" s="241"/>
      <c r="W323" s="241"/>
      <c r="X323" s="241"/>
      <c r="Y323" s="241"/>
      <c r="Z323" s="241"/>
      <c r="AA323" s="241"/>
      <c r="AB323" s="241"/>
      <c r="AC323" s="241" t="s">
        <v>325</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row>
    <row r="324" spans="1:53" s="240" customFormat="1" ht="15" customHeight="1">
      <c r="A324" s="241"/>
      <c r="B324" s="241"/>
      <c r="C324" s="241"/>
      <c r="D324" s="241"/>
      <c r="E324" s="241"/>
      <c r="F324" s="241"/>
      <c r="G324" s="241"/>
      <c r="H324" s="241"/>
      <c r="I324" s="241"/>
      <c r="J324" s="241"/>
      <c r="K324" s="241"/>
      <c r="L324" s="241"/>
      <c r="M324" s="241"/>
      <c r="N324" s="241"/>
      <c r="O324" s="241"/>
      <c r="P324" s="241"/>
      <c r="Q324" s="241"/>
      <c r="R324" s="241"/>
      <c r="S324" s="241"/>
      <c r="T324" s="241"/>
      <c r="U324" s="241" t="s">
        <v>469</v>
      </c>
      <c r="V324" s="241"/>
      <c r="W324" s="241"/>
      <c r="X324" s="241"/>
      <c r="Y324" s="241"/>
      <c r="Z324" s="241"/>
      <c r="AA324" s="241"/>
      <c r="AB324" s="241"/>
      <c r="AC324" s="241" t="s">
        <v>311</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row>
    <row r="325" spans="1:53" s="240" customFormat="1" ht="15" customHeight="1">
      <c r="A325" s="241"/>
      <c r="B325" s="241"/>
      <c r="C325" s="241"/>
      <c r="D325" s="241"/>
      <c r="E325" s="241"/>
      <c r="F325" s="241"/>
      <c r="G325" s="241"/>
      <c r="H325" s="241"/>
      <c r="I325" s="241"/>
      <c r="J325" s="241"/>
      <c r="K325" s="241"/>
      <c r="L325" s="241"/>
      <c r="M325" s="241"/>
      <c r="N325" s="241"/>
      <c r="O325" s="241"/>
      <c r="P325" s="241"/>
      <c r="Q325" s="241"/>
      <c r="R325" s="241"/>
      <c r="S325" s="241"/>
      <c r="T325" s="241"/>
      <c r="U325" s="241" t="s">
        <v>470</v>
      </c>
      <c r="V325" s="241"/>
      <c r="W325" s="241"/>
      <c r="X325" s="241"/>
      <c r="Y325" s="241"/>
      <c r="Z325" s="241"/>
      <c r="AA325" s="241"/>
      <c r="AB325" s="241"/>
      <c r="AC325" s="241" t="s">
        <v>309</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row>
    <row r="326" spans="1:53" s="240" customFormat="1" ht="15" customHeight="1">
      <c r="A326" s="241"/>
      <c r="B326" s="241"/>
      <c r="C326" s="241"/>
      <c r="D326" s="241"/>
      <c r="E326" s="241"/>
      <c r="F326" s="241"/>
      <c r="G326" s="241"/>
      <c r="H326" s="241"/>
      <c r="I326" s="241"/>
      <c r="J326" s="241"/>
      <c r="K326" s="241"/>
      <c r="L326" s="241"/>
      <c r="M326" s="241"/>
      <c r="N326" s="241"/>
      <c r="O326" s="241"/>
      <c r="P326" s="241"/>
      <c r="Q326" s="241"/>
      <c r="R326" s="241"/>
      <c r="S326" s="241"/>
      <c r="T326" s="241"/>
      <c r="U326" s="241" t="s">
        <v>471</v>
      </c>
      <c r="V326" s="241"/>
      <c r="W326" s="241"/>
      <c r="X326" s="241"/>
      <c r="Y326" s="241"/>
      <c r="Z326" s="241"/>
      <c r="AA326" s="241"/>
      <c r="AB326" s="241"/>
      <c r="AC326" s="241" t="s">
        <v>325</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row>
    <row r="327" spans="1:53" s="240" customFormat="1" ht="15" customHeight="1">
      <c r="A327" s="241"/>
      <c r="B327" s="241"/>
      <c r="C327" s="241"/>
      <c r="D327" s="241"/>
      <c r="E327" s="241"/>
      <c r="F327" s="241"/>
      <c r="G327" s="241"/>
      <c r="H327" s="241"/>
      <c r="I327" s="241"/>
      <c r="J327" s="241"/>
      <c r="K327" s="241"/>
      <c r="L327" s="241"/>
      <c r="M327" s="241"/>
      <c r="N327" s="241"/>
      <c r="O327" s="241"/>
      <c r="P327" s="241"/>
      <c r="Q327" s="241"/>
      <c r="R327" s="241"/>
      <c r="S327" s="241"/>
      <c r="T327" s="241"/>
      <c r="U327" s="241" t="s">
        <v>472</v>
      </c>
      <c r="V327" s="241"/>
      <c r="W327" s="241"/>
      <c r="X327" s="241"/>
      <c r="Y327" s="241"/>
      <c r="Z327" s="241"/>
      <c r="AA327" s="241"/>
      <c r="AB327" s="241"/>
      <c r="AC327" s="241" t="s">
        <v>311</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row>
    <row r="328" spans="1:53" s="240" customFormat="1" ht="15" customHeight="1">
      <c r="A328" s="241"/>
      <c r="B328" s="241"/>
      <c r="C328" s="241"/>
      <c r="D328" s="241"/>
      <c r="E328" s="241"/>
      <c r="F328" s="241"/>
      <c r="G328" s="241"/>
      <c r="H328" s="241"/>
      <c r="I328" s="241"/>
      <c r="J328" s="241"/>
      <c r="K328" s="241"/>
      <c r="L328" s="241"/>
      <c r="M328" s="241"/>
      <c r="N328" s="241"/>
      <c r="O328" s="241"/>
      <c r="P328" s="241"/>
      <c r="Q328" s="241"/>
      <c r="R328" s="241"/>
      <c r="S328" s="241"/>
      <c r="T328" s="241"/>
      <c r="U328" s="241" t="s">
        <v>473</v>
      </c>
      <c r="V328" s="241"/>
      <c r="W328" s="241"/>
      <c r="X328" s="241"/>
      <c r="Y328" s="241"/>
      <c r="Z328" s="241"/>
      <c r="AA328" s="241"/>
      <c r="AB328" s="241"/>
      <c r="AC328" s="241" t="s">
        <v>309</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row>
    <row r="329" spans="1:53" s="240" customFormat="1" ht="15" customHeight="1">
      <c r="A329" s="241"/>
      <c r="B329" s="241"/>
      <c r="C329" s="241"/>
      <c r="D329" s="241"/>
      <c r="E329" s="241"/>
      <c r="F329" s="241"/>
      <c r="G329" s="241"/>
      <c r="H329" s="241"/>
      <c r="I329" s="241"/>
      <c r="J329" s="241"/>
      <c r="K329" s="241"/>
      <c r="L329" s="241"/>
      <c r="M329" s="241"/>
      <c r="N329" s="241"/>
      <c r="O329" s="241"/>
      <c r="P329" s="241"/>
      <c r="Q329" s="241"/>
      <c r="R329" s="241"/>
      <c r="S329" s="241"/>
      <c r="T329" s="241"/>
      <c r="U329" s="241" t="s">
        <v>474</v>
      </c>
      <c r="V329" s="241"/>
      <c r="W329" s="241"/>
      <c r="X329" s="241"/>
      <c r="Y329" s="241"/>
      <c r="Z329" s="241"/>
      <c r="AA329" s="241"/>
      <c r="AB329" s="241"/>
      <c r="AC329" s="241" t="s">
        <v>325</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row>
    <row r="330" spans="1:53" s="240" customFormat="1" ht="15" customHeight="1">
      <c r="A330" s="241"/>
      <c r="B330" s="241"/>
      <c r="C330" s="241"/>
      <c r="D330" s="241"/>
      <c r="E330" s="241"/>
      <c r="F330" s="241"/>
      <c r="G330" s="241"/>
      <c r="H330" s="241"/>
      <c r="I330" s="241"/>
      <c r="J330" s="241"/>
      <c r="K330" s="241"/>
      <c r="L330" s="241"/>
      <c r="M330" s="241"/>
      <c r="N330" s="241"/>
      <c r="O330" s="241"/>
      <c r="P330" s="241"/>
      <c r="Q330" s="241"/>
      <c r="R330" s="241"/>
      <c r="S330" s="241"/>
      <c r="T330" s="241"/>
      <c r="U330" s="241" t="s">
        <v>475</v>
      </c>
      <c r="V330" s="241"/>
      <c r="W330" s="241"/>
      <c r="X330" s="241"/>
      <c r="Y330" s="241"/>
      <c r="Z330" s="241"/>
      <c r="AA330" s="241"/>
      <c r="AB330" s="241"/>
      <c r="AC330" s="241" t="s">
        <v>325</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row>
    <row r="331" spans="1:53" s="240" customFormat="1" ht="15" customHeight="1">
      <c r="A331" s="241"/>
      <c r="B331" s="241"/>
      <c r="C331" s="241"/>
      <c r="D331" s="241"/>
      <c r="E331" s="241"/>
      <c r="F331" s="241"/>
      <c r="G331" s="241"/>
      <c r="H331" s="241"/>
      <c r="I331" s="241"/>
      <c r="J331" s="241"/>
      <c r="K331" s="241"/>
      <c r="L331" s="241"/>
      <c r="M331" s="241"/>
      <c r="N331" s="241"/>
      <c r="O331" s="241"/>
      <c r="P331" s="241"/>
      <c r="Q331" s="241"/>
      <c r="R331" s="241"/>
      <c r="S331" s="241"/>
      <c r="T331" s="241"/>
      <c r="U331" s="241" t="s">
        <v>476</v>
      </c>
      <c r="V331" s="241"/>
      <c r="W331" s="241"/>
      <c r="X331" s="241"/>
      <c r="Y331" s="241"/>
      <c r="Z331" s="241"/>
      <c r="AA331" s="241"/>
      <c r="AB331" s="241"/>
      <c r="AC331" s="241" t="s">
        <v>325</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row>
    <row r="332" spans="1:53" s="240" customFormat="1" ht="15" customHeight="1">
      <c r="A332" s="241"/>
      <c r="B332" s="241"/>
      <c r="C332" s="241"/>
      <c r="D332" s="241"/>
      <c r="E332" s="241"/>
      <c r="F332" s="241"/>
      <c r="G332" s="241"/>
      <c r="H332" s="241"/>
      <c r="I332" s="241"/>
      <c r="J332" s="241"/>
      <c r="K332" s="241"/>
      <c r="L332" s="241"/>
      <c r="M332" s="241"/>
      <c r="N332" s="241"/>
      <c r="O332" s="241"/>
      <c r="P332" s="241"/>
      <c r="Q332" s="241"/>
      <c r="R332" s="241"/>
      <c r="S332" s="241"/>
      <c r="T332" s="241"/>
      <c r="U332" s="241" t="s">
        <v>477</v>
      </c>
      <c r="V332" s="241"/>
      <c r="W332" s="241"/>
      <c r="X332" s="241"/>
      <c r="Y332" s="241"/>
      <c r="Z332" s="241"/>
      <c r="AA332" s="241"/>
      <c r="AB332" s="241"/>
      <c r="AC332" s="241" t="s">
        <v>350</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row>
    <row r="333" spans="1:53" s="240" customFormat="1" ht="15" customHeight="1">
      <c r="A333" s="241"/>
      <c r="B333" s="241"/>
      <c r="C333" s="241"/>
      <c r="D333" s="241"/>
      <c r="E333" s="241"/>
      <c r="F333" s="241"/>
      <c r="G333" s="241"/>
      <c r="H333" s="241"/>
      <c r="I333" s="241"/>
      <c r="J333" s="241"/>
      <c r="K333" s="241"/>
      <c r="L333" s="241"/>
      <c r="M333" s="241"/>
      <c r="N333" s="241"/>
      <c r="O333" s="241"/>
      <c r="P333" s="241"/>
      <c r="Q333" s="241"/>
      <c r="R333" s="241"/>
      <c r="S333" s="241"/>
      <c r="T333" s="241"/>
      <c r="U333" s="241" t="s">
        <v>478</v>
      </c>
      <c r="V333" s="241"/>
      <c r="W333" s="241"/>
      <c r="X333" s="241"/>
      <c r="Y333" s="241"/>
      <c r="Z333" s="241"/>
      <c r="AA333" s="241"/>
      <c r="AB333" s="241"/>
      <c r="AC333" s="241" t="s">
        <v>309</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row>
    <row r="334" spans="1:53" s="240" customFormat="1" ht="15" customHeight="1">
      <c r="A334" s="241"/>
      <c r="B334" s="241"/>
      <c r="C334" s="241"/>
      <c r="D334" s="241"/>
      <c r="E334" s="241"/>
      <c r="F334" s="241"/>
      <c r="G334" s="241"/>
      <c r="H334" s="241"/>
      <c r="I334" s="241"/>
      <c r="J334" s="241"/>
      <c r="K334" s="241"/>
      <c r="L334" s="241"/>
      <c r="M334" s="241"/>
      <c r="N334" s="241"/>
      <c r="O334" s="241"/>
      <c r="P334" s="241"/>
      <c r="Q334" s="241"/>
      <c r="R334" s="241"/>
      <c r="S334" s="241"/>
      <c r="T334" s="241"/>
      <c r="U334" s="241" t="s">
        <v>479</v>
      </c>
      <c r="V334" s="241"/>
      <c r="W334" s="241"/>
      <c r="X334" s="241"/>
      <c r="Y334" s="241"/>
      <c r="Z334" s="241"/>
      <c r="AA334" s="241"/>
      <c r="AB334" s="241"/>
      <c r="AC334" s="241" t="s">
        <v>325</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row>
    <row r="335" spans="1:53" s="240" customFormat="1" ht="15" customHeight="1">
      <c r="A335" s="241"/>
      <c r="B335" s="241"/>
      <c r="C335" s="241"/>
      <c r="D335" s="241"/>
      <c r="E335" s="241"/>
      <c r="F335" s="241"/>
      <c r="G335" s="241"/>
      <c r="H335" s="241"/>
      <c r="I335" s="241"/>
      <c r="J335" s="241"/>
      <c r="K335" s="241"/>
      <c r="L335" s="241"/>
      <c r="M335" s="241"/>
      <c r="N335" s="241"/>
      <c r="O335" s="241"/>
      <c r="P335" s="241"/>
      <c r="Q335" s="241"/>
      <c r="R335" s="241"/>
      <c r="S335" s="241"/>
      <c r="T335" s="241"/>
      <c r="U335" s="241" t="s">
        <v>480</v>
      </c>
      <c r="V335" s="241"/>
      <c r="W335" s="241"/>
      <c r="X335" s="241"/>
      <c r="Y335" s="241"/>
      <c r="Z335" s="241"/>
      <c r="AA335" s="241"/>
      <c r="AB335" s="241"/>
      <c r="AC335" s="241" t="s">
        <v>313</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row>
    <row r="336" spans="1:53" s="240" customFormat="1" ht="15" customHeight="1">
      <c r="A336" s="241"/>
      <c r="B336" s="241"/>
      <c r="C336" s="241"/>
      <c r="D336" s="241"/>
      <c r="E336" s="241"/>
      <c r="F336" s="241"/>
      <c r="G336" s="241"/>
      <c r="H336" s="241"/>
      <c r="I336" s="241"/>
      <c r="J336" s="241"/>
      <c r="K336" s="241"/>
      <c r="L336" s="241"/>
      <c r="M336" s="241"/>
      <c r="N336" s="241"/>
      <c r="O336" s="241"/>
      <c r="P336" s="241"/>
      <c r="Q336" s="241"/>
      <c r="R336" s="241"/>
      <c r="S336" s="241"/>
      <c r="T336" s="241"/>
      <c r="U336" s="241" t="s">
        <v>481</v>
      </c>
      <c r="V336" s="241"/>
      <c r="W336" s="241"/>
      <c r="X336" s="241"/>
      <c r="Y336" s="241"/>
      <c r="Z336" s="241"/>
      <c r="AA336" s="241"/>
      <c r="AB336" s="241"/>
      <c r="AC336" s="241" t="s">
        <v>316</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row>
    <row r="337" spans="1:53" s="240" customFormat="1" ht="15" customHeight="1">
      <c r="A337" s="241"/>
      <c r="B337" s="241"/>
      <c r="C337" s="241"/>
      <c r="D337" s="241"/>
      <c r="E337" s="241"/>
      <c r="F337" s="241"/>
      <c r="G337" s="241"/>
      <c r="H337" s="241"/>
      <c r="I337" s="241"/>
      <c r="J337" s="241"/>
      <c r="K337" s="241"/>
      <c r="L337" s="241"/>
      <c r="M337" s="241"/>
      <c r="N337" s="241"/>
      <c r="O337" s="241"/>
      <c r="P337" s="241"/>
      <c r="Q337" s="241"/>
      <c r="R337" s="241"/>
      <c r="S337" s="241"/>
      <c r="T337" s="241"/>
      <c r="U337" s="241" t="s">
        <v>482</v>
      </c>
      <c r="V337" s="241"/>
      <c r="W337" s="241"/>
      <c r="X337" s="241"/>
      <c r="Y337" s="241"/>
      <c r="Z337" s="241"/>
      <c r="AA337" s="241"/>
      <c r="AB337" s="241"/>
      <c r="AC337" s="241" t="s">
        <v>350</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row>
    <row r="338" spans="1:53" s="240" customFormat="1" ht="15" customHeight="1">
      <c r="A338" s="241"/>
      <c r="B338" s="241"/>
      <c r="C338" s="241"/>
      <c r="D338" s="241"/>
      <c r="E338" s="241"/>
      <c r="F338" s="241"/>
      <c r="G338" s="241"/>
      <c r="H338" s="241"/>
      <c r="I338" s="241"/>
      <c r="J338" s="241"/>
      <c r="K338" s="241"/>
      <c r="L338" s="241"/>
      <c r="M338" s="241"/>
      <c r="N338" s="241"/>
      <c r="O338" s="241"/>
      <c r="P338" s="241"/>
      <c r="Q338" s="241"/>
      <c r="R338" s="241"/>
      <c r="S338" s="241"/>
      <c r="T338" s="241"/>
      <c r="U338" s="241" t="s">
        <v>483</v>
      </c>
      <c r="V338" s="241"/>
      <c r="W338" s="241"/>
      <c r="X338" s="241"/>
      <c r="Y338" s="241"/>
      <c r="Z338" s="241"/>
      <c r="AA338" s="241"/>
      <c r="AB338" s="241"/>
      <c r="AC338" s="241" t="s">
        <v>316</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row>
    <row r="339" spans="1:53" s="240" customFormat="1" ht="15" customHeight="1">
      <c r="A339" s="241"/>
      <c r="B339" s="241"/>
      <c r="C339" s="241"/>
      <c r="D339" s="241"/>
      <c r="E339" s="241"/>
      <c r="F339" s="241"/>
      <c r="G339" s="241"/>
      <c r="H339" s="241"/>
      <c r="I339" s="241"/>
      <c r="J339" s="241"/>
      <c r="K339" s="241"/>
      <c r="L339" s="241"/>
      <c r="M339" s="241"/>
      <c r="N339" s="241"/>
      <c r="O339" s="241"/>
      <c r="P339" s="241"/>
      <c r="Q339" s="241"/>
      <c r="R339" s="241"/>
      <c r="S339" s="241"/>
      <c r="T339" s="241"/>
      <c r="U339" s="241" t="s">
        <v>484</v>
      </c>
      <c r="V339" s="241"/>
      <c r="W339" s="241"/>
      <c r="X339" s="241"/>
      <c r="Y339" s="241"/>
      <c r="Z339" s="241"/>
      <c r="AA339" s="241"/>
      <c r="AB339" s="241"/>
      <c r="AC339" s="241" t="s">
        <v>386</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row>
    <row r="340" spans="1:53" s="240" customFormat="1" ht="15" customHeight="1">
      <c r="A340" s="241"/>
      <c r="B340" s="241"/>
      <c r="C340" s="241"/>
      <c r="D340" s="241"/>
      <c r="E340" s="241"/>
      <c r="F340" s="241"/>
      <c r="G340" s="241"/>
      <c r="H340" s="241"/>
      <c r="I340" s="241"/>
      <c r="J340" s="241"/>
      <c r="K340" s="241"/>
      <c r="L340" s="241"/>
      <c r="M340" s="241"/>
      <c r="N340" s="241"/>
      <c r="O340" s="241"/>
      <c r="P340" s="241"/>
      <c r="Q340" s="241"/>
      <c r="R340" s="241"/>
      <c r="S340" s="241"/>
      <c r="T340" s="241"/>
      <c r="U340" s="241" t="s">
        <v>485</v>
      </c>
      <c r="V340" s="241"/>
      <c r="W340" s="241"/>
      <c r="X340" s="241"/>
      <c r="Y340" s="241"/>
      <c r="Z340" s="241"/>
      <c r="AA340" s="241"/>
      <c r="AB340" s="241"/>
      <c r="AC340" s="241" t="s">
        <v>325</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row>
    <row r="341" spans="1:53" s="240" customFormat="1" ht="15" customHeight="1">
      <c r="A341" s="241"/>
      <c r="B341" s="241"/>
      <c r="C341" s="241"/>
      <c r="D341" s="241"/>
      <c r="E341" s="241"/>
      <c r="F341" s="241"/>
      <c r="G341" s="241"/>
      <c r="H341" s="241"/>
      <c r="I341" s="241"/>
      <c r="J341" s="241"/>
      <c r="K341" s="241"/>
      <c r="L341" s="241"/>
      <c r="M341" s="241"/>
      <c r="N341" s="241"/>
      <c r="O341" s="241"/>
      <c r="P341" s="241"/>
      <c r="Q341" s="241"/>
      <c r="R341" s="241"/>
      <c r="S341" s="241"/>
      <c r="T341" s="241"/>
      <c r="U341" s="241" t="s">
        <v>486</v>
      </c>
      <c r="V341" s="241"/>
      <c r="W341" s="241"/>
      <c r="X341" s="241"/>
      <c r="Y341" s="241"/>
      <c r="Z341" s="241"/>
      <c r="AA341" s="241"/>
      <c r="AB341" s="241"/>
      <c r="AC341" s="241" t="s">
        <v>311</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row>
    <row r="342" spans="1:53" s="240" customFormat="1" ht="15" customHeight="1">
      <c r="A342" s="241"/>
      <c r="B342" s="241"/>
      <c r="C342" s="241"/>
      <c r="D342" s="241"/>
      <c r="E342" s="241"/>
      <c r="F342" s="241"/>
      <c r="G342" s="241"/>
      <c r="H342" s="241"/>
      <c r="I342" s="241"/>
      <c r="J342" s="241"/>
      <c r="K342" s="241"/>
      <c r="L342" s="241"/>
      <c r="M342" s="241"/>
      <c r="N342" s="241"/>
      <c r="O342" s="241"/>
      <c r="P342" s="241"/>
      <c r="Q342" s="241"/>
      <c r="R342" s="241"/>
      <c r="S342" s="241"/>
      <c r="T342" s="241"/>
      <c r="U342" s="241" t="s">
        <v>487</v>
      </c>
      <c r="V342" s="241"/>
      <c r="W342" s="241"/>
      <c r="X342" s="241"/>
      <c r="Y342" s="241"/>
      <c r="Z342" s="241"/>
      <c r="AA342" s="241"/>
      <c r="AB342" s="241"/>
      <c r="AC342" s="241" t="s">
        <v>316</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row>
    <row r="343" spans="1:53" s="240" customFormat="1" ht="15" customHeight="1">
      <c r="A343" s="241"/>
      <c r="B343" s="241"/>
      <c r="C343" s="241"/>
      <c r="D343" s="241"/>
      <c r="E343" s="241"/>
      <c r="F343" s="241"/>
      <c r="G343" s="241"/>
      <c r="H343" s="241"/>
      <c r="I343" s="241"/>
      <c r="J343" s="241"/>
      <c r="K343" s="241"/>
      <c r="L343" s="241"/>
      <c r="M343" s="241"/>
      <c r="N343" s="241"/>
      <c r="O343" s="241"/>
      <c r="P343" s="241"/>
      <c r="Q343" s="241"/>
      <c r="R343" s="241"/>
      <c r="S343" s="241"/>
      <c r="T343" s="241"/>
      <c r="U343" s="241" t="s">
        <v>488</v>
      </c>
      <c r="V343" s="241"/>
      <c r="W343" s="241"/>
      <c r="X343" s="241"/>
      <c r="Y343" s="241"/>
      <c r="Z343" s="241"/>
      <c r="AA343" s="241"/>
      <c r="AB343" s="241"/>
      <c r="AC343" s="241" t="s">
        <v>309</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row>
    <row r="344" spans="1:53" s="240" customFormat="1" ht="15" customHeight="1">
      <c r="A344" s="241"/>
      <c r="B344" s="241"/>
      <c r="C344" s="241"/>
      <c r="D344" s="241"/>
      <c r="E344" s="241"/>
      <c r="F344" s="241"/>
      <c r="G344" s="241"/>
      <c r="H344" s="241"/>
      <c r="I344" s="241"/>
      <c r="J344" s="241"/>
      <c r="K344" s="241"/>
      <c r="L344" s="241"/>
      <c r="M344" s="241"/>
      <c r="N344" s="241"/>
      <c r="O344" s="241"/>
      <c r="P344" s="241"/>
      <c r="Q344" s="241"/>
      <c r="R344" s="241"/>
      <c r="S344" s="241"/>
      <c r="T344" s="241"/>
      <c r="U344" s="241" t="s">
        <v>489</v>
      </c>
      <c r="V344" s="241"/>
      <c r="W344" s="241"/>
      <c r="X344" s="241"/>
      <c r="Y344" s="241"/>
      <c r="Z344" s="241"/>
      <c r="AA344" s="241"/>
      <c r="AB344" s="241"/>
      <c r="AC344" s="241" t="s">
        <v>313</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row>
    <row r="345" spans="1:53" s="240" customFormat="1" ht="15" customHeight="1">
      <c r="A345" s="241"/>
      <c r="B345" s="241"/>
      <c r="C345" s="241"/>
      <c r="D345" s="241"/>
      <c r="E345" s="241"/>
      <c r="F345" s="241"/>
      <c r="G345" s="241"/>
      <c r="H345" s="241"/>
      <c r="I345" s="241"/>
      <c r="J345" s="241"/>
      <c r="K345" s="241"/>
      <c r="L345" s="241"/>
      <c r="M345" s="241"/>
      <c r="N345" s="241"/>
      <c r="O345" s="241"/>
      <c r="P345" s="241"/>
      <c r="Q345" s="241"/>
      <c r="R345" s="241"/>
      <c r="S345" s="241"/>
      <c r="T345" s="241"/>
      <c r="U345" s="241" t="s">
        <v>490</v>
      </c>
      <c r="V345" s="241"/>
      <c r="W345" s="241"/>
      <c r="X345" s="241"/>
      <c r="Y345" s="241"/>
      <c r="Z345" s="241"/>
      <c r="AA345" s="241"/>
      <c r="AB345" s="241"/>
      <c r="AC345" s="241" t="s">
        <v>313</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row>
    <row r="346" spans="1:53" s="240" customFormat="1" ht="15" customHeight="1">
      <c r="A346" s="241"/>
      <c r="B346" s="241"/>
      <c r="C346" s="241"/>
      <c r="D346" s="241"/>
      <c r="E346" s="241"/>
      <c r="F346" s="241"/>
      <c r="G346" s="241"/>
      <c r="H346" s="241"/>
      <c r="I346" s="241"/>
      <c r="J346" s="241"/>
      <c r="K346" s="241"/>
      <c r="L346" s="241"/>
      <c r="M346" s="241"/>
      <c r="N346" s="241"/>
      <c r="O346" s="241"/>
      <c r="P346" s="241"/>
      <c r="Q346" s="241"/>
      <c r="R346" s="241"/>
      <c r="S346" s="241"/>
      <c r="T346" s="241"/>
      <c r="U346" s="241" t="s">
        <v>491</v>
      </c>
      <c r="V346" s="241"/>
      <c r="W346" s="241"/>
      <c r="X346" s="241"/>
      <c r="Y346" s="241"/>
      <c r="Z346" s="241"/>
      <c r="AA346" s="241"/>
      <c r="AB346" s="241"/>
      <c r="AC346" s="241" t="s">
        <v>322</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row>
    <row r="347" spans="1:53" s="240" customFormat="1" ht="15" customHeight="1">
      <c r="A347" s="241"/>
      <c r="B347" s="241"/>
      <c r="C347" s="241"/>
      <c r="D347" s="241"/>
      <c r="E347" s="241"/>
      <c r="F347" s="241"/>
      <c r="G347" s="241"/>
      <c r="H347" s="241"/>
      <c r="I347" s="241"/>
      <c r="J347" s="241"/>
      <c r="K347" s="241"/>
      <c r="L347" s="241"/>
      <c r="M347" s="241"/>
      <c r="N347" s="241"/>
      <c r="O347" s="241"/>
      <c r="P347" s="241"/>
      <c r="Q347" s="241"/>
      <c r="R347" s="241"/>
      <c r="S347" s="241"/>
      <c r="T347" s="241"/>
      <c r="U347" s="241" t="s">
        <v>492</v>
      </c>
      <c r="V347" s="241"/>
      <c r="W347" s="241"/>
      <c r="X347" s="241"/>
      <c r="Y347" s="241"/>
      <c r="Z347" s="241"/>
      <c r="AA347" s="241"/>
      <c r="AB347" s="241"/>
      <c r="AC347" s="241" t="s">
        <v>386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row>
    <row r="348" spans="1:53" s="240" customFormat="1" ht="15" customHeight="1">
      <c r="A348" s="241"/>
      <c r="B348" s="241"/>
      <c r="C348" s="241"/>
      <c r="D348" s="241"/>
      <c r="E348" s="241"/>
      <c r="F348" s="241"/>
      <c r="G348" s="241"/>
      <c r="H348" s="241"/>
      <c r="I348" s="241"/>
      <c r="J348" s="241"/>
      <c r="K348" s="241"/>
      <c r="L348" s="241"/>
      <c r="M348" s="241"/>
      <c r="N348" s="241"/>
      <c r="O348" s="241"/>
      <c r="P348" s="241"/>
      <c r="Q348" s="241"/>
      <c r="R348" s="241"/>
      <c r="S348" s="241"/>
      <c r="T348" s="241"/>
      <c r="U348" s="241" t="s">
        <v>493</v>
      </c>
      <c r="V348" s="241"/>
      <c r="W348" s="241"/>
      <c r="X348" s="241"/>
      <c r="Y348" s="241"/>
      <c r="Z348" s="241"/>
      <c r="AA348" s="241"/>
      <c r="AB348" s="241"/>
      <c r="AC348" s="241" t="s">
        <v>313</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row>
    <row r="349" spans="1:53" s="240" customFormat="1" ht="15" customHeight="1">
      <c r="A349" s="241"/>
      <c r="B349" s="241"/>
      <c r="C349" s="241"/>
      <c r="D349" s="241"/>
      <c r="E349" s="241"/>
      <c r="F349" s="241"/>
      <c r="G349" s="241"/>
      <c r="H349" s="241"/>
      <c r="I349" s="241"/>
      <c r="J349" s="241"/>
      <c r="K349" s="241"/>
      <c r="L349" s="241"/>
      <c r="M349" s="241"/>
      <c r="N349" s="241"/>
      <c r="O349" s="241"/>
      <c r="P349" s="241"/>
      <c r="Q349" s="241"/>
      <c r="R349" s="241"/>
      <c r="S349" s="241"/>
      <c r="T349" s="241"/>
      <c r="U349" s="241" t="s">
        <v>494</v>
      </c>
      <c r="V349" s="241"/>
      <c r="W349" s="241"/>
      <c r="X349" s="241"/>
      <c r="Y349" s="241"/>
      <c r="Z349" s="241"/>
      <c r="AA349" s="241"/>
      <c r="AB349" s="241"/>
      <c r="AC349" s="241" t="s">
        <v>313</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row>
    <row r="350" spans="1:53" s="240" customFormat="1" ht="15" customHeight="1">
      <c r="A350" s="241"/>
      <c r="B350" s="241"/>
      <c r="C350" s="241"/>
      <c r="D350" s="241"/>
      <c r="E350" s="241"/>
      <c r="F350" s="241"/>
      <c r="G350" s="241"/>
      <c r="H350" s="241"/>
      <c r="I350" s="241"/>
      <c r="J350" s="241"/>
      <c r="K350" s="241"/>
      <c r="L350" s="241"/>
      <c r="M350" s="241"/>
      <c r="N350" s="241"/>
      <c r="O350" s="241"/>
      <c r="P350" s="241"/>
      <c r="Q350" s="241"/>
      <c r="R350" s="241"/>
      <c r="S350" s="241"/>
      <c r="T350" s="241"/>
      <c r="U350" s="241" t="s">
        <v>495</v>
      </c>
      <c r="V350" s="241"/>
      <c r="W350" s="241"/>
      <c r="X350" s="241"/>
      <c r="Y350" s="241"/>
      <c r="Z350" s="241"/>
      <c r="AA350" s="241"/>
      <c r="AB350" s="241"/>
      <c r="AC350" s="241" t="s">
        <v>325</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row>
    <row r="351" spans="1:53" s="240" customFormat="1" ht="15" customHeight="1">
      <c r="A351" s="241"/>
      <c r="B351" s="241"/>
      <c r="C351" s="241"/>
      <c r="D351" s="241"/>
      <c r="E351" s="241"/>
      <c r="F351" s="241"/>
      <c r="G351" s="241"/>
      <c r="H351" s="241"/>
      <c r="I351" s="241"/>
      <c r="J351" s="241"/>
      <c r="K351" s="241"/>
      <c r="L351" s="241"/>
      <c r="M351" s="241"/>
      <c r="N351" s="241"/>
      <c r="O351" s="241"/>
      <c r="P351" s="241"/>
      <c r="Q351" s="241"/>
      <c r="R351" s="241"/>
      <c r="S351" s="241"/>
      <c r="T351" s="241"/>
      <c r="U351" s="241" t="s">
        <v>496</v>
      </c>
      <c r="V351" s="241"/>
      <c r="W351" s="241"/>
      <c r="X351" s="241"/>
      <c r="Y351" s="241"/>
      <c r="Z351" s="241"/>
      <c r="AA351" s="241"/>
      <c r="AB351" s="241"/>
      <c r="AC351" s="241" t="s">
        <v>386</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row>
    <row r="352" spans="1:53" s="240" customFormat="1" ht="15" customHeight="1">
      <c r="A352" s="241"/>
      <c r="B352" s="241"/>
      <c r="C352" s="241"/>
      <c r="D352" s="241"/>
      <c r="E352" s="241"/>
      <c r="F352" s="241"/>
      <c r="G352" s="241"/>
      <c r="H352" s="241"/>
      <c r="I352" s="241"/>
      <c r="J352" s="241"/>
      <c r="K352" s="241"/>
      <c r="L352" s="241"/>
      <c r="M352" s="241"/>
      <c r="N352" s="241"/>
      <c r="O352" s="241"/>
      <c r="P352" s="241"/>
      <c r="Q352" s="241"/>
      <c r="R352" s="241"/>
      <c r="S352" s="241"/>
      <c r="T352" s="241"/>
      <c r="U352" s="241" t="s">
        <v>497</v>
      </c>
      <c r="V352" s="241"/>
      <c r="W352" s="241"/>
      <c r="X352" s="241"/>
      <c r="Y352" s="241"/>
      <c r="Z352" s="241"/>
      <c r="AA352" s="241"/>
      <c r="AB352" s="241"/>
      <c r="AC352" s="241" t="s">
        <v>311</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row>
    <row r="353" spans="1:53" s="240" customFormat="1" ht="15" customHeight="1">
      <c r="A353" s="241"/>
      <c r="B353" s="241"/>
      <c r="C353" s="241"/>
      <c r="D353" s="241"/>
      <c r="E353" s="241"/>
      <c r="F353" s="241"/>
      <c r="G353" s="241"/>
      <c r="H353" s="241"/>
      <c r="I353" s="241"/>
      <c r="J353" s="241"/>
      <c r="K353" s="241"/>
      <c r="L353" s="241"/>
      <c r="M353" s="241"/>
      <c r="N353" s="241"/>
      <c r="O353" s="241"/>
      <c r="P353" s="241"/>
      <c r="Q353" s="241"/>
      <c r="R353" s="241"/>
      <c r="S353" s="241"/>
      <c r="T353" s="241"/>
      <c r="U353" s="241" t="s">
        <v>498</v>
      </c>
      <c r="V353" s="241"/>
      <c r="W353" s="241"/>
      <c r="X353" s="241"/>
      <c r="Y353" s="241"/>
      <c r="Z353" s="241"/>
      <c r="AA353" s="241"/>
      <c r="AB353" s="241"/>
      <c r="AC353" s="241" t="s">
        <v>313</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row>
    <row r="354" spans="1:53" s="240" customFormat="1" ht="15" customHeight="1">
      <c r="A354" s="241"/>
      <c r="B354" s="241"/>
      <c r="C354" s="241"/>
      <c r="D354" s="241"/>
      <c r="E354" s="241"/>
      <c r="F354" s="241"/>
      <c r="G354" s="241"/>
      <c r="H354" s="241"/>
      <c r="I354" s="241"/>
      <c r="J354" s="241"/>
      <c r="K354" s="241"/>
      <c r="L354" s="241"/>
      <c r="M354" s="241"/>
      <c r="N354" s="241"/>
      <c r="O354" s="241"/>
      <c r="P354" s="241"/>
      <c r="Q354" s="241"/>
      <c r="R354" s="241"/>
      <c r="S354" s="241"/>
      <c r="T354" s="241"/>
      <c r="U354" s="241" t="s">
        <v>499</v>
      </c>
      <c r="V354" s="241"/>
      <c r="W354" s="241"/>
      <c r="X354" s="241"/>
      <c r="Y354" s="241"/>
      <c r="Z354" s="241"/>
      <c r="AA354" s="241"/>
      <c r="AB354" s="241"/>
      <c r="AC354" s="241" t="s">
        <v>322</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row>
    <row r="355" spans="1:53" s="240" customFormat="1" ht="15" customHeight="1">
      <c r="A355" s="241"/>
      <c r="B355" s="241"/>
      <c r="C355" s="241"/>
      <c r="D355" s="241"/>
      <c r="E355" s="241"/>
      <c r="F355" s="241"/>
      <c r="G355" s="241"/>
      <c r="H355" s="241"/>
      <c r="I355" s="241"/>
      <c r="J355" s="241"/>
      <c r="K355" s="241"/>
      <c r="L355" s="241"/>
      <c r="M355" s="241"/>
      <c r="N355" s="241"/>
      <c r="O355" s="241"/>
      <c r="P355" s="241"/>
      <c r="Q355" s="241"/>
      <c r="R355" s="241"/>
      <c r="S355" s="241"/>
      <c r="T355" s="241"/>
      <c r="U355" s="241" t="s">
        <v>500</v>
      </c>
      <c r="V355" s="241"/>
      <c r="W355" s="241"/>
      <c r="X355" s="241"/>
      <c r="Y355" s="241"/>
      <c r="Z355" s="241"/>
      <c r="AA355" s="241"/>
      <c r="AB355" s="241"/>
      <c r="AC355" s="241" t="s">
        <v>309</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row>
    <row r="356" spans="1:53" s="240" customFormat="1" ht="15" customHeight="1">
      <c r="A356" s="241"/>
      <c r="B356" s="241"/>
      <c r="C356" s="241"/>
      <c r="D356" s="241"/>
      <c r="E356" s="241"/>
      <c r="F356" s="241"/>
      <c r="G356" s="241"/>
      <c r="H356" s="241"/>
      <c r="I356" s="241"/>
      <c r="J356" s="241"/>
      <c r="K356" s="241"/>
      <c r="L356" s="241"/>
      <c r="M356" s="241"/>
      <c r="N356" s="241"/>
      <c r="O356" s="241"/>
      <c r="P356" s="241"/>
      <c r="Q356" s="241"/>
      <c r="R356" s="241"/>
      <c r="S356" s="241"/>
      <c r="T356" s="241"/>
      <c r="U356" s="241" t="s">
        <v>501</v>
      </c>
      <c r="V356" s="241"/>
      <c r="W356" s="241"/>
      <c r="X356" s="241"/>
      <c r="Y356" s="241"/>
      <c r="Z356" s="241"/>
      <c r="AA356" s="241"/>
      <c r="AB356" s="241"/>
      <c r="AC356" s="241" t="s">
        <v>322</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row>
    <row r="357" spans="1:53" s="240" customFormat="1" ht="15" customHeight="1">
      <c r="A357" s="241"/>
      <c r="B357" s="241"/>
      <c r="C357" s="241"/>
      <c r="D357" s="241"/>
      <c r="E357" s="241"/>
      <c r="F357" s="241"/>
      <c r="G357" s="241"/>
      <c r="H357" s="241"/>
      <c r="I357" s="241"/>
      <c r="J357" s="241"/>
      <c r="K357" s="241"/>
      <c r="L357" s="241"/>
      <c r="M357" s="241"/>
      <c r="N357" s="241"/>
      <c r="O357" s="241"/>
      <c r="P357" s="241"/>
      <c r="Q357" s="241"/>
      <c r="R357" s="241"/>
      <c r="S357" s="241"/>
      <c r="T357" s="241"/>
      <c r="U357" s="241" t="s">
        <v>502</v>
      </c>
      <c r="V357" s="241"/>
      <c r="W357" s="241"/>
      <c r="X357" s="241"/>
      <c r="Y357" s="241"/>
      <c r="Z357" s="241"/>
      <c r="AA357" s="241"/>
      <c r="AB357" s="241"/>
      <c r="AC357" s="241" t="s">
        <v>325</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row>
    <row r="358" spans="1:53" s="240" customFormat="1" ht="15" customHeight="1">
      <c r="A358" s="241"/>
      <c r="B358" s="241"/>
      <c r="C358" s="241"/>
      <c r="D358" s="241"/>
      <c r="E358" s="241"/>
      <c r="F358" s="241"/>
      <c r="G358" s="241"/>
      <c r="H358" s="241"/>
      <c r="I358" s="241"/>
      <c r="J358" s="241"/>
      <c r="K358" s="241"/>
      <c r="L358" s="241"/>
      <c r="M358" s="241"/>
      <c r="N358" s="241"/>
      <c r="O358" s="241"/>
      <c r="P358" s="241"/>
      <c r="Q358" s="241"/>
      <c r="R358" s="241"/>
      <c r="S358" s="241"/>
      <c r="T358" s="241"/>
      <c r="U358" s="241" t="s">
        <v>503</v>
      </c>
      <c r="V358" s="241"/>
      <c r="W358" s="241"/>
      <c r="X358" s="241"/>
      <c r="Y358" s="241"/>
      <c r="Z358" s="241"/>
      <c r="AA358" s="241"/>
      <c r="AB358" s="241"/>
      <c r="AC358" s="241" t="s">
        <v>325</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row>
    <row r="359" spans="1:53" s="240" customFormat="1" ht="15" customHeight="1">
      <c r="A359" s="241"/>
      <c r="B359" s="241"/>
      <c r="C359" s="241"/>
      <c r="D359" s="241"/>
      <c r="E359" s="241"/>
      <c r="F359" s="241"/>
      <c r="G359" s="241"/>
      <c r="H359" s="241"/>
      <c r="I359" s="241"/>
      <c r="J359" s="241"/>
      <c r="K359" s="241"/>
      <c r="L359" s="241"/>
      <c r="M359" s="241"/>
      <c r="N359" s="241"/>
      <c r="O359" s="241"/>
      <c r="P359" s="241"/>
      <c r="Q359" s="241"/>
      <c r="R359" s="241"/>
      <c r="S359" s="241"/>
      <c r="T359" s="241"/>
      <c r="U359" s="241" t="s">
        <v>504</v>
      </c>
      <c r="V359" s="241"/>
      <c r="W359" s="241"/>
      <c r="X359" s="241"/>
      <c r="Y359" s="241"/>
      <c r="Z359" s="241"/>
      <c r="AA359" s="241"/>
      <c r="AB359" s="241"/>
      <c r="AC359" s="241" t="s">
        <v>309</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row>
    <row r="360" spans="1:53" s="240" customFormat="1" ht="15" customHeight="1">
      <c r="A360" s="241"/>
      <c r="B360" s="241"/>
      <c r="C360" s="241"/>
      <c r="D360" s="241"/>
      <c r="E360" s="241"/>
      <c r="F360" s="241"/>
      <c r="G360" s="241"/>
      <c r="H360" s="241"/>
      <c r="I360" s="241"/>
      <c r="J360" s="241"/>
      <c r="K360" s="241"/>
      <c r="L360" s="241"/>
      <c r="M360" s="241"/>
      <c r="N360" s="241"/>
      <c r="O360" s="241"/>
      <c r="P360" s="241"/>
      <c r="Q360" s="241"/>
      <c r="R360" s="241"/>
      <c r="S360" s="241"/>
      <c r="T360" s="241"/>
      <c r="U360" s="241" t="s">
        <v>505</v>
      </c>
      <c r="V360" s="241"/>
      <c r="W360" s="241"/>
      <c r="X360" s="241"/>
      <c r="Y360" s="241"/>
      <c r="Z360" s="241"/>
      <c r="AA360" s="241"/>
      <c r="AB360" s="241"/>
      <c r="AC360" s="241" t="s">
        <v>325</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row>
    <row r="361" spans="1:53" s="240" customFormat="1" ht="15" customHeight="1">
      <c r="A361" s="241"/>
      <c r="B361" s="241"/>
      <c r="C361" s="241"/>
      <c r="D361" s="241"/>
      <c r="E361" s="241"/>
      <c r="F361" s="241"/>
      <c r="G361" s="241"/>
      <c r="H361" s="241"/>
      <c r="I361" s="241"/>
      <c r="J361" s="241"/>
      <c r="K361" s="241"/>
      <c r="L361" s="241"/>
      <c r="M361" s="241"/>
      <c r="N361" s="241"/>
      <c r="O361" s="241"/>
      <c r="P361" s="241"/>
      <c r="Q361" s="241"/>
      <c r="R361" s="241"/>
      <c r="S361" s="241"/>
      <c r="T361" s="241"/>
      <c r="U361" s="241" t="s">
        <v>506</v>
      </c>
      <c r="V361" s="241"/>
      <c r="W361" s="241"/>
      <c r="X361" s="241"/>
      <c r="Y361" s="241"/>
      <c r="Z361" s="241"/>
      <c r="AA361" s="241"/>
      <c r="AB361" s="241"/>
      <c r="AC361" s="241" t="s">
        <v>316</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row>
    <row r="362" spans="1:53" s="240" customFormat="1" ht="15" customHeight="1">
      <c r="A362" s="241"/>
      <c r="B362" s="241"/>
      <c r="C362" s="241"/>
      <c r="D362" s="241"/>
      <c r="E362" s="241"/>
      <c r="F362" s="241"/>
      <c r="G362" s="241"/>
      <c r="H362" s="241"/>
      <c r="I362" s="241"/>
      <c r="J362" s="241"/>
      <c r="K362" s="241"/>
      <c r="L362" s="241"/>
      <c r="M362" s="241"/>
      <c r="N362" s="241"/>
      <c r="O362" s="241"/>
      <c r="P362" s="241"/>
      <c r="Q362" s="241"/>
      <c r="R362" s="241"/>
      <c r="S362" s="241"/>
      <c r="T362" s="241"/>
      <c r="U362" s="241" t="s">
        <v>271</v>
      </c>
      <c r="V362" s="241"/>
      <c r="W362" s="241"/>
      <c r="X362" s="241"/>
      <c r="Y362" s="241"/>
      <c r="Z362" s="241"/>
      <c r="AA362" s="241"/>
      <c r="AB362" s="241"/>
      <c r="AC362" s="241" t="s">
        <v>322</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row>
    <row r="363" spans="1:53" s="240" customFormat="1" ht="15" customHeight="1">
      <c r="A363" s="241"/>
      <c r="B363" s="241"/>
      <c r="C363" s="241"/>
      <c r="D363" s="241"/>
      <c r="E363" s="241"/>
      <c r="F363" s="241"/>
      <c r="G363" s="241"/>
      <c r="H363" s="241"/>
      <c r="I363" s="241"/>
      <c r="J363" s="241"/>
      <c r="K363" s="241"/>
      <c r="L363" s="241"/>
      <c r="M363" s="241"/>
      <c r="N363" s="241"/>
      <c r="O363" s="241"/>
      <c r="P363" s="241"/>
      <c r="Q363" s="241"/>
      <c r="R363" s="241"/>
      <c r="S363" s="241"/>
      <c r="T363" s="241"/>
      <c r="U363" s="241" t="s">
        <v>507</v>
      </c>
      <c r="V363" s="241"/>
      <c r="W363" s="241"/>
      <c r="X363" s="241"/>
      <c r="Y363" s="241"/>
      <c r="Z363" s="241"/>
      <c r="AA363" s="241"/>
      <c r="AB363" s="241"/>
      <c r="AC363" s="241" t="s">
        <v>311</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row>
    <row r="364" spans="1:53" s="240" customFormat="1" ht="15" customHeight="1">
      <c r="A364" s="241"/>
      <c r="B364" s="241"/>
      <c r="C364" s="241"/>
      <c r="D364" s="241"/>
      <c r="E364" s="241"/>
      <c r="F364" s="241"/>
      <c r="G364" s="241"/>
      <c r="H364" s="241"/>
      <c r="I364" s="241"/>
      <c r="J364" s="241"/>
      <c r="K364" s="241"/>
      <c r="L364" s="241"/>
      <c r="M364" s="241"/>
      <c r="N364" s="241"/>
      <c r="O364" s="241"/>
      <c r="P364" s="241"/>
      <c r="Q364" s="241"/>
      <c r="R364" s="241"/>
      <c r="S364" s="241"/>
      <c r="T364" s="241"/>
      <c r="U364" s="241" t="s">
        <v>508</v>
      </c>
      <c r="V364" s="241"/>
      <c r="W364" s="241"/>
      <c r="X364" s="241"/>
      <c r="Y364" s="241"/>
      <c r="Z364" s="241"/>
      <c r="AA364" s="241"/>
      <c r="AB364" s="241"/>
      <c r="AC364" s="241" t="s">
        <v>325</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row>
    <row r="365" spans="1:53" s="240" customFormat="1" ht="15" customHeight="1">
      <c r="A365" s="241"/>
      <c r="B365" s="241"/>
      <c r="C365" s="241"/>
      <c r="D365" s="241"/>
      <c r="E365" s="241"/>
      <c r="F365" s="241"/>
      <c r="G365" s="241"/>
      <c r="H365" s="241"/>
      <c r="I365" s="241"/>
      <c r="J365" s="241"/>
      <c r="K365" s="241"/>
      <c r="L365" s="241"/>
      <c r="M365" s="241"/>
      <c r="N365" s="241"/>
      <c r="O365" s="241"/>
      <c r="P365" s="241"/>
      <c r="Q365" s="241"/>
      <c r="R365" s="241"/>
      <c r="S365" s="241"/>
      <c r="T365" s="241"/>
      <c r="U365" s="241" t="s">
        <v>509</v>
      </c>
      <c r="V365" s="241"/>
      <c r="W365" s="241"/>
      <c r="X365" s="241"/>
      <c r="Y365" s="241"/>
      <c r="Z365" s="241"/>
      <c r="AA365" s="241"/>
      <c r="AB365" s="241"/>
      <c r="AC365" s="241" t="s">
        <v>325</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row>
    <row r="366" spans="1:53" s="240" customFormat="1" ht="15" customHeight="1">
      <c r="A366" s="241"/>
      <c r="B366" s="241"/>
      <c r="C366" s="241"/>
      <c r="D366" s="241"/>
      <c r="E366" s="241"/>
      <c r="F366" s="241"/>
      <c r="G366" s="241"/>
      <c r="H366" s="241"/>
      <c r="I366" s="241"/>
      <c r="J366" s="241"/>
      <c r="K366" s="241"/>
      <c r="L366" s="241"/>
      <c r="M366" s="241"/>
      <c r="N366" s="241"/>
      <c r="O366" s="241"/>
      <c r="P366" s="241"/>
      <c r="Q366" s="241"/>
      <c r="R366" s="241"/>
      <c r="S366" s="241"/>
      <c r="T366" s="241"/>
      <c r="U366" s="241" t="s">
        <v>510</v>
      </c>
      <c r="V366" s="241"/>
      <c r="W366" s="241"/>
      <c r="X366" s="241"/>
      <c r="Y366" s="241"/>
      <c r="Z366" s="241"/>
      <c r="AA366" s="241"/>
      <c r="AB366" s="241"/>
      <c r="AC366" s="241" t="s">
        <v>386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row>
    <row r="367" spans="1:53" s="240" customFormat="1" ht="15" customHeight="1">
      <c r="A367" s="241"/>
      <c r="B367" s="241"/>
      <c r="C367" s="241"/>
      <c r="D367" s="241"/>
      <c r="E367" s="241"/>
      <c r="F367" s="241"/>
      <c r="G367" s="241"/>
      <c r="H367" s="241"/>
      <c r="I367" s="241"/>
      <c r="J367" s="241"/>
      <c r="K367" s="241"/>
      <c r="L367" s="241"/>
      <c r="M367" s="241"/>
      <c r="N367" s="241"/>
      <c r="O367" s="241"/>
      <c r="P367" s="241"/>
      <c r="Q367" s="241"/>
      <c r="R367" s="241"/>
      <c r="S367" s="241"/>
      <c r="T367" s="241"/>
      <c r="U367" s="241" t="s">
        <v>278</v>
      </c>
      <c r="V367" s="241"/>
      <c r="W367" s="241"/>
      <c r="X367" s="241"/>
      <c r="Y367" s="241"/>
      <c r="Z367" s="241"/>
      <c r="AA367" s="241"/>
      <c r="AB367" s="241"/>
      <c r="AC367" s="241" t="s">
        <v>350</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row>
    <row r="368" spans="1:53" s="240" customFormat="1" ht="15" customHeight="1">
      <c r="A368" s="241"/>
      <c r="B368" s="241"/>
      <c r="C368" s="241"/>
      <c r="D368" s="241"/>
      <c r="E368" s="241"/>
      <c r="F368" s="241"/>
      <c r="G368" s="241"/>
      <c r="H368" s="241"/>
      <c r="I368" s="241"/>
      <c r="J368" s="241"/>
      <c r="K368" s="241"/>
      <c r="L368" s="241"/>
      <c r="M368" s="241"/>
      <c r="N368" s="241"/>
      <c r="O368" s="241"/>
      <c r="P368" s="241"/>
      <c r="Q368" s="241"/>
      <c r="R368" s="241"/>
      <c r="S368" s="241"/>
      <c r="T368" s="241"/>
      <c r="U368" s="241" t="s">
        <v>511</v>
      </c>
      <c r="V368" s="241"/>
      <c r="W368" s="241"/>
      <c r="X368" s="241"/>
      <c r="Y368" s="241"/>
      <c r="Z368" s="241"/>
      <c r="AA368" s="241"/>
      <c r="AB368" s="241"/>
      <c r="AC368" s="241" t="s">
        <v>325</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row>
    <row r="369" spans="1:53" s="240" customFormat="1" ht="15" customHeight="1">
      <c r="A369" s="241"/>
      <c r="B369" s="241"/>
      <c r="C369" s="241"/>
      <c r="D369" s="241"/>
      <c r="E369" s="241"/>
      <c r="F369" s="241"/>
      <c r="G369" s="241"/>
      <c r="H369" s="241"/>
      <c r="I369" s="241"/>
      <c r="J369" s="241"/>
      <c r="K369" s="241"/>
      <c r="L369" s="241"/>
      <c r="M369" s="241"/>
      <c r="N369" s="241"/>
      <c r="O369" s="241"/>
      <c r="P369" s="241"/>
      <c r="Q369" s="241"/>
      <c r="R369" s="241"/>
      <c r="S369" s="241"/>
      <c r="T369" s="241"/>
      <c r="U369" s="241" t="s">
        <v>512</v>
      </c>
      <c r="V369" s="241"/>
      <c r="W369" s="241"/>
      <c r="X369" s="241"/>
      <c r="Y369" s="241"/>
      <c r="Z369" s="241"/>
      <c r="AA369" s="241"/>
      <c r="AB369" s="241"/>
      <c r="AC369" s="241" t="s">
        <v>350</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row>
    <row r="370" spans="1:53" s="240" customFormat="1" ht="15" customHeight="1">
      <c r="A370" s="241"/>
      <c r="B370" s="241"/>
      <c r="C370" s="241"/>
      <c r="D370" s="241"/>
      <c r="E370" s="241"/>
      <c r="F370" s="241"/>
      <c r="G370" s="241"/>
      <c r="H370" s="241"/>
      <c r="I370" s="241"/>
      <c r="J370" s="241"/>
      <c r="K370" s="241"/>
      <c r="L370" s="241"/>
      <c r="M370" s="241"/>
      <c r="N370" s="241"/>
      <c r="O370" s="241"/>
      <c r="P370" s="241"/>
      <c r="Q370" s="241"/>
      <c r="R370" s="241"/>
      <c r="S370" s="241"/>
      <c r="T370" s="241"/>
      <c r="U370" s="241" t="s">
        <v>513</v>
      </c>
      <c r="V370" s="241"/>
      <c r="W370" s="241"/>
      <c r="X370" s="241"/>
      <c r="Y370" s="241"/>
      <c r="Z370" s="241"/>
      <c r="AA370" s="241"/>
      <c r="AB370" s="241"/>
      <c r="AC370" s="241" t="s">
        <v>322</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row>
    <row r="371" spans="1:53" s="240" customFormat="1" ht="15" customHeight="1">
      <c r="A371" s="241"/>
      <c r="B371" s="241"/>
      <c r="C371" s="241"/>
      <c r="D371" s="241"/>
      <c r="E371" s="241"/>
      <c r="F371" s="241"/>
      <c r="G371" s="241"/>
      <c r="H371" s="241"/>
      <c r="I371" s="241"/>
      <c r="J371" s="241"/>
      <c r="K371" s="241"/>
      <c r="L371" s="241"/>
      <c r="M371" s="241"/>
      <c r="N371" s="241"/>
      <c r="O371" s="241"/>
      <c r="P371" s="241"/>
      <c r="Q371" s="241"/>
      <c r="R371" s="241"/>
      <c r="S371" s="241"/>
      <c r="T371" s="241"/>
      <c r="U371" s="241" t="s">
        <v>514</v>
      </c>
      <c r="V371" s="241"/>
      <c r="W371" s="241"/>
      <c r="X371" s="241"/>
      <c r="Y371" s="241"/>
      <c r="Z371" s="241"/>
      <c r="AA371" s="241"/>
      <c r="AB371" s="241"/>
      <c r="AC371" s="241" t="s">
        <v>309</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row>
    <row r="372" spans="1:53" s="240" customFormat="1" ht="15" customHeight="1">
      <c r="A372" s="241"/>
      <c r="B372" s="241"/>
      <c r="C372" s="241"/>
      <c r="D372" s="241"/>
      <c r="E372" s="241"/>
      <c r="F372" s="241"/>
      <c r="G372" s="241"/>
      <c r="H372" s="241"/>
      <c r="I372" s="241"/>
      <c r="J372" s="241"/>
      <c r="K372" s="241"/>
      <c r="L372" s="241"/>
      <c r="M372" s="241"/>
      <c r="N372" s="241"/>
      <c r="O372" s="241"/>
      <c r="P372" s="241"/>
      <c r="Q372" s="241"/>
      <c r="R372" s="241"/>
      <c r="S372" s="241"/>
      <c r="T372" s="241"/>
      <c r="U372" s="241" t="s">
        <v>515</v>
      </c>
      <c r="V372" s="241"/>
      <c r="W372" s="241"/>
      <c r="X372" s="241"/>
      <c r="Y372" s="241"/>
      <c r="Z372" s="241"/>
      <c r="AA372" s="241"/>
      <c r="AB372" s="241"/>
      <c r="AC372" s="241" t="s">
        <v>350</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row>
    <row r="373" spans="1:53" s="240" customFormat="1" ht="15" customHeight="1">
      <c r="A373" s="241"/>
      <c r="B373" s="241"/>
      <c r="C373" s="241"/>
      <c r="D373" s="241"/>
      <c r="E373" s="241"/>
      <c r="F373" s="241"/>
      <c r="G373" s="241"/>
      <c r="H373" s="241"/>
      <c r="I373" s="241"/>
      <c r="J373" s="241"/>
      <c r="K373" s="241"/>
      <c r="L373" s="241"/>
      <c r="M373" s="241"/>
      <c r="N373" s="241"/>
      <c r="O373" s="241"/>
      <c r="P373" s="241"/>
      <c r="Q373" s="241"/>
      <c r="R373" s="241"/>
      <c r="S373" s="241"/>
      <c r="T373" s="241"/>
      <c r="U373" s="241" t="s">
        <v>516</v>
      </c>
      <c r="V373" s="241"/>
      <c r="W373" s="241"/>
      <c r="X373" s="241"/>
      <c r="Y373" s="241"/>
      <c r="Z373" s="241"/>
      <c r="AA373" s="241"/>
      <c r="AB373" s="241"/>
      <c r="AC373" s="241" t="s">
        <v>316</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row>
    <row r="374" spans="1:53" s="240" customFormat="1" ht="15" customHeight="1">
      <c r="A374" s="241"/>
      <c r="B374" s="241"/>
      <c r="C374" s="241"/>
      <c r="D374" s="241"/>
      <c r="E374" s="241"/>
      <c r="F374" s="241"/>
      <c r="G374" s="241"/>
      <c r="H374" s="241"/>
      <c r="I374" s="241"/>
      <c r="J374" s="241"/>
      <c r="K374" s="241"/>
      <c r="L374" s="241"/>
      <c r="M374" s="241"/>
      <c r="N374" s="241"/>
      <c r="O374" s="241"/>
      <c r="P374" s="241"/>
      <c r="Q374" s="241"/>
      <c r="R374" s="241"/>
      <c r="S374" s="241"/>
      <c r="T374" s="241"/>
      <c r="U374" s="241" t="s">
        <v>517</v>
      </c>
      <c r="V374" s="241"/>
      <c r="W374" s="241"/>
      <c r="X374" s="241"/>
      <c r="Y374" s="241"/>
      <c r="Z374" s="241"/>
      <c r="AA374" s="241"/>
      <c r="AB374" s="241"/>
      <c r="AC374" s="241" t="s">
        <v>325</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row>
    <row r="375" spans="1:53" s="240" customFormat="1" ht="15" customHeight="1">
      <c r="A375" s="241"/>
      <c r="B375" s="241"/>
      <c r="C375" s="241"/>
      <c r="D375" s="241"/>
      <c r="E375" s="241"/>
      <c r="F375" s="241"/>
      <c r="G375" s="241"/>
      <c r="H375" s="241"/>
      <c r="I375" s="241"/>
      <c r="J375" s="241"/>
      <c r="K375" s="241"/>
      <c r="L375" s="241"/>
      <c r="M375" s="241"/>
      <c r="N375" s="241"/>
      <c r="O375" s="241"/>
      <c r="P375" s="241"/>
      <c r="Q375" s="241"/>
      <c r="R375" s="241"/>
      <c r="S375" s="241"/>
      <c r="T375" s="241"/>
      <c r="U375" s="241" t="s">
        <v>281</v>
      </c>
      <c r="V375" s="241"/>
      <c r="W375" s="241"/>
      <c r="X375" s="241"/>
      <c r="Y375" s="241"/>
      <c r="Z375" s="241"/>
      <c r="AA375" s="241"/>
      <c r="AB375" s="241"/>
      <c r="AC375" s="241" t="s">
        <v>350</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row>
    <row r="376" spans="1:53" s="240" customFormat="1" ht="15" customHeight="1">
      <c r="A376" s="241"/>
      <c r="B376" s="241"/>
      <c r="C376" s="241"/>
      <c r="D376" s="241"/>
      <c r="E376" s="241"/>
      <c r="F376" s="241"/>
      <c r="G376" s="241"/>
      <c r="H376" s="241"/>
      <c r="I376" s="241"/>
      <c r="J376" s="241"/>
      <c r="K376" s="241"/>
      <c r="L376" s="241"/>
      <c r="M376" s="241"/>
      <c r="N376" s="241"/>
      <c r="O376" s="241"/>
      <c r="P376" s="241"/>
      <c r="Q376" s="241"/>
      <c r="R376" s="241"/>
      <c r="S376" s="241"/>
      <c r="T376" s="241"/>
      <c r="U376" s="241" t="s">
        <v>518</v>
      </c>
      <c r="V376" s="241"/>
      <c r="W376" s="241"/>
      <c r="X376" s="241"/>
      <c r="Y376" s="241"/>
      <c r="Z376" s="241"/>
      <c r="AA376" s="241"/>
      <c r="AB376" s="241"/>
      <c r="AC376" s="241" t="s">
        <v>325</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row>
    <row r="377" spans="1:53" s="240" customFormat="1" ht="15" customHeight="1">
      <c r="A377" s="241"/>
      <c r="B377" s="241"/>
      <c r="C377" s="241"/>
      <c r="D377" s="241"/>
      <c r="E377" s="241"/>
      <c r="F377" s="241"/>
      <c r="G377" s="241"/>
      <c r="H377" s="241"/>
      <c r="I377" s="241"/>
      <c r="J377" s="241"/>
      <c r="K377" s="241"/>
      <c r="L377" s="241"/>
      <c r="M377" s="241"/>
      <c r="N377" s="241"/>
      <c r="O377" s="241"/>
      <c r="P377" s="241"/>
      <c r="Q377" s="241"/>
      <c r="R377" s="241"/>
      <c r="S377" s="241"/>
      <c r="T377" s="241"/>
      <c r="U377" s="241" t="s">
        <v>519</v>
      </c>
      <c r="V377" s="241"/>
      <c r="W377" s="241"/>
      <c r="X377" s="241"/>
      <c r="Y377" s="241"/>
      <c r="Z377" s="241"/>
      <c r="AA377" s="241"/>
      <c r="AB377" s="241"/>
      <c r="AC377" s="241" t="s">
        <v>386</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row>
    <row r="378" spans="1:53" s="240" customFormat="1" ht="15" customHeight="1">
      <c r="A378" s="241"/>
      <c r="B378" s="241"/>
      <c r="C378" s="241"/>
      <c r="D378" s="241"/>
      <c r="E378" s="241"/>
      <c r="F378" s="241"/>
      <c r="G378" s="241"/>
      <c r="H378" s="241"/>
      <c r="I378" s="241"/>
      <c r="J378" s="241"/>
      <c r="K378" s="241"/>
      <c r="L378" s="241"/>
      <c r="M378" s="241"/>
      <c r="N378" s="241"/>
      <c r="O378" s="241"/>
      <c r="P378" s="241"/>
      <c r="Q378" s="241"/>
      <c r="R378" s="241"/>
      <c r="S378" s="241"/>
      <c r="T378" s="241"/>
      <c r="U378" s="241" t="s">
        <v>520</v>
      </c>
      <c r="V378" s="241"/>
      <c r="W378" s="241"/>
      <c r="X378" s="241"/>
      <c r="Y378" s="241"/>
      <c r="Z378" s="241"/>
      <c r="AA378" s="241"/>
      <c r="AB378" s="241"/>
      <c r="AC378" s="241" t="s">
        <v>350</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row>
    <row r="379" spans="1:53" s="240" customFormat="1" ht="15" customHeight="1">
      <c r="A379" s="241"/>
      <c r="B379" s="241"/>
      <c r="C379" s="241"/>
      <c r="D379" s="241"/>
      <c r="E379" s="241"/>
      <c r="F379" s="241"/>
      <c r="G379" s="241"/>
      <c r="H379" s="241"/>
      <c r="I379" s="241"/>
      <c r="J379" s="241"/>
      <c r="K379" s="241"/>
      <c r="L379" s="241"/>
      <c r="M379" s="241"/>
      <c r="N379" s="241"/>
      <c r="O379" s="241"/>
      <c r="P379" s="241"/>
      <c r="Q379" s="241"/>
      <c r="R379" s="241"/>
      <c r="S379" s="241"/>
      <c r="T379" s="241"/>
      <c r="U379" s="241" t="s">
        <v>521</v>
      </c>
      <c r="V379" s="241"/>
      <c r="W379" s="241"/>
      <c r="X379" s="241"/>
      <c r="Y379" s="241"/>
      <c r="Z379" s="241"/>
      <c r="AA379" s="241"/>
      <c r="AB379" s="241"/>
      <c r="AC379" s="241" t="s">
        <v>325</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row>
    <row r="380" spans="1:53" s="240" customFormat="1" ht="15" customHeight="1">
      <c r="A380" s="241"/>
      <c r="B380" s="241"/>
      <c r="C380" s="241"/>
      <c r="D380" s="241"/>
      <c r="E380" s="241"/>
      <c r="F380" s="241"/>
      <c r="G380" s="241"/>
      <c r="H380" s="241"/>
      <c r="I380" s="241"/>
      <c r="J380" s="241"/>
      <c r="K380" s="241"/>
      <c r="L380" s="241"/>
      <c r="M380" s="241"/>
      <c r="N380" s="241"/>
      <c r="O380" s="241"/>
      <c r="P380" s="241"/>
      <c r="Q380" s="241"/>
      <c r="R380" s="241"/>
      <c r="S380" s="241"/>
      <c r="T380" s="241"/>
      <c r="U380" s="241" t="s">
        <v>522</v>
      </c>
      <c r="V380" s="241"/>
      <c r="W380" s="241"/>
      <c r="X380" s="241"/>
      <c r="Y380" s="241"/>
      <c r="Z380" s="241"/>
      <c r="AA380" s="241"/>
      <c r="AB380" s="241"/>
      <c r="AC380" s="241" t="s">
        <v>350</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row>
    <row r="381" spans="1:53" s="240" customFormat="1" ht="15" customHeight="1">
      <c r="A381" s="241"/>
      <c r="B381" s="241"/>
      <c r="C381" s="241"/>
      <c r="D381" s="241"/>
      <c r="E381" s="241"/>
      <c r="F381" s="241"/>
      <c r="G381" s="241"/>
      <c r="H381" s="241"/>
      <c r="I381" s="241"/>
      <c r="J381" s="241"/>
      <c r="K381" s="241"/>
      <c r="L381" s="241"/>
      <c r="M381" s="241"/>
      <c r="N381" s="241"/>
      <c r="O381" s="241"/>
      <c r="P381" s="241"/>
      <c r="Q381" s="241"/>
      <c r="R381" s="241"/>
      <c r="S381" s="241"/>
      <c r="T381" s="241"/>
      <c r="U381" s="241" t="s">
        <v>523</v>
      </c>
      <c r="V381" s="241"/>
      <c r="W381" s="241"/>
      <c r="X381" s="241"/>
      <c r="Y381" s="241"/>
      <c r="Z381" s="241"/>
      <c r="AA381" s="241"/>
      <c r="AB381" s="241"/>
      <c r="AC381" s="241" t="s">
        <v>316</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row>
    <row r="382" spans="1:53" s="240" customFormat="1" ht="15" customHeight="1">
      <c r="A382" s="241"/>
      <c r="B382" s="241"/>
      <c r="C382" s="241"/>
      <c r="D382" s="241"/>
      <c r="E382" s="241"/>
      <c r="F382" s="241"/>
      <c r="G382" s="241"/>
      <c r="H382" s="241"/>
      <c r="I382" s="241"/>
      <c r="J382" s="241"/>
      <c r="K382" s="241"/>
      <c r="L382" s="241"/>
      <c r="M382" s="241"/>
      <c r="N382" s="241"/>
      <c r="O382" s="241"/>
      <c r="P382" s="241"/>
      <c r="Q382" s="241"/>
      <c r="R382" s="241"/>
      <c r="S382" s="241"/>
      <c r="T382" s="241"/>
      <c r="U382" s="241" t="s">
        <v>524</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row>
    <row r="383" spans="1:53" s="240" customFormat="1" ht="15" customHeight="1">
      <c r="A383" s="241"/>
      <c r="B383" s="241"/>
      <c r="C383" s="241"/>
      <c r="D383" s="241"/>
      <c r="E383" s="241"/>
      <c r="F383" s="241"/>
      <c r="G383" s="241"/>
      <c r="H383" s="241"/>
      <c r="I383" s="241"/>
      <c r="J383" s="241"/>
      <c r="K383" s="241"/>
      <c r="L383" s="241"/>
      <c r="M383" s="241"/>
      <c r="N383" s="241"/>
      <c r="O383" s="241"/>
      <c r="P383" s="241"/>
      <c r="Q383" s="241"/>
      <c r="R383" s="241"/>
      <c r="S383" s="241"/>
      <c r="T383" s="241"/>
      <c r="U383" s="241" t="s">
        <v>525</v>
      </c>
      <c r="V383" s="241"/>
      <c r="W383" s="241"/>
      <c r="X383" s="241"/>
      <c r="Y383" s="241"/>
      <c r="Z383" s="241"/>
      <c r="AA383" s="241"/>
      <c r="AB383" s="241"/>
      <c r="AC383" s="241" t="s">
        <v>316</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row>
    <row r="384" spans="1:53" s="240" customFormat="1" ht="15" customHeight="1">
      <c r="A384" s="241"/>
      <c r="B384" s="241"/>
      <c r="C384" s="241"/>
      <c r="D384" s="241"/>
      <c r="E384" s="241"/>
      <c r="F384" s="241"/>
      <c r="G384" s="241"/>
      <c r="H384" s="241"/>
      <c r="I384" s="241"/>
      <c r="J384" s="241"/>
      <c r="K384" s="241"/>
      <c r="L384" s="241"/>
      <c r="M384" s="241"/>
      <c r="N384" s="241"/>
      <c r="O384" s="241"/>
      <c r="P384" s="241"/>
      <c r="Q384" s="241"/>
      <c r="R384" s="241"/>
      <c r="S384" s="241"/>
      <c r="T384" s="241"/>
      <c r="U384" s="241" t="s">
        <v>526</v>
      </c>
      <c r="V384" s="241"/>
      <c r="W384" s="241"/>
      <c r="X384" s="241"/>
      <c r="Y384" s="241"/>
      <c r="Z384" s="241"/>
      <c r="AA384" s="241"/>
      <c r="AB384" s="241"/>
      <c r="AC384" s="241" t="s">
        <v>322</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row>
    <row r="385" spans="1:53" s="240" customFormat="1" ht="15" customHeight="1">
      <c r="A385" s="241"/>
      <c r="B385" s="241"/>
      <c r="C385" s="241"/>
      <c r="D385" s="241"/>
      <c r="E385" s="241"/>
      <c r="F385" s="241"/>
      <c r="G385" s="241"/>
      <c r="H385" s="241"/>
      <c r="I385" s="241"/>
      <c r="J385" s="241"/>
      <c r="K385" s="241"/>
      <c r="L385" s="241"/>
      <c r="M385" s="241"/>
      <c r="N385" s="241"/>
      <c r="O385" s="241"/>
      <c r="P385" s="241"/>
      <c r="Q385" s="241"/>
      <c r="R385" s="241"/>
      <c r="S385" s="241"/>
      <c r="T385" s="241"/>
      <c r="U385" s="241" t="s">
        <v>527</v>
      </c>
      <c r="V385" s="241"/>
      <c r="W385" s="241"/>
      <c r="X385" s="241"/>
      <c r="Y385" s="241"/>
      <c r="Z385" s="241"/>
      <c r="AA385" s="241"/>
      <c r="AB385" s="241"/>
      <c r="AC385" s="241" t="s">
        <v>313</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row>
    <row r="386" spans="1:53" s="240" customFormat="1" ht="15" customHeight="1">
      <c r="A386" s="241"/>
      <c r="B386" s="241"/>
      <c r="C386" s="241"/>
      <c r="D386" s="241"/>
      <c r="E386" s="241"/>
      <c r="F386" s="241"/>
      <c r="G386" s="241"/>
      <c r="H386" s="241"/>
      <c r="I386" s="241"/>
      <c r="J386" s="241"/>
      <c r="K386" s="241"/>
      <c r="L386" s="241"/>
      <c r="M386" s="241"/>
      <c r="N386" s="241"/>
      <c r="O386" s="241"/>
      <c r="P386" s="241"/>
      <c r="Q386" s="241"/>
      <c r="R386" s="241"/>
      <c r="S386" s="241"/>
      <c r="T386" s="241"/>
      <c r="U386" s="241" t="s">
        <v>528</v>
      </c>
      <c r="V386" s="241"/>
      <c r="W386" s="241"/>
      <c r="X386" s="241"/>
      <c r="Y386" s="241"/>
      <c r="Z386" s="241"/>
      <c r="AA386" s="241"/>
      <c r="AB386" s="241"/>
      <c r="AC386" s="241" t="s">
        <v>325</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row>
    <row r="387" spans="1:53" s="240" customFormat="1" ht="15" customHeight="1">
      <c r="A387" s="241"/>
      <c r="B387" s="241"/>
      <c r="C387" s="241"/>
      <c r="D387" s="241"/>
      <c r="E387" s="241"/>
      <c r="F387" s="241"/>
      <c r="G387" s="241"/>
      <c r="H387" s="241"/>
      <c r="I387" s="241"/>
      <c r="J387" s="241"/>
      <c r="K387" s="241"/>
      <c r="L387" s="241"/>
      <c r="M387" s="241"/>
      <c r="N387" s="241"/>
      <c r="O387" s="241"/>
      <c r="P387" s="241"/>
      <c r="Q387" s="241"/>
      <c r="R387" s="241"/>
      <c r="S387" s="241"/>
      <c r="T387" s="241"/>
      <c r="U387" s="241" t="s">
        <v>529</v>
      </c>
      <c r="V387" s="241"/>
      <c r="W387" s="241"/>
      <c r="X387" s="241"/>
      <c r="Y387" s="241"/>
      <c r="Z387" s="241"/>
      <c r="AA387" s="241"/>
      <c r="AB387" s="241"/>
      <c r="AC387" s="241" t="s">
        <v>311</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row>
    <row r="388" spans="1:53" s="240" customFormat="1" ht="15" customHeight="1">
      <c r="A388" s="241"/>
      <c r="B388" s="241"/>
      <c r="C388" s="241"/>
      <c r="D388" s="241"/>
      <c r="E388" s="241"/>
      <c r="F388" s="241"/>
      <c r="G388" s="241"/>
      <c r="H388" s="241"/>
      <c r="I388" s="241"/>
      <c r="J388" s="241"/>
      <c r="K388" s="241"/>
      <c r="L388" s="241"/>
      <c r="M388" s="241"/>
      <c r="N388" s="241"/>
      <c r="O388" s="241"/>
      <c r="P388" s="241"/>
      <c r="Q388" s="241"/>
      <c r="R388" s="241"/>
      <c r="S388" s="241"/>
      <c r="T388" s="241"/>
      <c r="U388" s="241" t="s">
        <v>530</v>
      </c>
      <c r="V388" s="241"/>
      <c r="W388" s="241"/>
      <c r="X388" s="241"/>
      <c r="Y388" s="241"/>
      <c r="Z388" s="241"/>
      <c r="AA388" s="241"/>
      <c r="AB388" s="241"/>
      <c r="AC388" s="241" t="s">
        <v>325</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row>
    <row r="389" spans="1:53" s="240" customFormat="1" ht="15" customHeight="1">
      <c r="A389" s="241"/>
      <c r="B389" s="241"/>
      <c r="C389" s="241"/>
      <c r="D389" s="241"/>
      <c r="E389" s="241"/>
      <c r="F389" s="241"/>
      <c r="G389" s="241"/>
      <c r="H389" s="241"/>
      <c r="I389" s="241"/>
      <c r="J389" s="241"/>
      <c r="K389" s="241"/>
      <c r="L389" s="241"/>
      <c r="M389" s="241"/>
      <c r="N389" s="241"/>
      <c r="O389" s="241"/>
      <c r="P389" s="241"/>
      <c r="Q389" s="241"/>
      <c r="R389" s="241"/>
      <c r="S389" s="241"/>
      <c r="T389" s="241"/>
      <c r="U389" s="241" t="s">
        <v>531</v>
      </c>
      <c r="V389" s="241"/>
      <c r="W389" s="241"/>
      <c r="X389" s="241"/>
      <c r="Y389" s="241"/>
      <c r="Z389" s="241"/>
      <c r="AA389" s="241"/>
      <c r="AB389" s="241"/>
      <c r="AC389" s="241" t="s">
        <v>311</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row>
    <row r="390" spans="1:53" s="240" customFormat="1" ht="15" customHeight="1">
      <c r="A390" s="241"/>
      <c r="B390" s="241"/>
      <c r="C390" s="241"/>
      <c r="D390" s="241"/>
      <c r="E390" s="241"/>
      <c r="F390" s="241"/>
      <c r="G390" s="241"/>
      <c r="H390" s="241"/>
      <c r="I390" s="241"/>
      <c r="J390" s="241"/>
      <c r="K390" s="241"/>
      <c r="L390" s="241"/>
      <c r="M390" s="241"/>
      <c r="N390" s="241"/>
      <c r="O390" s="241"/>
      <c r="P390" s="241"/>
      <c r="Q390" s="241"/>
      <c r="R390" s="241"/>
      <c r="S390" s="241"/>
      <c r="T390" s="241"/>
      <c r="U390" s="241" t="s">
        <v>532</v>
      </c>
      <c r="V390" s="241"/>
      <c r="W390" s="241"/>
      <c r="X390" s="241"/>
      <c r="Y390" s="241"/>
      <c r="Z390" s="241"/>
      <c r="AA390" s="241"/>
      <c r="AB390" s="241"/>
      <c r="AC390" s="241" t="s">
        <v>316</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row>
    <row r="391" spans="1:53" s="240" customFormat="1" ht="15" customHeight="1">
      <c r="A391" s="241"/>
      <c r="B391" s="241"/>
      <c r="C391" s="241"/>
      <c r="D391" s="241"/>
      <c r="E391" s="241"/>
      <c r="F391" s="241"/>
      <c r="G391" s="241"/>
      <c r="H391" s="241"/>
      <c r="I391" s="241"/>
      <c r="J391" s="241"/>
      <c r="K391" s="241"/>
      <c r="L391" s="241"/>
      <c r="M391" s="241"/>
      <c r="N391" s="241"/>
      <c r="O391" s="241"/>
      <c r="P391" s="241"/>
      <c r="Q391" s="241"/>
      <c r="R391" s="241"/>
      <c r="S391" s="241"/>
      <c r="T391" s="241"/>
      <c r="U391" s="241" t="s">
        <v>533</v>
      </c>
      <c r="V391" s="241"/>
      <c r="W391" s="241"/>
      <c r="X391" s="241"/>
      <c r="Y391" s="241"/>
      <c r="Z391" s="241"/>
      <c r="AA391" s="241"/>
      <c r="AB391" s="241"/>
      <c r="AC391" s="241" t="s">
        <v>322</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row>
    <row r="392" spans="1:53" s="240" customFormat="1" ht="15" customHeight="1">
      <c r="A392" s="241"/>
      <c r="B392" s="241"/>
      <c r="C392" s="241"/>
      <c r="D392" s="241"/>
      <c r="E392" s="241"/>
      <c r="F392" s="241"/>
      <c r="G392" s="241"/>
      <c r="H392" s="241"/>
      <c r="I392" s="241"/>
      <c r="J392" s="241"/>
      <c r="K392" s="241"/>
      <c r="L392" s="241"/>
      <c r="M392" s="241"/>
      <c r="N392" s="241"/>
      <c r="O392" s="241"/>
      <c r="P392" s="241"/>
      <c r="Q392" s="241"/>
      <c r="R392" s="241"/>
      <c r="S392" s="241"/>
      <c r="T392" s="241"/>
      <c r="U392" s="241" t="s">
        <v>534</v>
      </c>
      <c r="V392" s="241"/>
      <c r="W392" s="241"/>
      <c r="X392" s="241"/>
      <c r="Y392" s="241"/>
      <c r="Z392" s="241"/>
      <c r="AA392" s="241"/>
      <c r="AB392" s="241"/>
      <c r="AC392" s="241" t="s">
        <v>316</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row>
    <row r="393" spans="1:53" s="240" customFormat="1" ht="15" customHeight="1">
      <c r="A393" s="241"/>
      <c r="B393" s="241"/>
      <c r="C393" s="241"/>
      <c r="D393" s="241"/>
      <c r="E393" s="241"/>
      <c r="F393" s="241"/>
      <c r="G393" s="241"/>
      <c r="H393" s="241"/>
      <c r="I393" s="241"/>
      <c r="J393" s="241"/>
      <c r="K393" s="241"/>
      <c r="L393" s="241"/>
      <c r="M393" s="241"/>
      <c r="N393" s="241"/>
      <c r="O393" s="241"/>
      <c r="P393" s="241"/>
      <c r="Q393" s="241"/>
      <c r="R393" s="241"/>
      <c r="S393" s="241"/>
      <c r="T393" s="241"/>
      <c r="U393" s="241" t="s">
        <v>535</v>
      </c>
      <c r="V393" s="241"/>
      <c r="W393" s="241"/>
      <c r="X393" s="241"/>
      <c r="Y393" s="241"/>
      <c r="Z393" s="241"/>
      <c r="AA393" s="241"/>
      <c r="AB393" s="241"/>
      <c r="AC393" s="241" t="s">
        <v>325</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row>
    <row r="394" spans="1:53" s="240" customFormat="1" ht="15" customHeight="1">
      <c r="A394" s="241"/>
      <c r="B394" s="241"/>
      <c r="C394" s="241"/>
      <c r="D394" s="241"/>
      <c r="E394" s="241"/>
      <c r="F394" s="241"/>
      <c r="G394" s="241"/>
      <c r="H394" s="241"/>
      <c r="I394" s="241"/>
      <c r="J394" s="241"/>
      <c r="K394" s="241"/>
      <c r="L394" s="241"/>
      <c r="M394" s="241"/>
      <c r="N394" s="241"/>
      <c r="O394" s="241"/>
      <c r="P394" s="241"/>
      <c r="Q394" s="241"/>
      <c r="R394" s="241"/>
      <c r="S394" s="241"/>
      <c r="T394" s="241"/>
      <c r="U394" s="241" t="s">
        <v>536</v>
      </c>
      <c r="V394" s="241"/>
      <c r="W394" s="241"/>
      <c r="X394" s="241"/>
      <c r="Y394" s="241"/>
      <c r="Z394" s="241"/>
      <c r="AA394" s="241"/>
      <c r="AB394" s="241"/>
      <c r="AC394" s="241" t="s">
        <v>386</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row>
    <row r="395" spans="1:53" s="240" customFormat="1" ht="15" customHeight="1">
      <c r="A395" s="241"/>
      <c r="B395" s="241"/>
      <c r="C395" s="241"/>
      <c r="D395" s="241"/>
      <c r="E395" s="241"/>
      <c r="F395" s="241"/>
      <c r="G395" s="241"/>
      <c r="H395" s="241"/>
      <c r="I395" s="241"/>
      <c r="J395" s="241"/>
      <c r="K395" s="241"/>
      <c r="L395" s="241"/>
      <c r="M395" s="241"/>
      <c r="N395" s="241"/>
      <c r="O395" s="241"/>
      <c r="P395" s="241"/>
      <c r="Q395" s="241"/>
      <c r="R395" s="241"/>
      <c r="S395" s="241"/>
      <c r="T395" s="241"/>
      <c r="U395" s="241" t="s">
        <v>537</v>
      </c>
      <c r="V395" s="241"/>
      <c r="W395" s="241"/>
      <c r="X395" s="241"/>
      <c r="Y395" s="241"/>
      <c r="Z395" s="241"/>
      <c r="AA395" s="241"/>
      <c r="AB395" s="241"/>
      <c r="AC395" s="241" t="s">
        <v>350</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row>
    <row r="396" spans="1:53" s="240" customFormat="1" ht="15" customHeight="1">
      <c r="A396" s="241"/>
      <c r="B396" s="241"/>
      <c r="C396" s="241"/>
      <c r="D396" s="241"/>
      <c r="E396" s="241"/>
      <c r="F396" s="241"/>
      <c r="G396" s="241"/>
      <c r="H396" s="241"/>
      <c r="I396" s="241"/>
      <c r="J396" s="241"/>
      <c r="K396" s="241"/>
      <c r="L396" s="241"/>
      <c r="M396" s="241"/>
      <c r="N396" s="241"/>
      <c r="O396" s="241"/>
      <c r="P396" s="241"/>
      <c r="Q396" s="241"/>
      <c r="R396" s="241"/>
      <c r="S396" s="241"/>
      <c r="T396" s="241"/>
      <c r="U396" s="241" t="s">
        <v>538</v>
      </c>
      <c r="V396" s="241"/>
      <c r="W396" s="241"/>
      <c r="X396" s="241"/>
      <c r="Y396" s="241"/>
      <c r="Z396" s="241"/>
      <c r="AA396" s="241"/>
      <c r="AB396" s="241"/>
      <c r="AC396" s="241" t="s">
        <v>325</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row>
    <row r="397" spans="1:53" s="240" customFormat="1" ht="15" customHeight="1">
      <c r="A397" s="241"/>
      <c r="B397" s="241"/>
      <c r="C397" s="241"/>
      <c r="D397" s="241"/>
      <c r="E397" s="241"/>
      <c r="F397" s="241"/>
      <c r="G397" s="241"/>
      <c r="H397" s="241"/>
      <c r="I397" s="241"/>
      <c r="J397" s="241"/>
      <c r="K397" s="241"/>
      <c r="L397" s="241"/>
      <c r="M397" s="241"/>
      <c r="N397" s="241"/>
      <c r="O397" s="241"/>
      <c r="P397" s="241"/>
      <c r="Q397" s="241"/>
      <c r="R397" s="241"/>
      <c r="S397" s="241"/>
      <c r="T397" s="241"/>
      <c r="U397" s="241" t="s">
        <v>539</v>
      </c>
      <c r="V397" s="241"/>
      <c r="W397" s="241"/>
      <c r="X397" s="241"/>
      <c r="Y397" s="241"/>
      <c r="Z397" s="241"/>
      <c r="AA397" s="241"/>
      <c r="AB397" s="241"/>
      <c r="AC397" s="241" t="s">
        <v>350</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row>
    <row r="398" spans="1:53" s="240" customFormat="1" ht="15" customHeight="1">
      <c r="A398" s="241"/>
      <c r="B398" s="241"/>
      <c r="C398" s="241"/>
      <c r="D398" s="241"/>
      <c r="E398" s="241"/>
      <c r="F398" s="241"/>
      <c r="G398" s="241"/>
      <c r="H398" s="241"/>
      <c r="I398" s="241"/>
      <c r="J398" s="241"/>
      <c r="K398" s="241"/>
      <c r="L398" s="241"/>
      <c r="M398" s="241"/>
      <c r="N398" s="241"/>
      <c r="O398" s="241"/>
      <c r="P398" s="241"/>
      <c r="Q398" s="241"/>
      <c r="R398" s="241"/>
      <c r="S398" s="241"/>
      <c r="T398" s="241"/>
      <c r="U398" s="241" t="s">
        <v>540</v>
      </c>
      <c r="V398" s="241"/>
      <c r="W398" s="241"/>
      <c r="X398" s="241"/>
      <c r="Y398" s="241"/>
      <c r="Z398" s="241"/>
      <c r="AA398" s="241"/>
      <c r="AB398" s="241"/>
      <c r="AC398" s="241" t="s">
        <v>309</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row>
    <row r="399" spans="1:53" s="240" customFormat="1" ht="15" customHeight="1">
      <c r="A399" s="241"/>
      <c r="B399" s="241"/>
      <c r="C399" s="241"/>
      <c r="D399" s="241"/>
      <c r="E399" s="241"/>
      <c r="F399" s="241"/>
      <c r="G399" s="241"/>
      <c r="H399" s="241"/>
      <c r="I399" s="241"/>
      <c r="J399" s="241"/>
      <c r="K399" s="241"/>
      <c r="L399" s="241"/>
      <c r="M399" s="241"/>
      <c r="N399" s="241"/>
      <c r="O399" s="241"/>
      <c r="P399" s="241"/>
      <c r="Q399" s="241"/>
      <c r="R399" s="241"/>
      <c r="S399" s="241"/>
      <c r="T399" s="241"/>
      <c r="U399" s="241" t="s">
        <v>541</v>
      </c>
      <c r="V399" s="241"/>
      <c r="W399" s="241"/>
      <c r="X399" s="241"/>
      <c r="Y399" s="241"/>
      <c r="Z399" s="241"/>
      <c r="AA399" s="241"/>
      <c r="AB399" s="241"/>
      <c r="AC399" s="241" t="s">
        <v>325</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row>
    <row r="400" spans="1:53" s="240" customFormat="1" ht="15" customHeight="1">
      <c r="A400" s="241"/>
      <c r="B400" s="241"/>
      <c r="C400" s="241"/>
      <c r="D400" s="241"/>
      <c r="E400" s="241"/>
      <c r="F400" s="241"/>
      <c r="G400" s="241"/>
      <c r="H400" s="241"/>
      <c r="I400" s="241"/>
      <c r="J400" s="241"/>
      <c r="K400" s="241"/>
      <c r="L400" s="241"/>
      <c r="M400" s="241"/>
      <c r="N400" s="241"/>
      <c r="O400" s="241"/>
      <c r="P400" s="241"/>
      <c r="Q400" s="241"/>
      <c r="R400" s="241"/>
      <c r="S400" s="241"/>
      <c r="T400" s="241"/>
      <c r="U400" s="241" t="s">
        <v>542</v>
      </c>
      <c r="V400" s="241"/>
      <c r="W400" s="241"/>
      <c r="X400" s="241"/>
      <c r="Y400" s="241"/>
      <c r="Z400" s="241"/>
      <c r="AA400" s="241"/>
      <c r="AB400" s="241"/>
      <c r="AC400" s="241" t="s">
        <v>316</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row>
    <row r="401" spans="1:53" s="240" customFormat="1" ht="15" customHeight="1">
      <c r="A401" s="241"/>
      <c r="B401" s="241"/>
      <c r="C401" s="241"/>
      <c r="D401" s="241"/>
      <c r="E401" s="241"/>
      <c r="F401" s="241"/>
      <c r="G401" s="241"/>
      <c r="H401" s="241"/>
      <c r="I401" s="241"/>
      <c r="J401" s="241"/>
      <c r="K401" s="241"/>
      <c r="L401" s="241"/>
      <c r="M401" s="241"/>
      <c r="N401" s="241"/>
      <c r="O401" s="241"/>
      <c r="P401" s="241"/>
      <c r="Q401" s="241"/>
      <c r="R401" s="241"/>
      <c r="S401" s="241"/>
      <c r="T401" s="241"/>
      <c r="U401" s="241" t="s">
        <v>543</v>
      </c>
      <c r="V401" s="241"/>
      <c r="W401" s="241"/>
      <c r="X401" s="241"/>
      <c r="Y401" s="241"/>
      <c r="Z401" s="241"/>
      <c r="AA401" s="241"/>
      <c r="AB401" s="241"/>
      <c r="AC401" s="241" t="s">
        <v>322</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row>
    <row r="402" spans="1:53" s="240" customFormat="1" ht="15" customHeight="1">
      <c r="A402" s="241"/>
      <c r="B402" s="241"/>
      <c r="C402" s="241"/>
      <c r="D402" s="241"/>
      <c r="E402" s="241"/>
      <c r="F402" s="241"/>
      <c r="G402" s="241"/>
      <c r="H402" s="241"/>
      <c r="I402" s="241"/>
      <c r="J402" s="241"/>
      <c r="K402" s="241"/>
      <c r="L402" s="241"/>
      <c r="M402" s="241"/>
      <c r="N402" s="241"/>
      <c r="O402" s="241"/>
      <c r="P402" s="241"/>
      <c r="Q402" s="241"/>
      <c r="R402" s="241"/>
      <c r="S402" s="241"/>
      <c r="T402" s="241"/>
      <c r="U402" s="241" t="s">
        <v>544</v>
      </c>
      <c r="V402" s="241"/>
      <c r="W402" s="241"/>
      <c r="X402" s="241"/>
      <c r="Y402" s="241"/>
      <c r="Z402" s="241"/>
      <c r="AA402" s="241"/>
      <c r="AB402" s="241"/>
      <c r="AC402" s="241" t="s">
        <v>350</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row>
    <row r="403" spans="1:53" s="240" customFormat="1" ht="15" customHeight="1">
      <c r="A403" s="241"/>
      <c r="B403" s="241"/>
      <c r="C403" s="241"/>
      <c r="D403" s="241"/>
      <c r="E403" s="241"/>
      <c r="F403" s="241"/>
      <c r="G403" s="241"/>
      <c r="H403" s="241"/>
      <c r="I403" s="241"/>
      <c r="J403" s="241"/>
      <c r="K403" s="241"/>
      <c r="L403" s="241"/>
      <c r="M403" s="241"/>
      <c r="N403" s="241"/>
      <c r="O403" s="241"/>
      <c r="P403" s="241"/>
      <c r="Q403" s="241"/>
      <c r="R403" s="241"/>
      <c r="S403" s="241"/>
      <c r="T403" s="241"/>
      <c r="U403" s="241" t="s">
        <v>545</v>
      </c>
      <c r="V403" s="241"/>
      <c r="W403" s="241"/>
      <c r="X403" s="241"/>
      <c r="Y403" s="241"/>
      <c r="Z403" s="241"/>
      <c r="AA403" s="241"/>
      <c r="AB403" s="241"/>
      <c r="AC403" s="241" t="s">
        <v>322</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row>
    <row r="404" spans="1:53" s="240" customFormat="1" ht="15" customHeight="1">
      <c r="A404" s="241"/>
      <c r="B404" s="241"/>
      <c r="C404" s="241"/>
      <c r="D404" s="241"/>
      <c r="E404" s="241"/>
      <c r="F404" s="241"/>
      <c r="G404" s="241"/>
      <c r="H404" s="241"/>
      <c r="I404" s="241"/>
      <c r="J404" s="241"/>
      <c r="K404" s="241"/>
      <c r="L404" s="241"/>
      <c r="M404" s="241"/>
      <c r="N404" s="241"/>
      <c r="O404" s="241"/>
      <c r="P404" s="241"/>
      <c r="Q404" s="241"/>
      <c r="R404" s="241"/>
      <c r="S404" s="241"/>
      <c r="T404" s="241"/>
      <c r="U404" s="241" t="s">
        <v>546</v>
      </c>
      <c r="V404" s="241"/>
      <c r="W404" s="241"/>
      <c r="X404" s="241"/>
      <c r="Y404" s="241"/>
      <c r="Z404" s="241"/>
      <c r="AA404" s="241"/>
      <c r="AB404" s="241"/>
      <c r="AC404" s="241" t="s">
        <v>325</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row>
    <row r="405" spans="1:53" s="240" customFormat="1" ht="15" customHeight="1">
      <c r="A405" s="241"/>
      <c r="B405" s="241"/>
      <c r="C405" s="241"/>
      <c r="D405" s="241"/>
      <c r="E405" s="241"/>
      <c r="F405" s="241"/>
      <c r="G405" s="241"/>
      <c r="H405" s="241"/>
      <c r="I405" s="241"/>
      <c r="J405" s="241"/>
      <c r="K405" s="241"/>
      <c r="L405" s="241"/>
      <c r="M405" s="241"/>
      <c r="N405" s="241"/>
      <c r="O405" s="241"/>
      <c r="P405" s="241"/>
      <c r="Q405" s="241"/>
      <c r="R405" s="241"/>
      <c r="S405" s="241"/>
      <c r="T405" s="241"/>
      <c r="U405" s="241" t="s">
        <v>547</v>
      </c>
      <c r="V405" s="241"/>
      <c r="W405" s="241"/>
      <c r="X405" s="241"/>
      <c r="Y405" s="241"/>
      <c r="Z405" s="241"/>
      <c r="AA405" s="241"/>
      <c r="AB405" s="241"/>
      <c r="AC405" s="241" t="s">
        <v>325</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row>
    <row r="406" spans="1:53" s="240" customFormat="1" ht="15" customHeight="1">
      <c r="A406" s="241"/>
      <c r="B406" s="241"/>
      <c r="C406" s="241"/>
      <c r="D406" s="241"/>
      <c r="E406" s="241"/>
      <c r="F406" s="241"/>
      <c r="G406" s="241"/>
      <c r="H406" s="241"/>
      <c r="I406" s="241"/>
      <c r="J406" s="241"/>
      <c r="K406" s="241"/>
      <c r="L406" s="241"/>
      <c r="M406" s="241"/>
      <c r="N406" s="241"/>
      <c r="O406" s="241"/>
      <c r="P406" s="241"/>
      <c r="Q406" s="241"/>
      <c r="R406" s="241"/>
      <c r="S406" s="241"/>
      <c r="T406" s="241"/>
      <c r="U406" s="241" t="s">
        <v>548</v>
      </c>
      <c r="V406" s="241"/>
      <c r="W406" s="241"/>
      <c r="X406" s="241"/>
      <c r="Y406" s="241"/>
      <c r="Z406" s="241"/>
      <c r="AA406" s="241"/>
      <c r="AB406" s="241"/>
      <c r="AC406" s="241" t="s">
        <v>309</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row>
    <row r="407" spans="1:53" s="240" customFormat="1" ht="15" customHeight="1">
      <c r="A407" s="241"/>
      <c r="B407" s="241"/>
      <c r="C407" s="241"/>
      <c r="D407" s="241"/>
      <c r="E407" s="241"/>
      <c r="F407" s="241"/>
      <c r="G407" s="241"/>
      <c r="H407" s="241"/>
      <c r="I407" s="241"/>
      <c r="J407" s="241"/>
      <c r="K407" s="241"/>
      <c r="L407" s="241"/>
      <c r="M407" s="241"/>
      <c r="N407" s="241"/>
      <c r="O407" s="241"/>
      <c r="P407" s="241"/>
      <c r="Q407" s="241"/>
      <c r="R407" s="241"/>
      <c r="S407" s="241"/>
      <c r="T407" s="241"/>
      <c r="U407" s="241" t="s">
        <v>549</v>
      </c>
      <c r="V407" s="241"/>
      <c r="W407" s="241"/>
      <c r="X407" s="241"/>
      <c r="Y407" s="241"/>
      <c r="Z407" s="241"/>
      <c r="AA407" s="241"/>
      <c r="AB407" s="241"/>
      <c r="AC407" s="241" t="s">
        <v>313</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row>
    <row r="408" spans="1:53" s="240" customFormat="1" ht="15" customHeight="1">
      <c r="A408" s="241"/>
      <c r="B408" s="241"/>
      <c r="C408" s="241"/>
      <c r="D408" s="241"/>
      <c r="E408" s="241"/>
      <c r="F408" s="241"/>
      <c r="G408" s="241"/>
      <c r="H408" s="241"/>
      <c r="I408" s="241"/>
      <c r="J408" s="241"/>
      <c r="K408" s="241"/>
      <c r="L408" s="241"/>
      <c r="M408" s="241"/>
      <c r="N408" s="241"/>
      <c r="O408" s="241"/>
      <c r="P408" s="241"/>
      <c r="Q408" s="241"/>
      <c r="R408" s="241"/>
      <c r="S408" s="241"/>
      <c r="T408" s="241"/>
      <c r="U408" s="241" t="s">
        <v>550</v>
      </c>
      <c r="V408" s="241"/>
      <c r="W408" s="241"/>
      <c r="X408" s="241"/>
      <c r="Y408" s="241"/>
      <c r="Z408" s="241"/>
      <c r="AA408" s="241"/>
      <c r="AB408" s="241"/>
      <c r="AC408" s="241" t="s">
        <v>311</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row>
    <row r="409" spans="1:53" s="240" customFormat="1" ht="15" customHeight="1">
      <c r="A409" s="241"/>
      <c r="B409" s="241"/>
      <c r="C409" s="241"/>
      <c r="D409" s="241"/>
      <c r="E409" s="241"/>
      <c r="F409" s="241"/>
      <c r="G409" s="241"/>
      <c r="H409" s="241"/>
      <c r="I409" s="241"/>
      <c r="J409" s="241"/>
      <c r="K409" s="241"/>
      <c r="L409" s="241"/>
      <c r="M409" s="241"/>
      <c r="N409" s="241"/>
      <c r="O409" s="241"/>
      <c r="P409" s="241"/>
      <c r="Q409" s="241"/>
      <c r="R409" s="241"/>
      <c r="S409" s="241"/>
      <c r="T409" s="241"/>
      <c r="U409" s="241" t="s">
        <v>551</v>
      </c>
      <c r="V409" s="241"/>
      <c r="W409" s="241"/>
      <c r="X409" s="241"/>
      <c r="Y409" s="241"/>
      <c r="Z409" s="241"/>
      <c r="AA409" s="241"/>
      <c r="AB409" s="241"/>
      <c r="AC409" s="241" t="s">
        <v>313</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row>
    <row r="410" spans="1:53" s="240" customFormat="1" ht="15" customHeight="1">
      <c r="A410" s="241"/>
      <c r="B410" s="241"/>
      <c r="C410" s="241"/>
      <c r="D410" s="241"/>
      <c r="E410" s="241"/>
      <c r="F410" s="241"/>
      <c r="G410" s="241"/>
      <c r="H410" s="241"/>
      <c r="I410" s="241"/>
      <c r="J410" s="241"/>
      <c r="K410" s="241"/>
      <c r="L410" s="241"/>
      <c r="M410" s="241"/>
      <c r="N410" s="241"/>
      <c r="O410" s="241"/>
      <c r="P410" s="241"/>
      <c r="Q410" s="241"/>
      <c r="R410" s="241"/>
      <c r="S410" s="241"/>
      <c r="T410" s="241"/>
      <c r="U410" s="241" t="s">
        <v>552</v>
      </c>
      <c r="V410" s="241"/>
      <c r="W410" s="241"/>
      <c r="X410" s="241"/>
      <c r="Y410" s="241"/>
      <c r="Z410" s="241"/>
      <c r="AA410" s="241"/>
      <c r="AB410" s="241"/>
      <c r="AC410" s="241" t="s">
        <v>322</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row>
    <row r="411" spans="1:53" s="240" customFormat="1" ht="15" customHeight="1">
      <c r="A411" s="241"/>
      <c r="B411" s="241"/>
      <c r="C411" s="241"/>
      <c r="D411" s="241"/>
      <c r="E411" s="241"/>
      <c r="F411" s="241"/>
      <c r="G411" s="241"/>
      <c r="H411" s="241"/>
      <c r="I411" s="241"/>
      <c r="J411" s="241"/>
      <c r="K411" s="241"/>
      <c r="L411" s="241"/>
      <c r="M411" s="241"/>
      <c r="N411" s="241"/>
      <c r="O411" s="241"/>
      <c r="P411" s="241"/>
      <c r="Q411" s="241"/>
      <c r="R411" s="241"/>
      <c r="S411" s="241"/>
      <c r="T411" s="241"/>
      <c r="U411" s="241" t="s">
        <v>553</v>
      </c>
      <c r="V411" s="241"/>
      <c r="W411" s="241"/>
      <c r="X411" s="241"/>
      <c r="Y411" s="241"/>
      <c r="Z411" s="241"/>
      <c r="AA411" s="241"/>
      <c r="AB411" s="241"/>
      <c r="AC411" s="241" t="s">
        <v>350</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row>
    <row r="412" spans="1:53" s="240" customFormat="1" ht="15" customHeight="1">
      <c r="A412" s="241"/>
      <c r="B412" s="241"/>
      <c r="C412" s="241"/>
      <c r="D412" s="241"/>
      <c r="E412" s="241"/>
      <c r="F412" s="241"/>
      <c r="G412" s="241"/>
      <c r="H412" s="241"/>
      <c r="I412" s="241"/>
      <c r="J412" s="241"/>
      <c r="K412" s="241"/>
      <c r="L412" s="241"/>
      <c r="M412" s="241"/>
      <c r="N412" s="241"/>
      <c r="O412" s="241"/>
      <c r="P412" s="241"/>
      <c r="Q412" s="241"/>
      <c r="R412" s="241"/>
      <c r="S412" s="241"/>
      <c r="T412" s="241"/>
      <c r="U412" s="241" t="s">
        <v>554</v>
      </c>
      <c r="V412" s="241"/>
      <c r="W412" s="241"/>
      <c r="X412" s="241"/>
      <c r="Y412" s="241"/>
      <c r="Z412" s="241"/>
      <c r="AA412" s="241"/>
      <c r="AB412" s="241"/>
      <c r="AC412" s="241" t="s">
        <v>316</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row>
    <row r="413" spans="1:53" s="240" customFormat="1" ht="15" customHeight="1">
      <c r="A413" s="241"/>
      <c r="B413" s="241"/>
      <c r="C413" s="241"/>
      <c r="D413" s="241"/>
      <c r="E413" s="241"/>
      <c r="F413" s="241"/>
      <c r="G413" s="241"/>
      <c r="H413" s="241"/>
      <c r="I413" s="241"/>
      <c r="J413" s="241"/>
      <c r="K413" s="241"/>
      <c r="L413" s="241"/>
      <c r="M413" s="241"/>
      <c r="N413" s="241"/>
      <c r="O413" s="241"/>
      <c r="P413" s="241"/>
      <c r="Q413" s="241"/>
      <c r="R413" s="241"/>
      <c r="S413" s="241"/>
      <c r="T413" s="241"/>
      <c r="U413" s="241" t="s">
        <v>555</v>
      </c>
      <c r="V413" s="241"/>
      <c r="W413" s="241"/>
      <c r="X413" s="241"/>
      <c r="Y413" s="241"/>
      <c r="Z413" s="241"/>
      <c r="AA413" s="241"/>
      <c r="AB413" s="241"/>
      <c r="AC413" s="241" t="s">
        <v>313</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row>
    <row r="414" spans="1:53" s="240" customFormat="1" ht="15" customHeight="1">
      <c r="A414" s="241"/>
      <c r="B414" s="241"/>
      <c r="C414" s="241"/>
      <c r="D414" s="241"/>
      <c r="E414" s="241"/>
      <c r="F414" s="241"/>
      <c r="G414" s="241"/>
      <c r="H414" s="241"/>
      <c r="I414" s="241"/>
      <c r="J414" s="241"/>
      <c r="K414" s="241"/>
      <c r="L414" s="241"/>
      <c r="M414" s="241"/>
      <c r="N414" s="241"/>
      <c r="O414" s="241"/>
      <c r="P414" s="241"/>
      <c r="Q414" s="241"/>
      <c r="R414" s="241"/>
      <c r="S414" s="241"/>
      <c r="T414" s="241"/>
      <c r="U414" s="241" t="s">
        <v>556</v>
      </c>
      <c r="V414" s="241"/>
      <c r="W414" s="241"/>
      <c r="X414" s="241"/>
      <c r="Y414" s="241"/>
      <c r="Z414" s="241"/>
      <c r="AA414" s="241"/>
      <c r="AB414" s="241"/>
      <c r="AC414" s="241" t="s">
        <v>313</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row>
    <row r="415" spans="1:53" s="240" customFormat="1" ht="15" customHeight="1">
      <c r="A415" s="241"/>
      <c r="B415" s="241"/>
      <c r="C415" s="241"/>
      <c r="D415" s="241"/>
      <c r="E415" s="241"/>
      <c r="F415" s="241"/>
      <c r="G415" s="241"/>
      <c r="H415" s="241"/>
      <c r="I415" s="241"/>
      <c r="J415" s="241"/>
      <c r="K415" s="241"/>
      <c r="L415" s="241"/>
      <c r="M415" s="241"/>
      <c r="N415" s="241"/>
      <c r="O415" s="241"/>
      <c r="P415" s="241"/>
      <c r="Q415" s="241"/>
      <c r="R415" s="241"/>
      <c r="S415" s="241"/>
      <c r="T415" s="241"/>
      <c r="U415" s="241" t="s">
        <v>557</v>
      </c>
      <c r="V415" s="241"/>
      <c r="W415" s="241"/>
      <c r="X415" s="241"/>
      <c r="Y415" s="241"/>
      <c r="Z415" s="241"/>
      <c r="AA415" s="241"/>
      <c r="AB415" s="241"/>
      <c r="AC415" s="241" t="s">
        <v>316</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row>
    <row r="416" spans="1:53" s="240" customFormat="1" ht="15" customHeight="1">
      <c r="A416" s="241"/>
      <c r="B416" s="241"/>
      <c r="C416" s="241"/>
      <c r="D416" s="241"/>
      <c r="E416" s="241"/>
      <c r="F416" s="241"/>
      <c r="G416" s="241"/>
      <c r="H416" s="241"/>
      <c r="I416" s="241"/>
      <c r="J416" s="241"/>
      <c r="K416" s="241"/>
      <c r="L416" s="241"/>
      <c r="M416" s="241"/>
      <c r="N416" s="241"/>
      <c r="O416" s="241"/>
      <c r="P416" s="241"/>
      <c r="Q416" s="241"/>
      <c r="R416" s="241"/>
      <c r="S416" s="241"/>
      <c r="T416" s="241"/>
      <c r="U416" s="241" t="s">
        <v>558</v>
      </c>
      <c r="V416" s="241"/>
      <c r="W416" s="241"/>
      <c r="X416" s="241"/>
      <c r="Y416" s="241"/>
      <c r="Z416" s="241"/>
      <c r="AA416" s="241"/>
      <c r="AB416" s="241"/>
      <c r="AC416" s="241" t="s">
        <v>316</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row>
    <row r="417" spans="1:53" s="240" customFormat="1" ht="15" customHeight="1">
      <c r="A417" s="241"/>
      <c r="B417" s="241"/>
      <c r="C417" s="241"/>
      <c r="D417" s="241"/>
      <c r="E417" s="241"/>
      <c r="F417" s="241"/>
      <c r="G417" s="241"/>
      <c r="H417" s="241"/>
      <c r="I417" s="241"/>
      <c r="J417" s="241"/>
      <c r="K417" s="241"/>
      <c r="L417" s="241"/>
      <c r="M417" s="241"/>
      <c r="N417" s="241"/>
      <c r="O417" s="241"/>
      <c r="P417" s="241"/>
      <c r="Q417" s="241"/>
      <c r="R417" s="241"/>
      <c r="S417" s="241"/>
      <c r="T417" s="241"/>
      <c r="U417" s="241" t="s">
        <v>559</v>
      </c>
      <c r="V417" s="241"/>
      <c r="W417" s="241"/>
      <c r="X417" s="241"/>
      <c r="Y417" s="241"/>
      <c r="Z417" s="241"/>
      <c r="AA417" s="241"/>
      <c r="AB417" s="241"/>
      <c r="AC417" s="241" t="s">
        <v>311</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row>
    <row r="418" spans="1:53" s="240" customFormat="1" ht="15" customHeight="1">
      <c r="A418" s="241"/>
      <c r="B418" s="241"/>
      <c r="C418" s="241"/>
      <c r="D418" s="241"/>
      <c r="E418" s="241"/>
      <c r="F418" s="241"/>
      <c r="G418" s="241"/>
      <c r="H418" s="241"/>
      <c r="I418" s="241"/>
      <c r="J418" s="241"/>
      <c r="K418" s="241"/>
      <c r="L418" s="241"/>
      <c r="M418" s="241"/>
      <c r="N418" s="241"/>
      <c r="O418" s="241"/>
      <c r="P418" s="241"/>
      <c r="Q418" s="241"/>
      <c r="R418" s="241"/>
      <c r="S418" s="241"/>
      <c r="T418" s="241"/>
      <c r="U418" s="241" t="s">
        <v>560</v>
      </c>
      <c r="V418" s="241"/>
      <c r="W418" s="241"/>
      <c r="X418" s="241"/>
      <c r="Y418" s="241"/>
      <c r="Z418" s="241"/>
      <c r="AA418" s="241"/>
      <c r="AB418" s="241"/>
      <c r="AC418" s="241" t="s">
        <v>322</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row>
    <row r="419" spans="1:53" s="240" customFormat="1" ht="15" customHeight="1">
      <c r="A419" s="241"/>
      <c r="B419" s="241"/>
      <c r="C419" s="241"/>
      <c r="D419" s="241"/>
      <c r="E419" s="241"/>
      <c r="F419" s="241"/>
      <c r="G419" s="241"/>
      <c r="H419" s="241"/>
      <c r="I419" s="241"/>
      <c r="J419" s="241"/>
      <c r="K419" s="241"/>
      <c r="L419" s="241"/>
      <c r="M419" s="241"/>
      <c r="N419" s="241"/>
      <c r="O419" s="241"/>
      <c r="P419" s="241"/>
      <c r="Q419" s="241"/>
      <c r="R419" s="241"/>
      <c r="S419" s="241"/>
      <c r="T419" s="241"/>
      <c r="U419" s="241" t="s">
        <v>561</v>
      </c>
      <c r="V419" s="241"/>
      <c r="W419" s="241"/>
      <c r="X419" s="241"/>
      <c r="Y419" s="241"/>
      <c r="Z419" s="241"/>
      <c r="AA419" s="241"/>
      <c r="AB419" s="241"/>
      <c r="AC419" s="241" t="s">
        <v>325</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row>
    <row r="420" spans="1:53" s="240" customFormat="1" ht="15" customHeight="1">
      <c r="A420" s="241"/>
      <c r="B420" s="241"/>
      <c r="C420" s="241"/>
      <c r="D420" s="241"/>
      <c r="E420" s="241"/>
      <c r="F420" s="241"/>
      <c r="G420" s="241"/>
      <c r="H420" s="241"/>
      <c r="I420" s="241"/>
      <c r="J420" s="241"/>
      <c r="K420" s="241"/>
      <c r="L420" s="241"/>
      <c r="M420" s="241"/>
      <c r="N420" s="241"/>
      <c r="O420" s="241"/>
      <c r="P420" s="241"/>
      <c r="Q420" s="241"/>
      <c r="R420" s="241"/>
      <c r="S420" s="241"/>
      <c r="T420" s="241"/>
      <c r="U420" s="241" t="s">
        <v>562</v>
      </c>
      <c r="V420" s="241"/>
      <c r="W420" s="241"/>
      <c r="X420" s="241"/>
      <c r="Y420" s="241"/>
      <c r="Z420" s="241"/>
      <c r="AA420" s="241"/>
      <c r="AB420" s="241"/>
      <c r="AC420" s="241" t="s">
        <v>322</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row>
    <row r="421" spans="1:53" s="240" customFormat="1" ht="15" customHeight="1">
      <c r="A421" s="241"/>
      <c r="B421" s="241"/>
      <c r="C421" s="241"/>
      <c r="D421" s="241"/>
      <c r="E421" s="241"/>
      <c r="F421" s="241"/>
      <c r="G421" s="241"/>
      <c r="H421" s="241"/>
      <c r="I421" s="241"/>
      <c r="J421" s="241"/>
      <c r="K421" s="241"/>
      <c r="L421" s="241"/>
      <c r="M421" s="241"/>
      <c r="N421" s="241"/>
      <c r="O421" s="241"/>
      <c r="P421" s="241"/>
      <c r="Q421" s="241"/>
      <c r="R421" s="241"/>
      <c r="S421" s="241"/>
      <c r="T421" s="241"/>
      <c r="U421" s="241" t="s">
        <v>563</v>
      </c>
      <c r="V421" s="241"/>
      <c r="W421" s="241"/>
      <c r="X421" s="241"/>
      <c r="Y421" s="241"/>
      <c r="Z421" s="241"/>
      <c r="AA421" s="241"/>
      <c r="AB421" s="241"/>
      <c r="AC421" s="241" t="s">
        <v>366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row>
    <row r="422" spans="1:53" s="240" customFormat="1" ht="15" customHeight="1">
      <c r="A422" s="241"/>
      <c r="B422" s="241"/>
      <c r="C422" s="241"/>
      <c r="D422" s="241"/>
      <c r="E422" s="241"/>
      <c r="F422" s="241"/>
      <c r="G422" s="241"/>
      <c r="H422" s="241"/>
      <c r="I422" s="241"/>
      <c r="J422" s="241"/>
      <c r="K422" s="241"/>
      <c r="L422" s="241"/>
      <c r="M422" s="241"/>
      <c r="N422" s="241"/>
      <c r="O422" s="241"/>
      <c r="P422" s="241"/>
      <c r="Q422" s="241"/>
      <c r="R422" s="241"/>
      <c r="S422" s="241"/>
      <c r="T422" s="241"/>
      <c r="U422" s="241" t="s">
        <v>564</v>
      </c>
      <c r="V422" s="241"/>
      <c r="W422" s="241"/>
      <c r="X422" s="241"/>
      <c r="Y422" s="241"/>
      <c r="Z422" s="241"/>
      <c r="AA422" s="241"/>
      <c r="AB422" s="241"/>
      <c r="AC422" s="241" t="s">
        <v>316</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row>
    <row r="423" spans="1:53" s="240" customFormat="1" ht="15" customHeight="1">
      <c r="A423" s="241"/>
      <c r="B423" s="241"/>
      <c r="C423" s="241"/>
      <c r="D423" s="241"/>
      <c r="E423" s="241"/>
      <c r="F423" s="241"/>
      <c r="G423" s="241"/>
      <c r="H423" s="241"/>
      <c r="I423" s="241"/>
      <c r="J423" s="241"/>
      <c r="K423" s="241"/>
      <c r="L423" s="241"/>
      <c r="M423" s="241"/>
      <c r="N423" s="241"/>
      <c r="O423" s="241"/>
      <c r="P423" s="241"/>
      <c r="Q423" s="241"/>
      <c r="R423" s="241"/>
      <c r="S423" s="241"/>
      <c r="T423" s="241"/>
      <c r="U423" s="241" t="s">
        <v>565</v>
      </c>
      <c r="V423" s="241"/>
      <c r="W423" s="241"/>
      <c r="X423" s="241"/>
      <c r="Y423" s="241"/>
      <c r="Z423" s="241"/>
      <c r="AA423" s="241"/>
      <c r="AB423" s="241"/>
      <c r="AC423" s="241" t="s">
        <v>316</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row>
    <row r="424" spans="1:53" s="240" customFormat="1" ht="15" customHeight="1">
      <c r="A424" s="241"/>
      <c r="B424" s="241"/>
      <c r="C424" s="241"/>
      <c r="D424" s="241"/>
      <c r="E424" s="241"/>
      <c r="F424" s="241"/>
      <c r="G424" s="241"/>
      <c r="H424" s="241"/>
      <c r="I424" s="241"/>
      <c r="J424" s="241"/>
      <c r="K424" s="241"/>
      <c r="L424" s="241"/>
      <c r="M424" s="241"/>
      <c r="N424" s="241"/>
      <c r="O424" s="241"/>
      <c r="P424" s="241"/>
      <c r="Q424" s="241"/>
      <c r="R424" s="241"/>
      <c r="S424" s="241"/>
      <c r="T424" s="241"/>
      <c r="U424" s="241" t="s">
        <v>566</v>
      </c>
      <c r="V424" s="241"/>
      <c r="W424" s="241"/>
      <c r="X424" s="241"/>
      <c r="Y424" s="241"/>
      <c r="Z424" s="241"/>
      <c r="AA424" s="241"/>
      <c r="AB424" s="241"/>
      <c r="AC424" s="241" t="s">
        <v>313</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row>
    <row r="425" spans="1:53" s="240" customFormat="1" ht="15" customHeight="1">
      <c r="A425" s="241"/>
      <c r="B425" s="241"/>
      <c r="C425" s="241"/>
      <c r="D425" s="241"/>
      <c r="E425" s="241"/>
      <c r="F425" s="241"/>
      <c r="G425" s="241"/>
      <c r="H425" s="241"/>
      <c r="I425" s="241"/>
      <c r="J425" s="241"/>
      <c r="K425" s="241"/>
      <c r="L425" s="241"/>
      <c r="M425" s="241"/>
      <c r="N425" s="241"/>
      <c r="O425" s="241"/>
      <c r="P425" s="241"/>
      <c r="Q425" s="241"/>
      <c r="R425" s="241"/>
      <c r="S425" s="241"/>
      <c r="T425" s="241"/>
      <c r="U425" s="241" t="s">
        <v>567</v>
      </c>
      <c r="V425" s="241"/>
      <c r="W425" s="241"/>
      <c r="X425" s="241"/>
      <c r="Y425" s="241"/>
      <c r="Z425" s="241"/>
      <c r="AA425" s="241"/>
      <c r="AB425" s="241"/>
      <c r="AC425" s="241" t="s">
        <v>325</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row>
    <row r="426" spans="1:53" s="240" customFormat="1" ht="15" customHeight="1">
      <c r="A426" s="241"/>
      <c r="B426" s="241"/>
      <c r="C426" s="241"/>
      <c r="D426" s="241"/>
      <c r="E426" s="241"/>
      <c r="F426" s="241"/>
      <c r="G426" s="241"/>
      <c r="H426" s="241"/>
      <c r="I426" s="241"/>
      <c r="J426" s="241"/>
      <c r="K426" s="241"/>
      <c r="L426" s="241"/>
      <c r="M426" s="241"/>
      <c r="N426" s="241"/>
      <c r="O426" s="241"/>
      <c r="P426" s="241"/>
      <c r="Q426" s="241"/>
      <c r="R426" s="241"/>
      <c r="S426" s="241"/>
      <c r="T426" s="241"/>
      <c r="U426" s="241" t="s">
        <v>568</v>
      </c>
      <c r="V426" s="241"/>
      <c r="W426" s="241"/>
      <c r="X426" s="241"/>
      <c r="Y426" s="241"/>
      <c r="Z426" s="241"/>
      <c r="AA426" s="241"/>
      <c r="AB426" s="241"/>
      <c r="AC426" s="241" t="s">
        <v>313</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row>
    <row r="427" spans="1:53" s="240" customFormat="1" ht="15" customHeight="1">
      <c r="A427" s="241"/>
      <c r="B427" s="241"/>
      <c r="C427" s="241"/>
      <c r="D427" s="241"/>
      <c r="E427" s="241"/>
      <c r="F427" s="241"/>
      <c r="G427" s="241"/>
      <c r="H427" s="241"/>
      <c r="I427" s="241"/>
      <c r="J427" s="241"/>
      <c r="K427" s="241"/>
      <c r="L427" s="241"/>
      <c r="M427" s="241"/>
      <c r="N427" s="241"/>
      <c r="O427" s="241"/>
      <c r="P427" s="241"/>
      <c r="Q427" s="241"/>
      <c r="R427" s="241"/>
      <c r="S427" s="241"/>
      <c r="T427" s="241"/>
      <c r="U427" s="241" t="s">
        <v>569</v>
      </c>
      <c r="V427" s="241"/>
      <c r="W427" s="241"/>
      <c r="X427" s="241"/>
      <c r="Y427" s="241"/>
      <c r="Z427" s="241"/>
      <c r="AA427" s="241"/>
      <c r="AB427" s="241"/>
      <c r="AC427" s="241" t="s">
        <v>313</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row>
    <row r="428" spans="1:53" s="240" customFormat="1" ht="15" customHeight="1">
      <c r="A428" s="241"/>
      <c r="B428" s="241"/>
      <c r="C428" s="241"/>
      <c r="D428" s="241"/>
      <c r="E428" s="241"/>
      <c r="F428" s="241"/>
      <c r="G428" s="241"/>
      <c r="H428" s="241"/>
      <c r="I428" s="241"/>
      <c r="J428" s="241"/>
      <c r="K428" s="241"/>
      <c r="L428" s="241"/>
      <c r="M428" s="241"/>
      <c r="N428" s="241"/>
      <c r="O428" s="241"/>
      <c r="P428" s="241"/>
      <c r="Q428" s="241"/>
      <c r="R428" s="241"/>
      <c r="S428" s="241"/>
      <c r="T428" s="241"/>
      <c r="U428" s="241" t="s">
        <v>570</v>
      </c>
      <c r="V428" s="241"/>
      <c r="W428" s="241"/>
      <c r="X428" s="241"/>
      <c r="Y428" s="241"/>
      <c r="Z428" s="241"/>
      <c r="AA428" s="241"/>
      <c r="AB428" s="241"/>
      <c r="AC428" s="241" t="s">
        <v>316</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row>
    <row r="429" spans="1:53" s="240" customFormat="1" ht="15" customHeight="1">
      <c r="A429" s="241"/>
      <c r="B429" s="241"/>
      <c r="C429" s="241"/>
      <c r="D429" s="241"/>
      <c r="E429" s="241"/>
      <c r="F429" s="241"/>
      <c r="G429" s="241"/>
      <c r="H429" s="241"/>
      <c r="I429" s="241"/>
      <c r="J429" s="241"/>
      <c r="K429" s="241"/>
      <c r="L429" s="241"/>
      <c r="M429" s="241"/>
      <c r="N429" s="241"/>
      <c r="O429" s="241"/>
      <c r="P429" s="241"/>
      <c r="Q429" s="241"/>
      <c r="R429" s="241"/>
      <c r="S429" s="241"/>
      <c r="T429" s="241"/>
      <c r="U429" s="241" t="s">
        <v>571</v>
      </c>
      <c r="V429" s="241"/>
      <c r="W429" s="241"/>
      <c r="X429" s="241"/>
      <c r="Y429" s="241"/>
      <c r="Z429" s="241"/>
      <c r="AA429" s="241"/>
      <c r="AB429" s="241"/>
      <c r="AC429" s="241" t="s">
        <v>311</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row>
    <row r="430" spans="1:53" s="240" customFormat="1" ht="15" customHeight="1">
      <c r="A430" s="241"/>
      <c r="B430" s="241"/>
      <c r="C430" s="241"/>
      <c r="D430" s="241"/>
      <c r="E430" s="241"/>
      <c r="F430" s="241"/>
      <c r="G430" s="241"/>
      <c r="H430" s="241"/>
      <c r="I430" s="241"/>
      <c r="J430" s="241"/>
      <c r="K430" s="241"/>
      <c r="L430" s="241"/>
      <c r="M430" s="241"/>
      <c r="N430" s="241"/>
      <c r="O430" s="241"/>
      <c r="P430" s="241"/>
      <c r="Q430" s="241"/>
      <c r="R430" s="241"/>
      <c r="S430" s="241"/>
      <c r="T430" s="241"/>
      <c r="U430" s="241" t="s">
        <v>572</v>
      </c>
      <c r="V430" s="241"/>
      <c r="W430" s="241"/>
      <c r="X430" s="241"/>
      <c r="Y430" s="241"/>
      <c r="Z430" s="241"/>
      <c r="AA430" s="241"/>
      <c r="AB430" s="241"/>
      <c r="AC430" s="241" t="s">
        <v>313</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row>
    <row r="431" spans="1:53" s="240" customFormat="1" ht="15" customHeight="1">
      <c r="A431" s="241"/>
      <c r="B431" s="241"/>
      <c r="C431" s="241"/>
      <c r="D431" s="241"/>
      <c r="E431" s="241"/>
      <c r="F431" s="241"/>
      <c r="G431" s="241"/>
      <c r="H431" s="241"/>
      <c r="I431" s="241"/>
      <c r="J431" s="241"/>
      <c r="K431" s="241"/>
      <c r="L431" s="241"/>
      <c r="M431" s="241"/>
      <c r="N431" s="241"/>
      <c r="O431" s="241"/>
      <c r="P431" s="241"/>
      <c r="Q431" s="241"/>
      <c r="R431" s="241"/>
      <c r="S431" s="241"/>
      <c r="T431" s="241"/>
      <c r="U431" s="241" t="s">
        <v>573</v>
      </c>
      <c r="V431" s="241"/>
      <c r="W431" s="241"/>
      <c r="X431" s="241"/>
      <c r="Y431" s="241"/>
      <c r="Z431" s="241"/>
      <c r="AA431" s="241"/>
      <c r="AB431" s="241"/>
      <c r="AC431" s="241" t="s">
        <v>311</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row>
    <row r="432" spans="1:53" s="240" customFormat="1" ht="15" customHeight="1">
      <c r="A432" s="241"/>
      <c r="B432" s="241"/>
      <c r="C432" s="241"/>
      <c r="D432" s="241"/>
      <c r="E432" s="241"/>
      <c r="F432" s="241"/>
      <c r="G432" s="241"/>
      <c r="H432" s="241"/>
      <c r="I432" s="241"/>
      <c r="J432" s="241"/>
      <c r="K432" s="241"/>
      <c r="L432" s="241"/>
      <c r="M432" s="241"/>
      <c r="N432" s="241"/>
      <c r="O432" s="241"/>
      <c r="P432" s="241"/>
      <c r="Q432" s="241"/>
      <c r="R432" s="241"/>
      <c r="S432" s="241"/>
      <c r="T432" s="241"/>
      <c r="U432" s="241" t="s">
        <v>574</v>
      </c>
      <c r="V432" s="241"/>
      <c r="W432" s="241"/>
      <c r="X432" s="241"/>
      <c r="Y432" s="241"/>
      <c r="Z432" s="241"/>
      <c r="AA432" s="241"/>
      <c r="AB432" s="241"/>
      <c r="AC432" s="241" t="s">
        <v>309</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row>
    <row r="433" spans="1:53" s="240" customFormat="1" ht="15" customHeight="1">
      <c r="A433" s="241"/>
      <c r="B433" s="241"/>
      <c r="C433" s="241"/>
      <c r="D433" s="241"/>
      <c r="E433" s="241"/>
      <c r="F433" s="241"/>
      <c r="G433" s="241"/>
      <c r="H433" s="241"/>
      <c r="I433" s="241"/>
      <c r="J433" s="241"/>
      <c r="K433" s="241"/>
      <c r="L433" s="241"/>
      <c r="M433" s="241"/>
      <c r="N433" s="241"/>
      <c r="O433" s="241"/>
      <c r="P433" s="241"/>
      <c r="Q433" s="241"/>
      <c r="R433" s="241"/>
      <c r="S433" s="241"/>
      <c r="T433" s="241"/>
      <c r="U433" s="241" t="s">
        <v>575</v>
      </c>
      <c r="V433" s="241"/>
      <c r="W433" s="241"/>
      <c r="X433" s="241"/>
      <c r="Y433" s="241"/>
      <c r="Z433" s="241"/>
      <c r="AA433" s="241"/>
      <c r="AB433" s="241"/>
      <c r="AC433" s="241" t="s">
        <v>313</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row>
    <row r="434" spans="1:53" s="240" customFormat="1" ht="15" customHeight="1">
      <c r="A434" s="241"/>
      <c r="B434" s="241"/>
      <c r="C434" s="241"/>
      <c r="D434" s="241"/>
      <c r="E434" s="241"/>
      <c r="F434" s="241"/>
      <c r="G434" s="241"/>
      <c r="H434" s="241"/>
      <c r="I434" s="241"/>
      <c r="J434" s="241"/>
      <c r="K434" s="241"/>
      <c r="L434" s="241"/>
      <c r="M434" s="241"/>
      <c r="N434" s="241"/>
      <c r="O434" s="241"/>
      <c r="P434" s="241"/>
      <c r="Q434" s="241"/>
      <c r="R434" s="241"/>
      <c r="S434" s="241"/>
      <c r="T434" s="241"/>
      <c r="U434" s="241" t="s">
        <v>576</v>
      </c>
      <c r="V434" s="241"/>
      <c r="W434" s="241"/>
      <c r="X434" s="241"/>
      <c r="Y434" s="241"/>
      <c r="Z434" s="241"/>
      <c r="AA434" s="241"/>
      <c r="AB434" s="241"/>
      <c r="AC434" s="241" t="s">
        <v>325</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row>
    <row r="435" spans="1:53" s="240" customFormat="1" ht="15" customHeight="1">
      <c r="A435" s="241"/>
      <c r="B435" s="241"/>
      <c r="C435" s="241"/>
      <c r="D435" s="241"/>
      <c r="E435" s="241"/>
      <c r="F435" s="241"/>
      <c r="G435" s="241"/>
      <c r="H435" s="241"/>
      <c r="I435" s="241"/>
      <c r="J435" s="241"/>
      <c r="K435" s="241"/>
      <c r="L435" s="241"/>
      <c r="M435" s="241"/>
      <c r="N435" s="241"/>
      <c r="O435" s="241"/>
      <c r="P435" s="241"/>
      <c r="Q435" s="241"/>
      <c r="R435" s="241"/>
      <c r="S435" s="241"/>
      <c r="T435" s="241"/>
      <c r="U435" s="241" t="s">
        <v>577</v>
      </c>
      <c r="V435" s="241"/>
      <c r="W435" s="241"/>
      <c r="X435" s="241"/>
      <c r="Y435" s="241"/>
      <c r="Z435" s="241"/>
      <c r="AA435" s="241"/>
      <c r="AB435" s="241"/>
      <c r="AC435" s="241" t="s">
        <v>316</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row>
    <row r="436" spans="1:53" s="240" customFormat="1" ht="15" customHeight="1">
      <c r="A436" s="241"/>
      <c r="B436" s="241"/>
      <c r="C436" s="241"/>
      <c r="D436" s="241"/>
      <c r="E436" s="241"/>
      <c r="F436" s="241"/>
      <c r="G436" s="241"/>
      <c r="H436" s="241"/>
      <c r="I436" s="241"/>
      <c r="J436" s="241"/>
      <c r="K436" s="241"/>
      <c r="L436" s="241"/>
      <c r="M436" s="241"/>
      <c r="N436" s="241"/>
      <c r="O436" s="241"/>
      <c r="P436" s="241"/>
      <c r="Q436" s="241"/>
      <c r="R436" s="241"/>
      <c r="S436" s="241"/>
      <c r="T436" s="241"/>
      <c r="U436" s="241" t="s">
        <v>578</v>
      </c>
      <c r="V436" s="241"/>
      <c r="W436" s="241"/>
      <c r="X436" s="241"/>
      <c r="Y436" s="241"/>
      <c r="Z436" s="241"/>
      <c r="AA436" s="241"/>
      <c r="AB436" s="241"/>
      <c r="AC436" s="241" t="s">
        <v>386</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row>
    <row r="437" spans="1:53" s="240" customFormat="1" ht="15" customHeight="1">
      <c r="A437" s="241"/>
      <c r="B437" s="241"/>
      <c r="C437" s="241"/>
      <c r="D437" s="241"/>
      <c r="E437" s="241"/>
      <c r="F437" s="241"/>
      <c r="G437" s="241"/>
      <c r="H437" s="241"/>
      <c r="I437" s="241"/>
      <c r="J437" s="241"/>
      <c r="K437" s="241"/>
      <c r="L437" s="241"/>
      <c r="M437" s="241"/>
      <c r="N437" s="241"/>
      <c r="O437" s="241"/>
      <c r="P437" s="241"/>
      <c r="Q437" s="241"/>
      <c r="R437" s="241"/>
      <c r="S437" s="241"/>
      <c r="T437" s="241"/>
      <c r="U437" s="241" t="s">
        <v>579</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row>
    <row r="438" spans="1:53" s="240" customFormat="1" ht="15" customHeight="1">
      <c r="A438" s="241"/>
      <c r="B438" s="241"/>
      <c r="C438" s="241"/>
      <c r="D438" s="241"/>
      <c r="E438" s="241"/>
      <c r="F438" s="241"/>
      <c r="G438" s="241"/>
      <c r="H438" s="241"/>
      <c r="I438" s="241"/>
      <c r="J438" s="241"/>
      <c r="K438" s="241"/>
      <c r="L438" s="241"/>
      <c r="M438" s="241"/>
      <c r="N438" s="241"/>
      <c r="O438" s="241"/>
      <c r="P438" s="241"/>
      <c r="Q438" s="241"/>
      <c r="R438" s="241"/>
      <c r="S438" s="241"/>
      <c r="T438" s="241"/>
      <c r="U438" s="241" t="s">
        <v>580</v>
      </c>
      <c r="V438" s="241"/>
      <c r="W438" s="241"/>
      <c r="X438" s="241"/>
      <c r="Y438" s="241"/>
      <c r="Z438" s="241"/>
      <c r="AA438" s="241"/>
      <c r="AB438" s="241"/>
      <c r="AC438" s="241" t="s">
        <v>350</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row>
    <row r="439" spans="1:53" s="240" customFormat="1" ht="15" customHeight="1">
      <c r="A439" s="241"/>
      <c r="B439" s="241"/>
      <c r="C439" s="241"/>
      <c r="D439" s="241"/>
      <c r="E439" s="241"/>
      <c r="F439" s="241"/>
      <c r="G439" s="241"/>
      <c r="H439" s="241"/>
      <c r="I439" s="241"/>
      <c r="J439" s="241"/>
      <c r="K439" s="241"/>
      <c r="L439" s="241"/>
      <c r="M439" s="241"/>
      <c r="N439" s="241"/>
      <c r="O439" s="241"/>
      <c r="P439" s="241"/>
      <c r="Q439" s="241"/>
      <c r="R439" s="241"/>
      <c r="S439" s="241"/>
      <c r="T439" s="241"/>
      <c r="U439" s="241" t="s">
        <v>581</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row>
    <row r="440" spans="1:53" s="240" customFormat="1" ht="15" customHeight="1">
      <c r="A440" s="241"/>
      <c r="B440" s="241"/>
      <c r="C440" s="241"/>
      <c r="D440" s="241"/>
      <c r="E440" s="241"/>
      <c r="F440" s="241"/>
      <c r="G440" s="241"/>
      <c r="H440" s="241"/>
      <c r="I440" s="241"/>
      <c r="J440" s="241"/>
      <c r="K440" s="241"/>
      <c r="L440" s="241"/>
      <c r="M440" s="241"/>
      <c r="N440" s="241"/>
      <c r="O440" s="241"/>
      <c r="P440" s="241"/>
      <c r="Q440" s="241"/>
      <c r="R440" s="241"/>
      <c r="S440" s="241"/>
      <c r="T440" s="241"/>
      <c r="U440" s="241" t="s">
        <v>282</v>
      </c>
      <c r="V440" s="241"/>
      <c r="W440" s="241"/>
      <c r="X440" s="241"/>
      <c r="Y440" s="241"/>
      <c r="Z440" s="241"/>
      <c r="AA440" s="241"/>
      <c r="AB440" s="241"/>
      <c r="AC440" s="241" t="s">
        <v>350</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row>
    <row r="441" spans="1:53" s="240" customFormat="1" ht="15" customHeight="1">
      <c r="A441" s="241"/>
      <c r="B441" s="241"/>
      <c r="C441" s="241"/>
      <c r="D441" s="241"/>
      <c r="E441" s="241"/>
      <c r="F441" s="241"/>
      <c r="G441" s="241"/>
      <c r="H441" s="241"/>
      <c r="I441" s="241"/>
      <c r="J441" s="241"/>
      <c r="K441" s="241"/>
      <c r="L441" s="241"/>
      <c r="M441" s="241"/>
      <c r="N441" s="241"/>
      <c r="O441" s="241"/>
      <c r="P441" s="241"/>
      <c r="Q441" s="241"/>
      <c r="R441" s="241"/>
      <c r="S441" s="241"/>
      <c r="T441" s="241"/>
      <c r="U441" s="241" t="s">
        <v>582</v>
      </c>
      <c r="V441" s="241"/>
      <c r="W441" s="241"/>
      <c r="X441" s="241"/>
      <c r="Y441" s="241"/>
      <c r="Z441" s="241"/>
      <c r="AA441" s="241"/>
      <c r="AB441" s="241"/>
      <c r="AC441" s="241" t="s">
        <v>313</v>
      </c>
      <c r="AD441" s="241"/>
      <c r="AE441" s="241"/>
      <c r="AF441" s="24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row>
    <row r="442" spans="1:53" s="240" customFormat="1" ht="15" customHeight="1">
      <c r="A442" s="241"/>
      <c r="B442" s="241"/>
      <c r="C442" s="241"/>
      <c r="D442" s="241"/>
      <c r="E442" s="241"/>
      <c r="F442" s="241"/>
      <c r="G442" s="241"/>
      <c r="H442" s="241"/>
      <c r="I442" s="241"/>
      <c r="J442" s="241"/>
      <c r="K442" s="241"/>
      <c r="L442" s="241"/>
      <c r="M442" s="241"/>
      <c r="N442" s="241"/>
      <c r="O442" s="241"/>
      <c r="P442" s="241"/>
      <c r="Q442" s="241"/>
      <c r="R442" s="241"/>
      <c r="S442" s="241"/>
      <c r="T442" s="241"/>
      <c r="U442" s="241" t="s">
        <v>583</v>
      </c>
      <c r="V442" s="241"/>
      <c r="W442" s="241"/>
      <c r="X442" s="241"/>
      <c r="Y442" s="241"/>
      <c r="Z442" s="241"/>
      <c r="AA442" s="241"/>
      <c r="AB442" s="241"/>
      <c r="AC442" s="241" t="s">
        <v>386</v>
      </c>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row>
    <row r="443" spans="1:53" s="240" customFormat="1" ht="15" customHeight="1">
      <c r="A443" s="241"/>
      <c r="B443" s="241"/>
      <c r="C443" s="241"/>
      <c r="D443" s="241"/>
      <c r="E443" s="241"/>
      <c r="F443" s="241"/>
      <c r="G443" s="241"/>
      <c r="H443" s="241"/>
      <c r="I443" s="241"/>
      <c r="J443" s="241"/>
      <c r="K443" s="241"/>
      <c r="L443" s="241"/>
      <c r="M443" s="241"/>
      <c r="N443" s="241"/>
      <c r="O443" s="241"/>
      <c r="P443" s="241"/>
      <c r="Q443" s="241"/>
      <c r="R443" s="241"/>
      <c r="S443" s="241"/>
      <c r="T443" s="241"/>
      <c r="U443" s="241" t="s">
        <v>584</v>
      </c>
      <c r="V443" s="241"/>
      <c r="W443" s="241"/>
      <c r="X443" s="241"/>
      <c r="Y443" s="241"/>
      <c r="Z443" s="241"/>
      <c r="AA443" s="241"/>
      <c r="AB443" s="241"/>
      <c r="AC443" s="241" t="s">
        <v>325</v>
      </c>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row>
    <row r="444" spans="1:53" s="240" customFormat="1" ht="15" customHeight="1">
      <c r="A444" s="241"/>
      <c r="B444" s="241"/>
      <c r="C444" s="241"/>
      <c r="D444" s="241"/>
      <c r="E444" s="241"/>
      <c r="F444" s="241"/>
      <c r="G444" s="241"/>
      <c r="H444" s="241"/>
      <c r="I444" s="241"/>
      <c r="J444" s="241"/>
      <c r="K444" s="241"/>
      <c r="L444" s="241"/>
      <c r="M444" s="241"/>
      <c r="N444" s="241"/>
      <c r="O444" s="241"/>
      <c r="P444" s="241"/>
      <c r="Q444" s="241"/>
      <c r="R444" s="241"/>
      <c r="S444" s="241"/>
      <c r="T444" s="241"/>
      <c r="U444" s="241" t="s">
        <v>585</v>
      </c>
      <c r="V444" s="241"/>
      <c r="W444" s="241"/>
      <c r="X444" s="241"/>
      <c r="Y444" s="241"/>
      <c r="Z444" s="241"/>
      <c r="AA444" s="241"/>
      <c r="AB444" s="241"/>
      <c r="AC444" s="241" t="s">
        <v>325</v>
      </c>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row>
    <row r="445" spans="1:53" s="240" customFormat="1" ht="15" customHeight="1">
      <c r="A445" s="241"/>
      <c r="B445" s="241"/>
      <c r="C445" s="241"/>
      <c r="D445" s="241"/>
      <c r="E445" s="241"/>
      <c r="F445" s="241"/>
      <c r="G445" s="241"/>
      <c r="H445" s="241"/>
      <c r="I445" s="241"/>
      <c r="J445" s="241"/>
      <c r="K445" s="241"/>
      <c r="L445" s="241"/>
      <c r="M445" s="241"/>
      <c r="N445" s="241"/>
      <c r="O445" s="241"/>
      <c r="P445" s="241"/>
      <c r="Q445" s="241"/>
      <c r="R445" s="241"/>
      <c r="S445" s="241"/>
      <c r="T445" s="241"/>
      <c r="U445" s="241" t="s">
        <v>586</v>
      </c>
      <c r="V445" s="241"/>
      <c r="W445" s="241"/>
      <c r="X445" s="241"/>
      <c r="Y445" s="241"/>
      <c r="Z445" s="241"/>
      <c r="AA445" s="241"/>
      <c r="AB445" s="241"/>
      <c r="AC445" s="241" t="s">
        <v>313</v>
      </c>
      <c r="AD445" s="241"/>
      <c r="AE445" s="241"/>
      <c r="AF445" s="24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row>
    <row r="446" spans="1:53" s="240" customFormat="1" ht="15" customHeight="1">
      <c r="A446" s="241"/>
      <c r="B446" s="241"/>
      <c r="C446" s="241"/>
      <c r="D446" s="241"/>
      <c r="E446" s="241"/>
      <c r="F446" s="241"/>
      <c r="G446" s="241"/>
      <c r="H446" s="241"/>
      <c r="I446" s="241"/>
      <c r="J446" s="241"/>
      <c r="K446" s="241"/>
      <c r="L446" s="241"/>
      <c r="M446" s="241"/>
      <c r="N446" s="241"/>
      <c r="O446" s="241"/>
      <c r="P446" s="241"/>
      <c r="Q446" s="241"/>
      <c r="R446" s="241"/>
      <c r="S446" s="241"/>
      <c r="T446" s="241"/>
      <c r="U446" s="241" t="s">
        <v>587</v>
      </c>
      <c r="V446" s="241"/>
      <c r="W446" s="241"/>
      <c r="X446" s="241"/>
      <c r="Y446" s="241"/>
      <c r="Z446" s="241"/>
      <c r="AA446" s="241"/>
      <c r="AB446" s="241"/>
      <c r="AC446" s="241" t="s">
        <v>311</v>
      </c>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row>
    <row r="447" spans="1:53" s="240" customFormat="1" ht="15" customHeight="1">
      <c r="A447" s="241"/>
      <c r="B447" s="241"/>
      <c r="C447" s="241"/>
      <c r="D447" s="241"/>
      <c r="E447" s="241"/>
      <c r="F447" s="241"/>
      <c r="G447" s="241"/>
      <c r="H447" s="241"/>
      <c r="I447" s="241"/>
      <c r="J447" s="241"/>
      <c r="K447" s="241"/>
      <c r="L447" s="241"/>
      <c r="M447" s="241"/>
      <c r="N447" s="241"/>
      <c r="O447" s="241"/>
      <c r="P447" s="241"/>
      <c r="Q447" s="241"/>
      <c r="R447" s="241"/>
      <c r="S447" s="241"/>
      <c r="T447" s="241"/>
      <c r="U447" s="241" t="s">
        <v>588</v>
      </c>
      <c r="V447" s="241"/>
      <c r="W447" s="241"/>
      <c r="X447" s="241"/>
      <c r="Y447" s="241"/>
      <c r="Z447" s="241"/>
      <c r="AA447" s="241"/>
      <c r="AB447" s="241"/>
      <c r="AC447" s="241" t="s">
        <v>309</v>
      </c>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row>
    <row r="448" spans="1:53" s="240" customFormat="1" ht="15" customHeight="1">
      <c r="A448" s="241"/>
      <c r="B448" s="241"/>
      <c r="C448" s="241"/>
      <c r="D448" s="241"/>
      <c r="E448" s="241"/>
      <c r="F448" s="241"/>
      <c r="G448" s="241"/>
      <c r="H448" s="241"/>
      <c r="I448" s="241"/>
      <c r="J448" s="241"/>
      <c r="K448" s="241"/>
      <c r="L448" s="241"/>
      <c r="M448" s="241"/>
      <c r="N448" s="241"/>
      <c r="O448" s="241"/>
      <c r="P448" s="241"/>
      <c r="Q448" s="241"/>
      <c r="R448" s="241"/>
      <c r="S448" s="241"/>
      <c r="T448" s="241"/>
      <c r="U448" s="241" t="s">
        <v>589</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row>
    <row r="449" spans="1:53" s="240" customFormat="1" ht="15" customHeight="1">
      <c r="A449" s="241"/>
      <c r="B449" s="241"/>
      <c r="C449" s="241"/>
      <c r="D449" s="241"/>
      <c r="E449" s="241"/>
      <c r="F449" s="241"/>
      <c r="G449" s="241"/>
      <c r="H449" s="241"/>
      <c r="I449" s="241"/>
      <c r="J449" s="241"/>
      <c r="K449" s="241"/>
      <c r="L449" s="241"/>
      <c r="M449" s="241"/>
      <c r="N449" s="241"/>
      <c r="O449" s="241"/>
      <c r="P449" s="241"/>
      <c r="Q449" s="241"/>
      <c r="R449" s="241"/>
      <c r="S449" s="241"/>
      <c r="T449" s="241"/>
      <c r="U449" s="241" t="s">
        <v>590</v>
      </c>
      <c r="V449" s="241"/>
      <c r="W449" s="241"/>
      <c r="X449" s="241"/>
      <c r="Y449" s="241"/>
      <c r="Z449" s="241"/>
      <c r="AA449" s="241"/>
      <c r="AB449" s="241"/>
      <c r="AC449" s="241" t="s">
        <v>313</v>
      </c>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row>
    <row r="450" spans="1:53" s="240" customFormat="1" ht="15" customHeight="1">
      <c r="A450" s="241"/>
      <c r="B450" s="241"/>
      <c r="C450" s="241"/>
      <c r="D450" s="241"/>
      <c r="E450" s="241"/>
      <c r="F450" s="241"/>
      <c r="G450" s="241"/>
      <c r="H450" s="241"/>
      <c r="I450" s="241"/>
      <c r="J450" s="241"/>
      <c r="K450" s="241"/>
      <c r="L450" s="241"/>
      <c r="M450" s="241"/>
      <c r="N450" s="241"/>
      <c r="O450" s="241"/>
      <c r="P450" s="241"/>
      <c r="Q450" s="241"/>
      <c r="R450" s="241"/>
      <c r="S450" s="241"/>
      <c r="T450" s="241"/>
      <c r="U450" s="241" t="s">
        <v>591</v>
      </c>
      <c r="V450" s="241"/>
      <c r="W450" s="241"/>
      <c r="X450" s="241"/>
      <c r="Y450" s="241"/>
      <c r="Z450" s="241"/>
      <c r="AA450" s="241"/>
      <c r="AB450" s="241"/>
      <c r="AC450" s="241" t="s">
        <v>325</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row>
    <row r="451" spans="1:53" s="240" customFormat="1" ht="15" customHeight="1">
      <c r="A451" s="241"/>
      <c r="B451" s="241"/>
      <c r="C451" s="241"/>
      <c r="D451" s="241"/>
      <c r="E451" s="241"/>
      <c r="F451" s="241"/>
      <c r="G451" s="241"/>
      <c r="H451" s="241"/>
      <c r="I451" s="241"/>
      <c r="J451" s="241"/>
      <c r="K451" s="241"/>
      <c r="L451" s="241"/>
      <c r="M451" s="241"/>
      <c r="N451" s="241"/>
      <c r="O451" s="241"/>
      <c r="P451" s="241"/>
      <c r="Q451" s="241"/>
      <c r="R451" s="241"/>
      <c r="S451" s="241"/>
      <c r="T451" s="241"/>
      <c r="U451" s="241" t="s">
        <v>592</v>
      </c>
      <c r="V451" s="241"/>
      <c r="W451" s="241"/>
      <c r="X451" s="241"/>
      <c r="Y451" s="241"/>
      <c r="Z451" s="241"/>
      <c r="AA451" s="241"/>
      <c r="AB451" s="241"/>
      <c r="AC451" s="241" t="s">
        <v>325</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row>
    <row r="452" spans="1:53" s="240" customFormat="1" ht="15" customHeight="1">
      <c r="A452" s="241"/>
      <c r="B452" s="241"/>
      <c r="C452" s="241"/>
      <c r="D452" s="241"/>
      <c r="E452" s="241"/>
      <c r="F452" s="241"/>
      <c r="G452" s="241"/>
      <c r="H452" s="241"/>
      <c r="I452" s="241"/>
      <c r="J452" s="241"/>
      <c r="K452" s="241"/>
      <c r="L452" s="241"/>
      <c r="M452" s="241"/>
      <c r="N452" s="241"/>
      <c r="O452" s="241"/>
      <c r="P452" s="241"/>
      <c r="Q452" s="241"/>
      <c r="R452" s="241"/>
      <c r="S452" s="241"/>
      <c r="T452" s="241"/>
      <c r="U452" s="241" t="s">
        <v>593</v>
      </c>
      <c r="V452" s="241"/>
      <c r="W452" s="241"/>
      <c r="X452" s="241"/>
      <c r="Y452" s="241"/>
      <c r="Z452" s="241"/>
      <c r="AA452" s="241"/>
      <c r="AB452" s="241"/>
      <c r="AC452" s="241" t="s">
        <v>313</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row>
    <row r="453" spans="1:53" s="240" customFormat="1" ht="15" customHeight="1">
      <c r="A453" s="241"/>
      <c r="B453" s="241"/>
      <c r="C453" s="241"/>
      <c r="D453" s="241"/>
      <c r="E453" s="241"/>
      <c r="F453" s="241"/>
      <c r="G453" s="241"/>
      <c r="H453" s="241"/>
      <c r="I453" s="241"/>
      <c r="J453" s="241"/>
      <c r="K453" s="241"/>
      <c r="L453" s="241"/>
      <c r="M453" s="241"/>
      <c r="N453" s="241"/>
      <c r="O453" s="241"/>
      <c r="P453" s="241"/>
      <c r="Q453" s="241"/>
      <c r="R453" s="241"/>
      <c r="S453" s="241"/>
      <c r="T453" s="241"/>
      <c r="U453" s="241" t="s">
        <v>594</v>
      </c>
      <c r="V453" s="241"/>
      <c r="W453" s="241"/>
      <c r="X453" s="241"/>
      <c r="Y453" s="241"/>
      <c r="Z453" s="241"/>
      <c r="AA453" s="241"/>
      <c r="AB453" s="241"/>
      <c r="AC453" s="241" t="s">
        <v>322</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row>
    <row r="454" spans="1:53" s="240" customFormat="1" ht="15" customHeight="1">
      <c r="A454" s="241"/>
      <c r="B454" s="241"/>
      <c r="C454" s="241"/>
      <c r="D454" s="241"/>
      <c r="E454" s="241"/>
      <c r="F454" s="241"/>
      <c r="G454" s="241"/>
      <c r="H454" s="241"/>
      <c r="I454" s="241"/>
      <c r="J454" s="241"/>
      <c r="K454" s="241"/>
      <c r="L454" s="241"/>
      <c r="M454" s="241"/>
      <c r="N454" s="241"/>
      <c r="O454" s="241"/>
      <c r="P454" s="241"/>
      <c r="Q454" s="241"/>
      <c r="R454" s="241"/>
      <c r="S454" s="241"/>
      <c r="T454" s="241"/>
      <c r="U454" s="241" t="s">
        <v>595</v>
      </c>
      <c r="V454" s="241"/>
      <c r="W454" s="241"/>
      <c r="X454" s="241"/>
      <c r="Y454" s="241"/>
      <c r="Z454" s="241"/>
      <c r="AA454" s="241"/>
      <c r="AB454" s="241"/>
      <c r="AC454" s="241" t="s">
        <v>350</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row>
    <row r="455" spans="1:53" s="240" customFormat="1" ht="15" customHeight="1">
      <c r="A455" s="241"/>
      <c r="B455" s="241"/>
      <c r="C455" s="241"/>
      <c r="D455" s="241"/>
      <c r="E455" s="241"/>
      <c r="F455" s="241"/>
      <c r="G455" s="241"/>
      <c r="H455" s="241"/>
      <c r="I455" s="241"/>
      <c r="J455" s="241"/>
      <c r="K455" s="241"/>
      <c r="L455" s="241"/>
      <c r="M455" s="241"/>
      <c r="N455" s="241"/>
      <c r="O455" s="241"/>
      <c r="P455" s="241"/>
      <c r="Q455" s="241"/>
      <c r="R455" s="241"/>
      <c r="S455" s="241"/>
      <c r="T455" s="241"/>
      <c r="U455" s="241" t="s">
        <v>596</v>
      </c>
      <c r="V455" s="241"/>
      <c r="W455" s="241"/>
      <c r="X455" s="241"/>
      <c r="Y455" s="241"/>
      <c r="Z455" s="241"/>
      <c r="AA455" s="241"/>
      <c r="AB455" s="241"/>
      <c r="AC455" s="241" t="s">
        <v>322</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row>
    <row r="456" spans="1:53" s="240" customFormat="1" ht="15" customHeight="1">
      <c r="A456" s="241"/>
      <c r="B456" s="241"/>
      <c r="C456" s="241"/>
      <c r="D456" s="241"/>
      <c r="E456" s="241"/>
      <c r="F456" s="241"/>
      <c r="G456" s="241"/>
      <c r="H456" s="241"/>
      <c r="I456" s="241"/>
      <c r="J456" s="241"/>
      <c r="K456" s="241"/>
      <c r="L456" s="241"/>
      <c r="M456" s="241"/>
      <c r="N456" s="241"/>
      <c r="O456" s="241"/>
      <c r="P456" s="241"/>
      <c r="Q456" s="241"/>
      <c r="R456" s="241"/>
      <c r="S456" s="241"/>
      <c r="T456" s="241"/>
      <c r="U456" s="241" t="s">
        <v>597</v>
      </c>
      <c r="V456" s="241"/>
      <c r="W456" s="241"/>
      <c r="X456" s="241"/>
      <c r="Y456" s="241"/>
      <c r="Z456" s="241"/>
      <c r="AA456" s="241"/>
      <c r="AB456" s="241"/>
      <c r="AC456" s="241" t="s">
        <v>316</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row>
    <row r="457" spans="1:53" s="240" customFormat="1" ht="15" customHeight="1">
      <c r="A457" s="241"/>
      <c r="B457" s="241"/>
      <c r="C457" s="241"/>
      <c r="D457" s="241"/>
      <c r="E457" s="241"/>
      <c r="F457" s="241"/>
      <c r="G457" s="241"/>
      <c r="H457" s="241"/>
      <c r="I457" s="241"/>
      <c r="J457" s="241"/>
      <c r="K457" s="241"/>
      <c r="L457" s="241"/>
      <c r="M457" s="241"/>
      <c r="N457" s="241"/>
      <c r="O457" s="241"/>
      <c r="P457" s="241"/>
      <c r="Q457" s="241"/>
      <c r="R457" s="241"/>
      <c r="S457" s="241"/>
      <c r="T457" s="241"/>
      <c r="U457" s="241" t="s">
        <v>598</v>
      </c>
      <c r="V457" s="241"/>
      <c r="W457" s="241"/>
      <c r="X457" s="241"/>
      <c r="Y457" s="241"/>
      <c r="Z457" s="241"/>
      <c r="AA457" s="241"/>
      <c r="AB457" s="241"/>
      <c r="AC457" s="241" t="s">
        <v>316</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row>
    <row r="458" spans="1:53" s="240" customFormat="1" ht="15" customHeight="1">
      <c r="A458" s="241"/>
      <c r="B458" s="241"/>
      <c r="C458" s="241"/>
      <c r="D458" s="241"/>
      <c r="E458" s="241"/>
      <c r="F458" s="241"/>
      <c r="G458" s="241"/>
      <c r="H458" s="241"/>
      <c r="I458" s="241"/>
      <c r="J458" s="241"/>
      <c r="K458" s="241"/>
      <c r="L458" s="241"/>
      <c r="M458" s="241"/>
      <c r="N458" s="241"/>
      <c r="O458" s="241"/>
      <c r="P458" s="241"/>
      <c r="Q458" s="241"/>
      <c r="R458" s="241"/>
      <c r="S458" s="241"/>
      <c r="T458" s="241"/>
      <c r="U458" s="241" t="s">
        <v>599</v>
      </c>
      <c r="V458" s="241"/>
      <c r="W458" s="241"/>
      <c r="X458" s="241"/>
      <c r="Y458" s="241"/>
      <c r="Z458" s="241"/>
      <c r="AA458" s="241"/>
      <c r="AB458" s="241"/>
      <c r="AC458" s="241" t="s">
        <v>313</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row>
    <row r="459" spans="1:53" s="240" customFormat="1" ht="15" customHeight="1">
      <c r="A459" s="241"/>
      <c r="B459" s="241"/>
      <c r="C459" s="241"/>
      <c r="D459" s="241"/>
      <c r="E459" s="241"/>
      <c r="F459" s="241"/>
      <c r="G459" s="241"/>
      <c r="H459" s="241"/>
      <c r="I459" s="241"/>
      <c r="J459" s="241"/>
      <c r="K459" s="241"/>
      <c r="L459" s="241"/>
      <c r="M459" s="241"/>
      <c r="N459" s="241"/>
      <c r="O459" s="241"/>
      <c r="P459" s="241"/>
      <c r="Q459" s="241"/>
      <c r="R459" s="241"/>
      <c r="S459" s="241"/>
      <c r="T459" s="241"/>
      <c r="U459" s="241" t="s">
        <v>600</v>
      </c>
      <c r="V459" s="241"/>
      <c r="W459" s="241"/>
      <c r="X459" s="241"/>
      <c r="Y459" s="241"/>
      <c r="Z459" s="241"/>
      <c r="AA459" s="241"/>
      <c r="AB459" s="241"/>
      <c r="AC459" s="241" t="s">
        <v>350</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row>
    <row r="460" spans="1:53" s="240" customFormat="1" ht="15" customHeight="1">
      <c r="A460" s="241"/>
      <c r="B460" s="241"/>
      <c r="C460" s="241"/>
      <c r="D460" s="241"/>
      <c r="E460" s="241"/>
      <c r="F460" s="241"/>
      <c r="G460" s="241"/>
      <c r="H460" s="241"/>
      <c r="I460" s="241"/>
      <c r="J460" s="241"/>
      <c r="K460" s="241"/>
      <c r="L460" s="241"/>
      <c r="M460" s="241"/>
      <c r="N460" s="241"/>
      <c r="O460" s="241"/>
      <c r="P460" s="241"/>
      <c r="Q460" s="241"/>
      <c r="R460" s="241"/>
      <c r="S460" s="241"/>
      <c r="T460" s="241"/>
      <c r="U460" s="241" t="s">
        <v>601</v>
      </c>
      <c r="V460" s="241"/>
      <c r="W460" s="241"/>
      <c r="X460" s="241"/>
      <c r="Y460" s="241"/>
      <c r="Z460" s="241"/>
      <c r="AA460" s="241"/>
      <c r="AB460" s="241"/>
      <c r="AC460" s="241" t="s">
        <v>311</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row>
    <row r="461" spans="1:53" s="240" customFormat="1" ht="15" customHeight="1">
      <c r="A461" s="241"/>
      <c r="B461" s="241"/>
      <c r="C461" s="241"/>
      <c r="D461" s="241"/>
      <c r="E461" s="241"/>
      <c r="F461" s="241"/>
      <c r="G461" s="241"/>
      <c r="H461" s="241"/>
      <c r="I461" s="241"/>
      <c r="J461" s="241"/>
      <c r="K461" s="241"/>
      <c r="L461" s="241"/>
      <c r="M461" s="241"/>
      <c r="N461" s="241"/>
      <c r="O461" s="241"/>
      <c r="P461" s="241"/>
      <c r="Q461" s="241"/>
      <c r="R461" s="241"/>
      <c r="S461" s="241"/>
      <c r="T461" s="241"/>
      <c r="U461" s="241" t="s">
        <v>602</v>
      </c>
      <c r="V461" s="241"/>
      <c r="W461" s="241"/>
      <c r="X461" s="241"/>
      <c r="Y461" s="241"/>
      <c r="Z461" s="241"/>
      <c r="AA461" s="241"/>
      <c r="AB461" s="241"/>
      <c r="AC461" s="241" t="s">
        <v>366</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row>
    <row r="462" spans="1:53" s="240" customFormat="1" ht="15" customHeight="1">
      <c r="A462" s="241"/>
      <c r="B462" s="241"/>
      <c r="C462" s="241"/>
      <c r="D462" s="241"/>
      <c r="E462" s="241"/>
      <c r="F462" s="241"/>
      <c r="G462" s="241"/>
      <c r="H462" s="241"/>
      <c r="I462" s="241"/>
      <c r="J462" s="241"/>
      <c r="K462" s="241"/>
      <c r="L462" s="241"/>
      <c r="M462" s="241"/>
      <c r="N462" s="241"/>
      <c r="O462" s="241"/>
      <c r="P462" s="241"/>
      <c r="Q462" s="241"/>
      <c r="R462" s="241"/>
      <c r="S462" s="241"/>
      <c r="T462" s="241"/>
      <c r="U462" s="241" t="s">
        <v>603</v>
      </c>
      <c r="V462" s="241"/>
      <c r="W462" s="241"/>
      <c r="X462" s="241"/>
      <c r="Y462" s="241"/>
      <c r="Z462" s="241"/>
      <c r="AA462" s="241"/>
      <c r="AB462" s="241"/>
      <c r="AC462" s="241" t="s">
        <v>325</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row>
    <row r="463" spans="1:53" s="240" customFormat="1" ht="15" customHeight="1">
      <c r="A463" s="241"/>
      <c r="B463" s="241"/>
      <c r="C463" s="241"/>
      <c r="D463" s="241"/>
      <c r="E463" s="241"/>
      <c r="F463" s="241"/>
      <c r="G463" s="241"/>
      <c r="H463" s="241"/>
      <c r="I463" s="241"/>
      <c r="J463" s="241"/>
      <c r="K463" s="241"/>
      <c r="L463" s="241"/>
      <c r="M463" s="241"/>
      <c r="N463" s="241"/>
      <c r="O463" s="241"/>
      <c r="P463" s="241"/>
      <c r="Q463" s="241"/>
      <c r="R463" s="241"/>
      <c r="S463" s="241"/>
      <c r="T463" s="241"/>
      <c r="U463" s="241" t="s">
        <v>604</v>
      </c>
      <c r="V463" s="241"/>
      <c r="W463" s="241"/>
      <c r="X463" s="241"/>
      <c r="Y463" s="241"/>
      <c r="Z463" s="241"/>
      <c r="AA463" s="241"/>
      <c r="AB463" s="241"/>
      <c r="AC463" s="241" t="s">
        <v>350</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row>
    <row r="464" spans="1:53" s="240" customFormat="1" ht="15" customHeight="1">
      <c r="A464" s="241"/>
      <c r="B464" s="241"/>
      <c r="C464" s="241"/>
      <c r="D464" s="241"/>
      <c r="E464" s="241"/>
      <c r="F464" s="241"/>
      <c r="G464" s="241"/>
      <c r="H464" s="241"/>
      <c r="I464" s="241"/>
      <c r="J464" s="241"/>
      <c r="K464" s="241"/>
      <c r="L464" s="241"/>
      <c r="M464" s="241"/>
      <c r="N464" s="241"/>
      <c r="O464" s="241"/>
      <c r="P464" s="241"/>
      <c r="Q464" s="241"/>
      <c r="R464" s="241"/>
      <c r="S464" s="241"/>
      <c r="T464" s="241"/>
      <c r="U464" s="241" t="s">
        <v>605</v>
      </c>
      <c r="V464" s="241"/>
      <c r="W464" s="241"/>
      <c r="X464" s="241"/>
      <c r="Y464" s="241"/>
      <c r="Z464" s="241"/>
      <c r="AA464" s="241"/>
      <c r="AB464" s="241"/>
      <c r="AC464" s="241" t="s">
        <v>322</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row>
    <row r="465" spans="1:53" s="240" customFormat="1" ht="15" customHeight="1">
      <c r="A465" s="241"/>
      <c r="B465" s="241"/>
      <c r="C465" s="241"/>
      <c r="D465" s="241"/>
      <c r="E465" s="241"/>
      <c r="F465" s="241"/>
      <c r="G465" s="241"/>
      <c r="H465" s="241"/>
      <c r="I465" s="241"/>
      <c r="J465" s="241"/>
      <c r="K465" s="241"/>
      <c r="L465" s="241"/>
      <c r="M465" s="241"/>
      <c r="N465" s="241"/>
      <c r="O465" s="241"/>
      <c r="P465" s="241"/>
      <c r="Q465" s="241"/>
      <c r="R465" s="241"/>
      <c r="S465" s="241"/>
      <c r="T465" s="241"/>
      <c r="U465" s="241" t="s">
        <v>606</v>
      </c>
      <c r="V465" s="241"/>
      <c r="W465" s="241"/>
      <c r="X465" s="241"/>
      <c r="Y465" s="241"/>
      <c r="Z465" s="241"/>
      <c r="AA465" s="241"/>
      <c r="AB465" s="241"/>
      <c r="AC465" s="241" t="s">
        <v>386</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row>
    <row r="466" spans="1:53" s="240" customFormat="1" ht="15" customHeight="1">
      <c r="A466" s="241"/>
      <c r="B466" s="241"/>
      <c r="C466" s="241"/>
      <c r="D466" s="241"/>
      <c r="E466" s="241"/>
      <c r="F466" s="241"/>
      <c r="G466" s="241"/>
      <c r="H466" s="241"/>
      <c r="I466" s="241"/>
      <c r="J466" s="241"/>
      <c r="K466" s="241"/>
      <c r="L466" s="241"/>
      <c r="M466" s="241"/>
      <c r="N466" s="241"/>
      <c r="O466" s="241"/>
      <c r="P466" s="241"/>
      <c r="Q466" s="241"/>
      <c r="R466" s="241"/>
      <c r="S466" s="241"/>
      <c r="T466" s="241"/>
      <c r="U466" s="241" t="s">
        <v>607</v>
      </c>
      <c r="V466" s="241"/>
      <c r="W466" s="241"/>
      <c r="X466" s="241"/>
      <c r="Y466" s="241"/>
      <c r="Z466" s="241"/>
      <c r="AA466" s="241"/>
      <c r="AB466" s="241"/>
      <c r="AC466" s="241" t="s">
        <v>386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row>
    <row r="467" spans="1:53" s="240" customFormat="1" ht="15" customHeight="1">
      <c r="A467" s="241"/>
      <c r="B467" s="241"/>
      <c r="C467" s="241"/>
      <c r="D467" s="241"/>
      <c r="E467" s="241"/>
      <c r="F467" s="241"/>
      <c r="G467" s="241"/>
      <c r="H467" s="241"/>
      <c r="I467" s="241"/>
      <c r="J467" s="241"/>
      <c r="K467" s="241"/>
      <c r="L467" s="241"/>
      <c r="M467" s="241"/>
      <c r="N467" s="241"/>
      <c r="O467" s="241"/>
      <c r="P467" s="241"/>
      <c r="Q467" s="241"/>
      <c r="R467" s="241"/>
      <c r="S467" s="241"/>
      <c r="T467" s="241"/>
      <c r="U467" s="241" t="s">
        <v>608</v>
      </c>
      <c r="V467" s="241"/>
      <c r="W467" s="241"/>
      <c r="X467" s="241"/>
      <c r="Y467" s="241"/>
      <c r="Z467" s="241"/>
      <c r="AA467" s="241"/>
      <c r="AB467" s="241"/>
      <c r="AC467" s="241" t="s">
        <v>316</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row>
    <row r="468" spans="1:53" s="240" customFormat="1" ht="15" customHeight="1">
      <c r="A468" s="241"/>
      <c r="B468" s="241"/>
      <c r="C468" s="241"/>
      <c r="D468" s="241"/>
      <c r="E468" s="241"/>
      <c r="F468" s="241"/>
      <c r="G468" s="241"/>
      <c r="H468" s="241"/>
      <c r="I468" s="241"/>
      <c r="J468" s="241"/>
      <c r="K468" s="241"/>
      <c r="L468" s="241"/>
      <c r="M468" s="241"/>
      <c r="N468" s="241"/>
      <c r="O468" s="241"/>
      <c r="P468" s="241"/>
      <c r="Q468" s="241"/>
      <c r="R468" s="241"/>
      <c r="S468" s="241"/>
      <c r="T468" s="241"/>
      <c r="U468" s="241" t="s">
        <v>609</v>
      </c>
      <c r="V468" s="241"/>
      <c r="W468" s="241"/>
      <c r="X468" s="241"/>
      <c r="Y468" s="241"/>
      <c r="Z468" s="241"/>
      <c r="AA468" s="241"/>
      <c r="AB468" s="241"/>
      <c r="AC468" s="241" t="s">
        <v>316</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row>
    <row r="469" spans="1:53" s="240" customFormat="1" ht="15" customHeight="1">
      <c r="A469" s="241"/>
      <c r="B469" s="241"/>
      <c r="C469" s="241"/>
      <c r="D469" s="241"/>
      <c r="E469" s="241"/>
      <c r="F469" s="241"/>
      <c r="G469" s="241"/>
      <c r="H469" s="241"/>
      <c r="I469" s="241"/>
      <c r="J469" s="241"/>
      <c r="K469" s="241"/>
      <c r="L469" s="241"/>
      <c r="M469" s="241"/>
      <c r="N469" s="241"/>
      <c r="O469" s="241"/>
      <c r="P469" s="241"/>
      <c r="Q469" s="241"/>
      <c r="R469" s="241"/>
      <c r="S469" s="241"/>
      <c r="T469" s="241"/>
      <c r="U469" s="241" t="s">
        <v>610</v>
      </c>
      <c r="V469" s="241"/>
      <c r="W469" s="241"/>
      <c r="X469" s="241"/>
      <c r="Y469" s="241"/>
      <c r="Z469" s="241"/>
      <c r="AA469" s="241"/>
      <c r="AB469" s="241"/>
      <c r="AC469" s="241" t="s">
        <v>316</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row>
    <row r="470" spans="1:53" s="240" customFormat="1" ht="15" customHeight="1">
      <c r="A470" s="241"/>
      <c r="B470" s="241"/>
      <c r="C470" s="241"/>
      <c r="D470" s="241"/>
      <c r="E470" s="241"/>
      <c r="F470" s="241"/>
      <c r="G470" s="241"/>
      <c r="H470" s="241"/>
      <c r="I470" s="241"/>
      <c r="J470" s="241"/>
      <c r="K470" s="241"/>
      <c r="L470" s="241"/>
      <c r="M470" s="241"/>
      <c r="N470" s="241"/>
      <c r="O470" s="241"/>
      <c r="P470" s="241"/>
      <c r="Q470" s="241"/>
      <c r="R470" s="241"/>
      <c r="S470" s="241"/>
      <c r="T470" s="241"/>
      <c r="U470" s="241" t="s">
        <v>611</v>
      </c>
      <c r="V470" s="241"/>
      <c r="W470" s="241"/>
      <c r="X470" s="241"/>
      <c r="Y470" s="241"/>
      <c r="Z470" s="241"/>
      <c r="AA470" s="241"/>
      <c r="AB470" s="241"/>
      <c r="AC470" s="241" t="s">
        <v>316</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row>
    <row r="471" spans="1:53" s="240" customFormat="1" ht="15" customHeight="1">
      <c r="A471" s="241"/>
      <c r="B471" s="241"/>
      <c r="C471" s="241"/>
      <c r="D471" s="241"/>
      <c r="E471" s="241"/>
      <c r="F471" s="241"/>
      <c r="G471" s="241"/>
      <c r="H471" s="241"/>
      <c r="I471" s="241"/>
      <c r="J471" s="241"/>
      <c r="K471" s="241"/>
      <c r="L471" s="241"/>
      <c r="M471" s="241"/>
      <c r="N471" s="241"/>
      <c r="O471" s="241"/>
      <c r="P471" s="241"/>
      <c r="Q471" s="241"/>
      <c r="R471" s="241"/>
      <c r="S471" s="241"/>
      <c r="T471" s="241"/>
      <c r="U471" s="241" t="s">
        <v>612</v>
      </c>
      <c r="V471" s="241"/>
      <c r="W471" s="241"/>
      <c r="X471" s="241"/>
      <c r="Y471" s="241"/>
      <c r="Z471" s="241"/>
      <c r="AA471" s="241"/>
      <c r="AB471" s="241"/>
      <c r="AC471" s="241" t="s">
        <v>309</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row>
    <row r="472" spans="1:53" s="240" customFormat="1" ht="15" customHeight="1">
      <c r="A472" s="241"/>
      <c r="B472" s="241"/>
      <c r="C472" s="241"/>
      <c r="D472" s="241"/>
      <c r="E472" s="241"/>
      <c r="F472" s="241"/>
      <c r="G472" s="241"/>
      <c r="H472" s="241"/>
      <c r="I472" s="241"/>
      <c r="J472" s="241"/>
      <c r="K472" s="241"/>
      <c r="L472" s="241"/>
      <c r="M472" s="241"/>
      <c r="N472" s="241"/>
      <c r="O472" s="241"/>
      <c r="P472" s="241"/>
      <c r="Q472" s="241"/>
      <c r="R472" s="241"/>
      <c r="S472" s="241"/>
      <c r="T472" s="241"/>
      <c r="U472" s="241" t="s">
        <v>613</v>
      </c>
      <c r="V472" s="241"/>
      <c r="W472" s="241"/>
      <c r="X472" s="241"/>
      <c r="Y472" s="241"/>
      <c r="Z472" s="241"/>
      <c r="AA472" s="241"/>
      <c r="AB472" s="241"/>
      <c r="AC472" s="241" t="s">
        <v>316</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row>
    <row r="473" spans="1:53" s="240" customFormat="1" ht="15" customHeight="1">
      <c r="A473" s="241"/>
      <c r="B473" s="241"/>
      <c r="C473" s="241"/>
      <c r="D473" s="241"/>
      <c r="E473" s="241"/>
      <c r="F473" s="241"/>
      <c r="G473" s="241"/>
      <c r="H473" s="241"/>
      <c r="I473" s="241"/>
      <c r="J473" s="241"/>
      <c r="K473" s="241"/>
      <c r="L473" s="241"/>
      <c r="M473" s="241"/>
      <c r="N473" s="241"/>
      <c r="O473" s="241"/>
      <c r="P473" s="241"/>
      <c r="Q473" s="241"/>
      <c r="R473" s="241"/>
      <c r="S473" s="241"/>
      <c r="T473" s="241"/>
      <c r="U473" s="241" t="s">
        <v>614</v>
      </c>
      <c r="V473" s="241"/>
      <c r="W473" s="241"/>
      <c r="X473" s="241"/>
      <c r="Y473" s="241"/>
      <c r="Z473" s="241"/>
      <c r="AA473" s="241"/>
      <c r="AB473" s="241"/>
      <c r="AC473" s="241" t="s">
        <v>386</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row>
    <row r="474" spans="1:53" s="240" customFormat="1" ht="15" customHeight="1">
      <c r="A474" s="241"/>
      <c r="B474" s="241"/>
      <c r="C474" s="241"/>
      <c r="D474" s="241"/>
      <c r="E474" s="241"/>
      <c r="F474" s="241"/>
      <c r="G474" s="241"/>
      <c r="H474" s="241"/>
      <c r="I474" s="241"/>
      <c r="J474" s="241"/>
      <c r="K474" s="241"/>
      <c r="L474" s="241"/>
      <c r="M474" s="241"/>
      <c r="N474" s="241"/>
      <c r="O474" s="241"/>
      <c r="P474" s="241"/>
      <c r="Q474" s="241"/>
      <c r="R474" s="241"/>
      <c r="S474" s="241"/>
      <c r="T474" s="241"/>
      <c r="U474" s="241" t="s">
        <v>615</v>
      </c>
      <c r="V474" s="241"/>
      <c r="W474" s="241"/>
      <c r="X474" s="241"/>
      <c r="Y474" s="241"/>
      <c r="Z474" s="241"/>
      <c r="AA474" s="241"/>
      <c r="AB474" s="241"/>
      <c r="AC474" s="241" t="s">
        <v>309</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row>
    <row r="475" spans="1:53" s="240" customFormat="1" ht="15" customHeight="1">
      <c r="A475" s="241"/>
      <c r="B475" s="241"/>
      <c r="C475" s="241"/>
      <c r="D475" s="241"/>
      <c r="E475" s="241"/>
      <c r="F475" s="241"/>
      <c r="G475" s="241"/>
      <c r="H475" s="241"/>
      <c r="I475" s="241"/>
      <c r="J475" s="241"/>
      <c r="K475" s="241"/>
      <c r="L475" s="241"/>
      <c r="M475" s="241"/>
      <c r="N475" s="241"/>
      <c r="O475" s="241"/>
      <c r="P475" s="241"/>
      <c r="Q475" s="241"/>
      <c r="R475" s="241"/>
      <c r="S475" s="241"/>
      <c r="T475" s="241"/>
      <c r="U475" s="241" t="s">
        <v>270</v>
      </c>
      <c r="V475" s="241"/>
      <c r="W475" s="241"/>
      <c r="X475" s="241"/>
      <c r="Y475" s="241"/>
      <c r="Z475" s="241"/>
      <c r="AA475" s="241"/>
      <c r="AB475" s="241"/>
      <c r="AC475" s="241" t="s">
        <v>350</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row>
    <row r="476" spans="1:53" s="240" customFormat="1" ht="15" customHeight="1">
      <c r="A476" s="241"/>
      <c r="B476" s="241"/>
      <c r="C476" s="241"/>
      <c r="D476" s="241"/>
      <c r="E476" s="241"/>
      <c r="F476" s="241"/>
      <c r="G476" s="241"/>
      <c r="H476" s="241"/>
      <c r="I476" s="241"/>
      <c r="J476" s="241"/>
      <c r="K476" s="241"/>
      <c r="L476" s="241"/>
      <c r="M476" s="241"/>
      <c r="N476" s="241"/>
      <c r="O476" s="241"/>
      <c r="P476" s="241"/>
      <c r="Q476" s="241"/>
      <c r="R476" s="241"/>
      <c r="S476" s="241"/>
      <c r="T476" s="241"/>
      <c r="U476" s="241" t="s">
        <v>616</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row>
    <row r="477" spans="1:53" s="240" customFormat="1" ht="15" customHeight="1">
      <c r="A477" s="241"/>
      <c r="B477" s="241"/>
      <c r="C477" s="241"/>
      <c r="D477" s="241"/>
      <c r="E477" s="241"/>
      <c r="F477" s="241"/>
      <c r="G477" s="241"/>
      <c r="H477" s="241"/>
      <c r="I477" s="241"/>
      <c r="J477" s="241"/>
      <c r="K477" s="241"/>
      <c r="L477" s="241"/>
      <c r="M477" s="241"/>
      <c r="N477" s="241"/>
      <c r="O477" s="241"/>
      <c r="P477" s="241"/>
      <c r="Q477" s="241"/>
      <c r="R477" s="241"/>
      <c r="S477" s="241"/>
      <c r="T477" s="241"/>
      <c r="U477" s="241" t="s">
        <v>617</v>
      </c>
      <c r="V477" s="241"/>
      <c r="W477" s="241"/>
      <c r="X477" s="241"/>
      <c r="Y477" s="241"/>
      <c r="Z477" s="241"/>
      <c r="AA477" s="241"/>
      <c r="AB477" s="241"/>
      <c r="AC477" s="241" t="s">
        <v>386</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row>
    <row r="478" spans="1:53" s="240" customFormat="1" ht="15" customHeight="1">
      <c r="A478" s="241"/>
      <c r="B478" s="241"/>
      <c r="C478" s="241"/>
      <c r="D478" s="241"/>
      <c r="E478" s="241"/>
      <c r="F478" s="241"/>
      <c r="G478" s="241"/>
      <c r="H478" s="241"/>
      <c r="I478" s="241"/>
      <c r="J478" s="241"/>
      <c r="K478" s="241"/>
      <c r="L478" s="241"/>
      <c r="M478" s="241"/>
      <c r="N478" s="241"/>
      <c r="O478" s="241"/>
      <c r="P478" s="241"/>
      <c r="Q478" s="241"/>
      <c r="R478" s="241"/>
      <c r="S478" s="241"/>
      <c r="T478" s="241"/>
      <c r="U478" s="241" t="s">
        <v>618</v>
      </c>
      <c r="V478" s="241"/>
      <c r="W478" s="241"/>
      <c r="X478" s="241"/>
      <c r="Y478" s="241"/>
      <c r="Z478" s="241"/>
      <c r="AA478" s="241"/>
      <c r="AB478" s="241"/>
      <c r="AC478" s="241" t="s">
        <v>386</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row>
    <row r="479" spans="1:53" s="240" customFormat="1" ht="15" customHeight="1">
      <c r="A479" s="241"/>
      <c r="B479" s="241"/>
      <c r="C479" s="241"/>
      <c r="D479" s="241"/>
      <c r="E479" s="241"/>
      <c r="F479" s="241"/>
      <c r="G479" s="241"/>
      <c r="H479" s="241"/>
      <c r="I479" s="241"/>
      <c r="J479" s="241"/>
      <c r="K479" s="241"/>
      <c r="L479" s="241"/>
      <c r="M479" s="241"/>
      <c r="N479" s="241"/>
      <c r="O479" s="241"/>
      <c r="P479" s="241"/>
      <c r="Q479" s="241"/>
      <c r="R479" s="241"/>
      <c r="S479" s="241"/>
      <c r="T479" s="241"/>
      <c r="U479" s="241" t="s">
        <v>619</v>
      </c>
      <c r="V479" s="241"/>
      <c r="W479" s="241"/>
      <c r="X479" s="241"/>
      <c r="Y479" s="241"/>
      <c r="Z479" s="241"/>
      <c r="AA479" s="241"/>
      <c r="AB479" s="241"/>
      <c r="AC479" s="241" t="s">
        <v>316</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row>
    <row r="480" spans="1:53" s="240" customFormat="1" ht="15" customHeight="1">
      <c r="A480" s="241"/>
      <c r="B480" s="241"/>
      <c r="C480" s="241"/>
      <c r="D480" s="241"/>
      <c r="E480" s="241"/>
      <c r="F480" s="241"/>
      <c r="G480" s="241"/>
      <c r="H480" s="241"/>
      <c r="I480" s="241"/>
      <c r="J480" s="241"/>
      <c r="K480" s="241"/>
      <c r="L480" s="241"/>
      <c r="M480" s="241"/>
      <c r="N480" s="241"/>
      <c r="O480" s="241"/>
      <c r="P480" s="241"/>
      <c r="Q480" s="241"/>
      <c r="R480" s="241"/>
      <c r="S480" s="241"/>
      <c r="T480" s="241"/>
      <c r="U480" s="241" t="s">
        <v>620</v>
      </c>
      <c r="V480" s="241"/>
      <c r="W480" s="241"/>
      <c r="X480" s="241"/>
      <c r="Y480" s="241"/>
      <c r="Z480" s="241"/>
      <c r="AA480" s="241"/>
      <c r="AB480" s="241"/>
      <c r="AC480" s="241" t="s">
        <v>313</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row>
    <row r="481" spans="1:53" s="240" customFormat="1" ht="15" customHeight="1">
      <c r="A481" s="241"/>
      <c r="B481" s="241"/>
      <c r="C481" s="241"/>
      <c r="D481" s="241"/>
      <c r="E481" s="241"/>
      <c r="F481" s="241"/>
      <c r="G481" s="241"/>
      <c r="H481" s="241"/>
      <c r="I481" s="241"/>
      <c r="J481" s="241"/>
      <c r="K481" s="241"/>
      <c r="L481" s="241"/>
      <c r="M481" s="241"/>
      <c r="N481" s="241"/>
      <c r="O481" s="241"/>
      <c r="P481" s="241"/>
      <c r="Q481" s="241"/>
      <c r="R481" s="241"/>
      <c r="S481" s="241"/>
      <c r="T481" s="241"/>
      <c r="U481" s="241" t="s">
        <v>621</v>
      </c>
      <c r="V481" s="241"/>
      <c r="W481" s="241"/>
      <c r="X481" s="241"/>
      <c r="Y481" s="241"/>
      <c r="Z481" s="241"/>
      <c r="AA481" s="241"/>
      <c r="AB481" s="241"/>
      <c r="AC481" s="241" t="s">
        <v>325</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row>
    <row r="482" spans="1:53" s="240" customFormat="1" ht="15" customHeight="1">
      <c r="A482" s="241"/>
      <c r="B482" s="241"/>
      <c r="C482" s="241"/>
      <c r="D482" s="241"/>
      <c r="E482" s="241"/>
      <c r="F482" s="241"/>
      <c r="G482" s="241"/>
      <c r="H482" s="241"/>
      <c r="I482" s="241"/>
      <c r="J482" s="241"/>
      <c r="K482" s="241"/>
      <c r="L482" s="241"/>
      <c r="M482" s="241"/>
      <c r="N482" s="241"/>
      <c r="O482" s="241"/>
      <c r="P482" s="241"/>
      <c r="Q482" s="241"/>
      <c r="R482" s="241"/>
      <c r="S482" s="241"/>
      <c r="T482" s="241"/>
      <c r="U482" s="241" t="s">
        <v>622</v>
      </c>
      <c r="V482" s="241"/>
      <c r="W482" s="241"/>
      <c r="X482" s="241"/>
      <c r="Y482" s="241"/>
      <c r="Z482" s="241"/>
      <c r="AA482" s="241"/>
      <c r="AB482" s="241"/>
      <c r="AC482" s="241" t="s">
        <v>316</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row>
    <row r="483" spans="1:53" s="240" customFormat="1" ht="15" customHeight="1">
      <c r="A483" s="241"/>
      <c r="B483" s="241"/>
      <c r="C483" s="241"/>
      <c r="D483" s="241"/>
      <c r="E483" s="241"/>
      <c r="F483" s="241"/>
      <c r="G483" s="241"/>
      <c r="H483" s="241"/>
      <c r="I483" s="241"/>
      <c r="J483" s="241"/>
      <c r="K483" s="241"/>
      <c r="L483" s="241"/>
      <c r="M483" s="241"/>
      <c r="N483" s="241"/>
      <c r="O483" s="241"/>
      <c r="P483" s="241"/>
      <c r="Q483" s="241"/>
      <c r="R483" s="241"/>
      <c r="S483" s="241"/>
      <c r="T483" s="241"/>
      <c r="U483" s="241" t="s">
        <v>623</v>
      </c>
      <c r="V483" s="241"/>
      <c r="W483" s="241"/>
      <c r="X483" s="241"/>
      <c r="Y483" s="241"/>
      <c r="Z483" s="241"/>
      <c r="AA483" s="241"/>
      <c r="AB483" s="241"/>
      <c r="AC483" s="241" t="s">
        <v>322</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row>
    <row r="484" spans="1:53" s="240" customFormat="1" ht="15" customHeight="1">
      <c r="A484" s="241"/>
      <c r="B484" s="241"/>
      <c r="C484" s="241"/>
      <c r="D484" s="241"/>
      <c r="E484" s="241"/>
      <c r="F484" s="241"/>
      <c r="G484" s="241"/>
      <c r="H484" s="241"/>
      <c r="I484" s="241"/>
      <c r="J484" s="241"/>
      <c r="K484" s="241"/>
      <c r="L484" s="241"/>
      <c r="M484" s="241"/>
      <c r="N484" s="241"/>
      <c r="O484" s="241"/>
      <c r="P484" s="241"/>
      <c r="Q484" s="241"/>
      <c r="R484" s="241"/>
      <c r="S484" s="241"/>
      <c r="T484" s="241"/>
      <c r="U484" s="241" t="s">
        <v>624</v>
      </c>
      <c r="V484" s="241"/>
      <c r="W484" s="241"/>
      <c r="X484" s="241"/>
      <c r="Y484" s="241"/>
      <c r="Z484" s="241"/>
      <c r="AA484" s="241"/>
      <c r="AB484" s="241"/>
      <c r="AC484" s="241" t="s">
        <v>316</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row>
    <row r="485" spans="1:53" s="240" customFormat="1" ht="15" customHeight="1">
      <c r="A485" s="241"/>
      <c r="B485" s="241"/>
      <c r="C485" s="241"/>
      <c r="D485" s="241"/>
      <c r="E485" s="241"/>
      <c r="F485" s="241"/>
      <c r="G485" s="241"/>
      <c r="H485" s="241"/>
      <c r="I485" s="241"/>
      <c r="J485" s="241"/>
      <c r="K485" s="241"/>
      <c r="L485" s="241"/>
      <c r="M485" s="241"/>
      <c r="N485" s="241"/>
      <c r="O485" s="241"/>
      <c r="P485" s="241"/>
      <c r="Q485" s="241"/>
      <c r="R485" s="241"/>
      <c r="S485" s="241"/>
      <c r="T485" s="241"/>
      <c r="U485" s="241" t="s">
        <v>625</v>
      </c>
      <c r="V485" s="241"/>
      <c r="W485" s="241"/>
      <c r="X485" s="241"/>
      <c r="Y485" s="241"/>
      <c r="Z485" s="241"/>
      <c r="AA485" s="241"/>
      <c r="AB485" s="241"/>
      <c r="AC485" s="241" t="s">
        <v>386</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row>
    <row r="486" spans="1:53" s="240" customFormat="1" ht="15" customHeight="1">
      <c r="A486" s="241"/>
      <c r="B486" s="241"/>
      <c r="C486" s="241"/>
      <c r="D486" s="241"/>
      <c r="E486" s="241"/>
      <c r="F486" s="241"/>
      <c r="G486" s="241"/>
      <c r="H486" s="241"/>
      <c r="I486" s="241"/>
      <c r="J486" s="241"/>
      <c r="K486" s="241"/>
      <c r="L486" s="241"/>
      <c r="M486" s="241"/>
      <c r="N486" s="241"/>
      <c r="O486" s="241"/>
      <c r="P486" s="241"/>
      <c r="Q486" s="241"/>
      <c r="R486" s="241"/>
      <c r="S486" s="241"/>
      <c r="T486" s="241"/>
      <c r="U486" s="241" t="s">
        <v>626</v>
      </c>
      <c r="V486" s="241"/>
      <c r="W486" s="241"/>
      <c r="X486" s="241"/>
      <c r="Y486" s="241"/>
      <c r="Z486" s="241"/>
      <c r="AA486" s="241"/>
      <c r="AB486" s="241"/>
      <c r="AC486" s="241" t="s">
        <v>309</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row>
    <row r="487" spans="1:53" s="240" customFormat="1" ht="15" customHeight="1">
      <c r="A487" s="241"/>
      <c r="B487" s="241"/>
      <c r="C487" s="241"/>
      <c r="D487" s="241"/>
      <c r="E487" s="241"/>
      <c r="F487" s="241"/>
      <c r="G487" s="241"/>
      <c r="H487" s="241"/>
      <c r="I487" s="241"/>
      <c r="J487" s="241"/>
      <c r="K487" s="241"/>
      <c r="L487" s="241"/>
      <c r="M487" s="241"/>
      <c r="N487" s="241"/>
      <c r="O487" s="241"/>
      <c r="P487" s="241"/>
      <c r="Q487" s="241"/>
      <c r="R487" s="241"/>
      <c r="S487" s="241"/>
      <c r="T487" s="241"/>
      <c r="U487" s="241" t="s">
        <v>627</v>
      </c>
      <c r="V487" s="241"/>
      <c r="W487" s="241"/>
      <c r="X487" s="241"/>
      <c r="Y487" s="241"/>
      <c r="Z487" s="241"/>
      <c r="AA487" s="241"/>
      <c r="AB487" s="241"/>
      <c r="AC487" s="241" t="s">
        <v>316</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row>
    <row r="488" spans="1:53" s="240" customFormat="1" ht="15" customHeight="1">
      <c r="A488" s="241"/>
      <c r="B488" s="241"/>
      <c r="C488" s="241"/>
      <c r="D488" s="241"/>
      <c r="E488" s="241"/>
      <c r="F488" s="241"/>
      <c r="G488" s="241"/>
      <c r="H488" s="241"/>
      <c r="I488" s="241"/>
      <c r="J488" s="241"/>
      <c r="K488" s="241"/>
      <c r="L488" s="241"/>
      <c r="M488" s="241"/>
      <c r="N488" s="241"/>
      <c r="O488" s="241"/>
      <c r="P488" s="241"/>
      <c r="Q488" s="241"/>
      <c r="R488" s="241"/>
      <c r="S488" s="241"/>
      <c r="T488" s="241"/>
      <c r="U488" s="241" t="s">
        <v>628</v>
      </c>
      <c r="V488" s="241"/>
      <c r="W488" s="241"/>
      <c r="X488" s="241"/>
      <c r="Y488" s="241"/>
      <c r="Z488" s="241"/>
      <c r="AA488" s="241"/>
      <c r="AB488" s="241"/>
      <c r="AC488" s="241" t="s">
        <v>325</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row>
    <row r="489" spans="1:53" s="240" customFormat="1" ht="15" customHeight="1">
      <c r="A489" s="241"/>
      <c r="B489" s="241"/>
      <c r="C489" s="241"/>
      <c r="D489" s="241"/>
      <c r="E489" s="241"/>
      <c r="F489" s="241"/>
      <c r="G489" s="241"/>
      <c r="H489" s="241"/>
      <c r="I489" s="241"/>
      <c r="J489" s="241"/>
      <c r="K489" s="241"/>
      <c r="L489" s="241"/>
      <c r="M489" s="241"/>
      <c r="N489" s="241"/>
      <c r="O489" s="241"/>
      <c r="P489" s="241"/>
      <c r="Q489" s="241"/>
      <c r="R489" s="241"/>
      <c r="S489" s="241"/>
      <c r="T489" s="241"/>
      <c r="U489" s="241" t="s">
        <v>629</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row>
    <row r="490" spans="1:53" s="240" customFormat="1" ht="15" customHeight="1">
      <c r="A490" s="241"/>
      <c r="B490" s="241"/>
      <c r="C490" s="241"/>
      <c r="D490" s="241"/>
      <c r="E490" s="241"/>
      <c r="F490" s="241"/>
      <c r="G490" s="241"/>
      <c r="H490" s="241"/>
      <c r="I490" s="241"/>
      <c r="J490" s="241"/>
      <c r="K490" s="241"/>
      <c r="L490" s="241"/>
      <c r="M490" s="241"/>
      <c r="N490" s="241"/>
      <c r="O490" s="241"/>
      <c r="P490" s="241"/>
      <c r="Q490" s="241"/>
      <c r="R490" s="241"/>
      <c r="S490" s="241"/>
      <c r="T490" s="241"/>
      <c r="U490" s="241" t="s">
        <v>630</v>
      </c>
      <c r="V490" s="241"/>
      <c r="W490" s="241"/>
      <c r="X490" s="241"/>
      <c r="Y490" s="241"/>
      <c r="Z490" s="241"/>
      <c r="AA490" s="241"/>
      <c r="AB490" s="241"/>
      <c r="AC490" s="241" t="s">
        <v>386</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row>
    <row r="491" spans="1:53" s="240" customFormat="1" ht="15" customHeight="1">
      <c r="A491" s="241"/>
      <c r="B491" s="241"/>
      <c r="C491" s="241"/>
      <c r="D491" s="241"/>
      <c r="E491" s="241"/>
      <c r="F491" s="241"/>
      <c r="G491" s="241"/>
      <c r="H491" s="241"/>
      <c r="I491" s="241"/>
      <c r="J491" s="241"/>
      <c r="K491" s="241"/>
      <c r="L491" s="241"/>
      <c r="M491" s="241"/>
      <c r="N491" s="241"/>
      <c r="O491" s="241"/>
      <c r="P491" s="241"/>
      <c r="Q491" s="241"/>
      <c r="R491" s="241"/>
      <c r="S491" s="241"/>
      <c r="T491" s="241"/>
      <c r="U491" s="241" t="s">
        <v>631</v>
      </c>
      <c r="V491" s="241"/>
      <c r="W491" s="241"/>
      <c r="X491" s="241"/>
      <c r="Y491" s="241"/>
      <c r="Z491" s="241"/>
      <c r="AA491" s="241"/>
      <c r="AB491" s="241"/>
      <c r="AC491" s="241" t="s">
        <v>325</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row>
    <row r="492" spans="1:53" s="240" customFormat="1" ht="15" customHeight="1">
      <c r="A492" s="241"/>
      <c r="B492" s="241"/>
      <c r="C492" s="241"/>
      <c r="D492" s="241"/>
      <c r="E492" s="241"/>
      <c r="F492" s="241"/>
      <c r="G492" s="241"/>
      <c r="H492" s="241"/>
      <c r="I492" s="241"/>
      <c r="J492" s="241"/>
      <c r="K492" s="241"/>
      <c r="L492" s="241"/>
      <c r="M492" s="241"/>
      <c r="N492" s="241"/>
      <c r="O492" s="241"/>
      <c r="P492" s="241"/>
      <c r="Q492" s="241"/>
      <c r="R492" s="241"/>
      <c r="S492" s="241"/>
      <c r="T492" s="241"/>
      <c r="U492" s="241" t="s">
        <v>632</v>
      </c>
      <c r="V492" s="241"/>
      <c r="W492" s="241"/>
      <c r="X492" s="241"/>
      <c r="Y492" s="241"/>
      <c r="Z492" s="241"/>
      <c r="AA492" s="241"/>
      <c r="AB492" s="241"/>
      <c r="AC492" s="241" t="s">
        <v>313</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row>
    <row r="493" spans="1:53" s="240" customFormat="1" ht="15" customHeight="1">
      <c r="A493" s="241"/>
      <c r="B493" s="241"/>
      <c r="C493" s="241"/>
      <c r="D493" s="241"/>
      <c r="E493" s="241"/>
      <c r="F493" s="241"/>
      <c r="G493" s="241"/>
      <c r="H493" s="241"/>
      <c r="I493" s="241"/>
      <c r="J493" s="241"/>
      <c r="K493" s="241"/>
      <c r="L493" s="241"/>
      <c r="M493" s="241"/>
      <c r="N493" s="241"/>
      <c r="O493" s="241"/>
      <c r="P493" s="241"/>
      <c r="Q493" s="241"/>
      <c r="R493" s="241"/>
      <c r="S493" s="241"/>
      <c r="T493" s="241"/>
      <c r="U493" s="241" t="s">
        <v>633</v>
      </c>
      <c r="V493" s="241"/>
      <c r="W493" s="241"/>
      <c r="X493" s="241"/>
      <c r="Y493" s="241"/>
      <c r="Z493" s="241"/>
      <c r="AA493" s="241"/>
      <c r="AB493" s="241"/>
      <c r="AC493" s="241" t="s">
        <v>313</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row>
    <row r="494" spans="1:53" s="240" customFormat="1" ht="15" customHeight="1">
      <c r="A494" s="241"/>
      <c r="B494" s="241"/>
      <c r="C494" s="241"/>
      <c r="D494" s="241"/>
      <c r="E494" s="241"/>
      <c r="F494" s="241"/>
      <c r="G494" s="241"/>
      <c r="H494" s="241"/>
      <c r="I494" s="241"/>
      <c r="J494" s="241"/>
      <c r="K494" s="241"/>
      <c r="L494" s="241"/>
      <c r="M494" s="241"/>
      <c r="N494" s="241"/>
      <c r="O494" s="241"/>
      <c r="P494" s="241"/>
      <c r="Q494" s="241"/>
      <c r="R494" s="241"/>
      <c r="S494" s="241"/>
      <c r="T494" s="241"/>
      <c r="U494" s="241" t="s">
        <v>634</v>
      </c>
      <c r="V494" s="241"/>
      <c r="W494" s="241"/>
      <c r="X494" s="241"/>
      <c r="Y494" s="241"/>
      <c r="Z494" s="241"/>
      <c r="AA494" s="241"/>
      <c r="AB494" s="241"/>
      <c r="AC494" s="241" t="s">
        <v>366</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row>
    <row r="495" spans="1:53" s="240" customFormat="1" ht="15" customHeight="1">
      <c r="A495" s="241"/>
      <c r="B495" s="241"/>
      <c r="C495" s="241"/>
      <c r="D495" s="241"/>
      <c r="E495" s="241"/>
      <c r="F495" s="241"/>
      <c r="G495" s="241"/>
      <c r="H495" s="241"/>
      <c r="I495" s="241"/>
      <c r="J495" s="241"/>
      <c r="K495" s="241"/>
      <c r="L495" s="241"/>
      <c r="M495" s="241"/>
      <c r="N495" s="241"/>
      <c r="O495" s="241"/>
      <c r="P495" s="241"/>
      <c r="Q495" s="241"/>
      <c r="R495" s="241"/>
      <c r="S495" s="241"/>
      <c r="T495" s="241"/>
      <c r="U495" s="241" t="s">
        <v>635</v>
      </c>
      <c r="V495" s="241"/>
      <c r="W495" s="241"/>
      <c r="X495" s="241"/>
      <c r="Y495" s="241"/>
      <c r="Z495" s="241"/>
      <c r="AA495" s="241"/>
      <c r="AB495" s="241"/>
      <c r="AC495" s="241" t="s">
        <v>325</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row>
    <row r="496" spans="1:53" s="240" customFormat="1" ht="15" customHeight="1">
      <c r="A496" s="241"/>
      <c r="B496" s="241"/>
      <c r="C496" s="241"/>
      <c r="D496" s="241"/>
      <c r="E496" s="241"/>
      <c r="F496" s="241"/>
      <c r="G496" s="241"/>
      <c r="H496" s="241"/>
      <c r="I496" s="241"/>
      <c r="J496" s="241"/>
      <c r="K496" s="241"/>
      <c r="L496" s="241"/>
      <c r="M496" s="241"/>
      <c r="N496" s="241"/>
      <c r="O496" s="241"/>
      <c r="P496" s="241"/>
      <c r="Q496" s="241"/>
      <c r="R496" s="241"/>
      <c r="S496" s="241"/>
      <c r="T496" s="241"/>
      <c r="U496" s="241" t="s">
        <v>636</v>
      </c>
      <c r="V496" s="241"/>
      <c r="W496" s="241"/>
      <c r="X496" s="241"/>
      <c r="Y496" s="241"/>
      <c r="Z496" s="241"/>
      <c r="AA496" s="241"/>
      <c r="AB496" s="241"/>
      <c r="AC496" s="241" t="s">
        <v>313</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row>
    <row r="497" spans="1:53" s="240" customFormat="1" ht="15" customHeight="1">
      <c r="A497" s="241"/>
      <c r="B497" s="241"/>
      <c r="C497" s="241"/>
      <c r="D497" s="241"/>
      <c r="E497" s="241"/>
      <c r="F497" s="241"/>
      <c r="G497" s="241"/>
      <c r="H497" s="241"/>
      <c r="I497" s="241"/>
      <c r="J497" s="241"/>
      <c r="K497" s="241"/>
      <c r="L497" s="241"/>
      <c r="M497" s="241"/>
      <c r="N497" s="241"/>
      <c r="O497" s="241"/>
      <c r="P497" s="241"/>
      <c r="Q497" s="241"/>
      <c r="R497" s="241"/>
      <c r="S497" s="241"/>
      <c r="T497" s="241"/>
      <c r="U497" s="241" t="s">
        <v>637</v>
      </c>
      <c r="V497" s="241"/>
      <c r="W497" s="241"/>
      <c r="X497" s="241"/>
      <c r="Y497" s="241"/>
      <c r="Z497" s="241"/>
      <c r="AA497" s="241"/>
      <c r="AB497" s="241"/>
      <c r="AC497" s="241" t="s">
        <v>309</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row>
    <row r="498" spans="1:53" s="240" customFormat="1" ht="15" customHeight="1">
      <c r="A498" s="241"/>
      <c r="B498" s="241"/>
      <c r="C498" s="241"/>
      <c r="D498" s="241"/>
      <c r="E498" s="241"/>
      <c r="F498" s="241"/>
      <c r="G498" s="241"/>
      <c r="H498" s="241"/>
      <c r="I498" s="241"/>
      <c r="J498" s="241"/>
      <c r="K498" s="241"/>
      <c r="L498" s="241"/>
      <c r="M498" s="241"/>
      <c r="N498" s="241"/>
      <c r="O498" s="241"/>
      <c r="P498" s="241"/>
      <c r="Q498" s="241"/>
      <c r="R498" s="241"/>
      <c r="S498" s="241"/>
      <c r="T498" s="241"/>
      <c r="U498" s="241" t="s">
        <v>638</v>
      </c>
      <c r="V498" s="241"/>
      <c r="W498" s="241"/>
      <c r="X498" s="241"/>
      <c r="Y498" s="241"/>
      <c r="Z498" s="241"/>
      <c r="AA498" s="241"/>
      <c r="AB498" s="241"/>
      <c r="AC498" s="241" t="s">
        <v>313</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row>
    <row r="499" spans="1:53" s="240" customFormat="1" ht="15" customHeight="1">
      <c r="A499" s="241"/>
      <c r="B499" s="241"/>
      <c r="C499" s="241"/>
      <c r="D499" s="241"/>
      <c r="E499" s="241"/>
      <c r="F499" s="241"/>
      <c r="G499" s="241"/>
      <c r="H499" s="241"/>
      <c r="I499" s="241"/>
      <c r="J499" s="241"/>
      <c r="K499" s="241"/>
      <c r="L499" s="241"/>
      <c r="M499" s="241"/>
      <c r="N499" s="241"/>
      <c r="O499" s="241"/>
      <c r="P499" s="241"/>
      <c r="Q499" s="241"/>
      <c r="R499" s="241"/>
      <c r="S499" s="241"/>
      <c r="T499" s="241"/>
      <c r="U499" s="241" t="s">
        <v>639</v>
      </c>
      <c r="V499" s="241"/>
      <c r="W499" s="241"/>
      <c r="X499" s="241"/>
      <c r="Y499" s="241"/>
      <c r="Z499" s="241"/>
      <c r="AA499" s="241"/>
      <c r="AB499" s="241"/>
      <c r="AC499" s="241" t="s">
        <v>309</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row>
    <row r="500" spans="1:53" s="240" customFormat="1" ht="15" customHeight="1">
      <c r="A500" s="241"/>
      <c r="B500" s="241"/>
      <c r="C500" s="241"/>
      <c r="D500" s="241"/>
      <c r="E500" s="241"/>
      <c r="F500" s="241"/>
      <c r="G500" s="241"/>
      <c r="H500" s="241"/>
      <c r="I500" s="241"/>
      <c r="J500" s="241"/>
      <c r="K500" s="241"/>
      <c r="L500" s="241"/>
      <c r="M500" s="241"/>
      <c r="N500" s="241"/>
      <c r="O500" s="241"/>
      <c r="P500" s="241"/>
      <c r="Q500" s="241"/>
      <c r="R500" s="241"/>
      <c r="S500" s="241"/>
      <c r="T500" s="241"/>
      <c r="U500" s="241" t="s">
        <v>640</v>
      </c>
      <c r="V500" s="241"/>
      <c r="W500" s="241"/>
      <c r="X500" s="241"/>
      <c r="Y500" s="241"/>
      <c r="Z500" s="241"/>
      <c r="AA500" s="241"/>
      <c r="AB500" s="241"/>
      <c r="AC500" s="241" t="s">
        <v>325</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row>
    <row r="501" spans="1:53" s="240" customFormat="1" ht="15" customHeight="1">
      <c r="A501" s="241"/>
      <c r="B501" s="241"/>
      <c r="C501" s="241"/>
      <c r="D501" s="241"/>
      <c r="E501" s="241"/>
      <c r="F501" s="241"/>
      <c r="G501" s="241"/>
      <c r="H501" s="241"/>
      <c r="I501" s="241"/>
      <c r="J501" s="241"/>
      <c r="K501" s="241"/>
      <c r="L501" s="241"/>
      <c r="M501" s="241"/>
      <c r="N501" s="241"/>
      <c r="O501" s="241"/>
      <c r="P501" s="241"/>
      <c r="Q501" s="241"/>
      <c r="R501" s="241"/>
      <c r="S501" s="241"/>
      <c r="T501" s="241"/>
      <c r="U501" s="241" t="s">
        <v>641</v>
      </c>
      <c r="V501" s="241"/>
      <c r="W501" s="241"/>
      <c r="X501" s="241"/>
      <c r="Y501" s="241"/>
      <c r="Z501" s="241"/>
      <c r="AA501" s="241"/>
      <c r="AB501" s="241"/>
      <c r="AC501" s="241" t="s">
        <v>316</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row>
    <row r="502" spans="1:53" s="240" customFormat="1" ht="15" customHeight="1">
      <c r="A502" s="241"/>
      <c r="B502" s="241"/>
      <c r="C502" s="241"/>
      <c r="D502" s="241"/>
      <c r="E502" s="241"/>
      <c r="F502" s="241"/>
      <c r="G502" s="241"/>
      <c r="H502" s="241"/>
      <c r="I502" s="241"/>
      <c r="J502" s="241"/>
      <c r="K502" s="241"/>
      <c r="L502" s="241"/>
      <c r="M502" s="241"/>
      <c r="N502" s="241"/>
      <c r="O502" s="241"/>
      <c r="P502" s="241"/>
      <c r="Q502" s="241"/>
      <c r="R502" s="241"/>
      <c r="S502" s="241"/>
      <c r="T502" s="241"/>
      <c r="U502" s="241" t="s">
        <v>642</v>
      </c>
      <c r="V502" s="241"/>
      <c r="W502" s="241"/>
      <c r="X502" s="241"/>
      <c r="Y502" s="241"/>
      <c r="Z502" s="241"/>
      <c r="AA502" s="241"/>
      <c r="AB502" s="241"/>
      <c r="AC502" s="241" t="s">
        <v>313</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row>
    <row r="503" spans="1:53" s="240" customFormat="1" ht="15" customHeight="1">
      <c r="A503" s="241"/>
      <c r="B503" s="241"/>
      <c r="C503" s="241"/>
      <c r="D503" s="241"/>
      <c r="E503" s="241"/>
      <c r="F503" s="241"/>
      <c r="G503" s="241"/>
      <c r="H503" s="241"/>
      <c r="I503" s="241"/>
      <c r="J503" s="241"/>
      <c r="K503" s="241"/>
      <c r="L503" s="241"/>
      <c r="M503" s="241"/>
      <c r="N503" s="241"/>
      <c r="O503" s="241"/>
      <c r="P503" s="241"/>
      <c r="Q503" s="241"/>
      <c r="R503" s="241"/>
      <c r="S503" s="241"/>
      <c r="T503" s="241"/>
      <c r="U503" s="241" t="s">
        <v>643</v>
      </c>
      <c r="V503" s="241"/>
      <c r="W503" s="241"/>
      <c r="X503" s="241"/>
      <c r="Y503" s="241"/>
      <c r="Z503" s="241"/>
      <c r="AA503" s="241"/>
      <c r="AB503" s="241"/>
      <c r="AC503" s="241" t="s">
        <v>386</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row>
    <row r="504" spans="1:53" s="240" customFormat="1" ht="15" customHeight="1">
      <c r="A504" s="241"/>
      <c r="B504" s="241"/>
      <c r="C504" s="241"/>
      <c r="D504" s="241"/>
      <c r="E504" s="241"/>
      <c r="F504" s="241"/>
      <c r="G504" s="241"/>
      <c r="H504" s="241"/>
      <c r="I504" s="241"/>
      <c r="J504" s="241"/>
      <c r="K504" s="241"/>
      <c r="L504" s="241"/>
      <c r="M504" s="241"/>
      <c r="N504" s="241"/>
      <c r="O504" s="241"/>
      <c r="P504" s="241"/>
      <c r="Q504" s="241"/>
      <c r="R504" s="241"/>
      <c r="S504" s="241"/>
      <c r="T504" s="241"/>
      <c r="U504" s="241" t="s">
        <v>644</v>
      </c>
      <c r="V504" s="241"/>
      <c r="W504" s="241"/>
      <c r="X504" s="241"/>
      <c r="Y504" s="241"/>
      <c r="Z504" s="241"/>
      <c r="AA504" s="241"/>
      <c r="AB504" s="241"/>
      <c r="AC504" s="241" t="s">
        <v>309</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row>
    <row r="505" spans="1:53" s="240" customFormat="1" ht="15" customHeight="1">
      <c r="A505" s="241"/>
      <c r="B505" s="241"/>
      <c r="C505" s="241"/>
      <c r="D505" s="241"/>
      <c r="E505" s="241"/>
      <c r="F505" s="241"/>
      <c r="G505" s="241"/>
      <c r="H505" s="241"/>
      <c r="I505" s="241"/>
      <c r="J505" s="241"/>
      <c r="K505" s="241"/>
      <c r="L505" s="241"/>
      <c r="M505" s="241"/>
      <c r="N505" s="241"/>
      <c r="O505" s="241"/>
      <c r="P505" s="241"/>
      <c r="Q505" s="241"/>
      <c r="R505" s="241"/>
      <c r="S505" s="241"/>
      <c r="T505" s="241"/>
      <c r="U505" s="241" t="s">
        <v>645</v>
      </c>
      <c r="V505" s="241"/>
      <c r="W505" s="241"/>
      <c r="X505" s="241"/>
      <c r="Y505" s="241"/>
      <c r="Z505" s="241"/>
      <c r="AA505" s="241"/>
      <c r="AB505" s="241"/>
      <c r="AC505" s="241" t="s">
        <v>386</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row>
    <row r="506" spans="1:53" s="240" customFormat="1" ht="15" customHeight="1">
      <c r="A506" s="241"/>
      <c r="B506" s="241"/>
      <c r="C506" s="241"/>
      <c r="D506" s="241"/>
      <c r="E506" s="241"/>
      <c r="F506" s="241"/>
      <c r="G506" s="241"/>
      <c r="H506" s="241"/>
      <c r="I506" s="241"/>
      <c r="J506" s="241"/>
      <c r="K506" s="241"/>
      <c r="L506" s="241"/>
      <c r="M506" s="241"/>
      <c r="N506" s="241"/>
      <c r="O506" s="241"/>
      <c r="P506" s="241"/>
      <c r="Q506" s="241"/>
      <c r="R506" s="241"/>
      <c r="S506" s="241"/>
      <c r="T506" s="241"/>
      <c r="U506" s="241" t="s">
        <v>646</v>
      </c>
      <c r="V506" s="241"/>
      <c r="W506" s="241"/>
      <c r="X506" s="241"/>
      <c r="Y506" s="241"/>
      <c r="Z506" s="241"/>
      <c r="AA506" s="241"/>
      <c r="AB506" s="241"/>
      <c r="AC506" s="241" t="s">
        <v>325</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row>
    <row r="507" spans="1:53" s="240" customFormat="1" ht="15" customHeight="1">
      <c r="A507" s="241"/>
      <c r="B507" s="241"/>
      <c r="C507" s="241"/>
      <c r="D507" s="241"/>
      <c r="E507" s="241"/>
      <c r="F507" s="241"/>
      <c r="G507" s="241"/>
      <c r="H507" s="241"/>
      <c r="I507" s="241"/>
      <c r="J507" s="241"/>
      <c r="K507" s="241"/>
      <c r="L507" s="241"/>
      <c r="M507" s="241"/>
      <c r="N507" s="241"/>
      <c r="O507" s="241"/>
      <c r="P507" s="241"/>
      <c r="Q507" s="241"/>
      <c r="R507" s="241"/>
      <c r="S507" s="241"/>
      <c r="T507" s="241"/>
      <c r="U507" s="241" t="s">
        <v>647</v>
      </c>
      <c r="V507" s="241"/>
      <c r="W507" s="241"/>
      <c r="X507" s="241"/>
      <c r="Y507" s="241"/>
      <c r="Z507" s="241"/>
      <c r="AA507" s="241"/>
      <c r="AB507" s="241"/>
      <c r="AC507" s="241" t="s">
        <v>350</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row>
    <row r="508" spans="1:53" s="240" customFormat="1" ht="15" customHeight="1">
      <c r="A508" s="241"/>
      <c r="B508" s="241"/>
      <c r="C508" s="241"/>
      <c r="D508" s="241"/>
      <c r="E508" s="241"/>
      <c r="F508" s="241"/>
      <c r="G508" s="241"/>
      <c r="H508" s="241"/>
      <c r="I508" s="241"/>
      <c r="J508" s="241"/>
      <c r="K508" s="241"/>
      <c r="L508" s="241"/>
      <c r="M508" s="241"/>
      <c r="N508" s="241"/>
      <c r="O508" s="241"/>
      <c r="P508" s="241"/>
      <c r="Q508" s="241"/>
      <c r="R508" s="241"/>
      <c r="S508" s="241"/>
      <c r="T508" s="241"/>
      <c r="U508" s="241" t="s">
        <v>648</v>
      </c>
      <c r="V508" s="241"/>
      <c r="W508" s="241"/>
      <c r="X508" s="241"/>
      <c r="Y508" s="241"/>
      <c r="Z508" s="241"/>
      <c r="AA508" s="241"/>
      <c r="AB508" s="241"/>
      <c r="AC508" s="241" t="s">
        <v>325</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row>
    <row r="509" spans="1:53" s="240" customFormat="1" ht="15" customHeight="1">
      <c r="A509" s="241"/>
      <c r="B509" s="241"/>
      <c r="C509" s="241"/>
      <c r="D509" s="241"/>
      <c r="E509" s="241"/>
      <c r="F509" s="241"/>
      <c r="G509" s="241"/>
      <c r="H509" s="241"/>
      <c r="I509" s="241"/>
      <c r="J509" s="241"/>
      <c r="K509" s="241"/>
      <c r="L509" s="241"/>
      <c r="M509" s="241"/>
      <c r="N509" s="241"/>
      <c r="O509" s="241"/>
      <c r="P509" s="241"/>
      <c r="Q509" s="241"/>
      <c r="R509" s="241"/>
      <c r="S509" s="241"/>
      <c r="T509" s="241"/>
      <c r="U509" s="241" t="s">
        <v>649</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row>
    <row r="510" spans="1:53" s="240" customFormat="1" ht="15" customHeight="1">
      <c r="A510" s="241"/>
      <c r="B510" s="241"/>
      <c r="C510" s="241"/>
      <c r="D510" s="241"/>
      <c r="E510" s="241"/>
      <c r="F510" s="241"/>
      <c r="G510" s="241"/>
      <c r="H510" s="241"/>
      <c r="I510" s="241"/>
      <c r="J510" s="241"/>
      <c r="K510" s="241"/>
      <c r="L510" s="241"/>
      <c r="M510" s="241"/>
      <c r="N510" s="241"/>
      <c r="O510" s="241"/>
      <c r="P510" s="241"/>
      <c r="Q510" s="241"/>
      <c r="R510" s="241"/>
      <c r="S510" s="241"/>
      <c r="T510" s="241"/>
      <c r="U510" s="241" t="s">
        <v>650</v>
      </c>
      <c r="V510" s="241"/>
      <c r="W510" s="241"/>
      <c r="X510" s="241"/>
      <c r="Y510" s="241"/>
      <c r="Z510" s="241"/>
      <c r="AA510" s="241"/>
      <c r="AB510" s="241"/>
      <c r="AC510" s="241" t="s">
        <v>386</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row>
    <row r="511" spans="1:53" s="240" customFormat="1" ht="15" customHeight="1">
      <c r="A511" s="241"/>
      <c r="B511" s="241"/>
      <c r="C511" s="241"/>
      <c r="D511" s="241"/>
      <c r="E511" s="241"/>
      <c r="F511" s="241"/>
      <c r="G511" s="241"/>
      <c r="H511" s="241"/>
      <c r="I511" s="241"/>
      <c r="J511" s="241"/>
      <c r="K511" s="241"/>
      <c r="L511" s="241"/>
      <c r="M511" s="241"/>
      <c r="N511" s="241"/>
      <c r="O511" s="241"/>
      <c r="P511" s="241"/>
      <c r="Q511" s="241"/>
      <c r="R511" s="241"/>
      <c r="S511" s="241"/>
      <c r="T511" s="241"/>
      <c r="U511" s="241" t="s">
        <v>651</v>
      </c>
      <c r="V511" s="241"/>
      <c r="W511" s="241"/>
      <c r="X511" s="241"/>
      <c r="Y511" s="241"/>
      <c r="Z511" s="241"/>
      <c r="AA511" s="241"/>
      <c r="AB511" s="241"/>
      <c r="AC511" s="241" t="s">
        <v>350</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row>
    <row r="512" spans="1:53" s="240" customFormat="1" ht="15" customHeight="1">
      <c r="A512" s="241"/>
      <c r="B512" s="241"/>
      <c r="C512" s="241"/>
      <c r="D512" s="241"/>
      <c r="E512" s="241"/>
      <c r="F512" s="241"/>
      <c r="G512" s="241"/>
      <c r="H512" s="241"/>
      <c r="I512" s="241"/>
      <c r="J512" s="241"/>
      <c r="K512" s="241"/>
      <c r="L512" s="241"/>
      <c r="M512" s="241"/>
      <c r="N512" s="241"/>
      <c r="O512" s="241"/>
      <c r="P512" s="241"/>
      <c r="Q512" s="241"/>
      <c r="R512" s="241"/>
      <c r="S512" s="241"/>
      <c r="T512" s="241"/>
      <c r="U512" s="241" t="s">
        <v>652</v>
      </c>
      <c r="V512" s="241"/>
      <c r="W512" s="241"/>
      <c r="X512" s="241"/>
      <c r="Y512" s="241"/>
      <c r="Z512" s="241"/>
      <c r="AA512" s="241"/>
      <c r="AB512" s="241"/>
      <c r="AC512" s="241" t="s">
        <v>311</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row>
    <row r="513" spans="1:53" s="240" customFormat="1" ht="15" customHeight="1">
      <c r="A513" s="241"/>
      <c r="B513" s="241"/>
      <c r="C513" s="241"/>
      <c r="D513" s="241"/>
      <c r="E513" s="241"/>
      <c r="F513" s="241"/>
      <c r="G513" s="241"/>
      <c r="H513" s="241"/>
      <c r="I513" s="241"/>
      <c r="J513" s="241"/>
      <c r="K513" s="241"/>
      <c r="L513" s="241"/>
      <c r="M513" s="241"/>
      <c r="N513" s="241"/>
      <c r="O513" s="241"/>
      <c r="P513" s="241"/>
      <c r="Q513" s="241"/>
      <c r="R513" s="241"/>
      <c r="S513" s="241"/>
      <c r="T513" s="241"/>
      <c r="U513" s="241" t="s">
        <v>653</v>
      </c>
      <c r="V513" s="241"/>
      <c r="W513" s="241"/>
      <c r="X513" s="241"/>
      <c r="Y513" s="241"/>
      <c r="Z513" s="241"/>
      <c r="AA513" s="241"/>
      <c r="AB513" s="241"/>
      <c r="AC513" s="241" t="s">
        <v>311</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row>
    <row r="514" spans="1:53" s="240" customFormat="1" ht="15" customHeight="1">
      <c r="A514" s="241"/>
      <c r="B514" s="241"/>
      <c r="C514" s="241"/>
      <c r="D514" s="241"/>
      <c r="E514" s="241"/>
      <c r="F514" s="241"/>
      <c r="G514" s="241"/>
      <c r="H514" s="241"/>
      <c r="I514" s="241"/>
      <c r="J514" s="241"/>
      <c r="K514" s="241"/>
      <c r="L514" s="241"/>
      <c r="M514" s="241"/>
      <c r="N514" s="241"/>
      <c r="O514" s="241"/>
      <c r="P514" s="241"/>
      <c r="Q514" s="241"/>
      <c r="R514" s="241"/>
      <c r="S514" s="241"/>
      <c r="T514" s="241"/>
      <c r="U514" s="241" t="s">
        <v>654</v>
      </c>
      <c r="V514" s="241"/>
      <c r="W514" s="241"/>
      <c r="X514" s="241"/>
      <c r="Y514" s="241"/>
      <c r="Z514" s="241"/>
      <c r="AA514" s="241"/>
      <c r="AB514" s="241"/>
      <c r="AC514" s="241" t="s">
        <v>325</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row>
    <row r="515" spans="1:53" s="240" customFormat="1" ht="15" customHeight="1">
      <c r="A515" s="241"/>
      <c r="B515" s="241"/>
      <c r="C515" s="241"/>
      <c r="D515" s="241"/>
      <c r="E515" s="241"/>
      <c r="F515" s="241"/>
      <c r="G515" s="241"/>
      <c r="H515" s="241"/>
      <c r="I515" s="241"/>
      <c r="J515" s="241"/>
      <c r="K515" s="241"/>
      <c r="L515" s="241"/>
      <c r="M515" s="241"/>
      <c r="N515" s="241"/>
      <c r="O515" s="241"/>
      <c r="P515" s="241"/>
      <c r="Q515" s="241"/>
      <c r="R515" s="241"/>
      <c r="S515" s="241"/>
      <c r="T515" s="241"/>
      <c r="U515" s="241" t="s">
        <v>655</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row>
    <row r="516" spans="1:53" s="240" customFormat="1" ht="15" customHeight="1">
      <c r="A516" s="241"/>
      <c r="B516" s="241"/>
      <c r="C516" s="241"/>
      <c r="D516" s="241"/>
      <c r="E516" s="241"/>
      <c r="F516" s="241"/>
      <c r="G516" s="241"/>
      <c r="H516" s="241"/>
      <c r="I516" s="241"/>
      <c r="J516" s="241"/>
      <c r="K516" s="241"/>
      <c r="L516" s="241"/>
      <c r="M516" s="241"/>
      <c r="N516" s="241"/>
      <c r="O516" s="241"/>
      <c r="P516" s="241"/>
      <c r="Q516" s="241"/>
      <c r="R516" s="241"/>
      <c r="S516" s="241"/>
      <c r="T516" s="241"/>
      <c r="U516" s="241" t="s">
        <v>656</v>
      </c>
      <c r="V516" s="241"/>
      <c r="W516" s="241"/>
      <c r="X516" s="241"/>
      <c r="Y516" s="241"/>
      <c r="Z516" s="241"/>
      <c r="AA516" s="241"/>
      <c r="AB516" s="241"/>
      <c r="AC516" s="241" t="s">
        <v>316</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row>
    <row r="517" spans="1:53" s="240" customFormat="1" ht="15" customHeight="1">
      <c r="A517" s="241"/>
      <c r="B517" s="241"/>
      <c r="C517" s="241"/>
      <c r="D517" s="241"/>
      <c r="E517" s="241"/>
      <c r="F517" s="241"/>
      <c r="G517" s="241"/>
      <c r="H517" s="241"/>
      <c r="I517" s="241"/>
      <c r="J517" s="241"/>
      <c r="K517" s="241"/>
      <c r="L517" s="241"/>
      <c r="M517" s="241"/>
      <c r="N517" s="241"/>
      <c r="O517" s="241"/>
      <c r="P517" s="241"/>
      <c r="Q517" s="241"/>
      <c r="R517" s="241"/>
      <c r="S517" s="241"/>
      <c r="T517" s="241"/>
      <c r="U517" s="241" t="s">
        <v>657</v>
      </c>
      <c r="V517" s="241"/>
      <c r="W517" s="241"/>
      <c r="X517" s="241"/>
      <c r="Y517" s="241"/>
      <c r="Z517" s="241"/>
      <c r="AA517" s="241"/>
      <c r="AB517" s="241"/>
      <c r="AC517" s="241" t="s">
        <v>325</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row>
    <row r="518" spans="1:53" s="240" customFormat="1" ht="15" customHeight="1">
      <c r="A518" s="241"/>
      <c r="B518" s="241"/>
      <c r="C518" s="241"/>
      <c r="D518" s="241"/>
      <c r="E518" s="241"/>
      <c r="F518" s="241"/>
      <c r="G518" s="241"/>
      <c r="H518" s="241"/>
      <c r="I518" s="241"/>
      <c r="J518" s="241"/>
      <c r="K518" s="241"/>
      <c r="L518" s="241"/>
      <c r="M518" s="241"/>
      <c r="N518" s="241"/>
      <c r="O518" s="241"/>
      <c r="P518" s="241"/>
      <c r="Q518" s="241"/>
      <c r="R518" s="241"/>
      <c r="S518" s="241"/>
      <c r="T518" s="241"/>
      <c r="U518" s="241" t="s">
        <v>658</v>
      </c>
      <c r="V518" s="241"/>
      <c r="W518" s="241"/>
      <c r="X518" s="241"/>
      <c r="Y518" s="241"/>
      <c r="Z518" s="241"/>
      <c r="AA518" s="241"/>
      <c r="AB518" s="241"/>
      <c r="AC518" s="241" t="s">
        <v>386</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row>
    <row r="519" spans="1:53" s="240" customFormat="1" ht="15" customHeight="1">
      <c r="A519" s="241"/>
      <c r="B519" s="241"/>
      <c r="C519" s="241"/>
      <c r="D519" s="241"/>
      <c r="E519" s="241"/>
      <c r="F519" s="241"/>
      <c r="G519" s="241"/>
      <c r="H519" s="241"/>
      <c r="I519" s="241"/>
      <c r="J519" s="241"/>
      <c r="K519" s="241"/>
      <c r="L519" s="241"/>
      <c r="M519" s="241"/>
      <c r="N519" s="241"/>
      <c r="O519" s="241"/>
      <c r="P519" s="241"/>
      <c r="Q519" s="241"/>
      <c r="R519" s="241"/>
      <c r="S519" s="241"/>
      <c r="T519" s="241"/>
      <c r="U519" s="241" t="s">
        <v>659</v>
      </c>
      <c r="V519" s="241"/>
      <c r="W519" s="241"/>
      <c r="X519" s="241"/>
      <c r="Y519" s="241"/>
      <c r="Z519" s="241"/>
      <c r="AA519" s="241"/>
      <c r="AB519" s="241"/>
      <c r="AC519" s="241" t="s">
        <v>309</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row>
    <row r="520" spans="1:53" s="240" customFormat="1" ht="15" customHeight="1">
      <c r="A520" s="241"/>
      <c r="B520" s="241"/>
      <c r="C520" s="241"/>
      <c r="D520" s="241"/>
      <c r="E520" s="241"/>
      <c r="F520" s="241"/>
      <c r="G520" s="241"/>
      <c r="H520" s="241"/>
      <c r="I520" s="241"/>
      <c r="J520" s="241"/>
      <c r="K520" s="241"/>
      <c r="L520" s="241"/>
      <c r="M520" s="241"/>
      <c r="N520" s="241"/>
      <c r="O520" s="241"/>
      <c r="P520" s="241"/>
      <c r="Q520" s="241"/>
      <c r="R520" s="241"/>
      <c r="S520" s="241"/>
      <c r="T520" s="241"/>
      <c r="U520" s="241" t="s">
        <v>660</v>
      </c>
      <c r="V520" s="241"/>
      <c r="W520" s="241"/>
      <c r="X520" s="241"/>
      <c r="Y520" s="241"/>
      <c r="Z520" s="241"/>
      <c r="AA520" s="241"/>
      <c r="AB520" s="241"/>
      <c r="AC520" s="241" t="s">
        <v>325</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row>
    <row r="521" spans="1:53" s="240" customFormat="1" ht="15" customHeight="1">
      <c r="A521" s="241"/>
      <c r="B521" s="241"/>
      <c r="C521" s="241"/>
      <c r="D521" s="241"/>
      <c r="E521" s="241"/>
      <c r="F521" s="241"/>
      <c r="G521" s="241"/>
      <c r="H521" s="241"/>
      <c r="I521" s="241"/>
      <c r="J521" s="241"/>
      <c r="K521" s="241"/>
      <c r="L521" s="241"/>
      <c r="M521" s="241"/>
      <c r="N521" s="241"/>
      <c r="O521" s="241"/>
      <c r="P521" s="241"/>
      <c r="Q521" s="241"/>
      <c r="R521" s="241"/>
      <c r="S521" s="241"/>
      <c r="T521" s="241"/>
      <c r="U521" s="241" t="s">
        <v>661</v>
      </c>
      <c r="V521" s="241"/>
      <c r="W521" s="241"/>
      <c r="X521" s="241"/>
      <c r="Y521" s="241"/>
      <c r="Z521" s="241"/>
      <c r="AA521" s="241"/>
      <c r="AB521" s="241"/>
      <c r="AC521" s="241" t="s">
        <v>316</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row>
    <row r="522" spans="1:53" s="240" customFormat="1" ht="15" customHeight="1">
      <c r="A522" s="241"/>
      <c r="B522" s="241"/>
      <c r="C522" s="241"/>
      <c r="D522" s="241"/>
      <c r="E522" s="241"/>
      <c r="F522" s="241"/>
      <c r="G522" s="241"/>
      <c r="H522" s="241"/>
      <c r="I522" s="241"/>
      <c r="J522" s="241"/>
      <c r="K522" s="241"/>
      <c r="L522" s="241"/>
      <c r="M522" s="241"/>
      <c r="N522" s="241"/>
      <c r="O522" s="241"/>
      <c r="P522" s="241"/>
      <c r="Q522" s="241"/>
      <c r="R522" s="241"/>
      <c r="S522" s="241"/>
      <c r="T522" s="241"/>
      <c r="U522" s="241" t="s">
        <v>662</v>
      </c>
      <c r="V522" s="241"/>
      <c r="W522" s="241"/>
      <c r="X522" s="241"/>
      <c r="Y522" s="241"/>
      <c r="Z522" s="241"/>
      <c r="AA522" s="241"/>
      <c r="AB522" s="241"/>
      <c r="AC522" s="241" t="s">
        <v>350</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row>
    <row r="523" spans="1:53" s="240" customFormat="1" ht="15" customHeight="1">
      <c r="A523" s="241"/>
      <c r="B523" s="241"/>
      <c r="C523" s="241"/>
      <c r="D523" s="241"/>
      <c r="E523" s="241"/>
      <c r="F523" s="241"/>
      <c r="G523" s="241"/>
      <c r="H523" s="241"/>
      <c r="I523" s="241"/>
      <c r="J523" s="241"/>
      <c r="K523" s="241"/>
      <c r="L523" s="241"/>
      <c r="M523" s="241"/>
      <c r="N523" s="241"/>
      <c r="O523" s="241"/>
      <c r="P523" s="241"/>
      <c r="Q523" s="241"/>
      <c r="R523" s="241"/>
      <c r="S523" s="241"/>
      <c r="T523" s="241"/>
      <c r="U523" s="241" t="s">
        <v>663</v>
      </c>
      <c r="V523" s="241"/>
      <c r="W523" s="241"/>
      <c r="X523" s="241"/>
      <c r="Y523" s="241"/>
      <c r="Z523" s="241"/>
      <c r="AA523" s="241"/>
      <c r="AB523" s="241"/>
      <c r="AC523" s="241" t="s">
        <v>350</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row>
    <row r="524" spans="1:53" s="240" customFormat="1" ht="15" customHeight="1">
      <c r="A524" s="241"/>
      <c r="B524" s="241"/>
      <c r="C524" s="241"/>
      <c r="D524" s="241"/>
      <c r="E524" s="241"/>
      <c r="F524" s="241"/>
      <c r="G524" s="241"/>
      <c r="H524" s="241"/>
      <c r="I524" s="241"/>
      <c r="J524" s="241"/>
      <c r="K524" s="241"/>
      <c r="L524" s="241"/>
      <c r="M524" s="241"/>
      <c r="N524" s="241"/>
      <c r="O524" s="241"/>
      <c r="P524" s="241"/>
      <c r="Q524" s="241"/>
      <c r="R524" s="241"/>
      <c r="S524" s="241"/>
      <c r="T524" s="241"/>
      <c r="U524" s="241" t="s">
        <v>664</v>
      </c>
      <c r="V524" s="241"/>
      <c r="W524" s="241"/>
      <c r="X524" s="241"/>
      <c r="Y524" s="241"/>
      <c r="Z524" s="241"/>
      <c r="AA524" s="241"/>
      <c r="AB524" s="241"/>
      <c r="AC524" s="241" t="s">
        <v>316</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row>
    <row r="525" spans="1:53" s="240" customFormat="1" ht="15" customHeight="1">
      <c r="A525" s="241"/>
      <c r="B525" s="241"/>
      <c r="C525" s="241"/>
      <c r="D525" s="241"/>
      <c r="E525" s="241"/>
      <c r="F525" s="241"/>
      <c r="G525" s="241"/>
      <c r="H525" s="241"/>
      <c r="I525" s="241"/>
      <c r="J525" s="241"/>
      <c r="K525" s="241"/>
      <c r="L525" s="241"/>
      <c r="M525" s="241"/>
      <c r="N525" s="241"/>
      <c r="O525" s="241"/>
      <c r="P525" s="241"/>
      <c r="Q525" s="241"/>
      <c r="R525" s="241"/>
      <c r="S525" s="241"/>
      <c r="T525" s="241"/>
      <c r="U525" s="241" t="s">
        <v>665</v>
      </c>
      <c r="V525" s="241"/>
      <c r="W525" s="241"/>
      <c r="X525" s="241"/>
      <c r="Y525" s="241"/>
      <c r="Z525" s="241"/>
      <c r="AA525" s="241"/>
      <c r="AB525" s="241"/>
      <c r="AC525" s="241" t="s">
        <v>316</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row>
    <row r="526" spans="1:53" s="240" customFormat="1" ht="15" customHeight="1">
      <c r="A526" s="241"/>
      <c r="B526" s="241"/>
      <c r="C526" s="241"/>
      <c r="D526" s="241"/>
      <c r="E526" s="241"/>
      <c r="F526" s="241"/>
      <c r="G526" s="241"/>
      <c r="H526" s="241"/>
      <c r="I526" s="241"/>
      <c r="J526" s="241"/>
      <c r="K526" s="241"/>
      <c r="L526" s="241"/>
      <c r="M526" s="241"/>
      <c r="N526" s="241"/>
      <c r="O526" s="241"/>
      <c r="P526" s="241"/>
      <c r="Q526" s="241"/>
      <c r="R526" s="241"/>
      <c r="S526" s="241"/>
      <c r="T526" s="241"/>
      <c r="U526" s="241" t="s">
        <v>666</v>
      </c>
      <c r="V526" s="241"/>
      <c r="W526" s="241"/>
      <c r="X526" s="241"/>
      <c r="Y526" s="241"/>
      <c r="Z526" s="241"/>
      <c r="AA526" s="241"/>
      <c r="AB526" s="241"/>
      <c r="AC526" s="241" t="s">
        <v>316</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row>
    <row r="527" spans="1:53" s="240" customFormat="1" ht="15" customHeight="1">
      <c r="A527" s="241"/>
      <c r="B527" s="241"/>
      <c r="C527" s="241"/>
      <c r="D527" s="241"/>
      <c r="E527" s="241"/>
      <c r="F527" s="241"/>
      <c r="G527" s="241"/>
      <c r="H527" s="241"/>
      <c r="I527" s="241"/>
      <c r="J527" s="241"/>
      <c r="K527" s="241"/>
      <c r="L527" s="241"/>
      <c r="M527" s="241"/>
      <c r="N527" s="241"/>
      <c r="O527" s="241"/>
      <c r="P527" s="241"/>
      <c r="Q527" s="241"/>
      <c r="R527" s="241"/>
      <c r="S527" s="241"/>
      <c r="T527" s="241"/>
      <c r="U527" s="241" t="s">
        <v>667</v>
      </c>
      <c r="V527" s="241"/>
      <c r="W527" s="241"/>
      <c r="X527" s="241"/>
      <c r="Y527" s="241"/>
      <c r="Z527" s="241"/>
      <c r="AA527" s="241"/>
      <c r="AB527" s="241"/>
      <c r="AC527" s="241" t="s">
        <v>309</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row>
    <row r="528" spans="1:53" s="240" customFormat="1" ht="15" customHeight="1">
      <c r="A528" s="241"/>
      <c r="B528" s="241"/>
      <c r="C528" s="241"/>
      <c r="D528" s="241"/>
      <c r="E528" s="241"/>
      <c r="F528" s="241"/>
      <c r="G528" s="241"/>
      <c r="H528" s="241"/>
      <c r="I528" s="241"/>
      <c r="J528" s="241"/>
      <c r="K528" s="241"/>
      <c r="L528" s="241"/>
      <c r="M528" s="241"/>
      <c r="N528" s="241"/>
      <c r="O528" s="241"/>
      <c r="P528" s="241"/>
      <c r="Q528" s="241"/>
      <c r="R528" s="241"/>
      <c r="S528" s="241"/>
      <c r="T528" s="241"/>
      <c r="U528" s="241" t="s">
        <v>668</v>
      </c>
      <c r="V528" s="241"/>
      <c r="W528" s="241"/>
      <c r="X528" s="241"/>
      <c r="Y528" s="241"/>
      <c r="Z528" s="241"/>
      <c r="AA528" s="241"/>
      <c r="AB528" s="241"/>
      <c r="AC528" s="241" t="s">
        <v>325</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row>
    <row r="529" spans="1:53" s="240" customFormat="1" ht="15" customHeight="1">
      <c r="A529" s="241"/>
      <c r="B529" s="241"/>
      <c r="C529" s="241"/>
      <c r="D529" s="241"/>
      <c r="E529" s="241"/>
      <c r="F529" s="241"/>
      <c r="G529" s="241"/>
      <c r="H529" s="241"/>
      <c r="I529" s="241"/>
      <c r="J529" s="241"/>
      <c r="K529" s="241"/>
      <c r="L529" s="241"/>
      <c r="M529" s="241"/>
      <c r="N529" s="241"/>
      <c r="O529" s="241"/>
      <c r="P529" s="241"/>
      <c r="Q529" s="241"/>
      <c r="R529" s="241"/>
      <c r="S529" s="241"/>
      <c r="T529" s="241"/>
      <c r="U529" s="241" t="s">
        <v>669</v>
      </c>
      <c r="V529" s="241"/>
      <c r="W529" s="241"/>
      <c r="X529" s="241"/>
      <c r="Y529" s="241"/>
      <c r="Z529" s="241"/>
      <c r="AA529" s="241"/>
      <c r="AB529" s="241"/>
      <c r="AC529" s="241" t="s">
        <v>309</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row>
    <row r="530" spans="1:53" s="240" customFormat="1" ht="15" customHeight="1">
      <c r="A530" s="241"/>
      <c r="B530" s="241"/>
      <c r="C530" s="241"/>
      <c r="D530" s="241"/>
      <c r="E530" s="241"/>
      <c r="F530" s="241"/>
      <c r="G530" s="241"/>
      <c r="H530" s="241"/>
      <c r="I530" s="241"/>
      <c r="J530" s="241"/>
      <c r="K530" s="241"/>
      <c r="L530" s="241"/>
      <c r="M530" s="241"/>
      <c r="N530" s="241"/>
      <c r="O530" s="241"/>
      <c r="P530" s="241"/>
      <c r="Q530" s="241"/>
      <c r="R530" s="241"/>
      <c r="S530" s="241"/>
      <c r="T530" s="241"/>
      <c r="U530" s="241" t="s">
        <v>274</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row>
    <row r="531" spans="1:53" s="240" customFormat="1" ht="15" customHeight="1">
      <c r="A531" s="241"/>
      <c r="B531" s="241"/>
      <c r="C531" s="241"/>
      <c r="D531" s="241"/>
      <c r="E531" s="241"/>
      <c r="F531" s="241"/>
      <c r="G531" s="241"/>
      <c r="H531" s="241"/>
      <c r="I531" s="241"/>
      <c r="J531" s="241"/>
      <c r="K531" s="241"/>
      <c r="L531" s="241"/>
      <c r="M531" s="241"/>
      <c r="N531" s="241"/>
      <c r="O531" s="241"/>
      <c r="P531" s="241"/>
      <c r="Q531" s="241"/>
      <c r="R531" s="241"/>
      <c r="S531" s="241"/>
      <c r="T531" s="241"/>
      <c r="U531" s="241" t="s">
        <v>670</v>
      </c>
      <c r="V531" s="241"/>
      <c r="W531" s="241"/>
      <c r="X531" s="241"/>
      <c r="Y531" s="241"/>
      <c r="Z531" s="241"/>
      <c r="AA531" s="241"/>
      <c r="AB531" s="241"/>
      <c r="AC531" s="241" t="s">
        <v>316</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row>
    <row r="532" spans="1:53" s="240" customFormat="1" ht="15" customHeight="1">
      <c r="A532" s="241"/>
      <c r="B532" s="241"/>
      <c r="C532" s="241"/>
      <c r="D532" s="241"/>
      <c r="E532" s="241"/>
      <c r="F532" s="241"/>
      <c r="G532" s="241"/>
      <c r="H532" s="241"/>
      <c r="I532" s="241"/>
      <c r="J532" s="241"/>
      <c r="K532" s="241"/>
      <c r="L532" s="241"/>
      <c r="M532" s="241"/>
      <c r="N532" s="241"/>
      <c r="O532" s="241"/>
      <c r="P532" s="241"/>
      <c r="Q532" s="241"/>
      <c r="R532" s="241"/>
      <c r="S532" s="241"/>
      <c r="T532" s="241"/>
      <c r="U532" s="241" t="s">
        <v>671</v>
      </c>
      <c r="V532" s="241"/>
      <c r="W532" s="241"/>
      <c r="X532" s="241"/>
      <c r="Y532" s="241"/>
      <c r="Z532" s="241"/>
      <c r="AA532" s="241"/>
      <c r="AB532" s="241"/>
      <c r="AC532" s="241" t="s">
        <v>350</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row>
    <row r="533" spans="1:53" s="240" customFormat="1" ht="15" customHeight="1">
      <c r="A533" s="241"/>
      <c r="B533" s="241"/>
      <c r="C533" s="241"/>
      <c r="D533" s="241"/>
      <c r="E533" s="241"/>
      <c r="F533" s="241"/>
      <c r="G533" s="241"/>
      <c r="H533" s="241"/>
      <c r="I533" s="241"/>
      <c r="J533" s="241"/>
      <c r="K533" s="241"/>
      <c r="L533" s="241"/>
      <c r="M533" s="241"/>
      <c r="N533" s="241"/>
      <c r="O533" s="241"/>
      <c r="P533" s="241"/>
      <c r="Q533" s="241"/>
      <c r="R533" s="241"/>
      <c r="S533" s="241"/>
      <c r="T533" s="241"/>
      <c r="U533" s="241" t="s">
        <v>672</v>
      </c>
      <c r="V533" s="241"/>
      <c r="W533" s="241"/>
      <c r="X533" s="241"/>
      <c r="Y533" s="241"/>
      <c r="Z533" s="241"/>
      <c r="AA533" s="241"/>
      <c r="AB533" s="241"/>
      <c r="AC533" s="241" t="s">
        <v>386</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row>
    <row r="534" spans="1:53" s="240" customFormat="1" ht="15" customHeight="1">
      <c r="A534" s="241"/>
      <c r="B534" s="241"/>
      <c r="C534" s="241"/>
      <c r="D534" s="241"/>
      <c r="E534" s="241"/>
      <c r="F534" s="241"/>
      <c r="G534" s="241"/>
      <c r="H534" s="241"/>
      <c r="I534" s="241"/>
      <c r="J534" s="241"/>
      <c r="K534" s="241"/>
      <c r="L534" s="241"/>
      <c r="M534" s="241"/>
      <c r="N534" s="241"/>
      <c r="O534" s="241"/>
      <c r="P534" s="241"/>
      <c r="Q534" s="241"/>
      <c r="R534" s="241"/>
      <c r="S534" s="241"/>
      <c r="T534" s="241"/>
      <c r="U534" s="241" t="s">
        <v>673</v>
      </c>
      <c r="V534" s="241"/>
      <c r="W534" s="241"/>
      <c r="X534" s="241"/>
      <c r="Y534" s="241"/>
      <c r="Z534" s="241"/>
      <c r="AA534" s="241"/>
      <c r="AB534" s="241"/>
      <c r="AC534" s="241" t="s">
        <v>386</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row>
    <row r="535" spans="1:53" s="240" customFormat="1" ht="15" customHeight="1">
      <c r="A535" s="241"/>
      <c r="B535" s="241"/>
      <c r="C535" s="241"/>
      <c r="D535" s="241"/>
      <c r="E535" s="241"/>
      <c r="F535" s="241"/>
      <c r="G535" s="241"/>
      <c r="H535" s="241"/>
      <c r="I535" s="241"/>
      <c r="J535" s="241"/>
      <c r="K535" s="241"/>
      <c r="L535" s="241"/>
      <c r="M535" s="241"/>
      <c r="N535" s="241"/>
      <c r="O535" s="241"/>
      <c r="P535" s="241"/>
      <c r="Q535" s="241"/>
      <c r="R535" s="241"/>
      <c r="S535" s="241"/>
      <c r="T535" s="241"/>
      <c r="U535" s="241" t="s">
        <v>674</v>
      </c>
      <c r="V535" s="241"/>
      <c r="W535" s="241"/>
      <c r="X535" s="241"/>
      <c r="Y535" s="241"/>
      <c r="Z535" s="241"/>
      <c r="AA535" s="241"/>
      <c r="AB535" s="241"/>
      <c r="AC535" s="241" t="s">
        <v>311</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row>
    <row r="536" spans="1:53" s="240" customFormat="1" ht="15" customHeight="1">
      <c r="A536" s="241"/>
      <c r="B536" s="241"/>
      <c r="C536" s="241"/>
      <c r="D536" s="241"/>
      <c r="E536" s="241"/>
      <c r="F536" s="241"/>
      <c r="G536" s="241"/>
      <c r="H536" s="241"/>
      <c r="I536" s="241"/>
      <c r="J536" s="241"/>
      <c r="K536" s="241"/>
      <c r="L536" s="241"/>
      <c r="M536" s="241"/>
      <c r="N536" s="241"/>
      <c r="O536" s="241"/>
      <c r="P536" s="241"/>
      <c r="Q536" s="241"/>
      <c r="R536" s="241"/>
      <c r="S536" s="241"/>
      <c r="T536" s="241"/>
      <c r="U536" s="241" t="s">
        <v>675</v>
      </c>
      <c r="V536" s="241"/>
      <c r="W536" s="241"/>
      <c r="X536" s="241"/>
      <c r="Y536" s="241"/>
      <c r="Z536" s="241"/>
      <c r="AA536" s="241"/>
      <c r="AB536" s="241"/>
      <c r="AC536" s="241" t="s">
        <v>316</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row>
    <row r="537" spans="1:53" s="240" customFormat="1" ht="15" customHeight="1">
      <c r="A537" s="241"/>
      <c r="B537" s="241"/>
      <c r="C537" s="241"/>
      <c r="D537" s="241"/>
      <c r="E537" s="241"/>
      <c r="F537" s="241"/>
      <c r="G537" s="241"/>
      <c r="H537" s="241"/>
      <c r="I537" s="241"/>
      <c r="J537" s="241"/>
      <c r="K537" s="241"/>
      <c r="L537" s="241"/>
      <c r="M537" s="241"/>
      <c r="N537" s="241"/>
      <c r="O537" s="241"/>
      <c r="P537" s="241"/>
      <c r="Q537" s="241"/>
      <c r="R537" s="241"/>
      <c r="S537" s="241"/>
      <c r="T537" s="241"/>
      <c r="U537" s="241" t="s">
        <v>676</v>
      </c>
      <c r="V537" s="241"/>
      <c r="W537" s="241"/>
      <c r="X537" s="241"/>
      <c r="Y537" s="241"/>
      <c r="Z537" s="241"/>
      <c r="AA537" s="241"/>
      <c r="AB537" s="241"/>
      <c r="AC537" s="241" t="s">
        <v>325</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row>
    <row r="538" spans="1:53" s="240" customFormat="1" ht="15" customHeight="1">
      <c r="A538" s="241"/>
      <c r="B538" s="241"/>
      <c r="C538" s="241"/>
      <c r="D538" s="241"/>
      <c r="E538" s="241"/>
      <c r="F538" s="241"/>
      <c r="G538" s="241"/>
      <c r="H538" s="241"/>
      <c r="I538" s="241"/>
      <c r="J538" s="241"/>
      <c r="K538" s="241"/>
      <c r="L538" s="241"/>
      <c r="M538" s="241"/>
      <c r="N538" s="241"/>
      <c r="O538" s="241"/>
      <c r="P538" s="241"/>
      <c r="Q538" s="241"/>
      <c r="R538" s="241"/>
      <c r="S538" s="241"/>
      <c r="T538" s="241"/>
      <c r="U538" s="241" t="s">
        <v>677</v>
      </c>
      <c r="V538" s="241"/>
      <c r="W538" s="241"/>
      <c r="X538" s="241"/>
      <c r="Y538" s="241"/>
      <c r="Z538" s="241"/>
      <c r="AA538" s="241"/>
      <c r="AB538" s="241"/>
      <c r="AC538" s="241" t="s">
        <v>322</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row>
    <row r="539" spans="1:53" s="240" customFormat="1" ht="15" customHeight="1">
      <c r="A539" s="241"/>
      <c r="B539" s="241"/>
      <c r="C539" s="241"/>
      <c r="D539" s="241"/>
      <c r="E539" s="241"/>
      <c r="F539" s="241"/>
      <c r="G539" s="241"/>
      <c r="H539" s="241"/>
      <c r="I539" s="241"/>
      <c r="J539" s="241"/>
      <c r="K539" s="241"/>
      <c r="L539" s="241"/>
      <c r="M539" s="241"/>
      <c r="N539" s="241"/>
      <c r="O539" s="241"/>
      <c r="P539" s="241"/>
      <c r="Q539" s="241"/>
      <c r="R539" s="241"/>
      <c r="S539" s="241"/>
      <c r="T539" s="241"/>
      <c r="U539" s="241" t="s">
        <v>678</v>
      </c>
      <c r="V539" s="241"/>
      <c r="W539" s="241"/>
      <c r="X539" s="241"/>
      <c r="Y539" s="241"/>
      <c r="Z539" s="241"/>
      <c r="AA539" s="241"/>
      <c r="AB539" s="241"/>
      <c r="AC539" s="241" t="s">
        <v>313</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row>
    <row r="540" spans="1:53" s="240" customFormat="1" ht="15" customHeight="1">
      <c r="A540" s="241"/>
      <c r="B540" s="241"/>
      <c r="C540" s="241"/>
      <c r="D540" s="241"/>
      <c r="E540" s="241"/>
      <c r="F540" s="241"/>
      <c r="G540" s="241"/>
      <c r="H540" s="241"/>
      <c r="I540" s="241"/>
      <c r="J540" s="241"/>
      <c r="K540" s="241"/>
      <c r="L540" s="241"/>
      <c r="M540" s="241"/>
      <c r="N540" s="241"/>
      <c r="O540" s="241"/>
      <c r="P540" s="241"/>
      <c r="Q540" s="241"/>
      <c r="R540" s="241"/>
      <c r="S540" s="241"/>
      <c r="T540" s="241"/>
      <c r="U540" s="241" t="s">
        <v>679</v>
      </c>
      <c r="V540" s="241"/>
      <c r="W540" s="241"/>
      <c r="X540" s="241"/>
      <c r="Y540" s="241"/>
      <c r="Z540" s="241"/>
      <c r="AA540" s="241"/>
      <c r="AB540" s="241"/>
      <c r="AC540" s="241" t="s">
        <v>316</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row>
    <row r="541" spans="1:53" s="240" customFormat="1" ht="15" customHeight="1">
      <c r="A541" s="241"/>
      <c r="B541" s="241"/>
      <c r="C541" s="241"/>
      <c r="D541" s="241"/>
      <c r="E541" s="241"/>
      <c r="F541" s="241"/>
      <c r="G541" s="241"/>
      <c r="H541" s="241"/>
      <c r="I541" s="241"/>
      <c r="J541" s="241"/>
      <c r="K541" s="241"/>
      <c r="L541" s="241"/>
      <c r="M541" s="241"/>
      <c r="N541" s="241"/>
      <c r="O541" s="241"/>
      <c r="P541" s="241"/>
      <c r="Q541" s="241"/>
      <c r="R541" s="241"/>
      <c r="S541" s="241"/>
      <c r="T541" s="241"/>
      <c r="U541" s="241" t="s">
        <v>277</v>
      </c>
      <c r="V541" s="241"/>
      <c r="W541" s="241"/>
      <c r="X541" s="241"/>
      <c r="Y541" s="241"/>
      <c r="Z541" s="241"/>
      <c r="AA541" s="241"/>
      <c r="AB541" s="241"/>
      <c r="AC541" s="241" t="s">
        <v>316</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row>
    <row r="542" spans="1:53" s="240" customFormat="1" ht="15" customHeight="1">
      <c r="A542" s="241"/>
      <c r="B542" s="241"/>
      <c r="C542" s="241"/>
      <c r="D542" s="241"/>
      <c r="E542" s="241"/>
      <c r="F542" s="241"/>
      <c r="G542" s="241"/>
      <c r="H542" s="241"/>
      <c r="I542" s="241"/>
      <c r="J542" s="241"/>
      <c r="K542" s="241"/>
      <c r="L542" s="241"/>
      <c r="M542" s="241"/>
      <c r="N542" s="241"/>
      <c r="O542" s="241"/>
      <c r="P542" s="241"/>
      <c r="Q542" s="241"/>
      <c r="R542" s="241"/>
      <c r="S542" s="241"/>
      <c r="T542" s="241"/>
      <c r="U542" s="241" t="s">
        <v>680</v>
      </c>
      <c r="V542" s="241"/>
      <c r="W542" s="241"/>
      <c r="X542" s="241"/>
      <c r="Y542" s="241"/>
      <c r="Z542" s="241"/>
      <c r="AA542" s="241"/>
      <c r="AB542" s="241"/>
      <c r="AC542" s="241" t="s">
        <v>325</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row>
    <row r="543" spans="1:53" s="240" customFormat="1" ht="15" customHeight="1">
      <c r="A543" s="241"/>
      <c r="B543" s="241"/>
      <c r="C543" s="241"/>
      <c r="D543" s="241"/>
      <c r="E543" s="241"/>
      <c r="F543" s="241"/>
      <c r="G543" s="241"/>
      <c r="H543" s="241"/>
      <c r="I543" s="241"/>
      <c r="J543" s="241"/>
      <c r="K543" s="241"/>
      <c r="L543" s="241"/>
      <c r="M543" s="241"/>
      <c r="N543" s="241"/>
      <c r="O543" s="241"/>
      <c r="P543" s="241"/>
      <c r="Q543" s="241"/>
      <c r="R543" s="241"/>
      <c r="S543" s="241"/>
      <c r="T543" s="241"/>
      <c r="U543" s="241" t="s">
        <v>681</v>
      </c>
      <c r="V543" s="241"/>
      <c r="W543" s="241"/>
      <c r="X543" s="241"/>
      <c r="Y543" s="241"/>
      <c r="Z543" s="241"/>
      <c r="AA543" s="241"/>
      <c r="AB543" s="241"/>
      <c r="AC543" s="241" t="s">
        <v>325</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row>
    <row r="544" spans="1:53" s="240" customFormat="1" ht="15" customHeight="1">
      <c r="A544" s="241"/>
      <c r="B544" s="241"/>
      <c r="C544" s="241"/>
      <c r="D544" s="241"/>
      <c r="E544" s="241"/>
      <c r="F544" s="241"/>
      <c r="G544" s="241"/>
      <c r="H544" s="241"/>
      <c r="I544" s="241"/>
      <c r="J544" s="241"/>
      <c r="K544" s="241"/>
      <c r="L544" s="241"/>
      <c r="M544" s="241"/>
      <c r="N544" s="241"/>
      <c r="O544" s="241"/>
      <c r="P544" s="241"/>
      <c r="Q544" s="241"/>
      <c r="R544" s="241"/>
      <c r="S544" s="241"/>
      <c r="T544" s="241"/>
      <c r="U544" s="241" t="s">
        <v>682</v>
      </c>
      <c r="V544" s="241"/>
      <c r="W544" s="241"/>
      <c r="X544" s="241"/>
      <c r="Y544" s="241"/>
      <c r="Z544" s="241"/>
      <c r="AA544" s="241"/>
      <c r="AB544" s="241"/>
      <c r="AC544" s="241" t="s">
        <v>325</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row>
    <row r="545" spans="1:53" s="240" customFormat="1" ht="15" customHeight="1">
      <c r="A545" s="241"/>
      <c r="B545" s="241"/>
      <c r="C545" s="241"/>
      <c r="D545" s="241"/>
      <c r="E545" s="241"/>
      <c r="F545" s="241"/>
      <c r="G545" s="241"/>
      <c r="H545" s="241"/>
      <c r="I545" s="241"/>
      <c r="J545" s="241"/>
      <c r="K545" s="241"/>
      <c r="L545" s="241"/>
      <c r="M545" s="241"/>
      <c r="N545" s="241"/>
      <c r="O545" s="241"/>
      <c r="P545" s="241"/>
      <c r="Q545" s="241"/>
      <c r="R545" s="241"/>
      <c r="S545" s="241"/>
      <c r="T545" s="241"/>
      <c r="U545" s="241" t="s">
        <v>683</v>
      </c>
      <c r="V545" s="241"/>
      <c r="W545" s="241"/>
      <c r="X545" s="241"/>
      <c r="Y545" s="241"/>
      <c r="Z545" s="241"/>
      <c r="AA545" s="241"/>
      <c r="AB545" s="241"/>
      <c r="AC545" s="241" t="s">
        <v>316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row>
    <row r="546" spans="1:53" s="240" customFormat="1" ht="15" customHeight="1">
      <c r="A546" s="241"/>
      <c r="B546" s="241"/>
      <c r="C546" s="241"/>
      <c r="D546" s="241"/>
      <c r="E546" s="241"/>
      <c r="F546" s="241"/>
      <c r="G546" s="241"/>
      <c r="H546" s="241"/>
      <c r="I546" s="241"/>
      <c r="J546" s="241"/>
      <c r="K546" s="241"/>
      <c r="L546" s="241"/>
      <c r="M546" s="241"/>
      <c r="N546" s="241"/>
      <c r="O546" s="241"/>
      <c r="P546" s="241"/>
      <c r="Q546" s="241"/>
      <c r="R546" s="241"/>
      <c r="S546" s="241"/>
      <c r="T546" s="241"/>
      <c r="U546" s="241" t="s">
        <v>684</v>
      </c>
      <c r="V546" s="241"/>
      <c r="W546" s="241"/>
      <c r="X546" s="241"/>
      <c r="Y546" s="241"/>
      <c r="Z546" s="241"/>
      <c r="AA546" s="241"/>
      <c r="AB546" s="241"/>
      <c r="AC546" s="241" t="s">
        <v>322</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row>
    <row r="547" spans="1:53" s="240" customFormat="1" ht="15" customHeight="1">
      <c r="A547" s="241"/>
      <c r="B547" s="241"/>
      <c r="C547" s="241"/>
      <c r="D547" s="241"/>
      <c r="E547" s="241"/>
      <c r="F547" s="241"/>
      <c r="G547" s="241"/>
      <c r="H547" s="241"/>
      <c r="I547" s="241"/>
      <c r="J547" s="241"/>
      <c r="K547" s="241"/>
      <c r="L547" s="241"/>
      <c r="M547" s="241"/>
      <c r="N547" s="241"/>
      <c r="O547" s="241"/>
      <c r="P547" s="241"/>
      <c r="Q547" s="241"/>
      <c r="R547" s="241"/>
      <c r="S547" s="241"/>
      <c r="T547" s="241"/>
      <c r="U547" s="241" t="s">
        <v>685</v>
      </c>
      <c r="V547" s="241"/>
      <c r="W547" s="241"/>
      <c r="X547" s="241"/>
      <c r="Y547" s="241"/>
      <c r="Z547" s="241"/>
      <c r="AA547" s="241"/>
      <c r="AB547" s="241"/>
      <c r="AC547" s="241" t="s">
        <v>309</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row>
    <row r="548" spans="1:53" s="240" customFormat="1" ht="15" customHeight="1">
      <c r="A548" s="241"/>
      <c r="B548" s="241"/>
      <c r="C548" s="241"/>
      <c r="D548" s="241"/>
      <c r="E548" s="241"/>
      <c r="F548" s="241"/>
      <c r="G548" s="241"/>
      <c r="H548" s="241"/>
      <c r="I548" s="241"/>
      <c r="J548" s="241"/>
      <c r="K548" s="241"/>
      <c r="L548" s="241"/>
      <c r="M548" s="241"/>
      <c r="N548" s="241"/>
      <c r="O548" s="241"/>
      <c r="P548" s="241"/>
      <c r="Q548" s="241"/>
      <c r="R548" s="241"/>
      <c r="S548" s="241"/>
      <c r="T548" s="241"/>
      <c r="U548" s="241" t="s">
        <v>686</v>
      </c>
      <c r="V548" s="241"/>
      <c r="W548" s="241"/>
      <c r="X548" s="241"/>
      <c r="Y548" s="241"/>
      <c r="Z548" s="241"/>
      <c r="AA548" s="241"/>
      <c r="AB548" s="241"/>
      <c r="AC548" s="241" t="s">
        <v>311</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row>
    <row r="549" spans="1:53" s="240" customFormat="1" ht="15" customHeight="1">
      <c r="A549" s="241"/>
      <c r="B549" s="241"/>
      <c r="C549" s="241"/>
      <c r="D549" s="241"/>
      <c r="E549" s="241"/>
      <c r="F549" s="241"/>
      <c r="G549" s="241"/>
      <c r="H549" s="241"/>
      <c r="I549" s="241"/>
      <c r="J549" s="241"/>
      <c r="K549" s="241"/>
      <c r="L549" s="241"/>
      <c r="M549" s="241"/>
      <c r="N549" s="241"/>
      <c r="O549" s="241"/>
      <c r="P549" s="241"/>
      <c r="Q549" s="241"/>
      <c r="R549" s="241"/>
      <c r="S549" s="241"/>
      <c r="T549" s="241"/>
      <c r="U549" s="241" t="s">
        <v>687</v>
      </c>
      <c r="V549" s="241"/>
      <c r="W549" s="241"/>
      <c r="X549" s="241"/>
      <c r="Y549" s="241"/>
      <c r="Z549" s="241"/>
      <c r="AA549" s="241"/>
      <c r="AB549" s="241"/>
      <c r="AC549" s="241" t="s">
        <v>325</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row>
    <row r="550" spans="1:53" s="240" customFormat="1" ht="15" customHeight="1">
      <c r="A550" s="241"/>
      <c r="B550" s="241"/>
      <c r="C550" s="241"/>
      <c r="D550" s="241"/>
      <c r="E550" s="241"/>
      <c r="F550" s="241"/>
      <c r="G550" s="241"/>
      <c r="H550" s="241"/>
      <c r="I550" s="241"/>
      <c r="J550" s="241"/>
      <c r="K550" s="241"/>
      <c r="L550" s="241"/>
      <c r="M550" s="241"/>
      <c r="N550" s="241"/>
      <c r="O550" s="241"/>
      <c r="P550" s="241"/>
      <c r="Q550" s="241"/>
      <c r="R550" s="241"/>
      <c r="S550" s="241"/>
      <c r="T550" s="241"/>
      <c r="U550" s="241" t="s">
        <v>688</v>
      </c>
      <c r="V550" s="241"/>
      <c r="W550" s="241"/>
      <c r="X550" s="241"/>
      <c r="Y550" s="241"/>
      <c r="Z550" s="241"/>
      <c r="AA550" s="241"/>
      <c r="AB550" s="241"/>
      <c r="AC550" s="241" t="s">
        <v>350</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row>
    <row r="551" spans="1:53" s="240" customFormat="1" ht="15" customHeight="1">
      <c r="A551" s="241"/>
      <c r="B551" s="241"/>
      <c r="C551" s="241"/>
      <c r="D551" s="241"/>
      <c r="E551" s="241"/>
      <c r="F551" s="241"/>
      <c r="G551" s="241"/>
      <c r="H551" s="241"/>
      <c r="I551" s="241"/>
      <c r="J551" s="241"/>
      <c r="K551" s="241"/>
      <c r="L551" s="241"/>
      <c r="M551" s="241"/>
      <c r="N551" s="241"/>
      <c r="O551" s="241"/>
      <c r="P551" s="241"/>
      <c r="Q551" s="241"/>
      <c r="R551" s="241"/>
      <c r="S551" s="241"/>
      <c r="T551" s="241"/>
      <c r="U551" s="241" t="s">
        <v>689</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row>
    <row r="552" spans="1:53" s="240" customFormat="1" ht="15" customHeight="1">
      <c r="A552" s="241"/>
      <c r="B552" s="241"/>
      <c r="C552" s="241"/>
      <c r="D552" s="241"/>
      <c r="E552" s="241"/>
      <c r="F552" s="241"/>
      <c r="G552" s="241"/>
      <c r="H552" s="241"/>
      <c r="I552" s="241"/>
      <c r="J552" s="241"/>
      <c r="K552" s="241"/>
      <c r="L552" s="241"/>
      <c r="M552" s="241"/>
      <c r="N552" s="241"/>
      <c r="O552" s="241"/>
      <c r="P552" s="241"/>
      <c r="Q552" s="241"/>
      <c r="R552" s="241"/>
      <c r="S552" s="241"/>
      <c r="T552" s="241"/>
      <c r="U552" s="241" t="s">
        <v>690</v>
      </c>
      <c r="V552" s="241"/>
      <c r="W552" s="241"/>
      <c r="X552" s="241"/>
      <c r="Y552" s="241"/>
      <c r="Z552" s="241"/>
      <c r="AA552" s="241"/>
      <c r="AB552" s="241"/>
      <c r="AC552" s="241" t="s">
        <v>311</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row>
    <row r="553" spans="1:53" s="240" customFormat="1" ht="15" customHeight="1">
      <c r="A553" s="241"/>
      <c r="B553" s="241"/>
      <c r="C553" s="241"/>
      <c r="D553" s="241"/>
      <c r="E553" s="241"/>
      <c r="F553" s="241"/>
      <c r="G553" s="241"/>
      <c r="H553" s="241"/>
      <c r="I553" s="241"/>
      <c r="J553" s="241"/>
      <c r="K553" s="241"/>
      <c r="L553" s="241"/>
      <c r="M553" s="241"/>
      <c r="N553" s="241"/>
      <c r="O553" s="241"/>
      <c r="P553" s="241"/>
      <c r="Q553" s="241"/>
      <c r="R553" s="241"/>
      <c r="S553" s="241"/>
      <c r="T553" s="241"/>
      <c r="U553" s="241" t="s">
        <v>691</v>
      </c>
      <c r="V553" s="241"/>
      <c r="W553" s="241"/>
      <c r="X553" s="241"/>
      <c r="Y553" s="241"/>
      <c r="Z553" s="241"/>
      <c r="AA553" s="241"/>
      <c r="AB553" s="241"/>
      <c r="AC553" s="241" t="s">
        <v>350</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row>
    <row r="554" spans="1:53" s="240" customFormat="1" ht="15" customHeight="1">
      <c r="A554" s="241"/>
      <c r="B554" s="241"/>
      <c r="C554" s="241"/>
      <c r="D554" s="241"/>
      <c r="E554" s="241"/>
      <c r="F554" s="241"/>
      <c r="G554" s="241"/>
      <c r="H554" s="241"/>
      <c r="I554" s="241"/>
      <c r="J554" s="241"/>
      <c r="K554" s="241"/>
      <c r="L554" s="241"/>
      <c r="M554" s="241"/>
      <c r="N554" s="241"/>
      <c r="O554" s="241"/>
      <c r="P554" s="241"/>
      <c r="Q554" s="241"/>
      <c r="R554" s="241"/>
      <c r="S554" s="241"/>
      <c r="T554" s="241"/>
      <c r="U554" s="241" t="s">
        <v>692</v>
      </c>
      <c r="V554" s="241"/>
      <c r="W554" s="241"/>
      <c r="X554" s="241"/>
      <c r="Y554" s="241"/>
      <c r="Z554" s="241"/>
      <c r="AA554" s="241"/>
      <c r="AB554" s="241"/>
      <c r="AC554" s="241" t="s">
        <v>322</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row>
    <row r="555" spans="1:53" s="240" customFormat="1" ht="15" customHeight="1">
      <c r="A555" s="241"/>
      <c r="B555" s="241"/>
      <c r="C555" s="241"/>
      <c r="D555" s="241"/>
      <c r="E555" s="241"/>
      <c r="F555" s="241"/>
      <c r="G555" s="241"/>
      <c r="H555" s="241"/>
      <c r="I555" s="241"/>
      <c r="J555" s="241"/>
      <c r="K555" s="241"/>
      <c r="L555" s="241"/>
      <c r="M555" s="241"/>
      <c r="N555" s="241"/>
      <c r="O555" s="241"/>
      <c r="P555" s="241"/>
      <c r="Q555" s="241"/>
      <c r="R555" s="241"/>
      <c r="S555" s="241"/>
      <c r="T555" s="241"/>
      <c r="U555" s="241" t="s">
        <v>693</v>
      </c>
      <c r="V555" s="241"/>
      <c r="W555" s="241"/>
      <c r="X555" s="241"/>
      <c r="Y555" s="241"/>
      <c r="Z555" s="241"/>
      <c r="AA555" s="241"/>
      <c r="AB555" s="241"/>
      <c r="AC555" s="241" t="s">
        <v>316</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row>
    <row r="556" spans="1:53" s="240" customFormat="1" ht="15" customHeight="1">
      <c r="A556" s="241"/>
      <c r="B556" s="241"/>
      <c r="C556" s="241"/>
      <c r="D556" s="241"/>
      <c r="E556" s="241"/>
      <c r="F556" s="241"/>
      <c r="G556" s="241"/>
      <c r="H556" s="241"/>
      <c r="I556" s="241"/>
      <c r="J556" s="241"/>
      <c r="K556" s="241"/>
      <c r="L556" s="241"/>
      <c r="M556" s="241"/>
      <c r="N556" s="241"/>
      <c r="O556" s="241"/>
      <c r="P556" s="241"/>
      <c r="Q556" s="241"/>
      <c r="R556" s="241"/>
      <c r="S556" s="241"/>
      <c r="T556" s="241"/>
      <c r="U556" s="241" t="s">
        <v>694</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row>
    <row r="557" spans="1:53" s="240" customFormat="1" ht="15" customHeight="1">
      <c r="A557" s="241"/>
      <c r="B557" s="241"/>
      <c r="C557" s="241"/>
      <c r="D557" s="241"/>
      <c r="E557" s="241"/>
      <c r="F557" s="241"/>
      <c r="G557" s="241"/>
      <c r="H557" s="241"/>
      <c r="I557" s="241"/>
      <c r="J557" s="241"/>
      <c r="K557" s="241"/>
      <c r="L557" s="241"/>
      <c r="M557" s="241"/>
      <c r="N557" s="241"/>
      <c r="O557" s="241"/>
      <c r="P557" s="241"/>
      <c r="Q557" s="241"/>
      <c r="R557" s="241"/>
      <c r="S557" s="241"/>
      <c r="T557" s="241"/>
      <c r="U557" s="241" t="s">
        <v>695</v>
      </c>
      <c r="V557" s="241"/>
      <c r="W557" s="241"/>
      <c r="X557" s="241"/>
      <c r="Y557" s="241"/>
      <c r="Z557" s="241"/>
      <c r="AA557" s="241"/>
      <c r="AB557" s="241"/>
      <c r="AC557" s="241" t="s">
        <v>325</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row>
    <row r="558" spans="1:53" s="240" customFormat="1" ht="15" customHeight="1">
      <c r="A558" s="241"/>
      <c r="B558" s="241"/>
      <c r="C558" s="241"/>
      <c r="D558" s="241"/>
      <c r="E558" s="241"/>
      <c r="F558" s="241"/>
      <c r="G558" s="241"/>
      <c r="H558" s="241"/>
      <c r="I558" s="241"/>
      <c r="J558" s="241"/>
      <c r="K558" s="241"/>
      <c r="L558" s="241"/>
      <c r="M558" s="241"/>
      <c r="N558" s="241"/>
      <c r="O558" s="241"/>
      <c r="P558" s="241"/>
      <c r="Q558" s="241"/>
      <c r="R558" s="241"/>
      <c r="S558" s="241"/>
      <c r="T558" s="241"/>
      <c r="U558" s="241" t="s">
        <v>696</v>
      </c>
      <c r="V558" s="241"/>
      <c r="W558" s="241"/>
      <c r="X558" s="241"/>
      <c r="Y558" s="241"/>
      <c r="Z558" s="241"/>
      <c r="AA558" s="241"/>
      <c r="AB558" s="241"/>
      <c r="AC558" s="241" t="s">
        <v>309</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row>
    <row r="559" spans="1:53" s="240" customFormat="1" ht="15" customHeight="1">
      <c r="A559" s="241"/>
      <c r="B559" s="241"/>
      <c r="C559" s="241"/>
      <c r="D559" s="241"/>
      <c r="E559" s="241"/>
      <c r="F559" s="241"/>
      <c r="G559" s="241"/>
      <c r="H559" s="241"/>
      <c r="I559" s="241"/>
      <c r="J559" s="241"/>
      <c r="K559" s="241"/>
      <c r="L559" s="241"/>
      <c r="M559" s="241"/>
      <c r="N559" s="241"/>
      <c r="O559" s="241"/>
      <c r="P559" s="241"/>
      <c r="Q559" s="241"/>
      <c r="R559" s="241"/>
      <c r="S559" s="241"/>
      <c r="T559" s="241"/>
      <c r="U559" s="241" t="s">
        <v>697</v>
      </c>
      <c r="V559" s="241"/>
      <c r="W559" s="241"/>
      <c r="X559" s="241"/>
      <c r="Y559" s="241"/>
      <c r="Z559" s="241"/>
      <c r="AA559" s="241"/>
      <c r="AB559" s="241"/>
      <c r="AC559" s="241" t="s">
        <v>325</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row>
    <row r="560" spans="1:53" s="240" customFormat="1" ht="15" customHeight="1">
      <c r="A560" s="241"/>
      <c r="B560" s="241"/>
      <c r="C560" s="241"/>
      <c r="D560" s="241"/>
      <c r="E560" s="241"/>
      <c r="F560" s="241"/>
      <c r="G560" s="241"/>
      <c r="H560" s="241"/>
      <c r="I560" s="241"/>
      <c r="J560" s="241"/>
      <c r="K560" s="241"/>
      <c r="L560" s="241"/>
      <c r="M560" s="241"/>
      <c r="N560" s="241"/>
      <c r="O560" s="241"/>
      <c r="P560" s="241"/>
      <c r="Q560" s="241"/>
      <c r="R560" s="241"/>
      <c r="S560" s="241"/>
      <c r="T560" s="241"/>
      <c r="U560" s="241" t="s">
        <v>280</v>
      </c>
      <c r="V560" s="241"/>
      <c r="W560" s="241"/>
      <c r="X560" s="241"/>
      <c r="Y560" s="241"/>
      <c r="Z560" s="241"/>
      <c r="AA560" s="241"/>
      <c r="AB560" s="241"/>
      <c r="AC560" s="241" t="s">
        <v>350</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row>
    <row r="561" spans="1:53" s="240" customFormat="1" ht="15" customHeight="1">
      <c r="A561" s="241"/>
      <c r="B561" s="241"/>
      <c r="C561" s="241"/>
      <c r="D561" s="241"/>
      <c r="E561" s="241"/>
      <c r="F561" s="241"/>
      <c r="G561" s="241"/>
      <c r="H561" s="241"/>
      <c r="I561" s="241"/>
      <c r="J561" s="241"/>
      <c r="K561" s="241"/>
      <c r="L561" s="241"/>
      <c r="M561" s="241"/>
      <c r="N561" s="241"/>
      <c r="O561" s="241"/>
      <c r="P561" s="241"/>
      <c r="Q561" s="241"/>
      <c r="R561" s="241"/>
      <c r="S561" s="241"/>
      <c r="T561" s="241"/>
      <c r="U561" s="241" t="s">
        <v>698</v>
      </c>
      <c r="V561" s="241"/>
      <c r="W561" s="241"/>
      <c r="X561" s="241"/>
      <c r="Y561" s="241"/>
      <c r="Z561" s="241"/>
      <c r="AA561" s="241"/>
      <c r="AB561" s="241"/>
      <c r="AC561" s="241" t="s">
        <v>322</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row>
    <row r="562" spans="1:53" s="240" customFormat="1" ht="15" customHeight="1">
      <c r="A562" s="241"/>
      <c r="B562" s="241"/>
      <c r="C562" s="241"/>
      <c r="D562" s="241"/>
      <c r="E562" s="241"/>
      <c r="F562" s="241"/>
      <c r="G562" s="241"/>
      <c r="H562" s="241"/>
      <c r="I562" s="241"/>
      <c r="J562" s="241"/>
      <c r="K562" s="241"/>
      <c r="L562" s="241"/>
      <c r="M562" s="241"/>
      <c r="N562" s="241"/>
      <c r="O562" s="241"/>
      <c r="P562" s="241"/>
      <c r="Q562" s="241"/>
      <c r="R562" s="241"/>
      <c r="S562" s="241"/>
      <c r="T562" s="241"/>
      <c r="U562" s="241" t="s">
        <v>699</v>
      </c>
      <c r="V562" s="241"/>
      <c r="W562" s="241"/>
      <c r="X562" s="241"/>
      <c r="Y562" s="241"/>
      <c r="Z562" s="241"/>
      <c r="AA562" s="241"/>
      <c r="AB562" s="241"/>
      <c r="AC562" s="241" t="s">
        <v>325</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row>
    <row r="563" spans="1:53" s="240" customFormat="1" ht="15" customHeight="1">
      <c r="A563" s="241"/>
      <c r="B563" s="241"/>
      <c r="C563" s="241"/>
      <c r="D563" s="241"/>
      <c r="E563" s="241"/>
      <c r="F563" s="241"/>
      <c r="G563" s="241"/>
      <c r="H563" s="241"/>
      <c r="I563" s="241"/>
      <c r="J563" s="241"/>
      <c r="K563" s="241"/>
      <c r="L563" s="241"/>
      <c r="M563" s="241"/>
      <c r="N563" s="241"/>
      <c r="O563" s="241"/>
      <c r="P563" s="241"/>
      <c r="Q563" s="241"/>
      <c r="R563" s="241"/>
      <c r="S563" s="241"/>
      <c r="T563" s="241"/>
      <c r="U563" s="241" t="s">
        <v>700</v>
      </c>
      <c r="V563" s="241"/>
      <c r="W563" s="241"/>
      <c r="X563" s="241"/>
      <c r="Y563" s="241"/>
      <c r="Z563" s="241"/>
      <c r="AA563" s="241"/>
      <c r="AB563" s="241"/>
      <c r="AC563" s="241" t="s">
        <v>325</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row>
    <row r="564" spans="1:53" s="240" customFormat="1" ht="15" customHeight="1">
      <c r="A564" s="241"/>
      <c r="B564" s="241"/>
      <c r="C564" s="241"/>
      <c r="D564" s="241"/>
      <c r="E564" s="241"/>
      <c r="F564" s="241"/>
      <c r="G564" s="241"/>
      <c r="H564" s="241"/>
      <c r="I564" s="241"/>
      <c r="J564" s="241"/>
      <c r="K564" s="241"/>
      <c r="L564" s="241"/>
      <c r="M564" s="241"/>
      <c r="N564" s="241"/>
      <c r="O564" s="241"/>
      <c r="P564" s="241"/>
      <c r="Q564" s="241"/>
      <c r="R564" s="241"/>
      <c r="S564" s="241"/>
      <c r="T564" s="241"/>
      <c r="U564" s="241" t="s">
        <v>701</v>
      </c>
      <c r="V564" s="241"/>
      <c r="W564" s="241"/>
      <c r="X564" s="241"/>
      <c r="Y564" s="241"/>
      <c r="Z564" s="241"/>
      <c r="AA564" s="241"/>
      <c r="AB564" s="241"/>
      <c r="AC564" s="241" t="s">
        <v>316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row>
    <row r="565" spans="1:53" s="240" customFormat="1" ht="15" customHeight="1">
      <c r="A565" s="241"/>
      <c r="B565" s="241"/>
      <c r="C565" s="241"/>
      <c r="D565" s="241"/>
      <c r="E565" s="241"/>
      <c r="F565" s="241"/>
      <c r="G565" s="241"/>
      <c r="H565" s="241"/>
      <c r="I565" s="241"/>
      <c r="J565" s="241"/>
      <c r="K565" s="241"/>
      <c r="L565" s="241"/>
      <c r="M565" s="241"/>
      <c r="N565" s="241"/>
      <c r="O565" s="241"/>
      <c r="P565" s="241"/>
      <c r="Q565" s="241"/>
      <c r="R565" s="241"/>
      <c r="S565" s="241"/>
      <c r="T565" s="241"/>
      <c r="U565" s="241" t="s">
        <v>702</v>
      </c>
      <c r="V565" s="241"/>
      <c r="W565" s="241"/>
      <c r="X565" s="241"/>
      <c r="Y565" s="241"/>
      <c r="Z565" s="241"/>
      <c r="AA565" s="241"/>
      <c r="AB565" s="241"/>
      <c r="AC565" s="241" t="s">
        <v>386</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row>
    <row r="566" spans="1:53" s="240" customFormat="1" ht="15" customHeight="1">
      <c r="A566" s="241"/>
      <c r="B566" s="241"/>
      <c r="C566" s="241"/>
      <c r="D566" s="241"/>
      <c r="E566" s="241"/>
      <c r="F566" s="241"/>
      <c r="G566" s="241"/>
      <c r="H566" s="241"/>
      <c r="I566" s="241"/>
      <c r="J566" s="241"/>
      <c r="K566" s="241"/>
      <c r="L566" s="241"/>
      <c r="M566" s="241"/>
      <c r="N566" s="241"/>
      <c r="O566" s="241"/>
      <c r="P566" s="241"/>
      <c r="Q566" s="241"/>
      <c r="R566" s="241"/>
      <c r="S566" s="241"/>
      <c r="T566" s="241"/>
      <c r="U566" s="241" t="s">
        <v>703</v>
      </c>
      <c r="V566" s="241"/>
      <c r="W566" s="241"/>
      <c r="X566" s="241"/>
      <c r="Y566" s="241"/>
      <c r="Z566" s="241"/>
      <c r="AA566" s="241"/>
      <c r="AB566" s="241"/>
      <c r="AC566" s="241" t="s">
        <v>316</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row>
    <row r="567" spans="1:53" s="240" customFormat="1" ht="15" customHeight="1">
      <c r="A567" s="241"/>
      <c r="B567" s="241"/>
      <c r="C567" s="241"/>
      <c r="D567" s="241"/>
      <c r="E567" s="241"/>
      <c r="F567" s="241"/>
      <c r="G567" s="241"/>
      <c r="H567" s="241"/>
      <c r="I567" s="241"/>
      <c r="J567" s="241"/>
      <c r="K567" s="241"/>
      <c r="L567" s="241"/>
      <c r="M567" s="241"/>
      <c r="N567" s="241"/>
      <c r="O567" s="241"/>
      <c r="P567" s="241"/>
      <c r="Q567" s="241"/>
      <c r="R567" s="241"/>
      <c r="S567" s="241"/>
      <c r="T567" s="241"/>
      <c r="U567" s="241" t="s">
        <v>704</v>
      </c>
      <c r="V567" s="241"/>
      <c r="W567" s="241"/>
      <c r="X567" s="241"/>
      <c r="Y567" s="241"/>
      <c r="Z567" s="241"/>
      <c r="AA567" s="241"/>
      <c r="AB567" s="241"/>
      <c r="AC567" s="241" t="s">
        <v>386</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row>
    <row r="568" spans="1:53" s="240" customFormat="1" ht="15" customHeight="1">
      <c r="A568" s="241"/>
      <c r="B568" s="241"/>
      <c r="C568" s="241"/>
      <c r="D568" s="241"/>
      <c r="E568" s="241"/>
      <c r="F568" s="241"/>
      <c r="G568" s="241"/>
      <c r="H568" s="241"/>
      <c r="I568" s="241"/>
      <c r="J568" s="241"/>
      <c r="K568" s="241"/>
      <c r="L568" s="241"/>
      <c r="M568" s="241"/>
      <c r="N568" s="241"/>
      <c r="O568" s="241"/>
      <c r="P568" s="241"/>
      <c r="Q568" s="241"/>
      <c r="R568" s="241"/>
      <c r="S568" s="241"/>
      <c r="T568" s="241"/>
      <c r="U568" s="241" t="s">
        <v>705</v>
      </c>
      <c r="V568" s="241"/>
      <c r="W568" s="241"/>
      <c r="X568" s="241"/>
      <c r="Y568" s="241"/>
      <c r="Z568" s="241"/>
      <c r="AA568" s="241"/>
      <c r="AB568" s="241"/>
      <c r="AC568" s="241" t="s">
        <v>386</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row>
    <row r="569" spans="1:53" s="240" customFormat="1" ht="15" customHeight="1">
      <c r="A569" s="241"/>
      <c r="B569" s="241"/>
      <c r="C569" s="241"/>
      <c r="D569" s="241"/>
      <c r="E569" s="241"/>
      <c r="F569" s="241"/>
      <c r="G569" s="241"/>
      <c r="H569" s="241"/>
      <c r="I569" s="241"/>
      <c r="J569" s="241"/>
      <c r="K569" s="241"/>
      <c r="L569" s="241"/>
      <c r="M569" s="241"/>
      <c r="N569" s="241"/>
      <c r="O569" s="241"/>
      <c r="P569" s="241"/>
      <c r="Q569" s="241"/>
      <c r="R569" s="241"/>
      <c r="S569" s="241"/>
      <c r="T569" s="241"/>
      <c r="U569" s="241" t="s">
        <v>706</v>
      </c>
      <c r="V569" s="241"/>
      <c r="W569" s="241"/>
      <c r="X569" s="241"/>
      <c r="Y569" s="241"/>
      <c r="Z569" s="241"/>
      <c r="AA569" s="241"/>
      <c r="AB569" s="241"/>
      <c r="AC569" s="241" t="s">
        <v>311</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row>
    <row r="570" spans="1:53" s="240" customFormat="1" ht="15" customHeight="1">
      <c r="A570" s="241"/>
      <c r="B570" s="241"/>
      <c r="C570" s="241"/>
      <c r="D570" s="241"/>
      <c r="E570" s="241"/>
      <c r="F570" s="241"/>
      <c r="G570" s="241"/>
      <c r="H570" s="241"/>
      <c r="I570" s="241"/>
      <c r="J570" s="241"/>
      <c r="K570" s="241"/>
      <c r="L570" s="241"/>
      <c r="M570" s="241"/>
      <c r="N570" s="241"/>
      <c r="O570" s="241"/>
      <c r="P570" s="241"/>
      <c r="Q570" s="241"/>
      <c r="R570" s="241"/>
      <c r="S570" s="241"/>
      <c r="T570" s="241"/>
      <c r="U570" s="241" t="s">
        <v>707</v>
      </c>
      <c r="V570" s="241"/>
      <c r="W570" s="241"/>
      <c r="X570" s="241"/>
      <c r="Y570" s="241"/>
      <c r="Z570" s="241"/>
      <c r="AA570" s="241"/>
      <c r="AB570" s="241"/>
      <c r="AC570" s="241" t="s">
        <v>386</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row>
    <row r="571" spans="1:53" s="240" customFormat="1" ht="15" customHeight="1">
      <c r="A571" s="241"/>
      <c r="B571" s="241"/>
      <c r="C571" s="241"/>
      <c r="D571" s="241"/>
      <c r="E571" s="241"/>
      <c r="F571" s="241"/>
      <c r="G571" s="241"/>
      <c r="H571" s="241"/>
      <c r="I571" s="241"/>
      <c r="J571" s="241"/>
      <c r="K571" s="241"/>
      <c r="L571" s="241"/>
      <c r="M571" s="241"/>
      <c r="N571" s="241"/>
      <c r="O571" s="241"/>
      <c r="P571" s="241"/>
      <c r="Q571" s="241"/>
      <c r="R571" s="241"/>
      <c r="S571" s="241"/>
      <c r="T571" s="241"/>
      <c r="U571" s="241" t="s">
        <v>708</v>
      </c>
      <c r="V571" s="241"/>
      <c r="W571" s="241"/>
      <c r="X571" s="241"/>
      <c r="Y571" s="241"/>
      <c r="Z571" s="241"/>
      <c r="AA571" s="241"/>
      <c r="AB571" s="241"/>
      <c r="AC571" s="241" t="s">
        <v>350</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row>
    <row r="572" spans="1:53" s="240" customFormat="1" ht="15" customHeight="1">
      <c r="A572" s="241"/>
      <c r="B572" s="241"/>
      <c r="C572" s="241"/>
      <c r="D572" s="241"/>
      <c r="E572" s="241"/>
      <c r="F572" s="241"/>
      <c r="G572" s="241"/>
      <c r="H572" s="241"/>
      <c r="I572" s="241"/>
      <c r="J572" s="241"/>
      <c r="K572" s="241"/>
      <c r="L572" s="241"/>
      <c r="M572" s="241"/>
      <c r="N572" s="241"/>
      <c r="O572" s="241"/>
      <c r="P572" s="241"/>
      <c r="Q572" s="241"/>
      <c r="R572" s="241"/>
      <c r="S572" s="241"/>
      <c r="T572" s="241"/>
      <c r="U572" s="241" t="s">
        <v>709</v>
      </c>
      <c r="V572" s="241"/>
      <c r="W572" s="241"/>
      <c r="X572" s="241"/>
      <c r="Y572" s="241"/>
      <c r="Z572" s="241"/>
      <c r="AA572" s="241"/>
      <c r="AB572" s="241"/>
      <c r="AC572" s="241" t="s">
        <v>322</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row>
    <row r="573" spans="1:53" s="240" customFormat="1" ht="15" customHeight="1">
      <c r="A573" s="241"/>
      <c r="B573" s="241"/>
      <c r="C573" s="241"/>
      <c r="D573" s="241"/>
      <c r="E573" s="241"/>
      <c r="F573" s="241"/>
      <c r="G573" s="241"/>
      <c r="H573" s="241"/>
      <c r="I573" s="241"/>
      <c r="J573" s="241"/>
      <c r="K573" s="241"/>
      <c r="L573" s="241"/>
      <c r="M573" s="241"/>
      <c r="N573" s="241"/>
      <c r="O573" s="241"/>
      <c r="P573" s="241"/>
      <c r="Q573" s="241"/>
      <c r="R573" s="241"/>
      <c r="S573" s="241"/>
      <c r="T573" s="241"/>
      <c r="U573" s="241" t="s">
        <v>710</v>
      </c>
      <c r="V573" s="241"/>
      <c r="W573" s="241"/>
      <c r="X573" s="241"/>
      <c r="Y573" s="241"/>
      <c r="Z573" s="241"/>
      <c r="AA573" s="241"/>
      <c r="AB573" s="241"/>
      <c r="AC573" s="241" t="s">
        <v>313</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row>
    <row r="574" spans="1:53" s="240" customFormat="1" ht="15" customHeight="1">
      <c r="A574" s="241"/>
      <c r="B574" s="241"/>
      <c r="C574" s="241"/>
      <c r="D574" s="241"/>
      <c r="E574" s="241"/>
      <c r="F574" s="241"/>
      <c r="G574" s="241"/>
      <c r="H574" s="241"/>
      <c r="I574" s="241"/>
      <c r="J574" s="241"/>
      <c r="K574" s="241"/>
      <c r="L574" s="241"/>
      <c r="M574" s="241"/>
      <c r="N574" s="241"/>
      <c r="O574" s="241"/>
      <c r="P574" s="241"/>
      <c r="Q574" s="241"/>
      <c r="R574" s="241"/>
      <c r="S574" s="241"/>
      <c r="T574" s="241"/>
      <c r="U574" s="241" t="s">
        <v>711</v>
      </c>
      <c r="V574" s="241"/>
      <c r="W574" s="241"/>
      <c r="X574" s="241"/>
      <c r="Y574" s="241"/>
      <c r="Z574" s="241"/>
      <c r="AA574" s="241"/>
      <c r="AB574" s="241"/>
      <c r="AC574" s="241" t="s">
        <v>386</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row>
    <row r="575" spans="1:53" s="240" customFormat="1" ht="15" customHeight="1">
      <c r="A575" s="241"/>
      <c r="B575" s="241"/>
      <c r="C575" s="241"/>
      <c r="D575" s="241"/>
      <c r="E575" s="241"/>
      <c r="F575" s="241"/>
      <c r="G575" s="241"/>
      <c r="H575" s="241"/>
      <c r="I575" s="241"/>
      <c r="J575" s="241"/>
      <c r="K575" s="241"/>
      <c r="L575" s="241"/>
      <c r="M575" s="241"/>
      <c r="N575" s="241"/>
      <c r="O575" s="241"/>
      <c r="P575" s="241"/>
      <c r="Q575" s="241"/>
      <c r="R575" s="241"/>
      <c r="S575" s="241"/>
      <c r="T575" s="241"/>
      <c r="U575" s="241" t="s">
        <v>712</v>
      </c>
      <c r="V575" s="241"/>
      <c r="W575" s="241"/>
      <c r="X575" s="241"/>
      <c r="Y575" s="241"/>
      <c r="Z575" s="241"/>
      <c r="AA575" s="241"/>
      <c r="AB575" s="241"/>
      <c r="AC575" s="241" t="s">
        <v>350</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row>
    <row r="576" spans="1:53" s="240" customFormat="1" ht="15" customHeight="1">
      <c r="A576" s="241"/>
      <c r="B576" s="241"/>
      <c r="C576" s="241"/>
      <c r="D576" s="241"/>
      <c r="E576" s="241"/>
      <c r="F576" s="241"/>
      <c r="G576" s="241"/>
      <c r="H576" s="241"/>
      <c r="I576" s="241"/>
      <c r="J576" s="241"/>
      <c r="K576" s="241"/>
      <c r="L576" s="241"/>
      <c r="M576" s="241"/>
      <c r="N576" s="241"/>
      <c r="O576" s="241"/>
      <c r="P576" s="241"/>
      <c r="Q576" s="241"/>
      <c r="R576" s="241"/>
      <c r="S576" s="241"/>
      <c r="T576" s="241"/>
      <c r="U576" s="241" t="s">
        <v>713</v>
      </c>
      <c r="V576" s="241"/>
      <c r="W576" s="241"/>
      <c r="X576" s="241"/>
      <c r="Y576" s="241"/>
      <c r="Z576" s="241"/>
      <c r="AA576" s="241"/>
      <c r="AB576" s="241"/>
      <c r="AC576" s="241" t="s">
        <v>322</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row>
    <row r="577" spans="1:53" s="240" customFormat="1" ht="15" customHeight="1">
      <c r="A577" s="241"/>
      <c r="B577" s="241"/>
      <c r="C577" s="241"/>
      <c r="D577" s="241"/>
      <c r="E577" s="241"/>
      <c r="F577" s="241"/>
      <c r="G577" s="241"/>
      <c r="H577" s="241"/>
      <c r="I577" s="241"/>
      <c r="J577" s="241"/>
      <c r="K577" s="241"/>
      <c r="L577" s="241"/>
      <c r="M577" s="241"/>
      <c r="N577" s="241"/>
      <c r="O577" s="241"/>
      <c r="P577" s="241"/>
      <c r="Q577" s="241"/>
      <c r="R577" s="241"/>
      <c r="S577" s="241"/>
      <c r="T577" s="241"/>
      <c r="U577" s="241" t="s">
        <v>714</v>
      </c>
      <c r="V577" s="241"/>
      <c r="W577" s="241"/>
      <c r="X577" s="241"/>
      <c r="Y577" s="241"/>
      <c r="Z577" s="241"/>
      <c r="AA577" s="241"/>
      <c r="AB577" s="241"/>
      <c r="AC577" s="241" t="s">
        <v>325</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row>
    <row r="578" spans="1:53" s="240" customFormat="1" ht="15" customHeight="1">
      <c r="A578" s="241"/>
      <c r="B578" s="241"/>
      <c r="C578" s="241"/>
      <c r="D578" s="241"/>
      <c r="E578" s="241"/>
      <c r="F578" s="241"/>
      <c r="G578" s="241"/>
      <c r="H578" s="241"/>
      <c r="I578" s="241"/>
      <c r="J578" s="241"/>
      <c r="K578" s="241"/>
      <c r="L578" s="241"/>
      <c r="M578" s="241"/>
      <c r="N578" s="241"/>
      <c r="O578" s="241"/>
      <c r="P578" s="241"/>
      <c r="Q578" s="241"/>
      <c r="R578" s="241"/>
      <c r="S578" s="241"/>
      <c r="T578" s="241"/>
      <c r="U578" s="241" t="s">
        <v>715</v>
      </c>
      <c r="V578" s="241"/>
      <c r="W578" s="241"/>
      <c r="X578" s="241"/>
      <c r="Y578" s="241"/>
      <c r="Z578" s="241"/>
      <c r="AA578" s="241"/>
      <c r="AB578" s="241"/>
      <c r="AC578" s="241" t="s">
        <v>322</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row>
    <row r="579" spans="1:53" s="240" customFormat="1" ht="15" customHeight="1">
      <c r="A579" s="241"/>
      <c r="B579" s="241"/>
      <c r="C579" s="241"/>
      <c r="D579" s="241"/>
      <c r="E579" s="241"/>
      <c r="F579" s="241"/>
      <c r="G579" s="241"/>
      <c r="H579" s="241"/>
      <c r="I579" s="241"/>
      <c r="J579" s="241"/>
      <c r="K579" s="241"/>
      <c r="L579" s="241"/>
      <c r="M579" s="241"/>
      <c r="N579" s="241"/>
      <c r="O579" s="241"/>
      <c r="P579" s="241"/>
      <c r="Q579" s="241"/>
      <c r="R579" s="241"/>
      <c r="S579" s="241"/>
      <c r="T579" s="241"/>
      <c r="U579" s="241" t="s">
        <v>716</v>
      </c>
      <c r="V579" s="241"/>
      <c r="W579" s="241"/>
      <c r="X579" s="241"/>
      <c r="Y579" s="241"/>
      <c r="Z579" s="241"/>
      <c r="AA579" s="241"/>
      <c r="AB579" s="241"/>
      <c r="AC579" s="241" t="s">
        <v>316</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row>
    <row r="580" spans="1:53" s="240" customFormat="1" ht="15" customHeight="1">
      <c r="A580" s="241"/>
      <c r="B580" s="241"/>
      <c r="C580" s="241"/>
      <c r="D580" s="241"/>
      <c r="E580" s="241"/>
      <c r="F580" s="241"/>
      <c r="G580" s="241"/>
      <c r="H580" s="241"/>
      <c r="I580" s="241"/>
      <c r="J580" s="241"/>
      <c r="K580" s="241"/>
      <c r="L580" s="241"/>
      <c r="M580" s="241"/>
      <c r="N580" s="241"/>
      <c r="O580" s="241"/>
      <c r="P580" s="241"/>
      <c r="Q580" s="241"/>
      <c r="R580" s="241"/>
      <c r="S580" s="241"/>
      <c r="T580" s="241"/>
      <c r="U580" s="241" t="s">
        <v>717</v>
      </c>
      <c r="V580" s="241"/>
      <c r="W580" s="241"/>
      <c r="X580" s="241"/>
      <c r="Y580" s="241"/>
      <c r="Z580" s="241"/>
      <c r="AA580" s="241"/>
      <c r="AB580" s="241"/>
      <c r="AC580" s="241" t="s">
        <v>316</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row>
    <row r="581" spans="1:53" s="240" customFormat="1" ht="15" customHeight="1">
      <c r="A581" s="241"/>
      <c r="B581" s="241"/>
      <c r="C581" s="241"/>
      <c r="D581" s="241"/>
      <c r="E581" s="241"/>
      <c r="F581" s="241"/>
      <c r="G581" s="241"/>
      <c r="H581" s="241"/>
      <c r="I581" s="241"/>
      <c r="J581" s="241"/>
      <c r="K581" s="241"/>
      <c r="L581" s="241"/>
      <c r="M581" s="241"/>
      <c r="N581" s="241"/>
      <c r="O581" s="241"/>
      <c r="P581" s="241"/>
      <c r="Q581" s="241"/>
      <c r="R581" s="241"/>
      <c r="S581" s="241"/>
      <c r="T581" s="241"/>
      <c r="U581" s="241" t="s">
        <v>718</v>
      </c>
      <c r="V581" s="241"/>
      <c r="W581" s="241"/>
      <c r="X581" s="241"/>
      <c r="Y581" s="241"/>
      <c r="Z581" s="241"/>
      <c r="AA581" s="241"/>
      <c r="AB581" s="241"/>
      <c r="AC581" s="241" t="s">
        <v>366</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row>
    <row r="582" spans="1:53" s="240" customFormat="1" ht="15" customHeight="1">
      <c r="A582" s="241"/>
      <c r="B582" s="241"/>
      <c r="C582" s="241"/>
      <c r="D582" s="241"/>
      <c r="E582" s="241"/>
      <c r="F582" s="241"/>
      <c r="G582" s="241"/>
      <c r="H582" s="241"/>
      <c r="I582" s="241"/>
      <c r="J582" s="241"/>
      <c r="K582" s="241"/>
      <c r="L582" s="241"/>
      <c r="M582" s="241"/>
      <c r="N582" s="241"/>
      <c r="O582" s="241"/>
      <c r="P582" s="241"/>
      <c r="Q582" s="241"/>
      <c r="R582" s="241"/>
      <c r="S582" s="241"/>
      <c r="T582" s="241"/>
      <c r="U582" s="241" t="s">
        <v>719</v>
      </c>
      <c r="V582" s="241"/>
      <c r="W582" s="241"/>
      <c r="X582" s="241"/>
      <c r="Y582" s="241"/>
      <c r="Z582" s="241"/>
      <c r="AA582" s="241"/>
      <c r="AB582" s="241"/>
      <c r="AC582" s="241" t="s">
        <v>386</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row>
    <row r="583" spans="1:53" s="240" customFormat="1" ht="15" customHeight="1">
      <c r="A583" s="241"/>
      <c r="B583" s="241"/>
      <c r="C583" s="241"/>
      <c r="D583" s="241"/>
      <c r="E583" s="241"/>
      <c r="F583" s="241"/>
      <c r="G583" s="241"/>
      <c r="H583" s="241"/>
      <c r="I583" s="241"/>
      <c r="J583" s="241"/>
      <c r="K583" s="241"/>
      <c r="L583" s="241"/>
      <c r="M583" s="241"/>
      <c r="N583" s="241"/>
      <c r="O583" s="241"/>
      <c r="P583" s="241"/>
      <c r="Q583" s="241"/>
      <c r="R583" s="241"/>
      <c r="S583" s="241"/>
      <c r="T583" s="241"/>
      <c r="U583" s="241" t="s">
        <v>720</v>
      </c>
      <c r="V583" s="241"/>
      <c r="W583" s="241"/>
      <c r="X583" s="241"/>
      <c r="Y583" s="241"/>
      <c r="Z583" s="241"/>
      <c r="AA583" s="241"/>
      <c r="AB583" s="241"/>
      <c r="AC583" s="241" t="s">
        <v>322</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row>
    <row r="584" spans="1:53" s="240" customFormat="1" ht="15" customHeight="1">
      <c r="A584" s="241"/>
      <c r="B584" s="241"/>
      <c r="C584" s="241"/>
      <c r="D584" s="241"/>
      <c r="E584" s="241"/>
      <c r="F584" s="241"/>
      <c r="G584" s="241"/>
      <c r="H584" s="241"/>
      <c r="I584" s="241"/>
      <c r="J584" s="241"/>
      <c r="K584" s="241"/>
      <c r="L584" s="241"/>
      <c r="M584" s="241"/>
      <c r="N584" s="241"/>
      <c r="O584" s="241"/>
      <c r="P584" s="241"/>
      <c r="Q584" s="241"/>
      <c r="R584" s="241"/>
      <c r="S584" s="241"/>
      <c r="T584" s="241"/>
      <c r="U584" s="241" t="s">
        <v>721</v>
      </c>
      <c r="V584" s="241"/>
      <c r="W584" s="241"/>
      <c r="X584" s="241"/>
      <c r="Y584" s="241"/>
      <c r="Z584" s="241"/>
      <c r="AA584" s="241"/>
      <c r="AB584" s="241"/>
      <c r="AC584" s="241" t="s">
        <v>322</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row>
    <row r="585" spans="1:53" s="240" customFormat="1" ht="15" customHeight="1">
      <c r="A585" s="241"/>
      <c r="B585" s="241"/>
      <c r="C585" s="241"/>
      <c r="D585" s="241"/>
      <c r="E585" s="241"/>
      <c r="F585" s="241"/>
      <c r="G585" s="241"/>
      <c r="H585" s="241"/>
      <c r="I585" s="241"/>
      <c r="J585" s="241"/>
      <c r="K585" s="241"/>
      <c r="L585" s="241"/>
      <c r="M585" s="241"/>
      <c r="N585" s="241"/>
      <c r="O585" s="241"/>
      <c r="P585" s="241"/>
      <c r="Q585" s="241"/>
      <c r="R585" s="241"/>
      <c r="S585" s="241"/>
      <c r="T585" s="241"/>
      <c r="U585" s="241" t="s">
        <v>722</v>
      </c>
      <c r="V585" s="241"/>
      <c r="W585" s="241"/>
      <c r="X585" s="241"/>
      <c r="Y585" s="241"/>
      <c r="Z585" s="241"/>
      <c r="AA585" s="241"/>
      <c r="AB585" s="241"/>
      <c r="AC585" s="241" t="s">
        <v>316</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row>
    <row r="586" spans="1:53" s="240" customFormat="1" ht="15" customHeight="1">
      <c r="A586" s="241"/>
      <c r="B586" s="241"/>
      <c r="C586" s="241"/>
      <c r="D586" s="241"/>
      <c r="E586" s="241"/>
      <c r="F586" s="241"/>
      <c r="G586" s="241"/>
      <c r="H586" s="241"/>
      <c r="I586" s="241"/>
      <c r="J586" s="241"/>
      <c r="K586" s="241"/>
      <c r="L586" s="241"/>
      <c r="M586" s="241"/>
      <c r="N586" s="241"/>
      <c r="O586" s="241"/>
      <c r="P586" s="241"/>
      <c r="Q586" s="241"/>
      <c r="R586" s="241"/>
      <c r="S586" s="241"/>
      <c r="T586" s="241"/>
      <c r="U586" s="241" t="s">
        <v>723</v>
      </c>
      <c r="V586" s="241"/>
      <c r="W586" s="241"/>
      <c r="X586" s="241"/>
      <c r="Y586" s="241"/>
      <c r="Z586" s="241"/>
      <c r="AA586" s="241"/>
      <c r="AB586" s="241"/>
      <c r="AC586" s="241" t="s">
        <v>386</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row>
    <row r="587" spans="1:53" s="240" customFormat="1" ht="15" customHeight="1">
      <c r="A587" s="241"/>
      <c r="B587" s="241"/>
      <c r="C587" s="241"/>
      <c r="D587" s="241"/>
      <c r="E587" s="241"/>
      <c r="F587" s="241"/>
      <c r="G587" s="241"/>
      <c r="H587" s="241"/>
      <c r="I587" s="241"/>
      <c r="J587" s="241"/>
      <c r="K587" s="241"/>
      <c r="L587" s="241"/>
      <c r="M587" s="241"/>
      <c r="N587" s="241"/>
      <c r="O587" s="241"/>
      <c r="P587" s="241"/>
      <c r="Q587" s="241"/>
      <c r="R587" s="241"/>
      <c r="S587" s="241"/>
      <c r="T587" s="241"/>
      <c r="U587" s="241" t="s">
        <v>724</v>
      </c>
      <c r="V587" s="241"/>
      <c r="W587" s="241"/>
      <c r="X587" s="241"/>
      <c r="Y587" s="241"/>
      <c r="Z587" s="241"/>
      <c r="AA587" s="241"/>
      <c r="AB587" s="241"/>
      <c r="AC587" s="241" t="s">
        <v>350</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row>
    <row r="588" spans="1:53" s="240" customFormat="1" ht="15" customHeight="1">
      <c r="A588" s="241"/>
      <c r="B588" s="241"/>
      <c r="C588" s="241"/>
      <c r="D588" s="241"/>
      <c r="E588" s="241"/>
      <c r="F588" s="241"/>
      <c r="G588" s="241"/>
      <c r="H588" s="241"/>
      <c r="I588" s="241"/>
      <c r="J588" s="241"/>
      <c r="K588" s="241"/>
      <c r="L588" s="241"/>
      <c r="M588" s="241"/>
      <c r="N588" s="241"/>
      <c r="O588" s="241"/>
      <c r="P588" s="241"/>
      <c r="Q588" s="241"/>
      <c r="R588" s="241"/>
      <c r="S588" s="241"/>
      <c r="T588" s="241"/>
      <c r="U588" s="241" t="s">
        <v>725</v>
      </c>
      <c r="V588" s="241"/>
      <c r="W588" s="241"/>
      <c r="X588" s="241"/>
      <c r="Y588" s="241"/>
      <c r="Z588" s="241"/>
      <c r="AA588" s="241"/>
      <c r="AB588" s="241"/>
      <c r="AC588" s="241" t="s">
        <v>313</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row>
    <row r="589" spans="1:53" s="240" customFormat="1" ht="15" customHeight="1">
      <c r="A589" s="241"/>
      <c r="B589" s="241"/>
      <c r="C589" s="241"/>
      <c r="D589" s="241"/>
      <c r="E589" s="241"/>
      <c r="F589" s="241"/>
      <c r="G589" s="241"/>
      <c r="H589" s="241"/>
      <c r="I589" s="241"/>
      <c r="J589" s="241"/>
      <c r="K589" s="241"/>
      <c r="L589" s="241"/>
      <c r="M589" s="241"/>
      <c r="N589" s="241"/>
      <c r="O589" s="241"/>
      <c r="P589" s="241"/>
      <c r="Q589" s="241"/>
      <c r="R589" s="241"/>
      <c r="S589" s="241"/>
      <c r="T589" s="241"/>
      <c r="U589" s="241" t="s">
        <v>726</v>
      </c>
      <c r="V589" s="241"/>
      <c r="W589" s="241"/>
      <c r="X589" s="241"/>
      <c r="Y589" s="241"/>
      <c r="Z589" s="241"/>
      <c r="AA589" s="241"/>
      <c r="AB589" s="241"/>
      <c r="AC589" s="241" t="s">
        <v>386</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row>
    <row r="590" spans="1:53" s="240" customFormat="1" ht="15" customHeight="1">
      <c r="A590" s="241"/>
      <c r="B590" s="241"/>
      <c r="C590" s="241"/>
      <c r="D590" s="241"/>
      <c r="E590" s="241"/>
      <c r="F590" s="241"/>
      <c r="G590" s="241"/>
      <c r="H590" s="241"/>
      <c r="I590" s="241"/>
      <c r="J590" s="241"/>
      <c r="K590" s="241"/>
      <c r="L590" s="241"/>
      <c r="M590" s="241"/>
      <c r="N590" s="241"/>
      <c r="O590" s="241"/>
      <c r="P590" s="241"/>
      <c r="Q590" s="241"/>
      <c r="R590" s="241"/>
      <c r="S590" s="241"/>
      <c r="T590" s="241"/>
      <c r="U590" s="241" t="s">
        <v>727</v>
      </c>
      <c r="V590" s="241"/>
      <c r="W590" s="241"/>
      <c r="X590" s="241"/>
      <c r="Y590" s="241"/>
      <c r="Z590" s="241"/>
      <c r="AA590" s="241"/>
      <c r="AB590" s="241"/>
      <c r="AC590" s="241" t="s">
        <v>325</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row>
    <row r="591" spans="1:53" s="240" customFormat="1" ht="15" customHeight="1">
      <c r="A591" s="241"/>
      <c r="B591" s="241"/>
      <c r="C591" s="241"/>
      <c r="D591" s="241"/>
      <c r="E591" s="241"/>
      <c r="F591" s="241"/>
      <c r="G591" s="241"/>
      <c r="H591" s="241"/>
      <c r="I591" s="241"/>
      <c r="J591" s="241"/>
      <c r="K591" s="241"/>
      <c r="L591" s="241"/>
      <c r="M591" s="241"/>
      <c r="N591" s="241"/>
      <c r="O591" s="241"/>
      <c r="P591" s="241"/>
      <c r="Q591" s="241"/>
      <c r="R591" s="241"/>
      <c r="S591" s="241"/>
      <c r="T591" s="241"/>
      <c r="U591" s="241" t="s">
        <v>728</v>
      </c>
      <c r="V591" s="241"/>
      <c r="W591" s="241"/>
      <c r="X591" s="241"/>
      <c r="Y591" s="241"/>
      <c r="Z591" s="241"/>
      <c r="AA591" s="241"/>
      <c r="AB591" s="241"/>
      <c r="AC591" s="241" t="s">
        <v>386</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row>
    <row r="592" spans="1:53" s="240" customFormat="1" ht="15" customHeight="1">
      <c r="A592" s="241"/>
      <c r="B592" s="241"/>
      <c r="C592" s="241"/>
      <c r="D592" s="241"/>
      <c r="E592" s="241"/>
      <c r="F592" s="241"/>
      <c r="G592" s="241"/>
      <c r="H592" s="241"/>
      <c r="I592" s="241"/>
      <c r="J592" s="241"/>
      <c r="K592" s="241"/>
      <c r="L592" s="241"/>
      <c r="M592" s="241"/>
      <c r="N592" s="241"/>
      <c r="O592" s="241"/>
      <c r="P592" s="241"/>
      <c r="Q592" s="241"/>
      <c r="R592" s="241"/>
      <c r="S592" s="241"/>
      <c r="T592" s="241"/>
      <c r="U592" s="241" t="s">
        <v>729</v>
      </c>
      <c r="V592" s="241"/>
      <c r="W592" s="241"/>
      <c r="X592" s="241"/>
      <c r="Y592" s="241"/>
      <c r="Z592" s="241"/>
      <c r="AA592" s="241"/>
      <c r="AB592" s="241"/>
      <c r="AC592" s="241" t="s">
        <v>316</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row>
    <row r="593" spans="1:49" s="240" customFormat="1" ht="15" customHeight="1">
      <c r="A593" s="241"/>
      <c r="B593" s="241"/>
      <c r="C593" s="241"/>
      <c r="D593" s="241"/>
      <c r="E593" s="241"/>
      <c r="F593" s="241"/>
      <c r="G593" s="241"/>
      <c r="H593" s="241"/>
      <c r="I593" s="241"/>
      <c r="J593" s="241"/>
      <c r="K593" s="241"/>
      <c r="L593" s="241"/>
      <c r="M593" s="241"/>
      <c r="N593" s="241"/>
      <c r="O593" s="241"/>
      <c r="P593" s="241"/>
      <c r="Q593" s="241"/>
      <c r="R593" s="241"/>
      <c r="S593" s="241"/>
      <c r="T593" s="241"/>
      <c r="U593" s="241" t="s">
        <v>730</v>
      </c>
      <c r="V593" s="241"/>
      <c r="W593" s="241"/>
      <c r="X593" s="241"/>
      <c r="Y593" s="241"/>
      <c r="Z593" s="241"/>
      <c r="AA593" s="241"/>
      <c r="AB593" s="241"/>
      <c r="AC593" s="241" t="s">
        <v>366</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row>
    <row r="594" spans="1:49" s="240" customFormat="1" ht="15" customHeight="1">
      <c r="A594" s="241"/>
      <c r="B594" s="241"/>
      <c r="C594" s="241"/>
      <c r="D594" s="241"/>
      <c r="E594" s="241"/>
      <c r="F594" s="241"/>
      <c r="G594" s="241"/>
      <c r="H594" s="241"/>
      <c r="I594" s="241"/>
      <c r="J594" s="241"/>
      <c r="K594" s="241"/>
      <c r="L594" s="241"/>
      <c r="M594" s="241"/>
      <c r="N594" s="241"/>
      <c r="O594" s="241"/>
      <c r="P594" s="241"/>
      <c r="Q594" s="241"/>
      <c r="R594" s="241"/>
      <c r="S594" s="241"/>
      <c r="T594" s="241"/>
      <c r="U594" s="241" t="s">
        <v>731</v>
      </c>
      <c r="V594" s="241"/>
      <c r="W594" s="241"/>
      <c r="X594" s="241"/>
      <c r="Y594" s="241"/>
      <c r="Z594" s="241"/>
      <c r="AA594" s="241"/>
      <c r="AB594" s="241"/>
      <c r="AC594" s="241" t="s">
        <v>311</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row>
    <row r="595" spans="1:49" s="240" customFormat="1" ht="15" customHeight="1">
      <c r="A595" s="241"/>
      <c r="B595" s="241"/>
      <c r="C595" s="241"/>
      <c r="D595" s="241"/>
      <c r="E595" s="241"/>
      <c r="F595" s="241"/>
      <c r="G595" s="241"/>
      <c r="H595" s="241"/>
      <c r="I595" s="241"/>
      <c r="J595" s="241"/>
      <c r="K595" s="241"/>
      <c r="L595" s="241"/>
      <c r="M595" s="241"/>
      <c r="N595" s="241"/>
      <c r="O595" s="241"/>
      <c r="P595" s="241"/>
      <c r="Q595" s="241"/>
      <c r="R595" s="241"/>
      <c r="S595" s="241"/>
      <c r="T595" s="241"/>
      <c r="U595" s="241" t="s">
        <v>732</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row>
    <row r="596" spans="1:49" s="240" customFormat="1" ht="15" customHeight="1">
      <c r="A596" s="241"/>
      <c r="B596" s="241"/>
      <c r="C596" s="241"/>
      <c r="D596" s="241"/>
      <c r="E596" s="241"/>
      <c r="F596" s="241"/>
      <c r="G596" s="241"/>
      <c r="H596" s="241"/>
      <c r="I596" s="241"/>
      <c r="J596" s="241"/>
      <c r="K596" s="241"/>
      <c r="L596" s="241"/>
      <c r="M596" s="241"/>
      <c r="N596" s="241"/>
      <c r="O596" s="241"/>
      <c r="P596" s="241"/>
      <c r="Q596" s="241"/>
      <c r="R596" s="241"/>
      <c r="S596" s="241"/>
      <c r="T596" s="241"/>
      <c r="U596" s="241" t="s">
        <v>733</v>
      </c>
      <c r="V596" s="241"/>
      <c r="W596" s="241"/>
      <c r="X596" s="241"/>
      <c r="Y596" s="241"/>
      <c r="Z596" s="241"/>
      <c r="AA596" s="241"/>
      <c r="AB596" s="241"/>
      <c r="AC596" s="241" t="s">
        <v>313</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row>
    <row r="597" spans="1:49" s="240" customFormat="1" ht="15" customHeight="1">
      <c r="A597" s="241"/>
      <c r="B597" s="241"/>
      <c r="C597" s="241"/>
      <c r="D597" s="241"/>
      <c r="E597" s="241"/>
      <c r="F597" s="241"/>
      <c r="G597" s="241"/>
      <c r="H597" s="241"/>
      <c r="I597" s="241"/>
      <c r="J597" s="241"/>
      <c r="K597" s="241"/>
      <c r="L597" s="241"/>
      <c r="M597" s="241"/>
      <c r="N597" s="241"/>
      <c r="O597" s="241"/>
      <c r="P597" s="241"/>
      <c r="Q597" s="241"/>
      <c r="R597" s="241"/>
      <c r="S597" s="241"/>
      <c r="T597" s="241"/>
      <c r="U597" s="241" t="s">
        <v>734</v>
      </c>
      <c r="V597" s="241"/>
      <c r="W597" s="241"/>
      <c r="X597" s="241"/>
      <c r="Y597" s="241"/>
      <c r="Z597" s="241"/>
      <c r="AA597" s="241"/>
      <c r="AB597" s="241"/>
      <c r="AC597" s="241" t="s">
        <v>309</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row>
    <row r="598" spans="1:49" s="240" customFormat="1" ht="15" customHeight="1">
      <c r="A598" s="241"/>
      <c r="B598" s="241"/>
      <c r="C598" s="241"/>
      <c r="D598" s="241"/>
      <c r="E598" s="241"/>
      <c r="F598" s="241"/>
      <c r="G598" s="241"/>
      <c r="H598" s="241"/>
      <c r="I598" s="241"/>
      <c r="J598" s="241"/>
      <c r="K598" s="241"/>
      <c r="L598" s="241"/>
      <c r="M598" s="241"/>
      <c r="N598" s="241"/>
      <c r="O598" s="241"/>
      <c r="P598" s="241"/>
      <c r="Q598" s="241"/>
      <c r="R598" s="241"/>
      <c r="S598" s="241"/>
      <c r="T598" s="241"/>
      <c r="U598" s="241" t="s">
        <v>735</v>
      </c>
      <c r="V598" s="241"/>
      <c r="W598" s="241"/>
      <c r="X598" s="241"/>
      <c r="Y598" s="241"/>
      <c r="Z598" s="241"/>
      <c r="AA598" s="241"/>
      <c r="AB598" s="241"/>
      <c r="AC598" s="241" t="s">
        <v>366</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row>
    <row r="599" spans="1:49" s="240" customFormat="1" ht="15" customHeight="1">
      <c r="A599" s="241"/>
      <c r="B599" s="241"/>
      <c r="C599" s="241"/>
      <c r="D599" s="241"/>
      <c r="E599" s="241"/>
      <c r="F599" s="241"/>
      <c r="G599" s="241"/>
      <c r="H599" s="241"/>
      <c r="I599" s="241"/>
      <c r="J599" s="241"/>
      <c r="K599" s="241"/>
      <c r="L599" s="241"/>
      <c r="M599" s="241"/>
      <c r="N599" s="241"/>
      <c r="O599" s="241"/>
      <c r="P599" s="241"/>
      <c r="Q599" s="241"/>
      <c r="R599" s="241"/>
      <c r="S599" s="241"/>
      <c r="T599" s="241"/>
      <c r="U599" s="241" t="s">
        <v>273</v>
      </c>
      <c r="V599" s="241"/>
      <c r="W599" s="241"/>
      <c r="X599" s="241"/>
      <c r="Y599" s="241"/>
      <c r="Z599" s="241"/>
      <c r="AA599" s="241"/>
      <c r="AB599" s="241"/>
      <c r="AC599" s="241" t="s">
        <v>350</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row>
    <row r="600" spans="1:49" s="240" customFormat="1" ht="15" customHeight="1">
      <c r="A600" s="241"/>
      <c r="B600" s="241"/>
      <c r="C600" s="241"/>
      <c r="D600" s="241"/>
      <c r="E600" s="241"/>
      <c r="F600" s="241"/>
      <c r="G600" s="241"/>
      <c r="H600" s="241"/>
      <c r="I600" s="241"/>
      <c r="J600" s="241"/>
      <c r="K600" s="241"/>
      <c r="L600" s="241"/>
      <c r="M600" s="241"/>
      <c r="N600" s="241"/>
      <c r="O600" s="241"/>
      <c r="P600" s="241"/>
      <c r="Q600" s="241"/>
      <c r="R600" s="241"/>
      <c r="S600" s="241"/>
      <c r="T600" s="241"/>
      <c r="U600" s="241" t="s">
        <v>736</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row>
    <row r="601" spans="1:49" s="240" customFormat="1" ht="15" customHeight="1">
      <c r="A601" s="241"/>
      <c r="B601" s="241"/>
      <c r="C601" s="241"/>
      <c r="D601" s="241"/>
      <c r="E601" s="241"/>
      <c r="F601" s="241"/>
      <c r="G601" s="241"/>
      <c r="H601" s="241"/>
      <c r="I601" s="241"/>
      <c r="J601" s="241"/>
      <c r="K601" s="241"/>
      <c r="L601" s="241"/>
      <c r="M601" s="241"/>
      <c r="N601" s="241"/>
      <c r="O601" s="241"/>
      <c r="P601" s="241"/>
      <c r="Q601" s="241"/>
      <c r="R601" s="241"/>
      <c r="S601" s="241"/>
      <c r="T601" s="241"/>
      <c r="U601" s="241" t="s">
        <v>737</v>
      </c>
      <c r="V601" s="241"/>
      <c r="W601" s="241"/>
      <c r="X601" s="241"/>
      <c r="Y601" s="241"/>
      <c r="Z601" s="241"/>
      <c r="AA601" s="241"/>
      <c r="AB601" s="241"/>
      <c r="AC601" s="241" t="s">
        <v>325</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row>
    <row r="602" spans="1:49" s="240" customFormat="1" ht="15" customHeight="1">
      <c r="A602" s="241"/>
      <c r="B602" s="241"/>
      <c r="C602" s="241"/>
      <c r="D602" s="241"/>
      <c r="E602" s="241"/>
      <c r="F602" s="241"/>
      <c r="G602" s="241"/>
      <c r="H602" s="241"/>
      <c r="I602" s="241"/>
      <c r="J602" s="241"/>
      <c r="K602" s="241"/>
      <c r="L602" s="241"/>
      <c r="M602" s="241"/>
      <c r="N602" s="241"/>
      <c r="O602" s="241"/>
      <c r="P602" s="241"/>
      <c r="Q602" s="241"/>
      <c r="R602" s="241"/>
      <c r="S602" s="241"/>
      <c r="T602" s="241"/>
      <c r="U602" s="241" t="s">
        <v>738</v>
      </c>
      <c r="V602" s="241"/>
      <c r="W602" s="241"/>
      <c r="X602" s="241"/>
      <c r="Y602" s="241"/>
      <c r="Z602" s="241"/>
      <c r="AA602" s="241"/>
      <c r="AB602" s="241"/>
      <c r="AC602" s="241" t="s">
        <v>313</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row>
    <row r="603" spans="1:49" s="240" customFormat="1" ht="15" customHeight="1">
      <c r="A603" s="241"/>
      <c r="B603" s="241"/>
      <c r="C603" s="241"/>
      <c r="D603" s="241"/>
      <c r="E603" s="241"/>
      <c r="F603" s="241"/>
      <c r="G603" s="241"/>
      <c r="H603" s="241"/>
      <c r="I603" s="241"/>
      <c r="J603" s="241"/>
      <c r="K603" s="241"/>
      <c r="L603" s="241"/>
      <c r="M603" s="241"/>
      <c r="N603" s="241"/>
      <c r="O603" s="241"/>
      <c r="P603" s="241"/>
      <c r="Q603" s="241"/>
      <c r="R603" s="241"/>
      <c r="S603" s="241"/>
      <c r="T603" s="241"/>
      <c r="U603" s="241" t="s">
        <v>739</v>
      </c>
      <c r="V603" s="241"/>
      <c r="W603" s="241"/>
      <c r="X603" s="241"/>
      <c r="Y603" s="241"/>
      <c r="Z603" s="241"/>
      <c r="AA603" s="241"/>
      <c r="AB603" s="241"/>
      <c r="AC603" s="241" t="s">
        <v>313</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row>
    <row r="604" spans="1:49" s="240" customFormat="1" ht="15" customHeight="1">
      <c r="A604" s="241"/>
      <c r="B604" s="241"/>
      <c r="C604" s="241"/>
      <c r="D604" s="241"/>
      <c r="E604" s="241"/>
      <c r="F604" s="241"/>
      <c r="G604" s="241"/>
      <c r="H604" s="241"/>
      <c r="I604" s="241"/>
      <c r="J604" s="241"/>
      <c r="K604" s="241"/>
      <c r="L604" s="241"/>
      <c r="M604" s="241"/>
      <c r="N604" s="241"/>
      <c r="O604" s="241"/>
      <c r="P604" s="241"/>
      <c r="Q604" s="241"/>
      <c r="R604" s="241"/>
      <c r="S604" s="241"/>
      <c r="T604" s="241"/>
      <c r="U604" s="241" t="s">
        <v>740</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row>
    <row r="605" spans="1:49" s="240" customFormat="1" ht="15" customHeight="1">
      <c r="A605" s="241"/>
      <c r="B605" s="241"/>
      <c r="C605" s="241"/>
      <c r="D605" s="241"/>
      <c r="E605" s="241"/>
      <c r="F605" s="241"/>
      <c r="G605" s="241"/>
      <c r="H605" s="241"/>
      <c r="I605" s="241"/>
      <c r="J605" s="241"/>
      <c r="K605" s="241"/>
      <c r="L605" s="241"/>
      <c r="M605" s="241"/>
      <c r="N605" s="241"/>
      <c r="O605" s="241"/>
      <c r="P605" s="241"/>
      <c r="Q605" s="241"/>
      <c r="R605" s="241"/>
      <c r="S605" s="241"/>
      <c r="T605" s="241"/>
      <c r="U605" s="241" t="s">
        <v>741</v>
      </c>
      <c r="V605" s="241"/>
      <c r="W605" s="241"/>
      <c r="X605" s="241"/>
      <c r="Y605" s="241"/>
      <c r="Z605" s="241"/>
      <c r="AA605" s="241"/>
      <c r="AB605" s="241"/>
      <c r="AC605" s="241" t="s">
        <v>325</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row>
    <row r="606" spans="1:49" s="240" customFormat="1" ht="15" customHeight="1">
      <c r="A606" s="241"/>
      <c r="B606" s="241"/>
      <c r="C606" s="241"/>
      <c r="D606" s="241"/>
      <c r="E606" s="241"/>
      <c r="F606" s="241"/>
      <c r="G606" s="241"/>
      <c r="H606" s="241"/>
      <c r="I606" s="241"/>
      <c r="J606" s="241"/>
      <c r="K606" s="241"/>
      <c r="L606" s="241"/>
      <c r="M606" s="241"/>
      <c r="N606" s="241"/>
      <c r="O606" s="241"/>
      <c r="P606" s="241"/>
      <c r="Q606" s="241"/>
      <c r="R606" s="241"/>
      <c r="S606" s="241"/>
      <c r="T606" s="241"/>
      <c r="U606" s="241" t="s">
        <v>742</v>
      </c>
      <c r="V606" s="241"/>
      <c r="W606" s="241"/>
      <c r="X606" s="241"/>
      <c r="Y606" s="241"/>
      <c r="Z606" s="241"/>
      <c r="AA606" s="241"/>
      <c r="AB606" s="241"/>
      <c r="AC606" s="241" t="s">
        <v>311</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row>
    <row r="607" spans="1:49" s="240" customFormat="1" ht="15" customHeight="1">
      <c r="A607" s="241"/>
      <c r="B607" s="241"/>
      <c r="C607" s="241"/>
      <c r="D607" s="241"/>
      <c r="E607" s="241"/>
      <c r="F607" s="241"/>
      <c r="G607" s="241"/>
      <c r="H607" s="241"/>
      <c r="I607" s="241"/>
      <c r="J607" s="241"/>
      <c r="K607" s="241"/>
      <c r="L607" s="241"/>
      <c r="M607" s="241"/>
      <c r="N607" s="241"/>
      <c r="O607" s="241"/>
      <c r="P607" s="241"/>
      <c r="Q607" s="241"/>
      <c r="R607" s="241"/>
      <c r="S607" s="241"/>
      <c r="T607" s="241"/>
      <c r="U607" s="241" t="s">
        <v>743</v>
      </c>
      <c r="V607" s="241"/>
      <c r="W607" s="241"/>
      <c r="X607" s="241"/>
      <c r="Y607" s="241"/>
      <c r="Z607" s="241"/>
      <c r="AA607" s="241"/>
      <c r="AB607" s="241"/>
      <c r="AC607" s="241" t="s">
        <v>322</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row>
    <row r="608" spans="1:49" s="240" customFormat="1" ht="15" customHeight="1">
      <c r="A608" s="241"/>
      <c r="B608" s="241"/>
      <c r="C608" s="241"/>
      <c r="D608" s="241"/>
      <c r="E608" s="241"/>
      <c r="F608" s="241"/>
      <c r="G608" s="241"/>
      <c r="H608" s="241"/>
      <c r="I608" s="241"/>
      <c r="J608" s="241"/>
      <c r="K608" s="241"/>
      <c r="L608" s="241"/>
      <c r="M608" s="241"/>
      <c r="N608" s="241"/>
      <c r="O608" s="241"/>
      <c r="P608" s="241"/>
      <c r="Q608" s="241"/>
      <c r="R608" s="241"/>
      <c r="S608" s="241"/>
      <c r="T608" s="241"/>
      <c r="U608" s="241" t="s">
        <v>744</v>
      </c>
      <c r="V608" s="241"/>
      <c r="W608" s="241"/>
      <c r="X608" s="241"/>
      <c r="Y608" s="241"/>
      <c r="Z608" s="241"/>
      <c r="AA608" s="241"/>
      <c r="AB608" s="241"/>
      <c r="AC608" s="241" t="s">
        <v>313</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row>
    <row r="609" spans="1:49" s="240" customFormat="1" ht="15" customHeight="1">
      <c r="A609" s="241"/>
      <c r="B609" s="241"/>
      <c r="C609" s="241"/>
      <c r="D609" s="241"/>
      <c r="E609" s="241"/>
      <c r="F609" s="241"/>
      <c r="G609" s="241"/>
      <c r="H609" s="241"/>
      <c r="I609" s="241"/>
      <c r="J609" s="241"/>
      <c r="K609" s="241"/>
      <c r="L609" s="241"/>
      <c r="M609" s="241"/>
      <c r="N609" s="241"/>
      <c r="O609" s="241"/>
      <c r="P609" s="241"/>
      <c r="Q609" s="241"/>
      <c r="R609" s="241"/>
      <c r="S609" s="241"/>
      <c r="T609" s="241"/>
      <c r="U609" s="241" t="s">
        <v>745</v>
      </c>
      <c r="V609" s="241"/>
      <c r="W609" s="241"/>
      <c r="X609" s="241"/>
      <c r="Y609" s="241"/>
      <c r="Z609" s="241"/>
      <c r="AA609" s="241"/>
      <c r="AB609" s="241"/>
      <c r="AC609" s="241" t="s">
        <v>325</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row>
    <row r="610" spans="1:49" s="240" customFormat="1" ht="15" customHeight="1">
      <c r="A610" s="241"/>
      <c r="B610" s="241"/>
      <c r="C610" s="241"/>
      <c r="D610" s="241"/>
      <c r="E610" s="241"/>
      <c r="F610" s="241"/>
      <c r="G610" s="241"/>
      <c r="H610" s="241"/>
      <c r="I610" s="241"/>
      <c r="J610" s="241"/>
      <c r="K610" s="241"/>
      <c r="L610" s="241"/>
      <c r="M610" s="241"/>
      <c r="N610" s="241"/>
      <c r="O610" s="241"/>
      <c r="P610" s="241"/>
      <c r="Q610" s="241"/>
      <c r="R610" s="241"/>
      <c r="S610" s="241"/>
      <c r="T610" s="241"/>
      <c r="U610" s="241" t="s">
        <v>746</v>
      </c>
      <c r="V610" s="241"/>
      <c r="W610" s="241"/>
      <c r="X610" s="241"/>
      <c r="Y610" s="241"/>
      <c r="Z610" s="241"/>
      <c r="AA610" s="241"/>
      <c r="AB610" s="241"/>
      <c r="AC610" s="241" t="s">
        <v>313</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row>
    <row r="611" spans="1:49" s="240" customFormat="1" ht="15" customHeight="1">
      <c r="A611" s="241"/>
      <c r="B611" s="241"/>
      <c r="C611" s="241"/>
      <c r="D611" s="241"/>
      <c r="E611" s="241"/>
      <c r="F611" s="241"/>
      <c r="G611" s="241"/>
      <c r="H611" s="241"/>
      <c r="I611" s="241"/>
      <c r="J611" s="241"/>
      <c r="K611" s="241"/>
      <c r="L611" s="241"/>
      <c r="M611" s="241"/>
      <c r="N611" s="241"/>
      <c r="O611" s="241"/>
      <c r="P611" s="241"/>
      <c r="Q611" s="241"/>
      <c r="R611" s="241"/>
      <c r="S611" s="241"/>
      <c r="T611" s="241"/>
      <c r="U611" s="241" t="s">
        <v>747</v>
      </c>
      <c r="V611" s="241"/>
      <c r="W611" s="241"/>
      <c r="X611" s="241"/>
      <c r="Y611" s="241"/>
      <c r="Z611" s="241"/>
      <c r="AA611" s="241"/>
      <c r="AB611" s="241"/>
      <c r="AC611" s="241" t="s">
        <v>309</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row>
    <row r="612" spans="1:49" s="240" customFormat="1" ht="15" customHeight="1">
      <c r="A612" s="241"/>
      <c r="B612" s="241"/>
      <c r="C612" s="241"/>
      <c r="D612" s="241"/>
      <c r="E612" s="241"/>
      <c r="F612" s="241"/>
      <c r="G612" s="241"/>
      <c r="H612" s="241"/>
      <c r="I612" s="241"/>
      <c r="J612" s="241"/>
      <c r="K612" s="241"/>
      <c r="L612" s="241"/>
      <c r="M612" s="241"/>
      <c r="N612" s="241"/>
      <c r="O612" s="241"/>
      <c r="P612" s="241"/>
      <c r="Q612" s="241"/>
      <c r="R612" s="241"/>
      <c r="S612" s="241"/>
      <c r="T612" s="241"/>
      <c r="U612" s="241" t="s">
        <v>748</v>
      </c>
      <c r="V612" s="241"/>
      <c r="W612" s="241"/>
      <c r="X612" s="241"/>
      <c r="Y612" s="241"/>
      <c r="Z612" s="241"/>
      <c r="AA612" s="241"/>
      <c r="AB612" s="241"/>
      <c r="AC612" s="241" t="s">
        <v>386</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row>
    <row r="613" spans="1:49" s="240" customFormat="1" ht="15" customHeight="1">
      <c r="A613" s="241"/>
      <c r="B613" s="241"/>
      <c r="C613" s="241"/>
      <c r="D613" s="241"/>
      <c r="E613" s="241"/>
      <c r="F613" s="241"/>
      <c r="G613" s="241"/>
      <c r="H613" s="241"/>
      <c r="I613" s="241"/>
      <c r="J613" s="241"/>
      <c r="K613" s="241"/>
      <c r="L613" s="241"/>
      <c r="M613" s="241"/>
      <c r="N613" s="241"/>
      <c r="O613" s="241"/>
      <c r="P613" s="241"/>
      <c r="Q613" s="241"/>
      <c r="R613" s="241"/>
      <c r="S613" s="241"/>
      <c r="T613" s="241"/>
      <c r="U613" s="241" t="s">
        <v>749</v>
      </c>
      <c r="V613" s="241"/>
      <c r="W613" s="241"/>
      <c r="X613" s="241"/>
      <c r="Y613" s="241"/>
      <c r="Z613" s="241"/>
      <c r="AA613" s="241"/>
      <c r="AB613" s="241"/>
      <c r="AC613" s="241" t="s">
        <v>313</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row>
    <row r="614" spans="1:49" s="240" customFormat="1" ht="15" customHeight="1">
      <c r="A614" s="241"/>
      <c r="B614" s="241"/>
      <c r="C614" s="241"/>
      <c r="D614" s="241"/>
      <c r="E614" s="241"/>
      <c r="F614" s="241"/>
      <c r="G614" s="241"/>
      <c r="H614" s="241"/>
      <c r="I614" s="241"/>
      <c r="J614" s="241"/>
      <c r="K614" s="241"/>
      <c r="L614" s="241"/>
      <c r="M614" s="241"/>
      <c r="N614" s="241"/>
      <c r="O614" s="241"/>
      <c r="P614" s="241"/>
      <c r="Q614" s="241"/>
      <c r="R614" s="241"/>
      <c r="S614" s="241"/>
      <c r="T614" s="241"/>
      <c r="U614" s="241" t="s">
        <v>750</v>
      </c>
      <c r="V614" s="241"/>
      <c r="W614" s="241"/>
      <c r="X614" s="241"/>
      <c r="Y614" s="241"/>
      <c r="Z614" s="241"/>
      <c r="AA614" s="241"/>
      <c r="AB614" s="241"/>
      <c r="AC614" s="241" t="s">
        <v>386</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row>
    <row r="615" spans="1:49" s="240" customFormat="1" ht="15" customHeight="1">
      <c r="A615" s="241"/>
      <c r="B615" s="241"/>
      <c r="C615" s="241"/>
      <c r="D615" s="241"/>
      <c r="E615" s="241"/>
      <c r="F615" s="241"/>
      <c r="G615" s="241"/>
      <c r="H615" s="241"/>
      <c r="I615" s="241"/>
      <c r="J615" s="241"/>
      <c r="K615" s="241"/>
      <c r="L615" s="241"/>
      <c r="M615" s="241"/>
      <c r="N615" s="241"/>
      <c r="O615" s="241"/>
      <c r="P615" s="241"/>
      <c r="Q615" s="241"/>
      <c r="R615" s="241"/>
      <c r="S615" s="241"/>
      <c r="T615" s="241"/>
      <c r="U615" s="241" t="s">
        <v>751</v>
      </c>
      <c r="V615" s="241"/>
      <c r="W615" s="241"/>
      <c r="X615" s="241"/>
      <c r="Y615" s="241"/>
      <c r="Z615" s="241"/>
      <c r="AA615" s="241"/>
      <c r="AB615" s="241"/>
      <c r="AC615" s="241" t="s">
        <v>325</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row>
    <row r="616" spans="1:49" s="240" customFormat="1" ht="15" customHeight="1">
      <c r="A616" s="241"/>
      <c r="B616" s="241"/>
      <c r="C616" s="241"/>
      <c r="D616" s="241"/>
      <c r="E616" s="241"/>
      <c r="F616" s="241"/>
      <c r="G616" s="241"/>
      <c r="H616" s="241"/>
      <c r="I616" s="241"/>
      <c r="J616" s="241"/>
      <c r="K616" s="241"/>
      <c r="L616" s="241"/>
      <c r="M616" s="241"/>
      <c r="N616" s="241"/>
      <c r="O616" s="241"/>
      <c r="P616" s="241"/>
      <c r="Q616" s="241"/>
      <c r="R616" s="241"/>
      <c r="S616" s="241"/>
      <c r="T616" s="241"/>
      <c r="U616" s="241" t="s">
        <v>752</v>
      </c>
      <c r="V616" s="241"/>
      <c r="W616" s="241"/>
      <c r="X616" s="241"/>
      <c r="Y616" s="241"/>
      <c r="Z616" s="241"/>
      <c r="AA616" s="241"/>
      <c r="AB616" s="241"/>
      <c r="AC616" s="241" t="s">
        <v>311</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row>
    <row r="617" spans="1:49" s="240" customFormat="1" ht="15" customHeight="1">
      <c r="A617" s="241"/>
      <c r="B617" s="241"/>
      <c r="C617" s="241"/>
      <c r="D617" s="241"/>
      <c r="E617" s="241"/>
      <c r="F617" s="241"/>
      <c r="G617" s="241"/>
      <c r="H617" s="241"/>
      <c r="I617" s="241"/>
      <c r="J617" s="241"/>
      <c r="K617" s="241"/>
      <c r="L617" s="241"/>
      <c r="M617" s="241"/>
      <c r="N617" s="241"/>
      <c r="O617" s="241"/>
      <c r="P617" s="241"/>
      <c r="Q617" s="241"/>
      <c r="R617" s="241"/>
      <c r="S617" s="241"/>
      <c r="T617" s="241"/>
      <c r="U617" s="241" t="s">
        <v>753</v>
      </c>
      <c r="V617" s="241"/>
      <c r="W617" s="241"/>
      <c r="X617" s="241"/>
      <c r="Y617" s="241"/>
      <c r="Z617" s="241"/>
      <c r="AA617" s="241"/>
      <c r="AB617" s="241"/>
      <c r="AC617" s="241" t="s">
        <v>316</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row>
    <row r="618" spans="1:49" s="240" customFormat="1" ht="15" customHeight="1">
      <c r="A618" s="241"/>
      <c r="B618" s="241"/>
      <c r="C618" s="241"/>
      <c r="D618" s="241"/>
      <c r="E618" s="241"/>
      <c r="F618" s="241"/>
      <c r="G618" s="241"/>
      <c r="H618" s="241"/>
      <c r="I618" s="241"/>
      <c r="J618" s="241"/>
      <c r="K618" s="241"/>
      <c r="L618" s="241"/>
      <c r="M618" s="241"/>
      <c r="N618" s="241"/>
      <c r="O618" s="241"/>
      <c r="P618" s="241"/>
      <c r="Q618" s="241"/>
      <c r="R618" s="241"/>
      <c r="S618" s="241"/>
      <c r="T618" s="241"/>
      <c r="U618" s="241" t="s">
        <v>754</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row>
    <row r="619" spans="1:49" s="240" customFormat="1" ht="15" customHeight="1">
      <c r="A619" s="241"/>
      <c r="B619" s="241"/>
      <c r="C619" s="241"/>
      <c r="D619" s="241"/>
      <c r="E619" s="241"/>
      <c r="F619" s="241"/>
      <c r="G619" s="241"/>
      <c r="H619" s="241"/>
      <c r="I619" s="241"/>
      <c r="J619" s="241"/>
      <c r="K619" s="241"/>
      <c r="L619" s="241"/>
      <c r="M619" s="241"/>
      <c r="N619" s="241"/>
      <c r="O619" s="241"/>
      <c r="P619" s="241"/>
      <c r="Q619" s="241"/>
      <c r="R619" s="241"/>
      <c r="S619" s="241"/>
      <c r="T619" s="241"/>
      <c r="U619" s="241" t="s">
        <v>755</v>
      </c>
      <c r="V619" s="241"/>
      <c r="W619" s="241"/>
      <c r="X619" s="241"/>
      <c r="Y619" s="241"/>
      <c r="Z619" s="241"/>
      <c r="AA619" s="241"/>
      <c r="AB619" s="241"/>
      <c r="AC619" s="241" t="s">
        <v>325</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row>
    <row r="620" spans="1:49" s="240" customFormat="1" ht="15" customHeight="1">
      <c r="A620" s="241"/>
      <c r="B620" s="241"/>
      <c r="C620" s="241"/>
      <c r="D620" s="241"/>
      <c r="E620" s="241"/>
      <c r="F620" s="241"/>
      <c r="G620" s="241"/>
      <c r="H620" s="241"/>
      <c r="I620" s="241"/>
      <c r="J620" s="241"/>
      <c r="K620" s="241"/>
      <c r="L620" s="241"/>
      <c r="M620" s="241"/>
      <c r="N620" s="241"/>
      <c r="O620" s="241"/>
      <c r="P620" s="241"/>
      <c r="Q620" s="241"/>
      <c r="R620" s="241"/>
      <c r="S620" s="241"/>
      <c r="T620" s="241"/>
      <c r="U620" s="241" t="s">
        <v>756</v>
      </c>
      <c r="V620" s="241"/>
      <c r="W620" s="241"/>
      <c r="X620" s="241"/>
      <c r="Y620" s="241"/>
      <c r="Z620" s="241"/>
      <c r="AA620" s="241"/>
      <c r="AB620" s="241"/>
      <c r="AC620" s="241" t="s">
        <v>316</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row>
    <row r="621" spans="1:49" s="240" customFormat="1" ht="15" customHeight="1">
      <c r="A621" s="241"/>
      <c r="B621" s="241"/>
      <c r="C621" s="241"/>
      <c r="D621" s="241"/>
      <c r="E621" s="241"/>
      <c r="F621" s="241"/>
      <c r="G621" s="241"/>
      <c r="H621" s="241"/>
      <c r="I621" s="241"/>
      <c r="J621" s="241"/>
      <c r="K621" s="241"/>
      <c r="L621" s="241"/>
      <c r="M621" s="241"/>
      <c r="N621" s="241"/>
      <c r="O621" s="241"/>
      <c r="P621" s="241"/>
      <c r="Q621" s="241"/>
      <c r="R621" s="241"/>
      <c r="S621" s="241"/>
      <c r="T621" s="241"/>
      <c r="U621" s="241" t="s">
        <v>757</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row>
    <row r="622" spans="1:49" s="240" customFormat="1" ht="15" customHeight="1">
      <c r="A622" s="241"/>
      <c r="B622" s="241"/>
      <c r="C622" s="241"/>
      <c r="D622" s="241"/>
      <c r="E622" s="241"/>
      <c r="F622" s="241"/>
      <c r="G622" s="241"/>
      <c r="H622" s="241"/>
      <c r="I622" s="241"/>
      <c r="J622" s="241"/>
      <c r="K622" s="241"/>
      <c r="L622" s="241"/>
      <c r="M622" s="241"/>
      <c r="N622" s="241"/>
      <c r="O622" s="241"/>
      <c r="P622" s="241"/>
      <c r="Q622" s="241"/>
      <c r="R622" s="241"/>
      <c r="S622" s="241"/>
      <c r="T622" s="241"/>
      <c r="U622" s="241" t="s">
        <v>758</v>
      </c>
      <c r="V622" s="241"/>
      <c r="W622" s="241"/>
      <c r="X622" s="241"/>
      <c r="Y622" s="241"/>
      <c r="Z622" s="241"/>
      <c r="AA622" s="241"/>
      <c r="AB622" s="241"/>
      <c r="AC622" s="241" t="s">
        <v>386</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row>
    <row r="623" spans="1:49" s="240" customFormat="1" ht="15" customHeight="1">
      <c r="A623" s="241"/>
      <c r="B623" s="241"/>
      <c r="C623" s="241"/>
      <c r="D623" s="241"/>
      <c r="E623" s="241"/>
      <c r="F623" s="241"/>
      <c r="G623" s="241"/>
      <c r="H623" s="241"/>
      <c r="I623" s="241"/>
      <c r="J623" s="241"/>
      <c r="K623" s="241"/>
      <c r="L623" s="241"/>
      <c r="M623" s="241"/>
      <c r="N623" s="241"/>
      <c r="O623" s="241"/>
      <c r="P623" s="241"/>
      <c r="Q623" s="241"/>
      <c r="R623" s="241"/>
      <c r="S623" s="241"/>
      <c r="T623" s="241"/>
      <c r="U623" s="241" t="s">
        <v>759</v>
      </c>
      <c r="V623" s="241"/>
      <c r="W623" s="241"/>
      <c r="X623" s="241"/>
      <c r="Y623" s="241"/>
      <c r="Z623" s="241"/>
      <c r="AA623" s="241"/>
      <c r="AB623" s="241"/>
      <c r="AC623" s="241" t="s">
        <v>313</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row>
    <row r="624" spans="1:49" s="240" customFormat="1" ht="15" customHeight="1">
      <c r="A624" s="241"/>
      <c r="B624" s="241"/>
      <c r="C624" s="241"/>
      <c r="D624" s="241"/>
      <c r="E624" s="241"/>
      <c r="F624" s="241"/>
      <c r="G624" s="241"/>
      <c r="H624" s="241"/>
      <c r="I624" s="241"/>
      <c r="J624" s="241"/>
      <c r="K624" s="241"/>
      <c r="L624" s="241"/>
      <c r="M624" s="241"/>
      <c r="N624" s="241"/>
      <c r="O624" s="241"/>
      <c r="P624" s="241"/>
      <c r="Q624" s="241"/>
      <c r="R624" s="241"/>
      <c r="S624" s="241"/>
      <c r="T624" s="241"/>
      <c r="U624" s="241" t="s">
        <v>760</v>
      </c>
      <c r="V624" s="241"/>
      <c r="W624" s="241"/>
      <c r="X624" s="241"/>
      <c r="Y624" s="241"/>
      <c r="Z624" s="241"/>
      <c r="AA624" s="241"/>
      <c r="AB624" s="241"/>
      <c r="AC624" s="241" t="s">
        <v>313</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row>
    <row r="625" spans="1:49" s="240" customFormat="1" ht="15" customHeight="1">
      <c r="A625" s="241"/>
      <c r="B625" s="241"/>
      <c r="C625" s="241"/>
      <c r="D625" s="241"/>
      <c r="E625" s="241"/>
      <c r="F625" s="241"/>
      <c r="G625" s="241"/>
      <c r="H625" s="241"/>
      <c r="I625" s="241"/>
      <c r="J625" s="241"/>
      <c r="K625" s="241"/>
      <c r="L625" s="241"/>
      <c r="M625" s="241"/>
      <c r="N625" s="241"/>
      <c r="O625" s="241"/>
      <c r="P625" s="241"/>
      <c r="Q625" s="241"/>
      <c r="R625" s="241"/>
      <c r="S625" s="241"/>
      <c r="T625" s="241"/>
      <c r="U625" s="241" t="s">
        <v>761</v>
      </c>
      <c r="V625" s="241"/>
      <c r="W625" s="241"/>
      <c r="X625" s="241"/>
      <c r="Y625" s="241"/>
      <c r="Z625" s="241"/>
      <c r="AA625" s="241"/>
      <c r="AB625" s="241"/>
      <c r="AC625" s="241" t="s">
        <v>316</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row>
    <row r="626" spans="1:49" s="240" customFormat="1" ht="15" customHeight="1">
      <c r="A626" s="241"/>
      <c r="B626" s="241"/>
      <c r="C626" s="241"/>
      <c r="D626" s="241"/>
      <c r="E626" s="241"/>
      <c r="F626" s="241"/>
      <c r="G626" s="241"/>
      <c r="H626" s="241"/>
      <c r="I626" s="241"/>
      <c r="J626" s="241"/>
      <c r="K626" s="241"/>
      <c r="L626" s="241"/>
      <c r="M626" s="241"/>
      <c r="N626" s="241"/>
      <c r="O626" s="241"/>
      <c r="P626" s="241"/>
      <c r="Q626" s="241"/>
      <c r="R626" s="241"/>
      <c r="S626" s="241"/>
      <c r="T626" s="241"/>
      <c r="U626" s="241" t="s">
        <v>762</v>
      </c>
      <c r="V626" s="241"/>
      <c r="W626" s="241"/>
      <c r="X626" s="241"/>
      <c r="Y626" s="241"/>
      <c r="Z626" s="241"/>
      <c r="AA626" s="241"/>
      <c r="AB626" s="241"/>
      <c r="AC626" s="241" t="s">
        <v>313</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row>
    <row r="627" spans="1:49" s="240" customFormat="1" ht="15" customHeight="1">
      <c r="A627" s="241"/>
      <c r="B627" s="241"/>
      <c r="C627" s="241"/>
      <c r="D627" s="241"/>
      <c r="E627" s="241"/>
      <c r="F627" s="241"/>
      <c r="G627" s="241"/>
      <c r="H627" s="241"/>
      <c r="I627" s="241"/>
      <c r="J627" s="241"/>
      <c r="K627" s="241"/>
      <c r="L627" s="241"/>
      <c r="M627" s="241"/>
      <c r="N627" s="241"/>
      <c r="O627" s="241"/>
      <c r="P627" s="241"/>
      <c r="Q627" s="241"/>
      <c r="R627" s="241"/>
      <c r="S627" s="241"/>
      <c r="T627" s="241"/>
      <c r="U627" s="241" t="s">
        <v>763</v>
      </c>
      <c r="V627" s="241"/>
      <c r="W627" s="241"/>
      <c r="X627" s="241"/>
      <c r="Y627" s="241"/>
      <c r="Z627" s="241"/>
      <c r="AA627" s="241"/>
      <c r="AB627" s="241"/>
      <c r="AC627" s="241" t="s">
        <v>311</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row>
    <row r="628" spans="1:49" s="240" customFormat="1" ht="15" customHeight="1">
      <c r="A628" s="241"/>
      <c r="B628" s="241"/>
      <c r="C628" s="241"/>
      <c r="D628" s="241"/>
      <c r="E628" s="241"/>
      <c r="F628" s="241"/>
      <c r="G628" s="241"/>
      <c r="H628" s="241"/>
      <c r="I628" s="241"/>
      <c r="J628" s="241"/>
      <c r="K628" s="241"/>
      <c r="L628" s="241"/>
      <c r="M628" s="241"/>
      <c r="N628" s="241"/>
      <c r="O628" s="241"/>
      <c r="P628" s="241"/>
      <c r="Q628" s="241"/>
      <c r="R628" s="241"/>
      <c r="S628" s="241"/>
      <c r="T628" s="241"/>
      <c r="U628" s="241" t="s">
        <v>764</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row>
    <row r="629" spans="1:49" s="240" customFormat="1" ht="15" customHeight="1">
      <c r="A629" s="241"/>
      <c r="B629" s="241"/>
      <c r="C629" s="241"/>
      <c r="D629" s="241"/>
      <c r="E629" s="241"/>
      <c r="F629" s="241"/>
      <c r="G629" s="241"/>
      <c r="H629" s="241"/>
      <c r="I629" s="241"/>
      <c r="J629" s="241"/>
      <c r="K629" s="241"/>
      <c r="L629" s="241"/>
      <c r="M629" s="241"/>
      <c r="N629" s="241"/>
      <c r="O629" s="241"/>
      <c r="P629" s="241"/>
      <c r="Q629" s="241"/>
      <c r="R629" s="241"/>
      <c r="S629" s="241"/>
      <c r="T629" s="241"/>
      <c r="U629" s="241" t="s">
        <v>765</v>
      </c>
      <c r="V629" s="241"/>
      <c r="W629" s="241"/>
      <c r="X629" s="241"/>
      <c r="Y629" s="241"/>
      <c r="Z629" s="241"/>
      <c r="AA629" s="241"/>
      <c r="AB629" s="241"/>
      <c r="AC629" s="241" t="s">
        <v>350</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row>
    <row r="630" spans="1:49" s="240" customFormat="1" ht="15" customHeight="1">
      <c r="A630" s="241"/>
      <c r="B630" s="241"/>
      <c r="C630" s="241"/>
      <c r="D630" s="241"/>
      <c r="E630" s="241"/>
      <c r="F630" s="241"/>
      <c r="G630" s="241"/>
      <c r="H630" s="241"/>
      <c r="I630" s="241"/>
      <c r="J630" s="241"/>
      <c r="K630" s="241"/>
      <c r="L630" s="241"/>
      <c r="M630" s="241"/>
      <c r="N630" s="241"/>
      <c r="O630" s="241"/>
      <c r="P630" s="241"/>
      <c r="Q630" s="241"/>
      <c r="R630" s="241"/>
      <c r="S630" s="241"/>
      <c r="T630" s="241"/>
      <c r="U630" s="241" t="s">
        <v>766</v>
      </c>
      <c r="V630" s="241"/>
      <c r="W630" s="241"/>
      <c r="X630" s="241"/>
      <c r="Y630" s="241"/>
      <c r="Z630" s="241"/>
      <c r="AA630" s="241"/>
      <c r="AB630" s="241"/>
      <c r="AC630" s="241" t="s">
        <v>316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row>
    <row r="631" spans="1:49" s="240" customFormat="1" ht="15" customHeight="1">
      <c r="A631" s="241"/>
      <c r="B631" s="241"/>
      <c r="C631" s="241"/>
      <c r="D631" s="241"/>
      <c r="E631" s="241"/>
      <c r="F631" s="241"/>
      <c r="G631" s="241"/>
      <c r="H631" s="241"/>
      <c r="I631" s="241"/>
      <c r="J631" s="241"/>
      <c r="K631" s="241"/>
      <c r="L631" s="241"/>
      <c r="M631" s="241"/>
      <c r="N631" s="241"/>
      <c r="O631" s="241"/>
      <c r="P631" s="241"/>
      <c r="Q631" s="241"/>
      <c r="R631" s="241"/>
      <c r="S631" s="241"/>
      <c r="T631" s="241"/>
      <c r="U631" s="241" t="s">
        <v>767</v>
      </c>
      <c r="V631" s="241"/>
      <c r="W631" s="241"/>
      <c r="X631" s="241"/>
      <c r="Y631" s="241"/>
      <c r="Z631" s="241"/>
      <c r="AA631" s="241"/>
      <c r="AB631" s="241"/>
      <c r="AC631" s="241" t="s">
        <v>350</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row>
    <row r="632" spans="1:49" s="240" customFormat="1" ht="15" customHeight="1">
      <c r="A632" s="241"/>
      <c r="B632" s="241"/>
      <c r="C632" s="241"/>
      <c r="D632" s="241"/>
      <c r="E632" s="241"/>
      <c r="F632" s="241"/>
      <c r="G632" s="241"/>
      <c r="H632" s="241"/>
      <c r="I632" s="241"/>
      <c r="J632" s="241"/>
      <c r="K632" s="241"/>
      <c r="L632" s="241"/>
      <c r="M632" s="241"/>
      <c r="N632" s="241"/>
      <c r="O632" s="241"/>
      <c r="P632" s="241"/>
      <c r="Q632" s="241"/>
      <c r="R632" s="241"/>
      <c r="S632" s="241"/>
      <c r="T632" s="241"/>
      <c r="U632" s="241" t="s">
        <v>768</v>
      </c>
      <c r="V632" s="241"/>
      <c r="W632" s="241"/>
      <c r="X632" s="241"/>
      <c r="Y632" s="241"/>
      <c r="Z632" s="241"/>
      <c r="AA632" s="241"/>
      <c r="AB632" s="241"/>
      <c r="AC632" s="241" t="s">
        <v>313</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row>
    <row r="633" spans="1:49" s="240" customFormat="1" ht="15" customHeight="1">
      <c r="A633" s="241"/>
      <c r="B633" s="241"/>
      <c r="C633" s="241"/>
      <c r="D633" s="241"/>
      <c r="E633" s="241"/>
      <c r="F633" s="241"/>
      <c r="G633" s="241"/>
      <c r="H633" s="241"/>
      <c r="I633" s="241"/>
      <c r="J633" s="241"/>
      <c r="K633" s="241"/>
      <c r="L633" s="241"/>
      <c r="M633" s="241"/>
      <c r="N633" s="241"/>
      <c r="O633" s="241"/>
      <c r="P633" s="241"/>
      <c r="Q633" s="241"/>
      <c r="R633" s="241"/>
      <c r="S633" s="241"/>
      <c r="T633" s="241"/>
      <c r="U633" s="241" t="s">
        <v>769</v>
      </c>
      <c r="V633" s="241"/>
      <c r="W633" s="241"/>
      <c r="X633" s="241"/>
      <c r="Y633" s="241"/>
      <c r="Z633" s="241"/>
      <c r="AA633" s="241"/>
      <c r="AB633" s="241"/>
      <c r="AC633" s="241" t="s">
        <v>316</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row>
    <row r="634" spans="1:49" s="240" customFormat="1" ht="15" customHeight="1">
      <c r="A634" s="241"/>
      <c r="B634" s="241"/>
      <c r="C634" s="241"/>
      <c r="D634" s="241"/>
      <c r="E634" s="241"/>
      <c r="F634" s="241"/>
      <c r="G634" s="241"/>
      <c r="H634" s="241"/>
      <c r="I634" s="241"/>
      <c r="J634" s="241"/>
      <c r="K634" s="241"/>
      <c r="L634" s="241"/>
      <c r="M634" s="241"/>
      <c r="N634" s="241"/>
      <c r="O634" s="241"/>
      <c r="P634" s="241"/>
      <c r="Q634" s="241"/>
      <c r="R634" s="241"/>
      <c r="S634" s="241"/>
      <c r="T634" s="241"/>
      <c r="U634" s="241" t="s">
        <v>770</v>
      </c>
      <c r="V634" s="241"/>
      <c r="W634" s="241"/>
      <c r="X634" s="241"/>
      <c r="Y634" s="241"/>
      <c r="Z634" s="241"/>
      <c r="AA634" s="241"/>
      <c r="AB634" s="241"/>
      <c r="AC634" s="241" t="s">
        <v>325</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row>
    <row r="635" spans="1:49" s="240" customFormat="1" ht="15" customHeight="1">
      <c r="A635" s="241"/>
      <c r="B635" s="241"/>
      <c r="C635" s="241"/>
      <c r="D635" s="241"/>
      <c r="E635" s="241"/>
      <c r="F635" s="241"/>
      <c r="G635" s="241"/>
      <c r="H635" s="241"/>
      <c r="I635" s="241"/>
      <c r="J635" s="241"/>
      <c r="K635" s="241"/>
      <c r="L635" s="241"/>
      <c r="M635" s="241"/>
      <c r="N635" s="241"/>
      <c r="O635" s="241"/>
      <c r="P635" s="241"/>
      <c r="Q635" s="241"/>
      <c r="R635" s="241"/>
      <c r="S635" s="241"/>
      <c r="T635" s="241"/>
      <c r="U635" s="241" t="s">
        <v>771</v>
      </c>
      <c r="V635" s="241"/>
      <c r="W635" s="241"/>
      <c r="X635" s="241"/>
      <c r="Y635" s="241"/>
      <c r="Z635" s="241"/>
      <c r="AA635" s="241"/>
      <c r="AB635" s="241"/>
      <c r="AC635" s="241" t="s">
        <v>311</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row>
    <row r="636" spans="1:49" s="240" customFormat="1" ht="15" customHeight="1">
      <c r="A636" s="241"/>
      <c r="B636" s="241"/>
      <c r="C636" s="241"/>
      <c r="D636" s="241"/>
      <c r="E636" s="241"/>
      <c r="F636" s="241"/>
      <c r="G636" s="241"/>
      <c r="H636" s="241"/>
      <c r="I636" s="241"/>
      <c r="J636" s="241"/>
      <c r="K636" s="241"/>
      <c r="L636" s="241"/>
      <c r="M636" s="241"/>
      <c r="N636" s="241"/>
      <c r="O636" s="241"/>
      <c r="P636" s="241"/>
      <c r="Q636" s="241"/>
      <c r="R636" s="241"/>
      <c r="S636" s="241"/>
      <c r="T636" s="241"/>
      <c r="U636" s="241" t="s">
        <v>772</v>
      </c>
      <c r="V636" s="241"/>
      <c r="W636" s="241"/>
      <c r="X636" s="241"/>
      <c r="Y636" s="241"/>
      <c r="Z636" s="241"/>
      <c r="AA636" s="241"/>
      <c r="AB636" s="241"/>
      <c r="AC636" s="241" t="s">
        <v>313</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row>
    <row r="637" spans="1:49" s="240" customFormat="1" ht="15" customHeight="1">
      <c r="A637" s="241"/>
      <c r="B637" s="241"/>
      <c r="C637" s="241"/>
      <c r="D637" s="241"/>
      <c r="E637" s="241"/>
      <c r="F637" s="241"/>
      <c r="G637" s="241"/>
      <c r="H637" s="241"/>
      <c r="I637" s="241"/>
      <c r="J637" s="241"/>
      <c r="K637" s="241"/>
      <c r="L637" s="241"/>
      <c r="M637" s="241"/>
      <c r="N637" s="241"/>
      <c r="O637" s="241"/>
      <c r="P637" s="241"/>
      <c r="Q637" s="241"/>
      <c r="R637" s="241"/>
      <c r="S637" s="241"/>
      <c r="T637" s="241"/>
      <c r="U637" s="241" t="s">
        <v>773</v>
      </c>
      <c r="V637" s="241"/>
      <c r="W637" s="241"/>
      <c r="X637" s="241"/>
      <c r="Y637" s="241"/>
      <c r="Z637" s="241"/>
      <c r="AA637" s="241"/>
      <c r="AB637" s="241"/>
      <c r="AC637" s="241" t="s">
        <v>322</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row>
    <row r="638" spans="1:49" s="240" customFormat="1" ht="15" customHeight="1">
      <c r="A638" s="241"/>
      <c r="B638" s="241"/>
      <c r="C638" s="241"/>
      <c r="D638" s="241"/>
      <c r="E638" s="241"/>
      <c r="F638" s="241"/>
      <c r="G638" s="241"/>
      <c r="H638" s="241"/>
      <c r="I638" s="241"/>
      <c r="J638" s="241"/>
      <c r="K638" s="241"/>
      <c r="L638" s="241"/>
      <c r="M638" s="241"/>
      <c r="N638" s="241"/>
      <c r="O638" s="241"/>
      <c r="P638" s="241"/>
      <c r="Q638" s="241"/>
      <c r="R638" s="241"/>
      <c r="S638" s="241"/>
      <c r="T638" s="241"/>
      <c r="U638" s="241" t="s">
        <v>774</v>
      </c>
      <c r="V638" s="241"/>
      <c r="W638" s="241"/>
      <c r="X638" s="241"/>
      <c r="Y638" s="241"/>
      <c r="Z638" s="241"/>
      <c r="AA638" s="241"/>
      <c r="AB638" s="241"/>
      <c r="AC638" s="241" t="s">
        <v>316</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row>
    <row r="639" spans="1:49" s="240" customFormat="1" ht="15" customHeight="1">
      <c r="A639" s="241"/>
      <c r="B639" s="241"/>
      <c r="C639" s="241"/>
      <c r="D639" s="241"/>
      <c r="E639" s="241"/>
      <c r="F639" s="241"/>
      <c r="G639" s="241"/>
      <c r="H639" s="241"/>
      <c r="I639" s="241"/>
      <c r="J639" s="241"/>
      <c r="K639" s="241"/>
      <c r="L639" s="241"/>
      <c r="M639" s="241"/>
      <c r="N639" s="241"/>
      <c r="O639" s="241"/>
      <c r="P639" s="241"/>
      <c r="Q639" s="241"/>
      <c r="R639" s="241"/>
      <c r="S639" s="241"/>
      <c r="T639" s="241"/>
      <c r="U639" s="241" t="s">
        <v>775</v>
      </c>
      <c r="V639" s="241"/>
      <c r="W639" s="241"/>
      <c r="X639" s="241"/>
      <c r="Y639" s="241"/>
      <c r="Z639" s="241"/>
      <c r="AA639" s="241"/>
      <c r="AB639" s="241"/>
      <c r="AC639" s="241" t="s">
        <v>350</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row>
    <row r="640" spans="1:49" s="240" customFormat="1" ht="15" customHeight="1">
      <c r="A640" s="241"/>
      <c r="B640" s="241"/>
      <c r="C640" s="241"/>
      <c r="D640" s="241"/>
      <c r="E640" s="241"/>
      <c r="F640" s="241"/>
      <c r="G640" s="241"/>
      <c r="H640" s="241"/>
      <c r="I640" s="241"/>
      <c r="J640" s="241"/>
      <c r="K640" s="241"/>
      <c r="L640" s="241"/>
      <c r="M640" s="241"/>
      <c r="N640" s="241"/>
      <c r="O640" s="241"/>
      <c r="P640" s="241"/>
      <c r="Q640" s="241"/>
      <c r="R640" s="241"/>
      <c r="S640" s="241"/>
      <c r="T640" s="241"/>
      <c r="U640" s="241" t="s">
        <v>776</v>
      </c>
      <c r="V640" s="241"/>
      <c r="W640" s="241"/>
      <c r="X640" s="241"/>
      <c r="Y640" s="241"/>
      <c r="Z640" s="241"/>
      <c r="AA640" s="241"/>
      <c r="AB640" s="241"/>
      <c r="AC640" s="241" t="s">
        <v>316</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row>
    <row r="641" spans="1:49" s="240" customFormat="1" ht="15" customHeight="1">
      <c r="A641" s="241"/>
      <c r="B641" s="241"/>
      <c r="C641" s="241"/>
      <c r="D641" s="241"/>
      <c r="E641" s="241"/>
      <c r="F641" s="241"/>
      <c r="G641" s="241"/>
      <c r="H641" s="241"/>
      <c r="I641" s="241"/>
      <c r="J641" s="241"/>
      <c r="K641" s="241"/>
      <c r="L641" s="241"/>
      <c r="M641" s="241"/>
      <c r="N641" s="241"/>
      <c r="O641" s="241"/>
      <c r="P641" s="241"/>
      <c r="Q641" s="241"/>
      <c r="R641" s="241"/>
      <c r="S641" s="241"/>
      <c r="T641" s="241"/>
      <c r="U641" s="241" t="s">
        <v>777</v>
      </c>
      <c r="V641" s="241"/>
      <c r="W641" s="241"/>
      <c r="X641" s="241"/>
      <c r="Y641" s="241"/>
      <c r="Z641" s="241"/>
      <c r="AA641" s="241"/>
      <c r="AB641" s="241"/>
      <c r="AC641" s="241" t="s">
        <v>313</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row>
    <row r="642" spans="1:49" s="240" customFormat="1" ht="15" customHeight="1">
      <c r="A642" s="241"/>
      <c r="B642" s="241"/>
      <c r="C642" s="241"/>
      <c r="D642" s="241"/>
      <c r="E642" s="241"/>
      <c r="F642" s="241"/>
      <c r="G642" s="241"/>
      <c r="H642" s="241"/>
      <c r="I642" s="241"/>
      <c r="J642" s="241"/>
      <c r="K642" s="241"/>
      <c r="L642" s="241"/>
      <c r="M642" s="241"/>
      <c r="N642" s="241"/>
      <c r="O642" s="241"/>
      <c r="P642" s="241"/>
      <c r="Q642" s="241"/>
      <c r="R642" s="241"/>
      <c r="S642" s="241"/>
      <c r="T642" s="241"/>
      <c r="U642" s="241" t="s">
        <v>778</v>
      </c>
      <c r="V642" s="241"/>
      <c r="W642" s="241"/>
      <c r="X642" s="241"/>
      <c r="Y642" s="241"/>
      <c r="Z642" s="241"/>
      <c r="AA642" s="241"/>
      <c r="AB642" s="241"/>
      <c r="AC642" s="241" t="s">
        <v>386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row>
    <row r="643" spans="1:49" s="240" customFormat="1" ht="15" customHeight="1">
      <c r="A643" s="241"/>
      <c r="B643" s="241"/>
      <c r="C643" s="241"/>
      <c r="D643" s="241"/>
      <c r="E643" s="241"/>
      <c r="F643" s="241"/>
      <c r="G643" s="241"/>
      <c r="H643" s="241"/>
      <c r="I643" s="241"/>
      <c r="J643" s="241"/>
      <c r="K643" s="241"/>
      <c r="L643" s="241"/>
      <c r="M643" s="241"/>
      <c r="N643" s="241"/>
      <c r="O643" s="241"/>
      <c r="P643" s="241"/>
      <c r="Q643" s="241"/>
      <c r="R643" s="241"/>
      <c r="S643" s="241"/>
      <c r="T643" s="241"/>
      <c r="U643" s="241" t="s">
        <v>779</v>
      </c>
      <c r="V643" s="241"/>
      <c r="W643" s="241"/>
      <c r="X643" s="241"/>
      <c r="Y643" s="241"/>
      <c r="Z643" s="241"/>
      <c r="AA643" s="241"/>
      <c r="AB643" s="241"/>
      <c r="AC643" s="241" t="s">
        <v>313</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row>
    <row r="644" spans="1:49" s="240" customFormat="1" ht="15" customHeight="1">
      <c r="A644" s="241"/>
      <c r="B644" s="241"/>
      <c r="C644" s="241"/>
      <c r="D644" s="241"/>
      <c r="E644" s="241"/>
      <c r="F644" s="241"/>
      <c r="G644" s="241"/>
      <c r="H644" s="241"/>
      <c r="I644" s="241"/>
      <c r="J644" s="241"/>
      <c r="K644" s="241"/>
      <c r="L644" s="241"/>
      <c r="M644" s="241"/>
      <c r="N644" s="241"/>
      <c r="O644" s="241"/>
      <c r="P644" s="241"/>
      <c r="Q644" s="241"/>
      <c r="R644" s="241"/>
      <c r="S644" s="241"/>
      <c r="T644" s="241"/>
      <c r="U644" s="241" t="s">
        <v>780</v>
      </c>
      <c r="V644" s="241"/>
      <c r="W644" s="241"/>
      <c r="X644" s="241"/>
      <c r="Y644" s="241"/>
      <c r="Z644" s="241"/>
      <c r="AA644" s="241"/>
      <c r="AB644" s="241"/>
      <c r="AC644" s="241" t="s">
        <v>386</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row>
    <row r="645" spans="1:49" s="240" customFormat="1" ht="15" customHeight="1">
      <c r="A645" s="241"/>
      <c r="B645" s="241"/>
      <c r="C645" s="241"/>
      <c r="D645" s="241"/>
      <c r="E645" s="241"/>
      <c r="F645" s="241"/>
      <c r="G645" s="241"/>
      <c r="H645" s="241"/>
      <c r="I645" s="241"/>
      <c r="J645" s="241"/>
      <c r="K645" s="241"/>
      <c r="L645" s="241"/>
      <c r="M645" s="241"/>
      <c r="N645" s="241"/>
      <c r="O645" s="241"/>
      <c r="P645" s="241"/>
      <c r="Q645" s="241"/>
      <c r="R645" s="241"/>
      <c r="S645" s="241"/>
      <c r="T645" s="241"/>
      <c r="U645" s="241" t="s">
        <v>276</v>
      </c>
      <c r="V645" s="241"/>
      <c r="W645" s="241"/>
      <c r="X645" s="241"/>
      <c r="Y645" s="241"/>
      <c r="Z645" s="241"/>
      <c r="AA645" s="241"/>
      <c r="AB645" s="241"/>
      <c r="AC645" s="241" t="s">
        <v>350</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row>
    <row r="646" spans="1:49" s="240" customFormat="1" ht="15" customHeight="1">
      <c r="A646" s="241"/>
      <c r="B646" s="241"/>
      <c r="C646" s="241"/>
      <c r="D646" s="241"/>
      <c r="E646" s="241"/>
      <c r="F646" s="241"/>
      <c r="G646" s="241"/>
      <c r="H646" s="241"/>
      <c r="I646" s="241"/>
      <c r="J646" s="241"/>
      <c r="K646" s="241"/>
      <c r="L646" s="241"/>
      <c r="M646" s="241"/>
      <c r="N646" s="241"/>
      <c r="O646" s="241"/>
      <c r="P646" s="241"/>
      <c r="Q646" s="241"/>
      <c r="R646" s="241"/>
      <c r="S646" s="241"/>
      <c r="T646" s="241"/>
      <c r="U646" s="241" t="s">
        <v>781</v>
      </c>
      <c r="V646" s="241"/>
      <c r="W646" s="241"/>
      <c r="X646" s="241"/>
      <c r="Y646" s="241"/>
      <c r="Z646" s="241"/>
      <c r="AA646" s="241"/>
      <c r="AB646" s="241"/>
      <c r="AC646" s="241" t="s">
        <v>309</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row>
    <row r="647" spans="1:49" s="240" customFormat="1" ht="15" customHeight="1">
      <c r="A647" s="241"/>
      <c r="B647" s="241"/>
      <c r="C647" s="241"/>
      <c r="D647" s="241"/>
      <c r="E647" s="241"/>
      <c r="F647" s="241"/>
      <c r="G647" s="241"/>
      <c r="H647" s="241"/>
      <c r="I647" s="241"/>
      <c r="J647" s="241"/>
      <c r="K647" s="241"/>
      <c r="L647" s="241"/>
      <c r="M647" s="241"/>
      <c r="N647" s="241"/>
      <c r="O647" s="241"/>
      <c r="P647" s="241"/>
      <c r="Q647" s="241"/>
      <c r="R647" s="241"/>
      <c r="S647" s="241"/>
      <c r="T647" s="241"/>
      <c r="U647" s="241" t="s">
        <v>782</v>
      </c>
      <c r="V647" s="241"/>
      <c r="W647" s="241"/>
      <c r="X647" s="241"/>
      <c r="Y647" s="241"/>
      <c r="Z647" s="241"/>
      <c r="AA647" s="241"/>
      <c r="AB647" s="241"/>
      <c r="AC647" s="241" t="s">
        <v>311</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row>
    <row r="648" spans="1:49" s="240" customFormat="1" ht="15" customHeight="1">
      <c r="A648" s="241"/>
      <c r="B648" s="241"/>
      <c r="C648" s="241"/>
      <c r="D648" s="241"/>
      <c r="E648" s="241"/>
      <c r="F648" s="241"/>
      <c r="G648" s="241"/>
      <c r="H648" s="241"/>
      <c r="I648" s="241"/>
      <c r="J648" s="241"/>
      <c r="K648" s="241"/>
      <c r="L648" s="241"/>
      <c r="M648" s="241"/>
      <c r="N648" s="241"/>
      <c r="O648" s="241"/>
      <c r="P648" s="241"/>
      <c r="Q648" s="241"/>
      <c r="R648" s="241"/>
      <c r="S648" s="241"/>
      <c r="T648" s="241"/>
      <c r="U648" s="241" t="s">
        <v>783</v>
      </c>
      <c r="V648" s="241"/>
      <c r="W648" s="241"/>
      <c r="X648" s="241"/>
      <c r="Y648" s="241"/>
      <c r="Z648" s="241"/>
      <c r="AA648" s="241"/>
      <c r="AB648" s="241"/>
      <c r="AC648" s="241" t="s">
        <v>322</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row>
    <row r="649" spans="1:49" s="240" customFormat="1" ht="15" customHeight="1">
      <c r="A649" s="241"/>
      <c r="B649" s="241"/>
      <c r="C649" s="241"/>
      <c r="D649" s="241"/>
      <c r="E649" s="241"/>
      <c r="F649" s="241"/>
      <c r="G649" s="241"/>
      <c r="H649" s="241"/>
      <c r="I649" s="241"/>
      <c r="J649" s="241"/>
      <c r="K649" s="241"/>
      <c r="L649" s="241"/>
      <c r="M649" s="241"/>
      <c r="N649" s="241"/>
      <c r="O649" s="241"/>
      <c r="P649" s="241"/>
      <c r="Q649" s="241"/>
      <c r="R649" s="241"/>
      <c r="S649" s="241"/>
      <c r="T649" s="241"/>
      <c r="U649" s="241" t="s">
        <v>784</v>
      </c>
      <c r="V649" s="241"/>
      <c r="W649" s="241"/>
      <c r="X649" s="241"/>
      <c r="Y649" s="241"/>
      <c r="Z649" s="241"/>
      <c r="AA649" s="241"/>
      <c r="AB649" s="241"/>
      <c r="AC649" s="241" t="s">
        <v>316</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row>
    <row r="650" spans="1:49" s="240" customFormat="1" ht="15" customHeight="1">
      <c r="A650" s="241"/>
      <c r="B650" s="241"/>
      <c r="C650" s="241"/>
      <c r="D650" s="241"/>
      <c r="E650" s="241"/>
      <c r="F650" s="241"/>
      <c r="G650" s="241"/>
      <c r="H650" s="241"/>
      <c r="I650" s="241"/>
      <c r="J650" s="241"/>
      <c r="K650" s="241"/>
      <c r="L650" s="241"/>
      <c r="M650" s="241"/>
      <c r="N650" s="241"/>
      <c r="O650" s="241"/>
      <c r="P650" s="241"/>
      <c r="Q650" s="241"/>
      <c r="R650" s="241"/>
      <c r="S650" s="241"/>
      <c r="T650" s="241"/>
      <c r="U650" s="241" t="s">
        <v>785</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row>
    <row r="651" spans="1:49" s="240" customFormat="1" ht="15" customHeight="1">
      <c r="A651" s="241"/>
      <c r="B651" s="241"/>
      <c r="C651" s="241"/>
      <c r="D651" s="241"/>
      <c r="E651" s="241"/>
      <c r="F651" s="241"/>
      <c r="G651" s="241"/>
      <c r="H651" s="241"/>
      <c r="I651" s="241"/>
      <c r="J651" s="241"/>
      <c r="K651" s="241"/>
      <c r="L651" s="241"/>
      <c r="M651" s="241"/>
      <c r="N651" s="241"/>
      <c r="O651" s="241"/>
      <c r="P651" s="241"/>
      <c r="Q651" s="241"/>
      <c r="R651" s="241"/>
      <c r="S651" s="241"/>
      <c r="T651" s="241"/>
      <c r="U651" s="241" t="s">
        <v>786</v>
      </c>
      <c r="V651" s="241"/>
      <c r="W651" s="241"/>
      <c r="X651" s="241"/>
      <c r="Y651" s="241"/>
      <c r="Z651" s="241"/>
      <c r="AA651" s="241"/>
      <c r="AB651" s="241"/>
      <c r="AC651" s="241" t="s">
        <v>316</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row>
    <row r="652" spans="1:49" s="240" customFormat="1" ht="15" customHeight="1">
      <c r="A652" s="241"/>
      <c r="B652" s="241"/>
      <c r="C652" s="241"/>
      <c r="D652" s="241"/>
      <c r="E652" s="241"/>
      <c r="F652" s="241"/>
      <c r="G652" s="241"/>
      <c r="H652" s="241"/>
      <c r="I652" s="241"/>
      <c r="J652" s="241"/>
      <c r="K652" s="241"/>
      <c r="L652" s="241"/>
      <c r="M652" s="241"/>
      <c r="N652" s="241"/>
      <c r="O652" s="241"/>
      <c r="P652" s="241"/>
      <c r="Q652" s="241"/>
      <c r="R652" s="241"/>
      <c r="S652" s="241"/>
      <c r="T652" s="241"/>
      <c r="U652" s="241" t="s">
        <v>787</v>
      </c>
      <c r="V652" s="241"/>
      <c r="W652" s="241"/>
      <c r="X652" s="241"/>
      <c r="Y652" s="241"/>
      <c r="Z652" s="241"/>
      <c r="AA652" s="241"/>
      <c r="AB652" s="241"/>
      <c r="AC652" s="241" t="s">
        <v>322</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row>
    <row r="653" spans="1:49" s="240" customFormat="1" ht="15" customHeight="1">
      <c r="A653" s="241"/>
      <c r="B653" s="241"/>
      <c r="C653" s="241"/>
      <c r="D653" s="241"/>
      <c r="E653" s="241"/>
      <c r="F653" s="241"/>
      <c r="G653" s="241"/>
      <c r="H653" s="241"/>
      <c r="I653" s="241"/>
      <c r="J653" s="241"/>
      <c r="K653" s="241"/>
      <c r="L653" s="241"/>
      <c r="M653" s="241"/>
      <c r="N653" s="241"/>
      <c r="O653" s="241"/>
      <c r="P653" s="241"/>
      <c r="Q653" s="241"/>
      <c r="R653" s="241"/>
      <c r="S653" s="241"/>
      <c r="T653" s="241"/>
      <c r="U653" s="241" t="s">
        <v>788</v>
      </c>
      <c r="V653" s="241"/>
      <c r="W653" s="241"/>
      <c r="X653" s="241"/>
      <c r="Y653" s="241"/>
      <c r="Z653" s="241"/>
      <c r="AA653" s="241"/>
      <c r="AB653" s="241"/>
      <c r="AC653" s="241" t="s">
        <v>325</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row>
    <row r="654" spans="1:49" s="240" customFormat="1" ht="15" customHeight="1">
      <c r="A654" s="241"/>
      <c r="B654" s="241"/>
      <c r="C654" s="241"/>
      <c r="D654" s="241"/>
      <c r="E654" s="241"/>
      <c r="F654" s="241"/>
      <c r="G654" s="241"/>
      <c r="H654" s="241"/>
      <c r="I654" s="241"/>
      <c r="J654" s="241"/>
      <c r="K654" s="241"/>
      <c r="L654" s="241"/>
      <c r="M654" s="241"/>
      <c r="N654" s="241"/>
      <c r="O654" s="241"/>
      <c r="P654" s="241"/>
      <c r="Q654" s="241"/>
      <c r="R654" s="241"/>
      <c r="S654" s="241"/>
      <c r="T654" s="241"/>
      <c r="U654" s="241" t="s">
        <v>789</v>
      </c>
      <c r="V654" s="241"/>
      <c r="W654" s="241"/>
      <c r="X654" s="241"/>
      <c r="Y654" s="241"/>
      <c r="Z654" s="241"/>
      <c r="AA654" s="241"/>
      <c r="AB654" s="241"/>
      <c r="AC654" s="241" t="s">
        <v>386</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row>
    <row r="655" spans="1:49" s="240" customFormat="1" ht="15" customHeight="1">
      <c r="A655" s="241"/>
      <c r="B655" s="241"/>
      <c r="C655" s="241"/>
      <c r="D655" s="241"/>
      <c r="E655" s="241"/>
      <c r="F655" s="241"/>
      <c r="G655" s="241"/>
      <c r="H655" s="241"/>
      <c r="I655" s="241"/>
      <c r="J655" s="241"/>
      <c r="K655" s="241"/>
      <c r="L655" s="241"/>
      <c r="M655" s="241"/>
      <c r="N655" s="241"/>
      <c r="O655" s="241"/>
      <c r="P655" s="241"/>
      <c r="Q655" s="241"/>
      <c r="R655" s="241"/>
      <c r="S655" s="241"/>
      <c r="T655" s="241"/>
      <c r="U655" s="241" t="s">
        <v>790</v>
      </c>
      <c r="V655" s="241"/>
      <c r="W655" s="241"/>
      <c r="X655" s="241"/>
      <c r="Y655" s="241"/>
      <c r="Z655" s="241"/>
      <c r="AA655" s="241"/>
      <c r="AB655" s="241"/>
      <c r="AC655" s="241" t="s">
        <v>313</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row>
    <row r="656" spans="1:49" s="240" customFormat="1" ht="15" customHeight="1">
      <c r="A656" s="241"/>
      <c r="B656" s="241"/>
      <c r="C656" s="241"/>
      <c r="D656" s="241"/>
      <c r="E656" s="241"/>
      <c r="F656" s="241"/>
      <c r="G656" s="241"/>
      <c r="H656" s="241"/>
      <c r="I656" s="241"/>
      <c r="J656" s="241"/>
      <c r="K656" s="241"/>
      <c r="L656" s="241"/>
      <c r="M656" s="241"/>
      <c r="N656" s="241"/>
      <c r="O656" s="241"/>
      <c r="P656" s="241"/>
      <c r="Q656" s="241"/>
      <c r="R656" s="241"/>
      <c r="S656" s="241"/>
      <c r="T656" s="241"/>
      <c r="U656" s="241" t="s">
        <v>791</v>
      </c>
      <c r="V656" s="241"/>
      <c r="W656" s="241"/>
      <c r="X656" s="241"/>
      <c r="Y656" s="241"/>
      <c r="Z656" s="241"/>
      <c r="AA656" s="241"/>
      <c r="AB656" s="241"/>
      <c r="AC656" s="241" t="s">
        <v>313</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row>
    <row r="657" spans="1:49" s="240" customFormat="1" ht="15" customHeight="1">
      <c r="A657" s="241"/>
      <c r="B657" s="241"/>
      <c r="C657" s="241"/>
      <c r="D657" s="241"/>
      <c r="E657" s="241"/>
      <c r="F657" s="241"/>
      <c r="G657" s="241"/>
      <c r="H657" s="241"/>
      <c r="I657" s="241"/>
      <c r="J657" s="241"/>
      <c r="K657" s="241"/>
      <c r="L657" s="241"/>
      <c r="M657" s="241"/>
      <c r="N657" s="241"/>
      <c r="O657" s="241"/>
      <c r="P657" s="241"/>
      <c r="Q657" s="241"/>
      <c r="R657" s="241"/>
      <c r="S657" s="241"/>
      <c r="T657" s="241"/>
      <c r="U657" s="241" t="s">
        <v>792</v>
      </c>
      <c r="V657" s="241"/>
      <c r="W657" s="241"/>
      <c r="X657" s="241"/>
      <c r="Y657" s="241"/>
      <c r="Z657" s="241"/>
      <c r="AA657" s="241"/>
      <c r="AB657" s="241"/>
      <c r="AC657" s="241" t="s">
        <v>386</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row>
    <row r="658" spans="1:49" s="240" customFormat="1" ht="15" customHeight="1">
      <c r="A658" s="241"/>
      <c r="B658" s="241"/>
      <c r="C658" s="241"/>
      <c r="D658" s="241"/>
      <c r="E658" s="241"/>
      <c r="F658" s="241"/>
      <c r="G658" s="241"/>
      <c r="H658" s="241"/>
      <c r="I658" s="241"/>
      <c r="J658" s="241"/>
      <c r="K658" s="241"/>
      <c r="L658" s="241"/>
      <c r="M658" s="241"/>
      <c r="N658" s="241"/>
      <c r="O658" s="241"/>
      <c r="P658" s="241"/>
      <c r="Q658" s="241"/>
      <c r="R658" s="241"/>
      <c r="S658" s="241"/>
      <c r="T658" s="241"/>
      <c r="U658" s="241" t="s">
        <v>793</v>
      </c>
      <c r="V658" s="241"/>
      <c r="W658" s="241"/>
      <c r="X658" s="241"/>
      <c r="Y658" s="241"/>
      <c r="Z658" s="241"/>
      <c r="AA658" s="241"/>
      <c r="AB658" s="241"/>
      <c r="AC658" s="241" t="s">
        <v>350</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row>
    <row r="659" spans="1:49" s="240" customFormat="1" ht="15" customHeight="1">
      <c r="A659" s="241"/>
      <c r="B659" s="241"/>
      <c r="C659" s="241"/>
      <c r="D659" s="241"/>
      <c r="E659" s="241"/>
      <c r="F659" s="241"/>
      <c r="G659" s="241"/>
      <c r="H659" s="241"/>
      <c r="I659" s="241"/>
      <c r="J659" s="241"/>
      <c r="K659" s="241"/>
      <c r="L659" s="241"/>
      <c r="M659" s="241"/>
      <c r="N659" s="241"/>
      <c r="O659" s="241"/>
      <c r="P659" s="241"/>
      <c r="Q659" s="241"/>
      <c r="R659" s="241"/>
      <c r="S659" s="241"/>
      <c r="T659" s="241"/>
      <c r="U659" s="241" t="s">
        <v>794</v>
      </c>
      <c r="V659" s="241"/>
      <c r="W659" s="241"/>
      <c r="X659" s="241"/>
      <c r="Y659" s="241"/>
      <c r="Z659" s="241"/>
      <c r="AA659" s="241"/>
      <c r="AB659" s="241"/>
      <c r="AC659" s="241" t="s">
        <v>311</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row>
    <row r="660" spans="1:49" s="240" customFormat="1" ht="15" customHeight="1">
      <c r="A660" s="241"/>
      <c r="B660" s="241"/>
      <c r="C660" s="241"/>
      <c r="D660" s="241"/>
      <c r="E660" s="241"/>
      <c r="F660" s="241"/>
      <c r="G660" s="241"/>
      <c r="H660" s="241"/>
      <c r="I660" s="241"/>
      <c r="J660" s="241"/>
      <c r="K660" s="241"/>
      <c r="L660" s="241"/>
      <c r="M660" s="241"/>
      <c r="N660" s="241"/>
      <c r="O660" s="241"/>
      <c r="P660" s="241"/>
      <c r="Q660" s="241"/>
      <c r="R660" s="241"/>
      <c r="S660" s="241"/>
      <c r="T660" s="241"/>
      <c r="U660" s="241" t="s">
        <v>795</v>
      </c>
      <c r="V660" s="241"/>
      <c r="W660" s="241"/>
      <c r="X660" s="241"/>
      <c r="Y660" s="241"/>
      <c r="Z660" s="241"/>
      <c r="AA660" s="241"/>
      <c r="AB660" s="241"/>
      <c r="AC660" s="241" t="s">
        <v>350</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row>
    <row r="661" spans="1:49" s="240" customFormat="1" ht="15" customHeight="1">
      <c r="A661" s="241"/>
      <c r="B661" s="241"/>
      <c r="C661" s="241"/>
      <c r="D661" s="241"/>
      <c r="E661" s="241"/>
      <c r="F661" s="241"/>
      <c r="G661" s="241"/>
      <c r="H661" s="241"/>
      <c r="I661" s="241"/>
      <c r="J661" s="241"/>
      <c r="K661" s="241"/>
      <c r="L661" s="241"/>
      <c r="M661" s="241"/>
      <c r="N661" s="241"/>
      <c r="O661" s="241"/>
      <c r="P661" s="241"/>
      <c r="Q661" s="241"/>
      <c r="R661" s="241"/>
      <c r="S661" s="241"/>
      <c r="T661" s="241"/>
      <c r="U661" s="241" t="s">
        <v>796</v>
      </c>
      <c r="V661" s="241"/>
      <c r="W661" s="241"/>
      <c r="X661" s="241"/>
      <c r="Y661" s="241"/>
      <c r="Z661" s="241"/>
      <c r="AA661" s="241"/>
      <c r="AB661" s="241"/>
      <c r="AC661" s="241" t="s">
        <v>325</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row>
    <row r="662" spans="1:49" s="240" customFormat="1" ht="15" customHeight="1">
      <c r="A662" s="241"/>
      <c r="B662" s="241"/>
      <c r="C662" s="241"/>
      <c r="D662" s="241"/>
      <c r="E662" s="241"/>
      <c r="F662" s="241"/>
      <c r="G662" s="241"/>
      <c r="H662" s="241"/>
      <c r="I662" s="241"/>
      <c r="J662" s="241"/>
      <c r="K662" s="241"/>
      <c r="L662" s="241"/>
      <c r="M662" s="241"/>
      <c r="N662" s="241"/>
      <c r="O662" s="241"/>
      <c r="P662" s="241"/>
      <c r="Q662" s="241"/>
      <c r="R662" s="241"/>
      <c r="S662" s="241"/>
      <c r="T662" s="241"/>
      <c r="U662" s="241" t="s">
        <v>797</v>
      </c>
      <c r="V662" s="241"/>
      <c r="W662" s="241"/>
      <c r="X662" s="241"/>
      <c r="Y662" s="241"/>
      <c r="Z662" s="241"/>
      <c r="AA662" s="241"/>
      <c r="AB662" s="241"/>
      <c r="AC662" s="241" t="s">
        <v>386</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row>
    <row r="663" spans="1:49" s="240" customFormat="1" ht="15" customHeight="1">
      <c r="A663" s="241"/>
      <c r="B663" s="241"/>
      <c r="C663" s="241"/>
      <c r="D663" s="241"/>
      <c r="E663" s="241"/>
      <c r="F663" s="241"/>
      <c r="G663" s="241"/>
      <c r="H663" s="241"/>
      <c r="I663" s="241"/>
      <c r="J663" s="241"/>
      <c r="K663" s="241"/>
      <c r="L663" s="241"/>
      <c r="M663" s="241"/>
      <c r="N663" s="241"/>
      <c r="O663" s="241"/>
      <c r="P663" s="241"/>
      <c r="Q663" s="241"/>
      <c r="R663" s="241"/>
      <c r="S663" s="241"/>
      <c r="T663" s="241"/>
      <c r="U663" s="241" t="s">
        <v>798</v>
      </c>
      <c r="V663" s="241"/>
      <c r="W663" s="241"/>
      <c r="X663" s="241"/>
      <c r="Y663" s="241"/>
      <c r="Z663" s="241"/>
      <c r="AA663" s="241"/>
      <c r="AB663" s="241"/>
      <c r="AC663" s="241" t="s">
        <v>309</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row>
    <row r="664" spans="1:49" s="240" customFormat="1" ht="15" customHeight="1">
      <c r="A664" s="241"/>
      <c r="B664" s="241"/>
      <c r="C664" s="241"/>
      <c r="D664" s="241"/>
      <c r="E664" s="241"/>
      <c r="F664" s="241"/>
      <c r="G664" s="241"/>
      <c r="H664" s="241"/>
      <c r="I664" s="241"/>
      <c r="J664" s="241"/>
      <c r="K664" s="241"/>
      <c r="L664" s="241"/>
      <c r="M664" s="241"/>
      <c r="N664" s="241"/>
      <c r="O664" s="241"/>
      <c r="P664" s="241"/>
      <c r="Q664" s="241"/>
      <c r="R664" s="241"/>
      <c r="S664" s="241"/>
      <c r="T664" s="241"/>
      <c r="U664" s="241" t="s">
        <v>799</v>
      </c>
      <c r="V664" s="241"/>
      <c r="W664" s="241"/>
      <c r="X664" s="241"/>
      <c r="Y664" s="241"/>
      <c r="Z664" s="241"/>
      <c r="AA664" s="241"/>
      <c r="AB664" s="241"/>
      <c r="AC664" s="241" t="s">
        <v>386</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row>
    <row r="665" spans="1:49" s="240" customFormat="1" ht="15" customHeight="1">
      <c r="A665" s="241"/>
      <c r="B665" s="241"/>
      <c r="C665" s="241"/>
      <c r="D665" s="241"/>
      <c r="E665" s="241"/>
      <c r="F665" s="241"/>
      <c r="G665" s="241"/>
      <c r="H665" s="241"/>
      <c r="I665" s="241"/>
      <c r="J665" s="241"/>
      <c r="K665" s="241"/>
      <c r="L665" s="241"/>
      <c r="M665" s="241"/>
      <c r="N665" s="241"/>
      <c r="O665" s="241"/>
      <c r="P665" s="241"/>
      <c r="Q665" s="241"/>
      <c r="R665" s="241"/>
      <c r="S665" s="241"/>
      <c r="T665" s="241"/>
      <c r="U665" s="241" t="s">
        <v>800</v>
      </c>
      <c r="V665" s="241"/>
      <c r="W665" s="241"/>
      <c r="X665" s="241"/>
      <c r="Y665" s="241"/>
      <c r="Z665" s="241"/>
      <c r="AA665" s="241"/>
      <c r="AB665" s="241"/>
      <c r="AC665" s="241" t="s">
        <v>325</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row>
    <row r="666" spans="1:49" s="240" customFormat="1" ht="15" customHeight="1">
      <c r="A666" s="241"/>
      <c r="B666" s="241"/>
      <c r="C666" s="241"/>
      <c r="D666" s="241"/>
      <c r="E666" s="241"/>
      <c r="F666" s="241"/>
      <c r="G666" s="241"/>
      <c r="H666" s="241"/>
      <c r="I666" s="241"/>
      <c r="J666" s="241"/>
      <c r="K666" s="241"/>
      <c r="L666" s="241"/>
      <c r="M666" s="241"/>
      <c r="N666" s="241"/>
      <c r="O666" s="241"/>
      <c r="P666" s="241"/>
      <c r="Q666" s="241"/>
      <c r="R666" s="241"/>
      <c r="S666" s="241"/>
      <c r="T666" s="241"/>
      <c r="U666" s="241" t="s">
        <v>801</v>
      </c>
      <c r="V666" s="241"/>
      <c r="W666" s="241"/>
      <c r="X666" s="241"/>
      <c r="Y666" s="241"/>
      <c r="Z666" s="241"/>
      <c r="AA666" s="241"/>
      <c r="AB666" s="241"/>
      <c r="AC666" s="241" t="s">
        <v>309</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row>
    <row r="667" spans="1:49" s="240" customFormat="1" ht="15" customHeight="1">
      <c r="A667" s="241"/>
      <c r="B667" s="241"/>
      <c r="C667" s="241"/>
      <c r="D667" s="241"/>
      <c r="E667" s="241"/>
      <c r="F667" s="241"/>
      <c r="G667" s="241"/>
      <c r="H667" s="241"/>
      <c r="I667" s="241"/>
      <c r="J667" s="241"/>
      <c r="K667" s="241"/>
      <c r="L667" s="241"/>
      <c r="M667" s="241"/>
      <c r="N667" s="241"/>
      <c r="O667" s="241"/>
      <c r="P667" s="241"/>
      <c r="Q667" s="241"/>
      <c r="R667" s="241"/>
      <c r="S667" s="241"/>
      <c r="T667" s="241"/>
      <c r="U667" s="241" t="s">
        <v>802</v>
      </c>
      <c r="V667" s="241"/>
      <c r="W667" s="241"/>
      <c r="X667" s="241"/>
      <c r="Y667" s="241"/>
      <c r="Z667" s="241"/>
      <c r="AA667" s="241"/>
      <c r="AB667" s="241"/>
      <c r="AC667" s="241" t="s">
        <v>322</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row>
    <row r="668" spans="1:49" s="240" customFormat="1" ht="15" customHeight="1">
      <c r="A668" s="241"/>
      <c r="B668" s="241"/>
      <c r="C668" s="241"/>
      <c r="D668" s="241"/>
      <c r="E668" s="241"/>
      <c r="F668" s="241"/>
      <c r="G668" s="241"/>
      <c r="H668" s="241"/>
      <c r="I668" s="241"/>
      <c r="J668" s="241"/>
      <c r="K668" s="241"/>
      <c r="L668" s="241"/>
      <c r="M668" s="241"/>
      <c r="N668" s="241"/>
      <c r="O668" s="241"/>
      <c r="P668" s="241"/>
      <c r="Q668" s="241"/>
      <c r="R668" s="241"/>
      <c r="S668" s="241"/>
      <c r="T668" s="241"/>
      <c r="U668" s="241" t="s">
        <v>803</v>
      </c>
      <c r="V668" s="241"/>
      <c r="W668" s="241"/>
      <c r="X668" s="241"/>
      <c r="Y668" s="241"/>
      <c r="Z668" s="241"/>
      <c r="AA668" s="241"/>
      <c r="AB668" s="241"/>
      <c r="AC668" s="241" t="s">
        <v>325</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row>
    <row r="669" spans="1:49" s="240" customFormat="1" ht="15" customHeight="1">
      <c r="A669" s="241"/>
      <c r="B669" s="241"/>
      <c r="C669" s="241"/>
      <c r="D669" s="241"/>
      <c r="E669" s="241"/>
      <c r="F669" s="241"/>
      <c r="G669" s="241"/>
      <c r="H669" s="241"/>
      <c r="I669" s="241"/>
      <c r="J669" s="241"/>
      <c r="K669" s="241"/>
      <c r="L669" s="241"/>
      <c r="M669" s="241"/>
      <c r="N669" s="241"/>
      <c r="O669" s="241"/>
      <c r="P669" s="241"/>
      <c r="Q669" s="241"/>
      <c r="R669" s="241"/>
      <c r="S669" s="241"/>
      <c r="T669" s="241"/>
      <c r="U669" s="241" t="s">
        <v>804</v>
      </c>
      <c r="V669" s="241"/>
      <c r="W669" s="241"/>
      <c r="X669" s="241"/>
      <c r="Y669" s="241"/>
      <c r="Z669" s="241"/>
      <c r="AA669" s="241"/>
      <c r="AB669" s="241"/>
      <c r="AC669" s="241" t="s">
        <v>325</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row>
    <row r="670" spans="1:49" s="240" customFormat="1" ht="15" customHeight="1">
      <c r="A670" s="241"/>
      <c r="B670" s="241"/>
      <c r="C670" s="241"/>
      <c r="D670" s="241"/>
      <c r="E670" s="241"/>
      <c r="F670" s="241"/>
      <c r="G670" s="241"/>
      <c r="H670" s="241"/>
      <c r="I670" s="241"/>
      <c r="J670" s="241"/>
      <c r="K670" s="241"/>
      <c r="L670" s="241"/>
      <c r="M670" s="241"/>
      <c r="N670" s="241"/>
      <c r="O670" s="241"/>
      <c r="P670" s="241"/>
      <c r="Q670" s="241"/>
      <c r="R670" s="241"/>
      <c r="S670" s="241"/>
      <c r="T670" s="241"/>
      <c r="U670" s="241" t="s">
        <v>805</v>
      </c>
      <c r="V670" s="241"/>
      <c r="W670" s="241"/>
      <c r="X670" s="241"/>
      <c r="Y670" s="241"/>
      <c r="Z670" s="241"/>
      <c r="AA670" s="241"/>
      <c r="AB670" s="241"/>
      <c r="AC670" s="241" t="s">
        <v>386</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row>
    <row r="671" spans="1:49" s="240" customFormat="1" ht="15" customHeight="1">
      <c r="A671" s="241"/>
      <c r="B671" s="241"/>
      <c r="C671" s="241"/>
      <c r="D671" s="241"/>
      <c r="E671" s="241"/>
      <c r="F671" s="241"/>
      <c r="G671" s="241"/>
      <c r="H671" s="241"/>
      <c r="I671" s="241"/>
      <c r="J671" s="241"/>
      <c r="K671" s="241"/>
      <c r="L671" s="241"/>
      <c r="M671" s="241"/>
      <c r="N671" s="241"/>
      <c r="O671" s="241"/>
      <c r="P671" s="241"/>
      <c r="Q671" s="241"/>
      <c r="R671" s="241"/>
      <c r="S671" s="241"/>
      <c r="T671" s="241"/>
      <c r="U671" s="241" t="s">
        <v>806</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row>
    <row r="672" spans="1:49" s="240" customFormat="1" ht="15" customHeight="1">
      <c r="A672" s="241"/>
      <c r="B672" s="241"/>
      <c r="C672" s="241"/>
      <c r="D672" s="241"/>
      <c r="E672" s="241"/>
      <c r="F672" s="241"/>
      <c r="G672" s="241"/>
      <c r="H672" s="241"/>
      <c r="I672" s="241"/>
      <c r="J672" s="241"/>
      <c r="K672" s="241"/>
      <c r="L672" s="241"/>
      <c r="M672" s="241"/>
      <c r="N672" s="241"/>
      <c r="O672" s="241"/>
      <c r="P672" s="241"/>
      <c r="Q672" s="241"/>
      <c r="R672" s="241"/>
      <c r="S672" s="241"/>
      <c r="T672" s="241"/>
      <c r="U672" s="241" t="s">
        <v>807</v>
      </c>
      <c r="V672" s="241"/>
      <c r="W672" s="241"/>
      <c r="X672" s="241"/>
      <c r="Y672" s="241"/>
      <c r="Z672" s="241"/>
      <c r="AA672" s="241"/>
      <c r="AB672" s="241"/>
      <c r="AC672" s="241" t="s">
        <v>311</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row>
    <row r="673" spans="1:49" s="240" customFormat="1" ht="15" customHeight="1">
      <c r="A673" s="241"/>
      <c r="B673" s="241"/>
      <c r="C673" s="241"/>
      <c r="D673" s="241"/>
      <c r="E673" s="241"/>
      <c r="F673" s="241"/>
      <c r="G673" s="241"/>
      <c r="H673" s="241"/>
      <c r="I673" s="241"/>
      <c r="J673" s="241"/>
      <c r="K673" s="241"/>
      <c r="L673" s="241"/>
      <c r="M673" s="241"/>
      <c r="N673" s="241"/>
      <c r="O673" s="241"/>
      <c r="P673" s="241"/>
      <c r="Q673" s="241"/>
      <c r="R673" s="241"/>
      <c r="S673" s="241"/>
      <c r="T673" s="241"/>
      <c r="U673" s="241" t="s">
        <v>808</v>
      </c>
      <c r="V673" s="241"/>
      <c r="W673" s="241"/>
      <c r="X673" s="241"/>
      <c r="Y673" s="241"/>
      <c r="Z673" s="241"/>
      <c r="AA673" s="241"/>
      <c r="AB673" s="241"/>
      <c r="AC673" s="241" t="s">
        <v>350</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row>
    <row r="674" spans="1:49" s="240" customFormat="1" ht="15" customHeight="1">
      <c r="A674" s="241"/>
      <c r="B674" s="241"/>
      <c r="C674" s="241"/>
      <c r="D674" s="241"/>
      <c r="E674" s="241"/>
      <c r="F674" s="241"/>
      <c r="G674" s="241"/>
      <c r="H674" s="241"/>
      <c r="I674" s="241"/>
      <c r="J674" s="241"/>
      <c r="K674" s="241"/>
      <c r="L674" s="241"/>
      <c r="M674" s="241"/>
      <c r="N674" s="241"/>
      <c r="O674" s="241"/>
      <c r="P674" s="241"/>
      <c r="Q674" s="241"/>
      <c r="R674" s="241"/>
      <c r="S674" s="241"/>
      <c r="T674" s="241"/>
      <c r="U674" s="241" t="s">
        <v>283</v>
      </c>
      <c r="V674" s="241"/>
      <c r="W674" s="241"/>
      <c r="X674" s="241"/>
      <c r="Y674" s="241"/>
      <c r="Z674" s="241"/>
      <c r="AA674" s="241"/>
      <c r="AB674" s="241"/>
      <c r="AC674" s="241" t="s">
        <v>322</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row>
    <row r="675" spans="1:49" s="240" customFormat="1" ht="15" customHeight="1">
      <c r="A675" s="241"/>
      <c r="B675" s="241"/>
      <c r="C675" s="241"/>
      <c r="D675" s="241"/>
      <c r="E675" s="241"/>
      <c r="F675" s="241"/>
      <c r="G675" s="241"/>
      <c r="H675" s="241"/>
      <c r="I675" s="241"/>
      <c r="J675" s="241"/>
      <c r="K675" s="241"/>
      <c r="L675" s="241"/>
      <c r="M675" s="241"/>
      <c r="N675" s="241"/>
      <c r="O675" s="241"/>
      <c r="P675" s="241"/>
      <c r="Q675" s="241"/>
      <c r="R675" s="241"/>
      <c r="S675" s="241"/>
      <c r="T675" s="241"/>
      <c r="U675" s="241" t="s">
        <v>809</v>
      </c>
      <c r="V675" s="241"/>
      <c r="W675" s="241"/>
      <c r="X675" s="241"/>
      <c r="Y675" s="241"/>
      <c r="Z675" s="241"/>
      <c r="AA675" s="241"/>
      <c r="AB675" s="241"/>
      <c r="AC675" s="241" t="s">
        <v>325</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row>
    <row r="676" spans="1:49" s="240" customFormat="1" ht="15" customHeight="1">
      <c r="A676" s="241"/>
      <c r="B676" s="241"/>
      <c r="C676" s="241"/>
      <c r="D676" s="241"/>
      <c r="E676" s="241"/>
      <c r="F676" s="241"/>
      <c r="G676" s="241"/>
      <c r="H676" s="241"/>
      <c r="I676" s="241"/>
      <c r="J676" s="241"/>
      <c r="K676" s="241"/>
      <c r="L676" s="241"/>
      <c r="M676" s="241"/>
      <c r="N676" s="241"/>
      <c r="O676" s="241"/>
      <c r="P676" s="241"/>
      <c r="Q676" s="241"/>
      <c r="R676" s="241"/>
      <c r="S676" s="241"/>
      <c r="T676" s="241"/>
      <c r="U676" s="241" t="s">
        <v>810</v>
      </c>
      <c r="V676" s="241"/>
      <c r="W676" s="241"/>
      <c r="X676" s="241"/>
      <c r="Y676" s="241"/>
      <c r="Z676" s="241"/>
      <c r="AA676" s="241"/>
      <c r="AB676" s="241"/>
      <c r="AC676" s="241" t="s">
        <v>313</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row>
    <row r="677" spans="1:49" s="240" customFormat="1" ht="15" customHeight="1">
      <c r="A677" s="241"/>
      <c r="B677" s="241"/>
      <c r="C677" s="241"/>
      <c r="D677" s="241"/>
      <c r="E677" s="241"/>
      <c r="F677" s="241"/>
      <c r="G677" s="241"/>
      <c r="H677" s="241"/>
      <c r="I677" s="241"/>
      <c r="J677" s="241"/>
      <c r="K677" s="241"/>
      <c r="L677" s="241"/>
      <c r="M677" s="241"/>
      <c r="N677" s="241"/>
      <c r="O677" s="241"/>
      <c r="P677" s="241"/>
      <c r="Q677" s="241"/>
      <c r="R677" s="241"/>
      <c r="S677" s="241"/>
      <c r="T677" s="241"/>
      <c r="U677" s="241" t="s">
        <v>811</v>
      </c>
      <c r="V677" s="241"/>
      <c r="W677" s="241"/>
      <c r="X677" s="241"/>
      <c r="Y677" s="241"/>
      <c r="Z677" s="241"/>
      <c r="AA677" s="241"/>
      <c r="AB677" s="241"/>
      <c r="AC677" s="241" t="s">
        <v>316</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row>
    <row r="678" spans="1:49" s="240" customFormat="1" ht="15" customHeight="1">
      <c r="A678" s="241"/>
      <c r="B678" s="241"/>
      <c r="C678" s="241"/>
      <c r="D678" s="241"/>
      <c r="E678" s="241"/>
      <c r="F678" s="241"/>
      <c r="G678" s="241"/>
      <c r="H678" s="241"/>
      <c r="I678" s="241"/>
      <c r="J678" s="241"/>
      <c r="K678" s="241"/>
      <c r="L678" s="241"/>
      <c r="M678" s="241"/>
      <c r="N678" s="241"/>
      <c r="O678" s="241"/>
      <c r="P678" s="241"/>
      <c r="Q678" s="241"/>
      <c r="R678" s="241"/>
      <c r="S678" s="241"/>
      <c r="T678" s="241"/>
      <c r="U678" s="241" t="s">
        <v>812</v>
      </c>
      <c r="V678" s="241"/>
      <c r="W678" s="241"/>
      <c r="X678" s="241"/>
      <c r="Y678" s="241"/>
      <c r="Z678" s="241"/>
      <c r="AA678" s="241"/>
      <c r="AB678" s="241"/>
      <c r="AC678" s="241" t="s">
        <v>325</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row>
    <row r="679" spans="1:49" s="240" customFormat="1" ht="15" customHeight="1">
      <c r="A679" s="241"/>
      <c r="B679" s="241"/>
      <c r="C679" s="241"/>
      <c r="D679" s="241"/>
      <c r="E679" s="241"/>
      <c r="F679" s="241"/>
      <c r="G679" s="241"/>
      <c r="H679" s="241"/>
      <c r="I679" s="241"/>
      <c r="J679" s="241"/>
      <c r="K679" s="241"/>
      <c r="L679" s="241"/>
      <c r="M679" s="241"/>
      <c r="N679" s="241"/>
      <c r="O679" s="241"/>
      <c r="P679" s="241"/>
      <c r="Q679" s="241"/>
      <c r="R679" s="241"/>
      <c r="S679" s="241"/>
      <c r="T679" s="241"/>
      <c r="U679" s="241" t="s">
        <v>813</v>
      </c>
      <c r="V679" s="241"/>
      <c r="W679" s="241"/>
      <c r="X679" s="241"/>
      <c r="Y679" s="241"/>
      <c r="Z679" s="241"/>
      <c r="AA679" s="241"/>
      <c r="AB679" s="241"/>
      <c r="AC679" s="241" t="s">
        <v>316</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row>
    <row r="680" spans="1:49" s="240" customFormat="1" ht="15" customHeight="1">
      <c r="A680" s="241"/>
      <c r="B680" s="241"/>
      <c r="C680" s="241"/>
      <c r="D680" s="241"/>
      <c r="E680" s="241"/>
      <c r="F680" s="241"/>
      <c r="G680" s="241"/>
      <c r="H680" s="241"/>
      <c r="I680" s="241"/>
      <c r="J680" s="241"/>
      <c r="K680" s="241"/>
      <c r="L680" s="241"/>
      <c r="M680" s="241"/>
      <c r="N680" s="241"/>
      <c r="O680" s="241"/>
      <c r="P680" s="241"/>
      <c r="Q680" s="241"/>
      <c r="R680" s="241"/>
      <c r="S680" s="241"/>
      <c r="T680" s="241"/>
      <c r="U680" s="241" t="s">
        <v>814</v>
      </c>
      <c r="V680" s="241"/>
      <c r="W680" s="241"/>
      <c r="X680" s="241"/>
      <c r="Y680" s="241"/>
      <c r="Z680" s="241"/>
      <c r="AA680" s="241"/>
      <c r="AB680" s="241"/>
      <c r="AC680" s="241" t="s">
        <v>316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row>
    <row r="681" spans="1:49" s="240" customFormat="1" ht="15" customHeight="1">
      <c r="A681" s="241"/>
      <c r="B681" s="241"/>
      <c r="C681" s="241"/>
      <c r="D681" s="241"/>
      <c r="E681" s="241"/>
      <c r="F681" s="241"/>
      <c r="G681" s="241"/>
      <c r="H681" s="241"/>
      <c r="I681" s="241"/>
      <c r="J681" s="241"/>
      <c r="K681" s="241"/>
      <c r="L681" s="241"/>
      <c r="M681" s="241"/>
      <c r="N681" s="241"/>
      <c r="O681" s="241"/>
      <c r="P681" s="241"/>
      <c r="Q681" s="241"/>
      <c r="R681" s="241"/>
      <c r="S681" s="241"/>
      <c r="T681" s="241"/>
      <c r="U681" s="241" t="s">
        <v>815</v>
      </c>
      <c r="V681" s="241"/>
      <c r="W681" s="241"/>
      <c r="X681" s="241"/>
      <c r="Y681" s="241"/>
      <c r="Z681" s="241"/>
      <c r="AA681" s="241"/>
      <c r="AB681" s="241"/>
      <c r="AC681" s="241" t="s">
        <v>316</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row>
    <row r="682" spans="1:49" s="240" customFormat="1" ht="15" customHeight="1">
      <c r="A682" s="241"/>
      <c r="B682" s="241"/>
      <c r="C682" s="241"/>
      <c r="D682" s="241"/>
      <c r="E682" s="241"/>
      <c r="F682" s="241"/>
      <c r="G682" s="241"/>
      <c r="H682" s="241"/>
      <c r="I682" s="241"/>
      <c r="J682" s="241"/>
      <c r="K682" s="241"/>
      <c r="L682" s="241"/>
      <c r="M682" s="241"/>
      <c r="N682" s="241"/>
      <c r="O682" s="241"/>
      <c r="P682" s="241"/>
      <c r="Q682" s="241"/>
      <c r="R682" s="241"/>
      <c r="S682" s="241"/>
      <c r="T682" s="241"/>
      <c r="U682" s="241" t="s">
        <v>816</v>
      </c>
      <c r="V682" s="241"/>
      <c r="W682" s="241"/>
      <c r="X682" s="241"/>
      <c r="Y682" s="241"/>
      <c r="Z682" s="241"/>
      <c r="AA682" s="241"/>
      <c r="AB682" s="241"/>
      <c r="AC682" s="241" t="s">
        <v>366</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row>
    <row r="683" spans="1:49" s="240" customFormat="1" ht="15" customHeight="1">
      <c r="A683" s="241"/>
      <c r="B683" s="241"/>
      <c r="C683" s="241"/>
      <c r="D683" s="241"/>
      <c r="E683" s="241"/>
      <c r="F683" s="241"/>
      <c r="G683" s="241"/>
      <c r="H683" s="241"/>
      <c r="I683" s="241"/>
      <c r="J683" s="241"/>
      <c r="K683" s="241"/>
      <c r="L683" s="241"/>
      <c r="M683" s="241"/>
      <c r="N683" s="241"/>
      <c r="O683" s="241"/>
      <c r="P683" s="241"/>
      <c r="Q683" s="241"/>
      <c r="R683" s="241"/>
      <c r="S683" s="241"/>
      <c r="T683" s="241"/>
      <c r="U683" s="241" t="s">
        <v>817</v>
      </c>
      <c r="V683" s="241"/>
      <c r="W683" s="241"/>
      <c r="X683" s="241"/>
      <c r="Y683" s="241"/>
      <c r="Z683" s="241"/>
      <c r="AA683" s="241"/>
      <c r="AB683" s="241"/>
      <c r="AC683" s="241" t="s">
        <v>325</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row>
    <row r="684" spans="1:49" s="240" customFormat="1" ht="15" customHeight="1">
      <c r="A684" s="241"/>
      <c r="B684" s="241"/>
      <c r="C684" s="241"/>
      <c r="D684" s="241"/>
      <c r="E684" s="241"/>
      <c r="F684" s="241"/>
      <c r="G684" s="241"/>
      <c r="H684" s="241"/>
      <c r="I684" s="241"/>
      <c r="J684" s="241"/>
      <c r="K684" s="241"/>
      <c r="L684" s="241"/>
      <c r="M684" s="241"/>
      <c r="N684" s="241"/>
      <c r="O684" s="241"/>
      <c r="P684" s="241"/>
      <c r="Q684" s="241"/>
      <c r="R684" s="241"/>
      <c r="S684" s="241"/>
      <c r="T684" s="241"/>
      <c r="U684" s="241" t="s">
        <v>818</v>
      </c>
      <c r="V684" s="241"/>
      <c r="W684" s="241"/>
      <c r="X684" s="241"/>
      <c r="Y684" s="241"/>
      <c r="Z684" s="241"/>
      <c r="AA684" s="241"/>
      <c r="AB684" s="241"/>
      <c r="AC684" s="241" t="s">
        <v>325</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row>
    <row r="685" spans="1:49" s="240" customFormat="1" ht="15" customHeight="1">
      <c r="A685" s="241"/>
      <c r="B685" s="241"/>
      <c r="C685" s="241"/>
      <c r="D685" s="241"/>
      <c r="E685" s="241"/>
      <c r="F685" s="241"/>
      <c r="G685" s="241"/>
      <c r="H685" s="241"/>
      <c r="I685" s="241"/>
      <c r="J685" s="241"/>
      <c r="K685" s="241"/>
      <c r="L685" s="241"/>
      <c r="M685" s="241"/>
      <c r="N685" s="241"/>
      <c r="O685" s="241"/>
      <c r="P685" s="241"/>
      <c r="Q685" s="241"/>
      <c r="R685" s="241"/>
      <c r="S685" s="241"/>
      <c r="T685" s="241"/>
      <c r="U685" s="241" t="s">
        <v>819</v>
      </c>
      <c r="V685" s="241"/>
      <c r="W685" s="241"/>
      <c r="X685" s="241"/>
      <c r="Y685" s="241"/>
      <c r="Z685" s="241"/>
      <c r="AA685" s="241"/>
      <c r="AB685" s="241"/>
      <c r="AC685" s="241" t="s">
        <v>325</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row>
    <row r="686" spans="1:49" s="240" customFormat="1" ht="15" customHeight="1">
      <c r="A686" s="241"/>
      <c r="B686" s="241"/>
      <c r="C686" s="241"/>
      <c r="D686" s="241"/>
      <c r="E686" s="241"/>
      <c r="F686" s="241"/>
      <c r="G686" s="241"/>
      <c r="H686" s="241"/>
      <c r="I686" s="241"/>
      <c r="J686" s="241"/>
      <c r="K686" s="241"/>
      <c r="L686" s="241"/>
      <c r="M686" s="241"/>
      <c r="N686" s="241"/>
      <c r="O686" s="241"/>
      <c r="P686" s="241"/>
      <c r="Q686" s="241"/>
      <c r="R686" s="241"/>
      <c r="S686" s="241"/>
      <c r="T686" s="241"/>
      <c r="U686" s="241" t="s">
        <v>820</v>
      </c>
      <c r="V686" s="241"/>
      <c r="W686" s="241"/>
      <c r="X686" s="241"/>
      <c r="Y686" s="241"/>
      <c r="Z686" s="241"/>
      <c r="AA686" s="241"/>
      <c r="AB686" s="241"/>
      <c r="AC686" s="241" t="s">
        <v>386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row>
    <row r="687" spans="1:49" s="240" customFormat="1" ht="15" customHeight="1">
      <c r="A687" s="241"/>
      <c r="B687" s="241"/>
      <c r="C687" s="241"/>
      <c r="D687" s="241"/>
      <c r="E687" s="241"/>
      <c r="F687" s="241"/>
      <c r="G687" s="241"/>
      <c r="H687" s="241"/>
      <c r="I687" s="241"/>
      <c r="J687" s="241"/>
      <c r="K687" s="241"/>
      <c r="L687" s="241"/>
      <c r="M687" s="241"/>
      <c r="N687" s="241"/>
      <c r="O687" s="241"/>
      <c r="P687" s="241"/>
      <c r="Q687" s="241"/>
      <c r="R687" s="241"/>
      <c r="S687" s="241"/>
      <c r="T687" s="241"/>
      <c r="U687" s="241" t="s">
        <v>821</v>
      </c>
      <c r="V687" s="241"/>
      <c r="W687" s="241"/>
      <c r="X687" s="241"/>
      <c r="Y687" s="241"/>
      <c r="Z687" s="241"/>
      <c r="AA687" s="241"/>
      <c r="AB687" s="241"/>
      <c r="AC687" s="241" t="s">
        <v>316</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row>
    <row r="688" spans="1:49" s="240" customFormat="1" ht="15" customHeight="1">
      <c r="A688" s="241"/>
      <c r="B688" s="241"/>
      <c r="C688" s="241"/>
      <c r="D688" s="241"/>
      <c r="E688" s="241"/>
      <c r="F688" s="241"/>
      <c r="G688" s="241"/>
      <c r="H688" s="241"/>
      <c r="I688" s="241"/>
      <c r="J688" s="241"/>
      <c r="K688" s="241"/>
      <c r="L688" s="241"/>
      <c r="M688" s="241"/>
      <c r="N688" s="241"/>
      <c r="O688" s="241"/>
      <c r="P688" s="241"/>
      <c r="Q688" s="241"/>
      <c r="R688" s="241"/>
      <c r="S688" s="241"/>
      <c r="T688" s="241"/>
      <c r="U688" s="241" t="s">
        <v>822</v>
      </c>
      <c r="V688" s="241"/>
      <c r="W688" s="241"/>
      <c r="X688" s="241"/>
      <c r="Y688" s="241"/>
      <c r="Z688" s="241"/>
      <c r="AA688" s="241"/>
      <c r="AB688" s="241"/>
      <c r="AC688" s="241" t="s">
        <v>316</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row>
    <row r="689" spans="1:49" s="240" customFormat="1" ht="15" customHeight="1">
      <c r="A689" s="241"/>
      <c r="B689" s="241"/>
      <c r="C689" s="241"/>
      <c r="D689" s="241"/>
      <c r="E689" s="241"/>
      <c r="F689" s="241"/>
      <c r="G689" s="241"/>
      <c r="H689" s="241"/>
      <c r="I689" s="241"/>
      <c r="J689" s="241"/>
      <c r="K689" s="241"/>
      <c r="L689" s="241"/>
      <c r="M689" s="241"/>
      <c r="N689" s="241"/>
      <c r="O689" s="241"/>
      <c r="P689" s="241"/>
      <c r="Q689" s="241"/>
      <c r="R689" s="241"/>
      <c r="S689" s="241"/>
      <c r="T689" s="241"/>
      <c r="U689" s="241" t="s">
        <v>823</v>
      </c>
      <c r="V689" s="241"/>
      <c r="W689" s="241"/>
      <c r="X689" s="241"/>
      <c r="Y689" s="241"/>
      <c r="Z689" s="241"/>
      <c r="AA689" s="241"/>
      <c r="AB689" s="241"/>
      <c r="AC689" s="241" t="s">
        <v>350</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row>
    <row r="690" spans="1:49" s="240" customFormat="1" ht="15" customHeight="1">
      <c r="A690" s="241"/>
      <c r="B690" s="241"/>
      <c r="C690" s="241"/>
      <c r="D690" s="241"/>
      <c r="E690" s="241"/>
      <c r="F690" s="241"/>
      <c r="G690" s="241"/>
      <c r="H690" s="241"/>
      <c r="I690" s="241"/>
      <c r="J690" s="241"/>
      <c r="K690" s="241"/>
      <c r="L690" s="241"/>
      <c r="M690" s="241"/>
      <c r="N690" s="241"/>
      <c r="O690" s="241"/>
      <c r="P690" s="241"/>
      <c r="Q690" s="241"/>
      <c r="R690" s="241"/>
      <c r="S690" s="241"/>
      <c r="T690" s="241"/>
      <c r="U690" s="241" t="s">
        <v>824</v>
      </c>
      <c r="V690" s="241"/>
      <c r="W690" s="241"/>
      <c r="X690" s="241"/>
      <c r="Y690" s="241"/>
      <c r="Z690" s="241"/>
      <c r="AA690" s="241"/>
      <c r="AB690" s="241"/>
      <c r="AC690" s="241" t="s">
        <v>316</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row>
    <row r="691" spans="1:49" s="240" customFormat="1" ht="15" customHeight="1">
      <c r="A691" s="241"/>
      <c r="B691" s="241"/>
      <c r="C691" s="241"/>
      <c r="D691" s="241"/>
      <c r="E691" s="241"/>
      <c r="F691" s="241"/>
      <c r="G691" s="241"/>
      <c r="H691" s="241"/>
      <c r="I691" s="241"/>
      <c r="J691" s="241"/>
      <c r="K691" s="241"/>
      <c r="L691" s="241"/>
      <c r="M691" s="241"/>
      <c r="N691" s="241"/>
      <c r="O691" s="241"/>
      <c r="P691" s="241"/>
      <c r="Q691" s="241"/>
      <c r="R691" s="241"/>
      <c r="S691" s="241"/>
      <c r="T691" s="241"/>
      <c r="U691" s="241" t="s">
        <v>825</v>
      </c>
      <c r="V691" s="241"/>
      <c r="W691" s="241"/>
      <c r="X691" s="241"/>
      <c r="Y691" s="241"/>
      <c r="Z691" s="241"/>
      <c r="AA691" s="241"/>
      <c r="AB691" s="241"/>
      <c r="AC691" s="241" t="s">
        <v>309</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row>
    <row r="692" spans="1:49" s="240" customFormat="1" ht="15" customHeight="1">
      <c r="A692" s="241"/>
      <c r="B692" s="241"/>
      <c r="C692" s="241"/>
      <c r="D692" s="241"/>
      <c r="E692" s="241"/>
      <c r="F692" s="241"/>
      <c r="G692" s="241"/>
      <c r="H692" s="241"/>
      <c r="I692" s="241"/>
      <c r="J692" s="241"/>
      <c r="K692" s="241"/>
      <c r="L692" s="241"/>
      <c r="M692" s="241"/>
      <c r="N692" s="241"/>
      <c r="O692" s="241"/>
      <c r="P692" s="241"/>
      <c r="Q692" s="241"/>
      <c r="R692" s="241"/>
      <c r="S692" s="241"/>
      <c r="T692" s="241"/>
      <c r="U692" s="241" t="s">
        <v>826</v>
      </c>
      <c r="V692" s="241"/>
      <c r="W692" s="241"/>
      <c r="X692" s="241"/>
      <c r="Y692" s="241"/>
      <c r="Z692" s="241"/>
      <c r="AA692" s="241"/>
      <c r="AB692" s="241"/>
      <c r="AC692" s="241" t="s">
        <v>386</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row>
    <row r="693" spans="1:49" s="240" customFormat="1" ht="15" customHeight="1">
      <c r="A693" s="241"/>
      <c r="B693" s="241"/>
      <c r="C693" s="241"/>
      <c r="D693" s="241"/>
      <c r="E693" s="241"/>
      <c r="F693" s="241"/>
      <c r="G693" s="241"/>
      <c r="H693" s="241"/>
      <c r="I693" s="241"/>
      <c r="J693" s="241"/>
      <c r="K693" s="241"/>
      <c r="L693" s="241"/>
      <c r="M693" s="241"/>
      <c r="N693" s="241"/>
      <c r="O693" s="241"/>
      <c r="P693" s="241"/>
      <c r="Q693" s="241"/>
      <c r="R693" s="241"/>
      <c r="S693" s="241"/>
      <c r="T693" s="241"/>
      <c r="U693" s="241" t="s">
        <v>827</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row>
    <row r="694" spans="1:49" s="240" customFormat="1" ht="15" customHeight="1">
      <c r="A694" s="241"/>
      <c r="B694" s="241"/>
      <c r="C694" s="241"/>
      <c r="D694" s="241"/>
      <c r="E694" s="241"/>
      <c r="F694" s="241"/>
      <c r="G694" s="241"/>
      <c r="H694" s="241"/>
      <c r="I694" s="241"/>
      <c r="J694" s="241"/>
      <c r="K694" s="241"/>
      <c r="L694" s="241"/>
      <c r="M694" s="241"/>
      <c r="N694" s="241"/>
      <c r="O694" s="241"/>
      <c r="P694" s="241"/>
      <c r="Q694" s="241"/>
      <c r="R694" s="241"/>
      <c r="S694" s="241"/>
      <c r="T694" s="241"/>
      <c r="U694" s="241" t="s">
        <v>828</v>
      </c>
      <c r="V694" s="241"/>
      <c r="W694" s="241"/>
      <c r="X694" s="241"/>
      <c r="Y694" s="241"/>
      <c r="Z694" s="241"/>
      <c r="AA694" s="241"/>
      <c r="AB694" s="241"/>
      <c r="AC694" s="241" t="s">
        <v>311</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row>
    <row r="695" spans="1:49" s="240" customFormat="1" ht="15" customHeight="1">
      <c r="A695" s="241"/>
      <c r="B695" s="241"/>
      <c r="C695" s="241"/>
      <c r="D695" s="241"/>
      <c r="E695" s="241"/>
      <c r="F695" s="241"/>
      <c r="G695" s="241"/>
      <c r="H695" s="241"/>
      <c r="I695" s="241"/>
      <c r="J695" s="241"/>
      <c r="K695" s="241"/>
      <c r="L695" s="241"/>
      <c r="M695" s="241"/>
      <c r="N695" s="241"/>
      <c r="O695" s="241"/>
      <c r="P695" s="241"/>
      <c r="Q695" s="241"/>
      <c r="R695" s="241"/>
      <c r="S695" s="241"/>
      <c r="T695" s="241"/>
      <c r="U695" s="241" t="s">
        <v>829</v>
      </c>
      <c r="V695" s="241"/>
      <c r="W695" s="241"/>
      <c r="X695" s="241"/>
      <c r="Y695" s="241"/>
      <c r="Z695" s="241"/>
      <c r="AA695" s="241"/>
      <c r="AB695" s="241"/>
      <c r="AC695" s="241" t="s">
        <v>350</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row>
    <row r="696" spans="1:49" s="240" customFormat="1" ht="15" customHeight="1">
      <c r="A696" s="241"/>
      <c r="B696" s="241"/>
      <c r="C696" s="241"/>
      <c r="D696" s="241"/>
      <c r="E696" s="241"/>
      <c r="F696" s="241"/>
      <c r="G696" s="241"/>
      <c r="H696" s="241"/>
      <c r="I696" s="241"/>
      <c r="J696" s="241"/>
      <c r="K696" s="241"/>
      <c r="L696" s="241"/>
      <c r="M696" s="241"/>
      <c r="N696" s="241"/>
      <c r="O696" s="241"/>
      <c r="P696" s="241"/>
      <c r="Q696" s="241"/>
      <c r="R696" s="241"/>
      <c r="S696" s="241"/>
      <c r="T696" s="241"/>
      <c r="U696" s="241" t="s">
        <v>830</v>
      </c>
      <c r="V696" s="241"/>
      <c r="W696" s="241"/>
      <c r="X696" s="241"/>
      <c r="Y696" s="241"/>
      <c r="Z696" s="241"/>
      <c r="AA696" s="241"/>
      <c r="AB696" s="241"/>
      <c r="AC696" s="241" t="s">
        <v>316</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row>
    <row r="697" spans="1:49" s="240" customFormat="1" ht="15" customHeight="1">
      <c r="A697" s="241"/>
      <c r="B697" s="241"/>
      <c r="C697" s="241"/>
      <c r="D697" s="241"/>
      <c r="E697" s="241"/>
      <c r="F697" s="241"/>
      <c r="G697" s="241"/>
      <c r="H697" s="241"/>
      <c r="I697" s="241"/>
      <c r="J697" s="241"/>
      <c r="K697" s="241"/>
      <c r="L697" s="241"/>
      <c r="M697" s="241"/>
      <c r="N697" s="241"/>
      <c r="O697" s="241"/>
      <c r="P697" s="241"/>
      <c r="Q697" s="241"/>
      <c r="R697" s="241"/>
      <c r="S697" s="241"/>
      <c r="T697" s="241"/>
      <c r="U697" s="241" t="s">
        <v>831</v>
      </c>
      <c r="V697" s="241"/>
      <c r="W697" s="241"/>
      <c r="X697" s="241"/>
      <c r="Y697" s="241"/>
      <c r="Z697" s="241"/>
      <c r="AA697" s="241"/>
      <c r="AB697" s="241"/>
      <c r="AC697" s="241" t="s">
        <v>316</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row>
    <row r="698" spans="1:49" s="240" customFormat="1" ht="15" customHeight="1">
      <c r="A698" s="241"/>
      <c r="B698" s="241"/>
      <c r="C698" s="241"/>
      <c r="D698" s="241"/>
      <c r="E698" s="241"/>
      <c r="F698" s="241"/>
      <c r="G698" s="241"/>
      <c r="H698" s="241"/>
      <c r="I698" s="241"/>
      <c r="J698" s="241"/>
      <c r="K698" s="241"/>
      <c r="L698" s="241"/>
      <c r="M698" s="241"/>
      <c r="N698" s="241"/>
      <c r="O698" s="241"/>
      <c r="P698" s="241"/>
      <c r="Q698" s="241"/>
      <c r="R698" s="241"/>
      <c r="S698" s="241"/>
      <c r="T698" s="241"/>
      <c r="U698" s="241" t="s">
        <v>832</v>
      </c>
      <c r="V698" s="241"/>
      <c r="W698" s="241"/>
      <c r="X698" s="241"/>
      <c r="Y698" s="241"/>
      <c r="Z698" s="241"/>
      <c r="AA698" s="241"/>
      <c r="AB698" s="241"/>
      <c r="AC698" s="241" t="s">
        <v>386</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row>
    <row r="699" spans="1:49" s="240" customFormat="1" ht="15" customHeight="1">
      <c r="A699" s="241"/>
      <c r="B699" s="241"/>
      <c r="C699" s="241"/>
      <c r="D699" s="241"/>
      <c r="E699" s="241"/>
      <c r="F699" s="241"/>
      <c r="G699" s="241"/>
      <c r="H699" s="241"/>
      <c r="I699" s="241"/>
      <c r="J699" s="241"/>
      <c r="K699" s="241"/>
      <c r="L699" s="241"/>
      <c r="M699" s="241"/>
      <c r="N699" s="241"/>
      <c r="O699" s="241"/>
      <c r="P699" s="241"/>
      <c r="Q699" s="241"/>
      <c r="R699" s="241"/>
      <c r="S699" s="241"/>
      <c r="T699" s="241"/>
      <c r="U699" s="241" t="s">
        <v>833</v>
      </c>
      <c r="V699" s="241"/>
      <c r="W699" s="241"/>
      <c r="X699" s="241"/>
      <c r="Y699" s="241"/>
      <c r="Z699" s="241"/>
      <c r="AA699" s="241"/>
      <c r="AB699" s="241"/>
      <c r="AC699" s="241" t="s">
        <v>313</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row>
    <row r="700" spans="1:49" s="240" customFormat="1" ht="15" customHeight="1">
      <c r="A700" s="241"/>
      <c r="B700" s="241"/>
      <c r="C700" s="241"/>
      <c r="D700" s="241"/>
      <c r="E700" s="241"/>
      <c r="F700" s="241"/>
      <c r="G700" s="241"/>
      <c r="H700" s="241"/>
      <c r="I700" s="241"/>
      <c r="J700" s="241"/>
      <c r="K700" s="241"/>
      <c r="L700" s="241"/>
      <c r="M700" s="241"/>
      <c r="N700" s="241"/>
      <c r="O700" s="241"/>
      <c r="P700" s="241"/>
      <c r="Q700" s="241"/>
      <c r="R700" s="241"/>
      <c r="S700" s="241"/>
      <c r="T700" s="241"/>
      <c r="U700" s="241" t="s">
        <v>834</v>
      </c>
      <c r="V700" s="241"/>
      <c r="W700" s="241"/>
      <c r="X700" s="241"/>
      <c r="Y700" s="241"/>
      <c r="Z700" s="241"/>
      <c r="AA700" s="241"/>
      <c r="AB700" s="241"/>
      <c r="AC700" s="241" t="s">
        <v>386</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row>
    <row r="701" spans="1:49" s="240" customFormat="1" ht="15" customHeight="1">
      <c r="A701" s="241"/>
      <c r="B701" s="241"/>
      <c r="C701" s="241"/>
      <c r="D701" s="241"/>
      <c r="E701" s="241"/>
      <c r="F701" s="241"/>
      <c r="G701" s="241"/>
      <c r="H701" s="241"/>
      <c r="I701" s="241"/>
      <c r="J701" s="241"/>
      <c r="K701" s="241"/>
      <c r="L701" s="241"/>
      <c r="M701" s="241"/>
      <c r="N701" s="241"/>
      <c r="O701" s="241"/>
      <c r="P701" s="241"/>
      <c r="Q701" s="241"/>
      <c r="R701" s="241"/>
      <c r="S701" s="241"/>
      <c r="T701" s="241"/>
      <c r="U701" s="241" t="s">
        <v>835</v>
      </c>
      <c r="V701" s="241"/>
      <c r="W701" s="241"/>
      <c r="X701" s="241"/>
      <c r="Y701" s="241"/>
      <c r="Z701" s="241"/>
      <c r="AA701" s="241"/>
      <c r="AB701" s="241"/>
      <c r="AC701" s="241" t="s">
        <v>325</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row>
    <row r="702" spans="1:49" s="240" customFormat="1" ht="15" customHeight="1">
      <c r="A702" s="241"/>
      <c r="B702" s="241"/>
      <c r="C702" s="241"/>
      <c r="D702" s="241"/>
      <c r="E702" s="241"/>
      <c r="F702" s="241"/>
      <c r="G702" s="241"/>
      <c r="H702" s="241"/>
      <c r="I702" s="241"/>
      <c r="J702" s="241"/>
      <c r="K702" s="241"/>
      <c r="L702" s="241"/>
      <c r="M702" s="241"/>
      <c r="N702" s="241"/>
      <c r="O702" s="241"/>
      <c r="P702" s="241"/>
      <c r="Q702" s="241"/>
      <c r="R702" s="241"/>
      <c r="S702" s="241"/>
      <c r="T702" s="241"/>
      <c r="U702" s="241" t="s">
        <v>836</v>
      </c>
      <c r="V702" s="241"/>
      <c r="W702" s="241"/>
      <c r="X702" s="241"/>
      <c r="Y702" s="241"/>
      <c r="Z702" s="241"/>
      <c r="AA702" s="241"/>
      <c r="AB702" s="241"/>
      <c r="AC702" s="241" t="s">
        <v>311</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row>
    <row r="703" spans="1:49" s="240" customFormat="1" ht="15" customHeight="1">
      <c r="A703" s="241"/>
      <c r="B703" s="241"/>
      <c r="C703" s="241"/>
      <c r="D703" s="241"/>
      <c r="E703" s="241"/>
      <c r="F703" s="241"/>
      <c r="G703" s="241"/>
      <c r="H703" s="241"/>
      <c r="I703" s="241"/>
      <c r="J703" s="241"/>
      <c r="K703" s="241"/>
      <c r="L703" s="241"/>
      <c r="M703" s="241"/>
      <c r="N703" s="241"/>
      <c r="O703" s="241"/>
      <c r="P703" s="241"/>
      <c r="Q703" s="241"/>
      <c r="R703" s="241"/>
      <c r="S703" s="241"/>
      <c r="T703" s="241"/>
      <c r="U703" s="241" t="s">
        <v>837</v>
      </c>
      <c r="V703" s="241"/>
      <c r="W703" s="241"/>
      <c r="X703" s="241"/>
      <c r="Y703" s="241"/>
      <c r="Z703" s="241"/>
      <c r="AA703" s="241"/>
      <c r="AB703" s="241"/>
      <c r="AC703" s="241" t="s">
        <v>313</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row>
    <row r="704" spans="1:49" s="240" customFormat="1" ht="15" customHeight="1">
      <c r="A704" s="241"/>
      <c r="B704" s="241"/>
      <c r="C704" s="241"/>
      <c r="D704" s="241"/>
      <c r="E704" s="241"/>
      <c r="F704" s="241"/>
      <c r="G704" s="241"/>
      <c r="H704" s="241"/>
      <c r="I704" s="241"/>
      <c r="J704" s="241"/>
      <c r="K704" s="241"/>
      <c r="L704" s="241"/>
      <c r="M704" s="241"/>
      <c r="N704" s="241"/>
      <c r="O704" s="241"/>
      <c r="P704" s="241"/>
      <c r="Q704" s="241"/>
      <c r="R704" s="241"/>
      <c r="S704" s="241"/>
      <c r="T704" s="241"/>
      <c r="U704" s="241" t="s">
        <v>838</v>
      </c>
      <c r="V704" s="241"/>
      <c r="W704" s="241"/>
      <c r="X704" s="241"/>
      <c r="Y704" s="241"/>
      <c r="Z704" s="241"/>
      <c r="AA704" s="241"/>
      <c r="AB704" s="241"/>
      <c r="AC704" s="241" t="s">
        <v>311</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row>
    <row r="705" spans="1:49" s="240" customFormat="1" ht="15" customHeight="1">
      <c r="A705" s="241"/>
      <c r="B705" s="241"/>
      <c r="C705" s="241"/>
      <c r="D705" s="241"/>
      <c r="E705" s="241"/>
      <c r="F705" s="241"/>
      <c r="G705" s="241"/>
      <c r="H705" s="241"/>
      <c r="I705" s="241"/>
      <c r="J705" s="241"/>
      <c r="K705" s="241"/>
      <c r="L705" s="241"/>
      <c r="M705" s="241"/>
      <c r="N705" s="241"/>
      <c r="O705" s="241"/>
      <c r="P705" s="241"/>
      <c r="Q705" s="241"/>
      <c r="R705" s="241"/>
      <c r="S705" s="241"/>
      <c r="T705" s="241"/>
      <c r="U705" s="241" t="s">
        <v>839</v>
      </c>
      <c r="V705" s="241"/>
      <c r="W705" s="241"/>
      <c r="X705" s="241"/>
      <c r="Y705" s="241"/>
      <c r="Z705" s="241"/>
      <c r="AA705" s="241"/>
      <c r="AB705" s="241"/>
      <c r="AC705" s="241" t="s">
        <v>313</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row>
    <row r="706" spans="1:49" s="240" customFormat="1" ht="15" customHeight="1">
      <c r="A706" s="241"/>
      <c r="B706" s="241"/>
      <c r="C706" s="241"/>
      <c r="D706" s="241"/>
      <c r="E706" s="241"/>
      <c r="F706" s="241"/>
      <c r="G706" s="241"/>
      <c r="H706" s="241"/>
      <c r="I706" s="241"/>
      <c r="J706" s="241"/>
      <c r="K706" s="241"/>
      <c r="L706" s="241"/>
      <c r="M706" s="241"/>
      <c r="N706" s="241"/>
      <c r="O706" s="241"/>
      <c r="P706" s="241"/>
      <c r="Q706" s="241"/>
      <c r="R706" s="241"/>
      <c r="S706" s="241"/>
      <c r="T706" s="241"/>
      <c r="U706" s="241" t="s">
        <v>840</v>
      </c>
      <c r="V706" s="241"/>
      <c r="W706" s="241"/>
      <c r="X706" s="241"/>
      <c r="Y706" s="241"/>
      <c r="Z706" s="241"/>
      <c r="AA706" s="241"/>
      <c r="AB706" s="241"/>
      <c r="AC706" s="241" t="s">
        <v>313</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row>
    <row r="707" spans="1:49" s="240" customFormat="1" ht="15" customHeight="1">
      <c r="A707" s="241"/>
      <c r="B707" s="241"/>
      <c r="C707" s="241"/>
      <c r="D707" s="241"/>
      <c r="E707" s="241"/>
      <c r="F707" s="241"/>
      <c r="G707" s="241"/>
      <c r="H707" s="241"/>
      <c r="I707" s="241"/>
      <c r="J707" s="241"/>
      <c r="K707" s="241"/>
      <c r="L707" s="241"/>
      <c r="M707" s="241"/>
      <c r="N707" s="241"/>
      <c r="O707" s="241"/>
      <c r="P707" s="241"/>
      <c r="Q707" s="241"/>
      <c r="R707" s="241"/>
      <c r="S707" s="241"/>
      <c r="T707" s="241"/>
      <c r="U707" s="241" t="s">
        <v>841</v>
      </c>
      <c r="V707" s="241"/>
      <c r="W707" s="241"/>
      <c r="X707" s="241"/>
      <c r="Y707" s="241"/>
      <c r="Z707" s="241"/>
      <c r="AA707" s="241"/>
      <c r="AB707" s="241"/>
      <c r="AC707" s="241" t="s">
        <v>350</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row>
    <row r="708" spans="1:49" s="240" customFormat="1" ht="15" customHeight="1">
      <c r="A708" s="241"/>
      <c r="B708" s="241"/>
      <c r="C708" s="241"/>
      <c r="D708" s="241"/>
      <c r="E708" s="241"/>
      <c r="F708" s="241"/>
      <c r="G708" s="241"/>
      <c r="H708" s="241"/>
      <c r="I708" s="241"/>
      <c r="J708" s="241"/>
      <c r="K708" s="241"/>
      <c r="L708" s="241"/>
      <c r="M708" s="241"/>
      <c r="N708" s="241"/>
      <c r="O708" s="241"/>
      <c r="P708" s="241"/>
      <c r="Q708" s="241"/>
      <c r="R708" s="241"/>
      <c r="S708" s="241"/>
      <c r="T708" s="241"/>
      <c r="U708" s="241" t="s">
        <v>842</v>
      </c>
      <c r="V708" s="241"/>
      <c r="W708" s="241"/>
      <c r="X708" s="241"/>
      <c r="Y708" s="241"/>
      <c r="Z708" s="241"/>
      <c r="AA708" s="241"/>
      <c r="AB708" s="241"/>
      <c r="AC708" s="241" t="s">
        <v>325</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row>
    <row r="709" spans="1:49" s="240" customFormat="1" ht="15" customHeight="1">
      <c r="A709" s="241"/>
      <c r="B709" s="241"/>
      <c r="C709" s="241"/>
      <c r="D709" s="241"/>
      <c r="E709" s="241"/>
      <c r="F709" s="241"/>
      <c r="G709" s="241"/>
      <c r="H709" s="241"/>
      <c r="I709" s="241"/>
      <c r="J709" s="241"/>
      <c r="K709" s="241"/>
      <c r="L709" s="241"/>
      <c r="M709" s="241"/>
      <c r="N709" s="241"/>
      <c r="O709" s="241"/>
      <c r="P709" s="241"/>
      <c r="Q709" s="241"/>
      <c r="R709" s="241"/>
      <c r="S709" s="241"/>
      <c r="T709" s="241"/>
      <c r="U709" s="241" t="s">
        <v>843</v>
      </c>
      <c r="V709" s="241"/>
      <c r="W709" s="241"/>
      <c r="X709" s="241"/>
      <c r="Y709" s="241"/>
      <c r="Z709" s="241"/>
      <c r="AA709" s="241"/>
      <c r="AB709" s="241"/>
      <c r="AC709" s="241" t="s">
        <v>350</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row>
    <row r="710" spans="1:49" s="240" customFormat="1" ht="15" customHeight="1">
      <c r="A710" s="241"/>
      <c r="B710" s="241"/>
      <c r="C710" s="241"/>
      <c r="D710" s="241"/>
      <c r="E710" s="241"/>
      <c r="F710" s="241"/>
      <c r="G710" s="241"/>
      <c r="H710" s="241"/>
      <c r="I710" s="241"/>
      <c r="J710" s="241"/>
      <c r="K710" s="241"/>
      <c r="L710" s="241"/>
      <c r="M710" s="241"/>
      <c r="N710" s="241"/>
      <c r="O710" s="241"/>
      <c r="P710" s="241"/>
      <c r="Q710" s="241"/>
      <c r="R710" s="241"/>
      <c r="S710" s="241"/>
      <c r="T710" s="241"/>
      <c r="U710" s="241" t="s">
        <v>844</v>
      </c>
      <c r="V710" s="241"/>
      <c r="W710" s="241"/>
      <c r="X710" s="241"/>
      <c r="Y710" s="241"/>
      <c r="Z710" s="241"/>
      <c r="AA710" s="241"/>
      <c r="AB710" s="241"/>
      <c r="AC710" s="241" t="s">
        <v>316</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row>
    <row r="711" spans="1:49" s="240" customFormat="1" ht="15" customHeight="1">
      <c r="A711" s="241"/>
      <c r="B711" s="241"/>
      <c r="C711" s="241"/>
      <c r="D711" s="241"/>
      <c r="E711" s="241"/>
      <c r="F711" s="241"/>
      <c r="G711" s="241"/>
      <c r="H711" s="241"/>
      <c r="I711" s="241"/>
      <c r="J711" s="241"/>
      <c r="K711" s="241"/>
      <c r="L711" s="241"/>
      <c r="M711" s="241"/>
      <c r="N711" s="241"/>
      <c r="O711" s="241"/>
      <c r="P711" s="241"/>
      <c r="Q711" s="241"/>
      <c r="R711" s="241"/>
      <c r="S711" s="241"/>
      <c r="T711" s="241"/>
      <c r="U711" s="241" t="s">
        <v>845</v>
      </c>
      <c r="V711" s="241"/>
      <c r="W711" s="241"/>
      <c r="X711" s="241"/>
      <c r="Y711" s="241"/>
      <c r="Z711" s="241"/>
      <c r="AA711" s="241"/>
      <c r="AB711" s="241"/>
      <c r="AC711" s="241" t="s">
        <v>386</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row>
    <row r="712" spans="1:49" s="240" customFormat="1" ht="15" customHeight="1">
      <c r="A712" s="241"/>
      <c r="B712" s="241"/>
      <c r="C712" s="241"/>
      <c r="D712" s="241"/>
      <c r="E712" s="241"/>
      <c r="F712" s="241"/>
      <c r="G712" s="241"/>
      <c r="H712" s="241"/>
      <c r="I712" s="241"/>
      <c r="J712" s="241"/>
      <c r="K712" s="241"/>
      <c r="L712" s="241"/>
      <c r="M712" s="241"/>
      <c r="N712" s="241"/>
      <c r="O712" s="241"/>
      <c r="P712" s="241"/>
      <c r="Q712" s="241"/>
      <c r="R712" s="241"/>
      <c r="S712" s="241"/>
      <c r="T712" s="241"/>
      <c r="U712" s="241" t="s">
        <v>846</v>
      </c>
      <c r="V712" s="241"/>
      <c r="W712" s="241"/>
      <c r="X712" s="241"/>
      <c r="Y712" s="241"/>
      <c r="Z712" s="241"/>
      <c r="AA712" s="241"/>
      <c r="AB712" s="241"/>
      <c r="AC712" s="241" t="s">
        <v>322</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row>
    <row r="713" spans="1:49" s="240" customFormat="1" ht="15" customHeight="1">
      <c r="A713" s="241"/>
      <c r="B713" s="241"/>
      <c r="C713" s="241"/>
      <c r="D713" s="241"/>
      <c r="E713" s="241"/>
      <c r="F713" s="241"/>
      <c r="G713" s="241"/>
      <c r="H713" s="241"/>
      <c r="I713" s="241"/>
      <c r="J713" s="241"/>
      <c r="K713" s="241"/>
      <c r="L713" s="241"/>
      <c r="M713" s="241"/>
      <c r="N713" s="241"/>
      <c r="O713" s="241"/>
      <c r="P713" s="241"/>
      <c r="Q713" s="241"/>
      <c r="R713" s="241"/>
      <c r="S713" s="241"/>
      <c r="T713" s="241"/>
      <c r="U713" s="241" t="s">
        <v>847</v>
      </c>
      <c r="V713" s="241"/>
      <c r="W713" s="241"/>
      <c r="X713" s="241"/>
      <c r="Y713" s="241"/>
      <c r="Z713" s="241"/>
      <c r="AA713" s="241"/>
      <c r="AB713" s="241"/>
      <c r="AC713" s="241" t="s">
        <v>386</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row>
    <row r="714" spans="1:49" s="240" customFormat="1" ht="15" customHeight="1">
      <c r="A714" s="241"/>
      <c r="B714" s="241"/>
      <c r="C714" s="241"/>
      <c r="D714" s="241"/>
      <c r="E714" s="241"/>
      <c r="F714" s="241"/>
      <c r="G714" s="241"/>
      <c r="H714" s="241"/>
      <c r="I714" s="241"/>
      <c r="J714" s="241"/>
      <c r="K714" s="241"/>
      <c r="L714" s="241"/>
      <c r="M714" s="241"/>
      <c r="N714" s="241"/>
      <c r="O714" s="241"/>
      <c r="P714" s="241"/>
      <c r="Q714" s="241"/>
      <c r="R714" s="241"/>
      <c r="S714" s="241"/>
      <c r="T714" s="241"/>
      <c r="U714" s="241" t="s">
        <v>848</v>
      </c>
      <c r="V714" s="241"/>
      <c r="W714" s="241"/>
      <c r="X714" s="241"/>
      <c r="Y714" s="241"/>
      <c r="Z714" s="241"/>
      <c r="AA714" s="241"/>
      <c r="AB714" s="241"/>
      <c r="AC714" s="241" t="s">
        <v>311</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row>
    <row r="715" spans="1:49" s="240" customFormat="1" ht="15" customHeight="1">
      <c r="A715" s="241"/>
      <c r="B715" s="241"/>
      <c r="C715" s="241"/>
      <c r="D715" s="241"/>
      <c r="E715" s="241"/>
      <c r="F715" s="241"/>
      <c r="G715" s="241"/>
      <c r="H715" s="241"/>
      <c r="I715" s="241"/>
      <c r="J715" s="241"/>
      <c r="K715" s="241"/>
      <c r="L715" s="241"/>
      <c r="M715" s="241"/>
      <c r="N715" s="241"/>
      <c r="O715" s="241"/>
      <c r="P715" s="241"/>
      <c r="Q715" s="241"/>
      <c r="R715" s="241"/>
      <c r="S715" s="241"/>
      <c r="T715" s="241"/>
      <c r="U715" s="241" t="s">
        <v>849</v>
      </c>
      <c r="V715" s="241"/>
      <c r="W715" s="241"/>
      <c r="X715" s="241"/>
      <c r="Y715" s="241"/>
      <c r="Z715" s="241"/>
      <c r="AA715" s="241"/>
      <c r="AB715" s="241"/>
      <c r="AC715" s="241" t="s">
        <v>311</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row>
    <row r="716" spans="1:49" s="240" customFormat="1" ht="15" customHeight="1">
      <c r="A716" s="241"/>
      <c r="B716" s="241"/>
      <c r="C716" s="241"/>
      <c r="D716" s="241"/>
      <c r="E716" s="241"/>
      <c r="F716" s="241"/>
      <c r="G716" s="241"/>
      <c r="H716" s="241"/>
      <c r="I716" s="241"/>
      <c r="J716" s="241"/>
      <c r="K716" s="241"/>
      <c r="L716" s="241"/>
      <c r="M716" s="241"/>
      <c r="N716" s="241"/>
      <c r="O716" s="241"/>
      <c r="P716" s="241"/>
      <c r="Q716" s="241"/>
      <c r="R716" s="241"/>
      <c r="S716" s="241"/>
      <c r="T716" s="241"/>
      <c r="U716" s="241" t="s">
        <v>850</v>
      </c>
      <c r="V716" s="241"/>
      <c r="W716" s="241"/>
      <c r="X716" s="241"/>
      <c r="Y716" s="241"/>
      <c r="Z716" s="241"/>
      <c r="AA716" s="241"/>
      <c r="AB716" s="241"/>
      <c r="AC716" s="241" t="s">
        <v>313</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row>
    <row r="717" spans="1:49" s="240" customFormat="1" ht="15" customHeight="1">
      <c r="A717" s="241"/>
      <c r="B717" s="241"/>
      <c r="C717" s="241"/>
      <c r="D717" s="241"/>
      <c r="E717" s="241"/>
      <c r="F717" s="241"/>
      <c r="G717" s="241"/>
      <c r="H717" s="241"/>
      <c r="I717" s="241"/>
      <c r="J717" s="241"/>
      <c r="K717" s="241"/>
      <c r="L717" s="241"/>
      <c r="M717" s="241"/>
      <c r="N717" s="241"/>
      <c r="O717" s="241"/>
      <c r="P717" s="241"/>
      <c r="Q717" s="241"/>
      <c r="R717" s="241"/>
      <c r="S717" s="241"/>
      <c r="T717" s="241"/>
      <c r="U717" s="241" t="s">
        <v>851</v>
      </c>
      <c r="V717" s="241"/>
      <c r="W717" s="241"/>
      <c r="X717" s="241"/>
      <c r="Y717" s="241"/>
      <c r="Z717" s="241"/>
      <c r="AA717" s="241"/>
      <c r="AB717" s="241"/>
      <c r="AC717" s="241" t="s">
        <v>313</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row>
    <row r="718" spans="1:49" s="240" customFormat="1" ht="15" customHeight="1">
      <c r="A718" s="241"/>
      <c r="B718" s="241"/>
      <c r="C718" s="241"/>
      <c r="D718" s="241"/>
      <c r="E718" s="241"/>
      <c r="F718" s="241"/>
      <c r="G718" s="241"/>
      <c r="H718" s="241"/>
      <c r="I718" s="241"/>
      <c r="J718" s="241"/>
      <c r="K718" s="241"/>
      <c r="L718" s="241"/>
      <c r="M718" s="241"/>
      <c r="N718" s="241"/>
      <c r="O718" s="241"/>
      <c r="P718" s="241"/>
      <c r="Q718" s="241"/>
      <c r="R718" s="241"/>
      <c r="S718" s="241"/>
      <c r="T718" s="241"/>
      <c r="U718" s="241" t="s">
        <v>852</v>
      </c>
      <c r="V718" s="241"/>
      <c r="W718" s="241"/>
      <c r="X718" s="241"/>
      <c r="Y718" s="241"/>
      <c r="Z718" s="241"/>
      <c r="AA718" s="241"/>
      <c r="AB718" s="241"/>
      <c r="AC718" s="241" t="s">
        <v>322</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row>
    <row r="719" spans="1:49" s="240" customFormat="1" ht="15" customHeight="1">
      <c r="A719" s="241"/>
      <c r="B719" s="241"/>
      <c r="C719" s="241"/>
      <c r="D719" s="241"/>
      <c r="E719" s="241"/>
      <c r="F719" s="241"/>
      <c r="G719" s="241"/>
      <c r="H719" s="241"/>
      <c r="I719" s="241"/>
      <c r="J719" s="241"/>
      <c r="K719" s="241"/>
      <c r="L719" s="241"/>
      <c r="M719" s="241"/>
      <c r="N719" s="241"/>
      <c r="O719" s="241"/>
      <c r="P719" s="241"/>
      <c r="Q719" s="241"/>
      <c r="R719" s="241"/>
      <c r="S719" s="241"/>
      <c r="T719" s="241"/>
      <c r="U719" s="241" t="s">
        <v>853</v>
      </c>
      <c r="V719" s="241"/>
      <c r="W719" s="241"/>
      <c r="X719" s="241"/>
      <c r="Y719" s="241"/>
      <c r="Z719" s="241"/>
      <c r="AA719" s="241"/>
      <c r="AB719" s="241"/>
      <c r="AC719" s="241" t="s">
        <v>350</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row>
    <row r="720" spans="1:49" s="240" customFormat="1" ht="15" customHeight="1">
      <c r="A720" s="241"/>
      <c r="B720" s="241"/>
      <c r="C720" s="241"/>
      <c r="D720" s="241"/>
      <c r="E720" s="241"/>
      <c r="F720" s="241"/>
      <c r="G720" s="241"/>
      <c r="H720" s="241"/>
      <c r="I720" s="241"/>
      <c r="J720" s="241"/>
      <c r="K720" s="241"/>
      <c r="L720" s="241"/>
      <c r="M720" s="241"/>
      <c r="N720" s="241"/>
      <c r="O720" s="241"/>
      <c r="P720" s="241"/>
      <c r="Q720" s="241"/>
      <c r="R720" s="241"/>
      <c r="S720" s="241"/>
      <c r="T720" s="241"/>
      <c r="U720" s="241" t="s">
        <v>854</v>
      </c>
      <c r="V720" s="241"/>
      <c r="W720" s="241"/>
      <c r="X720" s="241"/>
      <c r="Y720" s="241"/>
      <c r="Z720" s="241"/>
      <c r="AA720" s="241"/>
      <c r="AB720" s="241"/>
      <c r="AC720" s="241" t="s">
        <v>311</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row>
    <row r="721" spans="1:49" s="240" customFormat="1" ht="15" customHeight="1">
      <c r="A721" s="241"/>
      <c r="B721" s="241"/>
      <c r="C721" s="241"/>
      <c r="D721" s="241"/>
      <c r="E721" s="241"/>
      <c r="F721" s="241"/>
      <c r="G721" s="241"/>
      <c r="H721" s="241"/>
      <c r="I721" s="241"/>
      <c r="J721" s="241"/>
      <c r="K721" s="241"/>
      <c r="L721" s="241"/>
      <c r="M721" s="241"/>
      <c r="N721" s="241"/>
      <c r="O721" s="241"/>
      <c r="P721" s="241"/>
      <c r="Q721" s="241"/>
      <c r="R721" s="241"/>
      <c r="S721" s="241"/>
      <c r="T721" s="241"/>
      <c r="U721" s="241" t="s">
        <v>855</v>
      </c>
      <c r="V721" s="241"/>
      <c r="W721" s="241"/>
      <c r="X721" s="241"/>
      <c r="Y721" s="241"/>
      <c r="Z721" s="241"/>
      <c r="AA721" s="241"/>
      <c r="AB721" s="241"/>
      <c r="AC721" s="241" t="s">
        <v>366</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row>
    <row r="722" spans="1:49" s="240" customFormat="1" ht="15" customHeight="1">
      <c r="A722" s="241"/>
      <c r="B722" s="241"/>
      <c r="C722" s="241"/>
      <c r="D722" s="241"/>
      <c r="E722" s="241"/>
      <c r="F722" s="241"/>
      <c r="G722" s="241"/>
      <c r="H722" s="241"/>
      <c r="I722" s="241"/>
      <c r="J722" s="241"/>
      <c r="K722" s="241"/>
      <c r="L722" s="241"/>
      <c r="M722" s="241"/>
      <c r="N722" s="241"/>
      <c r="O722" s="241"/>
      <c r="P722" s="241"/>
      <c r="Q722" s="241"/>
      <c r="R722" s="241"/>
      <c r="S722" s="241"/>
      <c r="T722" s="241"/>
      <c r="U722" s="241" t="s">
        <v>856</v>
      </c>
      <c r="V722" s="241"/>
      <c r="W722" s="241"/>
      <c r="X722" s="241"/>
      <c r="Y722" s="241"/>
      <c r="Z722" s="241"/>
      <c r="AA722" s="241"/>
      <c r="AB722" s="241"/>
      <c r="AC722" s="241" t="s">
        <v>325</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row>
    <row r="723" spans="1:49" s="240" customFormat="1" ht="15" customHeight="1">
      <c r="A723" s="241"/>
      <c r="B723" s="241"/>
      <c r="C723" s="241"/>
      <c r="D723" s="241"/>
      <c r="E723" s="241"/>
      <c r="F723" s="241"/>
      <c r="G723" s="241"/>
      <c r="H723" s="241"/>
      <c r="I723" s="241"/>
      <c r="J723" s="241"/>
      <c r="K723" s="241"/>
      <c r="L723" s="241"/>
      <c r="M723" s="241"/>
      <c r="N723" s="241"/>
      <c r="O723" s="241"/>
      <c r="P723" s="241"/>
      <c r="Q723" s="241"/>
      <c r="R723" s="241"/>
      <c r="S723" s="241"/>
      <c r="T723" s="241"/>
      <c r="U723" s="241" t="s">
        <v>857</v>
      </c>
      <c r="V723" s="241"/>
      <c r="W723" s="241"/>
      <c r="X723" s="241"/>
      <c r="Y723" s="241"/>
      <c r="Z723" s="241"/>
      <c r="AA723" s="241"/>
      <c r="AB723" s="241"/>
      <c r="AC723" s="241" t="s">
        <v>325</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row>
    <row r="724" spans="1:49" s="240" customFormat="1" ht="15" customHeight="1">
      <c r="A724" s="241"/>
      <c r="B724" s="241"/>
      <c r="C724" s="241"/>
      <c r="D724" s="241"/>
      <c r="E724" s="241"/>
      <c r="F724" s="241"/>
      <c r="G724" s="241"/>
      <c r="H724" s="241"/>
      <c r="I724" s="241"/>
      <c r="J724" s="241"/>
      <c r="K724" s="241"/>
      <c r="L724" s="241"/>
      <c r="M724" s="241"/>
      <c r="N724" s="241"/>
      <c r="O724" s="241"/>
      <c r="P724" s="241"/>
      <c r="Q724" s="241"/>
      <c r="R724" s="241"/>
      <c r="S724" s="241"/>
      <c r="T724" s="241"/>
      <c r="U724" s="241" t="s">
        <v>858</v>
      </c>
      <c r="V724" s="241"/>
      <c r="W724" s="241"/>
      <c r="X724" s="241"/>
      <c r="Y724" s="241"/>
      <c r="Z724" s="241"/>
      <c r="AA724" s="241"/>
      <c r="AB724" s="241"/>
      <c r="AC724" s="241" t="s">
        <v>350</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row>
    <row r="725" spans="1:49" s="240" customFormat="1" ht="15" customHeight="1">
      <c r="A725" s="241"/>
      <c r="B725" s="241"/>
      <c r="C725" s="241"/>
      <c r="D725" s="241"/>
      <c r="E725" s="241"/>
      <c r="F725" s="241"/>
      <c r="G725" s="241"/>
      <c r="H725" s="241"/>
      <c r="I725" s="241"/>
      <c r="J725" s="241"/>
      <c r="K725" s="241"/>
      <c r="L725" s="241"/>
      <c r="M725" s="241"/>
      <c r="N725" s="241"/>
      <c r="O725" s="241"/>
      <c r="P725" s="241"/>
      <c r="Q725" s="241"/>
      <c r="R725" s="241"/>
      <c r="S725" s="241"/>
      <c r="T725" s="241"/>
      <c r="U725" s="241" t="s">
        <v>859</v>
      </c>
      <c r="V725" s="241"/>
      <c r="W725" s="241"/>
      <c r="X725" s="241"/>
      <c r="Y725" s="241"/>
      <c r="Z725" s="241"/>
      <c r="AA725" s="241"/>
      <c r="AB725" s="241"/>
      <c r="AC725" s="241" t="s">
        <v>325</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row>
    <row r="726" spans="1:49" s="240" customFormat="1" ht="15" customHeight="1">
      <c r="A726" s="241"/>
      <c r="B726" s="241"/>
      <c r="C726" s="241"/>
      <c r="D726" s="241"/>
      <c r="E726" s="241"/>
      <c r="F726" s="241"/>
      <c r="G726" s="241"/>
      <c r="H726" s="241"/>
      <c r="I726" s="241"/>
      <c r="J726" s="241"/>
      <c r="K726" s="241"/>
      <c r="L726" s="241"/>
      <c r="M726" s="241"/>
      <c r="N726" s="241"/>
      <c r="O726" s="241"/>
      <c r="P726" s="241"/>
      <c r="Q726" s="241"/>
      <c r="R726" s="241"/>
      <c r="S726" s="241"/>
      <c r="T726" s="241"/>
      <c r="U726" s="241" t="s">
        <v>860</v>
      </c>
      <c r="V726" s="241"/>
      <c r="W726" s="241"/>
      <c r="X726" s="241"/>
      <c r="Y726" s="241"/>
      <c r="Z726" s="241"/>
      <c r="AA726" s="241"/>
      <c r="AB726" s="241"/>
      <c r="AC726" s="241" t="s">
        <v>311</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row>
    <row r="727" spans="1:49" s="240" customFormat="1" ht="15" customHeight="1">
      <c r="A727" s="241"/>
      <c r="B727" s="241"/>
      <c r="C727" s="241"/>
      <c r="D727" s="241"/>
      <c r="E727" s="241"/>
      <c r="F727" s="241"/>
      <c r="G727" s="241"/>
      <c r="H727" s="241"/>
      <c r="I727" s="241"/>
      <c r="J727" s="241"/>
      <c r="K727" s="241"/>
      <c r="L727" s="241"/>
      <c r="M727" s="241"/>
      <c r="N727" s="241"/>
      <c r="O727" s="241"/>
      <c r="P727" s="241"/>
      <c r="Q727" s="241"/>
      <c r="R727" s="241"/>
      <c r="S727" s="241"/>
      <c r="T727" s="241"/>
      <c r="U727" s="241" t="s">
        <v>861</v>
      </c>
      <c r="V727" s="241"/>
      <c r="W727" s="241"/>
      <c r="X727" s="241"/>
      <c r="Y727" s="241"/>
      <c r="Z727" s="241"/>
      <c r="AA727" s="241"/>
      <c r="AB727" s="241"/>
      <c r="AC727" s="241" t="s">
        <v>313</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row>
    <row r="728" spans="1:49" s="240" customFormat="1" ht="15" customHeight="1">
      <c r="A728" s="241"/>
      <c r="B728" s="241"/>
      <c r="C728" s="241"/>
      <c r="D728" s="241"/>
      <c r="E728" s="241"/>
      <c r="F728" s="241"/>
      <c r="G728" s="241"/>
      <c r="H728" s="241"/>
      <c r="I728" s="241"/>
      <c r="J728" s="241"/>
      <c r="K728" s="241"/>
      <c r="L728" s="241"/>
      <c r="M728" s="241"/>
      <c r="N728" s="241"/>
      <c r="O728" s="241"/>
      <c r="P728" s="241"/>
      <c r="Q728" s="241"/>
      <c r="R728" s="241"/>
      <c r="S728" s="241"/>
      <c r="T728" s="241"/>
      <c r="U728" s="241" t="s">
        <v>862</v>
      </c>
      <c r="V728" s="241"/>
      <c r="W728" s="241"/>
      <c r="X728" s="241"/>
      <c r="Y728" s="241"/>
      <c r="Z728" s="241"/>
      <c r="AA728" s="241"/>
      <c r="AB728" s="241"/>
      <c r="AC728" s="241" t="s">
        <v>316</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row>
    <row r="729" spans="1:49" s="240" customFormat="1" ht="15" customHeight="1">
      <c r="A729" s="241"/>
      <c r="B729" s="241"/>
      <c r="C729" s="241"/>
      <c r="D729" s="241"/>
      <c r="E729" s="241"/>
      <c r="F729" s="241"/>
      <c r="G729" s="241"/>
      <c r="H729" s="241"/>
      <c r="I729" s="241"/>
      <c r="J729" s="241"/>
      <c r="K729" s="241"/>
      <c r="L729" s="241"/>
      <c r="M729" s="241"/>
      <c r="N729" s="241"/>
      <c r="O729" s="241"/>
      <c r="P729" s="241"/>
      <c r="Q729" s="241"/>
      <c r="R729" s="241"/>
      <c r="S729" s="241"/>
      <c r="T729" s="241"/>
      <c r="U729" s="241" t="s">
        <v>863</v>
      </c>
      <c r="V729" s="241"/>
      <c r="W729" s="241"/>
      <c r="X729" s="241"/>
      <c r="Y729" s="241"/>
      <c r="Z729" s="241"/>
      <c r="AA729" s="241"/>
      <c r="AB729" s="241"/>
      <c r="AC729" s="241" t="s">
        <v>325</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row>
    <row r="730" spans="1:49" s="240" customFormat="1" ht="15" customHeight="1">
      <c r="A730" s="241"/>
      <c r="B730" s="241"/>
      <c r="C730" s="241"/>
      <c r="D730" s="241"/>
      <c r="E730" s="241"/>
      <c r="F730" s="241"/>
      <c r="G730" s="241"/>
      <c r="H730" s="241"/>
      <c r="I730" s="241"/>
      <c r="J730" s="241"/>
      <c r="K730" s="241"/>
      <c r="L730" s="241"/>
      <c r="M730" s="241"/>
      <c r="N730" s="241"/>
      <c r="O730" s="241"/>
      <c r="P730" s="241"/>
      <c r="Q730" s="241"/>
      <c r="R730" s="241"/>
      <c r="S730" s="241"/>
      <c r="T730" s="241"/>
      <c r="U730" s="241" t="s">
        <v>864</v>
      </c>
      <c r="V730" s="241"/>
      <c r="W730" s="241"/>
      <c r="X730" s="241"/>
      <c r="Y730" s="241"/>
      <c r="Z730" s="241"/>
      <c r="AA730" s="241"/>
      <c r="AB730" s="241"/>
      <c r="AC730" s="241" t="s">
        <v>386</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row>
    <row r="731" spans="1:49" s="240" customFormat="1" ht="15" customHeight="1">
      <c r="A731" s="241"/>
      <c r="B731" s="241"/>
      <c r="C731" s="241"/>
      <c r="D731" s="241"/>
      <c r="E731" s="241"/>
      <c r="F731" s="241"/>
      <c r="G731" s="241"/>
      <c r="H731" s="241"/>
      <c r="I731" s="241"/>
      <c r="J731" s="241"/>
      <c r="K731" s="241"/>
      <c r="L731" s="241"/>
      <c r="M731" s="241"/>
      <c r="N731" s="241"/>
      <c r="O731" s="241"/>
      <c r="P731" s="241"/>
      <c r="Q731" s="241"/>
      <c r="R731" s="241"/>
      <c r="S731" s="241"/>
      <c r="T731" s="241"/>
      <c r="U731" s="241" t="s">
        <v>865</v>
      </c>
      <c r="V731" s="241"/>
      <c r="W731" s="241"/>
      <c r="X731" s="241"/>
      <c r="Y731" s="241"/>
      <c r="Z731" s="241"/>
      <c r="AA731" s="241"/>
      <c r="AB731" s="241"/>
      <c r="AC731" s="241" t="s">
        <v>309</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row>
    <row r="732" spans="1:49" s="240" customFormat="1" ht="15" customHeight="1">
      <c r="A732" s="241"/>
      <c r="B732" s="241"/>
      <c r="C732" s="241"/>
      <c r="D732" s="241"/>
      <c r="E732" s="241"/>
      <c r="F732" s="241"/>
      <c r="G732" s="241"/>
      <c r="H732" s="241"/>
      <c r="I732" s="241"/>
      <c r="J732" s="241"/>
      <c r="K732" s="241"/>
      <c r="L732" s="241"/>
      <c r="M732" s="241"/>
      <c r="N732" s="241"/>
      <c r="O732" s="241"/>
      <c r="P732" s="241"/>
      <c r="Q732" s="241"/>
      <c r="R732" s="241"/>
      <c r="S732" s="241"/>
      <c r="T732" s="241"/>
      <c r="U732" s="241" t="s">
        <v>866</v>
      </c>
      <c r="V732" s="241"/>
      <c r="W732" s="241"/>
      <c r="X732" s="241"/>
      <c r="Y732" s="241"/>
      <c r="Z732" s="241"/>
      <c r="AA732" s="241"/>
      <c r="AB732" s="241"/>
      <c r="AC732" s="241" t="s">
        <v>309</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row>
    <row r="733" spans="1:49" s="240" customFormat="1" ht="15" customHeight="1">
      <c r="A733" s="241"/>
      <c r="B733" s="241"/>
      <c r="C733" s="241"/>
      <c r="D733" s="241"/>
      <c r="E733" s="241"/>
      <c r="F733" s="241"/>
      <c r="G733" s="241"/>
      <c r="H733" s="241"/>
      <c r="I733" s="241"/>
      <c r="J733" s="241"/>
      <c r="K733" s="241"/>
      <c r="L733" s="241"/>
      <c r="M733" s="241"/>
      <c r="N733" s="241"/>
      <c r="O733" s="241"/>
      <c r="P733" s="241"/>
      <c r="Q733" s="241"/>
      <c r="R733" s="241"/>
      <c r="S733" s="241"/>
      <c r="T733" s="241"/>
      <c r="U733" s="241" t="s">
        <v>867</v>
      </c>
      <c r="V733" s="241"/>
      <c r="W733" s="241"/>
      <c r="X733" s="241"/>
      <c r="Y733" s="241"/>
      <c r="Z733" s="241"/>
      <c r="AA733" s="241"/>
      <c r="AB733" s="241"/>
      <c r="AC733" s="241" t="s">
        <v>313</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row>
    <row r="734" spans="1:49" s="240" customFormat="1" ht="15" customHeight="1">
      <c r="A734" s="241"/>
      <c r="B734" s="241"/>
      <c r="C734" s="241"/>
      <c r="D734" s="241"/>
      <c r="E734" s="241"/>
      <c r="F734" s="241"/>
      <c r="G734" s="241"/>
      <c r="H734" s="241"/>
      <c r="I734" s="241"/>
      <c r="J734" s="241"/>
      <c r="K734" s="241"/>
      <c r="L734" s="241"/>
      <c r="M734" s="241"/>
      <c r="N734" s="241"/>
      <c r="O734" s="241"/>
      <c r="P734" s="241"/>
      <c r="Q734" s="241"/>
      <c r="R734" s="241"/>
      <c r="S734" s="241"/>
      <c r="T734" s="241"/>
      <c r="U734" s="241" t="s">
        <v>868</v>
      </c>
      <c r="V734" s="241"/>
      <c r="W734" s="241"/>
      <c r="X734" s="241"/>
      <c r="Y734" s="241"/>
      <c r="Z734" s="241"/>
      <c r="AA734" s="241"/>
      <c r="AB734" s="241"/>
      <c r="AC734" s="241" t="s">
        <v>313</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row>
    <row r="735" spans="1:49" s="240" customFormat="1" ht="15" customHeight="1">
      <c r="A735" s="241"/>
      <c r="B735" s="241"/>
      <c r="C735" s="241"/>
      <c r="D735" s="241"/>
      <c r="E735" s="241"/>
      <c r="F735" s="241"/>
      <c r="G735" s="241"/>
      <c r="H735" s="241"/>
      <c r="I735" s="241"/>
      <c r="J735" s="241"/>
      <c r="K735" s="241"/>
      <c r="L735" s="241"/>
      <c r="M735" s="241"/>
      <c r="N735" s="241"/>
      <c r="O735" s="241"/>
      <c r="P735" s="241"/>
      <c r="Q735" s="241"/>
      <c r="R735" s="241"/>
      <c r="S735" s="241"/>
      <c r="T735" s="241"/>
      <c r="U735" s="241" t="s">
        <v>869</v>
      </c>
      <c r="V735" s="241"/>
      <c r="W735" s="241"/>
      <c r="X735" s="241"/>
      <c r="Y735" s="241"/>
      <c r="Z735" s="241"/>
      <c r="AA735" s="241"/>
      <c r="AB735" s="241"/>
      <c r="AC735" s="241" t="s">
        <v>316</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row>
    <row r="736" spans="1:49" s="240" customFormat="1" ht="15" customHeight="1">
      <c r="A736" s="241"/>
      <c r="B736" s="241"/>
      <c r="C736" s="241"/>
      <c r="D736" s="241"/>
      <c r="E736" s="241"/>
      <c r="F736" s="241"/>
      <c r="G736" s="241"/>
      <c r="H736" s="241"/>
      <c r="I736" s="241"/>
      <c r="J736" s="241"/>
      <c r="K736" s="241"/>
      <c r="L736" s="241"/>
      <c r="M736" s="241"/>
      <c r="N736" s="241"/>
      <c r="O736" s="241"/>
      <c r="P736" s="241"/>
      <c r="Q736" s="241"/>
      <c r="R736" s="241"/>
      <c r="S736" s="241"/>
      <c r="T736" s="241"/>
      <c r="U736" s="241" t="s">
        <v>870</v>
      </c>
      <c r="V736" s="241"/>
      <c r="W736" s="241"/>
      <c r="X736" s="241"/>
      <c r="Y736" s="241"/>
      <c r="Z736" s="241"/>
      <c r="AA736" s="241"/>
      <c r="AB736" s="241"/>
      <c r="AC736" s="241" t="s">
        <v>316</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row>
    <row r="737" spans="1:49" s="240" customFormat="1" ht="15" customHeight="1">
      <c r="A737" s="241"/>
      <c r="B737" s="241"/>
      <c r="C737" s="241"/>
      <c r="D737" s="241"/>
      <c r="E737" s="241"/>
      <c r="F737" s="241"/>
      <c r="G737" s="241"/>
      <c r="H737" s="241"/>
      <c r="I737" s="241"/>
      <c r="J737" s="241"/>
      <c r="K737" s="241"/>
      <c r="L737" s="241"/>
      <c r="M737" s="241"/>
      <c r="N737" s="241"/>
      <c r="O737" s="241"/>
      <c r="P737" s="241"/>
      <c r="Q737" s="241"/>
      <c r="R737" s="241"/>
      <c r="S737" s="241"/>
      <c r="T737" s="241"/>
      <c r="U737" s="241" t="s">
        <v>871</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row>
    <row r="738" spans="1:49" s="240" customFormat="1" ht="15" customHeight="1">
      <c r="A738" s="241"/>
      <c r="B738" s="241"/>
      <c r="C738" s="241"/>
      <c r="D738" s="241"/>
      <c r="E738" s="241"/>
      <c r="F738" s="241"/>
      <c r="G738" s="241"/>
      <c r="H738" s="241"/>
      <c r="I738" s="241"/>
      <c r="J738" s="241"/>
      <c r="K738" s="241"/>
      <c r="L738" s="241"/>
      <c r="M738" s="241"/>
      <c r="N738" s="241"/>
      <c r="O738" s="241"/>
      <c r="P738" s="241"/>
      <c r="Q738" s="241"/>
      <c r="R738" s="241"/>
      <c r="S738" s="241"/>
      <c r="T738" s="241"/>
      <c r="U738" s="241" t="s">
        <v>872</v>
      </c>
      <c r="V738" s="241"/>
      <c r="W738" s="241"/>
      <c r="X738" s="241"/>
      <c r="Y738" s="241"/>
      <c r="Z738" s="241"/>
      <c r="AA738" s="241"/>
      <c r="AB738" s="241"/>
      <c r="AC738" s="241" t="s">
        <v>322</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row>
    <row r="739" spans="1:49" s="240" customFormat="1" ht="15" customHeight="1">
      <c r="A739" s="241"/>
      <c r="B739" s="241"/>
      <c r="C739" s="241"/>
      <c r="D739" s="241"/>
      <c r="E739" s="241"/>
      <c r="F739" s="241"/>
      <c r="G739" s="241"/>
      <c r="H739" s="241"/>
      <c r="I739" s="241"/>
      <c r="J739" s="241"/>
      <c r="K739" s="241"/>
      <c r="L739" s="241"/>
      <c r="M739" s="241"/>
      <c r="N739" s="241"/>
      <c r="O739" s="241"/>
      <c r="P739" s="241"/>
      <c r="Q739" s="241"/>
      <c r="R739" s="241"/>
      <c r="S739" s="241"/>
      <c r="T739" s="241"/>
      <c r="U739" s="241" t="s">
        <v>873</v>
      </c>
      <c r="V739" s="241"/>
      <c r="W739" s="241"/>
      <c r="X739" s="241"/>
      <c r="Y739" s="241"/>
      <c r="Z739" s="241"/>
      <c r="AA739" s="241"/>
      <c r="AB739" s="241"/>
      <c r="AC739" s="241" t="s">
        <v>313</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row>
    <row r="740" spans="1:49" s="240" customFormat="1" ht="15" customHeight="1">
      <c r="A740" s="241"/>
      <c r="B740" s="241"/>
      <c r="C740" s="241"/>
      <c r="D740" s="241"/>
      <c r="E740" s="241"/>
      <c r="F740" s="241"/>
      <c r="G740" s="241"/>
      <c r="H740" s="241"/>
      <c r="I740" s="241"/>
      <c r="J740" s="241"/>
      <c r="K740" s="241"/>
      <c r="L740" s="241"/>
      <c r="M740" s="241"/>
      <c r="N740" s="241"/>
      <c r="O740" s="241"/>
      <c r="P740" s="241"/>
      <c r="Q740" s="241"/>
      <c r="R740" s="241"/>
      <c r="S740" s="241"/>
      <c r="T740" s="241"/>
      <c r="U740" s="241" t="s">
        <v>874</v>
      </c>
      <c r="V740" s="241"/>
      <c r="W740" s="241"/>
      <c r="X740" s="241"/>
      <c r="Y740" s="241"/>
      <c r="Z740" s="241"/>
      <c r="AA740" s="241"/>
      <c r="AB740" s="241"/>
      <c r="AC740" s="241" t="s">
        <v>313</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row>
    <row r="741" spans="1:49" s="240" customFormat="1" ht="15" customHeight="1">
      <c r="A741" s="241"/>
      <c r="B741" s="241"/>
      <c r="C741" s="241"/>
      <c r="D741" s="241"/>
      <c r="E741" s="241"/>
      <c r="F741" s="241"/>
      <c r="G741" s="241"/>
      <c r="H741" s="241"/>
      <c r="I741" s="241"/>
      <c r="J741" s="241"/>
      <c r="K741" s="241"/>
      <c r="L741" s="241"/>
      <c r="M741" s="241"/>
      <c r="N741" s="241"/>
      <c r="O741" s="241"/>
      <c r="P741" s="241"/>
      <c r="Q741" s="241"/>
      <c r="R741" s="241"/>
      <c r="S741" s="241"/>
      <c r="T741" s="241"/>
      <c r="U741" s="241" t="s">
        <v>875</v>
      </c>
      <c r="V741" s="241"/>
      <c r="W741" s="241"/>
      <c r="X741" s="241"/>
      <c r="Y741" s="241"/>
      <c r="Z741" s="241"/>
      <c r="AA741" s="241"/>
      <c r="AB741" s="241"/>
      <c r="AC741" s="241" t="s">
        <v>311</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row>
    <row r="742" spans="1:49" s="240" customFormat="1" ht="15" customHeight="1">
      <c r="A742" s="241"/>
      <c r="B742" s="241"/>
      <c r="C742" s="241"/>
      <c r="D742" s="241"/>
      <c r="E742" s="241"/>
      <c r="F742" s="241"/>
      <c r="G742" s="241"/>
      <c r="H742" s="241"/>
      <c r="I742" s="241"/>
      <c r="J742" s="241"/>
      <c r="K742" s="241"/>
      <c r="L742" s="241"/>
      <c r="M742" s="241"/>
      <c r="N742" s="241"/>
      <c r="O742" s="241"/>
      <c r="P742" s="241"/>
      <c r="Q742" s="241"/>
      <c r="R742" s="241"/>
      <c r="S742" s="241"/>
      <c r="T742" s="241"/>
      <c r="U742" s="241" t="s">
        <v>876</v>
      </c>
      <c r="V742" s="241"/>
      <c r="W742" s="241"/>
      <c r="X742" s="241"/>
      <c r="Y742" s="241"/>
      <c r="Z742" s="241"/>
      <c r="AA742" s="241"/>
      <c r="AB742" s="241"/>
      <c r="AC742" s="241" t="s">
        <v>313</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row>
    <row r="743" spans="1:49" s="240" customFormat="1" ht="15" customHeight="1">
      <c r="A743" s="241"/>
      <c r="B743" s="241"/>
      <c r="C743" s="241"/>
      <c r="D743" s="241"/>
      <c r="E743" s="241"/>
      <c r="F743" s="241"/>
      <c r="G743" s="241"/>
      <c r="H743" s="241"/>
      <c r="I743" s="241"/>
      <c r="J743" s="241"/>
      <c r="K743" s="241"/>
      <c r="L743" s="241"/>
      <c r="M743" s="241"/>
      <c r="N743" s="241"/>
      <c r="O743" s="241"/>
      <c r="P743" s="241"/>
      <c r="Q743" s="241"/>
      <c r="R743" s="241"/>
      <c r="S743" s="241"/>
      <c r="T743" s="241"/>
      <c r="U743" s="241" t="s">
        <v>877</v>
      </c>
      <c r="V743" s="241"/>
      <c r="W743" s="241"/>
      <c r="X743" s="241"/>
      <c r="Y743" s="241"/>
      <c r="Z743" s="241"/>
      <c r="AA743" s="241"/>
      <c r="AB743" s="241"/>
      <c r="AC743" s="241" t="s">
        <v>325</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row>
    <row r="744" spans="1:49" s="240" customFormat="1" ht="15" customHeight="1">
      <c r="A744" s="241"/>
      <c r="B744" s="241"/>
      <c r="C744" s="241"/>
      <c r="D744" s="241"/>
      <c r="E744" s="241"/>
      <c r="F744" s="241"/>
      <c r="G744" s="241"/>
      <c r="H744" s="241"/>
      <c r="I744" s="241"/>
      <c r="J744" s="241"/>
      <c r="K744" s="241"/>
      <c r="L744" s="241"/>
      <c r="M744" s="241"/>
      <c r="N744" s="241"/>
      <c r="O744" s="241"/>
      <c r="P744" s="241"/>
      <c r="Q744" s="241"/>
      <c r="R744" s="241"/>
      <c r="S744" s="241"/>
      <c r="T744" s="241"/>
      <c r="U744" s="241" t="s">
        <v>878</v>
      </c>
      <c r="V744" s="241"/>
      <c r="W744" s="241"/>
      <c r="X744" s="241"/>
      <c r="Y744" s="241"/>
      <c r="Z744" s="241"/>
      <c r="AA744" s="241"/>
      <c r="AB744" s="241"/>
      <c r="AC744" s="241" t="s">
        <v>386</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row>
    <row r="745" spans="1:49" s="240" customFormat="1" ht="15" customHeight="1">
      <c r="A745" s="241"/>
      <c r="B745" s="241"/>
      <c r="C745" s="241"/>
      <c r="D745" s="241"/>
      <c r="E745" s="241"/>
      <c r="F745" s="241"/>
      <c r="G745" s="241"/>
      <c r="H745" s="241"/>
      <c r="I745" s="241"/>
      <c r="J745" s="241"/>
      <c r="K745" s="241"/>
      <c r="L745" s="241"/>
      <c r="M745" s="241"/>
      <c r="N745" s="241"/>
      <c r="O745" s="241"/>
      <c r="P745" s="241"/>
      <c r="Q745" s="241"/>
      <c r="R745" s="241"/>
      <c r="S745" s="241"/>
      <c r="T745" s="241"/>
      <c r="U745" s="241" t="s">
        <v>879</v>
      </c>
      <c r="V745" s="241"/>
      <c r="W745" s="241"/>
      <c r="X745" s="241"/>
      <c r="Y745" s="241"/>
      <c r="Z745" s="241"/>
      <c r="AA745" s="241"/>
      <c r="AB745" s="241"/>
      <c r="AC745" s="241" t="s">
        <v>309</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row>
    <row r="746" spans="1:49" s="240" customFormat="1" ht="15" customHeight="1">
      <c r="A746" s="241"/>
      <c r="B746" s="241"/>
      <c r="C746" s="241"/>
      <c r="D746" s="241"/>
      <c r="E746" s="241"/>
      <c r="F746" s="241"/>
      <c r="G746" s="241"/>
      <c r="H746" s="241"/>
      <c r="I746" s="241"/>
      <c r="J746" s="241"/>
      <c r="K746" s="241"/>
      <c r="L746" s="241"/>
      <c r="M746" s="241"/>
      <c r="N746" s="241"/>
      <c r="O746" s="241"/>
      <c r="P746" s="241"/>
      <c r="Q746" s="241"/>
      <c r="R746" s="241"/>
      <c r="S746" s="241"/>
      <c r="T746" s="241"/>
      <c r="U746" s="241" t="s">
        <v>279</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row>
    <row r="747" spans="1:49" s="240" customFormat="1" ht="15" customHeight="1">
      <c r="A747" s="241"/>
      <c r="B747" s="241"/>
      <c r="C747" s="241"/>
      <c r="D747" s="241"/>
      <c r="E747" s="241"/>
      <c r="F747" s="241"/>
      <c r="G747" s="241"/>
      <c r="H747" s="241"/>
      <c r="I747" s="241"/>
      <c r="J747" s="241"/>
      <c r="K747" s="241"/>
      <c r="L747" s="241"/>
      <c r="M747" s="241"/>
      <c r="N747" s="241"/>
      <c r="O747" s="241"/>
      <c r="P747" s="241"/>
      <c r="Q747" s="241"/>
      <c r="R747" s="241"/>
      <c r="S747" s="241"/>
      <c r="T747" s="241"/>
      <c r="U747" s="241" t="s">
        <v>880</v>
      </c>
      <c r="V747" s="241"/>
      <c r="W747" s="241"/>
      <c r="X747" s="241"/>
      <c r="Y747" s="241"/>
      <c r="Z747" s="241"/>
      <c r="AA747" s="241"/>
      <c r="AB747" s="241"/>
      <c r="AC747" s="241" t="s">
        <v>313</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row>
    <row r="748" spans="1:49" s="240" customFormat="1" ht="15" customHeight="1">
      <c r="A748" s="241"/>
      <c r="B748" s="241"/>
      <c r="C748" s="241"/>
      <c r="D748" s="241"/>
      <c r="E748" s="241"/>
      <c r="F748" s="241"/>
      <c r="G748" s="241"/>
      <c r="H748" s="241"/>
      <c r="I748" s="241"/>
      <c r="J748" s="241"/>
      <c r="K748" s="241"/>
      <c r="L748" s="241"/>
      <c r="M748" s="241"/>
      <c r="N748" s="241"/>
      <c r="O748" s="241"/>
      <c r="P748" s="241"/>
      <c r="Q748" s="241"/>
      <c r="R748" s="241"/>
      <c r="S748" s="241"/>
      <c r="T748" s="241"/>
      <c r="U748" s="241" t="s">
        <v>881</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row>
    <row r="749" spans="1:49" s="240" customFormat="1" ht="15" customHeight="1">
      <c r="A749" s="241"/>
      <c r="B749" s="241"/>
      <c r="C749" s="241"/>
      <c r="D749" s="241"/>
      <c r="E749" s="241"/>
      <c r="F749" s="241"/>
      <c r="G749" s="241"/>
      <c r="H749" s="241"/>
      <c r="I749" s="241"/>
      <c r="J749" s="241"/>
      <c r="K749" s="241"/>
      <c r="L749" s="241"/>
      <c r="M749" s="241"/>
      <c r="N749" s="241"/>
      <c r="O749" s="241"/>
      <c r="P749" s="241"/>
      <c r="Q749" s="241"/>
      <c r="R749" s="241"/>
      <c r="S749" s="241"/>
      <c r="T749" s="241"/>
      <c r="U749" s="241" t="s">
        <v>882</v>
      </c>
      <c r="V749" s="241"/>
      <c r="W749" s="241"/>
      <c r="X749" s="241"/>
      <c r="Y749" s="241"/>
      <c r="Z749" s="241"/>
      <c r="AA749" s="241"/>
      <c r="AB749" s="241"/>
      <c r="AC749" s="241" t="s">
        <v>311</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row>
    <row r="750" spans="1:49" s="240" customFormat="1" ht="15" customHeight="1">
      <c r="A750" s="241"/>
      <c r="B750" s="241"/>
      <c r="C750" s="241"/>
      <c r="D750" s="241"/>
      <c r="E750" s="241"/>
      <c r="F750" s="241"/>
      <c r="G750" s="241"/>
      <c r="H750" s="241"/>
      <c r="I750" s="241"/>
      <c r="J750" s="241"/>
      <c r="K750" s="241"/>
      <c r="L750" s="241"/>
      <c r="M750" s="241"/>
      <c r="N750" s="241"/>
      <c r="O750" s="241"/>
      <c r="P750" s="241"/>
      <c r="Q750" s="241"/>
      <c r="R750" s="241"/>
      <c r="S750" s="241"/>
      <c r="T750" s="241"/>
      <c r="U750" s="241" t="s">
        <v>883</v>
      </c>
      <c r="V750" s="241"/>
      <c r="W750" s="241"/>
      <c r="X750" s="241"/>
      <c r="Y750" s="241"/>
      <c r="Z750" s="241"/>
      <c r="AA750" s="241"/>
      <c r="AB750" s="241"/>
      <c r="AC750" s="241" t="s">
        <v>311</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row>
    <row r="751" spans="1:49" s="240" customFormat="1" ht="15" customHeight="1">
      <c r="A751" s="241"/>
      <c r="B751" s="241"/>
      <c r="C751" s="241"/>
      <c r="D751" s="241"/>
      <c r="E751" s="241"/>
      <c r="F751" s="241"/>
      <c r="G751" s="241"/>
      <c r="H751" s="241"/>
      <c r="I751" s="241"/>
      <c r="J751" s="241"/>
      <c r="K751" s="241"/>
      <c r="L751" s="241"/>
      <c r="M751" s="241"/>
      <c r="N751" s="241"/>
      <c r="O751" s="241"/>
      <c r="P751" s="241"/>
      <c r="Q751" s="241"/>
      <c r="R751" s="241"/>
      <c r="S751" s="241"/>
      <c r="T751" s="241"/>
      <c r="U751" s="241" t="s">
        <v>884</v>
      </c>
      <c r="V751" s="241"/>
      <c r="W751" s="241"/>
      <c r="X751" s="241"/>
      <c r="Y751" s="241"/>
      <c r="Z751" s="241"/>
      <c r="AA751" s="241"/>
      <c r="AB751" s="241"/>
      <c r="AC751" s="241" t="s">
        <v>309</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row>
    <row r="752" spans="1:49" s="240" customFormat="1" ht="15" customHeight="1">
      <c r="A752" s="241"/>
      <c r="B752" s="241"/>
      <c r="C752" s="241"/>
      <c r="D752" s="241"/>
      <c r="E752" s="241"/>
      <c r="F752" s="241"/>
      <c r="G752" s="241"/>
      <c r="H752" s="241"/>
      <c r="I752" s="241"/>
      <c r="J752" s="241"/>
      <c r="K752" s="241"/>
      <c r="L752" s="241"/>
      <c r="M752" s="241"/>
      <c r="N752" s="241"/>
      <c r="O752" s="241"/>
      <c r="P752" s="241"/>
      <c r="Q752" s="241"/>
      <c r="R752" s="241"/>
      <c r="S752" s="241"/>
      <c r="T752" s="241"/>
      <c r="U752" s="241" t="s">
        <v>885</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row>
    <row r="753" spans="1:49" s="240" customFormat="1" ht="15" customHeight="1">
      <c r="A753" s="241"/>
      <c r="B753" s="241"/>
      <c r="C753" s="241"/>
      <c r="D753" s="241"/>
      <c r="E753" s="241"/>
      <c r="F753" s="241"/>
      <c r="G753" s="241"/>
      <c r="H753" s="241"/>
      <c r="I753" s="241"/>
      <c r="J753" s="241"/>
      <c r="K753" s="241"/>
      <c r="L753" s="241"/>
      <c r="M753" s="241"/>
      <c r="N753" s="241"/>
      <c r="O753" s="241"/>
      <c r="P753" s="241"/>
      <c r="Q753" s="241"/>
      <c r="R753" s="241"/>
      <c r="S753" s="241"/>
      <c r="T753" s="241"/>
      <c r="U753" s="241" t="s">
        <v>886</v>
      </c>
      <c r="V753" s="241"/>
      <c r="W753" s="241"/>
      <c r="X753" s="241"/>
      <c r="Y753" s="241"/>
      <c r="Z753" s="241"/>
      <c r="AA753" s="241"/>
      <c r="AB753" s="241"/>
      <c r="AC753" s="241" t="s">
        <v>316</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row>
    <row r="754" spans="1:49" s="240" customFormat="1" ht="15" customHeight="1">
      <c r="A754" s="241"/>
      <c r="B754" s="241"/>
      <c r="C754" s="241"/>
      <c r="D754" s="241"/>
      <c r="E754" s="241"/>
      <c r="F754" s="241"/>
      <c r="G754" s="241"/>
      <c r="H754" s="241"/>
      <c r="I754" s="241"/>
      <c r="J754" s="241"/>
      <c r="K754" s="241"/>
      <c r="L754" s="241"/>
      <c r="M754" s="241"/>
      <c r="N754" s="241"/>
      <c r="O754" s="241"/>
      <c r="P754" s="241"/>
      <c r="Q754" s="241"/>
      <c r="R754" s="241"/>
      <c r="S754" s="241"/>
      <c r="T754" s="241"/>
      <c r="U754" s="241" t="s">
        <v>887</v>
      </c>
      <c r="V754" s="241"/>
      <c r="W754" s="241"/>
      <c r="X754" s="241"/>
      <c r="Y754" s="241"/>
      <c r="Z754" s="241"/>
      <c r="AA754" s="241"/>
      <c r="AB754" s="241"/>
      <c r="AC754" s="241" t="s">
        <v>316</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row>
    <row r="755" spans="1:49" s="240" customFormat="1" ht="15" customHeight="1">
      <c r="A755" s="241"/>
      <c r="B755" s="241"/>
      <c r="C755" s="241"/>
      <c r="D755" s="241"/>
      <c r="E755" s="241"/>
      <c r="F755" s="241"/>
      <c r="G755" s="241"/>
      <c r="H755" s="241"/>
      <c r="I755" s="241"/>
      <c r="J755" s="241"/>
      <c r="K755" s="241"/>
      <c r="L755" s="241"/>
      <c r="M755" s="241"/>
      <c r="N755" s="241"/>
      <c r="O755" s="241"/>
      <c r="P755" s="241"/>
      <c r="Q755" s="241"/>
      <c r="R755" s="241"/>
      <c r="S755" s="241"/>
      <c r="T755" s="241"/>
      <c r="U755" s="241" t="s">
        <v>888</v>
      </c>
      <c r="V755" s="241"/>
      <c r="W755" s="241"/>
      <c r="X755" s="241"/>
      <c r="Y755" s="241"/>
      <c r="Z755" s="241"/>
      <c r="AA755" s="241"/>
      <c r="AB755" s="241"/>
      <c r="AC755" s="241" t="s">
        <v>313</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row>
    <row r="756" spans="1:49" s="240" customFormat="1" ht="15" customHeight="1">
      <c r="A756" s="241"/>
      <c r="B756" s="241"/>
      <c r="C756" s="241"/>
      <c r="D756" s="241"/>
      <c r="E756" s="241"/>
      <c r="F756" s="241"/>
      <c r="G756" s="241"/>
      <c r="H756" s="241"/>
      <c r="I756" s="241"/>
      <c r="J756" s="241"/>
      <c r="K756" s="241"/>
      <c r="L756" s="241"/>
      <c r="M756" s="241"/>
      <c r="N756" s="241"/>
      <c r="O756" s="241"/>
      <c r="P756" s="241"/>
      <c r="Q756" s="241"/>
      <c r="R756" s="241"/>
      <c r="S756" s="241"/>
      <c r="T756" s="241"/>
      <c r="U756" s="241" t="s">
        <v>889</v>
      </c>
      <c r="V756" s="241"/>
      <c r="W756" s="241"/>
      <c r="X756" s="241"/>
      <c r="Y756" s="241"/>
      <c r="Z756" s="241"/>
      <c r="AA756" s="241"/>
      <c r="AB756" s="241"/>
      <c r="AC756" s="241" t="s">
        <v>316</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row>
    <row r="757" spans="1:49" s="240" customFormat="1" ht="15" customHeight="1">
      <c r="A757" s="241"/>
      <c r="B757" s="241"/>
      <c r="C757" s="241"/>
      <c r="D757" s="241"/>
      <c r="E757" s="241"/>
      <c r="F757" s="241"/>
      <c r="G757" s="241"/>
      <c r="H757" s="241"/>
      <c r="I757" s="241"/>
      <c r="J757" s="241"/>
      <c r="K757" s="241"/>
      <c r="L757" s="241"/>
      <c r="M757" s="241"/>
      <c r="N757" s="241"/>
      <c r="O757" s="241"/>
      <c r="P757" s="241"/>
      <c r="Q757" s="241"/>
      <c r="R757" s="241"/>
      <c r="S757" s="241"/>
      <c r="T757" s="241"/>
      <c r="U757" s="241" t="s">
        <v>890</v>
      </c>
      <c r="V757" s="241"/>
      <c r="W757" s="241"/>
      <c r="X757" s="241"/>
      <c r="Y757" s="241"/>
      <c r="Z757" s="241"/>
      <c r="AA757" s="241"/>
      <c r="AB757" s="241"/>
      <c r="AC757" s="241" t="s">
        <v>313</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row>
    <row r="758" spans="1:49" s="240" customFormat="1" ht="15" customHeight="1">
      <c r="A758" s="241"/>
      <c r="B758" s="241"/>
      <c r="C758" s="241"/>
      <c r="D758" s="241"/>
      <c r="E758" s="241"/>
      <c r="F758" s="241"/>
      <c r="G758" s="241"/>
      <c r="H758" s="241"/>
      <c r="I758" s="241"/>
      <c r="J758" s="241"/>
      <c r="K758" s="241"/>
      <c r="L758" s="241"/>
      <c r="M758" s="241"/>
      <c r="N758" s="241"/>
      <c r="O758" s="241"/>
      <c r="P758" s="241"/>
      <c r="Q758" s="241"/>
      <c r="R758" s="241"/>
      <c r="S758" s="241"/>
      <c r="T758" s="241"/>
      <c r="U758" s="241" t="s">
        <v>891</v>
      </c>
      <c r="V758" s="241"/>
      <c r="W758" s="241"/>
      <c r="X758" s="241"/>
      <c r="Y758" s="241"/>
      <c r="Z758" s="241"/>
      <c r="AA758" s="241"/>
      <c r="AB758" s="241"/>
      <c r="AC758" s="241" t="s">
        <v>325</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row>
    <row r="759" spans="1:49" s="240" customFormat="1" ht="15" customHeight="1">
      <c r="A759" s="241"/>
      <c r="B759" s="241"/>
      <c r="C759" s="241"/>
      <c r="D759" s="241"/>
      <c r="E759" s="241"/>
      <c r="F759" s="241"/>
      <c r="G759" s="241"/>
      <c r="H759" s="241"/>
      <c r="I759" s="241"/>
      <c r="J759" s="241"/>
      <c r="K759" s="241"/>
      <c r="L759" s="241"/>
      <c r="M759" s="241"/>
      <c r="N759" s="241"/>
      <c r="O759" s="241"/>
      <c r="P759" s="241"/>
      <c r="Q759" s="241"/>
      <c r="R759" s="241"/>
      <c r="S759" s="241"/>
      <c r="T759" s="241"/>
      <c r="U759" s="241" t="s">
        <v>892</v>
      </c>
      <c r="V759" s="241"/>
      <c r="W759" s="241"/>
      <c r="X759" s="241"/>
      <c r="Y759" s="241"/>
      <c r="Z759" s="241"/>
      <c r="AA759" s="241"/>
      <c r="AB759" s="241"/>
      <c r="AC759" s="241" t="s">
        <v>350</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row>
    <row r="760" spans="1:49" s="240" customFormat="1" ht="15" customHeight="1">
      <c r="A760" s="241"/>
      <c r="B760" s="241"/>
      <c r="C760" s="241"/>
      <c r="D760" s="241"/>
      <c r="E760" s="241"/>
      <c r="F760" s="241"/>
      <c r="G760" s="241"/>
      <c r="H760" s="241"/>
      <c r="I760" s="241"/>
      <c r="J760" s="241"/>
      <c r="K760" s="241"/>
      <c r="L760" s="241"/>
      <c r="M760" s="241"/>
      <c r="N760" s="241"/>
      <c r="O760" s="241"/>
      <c r="P760" s="241"/>
      <c r="Q760" s="241"/>
      <c r="R760" s="241"/>
      <c r="S760" s="241"/>
      <c r="T760" s="241"/>
      <c r="U760" s="241" t="s">
        <v>893</v>
      </c>
      <c r="V760" s="241"/>
      <c r="W760" s="241"/>
      <c r="X760" s="241"/>
      <c r="Y760" s="241"/>
      <c r="Z760" s="241"/>
      <c r="AA760" s="241"/>
      <c r="AB760" s="241"/>
      <c r="AC760" s="241" t="s">
        <v>311</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row>
    <row r="761" spans="1:49" s="240" customFormat="1" ht="15" customHeight="1">
      <c r="A761" s="241"/>
      <c r="B761" s="241"/>
      <c r="C761" s="241"/>
      <c r="D761" s="241"/>
      <c r="E761" s="241"/>
      <c r="F761" s="241"/>
      <c r="G761" s="241"/>
      <c r="H761" s="241"/>
      <c r="I761" s="241"/>
      <c r="J761" s="241"/>
      <c r="K761" s="241"/>
      <c r="L761" s="241"/>
      <c r="M761" s="241"/>
      <c r="N761" s="241"/>
      <c r="O761" s="241"/>
      <c r="P761" s="241"/>
      <c r="Q761" s="241"/>
      <c r="R761" s="241"/>
      <c r="S761" s="241"/>
      <c r="T761" s="241"/>
      <c r="U761" s="241" t="s">
        <v>894</v>
      </c>
      <c r="V761" s="241"/>
      <c r="W761" s="241"/>
      <c r="X761" s="241"/>
      <c r="Y761" s="241"/>
      <c r="Z761" s="241"/>
      <c r="AA761" s="241"/>
      <c r="AB761" s="241"/>
      <c r="AC761" s="241" t="s">
        <v>316</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row>
    <row r="762" spans="1:49" s="240" customFormat="1" ht="15" customHeight="1">
      <c r="A762" s="241"/>
      <c r="B762" s="241"/>
      <c r="C762" s="241"/>
      <c r="D762" s="241"/>
      <c r="E762" s="241"/>
      <c r="F762" s="241"/>
      <c r="G762" s="241"/>
      <c r="H762" s="241"/>
      <c r="I762" s="241"/>
      <c r="J762" s="241"/>
      <c r="K762" s="241"/>
      <c r="L762" s="241"/>
      <c r="M762" s="241"/>
      <c r="N762" s="241"/>
      <c r="O762" s="241"/>
      <c r="P762" s="241"/>
      <c r="Q762" s="241"/>
      <c r="R762" s="241"/>
      <c r="S762" s="241"/>
      <c r="T762" s="241"/>
      <c r="U762" s="241" t="s">
        <v>895</v>
      </c>
      <c r="V762" s="241"/>
      <c r="W762" s="241"/>
      <c r="X762" s="241"/>
      <c r="Y762" s="241"/>
      <c r="Z762" s="241"/>
      <c r="AA762" s="241"/>
      <c r="AB762" s="241"/>
      <c r="AC762" s="241" t="s">
        <v>386</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row>
    <row r="763" spans="1:49" s="240" customFormat="1" ht="15" customHeight="1">
      <c r="A763" s="241"/>
      <c r="B763" s="241"/>
      <c r="C763" s="241"/>
      <c r="D763" s="241"/>
      <c r="E763" s="241"/>
      <c r="F763" s="241"/>
      <c r="G763" s="241"/>
      <c r="H763" s="241"/>
      <c r="I763" s="241"/>
      <c r="J763" s="241"/>
      <c r="K763" s="241"/>
      <c r="L763" s="241"/>
      <c r="M763" s="241"/>
      <c r="N763" s="241"/>
      <c r="O763" s="241"/>
      <c r="P763" s="241"/>
      <c r="Q763" s="241"/>
      <c r="R763" s="241"/>
      <c r="S763" s="241"/>
      <c r="T763" s="241"/>
      <c r="U763" s="241" t="s">
        <v>896</v>
      </c>
      <c r="V763" s="241"/>
      <c r="W763" s="241"/>
      <c r="X763" s="241"/>
      <c r="Y763" s="241"/>
      <c r="Z763" s="241"/>
      <c r="AA763" s="241"/>
      <c r="AB763" s="241"/>
      <c r="AC763" s="241" t="s">
        <v>311</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row>
    <row r="764" spans="1:49" s="240" customFormat="1" ht="15" customHeight="1">
      <c r="A764" s="241"/>
      <c r="B764" s="241"/>
      <c r="C764" s="241"/>
      <c r="D764" s="241"/>
      <c r="E764" s="241"/>
      <c r="F764" s="241"/>
      <c r="G764" s="241"/>
      <c r="H764" s="241"/>
      <c r="I764" s="241"/>
      <c r="J764" s="241"/>
      <c r="K764" s="241"/>
      <c r="L764" s="241"/>
      <c r="M764" s="241"/>
      <c r="N764" s="241"/>
      <c r="O764" s="241"/>
      <c r="P764" s="241"/>
      <c r="Q764" s="241"/>
      <c r="R764" s="241"/>
      <c r="S764" s="241"/>
      <c r="T764" s="241"/>
      <c r="U764" s="241" t="s">
        <v>897</v>
      </c>
      <c r="V764" s="241"/>
      <c r="W764" s="241"/>
      <c r="X764" s="241"/>
      <c r="Y764" s="241"/>
      <c r="Z764" s="241"/>
      <c r="AA764" s="241"/>
      <c r="AB764" s="241"/>
      <c r="AC764" s="241" t="s">
        <v>309</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row>
    <row r="765" spans="1:49" s="240" customFormat="1" ht="15" customHeight="1">
      <c r="A765" s="241"/>
      <c r="B765" s="241"/>
      <c r="C765" s="241"/>
      <c r="D765" s="241"/>
      <c r="E765" s="241"/>
      <c r="F765" s="241"/>
      <c r="G765" s="241"/>
      <c r="H765" s="241"/>
      <c r="I765" s="241"/>
      <c r="J765" s="241"/>
      <c r="K765" s="241"/>
      <c r="L765" s="241"/>
      <c r="M765" s="241"/>
      <c r="N765" s="241"/>
      <c r="O765" s="241"/>
      <c r="P765" s="241"/>
      <c r="Q765" s="241"/>
      <c r="R765" s="241"/>
      <c r="S765" s="241"/>
      <c r="T765" s="241"/>
      <c r="U765" s="241" t="s">
        <v>898</v>
      </c>
      <c r="V765" s="241"/>
      <c r="W765" s="241"/>
      <c r="X765" s="241"/>
      <c r="Y765" s="241"/>
      <c r="Z765" s="241"/>
      <c r="AA765" s="241"/>
      <c r="AB765" s="241"/>
      <c r="AC765" s="241" t="s">
        <v>313</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row>
    <row r="766" spans="1:49" s="240" customFormat="1" ht="15" customHeight="1">
      <c r="A766" s="241"/>
      <c r="B766" s="241"/>
      <c r="C766" s="241"/>
      <c r="D766" s="241"/>
      <c r="E766" s="241"/>
      <c r="F766" s="241"/>
      <c r="G766" s="241"/>
      <c r="H766" s="241"/>
      <c r="I766" s="241"/>
      <c r="J766" s="241"/>
      <c r="K766" s="241"/>
      <c r="L766" s="241"/>
      <c r="M766" s="241"/>
      <c r="N766" s="241"/>
      <c r="O766" s="241"/>
      <c r="P766" s="241"/>
      <c r="Q766" s="241"/>
      <c r="R766" s="241"/>
      <c r="S766" s="241"/>
      <c r="T766" s="241"/>
      <c r="U766" s="241" t="s">
        <v>899</v>
      </c>
      <c r="V766" s="241"/>
      <c r="W766" s="241"/>
      <c r="X766" s="241"/>
      <c r="Y766" s="241"/>
      <c r="Z766" s="241"/>
      <c r="AA766" s="241"/>
      <c r="AB766" s="241"/>
      <c r="AC766" s="241" t="s">
        <v>325</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row>
    <row r="767" spans="1:49" s="240" customFormat="1" ht="15" customHeight="1">
      <c r="A767" s="241"/>
      <c r="B767" s="241"/>
      <c r="C767" s="241"/>
      <c r="D767" s="241"/>
      <c r="E767" s="241"/>
      <c r="F767" s="241"/>
      <c r="G767" s="241"/>
      <c r="H767" s="241"/>
      <c r="I767" s="241"/>
      <c r="J767" s="241"/>
      <c r="K767" s="241"/>
      <c r="L767" s="241"/>
      <c r="M767" s="241"/>
      <c r="N767" s="241"/>
      <c r="O767" s="241"/>
      <c r="P767" s="241"/>
      <c r="Q767" s="241"/>
      <c r="R767" s="241"/>
      <c r="S767" s="241"/>
      <c r="T767" s="241"/>
      <c r="U767" s="241" t="s">
        <v>900</v>
      </c>
      <c r="V767" s="241"/>
      <c r="W767" s="241"/>
      <c r="X767" s="241"/>
      <c r="Y767" s="241"/>
      <c r="Z767" s="241"/>
      <c r="AA767" s="241"/>
      <c r="AB767" s="241"/>
      <c r="AC767" s="241" t="s">
        <v>325</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row>
    <row r="768" spans="1:49" s="240" customFormat="1" ht="15" customHeight="1">
      <c r="A768" s="241"/>
      <c r="B768" s="241"/>
      <c r="C768" s="241"/>
      <c r="D768" s="241"/>
      <c r="E768" s="241"/>
      <c r="F768" s="241"/>
      <c r="G768" s="241"/>
      <c r="H768" s="241"/>
      <c r="I768" s="241"/>
      <c r="J768" s="241"/>
      <c r="K768" s="241"/>
      <c r="L768" s="241"/>
      <c r="M768" s="241"/>
      <c r="N768" s="241"/>
      <c r="O768" s="241"/>
      <c r="P768" s="241"/>
      <c r="Q768" s="241"/>
      <c r="R768" s="241"/>
      <c r="S768" s="241"/>
      <c r="T768" s="241"/>
      <c r="U768" s="241" t="s">
        <v>901</v>
      </c>
      <c r="V768" s="241"/>
      <c r="W768" s="241"/>
      <c r="X768" s="241"/>
      <c r="Y768" s="241"/>
      <c r="Z768" s="241"/>
      <c r="AA768" s="241"/>
      <c r="AB768" s="241"/>
      <c r="AC768" s="241" t="s">
        <v>313</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row>
    <row r="769" spans="1:49" s="240" customFormat="1" ht="15" customHeight="1">
      <c r="A769" s="241"/>
      <c r="B769" s="241"/>
      <c r="C769" s="241"/>
      <c r="D769" s="241"/>
      <c r="E769" s="241"/>
      <c r="F769" s="241"/>
      <c r="G769" s="241"/>
      <c r="H769" s="241"/>
      <c r="I769" s="241"/>
      <c r="J769" s="241"/>
      <c r="K769" s="241"/>
      <c r="L769" s="241"/>
      <c r="M769" s="241"/>
      <c r="N769" s="241"/>
      <c r="O769" s="241"/>
      <c r="P769" s="241"/>
      <c r="Q769" s="241"/>
      <c r="R769" s="241"/>
      <c r="S769" s="241"/>
      <c r="T769" s="241"/>
      <c r="U769" s="241" t="s">
        <v>902</v>
      </c>
      <c r="V769" s="241"/>
      <c r="W769" s="241"/>
      <c r="X769" s="241"/>
      <c r="Y769" s="241"/>
      <c r="Z769" s="241"/>
      <c r="AA769" s="241"/>
      <c r="AB769" s="241"/>
      <c r="AC769" s="241" t="s">
        <v>386</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row>
    <row r="770" spans="1:49" s="240" customFormat="1" ht="15" customHeight="1">
      <c r="A770" s="241"/>
      <c r="B770" s="241"/>
      <c r="C770" s="241"/>
      <c r="D770" s="241"/>
      <c r="E770" s="241"/>
      <c r="F770" s="241"/>
      <c r="G770" s="241"/>
      <c r="H770" s="241"/>
      <c r="I770" s="241"/>
      <c r="J770" s="241"/>
      <c r="K770" s="241"/>
      <c r="L770" s="241"/>
      <c r="M770" s="241"/>
      <c r="N770" s="241"/>
      <c r="O770" s="241"/>
      <c r="P770" s="241"/>
      <c r="Q770" s="241"/>
      <c r="R770" s="241"/>
      <c r="S770" s="241"/>
      <c r="T770" s="241"/>
      <c r="U770" s="241" t="s">
        <v>903</v>
      </c>
      <c r="V770" s="241"/>
      <c r="W770" s="241"/>
      <c r="X770" s="241"/>
      <c r="Y770" s="241"/>
      <c r="Z770" s="241"/>
      <c r="AA770" s="241"/>
      <c r="AB770" s="241"/>
      <c r="AC770" s="241" t="s">
        <v>313</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row>
    <row r="771" spans="1:49" s="240" customFormat="1" ht="15" customHeight="1">
      <c r="A771" s="241"/>
      <c r="B771" s="241"/>
      <c r="C771" s="241"/>
      <c r="D771" s="241"/>
      <c r="E771" s="241"/>
      <c r="F771" s="241"/>
      <c r="G771" s="241"/>
      <c r="H771" s="241"/>
      <c r="I771" s="241"/>
      <c r="J771" s="241"/>
      <c r="K771" s="241"/>
      <c r="L771" s="241"/>
      <c r="M771" s="241"/>
      <c r="N771" s="241"/>
      <c r="O771" s="241"/>
      <c r="P771" s="241"/>
      <c r="Q771" s="241"/>
      <c r="R771" s="241"/>
      <c r="S771" s="241"/>
      <c r="T771" s="241"/>
      <c r="U771" s="241" t="s">
        <v>904</v>
      </c>
      <c r="V771" s="241"/>
      <c r="W771" s="241"/>
      <c r="X771" s="241"/>
      <c r="Y771" s="241"/>
      <c r="Z771" s="241"/>
      <c r="AA771" s="241"/>
      <c r="AB771" s="241"/>
      <c r="AC771" s="241" t="s">
        <v>311</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row>
    <row r="772" spans="1:49" s="240" customFormat="1" ht="15" customHeight="1">
      <c r="A772" s="241"/>
      <c r="B772" s="241"/>
      <c r="C772" s="241"/>
      <c r="D772" s="241"/>
      <c r="E772" s="241"/>
      <c r="F772" s="241"/>
      <c r="G772" s="241"/>
      <c r="H772" s="241"/>
      <c r="I772" s="241"/>
      <c r="J772" s="241"/>
      <c r="K772" s="241"/>
      <c r="L772" s="241"/>
      <c r="M772" s="241"/>
      <c r="N772" s="241"/>
      <c r="O772" s="241"/>
      <c r="P772" s="241"/>
      <c r="Q772" s="241"/>
      <c r="R772" s="241"/>
      <c r="S772" s="241"/>
      <c r="T772" s="241"/>
      <c r="U772" s="241" t="s">
        <v>905</v>
      </c>
      <c r="V772" s="241"/>
      <c r="W772" s="241"/>
      <c r="X772" s="241"/>
      <c r="Y772" s="241"/>
      <c r="Z772" s="241"/>
      <c r="AA772" s="241"/>
      <c r="AB772" s="241"/>
      <c r="AC772" s="241" t="s">
        <v>311</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row>
    <row r="773" spans="1:49" s="240" customFormat="1" ht="15" customHeight="1">
      <c r="A773" s="241"/>
      <c r="B773" s="241"/>
      <c r="C773" s="241"/>
      <c r="D773" s="241"/>
      <c r="E773" s="241"/>
      <c r="F773" s="241"/>
      <c r="G773" s="241"/>
      <c r="H773" s="241"/>
      <c r="I773" s="241"/>
      <c r="J773" s="241"/>
      <c r="K773" s="241"/>
      <c r="L773" s="241"/>
      <c r="M773" s="241"/>
      <c r="N773" s="241"/>
      <c r="O773" s="241"/>
      <c r="P773" s="241"/>
      <c r="Q773" s="241"/>
      <c r="R773" s="241"/>
      <c r="S773" s="241"/>
      <c r="T773" s="241"/>
      <c r="U773" s="241" t="s">
        <v>906</v>
      </c>
      <c r="V773" s="241"/>
      <c r="W773" s="241"/>
      <c r="X773" s="241"/>
      <c r="Y773" s="241"/>
      <c r="Z773" s="241"/>
      <c r="AA773" s="241"/>
      <c r="AB773" s="241"/>
      <c r="AC773" s="241" t="s">
        <v>309</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row>
    <row r="774" spans="1:49" s="240" customFormat="1" ht="15" customHeight="1">
      <c r="A774" s="241"/>
      <c r="B774" s="241"/>
      <c r="C774" s="241"/>
      <c r="D774" s="241"/>
      <c r="E774" s="241"/>
      <c r="F774" s="241"/>
      <c r="G774" s="241"/>
      <c r="H774" s="241"/>
      <c r="I774" s="241"/>
      <c r="J774" s="241"/>
      <c r="K774" s="241"/>
      <c r="L774" s="241"/>
      <c r="M774" s="241"/>
      <c r="N774" s="241"/>
      <c r="O774" s="241"/>
      <c r="P774" s="241"/>
      <c r="Q774" s="241"/>
      <c r="R774" s="241"/>
      <c r="S774" s="241"/>
      <c r="T774" s="241"/>
      <c r="U774" s="241" t="s">
        <v>907</v>
      </c>
      <c r="V774" s="241"/>
      <c r="W774" s="241"/>
      <c r="X774" s="241"/>
      <c r="Y774" s="241"/>
      <c r="Z774" s="241"/>
      <c r="AA774" s="241"/>
      <c r="AB774" s="241"/>
      <c r="AC774" s="241" t="s">
        <v>325</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row>
    <row r="775" spans="1:49" s="240" customFormat="1" ht="15" customHeight="1">
      <c r="A775" s="241"/>
      <c r="B775" s="241"/>
      <c r="C775" s="241"/>
      <c r="D775" s="241"/>
      <c r="E775" s="241"/>
      <c r="F775" s="241"/>
      <c r="G775" s="241"/>
      <c r="H775" s="241"/>
      <c r="I775" s="241"/>
      <c r="J775" s="241"/>
      <c r="K775" s="241"/>
      <c r="L775" s="241"/>
      <c r="M775" s="241"/>
      <c r="N775" s="241"/>
      <c r="O775" s="241"/>
      <c r="P775" s="241"/>
      <c r="Q775" s="241"/>
      <c r="R775" s="241"/>
      <c r="S775" s="241"/>
      <c r="T775" s="241"/>
      <c r="U775" s="241" t="s">
        <v>908</v>
      </c>
      <c r="V775" s="241"/>
      <c r="W775" s="241"/>
      <c r="X775" s="241"/>
      <c r="Y775" s="241"/>
      <c r="Z775" s="241"/>
      <c r="AA775" s="241"/>
      <c r="AB775" s="241"/>
      <c r="AC775" s="241" t="s">
        <v>325</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row>
    <row r="776" spans="1:49" s="240" customFormat="1" ht="15" customHeight="1">
      <c r="A776" s="241"/>
      <c r="B776" s="241"/>
      <c r="C776" s="241"/>
      <c r="D776" s="241"/>
      <c r="E776" s="241"/>
      <c r="F776" s="241"/>
      <c r="G776" s="241"/>
      <c r="H776" s="241"/>
      <c r="I776" s="241"/>
      <c r="J776" s="241"/>
      <c r="K776" s="241"/>
      <c r="L776" s="241"/>
      <c r="M776" s="241"/>
      <c r="N776" s="241"/>
      <c r="O776" s="241"/>
      <c r="P776" s="241"/>
      <c r="Q776" s="241"/>
      <c r="R776" s="241"/>
      <c r="S776" s="241"/>
      <c r="T776" s="241"/>
      <c r="U776" s="241" t="s">
        <v>909</v>
      </c>
      <c r="V776" s="241"/>
      <c r="W776" s="241"/>
      <c r="X776" s="241"/>
      <c r="Y776" s="241"/>
      <c r="Z776" s="241"/>
      <c r="AA776" s="241"/>
      <c r="AB776" s="241"/>
      <c r="AC776" s="241" t="s">
        <v>316</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row>
    <row r="777" spans="1:49" s="240" customFormat="1" ht="15" customHeight="1">
      <c r="A777" s="241"/>
      <c r="B777" s="241"/>
      <c r="C777" s="241"/>
      <c r="D777" s="241"/>
      <c r="E777" s="241"/>
      <c r="F777" s="241"/>
      <c r="G777" s="241"/>
      <c r="H777" s="241"/>
      <c r="I777" s="241"/>
      <c r="J777" s="241"/>
      <c r="K777" s="241"/>
      <c r="L777" s="241"/>
      <c r="M777" s="241"/>
      <c r="N777" s="241"/>
      <c r="O777" s="241"/>
      <c r="P777" s="241"/>
      <c r="Q777" s="241"/>
      <c r="R777" s="241"/>
      <c r="S777" s="241"/>
      <c r="T777" s="241"/>
      <c r="U777" s="241" t="s">
        <v>910</v>
      </c>
      <c r="V777" s="241"/>
      <c r="W777" s="241"/>
      <c r="X777" s="241"/>
      <c r="Y777" s="241"/>
      <c r="Z777" s="241"/>
      <c r="AA777" s="241"/>
      <c r="AB777" s="241"/>
      <c r="AC777" s="241" t="s">
        <v>311</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row>
    <row r="778" spans="1:49" s="240" customFormat="1" ht="15" customHeight="1">
      <c r="A778" s="241"/>
      <c r="B778" s="241"/>
      <c r="C778" s="241"/>
      <c r="D778" s="241"/>
      <c r="E778" s="241"/>
      <c r="F778" s="241"/>
      <c r="G778" s="241"/>
      <c r="H778" s="241"/>
      <c r="I778" s="241"/>
      <c r="J778" s="241"/>
      <c r="K778" s="241"/>
      <c r="L778" s="241"/>
      <c r="M778" s="241"/>
      <c r="N778" s="241"/>
      <c r="O778" s="241"/>
      <c r="P778" s="241"/>
      <c r="Q778" s="241"/>
      <c r="R778" s="241"/>
      <c r="S778" s="241"/>
      <c r="T778" s="241"/>
      <c r="U778" s="241" t="s">
        <v>911</v>
      </c>
      <c r="V778" s="241"/>
      <c r="W778" s="241"/>
      <c r="X778" s="241"/>
      <c r="Y778" s="241"/>
      <c r="Z778" s="241"/>
      <c r="AA778" s="241"/>
      <c r="AB778" s="241"/>
      <c r="AC778" s="241" t="s">
        <v>313</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row>
    <row r="779" spans="1:49" s="240" customFormat="1" ht="15" customHeight="1">
      <c r="A779" s="241"/>
      <c r="B779" s="241"/>
      <c r="C779" s="241"/>
      <c r="D779" s="241"/>
      <c r="E779" s="241"/>
      <c r="F779" s="241"/>
      <c r="G779" s="241"/>
      <c r="H779" s="241"/>
      <c r="I779" s="241"/>
      <c r="J779" s="241"/>
      <c r="K779" s="241"/>
      <c r="L779" s="241"/>
      <c r="M779" s="241"/>
      <c r="N779" s="241"/>
      <c r="O779" s="241"/>
      <c r="P779" s="241"/>
      <c r="Q779" s="241"/>
      <c r="R779" s="241"/>
      <c r="S779" s="241"/>
      <c r="T779" s="241"/>
      <c r="U779" s="241" t="s">
        <v>912</v>
      </c>
      <c r="V779" s="241"/>
      <c r="W779" s="241"/>
      <c r="X779" s="241"/>
      <c r="Y779" s="241"/>
      <c r="Z779" s="241"/>
      <c r="AA779" s="241"/>
      <c r="AB779" s="241"/>
      <c r="AC779" s="241" t="s">
        <v>386</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row>
    <row r="780" spans="1:49" s="240" customFormat="1" ht="15" customHeight="1">
      <c r="A780" s="241"/>
      <c r="B780" s="241"/>
      <c r="C780" s="241"/>
      <c r="D780" s="241"/>
      <c r="E780" s="241"/>
      <c r="F780" s="241"/>
      <c r="G780" s="241"/>
      <c r="H780" s="241"/>
      <c r="I780" s="241"/>
      <c r="J780" s="241"/>
      <c r="K780" s="241"/>
      <c r="L780" s="241"/>
      <c r="M780" s="241"/>
      <c r="N780" s="241"/>
      <c r="O780" s="241"/>
      <c r="P780" s="241"/>
      <c r="Q780" s="241"/>
      <c r="R780" s="241"/>
      <c r="S780" s="241"/>
      <c r="T780" s="241"/>
      <c r="U780" s="241" t="s">
        <v>913</v>
      </c>
      <c r="V780" s="241"/>
      <c r="W780" s="241"/>
      <c r="X780" s="241"/>
      <c r="Y780" s="241"/>
      <c r="Z780" s="241"/>
      <c r="AA780" s="241"/>
      <c r="AB780" s="241"/>
      <c r="AC780" s="241" t="s">
        <v>322</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row>
    <row r="781" spans="1:49" s="240" customFormat="1" ht="15" customHeight="1">
      <c r="A781" s="241"/>
      <c r="B781" s="241"/>
      <c r="C781" s="241"/>
      <c r="D781" s="241"/>
      <c r="E781" s="241"/>
      <c r="F781" s="241"/>
      <c r="G781" s="241"/>
      <c r="H781" s="241"/>
      <c r="I781" s="241"/>
      <c r="J781" s="241"/>
      <c r="K781" s="241"/>
      <c r="L781" s="241"/>
      <c r="M781" s="241"/>
      <c r="N781" s="241"/>
      <c r="O781" s="241"/>
      <c r="P781" s="241"/>
      <c r="Q781" s="241"/>
      <c r="R781" s="241"/>
      <c r="S781" s="241"/>
      <c r="T781" s="241"/>
      <c r="U781" s="241" t="s">
        <v>914</v>
      </c>
      <c r="V781" s="241"/>
      <c r="W781" s="241"/>
      <c r="X781" s="241"/>
      <c r="Y781" s="241"/>
      <c r="Z781" s="241"/>
      <c r="AA781" s="241"/>
      <c r="AB781" s="241"/>
      <c r="AC781" s="241" t="s">
        <v>386</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row>
    <row r="782" spans="1:49" s="240" customFormat="1" ht="15" customHeight="1">
      <c r="A782" s="241"/>
      <c r="B782" s="241"/>
      <c r="C782" s="241"/>
      <c r="D782" s="241"/>
      <c r="E782" s="241"/>
      <c r="F782" s="241"/>
      <c r="G782" s="241"/>
      <c r="H782" s="241"/>
      <c r="I782" s="241"/>
      <c r="J782" s="241"/>
      <c r="K782" s="241"/>
      <c r="L782" s="241"/>
      <c r="M782" s="241"/>
      <c r="N782" s="241"/>
      <c r="O782" s="241"/>
      <c r="P782" s="241"/>
      <c r="Q782" s="241"/>
      <c r="R782" s="241"/>
      <c r="S782" s="241"/>
      <c r="T782" s="241"/>
      <c r="U782" s="241" t="s">
        <v>915</v>
      </c>
      <c r="V782" s="241"/>
      <c r="W782" s="241"/>
      <c r="X782" s="241"/>
      <c r="Y782" s="241"/>
      <c r="Z782" s="241"/>
      <c r="AA782" s="241"/>
      <c r="AB782" s="241"/>
      <c r="AC782" s="241" t="s">
        <v>313</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row>
    <row r="783" spans="1:49" s="240" customFormat="1" ht="15" customHeight="1">
      <c r="A783" s="241"/>
      <c r="B783" s="241"/>
      <c r="C783" s="241"/>
      <c r="D783" s="241"/>
      <c r="E783" s="241"/>
      <c r="F783" s="241"/>
      <c r="G783" s="241"/>
      <c r="H783" s="241"/>
      <c r="I783" s="241"/>
      <c r="J783" s="241"/>
      <c r="K783" s="241"/>
      <c r="L783" s="241"/>
      <c r="M783" s="241"/>
      <c r="N783" s="241"/>
      <c r="O783" s="241"/>
      <c r="P783" s="241"/>
      <c r="Q783" s="241"/>
      <c r="R783" s="241"/>
      <c r="S783" s="241"/>
      <c r="T783" s="241"/>
      <c r="U783" s="241" t="s">
        <v>916</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row>
    <row r="784" spans="1:49" s="240" customFormat="1" ht="15" customHeight="1">
      <c r="A784" s="241"/>
      <c r="B784" s="241"/>
      <c r="C784" s="241"/>
      <c r="D784" s="241"/>
      <c r="E784" s="241"/>
      <c r="F784" s="241"/>
      <c r="G784" s="241"/>
      <c r="H784" s="241"/>
      <c r="I784" s="241"/>
      <c r="J784" s="241"/>
      <c r="K784" s="241"/>
      <c r="L784" s="241"/>
      <c r="M784" s="241"/>
      <c r="N784" s="241"/>
      <c r="O784" s="241"/>
      <c r="P784" s="241"/>
      <c r="Q784" s="241"/>
      <c r="R784" s="241"/>
      <c r="S784" s="241"/>
      <c r="T784" s="241"/>
      <c r="U784" s="241" t="s">
        <v>917</v>
      </c>
      <c r="V784" s="241"/>
      <c r="W784" s="241"/>
      <c r="X784" s="241"/>
      <c r="Y784" s="241"/>
      <c r="Z784" s="241"/>
      <c r="AA784" s="241"/>
      <c r="AB784" s="241"/>
      <c r="AC784" s="241" t="s">
        <v>325</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row>
    <row r="785" spans="1:49" s="240" customFormat="1" ht="15" customHeight="1">
      <c r="A785" s="241"/>
      <c r="B785" s="241"/>
      <c r="C785" s="241"/>
      <c r="D785" s="241"/>
      <c r="E785" s="241"/>
      <c r="F785" s="241"/>
      <c r="G785" s="241"/>
      <c r="H785" s="241"/>
      <c r="I785" s="241"/>
      <c r="J785" s="241"/>
      <c r="K785" s="241"/>
      <c r="L785" s="241"/>
      <c r="M785" s="241"/>
      <c r="N785" s="241"/>
      <c r="O785" s="241"/>
      <c r="P785" s="241"/>
      <c r="Q785" s="241"/>
      <c r="R785" s="241"/>
      <c r="S785" s="241"/>
      <c r="T785" s="241"/>
      <c r="U785" s="241" t="s">
        <v>918</v>
      </c>
      <c r="V785" s="241"/>
      <c r="W785" s="241"/>
      <c r="X785" s="241"/>
      <c r="Y785" s="241"/>
      <c r="Z785" s="241"/>
      <c r="AA785" s="241"/>
      <c r="AB785" s="241"/>
      <c r="AC785" s="241" t="s">
        <v>325</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row>
    <row r="786" spans="1:49" s="240" customFormat="1" ht="15" customHeight="1">
      <c r="A786" s="241"/>
      <c r="B786" s="241"/>
      <c r="C786" s="241"/>
      <c r="D786" s="241"/>
      <c r="E786" s="241"/>
      <c r="F786" s="241"/>
      <c r="G786" s="241"/>
      <c r="H786" s="241"/>
      <c r="I786" s="241"/>
      <c r="J786" s="241"/>
      <c r="K786" s="241"/>
      <c r="L786" s="241"/>
      <c r="M786" s="241"/>
      <c r="N786" s="241"/>
      <c r="O786" s="241"/>
      <c r="P786" s="241"/>
      <c r="Q786" s="241"/>
      <c r="R786" s="241"/>
      <c r="S786" s="241"/>
      <c r="T786" s="241"/>
      <c r="U786" s="241" t="s">
        <v>919</v>
      </c>
      <c r="V786" s="241"/>
      <c r="W786" s="241"/>
      <c r="X786" s="241"/>
      <c r="Y786" s="241"/>
      <c r="Z786" s="241"/>
      <c r="AA786" s="241"/>
      <c r="AB786" s="241"/>
      <c r="AC786" s="241" t="s">
        <v>325</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row>
    <row r="787" spans="1:49" s="240" customFormat="1" ht="15" customHeight="1">
      <c r="A787" s="241"/>
      <c r="B787" s="241"/>
      <c r="C787" s="241"/>
      <c r="D787" s="241"/>
      <c r="E787" s="241"/>
      <c r="F787" s="241"/>
      <c r="G787" s="241"/>
      <c r="H787" s="241"/>
      <c r="I787" s="241"/>
      <c r="J787" s="241"/>
      <c r="K787" s="241"/>
      <c r="L787" s="241"/>
      <c r="M787" s="241"/>
      <c r="N787" s="241"/>
      <c r="O787" s="241"/>
      <c r="P787" s="241"/>
      <c r="Q787" s="241"/>
      <c r="R787" s="241"/>
      <c r="S787" s="241"/>
      <c r="T787" s="241"/>
      <c r="U787" s="241" t="s">
        <v>920</v>
      </c>
      <c r="V787" s="241"/>
      <c r="W787" s="241"/>
      <c r="X787" s="241"/>
      <c r="Y787" s="241"/>
      <c r="Z787" s="241"/>
      <c r="AA787" s="241"/>
      <c r="AB787" s="241"/>
      <c r="AC787" s="241" t="s">
        <v>309</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row>
    <row r="788" spans="1:49" s="240" customFormat="1" ht="15" customHeight="1">
      <c r="A788" s="241"/>
      <c r="B788" s="241"/>
      <c r="C788" s="241"/>
      <c r="D788" s="241"/>
      <c r="E788" s="241"/>
      <c r="F788" s="241"/>
      <c r="G788" s="241"/>
      <c r="H788" s="241"/>
      <c r="I788" s="241"/>
      <c r="J788" s="241"/>
      <c r="K788" s="241"/>
      <c r="L788" s="241"/>
      <c r="M788" s="241"/>
      <c r="N788" s="241"/>
      <c r="O788" s="241"/>
      <c r="P788" s="241"/>
      <c r="Q788" s="241"/>
      <c r="R788" s="241"/>
      <c r="S788" s="241"/>
      <c r="T788" s="241"/>
      <c r="U788" s="241" t="s">
        <v>921</v>
      </c>
      <c r="V788" s="241"/>
      <c r="W788" s="241"/>
      <c r="X788" s="241"/>
      <c r="Y788" s="241"/>
      <c r="Z788" s="241"/>
      <c r="AA788" s="241"/>
      <c r="AB788" s="241"/>
      <c r="AC788" s="241" t="s">
        <v>325</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row>
    <row r="789" spans="1:49" s="240" customFormat="1" ht="15" customHeight="1">
      <c r="A789" s="241"/>
      <c r="B789" s="241"/>
      <c r="C789" s="241"/>
      <c r="D789" s="241"/>
      <c r="E789" s="241"/>
      <c r="F789" s="241"/>
      <c r="G789" s="241"/>
      <c r="H789" s="241"/>
      <c r="I789" s="241"/>
      <c r="J789" s="241"/>
      <c r="K789" s="241"/>
      <c r="L789" s="241"/>
      <c r="M789" s="241"/>
      <c r="N789" s="241"/>
      <c r="O789" s="241"/>
      <c r="P789" s="241"/>
      <c r="Q789" s="241"/>
      <c r="R789" s="241"/>
      <c r="S789" s="241"/>
      <c r="T789" s="241"/>
      <c r="U789" s="241" t="s">
        <v>922</v>
      </c>
      <c r="V789" s="241"/>
      <c r="W789" s="241"/>
      <c r="X789" s="241"/>
      <c r="Y789" s="241"/>
      <c r="Z789" s="241"/>
      <c r="AA789" s="241"/>
      <c r="AB789" s="241"/>
      <c r="AC789" s="241" t="s">
        <v>309</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row>
    <row r="790" spans="1:49" s="240" customFormat="1" ht="15" customHeight="1">
      <c r="A790" s="241"/>
      <c r="B790" s="241"/>
      <c r="C790" s="241"/>
      <c r="D790" s="241"/>
      <c r="E790" s="241"/>
      <c r="F790" s="241"/>
      <c r="G790" s="241"/>
      <c r="H790" s="241"/>
      <c r="I790" s="241"/>
      <c r="J790" s="241"/>
      <c r="K790" s="241"/>
      <c r="L790" s="241"/>
      <c r="M790" s="241"/>
      <c r="N790" s="241"/>
      <c r="O790" s="241"/>
      <c r="P790" s="241"/>
      <c r="Q790" s="241"/>
      <c r="R790" s="241"/>
      <c r="S790" s="241"/>
      <c r="T790" s="241"/>
      <c r="U790" s="241" t="s">
        <v>923</v>
      </c>
      <c r="V790" s="241"/>
      <c r="W790" s="241"/>
      <c r="X790" s="241"/>
      <c r="Y790" s="241"/>
      <c r="Z790" s="241"/>
      <c r="AA790" s="241"/>
      <c r="AB790" s="241"/>
      <c r="AC790" s="241" t="s">
        <v>313</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row>
    <row r="791" spans="1:49" s="240" customFormat="1" ht="15" customHeight="1">
      <c r="A791" s="241"/>
      <c r="B791" s="241"/>
      <c r="C791" s="241"/>
      <c r="D791" s="241"/>
      <c r="E791" s="241"/>
      <c r="F791" s="241"/>
      <c r="G791" s="241"/>
      <c r="H791" s="241"/>
      <c r="I791" s="241"/>
      <c r="J791" s="241"/>
      <c r="K791" s="241"/>
      <c r="L791" s="241"/>
      <c r="M791" s="241"/>
      <c r="N791" s="241"/>
      <c r="O791" s="241"/>
      <c r="P791" s="241"/>
      <c r="Q791" s="241"/>
      <c r="R791" s="241"/>
      <c r="S791" s="241"/>
      <c r="T791" s="241"/>
      <c r="U791" s="241" t="s">
        <v>924</v>
      </c>
      <c r="V791" s="241"/>
      <c r="W791" s="241"/>
      <c r="X791" s="241"/>
      <c r="Y791" s="241"/>
      <c r="Z791" s="241"/>
      <c r="AA791" s="241"/>
      <c r="AB791" s="241"/>
      <c r="AC791" s="241" t="s">
        <v>350</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row>
    <row r="792" spans="1:49" s="240" customFormat="1" ht="15" customHeight="1">
      <c r="A792" s="241"/>
      <c r="B792" s="241"/>
      <c r="C792" s="241"/>
      <c r="D792" s="241"/>
      <c r="E792" s="241"/>
      <c r="F792" s="241"/>
      <c r="G792" s="241"/>
      <c r="H792" s="241"/>
      <c r="I792" s="241"/>
      <c r="J792" s="241"/>
      <c r="K792" s="241"/>
      <c r="L792" s="241"/>
      <c r="M792" s="241"/>
      <c r="N792" s="241"/>
      <c r="O792" s="241"/>
      <c r="P792" s="241"/>
      <c r="Q792" s="241"/>
      <c r="R792" s="241"/>
      <c r="S792" s="241"/>
      <c r="T792" s="241"/>
      <c r="U792" s="241" t="s">
        <v>925</v>
      </c>
      <c r="V792" s="241"/>
      <c r="W792" s="241"/>
      <c r="X792" s="241"/>
      <c r="Y792" s="241"/>
      <c r="Z792" s="241"/>
      <c r="AA792" s="241"/>
      <c r="AB792" s="241"/>
      <c r="AC792" s="241" t="s">
        <v>322</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row>
    <row r="793" spans="1:49" s="240" customFormat="1" ht="15" customHeight="1">
      <c r="A793" s="241"/>
      <c r="B793" s="241"/>
      <c r="C793" s="241"/>
      <c r="D793" s="241"/>
      <c r="E793" s="241"/>
      <c r="F793" s="241"/>
      <c r="G793" s="241"/>
      <c r="H793" s="241"/>
      <c r="I793" s="241"/>
      <c r="J793" s="241"/>
      <c r="K793" s="241"/>
      <c r="L793" s="241"/>
      <c r="M793" s="241"/>
      <c r="N793" s="241"/>
      <c r="O793" s="241"/>
      <c r="P793" s="241"/>
      <c r="Q793" s="241"/>
      <c r="R793" s="241"/>
      <c r="S793" s="241"/>
      <c r="T793" s="241"/>
      <c r="U793" s="241" t="s">
        <v>926</v>
      </c>
      <c r="V793" s="241"/>
      <c r="W793" s="241"/>
      <c r="X793" s="241"/>
      <c r="Y793" s="241"/>
      <c r="Z793" s="241"/>
      <c r="AA793" s="241"/>
      <c r="AB793" s="241"/>
      <c r="AC793" s="241" t="s">
        <v>309</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row>
    <row r="794" spans="1:49" s="240" customFormat="1" ht="15" customHeight="1">
      <c r="A794" s="241"/>
      <c r="B794" s="241"/>
      <c r="C794" s="241"/>
      <c r="D794" s="241"/>
      <c r="E794" s="241"/>
      <c r="F794" s="241"/>
      <c r="G794" s="241"/>
      <c r="H794" s="241"/>
      <c r="I794" s="241"/>
      <c r="J794" s="241"/>
      <c r="K794" s="241"/>
      <c r="L794" s="241"/>
      <c r="M794" s="241"/>
      <c r="N794" s="241"/>
      <c r="O794" s="241"/>
      <c r="P794" s="241"/>
      <c r="Q794" s="241"/>
      <c r="R794" s="241"/>
      <c r="S794" s="241"/>
      <c r="T794" s="241"/>
      <c r="U794" s="241" t="s">
        <v>927</v>
      </c>
      <c r="V794" s="241"/>
      <c r="W794" s="241"/>
      <c r="X794" s="241"/>
      <c r="Y794" s="241"/>
      <c r="Z794" s="241"/>
      <c r="AA794" s="241"/>
      <c r="AB794" s="241"/>
      <c r="AC794" s="241" t="s">
        <v>350</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row>
    <row r="795" spans="1:49" s="240" customFormat="1" ht="15" customHeight="1">
      <c r="A795" s="241"/>
      <c r="B795" s="241"/>
      <c r="C795" s="241"/>
      <c r="D795" s="241"/>
      <c r="E795" s="241"/>
      <c r="F795" s="241"/>
      <c r="G795" s="241"/>
      <c r="H795" s="241"/>
      <c r="I795" s="241"/>
      <c r="J795" s="241"/>
      <c r="K795" s="241"/>
      <c r="L795" s="241"/>
      <c r="M795" s="241"/>
      <c r="N795" s="241"/>
      <c r="O795" s="241"/>
      <c r="P795" s="241"/>
      <c r="Q795" s="241"/>
      <c r="R795" s="241"/>
      <c r="S795" s="241"/>
      <c r="T795" s="241"/>
      <c r="U795" s="241" t="s">
        <v>928</v>
      </c>
      <c r="V795" s="241"/>
      <c r="W795" s="241"/>
      <c r="X795" s="241"/>
      <c r="Y795" s="241"/>
      <c r="Z795" s="241"/>
      <c r="AA795" s="241"/>
      <c r="AB795" s="241"/>
      <c r="AC795" s="241" t="s">
        <v>311</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row>
    <row r="796" spans="1:49" s="240" customFormat="1" ht="15" customHeight="1">
      <c r="A796" s="241"/>
      <c r="B796" s="241"/>
      <c r="C796" s="241"/>
      <c r="D796" s="241"/>
      <c r="E796" s="241"/>
      <c r="F796" s="241"/>
      <c r="G796" s="241"/>
      <c r="H796" s="241"/>
      <c r="I796" s="241"/>
      <c r="J796" s="241"/>
      <c r="K796" s="241"/>
      <c r="L796" s="241"/>
      <c r="M796" s="241"/>
      <c r="N796" s="241"/>
      <c r="O796" s="241"/>
      <c r="P796" s="241"/>
      <c r="Q796" s="241"/>
      <c r="R796" s="241"/>
      <c r="S796" s="241"/>
      <c r="T796" s="241"/>
      <c r="U796" s="241" t="s">
        <v>929</v>
      </c>
      <c r="V796" s="241"/>
      <c r="W796" s="241"/>
      <c r="X796" s="241"/>
      <c r="Y796" s="241"/>
      <c r="Z796" s="241"/>
      <c r="AA796" s="241"/>
      <c r="AB796" s="241"/>
      <c r="AC796" s="241" t="s">
        <v>350</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row>
    <row r="797" spans="1:49" s="240" customFormat="1" ht="15" customHeight="1">
      <c r="A797" s="241"/>
      <c r="B797" s="241"/>
      <c r="C797" s="241"/>
      <c r="D797" s="241"/>
      <c r="E797" s="241"/>
      <c r="F797" s="241"/>
      <c r="G797" s="241"/>
      <c r="H797" s="241"/>
      <c r="I797" s="241"/>
      <c r="J797" s="241"/>
      <c r="K797" s="241"/>
      <c r="L797" s="241"/>
      <c r="M797" s="241"/>
      <c r="N797" s="241"/>
      <c r="O797" s="241"/>
      <c r="P797" s="241"/>
      <c r="Q797" s="241"/>
      <c r="R797" s="241"/>
      <c r="S797" s="241"/>
      <c r="T797" s="241"/>
      <c r="U797" s="241" t="s">
        <v>930</v>
      </c>
      <c r="V797" s="241"/>
      <c r="W797" s="241"/>
      <c r="X797" s="241"/>
      <c r="Y797" s="241"/>
      <c r="Z797" s="241"/>
      <c r="AA797" s="241"/>
      <c r="AB797" s="241"/>
      <c r="AC797" s="241" t="s">
        <v>350</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row>
    <row r="798" spans="1:49" s="240" customFormat="1" ht="15" customHeight="1">
      <c r="A798" s="241"/>
      <c r="B798" s="241"/>
      <c r="C798" s="241"/>
      <c r="D798" s="241"/>
      <c r="E798" s="241"/>
      <c r="F798" s="241"/>
      <c r="G798" s="241"/>
      <c r="H798" s="241"/>
      <c r="I798" s="241"/>
      <c r="J798" s="241"/>
      <c r="K798" s="241"/>
      <c r="L798" s="241"/>
      <c r="M798" s="241"/>
      <c r="N798" s="241"/>
      <c r="O798" s="241"/>
      <c r="P798" s="241"/>
      <c r="Q798" s="241"/>
      <c r="R798" s="241"/>
      <c r="S798" s="241"/>
      <c r="T798" s="241"/>
      <c r="U798" s="241" t="s">
        <v>931</v>
      </c>
      <c r="V798" s="241"/>
      <c r="W798" s="241"/>
      <c r="X798" s="241"/>
      <c r="Y798" s="241"/>
      <c r="Z798" s="241"/>
      <c r="AA798" s="241"/>
      <c r="AB798" s="241"/>
      <c r="AC798" s="241" t="s">
        <v>313</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row>
    <row r="799" spans="1:49" s="240" customFormat="1" ht="15" customHeight="1">
      <c r="A799" s="241"/>
      <c r="B799" s="241"/>
      <c r="C799" s="241"/>
      <c r="D799" s="241"/>
      <c r="E799" s="241"/>
      <c r="F799" s="241"/>
      <c r="G799" s="241"/>
      <c r="H799" s="241"/>
      <c r="I799" s="241"/>
      <c r="J799" s="241"/>
      <c r="K799" s="241"/>
      <c r="L799" s="241"/>
      <c r="M799" s="241"/>
      <c r="N799" s="241"/>
      <c r="O799" s="241"/>
      <c r="P799" s="241"/>
      <c r="Q799" s="241"/>
      <c r="R799" s="241"/>
      <c r="S799" s="241"/>
      <c r="T799" s="241"/>
      <c r="U799" s="241" t="s">
        <v>932</v>
      </c>
      <c r="V799" s="241"/>
      <c r="W799" s="241"/>
      <c r="X799" s="241"/>
      <c r="Y799" s="241"/>
      <c r="Z799" s="241"/>
      <c r="AA799" s="241"/>
      <c r="AB799" s="241"/>
      <c r="AC799" s="241" t="s">
        <v>313</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row>
    <row r="800" spans="1:49" s="240" customFormat="1" ht="15" customHeight="1">
      <c r="A800" s="241"/>
      <c r="B800" s="241"/>
      <c r="C800" s="241"/>
      <c r="D800" s="241"/>
      <c r="E800" s="241"/>
      <c r="F800" s="241"/>
      <c r="G800" s="241"/>
      <c r="H800" s="241"/>
      <c r="I800" s="241"/>
      <c r="J800" s="241"/>
      <c r="K800" s="241"/>
      <c r="L800" s="241"/>
      <c r="M800" s="241"/>
      <c r="N800" s="241"/>
      <c r="O800" s="241"/>
      <c r="P800" s="241"/>
      <c r="Q800" s="241"/>
      <c r="R800" s="241"/>
      <c r="S800" s="241"/>
      <c r="T800" s="241"/>
      <c r="U800" s="241" t="s">
        <v>933</v>
      </c>
      <c r="V800" s="241"/>
      <c r="W800" s="241"/>
      <c r="X800" s="241"/>
      <c r="Y800" s="241"/>
      <c r="Z800" s="241"/>
      <c r="AA800" s="241"/>
      <c r="AB800" s="241"/>
      <c r="AC800" s="241" t="s">
        <v>313</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row>
    <row r="801" spans="1:49" s="240" customFormat="1" ht="15" customHeight="1">
      <c r="A801" s="241"/>
      <c r="B801" s="241"/>
      <c r="C801" s="241"/>
      <c r="D801" s="241"/>
      <c r="E801" s="241"/>
      <c r="F801" s="241"/>
      <c r="G801" s="241"/>
      <c r="H801" s="241"/>
      <c r="I801" s="241"/>
      <c r="J801" s="241"/>
      <c r="K801" s="241"/>
      <c r="L801" s="241"/>
      <c r="M801" s="241"/>
      <c r="N801" s="241"/>
      <c r="O801" s="241"/>
      <c r="P801" s="241"/>
      <c r="Q801" s="241"/>
      <c r="R801" s="241"/>
      <c r="S801" s="241"/>
      <c r="T801" s="241"/>
      <c r="U801" s="241" t="s">
        <v>934</v>
      </c>
      <c r="V801" s="241"/>
      <c r="W801" s="241"/>
      <c r="X801" s="241"/>
      <c r="Y801" s="241"/>
      <c r="Z801" s="241"/>
      <c r="AA801" s="241"/>
      <c r="AB801" s="241"/>
      <c r="AC801" s="241" t="s">
        <v>325</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row>
    <row r="802" spans="1:49" s="240" customFormat="1" ht="15" customHeight="1">
      <c r="A802" s="241"/>
      <c r="B802" s="241"/>
      <c r="C802" s="241"/>
      <c r="D802" s="241"/>
      <c r="E802" s="241"/>
      <c r="F802" s="241"/>
      <c r="G802" s="241"/>
      <c r="H802" s="241"/>
      <c r="I802" s="241"/>
      <c r="J802" s="241"/>
      <c r="K802" s="241"/>
      <c r="L802" s="241"/>
      <c r="M802" s="241"/>
      <c r="N802" s="241"/>
      <c r="O802" s="241"/>
      <c r="P802" s="241"/>
      <c r="Q802" s="241"/>
      <c r="R802" s="241"/>
      <c r="S802" s="241"/>
      <c r="T802" s="241"/>
      <c r="U802" s="241" t="s">
        <v>935</v>
      </c>
      <c r="V802" s="241"/>
      <c r="W802" s="241"/>
      <c r="X802" s="241"/>
      <c r="Y802" s="241"/>
      <c r="Z802" s="241"/>
      <c r="AA802" s="241"/>
      <c r="AB802" s="241"/>
      <c r="AC802" s="241" t="s">
        <v>316</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row>
    <row r="803" spans="1:49" s="240" customFormat="1" ht="15" customHeight="1">
      <c r="A803" s="241"/>
      <c r="B803" s="241"/>
      <c r="C803" s="241"/>
      <c r="D803" s="241"/>
      <c r="E803" s="241"/>
      <c r="F803" s="241"/>
      <c r="G803" s="241"/>
      <c r="H803" s="241"/>
      <c r="I803" s="241"/>
      <c r="J803" s="241"/>
      <c r="K803" s="241"/>
      <c r="L803" s="241"/>
      <c r="M803" s="241"/>
      <c r="N803" s="241"/>
      <c r="O803" s="241"/>
      <c r="P803" s="241"/>
      <c r="Q803" s="241"/>
      <c r="R803" s="241"/>
      <c r="S803" s="241"/>
      <c r="T803" s="241"/>
      <c r="U803" s="241" t="s">
        <v>936</v>
      </c>
      <c r="V803" s="241"/>
      <c r="W803" s="241"/>
      <c r="X803" s="241"/>
      <c r="Y803" s="241"/>
      <c r="Z803" s="241"/>
      <c r="AA803" s="241"/>
      <c r="AB803" s="241"/>
      <c r="AC803" s="241" t="s">
        <v>313</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row>
    <row r="804" spans="1:49" s="240" customFormat="1" ht="15" customHeight="1">
      <c r="A804" s="241"/>
      <c r="B804" s="241"/>
      <c r="C804" s="241"/>
      <c r="D804" s="241"/>
      <c r="E804" s="241"/>
      <c r="F804" s="241"/>
      <c r="G804" s="241"/>
      <c r="H804" s="241"/>
      <c r="I804" s="241"/>
      <c r="J804" s="241"/>
      <c r="K804" s="241"/>
      <c r="L804" s="241"/>
      <c r="M804" s="241"/>
      <c r="N804" s="241"/>
      <c r="O804" s="241"/>
      <c r="P804" s="241"/>
      <c r="Q804" s="241"/>
      <c r="R804" s="241"/>
      <c r="S804" s="241"/>
      <c r="T804" s="241"/>
      <c r="U804" s="241" t="s">
        <v>937</v>
      </c>
      <c r="V804" s="241"/>
      <c r="W804" s="241"/>
      <c r="X804" s="241"/>
      <c r="Y804" s="241"/>
      <c r="Z804" s="241"/>
      <c r="AA804" s="241"/>
      <c r="AB804" s="241"/>
      <c r="AC804" s="241" t="s">
        <v>366</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row>
    <row r="805" spans="1:49" s="240" customFormat="1" ht="15" customHeight="1">
      <c r="A805" s="241"/>
      <c r="B805" s="241"/>
      <c r="C805" s="241"/>
      <c r="D805" s="241"/>
      <c r="E805" s="241"/>
      <c r="F805" s="241"/>
      <c r="G805" s="241"/>
      <c r="H805" s="241"/>
      <c r="I805" s="241"/>
      <c r="J805" s="241"/>
      <c r="K805" s="241"/>
      <c r="L805" s="241"/>
      <c r="M805" s="241"/>
      <c r="N805" s="241"/>
      <c r="O805" s="241"/>
      <c r="P805" s="241"/>
      <c r="Q805" s="241"/>
      <c r="R805" s="241"/>
      <c r="S805" s="241"/>
      <c r="T805" s="241"/>
      <c r="U805" s="241" t="s">
        <v>938</v>
      </c>
      <c r="V805" s="241"/>
      <c r="W805" s="241"/>
      <c r="X805" s="241"/>
      <c r="Y805" s="241"/>
      <c r="Z805" s="241"/>
      <c r="AA805" s="241"/>
      <c r="AB805" s="241"/>
      <c r="AC805" s="241" t="s">
        <v>386</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row>
    <row r="806" spans="1:49" s="240" customFormat="1" ht="15" customHeight="1">
      <c r="A806" s="241"/>
      <c r="B806" s="241"/>
      <c r="C806" s="241"/>
      <c r="D806" s="241"/>
      <c r="E806" s="241"/>
      <c r="F806" s="241"/>
      <c r="G806" s="241"/>
      <c r="H806" s="241"/>
      <c r="I806" s="241"/>
      <c r="J806" s="241"/>
      <c r="K806" s="241"/>
      <c r="L806" s="241"/>
      <c r="M806" s="241"/>
      <c r="N806" s="241"/>
      <c r="O806" s="241"/>
      <c r="P806" s="241"/>
      <c r="Q806" s="241"/>
      <c r="R806" s="241"/>
      <c r="S806" s="241"/>
      <c r="T806" s="241"/>
      <c r="U806" s="241" t="s">
        <v>286</v>
      </c>
      <c r="V806" s="241"/>
      <c r="W806" s="241"/>
      <c r="X806" s="241"/>
      <c r="Y806" s="241"/>
      <c r="Z806" s="241"/>
      <c r="AA806" s="241"/>
      <c r="AB806" s="241"/>
      <c r="AC806" s="241" t="s">
        <v>350</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row>
    <row r="807" spans="1:49" s="240" customFormat="1" ht="15" customHeight="1">
      <c r="A807" s="241"/>
      <c r="B807" s="241"/>
      <c r="C807" s="241"/>
      <c r="D807" s="241"/>
      <c r="E807" s="241"/>
      <c r="F807" s="241"/>
      <c r="G807" s="241"/>
      <c r="H807" s="241"/>
      <c r="I807" s="241"/>
      <c r="J807" s="241"/>
      <c r="K807" s="241"/>
      <c r="L807" s="241"/>
      <c r="M807" s="241"/>
      <c r="N807" s="241"/>
      <c r="O807" s="241"/>
      <c r="P807" s="241"/>
      <c r="Q807" s="241"/>
      <c r="R807" s="241"/>
      <c r="S807" s="241"/>
      <c r="T807" s="241"/>
      <c r="U807" s="241" t="s">
        <v>939</v>
      </c>
      <c r="V807" s="241"/>
      <c r="W807" s="241"/>
      <c r="X807" s="241"/>
      <c r="Y807" s="241"/>
      <c r="Z807" s="241"/>
      <c r="AA807" s="241"/>
      <c r="AB807" s="241"/>
      <c r="AC807" s="241" t="s">
        <v>325</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row>
    <row r="808" spans="1:49" s="240" customFormat="1" ht="15" customHeight="1">
      <c r="A808" s="241"/>
      <c r="B808" s="241"/>
      <c r="C808" s="241"/>
      <c r="D808" s="241"/>
      <c r="E808" s="241"/>
      <c r="F808" s="241"/>
      <c r="G808" s="241"/>
      <c r="H808" s="241"/>
      <c r="I808" s="241"/>
      <c r="J808" s="241"/>
      <c r="K808" s="241"/>
      <c r="L808" s="241"/>
      <c r="M808" s="241"/>
      <c r="N808" s="241"/>
      <c r="O808" s="241"/>
      <c r="P808" s="241"/>
      <c r="Q808" s="241"/>
      <c r="R808" s="241"/>
      <c r="S808" s="241"/>
      <c r="T808" s="241"/>
      <c r="U808" s="241" t="s">
        <v>940</v>
      </c>
      <c r="V808" s="241"/>
      <c r="W808" s="241"/>
      <c r="X808" s="241"/>
      <c r="Y808" s="241"/>
      <c r="Z808" s="241"/>
      <c r="AA808" s="241"/>
      <c r="AB808" s="241"/>
      <c r="AC808" s="241" t="s">
        <v>350</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row>
    <row r="809" spans="1:49" s="240" customFormat="1" ht="15" customHeight="1">
      <c r="A809" s="241"/>
      <c r="B809" s="241"/>
      <c r="C809" s="241"/>
      <c r="D809" s="241"/>
      <c r="E809" s="241"/>
      <c r="F809" s="241"/>
      <c r="G809" s="241"/>
      <c r="H809" s="241"/>
      <c r="I809" s="241"/>
      <c r="J809" s="241"/>
      <c r="K809" s="241"/>
      <c r="L809" s="241"/>
      <c r="M809" s="241"/>
      <c r="N809" s="241"/>
      <c r="O809" s="241"/>
      <c r="P809" s="241"/>
      <c r="Q809" s="241"/>
      <c r="R809" s="241"/>
      <c r="S809" s="241"/>
      <c r="T809" s="241"/>
      <c r="U809" s="241" t="s">
        <v>941</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row>
    <row r="810" spans="1:49" s="240" customFormat="1" ht="15" customHeight="1">
      <c r="A810" s="241"/>
      <c r="B810" s="241"/>
      <c r="C810" s="241"/>
      <c r="D810" s="241"/>
      <c r="E810" s="241"/>
      <c r="F810" s="241"/>
      <c r="G810" s="241"/>
      <c r="H810" s="241"/>
      <c r="I810" s="241"/>
      <c r="J810" s="241"/>
      <c r="K810" s="241"/>
      <c r="L810" s="241"/>
      <c r="M810" s="241"/>
      <c r="N810" s="241"/>
      <c r="O810" s="241"/>
      <c r="P810" s="241"/>
      <c r="Q810" s="241"/>
      <c r="R810" s="241"/>
      <c r="S810" s="241"/>
      <c r="T810" s="241"/>
      <c r="U810" s="241" t="s">
        <v>942</v>
      </c>
      <c r="V810" s="241"/>
      <c r="W810" s="241"/>
      <c r="X810" s="241"/>
      <c r="Y810" s="241"/>
      <c r="Z810" s="241"/>
      <c r="AA810" s="241"/>
      <c r="AB810" s="241"/>
      <c r="AC810" s="241" t="s">
        <v>322</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row>
    <row r="811" spans="1:49" s="240" customFormat="1" ht="15" customHeight="1">
      <c r="A811" s="241"/>
      <c r="B811" s="241"/>
      <c r="C811" s="241"/>
      <c r="D811" s="241"/>
      <c r="E811" s="241"/>
      <c r="F811" s="241"/>
      <c r="G811" s="241"/>
      <c r="H811" s="241"/>
      <c r="I811" s="241"/>
      <c r="J811" s="241"/>
      <c r="K811" s="241"/>
      <c r="L811" s="241"/>
      <c r="M811" s="241"/>
      <c r="N811" s="241"/>
      <c r="O811" s="241"/>
      <c r="P811" s="241"/>
      <c r="Q811" s="241"/>
      <c r="R811" s="241"/>
      <c r="S811" s="241"/>
      <c r="T811" s="241"/>
      <c r="U811" s="241" t="s">
        <v>943</v>
      </c>
      <c r="V811" s="241"/>
      <c r="W811" s="241"/>
      <c r="X811" s="241"/>
      <c r="Y811" s="241"/>
      <c r="Z811" s="241"/>
      <c r="AA811" s="241"/>
      <c r="AB811" s="241"/>
      <c r="AC811" s="241" t="s">
        <v>313</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row>
    <row r="812" spans="1:49" s="240" customFormat="1" ht="15" customHeight="1">
      <c r="A812" s="241"/>
      <c r="B812" s="241"/>
      <c r="C812" s="241"/>
      <c r="D812" s="241"/>
      <c r="E812" s="241"/>
      <c r="F812" s="241"/>
      <c r="G812" s="241"/>
      <c r="H812" s="241"/>
      <c r="I812" s="241"/>
      <c r="J812" s="241"/>
      <c r="K812" s="241"/>
      <c r="L812" s="241"/>
      <c r="M812" s="241"/>
      <c r="N812" s="241"/>
      <c r="O812" s="241"/>
      <c r="P812" s="241"/>
      <c r="Q812" s="241"/>
      <c r="R812" s="241"/>
      <c r="S812" s="241"/>
      <c r="T812" s="241"/>
      <c r="U812" s="241" t="s">
        <v>944</v>
      </c>
      <c r="V812" s="241"/>
      <c r="W812" s="241"/>
      <c r="X812" s="241"/>
      <c r="Y812" s="241"/>
      <c r="Z812" s="241"/>
      <c r="AA812" s="241"/>
      <c r="AB812" s="241"/>
      <c r="AC812" s="241" t="s">
        <v>313</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row>
    <row r="813" spans="1:49" s="240" customFormat="1" ht="15" customHeight="1">
      <c r="A813" s="241"/>
      <c r="B813" s="241"/>
      <c r="C813" s="241"/>
      <c r="D813" s="241"/>
      <c r="E813" s="241"/>
      <c r="F813" s="241"/>
      <c r="G813" s="241"/>
      <c r="H813" s="241"/>
      <c r="I813" s="241"/>
      <c r="J813" s="241"/>
      <c r="K813" s="241"/>
      <c r="L813" s="241"/>
      <c r="M813" s="241"/>
      <c r="N813" s="241"/>
      <c r="O813" s="241"/>
      <c r="P813" s="241"/>
      <c r="Q813" s="241"/>
      <c r="R813" s="241"/>
      <c r="S813" s="241"/>
      <c r="T813" s="241"/>
      <c r="U813" s="241" t="s">
        <v>945</v>
      </c>
      <c r="V813" s="241"/>
      <c r="W813" s="241"/>
      <c r="X813" s="241"/>
      <c r="Y813" s="241"/>
      <c r="Z813" s="241"/>
      <c r="AA813" s="241"/>
      <c r="AB813" s="241"/>
      <c r="AC813" s="241" t="s">
        <v>350</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row>
    <row r="814" spans="1:49" s="240" customFormat="1" ht="15" customHeight="1">
      <c r="A814" s="241"/>
      <c r="B814" s="241"/>
      <c r="C814" s="241"/>
      <c r="D814" s="241"/>
      <c r="E814" s="241"/>
      <c r="F814" s="241"/>
      <c r="G814" s="241"/>
      <c r="H814" s="241"/>
      <c r="I814" s="241"/>
      <c r="J814" s="241"/>
      <c r="K814" s="241"/>
      <c r="L814" s="241"/>
      <c r="M814" s="241"/>
      <c r="N814" s="241"/>
      <c r="O814" s="241"/>
      <c r="P814" s="241"/>
      <c r="Q814" s="241"/>
      <c r="R814" s="241"/>
      <c r="S814" s="241"/>
      <c r="T814" s="241"/>
      <c r="U814" s="241" t="s">
        <v>946</v>
      </c>
      <c r="V814" s="241"/>
      <c r="W814" s="241"/>
      <c r="X814" s="241"/>
      <c r="Y814" s="241"/>
      <c r="Z814" s="241"/>
      <c r="AA814" s="241"/>
      <c r="AB814" s="241"/>
      <c r="AC814" s="241" t="s">
        <v>313</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row>
    <row r="815" spans="1:49" s="240" customFormat="1" ht="15" customHeight="1">
      <c r="A815" s="241"/>
      <c r="B815" s="241"/>
      <c r="C815" s="241"/>
      <c r="D815" s="241"/>
      <c r="E815" s="241"/>
      <c r="F815" s="241"/>
      <c r="G815" s="241"/>
      <c r="H815" s="241"/>
      <c r="I815" s="241"/>
      <c r="J815" s="241"/>
      <c r="K815" s="241"/>
      <c r="L815" s="241"/>
      <c r="M815" s="241"/>
      <c r="N815" s="241"/>
      <c r="O815" s="241"/>
      <c r="P815" s="241"/>
      <c r="Q815" s="241"/>
      <c r="R815" s="241"/>
      <c r="S815" s="241"/>
      <c r="T815" s="241"/>
      <c r="U815" s="241" t="s">
        <v>947</v>
      </c>
      <c r="V815" s="241"/>
      <c r="W815" s="241"/>
      <c r="X815" s="241"/>
      <c r="Y815" s="241"/>
      <c r="Z815" s="241"/>
      <c r="AA815" s="241"/>
      <c r="AB815" s="241"/>
      <c r="AC815" s="241" t="s">
        <v>309</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row>
    <row r="816" spans="1:49" s="240" customFormat="1" ht="15" customHeight="1">
      <c r="A816" s="241"/>
      <c r="B816" s="241"/>
      <c r="C816" s="241"/>
      <c r="D816" s="241"/>
      <c r="E816" s="241"/>
      <c r="F816" s="241"/>
      <c r="G816" s="241"/>
      <c r="H816" s="241"/>
      <c r="I816" s="241"/>
      <c r="J816" s="241"/>
      <c r="K816" s="241"/>
      <c r="L816" s="241"/>
      <c r="M816" s="241"/>
      <c r="N816" s="241"/>
      <c r="O816" s="241"/>
      <c r="P816" s="241"/>
      <c r="Q816" s="241"/>
      <c r="R816" s="241"/>
      <c r="S816" s="241"/>
      <c r="T816" s="241"/>
      <c r="U816" s="241" t="s">
        <v>948</v>
      </c>
      <c r="V816" s="241"/>
      <c r="W816" s="241"/>
      <c r="X816" s="241"/>
      <c r="Y816" s="241"/>
      <c r="Z816" s="241"/>
      <c r="AA816" s="241"/>
      <c r="AB816" s="241"/>
      <c r="AC816" s="241" t="s">
        <v>386</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row>
    <row r="817" spans="1:49" s="240" customFormat="1" ht="15" customHeight="1">
      <c r="A817" s="241"/>
      <c r="B817" s="241"/>
      <c r="C817" s="241"/>
      <c r="D817" s="241"/>
      <c r="E817" s="241"/>
      <c r="F817" s="241"/>
      <c r="G817" s="241"/>
      <c r="H817" s="241"/>
      <c r="I817" s="241"/>
      <c r="J817" s="241"/>
      <c r="K817" s="241"/>
      <c r="L817" s="241"/>
      <c r="M817" s="241"/>
      <c r="N817" s="241"/>
      <c r="O817" s="241"/>
      <c r="P817" s="241"/>
      <c r="Q817" s="241"/>
      <c r="R817" s="241"/>
      <c r="S817" s="241"/>
      <c r="T817" s="241"/>
      <c r="U817" s="241" t="s">
        <v>949</v>
      </c>
      <c r="V817" s="241"/>
      <c r="W817" s="241"/>
      <c r="X817" s="241"/>
      <c r="Y817" s="241"/>
      <c r="Z817" s="241"/>
      <c r="AA817" s="241"/>
      <c r="AB817" s="241"/>
      <c r="AC817" s="241" t="s">
        <v>316</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row>
    <row r="818" spans="1:49" s="240" customFormat="1" ht="15" customHeight="1">
      <c r="A818" s="241"/>
      <c r="B818" s="241"/>
      <c r="C818" s="241"/>
      <c r="D818" s="241"/>
      <c r="E818" s="241"/>
      <c r="F818" s="241"/>
      <c r="G818" s="241"/>
      <c r="H818" s="241"/>
      <c r="I818" s="241"/>
      <c r="J818" s="241"/>
      <c r="K818" s="241"/>
      <c r="L818" s="241"/>
      <c r="M818" s="241"/>
      <c r="N818" s="241"/>
      <c r="O818" s="241"/>
      <c r="P818" s="241"/>
      <c r="Q818" s="241"/>
      <c r="R818" s="241"/>
      <c r="S818" s="241"/>
      <c r="T818" s="241"/>
      <c r="U818" s="241" t="s">
        <v>950</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row>
    <row r="819" spans="1:49" s="240" customFormat="1" ht="15" customHeight="1">
      <c r="A819" s="241"/>
      <c r="B819" s="241"/>
      <c r="C819" s="241"/>
      <c r="D819" s="241"/>
      <c r="E819" s="241"/>
      <c r="F819" s="241"/>
      <c r="G819" s="241"/>
      <c r="H819" s="241"/>
      <c r="I819" s="241"/>
      <c r="J819" s="241"/>
      <c r="K819" s="241"/>
      <c r="L819" s="241"/>
      <c r="M819" s="241"/>
      <c r="N819" s="241"/>
      <c r="O819" s="241"/>
      <c r="P819" s="241"/>
      <c r="Q819" s="241"/>
      <c r="R819" s="241"/>
      <c r="S819" s="241"/>
      <c r="T819" s="241"/>
      <c r="U819" s="241" t="s">
        <v>951</v>
      </c>
      <c r="V819" s="241"/>
      <c r="W819" s="241"/>
      <c r="X819" s="241"/>
      <c r="Y819" s="241"/>
      <c r="Z819" s="241"/>
      <c r="AA819" s="241"/>
      <c r="AB819" s="241"/>
      <c r="AC819" s="241" t="s">
        <v>313</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row>
    <row r="820" spans="1:49" s="240" customFormat="1" ht="15" customHeight="1">
      <c r="A820" s="241"/>
      <c r="B820" s="241"/>
      <c r="C820" s="241"/>
      <c r="D820" s="241"/>
      <c r="E820" s="241"/>
      <c r="F820" s="241"/>
      <c r="G820" s="241"/>
      <c r="H820" s="241"/>
      <c r="I820" s="241"/>
      <c r="J820" s="241"/>
      <c r="K820" s="241"/>
      <c r="L820" s="241"/>
      <c r="M820" s="241"/>
      <c r="N820" s="241"/>
      <c r="O820" s="241"/>
      <c r="P820" s="241"/>
      <c r="Q820" s="241"/>
      <c r="R820" s="241"/>
      <c r="S820" s="241"/>
      <c r="T820" s="241"/>
      <c r="U820" s="241" t="s">
        <v>952</v>
      </c>
      <c r="V820" s="241"/>
      <c r="W820" s="241"/>
      <c r="X820" s="241"/>
      <c r="Y820" s="241"/>
      <c r="Z820" s="241"/>
      <c r="AA820" s="241"/>
      <c r="AB820" s="241"/>
      <c r="AC820" s="241" t="s">
        <v>322</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row>
    <row r="821" spans="1:49" s="240" customFormat="1" ht="15" customHeight="1">
      <c r="A821" s="241"/>
      <c r="B821" s="241"/>
      <c r="C821" s="241"/>
      <c r="D821" s="241"/>
      <c r="E821" s="241"/>
      <c r="F821" s="241"/>
      <c r="G821" s="241"/>
      <c r="H821" s="241"/>
      <c r="I821" s="241"/>
      <c r="J821" s="241"/>
      <c r="K821" s="241"/>
      <c r="L821" s="241"/>
      <c r="M821" s="241"/>
      <c r="N821" s="241"/>
      <c r="O821" s="241"/>
      <c r="P821" s="241"/>
      <c r="Q821" s="241"/>
      <c r="R821" s="241"/>
      <c r="S821" s="241"/>
      <c r="T821" s="241"/>
      <c r="U821" s="241" t="s">
        <v>953</v>
      </c>
      <c r="V821" s="241"/>
      <c r="W821" s="241"/>
      <c r="X821" s="241"/>
      <c r="Y821" s="241"/>
      <c r="Z821" s="241"/>
      <c r="AA821" s="241"/>
      <c r="AB821" s="241"/>
      <c r="AC821" s="241" t="s">
        <v>325</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row>
    <row r="822" spans="1:49" s="240" customFormat="1" ht="15" customHeight="1">
      <c r="A822" s="241"/>
      <c r="B822" s="241"/>
      <c r="C822" s="241"/>
      <c r="D822" s="241"/>
      <c r="E822" s="241"/>
      <c r="F822" s="241"/>
      <c r="G822" s="241"/>
      <c r="H822" s="241"/>
      <c r="I822" s="241"/>
      <c r="J822" s="241"/>
      <c r="K822" s="241"/>
      <c r="L822" s="241"/>
      <c r="M822" s="241"/>
      <c r="N822" s="241"/>
      <c r="O822" s="241"/>
      <c r="P822" s="241"/>
      <c r="Q822" s="241"/>
      <c r="R822" s="241"/>
      <c r="S822" s="241"/>
      <c r="T822" s="241"/>
      <c r="U822" s="241" t="s">
        <v>954</v>
      </c>
      <c r="V822" s="241"/>
      <c r="W822" s="241"/>
      <c r="X822" s="241"/>
      <c r="Y822" s="241"/>
      <c r="Z822" s="241"/>
      <c r="AA822" s="241"/>
      <c r="AB822" s="241"/>
      <c r="AC822" s="241" t="s">
        <v>313</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row>
    <row r="823" spans="1:49" s="240" customFormat="1" ht="15" customHeight="1">
      <c r="A823" s="241"/>
      <c r="B823" s="241"/>
      <c r="C823" s="241"/>
      <c r="D823" s="241"/>
      <c r="E823" s="241"/>
      <c r="F823" s="241"/>
      <c r="G823" s="241"/>
      <c r="H823" s="241"/>
      <c r="I823" s="241"/>
      <c r="J823" s="241"/>
      <c r="K823" s="241"/>
      <c r="L823" s="241"/>
      <c r="M823" s="241"/>
      <c r="N823" s="241"/>
      <c r="O823" s="241"/>
      <c r="P823" s="241"/>
      <c r="Q823" s="241"/>
      <c r="R823" s="241"/>
      <c r="S823" s="241"/>
      <c r="T823" s="241"/>
      <c r="U823" s="241" t="s">
        <v>955</v>
      </c>
      <c r="V823" s="241"/>
      <c r="W823" s="241"/>
      <c r="X823" s="241"/>
      <c r="Y823" s="241"/>
      <c r="Z823" s="241"/>
      <c r="AA823" s="241"/>
      <c r="AB823" s="241"/>
      <c r="AC823" s="241" t="s">
        <v>313</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row>
    <row r="824" spans="1:49" s="240" customFormat="1" ht="15" customHeight="1">
      <c r="A824" s="241"/>
      <c r="B824" s="241"/>
      <c r="C824" s="241"/>
      <c r="D824" s="241"/>
      <c r="E824" s="241"/>
      <c r="F824" s="241"/>
      <c r="G824" s="241"/>
      <c r="H824" s="241"/>
      <c r="I824" s="241"/>
      <c r="J824" s="241"/>
      <c r="K824" s="241"/>
      <c r="L824" s="241"/>
      <c r="M824" s="241"/>
      <c r="N824" s="241"/>
      <c r="O824" s="241"/>
      <c r="P824" s="241"/>
      <c r="Q824" s="241"/>
      <c r="R824" s="241"/>
      <c r="S824" s="241"/>
      <c r="T824" s="241"/>
      <c r="U824" s="241" t="s">
        <v>956</v>
      </c>
      <c r="V824" s="241"/>
      <c r="W824" s="241"/>
      <c r="X824" s="241"/>
      <c r="Y824" s="241"/>
      <c r="Z824" s="241"/>
      <c r="AA824" s="241"/>
      <c r="AB824" s="241"/>
      <c r="AC824" s="241" t="s">
        <v>309</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row>
    <row r="825" spans="1:49" s="240" customFormat="1" ht="15" customHeight="1">
      <c r="A825" s="241"/>
      <c r="B825" s="241"/>
      <c r="C825" s="241"/>
      <c r="D825" s="241"/>
      <c r="E825" s="241"/>
      <c r="F825" s="241"/>
      <c r="G825" s="241"/>
      <c r="H825" s="241"/>
      <c r="I825" s="241"/>
      <c r="J825" s="241"/>
      <c r="K825" s="241"/>
      <c r="L825" s="241"/>
      <c r="M825" s="241"/>
      <c r="N825" s="241"/>
      <c r="O825" s="241"/>
      <c r="P825" s="241"/>
      <c r="Q825" s="241"/>
      <c r="R825" s="241"/>
      <c r="S825" s="241"/>
      <c r="T825" s="241"/>
      <c r="U825" s="241" t="s">
        <v>957</v>
      </c>
      <c r="V825" s="241"/>
      <c r="W825" s="241"/>
      <c r="X825" s="241"/>
      <c r="Y825" s="241"/>
      <c r="Z825" s="241"/>
      <c r="AA825" s="241"/>
      <c r="AB825" s="241"/>
      <c r="AC825" s="241" t="s">
        <v>313</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row>
    <row r="826" spans="1:49" s="240" customFormat="1" ht="15" customHeight="1">
      <c r="A826" s="241"/>
      <c r="B826" s="241"/>
      <c r="C826" s="241"/>
      <c r="D826" s="241"/>
      <c r="E826" s="241"/>
      <c r="F826" s="241"/>
      <c r="G826" s="241"/>
      <c r="H826" s="241"/>
      <c r="I826" s="241"/>
      <c r="J826" s="241"/>
      <c r="K826" s="241"/>
      <c r="L826" s="241"/>
      <c r="M826" s="241"/>
      <c r="N826" s="241"/>
      <c r="O826" s="241"/>
      <c r="P826" s="241"/>
      <c r="Q826" s="241"/>
      <c r="R826" s="241"/>
      <c r="S826" s="241"/>
      <c r="T826" s="241"/>
      <c r="U826" s="241" t="s">
        <v>958</v>
      </c>
      <c r="V826" s="241"/>
      <c r="W826" s="241"/>
      <c r="X826" s="241"/>
      <c r="Y826" s="241"/>
      <c r="Z826" s="241"/>
      <c r="AA826" s="241"/>
      <c r="AB826" s="241"/>
      <c r="AC826" s="241" t="s">
        <v>386</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row>
    <row r="827" spans="1:49" s="240" customFormat="1" ht="15" customHeight="1">
      <c r="A827" s="241"/>
      <c r="B827" s="241"/>
      <c r="C827" s="241"/>
      <c r="D827" s="241"/>
      <c r="E827" s="241"/>
      <c r="F827" s="241"/>
      <c r="G827" s="241"/>
      <c r="H827" s="241"/>
      <c r="I827" s="241"/>
      <c r="J827" s="241"/>
      <c r="K827" s="241"/>
      <c r="L827" s="241"/>
      <c r="M827" s="241"/>
      <c r="N827" s="241"/>
      <c r="O827" s="241"/>
      <c r="P827" s="241"/>
      <c r="Q827" s="241"/>
      <c r="R827" s="241"/>
      <c r="S827" s="241"/>
      <c r="T827" s="241"/>
      <c r="U827" s="241" t="s">
        <v>959</v>
      </c>
      <c r="V827" s="241"/>
      <c r="W827" s="241"/>
      <c r="X827" s="241"/>
      <c r="Y827" s="241"/>
      <c r="Z827" s="241"/>
      <c r="AA827" s="241"/>
      <c r="AB827" s="241"/>
      <c r="AC827" s="241" t="s">
        <v>322</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row>
    <row r="828" spans="1:49" s="240" customFormat="1" ht="15" customHeight="1">
      <c r="A828" s="241"/>
      <c r="B828" s="241"/>
      <c r="C828" s="241"/>
      <c r="D828" s="241"/>
      <c r="E828" s="241"/>
      <c r="F828" s="241"/>
      <c r="G828" s="241"/>
      <c r="H828" s="241"/>
      <c r="I828" s="241"/>
      <c r="J828" s="241"/>
      <c r="K828" s="241"/>
      <c r="L828" s="241"/>
      <c r="M828" s="241"/>
      <c r="N828" s="241"/>
      <c r="O828" s="241"/>
      <c r="P828" s="241"/>
      <c r="Q828" s="241"/>
      <c r="R828" s="241"/>
      <c r="S828" s="241"/>
      <c r="T828" s="241"/>
      <c r="U828" s="241" t="s">
        <v>287</v>
      </c>
      <c r="V828" s="241"/>
      <c r="W828" s="241"/>
      <c r="X828" s="241"/>
      <c r="Y828" s="241"/>
      <c r="Z828" s="241"/>
      <c r="AA828" s="241"/>
      <c r="AB828" s="241"/>
      <c r="AC828" s="241" t="s">
        <v>350</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row>
    <row r="829" spans="1:49" s="240" customFormat="1" ht="15" customHeight="1">
      <c r="A829" s="241"/>
      <c r="B829" s="241"/>
      <c r="C829" s="241"/>
      <c r="D829" s="241"/>
      <c r="E829" s="241"/>
      <c r="F829" s="241"/>
      <c r="G829" s="241"/>
      <c r="H829" s="241"/>
      <c r="I829" s="241"/>
      <c r="J829" s="241"/>
      <c r="K829" s="241"/>
      <c r="L829" s="241"/>
      <c r="M829" s="241"/>
      <c r="N829" s="241"/>
      <c r="O829" s="241"/>
      <c r="P829" s="241"/>
      <c r="Q829" s="241"/>
      <c r="R829" s="241"/>
      <c r="S829" s="241"/>
      <c r="T829" s="241"/>
      <c r="U829" s="241" t="s">
        <v>960</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row>
    <row r="830" spans="1:49" s="240" customFormat="1" ht="15" customHeight="1">
      <c r="A830" s="241"/>
      <c r="B830" s="241"/>
      <c r="C830" s="241"/>
      <c r="D830" s="241"/>
      <c r="E830" s="241"/>
      <c r="F830" s="241"/>
      <c r="G830" s="241"/>
      <c r="H830" s="241"/>
      <c r="I830" s="241"/>
      <c r="J830" s="241"/>
      <c r="K830" s="241"/>
      <c r="L830" s="241"/>
      <c r="M830" s="241"/>
      <c r="N830" s="241"/>
      <c r="O830" s="241"/>
      <c r="P830" s="241"/>
      <c r="Q830" s="241"/>
      <c r="R830" s="241"/>
      <c r="S830" s="241"/>
      <c r="T830" s="241"/>
      <c r="U830" s="241" t="s">
        <v>961</v>
      </c>
      <c r="V830" s="241"/>
      <c r="W830" s="241"/>
      <c r="X830" s="241"/>
      <c r="Y830" s="241"/>
      <c r="Z830" s="241"/>
      <c r="AA830" s="241"/>
      <c r="AB830" s="241"/>
      <c r="AC830" s="241" t="s">
        <v>309</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row>
    <row r="831" spans="1:49" s="240" customFormat="1" ht="15" customHeight="1">
      <c r="A831" s="241"/>
      <c r="B831" s="241"/>
      <c r="C831" s="241"/>
      <c r="D831" s="241"/>
      <c r="E831" s="241"/>
      <c r="F831" s="241"/>
      <c r="G831" s="241"/>
      <c r="H831" s="241"/>
      <c r="I831" s="241"/>
      <c r="J831" s="241"/>
      <c r="K831" s="241"/>
      <c r="L831" s="241"/>
      <c r="M831" s="241"/>
      <c r="N831" s="241"/>
      <c r="O831" s="241"/>
      <c r="P831" s="241"/>
      <c r="Q831" s="241"/>
      <c r="R831" s="241"/>
      <c r="S831" s="241"/>
      <c r="T831" s="241"/>
      <c r="U831" s="241" t="s">
        <v>962</v>
      </c>
      <c r="V831" s="241"/>
      <c r="W831" s="241"/>
      <c r="X831" s="241"/>
      <c r="Y831" s="241"/>
      <c r="Z831" s="241"/>
      <c r="AA831" s="241"/>
      <c r="AB831" s="241"/>
      <c r="AC831" s="241" t="s">
        <v>386</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row>
    <row r="832" spans="1:49" s="240" customFormat="1" ht="15" customHeight="1">
      <c r="A832" s="241"/>
      <c r="B832" s="241"/>
      <c r="C832" s="241"/>
      <c r="D832" s="241"/>
      <c r="E832" s="241"/>
      <c r="F832" s="241"/>
      <c r="G832" s="241"/>
      <c r="H832" s="241"/>
      <c r="I832" s="241"/>
      <c r="J832" s="241"/>
      <c r="K832" s="241"/>
      <c r="L832" s="241"/>
      <c r="M832" s="241"/>
      <c r="N832" s="241"/>
      <c r="O832" s="241"/>
      <c r="P832" s="241"/>
      <c r="Q832" s="241"/>
      <c r="R832" s="241"/>
      <c r="S832" s="241"/>
      <c r="T832" s="241"/>
      <c r="U832" s="241" t="s">
        <v>963</v>
      </c>
      <c r="V832" s="241"/>
      <c r="W832" s="241"/>
      <c r="X832" s="241"/>
      <c r="Y832" s="241"/>
      <c r="Z832" s="241"/>
      <c r="AA832" s="241"/>
      <c r="AB832" s="241"/>
      <c r="AC832" s="241" t="s">
        <v>322</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row>
    <row r="833" spans="1:49" s="240" customFormat="1" ht="15" customHeight="1">
      <c r="A833" s="241"/>
      <c r="B833" s="241"/>
      <c r="C833" s="241"/>
      <c r="D833" s="241"/>
      <c r="E833" s="241"/>
      <c r="F833" s="241"/>
      <c r="G833" s="241"/>
      <c r="H833" s="241"/>
      <c r="I833" s="241"/>
      <c r="J833" s="241"/>
      <c r="K833" s="241"/>
      <c r="L833" s="241"/>
      <c r="M833" s="241"/>
      <c r="N833" s="241"/>
      <c r="O833" s="241"/>
      <c r="P833" s="241"/>
      <c r="Q833" s="241"/>
      <c r="R833" s="241"/>
      <c r="S833" s="241"/>
      <c r="T833" s="241"/>
      <c r="U833" s="241" t="s">
        <v>964</v>
      </c>
      <c r="V833" s="241"/>
      <c r="W833" s="241"/>
      <c r="X833" s="241"/>
      <c r="Y833" s="241"/>
      <c r="Z833" s="241"/>
      <c r="AA833" s="241"/>
      <c r="AB833" s="241"/>
      <c r="AC833" s="241" t="s">
        <v>316</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row>
    <row r="834" spans="1:49" s="240" customFormat="1" ht="15" customHeight="1">
      <c r="A834" s="241"/>
      <c r="B834" s="241"/>
      <c r="C834" s="241"/>
      <c r="D834" s="241"/>
      <c r="E834" s="241"/>
      <c r="F834" s="241"/>
      <c r="G834" s="241"/>
      <c r="H834" s="241"/>
      <c r="I834" s="241"/>
      <c r="J834" s="241"/>
      <c r="K834" s="241"/>
      <c r="L834" s="241"/>
      <c r="M834" s="241"/>
      <c r="N834" s="241"/>
      <c r="O834" s="241"/>
      <c r="P834" s="241"/>
      <c r="Q834" s="241"/>
      <c r="R834" s="241"/>
      <c r="S834" s="241"/>
      <c r="T834" s="241"/>
      <c r="U834" s="241" t="s">
        <v>965</v>
      </c>
      <c r="V834" s="241"/>
      <c r="W834" s="241"/>
      <c r="X834" s="241"/>
      <c r="Y834" s="241"/>
      <c r="Z834" s="241"/>
      <c r="AA834" s="241"/>
      <c r="AB834" s="241"/>
      <c r="AC834" s="241" t="s">
        <v>316</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row>
    <row r="835" spans="1:49" s="240" customFormat="1" ht="15" customHeight="1">
      <c r="A835" s="241"/>
      <c r="B835" s="241"/>
      <c r="C835" s="241"/>
      <c r="D835" s="241"/>
      <c r="E835" s="241"/>
      <c r="F835" s="241"/>
      <c r="G835" s="241"/>
      <c r="H835" s="241"/>
      <c r="I835" s="241"/>
      <c r="J835" s="241"/>
      <c r="K835" s="241"/>
      <c r="L835" s="241"/>
      <c r="M835" s="241"/>
      <c r="N835" s="241"/>
      <c r="O835" s="241"/>
      <c r="P835" s="241"/>
      <c r="Q835" s="241"/>
      <c r="R835" s="241"/>
      <c r="S835" s="241"/>
      <c r="T835" s="241"/>
      <c r="U835" s="241" t="s">
        <v>966</v>
      </c>
      <c r="V835" s="241"/>
      <c r="W835" s="241"/>
      <c r="X835" s="241"/>
      <c r="Y835" s="241"/>
      <c r="Z835" s="241"/>
      <c r="AA835" s="241"/>
      <c r="AB835" s="241"/>
      <c r="AC835" s="241" t="s">
        <v>313</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row>
    <row r="836" spans="1:49" s="240" customFormat="1" ht="15" customHeight="1">
      <c r="A836" s="241"/>
      <c r="B836" s="241"/>
      <c r="C836" s="241"/>
      <c r="D836" s="241"/>
      <c r="E836" s="241"/>
      <c r="F836" s="241"/>
      <c r="G836" s="241"/>
      <c r="H836" s="241"/>
      <c r="I836" s="241"/>
      <c r="J836" s="241"/>
      <c r="K836" s="241"/>
      <c r="L836" s="241"/>
      <c r="M836" s="241"/>
      <c r="N836" s="241"/>
      <c r="O836" s="241"/>
      <c r="P836" s="241"/>
      <c r="Q836" s="241"/>
      <c r="R836" s="241"/>
      <c r="S836" s="241"/>
      <c r="T836" s="241"/>
      <c r="U836" s="241" t="s">
        <v>967</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row>
    <row r="837" spans="1:49" s="240" customFormat="1" ht="15" customHeight="1">
      <c r="A837" s="241"/>
      <c r="B837" s="241"/>
      <c r="C837" s="241"/>
      <c r="D837" s="241"/>
      <c r="E837" s="241"/>
      <c r="F837" s="241"/>
      <c r="G837" s="241"/>
      <c r="H837" s="241"/>
      <c r="I837" s="241"/>
      <c r="J837" s="241"/>
      <c r="K837" s="241"/>
      <c r="L837" s="241"/>
      <c r="M837" s="241"/>
      <c r="N837" s="241"/>
      <c r="O837" s="241"/>
      <c r="P837" s="241"/>
      <c r="Q837" s="241"/>
      <c r="R837" s="241"/>
      <c r="S837" s="241"/>
      <c r="T837" s="241"/>
      <c r="U837" s="241" t="s">
        <v>968</v>
      </c>
      <c r="V837" s="241"/>
      <c r="W837" s="241"/>
      <c r="X837" s="241"/>
      <c r="Y837" s="241"/>
      <c r="Z837" s="241"/>
      <c r="AA837" s="241"/>
      <c r="AB837" s="241"/>
      <c r="AC837" s="241" t="s">
        <v>325</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row>
    <row r="838" spans="1:49" s="240" customFormat="1" ht="15" customHeight="1">
      <c r="A838" s="241"/>
      <c r="B838" s="241"/>
      <c r="C838" s="241"/>
      <c r="D838" s="241"/>
      <c r="E838" s="241"/>
      <c r="F838" s="241"/>
      <c r="G838" s="241"/>
      <c r="H838" s="241"/>
      <c r="I838" s="241"/>
      <c r="J838" s="241"/>
      <c r="K838" s="241"/>
      <c r="L838" s="241"/>
      <c r="M838" s="241"/>
      <c r="N838" s="241"/>
      <c r="O838" s="241"/>
      <c r="P838" s="241"/>
      <c r="Q838" s="241"/>
      <c r="R838" s="241"/>
      <c r="S838" s="241"/>
      <c r="T838" s="241"/>
      <c r="U838" s="241" t="s">
        <v>969</v>
      </c>
      <c r="V838" s="241"/>
      <c r="W838" s="241"/>
      <c r="X838" s="241"/>
      <c r="Y838" s="241"/>
      <c r="Z838" s="241"/>
      <c r="AA838" s="241"/>
      <c r="AB838" s="241"/>
      <c r="AC838" s="241" t="s">
        <v>322</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row>
    <row r="839" spans="1:49" s="240" customFormat="1" ht="15" customHeight="1">
      <c r="A839" s="241"/>
      <c r="B839" s="241"/>
      <c r="C839" s="241"/>
      <c r="D839" s="241"/>
      <c r="E839" s="241"/>
      <c r="F839" s="241"/>
      <c r="G839" s="241"/>
      <c r="H839" s="241"/>
      <c r="I839" s="241"/>
      <c r="J839" s="241"/>
      <c r="K839" s="241"/>
      <c r="L839" s="241"/>
      <c r="M839" s="241"/>
      <c r="N839" s="241"/>
      <c r="O839" s="241"/>
      <c r="P839" s="241"/>
      <c r="Q839" s="241"/>
      <c r="R839" s="241"/>
      <c r="S839" s="241"/>
      <c r="T839" s="241"/>
      <c r="U839" s="241" t="s">
        <v>970</v>
      </c>
      <c r="V839" s="241"/>
      <c r="W839" s="241"/>
      <c r="X839" s="241"/>
      <c r="Y839" s="241"/>
      <c r="Z839" s="241"/>
      <c r="AA839" s="241"/>
      <c r="AB839" s="241"/>
      <c r="AC839" s="241" t="s">
        <v>313</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row>
    <row r="840" spans="1:49" s="240" customFormat="1" ht="15" customHeight="1">
      <c r="A840" s="241"/>
      <c r="B840" s="241"/>
      <c r="C840" s="241"/>
      <c r="D840" s="241"/>
      <c r="E840" s="241"/>
      <c r="F840" s="241"/>
      <c r="G840" s="241"/>
      <c r="H840" s="241"/>
      <c r="I840" s="241"/>
      <c r="J840" s="241"/>
      <c r="K840" s="241"/>
      <c r="L840" s="241"/>
      <c r="M840" s="241"/>
      <c r="N840" s="241"/>
      <c r="O840" s="241"/>
      <c r="P840" s="241"/>
      <c r="Q840" s="241"/>
      <c r="R840" s="241"/>
      <c r="S840" s="241"/>
      <c r="T840" s="241"/>
      <c r="U840" s="241" t="s">
        <v>971</v>
      </c>
      <c r="V840" s="241"/>
      <c r="W840" s="241"/>
      <c r="X840" s="241"/>
      <c r="Y840" s="241"/>
      <c r="Z840" s="241"/>
      <c r="AA840" s="241"/>
      <c r="AB840" s="241"/>
      <c r="AC840" s="241" t="s">
        <v>316</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row>
    <row r="841" spans="1:49" s="240" customFormat="1" ht="15" customHeight="1">
      <c r="A841" s="241"/>
      <c r="B841" s="241"/>
      <c r="C841" s="241"/>
      <c r="D841" s="241"/>
      <c r="E841" s="241"/>
      <c r="F841" s="241"/>
      <c r="G841" s="241"/>
      <c r="H841" s="241"/>
      <c r="I841" s="241"/>
      <c r="J841" s="241"/>
      <c r="K841" s="241"/>
      <c r="L841" s="241"/>
      <c r="M841" s="241"/>
      <c r="N841" s="241"/>
      <c r="O841" s="241"/>
      <c r="P841" s="241"/>
      <c r="Q841" s="241"/>
      <c r="R841" s="241"/>
      <c r="S841" s="241"/>
      <c r="T841" s="241"/>
      <c r="U841" s="241" t="s">
        <v>972</v>
      </c>
      <c r="V841" s="241"/>
      <c r="W841" s="241"/>
      <c r="X841" s="241"/>
      <c r="Y841" s="241"/>
      <c r="Z841" s="241"/>
      <c r="AA841" s="241"/>
      <c r="AB841" s="241"/>
      <c r="AC841" s="241" t="s">
        <v>386</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row>
    <row r="842" spans="1:49" s="240" customFormat="1" ht="15" customHeight="1">
      <c r="A842" s="241"/>
      <c r="B842" s="241"/>
      <c r="C842" s="241"/>
      <c r="D842" s="241"/>
      <c r="E842" s="241"/>
      <c r="F842" s="241"/>
      <c r="G842" s="241"/>
      <c r="H842" s="241"/>
      <c r="I842" s="241"/>
      <c r="J842" s="241"/>
      <c r="K842" s="241"/>
      <c r="L842" s="241"/>
      <c r="M842" s="241"/>
      <c r="N842" s="241"/>
      <c r="O842" s="241"/>
      <c r="P842" s="241"/>
      <c r="Q842" s="241"/>
      <c r="R842" s="241"/>
      <c r="S842" s="241"/>
      <c r="T842" s="241"/>
      <c r="U842" s="241" t="s">
        <v>973</v>
      </c>
      <c r="V842" s="241"/>
      <c r="W842" s="241"/>
      <c r="X842" s="241"/>
      <c r="Y842" s="241"/>
      <c r="Z842" s="241"/>
      <c r="AA842" s="241"/>
      <c r="AB842" s="241"/>
      <c r="AC842" s="241" t="s">
        <v>316</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row>
    <row r="843" spans="1:49" s="240" customFormat="1" ht="15" customHeight="1">
      <c r="A843" s="241"/>
      <c r="B843" s="241"/>
      <c r="C843" s="241"/>
      <c r="D843" s="241"/>
      <c r="E843" s="241"/>
      <c r="F843" s="241"/>
      <c r="G843" s="241"/>
      <c r="H843" s="241"/>
      <c r="I843" s="241"/>
      <c r="J843" s="241"/>
      <c r="K843" s="241"/>
      <c r="L843" s="241"/>
      <c r="M843" s="241"/>
      <c r="N843" s="241"/>
      <c r="O843" s="241"/>
      <c r="P843" s="241"/>
      <c r="Q843" s="241"/>
      <c r="R843" s="241"/>
      <c r="S843" s="241"/>
      <c r="T843" s="241"/>
      <c r="U843" s="241" t="s">
        <v>974</v>
      </c>
      <c r="V843" s="241"/>
      <c r="W843" s="241"/>
      <c r="X843" s="241"/>
      <c r="Y843" s="241"/>
      <c r="Z843" s="241"/>
      <c r="AA843" s="241"/>
      <c r="AB843" s="241"/>
      <c r="AC843" s="241" t="s">
        <v>309</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row>
    <row r="844" spans="1:49" s="240" customFormat="1" ht="15" customHeight="1">
      <c r="A844" s="241"/>
      <c r="B844" s="241"/>
      <c r="C844" s="241"/>
      <c r="D844" s="241"/>
      <c r="E844" s="241"/>
      <c r="F844" s="241"/>
      <c r="G844" s="241"/>
      <c r="H844" s="241"/>
      <c r="I844" s="241"/>
      <c r="J844" s="241"/>
      <c r="K844" s="241"/>
      <c r="L844" s="241"/>
      <c r="M844" s="241"/>
      <c r="N844" s="241"/>
      <c r="O844" s="241"/>
      <c r="P844" s="241"/>
      <c r="Q844" s="241"/>
      <c r="R844" s="241"/>
      <c r="S844" s="241"/>
      <c r="T844" s="241"/>
      <c r="U844" s="241" t="s">
        <v>288</v>
      </c>
      <c r="V844" s="241"/>
      <c r="W844" s="241"/>
      <c r="X844" s="241"/>
      <c r="Y844" s="241"/>
      <c r="Z844" s="241"/>
      <c r="AA844" s="241"/>
      <c r="AB844" s="241"/>
      <c r="AC844" s="241" t="s">
        <v>350</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row>
    <row r="845" spans="1:49" s="240" customFormat="1" ht="15" customHeight="1">
      <c r="A845" s="241"/>
      <c r="B845" s="241"/>
      <c r="C845" s="241"/>
      <c r="D845" s="241"/>
      <c r="E845" s="241"/>
      <c r="F845" s="241"/>
      <c r="G845" s="241"/>
      <c r="H845" s="241"/>
      <c r="I845" s="241"/>
      <c r="J845" s="241"/>
      <c r="K845" s="241"/>
      <c r="L845" s="241"/>
      <c r="M845" s="241"/>
      <c r="N845" s="241"/>
      <c r="O845" s="241"/>
      <c r="P845" s="241"/>
      <c r="Q845" s="241"/>
      <c r="R845" s="241"/>
      <c r="S845" s="241"/>
      <c r="T845" s="241"/>
      <c r="U845" s="241" t="s">
        <v>975</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row>
    <row r="846" spans="1:49" s="240" customFormat="1" ht="15" customHeight="1">
      <c r="A846" s="241"/>
      <c r="B846" s="241"/>
      <c r="C846" s="241"/>
      <c r="D846" s="241"/>
      <c r="E846" s="241"/>
      <c r="F846" s="241"/>
      <c r="G846" s="241"/>
      <c r="H846" s="241"/>
      <c r="I846" s="241"/>
      <c r="J846" s="241"/>
      <c r="K846" s="241"/>
      <c r="L846" s="241"/>
      <c r="M846" s="241"/>
      <c r="N846" s="241"/>
      <c r="O846" s="241"/>
      <c r="P846" s="241"/>
      <c r="Q846" s="241"/>
      <c r="R846" s="241"/>
      <c r="S846" s="241"/>
      <c r="T846" s="241"/>
      <c r="U846" s="241" t="s">
        <v>976</v>
      </c>
      <c r="V846" s="241"/>
      <c r="W846" s="241"/>
      <c r="X846" s="241"/>
      <c r="Y846" s="241"/>
      <c r="Z846" s="241"/>
      <c r="AA846" s="241"/>
      <c r="AB846" s="241"/>
      <c r="AC846" s="241" t="s">
        <v>316</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row>
    <row r="847" spans="1:49" s="240" customFormat="1" ht="15" customHeight="1">
      <c r="A847" s="241"/>
      <c r="B847" s="241"/>
      <c r="C847" s="241"/>
      <c r="D847" s="241"/>
      <c r="E847" s="241"/>
      <c r="F847" s="241"/>
      <c r="G847" s="241"/>
      <c r="H847" s="241"/>
      <c r="I847" s="241"/>
      <c r="J847" s="241"/>
      <c r="K847" s="241"/>
      <c r="L847" s="241"/>
      <c r="M847" s="241"/>
      <c r="N847" s="241"/>
      <c r="O847" s="241"/>
      <c r="P847" s="241"/>
      <c r="Q847" s="241"/>
      <c r="R847" s="241"/>
      <c r="S847" s="241"/>
      <c r="T847" s="241"/>
      <c r="U847" s="241" t="s">
        <v>977</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row>
    <row r="848" spans="1:49" s="240" customFormat="1" ht="15" customHeight="1">
      <c r="A848" s="241"/>
      <c r="B848" s="241"/>
      <c r="C848" s="241"/>
      <c r="D848" s="241"/>
      <c r="E848" s="241"/>
      <c r="F848" s="241"/>
      <c r="G848" s="241"/>
      <c r="H848" s="241"/>
      <c r="I848" s="241"/>
      <c r="J848" s="241"/>
      <c r="K848" s="241"/>
      <c r="L848" s="241"/>
      <c r="M848" s="241"/>
      <c r="N848" s="241"/>
      <c r="O848" s="241"/>
      <c r="P848" s="241"/>
      <c r="Q848" s="241"/>
      <c r="R848" s="241"/>
      <c r="S848" s="241"/>
      <c r="T848" s="241"/>
      <c r="U848" s="241" t="s">
        <v>978</v>
      </c>
      <c r="V848" s="241"/>
      <c r="W848" s="241"/>
      <c r="X848" s="241"/>
      <c r="Y848" s="241"/>
      <c r="Z848" s="241"/>
      <c r="AA848" s="241"/>
      <c r="AB848" s="241"/>
      <c r="AC848" s="241" t="s">
        <v>316</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row>
    <row r="849" spans="1:49" s="240" customFormat="1" ht="15" customHeight="1">
      <c r="A849" s="241"/>
      <c r="B849" s="241"/>
      <c r="C849" s="241"/>
      <c r="D849" s="241"/>
      <c r="E849" s="241"/>
      <c r="F849" s="241"/>
      <c r="G849" s="241"/>
      <c r="H849" s="241"/>
      <c r="I849" s="241"/>
      <c r="J849" s="241"/>
      <c r="K849" s="241"/>
      <c r="L849" s="241"/>
      <c r="M849" s="241"/>
      <c r="N849" s="241"/>
      <c r="O849" s="241"/>
      <c r="P849" s="241"/>
      <c r="Q849" s="241"/>
      <c r="R849" s="241"/>
      <c r="S849" s="241"/>
      <c r="T849" s="241"/>
      <c r="U849" s="241" t="s">
        <v>979</v>
      </c>
      <c r="V849" s="241"/>
      <c r="W849" s="241"/>
      <c r="X849" s="241"/>
      <c r="Y849" s="241"/>
      <c r="Z849" s="241"/>
      <c r="AA849" s="241"/>
      <c r="AB849" s="241"/>
      <c r="AC849" s="241" t="s">
        <v>325</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row>
    <row r="850" spans="1:49" s="240" customFormat="1" ht="15" customHeight="1">
      <c r="A850" s="241"/>
      <c r="B850" s="241"/>
      <c r="C850" s="241"/>
      <c r="D850" s="241"/>
      <c r="E850" s="241"/>
      <c r="F850" s="241"/>
      <c r="G850" s="241"/>
      <c r="H850" s="241"/>
      <c r="I850" s="241"/>
      <c r="J850" s="241"/>
      <c r="K850" s="241"/>
      <c r="L850" s="241"/>
      <c r="M850" s="241"/>
      <c r="N850" s="241"/>
      <c r="O850" s="241"/>
      <c r="P850" s="241"/>
      <c r="Q850" s="241"/>
      <c r="R850" s="241"/>
      <c r="S850" s="241"/>
      <c r="T850" s="241"/>
      <c r="U850" s="241" t="s">
        <v>980</v>
      </c>
      <c r="V850" s="241"/>
      <c r="W850" s="241"/>
      <c r="X850" s="241"/>
      <c r="Y850" s="241"/>
      <c r="Z850" s="241"/>
      <c r="AA850" s="241"/>
      <c r="AB850" s="241"/>
      <c r="AC850" s="241" t="s">
        <v>316</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row>
    <row r="851" spans="1:49" s="240" customFormat="1" ht="15" customHeight="1">
      <c r="A851" s="241"/>
      <c r="B851" s="241"/>
      <c r="C851" s="241"/>
      <c r="D851" s="241"/>
      <c r="E851" s="241"/>
      <c r="F851" s="241"/>
      <c r="G851" s="241"/>
      <c r="H851" s="241"/>
      <c r="I851" s="241"/>
      <c r="J851" s="241"/>
      <c r="K851" s="241"/>
      <c r="L851" s="241"/>
      <c r="M851" s="241"/>
      <c r="N851" s="241"/>
      <c r="O851" s="241"/>
      <c r="P851" s="241"/>
      <c r="Q851" s="241"/>
      <c r="R851" s="241"/>
      <c r="S851" s="241"/>
      <c r="T851" s="241"/>
      <c r="U851" s="241" t="s">
        <v>981</v>
      </c>
      <c r="V851" s="241"/>
      <c r="W851" s="241"/>
      <c r="X851" s="241"/>
      <c r="Y851" s="241"/>
      <c r="Z851" s="241"/>
      <c r="AA851" s="241"/>
      <c r="AB851" s="241"/>
      <c r="AC851" s="241" t="s">
        <v>313</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row>
    <row r="852" spans="1:49" s="240" customFormat="1" ht="15" customHeight="1">
      <c r="A852" s="241"/>
      <c r="B852" s="241"/>
      <c r="C852" s="241"/>
      <c r="D852" s="241"/>
      <c r="E852" s="241"/>
      <c r="F852" s="241"/>
      <c r="G852" s="241"/>
      <c r="H852" s="241"/>
      <c r="I852" s="241"/>
      <c r="J852" s="241"/>
      <c r="K852" s="241"/>
      <c r="L852" s="241"/>
      <c r="M852" s="241"/>
      <c r="N852" s="241"/>
      <c r="O852" s="241"/>
      <c r="P852" s="241"/>
      <c r="Q852" s="241"/>
      <c r="R852" s="241"/>
      <c r="S852" s="241"/>
      <c r="T852" s="241"/>
      <c r="U852" s="241" t="s">
        <v>982</v>
      </c>
      <c r="V852" s="241"/>
      <c r="W852" s="241"/>
      <c r="X852" s="241"/>
      <c r="Y852" s="241"/>
      <c r="Z852" s="241"/>
      <c r="AA852" s="241"/>
      <c r="AB852" s="241"/>
      <c r="AC852" s="241" t="s">
        <v>316</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row>
    <row r="853" spans="1:49" s="240" customFormat="1" ht="15" customHeight="1">
      <c r="A853" s="241"/>
      <c r="B853" s="241"/>
      <c r="C853" s="241"/>
      <c r="D853" s="241"/>
      <c r="E853" s="241"/>
      <c r="F853" s="241"/>
      <c r="G853" s="241"/>
      <c r="H853" s="241"/>
      <c r="I853" s="241"/>
      <c r="J853" s="241"/>
      <c r="K853" s="241"/>
      <c r="L853" s="241"/>
      <c r="M853" s="241"/>
      <c r="N853" s="241"/>
      <c r="O853" s="241"/>
      <c r="P853" s="241"/>
      <c r="Q853" s="241"/>
      <c r="R853" s="241"/>
      <c r="S853" s="241"/>
      <c r="T853" s="241"/>
      <c r="U853" s="241" t="s">
        <v>983</v>
      </c>
      <c r="V853" s="241"/>
      <c r="W853" s="241"/>
      <c r="X853" s="241"/>
      <c r="Y853" s="241"/>
      <c r="Z853" s="241"/>
      <c r="AA853" s="241"/>
      <c r="AB853" s="241"/>
      <c r="AC853" s="241" t="s">
        <v>313</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row>
    <row r="854" spans="1:49" s="240" customFormat="1" ht="15" customHeight="1">
      <c r="A854" s="241"/>
      <c r="B854" s="241"/>
      <c r="C854" s="241"/>
      <c r="D854" s="241"/>
      <c r="E854" s="241"/>
      <c r="F854" s="241"/>
      <c r="G854" s="241"/>
      <c r="H854" s="241"/>
      <c r="I854" s="241"/>
      <c r="J854" s="241"/>
      <c r="K854" s="241"/>
      <c r="L854" s="241"/>
      <c r="M854" s="241"/>
      <c r="N854" s="241"/>
      <c r="O854" s="241"/>
      <c r="P854" s="241"/>
      <c r="Q854" s="241"/>
      <c r="R854" s="241"/>
      <c r="S854" s="241"/>
      <c r="T854" s="241"/>
      <c r="U854" s="241" t="s">
        <v>984</v>
      </c>
      <c r="V854" s="241"/>
      <c r="W854" s="241"/>
      <c r="X854" s="241"/>
      <c r="Y854" s="241"/>
      <c r="Z854" s="241"/>
      <c r="AA854" s="241"/>
      <c r="AB854" s="241"/>
      <c r="AC854" s="241" t="s">
        <v>325</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row>
    <row r="855" spans="1:49" s="240" customFormat="1" ht="15" customHeight="1">
      <c r="A855" s="241"/>
      <c r="B855" s="241"/>
      <c r="C855" s="241"/>
      <c r="D855" s="241"/>
      <c r="E855" s="241"/>
      <c r="F855" s="241"/>
      <c r="G855" s="241"/>
      <c r="H855" s="241"/>
      <c r="I855" s="241"/>
      <c r="J855" s="241"/>
      <c r="K855" s="241"/>
      <c r="L855" s="241"/>
      <c r="M855" s="241"/>
      <c r="N855" s="241"/>
      <c r="O855" s="241"/>
      <c r="P855" s="241"/>
      <c r="Q855" s="241"/>
      <c r="R855" s="241"/>
      <c r="S855" s="241"/>
      <c r="T855" s="241"/>
      <c r="U855" s="241" t="s">
        <v>985</v>
      </c>
      <c r="V855" s="241"/>
      <c r="W855" s="241"/>
      <c r="X855" s="241"/>
      <c r="Y855" s="241"/>
      <c r="Z855" s="241"/>
      <c r="AA855" s="241"/>
      <c r="AB855" s="241"/>
      <c r="AC855" s="241" t="s">
        <v>309</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row>
    <row r="856" spans="1:49" s="240" customFormat="1" ht="15" customHeight="1">
      <c r="A856" s="241"/>
      <c r="B856" s="241"/>
      <c r="C856" s="241"/>
      <c r="D856" s="241"/>
      <c r="E856" s="241"/>
      <c r="F856" s="241"/>
      <c r="G856" s="241"/>
      <c r="H856" s="241"/>
      <c r="I856" s="241"/>
      <c r="J856" s="241"/>
      <c r="K856" s="241"/>
      <c r="L856" s="241"/>
      <c r="M856" s="241"/>
      <c r="N856" s="241"/>
      <c r="O856" s="241"/>
      <c r="P856" s="241"/>
      <c r="Q856" s="241"/>
      <c r="R856" s="241"/>
      <c r="S856" s="241"/>
      <c r="T856" s="241"/>
      <c r="U856" s="241" t="s">
        <v>986</v>
      </c>
      <c r="V856" s="241"/>
      <c r="W856" s="241"/>
      <c r="X856" s="241"/>
      <c r="Y856" s="241"/>
      <c r="Z856" s="241"/>
      <c r="AA856" s="241"/>
      <c r="AB856" s="241"/>
      <c r="AC856" s="241" t="s">
        <v>309</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row>
    <row r="857" spans="1:49" s="240" customFormat="1" ht="15" customHeight="1">
      <c r="A857" s="241"/>
      <c r="B857" s="241"/>
      <c r="C857" s="241"/>
      <c r="D857" s="241"/>
      <c r="E857" s="241"/>
      <c r="F857" s="241"/>
      <c r="G857" s="241"/>
      <c r="H857" s="241"/>
      <c r="I857" s="241"/>
      <c r="J857" s="241"/>
      <c r="K857" s="241"/>
      <c r="L857" s="241"/>
      <c r="M857" s="241"/>
      <c r="N857" s="241"/>
      <c r="O857" s="241"/>
      <c r="P857" s="241"/>
      <c r="Q857" s="241"/>
      <c r="R857" s="241"/>
      <c r="S857" s="241"/>
      <c r="T857" s="241"/>
      <c r="U857" s="241" t="s">
        <v>987</v>
      </c>
      <c r="V857" s="241"/>
      <c r="W857" s="241"/>
      <c r="X857" s="241"/>
      <c r="Y857" s="241"/>
      <c r="Z857" s="241"/>
      <c r="AA857" s="241"/>
      <c r="AB857" s="241"/>
      <c r="AC857" s="241" t="s">
        <v>325</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row>
    <row r="858" spans="1:49" s="240" customFormat="1" ht="15" customHeight="1">
      <c r="A858" s="241"/>
      <c r="B858" s="241"/>
      <c r="C858" s="241"/>
      <c r="D858" s="241"/>
      <c r="E858" s="241"/>
      <c r="F858" s="241"/>
      <c r="G858" s="241"/>
      <c r="H858" s="241"/>
      <c r="I858" s="241"/>
      <c r="J858" s="241"/>
      <c r="K858" s="241"/>
      <c r="L858" s="241"/>
      <c r="M858" s="241"/>
      <c r="N858" s="241"/>
      <c r="O858" s="241"/>
      <c r="P858" s="241"/>
      <c r="Q858" s="241"/>
      <c r="R858" s="241"/>
      <c r="S858" s="241"/>
      <c r="T858" s="241"/>
      <c r="U858" s="241" t="s">
        <v>988</v>
      </c>
      <c r="V858" s="241"/>
      <c r="W858" s="241"/>
      <c r="X858" s="241"/>
      <c r="Y858" s="241"/>
      <c r="Z858" s="241"/>
      <c r="AA858" s="241"/>
      <c r="AB858" s="241"/>
      <c r="AC858" s="241" t="s">
        <v>313</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row>
    <row r="859" spans="1:49" s="240" customFormat="1" ht="15" customHeight="1">
      <c r="A859" s="241"/>
      <c r="B859" s="241"/>
      <c r="C859" s="241"/>
      <c r="D859" s="241"/>
      <c r="E859" s="241"/>
      <c r="F859" s="241"/>
      <c r="G859" s="241"/>
      <c r="H859" s="241"/>
      <c r="I859" s="241"/>
      <c r="J859" s="241"/>
      <c r="K859" s="241"/>
      <c r="L859" s="241"/>
      <c r="M859" s="241"/>
      <c r="N859" s="241"/>
      <c r="O859" s="241"/>
      <c r="P859" s="241"/>
      <c r="Q859" s="241"/>
      <c r="R859" s="241"/>
      <c r="S859" s="241"/>
      <c r="T859" s="241"/>
      <c r="U859" s="241" t="s">
        <v>989</v>
      </c>
      <c r="V859" s="241"/>
      <c r="W859" s="241"/>
      <c r="X859" s="241"/>
      <c r="Y859" s="241"/>
      <c r="Z859" s="241"/>
      <c r="AA859" s="241"/>
      <c r="AB859" s="241"/>
      <c r="AC859" s="241" t="s">
        <v>350</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row>
    <row r="860" spans="1:49" s="240" customFormat="1" ht="15" customHeight="1">
      <c r="A860" s="241"/>
      <c r="B860" s="241"/>
      <c r="C860" s="241"/>
      <c r="D860" s="241"/>
      <c r="E860" s="241"/>
      <c r="F860" s="241"/>
      <c r="G860" s="241"/>
      <c r="H860" s="241"/>
      <c r="I860" s="241"/>
      <c r="J860" s="241"/>
      <c r="K860" s="241"/>
      <c r="L860" s="241"/>
      <c r="M860" s="241"/>
      <c r="N860" s="241"/>
      <c r="O860" s="241"/>
      <c r="P860" s="241"/>
      <c r="Q860" s="241"/>
      <c r="R860" s="241"/>
      <c r="S860" s="241"/>
      <c r="T860" s="241"/>
      <c r="U860" s="241" t="s">
        <v>990</v>
      </c>
      <c r="V860" s="241"/>
      <c r="W860" s="241"/>
      <c r="X860" s="241"/>
      <c r="Y860" s="241"/>
      <c r="Z860" s="241"/>
      <c r="AA860" s="241"/>
      <c r="AB860" s="241"/>
      <c r="AC860" s="241" t="s">
        <v>313</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row>
    <row r="861" spans="1:49" s="240" customFormat="1" ht="15" customHeight="1">
      <c r="A861" s="241"/>
      <c r="B861" s="241"/>
      <c r="C861" s="241"/>
      <c r="D861" s="241"/>
      <c r="E861" s="241"/>
      <c r="F861" s="241"/>
      <c r="G861" s="241"/>
      <c r="H861" s="241"/>
      <c r="I861" s="241"/>
      <c r="J861" s="241"/>
      <c r="K861" s="241"/>
      <c r="L861" s="241"/>
      <c r="M861" s="241"/>
      <c r="N861" s="241"/>
      <c r="O861" s="241"/>
      <c r="P861" s="241"/>
      <c r="Q861" s="241"/>
      <c r="R861" s="241"/>
      <c r="S861" s="241"/>
      <c r="T861" s="241"/>
      <c r="U861" s="241" t="s">
        <v>991</v>
      </c>
      <c r="V861" s="241"/>
      <c r="W861" s="241"/>
      <c r="X861" s="241"/>
      <c r="Y861" s="241"/>
      <c r="Z861" s="241"/>
      <c r="AA861" s="241"/>
      <c r="AB861" s="241"/>
      <c r="AC861" s="241" t="s">
        <v>325</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row>
    <row r="862" spans="1:49" s="240" customFormat="1" ht="15" customHeight="1">
      <c r="A862" s="241"/>
      <c r="B862" s="241"/>
      <c r="C862" s="241"/>
      <c r="D862" s="241"/>
      <c r="E862" s="241"/>
      <c r="F862" s="241"/>
      <c r="G862" s="241"/>
      <c r="H862" s="241"/>
      <c r="I862" s="241"/>
      <c r="J862" s="241"/>
      <c r="K862" s="241"/>
      <c r="L862" s="241"/>
      <c r="M862" s="241"/>
      <c r="N862" s="241"/>
      <c r="O862" s="241"/>
      <c r="P862" s="241"/>
      <c r="Q862" s="241"/>
      <c r="R862" s="241"/>
      <c r="S862" s="241"/>
      <c r="T862" s="241"/>
      <c r="U862" s="241" t="s">
        <v>992</v>
      </c>
      <c r="V862" s="241"/>
      <c r="W862" s="241"/>
      <c r="X862" s="241"/>
      <c r="Y862" s="241"/>
      <c r="Z862" s="241"/>
      <c r="AA862" s="241"/>
      <c r="AB862" s="241"/>
      <c r="AC862" s="241" t="s">
        <v>325</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row>
    <row r="863" spans="1:49" s="240" customFormat="1" ht="15" customHeight="1">
      <c r="A863" s="241"/>
      <c r="B863" s="241"/>
      <c r="C863" s="241"/>
      <c r="D863" s="241"/>
      <c r="E863" s="241"/>
      <c r="F863" s="241"/>
      <c r="G863" s="241"/>
      <c r="H863" s="241"/>
      <c r="I863" s="241"/>
      <c r="J863" s="241"/>
      <c r="K863" s="241"/>
      <c r="L863" s="241"/>
      <c r="M863" s="241"/>
      <c r="N863" s="241"/>
      <c r="O863" s="241"/>
      <c r="P863" s="241"/>
      <c r="Q863" s="241"/>
      <c r="R863" s="241"/>
      <c r="S863" s="241"/>
      <c r="T863" s="241"/>
      <c r="U863" s="241" t="s">
        <v>993</v>
      </c>
      <c r="V863" s="241"/>
      <c r="W863" s="241"/>
      <c r="X863" s="241"/>
      <c r="Y863" s="241"/>
      <c r="Z863" s="241"/>
      <c r="AA863" s="241"/>
      <c r="AB863" s="241"/>
      <c r="AC863" s="241" t="s">
        <v>313</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row>
    <row r="864" spans="1:49" s="240" customFormat="1" ht="15" customHeight="1">
      <c r="A864" s="241"/>
      <c r="B864" s="241"/>
      <c r="C864" s="241"/>
      <c r="D864" s="241"/>
      <c r="E864" s="241"/>
      <c r="F864" s="241"/>
      <c r="G864" s="241"/>
      <c r="H864" s="241"/>
      <c r="I864" s="241"/>
      <c r="J864" s="241"/>
      <c r="K864" s="241"/>
      <c r="L864" s="241"/>
      <c r="M864" s="241"/>
      <c r="N864" s="241"/>
      <c r="O864" s="241"/>
      <c r="P864" s="241"/>
      <c r="Q864" s="241"/>
      <c r="R864" s="241"/>
      <c r="S864" s="241"/>
      <c r="T864" s="241"/>
      <c r="U864" s="241" t="s">
        <v>994</v>
      </c>
      <c r="V864" s="241"/>
      <c r="W864" s="241"/>
      <c r="X864" s="241"/>
      <c r="Y864" s="241"/>
      <c r="Z864" s="241"/>
      <c r="AA864" s="241"/>
      <c r="AB864" s="241"/>
      <c r="AC864" s="241" t="s">
        <v>316</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row>
    <row r="865" spans="1:49" s="240" customFormat="1" ht="15" customHeight="1">
      <c r="A865" s="241"/>
      <c r="B865" s="241"/>
      <c r="C865" s="241"/>
      <c r="D865" s="241"/>
      <c r="E865" s="241"/>
      <c r="F865" s="241"/>
      <c r="G865" s="241"/>
      <c r="H865" s="241"/>
      <c r="I865" s="241"/>
      <c r="J865" s="241"/>
      <c r="K865" s="241"/>
      <c r="L865" s="241"/>
      <c r="M865" s="241"/>
      <c r="N865" s="241"/>
      <c r="O865" s="241"/>
      <c r="P865" s="241"/>
      <c r="Q865" s="241"/>
      <c r="R865" s="241"/>
      <c r="S865" s="241"/>
      <c r="T865" s="241"/>
      <c r="U865" s="241" t="s">
        <v>284</v>
      </c>
      <c r="V865" s="241"/>
      <c r="W865" s="241"/>
      <c r="X865" s="241"/>
      <c r="Y865" s="241"/>
      <c r="Z865" s="241"/>
      <c r="AA865" s="241"/>
      <c r="AB865" s="241"/>
      <c r="AC865" s="241" t="s">
        <v>350</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row>
    <row r="866" spans="1:49" s="240" customFormat="1" ht="15" customHeight="1">
      <c r="A866" s="241"/>
      <c r="B866" s="241"/>
      <c r="C866" s="241"/>
      <c r="D866" s="241"/>
      <c r="E866" s="241"/>
      <c r="F866" s="241"/>
      <c r="G866" s="241"/>
      <c r="H866" s="241"/>
      <c r="I866" s="241"/>
      <c r="J866" s="241"/>
      <c r="K866" s="241"/>
      <c r="L866" s="241"/>
      <c r="M866" s="241"/>
      <c r="N866" s="241"/>
      <c r="O866" s="241"/>
      <c r="P866" s="241"/>
      <c r="Q866" s="241"/>
      <c r="R866" s="241"/>
      <c r="S866" s="241"/>
      <c r="T866" s="241"/>
      <c r="U866" s="241" t="s">
        <v>995</v>
      </c>
      <c r="V866" s="241"/>
      <c r="W866" s="241"/>
      <c r="X866" s="241"/>
      <c r="Y866" s="241"/>
      <c r="Z866" s="241"/>
      <c r="AA866" s="241"/>
      <c r="AB866" s="241"/>
      <c r="AC866" s="241" t="s">
        <v>350</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row>
    <row r="867" spans="1:49" s="240" customFormat="1" ht="15" customHeight="1">
      <c r="A867" s="241"/>
      <c r="B867" s="241"/>
      <c r="C867" s="241"/>
      <c r="D867" s="241"/>
      <c r="E867" s="241"/>
      <c r="F867" s="241"/>
      <c r="G867" s="241"/>
      <c r="H867" s="241"/>
      <c r="I867" s="241"/>
      <c r="J867" s="241"/>
      <c r="K867" s="241"/>
      <c r="L867" s="241"/>
      <c r="M867" s="241"/>
      <c r="N867" s="241"/>
      <c r="O867" s="241"/>
      <c r="P867" s="241"/>
      <c r="Q867" s="241"/>
      <c r="R867" s="241"/>
      <c r="S867" s="241"/>
      <c r="T867" s="241"/>
      <c r="U867" s="241" t="s">
        <v>996</v>
      </c>
      <c r="V867" s="241"/>
      <c r="W867" s="241"/>
      <c r="X867" s="241"/>
      <c r="Y867" s="241"/>
      <c r="Z867" s="241"/>
      <c r="AA867" s="241"/>
      <c r="AB867" s="241"/>
      <c r="AC867" s="241" t="s">
        <v>325</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row>
    <row r="868" spans="1:49" s="240" customFormat="1" ht="15" customHeight="1">
      <c r="A868" s="241"/>
      <c r="B868" s="241"/>
      <c r="C868" s="241"/>
      <c r="D868" s="241"/>
      <c r="E868" s="241"/>
      <c r="F868" s="241"/>
      <c r="G868" s="241"/>
      <c r="H868" s="241"/>
      <c r="I868" s="241"/>
      <c r="J868" s="241"/>
      <c r="K868" s="241"/>
      <c r="L868" s="241"/>
      <c r="M868" s="241"/>
      <c r="N868" s="241"/>
      <c r="O868" s="241"/>
      <c r="P868" s="241"/>
      <c r="Q868" s="241"/>
      <c r="R868" s="241"/>
      <c r="S868" s="241"/>
      <c r="T868" s="241"/>
      <c r="U868" s="241" t="s">
        <v>997</v>
      </c>
      <c r="V868" s="241"/>
      <c r="W868" s="241"/>
      <c r="X868" s="241"/>
      <c r="Y868" s="241"/>
      <c r="Z868" s="241"/>
      <c r="AA868" s="241"/>
      <c r="AB868" s="241"/>
      <c r="AC868" s="241" t="s">
        <v>313</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row>
    <row r="869" spans="1:49" s="240" customFormat="1" ht="15" customHeight="1">
      <c r="A869" s="241"/>
      <c r="B869" s="241"/>
      <c r="C869" s="241"/>
      <c r="D869" s="241"/>
      <c r="E869" s="241"/>
      <c r="F869" s="241"/>
      <c r="G869" s="241"/>
      <c r="H869" s="241"/>
      <c r="I869" s="241"/>
      <c r="J869" s="241"/>
      <c r="K869" s="241"/>
      <c r="L869" s="241"/>
      <c r="M869" s="241"/>
      <c r="N869" s="241"/>
      <c r="O869" s="241"/>
      <c r="P869" s="241"/>
      <c r="Q869" s="241"/>
      <c r="R869" s="241"/>
      <c r="S869" s="241"/>
      <c r="T869" s="241"/>
      <c r="U869" s="241" t="s">
        <v>998</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row>
    <row r="870" spans="1:49" s="240" customFormat="1" ht="15" customHeight="1">
      <c r="A870" s="241"/>
      <c r="B870" s="241"/>
      <c r="C870" s="241"/>
      <c r="D870" s="241"/>
      <c r="E870" s="241"/>
      <c r="F870" s="241"/>
      <c r="G870" s="241"/>
      <c r="H870" s="241"/>
      <c r="I870" s="241"/>
      <c r="J870" s="241"/>
      <c r="K870" s="241"/>
      <c r="L870" s="241"/>
      <c r="M870" s="241"/>
      <c r="N870" s="241"/>
      <c r="O870" s="241"/>
      <c r="P870" s="241"/>
      <c r="Q870" s="241"/>
      <c r="R870" s="241"/>
      <c r="S870" s="241"/>
      <c r="T870" s="241"/>
      <c r="U870" s="241" t="s">
        <v>999</v>
      </c>
      <c r="V870" s="241"/>
      <c r="W870" s="241"/>
      <c r="X870" s="241"/>
      <c r="Y870" s="241"/>
      <c r="Z870" s="241"/>
      <c r="AA870" s="241"/>
      <c r="AB870" s="241"/>
      <c r="AC870" s="241" t="s">
        <v>322</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row>
    <row r="871" spans="1:49" s="240" customFormat="1" ht="15" customHeight="1">
      <c r="A871" s="241"/>
      <c r="B871" s="241"/>
      <c r="C871" s="241"/>
      <c r="D871" s="241"/>
      <c r="E871" s="241"/>
      <c r="F871" s="241"/>
      <c r="G871" s="241"/>
      <c r="H871" s="241"/>
      <c r="I871" s="241"/>
      <c r="J871" s="241"/>
      <c r="K871" s="241"/>
      <c r="L871" s="241"/>
      <c r="M871" s="241"/>
      <c r="N871" s="241"/>
      <c r="O871" s="241"/>
      <c r="P871" s="241"/>
      <c r="Q871" s="241"/>
      <c r="R871" s="241"/>
      <c r="S871" s="241"/>
      <c r="T871" s="241"/>
      <c r="U871" s="241" t="s">
        <v>1000</v>
      </c>
      <c r="V871" s="241"/>
      <c r="W871" s="241"/>
      <c r="X871" s="241"/>
      <c r="Y871" s="241"/>
      <c r="Z871" s="241"/>
      <c r="AA871" s="241"/>
      <c r="AB871" s="241"/>
      <c r="AC871" s="241" t="s">
        <v>322</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row>
    <row r="872" spans="1:49" s="240" customFormat="1" ht="15" customHeight="1">
      <c r="A872" s="241"/>
      <c r="B872" s="241"/>
      <c r="C872" s="241"/>
      <c r="D872" s="241"/>
      <c r="E872" s="241"/>
      <c r="F872" s="241"/>
      <c r="G872" s="241"/>
      <c r="H872" s="241"/>
      <c r="I872" s="241"/>
      <c r="J872" s="241"/>
      <c r="K872" s="241"/>
      <c r="L872" s="241"/>
      <c r="M872" s="241"/>
      <c r="N872" s="241"/>
      <c r="O872" s="241"/>
      <c r="P872" s="241"/>
      <c r="Q872" s="241"/>
      <c r="R872" s="241"/>
      <c r="S872" s="241"/>
      <c r="T872" s="241"/>
      <c r="U872" s="241" t="s">
        <v>1001</v>
      </c>
      <c r="V872" s="241"/>
      <c r="W872" s="241"/>
      <c r="X872" s="241"/>
      <c r="Y872" s="241"/>
      <c r="Z872" s="241"/>
      <c r="AA872" s="241"/>
      <c r="AB872" s="241"/>
      <c r="AC872" s="241" t="s">
        <v>311</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row>
    <row r="873" spans="1:49" s="240" customFormat="1" ht="15" customHeight="1">
      <c r="A873" s="241"/>
      <c r="B873" s="241"/>
      <c r="C873" s="241"/>
      <c r="D873" s="241"/>
      <c r="E873" s="241"/>
      <c r="F873" s="241"/>
      <c r="G873" s="241"/>
      <c r="H873" s="241"/>
      <c r="I873" s="241"/>
      <c r="J873" s="241"/>
      <c r="K873" s="241"/>
      <c r="L873" s="241"/>
      <c r="M873" s="241"/>
      <c r="N873" s="241"/>
      <c r="O873" s="241"/>
      <c r="P873" s="241"/>
      <c r="Q873" s="241"/>
      <c r="R873" s="241"/>
      <c r="S873" s="241"/>
      <c r="T873" s="241"/>
      <c r="U873" s="241" t="s">
        <v>1002</v>
      </c>
      <c r="V873" s="241"/>
      <c r="W873" s="241"/>
      <c r="X873" s="241"/>
      <c r="Y873" s="241"/>
      <c r="Z873" s="241"/>
      <c r="AA873" s="241"/>
      <c r="AB873" s="241"/>
      <c r="AC873" s="241" t="s">
        <v>386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row>
    <row r="874" spans="1:49" s="240" customFormat="1" ht="15" customHeight="1">
      <c r="A874" s="241"/>
      <c r="B874" s="241"/>
      <c r="C874" s="241"/>
      <c r="D874" s="241"/>
      <c r="E874" s="241"/>
      <c r="F874" s="241"/>
      <c r="G874" s="241"/>
      <c r="H874" s="241"/>
      <c r="I874" s="241"/>
      <c r="J874" s="241"/>
      <c r="K874" s="241"/>
      <c r="L874" s="241"/>
      <c r="M874" s="241"/>
      <c r="N874" s="241"/>
      <c r="O874" s="241"/>
      <c r="P874" s="241"/>
      <c r="Q874" s="241"/>
      <c r="R874" s="241"/>
      <c r="S874" s="241"/>
      <c r="T874" s="241"/>
      <c r="U874" s="241" t="s">
        <v>1003</v>
      </c>
      <c r="V874" s="241"/>
      <c r="W874" s="241"/>
      <c r="X874" s="241"/>
      <c r="Y874" s="241"/>
      <c r="Z874" s="241"/>
      <c r="AA874" s="241"/>
      <c r="AB874" s="241"/>
      <c r="AC874" s="241" t="s">
        <v>316</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row>
    <row r="875" spans="1:49" s="240" customFormat="1" ht="15" customHeight="1">
      <c r="A875" s="241"/>
      <c r="B875" s="241"/>
      <c r="C875" s="241"/>
      <c r="D875" s="241"/>
      <c r="E875" s="241"/>
      <c r="F875" s="241"/>
      <c r="G875" s="241"/>
      <c r="H875" s="241"/>
      <c r="I875" s="241"/>
      <c r="J875" s="241"/>
      <c r="K875" s="241"/>
      <c r="L875" s="241"/>
      <c r="M875" s="241"/>
      <c r="N875" s="241"/>
      <c r="O875" s="241"/>
      <c r="P875" s="241"/>
      <c r="Q875" s="241"/>
      <c r="R875" s="241"/>
      <c r="S875" s="241"/>
      <c r="T875" s="241"/>
      <c r="U875" s="241" t="s">
        <v>1004</v>
      </c>
      <c r="V875" s="241"/>
      <c r="W875" s="241"/>
      <c r="X875" s="241"/>
      <c r="Y875" s="241"/>
      <c r="Z875" s="241"/>
      <c r="AA875" s="241"/>
      <c r="AB875" s="241"/>
      <c r="AC875" s="241" t="s">
        <v>350</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row>
    <row r="876" spans="1:49" s="240" customFormat="1" ht="15" customHeight="1">
      <c r="A876" s="241"/>
      <c r="B876" s="241"/>
      <c r="C876" s="241"/>
      <c r="D876" s="241"/>
      <c r="E876" s="241"/>
      <c r="F876" s="241"/>
      <c r="G876" s="241"/>
      <c r="H876" s="241"/>
      <c r="I876" s="241"/>
      <c r="J876" s="241"/>
      <c r="K876" s="241"/>
      <c r="L876" s="241"/>
      <c r="M876" s="241"/>
      <c r="N876" s="241"/>
      <c r="O876" s="241"/>
      <c r="P876" s="241"/>
      <c r="Q876" s="241"/>
      <c r="R876" s="241"/>
      <c r="S876" s="241"/>
      <c r="T876" s="241"/>
      <c r="U876" s="241" t="s">
        <v>1005</v>
      </c>
      <c r="V876" s="241"/>
      <c r="W876" s="241"/>
      <c r="X876" s="241"/>
      <c r="Y876" s="241"/>
      <c r="Z876" s="241"/>
      <c r="AA876" s="241"/>
      <c r="AB876" s="241"/>
      <c r="AC876" s="241" t="s">
        <v>313</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row>
    <row r="877" spans="1:49" s="240" customFormat="1" ht="15" customHeight="1">
      <c r="A877" s="241"/>
      <c r="B877" s="241"/>
      <c r="C877" s="241"/>
      <c r="D877" s="241"/>
      <c r="E877" s="241"/>
      <c r="F877" s="241"/>
      <c r="G877" s="241"/>
      <c r="H877" s="241"/>
      <c r="I877" s="241"/>
      <c r="J877" s="241"/>
      <c r="K877" s="241"/>
      <c r="L877" s="241"/>
      <c r="M877" s="241"/>
      <c r="N877" s="241"/>
      <c r="O877" s="241"/>
      <c r="P877" s="241"/>
      <c r="Q877" s="241"/>
      <c r="R877" s="241"/>
      <c r="S877" s="241"/>
      <c r="T877" s="241"/>
      <c r="U877" s="241" t="s">
        <v>1006</v>
      </c>
      <c r="V877" s="241"/>
      <c r="W877" s="241"/>
      <c r="X877" s="241"/>
      <c r="Y877" s="241"/>
      <c r="Z877" s="241"/>
      <c r="AA877" s="241"/>
      <c r="AB877" s="241"/>
      <c r="AC877" s="241" t="s">
        <v>325</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row>
    <row r="878" spans="1:49" s="240" customFormat="1" ht="15" customHeight="1">
      <c r="A878" s="241"/>
      <c r="B878" s="241"/>
      <c r="C878" s="241"/>
      <c r="D878" s="241"/>
      <c r="E878" s="241"/>
      <c r="F878" s="241"/>
      <c r="G878" s="241"/>
      <c r="H878" s="241"/>
      <c r="I878" s="241"/>
      <c r="J878" s="241"/>
      <c r="K878" s="241"/>
      <c r="L878" s="241"/>
      <c r="M878" s="241"/>
      <c r="N878" s="241"/>
      <c r="O878" s="241"/>
      <c r="P878" s="241"/>
      <c r="Q878" s="241"/>
      <c r="R878" s="241"/>
      <c r="S878" s="241"/>
      <c r="T878" s="241"/>
      <c r="U878" s="241" t="s">
        <v>1007</v>
      </c>
      <c r="V878" s="241"/>
      <c r="W878" s="241"/>
      <c r="X878" s="241"/>
      <c r="Y878" s="241"/>
      <c r="Z878" s="241"/>
      <c r="AA878" s="241"/>
      <c r="AB878" s="241"/>
      <c r="AC878" s="241" t="s">
        <v>350</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row>
    <row r="879" spans="1:49" s="240" customFormat="1" ht="15" customHeight="1">
      <c r="A879" s="241"/>
      <c r="B879" s="241"/>
      <c r="C879" s="241"/>
      <c r="D879" s="241"/>
      <c r="E879" s="241"/>
      <c r="F879" s="241"/>
      <c r="G879" s="241"/>
      <c r="H879" s="241"/>
      <c r="I879" s="241"/>
      <c r="J879" s="241"/>
      <c r="K879" s="241"/>
      <c r="L879" s="241"/>
      <c r="M879" s="241"/>
      <c r="N879" s="241"/>
      <c r="O879" s="241"/>
      <c r="P879" s="241"/>
      <c r="Q879" s="241"/>
      <c r="R879" s="241"/>
      <c r="S879" s="241"/>
      <c r="T879" s="241"/>
      <c r="U879" s="241" t="s">
        <v>1008</v>
      </c>
      <c r="V879" s="241"/>
      <c r="W879" s="241"/>
      <c r="X879" s="241"/>
      <c r="Y879" s="241"/>
      <c r="Z879" s="241"/>
      <c r="AA879" s="241"/>
      <c r="AB879" s="241"/>
      <c r="AC879" s="241" t="s">
        <v>316</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row>
    <row r="880" spans="1:49" s="240" customFormat="1" ht="15" customHeight="1">
      <c r="A880" s="241"/>
      <c r="B880" s="241"/>
      <c r="C880" s="241"/>
      <c r="D880" s="241"/>
      <c r="E880" s="241"/>
      <c r="F880" s="241"/>
      <c r="G880" s="241"/>
      <c r="H880" s="241"/>
      <c r="I880" s="241"/>
      <c r="J880" s="241"/>
      <c r="K880" s="241"/>
      <c r="L880" s="241"/>
      <c r="M880" s="241"/>
      <c r="N880" s="241"/>
      <c r="O880" s="241"/>
      <c r="P880" s="241"/>
      <c r="Q880" s="241"/>
      <c r="R880" s="241"/>
      <c r="S880" s="241"/>
      <c r="T880" s="241"/>
      <c r="U880" s="241" t="s">
        <v>1009</v>
      </c>
      <c r="V880" s="241"/>
      <c r="W880" s="241"/>
      <c r="X880" s="241"/>
      <c r="Y880" s="241"/>
      <c r="Z880" s="241"/>
      <c r="AA880" s="241"/>
      <c r="AB880" s="241"/>
      <c r="AC880" s="241" t="s">
        <v>316</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row>
    <row r="881" spans="1:49" s="240" customFormat="1" ht="15" customHeight="1">
      <c r="A881" s="241"/>
      <c r="B881" s="241"/>
      <c r="C881" s="241"/>
      <c r="D881" s="241"/>
      <c r="E881" s="241"/>
      <c r="F881" s="241"/>
      <c r="G881" s="241"/>
      <c r="H881" s="241"/>
      <c r="I881" s="241"/>
      <c r="J881" s="241"/>
      <c r="K881" s="241"/>
      <c r="L881" s="241"/>
      <c r="M881" s="241"/>
      <c r="N881" s="241"/>
      <c r="O881" s="241"/>
      <c r="P881" s="241"/>
      <c r="Q881" s="241"/>
      <c r="R881" s="241"/>
      <c r="S881" s="241"/>
      <c r="T881" s="241"/>
      <c r="U881" s="241" t="s">
        <v>1010</v>
      </c>
      <c r="V881" s="241"/>
      <c r="W881" s="241"/>
      <c r="X881" s="241"/>
      <c r="Y881" s="241"/>
      <c r="Z881" s="241"/>
      <c r="AA881" s="241"/>
      <c r="AB881" s="241"/>
      <c r="AC881" s="241" t="s">
        <v>316</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row>
    <row r="882" spans="1:49" s="240" customFormat="1" ht="15" customHeight="1">
      <c r="A882" s="241"/>
      <c r="B882" s="241"/>
      <c r="C882" s="241"/>
      <c r="D882" s="241"/>
      <c r="E882" s="241"/>
      <c r="F882" s="241"/>
      <c r="G882" s="241"/>
      <c r="H882" s="241"/>
      <c r="I882" s="241"/>
      <c r="J882" s="241"/>
      <c r="K882" s="241"/>
      <c r="L882" s="241"/>
      <c r="M882" s="241"/>
      <c r="N882" s="241"/>
      <c r="O882" s="241"/>
      <c r="P882" s="241"/>
      <c r="Q882" s="241"/>
      <c r="R882" s="241"/>
      <c r="S882" s="241"/>
      <c r="T882" s="241"/>
      <c r="U882" s="241" t="s">
        <v>1011</v>
      </c>
      <c r="V882" s="241"/>
      <c r="W882" s="241"/>
      <c r="X882" s="241"/>
      <c r="Y882" s="241"/>
      <c r="Z882" s="241"/>
      <c r="AA882" s="241"/>
      <c r="AB882" s="241"/>
      <c r="AC882" s="241" t="s">
        <v>386</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row>
    <row r="883" spans="1:49" s="240" customFormat="1" ht="15" customHeight="1">
      <c r="A883" s="241"/>
      <c r="B883" s="241"/>
      <c r="C883" s="241"/>
      <c r="D883" s="241"/>
      <c r="E883" s="241"/>
      <c r="F883" s="241"/>
      <c r="G883" s="241"/>
      <c r="H883" s="241"/>
      <c r="I883" s="241"/>
      <c r="J883" s="241"/>
      <c r="K883" s="241"/>
      <c r="L883" s="241"/>
      <c r="M883" s="241"/>
      <c r="N883" s="241"/>
      <c r="O883" s="241"/>
      <c r="P883" s="241"/>
      <c r="Q883" s="241"/>
      <c r="R883" s="241"/>
      <c r="S883" s="241"/>
      <c r="T883" s="241"/>
      <c r="U883" s="241" t="s">
        <v>1012</v>
      </c>
      <c r="V883" s="241"/>
      <c r="W883" s="241"/>
      <c r="X883" s="241"/>
      <c r="Y883" s="241"/>
      <c r="Z883" s="241"/>
      <c r="AA883" s="241"/>
      <c r="AB883" s="241"/>
      <c r="AC883" s="241" t="s">
        <v>311</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row>
    <row r="884" spans="1:49" s="240" customFormat="1" ht="15" customHeight="1">
      <c r="A884" s="241"/>
      <c r="B884" s="241"/>
      <c r="C884" s="241"/>
      <c r="D884" s="241"/>
      <c r="E884" s="241"/>
      <c r="F884" s="241"/>
      <c r="G884" s="241"/>
      <c r="H884" s="241"/>
      <c r="I884" s="241"/>
      <c r="J884" s="241"/>
      <c r="K884" s="241"/>
      <c r="L884" s="241"/>
      <c r="M884" s="241"/>
      <c r="N884" s="241"/>
      <c r="O884" s="241"/>
      <c r="P884" s="241"/>
      <c r="Q884" s="241"/>
      <c r="R884" s="241"/>
      <c r="S884" s="241"/>
      <c r="T884" s="241"/>
      <c r="U884" s="241" t="s">
        <v>1013</v>
      </c>
      <c r="V884" s="241"/>
      <c r="W884" s="241"/>
      <c r="X884" s="241"/>
      <c r="Y884" s="241"/>
      <c r="Z884" s="241"/>
      <c r="AA884" s="241"/>
      <c r="AB884" s="241"/>
      <c r="AC884" s="241" t="s">
        <v>309</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row>
    <row r="885" spans="1:49" s="240" customFormat="1" ht="15" customHeight="1">
      <c r="A885" s="241"/>
      <c r="B885" s="241"/>
      <c r="C885" s="241"/>
      <c r="D885" s="241"/>
      <c r="E885" s="241"/>
      <c r="F885" s="241"/>
      <c r="G885" s="241"/>
      <c r="H885" s="241"/>
      <c r="I885" s="241"/>
      <c r="J885" s="241"/>
      <c r="K885" s="241"/>
      <c r="L885" s="241"/>
      <c r="M885" s="241"/>
      <c r="N885" s="241"/>
      <c r="O885" s="241"/>
      <c r="P885" s="241"/>
      <c r="Q885" s="241"/>
      <c r="R885" s="241"/>
      <c r="S885" s="241"/>
      <c r="T885" s="241"/>
      <c r="U885" s="241" t="s">
        <v>1014</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row>
    <row r="886" spans="1:49" s="240" customFormat="1" ht="15" customHeight="1">
      <c r="A886" s="241"/>
      <c r="B886" s="241"/>
      <c r="C886" s="241"/>
      <c r="D886" s="241"/>
      <c r="E886" s="241"/>
      <c r="F886" s="241"/>
      <c r="G886" s="241"/>
      <c r="H886" s="241"/>
      <c r="I886" s="241"/>
      <c r="J886" s="241"/>
      <c r="K886" s="241"/>
      <c r="L886" s="241"/>
      <c r="M886" s="241"/>
      <c r="N886" s="241"/>
      <c r="O886" s="241"/>
      <c r="P886" s="241"/>
      <c r="Q886" s="241"/>
      <c r="R886" s="241"/>
      <c r="S886" s="241"/>
      <c r="T886" s="241"/>
      <c r="U886" s="241" t="s">
        <v>1015</v>
      </c>
      <c r="V886" s="241"/>
      <c r="W886" s="241"/>
      <c r="X886" s="241"/>
      <c r="Y886" s="241"/>
      <c r="Z886" s="241"/>
      <c r="AA886" s="241"/>
      <c r="AB886" s="241"/>
      <c r="AC886" s="241" t="s">
        <v>313</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row>
    <row r="887" spans="1:49" s="240" customFormat="1" ht="15" customHeight="1">
      <c r="A887" s="241"/>
      <c r="B887" s="241"/>
      <c r="C887" s="241"/>
      <c r="D887" s="241"/>
      <c r="E887" s="241"/>
      <c r="F887" s="241"/>
      <c r="G887" s="241"/>
      <c r="H887" s="241"/>
      <c r="I887" s="241"/>
      <c r="J887" s="241"/>
      <c r="K887" s="241"/>
      <c r="L887" s="241"/>
      <c r="M887" s="241"/>
      <c r="N887" s="241"/>
      <c r="O887" s="241"/>
      <c r="P887" s="241"/>
      <c r="Q887" s="241"/>
      <c r="R887" s="241"/>
      <c r="S887" s="241"/>
      <c r="T887" s="241"/>
      <c r="U887" s="241" t="s">
        <v>1016</v>
      </c>
      <c r="V887" s="241"/>
      <c r="W887" s="241"/>
      <c r="X887" s="241"/>
      <c r="Y887" s="241"/>
      <c r="Z887" s="241"/>
      <c r="AA887" s="241"/>
      <c r="AB887" s="241"/>
      <c r="AC887" s="241" t="s">
        <v>316</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row>
    <row r="888" spans="1:49" s="240" customFormat="1" ht="15" customHeight="1">
      <c r="A888" s="241"/>
      <c r="B888" s="241"/>
      <c r="C888" s="241"/>
      <c r="D888" s="241"/>
      <c r="E888" s="241"/>
      <c r="F888" s="241"/>
      <c r="G888" s="241"/>
      <c r="H888" s="241"/>
      <c r="I888" s="241"/>
      <c r="J888" s="241"/>
      <c r="K888" s="241"/>
      <c r="L888" s="241"/>
      <c r="M888" s="241"/>
      <c r="N888" s="241"/>
      <c r="O888" s="241"/>
      <c r="P888" s="241"/>
      <c r="Q888" s="241"/>
      <c r="R888" s="241"/>
      <c r="S888" s="241"/>
      <c r="T888" s="241"/>
      <c r="U888" s="241" t="s">
        <v>1017</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row>
    <row r="889" spans="1:49" s="240" customFormat="1" ht="15" customHeight="1">
      <c r="A889" s="241"/>
      <c r="B889" s="241"/>
      <c r="C889" s="241"/>
      <c r="D889" s="241"/>
      <c r="E889" s="241"/>
      <c r="F889" s="241"/>
      <c r="G889" s="241"/>
      <c r="H889" s="241"/>
      <c r="I889" s="241"/>
      <c r="J889" s="241"/>
      <c r="K889" s="241"/>
      <c r="L889" s="241"/>
      <c r="M889" s="241"/>
      <c r="N889" s="241"/>
      <c r="O889" s="241"/>
      <c r="P889" s="241"/>
      <c r="Q889" s="241"/>
      <c r="R889" s="241"/>
      <c r="S889" s="241"/>
      <c r="T889" s="241"/>
      <c r="U889" s="241" t="s">
        <v>1018</v>
      </c>
      <c r="V889" s="241"/>
      <c r="W889" s="241"/>
      <c r="X889" s="241"/>
      <c r="Y889" s="241"/>
      <c r="Z889" s="241"/>
      <c r="AA889" s="241"/>
      <c r="AB889" s="241"/>
      <c r="AC889" s="241" t="s">
        <v>366</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row>
    <row r="890" spans="1:49" s="240" customFormat="1" ht="15" customHeight="1">
      <c r="A890" s="241"/>
      <c r="B890" s="241"/>
      <c r="C890" s="241"/>
      <c r="D890" s="241"/>
      <c r="E890" s="241"/>
      <c r="F890" s="241"/>
      <c r="G890" s="241"/>
      <c r="H890" s="241"/>
      <c r="I890" s="241"/>
      <c r="J890" s="241"/>
      <c r="K890" s="241"/>
      <c r="L890" s="241"/>
      <c r="M890" s="241"/>
      <c r="N890" s="241"/>
      <c r="O890" s="241"/>
      <c r="P890" s="241"/>
      <c r="Q890" s="241"/>
      <c r="R890" s="241"/>
      <c r="S890" s="241"/>
      <c r="T890" s="241"/>
      <c r="U890" s="241" t="s">
        <v>1019</v>
      </c>
      <c r="V890" s="241"/>
      <c r="W890" s="241"/>
      <c r="X890" s="241"/>
      <c r="Y890" s="241"/>
      <c r="Z890" s="241"/>
      <c r="AA890" s="241"/>
      <c r="AB890" s="241"/>
      <c r="AC890" s="241" t="s">
        <v>311</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row>
    <row r="891" spans="1:49" s="240" customFormat="1" ht="15" customHeight="1">
      <c r="A891" s="241"/>
      <c r="B891" s="241"/>
      <c r="C891" s="241"/>
      <c r="D891" s="241"/>
      <c r="E891" s="241"/>
      <c r="F891" s="241"/>
      <c r="G891" s="241"/>
      <c r="H891" s="241"/>
      <c r="I891" s="241"/>
      <c r="J891" s="241"/>
      <c r="K891" s="241"/>
      <c r="L891" s="241"/>
      <c r="M891" s="241"/>
      <c r="N891" s="241"/>
      <c r="O891" s="241"/>
      <c r="P891" s="241"/>
      <c r="Q891" s="241"/>
      <c r="R891" s="241"/>
      <c r="S891" s="241"/>
      <c r="T891" s="241"/>
      <c r="U891" s="241" t="s">
        <v>1020</v>
      </c>
      <c r="V891" s="241"/>
      <c r="W891" s="241"/>
      <c r="X891" s="241"/>
      <c r="Y891" s="241"/>
      <c r="Z891" s="241"/>
      <c r="AA891" s="241"/>
      <c r="AB891" s="241"/>
      <c r="AC891" s="241" t="s">
        <v>316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row>
    <row r="892" spans="1:49" s="240" customFormat="1" ht="15" customHeight="1">
      <c r="A892" s="241"/>
      <c r="B892" s="241"/>
      <c r="C892" s="241"/>
      <c r="D892" s="241"/>
      <c r="E892" s="241"/>
      <c r="F892" s="241"/>
      <c r="G892" s="241"/>
      <c r="H892" s="241"/>
      <c r="I892" s="241"/>
      <c r="J892" s="241"/>
      <c r="K892" s="241"/>
      <c r="L892" s="241"/>
      <c r="M892" s="241"/>
      <c r="N892" s="241"/>
      <c r="O892" s="241"/>
      <c r="P892" s="241"/>
      <c r="Q892" s="241"/>
      <c r="R892" s="241"/>
      <c r="S892" s="241"/>
      <c r="T892" s="241"/>
      <c r="U892" s="241" t="s">
        <v>1021</v>
      </c>
      <c r="V892" s="241"/>
      <c r="W892" s="241"/>
      <c r="X892" s="241"/>
      <c r="Y892" s="241"/>
      <c r="Z892" s="241"/>
      <c r="AA892" s="241"/>
      <c r="AB892" s="241"/>
      <c r="AC892" s="241" t="s">
        <v>322</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row>
    <row r="893" spans="1:49" s="240" customFormat="1" ht="15" customHeight="1">
      <c r="A893" s="241"/>
      <c r="B893" s="241"/>
      <c r="C893" s="241"/>
      <c r="D893" s="241"/>
      <c r="E893" s="241"/>
      <c r="F893" s="241"/>
      <c r="G893" s="241"/>
      <c r="H893" s="241"/>
      <c r="I893" s="241"/>
      <c r="J893" s="241"/>
      <c r="K893" s="241"/>
      <c r="L893" s="241"/>
      <c r="M893" s="241"/>
      <c r="N893" s="241"/>
      <c r="O893" s="241"/>
      <c r="P893" s="241"/>
      <c r="Q893" s="241"/>
      <c r="R893" s="241"/>
      <c r="S893" s="241"/>
      <c r="T893" s="241"/>
      <c r="U893" s="241" t="s">
        <v>1022</v>
      </c>
      <c r="V893" s="241"/>
      <c r="W893" s="241"/>
      <c r="X893" s="241"/>
      <c r="Y893" s="241"/>
      <c r="Z893" s="241"/>
      <c r="AA893" s="241"/>
      <c r="AB893" s="241"/>
      <c r="AC893" s="241" t="s">
        <v>325</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row>
    <row r="894" spans="1:49" s="240" customFormat="1" ht="15" customHeight="1">
      <c r="A894" s="241"/>
      <c r="B894" s="241"/>
      <c r="C894" s="241"/>
      <c r="D894" s="241"/>
      <c r="E894" s="241"/>
      <c r="F894" s="241"/>
      <c r="G894" s="241"/>
      <c r="H894" s="241"/>
      <c r="I894" s="241"/>
      <c r="J894" s="241"/>
      <c r="K894" s="241"/>
      <c r="L894" s="241"/>
      <c r="M894" s="241"/>
      <c r="N894" s="241"/>
      <c r="O894" s="241"/>
      <c r="P894" s="241"/>
      <c r="Q894" s="241"/>
      <c r="R894" s="241"/>
      <c r="S894" s="241"/>
      <c r="T894" s="241"/>
      <c r="U894" s="241" t="s">
        <v>1023</v>
      </c>
      <c r="V894" s="241"/>
      <c r="W894" s="241"/>
      <c r="X894" s="241"/>
      <c r="Y894" s="241"/>
      <c r="Z894" s="241"/>
      <c r="AA894" s="241"/>
      <c r="AB894" s="241"/>
      <c r="AC894" s="241" t="s">
        <v>309</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row>
    <row r="895" spans="1:49" s="240" customFormat="1" ht="15" customHeight="1">
      <c r="A895" s="241"/>
      <c r="B895" s="241"/>
      <c r="C895" s="241"/>
      <c r="D895" s="241"/>
      <c r="E895" s="241"/>
      <c r="F895" s="241"/>
      <c r="G895" s="241"/>
      <c r="H895" s="241"/>
      <c r="I895" s="241"/>
      <c r="J895" s="241"/>
      <c r="K895" s="241"/>
      <c r="L895" s="241"/>
      <c r="M895" s="241"/>
      <c r="N895" s="241"/>
      <c r="O895" s="241"/>
      <c r="P895" s="241"/>
      <c r="Q895" s="241"/>
      <c r="R895" s="241"/>
      <c r="S895" s="241"/>
      <c r="T895" s="241"/>
      <c r="U895" s="241" t="s">
        <v>1024</v>
      </c>
      <c r="V895" s="241"/>
      <c r="W895" s="241"/>
      <c r="X895" s="241"/>
      <c r="Y895" s="241"/>
      <c r="Z895" s="241"/>
      <c r="AA895" s="241"/>
      <c r="AB895" s="241"/>
      <c r="AC895" s="241" t="s">
        <v>325</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row>
    <row r="896" spans="1:49" s="240" customFormat="1" ht="15" customHeight="1">
      <c r="A896" s="241"/>
      <c r="B896" s="241"/>
      <c r="C896" s="241"/>
      <c r="D896" s="241"/>
      <c r="E896" s="241"/>
      <c r="F896" s="241"/>
      <c r="G896" s="241"/>
      <c r="H896" s="241"/>
      <c r="I896" s="241"/>
      <c r="J896" s="241"/>
      <c r="K896" s="241"/>
      <c r="L896" s="241"/>
      <c r="M896" s="241"/>
      <c r="N896" s="241"/>
      <c r="O896" s="241"/>
      <c r="P896" s="241"/>
      <c r="Q896" s="241"/>
      <c r="R896" s="241"/>
      <c r="S896" s="241"/>
      <c r="T896" s="241"/>
      <c r="U896" s="241" t="s">
        <v>1025</v>
      </c>
      <c r="V896" s="241"/>
      <c r="W896" s="241"/>
      <c r="X896" s="241"/>
      <c r="Y896" s="241"/>
      <c r="Z896" s="241"/>
      <c r="AA896" s="241"/>
      <c r="AB896" s="241"/>
      <c r="AC896" s="241" t="s">
        <v>386</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row>
    <row r="897" spans="1:49" s="240" customFormat="1" ht="15" customHeight="1">
      <c r="A897" s="241"/>
      <c r="B897" s="241"/>
      <c r="C897" s="241"/>
      <c r="D897" s="241"/>
      <c r="E897" s="241"/>
      <c r="F897" s="241"/>
      <c r="G897" s="241"/>
      <c r="H897" s="241"/>
      <c r="I897" s="241"/>
      <c r="J897" s="241"/>
      <c r="K897" s="241"/>
      <c r="L897" s="241"/>
      <c r="M897" s="241"/>
      <c r="N897" s="241"/>
      <c r="O897" s="241"/>
      <c r="P897" s="241"/>
      <c r="Q897" s="241"/>
      <c r="R897" s="241"/>
      <c r="S897" s="241"/>
      <c r="T897" s="241"/>
      <c r="U897" s="241" t="s">
        <v>1026</v>
      </c>
      <c r="V897" s="241"/>
      <c r="W897" s="241"/>
      <c r="X897" s="241"/>
      <c r="Y897" s="241"/>
      <c r="Z897" s="241"/>
      <c r="AA897" s="241"/>
      <c r="AB897" s="241"/>
      <c r="AC897" s="241" t="s">
        <v>325</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row>
    <row r="898" spans="1:49" s="240" customFormat="1" ht="15" customHeight="1">
      <c r="A898" s="241"/>
      <c r="B898" s="241"/>
      <c r="C898" s="241"/>
      <c r="D898" s="241"/>
      <c r="E898" s="241"/>
      <c r="F898" s="241"/>
      <c r="G898" s="241"/>
      <c r="H898" s="241"/>
      <c r="I898" s="241"/>
      <c r="J898" s="241"/>
      <c r="K898" s="241"/>
      <c r="L898" s="241"/>
      <c r="M898" s="241"/>
      <c r="N898" s="241"/>
      <c r="O898" s="241"/>
      <c r="P898" s="241"/>
      <c r="Q898" s="241"/>
      <c r="R898" s="241"/>
      <c r="S898" s="241"/>
      <c r="T898" s="241"/>
      <c r="U898" s="241" t="s">
        <v>1027</v>
      </c>
      <c r="V898" s="241"/>
      <c r="W898" s="241"/>
      <c r="X898" s="241"/>
      <c r="Y898" s="241"/>
      <c r="Z898" s="241"/>
      <c r="AA898" s="241"/>
      <c r="AB898" s="241"/>
      <c r="AC898" s="241" t="s">
        <v>386</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row>
    <row r="899" spans="1:49" s="240" customFormat="1" ht="15" customHeight="1">
      <c r="A899" s="241"/>
      <c r="B899" s="241"/>
      <c r="C899" s="241"/>
      <c r="D899" s="241"/>
      <c r="E899" s="241"/>
      <c r="F899" s="241"/>
      <c r="G899" s="241"/>
      <c r="H899" s="241"/>
      <c r="I899" s="241"/>
      <c r="J899" s="241"/>
      <c r="K899" s="241"/>
      <c r="L899" s="241"/>
      <c r="M899" s="241"/>
      <c r="N899" s="241"/>
      <c r="O899" s="241"/>
      <c r="P899" s="241"/>
      <c r="Q899" s="241"/>
      <c r="R899" s="241"/>
      <c r="S899" s="241"/>
      <c r="T899" s="241"/>
      <c r="U899" s="241" t="s">
        <v>1028</v>
      </c>
      <c r="V899" s="241"/>
      <c r="W899" s="241"/>
      <c r="X899" s="241"/>
      <c r="Y899" s="241"/>
      <c r="Z899" s="241"/>
      <c r="AA899" s="241"/>
      <c r="AB899" s="241"/>
      <c r="AC899" s="241" t="s">
        <v>386</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row>
    <row r="900" spans="1:49" s="240" customFormat="1" ht="15" customHeight="1">
      <c r="A900" s="241"/>
      <c r="B900" s="241"/>
      <c r="C900" s="241"/>
      <c r="D900" s="241"/>
      <c r="E900" s="241"/>
      <c r="F900" s="241"/>
      <c r="G900" s="241"/>
      <c r="H900" s="241"/>
      <c r="I900" s="241"/>
      <c r="J900" s="241"/>
      <c r="K900" s="241"/>
      <c r="L900" s="241"/>
      <c r="M900" s="241"/>
      <c r="N900" s="241"/>
      <c r="O900" s="241"/>
      <c r="P900" s="241"/>
      <c r="Q900" s="241"/>
      <c r="R900" s="241"/>
      <c r="S900" s="241"/>
      <c r="T900" s="241"/>
      <c r="U900" s="241" t="s">
        <v>1029</v>
      </c>
      <c r="V900" s="241"/>
      <c r="W900" s="241"/>
      <c r="X900" s="241"/>
      <c r="Y900" s="241"/>
      <c r="Z900" s="241"/>
      <c r="AA900" s="241"/>
      <c r="AB900" s="241"/>
      <c r="AC900" s="241" t="s">
        <v>325</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row>
    <row r="901" spans="1:49" s="240" customFormat="1" ht="15" customHeight="1">
      <c r="A901" s="241"/>
      <c r="B901" s="241"/>
      <c r="C901" s="241"/>
      <c r="D901" s="241"/>
      <c r="E901" s="241"/>
      <c r="F901" s="241"/>
      <c r="G901" s="241"/>
      <c r="H901" s="241"/>
      <c r="I901" s="241"/>
      <c r="J901" s="241"/>
      <c r="K901" s="241"/>
      <c r="L901" s="241"/>
      <c r="M901" s="241"/>
      <c r="N901" s="241"/>
      <c r="O901" s="241"/>
      <c r="P901" s="241"/>
      <c r="Q901" s="241"/>
      <c r="R901" s="241"/>
      <c r="S901" s="241"/>
      <c r="T901" s="241"/>
      <c r="U901" s="241" t="s">
        <v>1030</v>
      </c>
      <c r="V901" s="241"/>
      <c r="W901" s="241"/>
      <c r="X901" s="241"/>
      <c r="Y901" s="241"/>
      <c r="Z901" s="241"/>
      <c r="AA901" s="241"/>
      <c r="AB901" s="241"/>
      <c r="AC901" s="241" t="s">
        <v>313</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row>
    <row r="902" spans="1:49" s="240" customFormat="1" ht="15" customHeight="1">
      <c r="A902" s="241"/>
      <c r="B902" s="241"/>
      <c r="C902" s="241"/>
      <c r="D902" s="241"/>
      <c r="E902" s="241"/>
      <c r="F902" s="241"/>
      <c r="G902" s="241"/>
      <c r="H902" s="241"/>
      <c r="I902" s="241"/>
      <c r="J902" s="241"/>
      <c r="K902" s="241"/>
      <c r="L902" s="241"/>
      <c r="M902" s="241"/>
      <c r="N902" s="241"/>
      <c r="O902" s="241"/>
      <c r="P902" s="241"/>
      <c r="Q902" s="241"/>
      <c r="R902" s="241"/>
      <c r="S902" s="241"/>
      <c r="T902" s="241"/>
      <c r="U902" s="241" t="s">
        <v>1031</v>
      </c>
      <c r="V902" s="241"/>
      <c r="W902" s="241"/>
      <c r="X902" s="241"/>
      <c r="Y902" s="241"/>
      <c r="Z902" s="241"/>
      <c r="AA902" s="241"/>
      <c r="AB902" s="241"/>
      <c r="AC902" s="241" t="s">
        <v>316</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row>
    <row r="903" spans="1:49" s="240" customFormat="1" ht="15" customHeight="1">
      <c r="A903" s="241"/>
      <c r="B903" s="241"/>
      <c r="C903" s="241"/>
      <c r="D903" s="241"/>
      <c r="E903" s="241"/>
      <c r="F903" s="241"/>
      <c r="G903" s="241"/>
      <c r="H903" s="241"/>
      <c r="I903" s="241"/>
      <c r="J903" s="241"/>
      <c r="K903" s="241"/>
      <c r="L903" s="241"/>
      <c r="M903" s="241"/>
      <c r="N903" s="241"/>
      <c r="O903" s="241"/>
      <c r="P903" s="241"/>
      <c r="Q903" s="241"/>
      <c r="R903" s="241"/>
      <c r="S903" s="241"/>
      <c r="T903" s="241"/>
      <c r="U903" s="241" t="s">
        <v>1032</v>
      </c>
      <c r="V903" s="241"/>
      <c r="W903" s="241"/>
      <c r="X903" s="241"/>
      <c r="Y903" s="241"/>
      <c r="Z903" s="241"/>
      <c r="AA903" s="241"/>
      <c r="AB903" s="241"/>
      <c r="AC903" s="241" t="s">
        <v>316</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row>
    <row r="904" spans="1:49" s="240" customFormat="1" ht="15" customHeight="1">
      <c r="A904" s="241"/>
      <c r="B904" s="241"/>
      <c r="C904" s="241"/>
      <c r="D904" s="241"/>
      <c r="E904" s="241"/>
      <c r="F904" s="241"/>
      <c r="G904" s="241"/>
      <c r="H904" s="241"/>
      <c r="I904" s="241"/>
      <c r="J904" s="241"/>
      <c r="K904" s="241"/>
      <c r="L904" s="241"/>
      <c r="M904" s="241"/>
      <c r="N904" s="241"/>
      <c r="O904" s="241"/>
      <c r="P904" s="241"/>
      <c r="Q904" s="241"/>
      <c r="R904" s="241"/>
      <c r="S904" s="241"/>
      <c r="T904" s="241"/>
      <c r="U904" s="241" t="s">
        <v>1033</v>
      </c>
      <c r="V904" s="241"/>
      <c r="W904" s="241"/>
      <c r="X904" s="241"/>
      <c r="Y904" s="241"/>
      <c r="Z904" s="241"/>
      <c r="AA904" s="241"/>
      <c r="AB904" s="241"/>
      <c r="AC904" s="241" t="s">
        <v>386</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row>
    <row r="905" spans="1:49" s="240" customFormat="1" ht="15" customHeight="1">
      <c r="A905" s="241"/>
      <c r="B905" s="241"/>
      <c r="C905" s="241"/>
      <c r="D905" s="241"/>
      <c r="E905" s="241"/>
      <c r="F905" s="241"/>
      <c r="G905" s="241"/>
      <c r="H905" s="241"/>
      <c r="I905" s="241"/>
      <c r="J905" s="241"/>
      <c r="K905" s="241"/>
      <c r="L905" s="241"/>
      <c r="M905" s="241"/>
      <c r="N905" s="241"/>
      <c r="O905" s="241"/>
      <c r="P905" s="241"/>
      <c r="Q905" s="241"/>
      <c r="R905" s="241"/>
      <c r="S905" s="241"/>
      <c r="T905" s="241"/>
      <c r="U905" s="241" t="s">
        <v>1034</v>
      </c>
      <c r="V905" s="241"/>
      <c r="W905" s="241"/>
      <c r="X905" s="241"/>
      <c r="Y905" s="241"/>
      <c r="Z905" s="241"/>
      <c r="AA905" s="241"/>
      <c r="AB905" s="241"/>
      <c r="AC905" s="241" t="s">
        <v>386</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row>
    <row r="906" spans="1:49" s="240" customFormat="1" ht="15" customHeight="1">
      <c r="A906" s="241"/>
      <c r="B906" s="241"/>
      <c r="C906" s="241"/>
      <c r="D906" s="241"/>
      <c r="E906" s="241"/>
      <c r="F906" s="241"/>
      <c r="G906" s="241"/>
      <c r="H906" s="241"/>
      <c r="I906" s="241"/>
      <c r="J906" s="241"/>
      <c r="K906" s="241"/>
      <c r="L906" s="241"/>
      <c r="M906" s="241"/>
      <c r="N906" s="241"/>
      <c r="O906" s="241"/>
      <c r="P906" s="241"/>
      <c r="Q906" s="241"/>
      <c r="R906" s="241"/>
      <c r="S906" s="241"/>
      <c r="T906" s="241"/>
      <c r="U906" s="241" t="s">
        <v>1035</v>
      </c>
      <c r="V906" s="241"/>
      <c r="W906" s="241"/>
      <c r="X906" s="241"/>
      <c r="Y906" s="241"/>
      <c r="Z906" s="241"/>
      <c r="AA906" s="241"/>
      <c r="AB906" s="241"/>
      <c r="AC906" s="241" t="s">
        <v>316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row>
    <row r="907" spans="1:49" s="240" customFormat="1" ht="15" customHeight="1">
      <c r="A907" s="241"/>
      <c r="B907" s="241"/>
      <c r="C907" s="241"/>
      <c r="D907" s="241"/>
      <c r="E907" s="241"/>
      <c r="F907" s="241"/>
      <c r="G907" s="241"/>
      <c r="H907" s="241"/>
      <c r="I907" s="241"/>
      <c r="J907" s="241"/>
      <c r="K907" s="241"/>
      <c r="L907" s="241"/>
      <c r="M907" s="241"/>
      <c r="N907" s="241"/>
      <c r="O907" s="241"/>
      <c r="P907" s="241"/>
      <c r="Q907" s="241"/>
      <c r="R907" s="241"/>
      <c r="S907" s="241"/>
      <c r="T907" s="241"/>
      <c r="U907" s="241" t="s">
        <v>1036</v>
      </c>
      <c r="V907" s="241"/>
      <c r="W907" s="241"/>
      <c r="X907" s="241"/>
      <c r="Y907" s="241"/>
      <c r="Z907" s="241"/>
      <c r="AA907" s="241"/>
      <c r="AB907" s="241"/>
      <c r="AC907" s="241" t="s">
        <v>313</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row>
    <row r="908" spans="1:49" s="240" customFormat="1" ht="15" customHeight="1">
      <c r="A908" s="241"/>
      <c r="B908" s="241"/>
      <c r="C908" s="241"/>
      <c r="D908" s="241"/>
      <c r="E908" s="241"/>
      <c r="F908" s="241"/>
      <c r="G908" s="241"/>
      <c r="H908" s="241"/>
      <c r="I908" s="241"/>
      <c r="J908" s="241"/>
      <c r="K908" s="241"/>
      <c r="L908" s="241"/>
      <c r="M908" s="241"/>
      <c r="N908" s="241"/>
      <c r="O908" s="241"/>
      <c r="P908" s="241"/>
      <c r="Q908" s="241"/>
      <c r="R908" s="241"/>
      <c r="S908" s="241"/>
      <c r="T908" s="241"/>
      <c r="U908" s="241" t="s">
        <v>1037</v>
      </c>
      <c r="V908" s="241"/>
      <c r="W908" s="241"/>
      <c r="X908" s="241"/>
      <c r="Y908" s="241"/>
      <c r="Z908" s="241"/>
      <c r="AA908" s="241"/>
      <c r="AB908" s="241"/>
      <c r="AC908" s="241" t="s">
        <v>350</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row>
    <row r="909" spans="1:49" s="240" customFormat="1" ht="15" customHeight="1">
      <c r="A909" s="241"/>
      <c r="B909" s="241"/>
      <c r="C909" s="241"/>
      <c r="D909" s="241"/>
      <c r="E909" s="241"/>
      <c r="F909" s="241"/>
      <c r="G909" s="241"/>
      <c r="H909" s="241"/>
      <c r="I909" s="241"/>
      <c r="J909" s="241"/>
      <c r="K909" s="241"/>
      <c r="L909" s="241"/>
      <c r="M909" s="241"/>
      <c r="N909" s="241"/>
      <c r="O909" s="241"/>
      <c r="P909" s="241"/>
      <c r="Q909" s="241"/>
      <c r="R909" s="241"/>
      <c r="S909" s="241"/>
      <c r="T909" s="241"/>
      <c r="U909" s="241" t="s">
        <v>1038</v>
      </c>
      <c r="V909" s="241"/>
      <c r="W909" s="241"/>
      <c r="X909" s="241"/>
      <c r="Y909" s="241"/>
      <c r="Z909" s="241"/>
      <c r="AA909" s="241"/>
      <c r="AB909" s="241"/>
      <c r="AC909" s="241" t="s">
        <v>325</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row>
    <row r="910" spans="1:49" s="240" customFormat="1" ht="15" customHeight="1">
      <c r="A910" s="241"/>
      <c r="B910" s="241"/>
      <c r="C910" s="241"/>
      <c r="D910" s="241"/>
      <c r="E910" s="241"/>
      <c r="F910" s="241"/>
      <c r="G910" s="241"/>
      <c r="H910" s="241"/>
      <c r="I910" s="241"/>
      <c r="J910" s="241"/>
      <c r="K910" s="241"/>
      <c r="L910" s="241"/>
      <c r="M910" s="241"/>
      <c r="N910" s="241"/>
      <c r="O910" s="241"/>
      <c r="P910" s="241"/>
      <c r="Q910" s="241"/>
      <c r="R910" s="241"/>
      <c r="S910" s="241"/>
      <c r="T910" s="241"/>
      <c r="U910" s="241" t="s">
        <v>289</v>
      </c>
      <c r="V910" s="241"/>
      <c r="W910" s="241"/>
      <c r="X910" s="241"/>
      <c r="Y910" s="241"/>
      <c r="Z910" s="241"/>
      <c r="AA910" s="241"/>
      <c r="AB910" s="241"/>
      <c r="AC910" s="241" t="s">
        <v>350</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row>
    <row r="911" spans="1:49" s="240" customFormat="1" ht="15" customHeight="1">
      <c r="A911" s="241"/>
      <c r="B911" s="241"/>
      <c r="C911" s="241"/>
      <c r="D911" s="241"/>
      <c r="E911" s="241"/>
      <c r="F911" s="241"/>
      <c r="G911" s="241"/>
      <c r="H911" s="241"/>
      <c r="I911" s="241"/>
      <c r="J911" s="241"/>
      <c r="K911" s="241"/>
      <c r="L911" s="241"/>
      <c r="M911" s="241"/>
      <c r="N911" s="241"/>
      <c r="O911" s="241"/>
      <c r="P911" s="241"/>
      <c r="Q911" s="241"/>
      <c r="R911" s="241"/>
      <c r="S911" s="241"/>
      <c r="T911" s="241"/>
      <c r="U911" s="241" t="s">
        <v>1039</v>
      </c>
      <c r="V911" s="241"/>
      <c r="W911" s="241"/>
      <c r="X911" s="241"/>
      <c r="Y911" s="241"/>
      <c r="Z911" s="241"/>
      <c r="AA911" s="241"/>
      <c r="AB911" s="241"/>
      <c r="AC911" s="241" t="s">
        <v>316</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row>
    <row r="912" spans="1:49" s="240" customFormat="1" ht="15" customHeight="1">
      <c r="A912" s="241"/>
      <c r="B912" s="241"/>
      <c r="C912" s="241"/>
      <c r="D912" s="241"/>
      <c r="E912" s="241"/>
      <c r="F912" s="241"/>
      <c r="G912" s="241"/>
      <c r="H912" s="241"/>
      <c r="I912" s="241"/>
      <c r="J912" s="241"/>
      <c r="K912" s="241"/>
      <c r="L912" s="241"/>
      <c r="M912" s="241"/>
      <c r="N912" s="241"/>
      <c r="O912" s="241"/>
      <c r="P912" s="241"/>
      <c r="Q912" s="241"/>
      <c r="R912" s="241"/>
      <c r="S912" s="241"/>
      <c r="T912" s="241"/>
      <c r="U912" s="241" t="s">
        <v>1040</v>
      </c>
      <c r="V912" s="241"/>
      <c r="W912" s="241"/>
      <c r="X912" s="241"/>
      <c r="Y912" s="241"/>
      <c r="Z912" s="241"/>
      <c r="AA912" s="241"/>
      <c r="AB912" s="241"/>
      <c r="AC912" s="241" t="s">
        <v>311</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row>
    <row r="913" spans="1:49" s="240" customFormat="1" ht="15" customHeight="1">
      <c r="A913" s="241"/>
      <c r="B913" s="241"/>
      <c r="C913" s="241"/>
      <c r="D913" s="241"/>
      <c r="E913" s="241"/>
      <c r="F913" s="241"/>
      <c r="G913" s="241"/>
      <c r="H913" s="241"/>
      <c r="I913" s="241"/>
      <c r="J913" s="241"/>
      <c r="K913" s="241"/>
      <c r="L913" s="241"/>
      <c r="M913" s="241"/>
      <c r="N913" s="241"/>
      <c r="O913" s="241"/>
      <c r="P913" s="241"/>
      <c r="Q913" s="241"/>
      <c r="R913" s="241"/>
      <c r="S913" s="241"/>
      <c r="T913" s="241"/>
      <c r="U913" s="241" t="s">
        <v>1041</v>
      </c>
      <c r="V913" s="241"/>
      <c r="W913" s="241"/>
      <c r="X913" s="241"/>
      <c r="Y913" s="241"/>
      <c r="Z913" s="241"/>
      <c r="AA913" s="241"/>
      <c r="AB913" s="241"/>
      <c r="AC913" s="241" t="s">
        <v>325</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row>
    <row r="914" spans="1:49" s="240" customFormat="1" ht="15" customHeight="1">
      <c r="A914" s="241"/>
      <c r="B914" s="241"/>
      <c r="C914" s="241"/>
      <c r="D914" s="241"/>
      <c r="E914" s="241"/>
      <c r="F914" s="241"/>
      <c r="G914" s="241"/>
      <c r="H914" s="241"/>
      <c r="I914" s="241"/>
      <c r="J914" s="241"/>
      <c r="K914" s="241"/>
      <c r="L914" s="241"/>
      <c r="M914" s="241"/>
      <c r="N914" s="241"/>
      <c r="O914" s="241"/>
      <c r="P914" s="241"/>
      <c r="Q914" s="241"/>
      <c r="R914" s="241"/>
      <c r="S914" s="241"/>
      <c r="T914" s="241"/>
      <c r="U914" s="241" t="s">
        <v>1042</v>
      </c>
      <c r="V914" s="241"/>
      <c r="W914" s="241"/>
      <c r="X914" s="241"/>
      <c r="Y914" s="241"/>
      <c r="Z914" s="241"/>
      <c r="AA914" s="241"/>
      <c r="AB914" s="241"/>
      <c r="AC914" s="241" t="s">
        <v>316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row>
    <row r="915" spans="1:49" s="240" customFormat="1" ht="15" customHeight="1">
      <c r="A915" s="241"/>
      <c r="B915" s="241"/>
      <c r="C915" s="241"/>
      <c r="D915" s="241"/>
      <c r="E915" s="241"/>
      <c r="F915" s="241"/>
      <c r="G915" s="241"/>
      <c r="H915" s="241"/>
      <c r="I915" s="241"/>
      <c r="J915" s="241"/>
      <c r="K915" s="241"/>
      <c r="L915" s="241"/>
      <c r="M915" s="241"/>
      <c r="N915" s="241"/>
      <c r="O915" s="241"/>
      <c r="P915" s="241"/>
      <c r="Q915" s="241"/>
      <c r="R915" s="241"/>
      <c r="S915" s="241"/>
      <c r="T915" s="241"/>
      <c r="U915" s="241" t="s">
        <v>1043</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row>
    <row r="916" spans="1:49" s="240" customFormat="1" ht="15" customHeight="1">
      <c r="A916" s="241"/>
      <c r="B916" s="241"/>
      <c r="C916" s="241"/>
      <c r="D916" s="241"/>
      <c r="E916" s="241"/>
      <c r="F916" s="241"/>
      <c r="G916" s="241"/>
      <c r="H916" s="241"/>
      <c r="I916" s="241"/>
      <c r="J916" s="241"/>
      <c r="K916" s="241"/>
      <c r="L916" s="241"/>
      <c r="M916" s="241"/>
      <c r="N916" s="241"/>
      <c r="O916" s="241"/>
      <c r="P916" s="241"/>
      <c r="Q916" s="241"/>
      <c r="R916" s="241"/>
      <c r="S916" s="241"/>
      <c r="T916" s="241"/>
      <c r="U916" s="241" t="s">
        <v>1044</v>
      </c>
      <c r="V916" s="241"/>
      <c r="W916" s="241"/>
      <c r="X916" s="241"/>
      <c r="Y916" s="241"/>
      <c r="Z916" s="241"/>
      <c r="AA916" s="241"/>
      <c r="AB916" s="241"/>
      <c r="AC916" s="241" t="s">
        <v>316</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row>
    <row r="917" spans="1:49" s="240" customFormat="1" ht="15" customHeight="1">
      <c r="A917" s="241"/>
      <c r="B917" s="241"/>
      <c r="C917" s="241"/>
      <c r="D917" s="241"/>
      <c r="E917" s="241"/>
      <c r="F917" s="241"/>
      <c r="G917" s="241"/>
      <c r="H917" s="241"/>
      <c r="I917" s="241"/>
      <c r="J917" s="241"/>
      <c r="K917" s="241"/>
      <c r="L917" s="241"/>
      <c r="M917" s="241"/>
      <c r="N917" s="241"/>
      <c r="O917" s="241"/>
      <c r="P917" s="241"/>
      <c r="Q917" s="241"/>
      <c r="R917" s="241"/>
      <c r="S917" s="241"/>
      <c r="T917" s="241"/>
      <c r="U917" s="241" t="s">
        <v>1045</v>
      </c>
      <c r="V917" s="241"/>
      <c r="W917" s="241"/>
      <c r="X917" s="241"/>
      <c r="Y917" s="241"/>
      <c r="Z917" s="241"/>
      <c r="AA917" s="241"/>
      <c r="AB917" s="241"/>
      <c r="AC917" s="241" t="s">
        <v>313</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row>
    <row r="918" spans="1:49" s="240" customFormat="1" ht="15" customHeight="1">
      <c r="A918" s="241"/>
      <c r="B918" s="241"/>
      <c r="C918" s="241"/>
      <c r="D918" s="241"/>
      <c r="E918" s="241"/>
      <c r="F918" s="241"/>
      <c r="G918" s="241"/>
      <c r="H918" s="241"/>
      <c r="I918" s="241"/>
      <c r="J918" s="241"/>
      <c r="K918" s="241"/>
      <c r="L918" s="241"/>
      <c r="M918" s="241"/>
      <c r="N918" s="241"/>
      <c r="O918" s="241"/>
      <c r="P918" s="241"/>
      <c r="Q918" s="241"/>
      <c r="R918" s="241"/>
      <c r="S918" s="241"/>
      <c r="T918" s="241"/>
      <c r="U918" s="241" t="s">
        <v>1046</v>
      </c>
      <c r="V918" s="241"/>
      <c r="W918" s="241"/>
      <c r="X918" s="241"/>
      <c r="Y918" s="241"/>
      <c r="Z918" s="241"/>
      <c r="AA918" s="241"/>
      <c r="AB918" s="241"/>
      <c r="AC918" s="241" t="s">
        <v>325</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row>
    <row r="919" spans="1:49" s="240" customFormat="1" ht="15" customHeight="1">
      <c r="A919" s="241"/>
      <c r="B919" s="241"/>
      <c r="C919" s="241"/>
      <c r="D919" s="241"/>
      <c r="E919" s="241"/>
      <c r="F919" s="241"/>
      <c r="G919" s="241"/>
      <c r="H919" s="241"/>
      <c r="I919" s="241"/>
      <c r="J919" s="241"/>
      <c r="K919" s="241"/>
      <c r="L919" s="241"/>
      <c r="M919" s="241"/>
      <c r="N919" s="241"/>
      <c r="O919" s="241"/>
      <c r="P919" s="241"/>
      <c r="Q919" s="241"/>
      <c r="R919" s="241"/>
      <c r="S919" s="241"/>
      <c r="T919" s="241"/>
      <c r="U919" s="241" t="s">
        <v>1047</v>
      </c>
      <c r="V919" s="241"/>
      <c r="W919" s="241"/>
      <c r="X919" s="241"/>
      <c r="Y919" s="241"/>
      <c r="Z919" s="241"/>
      <c r="AA919" s="241"/>
      <c r="AB919" s="241"/>
      <c r="AC919" s="241" t="s">
        <v>313</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row>
    <row r="920" spans="1:49" s="240" customFormat="1" ht="15" customHeight="1">
      <c r="A920" s="241"/>
      <c r="B920" s="241"/>
      <c r="C920" s="241"/>
      <c r="D920" s="241"/>
      <c r="E920" s="241"/>
      <c r="F920" s="241"/>
      <c r="G920" s="241"/>
      <c r="H920" s="241"/>
      <c r="I920" s="241"/>
      <c r="J920" s="241"/>
      <c r="K920" s="241"/>
      <c r="L920" s="241"/>
      <c r="M920" s="241"/>
      <c r="N920" s="241"/>
      <c r="O920" s="241"/>
      <c r="P920" s="241"/>
      <c r="Q920" s="241"/>
      <c r="R920" s="241"/>
      <c r="S920" s="241"/>
      <c r="T920" s="241"/>
      <c r="U920" s="241" t="s">
        <v>1048</v>
      </c>
      <c r="V920" s="241"/>
      <c r="W920" s="241"/>
      <c r="X920" s="241"/>
      <c r="Y920" s="241"/>
      <c r="Z920" s="241"/>
      <c r="AA920" s="241"/>
      <c r="AB920" s="241"/>
      <c r="AC920" s="241" t="s">
        <v>325</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row>
    <row r="921" spans="1:49" s="240" customFormat="1" ht="15" customHeight="1">
      <c r="A921" s="241"/>
      <c r="B921" s="241"/>
      <c r="C921" s="241"/>
      <c r="D921" s="241"/>
      <c r="E921" s="241"/>
      <c r="F921" s="241"/>
      <c r="G921" s="241"/>
      <c r="H921" s="241"/>
      <c r="I921" s="241"/>
      <c r="J921" s="241"/>
      <c r="K921" s="241"/>
      <c r="L921" s="241"/>
      <c r="M921" s="241"/>
      <c r="N921" s="241"/>
      <c r="O921" s="241"/>
      <c r="P921" s="241"/>
      <c r="Q921" s="241"/>
      <c r="R921" s="241"/>
      <c r="S921" s="241"/>
      <c r="T921" s="241"/>
      <c r="U921" s="241" t="s">
        <v>1049</v>
      </c>
      <c r="V921" s="241"/>
      <c r="W921" s="241"/>
      <c r="X921" s="241"/>
      <c r="Y921" s="241"/>
      <c r="Z921" s="241"/>
      <c r="AA921" s="241"/>
      <c r="AB921" s="241"/>
      <c r="AC921" s="241" t="s">
        <v>316</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row>
    <row r="922" spans="1:49" s="240" customFormat="1" ht="15" customHeight="1">
      <c r="A922" s="241"/>
      <c r="B922" s="241"/>
      <c r="C922" s="241"/>
      <c r="D922" s="241"/>
      <c r="E922" s="241"/>
      <c r="F922" s="241"/>
      <c r="G922" s="241"/>
      <c r="H922" s="241"/>
      <c r="I922" s="241"/>
      <c r="J922" s="241"/>
      <c r="K922" s="241"/>
      <c r="L922" s="241"/>
      <c r="M922" s="241"/>
      <c r="N922" s="241"/>
      <c r="O922" s="241"/>
      <c r="P922" s="241"/>
      <c r="Q922" s="241"/>
      <c r="R922" s="241"/>
      <c r="S922" s="241"/>
      <c r="T922" s="241"/>
      <c r="U922" s="241" t="s">
        <v>1050</v>
      </c>
      <c r="V922" s="241"/>
      <c r="W922" s="241"/>
      <c r="X922" s="241"/>
      <c r="Y922" s="241"/>
      <c r="Z922" s="241"/>
      <c r="AA922" s="241"/>
      <c r="AB922" s="241"/>
      <c r="AC922" s="241" t="s">
        <v>313</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row>
    <row r="923" spans="1:49" s="240" customFormat="1" ht="15" customHeight="1">
      <c r="A923" s="241"/>
      <c r="B923" s="241"/>
      <c r="C923" s="241"/>
      <c r="D923" s="241"/>
      <c r="E923" s="241"/>
      <c r="F923" s="241"/>
      <c r="G923" s="241"/>
      <c r="H923" s="241"/>
      <c r="I923" s="241"/>
      <c r="J923" s="241"/>
      <c r="K923" s="241"/>
      <c r="L923" s="241"/>
      <c r="M923" s="241"/>
      <c r="N923" s="241"/>
      <c r="O923" s="241"/>
      <c r="P923" s="241"/>
      <c r="Q923" s="241"/>
      <c r="R923" s="241"/>
      <c r="S923" s="241"/>
      <c r="T923" s="241"/>
      <c r="U923" s="241" t="s">
        <v>1051</v>
      </c>
      <c r="V923" s="241"/>
      <c r="W923" s="241"/>
      <c r="X923" s="241"/>
      <c r="Y923" s="241"/>
      <c r="Z923" s="241"/>
      <c r="AA923" s="241"/>
      <c r="AB923" s="241"/>
      <c r="AC923" s="241" t="s">
        <v>386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row>
    <row r="924" spans="1:49" s="240" customFormat="1" ht="15" customHeight="1">
      <c r="A924" s="241"/>
      <c r="B924" s="241"/>
      <c r="C924" s="241"/>
      <c r="D924" s="241"/>
      <c r="E924" s="241"/>
      <c r="F924" s="241"/>
      <c r="G924" s="241"/>
      <c r="H924" s="241"/>
      <c r="I924" s="241"/>
      <c r="J924" s="241"/>
      <c r="K924" s="241"/>
      <c r="L924" s="241"/>
      <c r="M924" s="241"/>
      <c r="N924" s="241"/>
      <c r="O924" s="241"/>
      <c r="P924" s="241"/>
      <c r="Q924" s="241"/>
      <c r="R924" s="241"/>
      <c r="S924" s="241"/>
      <c r="T924" s="241"/>
      <c r="U924" s="241" t="s">
        <v>1052</v>
      </c>
      <c r="V924" s="241"/>
      <c r="W924" s="241"/>
      <c r="X924" s="241"/>
      <c r="Y924" s="241"/>
      <c r="Z924" s="241"/>
      <c r="AA924" s="241"/>
      <c r="AB924" s="241"/>
      <c r="AC924" s="241" t="s">
        <v>311</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row>
    <row r="925" spans="1:49" s="240" customFormat="1" ht="15" customHeight="1">
      <c r="A925" s="241"/>
      <c r="B925" s="241"/>
      <c r="C925" s="241"/>
      <c r="D925" s="241"/>
      <c r="E925" s="241"/>
      <c r="F925" s="241"/>
      <c r="G925" s="241"/>
      <c r="H925" s="241"/>
      <c r="I925" s="241"/>
      <c r="J925" s="241"/>
      <c r="K925" s="241"/>
      <c r="L925" s="241"/>
      <c r="M925" s="241"/>
      <c r="N925" s="241"/>
      <c r="O925" s="241"/>
      <c r="P925" s="241"/>
      <c r="Q925" s="241"/>
      <c r="R925" s="241"/>
      <c r="S925" s="241"/>
      <c r="T925" s="241"/>
      <c r="U925" s="241" t="s">
        <v>1053</v>
      </c>
      <c r="V925" s="241"/>
      <c r="W925" s="241"/>
      <c r="X925" s="241"/>
      <c r="Y925" s="241"/>
      <c r="Z925" s="241"/>
      <c r="AA925" s="241"/>
      <c r="AB925" s="241"/>
      <c r="AC925" s="241" t="s">
        <v>325</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row>
    <row r="926" spans="1:49" s="240" customFormat="1" ht="15" customHeight="1">
      <c r="A926" s="241"/>
      <c r="B926" s="241"/>
      <c r="C926" s="241"/>
      <c r="D926" s="241"/>
      <c r="E926" s="241"/>
      <c r="F926" s="241"/>
      <c r="G926" s="241"/>
      <c r="H926" s="241"/>
      <c r="I926" s="241"/>
      <c r="J926" s="241"/>
      <c r="K926" s="241"/>
      <c r="L926" s="241"/>
      <c r="M926" s="241"/>
      <c r="N926" s="241"/>
      <c r="O926" s="241"/>
      <c r="P926" s="241"/>
      <c r="Q926" s="241"/>
      <c r="R926" s="241"/>
      <c r="S926" s="241"/>
      <c r="T926" s="241"/>
      <c r="U926" s="241" t="s">
        <v>1054</v>
      </c>
      <c r="V926" s="241"/>
      <c r="W926" s="241"/>
      <c r="X926" s="241"/>
      <c r="Y926" s="241"/>
      <c r="Z926" s="241"/>
      <c r="AA926" s="241"/>
      <c r="AB926" s="241"/>
      <c r="AC926" s="241" t="s">
        <v>313</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row>
    <row r="927" spans="1:49" s="240" customFormat="1" ht="15" customHeight="1">
      <c r="A927" s="241"/>
      <c r="B927" s="241"/>
      <c r="C927" s="241"/>
      <c r="D927" s="241"/>
      <c r="E927" s="241"/>
      <c r="F927" s="241"/>
      <c r="G927" s="241"/>
      <c r="H927" s="241"/>
      <c r="I927" s="241"/>
      <c r="J927" s="241"/>
      <c r="K927" s="241"/>
      <c r="L927" s="241"/>
      <c r="M927" s="241"/>
      <c r="N927" s="241"/>
      <c r="O927" s="241"/>
      <c r="P927" s="241"/>
      <c r="Q927" s="241"/>
      <c r="R927" s="241"/>
      <c r="S927" s="241"/>
      <c r="T927" s="241"/>
      <c r="U927" s="241" t="s">
        <v>1055</v>
      </c>
      <c r="V927" s="241"/>
      <c r="W927" s="241"/>
      <c r="X927" s="241"/>
      <c r="Y927" s="241"/>
      <c r="Z927" s="241"/>
      <c r="AA927" s="241"/>
      <c r="AB927" s="241"/>
      <c r="AC927" s="241" t="s">
        <v>316</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row>
    <row r="928" spans="1:49" s="240" customFormat="1" ht="15" customHeight="1">
      <c r="A928" s="241"/>
      <c r="B928" s="241"/>
      <c r="C928" s="241"/>
      <c r="D928" s="241"/>
      <c r="E928" s="241"/>
      <c r="F928" s="241"/>
      <c r="G928" s="241"/>
      <c r="H928" s="241"/>
      <c r="I928" s="241"/>
      <c r="J928" s="241"/>
      <c r="K928" s="241"/>
      <c r="L928" s="241"/>
      <c r="M928" s="241"/>
      <c r="N928" s="241"/>
      <c r="O928" s="241"/>
      <c r="P928" s="241"/>
      <c r="Q928" s="241"/>
      <c r="R928" s="241"/>
      <c r="S928" s="241"/>
      <c r="T928" s="241"/>
      <c r="U928" s="241" t="s">
        <v>1056</v>
      </c>
      <c r="V928" s="241"/>
      <c r="W928" s="241"/>
      <c r="X928" s="241"/>
      <c r="Y928" s="241"/>
      <c r="Z928" s="241"/>
      <c r="AA928" s="241"/>
      <c r="AB928" s="241"/>
      <c r="AC928" s="241" t="s">
        <v>316</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row>
    <row r="929" spans="1:49" s="240" customFormat="1" ht="15" customHeight="1">
      <c r="A929" s="241"/>
      <c r="B929" s="241"/>
      <c r="C929" s="241"/>
      <c r="D929" s="241"/>
      <c r="E929" s="241"/>
      <c r="F929" s="241"/>
      <c r="G929" s="241"/>
      <c r="H929" s="241"/>
      <c r="I929" s="241"/>
      <c r="J929" s="241"/>
      <c r="K929" s="241"/>
      <c r="L929" s="241"/>
      <c r="M929" s="241"/>
      <c r="N929" s="241"/>
      <c r="O929" s="241"/>
      <c r="P929" s="241"/>
      <c r="Q929" s="241"/>
      <c r="R929" s="241"/>
      <c r="S929" s="241"/>
      <c r="T929" s="241"/>
      <c r="U929" s="241" t="s">
        <v>1057</v>
      </c>
      <c r="V929" s="241"/>
      <c r="W929" s="241"/>
      <c r="X929" s="241"/>
      <c r="Y929" s="241"/>
      <c r="Z929" s="241"/>
      <c r="AA929" s="241"/>
      <c r="AB929" s="241"/>
      <c r="AC929" s="241" t="s">
        <v>311</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row>
    <row r="930" spans="1:49" s="240" customFormat="1" ht="15" customHeight="1">
      <c r="A930" s="241"/>
      <c r="B930" s="241"/>
      <c r="C930" s="241"/>
      <c r="D930" s="241"/>
      <c r="E930" s="241"/>
      <c r="F930" s="241"/>
      <c r="G930" s="241"/>
      <c r="H930" s="241"/>
      <c r="I930" s="241"/>
      <c r="J930" s="241"/>
      <c r="K930" s="241"/>
      <c r="L930" s="241"/>
      <c r="M930" s="241"/>
      <c r="N930" s="241"/>
      <c r="O930" s="241"/>
      <c r="P930" s="241"/>
      <c r="Q930" s="241"/>
      <c r="R930" s="241"/>
      <c r="S930" s="241"/>
      <c r="T930" s="241"/>
      <c r="U930" s="241" t="s">
        <v>1058</v>
      </c>
      <c r="V930" s="241"/>
      <c r="W930" s="241"/>
      <c r="X930" s="241"/>
      <c r="Y930" s="241"/>
      <c r="Z930" s="241"/>
      <c r="AA930" s="241"/>
      <c r="AB930" s="241"/>
      <c r="AC930" s="241" t="s">
        <v>325</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row>
    <row r="931" spans="1:49" s="240" customFormat="1" ht="15" customHeight="1">
      <c r="A931" s="241"/>
      <c r="B931" s="241"/>
      <c r="C931" s="241"/>
      <c r="D931" s="241"/>
      <c r="E931" s="241"/>
      <c r="F931" s="241"/>
      <c r="G931" s="241"/>
      <c r="H931" s="241"/>
      <c r="I931" s="241"/>
      <c r="J931" s="241"/>
      <c r="K931" s="241"/>
      <c r="L931" s="241"/>
      <c r="M931" s="241"/>
      <c r="N931" s="241"/>
      <c r="O931" s="241"/>
      <c r="P931" s="241"/>
      <c r="Q931" s="241"/>
      <c r="R931" s="241"/>
      <c r="S931" s="241"/>
      <c r="T931" s="241"/>
      <c r="U931" s="241" t="s">
        <v>1059</v>
      </c>
      <c r="V931" s="241"/>
      <c r="W931" s="241"/>
      <c r="X931" s="241"/>
      <c r="Y931" s="241"/>
      <c r="Z931" s="241"/>
      <c r="AA931" s="241"/>
      <c r="AB931" s="241"/>
      <c r="AC931" s="241" t="s">
        <v>316</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row>
    <row r="932" spans="1:49" s="240" customFormat="1" ht="15" customHeight="1">
      <c r="A932" s="241"/>
      <c r="B932" s="241"/>
      <c r="C932" s="241"/>
      <c r="D932" s="241"/>
      <c r="E932" s="241"/>
      <c r="F932" s="241"/>
      <c r="G932" s="241"/>
      <c r="H932" s="241"/>
      <c r="I932" s="241"/>
      <c r="J932" s="241"/>
      <c r="K932" s="241"/>
      <c r="L932" s="241"/>
      <c r="M932" s="241"/>
      <c r="N932" s="241"/>
      <c r="O932" s="241"/>
      <c r="P932" s="241"/>
      <c r="Q932" s="241"/>
      <c r="R932" s="241"/>
      <c r="S932" s="241"/>
      <c r="T932" s="241"/>
      <c r="U932" s="241" t="s">
        <v>1060</v>
      </c>
      <c r="V932" s="241"/>
      <c r="W932" s="241"/>
      <c r="X932" s="241"/>
      <c r="Y932" s="241"/>
      <c r="Z932" s="241"/>
      <c r="AA932" s="241"/>
      <c r="AB932" s="241"/>
      <c r="AC932" s="241" t="s">
        <v>325</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row>
    <row r="933" spans="1:49" s="240" customFormat="1" ht="15" customHeight="1">
      <c r="A933" s="241"/>
      <c r="B933" s="241"/>
      <c r="C933" s="241"/>
      <c r="D933" s="241"/>
      <c r="E933" s="241"/>
      <c r="F933" s="241"/>
      <c r="G933" s="241"/>
      <c r="H933" s="241"/>
      <c r="I933" s="241"/>
      <c r="J933" s="241"/>
      <c r="K933" s="241"/>
      <c r="L933" s="241"/>
      <c r="M933" s="241"/>
      <c r="N933" s="241"/>
      <c r="O933" s="241"/>
      <c r="P933" s="241"/>
      <c r="Q933" s="241"/>
      <c r="R933" s="241"/>
      <c r="S933" s="241"/>
      <c r="T933" s="241"/>
      <c r="U933" s="241" t="s">
        <v>1061</v>
      </c>
      <c r="V933" s="241"/>
      <c r="W933" s="241"/>
      <c r="X933" s="241"/>
      <c r="Y933" s="241"/>
      <c r="Z933" s="241"/>
      <c r="AA933" s="241"/>
      <c r="AB933" s="241"/>
      <c r="AC933" s="241" t="s">
        <v>325</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row>
    <row r="934" spans="1:49" s="240" customFormat="1" ht="15" customHeight="1">
      <c r="A934" s="241"/>
      <c r="B934" s="241"/>
      <c r="C934" s="241"/>
      <c r="D934" s="241"/>
      <c r="E934" s="241"/>
      <c r="F934" s="241"/>
      <c r="G934" s="241"/>
      <c r="H934" s="241"/>
      <c r="I934" s="241"/>
      <c r="J934" s="241"/>
      <c r="K934" s="241"/>
      <c r="L934" s="241"/>
      <c r="M934" s="241"/>
      <c r="N934" s="241"/>
      <c r="O934" s="241"/>
      <c r="P934" s="241"/>
      <c r="Q934" s="241"/>
      <c r="R934" s="241"/>
      <c r="S934" s="241"/>
      <c r="T934" s="241"/>
      <c r="U934" s="241" t="s">
        <v>1062</v>
      </c>
      <c r="V934" s="241"/>
      <c r="W934" s="241"/>
      <c r="X934" s="241"/>
      <c r="Y934" s="241"/>
      <c r="Z934" s="241"/>
      <c r="AA934" s="241"/>
      <c r="AB934" s="241"/>
      <c r="AC934" s="241" t="s">
        <v>325</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row>
    <row r="935" spans="1:49" s="240" customFormat="1" ht="15" customHeight="1">
      <c r="A935" s="241"/>
      <c r="B935" s="241"/>
      <c r="C935" s="241"/>
      <c r="D935" s="241"/>
      <c r="E935" s="241"/>
      <c r="F935" s="241"/>
      <c r="G935" s="241"/>
      <c r="H935" s="241"/>
      <c r="I935" s="241"/>
      <c r="J935" s="241"/>
      <c r="K935" s="241"/>
      <c r="L935" s="241"/>
      <c r="M935" s="241"/>
      <c r="N935" s="241"/>
      <c r="O935" s="241"/>
      <c r="P935" s="241"/>
      <c r="Q935" s="241"/>
      <c r="R935" s="241"/>
      <c r="S935" s="241"/>
      <c r="T935" s="241"/>
      <c r="U935" s="241" t="s">
        <v>1063</v>
      </c>
      <c r="V935" s="241"/>
      <c r="W935" s="241"/>
      <c r="X935" s="241"/>
      <c r="Y935" s="241"/>
      <c r="Z935" s="241"/>
      <c r="AA935" s="241"/>
      <c r="AB935" s="241"/>
      <c r="AC935" s="241" t="s">
        <v>325</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row>
    <row r="936" spans="1:49" s="240" customFormat="1" ht="15" customHeight="1">
      <c r="A936" s="241"/>
      <c r="B936" s="241"/>
      <c r="C936" s="241"/>
      <c r="D936" s="241"/>
      <c r="E936" s="241"/>
      <c r="F936" s="241"/>
      <c r="G936" s="241"/>
      <c r="H936" s="241"/>
      <c r="I936" s="241"/>
      <c r="J936" s="241"/>
      <c r="K936" s="241"/>
      <c r="L936" s="241"/>
      <c r="M936" s="241"/>
      <c r="N936" s="241"/>
      <c r="O936" s="241"/>
      <c r="P936" s="241"/>
      <c r="Q936" s="241"/>
      <c r="R936" s="241"/>
      <c r="S936" s="241"/>
      <c r="T936" s="241"/>
      <c r="U936" s="241" t="s">
        <v>1064</v>
      </c>
      <c r="V936" s="241"/>
      <c r="W936" s="241"/>
      <c r="X936" s="241"/>
      <c r="Y936" s="241"/>
      <c r="Z936" s="241"/>
      <c r="AA936" s="241"/>
      <c r="AB936" s="241"/>
      <c r="AC936" s="241" t="s">
        <v>325</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row>
    <row r="937" spans="1:49" s="240" customFormat="1" ht="15" customHeight="1">
      <c r="A937" s="241"/>
      <c r="B937" s="241"/>
      <c r="C937" s="241"/>
      <c r="D937" s="241"/>
      <c r="E937" s="241"/>
      <c r="F937" s="241"/>
      <c r="G937" s="241"/>
      <c r="H937" s="241"/>
      <c r="I937" s="241"/>
      <c r="J937" s="241"/>
      <c r="K937" s="241"/>
      <c r="L937" s="241"/>
      <c r="M937" s="241"/>
      <c r="N937" s="241"/>
      <c r="O937" s="241"/>
      <c r="P937" s="241"/>
      <c r="Q937" s="241"/>
      <c r="R937" s="241"/>
      <c r="S937" s="241"/>
      <c r="T937" s="241"/>
      <c r="U937" s="241" t="s">
        <v>1065</v>
      </c>
      <c r="V937" s="241"/>
      <c r="W937" s="241"/>
      <c r="X937" s="241"/>
      <c r="Y937" s="241"/>
      <c r="Z937" s="241"/>
      <c r="AA937" s="241"/>
      <c r="AB937" s="241"/>
      <c r="AC937" s="241" t="s">
        <v>325</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row>
    <row r="938" spans="1:49" s="240" customFormat="1" ht="15" customHeight="1">
      <c r="A938" s="241"/>
      <c r="B938" s="241"/>
      <c r="C938" s="241"/>
      <c r="D938" s="241"/>
      <c r="E938" s="241"/>
      <c r="F938" s="241"/>
      <c r="G938" s="241"/>
      <c r="H938" s="241"/>
      <c r="I938" s="241"/>
      <c r="J938" s="241"/>
      <c r="K938" s="241"/>
      <c r="L938" s="241"/>
      <c r="M938" s="241"/>
      <c r="N938" s="241"/>
      <c r="O938" s="241"/>
      <c r="P938" s="241"/>
      <c r="Q938" s="241"/>
      <c r="R938" s="241"/>
      <c r="S938" s="241"/>
      <c r="T938" s="241"/>
      <c r="U938" s="241" t="s">
        <v>1066</v>
      </c>
      <c r="V938" s="241"/>
      <c r="W938" s="241"/>
      <c r="X938" s="241"/>
      <c r="Y938" s="241"/>
      <c r="Z938" s="241"/>
      <c r="AA938" s="241"/>
      <c r="AB938" s="241"/>
      <c r="AC938" s="241" t="s">
        <v>316</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row>
    <row r="939" spans="1:49" s="240" customFormat="1" ht="15" customHeight="1">
      <c r="A939" s="241"/>
      <c r="B939" s="241"/>
      <c r="C939" s="241"/>
      <c r="D939" s="241"/>
      <c r="E939" s="241"/>
      <c r="F939" s="241"/>
      <c r="G939" s="241"/>
      <c r="H939" s="241"/>
      <c r="I939" s="241"/>
      <c r="J939" s="241"/>
      <c r="K939" s="241"/>
      <c r="L939" s="241"/>
      <c r="M939" s="241"/>
      <c r="N939" s="241"/>
      <c r="O939" s="241"/>
      <c r="P939" s="241"/>
      <c r="Q939" s="241"/>
      <c r="R939" s="241"/>
      <c r="S939" s="241"/>
      <c r="T939" s="241"/>
      <c r="U939" s="241" t="s">
        <v>1067</v>
      </c>
      <c r="V939" s="241"/>
      <c r="W939" s="241"/>
      <c r="X939" s="241"/>
      <c r="Y939" s="241"/>
      <c r="Z939" s="241"/>
      <c r="AA939" s="241"/>
      <c r="AB939" s="241"/>
      <c r="AC939" s="241" t="s">
        <v>350</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row>
    <row r="940" spans="1:49" s="240" customFormat="1" ht="15" customHeight="1">
      <c r="A940" s="241"/>
      <c r="B940" s="241"/>
      <c r="C940" s="241"/>
      <c r="D940" s="241"/>
      <c r="E940" s="241"/>
      <c r="F940" s="241"/>
      <c r="G940" s="241"/>
      <c r="H940" s="241"/>
      <c r="I940" s="241"/>
      <c r="J940" s="241"/>
      <c r="K940" s="241"/>
      <c r="L940" s="241"/>
      <c r="M940" s="241"/>
      <c r="N940" s="241"/>
      <c r="O940" s="241"/>
      <c r="P940" s="241"/>
      <c r="Q940" s="241"/>
      <c r="R940" s="241"/>
      <c r="S940" s="241"/>
      <c r="T940" s="241"/>
      <c r="U940" s="241" t="s">
        <v>1068</v>
      </c>
      <c r="V940" s="241"/>
      <c r="W940" s="241"/>
      <c r="X940" s="241"/>
      <c r="Y940" s="241"/>
      <c r="Z940" s="241"/>
      <c r="AA940" s="241"/>
      <c r="AB940" s="241"/>
      <c r="AC940" s="241" t="s">
        <v>313</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row>
    <row r="941" spans="1:49" s="240" customFormat="1" ht="15" customHeight="1">
      <c r="A941" s="241"/>
      <c r="B941" s="241"/>
      <c r="C941" s="241"/>
      <c r="D941" s="241"/>
      <c r="E941" s="241"/>
      <c r="F941" s="241"/>
      <c r="G941" s="241"/>
      <c r="H941" s="241"/>
      <c r="I941" s="241"/>
      <c r="J941" s="241"/>
      <c r="K941" s="241"/>
      <c r="L941" s="241"/>
      <c r="M941" s="241"/>
      <c r="N941" s="241"/>
      <c r="O941" s="241"/>
      <c r="P941" s="241"/>
      <c r="Q941" s="241"/>
      <c r="R941" s="241"/>
      <c r="S941" s="241"/>
      <c r="T941" s="241"/>
      <c r="U941" s="241" t="s">
        <v>1069</v>
      </c>
      <c r="V941" s="241"/>
      <c r="W941" s="241"/>
      <c r="X941" s="241"/>
      <c r="Y941" s="241"/>
      <c r="Z941" s="241"/>
      <c r="AA941" s="241"/>
      <c r="AB941" s="241"/>
      <c r="AC941" s="241" t="s">
        <v>325</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row>
    <row r="942" spans="1:49" s="240" customFormat="1" ht="15" customHeight="1">
      <c r="A942" s="241"/>
      <c r="B942" s="241"/>
      <c r="C942" s="241"/>
      <c r="D942" s="241"/>
      <c r="E942" s="241"/>
      <c r="F942" s="241"/>
      <c r="G942" s="241"/>
      <c r="H942" s="241"/>
      <c r="I942" s="241"/>
      <c r="J942" s="241"/>
      <c r="K942" s="241"/>
      <c r="L942" s="241"/>
      <c r="M942" s="241"/>
      <c r="N942" s="241"/>
      <c r="O942" s="241"/>
      <c r="P942" s="241"/>
      <c r="Q942" s="241"/>
      <c r="R942" s="241"/>
      <c r="S942" s="241"/>
      <c r="T942" s="241"/>
      <c r="U942" s="241" t="s">
        <v>1070</v>
      </c>
      <c r="V942" s="241"/>
      <c r="W942" s="241"/>
      <c r="X942" s="241"/>
      <c r="Y942" s="241"/>
      <c r="Z942" s="241"/>
      <c r="AA942" s="241"/>
      <c r="AB942" s="241"/>
      <c r="AC942" s="241" t="s">
        <v>313</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row>
    <row r="943" spans="1:49" s="240" customFormat="1" ht="15" customHeight="1">
      <c r="A943" s="241"/>
      <c r="B943" s="241"/>
      <c r="C943" s="241"/>
      <c r="D943" s="241"/>
      <c r="E943" s="241"/>
      <c r="F943" s="241"/>
      <c r="G943" s="241"/>
      <c r="H943" s="241"/>
      <c r="I943" s="241"/>
      <c r="J943" s="241"/>
      <c r="K943" s="241"/>
      <c r="L943" s="241"/>
      <c r="M943" s="241"/>
      <c r="N943" s="241"/>
      <c r="O943" s="241"/>
      <c r="P943" s="241"/>
      <c r="Q943" s="241"/>
      <c r="R943" s="241"/>
      <c r="S943" s="241"/>
      <c r="T943" s="241"/>
      <c r="U943" s="241" t="s">
        <v>1071</v>
      </c>
      <c r="V943" s="241"/>
      <c r="W943" s="241"/>
      <c r="X943" s="241"/>
      <c r="Y943" s="241"/>
      <c r="Z943" s="241"/>
      <c r="AA943" s="241"/>
      <c r="AB943" s="241"/>
      <c r="AC943" s="241" t="s">
        <v>313</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row>
    <row r="944" spans="1:49" s="240" customFormat="1" ht="15" customHeight="1">
      <c r="A944" s="241"/>
      <c r="B944" s="241"/>
      <c r="C944" s="241"/>
      <c r="D944" s="241"/>
      <c r="E944" s="241"/>
      <c r="F944" s="241"/>
      <c r="G944" s="241"/>
      <c r="H944" s="241"/>
      <c r="I944" s="241"/>
      <c r="J944" s="241"/>
      <c r="K944" s="241"/>
      <c r="L944" s="241"/>
      <c r="M944" s="241"/>
      <c r="N944" s="241"/>
      <c r="O944" s="241"/>
      <c r="P944" s="241"/>
      <c r="Q944" s="241"/>
      <c r="R944" s="241"/>
      <c r="S944" s="241"/>
      <c r="T944" s="241"/>
      <c r="U944" s="241" t="s">
        <v>1072</v>
      </c>
      <c r="V944" s="241"/>
      <c r="W944" s="241"/>
      <c r="X944" s="241"/>
      <c r="Y944" s="241"/>
      <c r="Z944" s="241"/>
      <c r="AA944" s="241"/>
      <c r="AB944" s="241"/>
      <c r="AC944" s="241" t="s">
        <v>325</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row>
    <row r="945" spans="1:49" s="240" customFormat="1" ht="15" customHeight="1">
      <c r="A945" s="241"/>
      <c r="B945" s="241"/>
      <c r="C945" s="241"/>
      <c r="D945" s="241"/>
      <c r="E945" s="241"/>
      <c r="F945" s="241"/>
      <c r="G945" s="241"/>
      <c r="H945" s="241"/>
      <c r="I945" s="241"/>
      <c r="J945" s="241"/>
      <c r="K945" s="241"/>
      <c r="L945" s="241"/>
      <c r="M945" s="241"/>
      <c r="N945" s="241"/>
      <c r="O945" s="241"/>
      <c r="P945" s="241"/>
      <c r="Q945" s="241"/>
      <c r="R945" s="241"/>
      <c r="S945" s="241"/>
      <c r="T945" s="241"/>
      <c r="U945" s="241" t="s">
        <v>1073</v>
      </c>
      <c r="V945" s="241"/>
      <c r="W945" s="241"/>
      <c r="X945" s="241"/>
      <c r="Y945" s="241"/>
      <c r="Z945" s="241"/>
      <c r="AA945" s="241"/>
      <c r="AB945" s="241"/>
      <c r="AC945" s="241" t="s">
        <v>322</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row>
    <row r="946" spans="1:49" s="240" customFormat="1" ht="15" customHeight="1">
      <c r="A946" s="241"/>
      <c r="B946" s="241"/>
      <c r="C946" s="241"/>
      <c r="D946" s="241"/>
      <c r="E946" s="241"/>
      <c r="F946" s="241"/>
      <c r="G946" s="241"/>
      <c r="H946" s="241"/>
      <c r="I946" s="241"/>
      <c r="J946" s="241"/>
      <c r="K946" s="241"/>
      <c r="L946" s="241"/>
      <c r="M946" s="241"/>
      <c r="N946" s="241"/>
      <c r="O946" s="241"/>
      <c r="P946" s="241"/>
      <c r="Q946" s="241"/>
      <c r="R946" s="241"/>
      <c r="S946" s="241"/>
      <c r="T946" s="241"/>
      <c r="U946" s="241" t="s">
        <v>1074</v>
      </c>
      <c r="V946" s="241"/>
      <c r="W946" s="241"/>
      <c r="X946" s="241"/>
      <c r="Y946" s="241"/>
      <c r="Z946" s="241"/>
      <c r="AA946" s="241"/>
      <c r="AB946" s="241"/>
      <c r="AC946" s="241" t="s">
        <v>313</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row>
    <row r="947" spans="1:49" s="240" customFormat="1" ht="15" customHeight="1">
      <c r="A947" s="241"/>
      <c r="B947" s="241"/>
      <c r="C947" s="241"/>
      <c r="D947" s="241"/>
      <c r="E947" s="241"/>
      <c r="F947" s="241"/>
      <c r="G947" s="241"/>
      <c r="H947" s="241"/>
      <c r="I947" s="241"/>
      <c r="J947" s="241"/>
      <c r="K947" s="241"/>
      <c r="L947" s="241"/>
      <c r="M947" s="241"/>
      <c r="N947" s="241"/>
      <c r="O947" s="241"/>
      <c r="P947" s="241"/>
      <c r="Q947" s="241"/>
      <c r="R947" s="241"/>
      <c r="S947" s="241"/>
      <c r="T947" s="241"/>
      <c r="U947" s="241" t="s">
        <v>1075</v>
      </c>
      <c r="V947" s="241"/>
      <c r="W947" s="241"/>
      <c r="X947" s="241"/>
      <c r="Y947" s="241"/>
      <c r="Z947" s="241"/>
      <c r="AA947" s="241"/>
      <c r="AB947" s="241"/>
      <c r="AC947" s="241" t="s">
        <v>316</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row>
    <row r="948" spans="1:49" s="240" customFormat="1" ht="15" customHeight="1">
      <c r="A948" s="241"/>
      <c r="B948" s="241"/>
      <c r="C948" s="241"/>
      <c r="D948" s="241"/>
      <c r="E948" s="241"/>
      <c r="F948" s="241"/>
      <c r="G948" s="241"/>
      <c r="H948" s="241"/>
      <c r="I948" s="241"/>
      <c r="J948" s="241"/>
      <c r="K948" s="241"/>
      <c r="L948" s="241"/>
      <c r="M948" s="241"/>
      <c r="N948" s="241"/>
      <c r="O948" s="241"/>
      <c r="P948" s="241"/>
      <c r="Q948" s="241"/>
      <c r="R948" s="241"/>
      <c r="S948" s="241"/>
      <c r="T948" s="241"/>
      <c r="U948" s="241" t="s">
        <v>1076</v>
      </c>
      <c r="V948" s="241"/>
      <c r="W948" s="241"/>
      <c r="X948" s="241"/>
      <c r="Y948" s="241"/>
      <c r="Z948" s="241"/>
      <c r="AA948" s="241"/>
      <c r="AB948" s="241"/>
      <c r="AC948" s="241" t="s">
        <v>313</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row>
    <row r="949" spans="1:49" s="240" customFormat="1" ht="15" customHeight="1">
      <c r="A949" s="241"/>
      <c r="B949" s="241"/>
      <c r="C949" s="241"/>
      <c r="D949" s="241"/>
      <c r="E949" s="241"/>
      <c r="F949" s="241"/>
      <c r="G949" s="241"/>
      <c r="H949" s="241"/>
      <c r="I949" s="241"/>
      <c r="J949" s="241"/>
      <c r="K949" s="241"/>
      <c r="L949" s="241"/>
      <c r="M949" s="241"/>
      <c r="N949" s="241"/>
      <c r="O949" s="241"/>
      <c r="P949" s="241"/>
      <c r="Q949" s="241"/>
      <c r="R949" s="241"/>
      <c r="S949" s="241"/>
      <c r="T949" s="241"/>
      <c r="U949" s="241" t="s">
        <v>1077</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row>
    <row r="950" spans="1:49" s="240" customFormat="1" ht="15" customHeight="1">
      <c r="A950" s="241"/>
      <c r="B950" s="241"/>
      <c r="C950" s="241"/>
      <c r="D950" s="241"/>
      <c r="E950" s="241"/>
      <c r="F950" s="241"/>
      <c r="G950" s="241"/>
      <c r="H950" s="241"/>
      <c r="I950" s="241"/>
      <c r="J950" s="241"/>
      <c r="K950" s="241"/>
      <c r="L950" s="241"/>
      <c r="M950" s="241"/>
      <c r="N950" s="241"/>
      <c r="O950" s="241"/>
      <c r="P950" s="241"/>
      <c r="Q950" s="241"/>
      <c r="R950" s="241"/>
      <c r="S950" s="241"/>
      <c r="T950" s="241"/>
      <c r="U950" s="241" t="s">
        <v>1078</v>
      </c>
      <c r="V950" s="241"/>
      <c r="W950" s="241"/>
      <c r="X950" s="241"/>
      <c r="Y950" s="241"/>
      <c r="Z950" s="241"/>
      <c r="AA950" s="241"/>
      <c r="AB950" s="241"/>
      <c r="AC950" s="241" t="s">
        <v>325</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row>
    <row r="951" spans="1:49" s="240" customFormat="1" ht="15" customHeight="1">
      <c r="A951" s="241"/>
      <c r="B951" s="241"/>
      <c r="C951" s="241"/>
      <c r="D951" s="241"/>
      <c r="E951" s="241"/>
      <c r="F951" s="241"/>
      <c r="G951" s="241"/>
      <c r="H951" s="241"/>
      <c r="I951" s="241"/>
      <c r="J951" s="241"/>
      <c r="K951" s="241"/>
      <c r="L951" s="241"/>
      <c r="M951" s="241"/>
      <c r="N951" s="241"/>
      <c r="O951" s="241"/>
      <c r="P951" s="241"/>
      <c r="Q951" s="241"/>
      <c r="R951" s="241"/>
      <c r="S951" s="241"/>
      <c r="T951" s="241"/>
      <c r="U951" s="241" t="s">
        <v>1079</v>
      </c>
      <c r="V951" s="241"/>
      <c r="W951" s="241"/>
      <c r="X951" s="241"/>
      <c r="Y951" s="241"/>
      <c r="Z951" s="241"/>
      <c r="AA951" s="241"/>
      <c r="AB951" s="241"/>
      <c r="AC951" s="241" t="s">
        <v>322</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row>
    <row r="952" spans="1:49" s="240" customFormat="1" ht="15" customHeight="1">
      <c r="A952" s="241"/>
      <c r="B952" s="241"/>
      <c r="C952" s="241"/>
      <c r="D952" s="241"/>
      <c r="E952" s="241"/>
      <c r="F952" s="241"/>
      <c r="G952" s="241"/>
      <c r="H952" s="241"/>
      <c r="I952" s="241"/>
      <c r="J952" s="241"/>
      <c r="K952" s="241"/>
      <c r="L952" s="241"/>
      <c r="M952" s="241"/>
      <c r="N952" s="241"/>
      <c r="O952" s="241"/>
      <c r="P952" s="241"/>
      <c r="Q952" s="241"/>
      <c r="R952" s="241"/>
      <c r="S952" s="241"/>
      <c r="T952" s="241"/>
      <c r="U952" s="241" t="s">
        <v>1080</v>
      </c>
      <c r="V952" s="241"/>
      <c r="W952" s="241"/>
      <c r="X952" s="241"/>
      <c r="Y952" s="241"/>
      <c r="Z952" s="241"/>
      <c r="AA952" s="241"/>
      <c r="AB952" s="241"/>
      <c r="AC952" s="241" t="s">
        <v>311</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row>
    <row r="953" spans="1:49" s="240" customFormat="1" ht="15" customHeight="1">
      <c r="A953" s="241"/>
      <c r="B953" s="241"/>
      <c r="C953" s="241"/>
      <c r="D953" s="241"/>
      <c r="E953" s="241"/>
      <c r="F953" s="241"/>
      <c r="G953" s="241"/>
      <c r="H953" s="241"/>
      <c r="I953" s="241"/>
      <c r="J953" s="241"/>
      <c r="K953" s="241"/>
      <c r="L953" s="241"/>
      <c r="M953" s="241"/>
      <c r="N953" s="241"/>
      <c r="O953" s="241"/>
      <c r="P953" s="241"/>
      <c r="Q953" s="241"/>
      <c r="R953" s="241"/>
      <c r="S953" s="241"/>
      <c r="T953" s="241"/>
      <c r="U953" s="241" t="s">
        <v>1081</v>
      </c>
      <c r="V953" s="241"/>
      <c r="W953" s="241"/>
      <c r="X953" s="241"/>
      <c r="Y953" s="241"/>
      <c r="Z953" s="241"/>
      <c r="AA953" s="241"/>
      <c r="AB953" s="241"/>
      <c r="AC953" s="241" t="s">
        <v>309</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row>
    <row r="954" spans="1:49" s="240" customFormat="1" ht="15" customHeight="1">
      <c r="A954" s="241"/>
      <c r="B954" s="241"/>
      <c r="C954" s="241"/>
      <c r="D954" s="241"/>
      <c r="E954" s="241"/>
      <c r="F954" s="241"/>
      <c r="G954" s="241"/>
      <c r="H954" s="241"/>
      <c r="I954" s="241"/>
      <c r="J954" s="241"/>
      <c r="K954" s="241"/>
      <c r="L954" s="241"/>
      <c r="M954" s="241"/>
      <c r="N954" s="241"/>
      <c r="O954" s="241"/>
      <c r="P954" s="241"/>
      <c r="Q954" s="241"/>
      <c r="R954" s="241"/>
      <c r="S954" s="241"/>
      <c r="T954" s="241"/>
      <c r="U954" s="241" t="s">
        <v>1082</v>
      </c>
      <c r="V954" s="241"/>
      <c r="W954" s="241"/>
      <c r="X954" s="241"/>
      <c r="Y954" s="241"/>
      <c r="Z954" s="241"/>
      <c r="AA954" s="241"/>
      <c r="AB954" s="241"/>
      <c r="AC954" s="241" t="s">
        <v>316</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row>
    <row r="955" spans="1:49" s="240" customFormat="1" ht="15" customHeight="1">
      <c r="A955" s="241"/>
      <c r="B955" s="241"/>
      <c r="C955" s="241"/>
      <c r="D955" s="241"/>
      <c r="E955" s="241"/>
      <c r="F955" s="241"/>
      <c r="G955" s="241"/>
      <c r="H955" s="241"/>
      <c r="I955" s="241"/>
      <c r="J955" s="241"/>
      <c r="K955" s="241"/>
      <c r="L955" s="241"/>
      <c r="M955" s="241"/>
      <c r="N955" s="241"/>
      <c r="O955" s="241"/>
      <c r="P955" s="241"/>
      <c r="Q955" s="241"/>
      <c r="R955" s="241"/>
      <c r="S955" s="241"/>
      <c r="T955" s="241"/>
      <c r="U955" s="241" t="s">
        <v>1083</v>
      </c>
      <c r="V955" s="241"/>
      <c r="W955" s="241"/>
      <c r="X955" s="241"/>
      <c r="Y955" s="241"/>
      <c r="Z955" s="241"/>
      <c r="AA955" s="241"/>
      <c r="AB955" s="241"/>
      <c r="AC955" s="241" t="s">
        <v>325</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row>
    <row r="956" spans="1:49" s="240" customFormat="1" ht="15" customHeight="1">
      <c r="A956" s="241"/>
      <c r="B956" s="241"/>
      <c r="C956" s="241"/>
      <c r="D956" s="241"/>
      <c r="E956" s="241"/>
      <c r="F956" s="241"/>
      <c r="G956" s="241"/>
      <c r="H956" s="241"/>
      <c r="I956" s="241"/>
      <c r="J956" s="241"/>
      <c r="K956" s="241"/>
      <c r="L956" s="241"/>
      <c r="M956" s="241"/>
      <c r="N956" s="241"/>
      <c r="O956" s="241"/>
      <c r="P956" s="241"/>
      <c r="Q956" s="241"/>
      <c r="R956" s="241"/>
      <c r="S956" s="241"/>
      <c r="T956" s="241"/>
      <c r="U956" s="241" t="s">
        <v>1084</v>
      </c>
      <c r="V956" s="241"/>
      <c r="W956" s="241"/>
      <c r="X956" s="241"/>
      <c r="Y956" s="241"/>
      <c r="Z956" s="241"/>
      <c r="AA956" s="241"/>
      <c r="AB956" s="241"/>
      <c r="AC956" s="241" t="s">
        <v>386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row>
    <row r="957" spans="1:49" s="240" customFormat="1" ht="15" customHeight="1">
      <c r="A957" s="241"/>
      <c r="B957" s="241"/>
      <c r="C957" s="241"/>
      <c r="D957" s="241"/>
      <c r="E957" s="241"/>
      <c r="F957" s="241"/>
      <c r="G957" s="241"/>
      <c r="H957" s="241"/>
      <c r="I957" s="241"/>
      <c r="J957" s="241"/>
      <c r="K957" s="241"/>
      <c r="L957" s="241"/>
      <c r="M957" s="241"/>
      <c r="N957" s="241"/>
      <c r="O957" s="241"/>
      <c r="P957" s="241"/>
      <c r="Q957" s="241"/>
      <c r="R957" s="241"/>
      <c r="S957" s="241"/>
      <c r="T957" s="241"/>
      <c r="U957" s="241" t="s">
        <v>1085</v>
      </c>
      <c r="V957" s="241"/>
      <c r="W957" s="241"/>
      <c r="X957" s="241"/>
      <c r="Y957" s="241"/>
      <c r="Z957" s="241"/>
      <c r="AA957" s="241"/>
      <c r="AB957" s="241"/>
      <c r="AC957" s="241" t="s">
        <v>325</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row>
    <row r="958" spans="1:49" s="240" customFormat="1" ht="15" customHeight="1">
      <c r="A958" s="241"/>
      <c r="B958" s="241"/>
      <c r="C958" s="241"/>
      <c r="D958" s="241"/>
      <c r="E958" s="241"/>
      <c r="F958" s="241"/>
      <c r="G958" s="241"/>
      <c r="H958" s="241"/>
      <c r="I958" s="241"/>
      <c r="J958" s="241"/>
      <c r="K958" s="241"/>
      <c r="L958" s="241"/>
      <c r="M958" s="241"/>
      <c r="N958" s="241"/>
      <c r="O958" s="241"/>
      <c r="P958" s="241"/>
      <c r="Q958" s="241"/>
      <c r="R958" s="241"/>
      <c r="S958" s="241"/>
      <c r="T958" s="241"/>
      <c r="U958" s="241" t="s">
        <v>1086</v>
      </c>
      <c r="V958" s="241"/>
      <c r="W958" s="241"/>
      <c r="X958" s="241"/>
      <c r="Y958" s="241"/>
      <c r="Z958" s="241"/>
      <c r="AA958" s="241"/>
      <c r="AB958" s="241"/>
      <c r="AC958" s="241" t="s">
        <v>322</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row>
    <row r="959" spans="1:49" s="240" customFormat="1" ht="15" customHeight="1">
      <c r="A959" s="241"/>
      <c r="B959" s="241"/>
      <c r="C959" s="241"/>
      <c r="D959" s="241"/>
      <c r="E959" s="241"/>
      <c r="F959" s="241"/>
      <c r="G959" s="241"/>
      <c r="H959" s="241"/>
      <c r="I959" s="241"/>
      <c r="J959" s="241"/>
      <c r="K959" s="241"/>
      <c r="L959" s="241"/>
      <c r="M959" s="241"/>
      <c r="N959" s="241"/>
      <c r="O959" s="241"/>
      <c r="P959" s="241"/>
      <c r="Q959" s="241"/>
      <c r="R959" s="241"/>
      <c r="S959" s="241"/>
      <c r="T959" s="241"/>
      <c r="U959" s="241" t="s">
        <v>1087</v>
      </c>
      <c r="V959" s="241"/>
      <c r="W959" s="241"/>
      <c r="X959" s="241"/>
      <c r="Y959" s="241"/>
      <c r="Z959" s="241"/>
      <c r="AA959" s="241"/>
      <c r="AB959" s="241"/>
      <c r="AC959" s="241" t="s">
        <v>350</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row>
    <row r="960" spans="1:49" s="240" customFormat="1" ht="15" customHeight="1">
      <c r="A960" s="241"/>
      <c r="B960" s="241"/>
      <c r="C960" s="241"/>
      <c r="D960" s="241"/>
      <c r="E960" s="241"/>
      <c r="F960" s="241"/>
      <c r="G960" s="241"/>
      <c r="H960" s="241"/>
      <c r="I960" s="241"/>
      <c r="J960" s="241"/>
      <c r="K960" s="241"/>
      <c r="L960" s="241"/>
      <c r="M960" s="241"/>
      <c r="N960" s="241"/>
      <c r="O960" s="241"/>
      <c r="P960" s="241"/>
      <c r="Q960" s="241"/>
      <c r="R960" s="241"/>
      <c r="S960" s="241"/>
      <c r="T960" s="241"/>
      <c r="U960" s="241" t="s">
        <v>1088</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row>
    <row r="961" spans="1:49" s="240" customFormat="1" ht="15" customHeight="1">
      <c r="A961" s="241"/>
      <c r="B961" s="241"/>
      <c r="C961" s="241"/>
      <c r="D961" s="241"/>
      <c r="E961" s="241"/>
      <c r="F961" s="241"/>
      <c r="G961" s="241"/>
      <c r="H961" s="241"/>
      <c r="I961" s="241"/>
      <c r="J961" s="241"/>
      <c r="K961" s="241"/>
      <c r="L961" s="241"/>
      <c r="M961" s="241"/>
      <c r="N961" s="241"/>
      <c r="O961" s="241"/>
      <c r="P961" s="241"/>
      <c r="Q961" s="241"/>
      <c r="R961" s="241"/>
      <c r="S961" s="241"/>
      <c r="T961" s="241"/>
      <c r="U961" s="241" t="s">
        <v>1089</v>
      </c>
      <c r="V961" s="241"/>
      <c r="W961" s="241"/>
      <c r="X961" s="241"/>
      <c r="Y961" s="241"/>
      <c r="Z961" s="241"/>
      <c r="AA961" s="241"/>
      <c r="AB961" s="241"/>
      <c r="AC961" s="241" t="s">
        <v>313</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row>
    <row r="962" spans="1:49" s="240" customFormat="1" ht="15" customHeight="1">
      <c r="A962" s="241"/>
      <c r="B962" s="241"/>
      <c r="C962" s="241"/>
      <c r="D962" s="241"/>
      <c r="E962" s="241"/>
      <c r="F962" s="241"/>
      <c r="G962" s="241"/>
      <c r="H962" s="241"/>
      <c r="I962" s="241"/>
      <c r="J962" s="241"/>
      <c r="K962" s="241"/>
      <c r="L962" s="241"/>
      <c r="M962" s="241"/>
      <c r="N962" s="241"/>
      <c r="O962" s="241"/>
      <c r="P962" s="241"/>
      <c r="Q962" s="241"/>
      <c r="R962" s="241"/>
      <c r="S962" s="241"/>
      <c r="T962" s="241"/>
      <c r="U962" s="241" t="s">
        <v>1090</v>
      </c>
      <c r="V962" s="241"/>
      <c r="W962" s="241"/>
      <c r="X962" s="241"/>
      <c r="Y962" s="241"/>
      <c r="Z962" s="241"/>
      <c r="AA962" s="241"/>
      <c r="AB962" s="241"/>
      <c r="AC962" s="241" t="s">
        <v>325</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row>
    <row r="963" spans="1:49" s="240" customFormat="1" ht="15" customHeight="1">
      <c r="A963" s="241"/>
      <c r="B963" s="241"/>
      <c r="C963" s="241"/>
      <c r="D963" s="241"/>
      <c r="E963" s="241"/>
      <c r="F963" s="241"/>
      <c r="G963" s="241"/>
      <c r="H963" s="241"/>
      <c r="I963" s="241"/>
      <c r="J963" s="241"/>
      <c r="K963" s="241"/>
      <c r="L963" s="241"/>
      <c r="M963" s="241"/>
      <c r="N963" s="241"/>
      <c r="O963" s="241"/>
      <c r="P963" s="241"/>
      <c r="Q963" s="241"/>
      <c r="R963" s="241"/>
      <c r="S963" s="241"/>
      <c r="T963" s="241"/>
      <c r="U963" s="241" t="s">
        <v>1091</v>
      </c>
      <c r="V963" s="241"/>
      <c r="W963" s="241"/>
      <c r="X963" s="241"/>
      <c r="Y963" s="241"/>
      <c r="Z963" s="241"/>
      <c r="AA963" s="241"/>
      <c r="AB963" s="241"/>
      <c r="AC963" s="241" t="s">
        <v>313</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row>
    <row r="964" spans="1:49" s="240" customFormat="1" ht="15" customHeight="1">
      <c r="A964" s="241"/>
      <c r="B964" s="241"/>
      <c r="C964" s="241"/>
      <c r="D964" s="241"/>
      <c r="E964" s="241"/>
      <c r="F964" s="241"/>
      <c r="G964" s="241"/>
      <c r="H964" s="241"/>
      <c r="I964" s="241"/>
      <c r="J964" s="241"/>
      <c r="K964" s="241"/>
      <c r="L964" s="241"/>
      <c r="M964" s="241"/>
      <c r="N964" s="241"/>
      <c r="O964" s="241"/>
      <c r="P964" s="241"/>
      <c r="Q964" s="241"/>
      <c r="R964" s="241"/>
      <c r="S964" s="241"/>
      <c r="T964" s="241"/>
      <c r="U964" s="241" t="s">
        <v>1092</v>
      </c>
      <c r="V964" s="241"/>
      <c r="W964" s="241"/>
      <c r="X964" s="241"/>
      <c r="Y964" s="241"/>
      <c r="Z964" s="241"/>
      <c r="AA964" s="241"/>
      <c r="AB964" s="241"/>
      <c r="AC964" s="241" t="s">
        <v>313</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row>
    <row r="965" spans="1:49" s="240" customFormat="1" ht="15" customHeight="1">
      <c r="A965" s="241"/>
      <c r="B965" s="241"/>
      <c r="C965" s="241"/>
      <c r="D965" s="241"/>
      <c r="E965" s="241"/>
      <c r="F965" s="241"/>
      <c r="G965" s="241"/>
      <c r="H965" s="241"/>
      <c r="I965" s="241"/>
      <c r="J965" s="241"/>
      <c r="K965" s="241"/>
      <c r="L965" s="241"/>
      <c r="M965" s="241"/>
      <c r="N965" s="241"/>
      <c r="O965" s="241"/>
      <c r="P965" s="241"/>
      <c r="Q965" s="241"/>
      <c r="R965" s="241"/>
      <c r="S965" s="241"/>
      <c r="T965" s="241"/>
      <c r="U965" s="241" t="s">
        <v>1093</v>
      </c>
      <c r="V965" s="241"/>
      <c r="W965" s="241"/>
      <c r="X965" s="241"/>
      <c r="Y965" s="241"/>
      <c r="Z965" s="241"/>
      <c r="AA965" s="241"/>
      <c r="AB965" s="241"/>
      <c r="AC965" s="241" t="s">
        <v>316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row>
    <row r="966" spans="1:49" s="240" customFormat="1" ht="15" customHeight="1">
      <c r="A966" s="241"/>
      <c r="B966" s="241"/>
      <c r="C966" s="241"/>
      <c r="D966" s="241"/>
      <c r="E966" s="241"/>
      <c r="F966" s="241"/>
      <c r="G966" s="241"/>
      <c r="H966" s="241"/>
      <c r="I966" s="241"/>
      <c r="J966" s="241"/>
      <c r="K966" s="241"/>
      <c r="L966" s="241"/>
      <c r="M966" s="241"/>
      <c r="N966" s="241"/>
      <c r="O966" s="241"/>
      <c r="P966" s="241"/>
      <c r="Q966" s="241"/>
      <c r="R966" s="241"/>
      <c r="S966" s="241"/>
      <c r="T966" s="241"/>
      <c r="U966" s="241" t="s">
        <v>1094</v>
      </c>
      <c r="V966" s="241"/>
      <c r="W966" s="241"/>
      <c r="X966" s="241"/>
      <c r="Y966" s="241"/>
      <c r="Z966" s="241"/>
      <c r="AA966" s="241"/>
      <c r="AB966" s="241"/>
      <c r="AC966" s="241" t="s">
        <v>325</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row>
    <row r="967" spans="1:49" s="240" customFormat="1" ht="15" customHeight="1">
      <c r="A967" s="241"/>
      <c r="B967" s="241"/>
      <c r="C967" s="241"/>
      <c r="D967" s="241"/>
      <c r="E967" s="241"/>
      <c r="F967" s="241"/>
      <c r="G967" s="241"/>
      <c r="H967" s="241"/>
      <c r="I967" s="241"/>
      <c r="J967" s="241"/>
      <c r="K967" s="241"/>
      <c r="L967" s="241"/>
      <c r="M967" s="241"/>
      <c r="N967" s="241"/>
      <c r="O967" s="241"/>
      <c r="P967" s="241"/>
      <c r="Q967" s="241"/>
      <c r="R967" s="241"/>
      <c r="S967" s="241"/>
      <c r="T967" s="241"/>
      <c r="U967" s="241" t="s">
        <v>1095</v>
      </c>
      <c r="V967" s="241"/>
      <c r="W967" s="241"/>
      <c r="X967" s="241"/>
      <c r="Y967" s="241"/>
      <c r="Z967" s="241"/>
      <c r="AA967" s="241"/>
      <c r="AB967" s="241"/>
      <c r="AC967" s="241" t="s">
        <v>313</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row>
    <row r="968" spans="1:49" s="240" customFormat="1" ht="15" customHeight="1">
      <c r="A968" s="241"/>
      <c r="B968" s="241"/>
      <c r="C968" s="241"/>
      <c r="D968" s="241"/>
      <c r="E968" s="241"/>
      <c r="F968" s="241"/>
      <c r="G968" s="241"/>
      <c r="H968" s="241"/>
      <c r="I968" s="241"/>
      <c r="J968" s="241"/>
      <c r="K968" s="241"/>
      <c r="L968" s="241"/>
      <c r="M968" s="241"/>
      <c r="N968" s="241"/>
      <c r="O968" s="241"/>
      <c r="P968" s="241"/>
      <c r="Q968" s="241"/>
      <c r="R968" s="241"/>
      <c r="S968" s="241"/>
      <c r="T968" s="241"/>
      <c r="U968" s="241" t="s">
        <v>1096</v>
      </c>
      <c r="V968" s="241"/>
      <c r="W968" s="241"/>
      <c r="X968" s="241"/>
      <c r="Y968" s="241"/>
      <c r="Z968" s="241"/>
      <c r="AA968" s="241"/>
      <c r="AB968" s="241"/>
      <c r="AC968" s="241" t="s">
        <v>386</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row>
    <row r="969" spans="1:49" s="240" customFormat="1" ht="15" customHeight="1">
      <c r="A969" s="241"/>
      <c r="B969" s="241"/>
      <c r="C969" s="241"/>
      <c r="D969" s="241"/>
      <c r="E969" s="241"/>
      <c r="F969" s="241"/>
      <c r="G969" s="241"/>
      <c r="H969" s="241"/>
      <c r="I969" s="241"/>
      <c r="J969" s="241"/>
      <c r="K969" s="241"/>
      <c r="L969" s="241"/>
      <c r="M969" s="241"/>
      <c r="N969" s="241"/>
      <c r="O969" s="241"/>
      <c r="P969" s="241"/>
      <c r="Q969" s="241"/>
      <c r="R969" s="241"/>
      <c r="S969" s="241"/>
      <c r="T969" s="241"/>
      <c r="U969" s="241" t="s">
        <v>1097</v>
      </c>
      <c r="V969" s="241"/>
      <c r="W969" s="241"/>
      <c r="X969" s="241"/>
      <c r="Y969" s="241"/>
      <c r="Z969" s="241"/>
      <c r="AA969" s="241"/>
      <c r="AB969" s="241"/>
      <c r="AC969" s="241" t="s">
        <v>316</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row>
    <row r="970" spans="1:49" s="240" customFormat="1" ht="15" customHeight="1">
      <c r="A970" s="241"/>
      <c r="B970" s="241"/>
      <c r="C970" s="241"/>
      <c r="D970" s="241"/>
      <c r="E970" s="241"/>
      <c r="F970" s="241"/>
      <c r="G970" s="241"/>
      <c r="H970" s="241"/>
      <c r="I970" s="241"/>
      <c r="J970" s="241"/>
      <c r="K970" s="241"/>
      <c r="L970" s="241"/>
      <c r="M970" s="241"/>
      <c r="N970" s="241"/>
      <c r="O970" s="241"/>
      <c r="P970" s="241"/>
      <c r="Q970" s="241"/>
      <c r="R970" s="241"/>
      <c r="S970" s="241"/>
      <c r="T970" s="241"/>
      <c r="U970" s="241" t="s">
        <v>1098</v>
      </c>
      <c r="V970" s="241"/>
      <c r="W970" s="241"/>
      <c r="X970" s="241"/>
      <c r="Y970" s="241"/>
      <c r="Z970" s="241"/>
      <c r="AA970" s="241"/>
      <c r="AB970" s="241"/>
      <c r="AC970" s="241" t="s">
        <v>309</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row>
    <row r="971" spans="1:49" s="240" customFormat="1" ht="15" customHeight="1">
      <c r="A971" s="241"/>
      <c r="B971" s="241"/>
      <c r="C971" s="241"/>
      <c r="D971" s="241"/>
      <c r="E971" s="241"/>
      <c r="F971" s="241"/>
      <c r="G971" s="241"/>
      <c r="H971" s="241"/>
      <c r="I971" s="241"/>
      <c r="J971" s="241"/>
      <c r="K971" s="241"/>
      <c r="L971" s="241"/>
      <c r="M971" s="241"/>
      <c r="N971" s="241"/>
      <c r="O971" s="241"/>
      <c r="P971" s="241"/>
      <c r="Q971" s="241"/>
      <c r="R971" s="241"/>
      <c r="S971" s="241"/>
      <c r="T971" s="241"/>
      <c r="U971" s="241" t="s">
        <v>1099</v>
      </c>
      <c r="V971" s="241"/>
      <c r="W971" s="241"/>
      <c r="X971" s="241"/>
      <c r="Y971" s="241"/>
      <c r="Z971" s="241"/>
      <c r="AA971" s="241"/>
      <c r="AB971" s="241"/>
      <c r="AC971" s="241" t="s">
        <v>311</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row>
    <row r="972" spans="1:49" s="240" customFormat="1" ht="15" customHeight="1">
      <c r="A972" s="241"/>
      <c r="B972" s="241"/>
      <c r="C972" s="241"/>
      <c r="D972" s="241"/>
      <c r="E972" s="241"/>
      <c r="F972" s="241"/>
      <c r="G972" s="241"/>
      <c r="H972" s="241"/>
      <c r="I972" s="241"/>
      <c r="J972" s="241"/>
      <c r="K972" s="241"/>
      <c r="L972" s="241"/>
      <c r="M972" s="241"/>
      <c r="N972" s="241"/>
      <c r="O972" s="241"/>
      <c r="P972" s="241"/>
      <c r="Q972" s="241"/>
      <c r="R972" s="241"/>
      <c r="S972" s="241"/>
      <c r="T972" s="241"/>
      <c r="U972" s="241" t="s">
        <v>285</v>
      </c>
      <c r="V972" s="241"/>
      <c r="W972" s="241"/>
      <c r="X972" s="241"/>
      <c r="Y972" s="241"/>
      <c r="Z972" s="241"/>
      <c r="AA972" s="241"/>
      <c r="AB972" s="241"/>
      <c r="AC972" s="241" t="s">
        <v>350</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row>
    <row r="973" spans="1:49" s="240" customFormat="1" ht="15" customHeight="1">
      <c r="A973" s="241"/>
      <c r="B973" s="241"/>
      <c r="C973" s="241"/>
      <c r="D973" s="241"/>
      <c r="E973" s="241"/>
      <c r="F973" s="241"/>
      <c r="G973" s="241"/>
      <c r="H973" s="241"/>
      <c r="I973" s="241"/>
      <c r="J973" s="241"/>
      <c r="K973" s="241"/>
      <c r="L973" s="241"/>
      <c r="M973" s="241"/>
      <c r="N973" s="241"/>
      <c r="O973" s="241"/>
      <c r="P973" s="241"/>
      <c r="Q973" s="241"/>
      <c r="R973" s="241"/>
      <c r="S973" s="241"/>
      <c r="T973" s="241"/>
      <c r="U973" s="241" t="s">
        <v>1100</v>
      </c>
      <c r="V973" s="241"/>
      <c r="W973" s="241"/>
      <c r="X973" s="241"/>
      <c r="Y973" s="241"/>
      <c r="Z973" s="241"/>
      <c r="AA973" s="241"/>
      <c r="AB973" s="241"/>
      <c r="AC973" s="241" t="s">
        <v>316</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row>
    <row r="974" spans="1:49" s="240" customFormat="1" ht="15" customHeight="1">
      <c r="A974" s="241"/>
      <c r="B974" s="241"/>
      <c r="C974" s="241"/>
      <c r="D974" s="241"/>
      <c r="E974" s="241"/>
      <c r="F974" s="241"/>
      <c r="G974" s="241"/>
      <c r="H974" s="241"/>
      <c r="I974" s="241"/>
      <c r="J974" s="241"/>
      <c r="K974" s="241"/>
      <c r="L974" s="241"/>
      <c r="M974" s="241"/>
      <c r="N974" s="241"/>
      <c r="O974" s="241"/>
      <c r="P974" s="241"/>
      <c r="Q974" s="241"/>
      <c r="R974" s="241"/>
      <c r="S974" s="241"/>
      <c r="T974" s="241"/>
      <c r="U974" s="241" t="s">
        <v>1101</v>
      </c>
      <c r="V974" s="241"/>
      <c r="W974" s="241"/>
      <c r="X974" s="241"/>
      <c r="Y974" s="241"/>
      <c r="Z974" s="241"/>
      <c r="AA974" s="241"/>
      <c r="AB974" s="241"/>
      <c r="AC974" s="241" t="s">
        <v>313</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row>
    <row r="975" spans="1:49" s="240" customFormat="1" ht="15" customHeight="1">
      <c r="A975" s="241"/>
      <c r="B975" s="241"/>
      <c r="C975" s="241"/>
      <c r="D975" s="241"/>
      <c r="E975" s="241"/>
      <c r="F975" s="241"/>
      <c r="G975" s="241"/>
      <c r="H975" s="241"/>
      <c r="I975" s="241"/>
      <c r="J975" s="241"/>
      <c r="K975" s="241"/>
      <c r="L975" s="241"/>
      <c r="M975" s="241"/>
      <c r="N975" s="241"/>
      <c r="O975" s="241"/>
      <c r="P975" s="241"/>
      <c r="Q975" s="241"/>
      <c r="R975" s="241"/>
      <c r="S975" s="241"/>
      <c r="T975" s="241"/>
      <c r="U975" s="241" t="s">
        <v>1102</v>
      </c>
      <c r="V975" s="241"/>
      <c r="W975" s="241"/>
      <c r="X975" s="241"/>
      <c r="Y975" s="241"/>
      <c r="Z975" s="241"/>
      <c r="AA975" s="241"/>
      <c r="AB975" s="241"/>
      <c r="AC975" s="241" t="s">
        <v>316</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row>
    <row r="976" spans="1:49" s="240" customFormat="1" ht="15" customHeight="1">
      <c r="A976" s="241"/>
      <c r="B976" s="241"/>
      <c r="C976" s="241"/>
      <c r="D976" s="241"/>
      <c r="E976" s="241"/>
      <c r="F976" s="241"/>
      <c r="G976" s="241"/>
      <c r="H976" s="241"/>
      <c r="I976" s="241"/>
      <c r="J976" s="241"/>
      <c r="K976" s="241"/>
      <c r="L976" s="241"/>
      <c r="M976" s="241"/>
      <c r="N976" s="241"/>
      <c r="O976" s="241"/>
      <c r="P976" s="241"/>
      <c r="Q976" s="241"/>
      <c r="R976" s="241"/>
      <c r="S976" s="241"/>
      <c r="T976" s="241"/>
      <c r="U976" s="241" t="s">
        <v>1103</v>
      </c>
      <c r="V976" s="241"/>
      <c r="W976" s="241"/>
      <c r="X976" s="241"/>
      <c r="Y976" s="241"/>
      <c r="Z976" s="241"/>
      <c r="AA976" s="241"/>
      <c r="AB976" s="241"/>
      <c r="AC976" s="241" t="s">
        <v>316</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row>
    <row r="977" spans="1:49" s="240" customFormat="1" ht="15" customHeight="1">
      <c r="A977" s="241"/>
      <c r="B977" s="241"/>
      <c r="C977" s="241"/>
      <c r="D977" s="241"/>
      <c r="E977" s="241"/>
      <c r="F977" s="241"/>
      <c r="G977" s="241"/>
      <c r="H977" s="241"/>
      <c r="I977" s="241"/>
      <c r="J977" s="241"/>
      <c r="K977" s="241"/>
      <c r="L977" s="241"/>
      <c r="M977" s="241"/>
      <c r="N977" s="241"/>
      <c r="O977" s="241"/>
      <c r="P977" s="241"/>
      <c r="Q977" s="241"/>
      <c r="R977" s="241"/>
      <c r="S977" s="241"/>
      <c r="T977" s="241"/>
      <c r="U977" s="241" t="s">
        <v>1104</v>
      </c>
      <c r="V977" s="241"/>
      <c r="W977" s="241"/>
      <c r="X977" s="241"/>
      <c r="Y977" s="241"/>
      <c r="Z977" s="241"/>
      <c r="AA977" s="241"/>
      <c r="AB977" s="241"/>
      <c r="AC977" s="241" t="s">
        <v>325</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row>
    <row r="978" spans="1:49" s="240" customFormat="1" ht="15" customHeight="1">
      <c r="A978" s="241"/>
      <c r="B978" s="241"/>
      <c r="C978" s="241"/>
      <c r="D978" s="241"/>
      <c r="E978" s="241"/>
      <c r="F978" s="241"/>
      <c r="G978" s="241"/>
      <c r="H978" s="241"/>
      <c r="I978" s="241"/>
      <c r="J978" s="241"/>
      <c r="K978" s="241"/>
      <c r="L978" s="241"/>
      <c r="M978" s="241"/>
      <c r="N978" s="241"/>
      <c r="O978" s="241"/>
      <c r="P978" s="241"/>
      <c r="Q978" s="241"/>
      <c r="R978" s="241"/>
      <c r="S978" s="241"/>
      <c r="T978" s="241"/>
      <c r="U978" s="241" t="s">
        <v>1105</v>
      </c>
      <c r="V978" s="241"/>
      <c r="W978" s="241"/>
      <c r="X978" s="241"/>
      <c r="Y978" s="241"/>
      <c r="Z978" s="241"/>
      <c r="AA978" s="241"/>
      <c r="AB978" s="241"/>
      <c r="AC978" s="241" t="s">
        <v>309</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row>
    <row r="979" spans="1:49" s="240" customFormat="1" ht="15" customHeight="1">
      <c r="A979" s="241"/>
      <c r="B979" s="241"/>
      <c r="C979" s="241"/>
      <c r="D979" s="241"/>
      <c r="E979" s="241"/>
      <c r="F979" s="241"/>
      <c r="G979" s="241"/>
      <c r="H979" s="241"/>
      <c r="I979" s="241"/>
      <c r="J979" s="241"/>
      <c r="K979" s="241"/>
      <c r="L979" s="241"/>
      <c r="M979" s="241"/>
      <c r="N979" s="241"/>
      <c r="O979" s="241"/>
      <c r="P979" s="241"/>
      <c r="Q979" s="241"/>
      <c r="R979" s="241"/>
      <c r="S979" s="241"/>
      <c r="T979" s="241"/>
      <c r="U979" s="241" t="s">
        <v>1106</v>
      </c>
      <c r="V979" s="241"/>
      <c r="W979" s="241"/>
      <c r="X979" s="241"/>
      <c r="Y979" s="241"/>
      <c r="Z979" s="241"/>
      <c r="AA979" s="241"/>
      <c r="AB979" s="241"/>
      <c r="AC979" s="241" t="s">
        <v>313</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row>
    <row r="980" spans="1:49" s="240" customFormat="1" ht="15" customHeight="1">
      <c r="A980" s="241"/>
      <c r="B980" s="241"/>
      <c r="C980" s="241"/>
      <c r="D980" s="241"/>
      <c r="E980" s="241"/>
      <c r="F980" s="241"/>
      <c r="G980" s="241"/>
      <c r="H980" s="241"/>
      <c r="I980" s="241"/>
      <c r="J980" s="241"/>
      <c r="K980" s="241"/>
      <c r="L980" s="241"/>
      <c r="M980" s="241"/>
      <c r="N980" s="241"/>
      <c r="O980" s="241"/>
      <c r="P980" s="241"/>
      <c r="Q980" s="241"/>
      <c r="R980" s="241"/>
      <c r="S980" s="241"/>
      <c r="T980" s="241"/>
      <c r="U980" s="241" t="s">
        <v>1107</v>
      </c>
      <c r="V980" s="241"/>
      <c r="W980" s="241"/>
      <c r="X980" s="241"/>
      <c r="Y980" s="241"/>
      <c r="Z980" s="241"/>
      <c r="AA980" s="241"/>
      <c r="AB980" s="241"/>
      <c r="AC980" s="241" t="s">
        <v>325</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row>
    <row r="981" spans="1:49" s="240" customFormat="1" ht="15" customHeight="1">
      <c r="A981" s="241"/>
      <c r="B981" s="241"/>
      <c r="C981" s="241"/>
      <c r="D981" s="241"/>
      <c r="E981" s="241"/>
      <c r="F981" s="241"/>
      <c r="G981" s="241"/>
      <c r="H981" s="241"/>
      <c r="I981" s="241"/>
      <c r="J981" s="241"/>
      <c r="K981" s="241"/>
      <c r="L981" s="241"/>
      <c r="M981" s="241"/>
      <c r="N981" s="241"/>
      <c r="O981" s="241"/>
      <c r="P981" s="241"/>
      <c r="Q981" s="241"/>
      <c r="R981" s="241"/>
      <c r="S981" s="241"/>
      <c r="T981" s="241"/>
      <c r="U981" s="241" t="s">
        <v>1108</v>
      </c>
      <c r="V981" s="241"/>
      <c r="W981" s="241"/>
      <c r="X981" s="241"/>
      <c r="Y981" s="241"/>
      <c r="Z981" s="241"/>
      <c r="AA981" s="241"/>
      <c r="AB981" s="241"/>
      <c r="AC981" s="241" t="s">
        <v>325</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row>
    <row r="982" spans="1:49" s="240" customFormat="1" ht="15" customHeight="1">
      <c r="A982" s="241"/>
      <c r="B982" s="241"/>
      <c r="C982" s="241"/>
      <c r="D982" s="241"/>
      <c r="E982" s="241"/>
      <c r="F982" s="241"/>
      <c r="G982" s="241"/>
      <c r="H982" s="241"/>
      <c r="I982" s="241"/>
      <c r="J982" s="241"/>
      <c r="K982" s="241"/>
      <c r="L982" s="241"/>
      <c r="M982" s="241"/>
      <c r="N982" s="241"/>
      <c r="O982" s="241"/>
      <c r="P982" s="241"/>
      <c r="Q982" s="241"/>
      <c r="R982" s="241"/>
      <c r="S982" s="241"/>
      <c r="T982" s="241"/>
      <c r="U982" s="241" t="s">
        <v>1109</v>
      </c>
      <c r="V982" s="241"/>
      <c r="W982" s="241"/>
      <c r="X982" s="241"/>
      <c r="Y982" s="241"/>
      <c r="Z982" s="241"/>
      <c r="AA982" s="241"/>
      <c r="AB982" s="241"/>
      <c r="AC982" s="241" t="s">
        <v>313</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row>
    <row r="983" spans="1:49" s="240" customFormat="1" ht="15" customHeight="1">
      <c r="A983" s="241"/>
      <c r="B983" s="241"/>
      <c r="C983" s="241"/>
      <c r="D983" s="241"/>
      <c r="E983" s="241"/>
      <c r="F983" s="241"/>
      <c r="G983" s="241"/>
      <c r="H983" s="241"/>
      <c r="I983" s="241"/>
      <c r="J983" s="241"/>
      <c r="K983" s="241"/>
      <c r="L983" s="241"/>
      <c r="M983" s="241"/>
      <c r="N983" s="241"/>
      <c r="O983" s="241"/>
      <c r="P983" s="241"/>
      <c r="Q983" s="241"/>
      <c r="R983" s="241"/>
      <c r="S983" s="241"/>
      <c r="T983" s="241"/>
      <c r="U983" s="241" t="s">
        <v>1110</v>
      </c>
      <c r="V983" s="241"/>
      <c r="W983" s="241"/>
      <c r="X983" s="241"/>
      <c r="Y983" s="241"/>
      <c r="Z983" s="241"/>
      <c r="AA983" s="241"/>
      <c r="AB983" s="241"/>
      <c r="AC983" s="241" t="s">
        <v>325</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row>
    <row r="984" spans="1:49" s="240" customFormat="1" ht="15" customHeight="1">
      <c r="A984" s="241"/>
      <c r="B984" s="241"/>
      <c r="C984" s="241"/>
      <c r="D984" s="241"/>
      <c r="E984" s="241"/>
      <c r="F984" s="241"/>
      <c r="G984" s="241"/>
      <c r="H984" s="241"/>
      <c r="I984" s="241"/>
      <c r="J984" s="241"/>
      <c r="K984" s="241"/>
      <c r="L984" s="241"/>
      <c r="M984" s="241"/>
      <c r="N984" s="241"/>
      <c r="O984" s="241"/>
      <c r="P984" s="241"/>
      <c r="Q984" s="241"/>
      <c r="R984" s="241"/>
      <c r="S984" s="241"/>
      <c r="T984" s="241"/>
      <c r="U984" s="241" t="s">
        <v>1111</v>
      </c>
      <c r="V984" s="241"/>
      <c r="W984" s="241"/>
      <c r="X984" s="241"/>
      <c r="Y984" s="241"/>
      <c r="Z984" s="241"/>
      <c r="AA984" s="241"/>
      <c r="AB984" s="241"/>
      <c r="AC984" s="241" t="s">
        <v>350</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row>
    <row r="985" spans="1:49" s="240" customFormat="1" ht="15" customHeight="1">
      <c r="A985" s="241"/>
      <c r="B985" s="241"/>
      <c r="C985" s="241"/>
      <c r="D985" s="241"/>
      <c r="E985" s="241"/>
      <c r="F985" s="241"/>
      <c r="G985" s="241"/>
      <c r="H985" s="241"/>
      <c r="I985" s="241"/>
      <c r="J985" s="241"/>
      <c r="K985" s="241"/>
      <c r="L985" s="241"/>
      <c r="M985" s="241"/>
      <c r="N985" s="241"/>
      <c r="O985" s="241"/>
      <c r="P985" s="241"/>
      <c r="Q985" s="241"/>
      <c r="R985" s="241"/>
      <c r="S985" s="241"/>
      <c r="T985" s="241"/>
      <c r="U985" s="241" t="s">
        <v>1112</v>
      </c>
      <c r="V985" s="241"/>
      <c r="W985" s="241"/>
      <c r="X985" s="241"/>
      <c r="Y985" s="241"/>
      <c r="Z985" s="241"/>
      <c r="AA985" s="241"/>
      <c r="AB985" s="241"/>
      <c r="AC985" s="241" t="s">
        <v>325</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row>
    <row r="986" spans="1:49" s="240" customFormat="1" ht="15" customHeight="1">
      <c r="A986" s="241"/>
      <c r="B986" s="241"/>
      <c r="C986" s="241"/>
      <c r="D986" s="241"/>
      <c r="E986" s="241"/>
      <c r="F986" s="241"/>
      <c r="G986" s="241"/>
      <c r="H986" s="241"/>
      <c r="I986" s="241"/>
      <c r="J986" s="241"/>
      <c r="K986" s="241"/>
      <c r="L986" s="241"/>
      <c r="M986" s="241"/>
      <c r="N986" s="241"/>
      <c r="O986" s="241"/>
      <c r="P986" s="241"/>
      <c r="Q986" s="241"/>
      <c r="R986" s="241"/>
      <c r="S986" s="241"/>
      <c r="T986" s="241"/>
      <c r="U986" s="241" t="s">
        <v>1113</v>
      </c>
      <c r="V986" s="241"/>
      <c r="W986" s="241"/>
      <c r="X986" s="241"/>
      <c r="Y986" s="241"/>
      <c r="Z986" s="241"/>
      <c r="AA986" s="241"/>
      <c r="AB986" s="241"/>
      <c r="AC986" s="241" t="s">
        <v>316</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row>
    <row r="987" spans="1:49" s="240" customFormat="1" ht="15" customHeight="1">
      <c r="A987" s="241"/>
      <c r="B987" s="241"/>
      <c r="C987" s="241"/>
      <c r="D987" s="241"/>
      <c r="E987" s="241"/>
      <c r="F987" s="241"/>
      <c r="G987" s="241"/>
      <c r="H987" s="241"/>
      <c r="I987" s="241"/>
      <c r="J987" s="241"/>
      <c r="K987" s="241"/>
      <c r="L987" s="241"/>
      <c r="M987" s="241"/>
      <c r="N987" s="241"/>
      <c r="O987" s="241"/>
      <c r="P987" s="241"/>
      <c r="Q987" s="241"/>
      <c r="R987" s="241"/>
      <c r="S987" s="241"/>
      <c r="T987" s="241"/>
      <c r="U987" s="241" t="s">
        <v>1114</v>
      </c>
      <c r="V987" s="241"/>
      <c r="W987" s="241"/>
      <c r="X987" s="241"/>
      <c r="Y987" s="241"/>
      <c r="Z987" s="241"/>
      <c r="AA987" s="241"/>
      <c r="AB987" s="241"/>
      <c r="AC987" s="241" t="s">
        <v>309</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row>
    <row r="988" spans="1:49" s="240" customFormat="1" ht="15" customHeight="1">
      <c r="A988" s="241"/>
      <c r="B988" s="241"/>
      <c r="C988" s="241"/>
      <c r="D988" s="241"/>
      <c r="E988" s="241"/>
      <c r="F988" s="241"/>
      <c r="G988" s="241"/>
      <c r="H988" s="241"/>
      <c r="I988" s="241"/>
      <c r="J988" s="241"/>
      <c r="K988" s="241"/>
      <c r="L988" s="241"/>
      <c r="M988" s="241"/>
      <c r="N988" s="241"/>
      <c r="O988" s="241"/>
      <c r="P988" s="241"/>
      <c r="Q988" s="241"/>
      <c r="R988" s="241"/>
      <c r="S988" s="241"/>
      <c r="T988" s="241"/>
      <c r="U988" s="241" t="s">
        <v>1115</v>
      </c>
      <c r="V988" s="241"/>
      <c r="W988" s="241"/>
      <c r="X988" s="241"/>
      <c r="Y988" s="241"/>
      <c r="Z988" s="241"/>
      <c r="AA988" s="241"/>
      <c r="AB988" s="241"/>
      <c r="AC988" s="241" t="s">
        <v>322</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row>
    <row r="989" spans="1:49" s="240" customFormat="1" ht="15" customHeight="1">
      <c r="A989" s="241"/>
      <c r="B989" s="241"/>
      <c r="C989" s="241"/>
      <c r="D989" s="241"/>
      <c r="E989" s="241"/>
      <c r="F989" s="241"/>
      <c r="G989" s="241"/>
      <c r="H989" s="241"/>
      <c r="I989" s="241"/>
      <c r="J989" s="241"/>
      <c r="K989" s="241"/>
      <c r="L989" s="241"/>
      <c r="M989" s="241"/>
      <c r="N989" s="241"/>
      <c r="O989" s="241"/>
      <c r="P989" s="241"/>
      <c r="Q989" s="241"/>
      <c r="R989" s="241"/>
      <c r="S989" s="241"/>
      <c r="T989" s="241"/>
      <c r="U989" s="241" t="s">
        <v>1116</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row>
    <row r="990" spans="1:49" s="240" customFormat="1" ht="15" customHeight="1">
      <c r="A990" s="241"/>
      <c r="B990" s="241"/>
      <c r="C990" s="241"/>
      <c r="D990" s="241"/>
      <c r="E990" s="241"/>
      <c r="F990" s="241"/>
      <c r="G990" s="241"/>
      <c r="H990" s="241"/>
      <c r="I990" s="241"/>
      <c r="J990" s="241"/>
      <c r="K990" s="241"/>
      <c r="L990" s="241"/>
      <c r="M990" s="241"/>
      <c r="N990" s="241"/>
      <c r="O990" s="241"/>
      <c r="P990" s="241"/>
      <c r="Q990" s="241"/>
      <c r="R990" s="241"/>
      <c r="S990" s="241"/>
      <c r="T990" s="241"/>
      <c r="U990" s="241" t="s">
        <v>1117</v>
      </c>
      <c r="V990" s="241"/>
      <c r="W990" s="241"/>
      <c r="X990" s="241"/>
      <c r="Y990" s="241"/>
      <c r="Z990" s="241"/>
      <c r="AA990" s="241"/>
      <c r="AB990" s="241"/>
      <c r="AC990" s="241" t="s">
        <v>386</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row>
    <row r="991" spans="1:49" s="240" customFormat="1" ht="15" customHeight="1">
      <c r="A991" s="241"/>
      <c r="B991" s="241"/>
      <c r="C991" s="241"/>
      <c r="D991" s="241"/>
      <c r="E991" s="241"/>
      <c r="F991" s="241"/>
      <c r="G991" s="241"/>
      <c r="H991" s="241"/>
      <c r="I991" s="241"/>
      <c r="J991" s="241"/>
      <c r="K991" s="241"/>
      <c r="L991" s="241"/>
      <c r="M991" s="241"/>
      <c r="N991" s="241"/>
      <c r="O991" s="241"/>
      <c r="P991" s="241"/>
      <c r="Q991" s="241"/>
      <c r="R991" s="241"/>
      <c r="S991" s="241"/>
      <c r="T991" s="241"/>
      <c r="U991" s="241" t="s">
        <v>1118</v>
      </c>
      <c r="V991" s="241"/>
      <c r="W991" s="241"/>
      <c r="X991" s="241"/>
      <c r="Y991" s="241"/>
      <c r="Z991" s="241"/>
      <c r="AA991" s="241"/>
      <c r="AB991" s="241"/>
      <c r="AC991" s="241" t="s">
        <v>316</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row>
    <row r="992" spans="1:49" s="240" customFormat="1" ht="15" customHeight="1">
      <c r="A992" s="241"/>
      <c r="B992" s="241"/>
      <c r="C992" s="241"/>
      <c r="D992" s="241"/>
      <c r="E992" s="241"/>
      <c r="F992" s="241"/>
      <c r="G992" s="241"/>
      <c r="H992" s="241"/>
      <c r="I992" s="241"/>
      <c r="J992" s="241"/>
      <c r="K992" s="241"/>
      <c r="L992" s="241"/>
      <c r="M992" s="241"/>
      <c r="N992" s="241"/>
      <c r="O992" s="241"/>
      <c r="P992" s="241"/>
      <c r="Q992" s="241"/>
      <c r="R992" s="241"/>
      <c r="S992" s="241"/>
      <c r="T992" s="241"/>
      <c r="U992" s="241" t="s">
        <v>1119</v>
      </c>
      <c r="V992" s="241"/>
      <c r="W992" s="241"/>
      <c r="X992" s="241"/>
      <c r="Y992" s="241"/>
      <c r="Z992" s="241"/>
      <c r="AA992" s="241"/>
      <c r="AB992" s="241"/>
      <c r="AC992" s="241" t="s">
        <v>313</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row>
    <row r="993" spans="1:49" s="240" customFormat="1" ht="15" customHeight="1">
      <c r="A993" s="241"/>
      <c r="B993" s="241"/>
      <c r="C993" s="241"/>
      <c r="D993" s="241"/>
      <c r="E993" s="241"/>
      <c r="F993" s="241"/>
      <c r="G993" s="241"/>
      <c r="H993" s="241"/>
      <c r="I993" s="241"/>
      <c r="J993" s="241"/>
      <c r="K993" s="241"/>
      <c r="L993" s="241"/>
      <c r="M993" s="241"/>
      <c r="N993" s="241"/>
      <c r="O993" s="241"/>
      <c r="P993" s="241"/>
      <c r="Q993" s="241"/>
      <c r="R993" s="241"/>
      <c r="S993" s="241"/>
      <c r="T993" s="241"/>
      <c r="U993" s="241" t="s">
        <v>1120</v>
      </c>
      <c r="V993" s="241"/>
      <c r="W993" s="241"/>
      <c r="X993" s="241"/>
      <c r="Y993" s="241"/>
      <c r="Z993" s="241"/>
      <c r="AA993" s="241"/>
      <c r="AB993" s="241"/>
      <c r="AC993" s="241" t="s">
        <v>309</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row>
    <row r="994" spans="1:49" s="240" customFormat="1" ht="15" customHeight="1">
      <c r="A994" s="241"/>
      <c r="B994" s="241"/>
      <c r="C994" s="241"/>
      <c r="D994" s="241"/>
      <c r="E994" s="241"/>
      <c r="F994" s="241"/>
      <c r="G994" s="241"/>
      <c r="H994" s="241"/>
      <c r="I994" s="241"/>
      <c r="J994" s="241"/>
      <c r="K994" s="241"/>
      <c r="L994" s="241"/>
      <c r="M994" s="241"/>
      <c r="N994" s="241"/>
      <c r="O994" s="241"/>
      <c r="P994" s="241"/>
      <c r="Q994" s="241"/>
      <c r="R994" s="241"/>
      <c r="S994" s="241"/>
      <c r="T994" s="241"/>
      <c r="U994" s="241" t="s">
        <v>1121</v>
      </c>
      <c r="V994" s="241"/>
      <c r="W994" s="241"/>
      <c r="X994" s="241"/>
      <c r="Y994" s="241"/>
      <c r="Z994" s="241"/>
      <c r="AA994" s="241"/>
      <c r="AB994" s="241"/>
      <c r="AC994" s="241" t="s">
        <v>309</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row>
    <row r="995" spans="1:49" s="240" customFormat="1" ht="15" customHeight="1">
      <c r="A995" s="241"/>
      <c r="B995" s="241"/>
      <c r="C995" s="241"/>
      <c r="D995" s="241"/>
      <c r="E995" s="241"/>
      <c r="F995" s="241"/>
      <c r="G995" s="241"/>
      <c r="H995" s="241"/>
      <c r="I995" s="241"/>
      <c r="J995" s="241"/>
      <c r="K995" s="241"/>
      <c r="L995" s="241"/>
      <c r="M995" s="241"/>
      <c r="N995" s="241"/>
      <c r="O995" s="241"/>
      <c r="P995" s="241"/>
      <c r="Q995" s="241"/>
      <c r="R995" s="241"/>
      <c r="S995" s="241"/>
      <c r="T995" s="241"/>
      <c r="U995" s="241" t="s">
        <v>1122</v>
      </c>
      <c r="V995" s="241"/>
      <c r="W995" s="241"/>
      <c r="X995" s="241"/>
      <c r="Y995" s="241"/>
      <c r="Z995" s="241"/>
      <c r="AA995" s="241"/>
      <c r="AB995" s="241"/>
      <c r="AC995" s="241" t="s">
        <v>316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row>
    <row r="996" spans="1:49" s="240" customFormat="1" ht="15" customHeight="1">
      <c r="A996" s="241"/>
      <c r="B996" s="241"/>
      <c r="C996" s="241"/>
      <c r="D996" s="241"/>
      <c r="E996" s="241"/>
      <c r="F996" s="241"/>
      <c r="G996" s="241"/>
      <c r="H996" s="241"/>
      <c r="I996" s="241"/>
      <c r="J996" s="241"/>
      <c r="K996" s="241"/>
      <c r="L996" s="241"/>
      <c r="M996" s="241"/>
      <c r="N996" s="241"/>
      <c r="O996" s="241"/>
      <c r="P996" s="241"/>
      <c r="Q996" s="241"/>
      <c r="R996" s="241"/>
      <c r="S996" s="241"/>
      <c r="T996" s="241"/>
      <c r="U996" s="241" t="s">
        <v>1123</v>
      </c>
      <c r="V996" s="241"/>
      <c r="W996" s="241"/>
      <c r="X996" s="241"/>
      <c r="Y996" s="241"/>
      <c r="Z996" s="241"/>
      <c r="AA996" s="241"/>
      <c r="AB996" s="241"/>
      <c r="AC996" s="241" t="s">
        <v>366</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row>
    <row r="997" spans="1:49" s="240" customFormat="1" ht="15" customHeight="1">
      <c r="A997" s="241"/>
      <c r="B997" s="241"/>
      <c r="C997" s="241"/>
      <c r="D997" s="241"/>
      <c r="E997" s="241"/>
      <c r="F997" s="241"/>
      <c r="G997" s="241"/>
      <c r="H997" s="241"/>
      <c r="I997" s="241"/>
      <c r="J997" s="241"/>
      <c r="K997" s="241"/>
      <c r="L997" s="241"/>
      <c r="M997" s="241"/>
      <c r="N997" s="241"/>
      <c r="O997" s="241"/>
      <c r="P997" s="241"/>
      <c r="Q997" s="241"/>
      <c r="R997" s="241"/>
      <c r="S997" s="241"/>
      <c r="T997" s="241"/>
      <c r="U997" s="241" t="s">
        <v>1124</v>
      </c>
      <c r="V997" s="241"/>
      <c r="W997" s="241"/>
      <c r="X997" s="241"/>
      <c r="Y997" s="241"/>
      <c r="Z997" s="241"/>
      <c r="AA997" s="241"/>
      <c r="AB997" s="241"/>
      <c r="AC997" s="241" t="s">
        <v>309</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row>
    <row r="998" spans="1:49" s="240" customFormat="1" ht="15" customHeight="1">
      <c r="A998" s="241"/>
      <c r="B998" s="241"/>
      <c r="C998" s="241"/>
      <c r="D998" s="241"/>
      <c r="E998" s="241"/>
      <c r="F998" s="241"/>
      <c r="G998" s="241"/>
      <c r="H998" s="241"/>
      <c r="I998" s="241"/>
      <c r="J998" s="241"/>
      <c r="K998" s="241"/>
      <c r="L998" s="241"/>
      <c r="M998" s="241"/>
      <c r="N998" s="241"/>
      <c r="O998" s="241"/>
      <c r="P998" s="241"/>
      <c r="Q998" s="241"/>
      <c r="R998" s="241"/>
      <c r="S998" s="241"/>
      <c r="T998" s="241"/>
      <c r="U998" s="241" t="s">
        <v>1125</v>
      </c>
      <c r="V998" s="241"/>
      <c r="W998" s="241"/>
      <c r="X998" s="241"/>
      <c r="Y998" s="241"/>
      <c r="Z998" s="241"/>
      <c r="AA998" s="241"/>
      <c r="AB998" s="241"/>
      <c r="AC998" s="241" t="s">
        <v>366</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row>
    <row r="999" spans="1:49" s="240" customFormat="1" ht="15" customHeight="1">
      <c r="A999" s="241"/>
      <c r="B999" s="241"/>
      <c r="C999" s="241"/>
      <c r="D999" s="241"/>
      <c r="E999" s="241"/>
      <c r="F999" s="241"/>
      <c r="G999" s="241"/>
      <c r="H999" s="241"/>
      <c r="I999" s="241"/>
      <c r="J999" s="241"/>
      <c r="K999" s="241"/>
      <c r="L999" s="241"/>
      <c r="M999" s="241"/>
      <c r="N999" s="241"/>
      <c r="O999" s="241"/>
      <c r="P999" s="241"/>
      <c r="Q999" s="241"/>
      <c r="R999" s="241"/>
      <c r="S999" s="241"/>
      <c r="T999" s="241"/>
      <c r="U999" s="241" t="s">
        <v>1126</v>
      </c>
      <c r="V999" s="241"/>
      <c r="W999" s="241"/>
      <c r="X999" s="241"/>
      <c r="Y999" s="241"/>
      <c r="Z999" s="241"/>
      <c r="AA999" s="241"/>
      <c r="AB999" s="241"/>
      <c r="AC999" s="241" t="s">
        <v>313</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row>
    <row r="1000" spans="1:49" s="240" customFormat="1" ht="15" customHeight="1">
      <c r="A1000" s="241"/>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1127</v>
      </c>
      <c r="V1000" s="241"/>
      <c r="W1000" s="241"/>
      <c r="X1000" s="241"/>
      <c r="Y1000" s="241"/>
      <c r="Z1000" s="241"/>
      <c r="AA1000" s="241"/>
      <c r="AB1000" s="241"/>
      <c r="AC1000" s="241" t="s">
        <v>366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row>
    <row r="1001" spans="1:49" s="240" customFormat="1" ht="15" customHeight="1">
      <c r="A1001" s="241"/>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1128</v>
      </c>
      <c r="V1001" s="241"/>
      <c r="W1001" s="241"/>
      <c r="X1001" s="241"/>
      <c r="Y1001" s="241"/>
      <c r="Z1001" s="241"/>
      <c r="AA1001" s="241"/>
      <c r="AB1001" s="241"/>
      <c r="AC1001" s="241" t="s">
        <v>316</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row>
    <row r="1002" spans="1:49" s="240" customFormat="1" ht="15" customHeight="1">
      <c r="A1002" s="241"/>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1129</v>
      </c>
      <c r="V1002" s="241"/>
      <c r="W1002" s="241"/>
      <c r="X1002" s="241"/>
      <c r="Y1002" s="241"/>
      <c r="Z1002" s="241"/>
      <c r="AA1002" s="241"/>
      <c r="AB1002" s="241"/>
      <c r="AC1002" s="241" t="s">
        <v>311</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row>
    <row r="1003" spans="1:49" s="240" customFormat="1" ht="15" customHeight="1">
      <c r="A1003" s="241"/>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1130</v>
      </c>
      <c r="V1003" s="241"/>
      <c r="W1003" s="241"/>
      <c r="X1003" s="241"/>
      <c r="Y1003" s="241"/>
      <c r="Z1003" s="241"/>
      <c r="AA1003" s="241"/>
      <c r="AB1003" s="241"/>
      <c r="AC1003" s="241" t="s">
        <v>386</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row>
    <row r="1004" spans="1:49" s="240" customFormat="1" ht="15" customHeight="1">
      <c r="A1004" s="241"/>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1131</v>
      </c>
      <c r="V1004" s="241"/>
      <c r="W1004" s="241"/>
      <c r="X1004" s="241"/>
      <c r="Y1004" s="241"/>
      <c r="Z1004" s="241"/>
      <c r="AA1004" s="241"/>
      <c r="AB1004" s="241"/>
      <c r="AC1004" s="241" t="s">
        <v>325</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row>
    <row r="1005" spans="1:49" s="240" customFormat="1" ht="15" customHeight="1">
      <c r="A1005" s="241"/>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1132</v>
      </c>
      <c r="V1005" s="241"/>
      <c r="W1005" s="241"/>
      <c r="X1005" s="241"/>
      <c r="Y1005" s="241"/>
      <c r="Z1005" s="241"/>
      <c r="AA1005" s="241"/>
      <c r="AB1005" s="241"/>
      <c r="AC1005" s="241" t="s">
        <v>366</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row>
    <row r="1006" spans="1:49" s="240" customFormat="1" ht="15" customHeight="1">
      <c r="A1006" s="241"/>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1133</v>
      </c>
      <c r="V1006" s="241"/>
      <c r="W1006" s="241"/>
      <c r="X1006" s="241"/>
      <c r="Y1006" s="241"/>
      <c r="Z1006" s="241"/>
      <c r="AA1006" s="241"/>
      <c r="AB1006" s="241"/>
      <c r="AC1006" s="241" t="s">
        <v>386</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row>
    <row r="1007" spans="1:49" s="240" customFormat="1" ht="15" customHeight="1">
      <c r="A1007" s="241"/>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1134</v>
      </c>
      <c r="V1007" s="241"/>
      <c r="W1007" s="241"/>
      <c r="X1007" s="241"/>
      <c r="Y1007" s="241"/>
      <c r="Z1007" s="241"/>
      <c r="AA1007" s="241"/>
      <c r="AB1007" s="241"/>
      <c r="AC1007" s="241" t="s">
        <v>386</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row>
    <row r="1008" spans="1:49" s="240" customFormat="1" ht="15" customHeight="1">
      <c r="A1008" s="241"/>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1135</v>
      </c>
      <c r="V1008" s="241"/>
      <c r="W1008" s="241"/>
      <c r="X1008" s="241"/>
      <c r="Y1008" s="241"/>
      <c r="Z1008" s="241"/>
      <c r="AA1008" s="241"/>
      <c r="AB1008" s="241"/>
      <c r="AC1008" s="241" t="s">
        <v>366</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row>
    <row r="1009" spans="1:49" s="240" customFormat="1" ht="15" customHeight="1">
      <c r="A1009" s="241"/>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1136</v>
      </c>
      <c r="V1009" s="241"/>
      <c r="W1009" s="241"/>
      <c r="X1009" s="241"/>
      <c r="Y1009" s="241"/>
      <c r="Z1009" s="241"/>
      <c r="AA1009" s="241"/>
      <c r="AB1009" s="241"/>
      <c r="AC1009" s="241" t="s">
        <v>386</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row>
    <row r="1010" spans="1:49" s="240" customFormat="1" ht="15" customHeight="1">
      <c r="A1010" s="241"/>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1137</v>
      </c>
      <c r="V1010" s="241"/>
      <c r="W1010" s="241"/>
      <c r="X1010" s="241"/>
      <c r="Y1010" s="241"/>
      <c r="Z1010" s="241"/>
      <c r="AA1010" s="241"/>
      <c r="AB1010" s="241"/>
      <c r="AC1010" s="241" t="s">
        <v>322</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row>
    <row r="1011" spans="1:49" s="240" customFormat="1" ht="15" customHeight="1">
      <c r="A1011" s="241"/>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1138</v>
      </c>
      <c r="V1011" s="241"/>
      <c r="W1011" s="241"/>
      <c r="X1011" s="241"/>
      <c r="Y1011" s="241"/>
      <c r="Z1011" s="241"/>
      <c r="AA1011" s="241"/>
      <c r="AB1011" s="241"/>
      <c r="AC1011" s="241" t="s">
        <v>309</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row>
    <row r="1012" spans="1:49" s="240" customFormat="1" ht="15" customHeight="1">
      <c r="A1012" s="241"/>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1139</v>
      </c>
      <c r="V1012" s="241"/>
      <c r="W1012" s="241"/>
      <c r="X1012" s="241"/>
      <c r="Y1012" s="241"/>
      <c r="Z1012" s="241"/>
      <c r="AA1012" s="241"/>
      <c r="AB1012" s="241"/>
      <c r="AC1012" s="241" t="s">
        <v>313</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row>
    <row r="1013" spans="1:49" s="240" customFormat="1" ht="15" customHeight="1">
      <c r="A1013" s="241"/>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290</v>
      </c>
      <c r="V1013" s="241"/>
      <c r="W1013" s="241"/>
      <c r="X1013" s="241"/>
      <c r="Y1013" s="241"/>
      <c r="Z1013" s="241"/>
      <c r="AA1013" s="241"/>
      <c r="AB1013" s="241"/>
      <c r="AC1013" s="241" t="s">
        <v>350</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row>
    <row r="1014" spans="1:49" s="240" customFormat="1" ht="15" customHeight="1">
      <c r="A1014" s="241"/>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1140</v>
      </c>
      <c r="V1014" s="241"/>
      <c r="W1014" s="241"/>
      <c r="X1014" s="241"/>
      <c r="Y1014" s="241"/>
      <c r="Z1014" s="241"/>
      <c r="AA1014" s="241"/>
      <c r="AB1014" s="241"/>
      <c r="AC1014" s="241" t="s">
        <v>313</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row>
    <row r="1015" spans="1:49" s="240" customFormat="1" ht="15" customHeight="1">
      <c r="A1015" s="241"/>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1141</v>
      </c>
      <c r="V1015" s="241"/>
      <c r="W1015" s="241"/>
      <c r="X1015" s="241"/>
      <c r="Y1015" s="241"/>
      <c r="Z1015" s="241"/>
      <c r="AA1015" s="241"/>
      <c r="AB1015" s="241"/>
      <c r="AC1015" s="241" t="s">
        <v>313</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row>
    <row r="1016" spans="1:49" s="240" customFormat="1" ht="15" customHeight="1">
      <c r="A1016" s="241"/>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1142</v>
      </c>
      <c r="V1016" s="241"/>
      <c r="W1016" s="241"/>
      <c r="X1016" s="241"/>
      <c r="Y1016" s="241"/>
      <c r="Z1016" s="241"/>
      <c r="AA1016" s="241"/>
      <c r="AB1016" s="241"/>
      <c r="AC1016" s="241" t="s">
        <v>322</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row>
    <row r="1017" spans="1:49" s="240" customFormat="1" ht="15" customHeight="1">
      <c r="A1017" s="241"/>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1143</v>
      </c>
      <c r="V1017" s="241"/>
      <c r="W1017" s="241"/>
      <c r="X1017" s="241"/>
      <c r="Y1017" s="241"/>
      <c r="Z1017" s="241"/>
      <c r="AA1017" s="241"/>
      <c r="AB1017" s="241"/>
      <c r="AC1017" s="241" t="s">
        <v>325</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row>
    <row r="1018" spans="1:49" s="240" customFormat="1" ht="15" customHeight="1">
      <c r="A1018" s="241"/>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1144</v>
      </c>
      <c r="V1018" s="241"/>
      <c r="W1018" s="241"/>
      <c r="X1018" s="241"/>
      <c r="Y1018" s="241"/>
      <c r="Z1018" s="241"/>
      <c r="AA1018" s="241"/>
      <c r="AB1018" s="241"/>
      <c r="AC1018" s="241" t="s">
        <v>316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row>
    <row r="1019" spans="1:49" s="240" customFormat="1" ht="15" customHeight="1">
      <c r="A1019" s="241"/>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1145</v>
      </c>
      <c r="V1019" s="241"/>
      <c r="W1019" s="241"/>
      <c r="X1019" s="241"/>
      <c r="Y1019" s="241"/>
      <c r="Z1019" s="241"/>
      <c r="AA1019" s="241"/>
      <c r="AB1019" s="241"/>
      <c r="AC1019" s="241" t="s">
        <v>316</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row>
    <row r="1020" spans="1:49" s="240" customFormat="1" ht="15" customHeight="1">
      <c r="A1020" s="241"/>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1146</v>
      </c>
      <c r="V1020" s="241"/>
      <c r="W1020" s="241"/>
      <c r="X1020" s="241"/>
      <c r="Y1020" s="241"/>
      <c r="Z1020" s="241"/>
      <c r="AA1020" s="241"/>
      <c r="AB1020" s="241"/>
      <c r="AC1020" s="241" t="s">
        <v>313</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row>
    <row r="1021" spans="1:49" s="240" customFormat="1" ht="15" customHeight="1">
      <c r="A1021" s="241"/>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1147</v>
      </c>
      <c r="V1021" s="241"/>
      <c r="W1021" s="241"/>
      <c r="X1021" s="241"/>
      <c r="Y1021" s="241"/>
      <c r="Z1021" s="241"/>
      <c r="AA1021" s="241"/>
      <c r="AB1021" s="241"/>
      <c r="AC1021" s="241" t="s">
        <v>313</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row>
    <row r="1022" spans="1:49" s="240" customFormat="1" ht="15" customHeight="1">
      <c r="A1022" s="241"/>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1148</v>
      </c>
      <c r="V1022" s="241"/>
      <c r="W1022" s="241"/>
      <c r="X1022" s="241"/>
      <c r="Y1022" s="241"/>
      <c r="Z1022" s="241"/>
      <c r="AA1022" s="241"/>
      <c r="AB1022" s="241"/>
      <c r="AC1022" s="241" t="s">
        <v>325</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row>
    <row r="1023" spans="1:49" s="240" customFormat="1" ht="15" customHeight="1">
      <c r="A1023" s="241"/>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41"/>
      <c r="AB1023" s="241"/>
      <c r="AC1023" s="241"/>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row>
    <row r="1024" spans="1:49" s="240" customFormat="1" ht="15" customHeight="1">
      <c r="A1024" s="241"/>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41"/>
      <c r="AB1024" s="241"/>
      <c r="AC1024" s="241"/>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row>
    <row r="1025" spans="1:49" s="240" customFormat="1" ht="15" customHeight="1">
      <c r="A1025" s="241"/>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41"/>
      <c r="AB1025" s="241"/>
      <c r="AC1025" s="241"/>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row>
    <row r="1026" spans="1:49" s="240" customFormat="1" ht="15" customHeight="1">
      <c r="A1026" s="241"/>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41"/>
      <c r="AB1026" s="241"/>
      <c r="AC1026" s="241"/>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row>
    <row r="1027" spans="1:49" s="240" customFormat="1" ht="15" customHeight="1">
      <c r="A1027" s="241"/>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row>
    <row r="1028" spans="1:49" s="240" customFormat="1" ht="15" customHeight="1">
      <c r="A1028" s="241"/>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row>
    <row r="1029" spans="1:49" s="240" customFormat="1" ht="15" customHeight="1">
      <c r="A1029" s="241"/>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row>
    <row r="1030" spans="1:49" s="240" customFormat="1" ht="15" customHeight="1">
      <c r="A1030" s="241"/>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row>
    <row r="1031" spans="1:49" s="240" customFormat="1" ht="15" customHeight="1">
      <c r="A1031" s="241"/>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41"/>
      <c r="AB1031" s="241"/>
      <c r="AC1031" s="241"/>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row>
    <row r="1032" spans="1:49" s="240" customFormat="1" ht="15" customHeight="1">
      <c r="A1032" s="241"/>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row>
    <row r="1033" spans="1:49" s="240" customFormat="1" ht="15" customHeight="1">
      <c r="A1033" s="241"/>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row>
    <row r="1034" spans="1:49" s="240" customFormat="1" ht="15" customHeight="1">
      <c r="A1034" s="241"/>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row>
    <row r="1035" spans="1:49" s="240" customFormat="1" ht="15" customHeight="1">
      <c r="A1035" s="241"/>
      <c r="B1035" s="241"/>
      <c r="C1035" s="241"/>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row>
    <row r="1036" spans="1:49" s="240" customFormat="1" ht="15" customHeight="1">
      <c r="A1036" s="241"/>
      <c r="B1036" s="241"/>
      <c r="C1036" s="241"/>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row>
    <row r="1037" spans="1:49" s="240" customFormat="1" ht="15" customHeight="1">
      <c r="A1037" s="241"/>
      <c r="B1037" s="241"/>
      <c r="C1037" s="241"/>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row>
    <row r="1038" spans="1:49" s="240" customFormat="1" ht="15" customHeight="1">
      <c r="A1038" s="241"/>
      <c r="B1038" s="241"/>
      <c r="C1038" s="241"/>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row>
    <row r="1039" spans="1:49" s="240" customFormat="1" ht="15" customHeight="1">
      <c r="A1039" s="241"/>
      <c r="B1039" s="241"/>
      <c r="C1039" s="241"/>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row>
    <row r="1040" spans="1:49" s="240" customFormat="1" ht="15" customHeight="1">
      <c r="A1040" s="241"/>
      <c r="B1040" s="241"/>
      <c r="C1040" s="241"/>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row>
    <row r="1041" spans="1:49" s="240" customFormat="1" ht="15" customHeight="1">
      <c r="A1041" s="241"/>
      <c r="B1041" s="241"/>
      <c r="C1041" s="241"/>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row>
    <row r="1042" spans="1:49" s="240" customFormat="1" ht="15" customHeight="1">
      <c r="A1042" s="241"/>
      <c r="B1042" s="241"/>
      <c r="C1042" s="241"/>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row>
    <row r="1043" spans="1:49" s="240" customFormat="1" ht="15" customHeight="1">
      <c r="A1043" s="241"/>
      <c r="B1043" s="241"/>
      <c r="C1043" s="241"/>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row>
    <row r="1044" spans="1:49" s="240" customFormat="1" ht="15" customHeight="1">
      <c r="A1044" s="241"/>
      <c r="B1044" s="241"/>
      <c r="C1044" s="241"/>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row>
    <row r="1045" spans="1:49" s="240" customFormat="1" ht="15" customHeight="1">
      <c r="A1045" s="241"/>
      <c r="B1045" s="241"/>
      <c r="C1045" s="241"/>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row>
    <row r="1046" spans="1:49" s="240" customFormat="1" ht="15" customHeight="1">
      <c r="A1046" s="241"/>
      <c r="B1046" s="241"/>
      <c r="C1046" s="241"/>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row>
    <row r="1047" spans="1:49" s="240" customFormat="1" ht="15" customHeight="1">
      <c r="A1047" s="241"/>
      <c r="B1047" s="241"/>
      <c r="C1047" s="241"/>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row>
    <row r="1048" spans="1:49" s="240" customFormat="1" ht="15" customHeight="1">
      <c r="A1048" s="241"/>
      <c r="B1048" s="241"/>
      <c r="C1048" s="241"/>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row>
    <row r="1049" spans="1:49" s="240" customFormat="1" ht="15" customHeight="1">
      <c r="A1049" s="241"/>
      <c r="B1049" s="241"/>
      <c r="C1049" s="241"/>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row>
    <row r="1050" spans="1:49" s="240" customFormat="1" ht="15" customHeight="1">
      <c r="A1050" s="241"/>
      <c r="B1050" s="241"/>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row>
    <row r="1051" spans="1:49" s="240" customFormat="1" ht="15" customHeight="1">
      <c r="A1051" s="241"/>
      <c r="B1051" s="241"/>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row>
    <row r="1052" spans="1:49" s="240" customFormat="1" ht="15" customHeight="1">
      <c r="A1052" s="241"/>
      <c r="B1052" s="241"/>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row>
    <row r="1053" spans="1:49" s="240" customFormat="1" ht="15" customHeight="1">
      <c r="A1053" s="241"/>
      <c r="B1053" s="241"/>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row>
    <row r="1054" spans="1:49" s="240" customFormat="1" ht="15" customHeight="1">
      <c r="A1054" s="241"/>
      <c r="B1054" s="241"/>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row>
    <row r="1055" spans="1:49" s="240" customFormat="1" ht="15" customHeight="1">
      <c r="A1055" s="241"/>
      <c r="B1055" s="241"/>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J1055" s="241"/>
      <c r="AK1055" s="241"/>
      <c r="AL1055" s="241"/>
      <c r="AM1055" s="241"/>
      <c r="AN1055" s="241"/>
      <c r="AO1055" s="241"/>
      <c r="AP1055" s="241"/>
      <c r="AQ1055" s="241"/>
      <c r="AR1055" s="241"/>
      <c r="AS1055" s="241"/>
      <c r="AT1055" s="241"/>
      <c r="AU1055" s="241"/>
      <c r="AV1055" s="241"/>
      <c r="AW1055" s="241"/>
    </row>
    <row r="1056" spans="1:49" s="240" customFormat="1" ht="15" customHeight="1">
      <c r="A1056" s="241"/>
      <c r="B1056" s="241"/>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J1056" s="241"/>
      <c r="AK1056" s="241"/>
      <c r="AL1056" s="241"/>
      <c r="AM1056" s="241"/>
      <c r="AN1056" s="241"/>
      <c r="AO1056" s="241"/>
      <c r="AP1056" s="241"/>
      <c r="AQ1056" s="241"/>
      <c r="AR1056" s="241"/>
      <c r="AS1056" s="241"/>
      <c r="AT1056" s="241"/>
      <c r="AU1056" s="241"/>
      <c r="AV1056" s="241"/>
      <c r="AW1056" s="241"/>
    </row>
    <row r="1057" spans="1:49" s="240" customFormat="1" ht="15" customHeight="1">
      <c r="A1057" s="241"/>
      <c r="B1057" s="241"/>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row>
    <row r="1058" spans="1:49" s="240" customFormat="1" ht="15" customHeight="1">
      <c r="A1058" s="241"/>
      <c r="B1058" s="241"/>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J1058" s="241"/>
      <c r="AK1058" s="241"/>
      <c r="AL1058" s="241"/>
      <c r="AM1058" s="241"/>
      <c r="AN1058" s="241"/>
      <c r="AO1058" s="241"/>
      <c r="AP1058" s="241"/>
      <c r="AQ1058" s="241"/>
      <c r="AR1058" s="241"/>
      <c r="AS1058" s="241"/>
      <c r="AT1058" s="241"/>
      <c r="AU1058" s="241"/>
      <c r="AV1058" s="241"/>
      <c r="AW1058" s="241"/>
    </row>
    <row r="1059" spans="1:49" s="240" customFormat="1" ht="15" customHeight="1">
      <c r="A1059" s="241"/>
      <c r="B1059" s="241"/>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J1059" s="241"/>
      <c r="AK1059" s="241"/>
      <c r="AL1059" s="241"/>
      <c r="AM1059" s="241"/>
      <c r="AN1059" s="241"/>
      <c r="AO1059" s="241"/>
      <c r="AP1059" s="241"/>
      <c r="AQ1059" s="241"/>
      <c r="AR1059" s="241"/>
      <c r="AS1059" s="241"/>
      <c r="AT1059" s="241"/>
      <c r="AU1059" s="241"/>
      <c r="AV1059" s="241"/>
      <c r="AW1059" s="241"/>
    </row>
    <row r="1060" spans="1:49" s="240" customFormat="1" ht="15" customHeight="1">
      <c r="A1060" s="241"/>
      <c r="B1060" s="241"/>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row>
    <row r="1061" spans="1:49" s="240" customFormat="1" ht="15" customHeight="1">
      <c r="A1061" s="241"/>
      <c r="B1061" s="241"/>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J1061" s="241"/>
      <c r="AK1061" s="241"/>
      <c r="AL1061" s="241"/>
      <c r="AM1061" s="241"/>
      <c r="AN1061" s="241"/>
      <c r="AO1061" s="241"/>
      <c r="AP1061" s="241"/>
      <c r="AQ1061" s="241"/>
      <c r="AR1061" s="241"/>
      <c r="AS1061" s="241"/>
      <c r="AT1061" s="241"/>
      <c r="AU1061" s="241"/>
      <c r="AV1061" s="241"/>
      <c r="AW1061" s="241"/>
    </row>
    <row r="1062" spans="1:49" s="240" customFormat="1" ht="15" customHeight="1">
      <c r="A1062" s="241"/>
      <c r="B1062" s="241"/>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J1062" s="241"/>
      <c r="AK1062" s="241"/>
      <c r="AL1062" s="241"/>
      <c r="AM1062" s="241"/>
      <c r="AN1062" s="241"/>
      <c r="AO1062" s="241"/>
      <c r="AP1062" s="241"/>
      <c r="AQ1062" s="241"/>
      <c r="AR1062" s="241"/>
      <c r="AS1062" s="241"/>
      <c r="AT1062" s="241"/>
      <c r="AU1062" s="241"/>
      <c r="AV1062" s="241"/>
      <c r="AW1062" s="241"/>
    </row>
    <row r="1063" spans="1:49" s="240" customFormat="1" ht="15" customHeight="1">
      <c r="A1063" s="241"/>
      <c r="B1063" s="241"/>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J1063" s="241"/>
      <c r="AK1063" s="241"/>
      <c r="AL1063" s="241"/>
      <c r="AM1063" s="241"/>
      <c r="AN1063" s="241"/>
      <c r="AO1063" s="241"/>
      <c r="AP1063" s="241"/>
      <c r="AQ1063" s="241"/>
      <c r="AR1063" s="241"/>
      <c r="AS1063" s="241"/>
      <c r="AT1063" s="241"/>
      <c r="AU1063" s="241"/>
      <c r="AV1063" s="241"/>
      <c r="AW1063" s="241"/>
    </row>
    <row r="1064" spans="1:49" s="240" customFormat="1" ht="15" customHeight="1">
      <c r="A1064" s="241"/>
      <c r="B1064" s="241"/>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J1064" s="241"/>
      <c r="AK1064" s="241"/>
      <c r="AL1064" s="241"/>
      <c r="AM1064" s="241"/>
      <c r="AN1064" s="241"/>
      <c r="AO1064" s="241"/>
      <c r="AP1064" s="241"/>
      <c r="AQ1064" s="241"/>
      <c r="AR1064" s="241"/>
      <c r="AS1064" s="241"/>
      <c r="AT1064" s="241"/>
      <c r="AU1064" s="241"/>
      <c r="AV1064" s="241"/>
      <c r="AW1064" s="241"/>
    </row>
    <row r="1065" spans="1:49" s="240" customFormat="1" ht="15" customHeight="1">
      <c r="A1065" s="241"/>
      <c r="B1065" s="241"/>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J1065" s="241"/>
      <c r="AK1065" s="241"/>
      <c r="AL1065" s="241"/>
      <c r="AM1065" s="241"/>
      <c r="AN1065" s="241"/>
      <c r="AO1065" s="241"/>
      <c r="AP1065" s="241"/>
      <c r="AQ1065" s="241"/>
      <c r="AR1065" s="241"/>
      <c r="AS1065" s="241"/>
      <c r="AT1065" s="241"/>
      <c r="AU1065" s="241"/>
      <c r="AV1065" s="241"/>
      <c r="AW1065" s="241"/>
    </row>
    <row r="1066" spans="1:49" s="240" customFormat="1" ht="15" customHeight="1">
      <c r="A1066" s="241"/>
      <c r="B1066" s="241"/>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J1066" s="241"/>
      <c r="AK1066" s="241"/>
      <c r="AL1066" s="241"/>
      <c r="AM1066" s="241"/>
      <c r="AN1066" s="241"/>
      <c r="AO1066" s="241"/>
      <c r="AP1066" s="241"/>
      <c r="AQ1066" s="241"/>
      <c r="AR1066" s="241"/>
      <c r="AS1066" s="241"/>
      <c r="AT1066" s="241"/>
      <c r="AU1066" s="241"/>
      <c r="AV1066" s="241"/>
      <c r="AW1066" s="241"/>
    </row>
    <row r="1067" spans="1:49" s="240" customFormat="1" ht="15" customHeight="1">
      <c r="A1067" s="241"/>
      <c r="B1067" s="241"/>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J1067" s="241"/>
      <c r="AK1067" s="241"/>
      <c r="AL1067" s="241"/>
      <c r="AM1067" s="241"/>
      <c r="AN1067" s="241"/>
      <c r="AO1067" s="241"/>
      <c r="AP1067" s="241"/>
      <c r="AQ1067" s="241"/>
      <c r="AR1067" s="241"/>
      <c r="AS1067" s="241"/>
      <c r="AT1067" s="241"/>
      <c r="AU1067" s="241"/>
      <c r="AV1067" s="241"/>
      <c r="AW1067" s="241"/>
    </row>
    <row r="1068" spans="1:49" s="240" customFormat="1" ht="15" customHeight="1">
      <c r="A1068" s="241"/>
      <c r="B1068" s="241"/>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J1068" s="241"/>
      <c r="AK1068" s="241"/>
      <c r="AL1068" s="241"/>
      <c r="AM1068" s="241"/>
      <c r="AN1068" s="241"/>
      <c r="AO1068" s="241"/>
      <c r="AP1068" s="241"/>
      <c r="AQ1068" s="241"/>
      <c r="AR1068" s="241"/>
      <c r="AS1068" s="241"/>
      <c r="AT1068" s="241"/>
      <c r="AU1068" s="241"/>
      <c r="AV1068" s="241"/>
      <c r="AW1068" s="241"/>
    </row>
    <row r="1069" spans="1:49" s="240" customFormat="1" ht="15" customHeight="1">
      <c r="A1069" s="241"/>
      <c r="B1069" s="241"/>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row>
    <row r="1070" spans="1:49" s="240" customFormat="1" ht="15" customHeight="1">
      <c r="A1070" s="241"/>
      <c r="B1070" s="241"/>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J1070" s="241"/>
      <c r="AK1070" s="241"/>
      <c r="AL1070" s="241"/>
      <c r="AM1070" s="241"/>
      <c r="AN1070" s="241"/>
      <c r="AO1070" s="241"/>
      <c r="AP1070" s="241"/>
      <c r="AQ1070" s="241"/>
      <c r="AR1070" s="241"/>
      <c r="AS1070" s="241"/>
      <c r="AT1070" s="241"/>
      <c r="AU1070" s="241"/>
      <c r="AV1070" s="241"/>
      <c r="AW1070" s="241"/>
    </row>
    <row r="1071" spans="1:49" s="240" customFormat="1" ht="15" customHeight="1">
      <c r="A1071" s="241"/>
      <c r="B1071" s="241"/>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row>
    <row r="1072" spans="1:49" s="240" customFormat="1" ht="15" customHeight="1">
      <c r="A1072" s="241"/>
      <c r="B1072" s="241"/>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J1072" s="241"/>
      <c r="AK1072" s="241"/>
      <c r="AL1072" s="241"/>
      <c r="AM1072" s="241"/>
      <c r="AN1072" s="241"/>
      <c r="AO1072" s="241"/>
      <c r="AP1072" s="241"/>
      <c r="AQ1072" s="241"/>
      <c r="AR1072" s="241"/>
      <c r="AS1072" s="241"/>
      <c r="AT1072" s="241"/>
      <c r="AU1072" s="241"/>
      <c r="AV1072" s="241"/>
      <c r="AW1072" s="241"/>
    </row>
    <row r="1073" spans="1:49" s="240" customFormat="1" ht="15" customHeight="1">
      <c r="A1073" s="241"/>
      <c r="B1073" s="241"/>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J1073" s="241"/>
      <c r="AK1073" s="241"/>
      <c r="AL1073" s="241"/>
      <c r="AM1073" s="241"/>
      <c r="AN1073" s="241"/>
      <c r="AO1073" s="241"/>
      <c r="AP1073" s="241"/>
      <c r="AQ1073" s="241"/>
      <c r="AR1073" s="241"/>
      <c r="AS1073" s="241"/>
      <c r="AT1073" s="241"/>
      <c r="AU1073" s="241"/>
      <c r="AV1073" s="241"/>
      <c r="AW1073" s="241"/>
    </row>
    <row r="1074" spans="1:49" s="240" customFormat="1" ht="15" customHeight="1">
      <c r="A1074" s="241"/>
      <c r="B1074" s="241"/>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J1074" s="241"/>
      <c r="AK1074" s="241"/>
      <c r="AL1074" s="241"/>
      <c r="AM1074" s="241"/>
      <c r="AN1074" s="241"/>
      <c r="AO1074" s="241"/>
      <c r="AP1074" s="241"/>
      <c r="AQ1074" s="241"/>
      <c r="AR1074" s="241"/>
      <c r="AS1074" s="241"/>
      <c r="AT1074" s="241"/>
      <c r="AU1074" s="241"/>
      <c r="AV1074" s="241"/>
      <c r="AW1074" s="241"/>
    </row>
    <row r="1075" spans="1:49" s="240" customFormat="1" ht="15" customHeight="1">
      <c r="A1075" s="241"/>
      <c r="B1075" s="241"/>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row>
    <row r="1076" spans="1:49" s="240" customFormat="1" ht="15" customHeight="1">
      <c r="A1076" s="241"/>
      <c r="B1076" s="241"/>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J1076" s="241"/>
      <c r="AK1076" s="241"/>
      <c r="AL1076" s="241"/>
      <c r="AM1076" s="241"/>
      <c r="AN1076" s="241"/>
      <c r="AO1076" s="241"/>
      <c r="AP1076" s="241"/>
      <c r="AQ1076" s="241"/>
      <c r="AR1076" s="241"/>
      <c r="AS1076" s="241"/>
      <c r="AT1076" s="241"/>
      <c r="AU1076" s="241"/>
      <c r="AV1076" s="241"/>
      <c r="AW1076" s="241"/>
    </row>
    <row r="1077" spans="1:49" s="240" customFormat="1" ht="15" customHeight="1">
      <c r="A1077" s="241"/>
      <c r="B1077" s="241"/>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1"/>
      <c r="AL1077" s="241"/>
      <c r="AM1077" s="241"/>
      <c r="AN1077" s="241"/>
      <c r="AO1077" s="241"/>
      <c r="AP1077" s="241"/>
      <c r="AQ1077" s="241"/>
      <c r="AR1077" s="241"/>
      <c r="AS1077" s="241"/>
      <c r="AT1077" s="241"/>
      <c r="AU1077" s="241"/>
      <c r="AV1077" s="241"/>
      <c r="AW1077" s="241"/>
    </row>
    <row r="1078" spans="1:49" s="240" customFormat="1" ht="15" customHeight="1">
      <c r="A1078" s="241"/>
      <c r="B1078" s="241"/>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J1078" s="241"/>
      <c r="AK1078" s="241"/>
      <c r="AL1078" s="241"/>
      <c r="AM1078" s="241"/>
      <c r="AN1078" s="241"/>
      <c r="AO1078" s="241"/>
      <c r="AP1078" s="241"/>
      <c r="AQ1078" s="241"/>
      <c r="AR1078" s="241"/>
      <c r="AS1078" s="241"/>
      <c r="AT1078" s="241"/>
      <c r="AU1078" s="241"/>
      <c r="AV1078" s="241"/>
      <c r="AW1078" s="241"/>
    </row>
    <row r="1079" spans="1:49" s="240" customFormat="1" ht="15" customHeight="1">
      <c r="A1079" s="241"/>
      <c r="B1079" s="241"/>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J1079" s="241"/>
      <c r="AK1079" s="241"/>
      <c r="AL1079" s="241"/>
      <c r="AM1079" s="241"/>
      <c r="AN1079" s="241"/>
      <c r="AO1079" s="241"/>
      <c r="AP1079" s="241"/>
      <c r="AQ1079" s="241"/>
      <c r="AR1079" s="241"/>
      <c r="AS1079" s="241"/>
      <c r="AT1079" s="241"/>
      <c r="AU1079" s="241"/>
      <c r="AV1079" s="241"/>
      <c r="AW1079" s="241"/>
    </row>
    <row r="1080" spans="1:49" s="240" customFormat="1" ht="15" customHeight="1">
      <c r="A1080" s="241"/>
      <c r="B1080" s="241"/>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J1080" s="241"/>
      <c r="AK1080" s="241"/>
      <c r="AL1080" s="241"/>
      <c r="AM1080" s="241"/>
      <c r="AN1080" s="241"/>
      <c r="AO1080" s="241"/>
      <c r="AP1080" s="241"/>
      <c r="AQ1080" s="241"/>
      <c r="AR1080" s="241"/>
      <c r="AS1080" s="241"/>
      <c r="AT1080" s="241"/>
      <c r="AU1080" s="241"/>
      <c r="AV1080" s="241"/>
      <c r="AW1080" s="241"/>
    </row>
    <row r="1081" spans="1:49" s="240" customFormat="1" ht="15" customHeight="1">
      <c r="A1081" s="241"/>
      <c r="B1081" s="241"/>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J1081" s="241"/>
      <c r="AK1081" s="241"/>
      <c r="AL1081" s="241"/>
      <c r="AM1081" s="241"/>
      <c r="AN1081" s="241"/>
      <c r="AO1081" s="241"/>
      <c r="AP1081" s="241"/>
      <c r="AQ1081" s="241"/>
      <c r="AR1081" s="241"/>
      <c r="AS1081" s="241"/>
      <c r="AT1081" s="241"/>
      <c r="AU1081" s="241"/>
      <c r="AV1081" s="241"/>
      <c r="AW1081" s="241"/>
    </row>
    <row r="1082" spans="1:49" s="240" customFormat="1" ht="15" customHeight="1">
      <c r="A1082" s="241"/>
      <c r="B1082" s="241"/>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J1082" s="241"/>
      <c r="AK1082" s="241"/>
      <c r="AL1082" s="241"/>
      <c r="AM1082" s="241"/>
      <c r="AN1082" s="241"/>
      <c r="AO1082" s="241"/>
      <c r="AP1082" s="241"/>
      <c r="AQ1082" s="241"/>
      <c r="AR1082" s="241"/>
      <c r="AS1082" s="241"/>
      <c r="AT1082" s="241"/>
      <c r="AU1082" s="241"/>
      <c r="AV1082" s="241"/>
      <c r="AW1082" s="241"/>
    </row>
    <row r="1083" spans="1:49" s="240" customFormat="1" ht="15" customHeight="1">
      <c r="A1083" s="241"/>
      <c r="B1083" s="241"/>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J1083" s="241"/>
      <c r="AK1083" s="241"/>
      <c r="AL1083" s="241"/>
      <c r="AM1083" s="241"/>
      <c r="AN1083" s="241"/>
      <c r="AO1083" s="241"/>
      <c r="AP1083" s="241"/>
      <c r="AQ1083" s="241"/>
      <c r="AR1083" s="241"/>
      <c r="AS1083" s="241"/>
      <c r="AT1083" s="241"/>
      <c r="AU1083" s="241"/>
      <c r="AV1083" s="241"/>
      <c r="AW1083" s="241"/>
    </row>
    <row r="1084" spans="1:49" s="240" customFormat="1" ht="15" customHeight="1">
      <c r="A1084" s="241"/>
      <c r="B1084" s="241"/>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J1084" s="241"/>
      <c r="AK1084" s="241"/>
      <c r="AL1084" s="241"/>
      <c r="AM1084" s="241"/>
      <c r="AN1084" s="241"/>
      <c r="AO1084" s="241"/>
      <c r="AP1084" s="241"/>
      <c r="AQ1084" s="241"/>
      <c r="AR1084" s="241"/>
      <c r="AS1084" s="241"/>
      <c r="AT1084" s="241"/>
      <c r="AU1084" s="241"/>
      <c r="AV1084" s="241"/>
      <c r="AW1084" s="241"/>
    </row>
    <row r="1085" spans="1:49" s="240" customFormat="1" ht="15" customHeight="1">
      <c r="A1085" s="241"/>
      <c r="B1085" s="241"/>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J1085" s="241"/>
      <c r="AK1085" s="241"/>
      <c r="AL1085" s="241"/>
      <c r="AM1085" s="241"/>
      <c r="AN1085" s="241"/>
      <c r="AO1085" s="241"/>
      <c r="AP1085" s="241"/>
      <c r="AQ1085" s="241"/>
      <c r="AR1085" s="241"/>
      <c r="AS1085" s="241"/>
      <c r="AT1085" s="241"/>
      <c r="AU1085" s="241"/>
      <c r="AV1085" s="241"/>
      <c r="AW1085" s="241"/>
    </row>
    <row r="1086" spans="1:49" s="240" customFormat="1" ht="15" customHeight="1">
      <c r="A1086" s="241"/>
      <c r="B1086" s="241"/>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J1086" s="241"/>
      <c r="AK1086" s="241"/>
      <c r="AL1086" s="241"/>
      <c r="AM1086" s="241"/>
      <c r="AN1086" s="241"/>
      <c r="AO1086" s="241"/>
      <c r="AP1086" s="241"/>
      <c r="AQ1086" s="241"/>
      <c r="AR1086" s="241"/>
      <c r="AS1086" s="241"/>
      <c r="AT1086" s="241"/>
      <c r="AU1086" s="241"/>
      <c r="AV1086" s="241"/>
      <c r="AW1086" s="241"/>
    </row>
    <row r="1087" spans="1:49" s="240" customFormat="1" ht="15" customHeight="1">
      <c r="A1087" s="241"/>
      <c r="B1087" s="241"/>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J1087" s="241"/>
      <c r="AK1087" s="241"/>
      <c r="AL1087" s="241"/>
      <c r="AM1087" s="241"/>
      <c r="AN1087" s="241"/>
      <c r="AO1087" s="241"/>
      <c r="AP1087" s="241"/>
      <c r="AQ1087" s="241"/>
      <c r="AR1087" s="241"/>
      <c r="AS1087" s="241"/>
      <c r="AT1087" s="241"/>
      <c r="AU1087" s="241"/>
      <c r="AV1087" s="241"/>
      <c r="AW1087" s="241"/>
    </row>
    <row r="1088" spans="1:49" s="240" customFormat="1" ht="15" customHeight="1">
      <c r="A1088" s="241"/>
      <c r="B1088" s="241"/>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J1088" s="241"/>
      <c r="AK1088" s="241"/>
      <c r="AL1088" s="241"/>
      <c r="AM1088" s="241"/>
      <c r="AN1088" s="241"/>
      <c r="AO1088" s="241"/>
      <c r="AP1088" s="241"/>
      <c r="AQ1088" s="241"/>
      <c r="AR1088" s="241"/>
      <c r="AS1088" s="241"/>
      <c r="AT1088" s="241"/>
      <c r="AU1088" s="241"/>
      <c r="AV1088" s="241"/>
      <c r="AW1088" s="241"/>
    </row>
    <row r="1089" spans="1:49" s="240" customFormat="1" ht="15" customHeight="1">
      <c r="A1089" s="241"/>
      <c r="B1089" s="241"/>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J1089" s="241"/>
      <c r="AK1089" s="241"/>
      <c r="AL1089" s="241"/>
      <c r="AM1089" s="241"/>
      <c r="AN1089" s="241"/>
      <c r="AO1089" s="241"/>
      <c r="AP1089" s="241"/>
      <c r="AQ1089" s="241"/>
      <c r="AR1089" s="241"/>
      <c r="AS1089" s="241"/>
      <c r="AT1089" s="241"/>
      <c r="AU1089" s="241"/>
      <c r="AV1089" s="241"/>
      <c r="AW1089" s="241"/>
    </row>
    <row r="1090" spans="1:49" s="240" customFormat="1" ht="15" customHeight="1">
      <c r="A1090" s="241"/>
      <c r="B1090" s="241"/>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J1090" s="241"/>
      <c r="AK1090" s="241"/>
      <c r="AL1090" s="241"/>
      <c r="AM1090" s="241"/>
      <c r="AN1090" s="241"/>
      <c r="AO1090" s="241"/>
      <c r="AP1090" s="241"/>
      <c r="AQ1090" s="241"/>
      <c r="AR1090" s="241"/>
      <c r="AS1090" s="241"/>
      <c r="AT1090" s="241"/>
      <c r="AU1090" s="241"/>
      <c r="AV1090" s="241"/>
      <c r="AW1090" s="241"/>
    </row>
    <row r="1091" spans="1:49" s="240" customFormat="1" ht="15" customHeight="1">
      <c r="A1091" s="241"/>
      <c r="B1091" s="241"/>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J1091" s="241"/>
      <c r="AK1091" s="241"/>
      <c r="AL1091" s="241"/>
      <c r="AM1091" s="241"/>
      <c r="AN1091" s="241"/>
      <c r="AO1091" s="241"/>
      <c r="AP1091" s="241"/>
      <c r="AQ1091" s="241"/>
      <c r="AR1091" s="241"/>
      <c r="AS1091" s="241"/>
      <c r="AT1091" s="241"/>
      <c r="AU1091" s="241"/>
      <c r="AV1091" s="241"/>
      <c r="AW1091" s="241"/>
    </row>
    <row r="1092" spans="1:49" s="240" customFormat="1" ht="15" customHeight="1">
      <c r="A1092" s="241"/>
      <c r="B1092" s="241"/>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J1092" s="241"/>
      <c r="AK1092" s="241"/>
      <c r="AL1092" s="241"/>
      <c r="AM1092" s="241"/>
      <c r="AN1092" s="241"/>
      <c r="AO1092" s="241"/>
      <c r="AP1092" s="241"/>
      <c r="AQ1092" s="241"/>
      <c r="AR1092" s="241"/>
      <c r="AS1092" s="241"/>
      <c r="AT1092" s="241"/>
      <c r="AU1092" s="241"/>
      <c r="AV1092" s="241"/>
      <c r="AW1092" s="241"/>
    </row>
    <row r="1093" spans="1:49" s="240" customFormat="1" ht="15" customHeight="1">
      <c r="A1093" s="241"/>
      <c r="B1093" s="241"/>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J1093" s="241"/>
      <c r="AK1093" s="241"/>
      <c r="AL1093" s="241"/>
      <c r="AM1093" s="241"/>
      <c r="AN1093" s="241"/>
      <c r="AO1093" s="241"/>
      <c r="AP1093" s="241"/>
      <c r="AQ1093" s="241"/>
      <c r="AR1093" s="241"/>
      <c r="AS1093" s="241"/>
      <c r="AT1093" s="241"/>
      <c r="AU1093" s="241"/>
      <c r="AV1093" s="241"/>
      <c r="AW1093" s="241"/>
    </row>
    <row r="1094" spans="1:49" s="240" customFormat="1" ht="15" customHeight="1">
      <c r="A1094" s="241"/>
      <c r="B1094" s="241"/>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J1094" s="241"/>
      <c r="AK1094" s="241"/>
      <c r="AL1094" s="241"/>
      <c r="AM1094" s="241"/>
      <c r="AN1094" s="241"/>
      <c r="AO1094" s="241"/>
      <c r="AP1094" s="241"/>
      <c r="AQ1094" s="241"/>
      <c r="AR1094" s="241"/>
      <c r="AS1094" s="241"/>
      <c r="AT1094" s="241"/>
      <c r="AU1094" s="241"/>
      <c r="AV1094" s="241"/>
      <c r="AW1094" s="241"/>
    </row>
    <row r="1095" spans="1:49" s="240" customFormat="1" ht="15" customHeight="1">
      <c r="A1095" s="241"/>
      <c r="B1095" s="241"/>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J1095" s="241"/>
      <c r="AK1095" s="241"/>
      <c r="AL1095" s="241"/>
      <c r="AM1095" s="241"/>
      <c r="AN1095" s="241"/>
      <c r="AO1095" s="241"/>
      <c r="AP1095" s="241"/>
      <c r="AQ1095" s="241"/>
      <c r="AR1095" s="241"/>
      <c r="AS1095" s="241"/>
      <c r="AT1095" s="241"/>
      <c r="AU1095" s="241"/>
      <c r="AV1095" s="241"/>
      <c r="AW1095" s="241"/>
    </row>
    <row r="1096" spans="1:49" s="240" customFormat="1" ht="15" customHeight="1">
      <c r="A1096" s="241"/>
      <c r="B1096" s="241"/>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J1096" s="241"/>
      <c r="AK1096" s="241"/>
      <c r="AL1096" s="241"/>
      <c r="AM1096" s="241"/>
      <c r="AN1096" s="241"/>
      <c r="AO1096" s="241"/>
      <c r="AP1096" s="241"/>
      <c r="AQ1096" s="241"/>
      <c r="AR1096" s="241"/>
      <c r="AS1096" s="241"/>
      <c r="AT1096" s="241"/>
      <c r="AU1096" s="241"/>
      <c r="AV1096" s="241"/>
      <c r="AW1096" s="241"/>
    </row>
    <row r="1097" spans="1:49" s="240" customFormat="1" ht="15" customHeight="1">
      <c r="A1097" s="241"/>
      <c r="B1097" s="241"/>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row>
    <row r="1098" spans="1:49" s="240" customFormat="1" ht="15" customHeight="1">
      <c r="A1098" s="241"/>
      <c r="B1098" s="241"/>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J1098" s="241"/>
      <c r="AK1098" s="241"/>
      <c r="AL1098" s="241"/>
      <c r="AM1098" s="241"/>
      <c r="AN1098" s="241"/>
      <c r="AO1098" s="241"/>
      <c r="AP1098" s="241"/>
      <c r="AQ1098" s="241"/>
      <c r="AR1098" s="241"/>
      <c r="AS1098" s="241"/>
      <c r="AT1098" s="241"/>
      <c r="AU1098" s="241"/>
      <c r="AV1098" s="241"/>
      <c r="AW1098" s="241"/>
    </row>
    <row r="1099" spans="1:49" s="240" customFormat="1" ht="15" customHeight="1">
      <c r="A1099" s="241"/>
      <c r="B1099" s="241"/>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J1099" s="241"/>
      <c r="AK1099" s="241"/>
      <c r="AL1099" s="241"/>
      <c r="AM1099" s="241"/>
      <c r="AN1099" s="241"/>
      <c r="AO1099" s="241"/>
      <c r="AP1099" s="241"/>
      <c r="AQ1099" s="241"/>
      <c r="AR1099" s="241"/>
      <c r="AS1099" s="241"/>
      <c r="AT1099" s="241"/>
      <c r="AU1099" s="241"/>
      <c r="AV1099" s="241"/>
      <c r="AW1099" s="241"/>
    </row>
    <row r="1100" spans="1:49" s="240" customFormat="1" ht="15" customHeight="1">
      <c r="A1100" s="241"/>
      <c r="B1100" s="241"/>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J1100" s="241"/>
      <c r="AK1100" s="241"/>
      <c r="AL1100" s="241"/>
      <c r="AM1100" s="241"/>
      <c r="AN1100" s="241"/>
      <c r="AO1100" s="241"/>
      <c r="AP1100" s="241"/>
      <c r="AQ1100" s="241"/>
      <c r="AR1100" s="241"/>
      <c r="AS1100" s="241"/>
      <c r="AT1100" s="241"/>
      <c r="AU1100" s="241"/>
      <c r="AV1100" s="241"/>
      <c r="AW1100" s="241"/>
    </row>
    <row r="1101" spans="1:49" s="240" customFormat="1" ht="15" customHeight="1">
      <c r="A1101" s="241"/>
      <c r="B1101" s="241"/>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J1101" s="241"/>
      <c r="AK1101" s="241"/>
      <c r="AL1101" s="241"/>
      <c r="AM1101" s="241"/>
      <c r="AN1101" s="241"/>
      <c r="AO1101" s="241"/>
      <c r="AP1101" s="241"/>
      <c r="AQ1101" s="241"/>
      <c r="AR1101" s="241"/>
      <c r="AS1101" s="241"/>
      <c r="AT1101" s="241"/>
      <c r="AU1101" s="241"/>
      <c r="AV1101" s="241"/>
      <c r="AW1101" s="241"/>
    </row>
    <row r="1102" spans="1:49" s="240" customFormat="1" ht="15" customHeight="1">
      <c r="A1102" s="241"/>
      <c r="B1102" s="241"/>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J1102" s="241"/>
      <c r="AK1102" s="241"/>
      <c r="AL1102" s="241"/>
      <c r="AM1102" s="241"/>
      <c r="AN1102" s="241"/>
      <c r="AO1102" s="241"/>
      <c r="AP1102" s="241"/>
      <c r="AQ1102" s="241"/>
      <c r="AR1102" s="241"/>
      <c r="AS1102" s="241"/>
      <c r="AT1102" s="241"/>
      <c r="AU1102" s="241"/>
      <c r="AV1102" s="241"/>
      <c r="AW1102" s="241"/>
    </row>
    <row r="1103" spans="1:49" s="240" customFormat="1" ht="15" customHeight="1">
      <c r="A1103" s="241"/>
      <c r="B1103" s="241"/>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J1103" s="241"/>
      <c r="AK1103" s="241"/>
      <c r="AL1103" s="241"/>
      <c r="AM1103" s="241"/>
      <c r="AN1103" s="241"/>
      <c r="AO1103" s="241"/>
      <c r="AP1103" s="241"/>
      <c r="AQ1103" s="241"/>
      <c r="AR1103" s="241"/>
      <c r="AS1103" s="241"/>
      <c r="AT1103" s="241"/>
      <c r="AU1103" s="241"/>
      <c r="AV1103" s="241"/>
      <c r="AW1103" s="241"/>
    </row>
    <row r="1104" spans="1:49" s="240" customFormat="1" ht="15" customHeight="1">
      <c r="A1104" s="241"/>
      <c r="B1104" s="241"/>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J1104" s="241"/>
      <c r="AK1104" s="241"/>
      <c r="AL1104" s="241"/>
      <c r="AM1104" s="241"/>
      <c r="AN1104" s="241"/>
      <c r="AO1104" s="241"/>
      <c r="AP1104" s="241"/>
      <c r="AQ1104" s="241"/>
      <c r="AR1104" s="241"/>
      <c r="AS1104" s="241"/>
      <c r="AT1104" s="241"/>
      <c r="AU1104" s="241"/>
      <c r="AV1104" s="241"/>
      <c r="AW1104" s="241"/>
    </row>
    <row r="1105" spans="1:49" s="240" customFormat="1" ht="15" customHeight="1">
      <c r="A1105" s="241"/>
      <c r="B1105" s="241"/>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J1105" s="241"/>
      <c r="AK1105" s="241"/>
      <c r="AL1105" s="241"/>
      <c r="AM1105" s="241"/>
      <c r="AN1105" s="241"/>
      <c r="AO1105" s="241"/>
      <c r="AP1105" s="241"/>
      <c r="AQ1105" s="241"/>
      <c r="AR1105" s="241"/>
      <c r="AS1105" s="241"/>
      <c r="AT1105" s="241"/>
      <c r="AU1105" s="241"/>
      <c r="AV1105" s="241"/>
      <c r="AW1105" s="241"/>
    </row>
    <row r="1106" spans="1:49" s="240" customFormat="1" ht="15" customHeight="1">
      <c r="A1106" s="241"/>
      <c r="B1106" s="241"/>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J1106" s="241"/>
      <c r="AK1106" s="241"/>
      <c r="AL1106" s="241"/>
      <c r="AM1106" s="241"/>
      <c r="AN1106" s="241"/>
      <c r="AO1106" s="241"/>
      <c r="AP1106" s="241"/>
      <c r="AQ1106" s="241"/>
      <c r="AR1106" s="241"/>
      <c r="AS1106" s="241"/>
      <c r="AT1106" s="241"/>
      <c r="AU1106" s="241"/>
      <c r="AV1106" s="241"/>
      <c r="AW1106" s="241"/>
    </row>
    <row r="1107" spans="1:49" s="240" customFormat="1" ht="15" customHeight="1">
      <c r="A1107" s="241"/>
      <c r="B1107" s="241"/>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J1107" s="241"/>
      <c r="AK1107" s="241"/>
      <c r="AL1107" s="241"/>
      <c r="AM1107" s="241"/>
      <c r="AN1107" s="241"/>
      <c r="AO1107" s="241"/>
      <c r="AP1107" s="241"/>
      <c r="AQ1107" s="241"/>
      <c r="AR1107" s="241"/>
      <c r="AS1107" s="241"/>
      <c r="AT1107" s="241"/>
      <c r="AU1107" s="241"/>
      <c r="AV1107" s="241"/>
      <c r="AW1107" s="241"/>
    </row>
    <row r="1108" spans="1:49" s="240" customFormat="1" ht="15" customHeight="1">
      <c r="A1108" s="241"/>
      <c r="B1108" s="241"/>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J1108" s="241"/>
      <c r="AK1108" s="241"/>
      <c r="AL1108" s="241"/>
      <c r="AM1108" s="241"/>
      <c r="AN1108" s="241"/>
      <c r="AO1108" s="241"/>
      <c r="AP1108" s="241"/>
      <c r="AQ1108" s="241"/>
      <c r="AR1108" s="241"/>
      <c r="AS1108" s="241"/>
      <c r="AT1108" s="241"/>
      <c r="AU1108" s="241"/>
      <c r="AV1108" s="241"/>
      <c r="AW1108" s="241"/>
    </row>
    <row r="1109" spans="1:49" s="240" customFormat="1" ht="15" customHeight="1">
      <c r="A1109" s="241"/>
      <c r="B1109" s="241"/>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J1109" s="241"/>
      <c r="AK1109" s="241"/>
      <c r="AL1109" s="241"/>
      <c r="AM1109" s="241"/>
      <c r="AN1109" s="241"/>
      <c r="AO1109" s="241"/>
      <c r="AP1109" s="241"/>
      <c r="AQ1109" s="241"/>
      <c r="AR1109" s="241"/>
      <c r="AS1109" s="241"/>
      <c r="AT1109" s="241"/>
      <c r="AU1109" s="241"/>
      <c r="AV1109" s="241"/>
      <c r="AW1109" s="241"/>
    </row>
    <row r="1110" spans="1:49" s="240" customFormat="1" ht="15" customHeight="1">
      <c r="A1110" s="241"/>
      <c r="B1110" s="241"/>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row>
    <row r="1111" spans="1:49" s="240" customFormat="1" ht="15" customHeight="1">
      <c r="A1111" s="241"/>
      <c r="B1111" s="241"/>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J1111" s="241"/>
      <c r="AK1111" s="241"/>
      <c r="AL1111" s="241"/>
      <c r="AM1111" s="241"/>
      <c r="AN1111" s="241"/>
      <c r="AO1111" s="241"/>
      <c r="AP1111" s="241"/>
      <c r="AQ1111" s="241"/>
      <c r="AR1111" s="241"/>
      <c r="AS1111" s="241"/>
      <c r="AT1111" s="241"/>
      <c r="AU1111" s="241"/>
      <c r="AV1111" s="241"/>
      <c r="AW1111" s="241"/>
    </row>
    <row r="1112" spans="1:49" s="240" customFormat="1" ht="15" customHeight="1">
      <c r="A1112" s="241"/>
      <c r="B1112" s="241"/>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J1112" s="241"/>
      <c r="AK1112" s="241"/>
      <c r="AL1112" s="241"/>
      <c r="AM1112" s="241"/>
      <c r="AN1112" s="241"/>
      <c r="AO1112" s="241"/>
      <c r="AP1112" s="241"/>
      <c r="AQ1112" s="241"/>
      <c r="AR1112" s="241"/>
      <c r="AS1112" s="241"/>
      <c r="AT1112" s="241"/>
      <c r="AU1112" s="241"/>
      <c r="AV1112" s="241"/>
      <c r="AW1112" s="241"/>
    </row>
    <row r="1113" spans="1:49" s="240" customFormat="1" ht="15" customHeight="1">
      <c r="A1113" s="241"/>
      <c r="B1113" s="241"/>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J1113" s="241"/>
      <c r="AK1113" s="241"/>
      <c r="AL1113" s="241"/>
      <c r="AM1113" s="241"/>
      <c r="AN1113" s="241"/>
      <c r="AO1113" s="241"/>
      <c r="AP1113" s="241"/>
      <c r="AQ1113" s="241"/>
      <c r="AR1113" s="241"/>
      <c r="AS1113" s="241"/>
      <c r="AT1113" s="241"/>
      <c r="AU1113" s="241"/>
      <c r="AV1113" s="241"/>
      <c r="AW1113" s="241"/>
    </row>
    <row r="1114" spans="1:49" s="240" customFormat="1" ht="15" customHeight="1">
      <c r="A1114" s="241"/>
      <c r="B1114" s="241"/>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J1114" s="241"/>
      <c r="AK1114" s="241"/>
      <c r="AL1114" s="241"/>
      <c r="AM1114" s="241"/>
      <c r="AN1114" s="241"/>
      <c r="AO1114" s="241"/>
      <c r="AP1114" s="241"/>
      <c r="AQ1114" s="241"/>
      <c r="AR1114" s="241"/>
      <c r="AS1114" s="241"/>
      <c r="AT1114" s="241"/>
      <c r="AU1114" s="241"/>
      <c r="AV1114" s="241"/>
      <c r="AW1114" s="241"/>
    </row>
    <row r="1115" spans="1:49" s="240" customFormat="1" ht="15" customHeight="1">
      <c r="A1115" s="241"/>
      <c r="B1115" s="241"/>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J1115" s="241"/>
      <c r="AK1115" s="241"/>
      <c r="AL1115" s="241"/>
      <c r="AM1115" s="241"/>
      <c r="AN1115" s="241"/>
      <c r="AO1115" s="241"/>
      <c r="AP1115" s="241"/>
      <c r="AQ1115" s="241"/>
      <c r="AR1115" s="241"/>
      <c r="AS1115" s="241"/>
      <c r="AT1115" s="241"/>
      <c r="AU1115" s="241"/>
      <c r="AV1115" s="241"/>
      <c r="AW1115" s="241"/>
    </row>
    <row r="1116" spans="1:49" s="240" customFormat="1" ht="15" customHeight="1">
      <c r="A1116" s="241"/>
      <c r="B1116" s="241"/>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J1116" s="241"/>
      <c r="AK1116" s="241"/>
      <c r="AL1116" s="241"/>
      <c r="AM1116" s="241"/>
      <c r="AN1116" s="241"/>
      <c r="AO1116" s="241"/>
      <c r="AP1116" s="241"/>
      <c r="AQ1116" s="241"/>
      <c r="AR1116" s="241"/>
      <c r="AS1116" s="241"/>
      <c r="AT1116" s="241"/>
      <c r="AU1116" s="241"/>
      <c r="AV1116" s="241"/>
      <c r="AW1116" s="241"/>
    </row>
    <row r="1117" spans="1:49" s="240" customFormat="1" ht="15" customHeight="1">
      <c r="A1117" s="241"/>
      <c r="B1117" s="241"/>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J1117" s="241"/>
      <c r="AK1117" s="241"/>
      <c r="AL1117" s="241"/>
      <c r="AM1117" s="241"/>
      <c r="AN1117" s="241"/>
      <c r="AO1117" s="241"/>
      <c r="AP1117" s="241"/>
      <c r="AQ1117" s="241"/>
      <c r="AR1117" s="241"/>
      <c r="AS1117" s="241"/>
      <c r="AT1117" s="241"/>
      <c r="AU1117" s="241"/>
      <c r="AV1117" s="241"/>
      <c r="AW1117" s="241"/>
    </row>
    <row r="1118" spans="1:49" s="240" customFormat="1" ht="15" customHeight="1">
      <c r="A1118" s="241"/>
      <c r="B1118" s="241"/>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J1118" s="241"/>
      <c r="AK1118" s="241"/>
      <c r="AL1118" s="241"/>
      <c r="AM1118" s="241"/>
      <c r="AN1118" s="241"/>
      <c r="AO1118" s="241"/>
      <c r="AP1118" s="241"/>
      <c r="AQ1118" s="241"/>
      <c r="AR1118" s="241"/>
      <c r="AS1118" s="241"/>
      <c r="AT1118" s="241"/>
      <c r="AU1118" s="241"/>
      <c r="AV1118" s="241"/>
      <c r="AW1118" s="241"/>
    </row>
    <row r="1119" spans="1:49" s="240" customFormat="1" ht="15" customHeight="1">
      <c r="A1119" s="241"/>
      <c r="B1119" s="241"/>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J1119" s="241"/>
      <c r="AK1119" s="241"/>
      <c r="AL1119" s="241"/>
      <c r="AM1119" s="241"/>
      <c r="AN1119" s="241"/>
      <c r="AO1119" s="241"/>
      <c r="AP1119" s="241"/>
      <c r="AQ1119" s="241"/>
      <c r="AR1119" s="241"/>
      <c r="AS1119" s="241"/>
      <c r="AT1119" s="241"/>
      <c r="AU1119" s="241"/>
      <c r="AV1119" s="241"/>
      <c r="AW1119" s="241"/>
    </row>
    <row r="1120" spans="1:49" s="240" customFormat="1" ht="15" customHeight="1">
      <c r="A1120" s="241"/>
      <c r="B1120" s="241"/>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J1120" s="241"/>
      <c r="AK1120" s="241"/>
      <c r="AL1120" s="241"/>
      <c r="AM1120" s="241"/>
      <c r="AN1120" s="241"/>
      <c r="AO1120" s="241"/>
      <c r="AP1120" s="241"/>
      <c r="AQ1120" s="241"/>
      <c r="AR1120" s="241"/>
      <c r="AS1120" s="241"/>
      <c r="AT1120" s="241"/>
      <c r="AU1120" s="241"/>
      <c r="AV1120" s="241"/>
      <c r="AW1120" s="241"/>
    </row>
    <row r="1121" spans="1:49" s="240" customFormat="1" ht="15" customHeight="1">
      <c r="A1121" s="241"/>
      <c r="B1121" s="241"/>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J1121" s="241"/>
      <c r="AK1121" s="241"/>
      <c r="AL1121" s="241"/>
      <c r="AM1121" s="241"/>
      <c r="AN1121" s="241"/>
      <c r="AO1121" s="241"/>
      <c r="AP1121" s="241"/>
      <c r="AQ1121" s="241"/>
      <c r="AR1121" s="241"/>
      <c r="AS1121" s="241"/>
      <c r="AT1121" s="241"/>
      <c r="AU1121" s="241"/>
      <c r="AV1121" s="241"/>
      <c r="AW1121" s="241"/>
    </row>
    <row r="1122" spans="1:49" s="240" customFormat="1" ht="15" customHeight="1">
      <c r="A1122" s="241"/>
      <c r="B1122" s="241"/>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J1122" s="241"/>
      <c r="AK1122" s="241"/>
      <c r="AL1122" s="241"/>
      <c r="AM1122" s="241"/>
      <c r="AN1122" s="241"/>
      <c r="AO1122" s="241"/>
      <c r="AP1122" s="241"/>
      <c r="AQ1122" s="241"/>
      <c r="AR1122" s="241"/>
      <c r="AS1122" s="241"/>
      <c r="AT1122" s="241"/>
      <c r="AU1122" s="241"/>
      <c r="AV1122" s="241"/>
      <c r="AW1122" s="241"/>
    </row>
    <row r="1123" spans="1:49" s="240" customFormat="1" ht="15" customHeight="1">
      <c r="A1123" s="241"/>
      <c r="B1123" s="241"/>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J1123" s="241"/>
      <c r="AK1123" s="241"/>
      <c r="AL1123" s="241"/>
      <c r="AM1123" s="241"/>
      <c r="AN1123" s="241"/>
      <c r="AO1123" s="241"/>
      <c r="AP1123" s="241"/>
      <c r="AQ1123" s="241"/>
      <c r="AR1123" s="241"/>
      <c r="AS1123" s="241"/>
      <c r="AT1123" s="241"/>
      <c r="AU1123" s="241"/>
      <c r="AV1123" s="241"/>
      <c r="AW1123" s="241"/>
    </row>
    <row r="1124" spans="1:49" s="240" customFormat="1" ht="15" customHeight="1">
      <c r="A1124" s="241"/>
      <c r="B1124" s="241"/>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J1124" s="241"/>
      <c r="AK1124" s="241"/>
      <c r="AL1124" s="241"/>
      <c r="AM1124" s="241"/>
      <c r="AN1124" s="241"/>
      <c r="AO1124" s="241"/>
      <c r="AP1124" s="241"/>
      <c r="AQ1124" s="241"/>
      <c r="AR1124" s="241"/>
      <c r="AS1124" s="241"/>
      <c r="AT1124" s="241"/>
      <c r="AU1124" s="241"/>
      <c r="AV1124" s="241"/>
      <c r="AW1124" s="241"/>
    </row>
    <row r="1125" spans="1:49" s="240" customFormat="1" ht="15" customHeight="1">
      <c r="A1125" s="241"/>
      <c r="B1125" s="241"/>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row>
    <row r="1126" spans="1:49" s="240" customFormat="1" ht="15" customHeight="1">
      <c r="A1126" s="241"/>
      <c r="B1126" s="241"/>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J1126" s="241"/>
      <c r="AK1126" s="241"/>
      <c r="AL1126" s="241"/>
      <c r="AM1126" s="241"/>
      <c r="AN1126" s="241"/>
      <c r="AO1126" s="241"/>
      <c r="AP1126" s="241"/>
      <c r="AQ1126" s="241"/>
      <c r="AR1126" s="241"/>
      <c r="AS1126" s="241"/>
      <c r="AT1126" s="241"/>
      <c r="AU1126" s="241"/>
      <c r="AV1126" s="241"/>
      <c r="AW1126" s="241"/>
    </row>
    <row r="1127" spans="1:49" s="240" customFormat="1" ht="15" customHeight="1">
      <c r="A1127" s="241"/>
      <c r="B1127" s="241"/>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J1127" s="241"/>
      <c r="AK1127" s="241"/>
      <c r="AL1127" s="241"/>
      <c r="AM1127" s="241"/>
      <c r="AN1127" s="241"/>
      <c r="AO1127" s="241"/>
      <c r="AP1127" s="241"/>
      <c r="AQ1127" s="241"/>
      <c r="AR1127" s="241"/>
      <c r="AS1127" s="241"/>
      <c r="AT1127" s="241"/>
      <c r="AU1127" s="241"/>
      <c r="AV1127" s="241"/>
      <c r="AW1127" s="241"/>
    </row>
    <row r="1128" spans="1:49" s="240" customFormat="1" ht="15" customHeight="1">
      <c r="A1128" s="241"/>
      <c r="B1128" s="241"/>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J1128" s="241"/>
      <c r="AK1128" s="241"/>
      <c r="AL1128" s="241"/>
      <c r="AM1128" s="241"/>
      <c r="AN1128" s="241"/>
      <c r="AO1128" s="241"/>
      <c r="AP1128" s="241"/>
      <c r="AQ1128" s="241"/>
      <c r="AR1128" s="241"/>
      <c r="AS1128" s="241"/>
      <c r="AT1128" s="241"/>
      <c r="AU1128" s="241"/>
      <c r="AV1128" s="241"/>
      <c r="AW1128" s="241"/>
    </row>
    <row r="1129" spans="1:49" s="240" customFormat="1" ht="15" customHeight="1">
      <c r="A1129" s="241"/>
      <c r="B1129" s="241"/>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J1129" s="241"/>
      <c r="AK1129" s="241"/>
      <c r="AL1129" s="241"/>
      <c r="AM1129" s="241"/>
      <c r="AN1129" s="241"/>
      <c r="AO1129" s="241"/>
      <c r="AP1129" s="241"/>
      <c r="AQ1129" s="241"/>
      <c r="AR1129" s="241"/>
      <c r="AS1129" s="241"/>
      <c r="AT1129" s="241"/>
      <c r="AU1129" s="241"/>
      <c r="AV1129" s="241"/>
      <c r="AW1129" s="241"/>
    </row>
    <row r="1130" spans="1:49" s="240" customFormat="1" ht="15" customHeight="1">
      <c r="A1130" s="241"/>
      <c r="B1130" s="241"/>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J1130" s="241"/>
      <c r="AK1130" s="241"/>
      <c r="AL1130" s="241"/>
      <c r="AM1130" s="241"/>
      <c r="AN1130" s="241"/>
      <c r="AO1130" s="241"/>
      <c r="AP1130" s="241"/>
      <c r="AQ1130" s="241"/>
      <c r="AR1130" s="241"/>
      <c r="AS1130" s="241"/>
      <c r="AT1130" s="241"/>
      <c r="AU1130" s="241"/>
      <c r="AV1130" s="241"/>
      <c r="AW1130" s="241"/>
    </row>
    <row r="1131" spans="1:49" s="240" customFormat="1" ht="15" customHeight="1">
      <c r="A1131" s="241"/>
      <c r="B1131" s="241"/>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J1131" s="241"/>
      <c r="AK1131" s="241"/>
      <c r="AL1131" s="241"/>
      <c r="AM1131" s="241"/>
      <c r="AN1131" s="241"/>
      <c r="AO1131" s="241"/>
      <c r="AP1131" s="241"/>
      <c r="AQ1131" s="241"/>
      <c r="AR1131" s="241"/>
      <c r="AS1131" s="241"/>
      <c r="AT1131" s="241"/>
      <c r="AU1131" s="241"/>
      <c r="AV1131" s="241"/>
      <c r="AW1131" s="241"/>
    </row>
    <row r="1132" spans="1:49" s="240" customFormat="1" ht="15" customHeight="1">
      <c r="A1132" s="241"/>
      <c r="B1132" s="241"/>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J1132" s="241"/>
      <c r="AK1132" s="241"/>
      <c r="AL1132" s="241"/>
      <c r="AM1132" s="241"/>
      <c r="AN1132" s="241"/>
      <c r="AO1132" s="241"/>
      <c r="AP1132" s="241"/>
      <c r="AQ1132" s="241"/>
      <c r="AR1132" s="241"/>
      <c r="AS1132" s="241"/>
      <c r="AT1132" s="241"/>
      <c r="AU1132" s="241"/>
      <c r="AV1132" s="241"/>
      <c r="AW1132" s="241"/>
    </row>
    <row r="1133" spans="1:49" s="240" customFormat="1" ht="15" customHeight="1">
      <c r="A1133" s="241"/>
      <c r="B1133" s="241"/>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J1133" s="241"/>
      <c r="AK1133" s="241"/>
      <c r="AL1133" s="241"/>
      <c r="AM1133" s="241"/>
      <c r="AN1133" s="241"/>
      <c r="AO1133" s="241"/>
      <c r="AP1133" s="241"/>
      <c r="AQ1133" s="241"/>
      <c r="AR1133" s="241"/>
      <c r="AS1133" s="241"/>
      <c r="AT1133" s="241"/>
      <c r="AU1133" s="241"/>
      <c r="AV1133" s="241"/>
      <c r="AW1133" s="241"/>
    </row>
    <row r="1134" spans="1:49" s="240" customFormat="1" ht="15" customHeight="1">
      <c r="A1134" s="241"/>
      <c r="B1134" s="241"/>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J1134" s="241"/>
      <c r="AK1134" s="241"/>
      <c r="AL1134" s="241"/>
      <c r="AM1134" s="241"/>
      <c r="AN1134" s="241"/>
      <c r="AO1134" s="241"/>
      <c r="AP1134" s="241"/>
      <c r="AQ1134" s="241"/>
      <c r="AR1134" s="241"/>
      <c r="AS1134" s="241"/>
      <c r="AT1134" s="241"/>
      <c r="AU1134" s="241"/>
      <c r="AV1134" s="241"/>
      <c r="AW1134" s="241"/>
    </row>
    <row r="1135" spans="1:49" s="240" customFormat="1" ht="15" customHeight="1">
      <c r="A1135" s="241"/>
      <c r="B1135" s="241"/>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J1135" s="241"/>
      <c r="AK1135" s="241"/>
      <c r="AL1135" s="241"/>
      <c r="AM1135" s="241"/>
      <c r="AN1135" s="241"/>
      <c r="AO1135" s="241"/>
      <c r="AP1135" s="241"/>
      <c r="AQ1135" s="241"/>
      <c r="AR1135" s="241"/>
      <c r="AS1135" s="241"/>
      <c r="AT1135" s="241"/>
      <c r="AU1135" s="241"/>
      <c r="AV1135" s="241"/>
      <c r="AW1135" s="241"/>
    </row>
    <row r="1136" spans="1:49" s="240" customFormat="1" ht="15" customHeight="1">
      <c r="A1136" s="241"/>
      <c r="B1136" s="241"/>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J1136" s="241"/>
      <c r="AK1136" s="241"/>
      <c r="AL1136" s="241"/>
      <c r="AM1136" s="241"/>
      <c r="AN1136" s="241"/>
      <c r="AO1136" s="241"/>
      <c r="AP1136" s="241"/>
      <c r="AQ1136" s="241"/>
      <c r="AR1136" s="241"/>
      <c r="AS1136" s="241"/>
      <c r="AT1136" s="241"/>
      <c r="AU1136" s="241"/>
      <c r="AV1136" s="241"/>
      <c r="AW1136" s="241"/>
    </row>
    <row r="1137" spans="1:49" s="240" customFormat="1" ht="15" customHeight="1">
      <c r="A1137" s="241"/>
      <c r="B1137" s="241"/>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J1137" s="241"/>
      <c r="AK1137" s="241"/>
      <c r="AL1137" s="241"/>
      <c r="AM1137" s="241"/>
      <c r="AN1137" s="241"/>
      <c r="AO1137" s="241"/>
      <c r="AP1137" s="241"/>
      <c r="AQ1137" s="241"/>
      <c r="AR1137" s="241"/>
      <c r="AS1137" s="241"/>
      <c r="AT1137" s="241"/>
      <c r="AU1137" s="241"/>
      <c r="AV1137" s="241"/>
      <c r="AW1137" s="241"/>
    </row>
    <row r="1138" spans="1:49" s="240" customFormat="1" ht="15" customHeight="1">
      <c r="A1138" s="241"/>
      <c r="B1138" s="241"/>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J1138" s="241"/>
      <c r="AK1138" s="241"/>
      <c r="AL1138" s="241"/>
      <c r="AM1138" s="241"/>
      <c r="AN1138" s="241"/>
      <c r="AO1138" s="241"/>
      <c r="AP1138" s="241"/>
      <c r="AQ1138" s="241"/>
      <c r="AR1138" s="241"/>
      <c r="AS1138" s="241"/>
      <c r="AT1138" s="241"/>
      <c r="AU1138" s="241"/>
      <c r="AV1138" s="241"/>
      <c r="AW1138" s="241"/>
    </row>
    <row r="1139" spans="1:49" s="240" customFormat="1" ht="15" customHeight="1">
      <c r="A1139" s="241"/>
      <c r="B1139" s="241"/>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J1139" s="241"/>
      <c r="AK1139" s="241"/>
      <c r="AL1139" s="241"/>
      <c r="AM1139" s="241"/>
      <c r="AN1139" s="241"/>
      <c r="AO1139" s="241"/>
      <c r="AP1139" s="241"/>
      <c r="AQ1139" s="241"/>
      <c r="AR1139" s="241"/>
      <c r="AS1139" s="241"/>
      <c r="AT1139" s="241"/>
      <c r="AU1139" s="241"/>
      <c r="AV1139" s="241"/>
      <c r="AW1139" s="241"/>
    </row>
    <row r="1140" spans="1:49" s="240" customFormat="1" ht="15" customHeight="1">
      <c r="A1140" s="241"/>
      <c r="B1140" s="241"/>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J1140" s="241"/>
      <c r="AK1140" s="241"/>
      <c r="AL1140" s="241"/>
      <c r="AM1140" s="241"/>
      <c r="AN1140" s="241"/>
      <c r="AO1140" s="241"/>
      <c r="AP1140" s="241"/>
      <c r="AQ1140" s="241"/>
      <c r="AR1140" s="241"/>
      <c r="AS1140" s="241"/>
      <c r="AT1140" s="241"/>
      <c r="AU1140" s="241"/>
      <c r="AV1140" s="241"/>
      <c r="AW1140" s="241"/>
    </row>
    <row r="1141" spans="1:49" s="240" customFormat="1" ht="15" customHeight="1">
      <c r="A1141" s="241"/>
      <c r="B1141" s="241"/>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J1141" s="241"/>
      <c r="AK1141" s="241"/>
      <c r="AL1141" s="241"/>
      <c r="AM1141" s="241"/>
      <c r="AN1141" s="241"/>
      <c r="AO1141" s="241"/>
      <c r="AP1141" s="241"/>
      <c r="AQ1141" s="241"/>
      <c r="AR1141" s="241"/>
      <c r="AS1141" s="241"/>
      <c r="AT1141" s="241"/>
      <c r="AU1141" s="241"/>
      <c r="AV1141" s="241"/>
      <c r="AW1141" s="241"/>
    </row>
    <row r="1142" spans="1:49" s="240" customFormat="1" ht="15" customHeight="1">
      <c r="A1142" s="241"/>
      <c r="B1142" s="241"/>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J1142" s="241"/>
      <c r="AK1142" s="241"/>
      <c r="AL1142" s="241"/>
      <c r="AM1142" s="241"/>
      <c r="AN1142" s="241"/>
      <c r="AO1142" s="241"/>
      <c r="AP1142" s="241"/>
      <c r="AQ1142" s="241"/>
      <c r="AR1142" s="241"/>
      <c r="AS1142" s="241"/>
      <c r="AT1142" s="241"/>
      <c r="AU1142" s="241"/>
      <c r="AV1142" s="241"/>
      <c r="AW1142" s="241"/>
    </row>
    <row r="1143" spans="1:49" s="240" customFormat="1" ht="15" customHeight="1">
      <c r="A1143" s="241"/>
      <c r="B1143" s="241"/>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J1143" s="241"/>
      <c r="AK1143" s="241"/>
      <c r="AL1143" s="241"/>
      <c r="AM1143" s="241"/>
      <c r="AN1143" s="241"/>
      <c r="AO1143" s="241"/>
      <c r="AP1143" s="241"/>
      <c r="AQ1143" s="241"/>
      <c r="AR1143" s="241"/>
      <c r="AS1143" s="241"/>
      <c r="AT1143" s="241"/>
      <c r="AU1143" s="241"/>
      <c r="AV1143" s="241"/>
      <c r="AW1143" s="241"/>
    </row>
    <row r="1144" spans="1:49" s="240" customFormat="1" ht="15" customHeight="1">
      <c r="A1144" s="241"/>
      <c r="B1144" s="241"/>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J1144" s="241"/>
      <c r="AK1144" s="241"/>
      <c r="AL1144" s="241"/>
      <c r="AM1144" s="241"/>
      <c r="AN1144" s="241"/>
      <c r="AO1144" s="241"/>
      <c r="AP1144" s="241"/>
      <c r="AQ1144" s="241"/>
      <c r="AR1144" s="241"/>
      <c r="AS1144" s="241"/>
      <c r="AT1144" s="241"/>
      <c r="AU1144" s="241"/>
      <c r="AV1144" s="241"/>
      <c r="AW1144" s="241"/>
    </row>
    <row r="1145" spans="1:49" s="240" customFormat="1" ht="15" customHeight="1">
      <c r="A1145" s="241"/>
      <c r="B1145" s="241"/>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J1145" s="241"/>
      <c r="AK1145" s="241"/>
      <c r="AL1145" s="241"/>
      <c r="AM1145" s="241"/>
      <c r="AN1145" s="241"/>
      <c r="AO1145" s="241"/>
      <c r="AP1145" s="241"/>
      <c r="AQ1145" s="241"/>
      <c r="AR1145" s="241"/>
      <c r="AS1145" s="241"/>
      <c r="AT1145" s="241"/>
      <c r="AU1145" s="241"/>
      <c r="AV1145" s="241"/>
      <c r="AW1145" s="241"/>
    </row>
    <row r="1146" spans="1:49" s="240" customFormat="1" ht="15" customHeight="1">
      <c r="A1146" s="241"/>
      <c r="B1146" s="241"/>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J1146" s="241"/>
      <c r="AK1146" s="241"/>
      <c r="AL1146" s="241"/>
      <c r="AM1146" s="241"/>
      <c r="AN1146" s="241"/>
      <c r="AO1146" s="241"/>
      <c r="AP1146" s="241"/>
      <c r="AQ1146" s="241"/>
      <c r="AR1146" s="241"/>
      <c r="AS1146" s="241"/>
      <c r="AT1146" s="241"/>
      <c r="AU1146" s="241"/>
      <c r="AV1146" s="241"/>
      <c r="AW1146" s="241"/>
    </row>
    <row r="1147" spans="1:49" s="240" customFormat="1" ht="15" customHeight="1">
      <c r="A1147" s="241"/>
      <c r="B1147" s="241"/>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J1147" s="241"/>
      <c r="AK1147" s="241"/>
      <c r="AL1147" s="241"/>
      <c r="AM1147" s="241"/>
      <c r="AN1147" s="241"/>
      <c r="AO1147" s="241"/>
      <c r="AP1147" s="241"/>
      <c r="AQ1147" s="241"/>
      <c r="AR1147" s="241"/>
      <c r="AS1147" s="241"/>
      <c r="AT1147" s="241"/>
      <c r="AU1147" s="241"/>
      <c r="AV1147" s="241"/>
      <c r="AW1147" s="241"/>
    </row>
    <row r="1148" spans="1:49" s="240" customFormat="1" ht="15" customHeight="1">
      <c r="A1148" s="241"/>
      <c r="B1148" s="241"/>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J1148" s="241"/>
      <c r="AK1148" s="241"/>
      <c r="AL1148" s="241"/>
      <c r="AM1148" s="241"/>
      <c r="AN1148" s="241"/>
      <c r="AO1148" s="241"/>
      <c r="AP1148" s="241"/>
      <c r="AQ1148" s="241"/>
      <c r="AR1148" s="241"/>
      <c r="AS1148" s="241"/>
      <c r="AT1148" s="241"/>
      <c r="AU1148" s="241"/>
      <c r="AV1148" s="241"/>
      <c r="AW1148" s="241"/>
    </row>
    <row r="1149" spans="1:49" s="240" customFormat="1" ht="15" customHeight="1">
      <c r="A1149" s="241"/>
      <c r="B1149" s="241"/>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J1149" s="241"/>
      <c r="AK1149" s="241"/>
      <c r="AL1149" s="241"/>
      <c r="AM1149" s="241"/>
      <c r="AN1149" s="241"/>
      <c r="AO1149" s="241"/>
      <c r="AP1149" s="241"/>
      <c r="AQ1149" s="241"/>
      <c r="AR1149" s="241"/>
      <c r="AS1149" s="241"/>
      <c r="AT1149" s="241"/>
      <c r="AU1149" s="241"/>
      <c r="AV1149" s="241"/>
      <c r="AW1149" s="241"/>
    </row>
    <row r="1150" spans="1:49" s="240" customFormat="1" ht="15" customHeight="1">
      <c r="A1150" s="241"/>
      <c r="B1150" s="241"/>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J1150" s="241"/>
      <c r="AK1150" s="241"/>
      <c r="AL1150" s="241"/>
      <c r="AM1150" s="241"/>
      <c r="AN1150" s="241"/>
      <c r="AO1150" s="241"/>
      <c r="AP1150" s="241"/>
      <c r="AQ1150" s="241"/>
      <c r="AR1150" s="241"/>
      <c r="AS1150" s="241"/>
      <c r="AT1150" s="241"/>
      <c r="AU1150" s="241"/>
      <c r="AV1150" s="241"/>
      <c r="AW1150" s="241"/>
    </row>
    <row r="1151" spans="1:49" s="240" customFormat="1" ht="15" customHeight="1">
      <c r="A1151" s="241"/>
      <c r="B1151" s="241"/>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J1151" s="241"/>
      <c r="AK1151" s="241"/>
      <c r="AL1151" s="241"/>
      <c r="AM1151" s="241"/>
      <c r="AN1151" s="241"/>
      <c r="AO1151" s="241"/>
      <c r="AP1151" s="241"/>
      <c r="AQ1151" s="241"/>
      <c r="AR1151" s="241"/>
      <c r="AS1151" s="241"/>
      <c r="AT1151" s="241"/>
      <c r="AU1151" s="241"/>
      <c r="AV1151" s="241"/>
      <c r="AW1151" s="241"/>
    </row>
    <row r="1152" spans="1:49" s="240" customFormat="1" ht="15" customHeight="1">
      <c r="A1152" s="241"/>
      <c r="B1152" s="241"/>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J1152" s="241"/>
      <c r="AK1152" s="241"/>
      <c r="AL1152" s="241"/>
      <c r="AM1152" s="241"/>
      <c r="AN1152" s="241"/>
      <c r="AO1152" s="241"/>
      <c r="AP1152" s="241"/>
      <c r="AQ1152" s="241"/>
      <c r="AR1152" s="241"/>
      <c r="AS1152" s="241"/>
      <c r="AT1152" s="241"/>
      <c r="AU1152" s="241"/>
      <c r="AV1152" s="241"/>
      <c r="AW1152" s="241"/>
    </row>
    <row r="1153" spans="1:49" s="240" customFormat="1" ht="15" customHeight="1">
      <c r="A1153" s="241"/>
      <c r="B1153" s="241"/>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row>
    <row r="1154" spans="1:49" s="240" customFormat="1" ht="15" customHeight="1">
      <c r="A1154" s="241"/>
      <c r="B1154" s="241"/>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J1154" s="241"/>
      <c r="AK1154" s="241"/>
      <c r="AL1154" s="241"/>
      <c r="AM1154" s="241"/>
      <c r="AN1154" s="241"/>
      <c r="AO1154" s="241"/>
      <c r="AP1154" s="241"/>
      <c r="AQ1154" s="241"/>
      <c r="AR1154" s="241"/>
      <c r="AS1154" s="241"/>
      <c r="AT1154" s="241"/>
      <c r="AU1154" s="241"/>
      <c r="AV1154" s="241"/>
      <c r="AW1154" s="241"/>
    </row>
    <row r="1155" spans="1:49" s="240" customFormat="1" ht="15" customHeight="1">
      <c r="A1155" s="241"/>
      <c r="B1155" s="241"/>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J1155" s="241"/>
      <c r="AK1155" s="241"/>
      <c r="AL1155" s="241"/>
      <c r="AM1155" s="241"/>
      <c r="AN1155" s="241"/>
      <c r="AO1155" s="241"/>
      <c r="AP1155" s="241"/>
      <c r="AQ1155" s="241"/>
      <c r="AR1155" s="241"/>
      <c r="AS1155" s="241"/>
      <c r="AT1155" s="241"/>
      <c r="AU1155" s="241"/>
      <c r="AV1155" s="241"/>
      <c r="AW1155" s="241"/>
    </row>
    <row r="1156" spans="1:49" s="240" customFormat="1" ht="15" customHeight="1">
      <c r="A1156" s="241"/>
      <c r="B1156" s="241"/>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J1156" s="241"/>
      <c r="AK1156" s="241"/>
      <c r="AL1156" s="241"/>
      <c r="AM1156" s="241"/>
      <c r="AN1156" s="241"/>
      <c r="AO1156" s="241"/>
      <c r="AP1156" s="241"/>
      <c r="AQ1156" s="241"/>
      <c r="AR1156" s="241"/>
      <c r="AS1156" s="241"/>
      <c r="AT1156" s="241"/>
      <c r="AU1156" s="241"/>
      <c r="AV1156" s="241"/>
      <c r="AW1156" s="241"/>
    </row>
    <row r="1157" spans="1:49" s="240" customFormat="1" ht="15" customHeight="1">
      <c r="A1157" s="241"/>
      <c r="B1157" s="241"/>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J1157" s="241"/>
      <c r="AK1157" s="241"/>
      <c r="AL1157" s="241"/>
      <c r="AM1157" s="241"/>
      <c r="AN1157" s="241"/>
      <c r="AO1157" s="241"/>
      <c r="AP1157" s="241"/>
      <c r="AQ1157" s="241"/>
      <c r="AR1157" s="241"/>
      <c r="AS1157" s="241"/>
      <c r="AT1157" s="241"/>
      <c r="AU1157" s="241"/>
      <c r="AV1157" s="241"/>
      <c r="AW1157" s="241"/>
    </row>
    <row r="1158" spans="1:49" s="240" customFormat="1" ht="15" customHeight="1">
      <c r="A1158" s="241"/>
      <c r="B1158" s="241"/>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J1158" s="241"/>
      <c r="AK1158" s="241"/>
      <c r="AL1158" s="241"/>
      <c r="AM1158" s="241"/>
      <c r="AN1158" s="241"/>
      <c r="AO1158" s="241"/>
      <c r="AP1158" s="241"/>
      <c r="AQ1158" s="241"/>
      <c r="AR1158" s="241"/>
      <c r="AS1158" s="241"/>
      <c r="AT1158" s="241"/>
      <c r="AU1158" s="241"/>
      <c r="AV1158" s="241"/>
      <c r="AW1158" s="241"/>
    </row>
    <row r="1159" spans="1:49" s="240" customFormat="1" ht="15" customHeight="1">
      <c r="A1159" s="241"/>
      <c r="B1159" s="241"/>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J1159" s="241"/>
      <c r="AK1159" s="241"/>
      <c r="AL1159" s="241"/>
      <c r="AM1159" s="241"/>
      <c r="AN1159" s="241"/>
      <c r="AO1159" s="241"/>
      <c r="AP1159" s="241"/>
      <c r="AQ1159" s="241"/>
      <c r="AR1159" s="241"/>
      <c r="AS1159" s="241"/>
      <c r="AT1159" s="241"/>
      <c r="AU1159" s="241"/>
      <c r="AV1159" s="241"/>
      <c r="AW1159" s="241"/>
    </row>
    <row r="1160" spans="1:49" s="240" customFormat="1" ht="15" customHeight="1">
      <c r="A1160" s="241"/>
      <c r="B1160" s="241"/>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row>
    <row r="1161" spans="1:49" s="240" customFormat="1" ht="15" customHeight="1">
      <c r="A1161" s="241"/>
      <c r="B1161" s="241"/>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J1161" s="241"/>
      <c r="AK1161" s="241"/>
      <c r="AL1161" s="241"/>
      <c r="AM1161" s="241"/>
      <c r="AN1161" s="241"/>
      <c r="AO1161" s="241"/>
      <c r="AP1161" s="241"/>
      <c r="AQ1161" s="241"/>
      <c r="AR1161" s="241"/>
      <c r="AS1161" s="241"/>
      <c r="AT1161" s="241"/>
      <c r="AU1161" s="241"/>
      <c r="AV1161" s="241"/>
      <c r="AW1161" s="241"/>
    </row>
    <row r="1162" spans="1:49" s="240" customFormat="1" ht="15" customHeight="1">
      <c r="A1162" s="241"/>
      <c r="B1162" s="241"/>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J1162" s="241"/>
      <c r="AK1162" s="241"/>
      <c r="AL1162" s="241"/>
      <c r="AM1162" s="241"/>
      <c r="AN1162" s="241"/>
      <c r="AO1162" s="241"/>
      <c r="AP1162" s="241"/>
      <c r="AQ1162" s="241"/>
      <c r="AR1162" s="241"/>
      <c r="AS1162" s="241"/>
      <c r="AT1162" s="241"/>
      <c r="AU1162" s="241"/>
      <c r="AV1162" s="241"/>
      <c r="AW1162" s="241"/>
    </row>
    <row r="1163" spans="1:49" s="240" customFormat="1" ht="15" customHeight="1">
      <c r="A1163" s="241"/>
      <c r="B1163" s="241"/>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J1163" s="241"/>
      <c r="AK1163" s="241"/>
      <c r="AL1163" s="241"/>
      <c r="AM1163" s="241"/>
      <c r="AN1163" s="241"/>
      <c r="AO1163" s="241"/>
      <c r="AP1163" s="241"/>
      <c r="AQ1163" s="241"/>
      <c r="AR1163" s="241"/>
      <c r="AS1163" s="241"/>
      <c r="AT1163" s="241"/>
      <c r="AU1163" s="241"/>
      <c r="AV1163" s="241"/>
      <c r="AW1163" s="241"/>
    </row>
    <row r="1164" spans="1:49" s="240" customFormat="1" ht="15" customHeight="1">
      <c r="A1164" s="241"/>
      <c r="B1164" s="241"/>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J1164" s="241"/>
      <c r="AK1164" s="241"/>
      <c r="AL1164" s="241"/>
      <c r="AM1164" s="241"/>
      <c r="AN1164" s="241"/>
      <c r="AO1164" s="241"/>
      <c r="AP1164" s="241"/>
      <c r="AQ1164" s="241"/>
      <c r="AR1164" s="241"/>
      <c r="AS1164" s="241"/>
      <c r="AT1164" s="241"/>
      <c r="AU1164" s="241"/>
      <c r="AV1164" s="241"/>
      <c r="AW1164" s="241"/>
    </row>
    <row r="1165" spans="1:49" s="240" customFormat="1" ht="15" customHeight="1">
      <c r="A1165" s="241"/>
      <c r="B1165" s="241"/>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J1165" s="241"/>
      <c r="AK1165" s="241"/>
      <c r="AL1165" s="241"/>
      <c r="AM1165" s="241"/>
      <c r="AN1165" s="241"/>
      <c r="AO1165" s="241"/>
      <c r="AP1165" s="241"/>
      <c r="AQ1165" s="241"/>
      <c r="AR1165" s="241"/>
      <c r="AS1165" s="241"/>
      <c r="AT1165" s="241"/>
      <c r="AU1165" s="241"/>
      <c r="AV1165" s="241"/>
      <c r="AW1165" s="241"/>
    </row>
    <row r="1166" spans="1:49" s="240" customFormat="1" ht="15" customHeight="1">
      <c r="A1166" s="241"/>
      <c r="B1166" s="241"/>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J1166" s="241"/>
      <c r="AK1166" s="241"/>
      <c r="AL1166" s="241"/>
      <c r="AM1166" s="241"/>
      <c r="AN1166" s="241"/>
      <c r="AO1166" s="241"/>
      <c r="AP1166" s="241"/>
      <c r="AQ1166" s="241"/>
      <c r="AR1166" s="241"/>
      <c r="AS1166" s="241"/>
      <c r="AT1166" s="241"/>
      <c r="AU1166" s="241"/>
      <c r="AV1166" s="241"/>
      <c r="AW1166" s="241"/>
    </row>
    <row r="1167" spans="1:49" s="240" customFormat="1" ht="15" customHeight="1">
      <c r="A1167" s="241"/>
      <c r="B1167" s="241"/>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J1167" s="241"/>
      <c r="AK1167" s="241"/>
      <c r="AL1167" s="241"/>
      <c r="AM1167" s="241"/>
      <c r="AN1167" s="241"/>
      <c r="AO1167" s="241"/>
      <c r="AP1167" s="241"/>
      <c r="AQ1167" s="241"/>
      <c r="AR1167" s="241"/>
      <c r="AS1167" s="241"/>
      <c r="AT1167" s="241"/>
      <c r="AU1167" s="241"/>
      <c r="AV1167" s="241"/>
      <c r="AW1167" s="241"/>
    </row>
    <row r="1168" spans="1:49" s="240" customFormat="1" ht="15" customHeight="1">
      <c r="A1168" s="241"/>
      <c r="B1168" s="241"/>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J1168" s="241"/>
      <c r="AK1168" s="241"/>
      <c r="AL1168" s="241"/>
      <c r="AM1168" s="241"/>
      <c r="AN1168" s="241"/>
      <c r="AO1168" s="241"/>
      <c r="AP1168" s="241"/>
      <c r="AQ1168" s="241"/>
      <c r="AR1168" s="241"/>
      <c r="AS1168" s="241"/>
      <c r="AT1168" s="241"/>
      <c r="AU1168" s="241"/>
      <c r="AV1168" s="241"/>
      <c r="AW1168" s="241"/>
    </row>
    <row r="1169" spans="1:49" s="240" customFormat="1" ht="15" customHeight="1">
      <c r="A1169" s="241"/>
      <c r="B1169" s="241"/>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J1169" s="241"/>
      <c r="AK1169" s="241"/>
      <c r="AL1169" s="241"/>
      <c r="AM1169" s="241"/>
      <c r="AN1169" s="241"/>
      <c r="AO1169" s="241"/>
      <c r="AP1169" s="241"/>
      <c r="AQ1169" s="241"/>
      <c r="AR1169" s="241"/>
      <c r="AS1169" s="241"/>
      <c r="AT1169" s="241"/>
      <c r="AU1169" s="241"/>
      <c r="AV1169" s="241"/>
      <c r="AW1169" s="241"/>
    </row>
    <row r="1170" spans="1:49" s="240" customFormat="1" ht="15" customHeight="1">
      <c r="A1170" s="241"/>
      <c r="B1170" s="241"/>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J1170" s="241"/>
      <c r="AK1170" s="241"/>
      <c r="AL1170" s="241"/>
      <c r="AM1170" s="241"/>
      <c r="AN1170" s="241"/>
      <c r="AO1170" s="241"/>
      <c r="AP1170" s="241"/>
      <c r="AQ1170" s="241"/>
      <c r="AR1170" s="241"/>
      <c r="AS1170" s="241"/>
      <c r="AT1170" s="241"/>
      <c r="AU1170" s="241"/>
      <c r="AV1170" s="241"/>
      <c r="AW1170" s="241"/>
    </row>
    <row r="1171" spans="1:49" s="240" customFormat="1" ht="15" customHeight="1">
      <c r="A1171" s="241"/>
      <c r="B1171" s="241"/>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J1171" s="241"/>
      <c r="AK1171" s="241"/>
      <c r="AL1171" s="241"/>
      <c r="AM1171" s="241"/>
      <c r="AN1171" s="241"/>
      <c r="AO1171" s="241"/>
      <c r="AP1171" s="241"/>
      <c r="AQ1171" s="241"/>
      <c r="AR1171" s="241"/>
      <c r="AS1171" s="241"/>
      <c r="AT1171" s="241"/>
      <c r="AU1171" s="241"/>
      <c r="AV1171" s="241"/>
      <c r="AW1171" s="241"/>
    </row>
    <row r="1172" spans="1:49" s="240" customFormat="1" ht="15" customHeight="1">
      <c r="A1172" s="241"/>
      <c r="B1172" s="241"/>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J1172" s="241"/>
      <c r="AK1172" s="241"/>
      <c r="AL1172" s="241"/>
      <c r="AM1172" s="241"/>
      <c r="AN1172" s="241"/>
      <c r="AO1172" s="241"/>
      <c r="AP1172" s="241"/>
      <c r="AQ1172" s="241"/>
      <c r="AR1172" s="241"/>
      <c r="AS1172" s="241"/>
      <c r="AT1172" s="241"/>
      <c r="AU1172" s="241"/>
      <c r="AV1172" s="241"/>
      <c r="AW1172" s="241"/>
    </row>
    <row r="1173" spans="1:49" s="240" customFormat="1" ht="15" customHeight="1">
      <c r="A1173" s="241"/>
      <c r="B1173" s="241"/>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J1173" s="241"/>
      <c r="AK1173" s="241"/>
      <c r="AL1173" s="241"/>
      <c r="AM1173" s="241"/>
      <c r="AN1173" s="241"/>
      <c r="AO1173" s="241"/>
      <c r="AP1173" s="241"/>
      <c r="AQ1173" s="241"/>
      <c r="AR1173" s="241"/>
      <c r="AS1173" s="241"/>
      <c r="AT1173" s="241"/>
      <c r="AU1173" s="241"/>
      <c r="AV1173" s="241"/>
      <c r="AW1173" s="241"/>
    </row>
    <row r="1174" spans="1:49" s="240" customFormat="1" ht="15" customHeight="1">
      <c r="A1174" s="241"/>
      <c r="B1174" s="241"/>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J1174" s="241"/>
      <c r="AK1174" s="241"/>
      <c r="AL1174" s="241"/>
      <c r="AM1174" s="241"/>
      <c r="AN1174" s="241"/>
      <c r="AO1174" s="241"/>
      <c r="AP1174" s="241"/>
      <c r="AQ1174" s="241"/>
      <c r="AR1174" s="241"/>
      <c r="AS1174" s="241"/>
      <c r="AT1174" s="241"/>
      <c r="AU1174" s="241"/>
      <c r="AV1174" s="241"/>
      <c r="AW1174" s="241"/>
    </row>
    <row r="1175" spans="1:49" s="240" customFormat="1" ht="15" customHeight="1">
      <c r="A1175" s="241"/>
      <c r="B1175" s="241"/>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J1175" s="241"/>
      <c r="AK1175" s="241"/>
      <c r="AL1175" s="241"/>
      <c r="AM1175" s="241"/>
      <c r="AN1175" s="241"/>
      <c r="AO1175" s="241"/>
      <c r="AP1175" s="241"/>
      <c r="AQ1175" s="241"/>
      <c r="AR1175" s="241"/>
      <c r="AS1175" s="241"/>
      <c r="AT1175" s="241"/>
      <c r="AU1175" s="241"/>
      <c r="AV1175" s="241"/>
      <c r="AW1175" s="241"/>
    </row>
    <row r="1176" spans="1:49" s="240" customFormat="1" ht="15" customHeight="1">
      <c r="A1176" s="241"/>
      <c r="B1176" s="241"/>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J1176" s="241"/>
      <c r="AK1176" s="241"/>
      <c r="AL1176" s="241"/>
      <c r="AM1176" s="241"/>
      <c r="AN1176" s="241"/>
      <c r="AO1176" s="241"/>
      <c r="AP1176" s="241"/>
      <c r="AQ1176" s="241"/>
      <c r="AR1176" s="241"/>
      <c r="AS1176" s="241"/>
      <c r="AT1176" s="241"/>
      <c r="AU1176" s="241"/>
      <c r="AV1176" s="241"/>
      <c r="AW1176" s="241"/>
    </row>
    <row r="1177" spans="1:49" s="240" customFormat="1" ht="15" customHeight="1">
      <c r="A1177" s="241"/>
      <c r="B1177" s="241"/>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J1177" s="241"/>
      <c r="AK1177" s="241"/>
      <c r="AL1177" s="241"/>
      <c r="AM1177" s="241"/>
      <c r="AN1177" s="241"/>
      <c r="AO1177" s="241"/>
      <c r="AP1177" s="241"/>
      <c r="AQ1177" s="241"/>
      <c r="AR1177" s="241"/>
      <c r="AS1177" s="241"/>
      <c r="AT1177" s="241"/>
      <c r="AU1177" s="241"/>
      <c r="AV1177" s="241"/>
      <c r="AW1177" s="241"/>
    </row>
    <row r="1178" spans="1:49" s="240" customFormat="1" ht="15" customHeight="1">
      <c r="A1178" s="241"/>
      <c r="B1178" s="241"/>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J1178" s="241"/>
      <c r="AK1178" s="241"/>
      <c r="AL1178" s="241"/>
      <c r="AM1178" s="241"/>
      <c r="AN1178" s="241"/>
      <c r="AO1178" s="241"/>
      <c r="AP1178" s="241"/>
      <c r="AQ1178" s="241"/>
      <c r="AR1178" s="241"/>
      <c r="AS1178" s="241"/>
      <c r="AT1178" s="241"/>
      <c r="AU1178" s="241"/>
      <c r="AV1178" s="241"/>
      <c r="AW1178" s="241"/>
    </row>
    <row r="1179" spans="1:49" s="240" customFormat="1" ht="15" customHeight="1">
      <c r="A1179" s="241"/>
      <c r="B1179" s="241"/>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J1179" s="241"/>
      <c r="AK1179" s="241"/>
      <c r="AL1179" s="241"/>
      <c r="AM1179" s="241"/>
      <c r="AN1179" s="241"/>
      <c r="AO1179" s="241"/>
      <c r="AP1179" s="241"/>
      <c r="AQ1179" s="241"/>
      <c r="AR1179" s="241"/>
      <c r="AS1179" s="241"/>
      <c r="AT1179" s="241"/>
      <c r="AU1179" s="241"/>
      <c r="AV1179" s="241"/>
      <c r="AW1179" s="241"/>
    </row>
    <row r="1180" spans="1:49" s="240" customFormat="1" ht="15" customHeight="1">
      <c r="A1180" s="241"/>
      <c r="B1180" s="241"/>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J1180" s="241"/>
      <c r="AK1180" s="241"/>
      <c r="AL1180" s="241"/>
      <c r="AM1180" s="241"/>
      <c r="AN1180" s="241"/>
      <c r="AO1180" s="241"/>
      <c r="AP1180" s="241"/>
      <c r="AQ1180" s="241"/>
      <c r="AR1180" s="241"/>
      <c r="AS1180" s="241"/>
      <c r="AT1180" s="241"/>
      <c r="AU1180" s="241"/>
      <c r="AV1180" s="241"/>
      <c r="AW1180" s="241"/>
    </row>
    <row r="1181" spans="1:49" s="240" customFormat="1" ht="15" customHeight="1">
      <c r="A1181" s="241"/>
      <c r="B1181" s="241"/>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row>
    <row r="1182" spans="1:49" s="240" customFormat="1" ht="15" customHeight="1">
      <c r="A1182" s="241"/>
      <c r="B1182" s="241"/>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J1182" s="241"/>
      <c r="AK1182" s="241"/>
      <c r="AL1182" s="241"/>
      <c r="AM1182" s="241"/>
      <c r="AN1182" s="241"/>
      <c r="AO1182" s="241"/>
      <c r="AP1182" s="241"/>
      <c r="AQ1182" s="241"/>
      <c r="AR1182" s="241"/>
      <c r="AS1182" s="241"/>
      <c r="AT1182" s="241"/>
      <c r="AU1182" s="241"/>
      <c r="AV1182" s="241"/>
      <c r="AW1182" s="241"/>
    </row>
    <row r="1183" spans="1:49" s="240" customFormat="1" ht="15" customHeight="1">
      <c r="A1183" s="241"/>
      <c r="B1183" s="241"/>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J1183" s="241"/>
      <c r="AK1183" s="241"/>
      <c r="AL1183" s="241"/>
      <c r="AM1183" s="241"/>
      <c r="AN1183" s="241"/>
      <c r="AO1183" s="241"/>
      <c r="AP1183" s="241"/>
      <c r="AQ1183" s="241"/>
      <c r="AR1183" s="241"/>
      <c r="AS1183" s="241"/>
      <c r="AT1183" s="241"/>
      <c r="AU1183" s="241"/>
      <c r="AV1183" s="241"/>
      <c r="AW1183" s="241"/>
    </row>
    <row r="1184" spans="1:49" s="240" customFormat="1" ht="15" customHeight="1">
      <c r="A1184" s="241"/>
      <c r="B1184" s="241"/>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J1184" s="241"/>
      <c r="AK1184" s="241"/>
      <c r="AL1184" s="241"/>
      <c r="AM1184" s="241"/>
      <c r="AN1184" s="241"/>
      <c r="AO1184" s="241"/>
      <c r="AP1184" s="241"/>
      <c r="AQ1184" s="241"/>
      <c r="AR1184" s="241"/>
      <c r="AS1184" s="241"/>
      <c r="AT1184" s="241"/>
      <c r="AU1184" s="241"/>
      <c r="AV1184" s="241"/>
      <c r="AW1184" s="241"/>
    </row>
    <row r="1185" spans="1:49" s="240" customFormat="1" ht="15" customHeight="1">
      <c r="A1185" s="241"/>
      <c r="B1185" s="241"/>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J1185" s="241"/>
      <c r="AK1185" s="241"/>
      <c r="AL1185" s="241"/>
      <c r="AM1185" s="241"/>
      <c r="AN1185" s="241"/>
      <c r="AO1185" s="241"/>
      <c r="AP1185" s="241"/>
      <c r="AQ1185" s="241"/>
      <c r="AR1185" s="241"/>
      <c r="AS1185" s="241"/>
      <c r="AT1185" s="241"/>
      <c r="AU1185" s="241"/>
      <c r="AV1185" s="241"/>
      <c r="AW1185" s="241"/>
    </row>
    <row r="1186" spans="1:49" s="240" customFormat="1" ht="15" customHeight="1">
      <c r="A1186" s="241"/>
      <c r="B1186" s="241"/>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J1186" s="241"/>
      <c r="AK1186" s="241"/>
      <c r="AL1186" s="241"/>
      <c r="AM1186" s="241"/>
      <c r="AN1186" s="241"/>
      <c r="AO1186" s="241"/>
      <c r="AP1186" s="241"/>
      <c r="AQ1186" s="241"/>
      <c r="AR1186" s="241"/>
      <c r="AS1186" s="241"/>
      <c r="AT1186" s="241"/>
      <c r="AU1186" s="241"/>
      <c r="AV1186" s="241"/>
      <c r="AW1186" s="241"/>
    </row>
    <row r="1187" spans="1:49" s="240" customFormat="1" ht="15" customHeight="1">
      <c r="A1187" s="241"/>
      <c r="B1187" s="241"/>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J1187" s="241"/>
      <c r="AK1187" s="241"/>
      <c r="AL1187" s="241"/>
      <c r="AM1187" s="241"/>
      <c r="AN1187" s="241"/>
      <c r="AO1187" s="241"/>
      <c r="AP1187" s="241"/>
      <c r="AQ1187" s="241"/>
      <c r="AR1187" s="241"/>
      <c r="AS1187" s="241"/>
      <c r="AT1187" s="241"/>
      <c r="AU1187" s="241"/>
      <c r="AV1187" s="241"/>
      <c r="AW1187" s="241"/>
    </row>
    <row r="1188" spans="1:49" s="240" customFormat="1" ht="15" customHeight="1">
      <c r="A1188" s="241"/>
      <c r="B1188" s="241"/>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J1188" s="241"/>
      <c r="AK1188" s="241"/>
      <c r="AL1188" s="241"/>
      <c r="AM1188" s="241"/>
      <c r="AN1188" s="241"/>
      <c r="AO1188" s="241"/>
      <c r="AP1188" s="241"/>
      <c r="AQ1188" s="241"/>
      <c r="AR1188" s="241"/>
      <c r="AS1188" s="241"/>
      <c r="AT1188" s="241"/>
      <c r="AU1188" s="241"/>
      <c r="AV1188" s="241"/>
      <c r="AW1188" s="241"/>
    </row>
    <row r="1189" spans="1:49" s="240" customFormat="1" ht="15" customHeight="1">
      <c r="A1189" s="241"/>
      <c r="B1189" s="241"/>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J1189" s="241"/>
      <c r="AK1189" s="241"/>
      <c r="AL1189" s="241"/>
      <c r="AM1189" s="241"/>
      <c r="AN1189" s="241"/>
      <c r="AO1189" s="241"/>
      <c r="AP1189" s="241"/>
      <c r="AQ1189" s="241"/>
      <c r="AR1189" s="241"/>
      <c r="AS1189" s="241"/>
      <c r="AT1189" s="241"/>
      <c r="AU1189" s="241"/>
      <c r="AV1189" s="241"/>
      <c r="AW1189" s="241"/>
    </row>
    <row r="1190" spans="1:49" s="240" customFormat="1" ht="15" customHeight="1">
      <c r="A1190" s="241"/>
      <c r="B1190" s="241"/>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J1190" s="241"/>
      <c r="AK1190" s="241"/>
      <c r="AL1190" s="241"/>
      <c r="AM1190" s="241"/>
      <c r="AN1190" s="241"/>
      <c r="AO1190" s="241"/>
      <c r="AP1190" s="241"/>
      <c r="AQ1190" s="241"/>
      <c r="AR1190" s="241"/>
      <c r="AS1190" s="241"/>
      <c r="AT1190" s="241"/>
      <c r="AU1190" s="241"/>
      <c r="AV1190" s="241"/>
      <c r="AW1190" s="241"/>
    </row>
    <row r="1191" spans="1:49" s="240" customFormat="1" ht="15" customHeight="1">
      <c r="A1191" s="241"/>
      <c r="B1191" s="241"/>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J1191" s="241"/>
      <c r="AK1191" s="241"/>
      <c r="AL1191" s="241"/>
      <c r="AM1191" s="241"/>
      <c r="AN1191" s="241"/>
      <c r="AO1191" s="241"/>
      <c r="AP1191" s="241"/>
      <c r="AQ1191" s="241"/>
      <c r="AR1191" s="241"/>
      <c r="AS1191" s="241"/>
      <c r="AT1191" s="241"/>
      <c r="AU1191" s="241"/>
      <c r="AV1191" s="241"/>
      <c r="AW1191" s="241"/>
    </row>
    <row r="1192" spans="1:49" s="240" customFormat="1" ht="15" customHeight="1">
      <c r="A1192" s="241"/>
      <c r="B1192" s="241"/>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J1192" s="241"/>
      <c r="AK1192" s="241"/>
      <c r="AL1192" s="241"/>
      <c r="AM1192" s="241"/>
      <c r="AN1192" s="241"/>
      <c r="AO1192" s="241"/>
      <c r="AP1192" s="241"/>
      <c r="AQ1192" s="241"/>
      <c r="AR1192" s="241"/>
      <c r="AS1192" s="241"/>
      <c r="AT1192" s="241"/>
      <c r="AU1192" s="241"/>
      <c r="AV1192" s="241"/>
      <c r="AW1192" s="241"/>
    </row>
    <row r="1193" spans="1:49" s="240" customFormat="1" ht="15" customHeight="1">
      <c r="A1193" s="241"/>
      <c r="B1193" s="241"/>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J1193" s="241"/>
      <c r="AK1193" s="241"/>
      <c r="AL1193" s="241"/>
      <c r="AM1193" s="241"/>
      <c r="AN1193" s="241"/>
      <c r="AO1193" s="241"/>
      <c r="AP1193" s="241"/>
      <c r="AQ1193" s="241"/>
      <c r="AR1193" s="241"/>
      <c r="AS1193" s="241"/>
      <c r="AT1193" s="241"/>
      <c r="AU1193" s="241"/>
      <c r="AV1193" s="241"/>
      <c r="AW1193" s="241"/>
    </row>
    <row r="1194" spans="1:49" s="240" customFormat="1" ht="15" customHeight="1">
      <c r="A1194" s="241"/>
      <c r="B1194" s="241"/>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J1194" s="241"/>
      <c r="AK1194" s="241"/>
      <c r="AL1194" s="241"/>
      <c r="AM1194" s="241"/>
      <c r="AN1194" s="241"/>
      <c r="AO1194" s="241"/>
      <c r="AP1194" s="241"/>
      <c r="AQ1194" s="241"/>
      <c r="AR1194" s="241"/>
      <c r="AS1194" s="241"/>
      <c r="AT1194" s="241"/>
      <c r="AU1194" s="241"/>
      <c r="AV1194" s="241"/>
      <c r="AW1194" s="241"/>
    </row>
    <row r="1195" spans="1:49" s="240" customFormat="1" ht="15" customHeight="1">
      <c r="A1195" s="241"/>
      <c r="B1195" s="241"/>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J1195" s="241"/>
      <c r="AK1195" s="241"/>
      <c r="AL1195" s="241"/>
      <c r="AM1195" s="241"/>
      <c r="AN1195" s="241"/>
      <c r="AO1195" s="241"/>
      <c r="AP1195" s="241"/>
      <c r="AQ1195" s="241"/>
      <c r="AR1195" s="241"/>
      <c r="AS1195" s="241"/>
      <c r="AT1195" s="241"/>
      <c r="AU1195" s="241"/>
      <c r="AV1195" s="241"/>
      <c r="AW1195" s="241"/>
    </row>
    <row r="1196" spans="1:49" s="240" customFormat="1" ht="15" customHeight="1">
      <c r="A1196" s="241"/>
      <c r="B1196" s="241"/>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J1196" s="241"/>
      <c r="AK1196" s="241"/>
      <c r="AL1196" s="241"/>
      <c r="AM1196" s="241"/>
      <c r="AN1196" s="241"/>
      <c r="AO1196" s="241"/>
      <c r="AP1196" s="241"/>
      <c r="AQ1196" s="241"/>
      <c r="AR1196" s="241"/>
      <c r="AS1196" s="241"/>
      <c r="AT1196" s="241"/>
      <c r="AU1196" s="241"/>
      <c r="AV1196" s="241"/>
      <c r="AW1196" s="241"/>
    </row>
    <row r="1197" spans="1:49" s="240" customFormat="1" ht="15" customHeight="1">
      <c r="A1197" s="241"/>
      <c r="B1197" s="241"/>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J1197" s="241"/>
      <c r="AK1197" s="241"/>
      <c r="AL1197" s="241"/>
      <c r="AM1197" s="241"/>
      <c r="AN1197" s="241"/>
      <c r="AO1197" s="241"/>
      <c r="AP1197" s="241"/>
      <c r="AQ1197" s="241"/>
      <c r="AR1197" s="241"/>
      <c r="AS1197" s="241"/>
      <c r="AT1197" s="241"/>
      <c r="AU1197" s="241"/>
      <c r="AV1197" s="241"/>
      <c r="AW1197" s="241"/>
    </row>
    <row r="1198" spans="1:49" s="240" customFormat="1" ht="15" customHeight="1">
      <c r="A1198" s="241"/>
      <c r="B1198" s="241"/>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J1198" s="241"/>
      <c r="AK1198" s="241"/>
      <c r="AL1198" s="241"/>
      <c r="AM1198" s="241"/>
      <c r="AN1198" s="241"/>
      <c r="AO1198" s="241"/>
      <c r="AP1198" s="241"/>
      <c r="AQ1198" s="241"/>
      <c r="AR1198" s="241"/>
      <c r="AS1198" s="241"/>
      <c r="AT1198" s="241"/>
      <c r="AU1198" s="241"/>
      <c r="AV1198" s="241"/>
      <c r="AW1198" s="241"/>
    </row>
    <row r="1199" spans="1:49" s="240" customFormat="1" ht="15" customHeight="1">
      <c r="A1199" s="241"/>
      <c r="B1199" s="241"/>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1"/>
      <c r="AN1199" s="241"/>
      <c r="AO1199" s="241"/>
      <c r="AP1199" s="241"/>
      <c r="AQ1199" s="241"/>
      <c r="AR1199" s="241"/>
      <c r="AS1199" s="241"/>
      <c r="AT1199" s="241"/>
      <c r="AU1199" s="241"/>
      <c r="AV1199" s="241"/>
      <c r="AW1199" s="241"/>
    </row>
    <row r="1200" spans="1:49" s="240" customFormat="1" ht="15" customHeight="1">
      <c r="A1200" s="241"/>
      <c r="B1200" s="241"/>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J1200" s="241"/>
      <c r="AK1200" s="241"/>
      <c r="AL1200" s="241"/>
      <c r="AM1200" s="241"/>
      <c r="AN1200" s="241"/>
      <c r="AO1200" s="241"/>
      <c r="AP1200" s="241"/>
      <c r="AQ1200" s="241"/>
      <c r="AR1200" s="241"/>
      <c r="AS1200" s="241"/>
      <c r="AT1200" s="241"/>
      <c r="AU1200" s="241"/>
      <c r="AV1200" s="241"/>
      <c r="AW1200" s="241"/>
    </row>
    <row r="1201" spans="1:49" s="240" customFormat="1" ht="15" customHeight="1">
      <c r="A1201" s="241"/>
      <c r="B1201" s="241"/>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J1201" s="241"/>
      <c r="AK1201" s="241"/>
      <c r="AL1201" s="241"/>
      <c r="AM1201" s="241"/>
      <c r="AN1201" s="241"/>
      <c r="AO1201" s="241"/>
      <c r="AP1201" s="241"/>
      <c r="AQ1201" s="241"/>
      <c r="AR1201" s="241"/>
      <c r="AS1201" s="241"/>
      <c r="AT1201" s="241"/>
      <c r="AU1201" s="241"/>
      <c r="AV1201" s="241"/>
      <c r="AW1201" s="241"/>
    </row>
    <row r="1202" spans="1:49" s="240" customFormat="1" ht="15" customHeight="1">
      <c r="A1202" s="241"/>
      <c r="B1202" s="241"/>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J1202" s="241"/>
      <c r="AK1202" s="241"/>
      <c r="AL1202" s="241"/>
      <c r="AM1202" s="241"/>
      <c r="AN1202" s="241"/>
      <c r="AO1202" s="241"/>
      <c r="AP1202" s="241"/>
      <c r="AQ1202" s="241"/>
      <c r="AR1202" s="241"/>
      <c r="AS1202" s="241"/>
      <c r="AT1202" s="241"/>
      <c r="AU1202" s="241"/>
      <c r="AV1202" s="241"/>
      <c r="AW1202" s="241"/>
    </row>
    <row r="1203" spans="1:49" s="240" customFormat="1" ht="15" customHeight="1">
      <c r="A1203" s="241"/>
      <c r="B1203" s="241"/>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J1203" s="241"/>
      <c r="AK1203" s="241"/>
      <c r="AL1203" s="241"/>
      <c r="AM1203" s="241"/>
      <c r="AN1203" s="241"/>
      <c r="AO1203" s="241"/>
      <c r="AP1203" s="241"/>
      <c r="AQ1203" s="241"/>
      <c r="AR1203" s="241"/>
      <c r="AS1203" s="241"/>
      <c r="AT1203" s="241"/>
      <c r="AU1203" s="241"/>
      <c r="AV1203" s="241"/>
      <c r="AW1203" s="241"/>
    </row>
    <row r="1204" spans="1:49" s="240" customFormat="1" ht="15" customHeight="1">
      <c r="A1204" s="241"/>
      <c r="B1204" s="241"/>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J1204" s="241"/>
      <c r="AK1204" s="241"/>
      <c r="AL1204" s="241"/>
      <c r="AM1204" s="241"/>
      <c r="AN1204" s="241"/>
      <c r="AO1204" s="241"/>
      <c r="AP1204" s="241"/>
      <c r="AQ1204" s="241"/>
      <c r="AR1204" s="241"/>
      <c r="AS1204" s="241"/>
      <c r="AT1204" s="241"/>
      <c r="AU1204" s="241"/>
      <c r="AV1204" s="241"/>
      <c r="AW1204" s="241"/>
    </row>
    <row r="1205" spans="1:49" s="240" customFormat="1" ht="15" customHeight="1">
      <c r="A1205" s="241"/>
      <c r="B1205" s="241"/>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J1205" s="241"/>
      <c r="AK1205" s="241"/>
      <c r="AL1205" s="241"/>
      <c r="AM1205" s="241"/>
      <c r="AN1205" s="241"/>
      <c r="AO1205" s="241"/>
      <c r="AP1205" s="241"/>
      <c r="AQ1205" s="241"/>
      <c r="AR1205" s="241"/>
      <c r="AS1205" s="241"/>
      <c r="AT1205" s="241"/>
      <c r="AU1205" s="241"/>
      <c r="AV1205" s="241"/>
      <c r="AW1205" s="241"/>
    </row>
    <row r="1206" spans="1:49" s="240" customFormat="1" ht="15" customHeight="1">
      <c r="A1206" s="241"/>
      <c r="B1206" s="241"/>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J1206" s="241"/>
      <c r="AK1206" s="241"/>
      <c r="AL1206" s="241"/>
      <c r="AM1206" s="241"/>
      <c r="AN1206" s="241"/>
      <c r="AO1206" s="241"/>
      <c r="AP1206" s="241"/>
      <c r="AQ1206" s="241"/>
      <c r="AR1206" s="241"/>
      <c r="AS1206" s="241"/>
      <c r="AT1206" s="241"/>
      <c r="AU1206" s="241"/>
      <c r="AV1206" s="241"/>
      <c r="AW1206" s="241"/>
    </row>
    <row r="1207" spans="1:49" s="240" customFormat="1" ht="15" customHeight="1">
      <c r="A1207" s="241"/>
      <c r="B1207" s="241"/>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J1207" s="241"/>
      <c r="AK1207" s="241"/>
      <c r="AL1207" s="241"/>
      <c r="AM1207" s="241"/>
      <c r="AN1207" s="241"/>
      <c r="AO1207" s="241"/>
      <c r="AP1207" s="241"/>
      <c r="AQ1207" s="241"/>
      <c r="AR1207" s="241"/>
      <c r="AS1207" s="241"/>
      <c r="AT1207" s="241"/>
      <c r="AU1207" s="241"/>
      <c r="AV1207" s="241"/>
      <c r="AW1207" s="241"/>
    </row>
    <row r="1208" spans="1:49" s="240" customFormat="1" ht="15" customHeight="1">
      <c r="A1208" s="241"/>
      <c r="B1208" s="241"/>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J1208" s="241"/>
      <c r="AK1208" s="241"/>
      <c r="AL1208" s="241"/>
      <c r="AM1208" s="241"/>
      <c r="AN1208" s="241"/>
      <c r="AO1208" s="241"/>
      <c r="AP1208" s="241"/>
      <c r="AQ1208" s="241"/>
      <c r="AR1208" s="241"/>
      <c r="AS1208" s="241"/>
      <c r="AT1208" s="241"/>
      <c r="AU1208" s="241"/>
      <c r="AV1208" s="241"/>
      <c r="AW1208" s="241"/>
    </row>
    <row r="1209" spans="1:49" s="240" customFormat="1" ht="15" customHeight="1">
      <c r="A1209" s="241"/>
      <c r="B1209" s="241"/>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row>
    <row r="1210" spans="1:49" s="240" customFormat="1" ht="15" customHeight="1">
      <c r="A1210" s="241"/>
      <c r="B1210" s="241"/>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row>
    <row r="1211" spans="1:49" s="240" customFormat="1" ht="15" customHeight="1">
      <c r="A1211" s="241"/>
      <c r="B1211" s="241"/>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J1211" s="241"/>
      <c r="AK1211" s="241"/>
      <c r="AL1211" s="241"/>
      <c r="AM1211" s="241"/>
      <c r="AN1211" s="241"/>
      <c r="AO1211" s="241"/>
      <c r="AP1211" s="241"/>
      <c r="AQ1211" s="241"/>
      <c r="AR1211" s="241"/>
      <c r="AS1211" s="241"/>
      <c r="AT1211" s="241"/>
      <c r="AU1211" s="241"/>
      <c r="AV1211" s="241"/>
      <c r="AW1211" s="241"/>
    </row>
    <row r="1212" spans="1:49" s="240" customFormat="1" ht="15" customHeight="1">
      <c r="A1212" s="241"/>
      <c r="B1212" s="241"/>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J1212" s="241"/>
      <c r="AK1212" s="241"/>
      <c r="AL1212" s="241"/>
      <c r="AM1212" s="241"/>
      <c r="AN1212" s="241"/>
      <c r="AO1212" s="241"/>
      <c r="AP1212" s="241"/>
      <c r="AQ1212" s="241"/>
      <c r="AR1212" s="241"/>
      <c r="AS1212" s="241"/>
      <c r="AT1212" s="241"/>
      <c r="AU1212" s="241"/>
      <c r="AV1212" s="241"/>
      <c r="AW1212" s="241"/>
    </row>
    <row r="1213" spans="1:49" s="240" customFormat="1" ht="15" customHeight="1">
      <c r="A1213" s="241"/>
      <c r="B1213" s="241"/>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J1213" s="241"/>
      <c r="AK1213" s="241"/>
      <c r="AL1213" s="241"/>
      <c r="AM1213" s="241"/>
      <c r="AN1213" s="241"/>
      <c r="AO1213" s="241"/>
      <c r="AP1213" s="241"/>
      <c r="AQ1213" s="241"/>
      <c r="AR1213" s="241"/>
      <c r="AS1213" s="241"/>
      <c r="AT1213" s="241"/>
      <c r="AU1213" s="241"/>
      <c r="AV1213" s="241"/>
      <c r="AW1213" s="241"/>
    </row>
    <row r="1214" spans="1:49" s="240" customFormat="1" ht="15" customHeight="1">
      <c r="A1214" s="241"/>
      <c r="B1214" s="241"/>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J1214" s="241"/>
      <c r="AK1214" s="241"/>
      <c r="AL1214" s="241"/>
      <c r="AM1214" s="241"/>
      <c r="AN1214" s="241"/>
      <c r="AO1214" s="241"/>
      <c r="AP1214" s="241"/>
      <c r="AQ1214" s="241"/>
      <c r="AR1214" s="241"/>
      <c r="AS1214" s="241"/>
      <c r="AT1214" s="241"/>
      <c r="AU1214" s="241"/>
      <c r="AV1214" s="241"/>
      <c r="AW1214" s="241"/>
    </row>
    <row r="1215" spans="1:49" s="240" customFormat="1" ht="15" customHeight="1">
      <c r="A1215" s="241"/>
      <c r="B1215" s="241"/>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J1215" s="241"/>
      <c r="AK1215" s="241"/>
      <c r="AL1215" s="241"/>
      <c r="AM1215" s="241"/>
      <c r="AN1215" s="241"/>
      <c r="AO1215" s="241"/>
      <c r="AP1215" s="241"/>
      <c r="AQ1215" s="241"/>
      <c r="AR1215" s="241"/>
      <c r="AS1215" s="241"/>
      <c r="AT1215" s="241"/>
      <c r="AU1215" s="241"/>
      <c r="AV1215" s="241"/>
      <c r="AW1215" s="241"/>
    </row>
    <row r="1216" spans="1:49" s="240" customFormat="1" ht="15" customHeight="1">
      <c r="A1216" s="241"/>
      <c r="B1216" s="241"/>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J1216" s="241"/>
      <c r="AK1216" s="241"/>
      <c r="AL1216" s="241"/>
      <c r="AM1216" s="241"/>
      <c r="AN1216" s="241"/>
      <c r="AO1216" s="241"/>
      <c r="AP1216" s="241"/>
      <c r="AQ1216" s="241"/>
      <c r="AR1216" s="241"/>
      <c r="AS1216" s="241"/>
      <c r="AT1216" s="241"/>
      <c r="AU1216" s="241"/>
      <c r="AV1216" s="241"/>
      <c r="AW1216" s="241"/>
    </row>
    <row r="1217" spans="1:49" s="240" customFormat="1" ht="15" customHeight="1">
      <c r="A1217" s="241"/>
      <c r="B1217" s="241"/>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J1217" s="241"/>
      <c r="AK1217" s="241"/>
      <c r="AL1217" s="241"/>
      <c r="AM1217" s="241"/>
      <c r="AN1217" s="241"/>
      <c r="AO1217" s="241"/>
      <c r="AP1217" s="241"/>
      <c r="AQ1217" s="241"/>
      <c r="AR1217" s="241"/>
      <c r="AS1217" s="241"/>
      <c r="AT1217" s="241"/>
      <c r="AU1217" s="241"/>
      <c r="AV1217" s="241"/>
      <c r="AW1217" s="241"/>
    </row>
    <row r="1218" spans="1:49" s="240" customFormat="1" ht="15" customHeight="1">
      <c r="A1218" s="241"/>
      <c r="B1218" s="241"/>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J1218" s="241"/>
      <c r="AK1218" s="241"/>
      <c r="AL1218" s="241"/>
      <c r="AM1218" s="241"/>
      <c r="AN1218" s="241"/>
      <c r="AO1218" s="241"/>
      <c r="AP1218" s="241"/>
      <c r="AQ1218" s="241"/>
      <c r="AR1218" s="241"/>
      <c r="AS1218" s="241"/>
      <c r="AT1218" s="241"/>
      <c r="AU1218" s="241"/>
      <c r="AV1218" s="241"/>
      <c r="AW1218" s="241"/>
    </row>
    <row r="1219" spans="1:49" s="240" customFormat="1" ht="15" customHeight="1">
      <c r="A1219" s="241"/>
      <c r="B1219" s="241"/>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J1219" s="241"/>
      <c r="AK1219" s="241"/>
      <c r="AL1219" s="241"/>
      <c r="AM1219" s="241"/>
      <c r="AN1219" s="241"/>
      <c r="AO1219" s="241"/>
      <c r="AP1219" s="241"/>
      <c r="AQ1219" s="241"/>
      <c r="AR1219" s="241"/>
      <c r="AS1219" s="241"/>
      <c r="AT1219" s="241"/>
      <c r="AU1219" s="241"/>
      <c r="AV1219" s="241"/>
      <c r="AW1219" s="241"/>
    </row>
    <row r="1220" spans="1:49" s="240" customFormat="1" ht="15" customHeight="1">
      <c r="A1220" s="241"/>
      <c r="B1220" s="241"/>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J1220" s="241"/>
      <c r="AK1220" s="241"/>
      <c r="AL1220" s="241"/>
      <c r="AM1220" s="241"/>
      <c r="AN1220" s="241"/>
      <c r="AO1220" s="241"/>
      <c r="AP1220" s="241"/>
      <c r="AQ1220" s="241"/>
      <c r="AR1220" s="241"/>
      <c r="AS1220" s="241"/>
      <c r="AT1220" s="241"/>
      <c r="AU1220" s="241"/>
      <c r="AV1220" s="241"/>
      <c r="AW1220" s="241"/>
    </row>
    <row r="1221" spans="1:49" s="240" customFormat="1" ht="15" customHeight="1">
      <c r="A1221" s="241"/>
      <c r="B1221" s="241"/>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J1221" s="241"/>
      <c r="AK1221" s="241"/>
      <c r="AL1221" s="241"/>
      <c r="AM1221" s="241"/>
      <c r="AN1221" s="241"/>
      <c r="AO1221" s="241"/>
      <c r="AP1221" s="241"/>
      <c r="AQ1221" s="241"/>
      <c r="AR1221" s="241"/>
      <c r="AS1221" s="241"/>
      <c r="AT1221" s="241"/>
      <c r="AU1221" s="241"/>
      <c r="AV1221" s="241"/>
      <c r="AW1221" s="241"/>
    </row>
    <row r="1222" spans="1:49" s="240" customFormat="1" ht="15" customHeight="1">
      <c r="A1222" s="241"/>
      <c r="B1222" s="241"/>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J1222" s="241"/>
      <c r="AK1222" s="241"/>
      <c r="AL1222" s="241"/>
      <c r="AM1222" s="241"/>
      <c r="AN1222" s="241"/>
      <c r="AO1222" s="241"/>
      <c r="AP1222" s="241"/>
      <c r="AQ1222" s="241"/>
      <c r="AR1222" s="241"/>
      <c r="AS1222" s="241"/>
      <c r="AT1222" s="241"/>
      <c r="AU1222" s="241"/>
      <c r="AV1222" s="241"/>
      <c r="AW1222" s="241"/>
    </row>
    <row r="1223" spans="1:49" s="240" customFormat="1" ht="15" customHeight="1">
      <c r="A1223" s="241"/>
      <c r="B1223" s="241"/>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J1223" s="241"/>
      <c r="AK1223" s="241"/>
      <c r="AL1223" s="241"/>
      <c r="AM1223" s="241"/>
      <c r="AN1223" s="241"/>
      <c r="AO1223" s="241"/>
      <c r="AP1223" s="241"/>
      <c r="AQ1223" s="241"/>
      <c r="AR1223" s="241"/>
      <c r="AS1223" s="241"/>
      <c r="AT1223" s="241"/>
      <c r="AU1223" s="241"/>
      <c r="AV1223" s="241"/>
      <c r="AW1223" s="241"/>
    </row>
    <row r="1224" spans="1:49" s="240" customFormat="1" ht="15" customHeight="1">
      <c r="A1224" s="241"/>
      <c r="B1224" s="241"/>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J1224" s="241"/>
      <c r="AK1224" s="241"/>
      <c r="AL1224" s="241"/>
      <c r="AM1224" s="241"/>
      <c r="AN1224" s="241"/>
      <c r="AO1224" s="241"/>
      <c r="AP1224" s="241"/>
      <c r="AQ1224" s="241"/>
      <c r="AR1224" s="241"/>
      <c r="AS1224" s="241"/>
      <c r="AT1224" s="241"/>
      <c r="AU1224" s="241"/>
      <c r="AV1224" s="241"/>
      <c r="AW1224" s="241"/>
    </row>
    <row r="1225" spans="1:49" s="240" customFormat="1" ht="15" customHeight="1">
      <c r="A1225" s="241"/>
      <c r="B1225" s="241"/>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J1225" s="241"/>
      <c r="AK1225" s="241"/>
      <c r="AL1225" s="241"/>
      <c r="AM1225" s="241"/>
      <c r="AN1225" s="241"/>
      <c r="AO1225" s="241"/>
      <c r="AP1225" s="241"/>
      <c r="AQ1225" s="241"/>
      <c r="AR1225" s="241"/>
      <c r="AS1225" s="241"/>
      <c r="AT1225" s="241"/>
      <c r="AU1225" s="241"/>
      <c r="AV1225" s="241"/>
      <c r="AW1225" s="241"/>
    </row>
    <row r="1226" spans="1:49" s="240" customFormat="1" ht="15" customHeight="1">
      <c r="A1226" s="241"/>
      <c r="B1226" s="241"/>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J1226" s="241"/>
      <c r="AK1226" s="241"/>
      <c r="AL1226" s="241"/>
      <c r="AM1226" s="241"/>
      <c r="AN1226" s="241"/>
      <c r="AO1226" s="241"/>
      <c r="AP1226" s="241"/>
      <c r="AQ1226" s="241"/>
      <c r="AR1226" s="241"/>
      <c r="AS1226" s="241"/>
      <c r="AT1226" s="241"/>
      <c r="AU1226" s="241"/>
      <c r="AV1226" s="241"/>
      <c r="AW1226" s="241"/>
    </row>
    <row r="1227" spans="1:49" s="240" customFormat="1" ht="15" customHeight="1">
      <c r="A1227" s="241"/>
      <c r="B1227" s="241"/>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J1227" s="241"/>
      <c r="AK1227" s="241"/>
      <c r="AL1227" s="241"/>
      <c r="AM1227" s="241"/>
      <c r="AN1227" s="241"/>
      <c r="AO1227" s="241"/>
      <c r="AP1227" s="241"/>
      <c r="AQ1227" s="241"/>
      <c r="AR1227" s="241"/>
      <c r="AS1227" s="241"/>
      <c r="AT1227" s="241"/>
      <c r="AU1227" s="241"/>
      <c r="AV1227" s="241"/>
      <c r="AW1227" s="241"/>
    </row>
    <row r="1228" spans="1:49" s="240" customFormat="1" ht="15" customHeight="1">
      <c r="A1228" s="241"/>
      <c r="B1228" s="241"/>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1"/>
      <c r="AN1228" s="241"/>
      <c r="AO1228" s="241"/>
      <c r="AP1228" s="241"/>
      <c r="AQ1228" s="241"/>
      <c r="AR1228" s="241"/>
      <c r="AS1228" s="241"/>
      <c r="AT1228" s="241"/>
      <c r="AU1228" s="241"/>
      <c r="AV1228" s="241"/>
      <c r="AW1228" s="241"/>
    </row>
    <row r="1229" spans="1:49" s="240" customFormat="1" ht="15" customHeight="1">
      <c r="A1229" s="241"/>
      <c r="B1229" s="241"/>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J1229" s="241"/>
      <c r="AK1229" s="241"/>
      <c r="AL1229" s="241"/>
      <c r="AM1229" s="241"/>
      <c r="AN1229" s="241"/>
      <c r="AO1229" s="241"/>
      <c r="AP1229" s="241"/>
      <c r="AQ1229" s="241"/>
      <c r="AR1229" s="241"/>
      <c r="AS1229" s="241"/>
      <c r="AT1229" s="241"/>
      <c r="AU1229" s="241"/>
      <c r="AV1229" s="241"/>
      <c r="AW1229" s="241"/>
    </row>
    <row r="1230" spans="1:49" s="240" customFormat="1" ht="15" customHeight="1">
      <c r="A1230" s="241"/>
      <c r="B1230" s="241"/>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J1230" s="241"/>
      <c r="AK1230" s="241"/>
      <c r="AL1230" s="241"/>
      <c r="AM1230" s="241"/>
      <c r="AN1230" s="241"/>
      <c r="AO1230" s="241"/>
      <c r="AP1230" s="241"/>
      <c r="AQ1230" s="241"/>
      <c r="AR1230" s="241"/>
      <c r="AS1230" s="241"/>
      <c r="AT1230" s="241"/>
      <c r="AU1230" s="241"/>
      <c r="AV1230" s="241"/>
      <c r="AW1230" s="241"/>
    </row>
    <row r="1231" spans="1:49" s="240" customFormat="1" ht="15" customHeight="1">
      <c r="A1231" s="241"/>
      <c r="B1231" s="241"/>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J1231" s="241"/>
      <c r="AK1231" s="241"/>
      <c r="AL1231" s="241"/>
      <c r="AM1231" s="241"/>
      <c r="AN1231" s="241"/>
      <c r="AO1231" s="241"/>
      <c r="AP1231" s="241"/>
      <c r="AQ1231" s="241"/>
      <c r="AR1231" s="241"/>
      <c r="AS1231" s="241"/>
      <c r="AT1231" s="241"/>
      <c r="AU1231" s="241"/>
      <c r="AV1231" s="241"/>
      <c r="AW1231" s="241"/>
    </row>
    <row r="1232" spans="1:49" s="240" customFormat="1" ht="15" customHeight="1">
      <c r="A1232" s="241"/>
      <c r="B1232" s="241"/>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J1232" s="241"/>
      <c r="AK1232" s="241"/>
      <c r="AL1232" s="241"/>
      <c r="AM1232" s="241"/>
      <c r="AN1232" s="241"/>
      <c r="AO1232" s="241"/>
      <c r="AP1232" s="241"/>
      <c r="AQ1232" s="241"/>
      <c r="AR1232" s="241"/>
      <c r="AS1232" s="241"/>
      <c r="AT1232" s="241"/>
      <c r="AU1232" s="241"/>
      <c r="AV1232" s="241"/>
      <c r="AW1232" s="241"/>
    </row>
    <row r="1233" spans="1:49" s="240" customFormat="1" ht="15" customHeight="1">
      <c r="A1233" s="241"/>
      <c r="B1233" s="241"/>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s="241"/>
      <c r="AG1233" s="241"/>
      <c r="AH1233" s="241"/>
      <c r="AI1233" s="241"/>
      <c r="AJ1233" s="241"/>
      <c r="AK1233" s="241"/>
      <c r="AL1233" s="241"/>
      <c r="AM1233" s="241"/>
      <c r="AN1233" s="241"/>
      <c r="AO1233" s="241"/>
      <c r="AP1233" s="241"/>
      <c r="AQ1233" s="241"/>
      <c r="AR1233" s="241"/>
      <c r="AS1233" s="241"/>
      <c r="AT1233" s="241"/>
      <c r="AU1233" s="241"/>
      <c r="AV1233" s="241"/>
      <c r="AW1233" s="241"/>
    </row>
    <row r="1234" spans="1:49" s="240" customFormat="1" ht="15" customHeight="1">
      <c r="A1234" s="241"/>
      <c r="B1234" s="241"/>
      <c r="C1234" s="241"/>
      <c r="D1234" s="241"/>
      <c r="E1234" s="241"/>
      <c r="F1234" s="241"/>
      <c r="G1234" s="241"/>
      <c r="H1234" s="241"/>
      <c r="I1234" s="241"/>
      <c r="J1234" s="241"/>
      <c r="K1234" s="241"/>
      <c r="L1234" s="241"/>
      <c r="M1234" s="241"/>
      <c r="N1234" s="241"/>
      <c r="O1234" s="241"/>
      <c r="P1234" s="241"/>
      <c r="Q1234" s="241"/>
      <c r="R1234" s="241"/>
      <c r="S1234" s="241"/>
      <c r="T1234" s="241"/>
      <c r="U1234" s="241"/>
      <c r="V1234" s="241"/>
      <c r="W1234" s="241"/>
      <c r="X1234" s="241"/>
      <c r="Y1234" s="241"/>
      <c r="Z1234" s="241"/>
      <c r="AA1234" s="241"/>
      <c r="AB1234" s="241"/>
      <c r="AC1234" s="241"/>
      <c r="AD1234" s="241"/>
      <c r="AE1234" s="241"/>
      <c r="AF1234" s="241"/>
      <c r="AG1234" s="241"/>
      <c r="AH1234" s="241"/>
      <c r="AI1234" s="241"/>
      <c r="AJ1234" s="241"/>
      <c r="AK1234" s="241"/>
      <c r="AL1234" s="241"/>
      <c r="AM1234" s="241"/>
      <c r="AN1234" s="241"/>
      <c r="AO1234" s="241"/>
      <c r="AP1234" s="241"/>
      <c r="AQ1234" s="241"/>
      <c r="AR1234" s="241"/>
      <c r="AS1234" s="241"/>
      <c r="AT1234" s="241"/>
      <c r="AU1234" s="241"/>
      <c r="AV1234" s="241"/>
      <c r="AW1234" s="241"/>
    </row>
    <row r="1235" spans="1:49" s="240" customFormat="1" ht="15" customHeight="1">
      <c r="A1235" s="241"/>
      <c r="B1235" s="241"/>
      <c r="C1235" s="241"/>
      <c r="D1235" s="241"/>
      <c r="E1235" s="241"/>
      <c r="F1235" s="241"/>
      <c r="G1235" s="241"/>
      <c r="H1235" s="241"/>
      <c r="I1235" s="241"/>
      <c r="J1235" s="241"/>
      <c r="K1235" s="241"/>
      <c r="L1235" s="241"/>
      <c r="M1235" s="241"/>
      <c r="N1235" s="241"/>
      <c r="O1235" s="241"/>
      <c r="P1235" s="241"/>
      <c r="Q1235" s="241"/>
      <c r="R1235" s="241"/>
      <c r="S1235" s="241"/>
      <c r="T1235" s="241"/>
      <c r="U1235" s="241"/>
      <c r="V1235" s="241"/>
      <c r="W1235" s="241"/>
      <c r="X1235" s="241"/>
      <c r="Y1235" s="241"/>
      <c r="Z1235" s="241"/>
      <c r="AA1235" s="241"/>
      <c r="AB1235" s="241"/>
      <c r="AC1235" s="241"/>
      <c r="AD1235" s="241"/>
      <c r="AE1235" s="241"/>
      <c r="AF1235" s="241"/>
      <c r="AG1235" s="241"/>
      <c r="AH1235" s="241"/>
      <c r="AI1235" s="241"/>
      <c r="AJ1235" s="241"/>
      <c r="AK1235" s="241"/>
      <c r="AL1235" s="241"/>
      <c r="AM1235" s="241"/>
      <c r="AN1235" s="241"/>
      <c r="AO1235" s="241"/>
      <c r="AP1235" s="241"/>
      <c r="AQ1235" s="241"/>
      <c r="AR1235" s="241"/>
      <c r="AS1235" s="241"/>
      <c r="AT1235" s="241"/>
      <c r="AU1235" s="241"/>
      <c r="AV1235" s="241"/>
      <c r="AW1235" s="241"/>
    </row>
    <row r="1236" spans="1:49" s="240" customFormat="1" ht="15" customHeight="1">
      <c r="A1236" s="241"/>
      <c r="B1236" s="241"/>
      <c r="C1236" s="241"/>
      <c r="D1236" s="241"/>
      <c r="E1236" s="241"/>
      <c r="F1236" s="241"/>
      <c r="G1236" s="241"/>
      <c r="H1236" s="241"/>
      <c r="I1236" s="241"/>
      <c r="J1236" s="241"/>
      <c r="K1236" s="241"/>
      <c r="L1236" s="241"/>
      <c r="M1236" s="241"/>
      <c r="N1236" s="241"/>
      <c r="O1236" s="241"/>
      <c r="P1236" s="241"/>
      <c r="Q1236" s="241"/>
      <c r="R1236" s="241"/>
      <c r="S1236" s="241"/>
      <c r="T1236" s="241"/>
      <c r="U1236" s="241"/>
      <c r="V1236" s="241"/>
      <c r="W1236" s="241"/>
      <c r="X1236" s="241"/>
      <c r="Y1236" s="241"/>
      <c r="Z1236" s="241"/>
      <c r="AA1236" s="241"/>
      <c r="AB1236" s="241"/>
      <c r="AC1236" s="241"/>
      <c r="AD1236" s="241"/>
      <c r="AE1236" s="241"/>
      <c r="AF1236" s="241"/>
      <c r="AG1236" s="241"/>
      <c r="AH1236" s="241"/>
      <c r="AI1236" s="241"/>
      <c r="AJ1236" s="241"/>
      <c r="AK1236" s="241"/>
      <c r="AL1236" s="241"/>
      <c r="AM1236" s="241"/>
      <c r="AN1236" s="241"/>
      <c r="AO1236" s="241"/>
      <c r="AP1236" s="241"/>
      <c r="AQ1236" s="241"/>
      <c r="AR1236" s="241"/>
      <c r="AS1236" s="241"/>
      <c r="AT1236" s="241"/>
      <c r="AU1236" s="241"/>
      <c r="AV1236" s="241"/>
      <c r="AW1236" s="241"/>
    </row>
    <row r="1237" spans="1:49" s="240" customFormat="1" ht="15" customHeight="1">
      <c r="A1237" s="241"/>
      <c r="B1237" s="241"/>
      <c r="C1237" s="241"/>
      <c r="D1237" s="241"/>
      <c r="E1237" s="241"/>
      <c r="F1237" s="241"/>
      <c r="G1237" s="241"/>
      <c r="H1237" s="241"/>
      <c r="I1237" s="241"/>
      <c r="J1237" s="241"/>
      <c r="K1237" s="241"/>
      <c r="L1237" s="241"/>
      <c r="M1237" s="241"/>
      <c r="N1237" s="241"/>
      <c r="O1237" s="241"/>
      <c r="P1237" s="241"/>
      <c r="Q1237" s="241"/>
      <c r="R1237" s="241"/>
      <c r="S1237" s="241"/>
      <c r="T1237" s="241"/>
      <c r="U1237" s="241"/>
      <c r="V1237" s="241"/>
      <c r="W1237" s="241"/>
      <c r="X1237" s="241"/>
      <c r="Y1237" s="241"/>
      <c r="Z1237" s="241"/>
      <c r="AA1237" s="241"/>
      <c r="AB1237" s="241"/>
      <c r="AC1237" s="241"/>
      <c r="AD1237" s="241"/>
      <c r="AE1237" s="241"/>
      <c r="AF1237" s="241"/>
      <c r="AG1237" s="241"/>
      <c r="AH1237" s="241"/>
      <c r="AI1237" s="241"/>
      <c r="AJ1237" s="241"/>
      <c r="AK1237" s="241"/>
      <c r="AL1237" s="241"/>
      <c r="AM1237" s="241"/>
      <c r="AN1237" s="241"/>
      <c r="AO1237" s="241"/>
      <c r="AP1237" s="241"/>
      <c r="AQ1237" s="241"/>
      <c r="AR1237" s="241"/>
      <c r="AS1237" s="241"/>
      <c r="AT1237" s="241"/>
      <c r="AU1237" s="241"/>
      <c r="AV1237" s="241"/>
      <c r="AW1237" s="241"/>
    </row>
    <row r="1238" spans="1:49" s="240" customFormat="1" ht="15" customHeight="1">
      <c r="A1238" s="241"/>
      <c r="B1238" s="241"/>
      <c r="C1238" s="241"/>
      <c r="D1238" s="241"/>
      <c r="E1238" s="241"/>
      <c r="F1238" s="241"/>
      <c r="G1238" s="241"/>
      <c r="H1238" s="241"/>
      <c r="I1238" s="241"/>
      <c r="J1238" s="241"/>
      <c r="K1238" s="241"/>
      <c r="L1238" s="241"/>
      <c r="M1238" s="241"/>
      <c r="N1238" s="241"/>
      <c r="O1238" s="241"/>
      <c r="P1238" s="241"/>
      <c r="Q1238" s="241"/>
      <c r="R1238" s="241"/>
      <c r="S1238" s="241"/>
      <c r="T1238" s="241"/>
      <c r="U1238" s="241"/>
      <c r="V1238" s="241"/>
      <c r="W1238" s="241"/>
      <c r="X1238" s="241"/>
      <c r="Y1238" s="241"/>
      <c r="Z1238" s="241"/>
      <c r="AA1238" s="241"/>
      <c r="AB1238" s="241"/>
      <c r="AC1238" s="241"/>
      <c r="AD1238" s="241"/>
      <c r="AE1238" s="241"/>
      <c r="AF1238" s="241"/>
      <c r="AG1238" s="241"/>
      <c r="AH1238" s="241"/>
      <c r="AI1238" s="241"/>
      <c r="AJ1238" s="241"/>
      <c r="AK1238" s="241"/>
      <c r="AL1238" s="241"/>
      <c r="AM1238" s="241"/>
      <c r="AN1238" s="241"/>
      <c r="AO1238" s="241"/>
      <c r="AP1238" s="241"/>
      <c r="AQ1238" s="241"/>
      <c r="AR1238" s="241"/>
      <c r="AS1238" s="241"/>
      <c r="AT1238" s="241"/>
      <c r="AU1238" s="241"/>
      <c r="AV1238" s="241"/>
      <c r="AW1238" s="241"/>
    </row>
    <row r="1239" spans="1:49" s="240" customFormat="1" ht="15" customHeight="1">
      <c r="A1239" s="241"/>
      <c r="B1239" s="241"/>
      <c r="C1239" s="241"/>
      <c r="D1239" s="241"/>
      <c r="E1239" s="241"/>
      <c r="F1239" s="241"/>
      <c r="G1239" s="241"/>
      <c r="H1239" s="241"/>
      <c r="I1239" s="241"/>
      <c r="J1239" s="241"/>
      <c r="K1239" s="241"/>
      <c r="L1239" s="241"/>
      <c r="M1239" s="241"/>
      <c r="N1239" s="241"/>
      <c r="O1239" s="241"/>
      <c r="P1239" s="241"/>
      <c r="Q1239" s="241"/>
      <c r="R1239" s="241"/>
      <c r="S1239" s="241"/>
      <c r="T1239" s="241"/>
      <c r="U1239" s="241"/>
      <c r="V1239" s="241"/>
      <c r="W1239" s="241"/>
      <c r="X1239" s="241"/>
      <c r="Y1239" s="241"/>
      <c r="Z1239" s="241"/>
      <c r="AA1239" s="241"/>
      <c r="AB1239" s="241"/>
      <c r="AC1239" s="241"/>
      <c r="AD1239" s="241"/>
      <c r="AE1239" s="241"/>
      <c r="AF1239" s="241"/>
      <c r="AG1239" s="241"/>
      <c r="AH1239" s="241"/>
      <c r="AI1239" s="241"/>
      <c r="AJ1239" s="241"/>
      <c r="AK1239" s="241"/>
      <c r="AL1239" s="241"/>
      <c r="AM1239" s="241"/>
      <c r="AN1239" s="241"/>
      <c r="AO1239" s="241"/>
      <c r="AP1239" s="241"/>
      <c r="AQ1239" s="241"/>
      <c r="AR1239" s="241"/>
      <c r="AS1239" s="241"/>
      <c r="AT1239" s="241"/>
      <c r="AU1239" s="241"/>
      <c r="AV1239" s="241"/>
      <c r="AW1239" s="241"/>
    </row>
    <row r="1240" spans="1:49" s="240" customFormat="1" ht="15" customHeight="1">
      <c r="A1240" s="241"/>
      <c r="B1240" s="241"/>
      <c r="C1240" s="241"/>
      <c r="D1240" s="241"/>
      <c r="E1240" s="241"/>
      <c r="F1240" s="241"/>
      <c r="G1240" s="241"/>
      <c r="H1240" s="241"/>
      <c r="I1240" s="241"/>
      <c r="J1240" s="241"/>
      <c r="K1240" s="241"/>
      <c r="L1240" s="241"/>
      <c r="M1240" s="241"/>
      <c r="N1240" s="241"/>
      <c r="O1240" s="241"/>
      <c r="P1240" s="241"/>
      <c r="Q1240" s="241"/>
      <c r="R1240" s="241"/>
      <c r="S1240" s="241"/>
      <c r="T1240" s="241"/>
      <c r="U1240" s="241"/>
      <c r="V1240" s="241"/>
      <c r="W1240" s="241"/>
      <c r="X1240" s="241"/>
      <c r="Y1240" s="241"/>
      <c r="Z1240" s="241"/>
      <c r="AA1240" s="241"/>
      <c r="AB1240" s="241"/>
      <c r="AC1240" s="241"/>
      <c r="AD1240" s="241"/>
      <c r="AE1240" s="241"/>
      <c r="AF1240" s="241"/>
      <c r="AG1240" s="241"/>
      <c r="AH1240" s="241"/>
      <c r="AI1240" s="241"/>
      <c r="AJ1240" s="241"/>
      <c r="AK1240" s="241"/>
      <c r="AL1240" s="241"/>
      <c r="AM1240" s="241"/>
      <c r="AN1240" s="241"/>
      <c r="AO1240" s="241"/>
      <c r="AP1240" s="241"/>
      <c r="AQ1240" s="241"/>
      <c r="AR1240" s="241"/>
      <c r="AS1240" s="241"/>
      <c r="AT1240" s="241"/>
      <c r="AU1240" s="241"/>
      <c r="AV1240" s="241"/>
      <c r="AW1240" s="241"/>
    </row>
    <row r="1241" spans="1:49" s="240" customFormat="1" ht="15" customHeight="1">
      <c r="A1241" s="241"/>
      <c r="B1241" s="241"/>
      <c r="C1241" s="241"/>
      <c r="D1241" s="241"/>
      <c r="E1241" s="241"/>
      <c r="F1241" s="241"/>
      <c r="G1241" s="241"/>
      <c r="H1241" s="241"/>
      <c r="I1241" s="241"/>
      <c r="J1241" s="241"/>
      <c r="K1241" s="241"/>
      <c r="L1241" s="241"/>
      <c r="M1241" s="241"/>
      <c r="N1241" s="241"/>
      <c r="O1241" s="241"/>
      <c r="P1241" s="241"/>
      <c r="Q1241" s="241"/>
      <c r="R1241" s="241"/>
      <c r="S1241" s="241"/>
      <c r="T1241" s="241"/>
      <c r="U1241" s="241"/>
      <c r="V1241" s="241"/>
      <c r="W1241" s="241"/>
      <c r="X1241" s="241"/>
      <c r="Y1241" s="241"/>
      <c r="Z1241" s="241"/>
      <c r="AA1241" s="241"/>
      <c r="AB1241" s="241"/>
      <c r="AC1241" s="241"/>
      <c r="AD1241" s="241"/>
      <c r="AE1241" s="241"/>
      <c r="AF1241" s="241"/>
      <c r="AG1241" s="241"/>
      <c r="AH1241" s="241"/>
      <c r="AI1241" s="241"/>
      <c r="AJ1241" s="241"/>
      <c r="AK1241" s="241"/>
      <c r="AL1241" s="241"/>
      <c r="AM1241" s="241"/>
      <c r="AN1241" s="241"/>
      <c r="AO1241" s="241"/>
      <c r="AP1241" s="241"/>
      <c r="AQ1241" s="241"/>
      <c r="AR1241" s="241"/>
      <c r="AS1241" s="241"/>
      <c r="AT1241" s="241"/>
      <c r="AU1241" s="241"/>
      <c r="AV1241" s="241"/>
      <c r="AW1241" s="241"/>
    </row>
    <row r="1242" spans="1:49" s="240" customFormat="1" ht="15" customHeight="1">
      <c r="A1242" s="241"/>
      <c r="B1242" s="241"/>
      <c r="C1242" s="241"/>
      <c r="D1242" s="241"/>
      <c r="E1242" s="241"/>
      <c r="F1242" s="241"/>
      <c r="G1242" s="241"/>
      <c r="H1242" s="241"/>
      <c r="I1242" s="241"/>
      <c r="J1242" s="241"/>
      <c r="K1242" s="241"/>
      <c r="L1242" s="241"/>
      <c r="M1242" s="241"/>
      <c r="N1242" s="241"/>
      <c r="O1242" s="241"/>
      <c r="P1242" s="241"/>
      <c r="Q1242" s="241"/>
      <c r="R1242" s="241"/>
      <c r="S1242" s="241"/>
      <c r="T1242" s="241"/>
      <c r="U1242" s="241"/>
      <c r="V1242" s="241"/>
      <c r="W1242" s="241"/>
      <c r="X1242" s="241"/>
      <c r="Y1242" s="241"/>
      <c r="Z1242" s="241"/>
      <c r="AA1242" s="241"/>
      <c r="AB1242" s="241"/>
      <c r="AC1242" s="241"/>
      <c r="AD1242" s="241"/>
      <c r="AE1242" s="241"/>
      <c r="AF1242" s="241"/>
      <c r="AG1242" s="241"/>
      <c r="AH1242" s="241"/>
      <c r="AI1242" s="241"/>
      <c r="AJ1242" s="241"/>
      <c r="AK1242" s="241"/>
      <c r="AL1242" s="241"/>
      <c r="AM1242" s="241"/>
      <c r="AN1242" s="241"/>
      <c r="AO1242" s="241"/>
      <c r="AP1242" s="241"/>
      <c r="AQ1242" s="241"/>
      <c r="AR1242" s="241"/>
      <c r="AS1242" s="241"/>
      <c r="AT1242" s="241"/>
      <c r="AU1242" s="241"/>
      <c r="AV1242" s="241"/>
      <c r="AW1242" s="241"/>
    </row>
    <row r="1243" spans="1:49" s="240" customFormat="1" ht="15" customHeight="1">
      <c r="A1243" s="241"/>
      <c r="B1243" s="241"/>
      <c r="C1243" s="241"/>
      <c r="D1243" s="241"/>
      <c r="E1243" s="241"/>
      <c r="F1243" s="241"/>
      <c r="G1243" s="241"/>
      <c r="H1243" s="241"/>
      <c r="I1243" s="241"/>
      <c r="J1243" s="241"/>
      <c r="K1243" s="241"/>
      <c r="L1243" s="241"/>
      <c r="M1243" s="241"/>
      <c r="N1243" s="241"/>
      <c r="O1243" s="241"/>
      <c r="P1243" s="241"/>
      <c r="Q1243" s="241"/>
      <c r="R1243" s="241"/>
      <c r="S1243" s="241"/>
      <c r="T1243" s="241"/>
      <c r="U1243" s="241"/>
      <c r="V1243" s="241"/>
      <c r="W1243" s="241"/>
      <c r="X1243" s="241"/>
      <c r="Y1243" s="241"/>
      <c r="Z1243" s="241"/>
      <c r="AA1243" s="241"/>
      <c r="AB1243" s="241"/>
      <c r="AC1243" s="241"/>
      <c r="AD1243" s="241"/>
      <c r="AE1243" s="241"/>
      <c r="AF1243" s="241"/>
      <c r="AG1243" s="241"/>
      <c r="AH1243" s="241"/>
      <c r="AI1243" s="241"/>
      <c r="AJ1243" s="241"/>
      <c r="AK1243" s="241"/>
      <c r="AL1243" s="241"/>
      <c r="AM1243" s="241"/>
      <c r="AN1243" s="241"/>
      <c r="AO1243" s="241"/>
      <c r="AP1243" s="241"/>
      <c r="AQ1243" s="241"/>
      <c r="AR1243" s="241"/>
      <c r="AS1243" s="241"/>
      <c r="AT1243" s="241"/>
      <c r="AU1243" s="241"/>
      <c r="AV1243" s="241"/>
      <c r="AW1243" s="241"/>
    </row>
    <row r="1244" spans="1:49" s="240" customFormat="1" ht="15" customHeight="1">
      <c r="A1244" s="241"/>
      <c r="B1244" s="241"/>
      <c r="C1244" s="241"/>
      <c r="D1244" s="241"/>
      <c r="E1244" s="241"/>
      <c r="F1244" s="241"/>
      <c r="G1244" s="241"/>
      <c r="H1244" s="241"/>
      <c r="I1244" s="241"/>
      <c r="J1244" s="241"/>
      <c r="K1244" s="241"/>
      <c r="L1244" s="241"/>
      <c r="M1244" s="241"/>
      <c r="N1244" s="241"/>
      <c r="O1244" s="241"/>
      <c r="P1244" s="241"/>
      <c r="Q1244" s="241"/>
      <c r="R1244" s="241"/>
      <c r="S1244" s="241"/>
      <c r="T1244" s="241"/>
      <c r="U1244" s="241"/>
      <c r="V1244" s="241"/>
      <c r="W1244" s="241"/>
      <c r="X1244" s="241"/>
      <c r="Y1244" s="241"/>
      <c r="Z1244" s="241"/>
      <c r="AA1244" s="241"/>
      <c r="AB1244" s="241"/>
      <c r="AC1244" s="241"/>
      <c r="AD1244" s="241"/>
      <c r="AE1244" s="241"/>
      <c r="AF1244" s="241"/>
      <c r="AG1244" s="241"/>
      <c r="AH1244" s="241"/>
      <c r="AI1244" s="241"/>
      <c r="AJ1244" s="241"/>
      <c r="AK1244" s="241"/>
      <c r="AL1244" s="241"/>
      <c r="AM1244" s="241"/>
      <c r="AN1244" s="241"/>
      <c r="AO1244" s="241"/>
      <c r="AP1244" s="241"/>
      <c r="AQ1244" s="241"/>
      <c r="AR1244" s="241"/>
      <c r="AS1244" s="241"/>
      <c r="AT1244" s="241"/>
      <c r="AU1244" s="241"/>
      <c r="AV1244" s="241"/>
      <c r="AW1244" s="241"/>
    </row>
    <row r="1245" spans="1:49" s="240" customFormat="1" ht="15" customHeight="1">
      <c r="A1245" s="241"/>
      <c r="B1245" s="241"/>
      <c r="C1245" s="241"/>
      <c r="D1245" s="241"/>
      <c r="E1245" s="241"/>
      <c r="F1245" s="241"/>
      <c r="G1245" s="241"/>
      <c r="H1245" s="241"/>
      <c r="I1245" s="241"/>
      <c r="J1245" s="241"/>
      <c r="K1245" s="241"/>
      <c r="L1245" s="241"/>
      <c r="M1245" s="241"/>
      <c r="N1245" s="241"/>
      <c r="O1245" s="241"/>
      <c r="P1245" s="241"/>
      <c r="Q1245" s="241"/>
      <c r="R1245" s="241"/>
      <c r="S1245" s="241"/>
      <c r="T1245" s="241"/>
      <c r="U1245" s="241"/>
      <c r="V1245" s="241"/>
      <c r="W1245" s="241"/>
      <c r="X1245" s="241"/>
      <c r="Y1245" s="241"/>
      <c r="Z1245" s="241"/>
      <c r="AA1245" s="241"/>
      <c r="AB1245" s="241"/>
      <c r="AC1245" s="241"/>
      <c r="AD1245" s="241"/>
      <c r="AE1245" s="241"/>
      <c r="AF1245" s="241"/>
      <c r="AG1245" s="241"/>
      <c r="AH1245" s="241"/>
      <c r="AI1245" s="241"/>
      <c r="AJ1245" s="241"/>
      <c r="AK1245" s="241"/>
      <c r="AL1245" s="241"/>
      <c r="AM1245" s="241"/>
      <c r="AN1245" s="241"/>
      <c r="AO1245" s="241"/>
      <c r="AP1245" s="241"/>
      <c r="AQ1245" s="241"/>
      <c r="AR1245" s="241"/>
      <c r="AS1245" s="241"/>
      <c r="AT1245" s="241"/>
      <c r="AU1245" s="241"/>
      <c r="AV1245" s="241"/>
      <c r="AW1245" s="241"/>
    </row>
    <row r="1246" spans="1:49" s="240" customFormat="1" ht="15" customHeight="1">
      <c r="A1246" s="241"/>
      <c r="B1246" s="241"/>
      <c r="C1246" s="241"/>
      <c r="D1246" s="241"/>
      <c r="E1246" s="241"/>
      <c r="F1246" s="241"/>
      <c r="G1246" s="241"/>
      <c r="H1246" s="241"/>
      <c r="I1246" s="241"/>
      <c r="J1246" s="241"/>
      <c r="K1246" s="241"/>
      <c r="L1246" s="241"/>
      <c r="M1246" s="241"/>
      <c r="N1246" s="241"/>
      <c r="O1246" s="241"/>
      <c r="P1246" s="241"/>
      <c r="Q1246" s="241"/>
      <c r="R1246" s="241"/>
      <c r="S1246" s="241"/>
      <c r="T1246" s="241"/>
      <c r="U1246" s="241"/>
      <c r="V1246" s="241"/>
      <c r="W1246" s="241"/>
      <c r="X1246" s="241"/>
      <c r="Y1246" s="241"/>
      <c r="Z1246" s="241"/>
      <c r="AA1246" s="241"/>
      <c r="AB1246" s="241"/>
      <c r="AC1246" s="241"/>
      <c r="AD1246" s="241"/>
      <c r="AE1246" s="241"/>
      <c r="AF1246" s="241"/>
      <c r="AG1246" s="241"/>
      <c r="AH1246" s="241"/>
      <c r="AI1246" s="241"/>
      <c r="AJ1246" s="241"/>
      <c r="AK1246" s="241"/>
      <c r="AL1246" s="241"/>
      <c r="AM1246" s="241"/>
      <c r="AN1246" s="241"/>
      <c r="AO1246" s="241"/>
      <c r="AP1246" s="241"/>
      <c r="AQ1246" s="241"/>
      <c r="AR1246" s="241"/>
      <c r="AS1246" s="241"/>
      <c r="AT1246" s="241"/>
      <c r="AU1246" s="241"/>
      <c r="AV1246" s="241"/>
      <c r="AW1246" s="241"/>
    </row>
    <row r="1247" spans="1:49" s="240" customFormat="1" ht="15" customHeight="1">
      <c r="A1247" s="241"/>
      <c r="B1247" s="241"/>
      <c r="C1247" s="241"/>
      <c r="D1247" s="241"/>
      <c r="E1247" s="241"/>
      <c r="F1247" s="241"/>
      <c r="G1247" s="241"/>
      <c r="H1247" s="241"/>
      <c r="I1247" s="241"/>
      <c r="J1247" s="241"/>
      <c r="K1247" s="241"/>
      <c r="L1247" s="241"/>
      <c r="M1247" s="241"/>
      <c r="N1247" s="241"/>
      <c r="O1247" s="241"/>
      <c r="P1247" s="241"/>
      <c r="Q1247" s="241"/>
      <c r="R1247" s="241"/>
      <c r="S1247" s="241"/>
      <c r="T1247" s="241"/>
      <c r="U1247" s="241"/>
      <c r="V1247" s="241"/>
      <c r="W1247" s="241"/>
      <c r="X1247" s="241"/>
      <c r="Y1247" s="241"/>
      <c r="Z1247" s="241"/>
      <c r="AA1247" s="241"/>
      <c r="AB1247" s="241"/>
      <c r="AC1247" s="241"/>
      <c r="AD1247" s="241"/>
      <c r="AE1247" s="241"/>
      <c r="AF1247" s="241"/>
      <c r="AG1247" s="241"/>
      <c r="AH1247" s="241"/>
      <c r="AI1247" s="241"/>
      <c r="AJ1247" s="241"/>
      <c r="AK1247" s="241"/>
      <c r="AL1247" s="241"/>
      <c r="AM1247" s="241"/>
      <c r="AN1247" s="241"/>
      <c r="AO1247" s="241"/>
      <c r="AP1247" s="241"/>
      <c r="AQ1247" s="241"/>
      <c r="AR1247" s="241"/>
      <c r="AS1247" s="241"/>
      <c r="AT1247" s="241"/>
      <c r="AU1247" s="241"/>
      <c r="AV1247" s="241"/>
      <c r="AW1247" s="241"/>
    </row>
    <row r="1248" spans="1:49" s="240" customFormat="1" ht="15" customHeight="1">
      <c r="A1248" s="241"/>
      <c r="B1248" s="241"/>
      <c r="C1248" s="241"/>
      <c r="D1248" s="241"/>
      <c r="E1248" s="241"/>
      <c r="F1248" s="241"/>
      <c r="G1248" s="241"/>
      <c r="H1248" s="241"/>
      <c r="I1248" s="241"/>
      <c r="J1248" s="241"/>
      <c r="K1248" s="241"/>
      <c r="L1248" s="241"/>
      <c r="M1248" s="241"/>
      <c r="N1248" s="241"/>
      <c r="O1248" s="241"/>
      <c r="P1248" s="241"/>
      <c r="Q1248" s="241"/>
      <c r="R1248" s="241"/>
      <c r="S1248" s="241"/>
      <c r="T1248" s="241"/>
      <c r="U1248" s="241"/>
      <c r="V1248" s="241"/>
      <c r="W1248" s="241"/>
      <c r="X1248" s="241"/>
      <c r="Y1248" s="241"/>
      <c r="Z1248" s="241"/>
      <c r="AA1248" s="241"/>
      <c r="AB1248" s="241"/>
      <c r="AC1248" s="241"/>
      <c r="AD1248" s="241"/>
      <c r="AE1248" s="241"/>
      <c r="AF1248" s="241"/>
      <c r="AG1248" s="241"/>
      <c r="AH1248" s="241"/>
      <c r="AI1248" s="241"/>
      <c r="AJ1248" s="241"/>
      <c r="AK1248" s="241"/>
      <c r="AL1248" s="241"/>
      <c r="AM1248" s="241"/>
      <c r="AN1248" s="241"/>
      <c r="AO1248" s="241"/>
      <c r="AP1248" s="241"/>
      <c r="AQ1248" s="241"/>
      <c r="AR1248" s="241"/>
      <c r="AS1248" s="241"/>
      <c r="AT1248" s="241"/>
      <c r="AU1248" s="241"/>
      <c r="AV1248" s="241"/>
      <c r="AW1248" s="241"/>
    </row>
    <row r="1249" spans="1:49" s="240" customFormat="1" ht="15" customHeight="1">
      <c r="A1249" s="241"/>
      <c r="B1249" s="241"/>
      <c r="C1249" s="241"/>
      <c r="D1249" s="241"/>
      <c r="E1249" s="241"/>
      <c r="F1249" s="241"/>
      <c r="G1249" s="241"/>
      <c r="H1249" s="241"/>
      <c r="I1249" s="241"/>
      <c r="J1249" s="241"/>
      <c r="K1249" s="241"/>
      <c r="L1249" s="241"/>
      <c r="M1249" s="241"/>
      <c r="N1249" s="241"/>
      <c r="O1249" s="241"/>
      <c r="P1249" s="241"/>
      <c r="Q1249" s="241"/>
      <c r="R1249" s="241"/>
      <c r="S1249" s="241"/>
      <c r="T1249" s="241"/>
      <c r="U1249" s="241"/>
      <c r="V1249" s="241"/>
      <c r="W1249" s="241"/>
      <c r="X1249" s="241"/>
      <c r="Y1249" s="241"/>
      <c r="Z1249" s="241"/>
      <c r="AA1249" s="241"/>
      <c r="AB1249" s="241"/>
      <c r="AC1249" s="241"/>
      <c r="AD1249" s="241"/>
      <c r="AE1249" s="241"/>
      <c r="AF1249" s="241"/>
      <c r="AG1249" s="241"/>
      <c r="AH1249" s="241"/>
      <c r="AI1249" s="241"/>
      <c r="AJ1249" s="241"/>
      <c r="AK1249" s="241"/>
      <c r="AL1249" s="241"/>
      <c r="AM1249" s="241"/>
      <c r="AN1249" s="241"/>
      <c r="AO1249" s="241"/>
      <c r="AP1249" s="241"/>
      <c r="AQ1249" s="241"/>
      <c r="AR1249" s="241"/>
      <c r="AS1249" s="241"/>
      <c r="AT1249" s="241"/>
      <c r="AU1249" s="241"/>
      <c r="AV1249" s="241"/>
      <c r="AW1249" s="241"/>
    </row>
    <row r="1250" spans="1:49" s="240" customFormat="1" ht="15" customHeight="1">
      <c r="A1250" s="241"/>
      <c r="B1250" s="241"/>
      <c r="C1250" s="241"/>
      <c r="D1250" s="241"/>
      <c r="E1250" s="241"/>
      <c r="F1250" s="241"/>
      <c r="G1250" s="241"/>
      <c r="H1250" s="241"/>
      <c r="I1250" s="241"/>
      <c r="J1250" s="241"/>
      <c r="K1250" s="241"/>
      <c r="L1250" s="241"/>
      <c r="M1250" s="241"/>
      <c r="N1250" s="241"/>
      <c r="O1250" s="241"/>
      <c r="P1250" s="241"/>
      <c r="Q1250" s="241"/>
      <c r="R1250" s="241"/>
      <c r="S1250" s="241"/>
      <c r="T1250" s="241"/>
      <c r="U1250" s="241"/>
      <c r="V1250" s="241"/>
      <c r="W1250" s="241"/>
      <c r="X1250" s="241"/>
      <c r="Y1250" s="241"/>
      <c r="Z1250" s="241"/>
      <c r="AA1250" s="241"/>
      <c r="AB1250" s="241"/>
      <c r="AC1250" s="241"/>
      <c r="AD1250" s="241"/>
      <c r="AE1250" s="241"/>
      <c r="AF1250" s="241"/>
      <c r="AG1250" s="241"/>
      <c r="AH1250" s="241"/>
      <c r="AI1250" s="241"/>
      <c r="AJ1250" s="241"/>
      <c r="AK1250" s="241"/>
      <c r="AL1250" s="241"/>
      <c r="AM1250" s="241"/>
      <c r="AN1250" s="241"/>
      <c r="AO1250" s="241"/>
      <c r="AP1250" s="241"/>
      <c r="AQ1250" s="241"/>
      <c r="AR1250" s="241"/>
      <c r="AS1250" s="241"/>
      <c r="AT1250" s="241"/>
      <c r="AU1250" s="241"/>
      <c r="AV1250" s="241"/>
      <c r="AW1250" s="241"/>
    </row>
    <row r="1251" spans="1:49" s="240" customFormat="1" ht="15" customHeight="1">
      <c r="A1251" s="241"/>
      <c r="B1251" s="241"/>
      <c r="C1251" s="241"/>
      <c r="D1251" s="241"/>
      <c r="E1251" s="241"/>
      <c r="F1251" s="241"/>
      <c r="G1251" s="241"/>
      <c r="H1251" s="241"/>
      <c r="I1251" s="241"/>
      <c r="J1251" s="241"/>
      <c r="K1251" s="241"/>
      <c r="L1251" s="241"/>
      <c r="M1251" s="241"/>
      <c r="N1251" s="241"/>
      <c r="O1251" s="241"/>
      <c r="P1251" s="241"/>
      <c r="Q1251" s="241"/>
      <c r="R1251" s="241"/>
      <c r="S1251" s="241"/>
      <c r="T1251" s="241"/>
      <c r="U1251" s="241"/>
      <c r="V1251" s="241"/>
      <c r="W1251" s="241"/>
      <c r="X1251" s="241"/>
      <c r="Y1251" s="241"/>
      <c r="Z1251" s="241"/>
      <c r="AA1251" s="241"/>
      <c r="AB1251" s="241"/>
      <c r="AC1251" s="241"/>
      <c r="AD1251" s="241"/>
      <c r="AE1251" s="241"/>
      <c r="AF1251" s="241"/>
      <c r="AG1251" s="241"/>
      <c r="AH1251" s="241"/>
      <c r="AI1251" s="241"/>
      <c r="AJ1251" s="241"/>
      <c r="AK1251" s="241"/>
      <c r="AL1251" s="241"/>
      <c r="AM1251" s="241"/>
      <c r="AN1251" s="241"/>
      <c r="AO1251" s="241"/>
      <c r="AP1251" s="241"/>
      <c r="AQ1251" s="241"/>
      <c r="AR1251" s="241"/>
      <c r="AS1251" s="241"/>
      <c r="AT1251" s="241"/>
      <c r="AU1251" s="241"/>
      <c r="AV1251" s="241"/>
      <c r="AW1251" s="241"/>
    </row>
    <row r="1252" spans="1:49" s="240" customFormat="1" ht="15" customHeight="1">
      <c r="A1252" s="241"/>
      <c r="B1252" s="241"/>
      <c r="C1252" s="241"/>
      <c r="D1252" s="241"/>
      <c r="E1252" s="241"/>
      <c r="F1252" s="241"/>
      <c r="G1252" s="241"/>
      <c r="H1252" s="241"/>
      <c r="I1252" s="241"/>
      <c r="J1252" s="241"/>
      <c r="K1252" s="241"/>
      <c r="L1252" s="241"/>
      <c r="M1252" s="241"/>
      <c r="N1252" s="241"/>
      <c r="O1252" s="241"/>
      <c r="P1252" s="241"/>
      <c r="Q1252" s="241"/>
      <c r="R1252" s="241"/>
      <c r="S1252" s="241"/>
      <c r="T1252" s="241"/>
      <c r="U1252" s="241"/>
      <c r="V1252" s="241"/>
      <c r="W1252" s="241"/>
      <c r="X1252" s="241"/>
      <c r="Y1252" s="241"/>
      <c r="Z1252" s="241"/>
      <c r="AA1252" s="241"/>
      <c r="AB1252" s="241"/>
      <c r="AC1252" s="241"/>
      <c r="AD1252" s="241"/>
      <c r="AE1252" s="241"/>
      <c r="AF1252" s="241"/>
      <c r="AG1252" s="241"/>
      <c r="AH1252" s="241"/>
      <c r="AI1252" s="241"/>
      <c r="AJ1252" s="241"/>
      <c r="AK1252" s="241"/>
      <c r="AL1252" s="241"/>
      <c r="AM1252" s="241"/>
      <c r="AN1252" s="241"/>
      <c r="AO1252" s="241"/>
      <c r="AP1252" s="241"/>
      <c r="AQ1252" s="241"/>
      <c r="AR1252" s="241"/>
      <c r="AS1252" s="241"/>
      <c r="AT1252" s="241"/>
      <c r="AU1252" s="241"/>
      <c r="AV1252" s="241"/>
      <c r="AW1252" s="241"/>
    </row>
    <row r="1253" spans="1:49" s="240" customFormat="1" ht="15" customHeight="1">
      <c r="A1253" s="241"/>
      <c r="B1253" s="241"/>
      <c r="C1253" s="241"/>
      <c r="D1253" s="241"/>
      <c r="E1253" s="241"/>
      <c r="F1253" s="241"/>
      <c r="G1253" s="241"/>
      <c r="H1253" s="241"/>
      <c r="I1253" s="241"/>
      <c r="J1253" s="241"/>
      <c r="K1253" s="241"/>
      <c r="L1253" s="241"/>
      <c r="M1253" s="241"/>
      <c r="N1253" s="241"/>
      <c r="O1253" s="241"/>
      <c r="P1253" s="241"/>
      <c r="Q1253" s="241"/>
      <c r="R1253" s="241"/>
      <c r="S1253" s="241"/>
      <c r="T1253" s="241"/>
      <c r="U1253" s="241"/>
      <c r="V1253" s="241"/>
      <c r="W1253" s="241"/>
      <c r="X1253" s="241"/>
      <c r="Y1253" s="241"/>
      <c r="Z1253" s="241"/>
      <c r="AA1253" s="241"/>
      <c r="AB1253" s="241"/>
      <c r="AC1253" s="241"/>
      <c r="AD1253" s="241"/>
      <c r="AE1253" s="241"/>
      <c r="AF1253" s="241"/>
      <c r="AG1253" s="241"/>
      <c r="AH1253" s="241"/>
      <c r="AI1253" s="241"/>
      <c r="AJ1253" s="241"/>
      <c r="AK1253" s="241"/>
      <c r="AL1253" s="241"/>
      <c r="AM1253" s="241"/>
      <c r="AN1253" s="241"/>
      <c r="AO1253" s="241"/>
      <c r="AP1253" s="241"/>
      <c r="AQ1253" s="241"/>
      <c r="AR1253" s="241"/>
      <c r="AS1253" s="241"/>
      <c r="AT1253" s="241"/>
      <c r="AU1253" s="241"/>
      <c r="AV1253" s="241"/>
      <c r="AW1253" s="241"/>
    </row>
    <row r="1254" spans="1:49" s="240" customFormat="1" ht="15" customHeight="1">
      <c r="A1254" s="241"/>
      <c r="B1254" s="241"/>
      <c r="C1254" s="241"/>
      <c r="D1254" s="241"/>
      <c r="E1254" s="241"/>
      <c r="F1254" s="241"/>
      <c r="G1254" s="241"/>
      <c r="H1254" s="241"/>
      <c r="I1254" s="241"/>
      <c r="J1254" s="241"/>
      <c r="K1254" s="241"/>
      <c r="L1254" s="241"/>
      <c r="M1254" s="241"/>
      <c r="N1254" s="241"/>
      <c r="O1254" s="241"/>
      <c r="P1254" s="241"/>
      <c r="Q1254" s="241"/>
      <c r="R1254" s="241"/>
      <c r="S1254" s="241"/>
      <c r="T1254" s="241"/>
      <c r="U1254" s="241"/>
      <c r="V1254" s="241"/>
      <c r="W1254" s="241"/>
      <c r="X1254" s="241"/>
      <c r="Y1254" s="241"/>
      <c r="Z1254" s="241"/>
      <c r="AA1254" s="241"/>
      <c r="AB1254" s="241"/>
      <c r="AC1254" s="241"/>
      <c r="AD1254" s="241"/>
      <c r="AE1254" s="241"/>
      <c r="AF1254" s="241"/>
      <c r="AG1254" s="241"/>
      <c r="AH1254" s="241"/>
      <c r="AI1254" s="241"/>
      <c r="AJ1254" s="241"/>
      <c r="AK1254" s="241"/>
      <c r="AL1254" s="241"/>
      <c r="AM1254" s="241"/>
      <c r="AN1254" s="241"/>
      <c r="AO1254" s="241"/>
      <c r="AP1254" s="241"/>
      <c r="AQ1254" s="241"/>
      <c r="AR1254" s="241"/>
      <c r="AS1254" s="241"/>
      <c r="AT1254" s="241"/>
      <c r="AU1254" s="241"/>
      <c r="AV1254" s="241"/>
      <c r="AW1254" s="241"/>
    </row>
    <row r="1255" spans="1:49" s="240" customFormat="1" ht="15" customHeight="1">
      <c r="A1255" s="241"/>
      <c r="B1255" s="241"/>
      <c r="C1255" s="241"/>
      <c r="D1255" s="241"/>
      <c r="E1255" s="241"/>
      <c r="F1255" s="241"/>
      <c r="G1255" s="241"/>
      <c r="H1255" s="241"/>
      <c r="I1255" s="241"/>
      <c r="J1255" s="241"/>
      <c r="K1255" s="241"/>
      <c r="L1255" s="241"/>
      <c r="M1255" s="241"/>
      <c r="N1255" s="241"/>
      <c r="O1255" s="241"/>
      <c r="P1255" s="241"/>
      <c r="Q1255" s="241"/>
      <c r="R1255" s="241"/>
      <c r="S1255" s="241"/>
      <c r="T1255" s="241"/>
      <c r="U1255" s="241"/>
      <c r="V1255" s="241"/>
      <c r="W1255" s="241"/>
      <c r="X1255" s="241"/>
      <c r="Y1255" s="241"/>
      <c r="Z1255" s="241"/>
      <c r="AA1255" s="241"/>
      <c r="AB1255" s="241"/>
      <c r="AC1255" s="241"/>
      <c r="AD1255" s="241"/>
      <c r="AE1255" s="241"/>
      <c r="AF1255" s="241"/>
      <c r="AG1255" s="241"/>
      <c r="AH1255" s="241"/>
      <c r="AI1255" s="241"/>
      <c r="AJ1255" s="241"/>
      <c r="AK1255" s="241"/>
      <c r="AL1255" s="241"/>
      <c r="AM1255" s="241"/>
      <c r="AN1255" s="241"/>
      <c r="AO1255" s="241"/>
      <c r="AP1255" s="241"/>
      <c r="AQ1255" s="241"/>
      <c r="AR1255" s="241"/>
      <c r="AS1255" s="241"/>
      <c r="AT1255" s="241"/>
      <c r="AU1255" s="241"/>
      <c r="AV1255" s="241"/>
      <c r="AW1255" s="241"/>
    </row>
    <row r="1256" spans="1:49" s="240" customFormat="1" ht="15" customHeight="1">
      <c r="A1256" s="241"/>
      <c r="B1256" s="241"/>
      <c r="C1256" s="241"/>
      <c r="D1256" s="241"/>
      <c r="E1256" s="241"/>
      <c r="F1256" s="241"/>
      <c r="G1256" s="241"/>
      <c r="H1256" s="241"/>
      <c r="I1256" s="241"/>
      <c r="J1256" s="241"/>
      <c r="K1256" s="241"/>
      <c r="L1256" s="241"/>
      <c r="M1256" s="241"/>
      <c r="N1256" s="241"/>
      <c r="O1256" s="241"/>
      <c r="P1256" s="241"/>
      <c r="Q1256" s="241"/>
      <c r="R1256" s="241"/>
      <c r="S1256" s="241"/>
      <c r="T1256" s="241"/>
      <c r="U1256" s="241"/>
      <c r="V1256" s="241"/>
      <c r="W1256" s="241"/>
      <c r="X1256" s="241"/>
      <c r="Y1256" s="241"/>
      <c r="Z1256" s="241"/>
      <c r="AA1256" s="241"/>
      <c r="AB1256" s="241"/>
      <c r="AC1256" s="241"/>
      <c r="AD1256" s="241"/>
      <c r="AE1256" s="241"/>
      <c r="AF1256" s="241"/>
      <c r="AG1256" s="241"/>
      <c r="AH1256" s="241"/>
      <c r="AI1256" s="241"/>
      <c r="AJ1256" s="241"/>
      <c r="AK1256" s="241"/>
      <c r="AL1256" s="241"/>
      <c r="AM1256" s="241"/>
      <c r="AN1256" s="241"/>
      <c r="AO1256" s="241"/>
      <c r="AP1256" s="241"/>
      <c r="AQ1256" s="241"/>
      <c r="AR1256" s="241"/>
      <c r="AS1256" s="241"/>
      <c r="AT1256" s="241"/>
      <c r="AU1256" s="241"/>
      <c r="AV1256" s="241"/>
      <c r="AW1256" s="241"/>
    </row>
    <row r="1257" spans="1:49" s="240" customFormat="1" ht="15" customHeight="1">
      <c r="A1257" s="241"/>
      <c r="B1257" s="241"/>
      <c r="C1257" s="241"/>
      <c r="D1257" s="241"/>
      <c r="E1257" s="241"/>
      <c r="F1257" s="241"/>
      <c r="G1257" s="241"/>
      <c r="H1257" s="241"/>
      <c r="I1257" s="241"/>
      <c r="J1257" s="241"/>
      <c r="K1257" s="241"/>
      <c r="L1257" s="241"/>
      <c r="M1257" s="241"/>
      <c r="N1257" s="241"/>
      <c r="O1257" s="241"/>
      <c r="P1257" s="241"/>
      <c r="Q1257" s="241"/>
      <c r="R1257" s="241"/>
      <c r="S1257" s="241"/>
      <c r="T1257" s="241"/>
      <c r="U1257" s="241"/>
      <c r="V1257" s="241"/>
      <c r="W1257" s="241"/>
      <c r="X1257" s="241"/>
      <c r="Y1257" s="241"/>
      <c r="Z1257" s="241"/>
      <c r="AA1257" s="241"/>
      <c r="AB1257" s="241"/>
      <c r="AC1257" s="241"/>
      <c r="AD1257" s="241"/>
      <c r="AE1257" s="241"/>
      <c r="AF1257" s="241"/>
      <c r="AG1257" s="241"/>
      <c r="AH1257" s="241"/>
      <c r="AI1257" s="241"/>
      <c r="AJ1257" s="241"/>
      <c r="AK1257" s="241"/>
      <c r="AL1257" s="241"/>
      <c r="AM1257" s="241"/>
      <c r="AN1257" s="241"/>
      <c r="AO1257" s="241"/>
      <c r="AP1257" s="241"/>
      <c r="AQ1257" s="241"/>
      <c r="AR1257" s="241"/>
      <c r="AS1257" s="241"/>
      <c r="AT1257" s="241"/>
      <c r="AU1257" s="241"/>
      <c r="AV1257" s="241"/>
      <c r="AW1257" s="241"/>
    </row>
    <row r="1258" spans="1:49" s="240" customFormat="1" ht="15" customHeight="1">
      <c r="A1258" s="241"/>
      <c r="B1258" s="241"/>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F1258" s="241"/>
      <c r="AG1258" s="241"/>
      <c r="AH1258" s="241"/>
      <c r="AI1258" s="241"/>
      <c r="AJ1258" s="241"/>
      <c r="AK1258" s="241"/>
      <c r="AL1258" s="241"/>
      <c r="AM1258" s="241"/>
      <c r="AN1258" s="241"/>
      <c r="AO1258" s="241"/>
      <c r="AP1258" s="241"/>
      <c r="AQ1258" s="241"/>
      <c r="AR1258" s="241"/>
      <c r="AS1258" s="241"/>
      <c r="AT1258" s="241"/>
      <c r="AU1258" s="241"/>
      <c r="AV1258" s="241"/>
      <c r="AW1258" s="241"/>
    </row>
    <row r="1259" spans="1:49" s="240" customFormat="1" ht="15" customHeight="1">
      <c r="A1259" s="241"/>
      <c r="B1259" s="241"/>
      <c r="C1259" s="241"/>
      <c r="D1259" s="241"/>
      <c r="E1259" s="241"/>
      <c r="F1259" s="241"/>
      <c r="G1259" s="241"/>
      <c r="H1259" s="241"/>
      <c r="I1259" s="241"/>
      <c r="J1259" s="241"/>
      <c r="K1259" s="241"/>
      <c r="L1259" s="241"/>
      <c r="M1259" s="241"/>
      <c r="N1259" s="241"/>
      <c r="O1259" s="241"/>
      <c r="P1259" s="241"/>
      <c r="Q1259" s="241"/>
      <c r="R1259" s="241"/>
      <c r="S1259" s="241"/>
      <c r="T1259" s="241"/>
      <c r="U1259" s="241"/>
      <c r="V1259" s="241"/>
      <c r="W1259" s="241"/>
      <c r="X1259" s="241"/>
      <c r="Y1259" s="241"/>
      <c r="Z1259" s="241"/>
      <c r="AA1259" s="241"/>
      <c r="AB1259" s="241"/>
      <c r="AC1259" s="241"/>
      <c r="AD1259" s="241"/>
      <c r="AE1259" s="241"/>
      <c r="AF1259" s="241"/>
      <c r="AG1259" s="241"/>
      <c r="AH1259" s="241"/>
      <c r="AI1259" s="241"/>
      <c r="AJ1259" s="241"/>
      <c r="AK1259" s="241"/>
      <c r="AL1259" s="241"/>
      <c r="AM1259" s="241"/>
      <c r="AN1259" s="241"/>
      <c r="AO1259" s="241"/>
      <c r="AP1259" s="241"/>
      <c r="AQ1259" s="241"/>
      <c r="AR1259" s="241"/>
      <c r="AS1259" s="241"/>
      <c r="AT1259" s="241"/>
      <c r="AU1259" s="241"/>
      <c r="AV1259" s="241"/>
      <c r="AW1259" s="241"/>
    </row>
    <row r="1260" spans="1:49" s="240" customFormat="1" ht="15" customHeight="1">
      <c r="A1260" s="241"/>
      <c r="B1260" s="241"/>
      <c r="C1260" s="241"/>
      <c r="D1260" s="241"/>
      <c r="E1260" s="241"/>
      <c r="F1260" s="241"/>
      <c r="G1260" s="241"/>
      <c r="H1260" s="241"/>
      <c r="I1260" s="241"/>
      <c r="J1260" s="241"/>
      <c r="K1260" s="241"/>
      <c r="L1260" s="241"/>
      <c r="M1260" s="241"/>
      <c r="N1260" s="241"/>
      <c r="O1260" s="241"/>
      <c r="P1260" s="241"/>
      <c r="Q1260" s="241"/>
      <c r="R1260" s="241"/>
      <c r="S1260" s="241"/>
      <c r="T1260" s="241"/>
      <c r="U1260" s="241"/>
      <c r="V1260" s="241"/>
      <c r="W1260" s="241"/>
      <c r="X1260" s="241"/>
      <c r="Y1260" s="241"/>
      <c r="Z1260" s="241"/>
      <c r="AA1260" s="241"/>
      <c r="AB1260" s="241"/>
      <c r="AC1260" s="241"/>
      <c r="AD1260" s="241"/>
      <c r="AE1260" s="241"/>
      <c r="AF1260" s="241"/>
      <c r="AG1260" s="241"/>
      <c r="AH1260" s="241"/>
      <c r="AI1260" s="241"/>
      <c r="AJ1260" s="241"/>
      <c r="AK1260" s="241"/>
      <c r="AL1260" s="241"/>
      <c r="AM1260" s="241"/>
      <c r="AN1260" s="241"/>
      <c r="AO1260" s="241"/>
      <c r="AP1260" s="241"/>
      <c r="AQ1260" s="241"/>
      <c r="AR1260" s="241"/>
      <c r="AS1260" s="241"/>
      <c r="AT1260" s="241"/>
      <c r="AU1260" s="241"/>
      <c r="AV1260" s="241"/>
      <c r="AW1260" s="241"/>
    </row>
    <row r="1261" spans="1:49" s="240" customFormat="1" ht="15" customHeight="1">
      <c r="A1261" s="241"/>
      <c r="B1261" s="241"/>
      <c r="C1261" s="241"/>
      <c r="D1261" s="241"/>
      <c r="E1261" s="241"/>
      <c r="F1261" s="241"/>
      <c r="G1261" s="241"/>
      <c r="H1261" s="241"/>
      <c r="I1261" s="241"/>
      <c r="J1261" s="241"/>
      <c r="K1261" s="241"/>
      <c r="L1261" s="241"/>
      <c r="M1261" s="241"/>
      <c r="N1261" s="241"/>
      <c r="O1261" s="241"/>
      <c r="P1261" s="241"/>
      <c r="Q1261" s="241"/>
      <c r="R1261" s="241"/>
      <c r="S1261" s="241"/>
      <c r="T1261" s="241"/>
      <c r="U1261" s="241"/>
      <c r="V1261" s="241"/>
      <c r="W1261" s="241"/>
      <c r="X1261" s="241"/>
      <c r="Y1261" s="241"/>
      <c r="Z1261" s="241"/>
      <c r="AA1261" s="241"/>
      <c r="AB1261" s="241"/>
      <c r="AC1261" s="241"/>
      <c r="AD1261" s="241"/>
      <c r="AE1261" s="241"/>
      <c r="AF1261" s="241"/>
      <c r="AG1261" s="241"/>
      <c r="AH1261" s="241"/>
      <c r="AI1261" s="241"/>
      <c r="AJ1261" s="241"/>
      <c r="AK1261" s="241"/>
      <c r="AL1261" s="241"/>
      <c r="AM1261" s="241"/>
      <c r="AN1261" s="241"/>
      <c r="AO1261" s="241"/>
      <c r="AP1261" s="241"/>
      <c r="AQ1261" s="241"/>
      <c r="AR1261" s="241"/>
      <c r="AS1261" s="241"/>
      <c r="AT1261" s="241"/>
      <c r="AU1261" s="241"/>
      <c r="AV1261" s="241"/>
      <c r="AW1261" s="241"/>
    </row>
    <row r="1262" spans="1:49" s="240" customFormat="1" ht="15" customHeight="1">
      <c r="A1262" s="241"/>
      <c r="B1262" s="241"/>
      <c r="C1262" s="241"/>
      <c r="D1262" s="241"/>
      <c r="E1262" s="241"/>
      <c r="F1262" s="241"/>
      <c r="G1262" s="241"/>
      <c r="H1262" s="241"/>
      <c r="I1262" s="241"/>
      <c r="J1262" s="241"/>
      <c r="K1262" s="241"/>
      <c r="L1262" s="241"/>
      <c r="M1262" s="241"/>
      <c r="N1262" s="241"/>
      <c r="O1262" s="241"/>
      <c r="P1262" s="241"/>
      <c r="Q1262" s="241"/>
      <c r="R1262" s="241"/>
      <c r="S1262" s="241"/>
      <c r="T1262" s="241"/>
      <c r="U1262" s="241"/>
      <c r="V1262" s="241"/>
      <c r="W1262" s="241"/>
      <c r="X1262" s="241"/>
      <c r="Y1262" s="241"/>
      <c r="Z1262" s="241"/>
      <c r="AA1262" s="241"/>
      <c r="AB1262" s="241"/>
      <c r="AC1262" s="241"/>
      <c r="AD1262" s="241"/>
      <c r="AE1262" s="241"/>
      <c r="AF1262" s="241"/>
      <c r="AG1262" s="241"/>
      <c r="AH1262" s="241"/>
      <c r="AI1262" s="241"/>
      <c r="AJ1262" s="241"/>
      <c r="AK1262" s="241"/>
      <c r="AL1262" s="241"/>
      <c r="AM1262" s="241"/>
      <c r="AN1262" s="241"/>
      <c r="AO1262" s="241"/>
      <c r="AP1262" s="241"/>
      <c r="AQ1262" s="241"/>
      <c r="AR1262" s="241"/>
      <c r="AS1262" s="241"/>
      <c r="AT1262" s="241"/>
      <c r="AU1262" s="241"/>
      <c r="AV1262" s="241"/>
      <c r="AW1262" s="241"/>
    </row>
    <row r="1263" spans="1:49" s="240" customFormat="1" ht="15" customHeight="1">
      <c r="A1263" s="241"/>
      <c r="B1263" s="241"/>
      <c r="C1263" s="241"/>
      <c r="D1263" s="241"/>
      <c r="E1263" s="241"/>
      <c r="F1263" s="241"/>
      <c r="G1263" s="241"/>
      <c r="H1263" s="241"/>
      <c r="I1263" s="241"/>
      <c r="J1263" s="241"/>
      <c r="K1263" s="241"/>
      <c r="L1263" s="241"/>
      <c r="M1263" s="241"/>
      <c r="N1263" s="241"/>
      <c r="O1263" s="241"/>
      <c r="P1263" s="241"/>
      <c r="Q1263" s="241"/>
      <c r="R1263" s="241"/>
      <c r="S1263" s="241"/>
      <c r="T1263" s="241"/>
      <c r="U1263" s="241"/>
      <c r="V1263" s="241"/>
      <c r="W1263" s="241"/>
      <c r="X1263" s="241"/>
      <c r="Y1263" s="241"/>
      <c r="Z1263" s="241"/>
      <c r="AA1263" s="241"/>
      <c r="AB1263" s="241"/>
      <c r="AC1263" s="241"/>
      <c r="AD1263" s="241"/>
      <c r="AE1263" s="241"/>
      <c r="AF1263" s="241"/>
      <c r="AG1263" s="241"/>
      <c r="AH1263" s="241"/>
      <c r="AI1263" s="241"/>
      <c r="AJ1263" s="241"/>
      <c r="AK1263" s="241"/>
      <c r="AL1263" s="241"/>
      <c r="AM1263" s="241"/>
      <c r="AN1263" s="241"/>
      <c r="AO1263" s="241"/>
      <c r="AP1263" s="241"/>
      <c r="AQ1263" s="241"/>
      <c r="AR1263" s="241"/>
      <c r="AS1263" s="241"/>
      <c r="AT1263" s="241"/>
      <c r="AU1263" s="241"/>
      <c r="AV1263" s="241"/>
      <c r="AW1263" s="241"/>
    </row>
    <row r="1264" spans="1:49" s="240" customFormat="1" ht="15" customHeight="1">
      <c r="A1264" s="241"/>
      <c r="B1264" s="241"/>
      <c r="C1264" s="241"/>
      <c r="D1264" s="241"/>
      <c r="E1264" s="241"/>
      <c r="F1264" s="241"/>
      <c r="G1264" s="241"/>
      <c r="H1264" s="241"/>
      <c r="I1264" s="241"/>
      <c r="J1264" s="241"/>
      <c r="K1264" s="241"/>
      <c r="L1264" s="241"/>
      <c r="M1264" s="241"/>
      <c r="N1264" s="241"/>
      <c r="O1264" s="241"/>
      <c r="P1264" s="241"/>
      <c r="Q1264" s="241"/>
      <c r="R1264" s="241"/>
      <c r="S1264" s="241"/>
      <c r="T1264" s="241"/>
      <c r="U1264" s="241"/>
      <c r="V1264" s="241"/>
      <c r="W1264" s="241"/>
      <c r="X1264" s="241"/>
      <c r="Y1264" s="241"/>
      <c r="Z1264" s="241"/>
      <c r="AA1264" s="241"/>
      <c r="AB1264" s="241"/>
      <c r="AC1264" s="241"/>
      <c r="AD1264" s="241"/>
      <c r="AE1264" s="241"/>
      <c r="AF1264" s="241"/>
      <c r="AG1264" s="241"/>
      <c r="AH1264" s="241"/>
      <c r="AI1264" s="241"/>
      <c r="AJ1264" s="241"/>
      <c r="AK1264" s="241"/>
      <c r="AL1264" s="241"/>
      <c r="AM1264" s="241"/>
      <c r="AN1264" s="241"/>
      <c r="AO1264" s="241"/>
      <c r="AP1264" s="241"/>
      <c r="AQ1264" s="241"/>
      <c r="AR1264" s="241"/>
      <c r="AS1264" s="241"/>
      <c r="AT1264" s="241"/>
      <c r="AU1264" s="241"/>
      <c r="AV1264" s="241"/>
      <c r="AW1264" s="241"/>
    </row>
    <row r="1265" spans="1:49" s="240" customFormat="1" ht="15" customHeight="1">
      <c r="A1265" s="241"/>
      <c r="B1265" s="241"/>
      <c r="C1265" s="241"/>
      <c r="D1265" s="241"/>
      <c r="E1265" s="241"/>
      <c r="F1265" s="241"/>
      <c r="G1265" s="241"/>
      <c r="H1265" s="241"/>
      <c r="I1265" s="241"/>
      <c r="J1265" s="241"/>
      <c r="K1265" s="241"/>
      <c r="L1265" s="241"/>
      <c r="M1265" s="241"/>
      <c r="N1265" s="241"/>
      <c r="O1265" s="241"/>
      <c r="P1265" s="241"/>
      <c r="Q1265" s="241"/>
      <c r="R1265" s="241"/>
      <c r="S1265" s="241"/>
      <c r="T1265" s="241"/>
      <c r="U1265" s="241"/>
      <c r="V1265" s="241"/>
      <c r="W1265" s="241"/>
      <c r="X1265" s="241"/>
      <c r="Y1265" s="241"/>
      <c r="Z1265" s="241"/>
      <c r="AA1265" s="241"/>
      <c r="AB1265" s="241"/>
      <c r="AC1265" s="241"/>
      <c r="AD1265" s="241"/>
      <c r="AE1265" s="241"/>
      <c r="AF1265" s="241"/>
      <c r="AG1265" s="241"/>
      <c r="AH1265" s="241"/>
      <c r="AI1265" s="241"/>
      <c r="AJ1265" s="241"/>
      <c r="AK1265" s="241"/>
      <c r="AL1265" s="241"/>
      <c r="AM1265" s="241"/>
      <c r="AN1265" s="241"/>
      <c r="AO1265" s="241"/>
      <c r="AP1265" s="241"/>
      <c r="AQ1265" s="241"/>
      <c r="AR1265" s="241"/>
      <c r="AS1265" s="241"/>
      <c r="AT1265" s="241"/>
      <c r="AU1265" s="241"/>
      <c r="AV1265" s="241"/>
      <c r="AW1265" s="241"/>
    </row>
    <row r="1266" spans="1:49" s="240" customFormat="1" ht="15" customHeight="1">
      <c r="A1266" s="241"/>
      <c r="B1266" s="241"/>
      <c r="C1266" s="241"/>
      <c r="D1266" s="241"/>
      <c r="E1266" s="241"/>
      <c r="F1266" s="241"/>
      <c r="G1266" s="241"/>
      <c r="H1266" s="241"/>
      <c r="I1266" s="241"/>
      <c r="J1266" s="241"/>
      <c r="K1266" s="241"/>
      <c r="L1266" s="241"/>
      <c r="M1266" s="241"/>
      <c r="N1266" s="241"/>
      <c r="O1266" s="241"/>
      <c r="P1266" s="241"/>
      <c r="Q1266" s="241"/>
      <c r="R1266" s="241"/>
      <c r="S1266" s="241"/>
      <c r="T1266" s="241"/>
      <c r="U1266" s="241"/>
      <c r="V1266" s="241"/>
      <c r="W1266" s="241"/>
      <c r="X1266" s="241"/>
      <c r="Y1266" s="241"/>
      <c r="Z1266" s="241"/>
      <c r="AA1266" s="241"/>
      <c r="AB1266" s="241"/>
      <c r="AC1266" s="241"/>
      <c r="AD1266" s="241"/>
      <c r="AE1266" s="241"/>
      <c r="AF1266" s="241"/>
      <c r="AG1266" s="241"/>
      <c r="AH1266" s="241"/>
      <c r="AI1266" s="241"/>
      <c r="AJ1266" s="241"/>
      <c r="AK1266" s="241"/>
      <c r="AL1266" s="241"/>
      <c r="AM1266" s="241"/>
      <c r="AN1266" s="241"/>
      <c r="AO1266" s="241"/>
      <c r="AP1266" s="241"/>
      <c r="AQ1266" s="241"/>
      <c r="AR1266" s="241"/>
      <c r="AS1266" s="241"/>
      <c r="AT1266" s="241"/>
      <c r="AU1266" s="241"/>
      <c r="AV1266" s="241"/>
      <c r="AW1266" s="241"/>
    </row>
    <row r="1267" spans="1:49" s="240" customFormat="1" ht="15" customHeight="1">
      <c r="A1267" s="241"/>
      <c r="B1267" s="241"/>
      <c r="C1267" s="241"/>
      <c r="D1267" s="241"/>
      <c r="E1267" s="241"/>
      <c r="F1267" s="241"/>
      <c r="G1267" s="241"/>
      <c r="H1267" s="241"/>
      <c r="I1267" s="241"/>
      <c r="J1267" s="241"/>
      <c r="K1267" s="241"/>
      <c r="L1267" s="241"/>
      <c r="M1267" s="241"/>
      <c r="N1267" s="241"/>
      <c r="O1267" s="241"/>
      <c r="P1267" s="241"/>
      <c r="Q1267" s="241"/>
      <c r="R1267" s="241"/>
      <c r="S1267" s="241"/>
      <c r="T1267" s="241"/>
      <c r="U1267" s="241"/>
      <c r="V1267" s="241"/>
      <c r="W1267" s="241"/>
      <c r="X1267" s="241"/>
      <c r="Y1267" s="241"/>
      <c r="Z1267" s="241"/>
      <c r="AA1267" s="241"/>
      <c r="AB1267" s="241"/>
      <c r="AC1267" s="241"/>
      <c r="AD1267" s="241"/>
      <c r="AE1267" s="241"/>
      <c r="AF1267" s="241"/>
      <c r="AG1267" s="241"/>
      <c r="AH1267" s="241"/>
      <c r="AI1267" s="241"/>
      <c r="AJ1267" s="241"/>
      <c r="AK1267" s="241"/>
      <c r="AL1267" s="241"/>
      <c r="AM1267" s="241"/>
      <c r="AN1267" s="241"/>
      <c r="AO1267" s="241"/>
      <c r="AP1267" s="241"/>
      <c r="AQ1267" s="241"/>
      <c r="AR1267" s="241"/>
      <c r="AS1267" s="241"/>
      <c r="AT1267" s="241"/>
      <c r="AU1267" s="241"/>
      <c r="AV1267" s="241"/>
      <c r="AW1267" s="241"/>
    </row>
    <row r="1268" spans="1:49" s="240" customFormat="1" ht="15" customHeight="1">
      <c r="A1268" s="241"/>
      <c r="B1268" s="241"/>
      <c r="C1268" s="241"/>
      <c r="D1268" s="241"/>
      <c r="E1268" s="241"/>
      <c r="F1268" s="241"/>
      <c r="G1268" s="241"/>
      <c r="H1268" s="241"/>
      <c r="I1268" s="241"/>
      <c r="J1268" s="241"/>
      <c r="K1268" s="241"/>
      <c r="L1268" s="241"/>
      <c r="M1268" s="241"/>
      <c r="N1268" s="241"/>
      <c r="O1268" s="241"/>
      <c r="P1268" s="241"/>
      <c r="Q1268" s="241"/>
      <c r="R1268" s="241"/>
      <c r="S1268" s="241"/>
      <c r="T1268" s="241"/>
      <c r="U1268" s="241"/>
      <c r="V1268" s="241"/>
      <c r="W1268" s="241"/>
      <c r="X1268" s="241"/>
      <c r="Y1268" s="241"/>
      <c r="Z1268" s="241"/>
      <c r="AA1268" s="241"/>
      <c r="AB1268" s="241"/>
      <c r="AC1268" s="241"/>
      <c r="AD1268" s="241"/>
      <c r="AE1268" s="241"/>
      <c r="AF1268" s="241"/>
      <c r="AG1268" s="241"/>
      <c r="AH1268" s="241"/>
      <c r="AI1268" s="241"/>
      <c r="AJ1268" s="241"/>
      <c r="AK1268" s="241"/>
      <c r="AL1268" s="241"/>
      <c r="AM1268" s="241"/>
      <c r="AN1268" s="241"/>
      <c r="AO1268" s="241"/>
      <c r="AP1268" s="241"/>
      <c r="AQ1268" s="241"/>
      <c r="AR1268" s="241"/>
      <c r="AS1268" s="241"/>
      <c r="AT1268" s="241"/>
      <c r="AU1268" s="241"/>
      <c r="AV1268" s="241"/>
      <c r="AW1268" s="241"/>
    </row>
    <row r="1269" spans="1:49" s="240" customFormat="1" ht="15" customHeight="1">
      <c r="A1269" s="241"/>
      <c r="B1269" s="241"/>
      <c r="C1269" s="241"/>
      <c r="D1269" s="241"/>
      <c r="E1269" s="241"/>
      <c r="F1269" s="241"/>
      <c r="G1269" s="241"/>
      <c r="H1269" s="241"/>
      <c r="I1269" s="241"/>
      <c r="J1269" s="241"/>
      <c r="K1269" s="241"/>
      <c r="L1269" s="241"/>
      <c r="M1269" s="241"/>
      <c r="N1269" s="241"/>
      <c r="O1269" s="241"/>
      <c r="P1269" s="241"/>
      <c r="Q1269" s="241"/>
      <c r="R1269" s="241"/>
      <c r="S1269" s="241"/>
      <c r="T1269" s="241"/>
      <c r="U1269" s="241"/>
      <c r="V1269" s="241"/>
      <c r="W1269" s="241"/>
      <c r="X1269" s="241"/>
      <c r="Y1269" s="241"/>
      <c r="Z1269" s="241"/>
      <c r="AA1269" s="241"/>
      <c r="AB1269" s="241"/>
      <c r="AC1269" s="241"/>
      <c r="AD1269" s="241"/>
      <c r="AE1269" s="241"/>
      <c r="AF1269" s="241"/>
      <c r="AG1269" s="241"/>
      <c r="AH1269" s="241"/>
      <c r="AI1269" s="241"/>
      <c r="AJ1269" s="241"/>
      <c r="AK1269" s="241"/>
      <c r="AL1269" s="241"/>
      <c r="AM1269" s="241"/>
      <c r="AN1269" s="241"/>
      <c r="AO1269" s="241"/>
      <c r="AP1269" s="241"/>
      <c r="AQ1269" s="241"/>
      <c r="AR1269" s="241"/>
      <c r="AS1269" s="241"/>
      <c r="AT1269" s="241"/>
      <c r="AU1269" s="241"/>
      <c r="AV1269" s="241"/>
      <c r="AW1269" s="241"/>
    </row>
    <row r="1270" spans="1:49" s="240" customFormat="1" ht="15" customHeight="1">
      <c r="A1270" s="241"/>
      <c r="B1270" s="241"/>
      <c r="C1270" s="241"/>
      <c r="D1270" s="241"/>
      <c r="E1270" s="241"/>
      <c r="F1270" s="241"/>
      <c r="G1270" s="241"/>
      <c r="H1270" s="241"/>
      <c r="I1270" s="241"/>
      <c r="J1270" s="241"/>
      <c r="K1270" s="241"/>
      <c r="L1270" s="241"/>
      <c r="M1270" s="241"/>
      <c r="N1270" s="241"/>
      <c r="O1270" s="241"/>
      <c r="P1270" s="241"/>
      <c r="Q1270" s="241"/>
      <c r="R1270" s="241"/>
      <c r="S1270" s="241"/>
      <c r="T1270" s="241"/>
      <c r="U1270" s="241"/>
      <c r="V1270" s="241"/>
      <c r="W1270" s="241"/>
      <c r="X1270" s="241"/>
      <c r="Y1270" s="241"/>
      <c r="Z1270" s="241"/>
      <c r="AA1270" s="241"/>
      <c r="AB1270" s="241"/>
      <c r="AC1270" s="241"/>
      <c r="AD1270" s="241"/>
      <c r="AE1270" s="241"/>
      <c r="AF1270" s="241"/>
      <c r="AG1270" s="241"/>
      <c r="AH1270" s="241"/>
      <c r="AI1270" s="241"/>
      <c r="AJ1270" s="241"/>
      <c r="AK1270" s="241"/>
      <c r="AL1270" s="241"/>
      <c r="AM1270" s="241"/>
      <c r="AN1270" s="241"/>
      <c r="AO1270" s="241"/>
      <c r="AP1270" s="241"/>
      <c r="AQ1270" s="241"/>
      <c r="AR1270" s="241"/>
      <c r="AS1270" s="241"/>
      <c r="AT1270" s="241"/>
      <c r="AU1270" s="241"/>
      <c r="AV1270" s="241"/>
      <c r="AW1270" s="241"/>
    </row>
    <row r="1271" spans="1:49" s="240" customFormat="1" ht="15" customHeight="1">
      <c r="A1271" s="241"/>
      <c r="B1271" s="241"/>
      <c r="C1271" s="241"/>
      <c r="D1271" s="241"/>
      <c r="E1271" s="241"/>
      <c r="F1271" s="241"/>
      <c r="G1271" s="241"/>
      <c r="H1271" s="241"/>
      <c r="I1271" s="241"/>
      <c r="J1271" s="241"/>
      <c r="K1271" s="241"/>
      <c r="L1271" s="241"/>
      <c r="M1271" s="241"/>
      <c r="N1271" s="241"/>
      <c r="O1271" s="241"/>
      <c r="P1271" s="241"/>
      <c r="Q1271" s="241"/>
      <c r="R1271" s="241"/>
      <c r="S1271" s="241"/>
      <c r="T1271" s="241"/>
      <c r="U1271" s="241"/>
      <c r="V1271" s="241"/>
      <c r="W1271" s="241"/>
      <c r="X1271" s="241"/>
      <c r="Y1271" s="241"/>
      <c r="Z1271" s="241"/>
      <c r="AA1271" s="241"/>
      <c r="AB1271" s="241"/>
      <c r="AC1271" s="241"/>
      <c r="AD1271" s="241"/>
      <c r="AE1271" s="241"/>
      <c r="AF1271" s="241"/>
      <c r="AG1271" s="241"/>
      <c r="AH1271" s="241"/>
      <c r="AI1271" s="241"/>
      <c r="AJ1271" s="241"/>
      <c r="AK1271" s="241"/>
      <c r="AL1271" s="241"/>
      <c r="AM1271" s="241"/>
      <c r="AN1271" s="241"/>
      <c r="AO1271" s="241"/>
      <c r="AP1271" s="241"/>
      <c r="AQ1271" s="241"/>
      <c r="AR1271" s="241"/>
      <c r="AS1271" s="241"/>
      <c r="AT1271" s="241"/>
      <c r="AU1271" s="241"/>
      <c r="AV1271" s="241"/>
      <c r="AW1271" s="241"/>
    </row>
    <row r="1272" spans="1:49" s="240" customFormat="1" ht="15" customHeight="1">
      <c r="A1272" s="241"/>
      <c r="B1272" s="241"/>
      <c r="C1272" s="241"/>
      <c r="D1272" s="241"/>
      <c r="E1272" s="241"/>
      <c r="F1272" s="241"/>
      <c r="G1272" s="241"/>
      <c r="H1272" s="241"/>
      <c r="I1272" s="241"/>
      <c r="J1272" s="241"/>
      <c r="K1272" s="241"/>
      <c r="L1272" s="241"/>
      <c r="M1272" s="241"/>
      <c r="N1272" s="241"/>
      <c r="O1272" s="241"/>
      <c r="P1272" s="241"/>
      <c r="Q1272" s="241"/>
      <c r="R1272" s="241"/>
      <c r="S1272" s="241"/>
      <c r="T1272" s="241"/>
      <c r="U1272" s="241"/>
      <c r="V1272" s="241"/>
      <c r="W1272" s="241"/>
      <c r="X1272" s="241"/>
      <c r="Y1272" s="241"/>
      <c r="Z1272" s="241"/>
      <c r="AA1272" s="241"/>
      <c r="AB1272" s="241"/>
      <c r="AC1272" s="241"/>
      <c r="AD1272" s="241"/>
      <c r="AE1272" s="241"/>
      <c r="AF1272" s="241"/>
      <c r="AG1272" s="241"/>
      <c r="AH1272" s="241"/>
      <c r="AI1272" s="241"/>
      <c r="AJ1272" s="241"/>
      <c r="AK1272" s="241"/>
      <c r="AL1272" s="241"/>
      <c r="AM1272" s="241"/>
      <c r="AN1272" s="241"/>
      <c r="AO1272" s="241"/>
      <c r="AP1272" s="241"/>
      <c r="AQ1272" s="241"/>
      <c r="AR1272" s="241"/>
      <c r="AS1272" s="241"/>
      <c r="AT1272" s="241"/>
      <c r="AU1272" s="241"/>
      <c r="AV1272" s="241"/>
      <c r="AW1272" s="241"/>
    </row>
    <row r="1273" spans="1:49" s="240" customFormat="1" ht="15" customHeight="1">
      <c r="A1273" s="241"/>
      <c r="B1273" s="241"/>
      <c r="C1273" s="241"/>
      <c r="D1273" s="241"/>
      <c r="E1273" s="241"/>
      <c r="F1273" s="241"/>
      <c r="G1273" s="241"/>
      <c r="H1273" s="241"/>
      <c r="I1273" s="241"/>
      <c r="J1273" s="241"/>
      <c r="K1273" s="241"/>
      <c r="L1273" s="241"/>
      <c r="M1273" s="241"/>
      <c r="N1273" s="241"/>
      <c r="O1273" s="241"/>
      <c r="P1273" s="241"/>
      <c r="Q1273" s="241"/>
      <c r="R1273" s="241"/>
      <c r="S1273" s="241"/>
      <c r="T1273" s="241"/>
      <c r="U1273" s="241"/>
      <c r="V1273" s="241"/>
      <c r="W1273" s="241"/>
      <c r="X1273" s="241"/>
      <c r="Y1273" s="241"/>
      <c r="Z1273" s="241"/>
      <c r="AA1273" s="241"/>
      <c r="AB1273" s="241"/>
      <c r="AC1273" s="241"/>
      <c r="AD1273" s="241"/>
      <c r="AE1273" s="241"/>
      <c r="AF1273" s="241"/>
      <c r="AG1273" s="241"/>
      <c r="AH1273" s="241"/>
      <c r="AI1273" s="241"/>
      <c r="AJ1273" s="241"/>
      <c r="AK1273" s="241"/>
      <c r="AL1273" s="241"/>
      <c r="AM1273" s="241"/>
      <c r="AN1273" s="241"/>
      <c r="AO1273" s="241"/>
      <c r="AP1273" s="241"/>
      <c r="AQ1273" s="241"/>
      <c r="AR1273" s="241"/>
      <c r="AS1273" s="241"/>
      <c r="AT1273" s="241"/>
      <c r="AU1273" s="241"/>
      <c r="AV1273" s="241"/>
      <c r="AW1273" s="241"/>
    </row>
    <row r="1274" spans="1:49" s="240" customFormat="1" ht="15" customHeight="1">
      <c r="A1274" s="241"/>
      <c r="B1274" s="241"/>
      <c r="C1274" s="241"/>
      <c r="D1274" s="241"/>
      <c r="E1274" s="241"/>
      <c r="F1274" s="241"/>
      <c r="G1274" s="241"/>
      <c r="H1274" s="241"/>
      <c r="I1274" s="241"/>
      <c r="J1274" s="241"/>
      <c r="K1274" s="241"/>
      <c r="L1274" s="241"/>
      <c r="M1274" s="241"/>
      <c r="N1274" s="241"/>
      <c r="O1274" s="241"/>
      <c r="P1274" s="241"/>
      <c r="Q1274" s="241"/>
      <c r="R1274" s="241"/>
      <c r="S1274" s="241"/>
      <c r="T1274" s="241"/>
      <c r="U1274" s="241"/>
      <c r="V1274" s="241"/>
      <c r="W1274" s="241"/>
      <c r="X1274" s="241"/>
      <c r="Y1274" s="241"/>
      <c r="Z1274" s="241"/>
      <c r="AA1274" s="241"/>
      <c r="AB1274" s="241"/>
      <c r="AC1274" s="241"/>
      <c r="AD1274" s="241"/>
      <c r="AE1274" s="241"/>
      <c r="AF1274" s="241"/>
      <c r="AG1274" s="241"/>
      <c r="AH1274" s="241"/>
      <c r="AI1274" s="241"/>
      <c r="AJ1274" s="241"/>
      <c r="AK1274" s="241"/>
      <c r="AL1274" s="241"/>
      <c r="AM1274" s="241"/>
      <c r="AN1274" s="241"/>
      <c r="AO1274" s="241"/>
      <c r="AP1274" s="241"/>
      <c r="AQ1274" s="241"/>
      <c r="AR1274" s="241"/>
      <c r="AS1274" s="241"/>
      <c r="AT1274" s="241"/>
      <c r="AU1274" s="241"/>
      <c r="AV1274" s="241"/>
      <c r="AW1274" s="241"/>
    </row>
    <row r="1275" spans="1:49" s="240" customFormat="1" ht="15" customHeight="1">
      <c r="A1275" s="241"/>
      <c r="B1275" s="241"/>
      <c r="C1275" s="241"/>
      <c r="D1275" s="241"/>
      <c r="E1275" s="241"/>
      <c r="F1275" s="241"/>
      <c r="G1275" s="241"/>
      <c r="H1275" s="241"/>
      <c r="I1275" s="241"/>
      <c r="J1275" s="241"/>
      <c r="K1275" s="241"/>
      <c r="L1275" s="241"/>
      <c r="M1275" s="241"/>
      <c r="N1275" s="241"/>
      <c r="O1275" s="241"/>
      <c r="P1275" s="241"/>
      <c r="Q1275" s="241"/>
      <c r="R1275" s="241"/>
      <c r="S1275" s="241"/>
      <c r="T1275" s="241"/>
      <c r="U1275" s="241"/>
      <c r="V1275" s="241"/>
      <c r="W1275" s="241"/>
      <c r="X1275" s="241"/>
      <c r="Y1275" s="241"/>
      <c r="Z1275" s="241"/>
      <c r="AA1275" s="241"/>
      <c r="AB1275" s="241"/>
      <c r="AC1275" s="241"/>
      <c r="AD1275" s="241"/>
      <c r="AE1275" s="241"/>
      <c r="AF1275" s="241"/>
      <c r="AG1275" s="241"/>
      <c r="AH1275" s="241"/>
      <c r="AI1275" s="241"/>
      <c r="AJ1275" s="241"/>
      <c r="AK1275" s="241"/>
      <c r="AL1275" s="241"/>
      <c r="AM1275" s="241"/>
      <c r="AN1275" s="241"/>
      <c r="AO1275" s="241"/>
      <c r="AP1275" s="241"/>
      <c r="AQ1275" s="241"/>
      <c r="AR1275" s="241"/>
      <c r="AS1275" s="241"/>
      <c r="AT1275" s="241"/>
      <c r="AU1275" s="241"/>
      <c r="AV1275" s="241"/>
      <c r="AW1275" s="241"/>
    </row>
    <row r="1276" spans="1:49" s="240" customFormat="1" ht="15" customHeight="1">
      <c r="A1276" s="241"/>
      <c r="B1276" s="241"/>
      <c r="C1276" s="241"/>
      <c r="D1276" s="241"/>
      <c r="E1276" s="241"/>
      <c r="F1276" s="241"/>
      <c r="G1276" s="241"/>
      <c r="H1276" s="241"/>
      <c r="I1276" s="241"/>
      <c r="J1276" s="241"/>
      <c r="K1276" s="241"/>
      <c r="L1276" s="241"/>
      <c r="M1276" s="241"/>
      <c r="N1276" s="241"/>
      <c r="O1276" s="241"/>
      <c r="P1276" s="241"/>
      <c r="Q1276" s="241"/>
      <c r="R1276" s="241"/>
      <c r="S1276" s="241"/>
      <c r="T1276" s="241"/>
      <c r="U1276" s="241"/>
      <c r="V1276" s="241"/>
      <c r="W1276" s="241"/>
      <c r="X1276" s="241"/>
      <c r="Y1276" s="241"/>
      <c r="Z1276" s="241"/>
      <c r="AA1276" s="241"/>
      <c r="AB1276" s="241"/>
      <c r="AC1276" s="241"/>
      <c r="AD1276" s="241"/>
      <c r="AE1276" s="241"/>
      <c r="AF1276" s="241"/>
      <c r="AG1276" s="241"/>
      <c r="AH1276" s="241"/>
      <c r="AI1276" s="241"/>
      <c r="AJ1276" s="241"/>
      <c r="AK1276" s="241"/>
      <c r="AL1276" s="241"/>
      <c r="AM1276" s="241"/>
      <c r="AN1276" s="241"/>
      <c r="AO1276" s="241"/>
      <c r="AP1276" s="241"/>
      <c r="AQ1276" s="241"/>
      <c r="AR1276" s="241"/>
      <c r="AS1276" s="241"/>
      <c r="AT1276" s="241"/>
      <c r="AU1276" s="241"/>
      <c r="AV1276" s="241"/>
      <c r="AW1276" s="241"/>
    </row>
    <row r="1277" spans="1:49" s="240" customFormat="1" ht="15" customHeight="1">
      <c r="A1277" s="241"/>
      <c r="B1277" s="241"/>
      <c r="C1277" s="241"/>
      <c r="D1277" s="241"/>
      <c r="E1277" s="241"/>
      <c r="F1277" s="241"/>
      <c r="G1277" s="241"/>
      <c r="H1277" s="241"/>
      <c r="I1277" s="241"/>
      <c r="J1277" s="241"/>
      <c r="K1277" s="241"/>
      <c r="L1277" s="241"/>
      <c r="M1277" s="241"/>
      <c r="N1277" s="241"/>
      <c r="O1277" s="241"/>
      <c r="P1277" s="241"/>
      <c r="Q1277" s="241"/>
      <c r="R1277" s="241"/>
      <c r="S1277" s="241"/>
      <c r="T1277" s="241"/>
      <c r="U1277" s="241"/>
      <c r="V1277" s="241"/>
      <c r="W1277" s="241"/>
      <c r="X1277" s="241"/>
      <c r="Y1277" s="241"/>
      <c r="Z1277" s="241"/>
      <c r="AA1277" s="241"/>
      <c r="AB1277" s="241"/>
      <c r="AC1277" s="241"/>
      <c r="AD1277" s="241"/>
      <c r="AE1277" s="241"/>
      <c r="AF1277" s="241"/>
      <c r="AG1277" s="241"/>
      <c r="AH1277" s="241"/>
      <c r="AI1277" s="241"/>
      <c r="AJ1277" s="241"/>
      <c r="AK1277" s="241"/>
      <c r="AL1277" s="241"/>
      <c r="AM1277" s="241"/>
      <c r="AN1277" s="241"/>
      <c r="AO1277" s="241"/>
      <c r="AP1277" s="241"/>
      <c r="AQ1277" s="241"/>
      <c r="AR1277" s="241"/>
      <c r="AS1277" s="241"/>
      <c r="AT1277" s="241"/>
      <c r="AU1277" s="241"/>
      <c r="AV1277" s="241"/>
      <c r="AW1277" s="241"/>
    </row>
    <row r="1278" spans="1:49" s="240" customFormat="1" ht="15" customHeight="1">
      <c r="A1278" s="241"/>
      <c r="B1278" s="241"/>
      <c r="C1278" s="241"/>
      <c r="D1278" s="241"/>
      <c r="E1278" s="241"/>
      <c r="F1278" s="241"/>
      <c r="G1278" s="241"/>
      <c r="H1278" s="241"/>
      <c r="I1278" s="241"/>
      <c r="J1278" s="241"/>
      <c r="K1278" s="241"/>
      <c r="L1278" s="241"/>
      <c r="M1278" s="241"/>
      <c r="N1278" s="241"/>
      <c r="O1278" s="241"/>
      <c r="P1278" s="241"/>
      <c r="Q1278" s="241"/>
      <c r="R1278" s="241"/>
      <c r="S1278" s="241"/>
      <c r="T1278" s="241"/>
      <c r="U1278" s="241"/>
      <c r="V1278" s="241"/>
      <c r="W1278" s="241"/>
      <c r="X1278" s="241"/>
      <c r="Y1278" s="241"/>
      <c r="Z1278" s="241"/>
      <c r="AA1278" s="241"/>
      <c r="AB1278" s="241"/>
      <c r="AC1278" s="241"/>
      <c r="AD1278" s="241"/>
      <c r="AE1278" s="241"/>
      <c r="AF1278" s="241"/>
      <c r="AG1278" s="241"/>
      <c r="AH1278" s="241"/>
      <c r="AI1278" s="241"/>
      <c r="AJ1278" s="241"/>
      <c r="AK1278" s="241"/>
      <c r="AL1278" s="241"/>
      <c r="AM1278" s="241"/>
      <c r="AN1278" s="241"/>
      <c r="AO1278" s="241"/>
      <c r="AP1278" s="241"/>
      <c r="AQ1278" s="241"/>
      <c r="AR1278" s="241"/>
      <c r="AS1278" s="241"/>
      <c r="AT1278" s="241"/>
      <c r="AU1278" s="241"/>
      <c r="AV1278" s="241"/>
      <c r="AW1278" s="241"/>
    </row>
    <row r="1279" spans="1:49" s="240" customFormat="1" ht="15" customHeight="1">
      <c r="A1279" s="241"/>
      <c r="B1279" s="241"/>
      <c r="C1279" s="241"/>
      <c r="D1279" s="241"/>
      <c r="E1279" s="241"/>
      <c r="F1279" s="241"/>
      <c r="G1279" s="241"/>
      <c r="H1279" s="241"/>
      <c r="I1279" s="241"/>
      <c r="J1279" s="241"/>
      <c r="K1279" s="241"/>
      <c r="L1279" s="241"/>
      <c r="M1279" s="241"/>
      <c r="N1279" s="241"/>
      <c r="O1279" s="241"/>
      <c r="P1279" s="241"/>
      <c r="Q1279" s="241"/>
      <c r="R1279" s="241"/>
      <c r="S1279" s="241"/>
      <c r="T1279" s="241"/>
      <c r="U1279" s="241"/>
      <c r="V1279" s="241"/>
      <c r="W1279" s="241"/>
      <c r="X1279" s="241"/>
      <c r="Y1279" s="241"/>
      <c r="Z1279" s="241"/>
      <c r="AA1279" s="241"/>
      <c r="AB1279" s="241"/>
      <c r="AC1279" s="241"/>
      <c r="AD1279" s="241"/>
      <c r="AE1279" s="241"/>
      <c r="AF1279" s="241"/>
      <c r="AG1279" s="241"/>
      <c r="AH1279" s="241"/>
      <c r="AI1279" s="241"/>
      <c r="AJ1279" s="241"/>
      <c r="AK1279" s="241"/>
      <c r="AL1279" s="241"/>
      <c r="AM1279" s="241"/>
      <c r="AN1279" s="241"/>
      <c r="AO1279" s="241"/>
      <c r="AP1279" s="241"/>
      <c r="AQ1279" s="241"/>
      <c r="AR1279" s="241"/>
      <c r="AS1279" s="241"/>
      <c r="AT1279" s="241"/>
      <c r="AU1279" s="241"/>
      <c r="AV1279" s="241"/>
      <c r="AW1279" s="241"/>
    </row>
    <row r="1280" spans="1:49" s="240" customFormat="1" ht="15" customHeight="1">
      <c r="A1280" s="241"/>
      <c r="B1280" s="241"/>
      <c r="C1280" s="241"/>
      <c r="D1280" s="241"/>
      <c r="E1280" s="241"/>
      <c r="F1280" s="241"/>
      <c r="G1280" s="241"/>
      <c r="H1280" s="241"/>
      <c r="I1280" s="241"/>
      <c r="J1280" s="241"/>
      <c r="K1280" s="241"/>
      <c r="L1280" s="241"/>
      <c r="M1280" s="241"/>
      <c r="N1280" s="241"/>
      <c r="O1280" s="241"/>
      <c r="P1280" s="241"/>
      <c r="Q1280" s="241"/>
      <c r="R1280" s="241"/>
      <c r="S1280" s="241"/>
      <c r="T1280" s="241"/>
      <c r="U1280" s="241"/>
      <c r="V1280" s="241"/>
      <c r="W1280" s="241"/>
      <c r="X1280" s="241"/>
      <c r="Y1280" s="241"/>
      <c r="Z1280" s="241"/>
      <c r="AA1280" s="241"/>
      <c r="AB1280" s="241"/>
      <c r="AC1280" s="241"/>
      <c r="AD1280" s="241"/>
      <c r="AE1280" s="241"/>
      <c r="AF1280" s="241"/>
      <c r="AG1280" s="241"/>
      <c r="AH1280" s="241"/>
      <c r="AI1280" s="241"/>
      <c r="AJ1280" s="241"/>
      <c r="AK1280" s="241"/>
      <c r="AL1280" s="241"/>
      <c r="AM1280" s="241"/>
      <c r="AN1280" s="241"/>
      <c r="AO1280" s="241"/>
      <c r="AP1280" s="241"/>
      <c r="AQ1280" s="241"/>
      <c r="AR1280" s="241"/>
      <c r="AS1280" s="241"/>
      <c r="AT1280" s="241"/>
      <c r="AU1280" s="241"/>
      <c r="AV1280" s="241"/>
      <c r="AW1280" s="241"/>
    </row>
    <row r="1281" spans="1:49" s="240" customFormat="1" ht="15" customHeight="1">
      <c r="A1281" s="241"/>
      <c r="B1281" s="241"/>
      <c r="C1281" s="241"/>
      <c r="D1281" s="241"/>
      <c r="E1281" s="241"/>
      <c r="F1281" s="241"/>
      <c r="G1281" s="241"/>
      <c r="H1281" s="241"/>
      <c r="I1281" s="241"/>
      <c r="J1281" s="241"/>
      <c r="K1281" s="241"/>
      <c r="L1281" s="241"/>
      <c r="M1281" s="241"/>
      <c r="N1281" s="241"/>
      <c r="O1281" s="241"/>
      <c r="P1281" s="241"/>
      <c r="Q1281" s="241"/>
      <c r="R1281" s="241"/>
      <c r="S1281" s="241"/>
      <c r="T1281" s="241"/>
      <c r="U1281" s="241"/>
      <c r="V1281" s="241"/>
      <c r="W1281" s="241"/>
      <c r="X1281" s="241"/>
      <c r="Y1281" s="241"/>
      <c r="Z1281" s="241"/>
      <c r="AA1281" s="241"/>
      <c r="AB1281" s="241"/>
      <c r="AC1281" s="241"/>
      <c r="AD1281" s="241"/>
      <c r="AE1281" s="241"/>
      <c r="AF1281" s="241"/>
      <c r="AG1281" s="241"/>
      <c r="AH1281" s="241"/>
      <c r="AI1281" s="241"/>
      <c r="AJ1281" s="241"/>
      <c r="AK1281" s="241"/>
      <c r="AL1281" s="241"/>
      <c r="AM1281" s="241"/>
      <c r="AN1281" s="241"/>
      <c r="AO1281" s="241"/>
      <c r="AP1281" s="241"/>
      <c r="AQ1281" s="241"/>
      <c r="AR1281" s="241"/>
      <c r="AS1281" s="241"/>
      <c r="AT1281" s="241"/>
      <c r="AU1281" s="241"/>
      <c r="AV1281" s="241"/>
      <c r="AW1281" s="241"/>
    </row>
    <row r="1282" spans="1:49" s="240" customFormat="1" ht="15" customHeight="1">
      <c r="A1282" s="241"/>
      <c r="B1282" s="241"/>
      <c r="C1282" s="241"/>
      <c r="D1282" s="241"/>
      <c r="E1282" s="241"/>
      <c r="F1282" s="241"/>
      <c r="G1282" s="241"/>
      <c r="H1282" s="241"/>
      <c r="I1282" s="241"/>
      <c r="J1282" s="241"/>
      <c r="K1282" s="241"/>
      <c r="L1282" s="241"/>
      <c r="M1282" s="241"/>
      <c r="N1282" s="241"/>
      <c r="O1282" s="241"/>
      <c r="P1282" s="241"/>
      <c r="Q1282" s="241"/>
      <c r="R1282" s="241"/>
      <c r="S1282" s="241"/>
      <c r="T1282" s="241"/>
      <c r="U1282" s="241"/>
      <c r="V1282" s="241"/>
      <c r="W1282" s="241"/>
      <c r="X1282" s="241"/>
      <c r="Y1282" s="241"/>
      <c r="Z1282" s="241"/>
      <c r="AA1282" s="241"/>
      <c r="AB1282" s="241"/>
      <c r="AC1282" s="241"/>
      <c r="AD1282" s="241"/>
      <c r="AE1282" s="241"/>
      <c r="AF1282" s="241"/>
      <c r="AG1282" s="241"/>
      <c r="AH1282" s="241"/>
      <c r="AI1282" s="241"/>
      <c r="AJ1282" s="241"/>
      <c r="AK1282" s="241"/>
      <c r="AL1282" s="241"/>
      <c r="AM1282" s="241"/>
      <c r="AN1282" s="241"/>
      <c r="AO1282" s="241"/>
      <c r="AP1282" s="241"/>
      <c r="AQ1282" s="241"/>
      <c r="AR1282" s="241"/>
      <c r="AS1282" s="241"/>
      <c r="AT1282" s="241"/>
      <c r="AU1282" s="241"/>
      <c r="AV1282" s="241"/>
      <c r="AW1282" s="241"/>
    </row>
    <row r="1283" spans="1:49" s="240" customFormat="1" ht="15" customHeight="1">
      <c r="A1283" s="241"/>
      <c r="B1283" s="241"/>
      <c r="C1283" s="241"/>
      <c r="D1283" s="241"/>
      <c r="E1283" s="241"/>
      <c r="F1283" s="241"/>
      <c r="G1283" s="241"/>
      <c r="H1283" s="241"/>
      <c r="I1283" s="241"/>
      <c r="J1283" s="241"/>
      <c r="K1283" s="241"/>
      <c r="L1283" s="241"/>
      <c r="M1283" s="241"/>
      <c r="N1283" s="241"/>
      <c r="O1283" s="241"/>
      <c r="P1283" s="241"/>
      <c r="Q1283" s="241"/>
      <c r="R1283" s="241"/>
      <c r="S1283" s="241"/>
      <c r="T1283" s="241"/>
      <c r="U1283" s="241"/>
      <c r="V1283" s="241"/>
      <c r="W1283" s="241"/>
      <c r="X1283" s="241"/>
      <c r="Y1283" s="241"/>
      <c r="Z1283" s="241"/>
      <c r="AA1283" s="241"/>
      <c r="AB1283" s="241"/>
      <c r="AC1283" s="241"/>
      <c r="AD1283" s="241"/>
      <c r="AE1283" s="241"/>
      <c r="AF1283" s="241"/>
      <c r="AG1283" s="241"/>
      <c r="AH1283" s="241"/>
      <c r="AI1283" s="241"/>
      <c r="AJ1283" s="241"/>
      <c r="AK1283" s="241"/>
      <c r="AL1283" s="241"/>
      <c r="AM1283" s="241"/>
      <c r="AN1283" s="241"/>
      <c r="AO1283" s="241"/>
      <c r="AP1283" s="241"/>
      <c r="AQ1283" s="241"/>
      <c r="AR1283" s="241"/>
      <c r="AS1283" s="241"/>
      <c r="AT1283" s="241"/>
      <c r="AU1283" s="241"/>
      <c r="AV1283" s="241"/>
      <c r="AW1283" s="241"/>
    </row>
    <row r="1284" spans="1:49" s="240" customFormat="1" ht="15" customHeight="1">
      <c r="A1284" s="241"/>
      <c r="B1284" s="241"/>
      <c r="C1284" s="241"/>
      <c r="D1284" s="241"/>
      <c r="E1284" s="241"/>
      <c r="F1284" s="241"/>
      <c r="G1284" s="241"/>
      <c r="H1284" s="241"/>
      <c r="I1284" s="241"/>
      <c r="J1284" s="241"/>
      <c r="K1284" s="241"/>
      <c r="L1284" s="241"/>
      <c r="M1284" s="241"/>
      <c r="N1284" s="241"/>
      <c r="O1284" s="241"/>
      <c r="P1284" s="241"/>
      <c r="Q1284" s="241"/>
      <c r="R1284" s="241"/>
      <c r="S1284" s="241"/>
      <c r="T1284" s="241"/>
      <c r="U1284" s="241"/>
      <c r="V1284" s="241"/>
      <c r="W1284" s="241"/>
      <c r="X1284" s="241"/>
      <c r="Y1284" s="241"/>
      <c r="Z1284" s="241"/>
      <c r="AA1284" s="241"/>
      <c r="AB1284" s="241"/>
      <c r="AC1284" s="241"/>
      <c r="AD1284" s="241"/>
      <c r="AE1284" s="241"/>
      <c r="AF1284" s="241"/>
      <c r="AG1284" s="241"/>
      <c r="AH1284" s="241"/>
      <c r="AI1284" s="241"/>
      <c r="AJ1284" s="241"/>
      <c r="AK1284" s="241"/>
      <c r="AL1284" s="241"/>
      <c r="AM1284" s="241"/>
      <c r="AN1284" s="241"/>
      <c r="AO1284" s="241"/>
      <c r="AP1284" s="241"/>
      <c r="AQ1284" s="241"/>
      <c r="AR1284" s="241"/>
      <c r="AS1284" s="241"/>
      <c r="AT1284" s="241"/>
      <c r="AU1284" s="241"/>
      <c r="AV1284" s="241"/>
      <c r="AW1284" s="241"/>
    </row>
    <row r="1285" spans="1:49" s="240" customFormat="1" ht="15" customHeight="1">
      <c r="A1285" s="241"/>
      <c r="B1285" s="241"/>
      <c r="C1285" s="241"/>
      <c r="D1285" s="241"/>
      <c r="E1285" s="241"/>
      <c r="F1285" s="241"/>
      <c r="G1285" s="241"/>
      <c r="H1285" s="241"/>
      <c r="I1285" s="241"/>
      <c r="J1285" s="241"/>
      <c r="K1285" s="241"/>
      <c r="L1285" s="241"/>
      <c r="M1285" s="241"/>
      <c r="N1285" s="241"/>
      <c r="O1285" s="241"/>
      <c r="P1285" s="241"/>
      <c r="Q1285" s="241"/>
      <c r="R1285" s="241"/>
      <c r="S1285" s="241"/>
      <c r="T1285" s="241"/>
      <c r="U1285" s="241"/>
      <c r="V1285" s="241"/>
      <c r="W1285" s="241"/>
      <c r="X1285" s="241"/>
      <c r="Y1285" s="241"/>
      <c r="Z1285" s="241"/>
      <c r="AA1285" s="241"/>
      <c r="AB1285" s="241"/>
      <c r="AC1285" s="241"/>
      <c r="AD1285" s="241"/>
      <c r="AE1285" s="241"/>
      <c r="AF1285" s="241"/>
      <c r="AG1285" s="241"/>
      <c r="AH1285" s="241"/>
      <c r="AI1285" s="241"/>
      <c r="AJ1285" s="241"/>
      <c r="AK1285" s="241"/>
      <c r="AL1285" s="241"/>
      <c r="AM1285" s="241"/>
      <c r="AN1285" s="241"/>
      <c r="AO1285" s="241"/>
      <c r="AP1285" s="241"/>
      <c r="AQ1285" s="241"/>
      <c r="AR1285" s="241"/>
      <c r="AS1285" s="241"/>
      <c r="AT1285" s="241"/>
      <c r="AU1285" s="241"/>
      <c r="AV1285" s="241"/>
      <c r="AW1285" s="241"/>
    </row>
    <row r="1286" spans="1:49" s="240" customFormat="1" ht="15" customHeight="1">
      <c r="A1286" s="241"/>
      <c r="B1286" s="241"/>
      <c r="C1286" s="241"/>
      <c r="D1286" s="241"/>
      <c r="E1286" s="241"/>
      <c r="F1286" s="241"/>
      <c r="G1286" s="241"/>
      <c r="H1286" s="241"/>
      <c r="I1286" s="241"/>
      <c r="J1286" s="241"/>
      <c r="K1286" s="241"/>
      <c r="L1286" s="241"/>
      <c r="M1286" s="241"/>
      <c r="N1286" s="241"/>
      <c r="O1286" s="241"/>
      <c r="P1286" s="241"/>
      <c r="Q1286" s="241"/>
      <c r="R1286" s="241"/>
      <c r="S1286" s="241"/>
      <c r="T1286" s="241"/>
      <c r="U1286" s="241"/>
      <c r="V1286" s="241"/>
      <c r="W1286" s="241"/>
      <c r="X1286" s="241"/>
      <c r="Y1286" s="241"/>
      <c r="Z1286" s="241"/>
      <c r="AA1286" s="241"/>
      <c r="AB1286" s="241"/>
      <c r="AC1286" s="241"/>
      <c r="AD1286" s="241"/>
      <c r="AE1286" s="241"/>
      <c r="AF1286" s="241"/>
      <c r="AG1286" s="241"/>
      <c r="AH1286" s="241"/>
      <c r="AI1286" s="241"/>
      <c r="AJ1286" s="241"/>
      <c r="AK1286" s="241"/>
      <c r="AL1286" s="241"/>
      <c r="AM1286" s="241"/>
      <c r="AN1286" s="241"/>
      <c r="AO1286" s="241"/>
      <c r="AP1286" s="241"/>
      <c r="AQ1286" s="241"/>
      <c r="AR1286" s="241"/>
      <c r="AS1286" s="241"/>
      <c r="AT1286" s="241"/>
      <c r="AU1286" s="241"/>
      <c r="AV1286" s="241"/>
      <c r="AW1286" s="241"/>
    </row>
    <row r="1287" spans="1:49" s="240" customFormat="1" ht="15" customHeight="1">
      <c r="A1287" s="241"/>
      <c r="B1287" s="241"/>
      <c r="C1287" s="241"/>
      <c r="D1287" s="241"/>
      <c r="E1287" s="241"/>
      <c r="F1287" s="241"/>
      <c r="G1287" s="241"/>
      <c r="H1287" s="241"/>
      <c r="I1287" s="241"/>
      <c r="J1287" s="241"/>
      <c r="K1287" s="241"/>
      <c r="L1287" s="241"/>
      <c r="M1287" s="241"/>
      <c r="N1287" s="241"/>
      <c r="O1287" s="241"/>
      <c r="P1287" s="241"/>
      <c r="Q1287" s="241"/>
      <c r="R1287" s="241"/>
      <c r="S1287" s="241"/>
      <c r="T1287" s="241"/>
      <c r="U1287" s="241"/>
      <c r="V1287" s="241"/>
      <c r="W1287" s="241"/>
      <c r="X1287" s="241"/>
      <c r="Y1287" s="241"/>
      <c r="Z1287" s="241"/>
      <c r="AA1287" s="241"/>
      <c r="AB1287" s="241"/>
      <c r="AC1287" s="241"/>
      <c r="AD1287" s="241"/>
      <c r="AE1287" s="241"/>
      <c r="AF1287" s="241"/>
      <c r="AG1287" s="241"/>
      <c r="AH1287" s="241"/>
      <c r="AI1287" s="241"/>
      <c r="AJ1287" s="241"/>
      <c r="AK1287" s="241"/>
      <c r="AL1287" s="241"/>
      <c r="AM1287" s="241"/>
      <c r="AN1287" s="241"/>
      <c r="AO1287" s="241"/>
      <c r="AP1287" s="241"/>
      <c r="AQ1287" s="241"/>
      <c r="AR1287" s="241"/>
      <c r="AS1287" s="241"/>
      <c r="AT1287" s="241"/>
      <c r="AU1287" s="241"/>
      <c r="AV1287" s="241"/>
      <c r="AW1287" s="241"/>
    </row>
    <row r="1288" spans="1:49" s="240" customFormat="1" ht="15" customHeight="1">
      <c r="A1288" s="241"/>
      <c r="B1288" s="241"/>
      <c r="C1288" s="241"/>
      <c r="D1288" s="241"/>
      <c r="E1288" s="241"/>
      <c r="F1288" s="241"/>
      <c r="G1288" s="241"/>
      <c r="H1288" s="241"/>
      <c r="I1288" s="241"/>
      <c r="J1288" s="241"/>
      <c r="K1288" s="241"/>
      <c r="L1288" s="241"/>
      <c r="M1288" s="241"/>
      <c r="N1288" s="241"/>
      <c r="O1288" s="241"/>
      <c r="P1288" s="241"/>
      <c r="Q1288" s="241"/>
      <c r="R1288" s="241"/>
      <c r="S1288" s="241"/>
      <c r="T1288" s="241"/>
      <c r="U1288" s="241"/>
      <c r="V1288" s="241"/>
      <c r="W1288" s="241"/>
      <c r="X1288" s="241"/>
      <c r="Y1288" s="241"/>
      <c r="Z1288" s="241"/>
      <c r="AA1288" s="241"/>
      <c r="AB1288" s="241"/>
      <c r="AC1288" s="241"/>
      <c r="AD1288" s="241"/>
      <c r="AE1288" s="241"/>
      <c r="AF1288" s="241"/>
      <c r="AG1288" s="241"/>
      <c r="AH1288" s="241"/>
      <c r="AI1288" s="241"/>
      <c r="AJ1288" s="241"/>
      <c r="AK1288" s="241"/>
      <c r="AL1288" s="241"/>
      <c r="AM1288" s="241"/>
      <c r="AN1288" s="241"/>
      <c r="AO1288" s="241"/>
      <c r="AP1288" s="241"/>
      <c r="AQ1288" s="241"/>
      <c r="AR1288" s="241"/>
      <c r="AS1288" s="241"/>
      <c r="AT1288" s="241"/>
      <c r="AU1288" s="241"/>
      <c r="AV1288" s="241"/>
      <c r="AW1288" s="241"/>
    </row>
    <row r="1289" spans="1:49" s="240" customFormat="1" ht="15" customHeight="1">
      <c r="A1289" s="241"/>
      <c r="B1289" s="241"/>
      <c r="C1289" s="241"/>
      <c r="D1289" s="241"/>
      <c r="E1289" s="241"/>
      <c r="F1289" s="241"/>
      <c r="G1289" s="241"/>
      <c r="H1289" s="241"/>
      <c r="I1289" s="241"/>
      <c r="J1289" s="241"/>
      <c r="K1289" s="241"/>
      <c r="L1289" s="241"/>
      <c r="M1289" s="241"/>
      <c r="N1289" s="241"/>
      <c r="O1289" s="241"/>
      <c r="P1289" s="241"/>
      <c r="Q1289" s="241"/>
      <c r="R1289" s="241"/>
      <c r="S1289" s="241"/>
      <c r="T1289" s="241"/>
      <c r="U1289" s="241"/>
      <c r="V1289" s="241"/>
      <c r="W1289" s="241"/>
      <c r="X1289" s="241"/>
      <c r="Y1289" s="241"/>
      <c r="Z1289" s="241"/>
      <c r="AA1289" s="241"/>
      <c r="AB1289" s="241"/>
      <c r="AC1289" s="241"/>
      <c r="AD1289" s="241"/>
      <c r="AE1289" s="241"/>
      <c r="AF1289" s="241"/>
      <c r="AG1289" s="241"/>
      <c r="AH1289" s="241"/>
      <c r="AI1289" s="241"/>
      <c r="AJ1289" s="241"/>
      <c r="AK1289" s="241"/>
      <c r="AL1289" s="241"/>
      <c r="AM1289" s="241"/>
      <c r="AN1289" s="241"/>
      <c r="AO1289" s="241"/>
      <c r="AP1289" s="241"/>
      <c r="AQ1289" s="241"/>
      <c r="AR1289" s="241"/>
      <c r="AS1289" s="241"/>
      <c r="AT1289" s="241"/>
      <c r="AU1289" s="241"/>
      <c r="AV1289" s="241"/>
      <c r="AW1289" s="241"/>
    </row>
    <row r="1290" spans="1:49" s="240" customFormat="1" ht="15" customHeight="1">
      <c r="A1290" s="241"/>
      <c r="B1290" s="241"/>
      <c r="C1290" s="241"/>
      <c r="D1290" s="241"/>
      <c r="E1290" s="241"/>
      <c r="F1290" s="241"/>
      <c r="G1290" s="241"/>
      <c r="H1290" s="241"/>
      <c r="I1290" s="241"/>
      <c r="J1290" s="241"/>
      <c r="K1290" s="241"/>
      <c r="L1290" s="241"/>
      <c r="M1290" s="241"/>
      <c r="N1290" s="241"/>
      <c r="O1290" s="241"/>
      <c r="P1290" s="241"/>
      <c r="Q1290" s="241"/>
      <c r="R1290" s="241"/>
      <c r="S1290" s="241"/>
      <c r="T1290" s="241"/>
      <c r="U1290" s="241"/>
      <c r="V1290" s="241"/>
      <c r="W1290" s="241"/>
      <c r="X1290" s="241"/>
      <c r="Y1290" s="241"/>
      <c r="Z1290" s="241"/>
      <c r="AA1290" s="241"/>
      <c r="AB1290" s="241"/>
      <c r="AC1290" s="241"/>
      <c r="AD1290" s="241"/>
      <c r="AE1290" s="241"/>
      <c r="AF1290" s="241"/>
      <c r="AG1290" s="241"/>
      <c r="AH1290" s="241"/>
      <c r="AI1290" s="241"/>
      <c r="AJ1290" s="241"/>
      <c r="AK1290" s="241"/>
      <c r="AL1290" s="241"/>
      <c r="AM1290" s="241"/>
      <c r="AN1290" s="241"/>
      <c r="AO1290" s="241"/>
      <c r="AP1290" s="241"/>
      <c r="AQ1290" s="241"/>
      <c r="AR1290" s="241"/>
      <c r="AS1290" s="241"/>
      <c r="AT1290" s="241"/>
      <c r="AU1290" s="241"/>
      <c r="AV1290" s="241"/>
      <c r="AW1290" s="241"/>
    </row>
    <row r="1291" spans="1:49" s="240" customFormat="1" ht="15" customHeight="1">
      <c r="A1291" s="241"/>
      <c r="B1291" s="241"/>
      <c r="C1291" s="241"/>
      <c r="D1291" s="241"/>
      <c r="E1291" s="241"/>
      <c r="F1291" s="241"/>
      <c r="G1291" s="241"/>
      <c r="H1291" s="241"/>
      <c r="I1291" s="241"/>
      <c r="J1291" s="241"/>
      <c r="K1291" s="241"/>
      <c r="L1291" s="241"/>
      <c r="M1291" s="241"/>
      <c r="N1291" s="241"/>
      <c r="O1291" s="241"/>
      <c r="P1291" s="241"/>
      <c r="Q1291" s="241"/>
      <c r="R1291" s="241"/>
      <c r="S1291" s="241"/>
      <c r="T1291" s="241"/>
      <c r="U1291" s="241"/>
      <c r="V1291" s="241"/>
      <c r="W1291" s="241"/>
      <c r="X1291" s="241"/>
      <c r="Y1291" s="241"/>
      <c r="Z1291" s="241"/>
      <c r="AA1291" s="241"/>
      <c r="AB1291" s="241"/>
      <c r="AC1291" s="241"/>
      <c r="AD1291" s="241"/>
      <c r="AE1291" s="241"/>
      <c r="AF1291" s="241"/>
      <c r="AG1291" s="241"/>
      <c r="AH1291" s="241"/>
      <c r="AI1291" s="241"/>
      <c r="AJ1291" s="241"/>
      <c r="AK1291" s="241"/>
      <c r="AL1291" s="241"/>
      <c r="AM1291" s="241"/>
      <c r="AN1291" s="241"/>
      <c r="AO1291" s="241"/>
      <c r="AP1291" s="241"/>
      <c r="AQ1291" s="241"/>
      <c r="AR1291" s="241"/>
      <c r="AS1291" s="241"/>
      <c r="AT1291" s="241"/>
      <c r="AU1291" s="241"/>
      <c r="AV1291" s="241"/>
      <c r="AW1291" s="241"/>
    </row>
    <row r="1292" spans="1:49" s="240" customFormat="1" ht="15" customHeight="1">
      <c r="A1292" s="241"/>
      <c r="B1292" s="241"/>
      <c r="C1292" s="241"/>
      <c r="D1292" s="241"/>
      <c r="E1292" s="241"/>
      <c r="F1292" s="241"/>
      <c r="G1292" s="241"/>
      <c r="H1292" s="241"/>
      <c r="I1292" s="241"/>
      <c r="J1292" s="241"/>
      <c r="K1292" s="241"/>
      <c r="L1292" s="241"/>
      <c r="M1292" s="241"/>
      <c r="N1292" s="241"/>
      <c r="O1292" s="241"/>
      <c r="P1292" s="241"/>
      <c r="Q1292" s="241"/>
      <c r="R1292" s="241"/>
      <c r="S1292" s="241"/>
      <c r="T1292" s="241"/>
      <c r="U1292" s="241"/>
      <c r="V1292" s="241"/>
      <c r="W1292" s="241"/>
      <c r="X1292" s="241"/>
      <c r="Y1292" s="241"/>
      <c r="Z1292" s="241"/>
      <c r="AA1292" s="241"/>
      <c r="AB1292" s="241"/>
      <c r="AC1292" s="241"/>
      <c r="AD1292" s="241"/>
      <c r="AE1292" s="241"/>
      <c r="AF1292" s="241"/>
      <c r="AG1292" s="241"/>
      <c r="AH1292" s="241"/>
      <c r="AI1292" s="241"/>
      <c r="AJ1292" s="241"/>
      <c r="AK1292" s="241"/>
      <c r="AL1292" s="241"/>
      <c r="AM1292" s="241"/>
      <c r="AN1292" s="241"/>
      <c r="AO1292" s="241"/>
      <c r="AP1292" s="241"/>
      <c r="AQ1292" s="241"/>
      <c r="AR1292" s="241"/>
      <c r="AS1292" s="241"/>
      <c r="AT1292" s="241"/>
      <c r="AU1292" s="241"/>
      <c r="AV1292" s="241"/>
      <c r="AW1292" s="241"/>
    </row>
    <row r="1293" spans="1:49" s="240" customFormat="1" ht="15" customHeight="1">
      <c r="A1293" s="241"/>
      <c r="B1293" s="241"/>
      <c r="C1293" s="241"/>
      <c r="D1293" s="241"/>
      <c r="E1293" s="241"/>
      <c r="F1293" s="241"/>
      <c r="G1293" s="241"/>
      <c r="H1293" s="241"/>
      <c r="I1293" s="241"/>
      <c r="J1293" s="241"/>
      <c r="K1293" s="241"/>
      <c r="L1293" s="241"/>
      <c r="M1293" s="241"/>
      <c r="N1293" s="241"/>
      <c r="O1293" s="241"/>
      <c r="P1293" s="241"/>
      <c r="Q1293" s="241"/>
      <c r="R1293" s="241"/>
      <c r="S1293" s="241"/>
      <c r="T1293" s="241"/>
      <c r="U1293" s="241"/>
      <c r="V1293" s="241"/>
      <c r="W1293" s="241"/>
      <c r="X1293" s="241"/>
      <c r="Y1293" s="241"/>
      <c r="Z1293" s="241"/>
      <c r="AA1293" s="241"/>
      <c r="AB1293" s="241"/>
      <c r="AC1293" s="241"/>
      <c r="AD1293" s="241"/>
      <c r="AE1293" s="241"/>
      <c r="AF1293" s="241"/>
      <c r="AG1293" s="241"/>
      <c r="AH1293" s="241"/>
      <c r="AI1293" s="241"/>
      <c r="AJ1293" s="241"/>
      <c r="AK1293" s="241"/>
      <c r="AL1293" s="241"/>
      <c r="AM1293" s="241"/>
      <c r="AN1293" s="241"/>
      <c r="AO1293" s="241"/>
      <c r="AP1293" s="241"/>
      <c r="AQ1293" s="241"/>
      <c r="AR1293" s="241"/>
      <c r="AS1293" s="241"/>
      <c r="AT1293" s="241"/>
      <c r="AU1293" s="241"/>
      <c r="AV1293" s="241"/>
      <c r="AW1293" s="241"/>
    </row>
    <row r="1294" spans="1:49" s="240" customFormat="1" ht="15" customHeight="1">
      <c r="A1294" s="241"/>
      <c r="B1294" s="241"/>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s="241"/>
      <c r="AG1294" s="241"/>
      <c r="AH1294" s="241"/>
      <c r="AI1294" s="241"/>
      <c r="AJ1294" s="241"/>
      <c r="AK1294" s="241"/>
      <c r="AL1294" s="241"/>
      <c r="AM1294" s="241"/>
      <c r="AN1294" s="241"/>
      <c r="AO1294" s="241"/>
      <c r="AP1294" s="241"/>
      <c r="AQ1294" s="241"/>
      <c r="AR1294" s="241"/>
      <c r="AS1294" s="241"/>
      <c r="AT1294" s="241"/>
      <c r="AU1294" s="241"/>
      <c r="AV1294" s="241"/>
      <c r="AW1294" s="241"/>
    </row>
    <row r="1295" spans="1:49" s="240" customFormat="1" ht="15" customHeight="1">
      <c r="A1295" s="241"/>
      <c r="B1295" s="241"/>
      <c r="C1295" s="241"/>
      <c r="D1295" s="241"/>
      <c r="E1295" s="241"/>
      <c r="F1295" s="241"/>
      <c r="G1295" s="241"/>
      <c r="H1295" s="241"/>
      <c r="I1295" s="241"/>
      <c r="J1295" s="241"/>
      <c r="K1295" s="241"/>
      <c r="L1295" s="241"/>
      <c r="M1295" s="241"/>
      <c r="N1295" s="241"/>
      <c r="O1295" s="241"/>
      <c r="P1295" s="241"/>
      <c r="Q1295" s="241"/>
      <c r="R1295" s="241"/>
      <c r="S1295" s="241"/>
      <c r="T1295" s="241"/>
      <c r="U1295" s="241"/>
      <c r="V1295" s="241"/>
      <c r="W1295" s="241"/>
      <c r="X1295" s="241"/>
      <c r="Y1295" s="241"/>
      <c r="Z1295" s="241"/>
      <c r="AA1295" s="241"/>
      <c r="AB1295" s="241"/>
      <c r="AC1295" s="241"/>
      <c r="AD1295" s="241"/>
      <c r="AE1295" s="241"/>
      <c r="AF1295" s="241"/>
      <c r="AG1295" s="241"/>
      <c r="AH1295" s="241"/>
      <c r="AI1295" s="241"/>
      <c r="AJ1295" s="241"/>
      <c r="AK1295" s="241"/>
      <c r="AL1295" s="241"/>
      <c r="AM1295" s="241"/>
      <c r="AN1295" s="241"/>
      <c r="AO1295" s="241"/>
      <c r="AP1295" s="241"/>
      <c r="AQ1295" s="241"/>
      <c r="AR1295" s="241"/>
      <c r="AS1295" s="241"/>
      <c r="AT1295" s="241"/>
      <c r="AU1295" s="241"/>
      <c r="AV1295" s="241"/>
      <c r="AW1295" s="241"/>
    </row>
    <row r="1296" spans="1:49" s="240" customFormat="1" ht="15" customHeight="1">
      <c r="A1296" s="241"/>
      <c r="B1296" s="241"/>
      <c r="C1296" s="241"/>
      <c r="D1296" s="241"/>
      <c r="E1296" s="241"/>
      <c r="F1296" s="241"/>
      <c r="G1296" s="241"/>
      <c r="H1296" s="241"/>
      <c r="I1296" s="241"/>
      <c r="J1296" s="241"/>
      <c r="K1296" s="241"/>
      <c r="L1296" s="241"/>
      <c r="M1296" s="241"/>
      <c r="N1296" s="241"/>
      <c r="O1296" s="241"/>
      <c r="P1296" s="241"/>
      <c r="Q1296" s="241"/>
      <c r="R1296" s="241"/>
      <c r="S1296" s="241"/>
      <c r="T1296" s="241"/>
      <c r="U1296" s="241"/>
      <c r="V1296" s="241"/>
      <c r="W1296" s="241"/>
      <c r="X1296" s="241"/>
      <c r="Y1296" s="241"/>
      <c r="Z1296" s="241"/>
      <c r="AA1296" s="241"/>
      <c r="AB1296" s="241"/>
      <c r="AC1296" s="241"/>
      <c r="AD1296" s="241"/>
      <c r="AE1296" s="241"/>
      <c r="AF1296" s="241"/>
      <c r="AG1296" s="241"/>
      <c r="AH1296" s="241"/>
      <c r="AI1296" s="241"/>
      <c r="AJ1296" s="241"/>
      <c r="AK1296" s="241"/>
      <c r="AL1296" s="241"/>
      <c r="AM1296" s="241"/>
      <c r="AN1296" s="241"/>
      <c r="AO1296" s="241"/>
      <c r="AP1296" s="241"/>
      <c r="AQ1296" s="241"/>
      <c r="AR1296" s="241"/>
      <c r="AS1296" s="241"/>
      <c r="AT1296" s="241"/>
      <c r="AU1296" s="241"/>
      <c r="AV1296" s="241"/>
      <c r="AW1296" s="241"/>
    </row>
    <row r="1297" spans="1:49" s="240" customFormat="1" ht="15" customHeight="1">
      <c r="A1297" s="241"/>
      <c r="B1297" s="241"/>
      <c r="C1297" s="241"/>
      <c r="D1297" s="241"/>
      <c r="E1297" s="241"/>
      <c r="F1297" s="241"/>
      <c r="G1297" s="241"/>
      <c r="H1297" s="241"/>
      <c r="I1297" s="241"/>
      <c r="J1297" s="241"/>
      <c r="K1297" s="241"/>
      <c r="L1297" s="241"/>
      <c r="M1297" s="241"/>
      <c r="N1297" s="241"/>
      <c r="O1297" s="241"/>
      <c r="P1297" s="241"/>
      <c r="Q1297" s="241"/>
      <c r="R1297" s="241"/>
      <c r="S1297" s="241"/>
      <c r="T1297" s="241"/>
      <c r="U1297" s="241"/>
      <c r="V1297" s="241"/>
      <c r="W1297" s="241"/>
      <c r="X1297" s="241"/>
      <c r="Y1297" s="241"/>
      <c r="Z1297" s="241"/>
      <c r="AA1297" s="241"/>
      <c r="AB1297" s="241"/>
      <c r="AC1297" s="241"/>
      <c r="AD1297" s="241"/>
      <c r="AE1297" s="241"/>
      <c r="AF1297" s="241"/>
      <c r="AG1297" s="241"/>
      <c r="AH1297" s="241"/>
      <c r="AI1297" s="241"/>
      <c r="AJ1297" s="241"/>
      <c r="AK1297" s="241"/>
      <c r="AL1297" s="241"/>
      <c r="AM1297" s="241"/>
      <c r="AN1297" s="241"/>
      <c r="AO1297" s="241"/>
      <c r="AP1297" s="241"/>
      <c r="AQ1297" s="241"/>
      <c r="AR1297" s="241"/>
      <c r="AS1297" s="241"/>
      <c r="AT1297" s="241"/>
      <c r="AU1297" s="241"/>
      <c r="AV1297" s="241"/>
      <c r="AW1297" s="241"/>
    </row>
    <row r="1298" spans="1:49" s="240" customFormat="1" ht="15" customHeight="1">
      <c r="A1298" s="241"/>
      <c r="B1298" s="241"/>
      <c r="C1298" s="241"/>
      <c r="D1298" s="241"/>
      <c r="E1298" s="241"/>
      <c r="F1298" s="241"/>
      <c r="G1298" s="241"/>
      <c r="H1298" s="241"/>
      <c r="I1298" s="241"/>
      <c r="J1298" s="241"/>
      <c r="K1298" s="241"/>
      <c r="L1298" s="241"/>
      <c r="M1298" s="241"/>
      <c r="N1298" s="241"/>
      <c r="O1298" s="241"/>
      <c r="P1298" s="241"/>
      <c r="Q1298" s="241"/>
      <c r="R1298" s="241"/>
      <c r="S1298" s="241"/>
      <c r="T1298" s="241"/>
      <c r="U1298" s="241"/>
      <c r="V1298" s="241"/>
      <c r="W1298" s="241"/>
      <c r="X1298" s="241"/>
      <c r="Y1298" s="241"/>
      <c r="Z1298" s="241"/>
      <c r="AA1298" s="241"/>
      <c r="AB1298" s="241"/>
      <c r="AC1298" s="241"/>
      <c r="AD1298" s="241"/>
      <c r="AE1298" s="241"/>
      <c r="AF1298" s="241"/>
      <c r="AG1298" s="241"/>
      <c r="AH1298" s="241"/>
      <c r="AI1298" s="241"/>
      <c r="AJ1298" s="241"/>
      <c r="AK1298" s="241"/>
      <c r="AL1298" s="241"/>
      <c r="AM1298" s="241"/>
      <c r="AN1298" s="241"/>
      <c r="AO1298" s="241"/>
      <c r="AP1298" s="241"/>
      <c r="AQ1298" s="241"/>
      <c r="AR1298" s="241"/>
      <c r="AS1298" s="241"/>
      <c r="AT1298" s="241"/>
      <c r="AU1298" s="241"/>
      <c r="AV1298" s="241"/>
      <c r="AW1298" s="241"/>
    </row>
    <row r="1299" spans="1:49" s="240" customFormat="1" ht="15" customHeight="1">
      <c r="A1299" s="241"/>
      <c r="B1299" s="241"/>
      <c r="C1299" s="241"/>
      <c r="D1299" s="241"/>
      <c r="E1299" s="241"/>
      <c r="F1299" s="241"/>
      <c r="G1299" s="241"/>
      <c r="H1299" s="241"/>
      <c r="I1299" s="241"/>
      <c r="J1299" s="241"/>
      <c r="K1299" s="241"/>
      <c r="L1299" s="241"/>
      <c r="M1299" s="241"/>
      <c r="N1299" s="241"/>
      <c r="O1299" s="241"/>
      <c r="P1299" s="241"/>
      <c r="Q1299" s="241"/>
      <c r="R1299" s="241"/>
      <c r="S1299" s="241"/>
      <c r="T1299" s="241"/>
      <c r="U1299" s="241"/>
      <c r="V1299" s="241"/>
      <c r="W1299" s="241"/>
      <c r="X1299" s="241"/>
      <c r="Y1299" s="241"/>
      <c r="Z1299" s="241"/>
      <c r="AA1299" s="241"/>
      <c r="AB1299" s="241"/>
      <c r="AC1299" s="241"/>
      <c r="AD1299" s="241"/>
      <c r="AE1299" s="241"/>
      <c r="AF1299" s="241"/>
      <c r="AG1299" s="241"/>
      <c r="AH1299" s="241"/>
      <c r="AI1299" s="241"/>
      <c r="AJ1299" s="241"/>
      <c r="AK1299" s="241"/>
      <c r="AL1299" s="241"/>
      <c r="AM1299" s="241"/>
      <c r="AN1299" s="241"/>
      <c r="AO1299" s="241"/>
      <c r="AP1299" s="241"/>
      <c r="AQ1299" s="241"/>
      <c r="AR1299" s="241"/>
      <c r="AS1299" s="241"/>
      <c r="AT1299" s="241"/>
      <c r="AU1299" s="241"/>
      <c r="AV1299" s="241"/>
      <c r="AW1299" s="241"/>
    </row>
    <row r="1300" spans="1:49" s="240" customFormat="1" ht="15" customHeight="1">
      <c r="A1300" s="241"/>
      <c r="B1300" s="241"/>
      <c r="C1300" s="241"/>
      <c r="D1300" s="241"/>
      <c r="E1300" s="241"/>
      <c r="F1300" s="241"/>
      <c r="G1300" s="241"/>
      <c r="H1300" s="241"/>
      <c r="I1300" s="241"/>
      <c r="J1300" s="241"/>
      <c r="K1300" s="241"/>
      <c r="L1300" s="241"/>
      <c r="M1300" s="241"/>
      <c r="N1300" s="241"/>
      <c r="O1300" s="241"/>
      <c r="P1300" s="241"/>
      <c r="Q1300" s="241"/>
      <c r="R1300" s="241"/>
      <c r="S1300" s="241"/>
      <c r="T1300" s="241"/>
      <c r="U1300" s="241"/>
      <c r="V1300" s="241"/>
      <c r="W1300" s="241"/>
      <c r="X1300" s="241"/>
      <c r="Y1300" s="241"/>
      <c r="Z1300" s="241"/>
      <c r="AA1300" s="241"/>
      <c r="AB1300" s="241"/>
      <c r="AC1300" s="241"/>
      <c r="AD1300" s="241"/>
      <c r="AE1300" s="241"/>
      <c r="AF1300" s="241"/>
      <c r="AG1300" s="241"/>
      <c r="AH1300" s="241"/>
      <c r="AI1300" s="241"/>
      <c r="AJ1300" s="241"/>
      <c r="AK1300" s="241"/>
      <c r="AL1300" s="241"/>
      <c r="AM1300" s="241"/>
      <c r="AN1300" s="241"/>
      <c r="AO1300" s="241"/>
      <c r="AP1300" s="241"/>
      <c r="AQ1300" s="241"/>
      <c r="AR1300" s="241"/>
      <c r="AS1300" s="241"/>
      <c r="AT1300" s="241"/>
      <c r="AU1300" s="241"/>
      <c r="AV1300" s="241"/>
      <c r="AW1300" s="241"/>
    </row>
    <row r="1301" spans="1:49" s="240" customFormat="1" ht="15" customHeight="1">
      <c r="A1301" s="241"/>
      <c r="B1301" s="241"/>
      <c r="C1301" s="241"/>
      <c r="D1301" s="241"/>
      <c r="E1301" s="241"/>
      <c r="F1301" s="241"/>
      <c r="G1301" s="241"/>
      <c r="H1301" s="241"/>
      <c r="I1301" s="241"/>
      <c r="J1301" s="241"/>
      <c r="K1301" s="241"/>
      <c r="L1301" s="241"/>
      <c r="M1301" s="241"/>
      <c r="N1301" s="241"/>
      <c r="O1301" s="241"/>
      <c r="P1301" s="241"/>
      <c r="Q1301" s="241"/>
      <c r="R1301" s="241"/>
      <c r="S1301" s="241"/>
      <c r="T1301" s="241"/>
      <c r="U1301" s="241"/>
      <c r="V1301" s="241"/>
      <c r="W1301" s="241"/>
      <c r="X1301" s="241"/>
      <c r="Y1301" s="241"/>
      <c r="Z1301" s="241"/>
      <c r="AA1301" s="241"/>
      <c r="AB1301" s="241"/>
      <c r="AC1301" s="241"/>
      <c r="AD1301" s="241"/>
      <c r="AE1301" s="241"/>
      <c r="AF1301" s="241"/>
      <c r="AG1301" s="241"/>
      <c r="AH1301" s="241"/>
      <c r="AI1301" s="241"/>
      <c r="AJ1301" s="241"/>
      <c r="AK1301" s="241"/>
      <c r="AL1301" s="241"/>
      <c r="AM1301" s="241"/>
      <c r="AN1301" s="241"/>
      <c r="AO1301" s="241"/>
      <c r="AP1301" s="241"/>
      <c r="AQ1301" s="241"/>
      <c r="AR1301" s="241"/>
      <c r="AS1301" s="241"/>
      <c r="AT1301" s="241"/>
      <c r="AU1301" s="241"/>
      <c r="AV1301" s="241"/>
      <c r="AW1301" s="241"/>
    </row>
    <row r="1302" spans="1:49" s="240" customFormat="1" ht="15" customHeight="1">
      <c r="A1302" s="241"/>
      <c r="B1302" s="241"/>
      <c r="C1302" s="241"/>
      <c r="D1302" s="241"/>
      <c r="E1302" s="241"/>
      <c r="F1302" s="241"/>
      <c r="G1302" s="241"/>
      <c r="H1302" s="241"/>
      <c r="I1302" s="241"/>
      <c r="J1302" s="241"/>
      <c r="K1302" s="241"/>
      <c r="L1302" s="241"/>
      <c r="M1302" s="241"/>
      <c r="N1302" s="241"/>
      <c r="O1302" s="241"/>
      <c r="P1302" s="241"/>
      <c r="Q1302" s="241"/>
      <c r="R1302" s="241"/>
      <c r="S1302" s="241"/>
      <c r="T1302" s="241"/>
      <c r="U1302" s="241"/>
      <c r="V1302" s="241"/>
      <c r="W1302" s="241"/>
      <c r="X1302" s="241"/>
      <c r="Y1302" s="241"/>
      <c r="Z1302" s="241"/>
      <c r="AA1302" s="241"/>
      <c r="AB1302" s="241"/>
      <c r="AC1302" s="241"/>
      <c r="AD1302" s="241"/>
      <c r="AE1302" s="241"/>
      <c r="AF1302" s="241"/>
      <c r="AG1302" s="241"/>
      <c r="AH1302" s="241"/>
      <c r="AI1302" s="241"/>
      <c r="AJ1302" s="241"/>
      <c r="AK1302" s="241"/>
      <c r="AL1302" s="241"/>
      <c r="AM1302" s="241"/>
      <c r="AN1302" s="241"/>
      <c r="AO1302" s="241"/>
      <c r="AP1302" s="241"/>
      <c r="AQ1302" s="241"/>
      <c r="AR1302" s="241"/>
      <c r="AS1302" s="241"/>
      <c r="AT1302" s="241"/>
      <c r="AU1302" s="241"/>
      <c r="AV1302" s="241"/>
      <c r="AW1302" s="241"/>
    </row>
    <row r="1303" spans="1:49" s="240" customFormat="1" ht="15" customHeight="1">
      <c r="A1303" s="241"/>
      <c r="B1303" s="241"/>
      <c r="C1303" s="241"/>
      <c r="D1303" s="241"/>
      <c r="E1303" s="241"/>
      <c r="F1303" s="241"/>
      <c r="G1303" s="241"/>
      <c r="H1303" s="241"/>
      <c r="I1303" s="241"/>
      <c r="J1303" s="241"/>
      <c r="K1303" s="241"/>
      <c r="L1303" s="241"/>
      <c r="M1303" s="241"/>
      <c r="N1303" s="241"/>
      <c r="O1303" s="241"/>
      <c r="P1303" s="241"/>
      <c r="Q1303" s="241"/>
      <c r="R1303" s="241"/>
      <c r="S1303" s="241"/>
      <c r="T1303" s="241"/>
      <c r="U1303" s="241"/>
      <c r="V1303" s="241"/>
      <c r="W1303" s="241"/>
      <c r="X1303" s="241"/>
      <c r="Y1303" s="241"/>
      <c r="Z1303" s="241"/>
      <c r="AA1303" s="241"/>
      <c r="AB1303" s="241"/>
      <c r="AC1303" s="241"/>
      <c r="AD1303" s="241"/>
      <c r="AE1303" s="241"/>
      <c r="AF1303" s="241"/>
      <c r="AG1303" s="241"/>
      <c r="AH1303" s="241"/>
      <c r="AI1303" s="241"/>
      <c r="AJ1303" s="241"/>
      <c r="AK1303" s="241"/>
      <c r="AL1303" s="241"/>
      <c r="AM1303" s="241"/>
      <c r="AN1303" s="241"/>
      <c r="AO1303" s="241"/>
      <c r="AP1303" s="241"/>
      <c r="AQ1303" s="241"/>
      <c r="AR1303" s="241"/>
      <c r="AS1303" s="241"/>
      <c r="AT1303" s="241"/>
      <c r="AU1303" s="241"/>
      <c r="AV1303" s="241"/>
      <c r="AW1303" s="241"/>
    </row>
    <row r="1304" spans="1:49" s="240" customFormat="1" ht="15" customHeight="1">
      <c r="A1304" s="241"/>
      <c r="B1304" s="241"/>
      <c r="C1304" s="241"/>
      <c r="D1304" s="241"/>
      <c r="E1304" s="241"/>
      <c r="F1304" s="241"/>
      <c r="G1304" s="241"/>
      <c r="H1304" s="241"/>
      <c r="I1304" s="241"/>
      <c r="J1304" s="241"/>
      <c r="K1304" s="241"/>
      <c r="L1304" s="241"/>
      <c r="M1304" s="241"/>
      <c r="N1304" s="241"/>
      <c r="O1304" s="241"/>
      <c r="P1304" s="241"/>
      <c r="Q1304" s="241"/>
      <c r="R1304" s="241"/>
      <c r="S1304" s="241"/>
      <c r="T1304" s="241"/>
      <c r="U1304" s="241"/>
      <c r="V1304" s="241"/>
      <c r="W1304" s="241"/>
      <c r="X1304" s="241"/>
      <c r="Y1304" s="241"/>
      <c r="Z1304" s="241"/>
      <c r="AA1304" s="241"/>
      <c r="AB1304" s="241"/>
      <c r="AC1304" s="241"/>
      <c r="AD1304" s="241"/>
      <c r="AE1304" s="241"/>
      <c r="AF1304" s="241"/>
      <c r="AG1304" s="241"/>
      <c r="AH1304" s="241"/>
      <c r="AI1304" s="241"/>
      <c r="AJ1304" s="241"/>
      <c r="AK1304" s="241"/>
      <c r="AL1304" s="241"/>
      <c r="AM1304" s="241"/>
      <c r="AN1304" s="241"/>
      <c r="AO1304" s="241"/>
      <c r="AP1304" s="241"/>
      <c r="AQ1304" s="241"/>
      <c r="AR1304" s="241"/>
      <c r="AS1304" s="241"/>
      <c r="AT1304" s="241"/>
      <c r="AU1304" s="241"/>
      <c r="AV1304" s="241"/>
      <c r="AW1304" s="241"/>
    </row>
    <row r="1305" spans="1:49" s="240" customFormat="1" ht="15" customHeight="1">
      <c r="A1305" s="241"/>
      <c r="B1305" s="241"/>
      <c r="C1305" s="241"/>
      <c r="D1305" s="241"/>
      <c r="E1305" s="241"/>
      <c r="F1305" s="241"/>
      <c r="G1305" s="241"/>
      <c r="H1305" s="241"/>
      <c r="I1305" s="241"/>
      <c r="J1305" s="241"/>
      <c r="K1305" s="241"/>
      <c r="L1305" s="241"/>
      <c r="M1305" s="241"/>
      <c r="N1305" s="241"/>
      <c r="O1305" s="241"/>
      <c r="P1305" s="241"/>
      <c r="Q1305" s="241"/>
      <c r="R1305" s="241"/>
      <c r="S1305" s="241"/>
      <c r="T1305" s="241"/>
      <c r="U1305" s="241"/>
      <c r="V1305" s="241"/>
      <c r="W1305" s="241"/>
      <c r="X1305" s="241"/>
      <c r="Y1305" s="241"/>
      <c r="Z1305" s="241"/>
      <c r="AA1305" s="241"/>
      <c r="AB1305" s="241"/>
      <c r="AC1305" s="241"/>
      <c r="AD1305" s="241"/>
      <c r="AE1305" s="241"/>
      <c r="AF1305" s="241"/>
      <c r="AG1305" s="241"/>
      <c r="AH1305" s="241"/>
      <c r="AI1305" s="241"/>
      <c r="AJ1305" s="241"/>
      <c r="AK1305" s="241"/>
      <c r="AL1305" s="241"/>
      <c r="AM1305" s="241"/>
      <c r="AN1305" s="241"/>
      <c r="AO1305" s="241"/>
      <c r="AP1305" s="241"/>
      <c r="AQ1305" s="241"/>
      <c r="AR1305" s="241"/>
      <c r="AS1305" s="241"/>
      <c r="AT1305" s="241"/>
      <c r="AU1305" s="241"/>
      <c r="AV1305" s="241"/>
      <c r="AW1305" s="241"/>
    </row>
    <row r="1306" spans="1:49" s="240" customFormat="1" ht="15" customHeight="1">
      <c r="A1306" s="241"/>
      <c r="B1306" s="241"/>
      <c r="C1306" s="241"/>
      <c r="D1306" s="241"/>
      <c r="E1306" s="241"/>
      <c r="F1306" s="241"/>
      <c r="G1306" s="241"/>
      <c r="H1306" s="241"/>
      <c r="I1306" s="241"/>
      <c r="J1306" s="241"/>
      <c r="K1306" s="241"/>
      <c r="L1306" s="241"/>
      <c r="M1306" s="241"/>
      <c r="N1306" s="241"/>
      <c r="O1306" s="241"/>
      <c r="P1306" s="241"/>
      <c r="Q1306" s="241"/>
      <c r="R1306" s="241"/>
      <c r="S1306" s="241"/>
      <c r="T1306" s="241"/>
      <c r="U1306" s="241"/>
      <c r="V1306" s="241"/>
      <c r="W1306" s="241"/>
      <c r="X1306" s="241"/>
      <c r="Y1306" s="241"/>
      <c r="Z1306" s="241"/>
      <c r="AA1306" s="241"/>
      <c r="AB1306" s="241"/>
      <c r="AC1306" s="241"/>
      <c r="AD1306" s="241"/>
      <c r="AE1306" s="241"/>
      <c r="AF1306" s="241"/>
      <c r="AG1306" s="241"/>
      <c r="AH1306" s="241"/>
      <c r="AI1306" s="241"/>
      <c r="AJ1306" s="241"/>
      <c r="AK1306" s="241"/>
      <c r="AL1306" s="241"/>
      <c r="AM1306" s="241"/>
      <c r="AN1306" s="241"/>
      <c r="AO1306" s="241"/>
      <c r="AP1306" s="241"/>
      <c r="AQ1306" s="241"/>
      <c r="AR1306" s="241"/>
      <c r="AS1306" s="241"/>
      <c r="AT1306" s="241"/>
      <c r="AU1306" s="241"/>
      <c r="AV1306" s="241"/>
      <c r="AW1306" s="241"/>
    </row>
    <row r="1307" spans="1:49" s="240" customFormat="1" ht="15" customHeight="1">
      <c r="A1307" s="241"/>
      <c r="B1307" s="241"/>
      <c r="C1307" s="241"/>
      <c r="D1307" s="241"/>
      <c r="E1307" s="241"/>
      <c r="F1307" s="241"/>
      <c r="G1307" s="241"/>
      <c r="H1307" s="241"/>
      <c r="I1307" s="241"/>
      <c r="J1307" s="241"/>
      <c r="K1307" s="241"/>
      <c r="L1307" s="241"/>
      <c r="M1307" s="241"/>
      <c r="N1307" s="241"/>
      <c r="O1307" s="241"/>
      <c r="P1307" s="241"/>
      <c r="Q1307" s="241"/>
      <c r="R1307" s="241"/>
      <c r="S1307" s="241"/>
      <c r="T1307" s="241"/>
      <c r="U1307" s="241"/>
      <c r="V1307" s="241"/>
      <c r="W1307" s="241"/>
      <c r="X1307" s="241"/>
      <c r="Y1307" s="241"/>
      <c r="Z1307" s="241"/>
      <c r="AA1307" s="241"/>
      <c r="AB1307" s="241"/>
      <c r="AC1307" s="241"/>
      <c r="AD1307" s="241"/>
      <c r="AE1307" s="241"/>
      <c r="AF1307" s="241"/>
      <c r="AG1307" s="241"/>
      <c r="AH1307" s="241"/>
      <c r="AI1307" s="241"/>
      <c r="AJ1307" s="241"/>
      <c r="AK1307" s="241"/>
      <c r="AL1307" s="241"/>
      <c r="AM1307" s="241"/>
      <c r="AN1307" s="241"/>
      <c r="AO1307" s="241"/>
      <c r="AP1307" s="241"/>
      <c r="AQ1307" s="241"/>
      <c r="AR1307" s="241"/>
      <c r="AS1307" s="241"/>
      <c r="AT1307" s="241"/>
      <c r="AU1307" s="241"/>
      <c r="AV1307" s="241"/>
      <c r="AW1307" s="241"/>
    </row>
    <row r="1308" spans="1:49" s="240" customFormat="1" ht="15" customHeight="1">
      <c r="A1308" s="241"/>
      <c r="B1308" s="241"/>
      <c r="C1308" s="241"/>
      <c r="D1308" s="241"/>
      <c r="E1308" s="241"/>
      <c r="F1308" s="241"/>
      <c r="G1308" s="241"/>
      <c r="H1308" s="241"/>
      <c r="I1308" s="241"/>
      <c r="J1308" s="241"/>
      <c r="K1308" s="241"/>
      <c r="L1308" s="241"/>
      <c r="M1308" s="241"/>
      <c r="N1308" s="241"/>
      <c r="O1308" s="241"/>
      <c r="P1308" s="241"/>
      <c r="Q1308" s="241"/>
      <c r="R1308" s="241"/>
      <c r="S1308" s="241"/>
      <c r="T1308" s="241"/>
      <c r="U1308" s="241"/>
      <c r="V1308" s="241"/>
      <c r="W1308" s="241"/>
      <c r="X1308" s="241"/>
      <c r="Y1308" s="241"/>
      <c r="Z1308" s="241"/>
      <c r="AA1308" s="241"/>
      <c r="AB1308" s="241"/>
      <c r="AC1308" s="241"/>
      <c r="AD1308" s="241"/>
      <c r="AE1308" s="241"/>
      <c r="AF1308" s="241"/>
      <c r="AG1308" s="241"/>
      <c r="AH1308" s="241"/>
      <c r="AI1308" s="241"/>
      <c r="AJ1308" s="241"/>
      <c r="AK1308" s="241"/>
      <c r="AL1308" s="241"/>
      <c r="AM1308" s="241"/>
      <c r="AN1308" s="241"/>
      <c r="AO1308" s="241"/>
      <c r="AP1308" s="241"/>
      <c r="AQ1308" s="241"/>
      <c r="AR1308" s="241"/>
      <c r="AS1308" s="241"/>
      <c r="AT1308" s="241"/>
      <c r="AU1308" s="241"/>
      <c r="AV1308" s="241"/>
      <c r="AW1308" s="241"/>
    </row>
    <row r="1309" spans="1:49" s="240" customFormat="1" ht="15" customHeight="1">
      <c r="A1309" s="241"/>
      <c r="B1309" s="241"/>
      <c r="C1309" s="241"/>
      <c r="D1309" s="241"/>
      <c r="E1309" s="241"/>
      <c r="F1309" s="241"/>
      <c r="G1309" s="241"/>
      <c r="H1309" s="241"/>
      <c r="I1309" s="241"/>
      <c r="J1309" s="241"/>
      <c r="K1309" s="241"/>
      <c r="L1309" s="241"/>
      <c r="M1309" s="241"/>
      <c r="N1309" s="241"/>
      <c r="O1309" s="241"/>
      <c r="P1309" s="241"/>
      <c r="Q1309" s="241"/>
      <c r="R1309" s="241"/>
      <c r="S1309" s="241"/>
      <c r="T1309" s="241"/>
      <c r="U1309" s="241"/>
      <c r="V1309" s="241"/>
      <c r="W1309" s="241"/>
      <c r="X1309" s="241"/>
      <c r="Y1309" s="241"/>
      <c r="Z1309" s="241"/>
      <c r="AA1309" s="241"/>
      <c r="AB1309" s="241"/>
      <c r="AC1309" s="241"/>
      <c r="AD1309" s="241"/>
      <c r="AE1309" s="241"/>
      <c r="AF1309" s="241"/>
      <c r="AG1309" s="241"/>
      <c r="AH1309" s="241"/>
      <c r="AI1309" s="241"/>
      <c r="AJ1309" s="241"/>
      <c r="AK1309" s="241"/>
      <c r="AL1309" s="241"/>
      <c r="AM1309" s="241"/>
      <c r="AN1309" s="241"/>
      <c r="AO1309" s="241"/>
      <c r="AP1309" s="241"/>
      <c r="AQ1309" s="241"/>
      <c r="AR1309" s="241"/>
      <c r="AS1309" s="241"/>
      <c r="AT1309" s="241"/>
      <c r="AU1309" s="241"/>
      <c r="AV1309" s="241"/>
      <c r="AW1309" s="241"/>
    </row>
    <row r="1310" spans="1:49" s="240" customFormat="1" ht="15" customHeight="1">
      <c r="A1310" s="241"/>
      <c r="B1310" s="241"/>
      <c r="C1310" s="241"/>
      <c r="D1310" s="241"/>
      <c r="E1310" s="241"/>
      <c r="F1310" s="241"/>
      <c r="G1310" s="241"/>
      <c r="H1310" s="241"/>
      <c r="I1310" s="241"/>
      <c r="J1310" s="241"/>
      <c r="K1310" s="241"/>
      <c r="L1310" s="241"/>
      <c r="M1310" s="241"/>
      <c r="N1310" s="241"/>
      <c r="O1310" s="241"/>
      <c r="P1310" s="241"/>
      <c r="Q1310" s="241"/>
      <c r="R1310" s="241"/>
      <c r="S1310" s="241"/>
      <c r="T1310" s="241"/>
      <c r="U1310" s="241"/>
      <c r="V1310" s="241"/>
      <c r="W1310" s="241"/>
      <c r="X1310" s="241"/>
      <c r="Y1310" s="241"/>
      <c r="Z1310" s="241"/>
      <c r="AA1310" s="241"/>
      <c r="AB1310" s="241"/>
      <c r="AC1310" s="241"/>
      <c r="AD1310" s="241"/>
      <c r="AE1310" s="241"/>
      <c r="AF1310" s="241"/>
      <c r="AG1310" s="241"/>
      <c r="AH1310" s="241"/>
      <c r="AI1310" s="241"/>
      <c r="AJ1310" s="241"/>
      <c r="AK1310" s="241"/>
      <c r="AL1310" s="241"/>
      <c r="AM1310" s="241"/>
      <c r="AN1310" s="241"/>
      <c r="AO1310" s="241"/>
      <c r="AP1310" s="241"/>
      <c r="AQ1310" s="241"/>
      <c r="AR1310" s="241"/>
      <c r="AS1310" s="241"/>
      <c r="AT1310" s="241"/>
      <c r="AU1310" s="241"/>
      <c r="AV1310" s="241"/>
      <c r="AW1310" s="241"/>
    </row>
    <row r="1311" spans="1:49" s="240" customFormat="1" ht="15" customHeight="1">
      <c r="A1311" s="241"/>
      <c r="B1311" s="241"/>
      <c r="C1311" s="241"/>
      <c r="D1311" s="241"/>
      <c r="E1311" s="241"/>
      <c r="F1311" s="241"/>
      <c r="G1311" s="241"/>
      <c r="H1311" s="241"/>
      <c r="I1311" s="241"/>
      <c r="J1311" s="241"/>
      <c r="K1311" s="241"/>
      <c r="L1311" s="241"/>
      <c r="M1311" s="241"/>
      <c r="N1311" s="241"/>
      <c r="O1311" s="241"/>
      <c r="P1311" s="241"/>
      <c r="Q1311" s="241"/>
      <c r="R1311" s="241"/>
      <c r="S1311" s="241"/>
      <c r="T1311" s="241"/>
      <c r="U1311" s="241"/>
      <c r="V1311" s="241"/>
      <c r="W1311" s="241"/>
      <c r="X1311" s="241"/>
      <c r="Y1311" s="241"/>
      <c r="Z1311" s="241"/>
      <c r="AA1311" s="241"/>
      <c r="AB1311" s="241"/>
      <c r="AC1311" s="241"/>
      <c r="AD1311" s="241"/>
      <c r="AE1311" s="241"/>
      <c r="AF1311" s="241"/>
      <c r="AG1311" s="241"/>
      <c r="AH1311" s="241"/>
      <c r="AI1311" s="241"/>
      <c r="AJ1311" s="241"/>
      <c r="AK1311" s="241"/>
      <c r="AL1311" s="241"/>
      <c r="AM1311" s="241"/>
      <c r="AN1311" s="241"/>
      <c r="AO1311" s="241"/>
      <c r="AP1311" s="241"/>
      <c r="AQ1311" s="241"/>
      <c r="AR1311" s="241"/>
      <c r="AS1311" s="241"/>
      <c r="AT1311" s="241"/>
      <c r="AU1311" s="241"/>
      <c r="AV1311" s="241"/>
      <c r="AW1311" s="241"/>
    </row>
    <row r="1312" spans="1:49" s="240" customFormat="1" ht="15" customHeight="1">
      <c r="A1312" s="241"/>
      <c r="B1312" s="241"/>
      <c r="C1312" s="241"/>
      <c r="D1312" s="241"/>
      <c r="E1312" s="241"/>
      <c r="F1312" s="241"/>
      <c r="G1312" s="241"/>
      <c r="H1312" s="241"/>
      <c r="I1312" s="241"/>
      <c r="J1312" s="241"/>
      <c r="K1312" s="241"/>
      <c r="L1312" s="241"/>
      <c r="M1312" s="241"/>
      <c r="N1312" s="241"/>
      <c r="O1312" s="241"/>
      <c r="P1312" s="241"/>
      <c r="Q1312" s="241"/>
      <c r="R1312" s="241"/>
      <c r="S1312" s="241"/>
      <c r="T1312" s="241"/>
      <c r="U1312" s="241"/>
      <c r="V1312" s="241"/>
      <c r="W1312" s="241"/>
      <c r="X1312" s="241"/>
      <c r="Y1312" s="241"/>
      <c r="Z1312" s="241"/>
      <c r="AA1312" s="241"/>
      <c r="AB1312" s="241"/>
      <c r="AC1312" s="241"/>
      <c r="AD1312" s="241"/>
      <c r="AE1312" s="241"/>
      <c r="AF1312" s="241"/>
      <c r="AG1312" s="241"/>
      <c r="AH1312" s="241"/>
      <c r="AI1312" s="241"/>
      <c r="AJ1312" s="241"/>
      <c r="AK1312" s="241"/>
      <c r="AL1312" s="241"/>
      <c r="AM1312" s="241"/>
      <c r="AN1312" s="241"/>
      <c r="AO1312" s="241"/>
      <c r="AP1312" s="241"/>
      <c r="AQ1312" s="241"/>
      <c r="AR1312" s="241"/>
      <c r="AS1312" s="241"/>
      <c r="AT1312" s="241"/>
      <c r="AU1312" s="241"/>
      <c r="AV1312" s="241"/>
      <c r="AW1312" s="241"/>
    </row>
    <row r="1313" spans="1:49" s="240" customFormat="1" ht="15" customHeight="1">
      <c r="A1313" s="241"/>
      <c r="B1313" s="241"/>
      <c r="C1313" s="241"/>
      <c r="D1313" s="241"/>
      <c r="E1313" s="241"/>
      <c r="F1313" s="241"/>
      <c r="G1313" s="241"/>
      <c r="H1313" s="241"/>
      <c r="I1313" s="241"/>
      <c r="J1313" s="241"/>
      <c r="K1313" s="241"/>
      <c r="L1313" s="241"/>
      <c r="M1313" s="241"/>
      <c r="N1313" s="241"/>
      <c r="O1313" s="241"/>
      <c r="P1313" s="241"/>
      <c r="Q1313" s="241"/>
      <c r="R1313" s="241"/>
      <c r="S1313" s="241"/>
      <c r="T1313" s="241"/>
      <c r="U1313" s="241"/>
      <c r="V1313" s="241"/>
      <c r="W1313" s="241"/>
      <c r="X1313" s="241"/>
      <c r="Y1313" s="241"/>
      <c r="Z1313" s="241"/>
      <c r="AA1313" s="241"/>
      <c r="AB1313" s="241"/>
      <c r="AC1313" s="241"/>
      <c r="AD1313" s="241"/>
      <c r="AE1313" s="241"/>
      <c r="AF1313" s="241"/>
      <c r="AG1313" s="241"/>
      <c r="AH1313" s="241"/>
      <c r="AI1313" s="241"/>
      <c r="AJ1313" s="241"/>
      <c r="AK1313" s="241"/>
      <c r="AL1313" s="241"/>
      <c r="AM1313" s="241"/>
      <c r="AN1313" s="241"/>
      <c r="AO1313" s="241"/>
      <c r="AP1313" s="241"/>
      <c r="AQ1313" s="241"/>
      <c r="AR1313" s="241"/>
      <c r="AS1313" s="241"/>
      <c r="AT1313" s="241"/>
      <c r="AU1313" s="241"/>
      <c r="AV1313" s="241"/>
      <c r="AW1313" s="241"/>
    </row>
    <row r="1314" spans="1:49" s="240" customFormat="1" ht="15" customHeight="1">
      <c r="A1314" s="241"/>
      <c r="B1314" s="241"/>
      <c r="C1314" s="241"/>
      <c r="D1314" s="241"/>
      <c r="E1314" s="241"/>
      <c r="F1314" s="241"/>
      <c r="G1314" s="241"/>
      <c r="H1314" s="241"/>
      <c r="I1314" s="241"/>
      <c r="J1314" s="241"/>
      <c r="K1314" s="241"/>
      <c r="L1314" s="241"/>
      <c r="M1314" s="241"/>
      <c r="N1314" s="241"/>
      <c r="O1314" s="241"/>
      <c r="P1314" s="241"/>
      <c r="Q1314" s="241"/>
      <c r="R1314" s="241"/>
      <c r="S1314" s="241"/>
      <c r="T1314" s="241"/>
      <c r="U1314" s="241"/>
      <c r="V1314" s="241"/>
      <c r="W1314" s="241"/>
      <c r="X1314" s="241"/>
      <c r="Y1314" s="241"/>
      <c r="Z1314" s="241"/>
      <c r="AA1314" s="241"/>
      <c r="AB1314" s="241"/>
      <c r="AC1314" s="241"/>
      <c r="AD1314" s="241"/>
      <c r="AE1314" s="241"/>
      <c r="AF1314" s="241"/>
      <c r="AG1314" s="241"/>
      <c r="AH1314" s="241"/>
      <c r="AI1314" s="241"/>
      <c r="AJ1314" s="241"/>
      <c r="AK1314" s="241"/>
      <c r="AL1314" s="241"/>
      <c r="AM1314" s="241"/>
      <c r="AN1314" s="241"/>
      <c r="AO1314" s="241"/>
      <c r="AP1314" s="241"/>
      <c r="AQ1314" s="241"/>
      <c r="AR1314" s="241"/>
      <c r="AS1314" s="241"/>
      <c r="AT1314" s="241"/>
      <c r="AU1314" s="241"/>
      <c r="AV1314" s="241"/>
      <c r="AW1314" s="241"/>
    </row>
    <row r="1315" spans="1:49" s="240" customFormat="1" ht="15" customHeight="1">
      <c r="A1315" s="241"/>
      <c r="B1315" s="241"/>
      <c r="C1315" s="241"/>
      <c r="D1315" s="241"/>
      <c r="E1315" s="241"/>
      <c r="F1315" s="241"/>
      <c r="G1315" s="241"/>
      <c r="H1315" s="241"/>
      <c r="I1315" s="241"/>
      <c r="J1315" s="241"/>
      <c r="K1315" s="241"/>
      <c r="L1315" s="241"/>
      <c r="M1315" s="241"/>
      <c r="N1315" s="241"/>
      <c r="O1315" s="241"/>
      <c r="P1315" s="241"/>
      <c r="Q1315" s="241"/>
      <c r="R1315" s="241"/>
      <c r="S1315" s="241"/>
      <c r="T1315" s="241"/>
      <c r="U1315" s="241"/>
      <c r="V1315" s="241"/>
      <c r="W1315" s="241"/>
      <c r="X1315" s="241"/>
      <c r="Y1315" s="241"/>
      <c r="Z1315" s="241"/>
      <c r="AA1315" s="241"/>
      <c r="AB1315" s="241"/>
      <c r="AC1315" s="241"/>
      <c r="AD1315" s="241"/>
      <c r="AE1315" s="241"/>
      <c r="AF1315" s="241"/>
      <c r="AG1315" s="241"/>
      <c r="AH1315" s="241"/>
      <c r="AI1315" s="241"/>
      <c r="AJ1315" s="241"/>
      <c r="AK1315" s="241"/>
      <c r="AL1315" s="241"/>
      <c r="AM1315" s="241"/>
      <c r="AN1315" s="241"/>
      <c r="AO1315" s="241"/>
      <c r="AP1315" s="241"/>
      <c r="AQ1315" s="241"/>
      <c r="AR1315" s="241"/>
      <c r="AS1315" s="241"/>
      <c r="AT1315" s="241"/>
      <c r="AU1315" s="241"/>
      <c r="AV1315" s="241"/>
      <c r="AW1315" s="241"/>
    </row>
    <row r="1316" spans="1:49" s="240" customFormat="1" ht="15" customHeight="1">
      <c r="A1316" s="241"/>
      <c r="B1316" s="241"/>
      <c r="C1316" s="241"/>
      <c r="D1316" s="241"/>
      <c r="E1316" s="241"/>
      <c r="F1316" s="241"/>
      <c r="G1316" s="241"/>
      <c r="H1316" s="241"/>
      <c r="I1316" s="241"/>
      <c r="J1316" s="241"/>
      <c r="K1316" s="241"/>
      <c r="L1316" s="241"/>
      <c r="M1316" s="241"/>
      <c r="N1316" s="241"/>
      <c r="O1316" s="241"/>
      <c r="P1316" s="241"/>
      <c r="Q1316" s="241"/>
      <c r="R1316" s="241"/>
      <c r="S1316" s="241"/>
      <c r="T1316" s="241"/>
      <c r="U1316" s="241"/>
      <c r="V1316" s="241"/>
      <c r="W1316" s="241"/>
      <c r="X1316" s="241"/>
      <c r="Y1316" s="241"/>
      <c r="Z1316" s="241"/>
      <c r="AA1316" s="241"/>
      <c r="AB1316" s="241"/>
      <c r="AC1316" s="241"/>
      <c r="AD1316" s="241"/>
      <c r="AE1316" s="241"/>
      <c r="AF1316" s="241"/>
      <c r="AG1316" s="241"/>
      <c r="AH1316" s="241"/>
      <c r="AI1316" s="241"/>
      <c r="AJ1316" s="241"/>
      <c r="AK1316" s="241"/>
      <c r="AL1316" s="241"/>
      <c r="AM1316" s="241"/>
      <c r="AN1316" s="241"/>
      <c r="AO1316" s="241"/>
      <c r="AP1316" s="241"/>
      <c r="AQ1316" s="241"/>
      <c r="AR1316" s="241"/>
      <c r="AS1316" s="241"/>
      <c r="AT1316" s="241"/>
      <c r="AU1316" s="241"/>
      <c r="AV1316" s="241"/>
      <c r="AW1316" s="241"/>
    </row>
    <row r="1317" spans="1:49" s="240" customFormat="1" ht="15" customHeight="1">
      <c r="A1317" s="241"/>
      <c r="B1317" s="241"/>
      <c r="C1317" s="241"/>
      <c r="D1317" s="241"/>
      <c r="E1317" s="241"/>
      <c r="F1317" s="241"/>
      <c r="G1317" s="241"/>
      <c r="H1317" s="241"/>
      <c r="I1317" s="241"/>
      <c r="J1317" s="241"/>
      <c r="K1317" s="241"/>
      <c r="L1317" s="241"/>
      <c r="M1317" s="241"/>
      <c r="N1317" s="241"/>
      <c r="O1317" s="241"/>
      <c r="P1317" s="241"/>
      <c r="Q1317" s="241"/>
      <c r="R1317" s="241"/>
      <c r="S1317" s="241"/>
      <c r="T1317" s="241"/>
      <c r="U1317" s="241"/>
      <c r="V1317" s="241"/>
      <c r="W1317" s="241"/>
      <c r="X1317" s="241"/>
      <c r="Y1317" s="241"/>
      <c r="Z1317" s="241"/>
      <c r="AA1317" s="241"/>
      <c r="AB1317" s="241"/>
      <c r="AC1317" s="241"/>
      <c r="AD1317" s="241"/>
      <c r="AE1317" s="241"/>
      <c r="AF1317" s="241"/>
      <c r="AG1317" s="241"/>
      <c r="AH1317" s="241"/>
      <c r="AI1317" s="241"/>
      <c r="AJ1317" s="241"/>
      <c r="AK1317" s="241"/>
      <c r="AL1317" s="241"/>
      <c r="AM1317" s="241"/>
      <c r="AN1317" s="241"/>
      <c r="AO1317" s="241"/>
      <c r="AP1317" s="241"/>
      <c r="AQ1317" s="241"/>
      <c r="AR1317" s="241"/>
      <c r="AS1317" s="241"/>
      <c r="AT1317" s="241"/>
      <c r="AU1317" s="241"/>
      <c r="AV1317" s="241"/>
      <c r="AW1317" s="241"/>
    </row>
    <row r="1318" spans="1:49" s="240" customFormat="1" ht="15" customHeight="1">
      <c r="A1318" s="241"/>
      <c r="B1318" s="241"/>
      <c r="C1318" s="241"/>
      <c r="D1318" s="241"/>
      <c r="E1318" s="241"/>
      <c r="F1318" s="241"/>
      <c r="G1318" s="241"/>
      <c r="H1318" s="241"/>
      <c r="I1318" s="241"/>
      <c r="J1318" s="241"/>
      <c r="K1318" s="241"/>
      <c r="L1318" s="241"/>
      <c r="M1318" s="241"/>
      <c r="N1318" s="241"/>
      <c r="O1318" s="241"/>
      <c r="P1318" s="241"/>
      <c r="Q1318" s="241"/>
      <c r="R1318" s="241"/>
      <c r="S1318" s="241"/>
      <c r="T1318" s="241"/>
      <c r="U1318" s="241"/>
      <c r="V1318" s="241"/>
      <c r="W1318" s="241"/>
      <c r="X1318" s="241"/>
      <c r="Y1318" s="241"/>
      <c r="Z1318" s="241"/>
      <c r="AA1318" s="241"/>
      <c r="AB1318" s="241"/>
      <c r="AC1318" s="241"/>
      <c r="AD1318" s="241"/>
      <c r="AE1318" s="241"/>
      <c r="AF1318" s="241"/>
      <c r="AG1318" s="241"/>
      <c r="AH1318" s="241"/>
      <c r="AI1318" s="241"/>
      <c r="AJ1318" s="241"/>
      <c r="AK1318" s="241"/>
      <c r="AL1318" s="241"/>
      <c r="AM1318" s="241"/>
      <c r="AN1318" s="241"/>
      <c r="AO1318" s="241"/>
      <c r="AP1318" s="241"/>
      <c r="AQ1318" s="241"/>
      <c r="AR1318" s="241"/>
      <c r="AS1318" s="241"/>
      <c r="AT1318" s="241"/>
      <c r="AU1318" s="241"/>
      <c r="AV1318" s="241"/>
      <c r="AW1318" s="241"/>
    </row>
    <row r="1319" spans="1:49" s="240" customFormat="1" ht="15" customHeight="1">
      <c r="A1319" s="241"/>
      <c r="B1319" s="241"/>
      <c r="C1319" s="241"/>
      <c r="D1319" s="241"/>
      <c r="E1319" s="241"/>
      <c r="F1319" s="241"/>
      <c r="G1319" s="241"/>
      <c r="H1319" s="241"/>
      <c r="I1319" s="241"/>
      <c r="J1319" s="241"/>
      <c r="K1319" s="241"/>
      <c r="L1319" s="241"/>
      <c r="M1319" s="241"/>
      <c r="N1319" s="241"/>
      <c r="O1319" s="241"/>
      <c r="P1319" s="241"/>
      <c r="Q1319" s="241"/>
      <c r="R1319" s="241"/>
      <c r="S1319" s="241"/>
      <c r="T1319" s="241"/>
      <c r="U1319" s="241"/>
      <c r="V1319" s="241"/>
      <c r="W1319" s="241"/>
      <c r="X1319" s="241"/>
      <c r="Y1319" s="241"/>
      <c r="Z1319" s="241"/>
      <c r="AA1319" s="241"/>
      <c r="AB1319" s="241"/>
      <c r="AC1319" s="241"/>
      <c r="AD1319" s="241"/>
      <c r="AE1319" s="241"/>
      <c r="AF1319" s="241"/>
      <c r="AG1319" s="241"/>
      <c r="AH1319" s="241"/>
      <c r="AI1319" s="241"/>
      <c r="AJ1319" s="241"/>
      <c r="AK1319" s="241"/>
      <c r="AL1319" s="241"/>
      <c r="AM1319" s="241"/>
      <c r="AN1319" s="241"/>
      <c r="AO1319" s="241"/>
      <c r="AP1319" s="241"/>
      <c r="AQ1319" s="241"/>
      <c r="AR1319" s="241"/>
      <c r="AS1319" s="241"/>
      <c r="AT1319" s="241"/>
      <c r="AU1319" s="241"/>
      <c r="AV1319" s="241"/>
      <c r="AW1319" s="241"/>
    </row>
    <row r="1320" spans="1:49" s="240" customFormat="1" ht="15" customHeight="1">
      <c r="A1320" s="241"/>
      <c r="B1320" s="241"/>
      <c r="C1320" s="241"/>
      <c r="D1320" s="241"/>
      <c r="E1320" s="241"/>
      <c r="F1320" s="241"/>
      <c r="G1320" s="241"/>
      <c r="H1320" s="241"/>
      <c r="I1320" s="241"/>
      <c r="J1320" s="241"/>
      <c r="K1320" s="241"/>
      <c r="L1320" s="241"/>
      <c r="M1320" s="241"/>
      <c r="N1320" s="241"/>
      <c r="O1320" s="241"/>
      <c r="P1320" s="241"/>
      <c r="Q1320" s="241"/>
      <c r="R1320" s="241"/>
      <c r="S1320" s="241"/>
      <c r="T1320" s="241"/>
      <c r="U1320" s="241"/>
      <c r="V1320" s="241"/>
      <c r="W1320" s="241"/>
      <c r="X1320" s="241"/>
      <c r="Y1320" s="241"/>
      <c r="Z1320" s="241"/>
      <c r="AA1320" s="241"/>
      <c r="AB1320" s="241"/>
      <c r="AC1320" s="241"/>
      <c r="AD1320" s="241"/>
      <c r="AE1320" s="241"/>
      <c r="AF1320" s="241"/>
      <c r="AG1320" s="241"/>
      <c r="AH1320" s="241"/>
      <c r="AI1320" s="241"/>
      <c r="AJ1320" s="241"/>
      <c r="AK1320" s="241"/>
      <c r="AL1320" s="241"/>
      <c r="AM1320" s="241"/>
      <c r="AN1320" s="241"/>
      <c r="AO1320" s="241"/>
      <c r="AP1320" s="241"/>
      <c r="AQ1320" s="241"/>
      <c r="AR1320" s="241"/>
      <c r="AS1320" s="241"/>
      <c r="AT1320" s="241"/>
      <c r="AU1320" s="241"/>
      <c r="AV1320" s="241"/>
      <c r="AW1320" s="241"/>
    </row>
    <row r="1321" spans="1:49" s="240" customFormat="1" ht="15" customHeight="1">
      <c r="A1321" s="241"/>
      <c r="B1321" s="241"/>
      <c r="C1321" s="241"/>
      <c r="D1321" s="241"/>
      <c r="E1321" s="241"/>
      <c r="F1321" s="241"/>
      <c r="G1321" s="241"/>
      <c r="H1321" s="241"/>
      <c r="I1321" s="241"/>
      <c r="J1321" s="241"/>
      <c r="K1321" s="241"/>
      <c r="L1321" s="241"/>
      <c r="M1321" s="241"/>
      <c r="N1321" s="241"/>
      <c r="O1321" s="241"/>
      <c r="P1321" s="241"/>
      <c r="Q1321" s="241"/>
      <c r="R1321" s="241"/>
      <c r="S1321" s="241"/>
      <c r="T1321" s="241"/>
      <c r="U1321" s="241"/>
      <c r="V1321" s="241"/>
      <c r="W1321" s="241"/>
      <c r="X1321" s="241"/>
      <c r="Y1321" s="241"/>
      <c r="Z1321" s="241"/>
      <c r="AA1321" s="241"/>
      <c r="AB1321" s="241"/>
      <c r="AC1321" s="241"/>
      <c r="AD1321" s="241"/>
      <c r="AE1321" s="241"/>
      <c r="AF1321" s="241"/>
      <c r="AG1321" s="241"/>
      <c r="AH1321" s="241"/>
      <c r="AI1321" s="241"/>
      <c r="AJ1321" s="241"/>
      <c r="AK1321" s="241"/>
      <c r="AL1321" s="241"/>
      <c r="AM1321" s="241"/>
      <c r="AN1321" s="241"/>
      <c r="AO1321" s="241"/>
      <c r="AP1321" s="241"/>
      <c r="AQ1321" s="241"/>
      <c r="AR1321" s="241"/>
      <c r="AS1321" s="241"/>
      <c r="AT1321" s="241"/>
      <c r="AU1321" s="241"/>
      <c r="AV1321" s="241"/>
      <c r="AW1321" s="241"/>
    </row>
    <row r="1322" spans="1:49" s="240" customFormat="1" ht="15" customHeight="1">
      <c r="A1322" s="241"/>
      <c r="B1322" s="241"/>
      <c r="C1322" s="241"/>
      <c r="D1322" s="241"/>
      <c r="E1322" s="241"/>
      <c r="F1322" s="241"/>
      <c r="G1322" s="241"/>
      <c r="H1322" s="241"/>
      <c r="I1322" s="241"/>
      <c r="J1322" s="241"/>
      <c r="K1322" s="241"/>
      <c r="L1322" s="241"/>
      <c r="M1322" s="241"/>
      <c r="N1322" s="241"/>
      <c r="O1322" s="241"/>
      <c r="P1322" s="241"/>
      <c r="Q1322" s="241"/>
      <c r="R1322" s="241"/>
      <c r="S1322" s="241"/>
      <c r="T1322" s="241"/>
      <c r="U1322" s="241"/>
      <c r="V1322" s="241"/>
      <c r="W1322" s="241"/>
      <c r="X1322" s="241"/>
      <c r="Y1322" s="241"/>
      <c r="Z1322" s="241"/>
      <c r="AA1322" s="241"/>
      <c r="AB1322" s="241"/>
      <c r="AC1322" s="241"/>
      <c r="AD1322" s="241"/>
      <c r="AE1322" s="241"/>
      <c r="AF1322" s="241"/>
      <c r="AG1322" s="241"/>
      <c r="AH1322" s="241"/>
      <c r="AI1322" s="241"/>
      <c r="AJ1322" s="241"/>
      <c r="AK1322" s="241"/>
      <c r="AL1322" s="241"/>
      <c r="AM1322" s="241"/>
      <c r="AN1322" s="241"/>
      <c r="AO1322" s="241"/>
      <c r="AP1322" s="241"/>
      <c r="AQ1322" s="241"/>
      <c r="AR1322" s="241"/>
      <c r="AS1322" s="241"/>
      <c r="AT1322" s="241"/>
      <c r="AU1322" s="241"/>
      <c r="AV1322" s="241"/>
      <c r="AW1322" s="241"/>
    </row>
    <row r="1323" spans="1:49" s="240" customFormat="1" ht="15" customHeight="1">
      <c r="A1323" s="241"/>
      <c r="B1323" s="241"/>
      <c r="C1323" s="241"/>
      <c r="D1323" s="241"/>
      <c r="E1323" s="241"/>
      <c r="F1323" s="241"/>
      <c r="G1323" s="241"/>
      <c r="H1323" s="241"/>
      <c r="I1323" s="241"/>
      <c r="J1323" s="241"/>
      <c r="K1323" s="241"/>
      <c r="L1323" s="241"/>
      <c r="M1323" s="241"/>
      <c r="N1323" s="241"/>
      <c r="O1323" s="241"/>
      <c r="P1323" s="241"/>
      <c r="Q1323" s="241"/>
      <c r="R1323" s="241"/>
      <c r="S1323" s="241"/>
      <c r="T1323" s="241"/>
      <c r="U1323" s="241"/>
      <c r="V1323" s="241"/>
      <c r="W1323" s="241"/>
      <c r="X1323" s="241"/>
      <c r="Y1323" s="241"/>
      <c r="Z1323" s="241"/>
      <c r="AA1323" s="241"/>
      <c r="AB1323" s="241"/>
      <c r="AC1323" s="241"/>
      <c r="AD1323" s="241"/>
      <c r="AE1323" s="241"/>
      <c r="AF1323" s="241"/>
      <c r="AG1323" s="241"/>
      <c r="AH1323" s="241"/>
      <c r="AI1323" s="241"/>
      <c r="AJ1323" s="241"/>
      <c r="AK1323" s="241"/>
      <c r="AL1323" s="241"/>
      <c r="AM1323" s="241"/>
      <c r="AN1323" s="241"/>
      <c r="AO1323" s="241"/>
      <c r="AP1323" s="241"/>
      <c r="AQ1323" s="241"/>
      <c r="AR1323" s="241"/>
      <c r="AS1323" s="241"/>
      <c r="AT1323" s="241"/>
      <c r="AU1323" s="241"/>
      <c r="AV1323" s="241"/>
      <c r="AW1323" s="241"/>
    </row>
    <row r="1324" spans="1:49" s="240" customFormat="1" ht="15" customHeight="1">
      <c r="A1324" s="241"/>
      <c r="B1324" s="241"/>
      <c r="C1324" s="241"/>
      <c r="D1324" s="241"/>
      <c r="E1324" s="241"/>
      <c r="F1324" s="241"/>
      <c r="G1324" s="241"/>
      <c r="H1324" s="241"/>
      <c r="I1324" s="241"/>
      <c r="J1324" s="241"/>
      <c r="K1324" s="241"/>
      <c r="L1324" s="241"/>
      <c r="M1324" s="241"/>
      <c r="N1324" s="241"/>
      <c r="O1324" s="241"/>
      <c r="P1324" s="241"/>
      <c r="Q1324" s="241"/>
      <c r="R1324" s="241"/>
      <c r="S1324" s="241"/>
      <c r="T1324" s="241"/>
      <c r="U1324" s="241"/>
      <c r="V1324" s="241"/>
      <c r="W1324" s="241"/>
      <c r="X1324" s="241"/>
      <c r="Y1324" s="241"/>
      <c r="Z1324" s="241"/>
      <c r="AA1324" s="241"/>
      <c r="AB1324" s="241"/>
      <c r="AC1324" s="241"/>
      <c r="AD1324" s="241"/>
      <c r="AE1324" s="241"/>
      <c r="AF1324" s="241"/>
      <c r="AG1324" s="241"/>
      <c r="AH1324" s="241"/>
      <c r="AI1324" s="241"/>
      <c r="AJ1324" s="241"/>
      <c r="AK1324" s="241"/>
      <c r="AL1324" s="241"/>
      <c r="AM1324" s="241"/>
      <c r="AN1324" s="241"/>
      <c r="AO1324" s="241"/>
      <c r="AP1324" s="241"/>
      <c r="AQ1324" s="241"/>
      <c r="AR1324" s="241"/>
      <c r="AS1324" s="241"/>
      <c r="AT1324" s="241"/>
      <c r="AU1324" s="241"/>
      <c r="AV1324" s="241"/>
      <c r="AW1324" s="241"/>
    </row>
    <row r="1325" spans="1:49" s="240" customFormat="1" ht="15" customHeight="1">
      <c r="A1325" s="241"/>
      <c r="B1325" s="241"/>
      <c r="C1325" s="241"/>
      <c r="D1325" s="241"/>
      <c r="E1325" s="241"/>
      <c r="F1325" s="241"/>
      <c r="G1325" s="241"/>
      <c r="H1325" s="241"/>
      <c r="I1325" s="241"/>
      <c r="J1325" s="241"/>
      <c r="K1325" s="241"/>
      <c r="L1325" s="241"/>
      <c r="M1325" s="241"/>
      <c r="N1325" s="241"/>
      <c r="O1325" s="241"/>
      <c r="P1325" s="241"/>
      <c r="Q1325" s="241"/>
      <c r="R1325" s="241"/>
      <c r="S1325" s="241"/>
      <c r="T1325" s="241"/>
      <c r="U1325" s="241"/>
      <c r="V1325" s="241"/>
      <c r="W1325" s="241"/>
      <c r="X1325" s="241"/>
      <c r="Y1325" s="241"/>
      <c r="Z1325" s="241"/>
      <c r="AA1325" s="241"/>
      <c r="AB1325" s="241"/>
      <c r="AC1325" s="241"/>
      <c r="AD1325" s="241"/>
      <c r="AE1325" s="241"/>
      <c r="AF1325" s="241"/>
      <c r="AG1325" s="241"/>
      <c r="AH1325" s="241"/>
      <c r="AI1325" s="241"/>
      <c r="AJ1325" s="241"/>
      <c r="AK1325" s="241"/>
      <c r="AL1325" s="241"/>
      <c r="AM1325" s="241"/>
      <c r="AN1325" s="241"/>
      <c r="AO1325" s="241"/>
      <c r="AP1325" s="241"/>
      <c r="AQ1325" s="241"/>
      <c r="AR1325" s="241"/>
      <c r="AS1325" s="241"/>
      <c r="AT1325" s="241"/>
      <c r="AU1325" s="241"/>
      <c r="AV1325" s="241"/>
      <c r="AW1325" s="241"/>
    </row>
    <row r="1326" spans="1:49" s="240" customFormat="1" ht="15" customHeight="1">
      <c r="A1326" s="241"/>
      <c r="B1326" s="241"/>
      <c r="C1326" s="241"/>
      <c r="D1326" s="241"/>
      <c r="E1326" s="241"/>
      <c r="F1326" s="241"/>
      <c r="G1326" s="241"/>
      <c r="H1326" s="241"/>
      <c r="I1326" s="241"/>
      <c r="J1326" s="241"/>
      <c r="K1326" s="241"/>
      <c r="L1326" s="241"/>
      <c r="M1326" s="241"/>
      <c r="N1326" s="241"/>
      <c r="O1326" s="241"/>
      <c r="P1326" s="241"/>
      <c r="Q1326" s="241"/>
      <c r="R1326" s="241"/>
      <c r="S1326" s="241"/>
      <c r="T1326" s="241"/>
      <c r="U1326" s="241"/>
      <c r="V1326" s="241"/>
      <c r="W1326" s="241"/>
      <c r="X1326" s="241"/>
      <c r="Y1326" s="241"/>
      <c r="Z1326" s="241"/>
      <c r="AA1326" s="241"/>
      <c r="AB1326" s="241"/>
      <c r="AC1326" s="241"/>
      <c r="AD1326" s="241"/>
      <c r="AE1326" s="241"/>
      <c r="AF1326" s="241"/>
      <c r="AG1326" s="241"/>
      <c r="AH1326" s="241"/>
      <c r="AI1326" s="241"/>
      <c r="AJ1326" s="241"/>
      <c r="AK1326" s="241"/>
      <c r="AL1326" s="241"/>
      <c r="AM1326" s="241"/>
      <c r="AN1326" s="241"/>
      <c r="AO1326" s="241"/>
      <c r="AP1326" s="241"/>
      <c r="AQ1326" s="241"/>
      <c r="AR1326" s="241"/>
      <c r="AS1326" s="241"/>
      <c r="AT1326" s="241"/>
      <c r="AU1326" s="241"/>
      <c r="AV1326" s="241"/>
      <c r="AW1326" s="241"/>
    </row>
    <row r="1327" spans="1:49" s="240" customFormat="1" ht="15" customHeight="1">
      <c r="A1327" s="241"/>
      <c r="B1327" s="241"/>
      <c r="C1327" s="241"/>
      <c r="D1327" s="241"/>
      <c r="E1327" s="241"/>
      <c r="F1327" s="241"/>
      <c r="G1327" s="241"/>
      <c r="H1327" s="241"/>
      <c r="I1327" s="241"/>
      <c r="J1327" s="241"/>
      <c r="K1327" s="241"/>
      <c r="L1327" s="241"/>
      <c r="M1327" s="241"/>
      <c r="N1327" s="241"/>
      <c r="O1327" s="241"/>
      <c r="P1327" s="241"/>
      <c r="Q1327" s="241"/>
      <c r="R1327" s="241"/>
      <c r="S1327" s="241"/>
      <c r="T1327" s="241"/>
      <c r="U1327" s="241"/>
      <c r="V1327" s="241"/>
      <c r="W1327" s="241"/>
      <c r="X1327" s="241"/>
      <c r="Y1327" s="241"/>
      <c r="Z1327" s="241"/>
      <c r="AA1327" s="241"/>
      <c r="AB1327" s="241"/>
      <c r="AC1327" s="241"/>
      <c r="AD1327" s="241"/>
      <c r="AE1327" s="241"/>
      <c r="AF1327" s="241"/>
      <c r="AG1327" s="241"/>
      <c r="AH1327" s="241"/>
      <c r="AI1327" s="241"/>
      <c r="AJ1327" s="241"/>
      <c r="AK1327" s="241"/>
      <c r="AL1327" s="241"/>
      <c r="AM1327" s="241"/>
      <c r="AN1327" s="241"/>
      <c r="AO1327" s="241"/>
      <c r="AP1327" s="241"/>
      <c r="AQ1327" s="241"/>
      <c r="AR1327" s="241"/>
      <c r="AS1327" s="241"/>
      <c r="AT1327" s="241"/>
      <c r="AU1327" s="241"/>
      <c r="AV1327" s="241"/>
      <c r="AW1327" s="241"/>
    </row>
    <row r="1328" spans="1:49" s="240" customFormat="1" ht="15" customHeight="1">
      <c r="A1328" s="241"/>
      <c r="B1328" s="241"/>
      <c r="C1328" s="241"/>
      <c r="D1328" s="241"/>
      <c r="E1328" s="241"/>
      <c r="F1328" s="241"/>
      <c r="G1328" s="241"/>
      <c r="H1328" s="241"/>
      <c r="I1328" s="241"/>
      <c r="J1328" s="241"/>
      <c r="K1328" s="241"/>
      <c r="L1328" s="241"/>
      <c r="M1328" s="241"/>
      <c r="N1328" s="241"/>
      <c r="O1328" s="241"/>
      <c r="P1328" s="241"/>
      <c r="Q1328" s="241"/>
      <c r="R1328" s="241"/>
      <c r="S1328" s="241"/>
      <c r="T1328" s="241"/>
      <c r="U1328" s="241"/>
      <c r="V1328" s="241"/>
      <c r="W1328" s="241"/>
      <c r="X1328" s="241"/>
      <c r="Y1328" s="241"/>
      <c r="Z1328" s="241"/>
      <c r="AA1328" s="241"/>
      <c r="AB1328" s="241"/>
      <c r="AC1328" s="241"/>
      <c r="AD1328" s="241"/>
      <c r="AE1328" s="241"/>
      <c r="AF1328" s="241"/>
      <c r="AG1328" s="241"/>
      <c r="AH1328" s="241"/>
      <c r="AI1328" s="241"/>
      <c r="AJ1328" s="241"/>
      <c r="AK1328" s="241"/>
      <c r="AL1328" s="241"/>
      <c r="AM1328" s="241"/>
      <c r="AN1328" s="241"/>
      <c r="AO1328" s="241"/>
      <c r="AP1328" s="241"/>
      <c r="AQ1328" s="241"/>
      <c r="AR1328" s="241"/>
      <c r="AS1328" s="241"/>
      <c r="AT1328" s="241"/>
      <c r="AU1328" s="241"/>
      <c r="AV1328" s="241"/>
      <c r="AW1328" s="241"/>
    </row>
    <row r="1329" spans="1:49" s="240" customFormat="1" ht="15" customHeight="1">
      <c r="A1329" s="241"/>
      <c r="B1329" s="241"/>
      <c r="C1329" s="241"/>
      <c r="D1329" s="241"/>
      <c r="E1329" s="241"/>
      <c r="F1329" s="241"/>
      <c r="G1329" s="241"/>
      <c r="H1329" s="241"/>
      <c r="I1329" s="241"/>
      <c r="J1329" s="241"/>
      <c r="K1329" s="241"/>
      <c r="L1329" s="241"/>
      <c r="M1329" s="241"/>
      <c r="N1329" s="241"/>
      <c r="O1329" s="241"/>
      <c r="P1329" s="241"/>
      <c r="Q1329" s="241"/>
      <c r="R1329" s="241"/>
      <c r="S1329" s="241"/>
      <c r="T1329" s="241"/>
      <c r="U1329" s="241"/>
      <c r="V1329" s="241"/>
      <c r="W1329" s="241"/>
      <c r="X1329" s="241"/>
      <c r="Y1329" s="241"/>
      <c r="Z1329" s="241"/>
      <c r="AA1329" s="241"/>
      <c r="AB1329" s="241"/>
      <c r="AC1329" s="241"/>
      <c r="AD1329" s="241"/>
      <c r="AE1329" s="241"/>
      <c r="AF1329" s="241"/>
      <c r="AG1329" s="241"/>
      <c r="AH1329" s="241"/>
      <c r="AI1329" s="241"/>
      <c r="AJ1329" s="241"/>
      <c r="AK1329" s="241"/>
      <c r="AL1329" s="241"/>
      <c r="AM1329" s="241"/>
      <c r="AN1329" s="241"/>
      <c r="AO1329" s="241"/>
      <c r="AP1329" s="241"/>
      <c r="AQ1329" s="241"/>
      <c r="AR1329" s="241"/>
      <c r="AS1329" s="241"/>
      <c r="AT1329" s="241"/>
      <c r="AU1329" s="241"/>
      <c r="AV1329" s="241"/>
      <c r="AW1329" s="241"/>
    </row>
    <row r="1330" spans="1:49" s="240" customFormat="1" ht="15" customHeight="1">
      <c r="A1330" s="241"/>
      <c r="B1330" s="241"/>
      <c r="C1330" s="241"/>
      <c r="D1330" s="241"/>
      <c r="E1330" s="241"/>
      <c r="F1330" s="241"/>
      <c r="G1330" s="241"/>
      <c r="H1330" s="241"/>
      <c r="I1330" s="241"/>
      <c r="J1330" s="241"/>
      <c r="K1330" s="241"/>
      <c r="L1330" s="241"/>
      <c r="M1330" s="241"/>
      <c r="N1330" s="241"/>
      <c r="O1330" s="241"/>
      <c r="P1330" s="241"/>
      <c r="Q1330" s="241"/>
      <c r="R1330" s="241"/>
      <c r="S1330" s="241"/>
      <c r="T1330" s="241"/>
      <c r="U1330" s="241"/>
      <c r="V1330" s="241"/>
      <c r="W1330" s="241"/>
      <c r="X1330" s="241"/>
      <c r="Y1330" s="241"/>
      <c r="Z1330" s="241"/>
      <c r="AA1330" s="241"/>
      <c r="AB1330" s="241"/>
      <c r="AC1330" s="241"/>
      <c r="AD1330" s="241"/>
      <c r="AE1330" s="241"/>
      <c r="AF1330" s="241"/>
      <c r="AG1330" s="241"/>
      <c r="AH1330" s="241"/>
      <c r="AI1330" s="241"/>
      <c r="AJ1330" s="241"/>
      <c r="AK1330" s="241"/>
      <c r="AL1330" s="241"/>
      <c r="AM1330" s="241"/>
      <c r="AN1330" s="241"/>
      <c r="AO1330" s="241"/>
      <c r="AP1330" s="241"/>
      <c r="AQ1330" s="241"/>
      <c r="AR1330" s="241"/>
      <c r="AS1330" s="241"/>
      <c r="AT1330" s="241"/>
      <c r="AU1330" s="241"/>
      <c r="AV1330" s="241"/>
      <c r="AW1330" s="241"/>
    </row>
    <row r="1331" spans="1:49" s="240" customFormat="1" ht="15" customHeight="1">
      <c r="A1331" s="241"/>
      <c r="B1331" s="241"/>
      <c r="C1331" s="241"/>
      <c r="D1331" s="241"/>
      <c r="E1331" s="241"/>
      <c r="F1331" s="241"/>
      <c r="G1331" s="241"/>
      <c r="H1331" s="241"/>
      <c r="I1331" s="241"/>
      <c r="J1331" s="241"/>
      <c r="K1331" s="241"/>
      <c r="L1331" s="241"/>
      <c r="M1331" s="241"/>
      <c r="N1331" s="241"/>
      <c r="O1331" s="241"/>
      <c r="P1331" s="241"/>
      <c r="Q1331" s="241"/>
      <c r="R1331" s="241"/>
      <c r="S1331" s="241"/>
      <c r="T1331" s="241"/>
      <c r="U1331" s="241"/>
      <c r="V1331" s="241"/>
      <c r="W1331" s="241"/>
      <c r="X1331" s="241"/>
      <c r="Y1331" s="241"/>
      <c r="Z1331" s="241"/>
      <c r="AA1331" s="241"/>
      <c r="AB1331" s="241"/>
      <c r="AC1331" s="241"/>
      <c r="AD1331" s="241"/>
      <c r="AE1331" s="241"/>
      <c r="AF1331" s="241"/>
      <c r="AG1331" s="241"/>
      <c r="AH1331" s="241"/>
      <c r="AI1331" s="241"/>
      <c r="AJ1331" s="241"/>
      <c r="AK1331" s="241"/>
      <c r="AL1331" s="241"/>
      <c r="AM1331" s="241"/>
      <c r="AN1331" s="241"/>
      <c r="AO1331" s="241"/>
      <c r="AP1331" s="241"/>
      <c r="AQ1331" s="241"/>
      <c r="AR1331" s="241"/>
      <c r="AS1331" s="241"/>
      <c r="AT1331" s="241"/>
      <c r="AU1331" s="241"/>
      <c r="AV1331" s="241"/>
      <c r="AW1331" s="241"/>
    </row>
    <row r="1332" spans="1:49" s="240" customFormat="1" ht="15" customHeight="1">
      <c r="A1332" s="241"/>
      <c r="B1332" s="241"/>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F1332" s="241"/>
      <c r="AG1332" s="241"/>
      <c r="AH1332" s="241"/>
      <c r="AI1332" s="241"/>
      <c r="AJ1332" s="241"/>
      <c r="AK1332" s="241"/>
      <c r="AL1332" s="241"/>
      <c r="AM1332" s="241"/>
      <c r="AN1332" s="241"/>
      <c r="AO1332" s="241"/>
      <c r="AP1332" s="241"/>
      <c r="AQ1332" s="241"/>
      <c r="AR1332" s="241"/>
      <c r="AS1332" s="241"/>
      <c r="AT1332" s="241"/>
      <c r="AU1332" s="241"/>
      <c r="AV1332" s="241"/>
      <c r="AW1332" s="241"/>
    </row>
    <row r="1333" spans="1:49" s="240" customFormat="1" ht="15" customHeight="1">
      <c r="A1333" s="241"/>
      <c r="B1333" s="241"/>
      <c r="C1333" s="241"/>
      <c r="D1333" s="241"/>
      <c r="E1333" s="241"/>
      <c r="F1333" s="241"/>
      <c r="G1333" s="241"/>
      <c r="H1333" s="241"/>
      <c r="I1333" s="241"/>
      <c r="J1333" s="241"/>
      <c r="K1333" s="241"/>
      <c r="L1333" s="241"/>
      <c r="M1333" s="241"/>
      <c r="N1333" s="241"/>
      <c r="O1333" s="241"/>
      <c r="P1333" s="241"/>
      <c r="Q1333" s="241"/>
      <c r="R1333" s="241"/>
      <c r="S1333" s="241"/>
      <c r="T1333" s="241"/>
      <c r="U1333" s="241"/>
      <c r="V1333" s="241"/>
      <c r="W1333" s="241"/>
      <c r="X1333" s="241"/>
      <c r="Y1333" s="241"/>
      <c r="Z1333" s="241"/>
      <c r="AA1333" s="241"/>
      <c r="AB1333" s="241"/>
      <c r="AC1333" s="241"/>
      <c r="AD1333" s="241"/>
      <c r="AE1333" s="241"/>
      <c r="AF1333" s="241"/>
      <c r="AG1333" s="241"/>
      <c r="AH1333" s="241"/>
      <c r="AI1333" s="241"/>
      <c r="AJ1333" s="241"/>
      <c r="AK1333" s="241"/>
      <c r="AL1333" s="241"/>
      <c r="AM1333" s="241"/>
      <c r="AN1333" s="241"/>
      <c r="AO1333" s="241"/>
      <c r="AP1333" s="241"/>
      <c r="AQ1333" s="241"/>
      <c r="AR1333" s="241"/>
      <c r="AS1333" s="241"/>
      <c r="AT1333" s="241"/>
      <c r="AU1333" s="241"/>
      <c r="AV1333" s="241"/>
      <c r="AW1333" s="241"/>
    </row>
    <row r="1334" spans="1:49" s="240" customFormat="1" ht="15" customHeight="1">
      <c r="A1334" s="241"/>
      <c r="B1334" s="241"/>
      <c r="C1334" s="241"/>
      <c r="D1334" s="241"/>
      <c r="E1334" s="241"/>
      <c r="F1334" s="241"/>
      <c r="G1334" s="241"/>
      <c r="H1334" s="241"/>
      <c r="I1334" s="241"/>
      <c r="J1334" s="241"/>
      <c r="K1334" s="241"/>
      <c r="L1334" s="241"/>
      <c r="M1334" s="241"/>
      <c r="N1334" s="241"/>
      <c r="O1334" s="241"/>
      <c r="P1334" s="241"/>
      <c r="Q1334" s="241"/>
      <c r="R1334" s="241"/>
      <c r="S1334" s="241"/>
      <c r="T1334" s="241"/>
      <c r="U1334" s="241"/>
      <c r="V1334" s="241"/>
      <c r="W1334" s="241"/>
      <c r="X1334" s="241"/>
      <c r="Y1334" s="241"/>
      <c r="Z1334" s="241"/>
      <c r="AA1334" s="241"/>
      <c r="AB1334" s="241"/>
      <c r="AC1334" s="241"/>
      <c r="AD1334" s="241"/>
      <c r="AE1334" s="241"/>
      <c r="AF1334" s="241"/>
      <c r="AG1334" s="241"/>
      <c r="AH1334" s="241"/>
      <c r="AI1334" s="241"/>
      <c r="AJ1334" s="241"/>
      <c r="AK1334" s="241"/>
      <c r="AL1334" s="241"/>
      <c r="AM1334" s="241"/>
      <c r="AN1334" s="241"/>
      <c r="AO1334" s="241"/>
      <c r="AP1334" s="241"/>
      <c r="AQ1334" s="241"/>
      <c r="AR1334" s="241"/>
      <c r="AS1334" s="241"/>
      <c r="AT1334" s="241"/>
      <c r="AU1334" s="241"/>
      <c r="AV1334" s="241"/>
      <c r="AW1334" s="241"/>
    </row>
    <row r="1335" spans="1:49" s="240" customFormat="1" ht="15" customHeight="1">
      <c r="A1335" s="241"/>
      <c r="B1335" s="241"/>
      <c r="C1335" s="241"/>
      <c r="D1335" s="241"/>
      <c r="E1335" s="241"/>
      <c r="F1335" s="241"/>
      <c r="G1335" s="241"/>
      <c r="H1335" s="241"/>
      <c r="I1335" s="241"/>
      <c r="J1335" s="241"/>
      <c r="K1335" s="241"/>
      <c r="L1335" s="241"/>
      <c r="M1335" s="241"/>
      <c r="N1335" s="241"/>
      <c r="O1335" s="241"/>
      <c r="P1335" s="241"/>
      <c r="Q1335" s="241"/>
      <c r="R1335" s="241"/>
      <c r="S1335" s="241"/>
      <c r="T1335" s="241"/>
      <c r="U1335" s="241"/>
      <c r="V1335" s="241"/>
      <c r="W1335" s="241"/>
      <c r="X1335" s="241"/>
      <c r="Y1335" s="241"/>
      <c r="Z1335" s="241"/>
      <c r="AA1335" s="241"/>
      <c r="AB1335" s="241"/>
      <c r="AC1335" s="241"/>
      <c r="AD1335" s="241"/>
      <c r="AE1335" s="241"/>
      <c r="AF1335" s="241"/>
      <c r="AG1335" s="241"/>
      <c r="AH1335" s="241"/>
      <c r="AI1335" s="241"/>
      <c r="AJ1335" s="241"/>
      <c r="AK1335" s="241"/>
      <c r="AL1335" s="241"/>
      <c r="AM1335" s="241"/>
      <c r="AN1335" s="241"/>
      <c r="AO1335" s="241"/>
      <c r="AP1335" s="241"/>
      <c r="AQ1335" s="241"/>
      <c r="AR1335" s="241"/>
      <c r="AS1335" s="241"/>
      <c r="AT1335" s="241"/>
      <c r="AU1335" s="241"/>
      <c r="AV1335" s="241"/>
      <c r="AW1335" s="241"/>
    </row>
    <row r="1336" spans="1:49" s="240" customFormat="1" ht="15" customHeight="1">
      <c r="A1336" s="241"/>
      <c r="B1336" s="241"/>
      <c r="C1336" s="241"/>
      <c r="D1336" s="241"/>
      <c r="E1336" s="241"/>
      <c r="F1336" s="241"/>
      <c r="G1336" s="241"/>
      <c r="H1336" s="241"/>
      <c r="I1336" s="241"/>
      <c r="J1336" s="241"/>
      <c r="K1336" s="241"/>
      <c r="L1336" s="241"/>
      <c r="M1336" s="241"/>
      <c r="N1336" s="241"/>
      <c r="O1336" s="241"/>
      <c r="P1336" s="241"/>
      <c r="Q1336" s="241"/>
      <c r="R1336" s="241"/>
      <c r="S1336" s="241"/>
      <c r="T1336" s="241"/>
      <c r="U1336" s="241"/>
      <c r="V1336" s="241"/>
      <c r="W1336" s="241"/>
      <c r="X1336" s="241"/>
      <c r="Y1336" s="241"/>
      <c r="Z1336" s="241"/>
      <c r="AA1336" s="241"/>
      <c r="AB1336" s="241"/>
      <c r="AC1336" s="241"/>
      <c r="AD1336" s="241"/>
      <c r="AE1336" s="241"/>
      <c r="AF1336" s="241"/>
      <c r="AG1336" s="241"/>
      <c r="AH1336" s="241"/>
      <c r="AI1336" s="241"/>
      <c r="AJ1336" s="241"/>
      <c r="AK1336" s="241"/>
      <c r="AL1336" s="241"/>
      <c r="AM1336" s="241"/>
      <c r="AN1336" s="241"/>
      <c r="AO1336" s="241"/>
      <c r="AP1336" s="241"/>
      <c r="AQ1336" s="241"/>
      <c r="AR1336" s="241"/>
      <c r="AS1336" s="241"/>
      <c r="AT1336" s="241"/>
      <c r="AU1336" s="241"/>
      <c r="AV1336" s="241"/>
      <c r="AW1336" s="241"/>
    </row>
    <row r="1337" spans="1:49" s="240" customFormat="1" ht="15" customHeight="1">
      <c r="A1337" s="241"/>
      <c r="B1337" s="241"/>
      <c r="C1337" s="241"/>
      <c r="D1337" s="241"/>
      <c r="E1337" s="241"/>
      <c r="F1337" s="241"/>
      <c r="G1337" s="241"/>
      <c r="H1337" s="241"/>
      <c r="I1337" s="241"/>
      <c r="J1337" s="241"/>
      <c r="K1337" s="241"/>
      <c r="L1337" s="241"/>
      <c r="M1337" s="241"/>
      <c r="N1337" s="241"/>
      <c r="O1337" s="241"/>
      <c r="P1337" s="241"/>
      <c r="Q1337" s="241"/>
      <c r="R1337" s="241"/>
      <c r="S1337" s="241"/>
      <c r="T1337" s="241"/>
      <c r="U1337" s="241"/>
      <c r="V1337" s="241"/>
      <c r="W1337" s="241"/>
      <c r="X1337" s="241"/>
      <c r="Y1337" s="241"/>
      <c r="Z1337" s="241"/>
      <c r="AA1337" s="241"/>
      <c r="AB1337" s="241"/>
      <c r="AC1337" s="241"/>
      <c r="AD1337" s="241"/>
      <c r="AE1337" s="241"/>
      <c r="AF1337" s="241"/>
      <c r="AG1337" s="241"/>
      <c r="AH1337" s="241"/>
      <c r="AI1337" s="241"/>
      <c r="AJ1337" s="241"/>
      <c r="AK1337" s="241"/>
      <c r="AL1337" s="241"/>
      <c r="AM1337" s="241"/>
      <c r="AN1337" s="241"/>
      <c r="AO1337" s="241"/>
      <c r="AP1337" s="241"/>
      <c r="AQ1337" s="241"/>
      <c r="AR1337" s="241"/>
      <c r="AS1337" s="241"/>
      <c r="AT1337" s="241"/>
      <c r="AU1337" s="241"/>
      <c r="AV1337" s="241"/>
      <c r="AW1337" s="241"/>
    </row>
    <row r="1338" spans="1:49" s="240" customFormat="1" ht="15" customHeight="1">
      <c r="A1338" s="241"/>
      <c r="B1338" s="241"/>
      <c r="C1338" s="241"/>
      <c r="D1338" s="241"/>
      <c r="E1338" s="241"/>
      <c r="F1338" s="241"/>
      <c r="G1338" s="241"/>
      <c r="H1338" s="241"/>
      <c r="I1338" s="241"/>
      <c r="J1338" s="241"/>
      <c r="K1338" s="241"/>
      <c r="L1338" s="241"/>
      <c r="M1338" s="241"/>
      <c r="N1338" s="241"/>
      <c r="O1338" s="241"/>
      <c r="P1338" s="241"/>
      <c r="Q1338" s="241"/>
      <c r="R1338" s="241"/>
      <c r="S1338" s="241"/>
      <c r="T1338" s="241"/>
      <c r="U1338" s="241"/>
      <c r="V1338" s="241"/>
      <c r="W1338" s="241"/>
      <c r="X1338" s="241"/>
      <c r="Y1338" s="241"/>
      <c r="Z1338" s="241"/>
      <c r="AA1338" s="241"/>
      <c r="AB1338" s="241"/>
      <c r="AC1338" s="241"/>
      <c r="AD1338" s="241"/>
      <c r="AE1338" s="241"/>
      <c r="AF1338" s="241"/>
      <c r="AG1338" s="241"/>
      <c r="AH1338" s="241"/>
      <c r="AI1338" s="241"/>
      <c r="AJ1338" s="241"/>
      <c r="AK1338" s="241"/>
      <c r="AL1338" s="241"/>
      <c r="AM1338" s="241"/>
      <c r="AN1338" s="241"/>
      <c r="AO1338" s="241"/>
      <c r="AP1338" s="241"/>
      <c r="AQ1338" s="241"/>
      <c r="AR1338" s="241"/>
      <c r="AS1338" s="241"/>
      <c r="AT1338" s="241"/>
      <c r="AU1338" s="241"/>
      <c r="AV1338" s="241"/>
      <c r="AW1338" s="241"/>
    </row>
    <row r="1339" spans="1:49" s="240" customFormat="1" ht="15" customHeight="1">
      <c r="A1339" s="241"/>
      <c r="B1339" s="241"/>
      <c r="C1339" s="241"/>
      <c r="D1339" s="241"/>
      <c r="E1339" s="241"/>
      <c r="F1339" s="241"/>
      <c r="G1339" s="241"/>
      <c r="H1339" s="241"/>
      <c r="I1339" s="241"/>
      <c r="J1339" s="241"/>
      <c r="K1339" s="241"/>
      <c r="L1339" s="241"/>
      <c r="M1339" s="241"/>
      <c r="N1339" s="241"/>
      <c r="O1339" s="241"/>
      <c r="P1339" s="241"/>
      <c r="Q1339" s="241"/>
      <c r="R1339" s="241"/>
      <c r="S1339" s="241"/>
      <c r="T1339" s="241"/>
      <c r="U1339" s="241"/>
      <c r="V1339" s="241"/>
      <c r="W1339" s="241"/>
      <c r="X1339" s="241"/>
      <c r="Y1339" s="241"/>
      <c r="Z1339" s="241"/>
      <c r="AA1339" s="241"/>
      <c r="AB1339" s="241"/>
      <c r="AC1339" s="241"/>
      <c r="AD1339" s="241"/>
      <c r="AE1339" s="241"/>
      <c r="AF1339" s="241"/>
      <c r="AG1339" s="241"/>
      <c r="AH1339" s="241"/>
      <c r="AI1339" s="241"/>
      <c r="AJ1339" s="241"/>
      <c r="AK1339" s="241"/>
      <c r="AL1339" s="241"/>
      <c r="AM1339" s="241"/>
      <c r="AN1339" s="241"/>
      <c r="AO1339" s="241"/>
      <c r="AP1339" s="241"/>
      <c r="AQ1339" s="241"/>
      <c r="AR1339" s="241"/>
      <c r="AS1339" s="241"/>
      <c r="AT1339" s="241"/>
      <c r="AU1339" s="241"/>
      <c r="AV1339" s="241"/>
      <c r="AW1339" s="241"/>
    </row>
    <row r="1340" spans="1:49" s="240" customFormat="1" ht="15" customHeight="1">
      <c r="A1340" s="241"/>
      <c r="B1340" s="241"/>
      <c r="C1340" s="241"/>
      <c r="D1340" s="241"/>
      <c r="E1340" s="241"/>
      <c r="F1340" s="241"/>
      <c r="G1340" s="241"/>
      <c r="H1340" s="241"/>
      <c r="I1340" s="241"/>
      <c r="J1340" s="241"/>
      <c r="K1340" s="241"/>
      <c r="L1340" s="241"/>
      <c r="M1340" s="241"/>
      <c r="N1340" s="241"/>
      <c r="O1340" s="241"/>
      <c r="P1340" s="241"/>
      <c r="Q1340" s="241"/>
      <c r="R1340" s="241"/>
      <c r="S1340" s="241"/>
      <c r="T1340" s="241"/>
      <c r="U1340" s="241"/>
      <c r="V1340" s="241"/>
      <c r="W1340" s="241"/>
      <c r="X1340" s="241"/>
      <c r="Y1340" s="241"/>
      <c r="Z1340" s="241"/>
      <c r="AA1340" s="241"/>
      <c r="AB1340" s="241"/>
      <c r="AC1340" s="241"/>
      <c r="AD1340" s="241"/>
      <c r="AE1340" s="241"/>
      <c r="AF1340" s="241"/>
      <c r="AG1340" s="241"/>
      <c r="AH1340" s="241"/>
      <c r="AI1340" s="241"/>
      <c r="AJ1340" s="241"/>
      <c r="AK1340" s="241"/>
      <c r="AL1340" s="241"/>
      <c r="AM1340" s="241"/>
      <c r="AN1340" s="241"/>
      <c r="AO1340" s="241"/>
      <c r="AP1340" s="241"/>
      <c r="AQ1340" s="241"/>
      <c r="AR1340" s="241"/>
      <c r="AS1340" s="241"/>
      <c r="AT1340" s="241"/>
      <c r="AU1340" s="241"/>
      <c r="AV1340" s="241"/>
      <c r="AW1340" s="241"/>
    </row>
    <row r="1341" spans="1:49" s="240" customFormat="1" ht="15" customHeight="1">
      <c r="A1341" s="241"/>
      <c r="B1341" s="241"/>
      <c r="C1341" s="241"/>
      <c r="D1341" s="241"/>
      <c r="E1341" s="241"/>
      <c r="F1341" s="241"/>
      <c r="G1341" s="241"/>
      <c r="H1341" s="241"/>
      <c r="I1341" s="241"/>
      <c r="J1341" s="241"/>
      <c r="K1341" s="241"/>
      <c r="L1341" s="241"/>
      <c r="M1341" s="241"/>
      <c r="N1341" s="241"/>
      <c r="O1341" s="241"/>
      <c r="P1341" s="241"/>
      <c r="Q1341" s="241"/>
      <c r="R1341" s="241"/>
      <c r="S1341" s="241"/>
      <c r="T1341" s="241"/>
      <c r="U1341" s="241"/>
      <c r="V1341" s="241"/>
      <c r="W1341" s="241"/>
      <c r="X1341" s="241"/>
      <c r="Y1341" s="241"/>
      <c r="Z1341" s="241"/>
      <c r="AA1341" s="241"/>
      <c r="AB1341" s="241"/>
      <c r="AC1341" s="241"/>
      <c r="AD1341" s="241"/>
      <c r="AE1341" s="241"/>
      <c r="AF1341" s="241"/>
      <c r="AG1341" s="241"/>
      <c r="AH1341" s="241"/>
      <c r="AI1341" s="241"/>
      <c r="AJ1341" s="241"/>
      <c r="AK1341" s="241"/>
      <c r="AL1341" s="241"/>
      <c r="AM1341" s="241"/>
      <c r="AN1341" s="241"/>
      <c r="AO1341" s="241"/>
      <c r="AP1341" s="241"/>
      <c r="AQ1341" s="241"/>
      <c r="AR1341" s="241"/>
      <c r="AS1341" s="241"/>
      <c r="AT1341" s="241"/>
      <c r="AU1341" s="241"/>
      <c r="AV1341" s="241"/>
      <c r="AW1341" s="241"/>
    </row>
    <row r="1342" spans="1:49" s="240" customFormat="1" ht="15" customHeight="1">
      <c r="A1342" s="241"/>
      <c r="B1342" s="241"/>
      <c r="C1342" s="241"/>
      <c r="D1342" s="241"/>
      <c r="E1342" s="241"/>
      <c r="F1342" s="241"/>
      <c r="G1342" s="241"/>
      <c r="H1342" s="241"/>
      <c r="I1342" s="241"/>
      <c r="J1342" s="241"/>
      <c r="K1342" s="241"/>
      <c r="L1342" s="241"/>
      <c r="M1342" s="241"/>
      <c r="N1342" s="241"/>
      <c r="O1342" s="241"/>
      <c r="P1342" s="241"/>
      <c r="Q1342" s="241"/>
      <c r="R1342" s="241"/>
      <c r="S1342" s="241"/>
      <c r="T1342" s="241"/>
      <c r="U1342" s="241"/>
      <c r="V1342" s="241"/>
      <c r="W1342" s="241"/>
      <c r="X1342" s="241"/>
      <c r="Y1342" s="241"/>
      <c r="Z1342" s="241"/>
      <c r="AA1342" s="241"/>
      <c r="AB1342" s="241"/>
      <c r="AC1342" s="241"/>
      <c r="AD1342" s="241"/>
      <c r="AE1342" s="241"/>
      <c r="AF1342" s="241"/>
      <c r="AG1342" s="241"/>
      <c r="AH1342" s="241"/>
      <c r="AI1342" s="241"/>
      <c r="AJ1342" s="241"/>
      <c r="AK1342" s="241"/>
      <c r="AL1342" s="241"/>
      <c r="AM1342" s="241"/>
      <c r="AN1342" s="241"/>
      <c r="AO1342" s="241"/>
      <c r="AP1342" s="241"/>
      <c r="AQ1342" s="241"/>
      <c r="AR1342" s="241"/>
      <c r="AS1342" s="241"/>
      <c r="AT1342" s="241"/>
      <c r="AU1342" s="241"/>
      <c r="AV1342" s="241"/>
      <c r="AW1342" s="241"/>
    </row>
    <row r="1343" spans="1:49" s="240" customFormat="1" ht="15" customHeight="1">
      <c r="A1343" s="241"/>
      <c r="B1343" s="241"/>
      <c r="C1343" s="241"/>
      <c r="D1343" s="241"/>
      <c r="E1343" s="241"/>
      <c r="F1343" s="241"/>
      <c r="G1343" s="241"/>
      <c r="H1343" s="241"/>
      <c r="I1343" s="241"/>
      <c r="J1343" s="241"/>
      <c r="K1343" s="241"/>
      <c r="L1343" s="241"/>
      <c r="M1343" s="241"/>
      <c r="N1343" s="241"/>
      <c r="O1343" s="241"/>
      <c r="P1343" s="241"/>
      <c r="Q1343" s="241"/>
      <c r="R1343" s="241"/>
      <c r="S1343" s="241"/>
      <c r="T1343" s="241"/>
      <c r="U1343" s="241"/>
      <c r="V1343" s="241"/>
      <c r="W1343" s="241"/>
      <c r="X1343" s="241"/>
      <c r="Y1343" s="241"/>
      <c r="Z1343" s="241"/>
      <c r="AA1343" s="241"/>
      <c r="AB1343" s="241"/>
      <c r="AC1343" s="241"/>
      <c r="AD1343" s="241"/>
      <c r="AE1343" s="241"/>
      <c r="AF1343" s="241"/>
      <c r="AG1343" s="241"/>
      <c r="AH1343" s="241"/>
      <c r="AI1343" s="241"/>
      <c r="AJ1343" s="241"/>
      <c r="AK1343" s="241"/>
      <c r="AL1343" s="241"/>
      <c r="AM1343" s="241"/>
      <c r="AN1343" s="241"/>
      <c r="AO1343" s="241"/>
      <c r="AP1343" s="241"/>
      <c r="AQ1343" s="241"/>
      <c r="AR1343" s="241"/>
      <c r="AS1343" s="241"/>
      <c r="AT1343" s="241"/>
      <c r="AU1343" s="241"/>
      <c r="AV1343" s="241"/>
      <c r="AW1343" s="241"/>
    </row>
    <row r="1344" spans="1:49" s="240" customFormat="1" ht="15" customHeight="1">
      <c r="A1344" s="241"/>
      <c r="B1344" s="241"/>
      <c r="C1344" s="241"/>
      <c r="D1344" s="241"/>
      <c r="E1344" s="241"/>
      <c r="F1344" s="241"/>
      <c r="G1344" s="241"/>
      <c r="H1344" s="241"/>
      <c r="I1344" s="241"/>
      <c r="J1344" s="241"/>
      <c r="K1344" s="241"/>
      <c r="L1344" s="241"/>
      <c r="M1344" s="241"/>
      <c r="N1344" s="241"/>
      <c r="O1344" s="241"/>
      <c r="P1344" s="241"/>
      <c r="Q1344" s="241"/>
      <c r="R1344" s="241"/>
      <c r="S1344" s="241"/>
      <c r="T1344" s="241"/>
      <c r="U1344" s="241"/>
      <c r="V1344" s="241"/>
      <c r="W1344" s="241"/>
      <c r="X1344" s="241"/>
      <c r="Y1344" s="241"/>
      <c r="Z1344" s="241"/>
      <c r="AA1344" s="241"/>
      <c r="AB1344" s="241"/>
      <c r="AC1344" s="241"/>
      <c r="AD1344" s="241"/>
      <c r="AE1344" s="241"/>
      <c r="AF1344" s="241"/>
      <c r="AG1344" s="241"/>
      <c r="AH1344" s="241"/>
      <c r="AI1344" s="241"/>
      <c r="AJ1344" s="241"/>
      <c r="AK1344" s="241"/>
      <c r="AL1344" s="241"/>
      <c r="AM1344" s="241"/>
      <c r="AN1344" s="241"/>
      <c r="AO1344" s="241"/>
      <c r="AP1344" s="241"/>
      <c r="AQ1344" s="241"/>
      <c r="AR1344" s="241"/>
      <c r="AS1344" s="241"/>
      <c r="AT1344" s="241"/>
      <c r="AU1344" s="241"/>
      <c r="AV1344" s="241"/>
      <c r="AW1344" s="241"/>
    </row>
    <row r="1345" spans="1:49" s="240" customFormat="1" ht="15" customHeight="1">
      <c r="A1345" s="241"/>
      <c r="B1345" s="241"/>
      <c r="C1345" s="241"/>
      <c r="D1345" s="241"/>
      <c r="E1345" s="241"/>
      <c r="F1345" s="241"/>
      <c r="G1345" s="241"/>
      <c r="H1345" s="241"/>
      <c r="I1345" s="241"/>
      <c r="J1345" s="241"/>
      <c r="K1345" s="241"/>
      <c r="L1345" s="241"/>
      <c r="M1345" s="241"/>
      <c r="N1345" s="241"/>
      <c r="O1345" s="241"/>
      <c r="P1345" s="241"/>
      <c r="Q1345" s="241"/>
      <c r="R1345" s="241"/>
      <c r="S1345" s="241"/>
      <c r="T1345" s="241"/>
      <c r="U1345" s="241"/>
      <c r="V1345" s="241"/>
      <c r="W1345" s="241"/>
      <c r="X1345" s="241"/>
      <c r="Y1345" s="241"/>
      <c r="Z1345" s="241"/>
      <c r="AA1345" s="241"/>
      <c r="AB1345" s="241"/>
      <c r="AC1345" s="241"/>
      <c r="AD1345" s="241"/>
      <c r="AE1345" s="241"/>
      <c r="AF1345" s="241"/>
      <c r="AG1345" s="241"/>
      <c r="AH1345" s="241"/>
      <c r="AI1345" s="241"/>
      <c r="AJ1345" s="241"/>
      <c r="AK1345" s="241"/>
      <c r="AL1345" s="241"/>
      <c r="AM1345" s="241"/>
      <c r="AN1345" s="241"/>
      <c r="AO1345" s="241"/>
      <c r="AP1345" s="241"/>
      <c r="AQ1345" s="241"/>
      <c r="AR1345" s="241"/>
      <c r="AS1345" s="241"/>
      <c r="AT1345" s="241"/>
      <c r="AU1345" s="241"/>
      <c r="AV1345" s="241"/>
      <c r="AW1345" s="241"/>
    </row>
    <row r="1346" spans="1:49" s="240" customFormat="1" ht="15" customHeight="1">
      <c r="A1346" s="241"/>
      <c r="B1346" s="241"/>
      <c r="C1346" s="241"/>
      <c r="D1346" s="241"/>
      <c r="E1346" s="241"/>
      <c r="F1346" s="241"/>
      <c r="G1346" s="241"/>
      <c r="H1346" s="241"/>
      <c r="I1346" s="241"/>
      <c r="J1346" s="241"/>
      <c r="K1346" s="241"/>
      <c r="L1346" s="241"/>
      <c r="M1346" s="241"/>
      <c r="N1346" s="241"/>
      <c r="O1346" s="241"/>
      <c r="P1346" s="241"/>
      <c r="Q1346" s="241"/>
      <c r="R1346" s="241"/>
      <c r="S1346" s="241"/>
      <c r="T1346" s="241"/>
      <c r="U1346" s="241"/>
      <c r="V1346" s="241"/>
      <c r="W1346" s="241"/>
      <c r="X1346" s="241"/>
      <c r="Y1346" s="241"/>
      <c r="Z1346" s="241"/>
      <c r="AA1346" s="241"/>
      <c r="AB1346" s="241"/>
      <c r="AC1346" s="241"/>
      <c r="AD1346" s="241"/>
      <c r="AE1346" s="241"/>
      <c r="AF1346" s="241"/>
      <c r="AG1346" s="241"/>
      <c r="AH1346" s="241"/>
      <c r="AI1346" s="241"/>
      <c r="AJ1346" s="241"/>
      <c r="AK1346" s="241"/>
      <c r="AL1346" s="241"/>
      <c r="AM1346" s="241"/>
      <c r="AN1346" s="241"/>
      <c r="AO1346" s="241"/>
      <c r="AP1346" s="241"/>
      <c r="AQ1346" s="241"/>
      <c r="AR1346" s="241"/>
      <c r="AS1346" s="241"/>
      <c r="AT1346" s="241"/>
      <c r="AU1346" s="241"/>
      <c r="AV1346" s="241"/>
      <c r="AW1346" s="241"/>
    </row>
    <row r="1347" spans="1:49" s="240" customFormat="1" ht="15" customHeight="1">
      <c r="A1347" s="241"/>
      <c r="B1347" s="241"/>
      <c r="C1347" s="241"/>
      <c r="D1347" s="241"/>
      <c r="E1347" s="241"/>
      <c r="F1347" s="241"/>
      <c r="G1347" s="241"/>
      <c r="H1347" s="241"/>
      <c r="I1347" s="241"/>
      <c r="J1347" s="241"/>
      <c r="K1347" s="241"/>
      <c r="L1347" s="241"/>
      <c r="M1347" s="241"/>
      <c r="N1347" s="241"/>
      <c r="O1347" s="241"/>
      <c r="P1347" s="241"/>
      <c r="Q1347" s="241"/>
      <c r="R1347" s="241"/>
      <c r="S1347" s="241"/>
      <c r="T1347" s="241"/>
      <c r="U1347" s="241"/>
      <c r="V1347" s="241"/>
      <c r="W1347" s="241"/>
      <c r="X1347" s="241"/>
      <c r="Y1347" s="241"/>
      <c r="Z1347" s="241"/>
      <c r="AA1347" s="241"/>
      <c r="AB1347" s="241"/>
      <c r="AC1347" s="241"/>
      <c r="AD1347" s="241"/>
      <c r="AE1347" s="241"/>
      <c r="AF1347" s="241"/>
      <c r="AG1347" s="241"/>
      <c r="AH1347" s="241"/>
      <c r="AI1347" s="241"/>
      <c r="AJ1347" s="241"/>
      <c r="AK1347" s="241"/>
      <c r="AL1347" s="241"/>
      <c r="AM1347" s="241"/>
      <c r="AN1347" s="241"/>
      <c r="AO1347" s="241"/>
      <c r="AP1347" s="241"/>
      <c r="AQ1347" s="241"/>
      <c r="AR1347" s="241"/>
      <c r="AS1347" s="241"/>
      <c r="AT1347" s="241"/>
      <c r="AU1347" s="241"/>
      <c r="AV1347" s="241"/>
      <c r="AW1347" s="241"/>
    </row>
    <row r="1348" spans="1:49" s="240" customFormat="1" ht="15" customHeight="1">
      <c r="A1348" s="241"/>
      <c r="B1348" s="241"/>
      <c r="C1348" s="241"/>
      <c r="D1348" s="241"/>
      <c r="E1348" s="241"/>
      <c r="F1348" s="241"/>
      <c r="G1348" s="241"/>
      <c r="H1348" s="241"/>
      <c r="I1348" s="241"/>
      <c r="J1348" s="241"/>
      <c r="K1348" s="241"/>
      <c r="L1348" s="241"/>
      <c r="M1348" s="241"/>
      <c r="N1348" s="241"/>
      <c r="O1348" s="241"/>
      <c r="P1348" s="241"/>
      <c r="Q1348" s="241"/>
      <c r="R1348" s="241"/>
      <c r="S1348" s="241"/>
      <c r="T1348" s="241"/>
      <c r="U1348" s="241"/>
      <c r="V1348" s="241"/>
      <c r="W1348" s="241"/>
      <c r="X1348" s="241"/>
      <c r="Y1348" s="241"/>
      <c r="Z1348" s="241"/>
      <c r="AA1348" s="241"/>
      <c r="AB1348" s="241"/>
      <c r="AC1348" s="241"/>
      <c r="AD1348" s="241"/>
      <c r="AE1348" s="241"/>
      <c r="AF1348" s="241"/>
      <c r="AG1348" s="241"/>
      <c r="AH1348" s="241"/>
      <c r="AI1348" s="241"/>
      <c r="AJ1348" s="241"/>
      <c r="AK1348" s="241"/>
      <c r="AL1348" s="241"/>
      <c r="AM1348" s="241"/>
      <c r="AN1348" s="241"/>
      <c r="AO1348" s="241"/>
      <c r="AP1348" s="241"/>
      <c r="AQ1348" s="241"/>
      <c r="AR1348" s="241"/>
      <c r="AS1348" s="241"/>
      <c r="AT1348" s="241"/>
      <c r="AU1348" s="241"/>
      <c r="AV1348" s="241"/>
      <c r="AW1348" s="241"/>
    </row>
    <row r="1349" spans="1:49" s="240" customFormat="1" ht="15" customHeight="1">
      <c r="A1349" s="241"/>
      <c r="B1349" s="241"/>
      <c r="C1349" s="241"/>
      <c r="D1349" s="241"/>
      <c r="E1349" s="241"/>
      <c r="F1349" s="241"/>
      <c r="G1349" s="241"/>
      <c r="H1349" s="241"/>
      <c r="I1349" s="241"/>
      <c r="J1349" s="241"/>
      <c r="K1349" s="241"/>
      <c r="L1349" s="241"/>
      <c r="M1349" s="241"/>
      <c r="N1349" s="241"/>
      <c r="O1349" s="241"/>
      <c r="P1349" s="241"/>
      <c r="Q1349" s="241"/>
      <c r="R1349" s="241"/>
      <c r="S1349" s="241"/>
      <c r="T1349" s="241"/>
      <c r="U1349" s="241"/>
      <c r="V1349" s="241"/>
      <c r="W1349" s="241"/>
      <c r="X1349" s="241"/>
      <c r="Y1349" s="241"/>
      <c r="Z1349" s="241"/>
      <c r="AA1349" s="241"/>
      <c r="AB1349" s="241"/>
      <c r="AC1349" s="241"/>
      <c r="AD1349" s="241"/>
      <c r="AE1349" s="241"/>
      <c r="AF1349" s="241"/>
      <c r="AG1349" s="241"/>
      <c r="AH1349" s="241"/>
      <c r="AI1349" s="241"/>
      <c r="AJ1349" s="241"/>
      <c r="AK1349" s="241"/>
      <c r="AL1349" s="241"/>
      <c r="AM1349" s="241"/>
      <c r="AN1349" s="241"/>
      <c r="AO1349" s="241"/>
      <c r="AP1349" s="241"/>
      <c r="AQ1349" s="241"/>
      <c r="AR1349" s="241"/>
      <c r="AS1349" s="241"/>
      <c r="AT1349" s="241"/>
      <c r="AU1349" s="241"/>
      <c r="AV1349" s="241"/>
      <c r="AW1349" s="241"/>
    </row>
    <row r="1350" spans="1:49" s="240" customFormat="1" ht="15" customHeight="1">
      <c r="A1350" s="241"/>
      <c r="B1350" s="241"/>
      <c r="C1350" s="241"/>
      <c r="D1350" s="241"/>
      <c r="E1350" s="241"/>
      <c r="F1350" s="241"/>
      <c r="G1350" s="241"/>
      <c r="H1350" s="241"/>
      <c r="I1350" s="241"/>
      <c r="J1350" s="241"/>
      <c r="K1350" s="241"/>
      <c r="L1350" s="241"/>
      <c r="M1350" s="241"/>
      <c r="N1350" s="241"/>
      <c r="O1350" s="241"/>
      <c r="P1350" s="241"/>
      <c r="Q1350" s="241"/>
      <c r="R1350" s="241"/>
      <c r="S1350" s="241"/>
      <c r="T1350" s="241"/>
      <c r="U1350" s="241"/>
      <c r="V1350" s="241"/>
      <c r="W1350" s="241"/>
      <c r="X1350" s="241"/>
      <c r="Y1350" s="241"/>
      <c r="Z1350" s="241"/>
      <c r="AA1350" s="241"/>
      <c r="AB1350" s="241"/>
      <c r="AC1350" s="241"/>
      <c r="AD1350" s="241"/>
      <c r="AE1350" s="241"/>
      <c r="AF1350" s="241"/>
      <c r="AG1350" s="241"/>
      <c r="AH1350" s="241"/>
      <c r="AI1350" s="241"/>
      <c r="AJ1350" s="241"/>
      <c r="AK1350" s="241"/>
      <c r="AL1350" s="241"/>
      <c r="AM1350" s="241"/>
      <c r="AN1350" s="241"/>
      <c r="AO1350" s="241"/>
      <c r="AP1350" s="241"/>
      <c r="AQ1350" s="241"/>
      <c r="AR1350" s="241"/>
      <c r="AS1350" s="241"/>
      <c r="AT1350" s="241"/>
      <c r="AU1350" s="241"/>
      <c r="AV1350" s="241"/>
      <c r="AW1350" s="241"/>
    </row>
    <row r="1351" spans="1:49" s="240" customFormat="1" ht="15" customHeight="1">
      <c r="A1351" s="241"/>
      <c r="B1351" s="241"/>
      <c r="C1351" s="241"/>
      <c r="D1351" s="241"/>
      <c r="E1351" s="241"/>
      <c r="F1351" s="241"/>
      <c r="G1351" s="241"/>
      <c r="H1351" s="241"/>
      <c r="I1351" s="241"/>
      <c r="J1351" s="241"/>
      <c r="K1351" s="241"/>
      <c r="L1351" s="241"/>
      <c r="M1351" s="241"/>
      <c r="N1351" s="241"/>
      <c r="O1351" s="241"/>
      <c r="P1351" s="241"/>
      <c r="Q1351" s="241"/>
      <c r="R1351" s="241"/>
      <c r="S1351" s="241"/>
      <c r="T1351" s="241"/>
      <c r="U1351" s="241"/>
      <c r="V1351" s="241"/>
      <c r="W1351" s="241"/>
      <c r="X1351" s="241"/>
      <c r="Y1351" s="241"/>
      <c r="Z1351" s="241"/>
      <c r="AA1351" s="241"/>
      <c r="AB1351" s="241"/>
      <c r="AC1351" s="241"/>
      <c r="AD1351" s="241"/>
      <c r="AE1351" s="241"/>
      <c r="AF1351" s="241"/>
      <c r="AG1351" s="241"/>
      <c r="AH1351" s="241"/>
      <c r="AI1351" s="241"/>
      <c r="AJ1351" s="241"/>
      <c r="AK1351" s="241"/>
      <c r="AL1351" s="241"/>
      <c r="AM1351" s="241"/>
      <c r="AN1351" s="241"/>
      <c r="AO1351" s="241"/>
      <c r="AP1351" s="241"/>
      <c r="AQ1351" s="241"/>
      <c r="AR1351" s="241"/>
      <c r="AS1351" s="241"/>
      <c r="AT1351" s="241"/>
      <c r="AU1351" s="241"/>
      <c r="AV1351" s="241"/>
      <c r="AW1351" s="241"/>
    </row>
    <row r="1352" spans="1:49" s="240" customFormat="1" ht="15" customHeight="1">
      <c r="A1352" s="241"/>
      <c r="B1352" s="241"/>
      <c r="C1352" s="241"/>
      <c r="D1352" s="241"/>
      <c r="E1352" s="241"/>
      <c r="F1352" s="241"/>
      <c r="G1352" s="241"/>
      <c r="H1352" s="241"/>
      <c r="I1352" s="241"/>
      <c r="J1352" s="241"/>
      <c r="K1352" s="241"/>
      <c r="L1352" s="241"/>
      <c r="M1352" s="241"/>
      <c r="N1352" s="241"/>
      <c r="O1352" s="241"/>
      <c r="P1352" s="241"/>
      <c r="Q1352" s="241"/>
      <c r="R1352" s="241"/>
      <c r="S1352" s="241"/>
      <c r="T1352" s="241"/>
      <c r="U1352" s="241"/>
      <c r="V1352" s="241"/>
      <c r="W1352" s="241"/>
      <c r="X1352" s="241"/>
      <c r="Y1352" s="241"/>
      <c r="Z1352" s="241"/>
      <c r="AA1352" s="241"/>
      <c r="AB1352" s="241"/>
      <c r="AC1352" s="241"/>
      <c r="AD1352" s="241"/>
      <c r="AE1352" s="241"/>
      <c r="AF1352" s="241"/>
      <c r="AG1352" s="241"/>
      <c r="AH1352" s="241"/>
      <c r="AI1352" s="241"/>
      <c r="AJ1352" s="241"/>
      <c r="AK1352" s="241"/>
      <c r="AL1352" s="241"/>
      <c r="AM1352" s="241"/>
      <c r="AN1352" s="241"/>
      <c r="AO1352" s="241"/>
      <c r="AP1352" s="241"/>
      <c r="AQ1352" s="241"/>
      <c r="AR1352" s="241"/>
      <c r="AS1352" s="241"/>
      <c r="AT1352" s="241"/>
      <c r="AU1352" s="241"/>
      <c r="AV1352" s="241"/>
      <c r="AW1352" s="241"/>
    </row>
    <row r="1353" spans="1:49" s="240" customFormat="1" ht="15" customHeight="1">
      <c r="A1353" s="241"/>
      <c r="B1353" s="241"/>
      <c r="C1353" s="241"/>
      <c r="D1353" s="241"/>
      <c r="E1353" s="241"/>
      <c r="F1353" s="241"/>
      <c r="G1353" s="241"/>
      <c r="H1353" s="241"/>
      <c r="I1353" s="241"/>
      <c r="J1353" s="241"/>
      <c r="K1353" s="241"/>
      <c r="L1353" s="241"/>
      <c r="M1353" s="241"/>
      <c r="N1353" s="241"/>
      <c r="O1353" s="241"/>
      <c r="P1353" s="241"/>
      <c r="Q1353" s="241"/>
      <c r="R1353" s="241"/>
      <c r="S1353" s="241"/>
      <c r="T1353" s="241"/>
      <c r="U1353" s="241"/>
      <c r="V1353" s="241"/>
      <c r="W1353" s="241"/>
      <c r="X1353" s="241"/>
      <c r="Y1353" s="241"/>
      <c r="Z1353" s="241"/>
      <c r="AA1353" s="241"/>
      <c r="AB1353" s="241"/>
      <c r="AC1353" s="241"/>
      <c r="AD1353" s="241"/>
      <c r="AE1353" s="241"/>
      <c r="AF1353" s="241"/>
      <c r="AG1353" s="241"/>
      <c r="AH1353" s="241"/>
      <c r="AI1353" s="241"/>
      <c r="AJ1353" s="241"/>
      <c r="AK1353" s="241"/>
      <c r="AL1353" s="241"/>
      <c r="AM1353" s="241"/>
      <c r="AN1353" s="241"/>
      <c r="AO1353" s="241"/>
      <c r="AP1353" s="241"/>
      <c r="AQ1353" s="241"/>
      <c r="AR1353" s="241"/>
      <c r="AS1353" s="241"/>
      <c r="AT1353" s="241"/>
      <c r="AU1353" s="241"/>
      <c r="AV1353" s="241"/>
      <c r="AW1353" s="241"/>
    </row>
    <row r="1354" spans="1:49" s="240" customFormat="1" ht="15" customHeight="1">
      <c r="A1354" s="241"/>
      <c r="B1354" s="241"/>
      <c r="C1354" s="241"/>
      <c r="D1354" s="241"/>
      <c r="E1354" s="241"/>
      <c r="F1354" s="241"/>
      <c r="G1354" s="241"/>
      <c r="H1354" s="241"/>
      <c r="I1354" s="241"/>
      <c r="J1354" s="241"/>
      <c r="K1354" s="241"/>
      <c r="L1354" s="241"/>
      <c r="M1354" s="241"/>
      <c r="N1354" s="241"/>
      <c r="O1354" s="241"/>
      <c r="P1354" s="241"/>
      <c r="Q1354" s="241"/>
      <c r="R1354" s="241"/>
      <c r="S1354" s="241"/>
      <c r="T1354" s="241"/>
      <c r="U1354" s="241"/>
      <c r="V1354" s="241"/>
      <c r="W1354" s="241"/>
      <c r="X1354" s="241"/>
      <c r="Y1354" s="241"/>
      <c r="Z1354" s="241"/>
      <c r="AA1354" s="241"/>
      <c r="AB1354" s="241"/>
      <c r="AC1354" s="241"/>
      <c r="AD1354" s="241"/>
      <c r="AE1354" s="241"/>
      <c r="AF1354" s="241"/>
      <c r="AG1354" s="241"/>
      <c r="AH1354" s="241"/>
      <c r="AI1354" s="241"/>
      <c r="AJ1354" s="241"/>
      <c r="AK1354" s="241"/>
      <c r="AL1354" s="241"/>
      <c r="AM1354" s="241"/>
      <c r="AN1354" s="241"/>
      <c r="AO1354" s="241"/>
      <c r="AP1354" s="241"/>
      <c r="AQ1354" s="241"/>
      <c r="AR1354" s="241"/>
      <c r="AS1354" s="241"/>
      <c r="AT1354" s="241"/>
      <c r="AU1354" s="241"/>
      <c r="AV1354" s="241"/>
      <c r="AW1354" s="241"/>
    </row>
    <row r="1355" spans="1:49" s="240" customFormat="1" ht="15" customHeight="1">
      <c r="A1355" s="241"/>
      <c r="B1355" s="241"/>
      <c r="C1355" s="241"/>
      <c r="D1355" s="241"/>
      <c r="E1355" s="241"/>
      <c r="F1355" s="241"/>
      <c r="G1355" s="241"/>
      <c r="H1355" s="241"/>
      <c r="I1355" s="241"/>
      <c r="J1355" s="241"/>
      <c r="K1355" s="241"/>
      <c r="L1355" s="241"/>
      <c r="M1355" s="241"/>
      <c r="N1355" s="241"/>
      <c r="O1355" s="241"/>
      <c r="P1355" s="241"/>
      <c r="Q1355" s="241"/>
      <c r="R1355" s="241"/>
      <c r="S1355" s="241"/>
      <c r="T1355" s="241"/>
      <c r="U1355" s="241"/>
      <c r="V1355" s="241"/>
      <c r="W1355" s="241"/>
      <c r="X1355" s="241"/>
      <c r="Y1355" s="241"/>
      <c r="Z1355" s="241"/>
      <c r="AA1355" s="241"/>
      <c r="AB1355" s="241"/>
      <c r="AC1355" s="241"/>
      <c r="AD1355" s="241"/>
      <c r="AE1355" s="241"/>
      <c r="AF1355" s="241"/>
      <c r="AG1355" s="241"/>
      <c r="AH1355" s="241"/>
      <c r="AI1355" s="241"/>
      <c r="AJ1355" s="241"/>
      <c r="AK1355" s="241"/>
      <c r="AL1355" s="241"/>
      <c r="AM1355" s="241"/>
      <c r="AN1355" s="241"/>
      <c r="AO1355" s="241"/>
      <c r="AP1355" s="241"/>
      <c r="AQ1355" s="241"/>
      <c r="AR1355" s="241"/>
      <c r="AS1355" s="241"/>
      <c r="AT1355" s="241"/>
      <c r="AU1355" s="241"/>
      <c r="AV1355" s="241"/>
      <c r="AW1355" s="241"/>
    </row>
    <row r="1356" spans="1:49" s="240" customFormat="1" ht="15" customHeight="1">
      <c r="A1356" s="241"/>
      <c r="B1356" s="241"/>
      <c r="C1356" s="241"/>
      <c r="D1356" s="241"/>
      <c r="E1356" s="241"/>
      <c r="F1356" s="241"/>
      <c r="G1356" s="241"/>
      <c r="H1356" s="241"/>
      <c r="I1356" s="241"/>
      <c r="J1356" s="241"/>
      <c r="K1356" s="241"/>
      <c r="L1356" s="241"/>
      <c r="M1356" s="241"/>
      <c r="N1356" s="241"/>
      <c r="O1356" s="241"/>
      <c r="P1356" s="241"/>
      <c r="Q1356" s="241"/>
      <c r="R1356" s="241"/>
      <c r="S1356" s="241"/>
      <c r="T1356" s="241"/>
      <c r="U1356" s="241"/>
      <c r="V1356" s="241"/>
      <c r="W1356" s="241"/>
      <c r="X1356" s="241"/>
      <c r="Y1356" s="241"/>
      <c r="Z1356" s="241"/>
      <c r="AA1356" s="241"/>
      <c r="AB1356" s="241"/>
      <c r="AC1356" s="241"/>
      <c r="AD1356" s="241"/>
      <c r="AE1356" s="241"/>
      <c r="AF1356" s="241"/>
      <c r="AG1356" s="241"/>
      <c r="AH1356" s="241"/>
      <c r="AI1356" s="241"/>
      <c r="AJ1356" s="241"/>
      <c r="AK1356" s="241"/>
      <c r="AL1356" s="241"/>
      <c r="AM1356" s="241"/>
      <c r="AN1356" s="241"/>
      <c r="AO1356" s="241"/>
      <c r="AP1356" s="241"/>
      <c r="AQ1356" s="241"/>
      <c r="AR1356" s="241"/>
      <c r="AS1356" s="241"/>
      <c r="AT1356" s="241"/>
      <c r="AU1356" s="241"/>
      <c r="AV1356" s="241"/>
      <c r="AW1356" s="241"/>
    </row>
    <row r="1357" spans="1:49" s="240" customFormat="1" ht="15" customHeight="1">
      <c r="A1357" s="241"/>
      <c r="B1357" s="241"/>
      <c r="C1357" s="241"/>
      <c r="D1357" s="241"/>
      <c r="E1357" s="241"/>
      <c r="F1357" s="241"/>
      <c r="G1357" s="241"/>
      <c r="H1357" s="241"/>
      <c r="I1357" s="241"/>
      <c r="J1357" s="241"/>
      <c r="K1357" s="241"/>
      <c r="L1357" s="241"/>
      <c r="M1357" s="241"/>
      <c r="N1357" s="241"/>
      <c r="O1357" s="241"/>
      <c r="P1357" s="241"/>
      <c r="Q1357" s="241"/>
      <c r="R1357" s="241"/>
      <c r="S1357" s="241"/>
      <c r="T1357" s="241"/>
      <c r="U1357" s="241"/>
      <c r="V1357" s="241"/>
      <c r="W1357" s="241"/>
      <c r="X1357" s="241"/>
      <c r="Y1357" s="241"/>
      <c r="Z1357" s="241"/>
      <c r="AA1357" s="241"/>
      <c r="AB1357" s="241"/>
      <c r="AC1357" s="241"/>
      <c r="AD1357" s="241"/>
      <c r="AE1357" s="241"/>
      <c r="AF1357" s="241"/>
      <c r="AG1357" s="241"/>
      <c r="AH1357" s="241"/>
      <c r="AI1357" s="241"/>
      <c r="AJ1357" s="241"/>
      <c r="AK1357" s="241"/>
      <c r="AL1357" s="241"/>
      <c r="AM1357" s="241"/>
      <c r="AN1357" s="241"/>
      <c r="AO1357" s="241"/>
      <c r="AP1357" s="241"/>
      <c r="AQ1357" s="241"/>
      <c r="AR1357" s="241"/>
      <c r="AS1357" s="241"/>
      <c r="AT1357" s="241"/>
      <c r="AU1357" s="241"/>
      <c r="AV1357" s="241"/>
      <c r="AW1357" s="241"/>
    </row>
    <row r="1358" spans="1:49" s="240" customFormat="1" ht="15" customHeight="1">
      <c r="A1358" s="241"/>
      <c r="B1358" s="241"/>
      <c r="C1358" s="241"/>
      <c r="D1358" s="241"/>
      <c r="E1358" s="241"/>
      <c r="F1358" s="241"/>
      <c r="G1358" s="241"/>
      <c r="H1358" s="241"/>
      <c r="I1358" s="241"/>
      <c r="J1358" s="241"/>
      <c r="K1358" s="241"/>
      <c r="L1358" s="241"/>
      <c r="M1358" s="241"/>
      <c r="N1358" s="241"/>
      <c r="O1358" s="241"/>
      <c r="P1358" s="241"/>
      <c r="Q1358" s="241"/>
      <c r="R1358" s="241"/>
      <c r="S1358" s="241"/>
      <c r="T1358" s="241"/>
      <c r="U1358" s="241"/>
      <c r="V1358" s="241"/>
      <c r="W1358" s="241"/>
      <c r="X1358" s="241"/>
      <c r="Y1358" s="241"/>
      <c r="Z1358" s="241"/>
      <c r="AA1358" s="241"/>
      <c r="AB1358" s="241"/>
      <c r="AC1358" s="241"/>
      <c r="AD1358" s="241"/>
      <c r="AE1358" s="241"/>
      <c r="AF1358" s="241"/>
      <c r="AG1358" s="241"/>
      <c r="AH1358" s="241"/>
      <c r="AI1358" s="241"/>
      <c r="AJ1358" s="241"/>
      <c r="AK1358" s="241"/>
      <c r="AL1358" s="241"/>
      <c r="AM1358" s="241"/>
      <c r="AN1358" s="241"/>
      <c r="AO1358" s="241"/>
      <c r="AP1358" s="241"/>
      <c r="AQ1358" s="241"/>
      <c r="AR1358" s="241"/>
      <c r="AS1358" s="241"/>
      <c r="AT1358" s="241"/>
      <c r="AU1358" s="241"/>
      <c r="AV1358" s="241"/>
      <c r="AW1358" s="241"/>
    </row>
    <row r="1359" spans="1:49" s="240" customFormat="1" ht="15" customHeight="1">
      <c r="A1359" s="241"/>
      <c r="B1359" s="241"/>
      <c r="C1359" s="241"/>
      <c r="D1359" s="241"/>
      <c r="E1359" s="241"/>
      <c r="F1359" s="241"/>
      <c r="G1359" s="241"/>
      <c r="H1359" s="241"/>
      <c r="I1359" s="241"/>
      <c r="J1359" s="241"/>
      <c r="K1359" s="241"/>
      <c r="L1359" s="241"/>
      <c r="M1359" s="241"/>
      <c r="N1359" s="241"/>
      <c r="O1359" s="241"/>
      <c r="P1359" s="241"/>
      <c r="Q1359" s="241"/>
      <c r="R1359" s="241"/>
      <c r="S1359" s="241"/>
      <c r="T1359" s="241"/>
      <c r="U1359" s="241"/>
      <c r="V1359" s="241"/>
      <c r="W1359" s="241"/>
      <c r="X1359" s="241"/>
      <c r="Y1359" s="241"/>
      <c r="Z1359" s="241"/>
      <c r="AA1359" s="241"/>
      <c r="AB1359" s="241"/>
      <c r="AC1359" s="241"/>
      <c r="AD1359" s="241"/>
      <c r="AE1359" s="241"/>
      <c r="AF1359" s="241"/>
      <c r="AG1359" s="241"/>
      <c r="AH1359" s="241"/>
      <c r="AI1359" s="241"/>
      <c r="AJ1359" s="241"/>
      <c r="AK1359" s="241"/>
      <c r="AL1359" s="241"/>
      <c r="AM1359" s="241"/>
      <c r="AN1359" s="241"/>
      <c r="AO1359" s="241"/>
      <c r="AP1359" s="241"/>
      <c r="AQ1359" s="241"/>
      <c r="AR1359" s="241"/>
      <c r="AS1359" s="241"/>
      <c r="AT1359" s="241"/>
      <c r="AU1359" s="241"/>
      <c r="AV1359" s="241"/>
      <c r="AW1359" s="241"/>
    </row>
    <row r="1360" spans="1:49" s="240" customFormat="1" ht="15" customHeight="1">
      <c r="A1360" s="241"/>
      <c r="B1360" s="241"/>
      <c r="C1360" s="241"/>
      <c r="D1360" s="241"/>
      <c r="E1360" s="241"/>
      <c r="F1360" s="241"/>
      <c r="G1360" s="241"/>
      <c r="H1360" s="241"/>
      <c r="I1360" s="241"/>
      <c r="J1360" s="241"/>
      <c r="K1360" s="241"/>
      <c r="L1360" s="241"/>
      <c r="M1360" s="241"/>
      <c r="N1360" s="241"/>
      <c r="O1360" s="241"/>
      <c r="P1360" s="241"/>
      <c r="Q1360" s="241"/>
      <c r="R1360" s="241"/>
      <c r="S1360" s="241"/>
      <c r="T1360" s="241"/>
      <c r="U1360" s="241"/>
      <c r="V1360" s="241"/>
      <c r="W1360" s="241"/>
      <c r="X1360" s="241"/>
      <c r="Y1360" s="241"/>
      <c r="Z1360" s="241"/>
      <c r="AA1360" s="241"/>
      <c r="AB1360" s="241"/>
      <c r="AC1360" s="241"/>
      <c r="AD1360" s="241"/>
      <c r="AE1360" s="241"/>
      <c r="AF1360" s="241"/>
      <c r="AG1360" s="241"/>
      <c r="AH1360" s="241"/>
      <c r="AI1360" s="241"/>
      <c r="AJ1360" s="241"/>
      <c r="AK1360" s="241"/>
      <c r="AL1360" s="241"/>
      <c r="AM1360" s="241"/>
      <c r="AN1360" s="241"/>
      <c r="AO1360" s="241"/>
      <c r="AP1360" s="241"/>
      <c r="AQ1360" s="241"/>
      <c r="AR1360" s="241"/>
      <c r="AS1360" s="241"/>
      <c r="AT1360" s="241"/>
      <c r="AU1360" s="241"/>
      <c r="AV1360" s="241"/>
      <c r="AW1360" s="241"/>
    </row>
    <row r="1361" spans="1:49" s="240" customFormat="1" ht="15" customHeight="1">
      <c r="A1361" s="241"/>
      <c r="B1361" s="241"/>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s="241"/>
      <c r="AG1361" s="241"/>
      <c r="AH1361" s="241"/>
      <c r="AI1361" s="241"/>
      <c r="AJ1361" s="241"/>
      <c r="AK1361" s="241"/>
      <c r="AL1361" s="241"/>
      <c r="AM1361" s="241"/>
      <c r="AN1361" s="241"/>
      <c r="AO1361" s="241"/>
      <c r="AP1361" s="241"/>
      <c r="AQ1361" s="241"/>
      <c r="AR1361" s="241"/>
      <c r="AS1361" s="241"/>
      <c r="AT1361" s="241"/>
      <c r="AU1361" s="241"/>
      <c r="AV1361" s="241"/>
      <c r="AW1361" s="241"/>
    </row>
    <row r="1362" spans="1:49" s="240" customFormat="1" ht="15" customHeight="1">
      <c r="A1362" s="241"/>
      <c r="B1362" s="241"/>
      <c r="C1362" s="241"/>
      <c r="D1362" s="241"/>
      <c r="E1362" s="241"/>
      <c r="F1362" s="241"/>
      <c r="G1362" s="241"/>
      <c r="H1362" s="241"/>
      <c r="I1362" s="241"/>
      <c r="J1362" s="241"/>
      <c r="K1362" s="241"/>
      <c r="L1362" s="241"/>
      <c r="M1362" s="241"/>
      <c r="N1362" s="241"/>
      <c r="O1362" s="241"/>
      <c r="P1362" s="241"/>
      <c r="Q1362" s="241"/>
      <c r="R1362" s="241"/>
      <c r="S1362" s="241"/>
      <c r="T1362" s="241"/>
      <c r="U1362" s="241"/>
      <c r="V1362" s="241"/>
      <c r="W1362" s="241"/>
      <c r="X1362" s="241"/>
      <c r="Y1362" s="241"/>
      <c r="Z1362" s="241"/>
      <c r="AA1362" s="241"/>
      <c r="AB1362" s="241"/>
      <c r="AC1362" s="241"/>
      <c r="AD1362" s="241"/>
      <c r="AE1362" s="241"/>
      <c r="AF1362" s="241"/>
      <c r="AG1362" s="241"/>
      <c r="AH1362" s="241"/>
      <c r="AI1362" s="241"/>
      <c r="AJ1362" s="241"/>
      <c r="AK1362" s="241"/>
      <c r="AL1362" s="241"/>
      <c r="AM1362" s="241"/>
      <c r="AN1362" s="241"/>
      <c r="AO1362" s="241"/>
      <c r="AP1362" s="241"/>
      <c r="AQ1362" s="241"/>
      <c r="AR1362" s="241"/>
      <c r="AS1362" s="241"/>
      <c r="AT1362" s="241"/>
      <c r="AU1362" s="241"/>
      <c r="AV1362" s="241"/>
      <c r="AW1362" s="241"/>
    </row>
    <row r="1363" spans="1:49" s="240" customFormat="1" ht="15" customHeight="1">
      <c r="A1363" s="241"/>
      <c r="B1363" s="241"/>
      <c r="C1363" s="241"/>
      <c r="D1363" s="241"/>
      <c r="E1363" s="241"/>
      <c r="F1363" s="241"/>
      <c r="G1363" s="241"/>
      <c r="H1363" s="241"/>
      <c r="I1363" s="241"/>
      <c r="J1363" s="241"/>
      <c r="K1363" s="241"/>
      <c r="L1363" s="241"/>
      <c r="M1363" s="241"/>
      <c r="N1363" s="241"/>
      <c r="O1363" s="241"/>
      <c r="P1363" s="241"/>
      <c r="Q1363" s="241"/>
      <c r="R1363" s="241"/>
      <c r="S1363" s="241"/>
      <c r="T1363" s="241"/>
      <c r="U1363" s="241"/>
      <c r="V1363" s="241"/>
      <c r="W1363" s="241"/>
      <c r="X1363" s="241"/>
      <c r="Y1363" s="241"/>
      <c r="Z1363" s="241"/>
      <c r="AA1363" s="241"/>
      <c r="AB1363" s="241"/>
      <c r="AC1363" s="241"/>
      <c r="AD1363" s="241"/>
      <c r="AE1363" s="241"/>
      <c r="AF1363" s="241"/>
      <c r="AG1363" s="241"/>
      <c r="AH1363" s="241"/>
      <c r="AI1363" s="241"/>
      <c r="AJ1363" s="241"/>
      <c r="AK1363" s="241"/>
      <c r="AL1363" s="241"/>
      <c r="AM1363" s="241"/>
      <c r="AN1363" s="241"/>
      <c r="AO1363" s="241"/>
      <c r="AP1363" s="241"/>
      <c r="AQ1363" s="241"/>
      <c r="AR1363" s="241"/>
      <c r="AS1363" s="241"/>
      <c r="AT1363" s="241"/>
      <c r="AU1363" s="241"/>
      <c r="AV1363" s="241"/>
      <c r="AW1363" s="241"/>
    </row>
    <row r="1364" spans="1:49" s="240" customFormat="1" ht="15" customHeight="1">
      <c r="A1364" s="241"/>
      <c r="B1364" s="241"/>
      <c r="C1364" s="241"/>
      <c r="D1364" s="241"/>
      <c r="E1364" s="241"/>
      <c r="F1364" s="241"/>
      <c r="G1364" s="241"/>
      <c r="H1364" s="241"/>
      <c r="I1364" s="241"/>
      <c r="J1364" s="241"/>
      <c r="K1364" s="241"/>
      <c r="L1364" s="241"/>
      <c r="M1364" s="241"/>
      <c r="N1364" s="241"/>
      <c r="O1364" s="241"/>
      <c r="P1364" s="241"/>
      <c r="Q1364" s="241"/>
      <c r="R1364" s="241"/>
      <c r="S1364" s="241"/>
      <c r="T1364" s="241"/>
      <c r="U1364" s="241"/>
      <c r="V1364" s="241"/>
      <c r="W1364" s="241"/>
      <c r="X1364" s="241"/>
      <c r="Y1364" s="241"/>
      <c r="Z1364" s="241"/>
      <c r="AA1364" s="241"/>
      <c r="AB1364" s="241"/>
      <c r="AC1364" s="241"/>
      <c r="AD1364" s="241"/>
      <c r="AE1364" s="241"/>
      <c r="AF1364" s="241"/>
      <c r="AG1364" s="241"/>
      <c r="AH1364" s="241"/>
      <c r="AI1364" s="241"/>
      <c r="AJ1364" s="241"/>
      <c r="AK1364" s="241"/>
      <c r="AL1364" s="241"/>
      <c r="AM1364" s="241"/>
      <c r="AN1364" s="241"/>
      <c r="AO1364" s="241"/>
      <c r="AP1364" s="241"/>
      <c r="AQ1364" s="241"/>
      <c r="AR1364" s="241"/>
      <c r="AS1364" s="241"/>
      <c r="AT1364" s="241"/>
      <c r="AU1364" s="241"/>
      <c r="AV1364" s="241"/>
      <c r="AW1364" s="241"/>
    </row>
    <row r="1365" spans="1:49" s="240" customFormat="1" ht="15" customHeight="1">
      <c r="A1365" s="241"/>
      <c r="B1365" s="241"/>
      <c r="C1365" s="241"/>
      <c r="D1365" s="241"/>
      <c r="E1365" s="241"/>
      <c r="F1365" s="241"/>
      <c r="G1365" s="241"/>
      <c r="H1365" s="241"/>
      <c r="I1365" s="241"/>
      <c r="J1365" s="241"/>
      <c r="K1365" s="241"/>
      <c r="L1365" s="241"/>
      <c r="M1365" s="241"/>
      <c r="N1365" s="241"/>
      <c r="O1365" s="241"/>
      <c r="P1365" s="241"/>
      <c r="Q1365" s="241"/>
      <c r="R1365" s="241"/>
      <c r="S1365" s="241"/>
      <c r="T1365" s="241"/>
      <c r="U1365" s="241"/>
      <c r="V1365" s="241"/>
      <c r="W1365" s="241"/>
      <c r="X1365" s="241"/>
      <c r="Y1365" s="241"/>
      <c r="Z1365" s="241"/>
      <c r="AA1365" s="241"/>
      <c r="AB1365" s="241"/>
      <c r="AC1365" s="241"/>
      <c r="AD1365" s="241"/>
      <c r="AE1365" s="241"/>
      <c r="AF1365" s="241"/>
      <c r="AG1365" s="241"/>
      <c r="AH1365" s="241"/>
      <c r="AI1365" s="241"/>
      <c r="AJ1365" s="241"/>
      <c r="AK1365" s="241"/>
      <c r="AL1365" s="241"/>
      <c r="AM1365" s="241"/>
      <c r="AN1365" s="241"/>
      <c r="AO1365" s="241"/>
      <c r="AP1365" s="241"/>
      <c r="AQ1365" s="241"/>
      <c r="AR1365" s="241"/>
      <c r="AS1365" s="241"/>
      <c r="AT1365" s="241"/>
      <c r="AU1365" s="241"/>
      <c r="AV1365" s="241"/>
      <c r="AW1365" s="241"/>
    </row>
    <row r="1366" spans="1:49" s="240" customFormat="1" ht="15" customHeight="1">
      <c r="A1366" s="241"/>
      <c r="B1366" s="241"/>
      <c r="C1366" s="241"/>
      <c r="D1366" s="241"/>
      <c r="E1366" s="241"/>
      <c r="F1366" s="241"/>
      <c r="G1366" s="241"/>
      <c r="H1366" s="241"/>
      <c r="I1366" s="241"/>
      <c r="J1366" s="241"/>
      <c r="K1366" s="241"/>
      <c r="L1366" s="241"/>
      <c r="M1366" s="241"/>
      <c r="N1366" s="241"/>
      <c r="O1366" s="241"/>
      <c r="P1366" s="241"/>
      <c r="Q1366" s="241"/>
      <c r="R1366" s="241"/>
      <c r="S1366" s="241"/>
      <c r="T1366" s="241"/>
      <c r="U1366" s="241"/>
      <c r="V1366" s="241"/>
      <c r="W1366" s="241"/>
      <c r="X1366" s="241"/>
      <c r="Y1366" s="241"/>
      <c r="Z1366" s="241"/>
      <c r="AA1366" s="241"/>
      <c r="AB1366" s="241"/>
      <c r="AC1366" s="241"/>
      <c r="AD1366" s="241"/>
      <c r="AE1366" s="241"/>
      <c r="AF1366" s="241"/>
      <c r="AG1366" s="241"/>
      <c r="AH1366" s="241"/>
      <c r="AI1366" s="241"/>
      <c r="AJ1366" s="241"/>
      <c r="AK1366" s="241"/>
      <c r="AL1366" s="241"/>
      <c r="AM1366" s="241"/>
      <c r="AN1366" s="241"/>
      <c r="AO1366" s="241"/>
      <c r="AP1366" s="241"/>
      <c r="AQ1366" s="241"/>
      <c r="AR1366" s="241"/>
      <c r="AS1366" s="241"/>
      <c r="AT1366" s="241"/>
      <c r="AU1366" s="241"/>
      <c r="AV1366" s="241"/>
      <c r="AW1366" s="241"/>
    </row>
    <row r="1367" spans="1:49" s="240" customFormat="1" ht="15" customHeight="1">
      <c r="A1367" s="241"/>
      <c r="B1367" s="241"/>
      <c r="C1367" s="241"/>
      <c r="D1367" s="241"/>
      <c r="E1367" s="241"/>
      <c r="F1367" s="241"/>
      <c r="G1367" s="241"/>
      <c r="H1367" s="241"/>
      <c r="I1367" s="241"/>
      <c r="J1367" s="241"/>
      <c r="K1367" s="241"/>
      <c r="L1367" s="241"/>
      <c r="M1367" s="241"/>
      <c r="N1367" s="241"/>
      <c r="O1367" s="241"/>
      <c r="P1367" s="241"/>
      <c r="Q1367" s="241"/>
      <c r="R1367" s="241"/>
      <c r="S1367" s="241"/>
      <c r="T1367" s="241"/>
      <c r="U1367" s="241"/>
      <c r="V1367" s="241"/>
      <c r="W1367" s="241"/>
      <c r="X1367" s="241"/>
      <c r="Y1367" s="241"/>
      <c r="Z1367" s="241"/>
      <c r="AA1367" s="241"/>
      <c r="AB1367" s="241"/>
      <c r="AC1367" s="241"/>
      <c r="AD1367" s="241"/>
      <c r="AE1367" s="241"/>
      <c r="AF1367" s="241"/>
      <c r="AG1367" s="241"/>
      <c r="AH1367" s="241"/>
      <c r="AI1367" s="241"/>
      <c r="AJ1367" s="241"/>
      <c r="AK1367" s="241"/>
      <c r="AL1367" s="241"/>
      <c r="AM1367" s="241"/>
      <c r="AN1367" s="241"/>
      <c r="AO1367" s="241"/>
      <c r="AP1367" s="241"/>
      <c r="AQ1367" s="241"/>
      <c r="AR1367" s="241"/>
      <c r="AS1367" s="241"/>
      <c r="AT1367" s="241"/>
      <c r="AU1367" s="241"/>
      <c r="AV1367" s="241"/>
      <c r="AW1367" s="241"/>
    </row>
    <row r="1368" spans="1:49" s="240" customFormat="1" ht="15" customHeight="1">
      <c r="A1368" s="241"/>
      <c r="B1368" s="241"/>
      <c r="C1368" s="241"/>
      <c r="D1368" s="241"/>
      <c r="E1368" s="241"/>
      <c r="F1368" s="241"/>
      <c r="G1368" s="241"/>
      <c r="H1368" s="241"/>
      <c r="I1368" s="241"/>
      <c r="J1368" s="241"/>
      <c r="K1368" s="241"/>
      <c r="L1368" s="241"/>
      <c r="M1368" s="241"/>
      <c r="N1368" s="241"/>
      <c r="O1368" s="241"/>
      <c r="P1368" s="241"/>
      <c r="Q1368" s="241"/>
      <c r="R1368" s="241"/>
      <c r="S1368" s="241"/>
      <c r="T1368" s="241"/>
      <c r="U1368" s="241"/>
      <c r="V1368" s="241"/>
      <c r="W1368" s="241"/>
      <c r="X1368" s="241"/>
      <c r="Y1368" s="241"/>
      <c r="Z1368" s="241"/>
      <c r="AA1368" s="241"/>
      <c r="AB1368" s="241"/>
      <c r="AC1368" s="241"/>
      <c r="AD1368" s="241"/>
      <c r="AE1368" s="241"/>
      <c r="AF1368" s="241"/>
      <c r="AG1368" s="241"/>
      <c r="AH1368" s="241"/>
      <c r="AI1368" s="241"/>
      <c r="AJ1368" s="241"/>
      <c r="AK1368" s="241"/>
      <c r="AL1368" s="241"/>
      <c r="AM1368" s="241"/>
      <c r="AN1368" s="241"/>
      <c r="AO1368" s="241"/>
      <c r="AP1368" s="241"/>
      <c r="AQ1368" s="241"/>
      <c r="AR1368" s="241"/>
      <c r="AS1368" s="241"/>
      <c r="AT1368" s="241"/>
      <c r="AU1368" s="241"/>
      <c r="AV1368" s="241"/>
      <c r="AW1368" s="241"/>
    </row>
    <row r="1369" spans="1:49" s="240" customFormat="1" ht="15" customHeight="1">
      <c r="A1369" s="241"/>
      <c r="B1369" s="241"/>
      <c r="C1369" s="241"/>
      <c r="D1369" s="241"/>
      <c r="E1369" s="241"/>
      <c r="F1369" s="241"/>
      <c r="G1369" s="241"/>
      <c r="H1369" s="241"/>
      <c r="I1369" s="241"/>
      <c r="J1369" s="241"/>
      <c r="K1369" s="241"/>
      <c r="L1369" s="241"/>
      <c r="M1369" s="241"/>
      <c r="N1369" s="241"/>
      <c r="O1369" s="241"/>
      <c r="P1369" s="241"/>
      <c r="Q1369" s="241"/>
      <c r="R1369" s="241"/>
      <c r="S1369" s="241"/>
      <c r="T1369" s="241"/>
      <c r="U1369" s="241"/>
      <c r="V1369" s="241"/>
      <c r="W1369" s="241"/>
      <c r="X1369" s="241"/>
      <c r="Y1369" s="241"/>
      <c r="Z1369" s="241"/>
      <c r="AA1369" s="241"/>
      <c r="AB1369" s="241"/>
      <c r="AC1369" s="241"/>
      <c r="AD1369" s="241"/>
      <c r="AE1369" s="241"/>
      <c r="AF1369" s="241"/>
      <c r="AG1369" s="241"/>
      <c r="AH1369" s="241"/>
      <c r="AI1369" s="241"/>
      <c r="AJ1369" s="241"/>
      <c r="AK1369" s="241"/>
      <c r="AL1369" s="241"/>
      <c r="AM1369" s="241"/>
      <c r="AN1369" s="241"/>
      <c r="AO1369" s="241"/>
      <c r="AP1369" s="241"/>
      <c r="AQ1369" s="241"/>
      <c r="AR1369" s="241"/>
      <c r="AS1369" s="241"/>
      <c r="AT1369" s="241"/>
      <c r="AU1369" s="241"/>
      <c r="AV1369" s="241"/>
      <c r="AW1369" s="241"/>
    </row>
    <row r="1370" spans="1:49" s="240" customFormat="1" ht="15" customHeight="1">
      <c r="A1370" s="241"/>
      <c r="B1370" s="241"/>
      <c r="C1370" s="241"/>
      <c r="D1370" s="241"/>
      <c r="E1370" s="241"/>
      <c r="F1370" s="241"/>
      <c r="G1370" s="241"/>
      <c r="H1370" s="241"/>
      <c r="I1370" s="241"/>
      <c r="J1370" s="241"/>
      <c r="K1370" s="241"/>
      <c r="L1370" s="241"/>
      <c r="M1370" s="241"/>
      <c r="N1370" s="241"/>
      <c r="O1370" s="241"/>
      <c r="P1370" s="241"/>
      <c r="Q1370" s="241"/>
      <c r="R1370" s="241"/>
      <c r="S1370" s="241"/>
      <c r="T1370" s="241"/>
      <c r="U1370" s="241"/>
      <c r="V1370" s="241"/>
      <c r="W1370" s="241"/>
      <c r="X1370" s="241"/>
      <c r="Y1370" s="241"/>
      <c r="Z1370" s="241"/>
      <c r="AA1370" s="241"/>
      <c r="AB1370" s="241"/>
      <c r="AC1370" s="241"/>
      <c r="AD1370" s="241"/>
      <c r="AE1370" s="241"/>
      <c r="AF1370" s="241"/>
      <c r="AG1370" s="241"/>
      <c r="AH1370" s="241"/>
      <c r="AI1370" s="241"/>
      <c r="AJ1370" s="241"/>
      <c r="AK1370" s="241"/>
      <c r="AL1370" s="241"/>
      <c r="AM1370" s="241"/>
      <c r="AN1370" s="241"/>
      <c r="AO1370" s="241"/>
      <c r="AP1370" s="241"/>
      <c r="AQ1370" s="241"/>
      <c r="AR1370" s="241"/>
      <c r="AS1370" s="241"/>
      <c r="AT1370" s="241"/>
      <c r="AU1370" s="241"/>
      <c r="AV1370" s="241"/>
      <c r="AW1370" s="241"/>
    </row>
    <row r="1371" spans="1:49" s="240" customFormat="1" ht="15" customHeight="1">
      <c r="A1371" s="241"/>
      <c r="B1371" s="241"/>
      <c r="C1371" s="241"/>
      <c r="D1371" s="241"/>
      <c r="E1371" s="241"/>
      <c r="F1371" s="241"/>
      <c r="G1371" s="241"/>
      <c r="H1371" s="241"/>
      <c r="I1371" s="241"/>
      <c r="J1371" s="241"/>
      <c r="K1371" s="241"/>
      <c r="L1371" s="241"/>
      <c r="M1371" s="241"/>
      <c r="N1371" s="241"/>
      <c r="O1371" s="241"/>
      <c r="P1371" s="241"/>
      <c r="Q1371" s="241"/>
      <c r="R1371" s="241"/>
      <c r="S1371" s="241"/>
      <c r="T1371" s="241"/>
      <c r="U1371" s="241"/>
      <c r="V1371" s="241"/>
      <c r="W1371" s="241"/>
      <c r="X1371" s="241"/>
      <c r="Y1371" s="241"/>
      <c r="Z1371" s="241"/>
      <c r="AA1371" s="241"/>
      <c r="AB1371" s="241"/>
      <c r="AC1371" s="241"/>
      <c r="AD1371" s="241"/>
      <c r="AE1371" s="241"/>
      <c r="AF1371" s="241"/>
      <c r="AG1371" s="241"/>
      <c r="AH1371" s="241"/>
      <c r="AI1371" s="241"/>
      <c r="AJ1371" s="241"/>
      <c r="AK1371" s="241"/>
      <c r="AL1371" s="241"/>
      <c r="AM1371" s="241"/>
      <c r="AN1371" s="241"/>
      <c r="AO1371" s="241"/>
      <c r="AP1371" s="241"/>
      <c r="AQ1371" s="241"/>
      <c r="AR1371" s="241"/>
      <c r="AS1371" s="241"/>
      <c r="AT1371" s="241"/>
      <c r="AU1371" s="241"/>
      <c r="AV1371" s="241"/>
      <c r="AW1371" s="241"/>
    </row>
    <row r="1372" spans="1:49" s="240" customFormat="1" ht="15" customHeight="1">
      <c r="A1372" s="241"/>
      <c r="B1372" s="241"/>
      <c r="C1372" s="241"/>
      <c r="D1372" s="241"/>
      <c r="E1372" s="241"/>
      <c r="F1372" s="241"/>
      <c r="G1372" s="241"/>
      <c r="H1372" s="241"/>
      <c r="I1372" s="241"/>
      <c r="J1372" s="241"/>
      <c r="K1372" s="241"/>
      <c r="L1372" s="241"/>
      <c r="M1372" s="241"/>
      <c r="N1372" s="241"/>
      <c r="O1372" s="241"/>
      <c r="P1372" s="241"/>
      <c r="Q1372" s="241"/>
      <c r="R1372" s="241"/>
      <c r="S1372" s="241"/>
      <c r="T1372" s="241"/>
      <c r="U1372" s="241"/>
      <c r="V1372" s="241"/>
      <c r="W1372" s="241"/>
      <c r="X1372" s="241"/>
      <c r="Y1372" s="241"/>
      <c r="Z1372" s="241"/>
      <c r="AA1372" s="241"/>
      <c r="AB1372" s="241"/>
      <c r="AC1372" s="241"/>
      <c r="AD1372" s="241"/>
      <c r="AE1372" s="241"/>
      <c r="AF1372" s="241"/>
      <c r="AG1372" s="241"/>
      <c r="AH1372" s="241"/>
      <c r="AI1372" s="241"/>
      <c r="AJ1372" s="241"/>
      <c r="AK1372" s="241"/>
      <c r="AL1372" s="241"/>
      <c r="AM1372" s="241"/>
      <c r="AN1372" s="241"/>
      <c r="AO1372" s="241"/>
      <c r="AP1372" s="241"/>
      <c r="AQ1372" s="241"/>
      <c r="AR1372" s="241"/>
      <c r="AS1372" s="241"/>
      <c r="AT1372" s="241"/>
      <c r="AU1372" s="241"/>
      <c r="AV1372" s="241"/>
      <c r="AW1372" s="241"/>
    </row>
    <row r="1373" spans="1:49" s="240" customFormat="1" ht="15" customHeight="1">
      <c r="A1373" s="241"/>
      <c r="B1373" s="241"/>
      <c r="C1373" s="241"/>
      <c r="D1373" s="241"/>
      <c r="E1373" s="241"/>
      <c r="F1373" s="241"/>
      <c r="G1373" s="241"/>
      <c r="H1373" s="241"/>
      <c r="I1373" s="241"/>
      <c r="J1373" s="241"/>
      <c r="K1373" s="241"/>
      <c r="L1373" s="241"/>
      <c r="M1373" s="241"/>
      <c r="N1373" s="241"/>
      <c r="O1373" s="241"/>
      <c r="P1373" s="241"/>
      <c r="Q1373" s="241"/>
      <c r="R1373" s="241"/>
      <c r="S1373" s="241"/>
      <c r="T1373" s="241"/>
      <c r="U1373" s="241"/>
      <c r="V1373" s="241"/>
      <c r="W1373" s="241"/>
      <c r="X1373" s="241"/>
      <c r="Y1373" s="241"/>
      <c r="Z1373" s="241"/>
      <c r="AA1373" s="241"/>
      <c r="AB1373" s="241"/>
      <c r="AC1373" s="241"/>
      <c r="AD1373" s="241"/>
      <c r="AE1373" s="241"/>
      <c r="AF1373" s="241"/>
      <c r="AG1373" s="241"/>
      <c r="AH1373" s="241"/>
      <c r="AI1373" s="241"/>
      <c r="AJ1373" s="241"/>
      <c r="AK1373" s="241"/>
      <c r="AL1373" s="241"/>
      <c r="AM1373" s="241"/>
      <c r="AN1373" s="241"/>
      <c r="AO1373" s="241"/>
      <c r="AP1373" s="241"/>
      <c r="AQ1373" s="241"/>
      <c r="AR1373" s="241"/>
      <c r="AS1373" s="241"/>
      <c r="AT1373" s="241"/>
      <c r="AU1373" s="241"/>
      <c r="AV1373" s="241"/>
      <c r="AW1373" s="241"/>
    </row>
    <row r="1374" spans="1:49" s="240" customFormat="1" ht="15" customHeight="1">
      <c r="A1374" s="241"/>
      <c r="B1374" s="241"/>
      <c r="C1374" s="241"/>
      <c r="D1374" s="241"/>
      <c r="E1374" s="241"/>
      <c r="F1374" s="241"/>
      <c r="G1374" s="241"/>
      <c r="H1374" s="241"/>
      <c r="I1374" s="241"/>
      <c r="J1374" s="241"/>
      <c r="K1374" s="241"/>
      <c r="L1374" s="241"/>
      <c r="M1374" s="241"/>
      <c r="N1374" s="241"/>
      <c r="O1374" s="241"/>
      <c r="P1374" s="241"/>
      <c r="Q1374" s="241"/>
      <c r="R1374" s="241"/>
      <c r="S1374" s="241"/>
      <c r="T1374" s="241"/>
      <c r="U1374" s="241"/>
      <c r="V1374" s="241"/>
      <c r="W1374" s="241"/>
      <c r="X1374" s="241"/>
      <c r="Y1374" s="241"/>
      <c r="Z1374" s="241"/>
      <c r="AA1374" s="241"/>
      <c r="AB1374" s="241"/>
      <c r="AC1374" s="241"/>
      <c r="AD1374" s="241"/>
      <c r="AE1374" s="241"/>
      <c r="AF1374" s="241"/>
      <c r="AG1374" s="241"/>
      <c r="AH1374" s="241"/>
      <c r="AI1374" s="241"/>
      <c r="AJ1374" s="241"/>
      <c r="AK1374" s="241"/>
      <c r="AL1374" s="241"/>
      <c r="AM1374" s="241"/>
      <c r="AN1374" s="241"/>
      <c r="AO1374" s="241"/>
      <c r="AP1374" s="241"/>
      <c r="AQ1374" s="241"/>
      <c r="AR1374" s="241"/>
      <c r="AS1374" s="241"/>
      <c r="AT1374" s="241"/>
      <c r="AU1374" s="241"/>
      <c r="AV1374" s="241"/>
      <c r="AW1374" s="241"/>
    </row>
    <row r="1375" spans="1:49" s="240" customFormat="1" ht="15" customHeight="1">
      <c r="A1375" s="241"/>
      <c r="B1375" s="241"/>
      <c r="C1375" s="241"/>
      <c r="D1375" s="241"/>
      <c r="E1375" s="241"/>
      <c r="F1375" s="241"/>
      <c r="G1375" s="241"/>
      <c r="H1375" s="241"/>
      <c r="I1375" s="241"/>
      <c r="J1375" s="241"/>
      <c r="K1375" s="241"/>
      <c r="L1375" s="241"/>
      <c r="M1375" s="241"/>
      <c r="N1375" s="241"/>
      <c r="O1375" s="241"/>
      <c r="P1375" s="241"/>
      <c r="Q1375" s="241"/>
      <c r="R1375" s="241"/>
      <c r="S1375" s="241"/>
      <c r="T1375" s="241"/>
      <c r="U1375" s="241"/>
      <c r="V1375" s="241"/>
      <c r="W1375" s="241"/>
      <c r="X1375" s="241"/>
      <c r="Y1375" s="241"/>
      <c r="Z1375" s="241"/>
      <c r="AA1375" s="241"/>
      <c r="AB1375" s="241"/>
      <c r="AC1375" s="241"/>
      <c r="AD1375" s="241"/>
      <c r="AE1375" s="241"/>
      <c r="AF1375" s="241"/>
      <c r="AG1375" s="241"/>
      <c r="AH1375" s="241"/>
      <c r="AI1375" s="241"/>
      <c r="AJ1375" s="241"/>
      <c r="AK1375" s="241"/>
      <c r="AL1375" s="241"/>
      <c r="AM1375" s="241"/>
      <c r="AN1375" s="241"/>
      <c r="AO1375" s="241"/>
      <c r="AP1375" s="241"/>
      <c r="AQ1375" s="241"/>
      <c r="AR1375" s="241"/>
      <c r="AS1375" s="241"/>
      <c r="AT1375" s="241"/>
      <c r="AU1375" s="241"/>
      <c r="AV1375" s="241"/>
      <c r="AW1375" s="241"/>
    </row>
    <row r="1376" spans="1:49" s="240" customFormat="1" ht="15" customHeight="1">
      <c r="A1376" s="241"/>
      <c r="B1376" s="241"/>
      <c r="C1376" s="241"/>
      <c r="D1376" s="241"/>
      <c r="E1376" s="241"/>
      <c r="F1376" s="241"/>
      <c r="G1376" s="241"/>
      <c r="H1376" s="241"/>
      <c r="I1376" s="241"/>
      <c r="J1376" s="241"/>
      <c r="K1376" s="241"/>
      <c r="L1376" s="241"/>
      <c r="M1376" s="241"/>
      <c r="N1376" s="241"/>
      <c r="O1376" s="241"/>
      <c r="P1376" s="241"/>
      <c r="Q1376" s="241"/>
      <c r="R1376" s="241"/>
      <c r="S1376" s="241"/>
      <c r="T1376" s="241"/>
      <c r="U1376" s="241"/>
      <c r="V1376" s="241"/>
      <c r="W1376" s="241"/>
      <c r="X1376" s="241"/>
      <c r="Y1376" s="241"/>
      <c r="Z1376" s="241"/>
      <c r="AA1376" s="241"/>
      <c r="AB1376" s="241"/>
      <c r="AC1376" s="241"/>
      <c r="AD1376" s="241"/>
      <c r="AE1376" s="241"/>
      <c r="AF1376" s="241"/>
      <c r="AG1376" s="241"/>
      <c r="AH1376" s="241"/>
      <c r="AI1376" s="241"/>
      <c r="AJ1376" s="241"/>
      <c r="AK1376" s="241"/>
      <c r="AL1376" s="241"/>
      <c r="AM1376" s="241"/>
      <c r="AN1376" s="241"/>
      <c r="AO1376" s="241"/>
      <c r="AP1376" s="241"/>
      <c r="AQ1376" s="241"/>
      <c r="AR1376" s="241"/>
      <c r="AS1376" s="241"/>
      <c r="AT1376" s="241"/>
      <c r="AU1376" s="241"/>
      <c r="AV1376" s="241"/>
      <c r="AW1376" s="241"/>
    </row>
    <row r="1377" spans="1:49" s="240" customFormat="1" ht="15" customHeight="1">
      <c r="A1377" s="241"/>
      <c r="B1377" s="241"/>
      <c r="C1377" s="241"/>
      <c r="D1377" s="241"/>
      <c r="E1377" s="241"/>
      <c r="F1377" s="241"/>
      <c r="G1377" s="241"/>
      <c r="H1377" s="241"/>
      <c r="I1377" s="241"/>
      <c r="J1377" s="241"/>
      <c r="K1377" s="241"/>
      <c r="L1377" s="241"/>
      <c r="M1377" s="241"/>
      <c r="N1377" s="241"/>
      <c r="O1377" s="241"/>
      <c r="P1377" s="241"/>
      <c r="Q1377" s="241"/>
      <c r="R1377" s="241"/>
      <c r="S1377" s="241"/>
      <c r="T1377" s="241"/>
      <c r="U1377" s="241"/>
      <c r="V1377" s="241"/>
      <c r="W1377" s="241"/>
      <c r="X1377" s="241"/>
      <c r="Y1377" s="241"/>
      <c r="Z1377" s="241"/>
      <c r="AA1377" s="241"/>
      <c r="AB1377" s="241"/>
      <c r="AC1377" s="241"/>
      <c r="AD1377" s="241"/>
      <c r="AE1377" s="241"/>
      <c r="AF1377" s="241"/>
      <c r="AG1377" s="241"/>
      <c r="AH1377" s="241"/>
      <c r="AI1377" s="241"/>
      <c r="AJ1377" s="241"/>
      <c r="AK1377" s="241"/>
      <c r="AL1377" s="241"/>
      <c r="AM1377" s="241"/>
      <c r="AN1377" s="241"/>
      <c r="AO1377" s="241"/>
      <c r="AP1377" s="241"/>
      <c r="AQ1377" s="241"/>
      <c r="AR1377" s="241"/>
      <c r="AS1377" s="241"/>
      <c r="AT1377" s="241"/>
      <c r="AU1377" s="241"/>
      <c r="AV1377" s="241"/>
      <c r="AW1377" s="241"/>
    </row>
    <row r="1378" spans="1:49" s="240" customFormat="1" ht="15" customHeight="1">
      <c r="A1378" s="241"/>
      <c r="B1378" s="241"/>
      <c r="C1378" s="241"/>
      <c r="D1378" s="241"/>
      <c r="E1378" s="241"/>
      <c r="F1378" s="241"/>
      <c r="G1378" s="241"/>
      <c r="H1378" s="241"/>
      <c r="I1378" s="241"/>
      <c r="J1378" s="241"/>
      <c r="K1378" s="241"/>
      <c r="L1378" s="241"/>
      <c r="M1378" s="241"/>
      <c r="N1378" s="241"/>
      <c r="O1378" s="241"/>
      <c r="P1378" s="241"/>
      <c r="Q1378" s="241"/>
      <c r="R1378" s="241"/>
      <c r="S1378" s="241"/>
      <c r="T1378" s="241"/>
      <c r="U1378" s="241"/>
      <c r="V1378" s="241"/>
      <c r="W1378" s="241"/>
      <c r="X1378" s="241"/>
      <c r="Y1378" s="241"/>
      <c r="Z1378" s="241"/>
      <c r="AA1378" s="241"/>
      <c r="AB1378" s="241"/>
      <c r="AC1378" s="241"/>
      <c r="AD1378" s="241"/>
      <c r="AE1378" s="241"/>
      <c r="AF1378" s="241"/>
      <c r="AG1378" s="241"/>
      <c r="AH1378" s="241"/>
      <c r="AI1378" s="241"/>
      <c r="AJ1378" s="241"/>
      <c r="AK1378" s="241"/>
      <c r="AL1378" s="241"/>
      <c r="AM1378" s="241"/>
      <c r="AN1378" s="241"/>
      <c r="AO1378" s="241"/>
      <c r="AP1378" s="241"/>
      <c r="AQ1378" s="241"/>
      <c r="AR1378" s="241"/>
      <c r="AS1378" s="241"/>
      <c r="AT1378" s="241"/>
      <c r="AU1378" s="241"/>
      <c r="AV1378" s="241"/>
      <c r="AW1378" s="241"/>
    </row>
    <row r="1379" spans="1:49" s="240" customFormat="1" ht="15" customHeight="1">
      <c r="A1379" s="241"/>
      <c r="B1379" s="241"/>
      <c r="C1379" s="241"/>
      <c r="D1379" s="241"/>
      <c r="E1379" s="241"/>
      <c r="F1379" s="241"/>
      <c r="G1379" s="241"/>
      <c r="H1379" s="241"/>
      <c r="I1379" s="241"/>
      <c r="J1379" s="241"/>
      <c r="K1379" s="241"/>
      <c r="L1379" s="241"/>
      <c r="M1379" s="241"/>
      <c r="N1379" s="241"/>
      <c r="O1379" s="241"/>
      <c r="P1379" s="241"/>
      <c r="Q1379" s="241"/>
      <c r="R1379" s="241"/>
      <c r="S1379" s="241"/>
      <c r="T1379" s="241"/>
      <c r="U1379" s="241"/>
      <c r="V1379" s="241"/>
      <c r="W1379" s="241"/>
      <c r="X1379" s="241"/>
      <c r="Y1379" s="241"/>
      <c r="Z1379" s="241"/>
      <c r="AA1379" s="241"/>
      <c r="AB1379" s="241"/>
      <c r="AC1379" s="241"/>
      <c r="AD1379" s="241"/>
      <c r="AE1379" s="241"/>
      <c r="AF1379" s="241"/>
      <c r="AG1379" s="241"/>
      <c r="AH1379" s="241"/>
      <c r="AI1379" s="241"/>
      <c r="AJ1379" s="241"/>
      <c r="AK1379" s="241"/>
      <c r="AL1379" s="241"/>
      <c r="AM1379" s="241"/>
      <c r="AN1379" s="241"/>
      <c r="AO1379" s="241"/>
      <c r="AP1379" s="241"/>
      <c r="AQ1379" s="241"/>
      <c r="AR1379" s="241"/>
      <c r="AS1379" s="241"/>
      <c r="AT1379" s="241"/>
      <c r="AU1379" s="241"/>
      <c r="AV1379" s="241"/>
      <c r="AW1379" s="241"/>
    </row>
    <row r="1380" spans="1:49" s="240" customFormat="1" ht="15" customHeight="1">
      <c r="A1380" s="241"/>
      <c r="B1380" s="241"/>
      <c r="C1380" s="241"/>
      <c r="D1380" s="241"/>
      <c r="E1380" s="241"/>
      <c r="F1380" s="241"/>
      <c r="G1380" s="241"/>
      <c r="H1380" s="241"/>
      <c r="I1380" s="241"/>
      <c r="J1380" s="241"/>
      <c r="K1380" s="241"/>
      <c r="L1380" s="241"/>
      <c r="M1380" s="241"/>
      <c r="N1380" s="241"/>
      <c r="O1380" s="241"/>
      <c r="P1380" s="241"/>
      <c r="Q1380" s="241"/>
      <c r="R1380" s="241"/>
      <c r="S1380" s="241"/>
      <c r="T1380" s="241"/>
      <c r="U1380" s="241"/>
      <c r="V1380" s="241"/>
      <c r="W1380" s="241"/>
      <c r="X1380" s="241"/>
      <c r="Y1380" s="241"/>
      <c r="Z1380" s="241"/>
      <c r="AA1380" s="241"/>
      <c r="AB1380" s="241"/>
      <c r="AC1380" s="241"/>
      <c r="AD1380" s="241"/>
      <c r="AE1380" s="241"/>
      <c r="AF1380" s="241"/>
      <c r="AG1380" s="241"/>
      <c r="AH1380" s="241"/>
      <c r="AI1380" s="241"/>
      <c r="AJ1380" s="241"/>
      <c r="AK1380" s="241"/>
      <c r="AL1380" s="241"/>
      <c r="AM1380" s="241"/>
      <c r="AN1380" s="241"/>
      <c r="AO1380" s="241"/>
      <c r="AP1380" s="241"/>
      <c r="AQ1380" s="241"/>
      <c r="AR1380" s="241"/>
      <c r="AS1380" s="241"/>
      <c r="AT1380" s="241"/>
      <c r="AU1380" s="241"/>
      <c r="AV1380" s="241"/>
      <c r="AW1380" s="241"/>
    </row>
    <row r="1381" spans="1:49" s="240" customFormat="1" ht="15" customHeight="1">
      <c r="A1381" s="241"/>
      <c r="B1381" s="241"/>
      <c r="C1381" s="241"/>
      <c r="D1381" s="241"/>
      <c r="E1381" s="241"/>
      <c r="F1381" s="241"/>
      <c r="G1381" s="241"/>
      <c r="H1381" s="241"/>
      <c r="I1381" s="241"/>
      <c r="J1381" s="241"/>
      <c r="K1381" s="241"/>
      <c r="L1381" s="241"/>
      <c r="M1381" s="241"/>
      <c r="N1381" s="241"/>
      <c r="O1381" s="241"/>
      <c r="P1381" s="241"/>
      <c r="Q1381" s="241"/>
      <c r="R1381" s="241"/>
      <c r="S1381" s="241"/>
      <c r="T1381" s="241"/>
      <c r="U1381" s="241"/>
      <c r="V1381" s="241"/>
      <c r="W1381" s="241"/>
      <c r="X1381" s="241"/>
      <c r="Y1381" s="241"/>
      <c r="Z1381" s="241"/>
      <c r="AA1381" s="241"/>
      <c r="AB1381" s="241"/>
      <c r="AC1381" s="241"/>
      <c r="AD1381" s="241"/>
      <c r="AE1381" s="241"/>
      <c r="AF1381" s="241"/>
      <c r="AG1381" s="241"/>
      <c r="AH1381" s="241"/>
      <c r="AI1381" s="241"/>
      <c r="AJ1381" s="241"/>
      <c r="AK1381" s="241"/>
      <c r="AL1381" s="241"/>
      <c r="AM1381" s="241"/>
      <c r="AN1381" s="241"/>
      <c r="AO1381" s="241"/>
      <c r="AP1381" s="241"/>
      <c r="AQ1381" s="241"/>
      <c r="AR1381" s="241"/>
      <c r="AS1381" s="241"/>
      <c r="AT1381" s="241"/>
      <c r="AU1381" s="241"/>
      <c r="AV1381" s="241"/>
      <c r="AW1381" s="241"/>
    </row>
    <row r="1382" spans="1:49" s="240" customFormat="1" ht="15" customHeight="1">
      <c r="A1382" s="241"/>
      <c r="B1382" s="241"/>
      <c r="C1382" s="241"/>
      <c r="D1382" s="241"/>
      <c r="E1382" s="241"/>
      <c r="F1382" s="241"/>
      <c r="G1382" s="241"/>
      <c r="H1382" s="241"/>
      <c r="I1382" s="241"/>
      <c r="J1382" s="241"/>
      <c r="K1382" s="241"/>
      <c r="L1382" s="241"/>
      <c r="M1382" s="241"/>
      <c r="N1382" s="241"/>
      <c r="O1382" s="241"/>
      <c r="P1382" s="241"/>
      <c r="Q1382" s="241"/>
      <c r="R1382" s="241"/>
      <c r="S1382" s="241"/>
      <c r="T1382" s="241"/>
      <c r="U1382" s="241"/>
      <c r="V1382" s="241"/>
      <c r="W1382" s="241"/>
      <c r="X1382" s="241"/>
      <c r="Y1382" s="241"/>
      <c r="Z1382" s="241"/>
      <c r="AA1382" s="241"/>
      <c r="AB1382" s="241"/>
      <c r="AC1382" s="241"/>
      <c r="AD1382" s="241"/>
      <c r="AE1382" s="241"/>
      <c r="AF1382" s="241"/>
      <c r="AG1382" s="241"/>
      <c r="AH1382" s="241"/>
      <c r="AI1382" s="241"/>
      <c r="AJ1382" s="241"/>
      <c r="AK1382" s="241"/>
      <c r="AL1382" s="241"/>
      <c r="AM1382" s="241"/>
      <c r="AN1382" s="241"/>
      <c r="AO1382" s="241"/>
      <c r="AP1382" s="241"/>
      <c r="AQ1382" s="241"/>
      <c r="AR1382" s="241"/>
      <c r="AS1382" s="241"/>
      <c r="AT1382" s="241"/>
      <c r="AU1382" s="241"/>
      <c r="AV1382" s="241"/>
      <c r="AW1382" s="241"/>
    </row>
    <row r="1383" spans="1:49" s="240" customFormat="1" ht="15" customHeight="1">
      <c r="A1383" s="241"/>
      <c r="B1383" s="241"/>
      <c r="C1383" s="241"/>
      <c r="D1383" s="241"/>
      <c r="E1383" s="241"/>
      <c r="F1383" s="241"/>
      <c r="G1383" s="241"/>
      <c r="H1383" s="241"/>
      <c r="I1383" s="241"/>
      <c r="J1383" s="241"/>
      <c r="K1383" s="241"/>
      <c r="L1383" s="241"/>
      <c r="M1383" s="241"/>
      <c r="N1383" s="241"/>
      <c r="O1383" s="241"/>
      <c r="P1383" s="241"/>
      <c r="Q1383" s="241"/>
      <c r="R1383" s="241"/>
      <c r="S1383" s="241"/>
      <c r="T1383" s="241"/>
      <c r="U1383" s="241"/>
      <c r="V1383" s="241"/>
      <c r="W1383" s="241"/>
      <c r="X1383" s="241"/>
      <c r="Y1383" s="241"/>
      <c r="Z1383" s="241"/>
      <c r="AA1383" s="241"/>
      <c r="AB1383" s="241"/>
      <c r="AC1383" s="241"/>
      <c r="AD1383" s="241"/>
      <c r="AE1383" s="241"/>
      <c r="AF1383" s="241"/>
      <c r="AG1383" s="241"/>
      <c r="AH1383" s="241"/>
      <c r="AI1383" s="241"/>
      <c r="AJ1383" s="241"/>
      <c r="AK1383" s="241"/>
      <c r="AL1383" s="241"/>
      <c r="AM1383" s="241"/>
      <c r="AN1383" s="241"/>
      <c r="AO1383" s="241"/>
      <c r="AP1383" s="241"/>
      <c r="AQ1383" s="241"/>
      <c r="AR1383" s="241"/>
      <c r="AS1383" s="241"/>
      <c r="AT1383" s="241"/>
      <c r="AU1383" s="241"/>
      <c r="AV1383" s="241"/>
      <c r="AW1383" s="241"/>
    </row>
    <row r="1384" spans="1:49" s="240" customFormat="1" ht="15" customHeight="1">
      <c r="A1384" s="241"/>
      <c r="B1384" s="241"/>
      <c r="C1384" s="241"/>
      <c r="D1384" s="241"/>
      <c r="E1384" s="241"/>
      <c r="F1384" s="241"/>
      <c r="G1384" s="241"/>
      <c r="H1384" s="241"/>
      <c r="I1384" s="241"/>
      <c r="J1384" s="241"/>
      <c r="K1384" s="241"/>
      <c r="L1384" s="241"/>
      <c r="M1384" s="241"/>
      <c r="N1384" s="241"/>
      <c r="O1384" s="241"/>
      <c r="P1384" s="241"/>
      <c r="Q1384" s="241"/>
      <c r="R1384" s="241"/>
      <c r="S1384" s="241"/>
      <c r="T1384" s="241"/>
      <c r="U1384" s="241"/>
      <c r="V1384" s="241"/>
      <c r="W1384" s="241"/>
      <c r="X1384" s="241"/>
      <c r="Y1384" s="241"/>
      <c r="Z1384" s="241"/>
      <c r="AA1384" s="241"/>
      <c r="AB1384" s="241"/>
      <c r="AC1384" s="241"/>
      <c r="AD1384" s="241"/>
      <c r="AE1384" s="241"/>
      <c r="AF1384" s="241"/>
      <c r="AG1384" s="241"/>
      <c r="AH1384" s="241"/>
      <c r="AI1384" s="241"/>
      <c r="AJ1384" s="241"/>
      <c r="AK1384" s="241"/>
      <c r="AL1384" s="241"/>
      <c r="AM1384" s="241"/>
      <c r="AN1384" s="241"/>
      <c r="AO1384" s="241"/>
      <c r="AP1384" s="241"/>
      <c r="AQ1384" s="241"/>
      <c r="AR1384" s="241"/>
      <c r="AS1384" s="241"/>
      <c r="AT1384" s="241"/>
      <c r="AU1384" s="241"/>
      <c r="AV1384" s="241"/>
      <c r="AW1384" s="241"/>
    </row>
    <row r="1385" spans="1:49" s="240" customFormat="1" ht="15" customHeight="1">
      <c r="A1385" s="241"/>
      <c r="B1385" s="241"/>
      <c r="C1385" s="241"/>
      <c r="D1385" s="241"/>
      <c r="E1385" s="241"/>
      <c r="F1385" s="241"/>
      <c r="G1385" s="241"/>
      <c r="H1385" s="241"/>
      <c r="I1385" s="241"/>
      <c r="J1385" s="241"/>
      <c r="K1385" s="241"/>
      <c r="L1385" s="241"/>
      <c r="M1385" s="241"/>
      <c r="N1385" s="241"/>
      <c r="O1385" s="241"/>
      <c r="P1385" s="241"/>
      <c r="Q1385" s="241"/>
      <c r="R1385" s="241"/>
      <c r="S1385" s="241"/>
      <c r="T1385" s="241"/>
      <c r="U1385" s="241"/>
      <c r="V1385" s="241"/>
      <c r="W1385" s="241"/>
      <c r="X1385" s="241"/>
      <c r="Y1385" s="241"/>
      <c r="Z1385" s="241"/>
      <c r="AA1385" s="241"/>
      <c r="AB1385" s="241"/>
      <c r="AC1385" s="241"/>
      <c r="AD1385" s="241"/>
      <c r="AE1385" s="241"/>
      <c r="AF1385" s="241"/>
      <c r="AG1385" s="241"/>
      <c r="AH1385" s="241"/>
      <c r="AI1385" s="241"/>
      <c r="AJ1385" s="241"/>
      <c r="AK1385" s="241"/>
      <c r="AL1385" s="241"/>
      <c r="AM1385" s="241"/>
      <c r="AN1385" s="241"/>
      <c r="AO1385" s="241"/>
      <c r="AP1385" s="241"/>
      <c r="AQ1385" s="241"/>
      <c r="AR1385" s="241"/>
      <c r="AS1385" s="241"/>
      <c r="AT1385" s="241"/>
      <c r="AU1385" s="241"/>
      <c r="AV1385" s="241"/>
      <c r="AW1385" s="241"/>
    </row>
    <row r="1386" spans="1:49" s="240" customFormat="1" ht="15" customHeight="1">
      <c r="A1386" s="241"/>
      <c r="B1386" s="241"/>
      <c r="C1386" s="241"/>
      <c r="D1386" s="241"/>
      <c r="E1386" s="241"/>
      <c r="F1386" s="241"/>
      <c r="G1386" s="241"/>
      <c r="H1386" s="241"/>
      <c r="I1386" s="241"/>
      <c r="J1386" s="241"/>
      <c r="K1386" s="241"/>
      <c r="L1386" s="241"/>
      <c r="M1386" s="241"/>
      <c r="N1386" s="241"/>
      <c r="O1386" s="241"/>
      <c r="P1386" s="241"/>
      <c r="Q1386" s="241"/>
      <c r="R1386" s="241"/>
      <c r="S1386" s="241"/>
      <c r="T1386" s="241"/>
      <c r="U1386" s="241"/>
      <c r="V1386" s="241"/>
      <c r="W1386" s="241"/>
      <c r="X1386" s="241"/>
      <c r="Y1386" s="241"/>
      <c r="Z1386" s="241"/>
      <c r="AA1386" s="241"/>
      <c r="AB1386" s="241"/>
      <c r="AC1386" s="241"/>
      <c r="AD1386" s="241"/>
      <c r="AE1386" s="241"/>
      <c r="AF1386" s="241"/>
      <c r="AG1386" s="241"/>
      <c r="AH1386" s="241"/>
      <c r="AI1386" s="241"/>
      <c r="AJ1386" s="241"/>
      <c r="AK1386" s="241"/>
      <c r="AL1386" s="241"/>
      <c r="AM1386" s="241"/>
      <c r="AN1386" s="241"/>
      <c r="AO1386" s="241"/>
      <c r="AP1386" s="241"/>
      <c r="AQ1386" s="241"/>
      <c r="AR1386" s="241"/>
      <c r="AS1386" s="241"/>
      <c r="AT1386" s="241"/>
      <c r="AU1386" s="241"/>
      <c r="AV1386" s="241"/>
      <c r="AW1386" s="241"/>
    </row>
    <row r="1387" spans="1:49" s="240" customFormat="1" ht="15" customHeight="1">
      <c r="A1387" s="241"/>
      <c r="B1387" s="241"/>
      <c r="C1387" s="241"/>
      <c r="D1387" s="241"/>
      <c r="E1387" s="241"/>
      <c r="F1387" s="241"/>
      <c r="G1387" s="241"/>
      <c r="H1387" s="241"/>
      <c r="I1387" s="241"/>
      <c r="J1387" s="241"/>
      <c r="K1387" s="241"/>
      <c r="L1387" s="241"/>
      <c r="M1387" s="241"/>
      <c r="N1387" s="241"/>
      <c r="O1387" s="241"/>
      <c r="P1387" s="241"/>
      <c r="Q1387" s="241"/>
      <c r="R1387" s="241"/>
      <c r="S1387" s="241"/>
      <c r="T1387" s="241"/>
      <c r="U1387" s="241"/>
      <c r="V1387" s="241"/>
      <c r="W1387" s="241"/>
      <c r="X1387" s="241"/>
      <c r="Y1387" s="241"/>
      <c r="Z1387" s="241"/>
      <c r="AA1387" s="241"/>
      <c r="AB1387" s="241"/>
      <c r="AC1387" s="241"/>
      <c r="AD1387" s="241"/>
      <c r="AE1387" s="241"/>
      <c r="AF1387" s="241"/>
      <c r="AG1387" s="241"/>
      <c r="AH1387" s="241"/>
      <c r="AI1387" s="241"/>
      <c r="AJ1387" s="241"/>
      <c r="AK1387" s="241"/>
      <c r="AL1387" s="241"/>
      <c r="AM1387" s="241"/>
      <c r="AN1387" s="241"/>
      <c r="AO1387" s="241"/>
      <c r="AP1387" s="241"/>
      <c r="AQ1387" s="241"/>
      <c r="AR1387" s="241"/>
      <c r="AS1387" s="241"/>
      <c r="AT1387" s="241"/>
      <c r="AU1387" s="241"/>
      <c r="AV1387" s="241"/>
      <c r="AW1387" s="241"/>
    </row>
    <row r="1388" spans="1:49" s="240" customFormat="1" ht="15" customHeight="1">
      <c r="A1388" s="241"/>
      <c r="B1388" s="241"/>
      <c r="C1388" s="241"/>
      <c r="D1388" s="241"/>
      <c r="E1388" s="241"/>
      <c r="F1388" s="241"/>
      <c r="G1388" s="241"/>
      <c r="H1388" s="241"/>
      <c r="I1388" s="241"/>
      <c r="J1388" s="241"/>
      <c r="K1388" s="241"/>
      <c r="L1388" s="241"/>
      <c r="M1388" s="241"/>
      <c r="N1388" s="241"/>
      <c r="O1388" s="241"/>
      <c r="P1388" s="241"/>
      <c r="Q1388" s="241"/>
      <c r="R1388" s="241"/>
      <c r="S1388" s="241"/>
      <c r="T1388" s="241"/>
      <c r="U1388" s="241"/>
      <c r="V1388" s="241"/>
      <c r="W1388" s="241"/>
      <c r="X1388" s="241"/>
      <c r="Y1388" s="241"/>
      <c r="Z1388" s="241"/>
      <c r="AA1388" s="241"/>
      <c r="AB1388" s="241"/>
      <c r="AC1388" s="241"/>
      <c r="AD1388" s="241"/>
      <c r="AE1388" s="241"/>
      <c r="AF1388" s="241"/>
      <c r="AG1388" s="241"/>
      <c r="AH1388" s="241"/>
      <c r="AI1388" s="241"/>
      <c r="AJ1388" s="241"/>
      <c r="AK1388" s="241"/>
      <c r="AL1388" s="241"/>
      <c r="AM1388" s="241"/>
      <c r="AN1388" s="241"/>
      <c r="AO1388" s="241"/>
      <c r="AP1388" s="241"/>
      <c r="AQ1388" s="241"/>
      <c r="AR1388" s="241"/>
      <c r="AS1388" s="241"/>
      <c r="AT1388" s="241"/>
      <c r="AU1388" s="241"/>
      <c r="AV1388" s="241"/>
      <c r="AW1388" s="241"/>
    </row>
    <row r="1389" spans="1:49" s="240" customFormat="1" ht="15" customHeight="1">
      <c r="A1389" s="241"/>
      <c r="B1389" s="241"/>
      <c r="C1389" s="241"/>
      <c r="D1389" s="241"/>
      <c r="E1389" s="241"/>
      <c r="F1389" s="241"/>
      <c r="G1389" s="241"/>
      <c r="H1389" s="241"/>
      <c r="I1389" s="241"/>
      <c r="J1389" s="241"/>
      <c r="K1389" s="241"/>
      <c r="L1389" s="241"/>
      <c r="M1389" s="241"/>
      <c r="N1389" s="241"/>
      <c r="O1389" s="241"/>
      <c r="P1389" s="241"/>
      <c r="Q1389" s="241"/>
      <c r="R1389" s="241"/>
      <c r="S1389" s="241"/>
      <c r="T1389" s="241"/>
      <c r="U1389" s="241"/>
      <c r="V1389" s="241"/>
      <c r="W1389" s="241"/>
      <c r="X1389" s="241"/>
      <c r="Y1389" s="241"/>
      <c r="Z1389" s="241"/>
      <c r="AA1389" s="241"/>
      <c r="AB1389" s="241"/>
      <c r="AC1389" s="241"/>
      <c r="AD1389" s="241"/>
      <c r="AE1389" s="241"/>
      <c r="AF1389" s="241"/>
      <c r="AG1389" s="241"/>
      <c r="AH1389" s="241"/>
      <c r="AI1389" s="241"/>
      <c r="AJ1389" s="241"/>
      <c r="AK1389" s="241"/>
      <c r="AL1389" s="241"/>
      <c r="AM1389" s="241"/>
      <c r="AN1389" s="241"/>
      <c r="AO1389" s="241"/>
      <c r="AP1389" s="241"/>
      <c r="AQ1389" s="241"/>
      <c r="AR1389" s="241"/>
      <c r="AS1389" s="241"/>
      <c r="AT1389" s="241"/>
      <c r="AU1389" s="241"/>
      <c r="AV1389" s="241"/>
      <c r="AW1389" s="241"/>
    </row>
    <row r="1390" spans="1:49" s="240" customFormat="1" ht="15" customHeight="1">
      <c r="A1390" s="241"/>
      <c r="B1390" s="241"/>
      <c r="C1390" s="241"/>
      <c r="D1390" s="241"/>
      <c r="E1390" s="241"/>
      <c r="F1390" s="241"/>
      <c r="G1390" s="241"/>
      <c r="H1390" s="241"/>
      <c r="I1390" s="241"/>
      <c r="J1390" s="241"/>
      <c r="K1390" s="241"/>
      <c r="L1390" s="241"/>
      <c r="M1390" s="241"/>
      <c r="N1390" s="241"/>
      <c r="O1390" s="241"/>
      <c r="P1390" s="241"/>
      <c r="Q1390" s="241"/>
      <c r="R1390" s="241"/>
      <c r="S1390" s="241"/>
      <c r="T1390" s="241"/>
      <c r="U1390" s="241"/>
      <c r="V1390" s="241"/>
      <c r="W1390" s="241"/>
      <c r="X1390" s="241"/>
      <c r="Y1390" s="241"/>
      <c r="Z1390" s="241"/>
      <c r="AA1390" s="241"/>
      <c r="AB1390" s="241"/>
      <c r="AC1390" s="241"/>
      <c r="AD1390" s="241"/>
      <c r="AE1390" s="241"/>
      <c r="AF1390" s="241"/>
      <c r="AG1390" s="241"/>
      <c r="AH1390" s="241"/>
      <c r="AI1390" s="241"/>
      <c r="AJ1390" s="241"/>
      <c r="AK1390" s="241"/>
      <c r="AL1390" s="241"/>
      <c r="AM1390" s="241"/>
      <c r="AN1390" s="241"/>
      <c r="AO1390" s="241"/>
      <c r="AP1390" s="241"/>
      <c r="AQ1390" s="241"/>
      <c r="AR1390" s="241"/>
      <c r="AS1390" s="241"/>
      <c r="AT1390" s="241"/>
      <c r="AU1390" s="241"/>
      <c r="AV1390" s="241"/>
      <c r="AW1390" s="241"/>
    </row>
    <row r="1391" spans="1:49" s="240" customFormat="1" ht="15" customHeight="1">
      <c r="A1391" s="241"/>
      <c r="B1391" s="241"/>
      <c r="C1391" s="241"/>
      <c r="D1391" s="241"/>
      <c r="E1391" s="241"/>
      <c r="F1391" s="241"/>
      <c r="G1391" s="241"/>
      <c r="H1391" s="241"/>
      <c r="I1391" s="241"/>
      <c r="J1391" s="241"/>
      <c r="K1391" s="241"/>
      <c r="L1391" s="241"/>
      <c r="M1391" s="241"/>
      <c r="N1391" s="241"/>
      <c r="O1391" s="241"/>
      <c r="P1391" s="241"/>
      <c r="Q1391" s="241"/>
      <c r="R1391" s="241"/>
      <c r="S1391" s="241"/>
      <c r="T1391" s="241"/>
      <c r="U1391" s="241"/>
      <c r="V1391" s="241"/>
      <c r="W1391" s="241"/>
      <c r="X1391" s="241"/>
      <c r="Y1391" s="241"/>
      <c r="Z1391" s="241"/>
      <c r="AA1391" s="241"/>
      <c r="AB1391" s="241"/>
      <c r="AC1391" s="241"/>
      <c r="AD1391" s="241"/>
      <c r="AE1391" s="241"/>
      <c r="AF1391" s="241"/>
      <c r="AG1391" s="241"/>
      <c r="AH1391" s="241"/>
      <c r="AI1391" s="241"/>
      <c r="AJ1391" s="241"/>
      <c r="AK1391" s="241"/>
      <c r="AL1391" s="241"/>
      <c r="AM1391" s="241"/>
      <c r="AN1391" s="241"/>
      <c r="AO1391" s="241"/>
      <c r="AP1391" s="241"/>
      <c r="AQ1391" s="241"/>
      <c r="AR1391" s="241"/>
      <c r="AS1391" s="241"/>
      <c r="AT1391" s="241"/>
      <c r="AU1391" s="241"/>
      <c r="AV1391" s="241"/>
      <c r="AW1391" s="241"/>
    </row>
    <row r="1392" spans="1:49" s="240" customFormat="1" ht="15" customHeight="1">
      <c r="A1392" s="241"/>
      <c r="B1392" s="241"/>
      <c r="C1392" s="241"/>
      <c r="D1392" s="241"/>
      <c r="E1392" s="241"/>
      <c r="F1392" s="241"/>
      <c r="G1392" s="241"/>
      <c r="H1392" s="241"/>
      <c r="I1392" s="241"/>
      <c r="J1392" s="241"/>
      <c r="K1392" s="241"/>
      <c r="L1392" s="241"/>
      <c r="M1392" s="241"/>
      <c r="N1392" s="241"/>
      <c r="O1392" s="241"/>
      <c r="P1392" s="241"/>
      <c r="Q1392" s="241"/>
      <c r="R1392" s="241"/>
      <c r="S1392" s="241"/>
      <c r="T1392" s="241"/>
      <c r="U1392" s="241"/>
      <c r="V1392" s="241"/>
      <c r="W1392" s="241"/>
      <c r="X1392" s="241"/>
      <c r="Y1392" s="241"/>
      <c r="Z1392" s="241"/>
      <c r="AA1392" s="241"/>
      <c r="AB1392" s="241"/>
      <c r="AC1392" s="241"/>
      <c r="AD1392" s="241"/>
      <c r="AE1392" s="241"/>
      <c r="AF1392" s="241"/>
      <c r="AG1392" s="241"/>
      <c r="AH1392" s="241"/>
      <c r="AI1392" s="241"/>
      <c r="AJ1392" s="241"/>
      <c r="AK1392" s="241"/>
      <c r="AL1392" s="241"/>
      <c r="AM1392" s="241"/>
      <c r="AN1392" s="241"/>
      <c r="AO1392" s="241"/>
      <c r="AP1392" s="241"/>
      <c r="AQ1392" s="241"/>
      <c r="AR1392" s="241"/>
      <c r="AS1392" s="241"/>
      <c r="AT1392" s="241"/>
      <c r="AU1392" s="241"/>
      <c r="AV1392" s="241"/>
      <c r="AW1392" s="241"/>
    </row>
    <row r="1393" spans="1:49" s="240" customFormat="1" ht="15" customHeight="1">
      <c r="A1393" s="241"/>
      <c r="B1393" s="241"/>
      <c r="C1393" s="241"/>
      <c r="D1393" s="241"/>
      <c r="E1393" s="241"/>
      <c r="F1393" s="241"/>
      <c r="G1393" s="241"/>
      <c r="H1393" s="241"/>
      <c r="I1393" s="241"/>
      <c r="J1393" s="241"/>
      <c r="K1393" s="241"/>
      <c r="L1393" s="241"/>
      <c r="M1393" s="241"/>
      <c r="N1393" s="241"/>
      <c r="O1393" s="241"/>
      <c r="P1393" s="241"/>
      <c r="Q1393" s="241"/>
      <c r="R1393" s="241"/>
      <c r="S1393" s="241"/>
      <c r="T1393" s="241"/>
      <c r="U1393" s="241"/>
      <c r="V1393" s="241"/>
      <c r="W1393" s="241"/>
      <c r="X1393" s="241"/>
      <c r="Y1393" s="241"/>
      <c r="Z1393" s="241"/>
      <c r="AA1393" s="241"/>
      <c r="AB1393" s="241"/>
      <c r="AC1393" s="241"/>
      <c r="AD1393" s="241"/>
      <c r="AE1393" s="241"/>
      <c r="AF1393" s="241"/>
      <c r="AG1393" s="241"/>
      <c r="AH1393" s="241"/>
      <c r="AI1393" s="241"/>
      <c r="AJ1393" s="241"/>
      <c r="AK1393" s="241"/>
      <c r="AL1393" s="241"/>
      <c r="AM1393" s="241"/>
      <c r="AN1393" s="241"/>
      <c r="AO1393" s="241"/>
      <c r="AP1393" s="241"/>
      <c r="AQ1393" s="241"/>
      <c r="AR1393" s="241"/>
      <c r="AS1393" s="241"/>
      <c r="AT1393" s="241"/>
      <c r="AU1393" s="241"/>
      <c r="AV1393" s="241"/>
      <c r="AW1393" s="241"/>
    </row>
    <row r="1394" spans="1:49" s="240" customFormat="1" ht="15" customHeight="1">
      <c r="A1394" s="241"/>
      <c r="B1394" s="241"/>
      <c r="C1394" s="241"/>
      <c r="D1394" s="241"/>
      <c r="E1394" s="241"/>
      <c r="F1394" s="241"/>
      <c r="G1394" s="241"/>
      <c r="H1394" s="241"/>
      <c r="I1394" s="241"/>
      <c r="J1394" s="241"/>
      <c r="K1394" s="241"/>
      <c r="L1394" s="241"/>
      <c r="M1394" s="241"/>
      <c r="N1394" s="241"/>
      <c r="O1394" s="241"/>
      <c r="P1394" s="241"/>
      <c r="Q1394" s="241"/>
      <c r="R1394" s="241"/>
      <c r="S1394" s="241"/>
      <c r="T1394" s="241"/>
      <c r="U1394" s="241"/>
      <c r="V1394" s="241"/>
      <c r="W1394" s="241"/>
      <c r="X1394" s="241"/>
      <c r="Y1394" s="241"/>
      <c r="Z1394" s="241"/>
      <c r="AA1394" s="241"/>
      <c r="AB1394" s="241"/>
      <c r="AC1394" s="241"/>
      <c r="AD1394" s="241"/>
      <c r="AE1394" s="241"/>
      <c r="AF1394" s="241"/>
      <c r="AG1394" s="241"/>
      <c r="AH1394" s="241"/>
      <c r="AI1394" s="241"/>
      <c r="AJ1394" s="241"/>
      <c r="AK1394" s="241"/>
      <c r="AL1394" s="241"/>
      <c r="AM1394" s="241"/>
      <c r="AN1394" s="241"/>
      <c r="AO1394" s="241"/>
      <c r="AP1394" s="241"/>
      <c r="AQ1394" s="241"/>
      <c r="AR1394" s="241"/>
      <c r="AS1394" s="241"/>
      <c r="AT1394" s="241"/>
      <c r="AU1394" s="241"/>
      <c r="AV1394" s="241"/>
      <c r="AW1394" s="241"/>
    </row>
    <row r="1395" spans="1:49" s="240" customFormat="1" ht="15" customHeight="1">
      <c r="A1395" s="241"/>
      <c r="B1395" s="241"/>
      <c r="C1395" s="241"/>
      <c r="D1395" s="241"/>
      <c r="E1395" s="241"/>
      <c r="F1395" s="241"/>
      <c r="G1395" s="241"/>
      <c r="H1395" s="241"/>
      <c r="I1395" s="241"/>
      <c r="J1395" s="241"/>
      <c r="K1395" s="241"/>
      <c r="L1395" s="241"/>
      <c r="M1395" s="241"/>
      <c r="N1395" s="241"/>
      <c r="O1395" s="241"/>
      <c r="P1395" s="241"/>
      <c r="Q1395" s="241"/>
      <c r="R1395" s="241"/>
      <c r="S1395" s="241"/>
      <c r="T1395" s="241"/>
      <c r="U1395" s="241"/>
      <c r="V1395" s="241"/>
      <c r="W1395" s="241"/>
      <c r="X1395" s="241"/>
      <c r="Y1395" s="241"/>
      <c r="Z1395" s="241"/>
      <c r="AA1395" s="241"/>
      <c r="AB1395" s="241"/>
      <c r="AC1395" s="241"/>
      <c r="AD1395" s="241"/>
      <c r="AE1395" s="241"/>
      <c r="AF1395" s="241"/>
      <c r="AG1395" s="241"/>
      <c r="AH1395" s="241"/>
      <c r="AI1395" s="241"/>
      <c r="AJ1395" s="241"/>
      <c r="AK1395" s="241"/>
      <c r="AL1395" s="241"/>
      <c r="AM1395" s="241"/>
      <c r="AN1395" s="241"/>
      <c r="AO1395" s="241"/>
      <c r="AP1395" s="241"/>
      <c r="AQ1395" s="241"/>
      <c r="AR1395" s="241"/>
      <c r="AS1395" s="241"/>
      <c r="AT1395" s="241"/>
      <c r="AU1395" s="241"/>
      <c r="AV1395" s="241"/>
      <c r="AW1395" s="241"/>
    </row>
    <row r="1396" spans="1:49" s="240" customFormat="1" ht="15" customHeight="1">
      <c r="A1396" s="241"/>
      <c r="B1396" s="241"/>
      <c r="C1396" s="241"/>
      <c r="D1396" s="241"/>
      <c r="E1396" s="241"/>
      <c r="F1396" s="241"/>
      <c r="G1396" s="241"/>
      <c r="H1396" s="241"/>
      <c r="I1396" s="241"/>
      <c r="J1396" s="241"/>
      <c r="K1396" s="241"/>
      <c r="L1396" s="241"/>
      <c r="M1396" s="241"/>
      <c r="N1396" s="241"/>
      <c r="O1396" s="241"/>
      <c r="P1396" s="241"/>
      <c r="Q1396" s="241"/>
      <c r="R1396" s="241"/>
      <c r="S1396" s="241"/>
      <c r="T1396" s="241"/>
      <c r="U1396" s="241"/>
      <c r="V1396" s="241"/>
      <c r="W1396" s="241"/>
      <c r="X1396" s="241"/>
      <c r="Y1396" s="241"/>
      <c r="Z1396" s="241"/>
      <c r="AA1396" s="241"/>
      <c r="AB1396" s="241"/>
      <c r="AC1396" s="241"/>
      <c r="AD1396" s="241"/>
      <c r="AE1396" s="241"/>
      <c r="AF1396" s="241"/>
      <c r="AG1396" s="241"/>
      <c r="AH1396" s="241"/>
      <c r="AI1396" s="241"/>
      <c r="AJ1396" s="241"/>
      <c r="AK1396" s="241"/>
      <c r="AL1396" s="241"/>
      <c r="AM1396" s="241"/>
      <c r="AN1396" s="241"/>
      <c r="AO1396" s="241"/>
      <c r="AP1396" s="241"/>
      <c r="AQ1396" s="241"/>
      <c r="AR1396" s="241"/>
      <c r="AS1396" s="241"/>
      <c r="AT1396" s="241"/>
      <c r="AU1396" s="241"/>
      <c r="AV1396" s="241"/>
      <c r="AW1396" s="241"/>
    </row>
    <row r="1397" spans="1:49" s="240" customFormat="1" ht="15" customHeight="1">
      <c r="A1397" s="241"/>
      <c r="B1397" s="241"/>
      <c r="C1397" s="241"/>
      <c r="D1397" s="241"/>
      <c r="E1397" s="241"/>
      <c r="F1397" s="241"/>
      <c r="G1397" s="241"/>
      <c r="H1397" s="241"/>
      <c r="I1397" s="241"/>
      <c r="J1397" s="241"/>
      <c r="K1397" s="241"/>
      <c r="L1397" s="241"/>
      <c r="M1397" s="241"/>
      <c r="N1397" s="241"/>
      <c r="O1397" s="241"/>
      <c r="P1397" s="241"/>
      <c r="Q1397" s="241"/>
      <c r="R1397" s="241"/>
      <c r="S1397" s="241"/>
      <c r="T1397" s="241"/>
      <c r="U1397" s="241"/>
      <c r="V1397" s="241"/>
      <c r="W1397" s="241"/>
      <c r="X1397" s="241"/>
      <c r="Y1397" s="241"/>
      <c r="Z1397" s="241"/>
      <c r="AA1397" s="241"/>
      <c r="AB1397" s="241"/>
      <c r="AC1397" s="241"/>
      <c r="AD1397" s="241"/>
      <c r="AE1397" s="241"/>
      <c r="AF1397" s="241"/>
      <c r="AG1397" s="241"/>
      <c r="AH1397" s="241"/>
      <c r="AI1397" s="241"/>
      <c r="AJ1397" s="241"/>
      <c r="AK1397" s="241"/>
      <c r="AL1397" s="241"/>
      <c r="AM1397" s="241"/>
      <c r="AN1397" s="241"/>
      <c r="AO1397" s="241"/>
      <c r="AP1397" s="241"/>
      <c r="AQ1397" s="241"/>
      <c r="AR1397" s="241"/>
      <c r="AS1397" s="241"/>
      <c r="AT1397" s="241"/>
      <c r="AU1397" s="241"/>
      <c r="AV1397" s="241"/>
      <c r="AW1397" s="241"/>
    </row>
    <row r="1398" spans="1:49" s="240" customFormat="1" ht="15" customHeight="1">
      <c r="A1398" s="241"/>
      <c r="B1398" s="241"/>
      <c r="C1398" s="241"/>
      <c r="D1398" s="241"/>
      <c r="E1398" s="241"/>
      <c r="F1398" s="241"/>
      <c r="G1398" s="241"/>
      <c r="H1398" s="241"/>
      <c r="I1398" s="241"/>
      <c r="J1398" s="241"/>
      <c r="K1398" s="241"/>
      <c r="L1398" s="241"/>
      <c r="M1398" s="241"/>
      <c r="N1398" s="241"/>
      <c r="O1398" s="241"/>
      <c r="P1398" s="241"/>
      <c r="Q1398" s="241"/>
      <c r="R1398" s="241"/>
      <c r="S1398" s="241"/>
      <c r="T1398" s="241"/>
      <c r="U1398" s="241"/>
      <c r="V1398" s="241"/>
      <c r="W1398" s="241"/>
      <c r="X1398" s="241"/>
      <c r="Y1398" s="241"/>
      <c r="Z1398" s="241"/>
      <c r="AA1398" s="241"/>
      <c r="AB1398" s="241"/>
      <c r="AC1398" s="241"/>
      <c r="AD1398" s="241"/>
      <c r="AE1398" s="241"/>
      <c r="AF1398" s="241"/>
      <c r="AG1398" s="241"/>
      <c r="AH1398" s="241"/>
      <c r="AI1398" s="241"/>
      <c r="AJ1398" s="241"/>
      <c r="AK1398" s="241"/>
      <c r="AL1398" s="241"/>
      <c r="AM1398" s="241"/>
      <c r="AN1398" s="241"/>
      <c r="AO1398" s="241"/>
      <c r="AP1398" s="241"/>
      <c r="AQ1398" s="241"/>
      <c r="AR1398" s="241"/>
      <c r="AS1398" s="241"/>
      <c r="AT1398" s="241"/>
      <c r="AU1398" s="241"/>
      <c r="AV1398" s="241"/>
      <c r="AW1398" s="241"/>
    </row>
    <row r="1399" spans="1:49" s="240" customFormat="1" ht="15" customHeight="1">
      <c r="A1399" s="241"/>
      <c r="B1399" s="241"/>
      <c r="C1399" s="241"/>
      <c r="D1399" s="241"/>
      <c r="E1399" s="241"/>
      <c r="F1399" s="241"/>
      <c r="G1399" s="241"/>
      <c r="H1399" s="241"/>
      <c r="I1399" s="241"/>
      <c r="J1399" s="241"/>
      <c r="K1399" s="241"/>
      <c r="L1399" s="241"/>
      <c r="M1399" s="241"/>
      <c r="N1399" s="241"/>
      <c r="O1399" s="241"/>
      <c r="P1399" s="241"/>
      <c r="Q1399" s="241"/>
      <c r="R1399" s="241"/>
      <c r="S1399" s="241"/>
      <c r="T1399" s="241"/>
      <c r="U1399" s="241"/>
      <c r="V1399" s="241"/>
      <c r="W1399" s="241"/>
      <c r="X1399" s="241"/>
      <c r="Y1399" s="241"/>
      <c r="Z1399" s="241"/>
      <c r="AA1399" s="241"/>
      <c r="AB1399" s="241"/>
      <c r="AC1399" s="241"/>
      <c r="AD1399" s="241"/>
      <c r="AE1399" s="241"/>
      <c r="AF1399" s="241"/>
      <c r="AG1399" s="241"/>
      <c r="AH1399" s="241"/>
      <c r="AI1399" s="241"/>
      <c r="AJ1399" s="241"/>
      <c r="AK1399" s="241"/>
      <c r="AL1399" s="241"/>
      <c r="AM1399" s="241"/>
      <c r="AN1399" s="241"/>
      <c r="AO1399" s="241"/>
      <c r="AP1399" s="241"/>
      <c r="AQ1399" s="241"/>
      <c r="AR1399" s="241"/>
      <c r="AS1399" s="241"/>
      <c r="AT1399" s="241"/>
      <c r="AU1399" s="241"/>
      <c r="AV1399" s="241"/>
      <c r="AW1399" s="241"/>
    </row>
    <row r="1400" spans="1:49" s="240" customFormat="1" ht="15" customHeight="1">
      <c r="A1400" s="241"/>
      <c r="B1400" s="241"/>
      <c r="C1400" s="241"/>
      <c r="D1400" s="241"/>
      <c r="E1400" s="241"/>
      <c r="F1400" s="241"/>
      <c r="G1400" s="241"/>
      <c r="H1400" s="241"/>
      <c r="I1400" s="241"/>
      <c r="J1400" s="241"/>
      <c r="K1400" s="241"/>
      <c r="L1400" s="241"/>
      <c r="M1400" s="241"/>
      <c r="N1400" s="241"/>
      <c r="O1400" s="241"/>
      <c r="P1400" s="241"/>
      <c r="Q1400" s="241"/>
      <c r="R1400" s="241"/>
      <c r="S1400" s="241"/>
      <c r="T1400" s="241"/>
      <c r="U1400" s="241"/>
      <c r="V1400" s="241"/>
      <c r="W1400" s="241"/>
      <c r="X1400" s="241"/>
      <c r="Y1400" s="241"/>
      <c r="Z1400" s="241"/>
      <c r="AA1400" s="241"/>
      <c r="AB1400" s="241"/>
      <c r="AC1400" s="241"/>
      <c r="AD1400" s="241"/>
      <c r="AE1400" s="241"/>
      <c r="AF1400" s="241"/>
      <c r="AG1400" s="241"/>
      <c r="AH1400" s="241"/>
      <c r="AI1400" s="241"/>
      <c r="AJ1400" s="241"/>
      <c r="AK1400" s="241"/>
      <c r="AL1400" s="241"/>
      <c r="AM1400" s="241"/>
      <c r="AN1400" s="241"/>
      <c r="AO1400" s="241"/>
      <c r="AP1400" s="241"/>
      <c r="AQ1400" s="241"/>
      <c r="AR1400" s="241"/>
      <c r="AS1400" s="241"/>
      <c r="AT1400" s="241"/>
      <c r="AU1400" s="241"/>
      <c r="AV1400" s="241"/>
      <c r="AW1400" s="241"/>
    </row>
    <row r="1401" spans="1:49" s="240" customFormat="1" ht="15" customHeight="1">
      <c r="A1401" s="241"/>
      <c r="B1401" s="241"/>
      <c r="C1401" s="241"/>
      <c r="D1401" s="241"/>
      <c r="E1401" s="241"/>
      <c r="F1401" s="241"/>
      <c r="G1401" s="241"/>
      <c r="H1401" s="241"/>
      <c r="I1401" s="241"/>
      <c r="J1401" s="241"/>
      <c r="K1401" s="241"/>
      <c r="L1401" s="241"/>
      <c r="M1401" s="241"/>
      <c r="N1401" s="241"/>
      <c r="O1401" s="241"/>
      <c r="P1401" s="241"/>
      <c r="Q1401" s="241"/>
      <c r="R1401" s="241"/>
      <c r="S1401" s="241"/>
      <c r="T1401" s="241"/>
      <c r="U1401" s="241"/>
      <c r="V1401" s="241"/>
      <c r="W1401" s="241"/>
      <c r="X1401" s="241"/>
      <c r="Y1401" s="241"/>
      <c r="Z1401" s="241"/>
      <c r="AA1401" s="241"/>
      <c r="AB1401" s="241"/>
      <c r="AC1401" s="241"/>
      <c r="AD1401" s="241"/>
      <c r="AE1401" s="241"/>
      <c r="AF1401" s="241"/>
      <c r="AG1401" s="241"/>
      <c r="AH1401" s="241"/>
      <c r="AI1401" s="241"/>
      <c r="AJ1401" s="241"/>
      <c r="AK1401" s="241"/>
      <c r="AL1401" s="241"/>
      <c r="AM1401" s="241"/>
      <c r="AN1401" s="241"/>
      <c r="AO1401" s="241"/>
      <c r="AP1401" s="241"/>
      <c r="AQ1401" s="241"/>
      <c r="AR1401" s="241"/>
      <c r="AS1401" s="241"/>
      <c r="AT1401" s="241"/>
      <c r="AU1401" s="241"/>
      <c r="AV1401" s="241"/>
      <c r="AW1401" s="241"/>
    </row>
    <row r="1402" spans="1:49" s="240" customFormat="1" ht="15" customHeight="1">
      <c r="A1402" s="241"/>
      <c r="B1402" s="241"/>
      <c r="C1402" s="241"/>
      <c r="D1402" s="241"/>
      <c r="E1402" s="241"/>
      <c r="F1402" s="241"/>
      <c r="G1402" s="241"/>
      <c r="H1402" s="241"/>
      <c r="I1402" s="241"/>
      <c r="J1402" s="241"/>
      <c r="K1402" s="241"/>
      <c r="L1402" s="241"/>
      <c r="M1402" s="241"/>
      <c r="N1402" s="241"/>
      <c r="O1402" s="241"/>
      <c r="P1402" s="241"/>
      <c r="Q1402" s="241"/>
      <c r="R1402" s="241"/>
      <c r="S1402" s="241"/>
      <c r="T1402" s="241"/>
      <c r="U1402" s="241"/>
      <c r="V1402" s="241"/>
      <c r="W1402" s="241"/>
      <c r="X1402" s="241"/>
      <c r="Y1402" s="241"/>
      <c r="Z1402" s="241"/>
      <c r="AA1402" s="241"/>
      <c r="AB1402" s="241"/>
      <c r="AC1402" s="241"/>
      <c r="AD1402" s="241"/>
      <c r="AE1402" s="241"/>
      <c r="AF1402" s="241"/>
      <c r="AG1402" s="241"/>
      <c r="AH1402" s="241"/>
      <c r="AI1402" s="241"/>
      <c r="AJ1402" s="241"/>
      <c r="AK1402" s="241"/>
      <c r="AL1402" s="241"/>
      <c r="AM1402" s="241"/>
      <c r="AN1402" s="241"/>
      <c r="AO1402" s="241"/>
      <c r="AP1402" s="241"/>
      <c r="AQ1402" s="241"/>
      <c r="AR1402" s="241"/>
      <c r="AS1402" s="241"/>
      <c r="AT1402" s="241"/>
      <c r="AU1402" s="241"/>
      <c r="AV1402" s="241"/>
      <c r="AW1402" s="241"/>
    </row>
    <row r="1403" spans="1:49" s="240" customFormat="1" ht="15" customHeight="1">
      <c r="A1403" s="241"/>
      <c r="B1403" s="241"/>
      <c r="C1403" s="241"/>
      <c r="D1403" s="241"/>
      <c r="E1403" s="241"/>
      <c r="F1403" s="241"/>
      <c r="G1403" s="241"/>
      <c r="H1403" s="241"/>
      <c r="I1403" s="241"/>
      <c r="J1403" s="241"/>
      <c r="K1403" s="241"/>
      <c r="L1403" s="241"/>
      <c r="M1403" s="241"/>
      <c r="N1403" s="241"/>
      <c r="O1403" s="241"/>
      <c r="P1403" s="241"/>
      <c r="Q1403" s="241"/>
      <c r="R1403" s="241"/>
      <c r="S1403" s="241"/>
      <c r="T1403" s="241"/>
      <c r="U1403" s="241"/>
      <c r="V1403" s="241"/>
      <c r="W1403" s="241"/>
      <c r="X1403" s="241"/>
      <c r="Y1403" s="241"/>
      <c r="Z1403" s="241"/>
      <c r="AA1403" s="241"/>
      <c r="AB1403" s="241"/>
      <c r="AC1403" s="241"/>
      <c r="AD1403" s="241"/>
      <c r="AE1403" s="241"/>
      <c r="AF1403" s="241"/>
      <c r="AG1403" s="241"/>
      <c r="AH1403" s="241"/>
      <c r="AI1403" s="241"/>
      <c r="AJ1403" s="241"/>
      <c r="AK1403" s="241"/>
      <c r="AL1403" s="241"/>
      <c r="AM1403" s="241"/>
      <c r="AN1403" s="241"/>
      <c r="AO1403" s="241"/>
      <c r="AP1403" s="241"/>
      <c r="AQ1403" s="241"/>
      <c r="AR1403" s="241"/>
      <c r="AS1403" s="241"/>
      <c r="AT1403" s="241"/>
      <c r="AU1403" s="241"/>
      <c r="AV1403" s="241"/>
      <c r="AW1403" s="241"/>
    </row>
    <row r="1404" spans="1:49" s="240" customFormat="1" ht="15" customHeight="1">
      <c r="A1404" s="241"/>
      <c r="B1404" s="241"/>
      <c r="C1404" s="241"/>
      <c r="D1404" s="241"/>
      <c r="E1404" s="241"/>
      <c r="F1404" s="241"/>
      <c r="G1404" s="241"/>
      <c r="H1404" s="241"/>
      <c r="I1404" s="241"/>
      <c r="J1404" s="241"/>
      <c r="K1404" s="241"/>
      <c r="L1404" s="241"/>
      <c r="M1404" s="241"/>
      <c r="N1404" s="241"/>
      <c r="O1404" s="241"/>
      <c r="P1404" s="241"/>
      <c r="Q1404" s="241"/>
      <c r="R1404" s="241"/>
      <c r="S1404" s="241"/>
      <c r="T1404" s="241"/>
      <c r="U1404" s="241"/>
      <c r="V1404" s="241"/>
      <c r="W1404" s="241"/>
      <c r="X1404" s="241"/>
      <c r="Y1404" s="241"/>
      <c r="Z1404" s="241"/>
      <c r="AA1404" s="241"/>
      <c r="AB1404" s="241"/>
      <c r="AC1404" s="241"/>
      <c r="AD1404" s="241"/>
      <c r="AE1404" s="241"/>
      <c r="AF1404" s="241"/>
      <c r="AG1404" s="241"/>
      <c r="AH1404" s="241"/>
      <c r="AI1404" s="241"/>
      <c r="AJ1404" s="241"/>
      <c r="AK1404" s="241"/>
      <c r="AL1404" s="241"/>
      <c r="AM1404" s="241"/>
      <c r="AN1404" s="241"/>
      <c r="AO1404" s="241"/>
      <c r="AP1404" s="241"/>
      <c r="AQ1404" s="241"/>
      <c r="AR1404" s="241"/>
      <c r="AS1404" s="241"/>
      <c r="AT1404" s="241"/>
      <c r="AU1404" s="241"/>
      <c r="AV1404" s="241"/>
      <c r="AW1404" s="241"/>
    </row>
    <row r="1405" spans="1:49" s="240" customFormat="1" ht="15" customHeight="1">
      <c r="A1405" s="241"/>
      <c r="B1405" s="241"/>
      <c r="C1405" s="241"/>
      <c r="D1405" s="241"/>
      <c r="E1405" s="241"/>
      <c r="F1405" s="241"/>
      <c r="G1405" s="241"/>
      <c r="H1405" s="241"/>
      <c r="I1405" s="241"/>
      <c r="J1405" s="241"/>
      <c r="K1405" s="241"/>
      <c r="L1405" s="241"/>
      <c r="M1405" s="241"/>
      <c r="N1405" s="241"/>
      <c r="O1405" s="241"/>
      <c r="P1405" s="241"/>
      <c r="Q1405" s="241"/>
      <c r="R1405" s="241"/>
      <c r="S1405" s="241"/>
      <c r="T1405" s="241"/>
      <c r="U1405" s="241"/>
      <c r="V1405" s="241"/>
      <c r="W1405" s="241"/>
      <c r="X1405" s="241"/>
      <c r="Y1405" s="241"/>
      <c r="Z1405" s="241"/>
      <c r="AA1405" s="241"/>
      <c r="AB1405" s="241"/>
      <c r="AC1405" s="241"/>
      <c r="AD1405" s="241"/>
      <c r="AE1405" s="241"/>
      <c r="AF1405" s="241"/>
      <c r="AG1405" s="241"/>
      <c r="AH1405" s="241"/>
      <c r="AI1405" s="241"/>
      <c r="AJ1405" s="241"/>
      <c r="AK1405" s="241"/>
      <c r="AL1405" s="241"/>
      <c r="AM1405" s="241"/>
      <c r="AN1405" s="241"/>
      <c r="AO1405" s="241"/>
      <c r="AP1405" s="241"/>
      <c r="AQ1405" s="241"/>
      <c r="AR1405" s="241"/>
      <c r="AS1405" s="241"/>
      <c r="AT1405" s="241"/>
      <c r="AU1405" s="241"/>
      <c r="AV1405" s="241"/>
      <c r="AW1405" s="241"/>
    </row>
    <row r="1406" spans="1:49" s="240" customFormat="1" ht="15" customHeight="1">
      <c r="A1406" s="241"/>
      <c r="B1406" s="241"/>
      <c r="C1406" s="241"/>
      <c r="D1406" s="241"/>
      <c r="E1406" s="241"/>
      <c r="F1406" s="241"/>
      <c r="G1406" s="241"/>
      <c r="H1406" s="241"/>
      <c r="I1406" s="241"/>
      <c r="J1406" s="241"/>
      <c r="K1406" s="241"/>
      <c r="L1406" s="241"/>
      <c r="M1406" s="241"/>
      <c r="N1406" s="241"/>
      <c r="O1406" s="241"/>
      <c r="P1406" s="241"/>
      <c r="Q1406" s="241"/>
      <c r="R1406" s="241"/>
      <c r="S1406" s="241"/>
      <c r="T1406" s="241"/>
      <c r="U1406" s="241"/>
      <c r="V1406" s="241"/>
      <c r="W1406" s="241"/>
      <c r="X1406" s="241"/>
      <c r="Y1406" s="241"/>
      <c r="Z1406" s="241"/>
      <c r="AA1406" s="241"/>
      <c r="AB1406" s="241"/>
      <c r="AC1406" s="241"/>
      <c r="AD1406" s="241"/>
      <c r="AE1406" s="241"/>
      <c r="AF1406" s="241"/>
      <c r="AG1406" s="241"/>
      <c r="AH1406" s="241"/>
      <c r="AI1406" s="241"/>
      <c r="AJ1406" s="241"/>
      <c r="AK1406" s="241"/>
      <c r="AL1406" s="241"/>
      <c r="AM1406" s="241"/>
      <c r="AN1406" s="241"/>
      <c r="AO1406" s="241"/>
      <c r="AP1406" s="241"/>
      <c r="AQ1406" s="241"/>
      <c r="AR1406" s="241"/>
      <c r="AS1406" s="241"/>
      <c r="AT1406" s="241"/>
      <c r="AU1406" s="241"/>
      <c r="AV1406" s="241"/>
      <c r="AW1406" s="241"/>
    </row>
    <row r="1407" spans="1:49" s="240" customFormat="1" ht="15" customHeight="1">
      <c r="A1407" s="241"/>
      <c r="B1407" s="241"/>
      <c r="C1407" s="241"/>
      <c r="D1407" s="241"/>
      <c r="E1407" s="241"/>
      <c r="F1407" s="241"/>
      <c r="G1407" s="241"/>
      <c r="H1407" s="241"/>
      <c r="I1407" s="241"/>
      <c r="J1407" s="241"/>
      <c r="K1407" s="241"/>
      <c r="L1407" s="241"/>
      <c r="M1407" s="241"/>
      <c r="N1407" s="241"/>
      <c r="O1407" s="241"/>
      <c r="P1407" s="241"/>
      <c r="Q1407" s="241"/>
      <c r="R1407" s="241"/>
      <c r="S1407" s="241"/>
      <c r="T1407" s="241"/>
      <c r="U1407" s="241"/>
      <c r="V1407" s="241"/>
      <c r="W1407" s="241"/>
      <c r="X1407" s="241"/>
      <c r="Y1407" s="241"/>
      <c r="Z1407" s="241"/>
      <c r="AA1407" s="241"/>
      <c r="AB1407" s="241"/>
      <c r="AC1407" s="241"/>
      <c r="AD1407" s="241"/>
      <c r="AE1407" s="241"/>
      <c r="AF1407" s="241"/>
      <c r="AG1407" s="241"/>
      <c r="AH1407" s="241"/>
      <c r="AI1407" s="241"/>
      <c r="AJ1407" s="241"/>
      <c r="AK1407" s="241"/>
      <c r="AL1407" s="241"/>
      <c r="AM1407" s="241"/>
      <c r="AN1407" s="241"/>
      <c r="AO1407" s="241"/>
      <c r="AP1407" s="241"/>
      <c r="AQ1407" s="241"/>
      <c r="AR1407" s="241"/>
      <c r="AS1407" s="241"/>
      <c r="AT1407" s="241"/>
      <c r="AU1407" s="241"/>
      <c r="AV1407" s="241"/>
      <c r="AW1407" s="241"/>
    </row>
    <row r="1408" spans="1:49" s="240" customFormat="1" ht="15" customHeight="1">
      <c r="A1408" s="241"/>
      <c r="B1408" s="241"/>
      <c r="C1408" s="241"/>
      <c r="D1408" s="241"/>
      <c r="E1408" s="241"/>
      <c r="F1408" s="241"/>
      <c r="G1408" s="241"/>
      <c r="H1408" s="241"/>
      <c r="I1408" s="241"/>
      <c r="J1408" s="241"/>
      <c r="K1408" s="241"/>
      <c r="L1408" s="241"/>
      <c r="M1408" s="241"/>
      <c r="N1408" s="241"/>
      <c r="O1408" s="241"/>
      <c r="P1408" s="241"/>
      <c r="Q1408" s="241"/>
      <c r="R1408" s="241"/>
      <c r="S1408" s="241"/>
      <c r="T1408" s="241"/>
      <c r="U1408" s="241"/>
      <c r="V1408" s="241"/>
      <c r="W1408" s="241"/>
      <c r="X1408" s="241"/>
      <c r="Y1408" s="241"/>
      <c r="Z1408" s="241"/>
      <c r="AA1408" s="241"/>
      <c r="AB1408" s="241"/>
      <c r="AC1408" s="241"/>
      <c r="AD1408" s="241"/>
      <c r="AE1408" s="241"/>
      <c r="AF1408" s="241"/>
      <c r="AG1408" s="241"/>
      <c r="AH1408" s="241"/>
      <c r="AI1408" s="241"/>
      <c r="AJ1408" s="241"/>
      <c r="AK1408" s="241"/>
      <c r="AL1408" s="241"/>
      <c r="AM1408" s="241"/>
      <c r="AN1408" s="241"/>
      <c r="AO1408" s="241"/>
      <c r="AP1408" s="241"/>
      <c r="AQ1408" s="241"/>
      <c r="AR1408" s="241"/>
      <c r="AS1408" s="241"/>
      <c r="AT1408" s="241"/>
      <c r="AU1408" s="241"/>
      <c r="AV1408" s="241"/>
      <c r="AW1408" s="241"/>
    </row>
    <row r="1409" spans="1:49" s="240" customFormat="1" ht="15" customHeight="1">
      <c r="A1409" s="241"/>
      <c r="B1409" s="241"/>
      <c r="C1409" s="241"/>
      <c r="D1409" s="241"/>
      <c r="E1409" s="241"/>
      <c r="F1409" s="241"/>
      <c r="G1409" s="241"/>
      <c r="H1409" s="241"/>
      <c r="I1409" s="241"/>
      <c r="J1409" s="241"/>
      <c r="K1409" s="241"/>
      <c r="L1409" s="241"/>
      <c r="M1409" s="241"/>
      <c r="N1409" s="241"/>
      <c r="O1409" s="241"/>
      <c r="P1409" s="241"/>
      <c r="Q1409" s="241"/>
      <c r="R1409" s="241"/>
      <c r="S1409" s="241"/>
      <c r="T1409" s="241"/>
      <c r="U1409" s="241"/>
      <c r="V1409" s="241"/>
      <c r="W1409" s="241"/>
      <c r="X1409" s="241"/>
      <c r="Y1409" s="241"/>
      <c r="Z1409" s="241"/>
      <c r="AA1409" s="241"/>
      <c r="AB1409" s="241"/>
      <c r="AC1409" s="241"/>
      <c r="AD1409" s="241"/>
      <c r="AE1409" s="241"/>
      <c r="AF1409" s="241"/>
      <c r="AG1409" s="241"/>
      <c r="AH1409" s="241"/>
      <c r="AI1409" s="241"/>
      <c r="AJ1409" s="241"/>
      <c r="AK1409" s="241"/>
      <c r="AL1409" s="241"/>
      <c r="AM1409" s="241"/>
      <c r="AN1409" s="241"/>
      <c r="AO1409" s="241"/>
      <c r="AP1409" s="241"/>
      <c r="AQ1409" s="241"/>
      <c r="AR1409" s="241"/>
      <c r="AS1409" s="241"/>
      <c r="AT1409" s="241"/>
      <c r="AU1409" s="241"/>
      <c r="AV1409" s="241"/>
      <c r="AW1409" s="241"/>
    </row>
    <row r="1410" spans="1:49" s="240" customFormat="1" ht="15" customHeight="1">
      <c r="A1410" s="241"/>
      <c r="B1410" s="241"/>
      <c r="C1410" s="241"/>
      <c r="D1410" s="241"/>
      <c r="E1410" s="241"/>
      <c r="F1410" s="241"/>
      <c r="G1410" s="241"/>
      <c r="H1410" s="241"/>
      <c r="I1410" s="241"/>
      <c r="J1410" s="241"/>
      <c r="K1410" s="241"/>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241"/>
      <c r="AF1410" s="241"/>
      <c r="AG1410" s="241"/>
      <c r="AH1410" s="241"/>
      <c r="AI1410" s="241"/>
      <c r="AJ1410" s="241"/>
      <c r="AK1410" s="241"/>
      <c r="AL1410" s="241"/>
      <c r="AM1410" s="241"/>
      <c r="AN1410" s="241"/>
      <c r="AO1410" s="241"/>
      <c r="AP1410" s="241"/>
      <c r="AQ1410" s="241"/>
      <c r="AR1410" s="241"/>
      <c r="AS1410" s="241"/>
      <c r="AT1410" s="241"/>
      <c r="AU1410" s="241"/>
      <c r="AV1410" s="241"/>
      <c r="AW1410" s="241"/>
    </row>
    <row r="1411" spans="1:49" s="240" customFormat="1" ht="15" customHeight="1">
      <c r="A1411" s="241"/>
      <c r="B1411" s="241"/>
      <c r="C1411" s="241"/>
      <c r="D1411" s="241"/>
      <c r="E1411" s="241"/>
      <c r="F1411" s="241"/>
      <c r="G1411" s="241"/>
      <c r="H1411" s="241"/>
      <c r="I1411" s="241"/>
      <c r="J1411" s="241"/>
      <c r="K1411" s="241"/>
      <c r="L1411" s="241"/>
      <c r="M1411" s="241"/>
      <c r="N1411" s="241"/>
      <c r="O1411" s="241"/>
      <c r="P1411" s="241"/>
      <c r="Q1411" s="241"/>
      <c r="R1411" s="241"/>
      <c r="S1411" s="241"/>
      <c r="T1411" s="241"/>
      <c r="U1411" s="241"/>
      <c r="V1411" s="241"/>
      <c r="W1411" s="241"/>
      <c r="X1411" s="241"/>
      <c r="Y1411" s="241"/>
      <c r="Z1411" s="241"/>
      <c r="AA1411" s="241"/>
      <c r="AB1411" s="241"/>
      <c r="AC1411" s="241"/>
      <c r="AD1411" s="241"/>
      <c r="AE1411" s="241"/>
      <c r="AF1411" s="241"/>
      <c r="AG1411" s="241"/>
      <c r="AH1411" s="241"/>
      <c r="AI1411" s="241"/>
      <c r="AJ1411" s="241"/>
      <c r="AK1411" s="241"/>
      <c r="AL1411" s="241"/>
      <c r="AM1411" s="241"/>
      <c r="AN1411" s="241"/>
      <c r="AO1411" s="241"/>
      <c r="AP1411" s="241"/>
      <c r="AQ1411" s="241"/>
      <c r="AR1411" s="241"/>
      <c r="AS1411" s="241"/>
      <c r="AT1411" s="241"/>
      <c r="AU1411" s="241"/>
      <c r="AV1411" s="241"/>
      <c r="AW1411" s="241"/>
    </row>
    <row r="1412" spans="1:49" s="240" customFormat="1" ht="15" customHeight="1">
      <c r="A1412" s="241"/>
      <c r="B1412" s="241"/>
      <c r="C1412" s="241"/>
      <c r="D1412" s="241"/>
      <c r="E1412" s="241"/>
      <c r="F1412" s="241"/>
      <c r="G1412" s="241"/>
      <c r="H1412" s="241"/>
      <c r="I1412" s="241"/>
      <c r="J1412" s="241"/>
      <c r="K1412" s="241"/>
      <c r="L1412" s="241"/>
      <c r="M1412" s="241"/>
      <c r="N1412" s="241"/>
      <c r="O1412" s="241"/>
      <c r="P1412" s="241"/>
      <c r="Q1412" s="241"/>
      <c r="R1412" s="241"/>
      <c r="S1412" s="241"/>
      <c r="T1412" s="241"/>
      <c r="U1412" s="241"/>
      <c r="V1412" s="241"/>
      <c r="W1412" s="241"/>
      <c r="X1412" s="241"/>
      <c r="Y1412" s="241"/>
      <c r="Z1412" s="241"/>
      <c r="AA1412" s="241"/>
      <c r="AB1412" s="241"/>
      <c r="AC1412" s="241"/>
      <c r="AD1412" s="241"/>
      <c r="AE1412" s="241"/>
      <c r="AF1412" s="241"/>
      <c r="AG1412" s="241"/>
      <c r="AH1412" s="241"/>
      <c r="AI1412" s="241"/>
      <c r="AJ1412" s="241"/>
      <c r="AK1412" s="241"/>
      <c r="AL1412" s="241"/>
      <c r="AM1412" s="241"/>
      <c r="AN1412" s="241"/>
      <c r="AO1412" s="241"/>
      <c r="AP1412" s="241"/>
      <c r="AQ1412" s="241"/>
      <c r="AR1412" s="241"/>
      <c r="AS1412" s="241"/>
      <c r="AT1412" s="241"/>
      <c r="AU1412" s="241"/>
      <c r="AV1412" s="241"/>
      <c r="AW1412" s="241"/>
    </row>
    <row r="1413" spans="1:49" s="240" customFormat="1" ht="15" customHeight="1">
      <c r="A1413" s="241"/>
      <c r="B1413" s="241"/>
      <c r="C1413" s="241"/>
      <c r="D1413" s="241"/>
      <c r="E1413" s="241"/>
      <c r="F1413" s="241"/>
      <c r="G1413" s="241"/>
      <c r="H1413" s="241"/>
      <c r="I1413" s="241"/>
      <c r="J1413" s="241"/>
      <c r="K1413" s="241"/>
      <c r="L1413" s="241"/>
      <c r="M1413" s="241"/>
      <c r="N1413" s="241"/>
      <c r="O1413" s="241"/>
      <c r="P1413" s="241"/>
      <c r="Q1413" s="241"/>
      <c r="R1413" s="241"/>
      <c r="S1413" s="241"/>
      <c r="T1413" s="241"/>
      <c r="U1413" s="241"/>
      <c r="V1413" s="241"/>
      <c r="W1413" s="241"/>
      <c r="X1413" s="241"/>
      <c r="Y1413" s="241"/>
      <c r="Z1413" s="241"/>
      <c r="AA1413" s="241"/>
      <c r="AB1413" s="241"/>
      <c r="AC1413" s="241"/>
      <c r="AD1413" s="241"/>
      <c r="AE1413" s="241"/>
      <c r="AF1413" s="241"/>
      <c r="AG1413" s="241"/>
      <c r="AH1413" s="241"/>
      <c r="AI1413" s="241"/>
      <c r="AJ1413" s="241"/>
      <c r="AK1413" s="241"/>
      <c r="AL1413" s="241"/>
      <c r="AM1413" s="241"/>
      <c r="AN1413" s="241"/>
      <c r="AO1413" s="241"/>
      <c r="AP1413" s="241"/>
      <c r="AQ1413" s="241"/>
      <c r="AR1413" s="241"/>
      <c r="AS1413" s="241"/>
      <c r="AT1413" s="241"/>
      <c r="AU1413" s="241"/>
      <c r="AV1413" s="241"/>
      <c r="AW1413" s="241"/>
    </row>
    <row r="1414" spans="1:49" s="240" customFormat="1" ht="15" customHeight="1">
      <c r="A1414" s="241"/>
      <c r="B1414" s="241"/>
      <c r="C1414" s="241"/>
      <c r="D1414" s="241"/>
      <c r="E1414" s="241"/>
      <c r="F1414" s="241"/>
      <c r="G1414" s="241"/>
      <c r="H1414" s="241"/>
      <c r="I1414" s="241"/>
      <c r="J1414" s="241"/>
      <c r="K1414" s="241"/>
      <c r="L1414" s="241"/>
      <c r="M1414" s="241"/>
      <c r="N1414" s="241"/>
      <c r="O1414" s="241"/>
      <c r="P1414" s="241"/>
      <c r="Q1414" s="241"/>
      <c r="R1414" s="241"/>
      <c r="S1414" s="241"/>
      <c r="T1414" s="241"/>
      <c r="U1414" s="241"/>
      <c r="V1414" s="241"/>
      <c r="W1414" s="241"/>
      <c r="X1414" s="241"/>
      <c r="Y1414" s="241"/>
      <c r="Z1414" s="241"/>
      <c r="AA1414" s="241"/>
      <c r="AB1414" s="241"/>
      <c r="AC1414" s="241"/>
      <c r="AD1414" s="241"/>
      <c r="AE1414" s="241"/>
      <c r="AF1414" s="241"/>
      <c r="AG1414" s="241"/>
      <c r="AH1414" s="241"/>
      <c r="AI1414" s="241"/>
      <c r="AJ1414" s="241"/>
      <c r="AK1414" s="241"/>
      <c r="AL1414" s="241"/>
      <c r="AM1414" s="241"/>
      <c r="AN1414" s="241"/>
      <c r="AO1414" s="241"/>
      <c r="AP1414" s="241"/>
      <c r="AQ1414" s="241"/>
      <c r="AR1414" s="241"/>
      <c r="AS1414" s="241"/>
      <c r="AT1414" s="241"/>
      <c r="AU1414" s="241"/>
      <c r="AV1414" s="241"/>
      <c r="AW1414" s="241"/>
    </row>
    <row r="1415" spans="1:49" s="240" customFormat="1" ht="15" customHeight="1">
      <c r="A1415" s="241"/>
      <c r="B1415" s="241"/>
      <c r="C1415" s="241"/>
      <c r="D1415" s="241"/>
      <c r="E1415" s="241"/>
      <c r="F1415" s="241"/>
      <c r="G1415" s="241"/>
      <c r="H1415" s="241"/>
      <c r="I1415" s="241"/>
      <c r="J1415" s="241"/>
      <c r="K1415" s="241"/>
      <c r="L1415" s="241"/>
      <c r="M1415" s="241"/>
      <c r="N1415" s="241"/>
      <c r="O1415" s="241"/>
      <c r="P1415" s="241"/>
      <c r="Q1415" s="241"/>
      <c r="R1415" s="241"/>
      <c r="S1415" s="241"/>
      <c r="T1415" s="241"/>
      <c r="U1415" s="241"/>
      <c r="V1415" s="241"/>
      <c r="W1415" s="241"/>
      <c r="X1415" s="241"/>
      <c r="Y1415" s="241"/>
      <c r="Z1415" s="241"/>
      <c r="AA1415" s="241"/>
      <c r="AB1415" s="241"/>
      <c r="AC1415" s="241"/>
      <c r="AD1415" s="241"/>
      <c r="AE1415" s="241"/>
      <c r="AF1415" s="241"/>
      <c r="AG1415" s="241"/>
      <c r="AH1415" s="241"/>
      <c r="AI1415" s="241"/>
      <c r="AJ1415" s="241"/>
      <c r="AK1415" s="241"/>
      <c r="AL1415" s="241"/>
      <c r="AM1415" s="241"/>
      <c r="AN1415" s="241"/>
      <c r="AO1415" s="241"/>
      <c r="AP1415" s="241"/>
      <c r="AQ1415" s="241"/>
      <c r="AR1415" s="241"/>
      <c r="AS1415" s="241"/>
      <c r="AT1415" s="241"/>
      <c r="AU1415" s="241"/>
      <c r="AV1415" s="241"/>
      <c r="AW1415" s="241"/>
    </row>
    <row r="1416" spans="1:49" s="240" customFormat="1" ht="15" customHeight="1">
      <c r="A1416" s="241"/>
      <c r="B1416" s="241"/>
      <c r="C1416" s="241"/>
      <c r="D1416" s="241"/>
      <c r="E1416" s="241"/>
      <c r="F1416" s="241"/>
      <c r="G1416" s="241"/>
      <c r="H1416" s="241"/>
      <c r="I1416" s="241"/>
      <c r="J1416" s="241"/>
      <c r="K1416" s="241"/>
      <c r="L1416" s="241"/>
      <c r="M1416" s="241"/>
      <c r="N1416" s="241"/>
      <c r="O1416" s="241"/>
      <c r="P1416" s="241"/>
      <c r="Q1416" s="241"/>
      <c r="R1416" s="241"/>
      <c r="S1416" s="241"/>
      <c r="T1416" s="241"/>
      <c r="U1416" s="241"/>
      <c r="V1416" s="241"/>
      <c r="W1416" s="241"/>
      <c r="X1416" s="241"/>
      <c r="Y1416" s="241"/>
      <c r="Z1416" s="241"/>
      <c r="AA1416" s="241"/>
      <c r="AB1416" s="241"/>
      <c r="AC1416" s="241"/>
      <c r="AD1416" s="241"/>
      <c r="AE1416" s="241"/>
      <c r="AF1416" s="241"/>
      <c r="AG1416" s="241"/>
      <c r="AH1416" s="241"/>
      <c r="AI1416" s="241"/>
      <c r="AJ1416" s="241"/>
      <c r="AK1416" s="241"/>
      <c r="AL1416" s="241"/>
      <c r="AM1416" s="241"/>
      <c r="AN1416" s="241"/>
      <c r="AO1416" s="241"/>
      <c r="AP1416" s="241"/>
      <c r="AQ1416" s="241"/>
      <c r="AR1416" s="241"/>
      <c r="AS1416" s="241"/>
      <c r="AT1416" s="241"/>
      <c r="AU1416" s="241"/>
      <c r="AV1416" s="241"/>
      <c r="AW1416" s="241"/>
    </row>
    <row r="1417" spans="1:49" s="240" customFormat="1" ht="15" customHeight="1">
      <c r="A1417" s="241"/>
      <c r="B1417" s="241"/>
      <c r="C1417" s="241"/>
      <c r="D1417" s="241"/>
      <c r="E1417" s="241"/>
      <c r="F1417" s="241"/>
      <c r="G1417" s="241"/>
      <c r="H1417" s="241"/>
      <c r="I1417" s="241"/>
      <c r="J1417" s="241"/>
      <c r="K1417" s="241"/>
      <c r="L1417" s="241"/>
      <c r="M1417" s="241"/>
      <c r="N1417" s="241"/>
      <c r="O1417" s="241"/>
      <c r="P1417" s="241"/>
      <c r="Q1417" s="241"/>
      <c r="R1417" s="241"/>
      <c r="S1417" s="241"/>
      <c r="T1417" s="241"/>
      <c r="U1417" s="241"/>
      <c r="V1417" s="241"/>
      <c r="W1417" s="241"/>
      <c r="X1417" s="241"/>
      <c r="Y1417" s="241"/>
      <c r="Z1417" s="241"/>
      <c r="AA1417" s="241"/>
      <c r="AB1417" s="241"/>
      <c r="AC1417" s="241"/>
      <c r="AD1417" s="241"/>
      <c r="AE1417" s="241"/>
      <c r="AF1417" s="241"/>
      <c r="AG1417" s="241"/>
      <c r="AH1417" s="241"/>
      <c r="AI1417" s="241"/>
      <c r="AJ1417" s="241"/>
      <c r="AK1417" s="241"/>
      <c r="AL1417" s="241"/>
      <c r="AM1417" s="241"/>
      <c r="AN1417" s="241"/>
      <c r="AO1417" s="241"/>
      <c r="AP1417" s="241"/>
      <c r="AQ1417" s="241"/>
      <c r="AR1417" s="241"/>
      <c r="AS1417" s="241"/>
      <c r="AT1417" s="241"/>
      <c r="AU1417" s="241"/>
      <c r="AV1417" s="241"/>
      <c r="AW1417" s="241"/>
    </row>
    <row r="1418" spans="1:49" s="240" customFormat="1" ht="15" customHeight="1">
      <c r="A1418" s="241"/>
      <c r="B1418" s="241"/>
      <c r="C1418" s="241"/>
      <c r="D1418" s="241"/>
      <c r="E1418" s="241"/>
      <c r="F1418" s="241"/>
      <c r="G1418" s="241"/>
      <c r="H1418" s="241"/>
      <c r="I1418" s="241"/>
      <c r="J1418" s="241"/>
      <c r="K1418" s="241"/>
      <c r="L1418" s="241"/>
      <c r="M1418" s="241"/>
      <c r="N1418" s="241"/>
      <c r="O1418" s="241"/>
      <c r="P1418" s="241"/>
      <c r="Q1418" s="241"/>
      <c r="R1418" s="241"/>
      <c r="S1418" s="241"/>
      <c r="T1418" s="241"/>
      <c r="U1418" s="241"/>
      <c r="V1418" s="241"/>
      <c r="W1418" s="241"/>
      <c r="X1418" s="241"/>
      <c r="Y1418" s="241"/>
      <c r="Z1418" s="241"/>
      <c r="AA1418" s="241"/>
      <c r="AB1418" s="241"/>
      <c r="AC1418" s="241"/>
      <c r="AD1418" s="241"/>
      <c r="AE1418" s="241"/>
      <c r="AF1418" s="241"/>
      <c r="AG1418" s="241"/>
      <c r="AH1418" s="241"/>
      <c r="AI1418" s="241"/>
      <c r="AJ1418" s="241"/>
      <c r="AK1418" s="241"/>
      <c r="AL1418" s="241"/>
      <c r="AM1418" s="241"/>
      <c r="AN1418" s="241"/>
      <c r="AO1418" s="241"/>
      <c r="AP1418" s="241"/>
      <c r="AQ1418" s="241"/>
      <c r="AR1418" s="241"/>
      <c r="AS1418" s="241"/>
      <c r="AT1418" s="241"/>
      <c r="AU1418" s="241"/>
      <c r="AV1418" s="241"/>
      <c r="AW1418" s="241"/>
    </row>
    <row r="1419" spans="1:49" s="240" customFormat="1" ht="15" customHeight="1">
      <c r="A1419" s="241"/>
      <c r="B1419" s="241"/>
      <c r="C1419" s="241"/>
      <c r="D1419" s="241"/>
      <c r="E1419" s="241"/>
      <c r="F1419" s="241"/>
      <c r="G1419" s="241"/>
      <c r="H1419" s="241"/>
      <c r="I1419" s="241"/>
      <c r="J1419" s="241"/>
      <c r="K1419" s="241"/>
      <c r="L1419" s="241"/>
      <c r="M1419" s="241"/>
      <c r="N1419" s="241"/>
      <c r="O1419" s="241"/>
      <c r="P1419" s="241"/>
      <c r="Q1419" s="241"/>
      <c r="R1419" s="241"/>
      <c r="S1419" s="241"/>
      <c r="T1419" s="241"/>
      <c r="U1419" s="241"/>
      <c r="V1419" s="241"/>
      <c r="W1419" s="241"/>
      <c r="X1419" s="241"/>
      <c r="Y1419" s="241"/>
      <c r="Z1419" s="241"/>
      <c r="AA1419" s="241"/>
      <c r="AB1419" s="241"/>
      <c r="AC1419" s="241"/>
      <c r="AD1419" s="241"/>
      <c r="AE1419" s="241"/>
      <c r="AF1419" s="241"/>
      <c r="AG1419" s="241"/>
      <c r="AH1419" s="241"/>
      <c r="AI1419" s="241"/>
      <c r="AJ1419" s="241"/>
      <c r="AK1419" s="241"/>
      <c r="AL1419" s="241"/>
      <c r="AM1419" s="241"/>
      <c r="AN1419" s="241"/>
      <c r="AO1419" s="241"/>
      <c r="AP1419" s="241"/>
      <c r="AQ1419" s="241"/>
      <c r="AR1419" s="241"/>
      <c r="AS1419" s="241"/>
      <c r="AT1419" s="241"/>
      <c r="AU1419" s="241"/>
      <c r="AV1419" s="241"/>
      <c r="AW1419" s="241"/>
    </row>
    <row r="1420" spans="1:49" s="240" customFormat="1" ht="15" customHeight="1">
      <c r="A1420" s="241"/>
      <c r="B1420" s="241"/>
      <c r="C1420" s="241"/>
      <c r="D1420" s="241"/>
      <c r="E1420" s="241"/>
      <c r="F1420" s="241"/>
      <c r="G1420" s="241"/>
      <c r="H1420" s="241"/>
      <c r="I1420" s="241"/>
      <c r="J1420" s="241"/>
      <c r="K1420" s="241"/>
      <c r="L1420" s="241"/>
      <c r="M1420" s="241"/>
      <c r="N1420" s="241"/>
      <c r="O1420" s="241"/>
      <c r="P1420" s="241"/>
      <c r="Q1420" s="241"/>
      <c r="R1420" s="241"/>
      <c r="S1420" s="241"/>
      <c r="T1420" s="241"/>
      <c r="U1420" s="241"/>
      <c r="V1420" s="241"/>
      <c r="W1420" s="241"/>
      <c r="X1420" s="241"/>
      <c r="Y1420" s="241"/>
      <c r="Z1420" s="241"/>
      <c r="AA1420" s="241"/>
      <c r="AB1420" s="241"/>
      <c r="AC1420" s="241"/>
      <c r="AD1420" s="241"/>
      <c r="AE1420" s="241"/>
      <c r="AF1420" s="241"/>
      <c r="AG1420" s="241"/>
      <c r="AH1420" s="241"/>
      <c r="AI1420" s="241"/>
      <c r="AJ1420" s="241"/>
      <c r="AK1420" s="241"/>
      <c r="AL1420" s="241"/>
      <c r="AM1420" s="241"/>
      <c r="AN1420" s="241"/>
      <c r="AO1420" s="241"/>
      <c r="AP1420" s="241"/>
      <c r="AQ1420" s="241"/>
      <c r="AR1420" s="241"/>
      <c r="AS1420" s="241"/>
      <c r="AT1420" s="241"/>
      <c r="AU1420" s="241"/>
      <c r="AV1420" s="241"/>
      <c r="AW1420" s="241"/>
    </row>
    <row r="1421" spans="1:49" s="240" customFormat="1" ht="15" customHeight="1">
      <c r="A1421" s="241"/>
      <c r="B1421" s="241"/>
      <c r="C1421" s="241"/>
      <c r="D1421" s="241"/>
      <c r="E1421" s="241"/>
      <c r="F1421" s="241"/>
      <c r="G1421" s="241"/>
      <c r="H1421" s="241"/>
      <c r="I1421" s="241"/>
      <c r="J1421" s="241"/>
      <c r="K1421" s="241"/>
      <c r="L1421" s="241"/>
      <c r="M1421" s="241"/>
      <c r="N1421" s="241"/>
      <c r="O1421" s="241"/>
      <c r="P1421" s="241"/>
      <c r="Q1421" s="241"/>
      <c r="R1421" s="241"/>
      <c r="S1421" s="241"/>
      <c r="T1421" s="241"/>
      <c r="U1421" s="241"/>
      <c r="V1421" s="241"/>
      <c r="W1421" s="241"/>
      <c r="X1421" s="241"/>
      <c r="Y1421" s="241"/>
      <c r="Z1421" s="241"/>
      <c r="AA1421" s="241"/>
      <c r="AB1421" s="241"/>
      <c r="AC1421" s="241"/>
      <c r="AD1421" s="241"/>
      <c r="AE1421" s="241"/>
      <c r="AF1421" s="241"/>
      <c r="AG1421" s="241"/>
      <c r="AH1421" s="241"/>
      <c r="AI1421" s="241"/>
      <c r="AJ1421" s="241"/>
      <c r="AK1421" s="241"/>
      <c r="AL1421" s="241"/>
      <c r="AM1421" s="241"/>
      <c r="AN1421" s="241"/>
      <c r="AO1421" s="241"/>
      <c r="AP1421" s="241"/>
      <c r="AQ1421" s="241"/>
      <c r="AR1421" s="241"/>
      <c r="AS1421" s="241"/>
      <c r="AT1421" s="241"/>
      <c r="AU1421" s="241"/>
      <c r="AV1421" s="241"/>
      <c r="AW1421" s="241"/>
    </row>
    <row r="1422" spans="1:49" s="240" customFormat="1" ht="15" customHeight="1">
      <c r="A1422" s="241"/>
      <c r="B1422" s="241"/>
      <c r="C1422" s="241"/>
      <c r="D1422" s="241"/>
      <c r="E1422" s="241"/>
      <c r="F1422" s="241"/>
      <c r="G1422" s="241"/>
      <c r="H1422" s="241"/>
      <c r="I1422" s="241"/>
      <c r="J1422" s="241"/>
      <c r="K1422" s="241"/>
      <c r="L1422" s="241"/>
      <c r="M1422" s="241"/>
      <c r="N1422" s="241"/>
      <c r="O1422" s="241"/>
      <c r="P1422" s="241"/>
      <c r="Q1422" s="241"/>
      <c r="R1422" s="241"/>
      <c r="S1422" s="241"/>
      <c r="T1422" s="241"/>
      <c r="U1422" s="241"/>
      <c r="V1422" s="241"/>
      <c r="W1422" s="241"/>
      <c r="X1422" s="241"/>
      <c r="Y1422" s="241"/>
      <c r="Z1422" s="241"/>
      <c r="AA1422" s="241"/>
      <c r="AB1422" s="241"/>
      <c r="AC1422" s="241"/>
      <c r="AD1422" s="241"/>
      <c r="AE1422" s="241"/>
      <c r="AF1422" s="241"/>
      <c r="AG1422" s="241"/>
      <c r="AH1422" s="241"/>
      <c r="AI1422" s="241"/>
      <c r="AJ1422" s="241"/>
      <c r="AK1422" s="241"/>
      <c r="AL1422" s="241"/>
      <c r="AM1422" s="241"/>
      <c r="AN1422" s="241"/>
      <c r="AO1422" s="241"/>
      <c r="AP1422" s="241"/>
      <c r="AQ1422" s="241"/>
      <c r="AR1422" s="241"/>
      <c r="AS1422" s="241"/>
      <c r="AT1422" s="241"/>
      <c r="AU1422" s="241"/>
      <c r="AV1422" s="241"/>
      <c r="AW1422" s="241"/>
    </row>
    <row r="1423" spans="1:49" s="240" customFormat="1" ht="15" customHeight="1">
      <c r="A1423" s="241"/>
      <c r="B1423" s="241"/>
      <c r="C1423" s="241"/>
      <c r="D1423" s="241"/>
      <c r="E1423" s="241"/>
      <c r="F1423" s="241"/>
      <c r="G1423" s="241"/>
      <c r="H1423" s="241"/>
      <c r="I1423" s="241"/>
      <c r="J1423" s="241"/>
      <c r="K1423" s="241"/>
      <c r="L1423" s="241"/>
      <c r="M1423" s="241"/>
      <c r="N1423" s="241"/>
      <c r="O1423" s="241"/>
      <c r="P1423" s="241"/>
      <c r="Q1423" s="241"/>
      <c r="R1423" s="241"/>
      <c r="S1423" s="241"/>
      <c r="T1423" s="241"/>
      <c r="U1423" s="241"/>
      <c r="V1423" s="241"/>
      <c r="W1423" s="241"/>
      <c r="X1423" s="241"/>
      <c r="Y1423" s="241"/>
      <c r="Z1423" s="241"/>
      <c r="AA1423" s="241"/>
      <c r="AB1423" s="241"/>
      <c r="AC1423" s="241"/>
      <c r="AD1423" s="241"/>
      <c r="AE1423" s="241"/>
      <c r="AF1423" s="241"/>
      <c r="AG1423" s="241"/>
      <c r="AH1423" s="241"/>
      <c r="AI1423" s="241"/>
      <c r="AJ1423" s="241"/>
      <c r="AK1423" s="241"/>
      <c r="AL1423" s="241"/>
      <c r="AM1423" s="241"/>
      <c r="AN1423" s="241"/>
      <c r="AO1423" s="241"/>
      <c r="AP1423" s="241"/>
      <c r="AQ1423" s="241"/>
      <c r="AR1423" s="241"/>
      <c r="AS1423" s="241"/>
      <c r="AT1423" s="241"/>
      <c r="AU1423" s="241"/>
      <c r="AV1423" s="241"/>
      <c r="AW1423" s="241"/>
    </row>
    <row r="1424" spans="1:49" s="240" customFormat="1" ht="15" customHeight="1">
      <c r="A1424" s="241"/>
      <c r="B1424" s="241"/>
      <c r="C1424" s="241"/>
      <c r="D1424" s="241"/>
      <c r="E1424" s="241"/>
      <c r="F1424" s="241"/>
      <c r="G1424" s="241"/>
      <c r="H1424" s="241"/>
      <c r="I1424" s="241"/>
      <c r="J1424" s="241"/>
      <c r="K1424" s="241"/>
      <c r="L1424" s="241"/>
      <c r="M1424" s="241"/>
      <c r="N1424" s="241"/>
      <c r="O1424" s="241"/>
      <c r="P1424" s="241"/>
      <c r="Q1424" s="241"/>
      <c r="R1424" s="241"/>
      <c r="S1424" s="241"/>
      <c r="T1424" s="241"/>
      <c r="U1424" s="241"/>
      <c r="V1424" s="241"/>
      <c r="W1424" s="241"/>
      <c r="X1424" s="241"/>
      <c r="Y1424" s="241"/>
      <c r="Z1424" s="241"/>
      <c r="AA1424" s="241"/>
      <c r="AB1424" s="241"/>
      <c r="AC1424" s="241"/>
      <c r="AD1424" s="241"/>
      <c r="AE1424" s="241"/>
      <c r="AF1424" s="241"/>
      <c r="AG1424" s="241"/>
      <c r="AH1424" s="241"/>
      <c r="AI1424" s="241"/>
      <c r="AJ1424" s="241"/>
      <c r="AK1424" s="241"/>
      <c r="AL1424" s="241"/>
      <c r="AM1424" s="241"/>
      <c r="AN1424" s="241"/>
      <c r="AO1424" s="241"/>
      <c r="AP1424" s="241"/>
      <c r="AQ1424" s="241"/>
      <c r="AR1424" s="241"/>
      <c r="AS1424" s="241"/>
      <c r="AT1424" s="241"/>
      <c r="AU1424" s="241"/>
      <c r="AV1424" s="241"/>
      <c r="AW1424" s="241"/>
    </row>
    <row r="1425" spans="1:49" s="240" customFormat="1" ht="15" customHeight="1">
      <c r="A1425" s="241"/>
      <c r="B1425" s="241"/>
      <c r="C1425" s="241"/>
      <c r="D1425" s="241"/>
      <c r="E1425" s="241"/>
      <c r="F1425" s="241"/>
      <c r="G1425" s="241"/>
      <c r="H1425" s="241"/>
      <c r="I1425" s="241"/>
      <c r="J1425" s="241"/>
      <c r="K1425" s="241"/>
      <c r="L1425" s="241"/>
      <c r="M1425" s="241"/>
      <c r="N1425" s="241"/>
      <c r="O1425" s="241"/>
      <c r="P1425" s="241"/>
      <c r="Q1425" s="241"/>
      <c r="R1425" s="241"/>
      <c r="S1425" s="241"/>
      <c r="T1425" s="241"/>
      <c r="U1425" s="241"/>
      <c r="V1425" s="241"/>
      <c r="W1425" s="241"/>
      <c r="X1425" s="241"/>
      <c r="Y1425" s="241"/>
      <c r="Z1425" s="241"/>
      <c r="AA1425" s="241"/>
      <c r="AB1425" s="241"/>
      <c r="AC1425" s="241"/>
      <c r="AD1425" s="241"/>
      <c r="AE1425" s="241"/>
      <c r="AF1425" s="241"/>
      <c r="AG1425" s="241"/>
      <c r="AH1425" s="241"/>
      <c r="AI1425" s="241"/>
      <c r="AJ1425" s="241"/>
      <c r="AK1425" s="241"/>
      <c r="AL1425" s="241"/>
      <c r="AM1425" s="241"/>
      <c r="AN1425" s="241"/>
      <c r="AO1425" s="241"/>
      <c r="AP1425" s="241"/>
      <c r="AQ1425" s="241"/>
      <c r="AR1425" s="241"/>
      <c r="AS1425" s="241"/>
      <c r="AT1425" s="241"/>
      <c r="AU1425" s="241"/>
      <c r="AV1425" s="241"/>
      <c r="AW1425" s="241"/>
    </row>
    <row r="1426" spans="1:49" s="240" customFormat="1" ht="15" customHeight="1">
      <c r="A1426" s="241"/>
      <c r="B1426" s="241"/>
      <c r="C1426" s="241"/>
      <c r="D1426" s="241"/>
      <c r="E1426" s="241"/>
      <c r="F1426" s="241"/>
      <c r="G1426" s="241"/>
      <c r="H1426" s="241"/>
      <c r="I1426" s="241"/>
      <c r="J1426" s="241"/>
      <c r="K1426" s="241"/>
      <c r="L1426" s="241"/>
      <c r="M1426" s="241"/>
      <c r="N1426" s="241"/>
      <c r="O1426" s="241"/>
      <c r="P1426" s="241"/>
      <c r="Q1426" s="241"/>
      <c r="R1426" s="241"/>
      <c r="S1426" s="241"/>
      <c r="T1426" s="241"/>
      <c r="U1426" s="241"/>
      <c r="V1426" s="241"/>
      <c r="W1426" s="241"/>
      <c r="X1426" s="241"/>
      <c r="Y1426" s="241"/>
      <c r="Z1426" s="241"/>
      <c r="AA1426" s="241"/>
      <c r="AB1426" s="241"/>
      <c r="AC1426" s="241"/>
      <c r="AD1426" s="241"/>
      <c r="AE1426" s="241"/>
      <c r="AF1426" s="241"/>
      <c r="AG1426" s="241"/>
      <c r="AH1426" s="241"/>
      <c r="AI1426" s="241"/>
      <c r="AJ1426" s="241"/>
      <c r="AK1426" s="241"/>
      <c r="AL1426" s="241"/>
      <c r="AM1426" s="241"/>
      <c r="AN1426" s="241"/>
      <c r="AO1426" s="241"/>
      <c r="AP1426" s="241"/>
      <c r="AQ1426" s="241"/>
      <c r="AR1426" s="241"/>
      <c r="AS1426" s="241"/>
      <c r="AT1426" s="241"/>
      <c r="AU1426" s="241"/>
      <c r="AV1426" s="241"/>
      <c r="AW1426" s="241"/>
    </row>
    <row r="1427" spans="1:49" s="240" customFormat="1" ht="15" customHeight="1">
      <c r="A1427" s="241"/>
      <c r="B1427" s="241"/>
      <c r="C1427" s="241"/>
      <c r="D1427" s="241"/>
      <c r="E1427" s="241"/>
      <c r="F1427" s="241"/>
      <c r="G1427" s="241"/>
      <c r="H1427" s="241"/>
      <c r="I1427" s="241"/>
      <c r="J1427" s="241"/>
      <c r="K1427" s="241"/>
      <c r="L1427" s="241"/>
      <c r="M1427" s="241"/>
      <c r="N1427" s="241"/>
      <c r="O1427" s="241"/>
      <c r="P1427" s="241"/>
      <c r="Q1427" s="241"/>
      <c r="R1427" s="241"/>
      <c r="S1427" s="241"/>
      <c r="T1427" s="241"/>
      <c r="U1427" s="241"/>
      <c r="V1427" s="241"/>
      <c r="W1427" s="241"/>
      <c r="X1427" s="241"/>
      <c r="Y1427" s="241"/>
      <c r="Z1427" s="241"/>
      <c r="AA1427" s="241"/>
      <c r="AB1427" s="241"/>
      <c r="AC1427" s="241"/>
      <c r="AD1427" s="241"/>
      <c r="AE1427" s="241"/>
      <c r="AF1427" s="241"/>
      <c r="AG1427" s="241"/>
      <c r="AH1427" s="241"/>
      <c r="AI1427" s="241"/>
      <c r="AJ1427" s="241"/>
      <c r="AK1427" s="241"/>
      <c r="AL1427" s="241"/>
      <c r="AM1427" s="241"/>
      <c r="AN1427" s="241"/>
      <c r="AO1427" s="241"/>
      <c r="AP1427" s="241"/>
      <c r="AQ1427" s="241"/>
      <c r="AR1427" s="241"/>
      <c r="AS1427" s="241"/>
      <c r="AT1427" s="241"/>
      <c r="AU1427" s="241"/>
      <c r="AV1427" s="241"/>
      <c r="AW1427" s="241"/>
    </row>
    <row r="1428" spans="1:49" s="240" customFormat="1" ht="15" customHeight="1">
      <c r="A1428" s="241"/>
      <c r="B1428" s="241"/>
      <c r="C1428" s="241"/>
      <c r="D1428" s="241"/>
      <c r="E1428" s="241"/>
      <c r="F1428" s="241"/>
      <c r="G1428" s="241"/>
      <c r="H1428" s="241"/>
      <c r="I1428" s="241"/>
      <c r="J1428" s="241"/>
      <c r="K1428" s="241"/>
      <c r="L1428" s="241"/>
      <c r="M1428" s="241"/>
      <c r="N1428" s="241"/>
      <c r="O1428" s="241"/>
      <c r="P1428" s="241"/>
      <c r="Q1428" s="241"/>
      <c r="R1428" s="241"/>
      <c r="S1428" s="241"/>
      <c r="T1428" s="241"/>
      <c r="U1428" s="241"/>
      <c r="V1428" s="241"/>
      <c r="W1428" s="241"/>
      <c r="X1428" s="241"/>
      <c r="Y1428" s="241"/>
      <c r="Z1428" s="241"/>
      <c r="AA1428" s="241"/>
      <c r="AB1428" s="241"/>
      <c r="AC1428" s="241"/>
      <c r="AD1428" s="241"/>
      <c r="AE1428" s="241"/>
      <c r="AF1428" s="241"/>
      <c r="AG1428" s="241"/>
      <c r="AH1428" s="241"/>
      <c r="AI1428" s="241"/>
      <c r="AJ1428" s="241"/>
      <c r="AK1428" s="241"/>
      <c r="AL1428" s="241"/>
      <c r="AM1428" s="241"/>
      <c r="AN1428" s="241"/>
      <c r="AO1428" s="241"/>
      <c r="AP1428" s="241"/>
      <c r="AQ1428" s="241"/>
      <c r="AR1428" s="241"/>
      <c r="AS1428" s="241"/>
      <c r="AT1428" s="241"/>
      <c r="AU1428" s="241"/>
      <c r="AV1428" s="241"/>
      <c r="AW1428" s="241"/>
    </row>
    <row r="1429" spans="1:49" s="240" customFormat="1" ht="15" customHeight="1">
      <c r="A1429" s="241"/>
      <c r="B1429" s="241"/>
      <c r="C1429" s="241"/>
      <c r="D1429" s="241"/>
      <c r="E1429" s="241"/>
      <c r="F1429" s="241"/>
      <c r="G1429" s="241"/>
      <c r="H1429" s="241"/>
      <c r="I1429" s="241"/>
      <c r="J1429" s="241"/>
      <c r="K1429" s="241"/>
      <c r="L1429" s="241"/>
      <c r="M1429" s="241"/>
      <c r="N1429" s="241"/>
      <c r="O1429" s="241"/>
      <c r="P1429" s="241"/>
      <c r="Q1429" s="241"/>
      <c r="R1429" s="241"/>
      <c r="S1429" s="241"/>
      <c r="T1429" s="241"/>
      <c r="U1429" s="241"/>
      <c r="V1429" s="241"/>
      <c r="W1429" s="241"/>
      <c r="X1429" s="241"/>
      <c r="Y1429" s="241"/>
      <c r="Z1429" s="241"/>
      <c r="AA1429" s="241"/>
      <c r="AB1429" s="241"/>
      <c r="AC1429" s="241"/>
      <c r="AD1429" s="241"/>
      <c r="AE1429" s="241"/>
      <c r="AF1429" s="241"/>
      <c r="AG1429" s="241"/>
      <c r="AH1429" s="241"/>
      <c r="AI1429" s="241"/>
      <c r="AJ1429" s="241"/>
      <c r="AK1429" s="241"/>
      <c r="AL1429" s="241"/>
      <c r="AM1429" s="241"/>
      <c r="AN1429" s="241"/>
      <c r="AO1429" s="241"/>
      <c r="AP1429" s="241"/>
      <c r="AQ1429" s="241"/>
      <c r="AR1429" s="241"/>
      <c r="AS1429" s="241"/>
      <c r="AT1429" s="241"/>
      <c r="AU1429" s="241"/>
      <c r="AV1429" s="241"/>
      <c r="AW1429" s="241"/>
    </row>
    <row r="1430" spans="1:49" s="240" customFormat="1" ht="15" customHeight="1">
      <c r="A1430" s="241"/>
      <c r="B1430" s="241"/>
      <c r="C1430" s="241"/>
      <c r="D1430" s="241"/>
      <c r="E1430" s="241"/>
      <c r="F1430" s="241"/>
      <c r="G1430" s="241"/>
      <c r="H1430" s="241"/>
      <c r="I1430" s="241"/>
      <c r="J1430" s="241"/>
      <c r="K1430" s="241"/>
      <c r="L1430" s="241"/>
      <c r="M1430" s="241"/>
      <c r="N1430" s="241"/>
      <c r="O1430" s="241"/>
      <c r="P1430" s="241"/>
      <c r="Q1430" s="241"/>
      <c r="R1430" s="241"/>
      <c r="S1430" s="241"/>
      <c r="T1430" s="241"/>
      <c r="U1430" s="241"/>
      <c r="V1430" s="241"/>
      <c r="W1430" s="241"/>
      <c r="X1430" s="241"/>
      <c r="Y1430" s="241"/>
      <c r="Z1430" s="241"/>
      <c r="AA1430" s="241"/>
      <c r="AB1430" s="241"/>
      <c r="AC1430" s="241"/>
      <c r="AD1430" s="241"/>
      <c r="AE1430" s="241"/>
      <c r="AF1430" s="241"/>
      <c r="AG1430" s="241"/>
      <c r="AH1430" s="241"/>
      <c r="AI1430" s="241"/>
      <c r="AJ1430" s="241"/>
      <c r="AK1430" s="241"/>
      <c r="AL1430" s="241"/>
      <c r="AM1430" s="241"/>
      <c r="AN1430" s="241"/>
      <c r="AO1430" s="241"/>
      <c r="AP1430" s="241"/>
      <c r="AQ1430" s="241"/>
      <c r="AR1430" s="241"/>
      <c r="AS1430" s="241"/>
      <c r="AT1430" s="241"/>
      <c r="AU1430" s="241"/>
      <c r="AV1430" s="241"/>
      <c r="AW1430" s="241"/>
    </row>
    <row r="1431" spans="1:49" s="240" customFormat="1" ht="15" customHeight="1">
      <c r="A1431" s="241"/>
      <c r="B1431" s="241"/>
      <c r="C1431" s="241"/>
      <c r="D1431" s="241"/>
      <c r="E1431" s="241"/>
      <c r="F1431" s="241"/>
      <c r="G1431" s="241"/>
      <c r="H1431" s="241"/>
      <c r="I1431" s="241"/>
      <c r="J1431" s="241"/>
      <c r="K1431" s="241"/>
      <c r="L1431" s="241"/>
      <c r="M1431" s="241"/>
      <c r="N1431" s="241"/>
      <c r="O1431" s="241"/>
      <c r="P1431" s="241"/>
      <c r="Q1431" s="241"/>
      <c r="R1431" s="241"/>
      <c r="S1431" s="241"/>
      <c r="T1431" s="241"/>
      <c r="U1431" s="241"/>
      <c r="V1431" s="241"/>
      <c r="W1431" s="241"/>
      <c r="X1431" s="241"/>
      <c r="Y1431" s="241"/>
      <c r="Z1431" s="241"/>
      <c r="AA1431" s="241"/>
      <c r="AB1431" s="241"/>
      <c r="AC1431" s="241"/>
      <c r="AD1431" s="241"/>
      <c r="AE1431" s="241"/>
      <c r="AF1431" s="241"/>
      <c r="AG1431" s="241"/>
      <c r="AH1431" s="241"/>
      <c r="AI1431" s="241"/>
      <c r="AJ1431" s="241"/>
      <c r="AK1431" s="241"/>
      <c r="AL1431" s="241"/>
      <c r="AM1431" s="241"/>
      <c r="AN1431" s="241"/>
      <c r="AO1431" s="241"/>
      <c r="AP1431" s="241"/>
      <c r="AQ1431" s="241"/>
      <c r="AR1431" s="241"/>
      <c r="AS1431" s="241"/>
      <c r="AT1431" s="241"/>
      <c r="AU1431" s="241"/>
      <c r="AV1431" s="241"/>
      <c r="AW1431" s="241"/>
    </row>
    <row r="1432" spans="1:49" s="240" customFormat="1" ht="15" customHeight="1">
      <c r="A1432" s="241"/>
      <c r="B1432" s="241"/>
      <c r="C1432" s="241"/>
      <c r="D1432" s="241"/>
      <c r="E1432" s="241"/>
      <c r="F1432" s="241"/>
      <c r="G1432" s="241"/>
      <c r="H1432" s="241"/>
      <c r="I1432" s="241"/>
      <c r="J1432" s="241"/>
      <c r="K1432" s="241"/>
      <c r="L1432" s="241"/>
      <c r="M1432" s="241"/>
      <c r="N1432" s="241"/>
      <c r="O1432" s="241"/>
      <c r="P1432" s="241"/>
      <c r="Q1432" s="241"/>
      <c r="R1432" s="241"/>
      <c r="S1432" s="241"/>
      <c r="T1432" s="241"/>
      <c r="U1432" s="241"/>
      <c r="V1432" s="241"/>
      <c r="W1432" s="241"/>
      <c r="X1432" s="241"/>
      <c r="Y1432" s="241"/>
      <c r="Z1432" s="241"/>
      <c r="AA1432" s="241"/>
      <c r="AB1432" s="241"/>
      <c r="AC1432" s="241"/>
      <c r="AD1432" s="241"/>
      <c r="AE1432" s="241"/>
      <c r="AF1432" s="241"/>
      <c r="AG1432" s="241"/>
      <c r="AH1432" s="241"/>
      <c r="AI1432" s="241"/>
      <c r="AJ1432" s="241"/>
      <c r="AK1432" s="241"/>
      <c r="AL1432" s="241"/>
      <c r="AM1432" s="241"/>
      <c r="AN1432" s="241"/>
      <c r="AO1432" s="241"/>
      <c r="AP1432" s="241"/>
      <c r="AQ1432" s="241"/>
      <c r="AR1432" s="241"/>
      <c r="AS1432" s="241"/>
      <c r="AT1432" s="241"/>
      <c r="AU1432" s="241"/>
      <c r="AV1432" s="241"/>
      <c r="AW1432" s="241"/>
    </row>
    <row r="1433" spans="1:49" s="240" customFormat="1" ht="15" customHeight="1">
      <c r="A1433" s="241"/>
      <c r="B1433" s="241"/>
      <c r="C1433" s="241"/>
      <c r="D1433" s="241"/>
      <c r="E1433" s="241"/>
      <c r="F1433" s="241"/>
      <c r="G1433" s="241"/>
      <c r="H1433" s="241"/>
      <c r="I1433" s="241"/>
      <c r="J1433" s="241"/>
      <c r="K1433" s="241"/>
      <c r="L1433" s="241"/>
      <c r="M1433" s="241"/>
      <c r="N1433" s="241"/>
      <c r="O1433" s="241"/>
      <c r="P1433" s="241"/>
      <c r="Q1433" s="241"/>
      <c r="R1433" s="241"/>
      <c r="S1433" s="241"/>
      <c r="T1433" s="241"/>
      <c r="U1433" s="241"/>
      <c r="V1433" s="241"/>
      <c r="W1433" s="241"/>
      <c r="X1433" s="241"/>
      <c r="Y1433" s="241"/>
      <c r="Z1433" s="241"/>
      <c r="AA1433" s="241"/>
      <c r="AB1433" s="241"/>
      <c r="AC1433" s="241"/>
      <c r="AD1433" s="241"/>
      <c r="AE1433" s="241"/>
      <c r="AF1433" s="241"/>
      <c r="AG1433" s="241"/>
      <c r="AH1433" s="241"/>
      <c r="AI1433" s="241"/>
      <c r="AJ1433" s="241"/>
      <c r="AK1433" s="241"/>
      <c r="AL1433" s="241"/>
      <c r="AM1433" s="241"/>
      <c r="AN1433" s="241"/>
      <c r="AO1433" s="241"/>
      <c r="AP1433" s="241"/>
      <c r="AQ1433" s="241"/>
      <c r="AR1433" s="241"/>
      <c r="AS1433" s="241"/>
      <c r="AT1433" s="241"/>
      <c r="AU1433" s="241"/>
      <c r="AV1433" s="241"/>
      <c r="AW1433" s="241"/>
    </row>
    <row r="1434" spans="1:49" s="240" customFormat="1" ht="15" customHeight="1">
      <c r="A1434" s="241"/>
      <c r="B1434" s="241"/>
      <c r="C1434" s="241"/>
      <c r="D1434" s="241"/>
      <c r="E1434" s="241"/>
      <c r="F1434" s="241"/>
      <c r="G1434" s="241"/>
      <c r="H1434" s="241"/>
      <c r="I1434" s="241"/>
      <c r="J1434" s="241"/>
      <c r="K1434" s="241"/>
      <c r="L1434" s="241"/>
      <c r="M1434" s="241"/>
      <c r="N1434" s="241"/>
      <c r="O1434" s="241"/>
      <c r="P1434" s="241"/>
      <c r="Q1434" s="241"/>
      <c r="R1434" s="241"/>
      <c r="S1434" s="241"/>
      <c r="T1434" s="241"/>
      <c r="U1434" s="241"/>
      <c r="V1434" s="241"/>
      <c r="W1434" s="241"/>
      <c r="X1434" s="241"/>
      <c r="Y1434" s="241"/>
      <c r="Z1434" s="241"/>
      <c r="AA1434" s="241"/>
      <c r="AB1434" s="241"/>
      <c r="AC1434" s="241"/>
      <c r="AD1434" s="241"/>
      <c r="AE1434" s="241"/>
      <c r="AF1434" s="241"/>
      <c r="AG1434" s="241"/>
      <c r="AH1434" s="241"/>
      <c r="AI1434" s="241"/>
      <c r="AJ1434" s="241"/>
      <c r="AK1434" s="241"/>
      <c r="AL1434" s="241"/>
      <c r="AM1434" s="241"/>
      <c r="AN1434" s="241"/>
      <c r="AO1434" s="241"/>
      <c r="AP1434" s="241"/>
      <c r="AQ1434" s="241"/>
      <c r="AR1434" s="241"/>
      <c r="AS1434" s="241"/>
      <c r="AT1434" s="241"/>
      <c r="AU1434" s="241"/>
      <c r="AV1434" s="241"/>
      <c r="AW1434" s="241"/>
    </row>
    <row r="1435" spans="1:49" s="240" customFormat="1" ht="15" customHeight="1">
      <c r="A1435" s="241"/>
      <c r="B1435" s="241"/>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s="241"/>
      <c r="AG1435" s="241"/>
      <c r="AH1435" s="241"/>
      <c r="AI1435" s="241"/>
      <c r="AJ1435" s="241"/>
      <c r="AK1435" s="241"/>
      <c r="AL1435" s="241"/>
      <c r="AM1435" s="241"/>
      <c r="AN1435" s="241"/>
      <c r="AO1435" s="241"/>
      <c r="AP1435" s="241"/>
      <c r="AQ1435" s="241"/>
      <c r="AR1435" s="241"/>
      <c r="AS1435" s="241"/>
      <c r="AT1435" s="241"/>
      <c r="AU1435" s="241"/>
      <c r="AV1435" s="241"/>
      <c r="AW1435" s="241"/>
    </row>
    <row r="1436" spans="1:49" s="240" customFormat="1" ht="15" customHeight="1">
      <c r="A1436" s="241"/>
      <c r="B1436" s="241"/>
      <c r="C1436" s="241"/>
      <c r="D1436" s="241"/>
      <c r="E1436" s="241"/>
      <c r="F1436" s="241"/>
      <c r="G1436" s="241"/>
      <c r="H1436" s="241"/>
      <c r="I1436" s="241"/>
      <c r="J1436" s="241"/>
      <c r="K1436" s="241"/>
      <c r="L1436" s="241"/>
      <c r="M1436" s="241"/>
      <c r="N1436" s="241"/>
      <c r="O1436" s="241"/>
      <c r="P1436" s="241"/>
      <c r="Q1436" s="241"/>
      <c r="R1436" s="241"/>
      <c r="S1436" s="241"/>
      <c r="T1436" s="241"/>
      <c r="U1436" s="241"/>
      <c r="V1436" s="241"/>
      <c r="W1436" s="241"/>
      <c r="X1436" s="241"/>
      <c r="Y1436" s="241"/>
      <c r="Z1436" s="241"/>
      <c r="AA1436" s="241"/>
      <c r="AB1436" s="241"/>
      <c r="AC1436" s="241"/>
      <c r="AD1436" s="241"/>
      <c r="AE1436" s="241"/>
      <c r="AF1436" s="241"/>
      <c r="AG1436" s="241"/>
      <c r="AH1436" s="241"/>
      <c r="AI1436" s="241"/>
      <c r="AJ1436" s="241"/>
      <c r="AK1436" s="241"/>
      <c r="AL1436" s="241"/>
      <c r="AM1436" s="241"/>
      <c r="AN1436" s="241"/>
      <c r="AO1436" s="241"/>
      <c r="AP1436" s="241"/>
      <c r="AQ1436" s="241"/>
      <c r="AR1436" s="241"/>
      <c r="AS1436" s="241"/>
      <c r="AT1436" s="241"/>
      <c r="AU1436" s="241"/>
      <c r="AV1436" s="241"/>
      <c r="AW1436" s="241"/>
    </row>
    <row r="1437" spans="1:49" s="240" customFormat="1" ht="15" customHeight="1">
      <c r="A1437" s="241"/>
      <c r="B1437" s="241"/>
      <c r="C1437" s="241"/>
      <c r="D1437" s="241"/>
      <c r="E1437" s="241"/>
      <c r="F1437" s="241"/>
      <c r="G1437" s="241"/>
      <c r="H1437" s="241"/>
      <c r="I1437" s="241"/>
      <c r="J1437" s="241"/>
      <c r="K1437" s="241"/>
      <c r="L1437" s="241"/>
      <c r="M1437" s="241"/>
      <c r="N1437" s="241"/>
      <c r="O1437" s="241"/>
      <c r="P1437" s="241"/>
      <c r="Q1437" s="241"/>
      <c r="R1437" s="241"/>
      <c r="S1437" s="241"/>
      <c r="T1437" s="241"/>
      <c r="U1437" s="241"/>
      <c r="V1437" s="241"/>
      <c r="W1437" s="241"/>
      <c r="X1437" s="241"/>
      <c r="Y1437" s="241"/>
      <c r="Z1437" s="241"/>
      <c r="AA1437" s="241"/>
      <c r="AB1437" s="241"/>
      <c r="AC1437" s="241"/>
      <c r="AD1437" s="241"/>
      <c r="AE1437" s="241"/>
      <c r="AF1437" s="241"/>
      <c r="AG1437" s="241"/>
      <c r="AH1437" s="241"/>
      <c r="AI1437" s="241"/>
      <c r="AJ1437" s="241"/>
      <c r="AK1437" s="241"/>
      <c r="AL1437" s="241"/>
      <c r="AM1437" s="241"/>
      <c r="AN1437" s="241"/>
      <c r="AO1437" s="241"/>
      <c r="AP1437" s="241"/>
      <c r="AQ1437" s="241"/>
      <c r="AR1437" s="241"/>
      <c r="AS1437" s="241"/>
      <c r="AT1437" s="241"/>
      <c r="AU1437" s="241"/>
      <c r="AV1437" s="241"/>
      <c r="AW1437" s="241"/>
    </row>
    <row r="1438" spans="1:49" s="240" customFormat="1" ht="15" customHeight="1">
      <c r="A1438" s="241"/>
      <c r="B1438" s="241"/>
      <c r="C1438" s="241"/>
      <c r="D1438" s="241"/>
      <c r="E1438" s="241"/>
      <c r="F1438" s="241"/>
      <c r="G1438" s="241"/>
      <c r="H1438" s="241"/>
      <c r="I1438" s="241"/>
      <c r="J1438" s="241"/>
      <c r="K1438" s="241"/>
      <c r="L1438" s="241"/>
      <c r="M1438" s="241"/>
      <c r="N1438" s="241"/>
      <c r="O1438" s="241"/>
      <c r="P1438" s="241"/>
      <c r="Q1438" s="241"/>
      <c r="R1438" s="241"/>
      <c r="S1438" s="241"/>
      <c r="T1438" s="241"/>
      <c r="U1438" s="241"/>
      <c r="V1438" s="241"/>
      <c r="W1438" s="241"/>
      <c r="X1438" s="241"/>
      <c r="Y1438" s="241"/>
      <c r="Z1438" s="241"/>
      <c r="AA1438" s="241"/>
      <c r="AB1438" s="241"/>
      <c r="AC1438" s="241"/>
      <c r="AD1438" s="241"/>
      <c r="AE1438" s="241"/>
      <c r="AF1438" s="241"/>
      <c r="AG1438" s="241"/>
      <c r="AH1438" s="241"/>
      <c r="AI1438" s="241"/>
      <c r="AJ1438" s="241"/>
      <c r="AK1438" s="241"/>
      <c r="AL1438" s="241"/>
      <c r="AM1438" s="241"/>
      <c r="AN1438" s="241"/>
      <c r="AO1438" s="241"/>
      <c r="AP1438" s="241"/>
      <c r="AQ1438" s="241"/>
      <c r="AR1438" s="241"/>
      <c r="AS1438" s="241"/>
      <c r="AT1438" s="241"/>
      <c r="AU1438" s="241"/>
      <c r="AV1438" s="241"/>
      <c r="AW1438" s="241"/>
    </row>
    <row r="1439" spans="1:49" s="240" customFormat="1" ht="15" customHeight="1">
      <c r="A1439" s="241"/>
      <c r="B1439" s="241"/>
      <c r="C1439" s="241"/>
      <c r="D1439" s="241"/>
      <c r="E1439" s="241"/>
      <c r="F1439" s="241"/>
      <c r="G1439" s="241"/>
      <c r="H1439" s="241"/>
      <c r="I1439" s="241"/>
      <c r="J1439" s="241"/>
      <c r="K1439" s="241"/>
      <c r="L1439" s="241"/>
      <c r="M1439" s="241"/>
      <c r="N1439" s="241"/>
      <c r="O1439" s="241"/>
      <c r="P1439" s="241"/>
      <c r="Q1439" s="241"/>
      <c r="R1439" s="241"/>
      <c r="S1439" s="241"/>
      <c r="T1439" s="241"/>
      <c r="U1439" s="241"/>
      <c r="V1439" s="241"/>
      <c r="W1439" s="241"/>
      <c r="X1439" s="241"/>
      <c r="Y1439" s="241"/>
      <c r="Z1439" s="241"/>
      <c r="AA1439" s="241"/>
      <c r="AB1439" s="241"/>
      <c r="AC1439" s="241"/>
      <c r="AD1439" s="241"/>
      <c r="AE1439" s="241"/>
      <c r="AF1439" s="241"/>
      <c r="AG1439" s="241"/>
      <c r="AH1439" s="241"/>
      <c r="AI1439" s="241"/>
      <c r="AJ1439" s="241"/>
      <c r="AK1439" s="241"/>
      <c r="AL1439" s="241"/>
      <c r="AM1439" s="241"/>
      <c r="AN1439" s="241"/>
      <c r="AO1439" s="241"/>
      <c r="AP1439" s="241"/>
      <c r="AQ1439" s="241"/>
      <c r="AR1439" s="241"/>
      <c r="AS1439" s="241"/>
      <c r="AT1439" s="241"/>
      <c r="AU1439" s="241"/>
      <c r="AV1439" s="241"/>
      <c r="AW1439" s="241"/>
    </row>
    <row r="1440" spans="1:49" s="240" customFormat="1" ht="15" customHeight="1">
      <c r="A1440" s="241"/>
      <c r="B1440" s="241"/>
      <c r="C1440" s="241"/>
      <c r="D1440" s="241"/>
      <c r="E1440" s="241"/>
      <c r="F1440" s="241"/>
      <c r="G1440" s="241"/>
      <c r="H1440" s="241"/>
      <c r="I1440" s="241"/>
      <c r="J1440" s="241"/>
      <c r="K1440" s="241"/>
      <c r="L1440" s="241"/>
      <c r="M1440" s="241"/>
      <c r="N1440" s="241"/>
      <c r="O1440" s="241"/>
      <c r="P1440" s="241"/>
      <c r="Q1440" s="241"/>
      <c r="R1440" s="241"/>
      <c r="S1440" s="241"/>
      <c r="T1440" s="241"/>
      <c r="U1440" s="241"/>
      <c r="V1440" s="241"/>
      <c r="W1440" s="241"/>
      <c r="X1440" s="241"/>
      <c r="Y1440" s="241"/>
      <c r="Z1440" s="241"/>
      <c r="AA1440" s="241"/>
      <c r="AB1440" s="241"/>
      <c r="AC1440" s="241"/>
      <c r="AD1440" s="241"/>
      <c r="AE1440" s="241"/>
      <c r="AF1440" s="241"/>
      <c r="AG1440" s="241"/>
      <c r="AH1440" s="241"/>
      <c r="AI1440" s="241"/>
      <c r="AJ1440" s="241"/>
      <c r="AK1440" s="241"/>
      <c r="AL1440" s="241"/>
      <c r="AM1440" s="241"/>
      <c r="AN1440" s="241"/>
      <c r="AO1440" s="241"/>
      <c r="AP1440" s="241"/>
      <c r="AQ1440" s="241"/>
      <c r="AR1440" s="241"/>
      <c r="AS1440" s="241"/>
      <c r="AT1440" s="241"/>
      <c r="AU1440" s="241"/>
      <c r="AV1440" s="241"/>
      <c r="AW1440" s="241"/>
    </row>
    <row r="1441" spans="1:49" s="240" customFormat="1" ht="15" customHeight="1">
      <c r="A1441" s="241"/>
      <c r="B1441" s="241"/>
      <c r="C1441" s="241"/>
      <c r="D1441" s="241"/>
      <c r="E1441" s="241"/>
      <c r="F1441" s="241"/>
      <c r="G1441" s="241"/>
      <c r="H1441" s="241"/>
      <c r="I1441" s="241"/>
      <c r="J1441" s="241"/>
      <c r="K1441" s="241"/>
      <c r="L1441" s="241"/>
      <c r="M1441" s="241"/>
      <c r="N1441" s="241"/>
      <c r="O1441" s="241"/>
      <c r="P1441" s="241"/>
      <c r="Q1441" s="241"/>
      <c r="R1441" s="241"/>
      <c r="S1441" s="241"/>
      <c r="T1441" s="241"/>
      <c r="U1441" s="241"/>
      <c r="V1441" s="241"/>
      <c r="W1441" s="241"/>
      <c r="X1441" s="241"/>
      <c r="Y1441" s="241"/>
      <c r="Z1441" s="241"/>
      <c r="AA1441" s="241"/>
      <c r="AB1441" s="241"/>
      <c r="AC1441" s="241"/>
      <c r="AD1441" s="241"/>
      <c r="AE1441" s="241"/>
      <c r="AF1441" s="241"/>
      <c r="AG1441" s="241"/>
      <c r="AH1441" s="241"/>
      <c r="AI1441" s="241"/>
      <c r="AJ1441" s="241"/>
      <c r="AK1441" s="241"/>
      <c r="AL1441" s="241"/>
      <c r="AM1441" s="241"/>
      <c r="AN1441" s="241"/>
      <c r="AO1441" s="241"/>
      <c r="AP1441" s="241"/>
      <c r="AQ1441" s="241"/>
      <c r="AR1441" s="241"/>
      <c r="AS1441" s="241"/>
      <c r="AT1441" s="241"/>
      <c r="AU1441" s="241"/>
      <c r="AV1441" s="241"/>
      <c r="AW1441" s="241"/>
    </row>
    <row r="1442" spans="1:49" s="240" customFormat="1" ht="15" customHeight="1">
      <c r="A1442" s="241"/>
      <c r="B1442" s="241"/>
      <c r="C1442" s="241"/>
      <c r="D1442" s="241"/>
      <c r="E1442" s="241"/>
      <c r="F1442" s="241"/>
      <c r="G1442" s="241"/>
      <c r="H1442" s="241"/>
      <c r="I1442" s="241"/>
      <c r="J1442" s="241"/>
      <c r="K1442" s="241"/>
      <c r="L1442" s="241"/>
      <c r="M1442" s="241"/>
      <c r="N1442" s="241"/>
      <c r="O1442" s="241"/>
      <c r="P1442" s="241"/>
      <c r="Q1442" s="241"/>
      <c r="R1442" s="241"/>
      <c r="S1442" s="241"/>
      <c r="T1442" s="241"/>
      <c r="U1442" s="241"/>
      <c r="V1442" s="241"/>
      <c r="W1442" s="241"/>
      <c r="X1442" s="241"/>
      <c r="Y1442" s="241"/>
      <c r="Z1442" s="241"/>
      <c r="AA1442" s="241"/>
      <c r="AB1442" s="241"/>
      <c r="AC1442" s="241"/>
      <c r="AD1442" s="241"/>
      <c r="AE1442" s="241"/>
      <c r="AF1442" s="241"/>
      <c r="AG1442" s="241"/>
      <c r="AH1442" s="241"/>
      <c r="AI1442" s="241"/>
      <c r="AJ1442" s="241"/>
      <c r="AK1442" s="241"/>
      <c r="AL1442" s="241"/>
      <c r="AM1442" s="241"/>
      <c r="AN1442" s="241"/>
      <c r="AO1442" s="241"/>
      <c r="AP1442" s="241"/>
      <c r="AQ1442" s="241"/>
      <c r="AR1442" s="241"/>
      <c r="AS1442" s="241"/>
      <c r="AT1442" s="241"/>
      <c r="AU1442" s="241"/>
      <c r="AV1442" s="241"/>
      <c r="AW1442" s="241"/>
    </row>
    <row r="1443" spans="1:49" s="240" customFormat="1" ht="15" customHeight="1"/>
    <row r="1444" spans="1:49" s="240" customFormat="1" ht="15" customHeight="1"/>
    <row r="1445" spans="1:49" s="240" customFormat="1" ht="15" customHeight="1"/>
    <row r="1446" spans="1:49" s="240" customFormat="1" ht="15" customHeight="1"/>
    <row r="1447" spans="1:49" s="240" customFormat="1" ht="15" customHeight="1"/>
    <row r="1448" spans="1:49" s="240" customFormat="1" ht="15" customHeight="1"/>
    <row r="1449" spans="1:49" s="240" customFormat="1" ht="15" customHeight="1"/>
    <row r="1450" spans="1:49" s="240" customFormat="1" ht="15" customHeight="1"/>
    <row r="1451" spans="1:49" s="240" customFormat="1" ht="15" customHeight="1"/>
    <row r="1452" spans="1:49" s="240" customFormat="1" ht="15" customHeight="1"/>
    <row r="1453" spans="1:49" s="240" customFormat="1" ht="15" customHeight="1"/>
    <row r="1454" spans="1:49" s="240" customFormat="1" ht="15" customHeight="1"/>
    <row r="1455" spans="1:49" s="240" customFormat="1" ht="15" customHeight="1"/>
    <row r="1456" spans="1:49" s="240" customFormat="1" ht="15" customHeight="1"/>
    <row r="1457" s="240" customFormat="1" ht="15" customHeight="1"/>
    <row r="1458" s="240" customFormat="1" ht="15" customHeight="1"/>
    <row r="1459" s="240" customFormat="1" ht="15" customHeight="1"/>
    <row r="1460" s="240" customFormat="1" ht="15" customHeight="1"/>
    <row r="1461" s="240" customFormat="1" ht="15" customHeight="1"/>
    <row r="1462" s="240" customFormat="1" ht="15" customHeight="1"/>
    <row r="1463" s="240" customFormat="1" ht="15" customHeight="1"/>
    <row r="1464" s="240" customFormat="1" ht="15" customHeight="1"/>
    <row r="1465" s="240" customFormat="1" ht="15" customHeight="1"/>
    <row r="1466" s="240" customFormat="1" ht="15" customHeight="1"/>
    <row r="1467" s="240" customFormat="1" ht="15" customHeight="1"/>
    <row r="1468" s="240" customFormat="1" ht="15" customHeight="1"/>
    <row r="1469" s="240" customFormat="1" ht="15" customHeight="1"/>
    <row r="1470" s="240" customFormat="1" ht="15" customHeight="1"/>
    <row r="1471" s="240" customFormat="1" ht="15" customHeight="1"/>
    <row r="1472" s="240" customFormat="1" ht="15" customHeight="1"/>
    <row r="1473" s="240" customFormat="1" ht="15" customHeight="1"/>
    <row r="1474" s="240" customFormat="1" ht="15" customHeight="1"/>
    <row r="1475" s="240" customFormat="1" ht="15" customHeight="1"/>
    <row r="1476" s="240" customFormat="1" ht="15" customHeight="1"/>
    <row r="1477" s="240" customFormat="1" ht="15" customHeight="1"/>
    <row r="1478" s="240" customFormat="1" ht="15" customHeight="1"/>
    <row r="1479" s="240" customFormat="1" ht="15" customHeight="1"/>
    <row r="1480" s="240" customFormat="1" ht="15" customHeight="1"/>
    <row r="1481" s="240" customFormat="1" ht="15" customHeight="1"/>
    <row r="1482" s="240" customFormat="1" ht="15" customHeight="1"/>
    <row r="1483" s="240" customFormat="1" ht="15" customHeight="1"/>
    <row r="1484" s="240" customFormat="1" ht="15" customHeight="1"/>
    <row r="1485" s="240" customFormat="1" ht="15" customHeight="1"/>
    <row r="1486" s="240" customFormat="1" ht="15" customHeight="1"/>
    <row r="1487" s="240" customFormat="1" ht="15" customHeight="1"/>
    <row r="1488" s="240" customFormat="1" ht="15" customHeight="1"/>
    <row r="1489" s="240" customFormat="1" ht="15" customHeight="1"/>
    <row r="1490" s="240" customFormat="1" ht="15" customHeight="1"/>
    <row r="1491" s="240" customFormat="1" ht="15" customHeight="1"/>
    <row r="1492" s="240" customFormat="1" ht="15" customHeight="1"/>
    <row r="1493" s="240" customFormat="1" ht="15" customHeight="1"/>
    <row r="1494" s="240" customFormat="1" ht="15" customHeight="1"/>
    <row r="1495" s="240" customFormat="1" ht="15" customHeight="1"/>
    <row r="1496" s="240" customFormat="1" ht="15" customHeight="1"/>
    <row r="1497" s="240" customFormat="1" ht="15" customHeight="1"/>
    <row r="1498" s="240" customFormat="1" ht="15" customHeight="1"/>
    <row r="1499" s="240" customFormat="1" ht="15" customHeight="1"/>
    <row r="1500" s="240" customFormat="1" ht="15" customHeight="1"/>
    <row r="1501" s="240" customFormat="1" ht="15" customHeight="1"/>
    <row r="1502" s="240" customFormat="1" ht="15" customHeight="1"/>
    <row r="1503" s="240" customFormat="1" ht="15" customHeight="1"/>
    <row r="1504" s="240" customFormat="1" ht="15" customHeight="1"/>
    <row r="1505" s="240" customFormat="1" ht="15" customHeight="1"/>
    <row r="1506" s="240" customFormat="1" ht="15" customHeight="1"/>
    <row r="1507" s="240" customFormat="1" ht="15" customHeight="1"/>
    <row r="1508" s="240" customFormat="1" ht="15" customHeight="1"/>
    <row r="1509" s="240" customFormat="1" ht="15" customHeight="1"/>
    <row r="1510" s="240" customFormat="1" ht="15" customHeight="1"/>
    <row r="1511" s="240" customFormat="1" ht="15" customHeight="1"/>
    <row r="1512" s="240" customFormat="1" ht="15" customHeight="1"/>
    <row r="1513" s="240" customFormat="1" ht="15" customHeight="1"/>
    <row r="1514" s="240" customFormat="1" ht="15" customHeight="1"/>
    <row r="1515" s="240" customFormat="1" ht="15" customHeight="1"/>
    <row r="1516" s="240" customFormat="1" ht="15" customHeight="1"/>
    <row r="1517" s="240" customFormat="1" ht="15" customHeight="1"/>
    <row r="1518" s="240" customFormat="1" ht="15" customHeight="1"/>
    <row r="1519" s="240" customFormat="1" ht="15" customHeight="1"/>
    <row r="1520" s="240" customFormat="1" ht="15" customHeight="1"/>
    <row r="1521" s="240" customFormat="1" ht="15" customHeight="1"/>
    <row r="1522" s="240" customFormat="1" ht="15" customHeight="1"/>
    <row r="1523" s="240" customFormat="1" ht="15" customHeight="1"/>
    <row r="1524" s="240" customFormat="1" ht="15" customHeight="1"/>
    <row r="1525" s="240" customFormat="1" ht="15" customHeight="1"/>
    <row r="1526" s="240" customFormat="1" ht="15" customHeight="1"/>
    <row r="1527" s="240" customFormat="1" ht="15" customHeight="1"/>
    <row r="1528" s="240" customFormat="1" ht="15" customHeight="1"/>
    <row r="1529" s="240" customFormat="1" ht="15" customHeight="1"/>
    <row r="1530" s="240" customFormat="1" ht="15" customHeight="1"/>
    <row r="1531" s="240" customFormat="1" ht="15" customHeight="1"/>
    <row r="1532" s="240" customFormat="1" ht="15" customHeight="1"/>
    <row r="1533" s="240" customFormat="1" ht="15" customHeight="1"/>
    <row r="1534" s="240" customFormat="1" ht="15" customHeight="1"/>
    <row r="1535" s="240" customFormat="1" ht="15" customHeight="1"/>
    <row r="1536" s="240" customFormat="1" ht="15" customHeight="1"/>
    <row r="1537" s="240" customFormat="1" ht="15" customHeight="1"/>
    <row r="1538" s="240" customFormat="1" ht="15" customHeight="1"/>
    <row r="1539" s="240" customFormat="1" ht="15" customHeight="1"/>
    <row r="1540" s="240" customFormat="1" ht="15" customHeight="1"/>
    <row r="1541" s="240" customFormat="1" ht="15" customHeight="1"/>
    <row r="1542" s="240" customFormat="1" ht="15" customHeight="1"/>
    <row r="1543" s="240" customFormat="1" ht="15" customHeight="1"/>
    <row r="1544" s="240" customFormat="1" ht="15" customHeight="1"/>
    <row r="1545" s="240" customFormat="1" ht="15" customHeight="1"/>
    <row r="1546" s="240" customFormat="1" ht="15" customHeight="1"/>
    <row r="1547" s="240" customFormat="1" ht="15" customHeight="1"/>
    <row r="1548" s="240" customFormat="1" ht="15" customHeight="1"/>
    <row r="1549" s="240" customFormat="1" ht="15" customHeight="1"/>
    <row r="1550" s="240" customFormat="1" ht="15" customHeight="1"/>
    <row r="1551" s="240" customFormat="1" ht="15" customHeight="1"/>
    <row r="1552" s="240" customFormat="1" ht="15" customHeight="1"/>
    <row r="1553" s="240" customFormat="1" ht="15" customHeight="1"/>
    <row r="1554" s="240" customFormat="1" ht="15" customHeight="1"/>
    <row r="1555" s="240" customFormat="1" ht="15" customHeight="1"/>
    <row r="1556" s="240" customFormat="1" ht="15" customHeight="1"/>
    <row r="1557" s="240" customFormat="1" ht="15" customHeight="1"/>
    <row r="1558" s="240" customFormat="1" ht="15" customHeight="1"/>
    <row r="1559" s="240" customFormat="1" ht="15" customHeight="1"/>
    <row r="1560" s="240" customFormat="1" ht="15" customHeight="1"/>
    <row r="1561" s="240" customFormat="1" ht="15" customHeight="1"/>
    <row r="1562" s="240" customFormat="1" ht="15" customHeight="1"/>
    <row r="1563" s="240" customFormat="1" ht="15" customHeight="1"/>
    <row r="1564" s="240" customFormat="1" ht="15" customHeight="1"/>
    <row r="1565" s="240" customFormat="1" ht="15" customHeight="1"/>
    <row r="1566" s="240" customFormat="1" ht="15" customHeight="1"/>
    <row r="1567" s="240" customFormat="1" ht="15" customHeight="1"/>
    <row r="1568" s="240" customFormat="1" ht="15" customHeight="1"/>
    <row r="1569" s="240" customFormat="1" ht="15" customHeight="1"/>
    <row r="1570" s="240" customFormat="1" ht="15" customHeight="1"/>
    <row r="1571" s="240" customFormat="1" ht="15" customHeight="1"/>
    <row r="1572" s="240" customFormat="1" ht="15" customHeight="1"/>
    <row r="1573" s="240" customFormat="1" ht="15" customHeight="1"/>
    <row r="1574" s="240" customFormat="1" ht="15" customHeight="1"/>
    <row r="1575" s="240" customFormat="1" ht="15" customHeight="1"/>
    <row r="1576" s="240" customFormat="1" ht="15" customHeight="1"/>
    <row r="1577" s="240" customFormat="1" ht="15" customHeight="1"/>
    <row r="1578" s="240" customFormat="1" ht="15" customHeight="1"/>
    <row r="1579" s="240" customFormat="1" ht="15" customHeight="1"/>
    <row r="1580" s="240" customFormat="1" ht="15" customHeight="1"/>
    <row r="1581" s="240" customFormat="1" ht="15" customHeight="1"/>
    <row r="1582" s="240" customFormat="1" ht="15" customHeight="1"/>
    <row r="1583" s="240" customFormat="1" ht="15" customHeight="1"/>
    <row r="1584" s="240" customFormat="1" ht="15" customHeight="1"/>
    <row r="1585" s="240" customFormat="1" ht="15" customHeight="1"/>
    <row r="1586" s="240" customFormat="1" ht="15" customHeight="1"/>
    <row r="1587" s="240" customFormat="1" ht="15" customHeight="1"/>
    <row r="1588" s="240" customFormat="1" ht="15" customHeight="1"/>
    <row r="1589" s="240" customFormat="1" ht="15" customHeight="1"/>
    <row r="1590" s="240" customFormat="1" ht="15" customHeight="1"/>
    <row r="1591" s="240" customFormat="1" ht="15" customHeight="1"/>
    <row r="1592" s="240" customFormat="1" ht="15" customHeight="1"/>
    <row r="1593" s="240" customFormat="1" ht="15" customHeight="1"/>
    <row r="1594" s="240" customFormat="1" ht="15" customHeight="1"/>
    <row r="1595" s="240" customFormat="1" ht="15" customHeight="1"/>
    <row r="1596" s="240" customFormat="1" ht="15" customHeight="1"/>
    <row r="1597" s="240" customFormat="1" ht="15" customHeight="1"/>
    <row r="1598" s="240" customFormat="1" ht="15" customHeight="1"/>
    <row r="1599" s="240" customFormat="1" ht="15" customHeight="1"/>
    <row r="1600" s="240" customFormat="1" ht="15" customHeight="1"/>
    <row r="1601" s="240" customFormat="1" ht="15" customHeight="1"/>
    <row r="1602" s="240" customFormat="1" ht="15" customHeight="1"/>
    <row r="1603" s="240" customFormat="1" ht="15" customHeight="1"/>
    <row r="1604" s="240" customFormat="1" ht="15" customHeight="1"/>
    <row r="1605" s="240" customFormat="1" ht="15" customHeight="1"/>
    <row r="1606" s="240" customFormat="1" ht="15" customHeight="1"/>
    <row r="1607" s="240" customFormat="1" ht="15" customHeight="1"/>
    <row r="1608" s="240" customFormat="1" ht="15" customHeight="1"/>
    <row r="1609" s="240" customFormat="1" ht="15" customHeight="1"/>
    <row r="1610" s="240" customFormat="1" ht="15" customHeight="1"/>
    <row r="1611" s="240" customFormat="1" ht="15" customHeight="1"/>
    <row r="1612" s="240" customFormat="1" ht="15" customHeight="1"/>
    <row r="1613" s="240" customFormat="1" ht="15" customHeight="1"/>
    <row r="1614" s="240" customFormat="1" ht="15" customHeight="1"/>
    <row r="1615" s="240" customFormat="1" ht="15" customHeight="1"/>
    <row r="1616" s="240" customFormat="1" ht="15" customHeight="1"/>
    <row r="1617" s="240" customFormat="1" ht="15" customHeight="1"/>
    <row r="1618" s="240" customFormat="1" ht="15" customHeight="1"/>
    <row r="1619" s="240" customFormat="1" ht="15" customHeight="1"/>
    <row r="1620" s="240" customFormat="1" ht="15" customHeight="1"/>
    <row r="1621" s="240" customFormat="1" ht="15" customHeight="1"/>
    <row r="1622" s="240" customFormat="1" ht="15" customHeight="1"/>
    <row r="1623" s="240" customFormat="1" ht="15" customHeight="1"/>
    <row r="1624" s="240" customFormat="1" ht="15" customHeight="1"/>
    <row r="1625" s="240" customFormat="1" ht="15" customHeight="1"/>
    <row r="1626" s="240" customFormat="1" ht="15" customHeight="1"/>
    <row r="1627" s="240" customFormat="1" ht="15" customHeight="1"/>
    <row r="1628" s="240" customFormat="1" ht="15" customHeight="1"/>
    <row r="1629" s="240" customFormat="1" ht="15" customHeight="1"/>
    <row r="1630" s="240" customFormat="1" ht="15" customHeight="1"/>
    <row r="1631" s="240" customFormat="1" ht="15" customHeight="1"/>
    <row r="1632" s="240" customFormat="1" ht="15" customHeight="1"/>
    <row r="1633" s="240" customFormat="1" ht="15" customHeight="1"/>
    <row r="1634" s="240" customFormat="1" ht="15" customHeight="1"/>
    <row r="1635" s="240" customFormat="1" ht="15" customHeight="1"/>
    <row r="1636" s="240" customFormat="1" ht="15" customHeight="1"/>
    <row r="1637" s="240" customFormat="1" ht="15" customHeight="1"/>
    <row r="1638" s="240" customFormat="1" ht="15" customHeight="1"/>
    <row r="1639" s="240" customFormat="1" ht="15" customHeight="1"/>
    <row r="1640" s="240" customFormat="1" ht="15" customHeight="1"/>
    <row r="1641" s="240" customFormat="1" ht="15" customHeight="1"/>
    <row r="1642" s="240" customFormat="1" ht="15" customHeight="1"/>
    <row r="1643" s="240" customFormat="1" ht="15" customHeight="1"/>
    <row r="1644" s="240" customFormat="1" ht="15" customHeight="1"/>
    <row r="1645" s="240" customFormat="1" ht="15" customHeight="1"/>
    <row r="1646" s="240" customFormat="1" ht="15" customHeight="1"/>
    <row r="1647" s="240" customFormat="1" ht="15" customHeight="1"/>
    <row r="1648" s="240" customFormat="1" ht="15" customHeight="1"/>
    <row r="1649" s="240" customFormat="1" ht="15" customHeight="1"/>
    <row r="1650" s="240" customFormat="1" ht="15" customHeight="1"/>
    <row r="1651" s="240" customFormat="1" ht="15" customHeight="1"/>
    <row r="1652" s="240" customFormat="1" ht="15" customHeight="1"/>
    <row r="1653" s="240" customFormat="1" ht="15" customHeight="1"/>
    <row r="1654" s="240" customFormat="1" ht="15" customHeight="1"/>
    <row r="1655" s="240" customFormat="1" ht="15" customHeight="1"/>
    <row r="1656" s="240" customFormat="1" ht="15" customHeight="1"/>
    <row r="1657" s="240" customFormat="1" ht="15" customHeight="1"/>
    <row r="1658" s="240" customFormat="1" ht="15" customHeight="1"/>
    <row r="1659" s="240" customFormat="1" ht="15" customHeight="1"/>
    <row r="1660" s="240" customFormat="1" ht="15" customHeight="1"/>
    <row r="1661" s="240" customFormat="1" ht="15" customHeight="1"/>
    <row r="1662" s="240" customFormat="1" ht="15" customHeight="1"/>
    <row r="1663" s="240" customFormat="1" ht="15" customHeight="1"/>
    <row r="1664" s="240" customFormat="1" ht="15" customHeight="1"/>
    <row r="1665" s="240" customFormat="1" ht="15" customHeight="1"/>
    <row r="1666" s="240" customFormat="1" ht="15" customHeight="1"/>
    <row r="1667" s="240" customFormat="1" ht="15" customHeight="1"/>
    <row r="1668" s="240" customFormat="1" ht="15" customHeight="1"/>
    <row r="1669" s="240" customFormat="1" ht="15" customHeight="1"/>
    <row r="1670" s="240" customFormat="1" ht="15" customHeight="1"/>
    <row r="1671" s="240" customFormat="1" ht="15" customHeight="1"/>
    <row r="1672" s="240" customFormat="1" ht="15" customHeight="1"/>
    <row r="1673" s="240" customFormat="1" ht="15" customHeight="1"/>
    <row r="1674" s="240" customFormat="1" ht="15" customHeight="1"/>
    <row r="1675" s="240" customFormat="1" ht="15" customHeight="1"/>
    <row r="1676" s="240" customFormat="1" ht="15" customHeight="1"/>
    <row r="1677" s="240" customFormat="1" ht="15" customHeight="1"/>
  </sheetData>
  <sheetProtection password="8DE8" sheet="1" objects="1" scenarios="1"/>
  <mergeCells count="213">
    <mergeCell ref="C106:AI106"/>
    <mergeCell ref="P105:AI105"/>
    <mergeCell ref="I90:R90"/>
    <mergeCell ref="E95:M95"/>
    <mergeCell ref="P95:U95"/>
    <mergeCell ref="X95:AE95"/>
    <mergeCell ref="E97:R97"/>
    <mergeCell ref="U97:AB97"/>
    <mergeCell ref="AE97:AH97"/>
    <mergeCell ref="E101:M101"/>
    <mergeCell ref="P101:V101"/>
    <mergeCell ref="Q129:AI129"/>
    <mergeCell ref="X130:AI130"/>
    <mergeCell ref="C114:Y114"/>
    <mergeCell ref="C59:N59"/>
    <mergeCell ref="O59:AI59"/>
    <mergeCell ref="H51:V52"/>
    <mergeCell ref="C57:AI57"/>
    <mergeCell ref="C58:I58"/>
    <mergeCell ref="J58:AI58"/>
    <mergeCell ref="C56:U56"/>
    <mergeCell ref="V56:AI56"/>
    <mergeCell ref="C51:G52"/>
    <mergeCell ref="AG51:AI51"/>
    <mergeCell ref="AG52:AI52"/>
    <mergeCell ref="W51:AA51"/>
    <mergeCell ref="AB51:AF51"/>
    <mergeCell ref="W52:AA52"/>
    <mergeCell ref="AB52:AF52"/>
    <mergeCell ref="AA54:AI54"/>
    <mergeCell ref="X109:AA109"/>
    <mergeCell ref="AB109:AE109"/>
    <mergeCell ref="AF109:AI109"/>
    <mergeCell ref="L110:O110"/>
    <mergeCell ref="C79:AI79"/>
    <mergeCell ref="C115:AI115"/>
    <mergeCell ref="C117:T117"/>
    <mergeCell ref="U117:AI117"/>
    <mergeCell ref="C118:T118"/>
    <mergeCell ref="U118:Y118"/>
    <mergeCell ref="Z118:AI118"/>
    <mergeCell ref="AG111:AI111"/>
    <mergeCell ref="C113:AI113"/>
    <mergeCell ref="P110:S110"/>
    <mergeCell ref="T110:W110"/>
    <mergeCell ref="X110:AA110"/>
    <mergeCell ref="AB110:AE110"/>
    <mergeCell ref="AF110:AI110"/>
    <mergeCell ref="C111:G111"/>
    <mergeCell ref="H111:K111"/>
    <mergeCell ref="M111:T111"/>
    <mergeCell ref="U111:W111"/>
    <mergeCell ref="Y111:AF111"/>
    <mergeCell ref="C108:K110"/>
    <mergeCell ref="L108:W108"/>
    <mergeCell ref="X108:AI108"/>
    <mergeCell ref="L109:O109"/>
    <mergeCell ref="P109:S109"/>
    <mergeCell ref="T109:W109"/>
    <mergeCell ref="C121:T121"/>
    <mergeCell ref="U121:Y121"/>
    <mergeCell ref="Z121:AI121"/>
    <mergeCell ref="N124:AI124"/>
    <mergeCell ref="I127:O127"/>
    <mergeCell ref="P127:AI127"/>
    <mergeCell ref="C119:T119"/>
    <mergeCell ref="U119:Y119"/>
    <mergeCell ref="Z119:AI119"/>
    <mergeCell ref="C120:T120"/>
    <mergeCell ref="U120:Y120"/>
    <mergeCell ref="Z120:AI120"/>
    <mergeCell ref="C162:AI162"/>
    <mergeCell ref="C164:AI164"/>
    <mergeCell ref="C132:AI132"/>
    <mergeCell ref="C134:AI138"/>
    <mergeCell ref="C140:AI143"/>
    <mergeCell ref="C159:J159"/>
    <mergeCell ref="L159:AI159"/>
    <mergeCell ref="C160:J160"/>
    <mergeCell ref="L160:AI160"/>
    <mergeCell ref="C163:AI163"/>
    <mergeCell ref="C144:AI146"/>
    <mergeCell ref="C148:AI156"/>
    <mergeCell ref="C83:V83"/>
    <mergeCell ref="X83:AI83"/>
    <mergeCell ref="C73:I73"/>
    <mergeCell ref="J73:O73"/>
    <mergeCell ref="P73:X73"/>
    <mergeCell ref="Y73:AD73"/>
    <mergeCell ref="AE73:AI73"/>
    <mergeCell ref="AD75:AI75"/>
    <mergeCell ref="AD76:AI76"/>
    <mergeCell ref="C75:H77"/>
    <mergeCell ref="S77:AI77"/>
    <mergeCell ref="I81:AI81"/>
    <mergeCell ref="X82:AI82"/>
    <mergeCell ref="C71:I71"/>
    <mergeCell ref="J71:O71"/>
    <mergeCell ref="P71:X71"/>
    <mergeCell ref="Y71:AD71"/>
    <mergeCell ref="AE71:AI71"/>
    <mergeCell ref="C72:I72"/>
    <mergeCell ref="J72:O72"/>
    <mergeCell ref="P72:X72"/>
    <mergeCell ref="Y72:AD72"/>
    <mergeCell ref="AE72:AI72"/>
    <mergeCell ref="C69:I69"/>
    <mergeCell ref="J69:O69"/>
    <mergeCell ref="P69:X69"/>
    <mergeCell ref="Y69:AD69"/>
    <mergeCell ref="AE69:AI69"/>
    <mergeCell ref="C70:I70"/>
    <mergeCell ref="J70:O70"/>
    <mergeCell ref="P70:X70"/>
    <mergeCell ref="Y70:AD70"/>
    <mergeCell ref="AE70:AI70"/>
    <mergeCell ref="C65:AI65"/>
    <mergeCell ref="C67:AI67"/>
    <mergeCell ref="C68:I68"/>
    <mergeCell ref="J68:O68"/>
    <mergeCell ref="P68:X68"/>
    <mergeCell ref="Y68:AD68"/>
    <mergeCell ref="AE68:AI68"/>
    <mergeCell ref="M63:R63"/>
    <mergeCell ref="AA63:AI63"/>
    <mergeCell ref="C40:AI40"/>
    <mergeCell ref="W49:AA49"/>
    <mergeCell ref="AB49:AF49"/>
    <mergeCell ref="W50:AA50"/>
    <mergeCell ref="AB50:AF50"/>
    <mergeCell ref="C47:G48"/>
    <mergeCell ref="AG47:AI47"/>
    <mergeCell ref="AG48:AI48"/>
    <mergeCell ref="W47:AA47"/>
    <mergeCell ref="AB47:AF47"/>
    <mergeCell ref="W48:AA48"/>
    <mergeCell ref="AB48:AF48"/>
    <mergeCell ref="H47:V48"/>
    <mergeCell ref="H49:V50"/>
    <mergeCell ref="C49:G50"/>
    <mergeCell ref="AG49:AI49"/>
    <mergeCell ref="AG50:AI50"/>
    <mergeCell ref="AG46:AI46"/>
    <mergeCell ref="W45:AA45"/>
    <mergeCell ref="AB45:AF45"/>
    <mergeCell ref="W46:AA46"/>
    <mergeCell ref="AB46:AF46"/>
    <mergeCell ref="H45:V46"/>
    <mergeCell ref="AL42:BB43"/>
    <mergeCell ref="C43:G44"/>
    <mergeCell ref="AG43:AI43"/>
    <mergeCell ref="AG44:AI44"/>
    <mergeCell ref="AG42:AI42"/>
    <mergeCell ref="C42:G42"/>
    <mergeCell ref="AB42:AF42"/>
    <mergeCell ref="W42:AA42"/>
    <mergeCell ref="W43:AA43"/>
    <mergeCell ref="AB43:AF43"/>
    <mergeCell ref="W44:AA44"/>
    <mergeCell ref="AB44:AF44"/>
    <mergeCell ref="H42:V42"/>
    <mergeCell ref="H43:V44"/>
    <mergeCell ref="B2:AJ2"/>
    <mergeCell ref="B4:AJ4"/>
    <mergeCell ref="C6:AI6"/>
    <mergeCell ref="L7:AI7"/>
    <mergeCell ref="M11:Q11"/>
    <mergeCell ref="V11:AC11"/>
    <mergeCell ref="G12:M12"/>
    <mergeCell ref="AE22:AI22"/>
    <mergeCell ref="W23:AI23"/>
    <mergeCell ref="G22:AB22"/>
    <mergeCell ref="H23:S23"/>
    <mergeCell ref="R15:AI15"/>
    <mergeCell ref="BA7:BC7"/>
    <mergeCell ref="G8:AI8"/>
    <mergeCell ref="G9:AB9"/>
    <mergeCell ref="W10:AI10"/>
    <mergeCell ref="C21:I21"/>
    <mergeCell ref="J21:AI21"/>
    <mergeCell ref="AE9:AI9"/>
    <mergeCell ref="H10:S10"/>
    <mergeCell ref="H11:I11"/>
    <mergeCell ref="AG11:AI11"/>
    <mergeCell ref="R12:AI12"/>
    <mergeCell ref="C17:AI17"/>
    <mergeCell ref="D18:V18"/>
    <mergeCell ref="M19:AI19"/>
    <mergeCell ref="G20:AI20"/>
    <mergeCell ref="C26:I26"/>
    <mergeCell ref="J26:AI26"/>
    <mergeCell ref="C33:AI33"/>
    <mergeCell ref="G35:AB35"/>
    <mergeCell ref="AD35:AI35"/>
    <mergeCell ref="C60:AI60"/>
    <mergeCell ref="V24:AC24"/>
    <mergeCell ref="H24:I24"/>
    <mergeCell ref="M24:P24"/>
    <mergeCell ref="G37:J37"/>
    <mergeCell ref="M37:Q37"/>
    <mergeCell ref="V37:AC37"/>
    <mergeCell ref="AE37:AI37"/>
    <mergeCell ref="C38:F38"/>
    <mergeCell ref="G38:N38"/>
    <mergeCell ref="O38:Q38"/>
    <mergeCell ref="R38:AI38"/>
    <mergeCell ref="G36:S36"/>
    <mergeCell ref="W36:AI36"/>
    <mergeCell ref="AG24:AI24"/>
    <mergeCell ref="G25:M25"/>
    <mergeCell ref="R25:AI25"/>
    <mergeCell ref="C45:G46"/>
    <mergeCell ref="AG45:AI45"/>
  </mergeCells>
  <conditionalFormatting sqref="J21:AI21">
    <cfRule type="expression" dxfId="62" priority="3">
      <formula>$J$21="Informar"</formula>
    </cfRule>
  </conditionalFormatting>
  <conditionalFormatting sqref="V11">
    <cfRule type="expression" dxfId="61" priority="4" stopIfTrue="1">
      <formula>$V$37="Selecionar"</formula>
    </cfRule>
  </conditionalFormatting>
  <conditionalFormatting sqref="V24">
    <cfRule type="expression" dxfId="60" priority="2" stopIfTrue="1">
      <formula>$V$37="Selecionar"</formula>
    </cfRule>
  </conditionalFormatting>
  <conditionalFormatting sqref="V37:AC37">
    <cfRule type="expression" dxfId="59" priority="27" stopIfTrue="1">
      <formula>$V$37="Selecionar"</formula>
    </cfRule>
  </conditionalFormatting>
  <conditionalFormatting sqref="X82:AI82">
    <cfRule type="expression" dxfId="58" priority="18">
      <formula>$X$82="Selecionar"</formula>
    </cfRule>
  </conditionalFormatting>
  <conditionalFormatting sqref="AP19:BQ19">
    <cfRule type="expression" dxfId="57" priority="30" stopIfTrue="1">
      <formula>$BA$7="OCULTAR"</formula>
    </cfRule>
  </conditionalFormatting>
  <conditionalFormatting sqref="AP8:FI16">
    <cfRule type="expression" dxfId="56" priority="13" stopIfTrue="1">
      <formula>$BA$7="OCULTAR"</formula>
    </cfRule>
  </conditionalFormatting>
  <conditionalFormatting sqref="AP18:FI18 BU19:FI34 AP20:BT34 BC42:FI43 AV441:FI441">
    <cfRule type="expression" dxfId="55" priority="32" stopIfTrue="1">
      <formula>$BA$7="OCULTAR"</formula>
    </cfRule>
  </conditionalFormatting>
  <conditionalFormatting sqref="AP35:FI41">
    <cfRule type="expression" dxfId="54" priority="23" stopIfTrue="1">
      <formula>$BA$7="OCULTAR"</formula>
    </cfRule>
  </conditionalFormatting>
  <conditionalFormatting sqref="AP44:FI440">
    <cfRule type="expression" dxfId="53" priority="1" stopIfTrue="1">
      <formula>$BA$7="OCULTAR"</formula>
    </cfRule>
  </conditionalFormatting>
  <conditionalFormatting sqref="AT9:AT15">
    <cfRule type="expression" dxfId="52" priority="14" stopIfTrue="1">
      <formula>#REF!="OCULTAR"</formula>
    </cfRule>
  </conditionalFormatting>
  <conditionalFormatting sqref="AT18 AT20:AT34 AT39 AT41 AT8 AT16">
    <cfRule type="expression" dxfId="51" priority="33" stopIfTrue="1">
      <formula>#REF!="OCULTAR"</formula>
    </cfRule>
  </conditionalFormatting>
  <conditionalFormatting sqref="AT19">
    <cfRule type="expression" dxfId="50" priority="31" stopIfTrue="1">
      <formula>#REF!="OCULTAR"</formula>
    </cfRule>
  </conditionalFormatting>
  <conditionalFormatting sqref="AT35:AT38">
    <cfRule type="expression" dxfId="49" priority="29" stopIfTrue="1">
      <formula>#REF!="OCULTAR"</formula>
    </cfRule>
  </conditionalFormatting>
  <conditionalFormatting sqref="AT40">
    <cfRule type="expression" dxfId="48" priority="24" stopIfTrue="1">
      <formula>#REF!="OCULTAR"</formula>
    </cfRule>
  </conditionalFormatting>
  <dataValidations count="15">
    <dataValidation type="list" allowBlank="1" showInputMessage="1" showErrorMessage="1" sqref="H111:K111">
      <formula1>$G$170:$G$173</formula1>
    </dataValidation>
    <dataValidation type="list" allowBlank="1" showInputMessage="1" showErrorMessage="1" error="Selecionar!" prompt="Selecionar código DN 74/2004" sqref="WVQ983183:WVT983183 G65679:J65679 JE65679:JH65679 TA65679:TD65679 ACW65679:ACZ65679 AMS65679:AMV65679 AWO65679:AWR65679 BGK65679:BGN65679 BQG65679:BQJ65679 CAC65679:CAF65679 CJY65679:CKB65679 CTU65679:CTX65679 DDQ65679:DDT65679 DNM65679:DNP65679 DXI65679:DXL65679 EHE65679:EHH65679 ERA65679:ERD65679 FAW65679:FAZ65679 FKS65679:FKV65679 FUO65679:FUR65679 GEK65679:GEN65679 GOG65679:GOJ65679 GYC65679:GYF65679 HHY65679:HIB65679 HRU65679:HRX65679 IBQ65679:IBT65679 ILM65679:ILP65679 IVI65679:IVL65679 JFE65679:JFH65679 JPA65679:JPD65679 JYW65679:JYZ65679 KIS65679:KIV65679 KSO65679:KSR65679 LCK65679:LCN65679 LMG65679:LMJ65679 LWC65679:LWF65679 MFY65679:MGB65679 MPU65679:MPX65679 MZQ65679:MZT65679 NJM65679:NJP65679 NTI65679:NTL65679 ODE65679:ODH65679 ONA65679:OND65679 OWW65679:OWZ65679 PGS65679:PGV65679 PQO65679:PQR65679 QAK65679:QAN65679 QKG65679:QKJ65679 QUC65679:QUF65679 RDY65679:REB65679 RNU65679:RNX65679 RXQ65679:RXT65679 SHM65679:SHP65679 SRI65679:SRL65679 TBE65679:TBH65679 TLA65679:TLD65679 TUW65679:TUZ65679 UES65679:UEV65679 UOO65679:UOR65679 UYK65679:UYN65679 VIG65679:VIJ65679 VSC65679:VSF65679 WBY65679:WCB65679 WLU65679:WLX65679 WVQ65679:WVT65679 G131215:J131215 JE131215:JH131215 TA131215:TD131215 ACW131215:ACZ131215 AMS131215:AMV131215 AWO131215:AWR131215 BGK131215:BGN131215 BQG131215:BQJ131215 CAC131215:CAF131215 CJY131215:CKB131215 CTU131215:CTX131215 DDQ131215:DDT131215 DNM131215:DNP131215 DXI131215:DXL131215 EHE131215:EHH131215 ERA131215:ERD131215 FAW131215:FAZ131215 FKS131215:FKV131215 FUO131215:FUR131215 GEK131215:GEN131215 GOG131215:GOJ131215 GYC131215:GYF131215 HHY131215:HIB131215 HRU131215:HRX131215 IBQ131215:IBT131215 ILM131215:ILP131215 IVI131215:IVL131215 JFE131215:JFH131215 JPA131215:JPD131215 JYW131215:JYZ131215 KIS131215:KIV131215 KSO131215:KSR131215 LCK131215:LCN131215 LMG131215:LMJ131215 LWC131215:LWF131215 MFY131215:MGB131215 MPU131215:MPX131215 MZQ131215:MZT131215 NJM131215:NJP131215 NTI131215:NTL131215 ODE131215:ODH131215 ONA131215:OND131215 OWW131215:OWZ131215 PGS131215:PGV131215 PQO131215:PQR131215 QAK131215:QAN131215 QKG131215:QKJ131215 QUC131215:QUF131215 RDY131215:REB131215 RNU131215:RNX131215 RXQ131215:RXT131215 SHM131215:SHP131215 SRI131215:SRL131215 TBE131215:TBH131215 TLA131215:TLD131215 TUW131215:TUZ131215 UES131215:UEV131215 UOO131215:UOR131215 UYK131215:UYN131215 VIG131215:VIJ131215 VSC131215:VSF131215 WBY131215:WCB131215 WLU131215:WLX131215 WVQ131215:WVT131215 G196751:J196751 JE196751:JH196751 TA196751:TD196751 ACW196751:ACZ196751 AMS196751:AMV196751 AWO196751:AWR196751 BGK196751:BGN196751 BQG196751:BQJ196751 CAC196751:CAF196751 CJY196751:CKB196751 CTU196751:CTX196751 DDQ196751:DDT196751 DNM196751:DNP196751 DXI196751:DXL196751 EHE196751:EHH196751 ERA196751:ERD196751 FAW196751:FAZ196751 FKS196751:FKV196751 FUO196751:FUR196751 GEK196751:GEN196751 GOG196751:GOJ196751 GYC196751:GYF196751 HHY196751:HIB196751 HRU196751:HRX196751 IBQ196751:IBT196751 ILM196751:ILP196751 IVI196751:IVL196751 JFE196751:JFH196751 JPA196751:JPD196751 JYW196751:JYZ196751 KIS196751:KIV196751 KSO196751:KSR196751 LCK196751:LCN196751 LMG196751:LMJ196751 LWC196751:LWF196751 MFY196751:MGB196751 MPU196751:MPX196751 MZQ196751:MZT196751 NJM196751:NJP196751 NTI196751:NTL196751 ODE196751:ODH196751 ONA196751:OND196751 OWW196751:OWZ196751 PGS196751:PGV196751 PQO196751:PQR196751 QAK196751:QAN196751 QKG196751:QKJ196751 QUC196751:QUF196751 RDY196751:REB196751 RNU196751:RNX196751 RXQ196751:RXT196751 SHM196751:SHP196751 SRI196751:SRL196751 TBE196751:TBH196751 TLA196751:TLD196751 TUW196751:TUZ196751 UES196751:UEV196751 UOO196751:UOR196751 UYK196751:UYN196751 VIG196751:VIJ196751 VSC196751:VSF196751 WBY196751:WCB196751 WLU196751:WLX196751 WVQ196751:WVT196751 G262287:J262287 JE262287:JH262287 TA262287:TD262287 ACW262287:ACZ262287 AMS262287:AMV262287 AWO262287:AWR262287 BGK262287:BGN262287 BQG262287:BQJ262287 CAC262287:CAF262287 CJY262287:CKB262287 CTU262287:CTX262287 DDQ262287:DDT262287 DNM262287:DNP262287 DXI262287:DXL262287 EHE262287:EHH262287 ERA262287:ERD262287 FAW262287:FAZ262287 FKS262287:FKV262287 FUO262287:FUR262287 GEK262287:GEN262287 GOG262287:GOJ262287 GYC262287:GYF262287 HHY262287:HIB262287 HRU262287:HRX262287 IBQ262287:IBT262287 ILM262287:ILP262287 IVI262287:IVL262287 JFE262287:JFH262287 JPA262287:JPD262287 JYW262287:JYZ262287 KIS262287:KIV262287 KSO262287:KSR262287 LCK262287:LCN262287 LMG262287:LMJ262287 LWC262287:LWF262287 MFY262287:MGB262287 MPU262287:MPX262287 MZQ262287:MZT262287 NJM262287:NJP262287 NTI262287:NTL262287 ODE262287:ODH262287 ONA262287:OND262287 OWW262287:OWZ262287 PGS262287:PGV262287 PQO262287:PQR262287 QAK262287:QAN262287 QKG262287:QKJ262287 QUC262287:QUF262287 RDY262287:REB262287 RNU262287:RNX262287 RXQ262287:RXT262287 SHM262287:SHP262287 SRI262287:SRL262287 TBE262287:TBH262287 TLA262287:TLD262287 TUW262287:TUZ262287 UES262287:UEV262287 UOO262287:UOR262287 UYK262287:UYN262287 VIG262287:VIJ262287 VSC262287:VSF262287 WBY262287:WCB262287 WLU262287:WLX262287 WVQ262287:WVT262287 G327823:J327823 JE327823:JH327823 TA327823:TD327823 ACW327823:ACZ327823 AMS327823:AMV327823 AWO327823:AWR327823 BGK327823:BGN327823 BQG327823:BQJ327823 CAC327823:CAF327823 CJY327823:CKB327823 CTU327823:CTX327823 DDQ327823:DDT327823 DNM327823:DNP327823 DXI327823:DXL327823 EHE327823:EHH327823 ERA327823:ERD327823 FAW327823:FAZ327823 FKS327823:FKV327823 FUO327823:FUR327823 GEK327823:GEN327823 GOG327823:GOJ327823 GYC327823:GYF327823 HHY327823:HIB327823 HRU327823:HRX327823 IBQ327823:IBT327823 ILM327823:ILP327823 IVI327823:IVL327823 JFE327823:JFH327823 JPA327823:JPD327823 JYW327823:JYZ327823 KIS327823:KIV327823 KSO327823:KSR327823 LCK327823:LCN327823 LMG327823:LMJ327823 LWC327823:LWF327823 MFY327823:MGB327823 MPU327823:MPX327823 MZQ327823:MZT327823 NJM327823:NJP327823 NTI327823:NTL327823 ODE327823:ODH327823 ONA327823:OND327823 OWW327823:OWZ327823 PGS327823:PGV327823 PQO327823:PQR327823 QAK327823:QAN327823 QKG327823:QKJ327823 QUC327823:QUF327823 RDY327823:REB327823 RNU327823:RNX327823 RXQ327823:RXT327823 SHM327823:SHP327823 SRI327823:SRL327823 TBE327823:TBH327823 TLA327823:TLD327823 TUW327823:TUZ327823 UES327823:UEV327823 UOO327823:UOR327823 UYK327823:UYN327823 VIG327823:VIJ327823 VSC327823:VSF327823 WBY327823:WCB327823 WLU327823:WLX327823 WVQ327823:WVT327823 G393359:J393359 JE393359:JH393359 TA393359:TD393359 ACW393359:ACZ393359 AMS393359:AMV393359 AWO393359:AWR393359 BGK393359:BGN393359 BQG393359:BQJ393359 CAC393359:CAF393359 CJY393359:CKB393359 CTU393359:CTX393359 DDQ393359:DDT393359 DNM393359:DNP393359 DXI393359:DXL393359 EHE393359:EHH393359 ERA393359:ERD393359 FAW393359:FAZ393359 FKS393359:FKV393359 FUO393359:FUR393359 GEK393359:GEN393359 GOG393359:GOJ393359 GYC393359:GYF393359 HHY393359:HIB393359 HRU393359:HRX393359 IBQ393359:IBT393359 ILM393359:ILP393359 IVI393359:IVL393359 JFE393359:JFH393359 JPA393359:JPD393359 JYW393359:JYZ393359 KIS393359:KIV393359 KSO393359:KSR393359 LCK393359:LCN393359 LMG393359:LMJ393359 LWC393359:LWF393359 MFY393359:MGB393359 MPU393359:MPX393359 MZQ393359:MZT393359 NJM393359:NJP393359 NTI393359:NTL393359 ODE393359:ODH393359 ONA393359:OND393359 OWW393359:OWZ393359 PGS393359:PGV393359 PQO393359:PQR393359 QAK393359:QAN393359 QKG393359:QKJ393359 QUC393359:QUF393359 RDY393359:REB393359 RNU393359:RNX393359 RXQ393359:RXT393359 SHM393359:SHP393359 SRI393359:SRL393359 TBE393359:TBH393359 TLA393359:TLD393359 TUW393359:TUZ393359 UES393359:UEV393359 UOO393359:UOR393359 UYK393359:UYN393359 VIG393359:VIJ393359 VSC393359:VSF393359 WBY393359:WCB393359 WLU393359:WLX393359 WVQ393359:WVT393359 G458895:J458895 JE458895:JH458895 TA458895:TD458895 ACW458895:ACZ458895 AMS458895:AMV458895 AWO458895:AWR458895 BGK458895:BGN458895 BQG458895:BQJ458895 CAC458895:CAF458895 CJY458895:CKB458895 CTU458895:CTX458895 DDQ458895:DDT458895 DNM458895:DNP458895 DXI458895:DXL458895 EHE458895:EHH458895 ERA458895:ERD458895 FAW458895:FAZ458895 FKS458895:FKV458895 FUO458895:FUR458895 GEK458895:GEN458895 GOG458895:GOJ458895 GYC458895:GYF458895 HHY458895:HIB458895 HRU458895:HRX458895 IBQ458895:IBT458895 ILM458895:ILP458895 IVI458895:IVL458895 JFE458895:JFH458895 JPA458895:JPD458895 JYW458895:JYZ458895 KIS458895:KIV458895 KSO458895:KSR458895 LCK458895:LCN458895 LMG458895:LMJ458895 LWC458895:LWF458895 MFY458895:MGB458895 MPU458895:MPX458895 MZQ458895:MZT458895 NJM458895:NJP458895 NTI458895:NTL458895 ODE458895:ODH458895 ONA458895:OND458895 OWW458895:OWZ458895 PGS458895:PGV458895 PQO458895:PQR458895 QAK458895:QAN458895 QKG458895:QKJ458895 QUC458895:QUF458895 RDY458895:REB458895 RNU458895:RNX458895 RXQ458895:RXT458895 SHM458895:SHP458895 SRI458895:SRL458895 TBE458895:TBH458895 TLA458895:TLD458895 TUW458895:TUZ458895 UES458895:UEV458895 UOO458895:UOR458895 UYK458895:UYN458895 VIG458895:VIJ458895 VSC458895:VSF458895 WBY458895:WCB458895 WLU458895:WLX458895 WVQ458895:WVT458895 G524431:J524431 JE524431:JH524431 TA524431:TD524431 ACW524431:ACZ524431 AMS524431:AMV524431 AWO524431:AWR524431 BGK524431:BGN524431 BQG524431:BQJ524431 CAC524431:CAF524431 CJY524431:CKB524431 CTU524431:CTX524431 DDQ524431:DDT524431 DNM524431:DNP524431 DXI524431:DXL524431 EHE524431:EHH524431 ERA524431:ERD524431 FAW524431:FAZ524431 FKS524431:FKV524431 FUO524431:FUR524431 GEK524431:GEN524431 GOG524431:GOJ524431 GYC524431:GYF524431 HHY524431:HIB524431 HRU524431:HRX524431 IBQ524431:IBT524431 ILM524431:ILP524431 IVI524431:IVL524431 JFE524431:JFH524431 JPA524431:JPD524431 JYW524431:JYZ524431 KIS524431:KIV524431 KSO524431:KSR524431 LCK524431:LCN524431 LMG524431:LMJ524431 LWC524431:LWF524431 MFY524431:MGB524431 MPU524431:MPX524431 MZQ524431:MZT524431 NJM524431:NJP524431 NTI524431:NTL524431 ODE524431:ODH524431 ONA524431:OND524431 OWW524431:OWZ524431 PGS524431:PGV524431 PQO524431:PQR524431 QAK524431:QAN524431 QKG524431:QKJ524431 QUC524431:QUF524431 RDY524431:REB524431 RNU524431:RNX524431 RXQ524431:RXT524431 SHM524431:SHP524431 SRI524431:SRL524431 TBE524431:TBH524431 TLA524431:TLD524431 TUW524431:TUZ524431 UES524431:UEV524431 UOO524431:UOR524431 UYK524431:UYN524431 VIG524431:VIJ524431 VSC524431:VSF524431 WBY524431:WCB524431 WLU524431:WLX524431 WVQ524431:WVT524431 G589967:J589967 JE589967:JH589967 TA589967:TD589967 ACW589967:ACZ589967 AMS589967:AMV589967 AWO589967:AWR589967 BGK589967:BGN589967 BQG589967:BQJ589967 CAC589967:CAF589967 CJY589967:CKB589967 CTU589967:CTX589967 DDQ589967:DDT589967 DNM589967:DNP589967 DXI589967:DXL589967 EHE589967:EHH589967 ERA589967:ERD589967 FAW589967:FAZ589967 FKS589967:FKV589967 FUO589967:FUR589967 GEK589967:GEN589967 GOG589967:GOJ589967 GYC589967:GYF589967 HHY589967:HIB589967 HRU589967:HRX589967 IBQ589967:IBT589967 ILM589967:ILP589967 IVI589967:IVL589967 JFE589967:JFH589967 JPA589967:JPD589967 JYW589967:JYZ589967 KIS589967:KIV589967 KSO589967:KSR589967 LCK589967:LCN589967 LMG589967:LMJ589967 LWC589967:LWF589967 MFY589967:MGB589967 MPU589967:MPX589967 MZQ589967:MZT589967 NJM589967:NJP589967 NTI589967:NTL589967 ODE589967:ODH589967 ONA589967:OND589967 OWW589967:OWZ589967 PGS589967:PGV589967 PQO589967:PQR589967 QAK589967:QAN589967 QKG589967:QKJ589967 QUC589967:QUF589967 RDY589967:REB589967 RNU589967:RNX589967 RXQ589967:RXT589967 SHM589967:SHP589967 SRI589967:SRL589967 TBE589967:TBH589967 TLA589967:TLD589967 TUW589967:TUZ589967 UES589967:UEV589967 UOO589967:UOR589967 UYK589967:UYN589967 VIG589967:VIJ589967 VSC589967:VSF589967 WBY589967:WCB589967 WLU589967:WLX589967 WVQ589967:WVT589967 G655503:J655503 JE655503:JH655503 TA655503:TD655503 ACW655503:ACZ655503 AMS655503:AMV655503 AWO655503:AWR655503 BGK655503:BGN655503 BQG655503:BQJ655503 CAC655503:CAF655503 CJY655503:CKB655503 CTU655503:CTX655503 DDQ655503:DDT655503 DNM655503:DNP655503 DXI655503:DXL655503 EHE655503:EHH655503 ERA655503:ERD655503 FAW655503:FAZ655503 FKS655503:FKV655503 FUO655503:FUR655503 GEK655503:GEN655503 GOG655503:GOJ655503 GYC655503:GYF655503 HHY655503:HIB655503 HRU655503:HRX655503 IBQ655503:IBT655503 ILM655503:ILP655503 IVI655503:IVL655503 JFE655503:JFH655503 JPA655503:JPD655503 JYW655503:JYZ655503 KIS655503:KIV655503 KSO655503:KSR655503 LCK655503:LCN655503 LMG655503:LMJ655503 LWC655503:LWF655503 MFY655503:MGB655503 MPU655503:MPX655503 MZQ655503:MZT655503 NJM655503:NJP655503 NTI655503:NTL655503 ODE655503:ODH655503 ONA655503:OND655503 OWW655503:OWZ655503 PGS655503:PGV655503 PQO655503:PQR655503 QAK655503:QAN655503 QKG655503:QKJ655503 QUC655503:QUF655503 RDY655503:REB655503 RNU655503:RNX655503 RXQ655503:RXT655503 SHM655503:SHP655503 SRI655503:SRL655503 TBE655503:TBH655503 TLA655503:TLD655503 TUW655503:TUZ655503 UES655503:UEV655503 UOO655503:UOR655503 UYK655503:UYN655503 VIG655503:VIJ655503 VSC655503:VSF655503 WBY655503:WCB655503 WLU655503:WLX655503 WVQ655503:WVT655503 G721039:J721039 JE721039:JH721039 TA721039:TD721039 ACW721039:ACZ721039 AMS721039:AMV721039 AWO721039:AWR721039 BGK721039:BGN721039 BQG721039:BQJ721039 CAC721039:CAF721039 CJY721039:CKB721039 CTU721039:CTX721039 DDQ721039:DDT721039 DNM721039:DNP721039 DXI721039:DXL721039 EHE721039:EHH721039 ERA721039:ERD721039 FAW721039:FAZ721039 FKS721039:FKV721039 FUO721039:FUR721039 GEK721039:GEN721039 GOG721039:GOJ721039 GYC721039:GYF721039 HHY721039:HIB721039 HRU721039:HRX721039 IBQ721039:IBT721039 ILM721039:ILP721039 IVI721039:IVL721039 JFE721039:JFH721039 JPA721039:JPD721039 JYW721039:JYZ721039 KIS721039:KIV721039 KSO721039:KSR721039 LCK721039:LCN721039 LMG721039:LMJ721039 LWC721039:LWF721039 MFY721039:MGB721039 MPU721039:MPX721039 MZQ721039:MZT721039 NJM721039:NJP721039 NTI721039:NTL721039 ODE721039:ODH721039 ONA721039:OND721039 OWW721039:OWZ721039 PGS721039:PGV721039 PQO721039:PQR721039 QAK721039:QAN721039 QKG721039:QKJ721039 QUC721039:QUF721039 RDY721039:REB721039 RNU721039:RNX721039 RXQ721039:RXT721039 SHM721039:SHP721039 SRI721039:SRL721039 TBE721039:TBH721039 TLA721039:TLD721039 TUW721039:TUZ721039 UES721039:UEV721039 UOO721039:UOR721039 UYK721039:UYN721039 VIG721039:VIJ721039 VSC721039:VSF721039 WBY721039:WCB721039 WLU721039:WLX721039 WVQ721039:WVT721039 G786575:J786575 JE786575:JH786575 TA786575:TD786575 ACW786575:ACZ786575 AMS786575:AMV786575 AWO786575:AWR786575 BGK786575:BGN786575 BQG786575:BQJ786575 CAC786575:CAF786575 CJY786575:CKB786575 CTU786575:CTX786575 DDQ786575:DDT786575 DNM786575:DNP786575 DXI786575:DXL786575 EHE786575:EHH786575 ERA786575:ERD786575 FAW786575:FAZ786575 FKS786575:FKV786575 FUO786575:FUR786575 GEK786575:GEN786575 GOG786575:GOJ786575 GYC786575:GYF786575 HHY786575:HIB786575 HRU786575:HRX786575 IBQ786575:IBT786575 ILM786575:ILP786575 IVI786575:IVL786575 JFE786575:JFH786575 JPA786575:JPD786575 JYW786575:JYZ786575 KIS786575:KIV786575 KSO786575:KSR786575 LCK786575:LCN786575 LMG786575:LMJ786575 LWC786575:LWF786575 MFY786575:MGB786575 MPU786575:MPX786575 MZQ786575:MZT786575 NJM786575:NJP786575 NTI786575:NTL786575 ODE786575:ODH786575 ONA786575:OND786575 OWW786575:OWZ786575 PGS786575:PGV786575 PQO786575:PQR786575 QAK786575:QAN786575 QKG786575:QKJ786575 QUC786575:QUF786575 RDY786575:REB786575 RNU786575:RNX786575 RXQ786575:RXT786575 SHM786575:SHP786575 SRI786575:SRL786575 TBE786575:TBH786575 TLA786575:TLD786575 TUW786575:TUZ786575 UES786575:UEV786575 UOO786575:UOR786575 UYK786575:UYN786575 VIG786575:VIJ786575 VSC786575:VSF786575 WBY786575:WCB786575 WLU786575:WLX786575 WVQ786575:WVT786575 G852111:J852111 JE852111:JH852111 TA852111:TD852111 ACW852111:ACZ852111 AMS852111:AMV852111 AWO852111:AWR852111 BGK852111:BGN852111 BQG852111:BQJ852111 CAC852111:CAF852111 CJY852111:CKB852111 CTU852111:CTX852111 DDQ852111:DDT852111 DNM852111:DNP852111 DXI852111:DXL852111 EHE852111:EHH852111 ERA852111:ERD852111 FAW852111:FAZ852111 FKS852111:FKV852111 FUO852111:FUR852111 GEK852111:GEN852111 GOG852111:GOJ852111 GYC852111:GYF852111 HHY852111:HIB852111 HRU852111:HRX852111 IBQ852111:IBT852111 ILM852111:ILP852111 IVI852111:IVL852111 JFE852111:JFH852111 JPA852111:JPD852111 JYW852111:JYZ852111 KIS852111:KIV852111 KSO852111:KSR852111 LCK852111:LCN852111 LMG852111:LMJ852111 LWC852111:LWF852111 MFY852111:MGB852111 MPU852111:MPX852111 MZQ852111:MZT852111 NJM852111:NJP852111 NTI852111:NTL852111 ODE852111:ODH852111 ONA852111:OND852111 OWW852111:OWZ852111 PGS852111:PGV852111 PQO852111:PQR852111 QAK852111:QAN852111 QKG852111:QKJ852111 QUC852111:QUF852111 RDY852111:REB852111 RNU852111:RNX852111 RXQ852111:RXT852111 SHM852111:SHP852111 SRI852111:SRL852111 TBE852111:TBH852111 TLA852111:TLD852111 TUW852111:TUZ852111 UES852111:UEV852111 UOO852111:UOR852111 UYK852111:UYN852111 VIG852111:VIJ852111 VSC852111:VSF852111 WBY852111:WCB852111 WLU852111:WLX852111 WVQ852111:WVT852111 G917647:J917647 JE917647:JH917647 TA917647:TD917647 ACW917647:ACZ917647 AMS917647:AMV917647 AWO917647:AWR917647 BGK917647:BGN917647 BQG917647:BQJ917647 CAC917647:CAF917647 CJY917647:CKB917647 CTU917647:CTX917647 DDQ917647:DDT917647 DNM917647:DNP917647 DXI917647:DXL917647 EHE917647:EHH917647 ERA917647:ERD917647 FAW917647:FAZ917647 FKS917647:FKV917647 FUO917647:FUR917647 GEK917647:GEN917647 GOG917647:GOJ917647 GYC917647:GYF917647 HHY917647:HIB917647 HRU917647:HRX917647 IBQ917647:IBT917647 ILM917647:ILP917647 IVI917647:IVL917647 JFE917647:JFH917647 JPA917647:JPD917647 JYW917647:JYZ917647 KIS917647:KIV917647 KSO917647:KSR917647 LCK917647:LCN917647 LMG917647:LMJ917647 LWC917647:LWF917647 MFY917647:MGB917647 MPU917647:MPX917647 MZQ917647:MZT917647 NJM917647:NJP917647 NTI917647:NTL917647 ODE917647:ODH917647 ONA917647:OND917647 OWW917647:OWZ917647 PGS917647:PGV917647 PQO917647:PQR917647 QAK917647:QAN917647 QKG917647:QKJ917647 QUC917647:QUF917647 RDY917647:REB917647 RNU917647:RNX917647 RXQ917647:RXT917647 SHM917647:SHP917647 SRI917647:SRL917647 TBE917647:TBH917647 TLA917647:TLD917647 TUW917647:TUZ917647 UES917647:UEV917647 UOO917647:UOR917647 UYK917647:UYN917647 VIG917647:VIJ917647 VSC917647:VSF917647 WBY917647:WCB917647 WLU917647:WLX917647 WVQ917647:WVT917647 G983183:J983183 JE983183:JH983183 TA983183:TD983183 ACW983183:ACZ983183 AMS983183:AMV983183 AWO983183:AWR983183 BGK983183:BGN983183 BQG983183:BQJ983183 CAC983183:CAF983183 CJY983183:CKB983183 CTU983183:CTX983183 DDQ983183:DDT983183 DNM983183:DNP983183 DXI983183:DXL983183 EHE983183:EHH983183 ERA983183:ERD983183 FAW983183:FAZ983183 FKS983183:FKV983183 FUO983183:FUR983183 GEK983183:GEN983183 GOG983183:GOJ983183 GYC983183:GYF983183 HHY983183:HIB983183 HRU983183:HRX983183 IBQ983183:IBT983183 ILM983183:ILP983183 IVI983183:IVL983183 JFE983183:JFH983183 JPA983183:JPD983183 JYW983183:JYZ983183 KIS983183:KIV983183 KSO983183:KSR983183 LCK983183:LCN983183 LMG983183:LMJ983183 LWC983183:LWF983183 MFY983183:MGB983183 MPU983183:MPX983183 MZQ983183:MZT983183 NJM983183:NJP983183 NTI983183:NTL983183 ODE983183:ODH983183 ONA983183:OND983183 OWW983183:OWZ983183 PGS983183:PGV983183 PQO983183:PQR983183 QAK983183:QAN983183 QKG983183:QKJ983183 QUC983183:QUF983183 RDY983183:REB983183 RNU983183:RNX983183 RXQ983183:RXT983183 SHM983183:SHP983183 SRI983183:SRL983183 TBE983183:TBH983183 TLA983183:TLD983183 TUW983183:TUZ983183 UES983183:UEV983183 UOO983183:UOR983183 UYK983183:UYN983183 VIG983183:VIJ983183 VSC983183:VSF983183 WBY983183:WCB983183 WLU983183:WLX983183">
      <formula1>$AP$7:$AP$440</formula1>
    </dataValidation>
    <dataValidation type="list" allowBlank="1" showInputMessage="1" showErrorMessage="1" prompt="Selecionar" sqref="C118:T121">
      <formula1>$I$182:$I$186</formula1>
    </dataValidation>
    <dataValidation allowBlank="1" showInputMessage="1" showErrorMessage="1" error="SOMENTE NUMEROS INTEIROS DE 0 A 59" sqref="N65668:O65668 JL65668:JM65668 TH65668:TI65668 ADD65668:ADE65668 AMZ65668:ANA65668 AWV65668:AWW65668 BGR65668:BGS65668 BQN65668:BQO65668 CAJ65668:CAK65668 CKF65668:CKG65668 CUB65668:CUC65668 DDX65668:DDY65668 DNT65668:DNU65668 DXP65668:DXQ65668 EHL65668:EHM65668 ERH65668:ERI65668 FBD65668:FBE65668 FKZ65668:FLA65668 FUV65668:FUW65668 GER65668:GES65668 GON65668:GOO65668 GYJ65668:GYK65668 HIF65668:HIG65668 HSB65668:HSC65668 IBX65668:IBY65668 ILT65668:ILU65668 IVP65668:IVQ65668 JFL65668:JFM65668 JPH65668:JPI65668 JZD65668:JZE65668 KIZ65668:KJA65668 KSV65668:KSW65668 LCR65668:LCS65668 LMN65668:LMO65668 LWJ65668:LWK65668 MGF65668:MGG65668 MQB65668:MQC65668 MZX65668:MZY65668 NJT65668:NJU65668 NTP65668:NTQ65668 ODL65668:ODM65668 ONH65668:ONI65668 OXD65668:OXE65668 PGZ65668:PHA65668 PQV65668:PQW65668 QAR65668:QAS65668 QKN65668:QKO65668 QUJ65668:QUK65668 REF65668:REG65668 ROB65668:ROC65668 RXX65668:RXY65668 SHT65668:SHU65668 SRP65668:SRQ65668 TBL65668:TBM65668 TLH65668:TLI65668 TVD65668:TVE65668 UEZ65668:UFA65668 UOV65668:UOW65668 UYR65668:UYS65668 VIN65668:VIO65668 VSJ65668:VSK65668 WCF65668:WCG65668 WMB65668:WMC65668 WVX65668:WVY65668 N131204:O131204 JL131204:JM131204 TH131204:TI131204 ADD131204:ADE131204 AMZ131204:ANA131204 AWV131204:AWW131204 BGR131204:BGS131204 BQN131204:BQO131204 CAJ131204:CAK131204 CKF131204:CKG131204 CUB131204:CUC131204 DDX131204:DDY131204 DNT131204:DNU131204 DXP131204:DXQ131204 EHL131204:EHM131204 ERH131204:ERI131204 FBD131204:FBE131204 FKZ131204:FLA131204 FUV131204:FUW131204 GER131204:GES131204 GON131204:GOO131204 GYJ131204:GYK131204 HIF131204:HIG131204 HSB131204:HSC131204 IBX131204:IBY131204 ILT131204:ILU131204 IVP131204:IVQ131204 JFL131204:JFM131204 JPH131204:JPI131204 JZD131204:JZE131204 KIZ131204:KJA131204 KSV131204:KSW131204 LCR131204:LCS131204 LMN131204:LMO131204 LWJ131204:LWK131204 MGF131204:MGG131204 MQB131204:MQC131204 MZX131204:MZY131204 NJT131204:NJU131204 NTP131204:NTQ131204 ODL131204:ODM131204 ONH131204:ONI131204 OXD131204:OXE131204 PGZ131204:PHA131204 PQV131204:PQW131204 QAR131204:QAS131204 QKN131204:QKO131204 QUJ131204:QUK131204 REF131204:REG131204 ROB131204:ROC131204 RXX131204:RXY131204 SHT131204:SHU131204 SRP131204:SRQ131204 TBL131204:TBM131204 TLH131204:TLI131204 TVD131204:TVE131204 UEZ131204:UFA131204 UOV131204:UOW131204 UYR131204:UYS131204 VIN131204:VIO131204 VSJ131204:VSK131204 WCF131204:WCG131204 WMB131204:WMC131204 WVX131204:WVY131204 N196740:O196740 JL196740:JM196740 TH196740:TI196740 ADD196740:ADE196740 AMZ196740:ANA196740 AWV196740:AWW196740 BGR196740:BGS196740 BQN196740:BQO196740 CAJ196740:CAK196740 CKF196740:CKG196740 CUB196740:CUC196740 DDX196740:DDY196740 DNT196740:DNU196740 DXP196740:DXQ196740 EHL196740:EHM196740 ERH196740:ERI196740 FBD196740:FBE196740 FKZ196740:FLA196740 FUV196740:FUW196740 GER196740:GES196740 GON196740:GOO196740 GYJ196740:GYK196740 HIF196740:HIG196740 HSB196740:HSC196740 IBX196740:IBY196740 ILT196740:ILU196740 IVP196740:IVQ196740 JFL196740:JFM196740 JPH196740:JPI196740 JZD196740:JZE196740 KIZ196740:KJA196740 KSV196740:KSW196740 LCR196740:LCS196740 LMN196740:LMO196740 LWJ196740:LWK196740 MGF196740:MGG196740 MQB196740:MQC196740 MZX196740:MZY196740 NJT196740:NJU196740 NTP196740:NTQ196740 ODL196740:ODM196740 ONH196740:ONI196740 OXD196740:OXE196740 PGZ196740:PHA196740 PQV196740:PQW196740 QAR196740:QAS196740 QKN196740:QKO196740 QUJ196740:QUK196740 REF196740:REG196740 ROB196740:ROC196740 RXX196740:RXY196740 SHT196740:SHU196740 SRP196740:SRQ196740 TBL196740:TBM196740 TLH196740:TLI196740 TVD196740:TVE196740 UEZ196740:UFA196740 UOV196740:UOW196740 UYR196740:UYS196740 VIN196740:VIO196740 VSJ196740:VSK196740 WCF196740:WCG196740 WMB196740:WMC196740 WVX196740:WVY196740 N262276:O262276 JL262276:JM262276 TH262276:TI262276 ADD262276:ADE262276 AMZ262276:ANA262276 AWV262276:AWW262276 BGR262276:BGS262276 BQN262276:BQO262276 CAJ262276:CAK262276 CKF262276:CKG262276 CUB262276:CUC262276 DDX262276:DDY262276 DNT262276:DNU262276 DXP262276:DXQ262276 EHL262276:EHM262276 ERH262276:ERI262276 FBD262276:FBE262276 FKZ262276:FLA262276 FUV262276:FUW262276 GER262276:GES262276 GON262276:GOO262276 GYJ262276:GYK262276 HIF262276:HIG262276 HSB262276:HSC262276 IBX262276:IBY262276 ILT262276:ILU262276 IVP262276:IVQ262276 JFL262276:JFM262276 JPH262276:JPI262276 JZD262276:JZE262276 KIZ262276:KJA262276 KSV262276:KSW262276 LCR262276:LCS262276 LMN262276:LMO262276 LWJ262276:LWK262276 MGF262276:MGG262276 MQB262276:MQC262276 MZX262276:MZY262276 NJT262276:NJU262276 NTP262276:NTQ262276 ODL262276:ODM262276 ONH262276:ONI262276 OXD262276:OXE262276 PGZ262276:PHA262276 PQV262276:PQW262276 QAR262276:QAS262276 QKN262276:QKO262276 QUJ262276:QUK262276 REF262276:REG262276 ROB262276:ROC262276 RXX262276:RXY262276 SHT262276:SHU262276 SRP262276:SRQ262276 TBL262276:TBM262276 TLH262276:TLI262276 TVD262276:TVE262276 UEZ262276:UFA262276 UOV262276:UOW262276 UYR262276:UYS262276 VIN262276:VIO262276 VSJ262276:VSK262276 WCF262276:WCG262276 WMB262276:WMC262276 WVX262276:WVY262276 N327812:O327812 JL327812:JM327812 TH327812:TI327812 ADD327812:ADE327812 AMZ327812:ANA327812 AWV327812:AWW327812 BGR327812:BGS327812 BQN327812:BQO327812 CAJ327812:CAK327812 CKF327812:CKG327812 CUB327812:CUC327812 DDX327812:DDY327812 DNT327812:DNU327812 DXP327812:DXQ327812 EHL327812:EHM327812 ERH327812:ERI327812 FBD327812:FBE327812 FKZ327812:FLA327812 FUV327812:FUW327812 GER327812:GES327812 GON327812:GOO327812 GYJ327812:GYK327812 HIF327812:HIG327812 HSB327812:HSC327812 IBX327812:IBY327812 ILT327812:ILU327812 IVP327812:IVQ327812 JFL327812:JFM327812 JPH327812:JPI327812 JZD327812:JZE327812 KIZ327812:KJA327812 KSV327812:KSW327812 LCR327812:LCS327812 LMN327812:LMO327812 LWJ327812:LWK327812 MGF327812:MGG327812 MQB327812:MQC327812 MZX327812:MZY327812 NJT327812:NJU327812 NTP327812:NTQ327812 ODL327812:ODM327812 ONH327812:ONI327812 OXD327812:OXE327812 PGZ327812:PHA327812 PQV327812:PQW327812 QAR327812:QAS327812 QKN327812:QKO327812 QUJ327812:QUK327812 REF327812:REG327812 ROB327812:ROC327812 RXX327812:RXY327812 SHT327812:SHU327812 SRP327812:SRQ327812 TBL327812:TBM327812 TLH327812:TLI327812 TVD327812:TVE327812 UEZ327812:UFA327812 UOV327812:UOW327812 UYR327812:UYS327812 VIN327812:VIO327812 VSJ327812:VSK327812 WCF327812:WCG327812 WMB327812:WMC327812 WVX327812:WVY327812 N393348:O393348 JL393348:JM393348 TH393348:TI393348 ADD393348:ADE393348 AMZ393348:ANA393348 AWV393348:AWW393348 BGR393348:BGS393348 BQN393348:BQO393348 CAJ393348:CAK393348 CKF393348:CKG393348 CUB393348:CUC393348 DDX393348:DDY393348 DNT393348:DNU393348 DXP393348:DXQ393348 EHL393348:EHM393348 ERH393348:ERI393348 FBD393348:FBE393348 FKZ393348:FLA393348 FUV393348:FUW393348 GER393348:GES393348 GON393348:GOO393348 GYJ393348:GYK393348 HIF393348:HIG393348 HSB393348:HSC393348 IBX393348:IBY393348 ILT393348:ILU393348 IVP393348:IVQ393348 JFL393348:JFM393348 JPH393348:JPI393348 JZD393348:JZE393348 KIZ393348:KJA393348 KSV393348:KSW393348 LCR393348:LCS393348 LMN393348:LMO393348 LWJ393348:LWK393348 MGF393348:MGG393348 MQB393348:MQC393348 MZX393348:MZY393348 NJT393348:NJU393348 NTP393348:NTQ393348 ODL393348:ODM393348 ONH393348:ONI393348 OXD393348:OXE393348 PGZ393348:PHA393348 PQV393348:PQW393348 QAR393348:QAS393348 QKN393348:QKO393348 QUJ393348:QUK393348 REF393348:REG393348 ROB393348:ROC393348 RXX393348:RXY393348 SHT393348:SHU393348 SRP393348:SRQ393348 TBL393348:TBM393348 TLH393348:TLI393348 TVD393348:TVE393348 UEZ393348:UFA393348 UOV393348:UOW393348 UYR393348:UYS393348 VIN393348:VIO393348 VSJ393348:VSK393348 WCF393348:WCG393348 WMB393348:WMC393348 WVX393348:WVY393348 N458884:O458884 JL458884:JM458884 TH458884:TI458884 ADD458884:ADE458884 AMZ458884:ANA458884 AWV458884:AWW458884 BGR458884:BGS458884 BQN458884:BQO458884 CAJ458884:CAK458884 CKF458884:CKG458884 CUB458884:CUC458884 DDX458884:DDY458884 DNT458884:DNU458884 DXP458884:DXQ458884 EHL458884:EHM458884 ERH458884:ERI458884 FBD458884:FBE458884 FKZ458884:FLA458884 FUV458884:FUW458884 GER458884:GES458884 GON458884:GOO458884 GYJ458884:GYK458884 HIF458884:HIG458884 HSB458884:HSC458884 IBX458884:IBY458884 ILT458884:ILU458884 IVP458884:IVQ458884 JFL458884:JFM458884 JPH458884:JPI458884 JZD458884:JZE458884 KIZ458884:KJA458884 KSV458884:KSW458884 LCR458884:LCS458884 LMN458884:LMO458884 LWJ458884:LWK458884 MGF458884:MGG458884 MQB458884:MQC458884 MZX458884:MZY458884 NJT458884:NJU458884 NTP458884:NTQ458884 ODL458884:ODM458884 ONH458884:ONI458884 OXD458884:OXE458884 PGZ458884:PHA458884 PQV458884:PQW458884 QAR458884:QAS458884 QKN458884:QKO458884 QUJ458884:QUK458884 REF458884:REG458884 ROB458884:ROC458884 RXX458884:RXY458884 SHT458884:SHU458884 SRP458884:SRQ458884 TBL458884:TBM458884 TLH458884:TLI458884 TVD458884:TVE458884 UEZ458884:UFA458884 UOV458884:UOW458884 UYR458884:UYS458884 VIN458884:VIO458884 VSJ458884:VSK458884 WCF458884:WCG458884 WMB458884:WMC458884 WVX458884:WVY458884 N524420:O524420 JL524420:JM524420 TH524420:TI524420 ADD524420:ADE524420 AMZ524420:ANA524420 AWV524420:AWW524420 BGR524420:BGS524420 BQN524420:BQO524420 CAJ524420:CAK524420 CKF524420:CKG524420 CUB524420:CUC524420 DDX524420:DDY524420 DNT524420:DNU524420 DXP524420:DXQ524420 EHL524420:EHM524420 ERH524420:ERI524420 FBD524420:FBE524420 FKZ524420:FLA524420 FUV524420:FUW524420 GER524420:GES524420 GON524420:GOO524420 GYJ524420:GYK524420 HIF524420:HIG524420 HSB524420:HSC524420 IBX524420:IBY524420 ILT524420:ILU524420 IVP524420:IVQ524420 JFL524420:JFM524420 JPH524420:JPI524420 JZD524420:JZE524420 KIZ524420:KJA524420 KSV524420:KSW524420 LCR524420:LCS524420 LMN524420:LMO524420 LWJ524420:LWK524420 MGF524420:MGG524420 MQB524420:MQC524420 MZX524420:MZY524420 NJT524420:NJU524420 NTP524420:NTQ524420 ODL524420:ODM524420 ONH524420:ONI524420 OXD524420:OXE524420 PGZ524420:PHA524420 PQV524420:PQW524420 QAR524420:QAS524420 QKN524420:QKO524420 QUJ524420:QUK524420 REF524420:REG524420 ROB524420:ROC524420 RXX524420:RXY524420 SHT524420:SHU524420 SRP524420:SRQ524420 TBL524420:TBM524420 TLH524420:TLI524420 TVD524420:TVE524420 UEZ524420:UFA524420 UOV524420:UOW524420 UYR524420:UYS524420 VIN524420:VIO524420 VSJ524420:VSK524420 WCF524420:WCG524420 WMB524420:WMC524420 WVX524420:WVY524420 N589956:O589956 JL589956:JM589956 TH589956:TI589956 ADD589956:ADE589956 AMZ589956:ANA589956 AWV589956:AWW589956 BGR589956:BGS589956 BQN589956:BQO589956 CAJ589956:CAK589956 CKF589956:CKG589956 CUB589956:CUC589956 DDX589956:DDY589956 DNT589956:DNU589956 DXP589956:DXQ589956 EHL589956:EHM589956 ERH589956:ERI589956 FBD589956:FBE589956 FKZ589956:FLA589956 FUV589956:FUW589956 GER589956:GES589956 GON589956:GOO589956 GYJ589956:GYK589956 HIF589956:HIG589956 HSB589956:HSC589956 IBX589956:IBY589956 ILT589956:ILU589956 IVP589956:IVQ589956 JFL589956:JFM589956 JPH589956:JPI589956 JZD589956:JZE589956 KIZ589956:KJA589956 KSV589956:KSW589956 LCR589956:LCS589956 LMN589956:LMO589956 LWJ589956:LWK589956 MGF589956:MGG589956 MQB589956:MQC589956 MZX589956:MZY589956 NJT589956:NJU589956 NTP589956:NTQ589956 ODL589956:ODM589956 ONH589956:ONI589956 OXD589956:OXE589956 PGZ589956:PHA589956 PQV589956:PQW589956 QAR589956:QAS589956 QKN589956:QKO589956 QUJ589956:QUK589956 REF589956:REG589956 ROB589956:ROC589956 RXX589956:RXY589956 SHT589956:SHU589956 SRP589956:SRQ589956 TBL589956:TBM589956 TLH589956:TLI589956 TVD589956:TVE589956 UEZ589956:UFA589956 UOV589956:UOW589956 UYR589956:UYS589956 VIN589956:VIO589956 VSJ589956:VSK589956 WCF589956:WCG589956 WMB589956:WMC589956 WVX589956:WVY589956 N655492:O655492 JL655492:JM655492 TH655492:TI655492 ADD655492:ADE655492 AMZ655492:ANA655492 AWV655492:AWW655492 BGR655492:BGS655492 BQN655492:BQO655492 CAJ655492:CAK655492 CKF655492:CKG655492 CUB655492:CUC655492 DDX655492:DDY655492 DNT655492:DNU655492 DXP655492:DXQ655492 EHL655492:EHM655492 ERH655492:ERI655492 FBD655492:FBE655492 FKZ655492:FLA655492 FUV655492:FUW655492 GER655492:GES655492 GON655492:GOO655492 GYJ655492:GYK655492 HIF655492:HIG655492 HSB655492:HSC655492 IBX655492:IBY655492 ILT655492:ILU655492 IVP655492:IVQ655492 JFL655492:JFM655492 JPH655492:JPI655492 JZD655492:JZE655492 KIZ655492:KJA655492 KSV655492:KSW655492 LCR655492:LCS655492 LMN655492:LMO655492 LWJ655492:LWK655492 MGF655492:MGG655492 MQB655492:MQC655492 MZX655492:MZY655492 NJT655492:NJU655492 NTP655492:NTQ655492 ODL655492:ODM655492 ONH655492:ONI655492 OXD655492:OXE655492 PGZ655492:PHA655492 PQV655492:PQW655492 QAR655492:QAS655492 QKN655492:QKO655492 QUJ655492:QUK655492 REF655492:REG655492 ROB655492:ROC655492 RXX655492:RXY655492 SHT655492:SHU655492 SRP655492:SRQ655492 TBL655492:TBM655492 TLH655492:TLI655492 TVD655492:TVE655492 UEZ655492:UFA655492 UOV655492:UOW655492 UYR655492:UYS655492 VIN655492:VIO655492 VSJ655492:VSK655492 WCF655492:WCG655492 WMB655492:WMC655492 WVX655492:WVY655492 N721028:O721028 JL721028:JM721028 TH721028:TI721028 ADD721028:ADE721028 AMZ721028:ANA721028 AWV721028:AWW721028 BGR721028:BGS721028 BQN721028:BQO721028 CAJ721028:CAK721028 CKF721028:CKG721028 CUB721028:CUC721028 DDX721028:DDY721028 DNT721028:DNU721028 DXP721028:DXQ721028 EHL721028:EHM721028 ERH721028:ERI721028 FBD721028:FBE721028 FKZ721028:FLA721028 FUV721028:FUW721028 GER721028:GES721028 GON721028:GOO721028 GYJ721028:GYK721028 HIF721028:HIG721028 HSB721028:HSC721028 IBX721028:IBY721028 ILT721028:ILU721028 IVP721028:IVQ721028 JFL721028:JFM721028 JPH721028:JPI721028 JZD721028:JZE721028 KIZ721028:KJA721028 KSV721028:KSW721028 LCR721028:LCS721028 LMN721028:LMO721028 LWJ721028:LWK721028 MGF721028:MGG721028 MQB721028:MQC721028 MZX721028:MZY721028 NJT721028:NJU721028 NTP721028:NTQ721028 ODL721028:ODM721028 ONH721028:ONI721028 OXD721028:OXE721028 PGZ721028:PHA721028 PQV721028:PQW721028 QAR721028:QAS721028 QKN721028:QKO721028 QUJ721028:QUK721028 REF721028:REG721028 ROB721028:ROC721028 RXX721028:RXY721028 SHT721028:SHU721028 SRP721028:SRQ721028 TBL721028:TBM721028 TLH721028:TLI721028 TVD721028:TVE721028 UEZ721028:UFA721028 UOV721028:UOW721028 UYR721028:UYS721028 VIN721028:VIO721028 VSJ721028:VSK721028 WCF721028:WCG721028 WMB721028:WMC721028 WVX721028:WVY721028 N786564:O786564 JL786564:JM786564 TH786564:TI786564 ADD786564:ADE786564 AMZ786564:ANA786564 AWV786564:AWW786564 BGR786564:BGS786564 BQN786564:BQO786564 CAJ786564:CAK786564 CKF786564:CKG786564 CUB786564:CUC786564 DDX786564:DDY786564 DNT786564:DNU786564 DXP786564:DXQ786564 EHL786564:EHM786564 ERH786564:ERI786564 FBD786564:FBE786564 FKZ786564:FLA786564 FUV786564:FUW786564 GER786564:GES786564 GON786564:GOO786564 GYJ786564:GYK786564 HIF786564:HIG786564 HSB786564:HSC786564 IBX786564:IBY786564 ILT786564:ILU786564 IVP786564:IVQ786564 JFL786564:JFM786564 JPH786564:JPI786564 JZD786564:JZE786564 KIZ786564:KJA786564 KSV786564:KSW786564 LCR786564:LCS786564 LMN786564:LMO786564 LWJ786564:LWK786564 MGF786564:MGG786564 MQB786564:MQC786564 MZX786564:MZY786564 NJT786564:NJU786564 NTP786564:NTQ786564 ODL786564:ODM786564 ONH786564:ONI786564 OXD786564:OXE786564 PGZ786564:PHA786564 PQV786564:PQW786564 QAR786564:QAS786564 QKN786564:QKO786564 QUJ786564:QUK786564 REF786564:REG786564 ROB786564:ROC786564 RXX786564:RXY786564 SHT786564:SHU786564 SRP786564:SRQ786564 TBL786564:TBM786564 TLH786564:TLI786564 TVD786564:TVE786564 UEZ786564:UFA786564 UOV786564:UOW786564 UYR786564:UYS786564 VIN786564:VIO786564 VSJ786564:VSK786564 WCF786564:WCG786564 WMB786564:WMC786564 WVX786564:WVY786564 N852100:O852100 JL852100:JM852100 TH852100:TI852100 ADD852100:ADE852100 AMZ852100:ANA852100 AWV852100:AWW852100 BGR852100:BGS852100 BQN852100:BQO852100 CAJ852100:CAK852100 CKF852100:CKG852100 CUB852100:CUC852100 DDX852100:DDY852100 DNT852100:DNU852100 DXP852100:DXQ852100 EHL852100:EHM852100 ERH852100:ERI852100 FBD852100:FBE852100 FKZ852100:FLA852100 FUV852100:FUW852100 GER852100:GES852100 GON852100:GOO852100 GYJ852100:GYK852100 HIF852100:HIG852100 HSB852100:HSC852100 IBX852100:IBY852100 ILT852100:ILU852100 IVP852100:IVQ852100 JFL852100:JFM852100 JPH852100:JPI852100 JZD852100:JZE852100 KIZ852100:KJA852100 KSV852100:KSW852100 LCR852100:LCS852100 LMN852100:LMO852100 LWJ852100:LWK852100 MGF852100:MGG852100 MQB852100:MQC852100 MZX852100:MZY852100 NJT852100:NJU852100 NTP852100:NTQ852100 ODL852100:ODM852100 ONH852100:ONI852100 OXD852100:OXE852100 PGZ852100:PHA852100 PQV852100:PQW852100 QAR852100:QAS852100 QKN852100:QKO852100 QUJ852100:QUK852100 REF852100:REG852100 ROB852100:ROC852100 RXX852100:RXY852100 SHT852100:SHU852100 SRP852100:SRQ852100 TBL852100:TBM852100 TLH852100:TLI852100 TVD852100:TVE852100 UEZ852100:UFA852100 UOV852100:UOW852100 UYR852100:UYS852100 VIN852100:VIO852100 VSJ852100:VSK852100 WCF852100:WCG852100 WMB852100:WMC852100 WVX852100:WVY852100 N917636:O917636 JL917636:JM917636 TH917636:TI917636 ADD917636:ADE917636 AMZ917636:ANA917636 AWV917636:AWW917636 BGR917636:BGS917636 BQN917636:BQO917636 CAJ917636:CAK917636 CKF917636:CKG917636 CUB917636:CUC917636 DDX917636:DDY917636 DNT917636:DNU917636 DXP917636:DXQ917636 EHL917636:EHM917636 ERH917636:ERI917636 FBD917636:FBE917636 FKZ917636:FLA917636 FUV917636:FUW917636 GER917636:GES917636 GON917636:GOO917636 GYJ917636:GYK917636 HIF917636:HIG917636 HSB917636:HSC917636 IBX917636:IBY917636 ILT917636:ILU917636 IVP917636:IVQ917636 JFL917636:JFM917636 JPH917636:JPI917636 JZD917636:JZE917636 KIZ917636:KJA917636 KSV917636:KSW917636 LCR917636:LCS917636 LMN917636:LMO917636 LWJ917636:LWK917636 MGF917636:MGG917636 MQB917636:MQC917636 MZX917636:MZY917636 NJT917636:NJU917636 NTP917636:NTQ917636 ODL917636:ODM917636 ONH917636:ONI917636 OXD917636:OXE917636 PGZ917636:PHA917636 PQV917636:PQW917636 QAR917636:QAS917636 QKN917636:QKO917636 QUJ917636:QUK917636 REF917636:REG917636 ROB917636:ROC917636 RXX917636:RXY917636 SHT917636:SHU917636 SRP917636:SRQ917636 TBL917636:TBM917636 TLH917636:TLI917636 TVD917636:TVE917636 UEZ917636:UFA917636 UOV917636:UOW917636 UYR917636:UYS917636 VIN917636:VIO917636 VSJ917636:VSK917636 WCF917636:WCG917636 WMB917636:WMC917636 WVX917636:WVY917636 N983172:O983172 JL983172:JM983172 TH983172:TI983172 ADD983172:ADE983172 AMZ983172:ANA983172 AWV983172:AWW983172 BGR983172:BGS983172 BQN983172:BQO983172 CAJ983172:CAK983172 CKF983172:CKG983172 CUB983172:CUC983172 DDX983172:DDY983172 DNT983172:DNU983172 DXP983172:DXQ983172 EHL983172:EHM983172 ERH983172:ERI983172 FBD983172:FBE983172 FKZ983172:FLA983172 FUV983172:FUW983172 GER983172:GES983172 GON983172:GOO983172 GYJ983172:GYK983172 HIF983172:HIG983172 HSB983172:HSC983172 IBX983172:IBY983172 ILT983172:ILU983172 IVP983172:IVQ983172 JFL983172:JFM983172 JPH983172:JPI983172 JZD983172:JZE983172 KIZ983172:KJA983172 KSV983172:KSW983172 LCR983172:LCS983172 LMN983172:LMO983172 LWJ983172:LWK983172 MGF983172:MGG983172 MQB983172:MQC983172 MZX983172:MZY983172 NJT983172:NJU983172 NTP983172:NTQ983172 ODL983172:ODM983172 ONH983172:ONI983172 OXD983172:OXE983172 PGZ983172:PHA983172 PQV983172:PQW983172 QAR983172:QAS983172 QKN983172:QKO983172 QUJ983172:QUK983172 REF983172:REG983172 ROB983172:ROC983172 RXX983172:RXY983172 SHT983172:SHU983172 SRP983172:SRQ983172 TBL983172:TBM983172 TLH983172:TLI983172 TVD983172:TVE983172 UEZ983172:UFA983172 UOV983172:UOW983172 UYR983172:UYS983172 VIN983172:VIO983172 VSJ983172:VSK983172 WCF983172:WCG983172 WMB983172:WMC983172 WVX983172:WVY983172 AA65668:AB65668 JY65668:JZ65668 TU65668:TV65668 ADQ65668:ADR65668 ANM65668:ANN65668 AXI65668:AXJ65668 BHE65668:BHF65668 BRA65668:BRB65668 CAW65668:CAX65668 CKS65668:CKT65668 CUO65668:CUP65668 DEK65668:DEL65668 DOG65668:DOH65668 DYC65668:DYD65668 EHY65668:EHZ65668 ERU65668:ERV65668 FBQ65668:FBR65668 FLM65668:FLN65668 FVI65668:FVJ65668 GFE65668:GFF65668 GPA65668:GPB65668 GYW65668:GYX65668 HIS65668:HIT65668 HSO65668:HSP65668 ICK65668:ICL65668 IMG65668:IMH65668 IWC65668:IWD65668 JFY65668:JFZ65668 JPU65668:JPV65668 JZQ65668:JZR65668 KJM65668:KJN65668 KTI65668:KTJ65668 LDE65668:LDF65668 LNA65668:LNB65668 LWW65668:LWX65668 MGS65668:MGT65668 MQO65668:MQP65668 NAK65668:NAL65668 NKG65668:NKH65668 NUC65668:NUD65668 ODY65668:ODZ65668 ONU65668:ONV65668 OXQ65668:OXR65668 PHM65668:PHN65668 PRI65668:PRJ65668 QBE65668:QBF65668 QLA65668:QLB65668 QUW65668:QUX65668 RES65668:RET65668 ROO65668:ROP65668 RYK65668:RYL65668 SIG65668:SIH65668 SSC65668:SSD65668 TBY65668:TBZ65668 TLU65668:TLV65668 TVQ65668:TVR65668 UFM65668:UFN65668 UPI65668:UPJ65668 UZE65668:UZF65668 VJA65668:VJB65668 VSW65668:VSX65668 WCS65668:WCT65668 WMO65668:WMP65668 WWK65668:WWL65668 AA131204:AB131204 JY131204:JZ131204 TU131204:TV131204 ADQ131204:ADR131204 ANM131204:ANN131204 AXI131204:AXJ131204 BHE131204:BHF131204 BRA131204:BRB131204 CAW131204:CAX131204 CKS131204:CKT131204 CUO131204:CUP131204 DEK131204:DEL131204 DOG131204:DOH131204 DYC131204:DYD131204 EHY131204:EHZ131204 ERU131204:ERV131204 FBQ131204:FBR131204 FLM131204:FLN131204 FVI131204:FVJ131204 GFE131204:GFF131204 GPA131204:GPB131204 GYW131204:GYX131204 HIS131204:HIT131204 HSO131204:HSP131204 ICK131204:ICL131204 IMG131204:IMH131204 IWC131204:IWD131204 JFY131204:JFZ131204 JPU131204:JPV131204 JZQ131204:JZR131204 KJM131204:KJN131204 KTI131204:KTJ131204 LDE131204:LDF131204 LNA131204:LNB131204 LWW131204:LWX131204 MGS131204:MGT131204 MQO131204:MQP131204 NAK131204:NAL131204 NKG131204:NKH131204 NUC131204:NUD131204 ODY131204:ODZ131204 ONU131204:ONV131204 OXQ131204:OXR131204 PHM131204:PHN131204 PRI131204:PRJ131204 QBE131204:QBF131204 QLA131204:QLB131204 QUW131204:QUX131204 RES131204:RET131204 ROO131204:ROP131204 RYK131204:RYL131204 SIG131204:SIH131204 SSC131204:SSD131204 TBY131204:TBZ131204 TLU131204:TLV131204 TVQ131204:TVR131204 UFM131204:UFN131204 UPI131204:UPJ131204 UZE131204:UZF131204 VJA131204:VJB131204 VSW131204:VSX131204 WCS131204:WCT131204 WMO131204:WMP131204 WWK131204:WWL131204 AA196740:AB196740 JY196740:JZ196740 TU196740:TV196740 ADQ196740:ADR196740 ANM196740:ANN196740 AXI196740:AXJ196740 BHE196740:BHF196740 BRA196740:BRB196740 CAW196740:CAX196740 CKS196740:CKT196740 CUO196740:CUP196740 DEK196740:DEL196740 DOG196740:DOH196740 DYC196740:DYD196740 EHY196740:EHZ196740 ERU196740:ERV196740 FBQ196740:FBR196740 FLM196740:FLN196740 FVI196740:FVJ196740 GFE196740:GFF196740 GPA196740:GPB196740 GYW196740:GYX196740 HIS196740:HIT196740 HSO196740:HSP196740 ICK196740:ICL196740 IMG196740:IMH196740 IWC196740:IWD196740 JFY196740:JFZ196740 JPU196740:JPV196740 JZQ196740:JZR196740 KJM196740:KJN196740 KTI196740:KTJ196740 LDE196740:LDF196740 LNA196740:LNB196740 LWW196740:LWX196740 MGS196740:MGT196740 MQO196740:MQP196740 NAK196740:NAL196740 NKG196740:NKH196740 NUC196740:NUD196740 ODY196740:ODZ196740 ONU196740:ONV196740 OXQ196740:OXR196740 PHM196740:PHN196740 PRI196740:PRJ196740 QBE196740:QBF196740 QLA196740:QLB196740 QUW196740:QUX196740 RES196740:RET196740 ROO196740:ROP196740 RYK196740:RYL196740 SIG196740:SIH196740 SSC196740:SSD196740 TBY196740:TBZ196740 TLU196740:TLV196740 TVQ196740:TVR196740 UFM196740:UFN196740 UPI196740:UPJ196740 UZE196740:UZF196740 VJA196740:VJB196740 VSW196740:VSX196740 WCS196740:WCT196740 WMO196740:WMP196740 WWK196740:WWL196740 AA262276:AB262276 JY262276:JZ262276 TU262276:TV262276 ADQ262276:ADR262276 ANM262276:ANN262276 AXI262276:AXJ262276 BHE262276:BHF262276 BRA262276:BRB262276 CAW262276:CAX262276 CKS262276:CKT262276 CUO262276:CUP262276 DEK262276:DEL262276 DOG262276:DOH262276 DYC262276:DYD262276 EHY262276:EHZ262276 ERU262276:ERV262276 FBQ262276:FBR262276 FLM262276:FLN262276 FVI262276:FVJ262276 GFE262276:GFF262276 GPA262276:GPB262276 GYW262276:GYX262276 HIS262276:HIT262276 HSO262276:HSP262276 ICK262276:ICL262276 IMG262276:IMH262276 IWC262276:IWD262276 JFY262276:JFZ262276 JPU262276:JPV262276 JZQ262276:JZR262276 KJM262276:KJN262276 KTI262276:KTJ262276 LDE262276:LDF262276 LNA262276:LNB262276 LWW262276:LWX262276 MGS262276:MGT262276 MQO262276:MQP262276 NAK262276:NAL262276 NKG262276:NKH262276 NUC262276:NUD262276 ODY262276:ODZ262276 ONU262276:ONV262276 OXQ262276:OXR262276 PHM262276:PHN262276 PRI262276:PRJ262276 QBE262276:QBF262276 QLA262276:QLB262276 QUW262276:QUX262276 RES262276:RET262276 ROO262276:ROP262276 RYK262276:RYL262276 SIG262276:SIH262276 SSC262276:SSD262276 TBY262276:TBZ262276 TLU262276:TLV262276 TVQ262276:TVR262276 UFM262276:UFN262276 UPI262276:UPJ262276 UZE262276:UZF262276 VJA262276:VJB262276 VSW262276:VSX262276 WCS262276:WCT262276 WMO262276:WMP262276 WWK262276:WWL262276 AA327812:AB327812 JY327812:JZ327812 TU327812:TV327812 ADQ327812:ADR327812 ANM327812:ANN327812 AXI327812:AXJ327812 BHE327812:BHF327812 BRA327812:BRB327812 CAW327812:CAX327812 CKS327812:CKT327812 CUO327812:CUP327812 DEK327812:DEL327812 DOG327812:DOH327812 DYC327812:DYD327812 EHY327812:EHZ327812 ERU327812:ERV327812 FBQ327812:FBR327812 FLM327812:FLN327812 FVI327812:FVJ327812 GFE327812:GFF327812 GPA327812:GPB327812 GYW327812:GYX327812 HIS327812:HIT327812 HSO327812:HSP327812 ICK327812:ICL327812 IMG327812:IMH327812 IWC327812:IWD327812 JFY327812:JFZ327812 JPU327812:JPV327812 JZQ327812:JZR327812 KJM327812:KJN327812 KTI327812:KTJ327812 LDE327812:LDF327812 LNA327812:LNB327812 LWW327812:LWX327812 MGS327812:MGT327812 MQO327812:MQP327812 NAK327812:NAL327812 NKG327812:NKH327812 NUC327812:NUD327812 ODY327812:ODZ327812 ONU327812:ONV327812 OXQ327812:OXR327812 PHM327812:PHN327812 PRI327812:PRJ327812 QBE327812:QBF327812 QLA327812:QLB327812 QUW327812:QUX327812 RES327812:RET327812 ROO327812:ROP327812 RYK327812:RYL327812 SIG327812:SIH327812 SSC327812:SSD327812 TBY327812:TBZ327812 TLU327812:TLV327812 TVQ327812:TVR327812 UFM327812:UFN327812 UPI327812:UPJ327812 UZE327812:UZF327812 VJA327812:VJB327812 VSW327812:VSX327812 WCS327812:WCT327812 WMO327812:WMP327812 WWK327812:WWL327812 AA393348:AB393348 JY393348:JZ393348 TU393348:TV393348 ADQ393348:ADR393348 ANM393348:ANN393348 AXI393348:AXJ393348 BHE393348:BHF393348 BRA393348:BRB393348 CAW393348:CAX393348 CKS393348:CKT393348 CUO393348:CUP393348 DEK393348:DEL393348 DOG393348:DOH393348 DYC393348:DYD393348 EHY393348:EHZ393348 ERU393348:ERV393348 FBQ393348:FBR393348 FLM393348:FLN393348 FVI393348:FVJ393348 GFE393348:GFF393348 GPA393348:GPB393348 GYW393348:GYX393348 HIS393348:HIT393348 HSO393348:HSP393348 ICK393348:ICL393348 IMG393348:IMH393348 IWC393348:IWD393348 JFY393348:JFZ393348 JPU393348:JPV393348 JZQ393348:JZR393348 KJM393348:KJN393348 KTI393348:KTJ393348 LDE393348:LDF393348 LNA393348:LNB393348 LWW393348:LWX393348 MGS393348:MGT393348 MQO393348:MQP393348 NAK393348:NAL393348 NKG393348:NKH393348 NUC393348:NUD393348 ODY393348:ODZ393348 ONU393348:ONV393348 OXQ393348:OXR393348 PHM393348:PHN393348 PRI393348:PRJ393348 QBE393348:QBF393348 QLA393348:QLB393348 QUW393348:QUX393348 RES393348:RET393348 ROO393348:ROP393348 RYK393348:RYL393348 SIG393348:SIH393348 SSC393348:SSD393348 TBY393348:TBZ393348 TLU393348:TLV393348 TVQ393348:TVR393348 UFM393348:UFN393348 UPI393348:UPJ393348 UZE393348:UZF393348 VJA393348:VJB393348 VSW393348:VSX393348 WCS393348:WCT393348 WMO393348:WMP393348 WWK393348:WWL393348 AA458884:AB458884 JY458884:JZ458884 TU458884:TV458884 ADQ458884:ADR458884 ANM458884:ANN458884 AXI458884:AXJ458884 BHE458884:BHF458884 BRA458884:BRB458884 CAW458884:CAX458884 CKS458884:CKT458884 CUO458884:CUP458884 DEK458884:DEL458884 DOG458884:DOH458884 DYC458884:DYD458884 EHY458884:EHZ458884 ERU458884:ERV458884 FBQ458884:FBR458884 FLM458884:FLN458884 FVI458884:FVJ458884 GFE458884:GFF458884 GPA458884:GPB458884 GYW458884:GYX458884 HIS458884:HIT458884 HSO458884:HSP458884 ICK458884:ICL458884 IMG458884:IMH458884 IWC458884:IWD458884 JFY458884:JFZ458884 JPU458884:JPV458884 JZQ458884:JZR458884 KJM458884:KJN458884 KTI458884:KTJ458884 LDE458884:LDF458884 LNA458884:LNB458884 LWW458884:LWX458884 MGS458884:MGT458884 MQO458884:MQP458884 NAK458884:NAL458884 NKG458884:NKH458884 NUC458884:NUD458884 ODY458884:ODZ458884 ONU458884:ONV458884 OXQ458884:OXR458884 PHM458884:PHN458884 PRI458884:PRJ458884 QBE458884:QBF458884 QLA458884:QLB458884 QUW458884:QUX458884 RES458884:RET458884 ROO458884:ROP458884 RYK458884:RYL458884 SIG458884:SIH458884 SSC458884:SSD458884 TBY458884:TBZ458884 TLU458884:TLV458884 TVQ458884:TVR458884 UFM458884:UFN458884 UPI458884:UPJ458884 UZE458884:UZF458884 VJA458884:VJB458884 VSW458884:VSX458884 WCS458884:WCT458884 WMO458884:WMP458884 WWK458884:WWL458884 AA524420:AB524420 JY524420:JZ524420 TU524420:TV524420 ADQ524420:ADR524420 ANM524420:ANN524420 AXI524420:AXJ524420 BHE524420:BHF524420 BRA524420:BRB524420 CAW524420:CAX524420 CKS524420:CKT524420 CUO524420:CUP524420 DEK524420:DEL524420 DOG524420:DOH524420 DYC524420:DYD524420 EHY524420:EHZ524420 ERU524420:ERV524420 FBQ524420:FBR524420 FLM524420:FLN524420 FVI524420:FVJ524420 GFE524420:GFF524420 GPA524420:GPB524420 GYW524420:GYX524420 HIS524420:HIT524420 HSO524420:HSP524420 ICK524420:ICL524420 IMG524420:IMH524420 IWC524420:IWD524420 JFY524420:JFZ524420 JPU524420:JPV524420 JZQ524420:JZR524420 KJM524420:KJN524420 KTI524420:KTJ524420 LDE524420:LDF524420 LNA524420:LNB524420 LWW524420:LWX524420 MGS524420:MGT524420 MQO524420:MQP524420 NAK524420:NAL524420 NKG524420:NKH524420 NUC524420:NUD524420 ODY524420:ODZ524420 ONU524420:ONV524420 OXQ524420:OXR524420 PHM524420:PHN524420 PRI524420:PRJ524420 QBE524420:QBF524420 QLA524420:QLB524420 QUW524420:QUX524420 RES524420:RET524420 ROO524420:ROP524420 RYK524420:RYL524420 SIG524420:SIH524420 SSC524420:SSD524420 TBY524420:TBZ524420 TLU524420:TLV524420 TVQ524420:TVR524420 UFM524420:UFN524420 UPI524420:UPJ524420 UZE524420:UZF524420 VJA524420:VJB524420 VSW524420:VSX524420 WCS524420:WCT524420 WMO524420:WMP524420 WWK524420:WWL524420 AA589956:AB589956 JY589956:JZ589956 TU589956:TV589956 ADQ589956:ADR589956 ANM589956:ANN589956 AXI589956:AXJ589956 BHE589956:BHF589956 BRA589956:BRB589956 CAW589956:CAX589956 CKS589956:CKT589956 CUO589956:CUP589956 DEK589956:DEL589956 DOG589956:DOH589956 DYC589956:DYD589956 EHY589956:EHZ589956 ERU589956:ERV589956 FBQ589956:FBR589956 FLM589956:FLN589956 FVI589956:FVJ589956 GFE589956:GFF589956 GPA589956:GPB589956 GYW589956:GYX589956 HIS589956:HIT589956 HSO589956:HSP589956 ICK589956:ICL589956 IMG589956:IMH589956 IWC589956:IWD589956 JFY589956:JFZ589956 JPU589956:JPV589956 JZQ589956:JZR589956 KJM589956:KJN589956 KTI589956:KTJ589956 LDE589956:LDF589956 LNA589956:LNB589956 LWW589956:LWX589956 MGS589956:MGT589956 MQO589956:MQP589956 NAK589956:NAL589956 NKG589956:NKH589956 NUC589956:NUD589956 ODY589956:ODZ589956 ONU589956:ONV589956 OXQ589956:OXR589956 PHM589956:PHN589956 PRI589956:PRJ589956 QBE589956:QBF589956 QLA589956:QLB589956 QUW589956:QUX589956 RES589956:RET589956 ROO589956:ROP589956 RYK589956:RYL589956 SIG589956:SIH589956 SSC589956:SSD589956 TBY589956:TBZ589956 TLU589956:TLV589956 TVQ589956:TVR589956 UFM589956:UFN589956 UPI589956:UPJ589956 UZE589956:UZF589956 VJA589956:VJB589956 VSW589956:VSX589956 WCS589956:WCT589956 WMO589956:WMP589956 WWK589956:WWL589956 AA655492:AB655492 JY655492:JZ655492 TU655492:TV655492 ADQ655492:ADR655492 ANM655492:ANN655492 AXI655492:AXJ655492 BHE655492:BHF655492 BRA655492:BRB655492 CAW655492:CAX655492 CKS655492:CKT655492 CUO655492:CUP655492 DEK655492:DEL655492 DOG655492:DOH655492 DYC655492:DYD655492 EHY655492:EHZ655492 ERU655492:ERV655492 FBQ655492:FBR655492 FLM655492:FLN655492 FVI655492:FVJ655492 GFE655492:GFF655492 GPA655492:GPB655492 GYW655492:GYX655492 HIS655492:HIT655492 HSO655492:HSP655492 ICK655492:ICL655492 IMG655492:IMH655492 IWC655492:IWD655492 JFY655492:JFZ655492 JPU655492:JPV655492 JZQ655492:JZR655492 KJM655492:KJN655492 KTI655492:KTJ655492 LDE655492:LDF655492 LNA655492:LNB655492 LWW655492:LWX655492 MGS655492:MGT655492 MQO655492:MQP655492 NAK655492:NAL655492 NKG655492:NKH655492 NUC655492:NUD655492 ODY655492:ODZ655492 ONU655492:ONV655492 OXQ655492:OXR655492 PHM655492:PHN655492 PRI655492:PRJ655492 QBE655492:QBF655492 QLA655492:QLB655492 QUW655492:QUX655492 RES655492:RET655492 ROO655492:ROP655492 RYK655492:RYL655492 SIG655492:SIH655492 SSC655492:SSD655492 TBY655492:TBZ655492 TLU655492:TLV655492 TVQ655492:TVR655492 UFM655492:UFN655492 UPI655492:UPJ655492 UZE655492:UZF655492 VJA655492:VJB655492 VSW655492:VSX655492 WCS655492:WCT655492 WMO655492:WMP655492 WWK655492:WWL655492 AA721028:AB721028 JY721028:JZ721028 TU721028:TV721028 ADQ721028:ADR721028 ANM721028:ANN721028 AXI721028:AXJ721028 BHE721028:BHF721028 BRA721028:BRB721028 CAW721028:CAX721028 CKS721028:CKT721028 CUO721028:CUP721028 DEK721028:DEL721028 DOG721028:DOH721028 DYC721028:DYD721028 EHY721028:EHZ721028 ERU721028:ERV721028 FBQ721028:FBR721028 FLM721028:FLN721028 FVI721028:FVJ721028 GFE721028:GFF721028 GPA721028:GPB721028 GYW721028:GYX721028 HIS721028:HIT721028 HSO721028:HSP721028 ICK721028:ICL721028 IMG721028:IMH721028 IWC721028:IWD721028 JFY721028:JFZ721028 JPU721028:JPV721028 JZQ721028:JZR721028 KJM721028:KJN721028 KTI721028:KTJ721028 LDE721028:LDF721028 LNA721028:LNB721028 LWW721028:LWX721028 MGS721028:MGT721028 MQO721028:MQP721028 NAK721028:NAL721028 NKG721028:NKH721028 NUC721028:NUD721028 ODY721028:ODZ721028 ONU721028:ONV721028 OXQ721028:OXR721028 PHM721028:PHN721028 PRI721028:PRJ721028 QBE721028:QBF721028 QLA721028:QLB721028 QUW721028:QUX721028 RES721028:RET721028 ROO721028:ROP721028 RYK721028:RYL721028 SIG721028:SIH721028 SSC721028:SSD721028 TBY721028:TBZ721028 TLU721028:TLV721028 TVQ721028:TVR721028 UFM721028:UFN721028 UPI721028:UPJ721028 UZE721028:UZF721028 VJA721028:VJB721028 VSW721028:VSX721028 WCS721028:WCT721028 WMO721028:WMP721028 WWK721028:WWL721028 AA786564:AB786564 JY786564:JZ786564 TU786564:TV786564 ADQ786564:ADR786564 ANM786564:ANN786564 AXI786564:AXJ786564 BHE786564:BHF786564 BRA786564:BRB786564 CAW786564:CAX786564 CKS786564:CKT786564 CUO786564:CUP786564 DEK786564:DEL786564 DOG786564:DOH786564 DYC786564:DYD786564 EHY786564:EHZ786564 ERU786564:ERV786564 FBQ786564:FBR786564 FLM786564:FLN786564 FVI786564:FVJ786564 GFE786564:GFF786564 GPA786564:GPB786564 GYW786564:GYX786564 HIS786564:HIT786564 HSO786564:HSP786564 ICK786564:ICL786564 IMG786564:IMH786564 IWC786564:IWD786564 JFY786564:JFZ786564 JPU786564:JPV786564 JZQ786564:JZR786564 KJM786564:KJN786564 KTI786564:KTJ786564 LDE786564:LDF786564 LNA786564:LNB786564 LWW786564:LWX786564 MGS786564:MGT786564 MQO786564:MQP786564 NAK786564:NAL786564 NKG786564:NKH786564 NUC786564:NUD786564 ODY786564:ODZ786564 ONU786564:ONV786564 OXQ786564:OXR786564 PHM786564:PHN786564 PRI786564:PRJ786564 QBE786564:QBF786564 QLA786564:QLB786564 QUW786564:QUX786564 RES786564:RET786564 ROO786564:ROP786564 RYK786564:RYL786564 SIG786564:SIH786564 SSC786564:SSD786564 TBY786564:TBZ786564 TLU786564:TLV786564 TVQ786564:TVR786564 UFM786564:UFN786564 UPI786564:UPJ786564 UZE786564:UZF786564 VJA786564:VJB786564 VSW786564:VSX786564 WCS786564:WCT786564 WMO786564:WMP786564 WWK786564:WWL786564 AA852100:AB852100 JY852100:JZ852100 TU852100:TV852100 ADQ852100:ADR852100 ANM852100:ANN852100 AXI852100:AXJ852100 BHE852100:BHF852100 BRA852100:BRB852100 CAW852100:CAX852100 CKS852100:CKT852100 CUO852100:CUP852100 DEK852100:DEL852100 DOG852100:DOH852100 DYC852100:DYD852100 EHY852100:EHZ852100 ERU852100:ERV852100 FBQ852100:FBR852100 FLM852100:FLN852100 FVI852100:FVJ852100 GFE852100:GFF852100 GPA852100:GPB852100 GYW852100:GYX852100 HIS852100:HIT852100 HSO852100:HSP852100 ICK852100:ICL852100 IMG852100:IMH852100 IWC852100:IWD852100 JFY852100:JFZ852100 JPU852100:JPV852100 JZQ852100:JZR852100 KJM852100:KJN852100 KTI852100:KTJ852100 LDE852100:LDF852100 LNA852100:LNB852100 LWW852100:LWX852100 MGS852100:MGT852100 MQO852100:MQP852100 NAK852100:NAL852100 NKG852100:NKH852100 NUC852100:NUD852100 ODY852100:ODZ852100 ONU852100:ONV852100 OXQ852100:OXR852100 PHM852100:PHN852100 PRI852100:PRJ852100 QBE852100:QBF852100 QLA852100:QLB852100 QUW852100:QUX852100 RES852100:RET852100 ROO852100:ROP852100 RYK852100:RYL852100 SIG852100:SIH852100 SSC852100:SSD852100 TBY852100:TBZ852100 TLU852100:TLV852100 TVQ852100:TVR852100 UFM852100:UFN852100 UPI852100:UPJ852100 UZE852100:UZF852100 VJA852100:VJB852100 VSW852100:VSX852100 WCS852100:WCT852100 WMO852100:WMP852100 WWK852100:WWL852100 AA917636:AB917636 JY917636:JZ917636 TU917636:TV917636 ADQ917636:ADR917636 ANM917636:ANN917636 AXI917636:AXJ917636 BHE917636:BHF917636 BRA917636:BRB917636 CAW917636:CAX917636 CKS917636:CKT917636 CUO917636:CUP917636 DEK917636:DEL917636 DOG917636:DOH917636 DYC917636:DYD917636 EHY917636:EHZ917636 ERU917636:ERV917636 FBQ917636:FBR917636 FLM917636:FLN917636 FVI917636:FVJ917636 GFE917636:GFF917636 GPA917636:GPB917636 GYW917636:GYX917636 HIS917636:HIT917636 HSO917636:HSP917636 ICK917636:ICL917636 IMG917636:IMH917636 IWC917636:IWD917636 JFY917636:JFZ917636 JPU917636:JPV917636 JZQ917636:JZR917636 KJM917636:KJN917636 KTI917636:KTJ917636 LDE917636:LDF917636 LNA917636:LNB917636 LWW917636:LWX917636 MGS917636:MGT917636 MQO917636:MQP917636 NAK917636:NAL917636 NKG917636:NKH917636 NUC917636:NUD917636 ODY917636:ODZ917636 ONU917636:ONV917636 OXQ917636:OXR917636 PHM917636:PHN917636 PRI917636:PRJ917636 QBE917636:QBF917636 QLA917636:QLB917636 QUW917636:QUX917636 RES917636:RET917636 ROO917636:ROP917636 RYK917636:RYL917636 SIG917636:SIH917636 SSC917636:SSD917636 TBY917636:TBZ917636 TLU917636:TLV917636 TVQ917636:TVR917636 UFM917636:UFN917636 UPI917636:UPJ917636 UZE917636:UZF917636 VJA917636:VJB917636 VSW917636:VSX917636 WCS917636:WCT917636 WMO917636:WMP917636 WWK917636:WWL917636 AA983172:AB983172 JY983172:JZ983172 TU983172:TV983172 ADQ983172:ADR983172 ANM983172:ANN983172 AXI983172:AXJ983172 BHE983172:BHF983172 BRA983172:BRB983172 CAW983172:CAX983172 CKS983172:CKT983172 CUO983172:CUP983172 DEK983172:DEL983172 DOG983172:DOH983172 DYC983172:DYD983172 EHY983172:EHZ983172 ERU983172:ERV983172 FBQ983172:FBR983172 FLM983172:FLN983172 FVI983172:FVJ983172 GFE983172:GFF983172 GPA983172:GPB983172 GYW983172:GYX983172 HIS983172:HIT983172 HSO983172:HSP983172 ICK983172:ICL983172 IMG983172:IMH983172 IWC983172:IWD983172 JFY983172:JFZ983172 JPU983172:JPV983172 JZQ983172:JZR983172 KJM983172:KJN983172 KTI983172:KTJ983172 LDE983172:LDF983172 LNA983172:LNB983172 LWW983172:LWX983172 MGS983172:MGT983172 MQO983172:MQP983172 NAK983172:NAL983172 NKG983172:NKH983172 NUC983172:NUD983172 ODY983172:ODZ983172 ONU983172:ONV983172 OXQ983172:OXR983172 PHM983172:PHN983172 PRI983172:PRJ983172 QBE983172:QBF983172 QLA983172:QLB983172 QUW983172:QUX983172 RES983172:RET983172 ROO983172:ROP983172 RYK983172:RYL983172 SIG983172:SIH983172 SSC983172:SSD983172 TBY983172:TBZ983172 TLU983172:TLV983172 TVQ983172:TVR983172 UFM983172:UFN983172 UPI983172:UPJ983172 UZE983172:UZF983172 VJA983172:VJB983172 VSW983172:VSX983172 WCS983172:WCT983172 WMO983172:WMP983172 WWK983172:WWL983172"/>
    <dataValidation type="list" allowBlank="1" showInputMessage="1" showErrorMessage="1" error="Motivo não listado. Escolher &quot;Outro&quot; e especificar." prompt="Escolha a opção para o não lançar efluente líquido no ano base." sqref="WVP983191:WWE983191 WLT983191:WMI983191 WBX983191:WCM983191 VSB983191:VSQ983191 VIF983191:VIU983191 UYJ983191:UYY983191 UON983191:UPC983191 UER983191:UFG983191 TUV983191:TVK983191 TKZ983191:TLO983191 TBD983191:TBS983191 SRH983191:SRW983191 SHL983191:SIA983191 RXP983191:RYE983191 RNT983191:ROI983191 RDX983191:REM983191 QUB983191:QUQ983191 QKF983191:QKU983191 QAJ983191:QAY983191 PQN983191:PRC983191 PGR983191:PHG983191 OWV983191:OXK983191 OMZ983191:ONO983191 ODD983191:ODS983191 NTH983191:NTW983191 NJL983191:NKA983191 MZP983191:NAE983191 MPT983191:MQI983191 MFX983191:MGM983191 LWB983191:LWQ983191 LMF983191:LMU983191 LCJ983191:LCY983191 KSN983191:KTC983191 KIR983191:KJG983191 JYV983191:JZK983191 JOZ983191:JPO983191 JFD983191:JFS983191 IVH983191:IVW983191 ILL983191:IMA983191 IBP983191:ICE983191 HRT983191:HSI983191 HHX983191:HIM983191 GYB983191:GYQ983191 GOF983191:GOU983191 GEJ983191:GEY983191 FUN983191:FVC983191 FKR983191:FLG983191 FAV983191:FBK983191 EQZ983191:ERO983191 EHD983191:EHS983191 DXH983191:DXW983191 DNL983191:DOA983191 DDP983191:DEE983191 CTT983191:CUI983191 CJX983191:CKM983191 CAB983191:CAQ983191 BQF983191:BQU983191 BGJ983191:BGY983191 AWN983191:AXC983191 AMR983191:ANG983191 ACV983191:ADK983191 SZ983191:TO983191 JD983191:JS983191 F983191:U983191 WVP917655:WWE917655 WLT917655:WMI917655 WBX917655:WCM917655 VSB917655:VSQ917655 VIF917655:VIU917655 UYJ917655:UYY917655 UON917655:UPC917655 UER917655:UFG917655 TUV917655:TVK917655 TKZ917655:TLO917655 TBD917655:TBS917655 SRH917655:SRW917655 SHL917655:SIA917655 RXP917655:RYE917655 RNT917655:ROI917655 RDX917655:REM917655 QUB917655:QUQ917655 QKF917655:QKU917655 QAJ917655:QAY917655 PQN917655:PRC917655 PGR917655:PHG917655 OWV917655:OXK917655 OMZ917655:ONO917655 ODD917655:ODS917655 NTH917655:NTW917655 NJL917655:NKA917655 MZP917655:NAE917655 MPT917655:MQI917655 MFX917655:MGM917655 LWB917655:LWQ917655 LMF917655:LMU917655 LCJ917655:LCY917655 KSN917655:KTC917655 KIR917655:KJG917655 JYV917655:JZK917655 JOZ917655:JPO917655 JFD917655:JFS917655 IVH917655:IVW917655 ILL917655:IMA917655 IBP917655:ICE917655 HRT917655:HSI917655 HHX917655:HIM917655 GYB917655:GYQ917655 GOF917655:GOU917655 GEJ917655:GEY917655 FUN917655:FVC917655 FKR917655:FLG917655 FAV917655:FBK917655 EQZ917655:ERO917655 EHD917655:EHS917655 DXH917655:DXW917655 DNL917655:DOA917655 DDP917655:DEE917655 CTT917655:CUI917655 CJX917655:CKM917655 CAB917655:CAQ917655 BQF917655:BQU917655 BGJ917655:BGY917655 AWN917655:AXC917655 AMR917655:ANG917655 ACV917655:ADK917655 SZ917655:TO917655 JD917655:JS917655 F917655:U917655 WVP852119:WWE852119 WLT852119:WMI852119 WBX852119:WCM852119 VSB852119:VSQ852119 VIF852119:VIU852119 UYJ852119:UYY852119 UON852119:UPC852119 UER852119:UFG852119 TUV852119:TVK852119 TKZ852119:TLO852119 TBD852119:TBS852119 SRH852119:SRW852119 SHL852119:SIA852119 RXP852119:RYE852119 RNT852119:ROI852119 RDX852119:REM852119 QUB852119:QUQ852119 QKF852119:QKU852119 QAJ852119:QAY852119 PQN852119:PRC852119 PGR852119:PHG852119 OWV852119:OXK852119 OMZ852119:ONO852119 ODD852119:ODS852119 NTH852119:NTW852119 NJL852119:NKA852119 MZP852119:NAE852119 MPT852119:MQI852119 MFX852119:MGM852119 LWB852119:LWQ852119 LMF852119:LMU852119 LCJ852119:LCY852119 KSN852119:KTC852119 KIR852119:KJG852119 JYV852119:JZK852119 JOZ852119:JPO852119 JFD852119:JFS852119 IVH852119:IVW852119 ILL852119:IMA852119 IBP852119:ICE852119 HRT852119:HSI852119 HHX852119:HIM852119 GYB852119:GYQ852119 GOF852119:GOU852119 GEJ852119:GEY852119 FUN852119:FVC852119 FKR852119:FLG852119 FAV852119:FBK852119 EQZ852119:ERO852119 EHD852119:EHS852119 DXH852119:DXW852119 DNL852119:DOA852119 DDP852119:DEE852119 CTT852119:CUI852119 CJX852119:CKM852119 CAB852119:CAQ852119 BQF852119:BQU852119 BGJ852119:BGY852119 AWN852119:AXC852119 AMR852119:ANG852119 ACV852119:ADK852119 SZ852119:TO852119 JD852119:JS852119 F852119:U852119 WVP786583:WWE786583 WLT786583:WMI786583 WBX786583:WCM786583 VSB786583:VSQ786583 VIF786583:VIU786583 UYJ786583:UYY786583 UON786583:UPC786583 UER786583:UFG786583 TUV786583:TVK786583 TKZ786583:TLO786583 TBD786583:TBS786583 SRH786583:SRW786583 SHL786583:SIA786583 RXP786583:RYE786583 RNT786583:ROI786583 RDX786583:REM786583 QUB786583:QUQ786583 QKF786583:QKU786583 QAJ786583:QAY786583 PQN786583:PRC786583 PGR786583:PHG786583 OWV786583:OXK786583 OMZ786583:ONO786583 ODD786583:ODS786583 NTH786583:NTW786583 NJL786583:NKA786583 MZP786583:NAE786583 MPT786583:MQI786583 MFX786583:MGM786583 LWB786583:LWQ786583 LMF786583:LMU786583 LCJ786583:LCY786583 KSN786583:KTC786583 KIR786583:KJG786583 JYV786583:JZK786583 JOZ786583:JPO786583 JFD786583:JFS786583 IVH786583:IVW786583 ILL786583:IMA786583 IBP786583:ICE786583 HRT786583:HSI786583 HHX786583:HIM786583 GYB786583:GYQ786583 GOF786583:GOU786583 GEJ786583:GEY786583 FUN786583:FVC786583 FKR786583:FLG786583 FAV786583:FBK786583 EQZ786583:ERO786583 EHD786583:EHS786583 DXH786583:DXW786583 DNL786583:DOA786583 DDP786583:DEE786583 CTT786583:CUI786583 CJX786583:CKM786583 CAB786583:CAQ786583 BQF786583:BQU786583 BGJ786583:BGY786583 AWN786583:AXC786583 AMR786583:ANG786583 ACV786583:ADK786583 SZ786583:TO786583 JD786583:JS786583 F786583:U786583 WVP721047:WWE721047 WLT721047:WMI721047 WBX721047:WCM721047 VSB721047:VSQ721047 VIF721047:VIU721047 UYJ721047:UYY721047 UON721047:UPC721047 UER721047:UFG721047 TUV721047:TVK721047 TKZ721047:TLO721047 TBD721047:TBS721047 SRH721047:SRW721047 SHL721047:SIA721047 RXP721047:RYE721047 RNT721047:ROI721047 RDX721047:REM721047 QUB721047:QUQ721047 QKF721047:QKU721047 QAJ721047:QAY721047 PQN721047:PRC721047 PGR721047:PHG721047 OWV721047:OXK721047 OMZ721047:ONO721047 ODD721047:ODS721047 NTH721047:NTW721047 NJL721047:NKA721047 MZP721047:NAE721047 MPT721047:MQI721047 MFX721047:MGM721047 LWB721047:LWQ721047 LMF721047:LMU721047 LCJ721047:LCY721047 KSN721047:KTC721047 KIR721047:KJG721047 JYV721047:JZK721047 JOZ721047:JPO721047 JFD721047:JFS721047 IVH721047:IVW721047 ILL721047:IMA721047 IBP721047:ICE721047 HRT721047:HSI721047 HHX721047:HIM721047 GYB721047:GYQ721047 GOF721047:GOU721047 GEJ721047:GEY721047 FUN721047:FVC721047 FKR721047:FLG721047 FAV721047:FBK721047 EQZ721047:ERO721047 EHD721047:EHS721047 DXH721047:DXW721047 DNL721047:DOA721047 DDP721047:DEE721047 CTT721047:CUI721047 CJX721047:CKM721047 CAB721047:CAQ721047 BQF721047:BQU721047 BGJ721047:BGY721047 AWN721047:AXC721047 AMR721047:ANG721047 ACV721047:ADK721047 SZ721047:TO721047 JD721047:JS721047 F721047:U721047 WVP655511:WWE655511 WLT655511:WMI655511 WBX655511:WCM655511 VSB655511:VSQ655511 VIF655511:VIU655511 UYJ655511:UYY655511 UON655511:UPC655511 UER655511:UFG655511 TUV655511:TVK655511 TKZ655511:TLO655511 TBD655511:TBS655511 SRH655511:SRW655511 SHL655511:SIA655511 RXP655511:RYE655511 RNT655511:ROI655511 RDX655511:REM655511 QUB655511:QUQ655511 QKF655511:QKU655511 QAJ655511:QAY655511 PQN655511:PRC655511 PGR655511:PHG655511 OWV655511:OXK655511 OMZ655511:ONO655511 ODD655511:ODS655511 NTH655511:NTW655511 NJL655511:NKA655511 MZP655511:NAE655511 MPT655511:MQI655511 MFX655511:MGM655511 LWB655511:LWQ655511 LMF655511:LMU655511 LCJ655511:LCY655511 KSN655511:KTC655511 KIR655511:KJG655511 JYV655511:JZK655511 JOZ655511:JPO655511 JFD655511:JFS655511 IVH655511:IVW655511 ILL655511:IMA655511 IBP655511:ICE655511 HRT655511:HSI655511 HHX655511:HIM655511 GYB655511:GYQ655511 GOF655511:GOU655511 GEJ655511:GEY655511 FUN655511:FVC655511 FKR655511:FLG655511 FAV655511:FBK655511 EQZ655511:ERO655511 EHD655511:EHS655511 DXH655511:DXW655511 DNL655511:DOA655511 DDP655511:DEE655511 CTT655511:CUI655511 CJX655511:CKM655511 CAB655511:CAQ655511 BQF655511:BQU655511 BGJ655511:BGY655511 AWN655511:AXC655511 AMR655511:ANG655511 ACV655511:ADK655511 SZ655511:TO655511 JD655511:JS655511 F655511:U655511 WVP589975:WWE589975 WLT589975:WMI589975 WBX589975:WCM589975 VSB589975:VSQ589975 VIF589975:VIU589975 UYJ589975:UYY589975 UON589975:UPC589975 UER589975:UFG589975 TUV589975:TVK589975 TKZ589975:TLO589975 TBD589975:TBS589975 SRH589975:SRW589975 SHL589975:SIA589975 RXP589975:RYE589975 RNT589975:ROI589975 RDX589975:REM589975 QUB589975:QUQ589975 QKF589975:QKU589975 QAJ589975:QAY589975 PQN589975:PRC589975 PGR589975:PHG589975 OWV589975:OXK589975 OMZ589975:ONO589975 ODD589975:ODS589975 NTH589975:NTW589975 NJL589975:NKA589975 MZP589975:NAE589975 MPT589975:MQI589975 MFX589975:MGM589975 LWB589975:LWQ589975 LMF589975:LMU589975 LCJ589975:LCY589975 KSN589975:KTC589975 KIR589975:KJG589975 JYV589975:JZK589975 JOZ589975:JPO589975 JFD589975:JFS589975 IVH589975:IVW589975 ILL589975:IMA589975 IBP589975:ICE589975 HRT589975:HSI589975 HHX589975:HIM589975 GYB589975:GYQ589975 GOF589975:GOU589975 GEJ589975:GEY589975 FUN589975:FVC589975 FKR589975:FLG589975 FAV589975:FBK589975 EQZ589975:ERO589975 EHD589975:EHS589975 DXH589975:DXW589975 DNL589975:DOA589975 DDP589975:DEE589975 CTT589975:CUI589975 CJX589975:CKM589975 CAB589975:CAQ589975 BQF589975:BQU589975 BGJ589975:BGY589975 AWN589975:AXC589975 AMR589975:ANG589975 ACV589975:ADK589975 SZ589975:TO589975 JD589975:JS589975 F589975:U589975 WVP524439:WWE524439 WLT524439:WMI524439 WBX524439:WCM524439 VSB524439:VSQ524439 VIF524439:VIU524439 UYJ524439:UYY524439 UON524439:UPC524439 UER524439:UFG524439 TUV524439:TVK524439 TKZ524439:TLO524439 TBD524439:TBS524439 SRH524439:SRW524439 SHL524439:SIA524439 RXP524439:RYE524439 RNT524439:ROI524439 RDX524439:REM524439 QUB524439:QUQ524439 QKF524439:QKU524439 QAJ524439:QAY524439 PQN524439:PRC524439 PGR524439:PHG524439 OWV524439:OXK524439 OMZ524439:ONO524439 ODD524439:ODS524439 NTH524439:NTW524439 NJL524439:NKA524439 MZP524439:NAE524439 MPT524439:MQI524439 MFX524439:MGM524439 LWB524439:LWQ524439 LMF524439:LMU524439 LCJ524439:LCY524439 KSN524439:KTC524439 KIR524439:KJG524439 JYV524439:JZK524439 JOZ524439:JPO524439 JFD524439:JFS524439 IVH524439:IVW524439 ILL524439:IMA524439 IBP524439:ICE524439 HRT524439:HSI524439 HHX524439:HIM524439 GYB524439:GYQ524439 GOF524439:GOU524439 GEJ524439:GEY524439 FUN524439:FVC524439 FKR524439:FLG524439 FAV524439:FBK524439 EQZ524439:ERO524439 EHD524439:EHS524439 DXH524439:DXW524439 DNL524439:DOA524439 DDP524439:DEE524439 CTT524439:CUI524439 CJX524439:CKM524439 CAB524439:CAQ524439 BQF524439:BQU524439 BGJ524439:BGY524439 AWN524439:AXC524439 AMR524439:ANG524439 ACV524439:ADK524439 SZ524439:TO524439 JD524439:JS524439 F524439:U524439 WVP458903:WWE458903 WLT458903:WMI458903 WBX458903:WCM458903 VSB458903:VSQ458903 VIF458903:VIU458903 UYJ458903:UYY458903 UON458903:UPC458903 UER458903:UFG458903 TUV458903:TVK458903 TKZ458903:TLO458903 TBD458903:TBS458903 SRH458903:SRW458903 SHL458903:SIA458903 RXP458903:RYE458903 RNT458903:ROI458903 RDX458903:REM458903 QUB458903:QUQ458903 QKF458903:QKU458903 QAJ458903:QAY458903 PQN458903:PRC458903 PGR458903:PHG458903 OWV458903:OXK458903 OMZ458903:ONO458903 ODD458903:ODS458903 NTH458903:NTW458903 NJL458903:NKA458903 MZP458903:NAE458903 MPT458903:MQI458903 MFX458903:MGM458903 LWB458903:LWQ458903 LMF458903:LMU458903 LCJ458903:LCY458903 KSN458903:KTC458903 KIR458903:KJG458903 JYV458903:JZK458903 JOZ458903:JPO458903 JFD458903:JFS458903 IVH458903:IVW458903 ILL458903:IMA458903 IBP458903:ICE458903 HRT458903:HSI458903 HHX458903:HIM458903 GYB458903:GYQ458903 GOF458903:GOU458903 GEJ458903:GEY458903 FUN458903:FVC458903 FKR458903:FLG458903 FAV458903:FBK458903 EQZ458903:ERO458903 EHD458903:EHS458903 DXH458903:DXW458903 DNL458903:DOA458903 DDP458903:DEE458903 CTT458903:CUI458903 CJX458903:CKM458903 CAB458903:CAQ458903 BQF458903:BQU458903 BGJ458903:BGY458903 AWN458903:AXC458903 AMR458903:ANG458903 ACV458903:ADK458903 SZ458903:TO458903 JD458903:JS458903 F458903:U458903 WVP393367:WWE393367 WLT393367:WMI393367 WBX393367:WCM393367 VSB393367:VSQ393367 VIF393367:VIU393367 UYJ393367:UYY393367 UON393367:UPC393367 UER393367:UFG393367 TUV393367:TVK393367 TKZ393367:TLO393367 TBD393367:TBS393367 SRH393367:SRW393367 SHL393367:SIA393367 RXP393367:RYE393367 RNT393367:ROI393367 RDX393367:REM393367 QUB393367:QUQ393367 QKF393367:QKU393367 QAJ393367:QAY393367 PQN393367:PRC393367 PGR393367:PHG393367 OWV393367:OXK393367 OMZ393367:ONO393367 ODD393367:ODS393367 NTH393367:NTW393367 NJL393367:NKA393367 MZP393367:NAE393367 MPT393367:MQI393367 MFX393367:MGM393367 LWB393367:LWQ393367 LMF393367:LMU393367 LCJ393367:LCY393367 KSN393367:KTC393367 KIR393367:KJG393367 JYV393367:JZK393367 JOZ393367:JPO393367 JFD393367:JFS393367 IVH393367:IVW393367 ILL393367:IMA393367 IBP393367:ICE393367 HRT393367:HSI393367 HHX393367:HIM393367 GYB393367:GYQ393367 GOF393367:GOU393367 GEJ393367:GEY393367 FUN393367:FVC393367 FKR393367:FLG393367 FAV393367:FBK393367 EQZ393367:ERO393367 EHD393367:EHS393367 DXH393367:DXW393367 DNL393367:DOA393367 DDP393367:DEE393367 CTT393367:CUI393367 CJX393367:CKM393367 CAB393367:CAQ393367 BQF393367:BQU393367 BGJ393367:BGY393367 AWN393367:AXC393367 AMR393367:ANG393367 ACV393367:ADK393367 SZ393367:TO393367 JD393367:JS393367 F393367:U393367 WVP327831:WWE327831 WLT327831:WMI327831 WBX327831:WCM327831 VSB327831:VSQ327831 VIF327831:VIU327831 UYJ327831:UYY327831 UON327831:UPC327831 UER327831:UFG327831 TUV327831:TVK327831 TKZ327831:TLO327831 TBD327831:TBS327831 SRH327831:SRW327831 SHL327831:SIA327831 RXP327831:RYE327831 RNT327831:ROI327831 RDX327831:REM327831 QUB327831:QUQ327831 QKF327831:QKU327831 QAJ327831:QAY327831 PQN327831:PRC327831 PGR327831:PHG327831 OWV327831:OXK327831 OMZ327831:ONO327831 ODD327831:ODS327831 NTH327831:NTW327831 NJL327831:NKA327831 MZP327831:NAE327831 MPT327831:MQI327831 MFX327831:MGM327831 LWB327831:LWQ327831 LMF327831:LMU327831 LCJ327831:LCY327831 KSN327831:KTC327831 KIR327831:KJG327831 JYV327831:JZK327831 JOZ327831:JPO327831 JFD327831:JFS327831 IVH327831:IVW327831 ILL327831:IMA327831 IBP327831:ICE327831 HRT327831:HSI327831 HHX327831:HIM327831 GYB327831:GYQ327831 GOF327831:GOU327831 GEJ327831:GEY327831 FUN327831:FVC327831 FKR327831:FLG327831 FAV327831:FBK327831 EQZ327831:ERO327831 EHD327831:EHS327831 DXH327831:DXW327831 DNL327831:DOA327831 DDP327831:DEE327831 CTT327831:CUI327831 CJX327831:CKM327831 CAB327831:CAQ327831 BQF327831:BQU327831 BGJ327831:BGY327831 AWN327831:AXC327831 AMR327831:ANG327831 ACV327831:ADK327831 SZ327831:TO327831 JD327831:JS327831 F327831:U327831 WVP262295:WWE262295 WLT262295:WMI262295 WBX262295:WCM262295 VSB262295:VSQ262295 VIF262295:VIU262295 UYJ262295:UYY262295 UON262295:UPC262295 UER262295:UFG262295 TUV262295:TVK262295 TKZ262295:TLO262295 TBD262295:TBS262295 SRH262295:SRW262295 SHL262295:SIA262295 RXP262295:RYE262295 RNT262295:ROI262295 RDX262295:REM262295 QUB262295:QUQ262295 QKF262295:QKU262295 QAJ262295:QAY262295 PQN262295:PRC262295 PGR262295:PHG262295 OWV262295:OXK262295 OMZ262295:ONO262295 ODD262295:ODS262295 NTH262295:NTW262295 NJL262295:NKA262295 MZP262295:NAE262295 MPT262295:MQI262295 MFX262295:MGM262295 LWB262295:LWQ262295 LMF262295:LMU262295 LCJ262295:LCY262295 KSN262295:KTC262295 KIR262295:KJG262295 JYV262295:JZK262295 JOZ262295:JPO262295 JFD262295:JFS262295 IVH262295:IVW262295 ILL262295:IMA262295 IBP262295:ICE262295 HRT262295:HSI262295 HHX262295:HIM262295 GYB262295:GYQ262295 GOF262295:GOU262295 GEJ262295:GEY262295 FUN262295:FVC262295 FKR262295:FLG262295 FAV262295:FBK262295 EQZ262295:ERO262295 EHD262295:EHS262295 DXH262295:DXW262295 DNL262295:DOA262295 DDP262295:DEE262295 CTT262295:CUI262295 CJX262295:CKM262295 CAB262295:CAQ262295 BQF262295:BQU262295 BGJ262295:BGY262295 AWN262295:AXC262295 AMR262295:ANG262295 ACV262295:ADK262295 SZ262295:TO262295 JD262295:JS262295 F262295:U262295 WVP196759:WWE196759 WLT196759:WMI196759 WBX196759:WCM196759 VSB196759:VSQ196759 VIF196759:VIU196759 UYJ196759:UYY196759 UON196759:UPC196759 UER196759:UFG196759 TUV196759:TVK196759 TKZ196759:TLO196759 TBD196759:TBS196759 SRH196759:SRW196759 SHL196759:SIA196759 RXP196759:RYE196759 RNT196759:ROI196759 RDX196759:REM196759 QUB196759:QUQ196759 QKF196759:QKU196759 QAJ196759:QAY196759 PQN196759:PRC196759 PGR196759:PHG196759 OWV196759:OXK196759 OMZ196759:ONO196759 ODD196759:ODS196759 NTH196759:NTW196759 NJL196759:NKA196759 MZP196759:NAE196759 MPT196759:MQI196759 MFX196759:MGM196759 LWB196759:LWQ196759 LMF196759:LMU196759 LCJ196759:LCY196759 KSN196759:KTC196759 KIR196759:KJG196759 JYV196759:JZK196759 JOZ196759:JPO196759 JFD196759:JFS196759 IVH196759:IVW196759 ILL196759:IMA196759 IBP196759:ICE196759 HRT196759:HSI196759 HHX196759:HIM196759 GYB196759:GYQ196759 GOF196759:GOU196759 GEJ196759:GEY196759 FUN196759:FVC196759 FKR196759:FLG196759 FAV196759:FBK196759 EQZ196759:ERO196759 EHD196759:EHS196759 DXH196759:DXW196759 DNL196759:DOA196759 DDP196759:DEE196759 CTT196759:CUI196759 CJX196759:CKM196759 CAB196759:CAQ196759 BQF196759:BQU196759 BGJ196759:BGY196759 AWN196759:AXC196759 AMR196759:ANG196759 ACV196759:ADK196759 SZ196759:TO196759 JD196759:JS196759 F196759:U196759 WVP131223:WWE131223 WLT131223:WMI131223 WBX131223:WCM131223 VSB131223:VSQ131223 VIF131223:VIU131223 UYJ131223:UYY131223 UON131223:UPC131223 UER131223:UFG131223 TUV131223:TVK131223 TKZ131223:TLO131223 TBD131223:TBS131223 SRH131223:SRW131223 SHL131223:SIA131223 RXP131223:RYE131223 RNT131223:ROI131223 RDX131223:REM131223 QUB131223:QUQ131223 QKF131223:QKU131223 QAJ131223:QAY131223 PQN131223:PRC131223 PGR131223:PHG131223 OWV131223:OXK131223 OMZ131223:ONO131223 ODD131223:ODS131223 NTH131223:NTW131223 NJL131223:NKA131223 MZP131223:NAE131223 MPT131223:MQI131223 MFX131223:MGM131223 LWB131223:LWQ131223 LMF131223:LMU131223 LCJ131223:LCY131223 KSN131223:KTC131223 KIR131223:KJG131223 JYV131223:JZK131223 JOZ131223:JPO131223 JFD131223:JFS131223 IVH131223:IVW131223 ILL131223:IMA131223 IBP131223:ICE131223 HRT131223:HSI131223 HHX131223:HIM131223 GYB131223:GYQ131223 GOF131223:GOU131223 GEJ131223:GEY131223 FUN131223:FVC131223 FKR131223:FLG131223 FAV131223:FBK131223 EQZ131223:ERO131223 EHD131223:EHS131223 DXH131223:DXW131223 DNL131223:DOA131223 DDP131223:DEE131223 CTT131223:CUI131223 CJX131223:CKM131223 CAB131223:CAQ131223 BQF131223:BQU131223 BGJ131223:BGY131223 AWN131223:AXC131223 AMR131223:ANG131223 ACV131223:ADK131223 SZ131223:TO131223 JD131223:JS131223 F131223:U131223 WVP65687:WWE65687 WLT65687:WMI65687 WBX65687:WCM65687 VSB65687:VSQ65687 VIF65687:VIU65687 UYJ65687:UYY65687 UON65687:UPC65687 UER65687:UFG65687 TUV65687:TVK65687 TKZ65687:TLO65687 TBD65687:TBS65687 SRH65687:SRW65687 SHL65687:SIA65687 RXP65687:RYE65687 RNT65687:ROI65687 RDX65687:REM65687 QUB65687:QUQ65687 QKF65687:QKU65687 QAJ65687:QAY65687 PQN65687:PRC65687 PGR65687:PHG65687 OWV65687:OXK65687 OMZ65687:ONO65687 ODD65687:ODS65687 NTH65687:NTW65687 NJL65687:NKA65687 MZP65687:NAE65687 MPT65687:MQI65687 MFX65687:MGM65687 LWB65687:LWQ65687 LMF65687:LMU65687 LCJ65687:LCY65687 KSN65687:KTC65687 KIR65687:KJG65687 JYV65687:JZK65687 JOZ65687:JPO65687 JFD65687:JFS65687 IVH65687:IVW65687 ILL65687:IMA65687 IBP65687:ICE65687 HRT65687:HSI65687 HHX65687:HIM65687 GYB65687:GYQ65687 GOF65687:GOU65687 GEJ65687:GEY65687 FUN65687:FVC65687 FKR65687:FLG65687 FAV65687:FBK65687 EQZ65687:ERO65687 EHD65687:EHS65687 DXH65687:DXW65687 DNL65687:DOA65687 DDP65687:DEE65687 CTT65687:CUI65687 CJX65687:CKM65687 CAB65687:CAQ65687 BQF65687:BQU65687 BGJ65687:BGY65687 AWN65687:AXC65687 AMR65687:ANG65687 ACV65687:ADK65687 SZ65687:TO65687 JD65687:JS65687 F65687:U65687">
      <formula1>$B$174:$B$182</formula1>
    </dataValidation>
    <dataValidation type="list" allowBlank="1" showInputMessage="1" showErrorMessage="1" sqref="BA7:BC7 WXI983149:WXK983149 WNM983149:WNO983149 WDQ983149:WDS983149 VTU983149:VTW983149 VJY983149:VKA983149 VAC983149:VAE983149 UQG983149:UQI983149 UGK983149:UGM983149 TWO983149:TWQ983149 TMS983149:TMU983149 TCW983149:TCY983149 STA983149:STC983149 SJE983149:SJG983149 RZI983149:RZK983149 RPM983149:RPO983149 RFQ983149:RFS983149 QVU983149:QVW983149 QLY983149:QMA983149 QCC983149:QCE983149 PSG983149:PSI983149 PIK983149:PIM983149 OYO983149:OYQ983149 OOS983149:OOU983149 OEW983149:OEY983149 NVA983149:NVC983149 NLE983149:NLG983149 NBI983149:NBK983149 MRM983149:MRO983149 MHQ983149:MHS983149 LXU983149:LXW983149 LNY983149:LOA983149 LEC983149:LEE983149 KUG983149:KUI983149 KKK983149:KKM983149 KAO983149:KAQ983149 JQS983149:JQU983149 JGW983149:JGY983149 IXA983149:IXC983149 INE983149:ING983149 IDI983149:IDK983149 HTM983149:HTO983149 HJQ983149:HJS983149 GZU983149:GZW983149 GPY983149:GQA983149 GGC983149:GGE983149 FWG983149:FWI983149 FMK983149:FMM983149 FCO983149:FCQ983149 ESS983149:ESU983149 EIW983149:EIY983149 DZA983149:DZC983149 DPE983149:DPG983149 DFI983149:DFK983149 CVM983149:CVO983149 CLQ983149:CLS983149 CBU983149:CBW983149 BRY983149:BSA983149 BIC983149:BIE983149 AYG983149:AYI983149 AOK983149:AOM983149 AEO983149:AEQ983149 US983149:UU983149 KW983149:KY983149 BA983149:BC983149 WXI917613:WXK917613 WNM917613:WNO917613 WDQ917613:WDS917613 VTU917613:VTW917613 VJY917613:VKA917613 VAC917613:VAE917613 UQG917613:UQI917613 UGK917613:UGM917613 TWO917613:TWQ917613 TMS917613:TMU917613 TCW917613:TCY917613 STA917613:STC917613 SJE917613:SJG917613 RZI917613:RZK917613 RPM917613:RPO917613 RFQ917613:RFS917613 QVU917613:QVW917613 QLY917613:QMA917613 QCC917613:QCE917613 PSG917613:PSI917613 PIK917613:PIM917613 OYO917613:OYQ917613 OOS917613:OOU917613 OEW917613:OEY917613 NVA917613:NVC917613 NLE917613:NLG917613 NBI917613:NBK917613 MRM917613:MRO917613 MHQ917613:MHS917613 LXU917613:LXW917613 LNY917613:LOA917613 LEC917613:LEE917613 KUG917613:KUI917613 KKK917613:KKM917613 KAO917613:KAQ917613 JQS917613:JQU917613 JGW917613:JGY917613 IXA917613:IXC917613 INE917613:ING917613 IDI917613:IDK917613 HTM917613:HTO917613 HJQ917613:HJS917613 GZU917613:GZW917613 GPY917613:GQA917613 GGC917613:GGE917613 FWG917613:FWI917613 FMK917613:FMM917613 FCO917613:FCQ917613 ESS917613:ESU917613 EIW917613:EIY917613 DZA917613:DZC917613 DPE917613:DPG917613 DFI917613:DFK917613 CVM917613:CVO917613 CLQ917613:CLS917613 CBU917613:CBW917613 BRY917613:BSA917613 BIC917613:BIE917613 AYG917613:AYI917613 AOK917613:AOM917613 AEO917613:AEQ917613 US917613:UU917613 KW917613:KY917613 BA917613:BC917613 WXI852077:WXK852077 WNM852077:WNO852077 WDQ852077:WDS852077 VTU852077:VTW852077 VJY852077:VKA852077 VAC852077:VAE852077 UQG852077:UQI852077 UGK852077:UGM852077 TWO852077:TWQ852077 TMS852077:TMU852077 TCW852077:TCY852077 STA852077:STC852077 SJE852077:SJG852077 RZI852077:RZK852077 RPM852077:RPO852077 RFQ852077:RFS852077 QVU852077:QVW852077 QLY852077:QMA852077 QCC852077:QCE852077 PSG852077:PSI852077 PIK852077:PIM852077 OYO852077:OYQ852077 OOS852077:OOU852077 OEW852077:OEY852077 NVA852077:NVC852077 NLE852077:NLG852077 NBI852077:NBK852077 MRM852077:MRO852077 MHQ852077:MHS852077 LXU852077:LXW852077 LNY852077:LOA852077 LEC852077:LEE852077 KUG852077:KUI852077 KKK852077:KKM852077 KAO852077:KAQ852077 JQS852077:JQU852077 JGW852077:JGY852077 IXA852077:IXC852077 INE852077:ING852077 IDI852077:IDK852077 HTM852077:HTO852077 HJQ852077:HJS852077 GZU852077:GZW852077 GPY852077:GQA852077 GGC852077:GGE852077 FWG852077:FWI852077 FMK852077:FMM852077 FCO852077:FCQ852077 ESS852077:ESU852077 EIW852077:EIY852077 DZA852077:DZC852077 DPE852077:DPG852077 DFI852077:DFK852077 CVM852077:CVO852077 CLQ852077:CLS852077 CBU852077:CBW852077 BRY852077:BSA852077 BIC852077:BIE852077 AYG852077:AYI852077 AOK852077:AOM852077 AEO852077:AEQ852077 US852077:UU852077 KW852077:KY852077 BA852077:BC852077 WXI786541:WXK786541 WNM786541:WNO786541 WDQ786541:WDS786541 VTU786541:VTW786541 VJY786541:VKA786541 VAC786541:VAE786541 UQG786541:UQI786541 UGK786541:UGM786541 TWO786541:TWQ786541 TMS786541:TMU786541 TCW786541:TCY786541 STA786541:STC786541 SJE786541:SJG786541 RZI786541:RZK786541 RPM786541:RPO786541 RFQ786541:RFS786541 QVU786541:QVW786541 QLY786541:QMA786541 QCC786541:QCE786541 PSG786541:PSI786541 PIK786541:PIM786541 OYO786541:OYQ786541 OOS786541:OOU786541 OEW786541:OEY786541 NVA786541:NVC786541 NLE786541:NLG786541 NBI786541:NBK786541 MRM786541:MRO786541 MHQ786541:MHS786541 LXU786541:LXW786541 LNY786541:LOA786541 LEC786541:LEE786541 KUG786541:KUI786541 KKK786541:KKM786541 KAO786541:KAQ786541 JQS786541:JQU786541 JGW786541:JGY786541 IXA786541:IXC786541 INE786541:ING786541 IDI786541:IDK786541 HTM786541:HTO786541 HJQ786541:HJS786541 GZU786541:GZW786541 GPY786541:GQA786541 GGC786541:GGE786541 FWG786541:FWI786541 FMK786541:FMM786541 FCO786541:FCQ786541 ESS786541:ESU786541 EIW786541:EIY786541 DZA786541:DZC786541 DPE786541:DPG786541 DFI786541:DFK786541 CVM786541:CVO786541 CLQ786541:CLS786541 CBU786541:CBW786541 BRY786541:BSA786541 BIC786541:BIE786541 AYG786541:AYI786541 AOK786541:AOM786541 AEO786541:AEQ786541 US786541:UU786541 KW786541:KY786541 BA786541:BC786541 WXI721005:WXK721005 WNM721005:WNO721005 WDQ721005:WDS721005 VTU721005:VTW721005 VJY721005:VKA721005 VAC721005:VAE721005 UQG721005:UQI721005 UGK721005:UGM721005 TWO721005:TWQ721005 TMS721005:TMU721005 TCW721005:TCY721005 STA721005:STC721005 SJE721005:SJG721005 RZI721005:RZK721005 RPM721005:RPO721005 RFQ721005:RFS721005 QVU721005:QVW721005 QLY721005:QMA721005 QCC721005:QCE721005 PSG721005:PSI721005 PIK721005:PIM721005 OYO721005:OYQ721005 OOS721005:OOU721005 OEW721005:OEY721005 NVA721005:NVC721005 NLE721005:NLG721005 NBI721005:NBK721005 MRM721005:MRO721005 MHQ721005:MHS721005 LXU721005:LXW721005 LNY721005:LOA721005 LEC721005:LEE721005 KUG721005:KUI721005 KKK721005:KKM721005 KAO721005:KAQ721005 JQS721005:JQU721005 JGW721005:JGY721005 IXA721005:IXC721005 INE721005:ING721005 IDI721005:IDK721005 HTM721005:HTO721005 HJQ721005:HJS721005 GZU721005:GZW721005 GPY721005:GQA721005 GGC721005:GGE721005 FWG721005:FWI721005 FMK721005:FMM721005 FCO721005:FCQ721005 ESS721005:ESU721005 EIW721005:EIY721005 DZA721005:DZC721005 DPE721005:DPG721005 DFI721005:DFK721005 CVM721005:CVO721005 CLQ721005:CLS721005 CBU721005:CBW721005 BRY721005:BSA721005 BIC721005:BIE721005 AYG721005:AYI721005 AOK721005:AOM721005 AEO721005:AEQ721005 US721005:UU721005 KW721005:KY721005 BA721005:BC721005 WXI655469:WXK655469 WNM655469:WNO655469 WDQ655469:WDS655469 VTU655469:VTW655469 VJY655469:VKA655469 VAC655469:VAE655469 UQG655469:UQI655469 UGK655469:UGM655469 TWO655469:TWQ655469 TMS655469:TMU655469 TCW655469:TCY655469 STA655469:STC655469 SJE655469:SJG655469 RZI655469:RZK655469 RPM655469:RPO655469 RFQ655469:RFS655469 QVU655469:QVW655469 QLY655469:QMA655469 QCC655469:QCE655469 PSG655469:PSI655469 PIK655469:PIM655469 OYO655469:OYQ655469 OOS655469:OOU655469 OEW655469:OEY655469 NVA655469:NVC655469 NLE655469:NLG655469 NBI655469:NBK655469 MRM655469:MRO655469 MHQ655469:MHS655469 LXU655469:LXW655469 LNY655469:LOA655469 LEC655469:LEE655469 KUG655469:KUI655469 KKK655469:KKM655469 KAO655469:KAQ655469 JQS655469:JQU655469 JGW655469:JGY655469 IXA655469:IXC655469 INE655469:ING655469 IDI655469:IDK655469 HTM655469:HTO655469 HJQ655469:HJS655469 GZU655469:GZW655469 GPY655469:GQA655469 GGC655469:GGE655469 FWG655469:FWI655469 FMK655469:FMM655469 FCO655469:FCQ655469 ESS655469:ESU655469 EIW655469:EIY655469 DZA655469:DZC655469 DPE655469:DPG655469 DFI655469:DFK655469 CVM655469:CVO655469 CLQ655469:CLS655469 CBU655469:CBW655469 BRY655469:BSA655469 BIC655469:BIE655469 AYG655469:AYI655469 AOK655469:AOM655469 AEO655469:AEQ655469 US655469:UU655469 KW655469:KY655469 BA655469:BC655469 WXI589933:WXK589933 WNM589933:WNO589933 WDQ589933:WDS589933 VTU589933:VTW589933 VJY589933:VKA589933 VAC589933:VAE589933 UQG589933:UQI589933 UGK589933:UGM589933 TWO589933:TWQ589933 TMS589933:TMU589933 TCW589933:TCY589933 STA589933:STC589933 SJE589933:SJG589933 RZI589933:RZK589933 RPM589933:RPO589933 RFQ589933:RFS589933 QVU589933:QVW589933 QLY589933:QMA589933 QCC589933:QCE589933 PSG589933:PSI589933 PIK589933:PIM589933 OYO589933:OYQ589933 OOS589933:OOU589933 OEW589933:OEY589933 NVA589933:NVC589933 NLE589933:NLG589933 NBI589933:NBK589933 MRM589933:MRO589933 MHQ589933:MHS589933 LXU589933:LXW589933 LNY589933:LOA589933 LEC589933:LEE589933 KUG589933:KUI589933 KKK589933:KKM589933 KAO589933:KAQ589933 JQS589933:JQU589933 JGW589933:JGY589933 IXA589933:IXC589933 INE589933:ING589933 IDI589933:IDK589933 HTM589933:HTO589933 HJQ589933:HJS589933 GZU589933:GZW589933 GPY589933:GQA589933 GGC589933:GGE589933 FWG589933:FWI589933 FMK589933:FMM589933 FCO589933:FCQ589933 ESS589933:ESU589933 EIW589933:EIY589933 DZA589933:DZC589933 DPE589933:DPG589933 DFI589933:DFK589933 CVM589933:CVO589933 CLQ589933:CLS589933 CBU589933:CBW589933 BRY589933:BSA589933 BIC589933:BIE589933 AYG589933:AYI589933 AOK589933:AOM589933 AEO589933:AEQ589933 US589933:UU589933 KW589933:KY589933 BA589933:BC589933 WXI524397:WXK524397 WNM524397:WNO524397 WDQ524397:WDS524397 VTU524397:VTW524397 VJY524397:VKA524397 VAC524397:VAE524397 UQG524397:UQI524397 UGK524397:UGM524397 TWO524397:TWQ524397 TMS524397:TMU524397 TCW524397:TCY524397 STA524397:STC524397 SJE524397:SJG524397 RZI524397:RZK524397 RPM524397:RPO524397 RFQ524397:RFS524397 QVU524397:QVW524397 QLY524397:QMA524397 QCC524397:QCE524397 PSG524397:PSI524397 PIK524397:PIM524397 OYO524397:OYQ524397 OOS524397:OOU524397 OEW524397:OEY524397 NVA524397:NVC524397 NLE524397:NLG524397 NBI524397:NBK524397 MRM524397:MRO524397 MHQ524397:MHS524397 LXU524397:LXW524397 LNY524397:LOA524397 LEC524397:LEE524397 KUG524397:KUI524397 KKK524397:KKM524397 KAO524397:KAQ524397 JQS524397:JQU524397 JGW524397:JGY524397 IXA524397:IXC524397 INE524397:ING524397 IDI524397:IDK524397 HTM524397:HTO524397 HJQ524397:HJS524397 GZU524397:GZW524397 GPY524397:GQA524397 GGC524397:GGE524397 FWG524397:FWI524397 FMK524397:FMM524397 FCO524397:FCQ524397 ESS524397:ESU524397 EIW524397:EIY524397 DZA524397:DZC524397 DPE524397:DPG524397 DFI524397:DFK524397 CVM524397:CVO524397 CLQ524397:CLS524397 CBU524397:CBW524397 BRY524397:BSA524397 BIC524397:BIE524397 AYG524397:AYI524397 AOK524397:AOM524397 AEO524397:AEQ524397 US524397:UU524397 KW524397:KY524397 BA524397:BC524397 WXI458861:WXK458861 WNM458861:WNO458861 WDQ458861:WDS458861 VTU458861:VTW458861 VJY458861:VKA458861 VAC458861:VAE458861 UQG458861:UQI458861 UGK458861:UGM458861 TWO458861:TWQ458861 TMS458861:TMU458861 TCW458861:TCY458861 STA458861:STC458861 SJE458861:SJG458861 RZI458861:RZK458861 RPM458861:RPO458861 RFQ458861:RFS458861 QVU458861:QVW458861 QLY458861:QMA458861 QCC458861:QCE458861 PSG458861:PSI458861 PIK458861:PIM458861 OYO458861:OYQ458861 OOS458861:OOU458861 OEW458861:OEY458861 NVA458861:NVC458861 NLE458861:NLG458861 NBI458861:NBK458861 MRM458861:MRO458861 MHQ458861:MHS458861 LXU458861:LXW458861 LNY458861:LOA458861 LEC458861:LEE458861 KUG458861:KUI458861 KKK458861:KKM458861 KAO458861:KAQ458861 JQS458861:JQU458861 JGW458861:JGY458861 IXA458861:IXC458861 INE458861:ING458861 IDI458861:IDK458861 HTM458861:HTO458861 HJQ458861:HJS458861 GZU458861:GZW458861 GPY458861:GQA458861 GGC458861:GGE458861 FWG458861:FWI458861 FMK458861:FMM458861 FCO458861:FCQ458861 ESS458861:ESU458861 EIW458861:EIY458861 DZA458861:DZC458861 DPE458861:DPG458861 DFI458861:DFK458861 CVM458861:CVO458861 CLQ458861:CLS458861 CBU458861:CBW458861 BRY458861:BSA458861 BIC458861:BIE458861 AYG458861:AYI458861 AOK458861:AOM458861 AEO458861:AEQ458861 US458861:UU458861 KW458861:KY458861 BA458861:BC458861 WXI393325:WXK393325 WNM393325:WNO393325 WDQ393325:WDS393325 VTU393325:VTW393325 VJY393325:VKA393325 VAC393325:VAE393325 UQG393325:UQI393325 UGK393325:UGM393325 TWO393325:TWQ393325 TMS393325:TMU393325 TCW393325:TCY393325 STA393325:STC393325 SJE393325:SJG393325 RZI393325:RZK393325 RPM393325:RPO393325 RFQ393325:RFS393325 QVU393325:QVW393325 QLY393325:QMA393325 QCC393325:QCE393325 PSG393325:PSI393325 PIK393325:PIM393325 OYO393325:OYQ393325 OOS393325:OOU393325 OEW393325:OEY393325 NVA393325:NVC393325 NLE393325:NLG393325 NBI393325:NBK393325 MRM393325:MRO393325 MHQ393325:MHS393325 LXU393325:LXW393325 LNY393325:LOA393325 LEC393325:LEE393325 KUG393325:KUI393325 KKK393325:KKM393325 KAO393325:KAQ393325 JQS393325:JQU393325 JGW393325:JGY393325 IXA393325:IXC393325 INE393325:ING393325 IDI393325:IDK393325 HTM393325:HTO393325 HJQ393325:HJS393325 GZU393325:GZW393325 GPY393325:GQA393325 GGC393325:GGE393325 FWG393325:FWI393325 FMK393325:FMM393325 FCO393325:FCQ393325 ESS393325:ESU393325 EIW393325:EIY393325 DZA393325:DZC393325 DPE393325:DPG393325 DFI393325:DFK393325 CVM393325:CVO393325 CLQ393325:CLS393325 CBU393325:CBW393325 BRY393325:BSA393325 BIC393325:BIE393325 AYG393325:AYI393325 AOK393325:AOM393325 AEO393325:AEQ393325 US393325:UU393325 KW393325:KY393325 BA393325:BC393325 WXI327789:WXK327789 WNM327789:WNO327789 WDQ327789:WDS327789 VTU327789:VTW327789 VJY327789:VKA327789 VAC327789:VAE327789 UQG327789:UQI327789 UGK327789:UGM327789 TWO327789:TWQ327789 TMS327789:TMU327789 TCW327789:TCY327789 STA327789:STC327789 SJE327789:SJG327789 RZI327789:RZK327789 RPM327789:RPO327789 RFQ327789:RFS327789 QVU327789:QVW327789 QLY327789:QMA327789 QCC327789:QCE327789 PSG327789:PSI327789 PIK327789:PIM327789 OYO327789:OYQ327789 OOS327789:OOU327789 OEW327789:OEY327789 NVA327789:NVC327789 NLE327789:NLG327789 NBI327789:NBK327789 MRM327789:MRO327789 MHQ327789:MHS327789 LXU327789:LXW327789 LNY327789:LOA327789 LEC327789:LEE327789 KUG327789:KUI327789 KKK327789:KKM327789 KAO327789:KAQ327789 JQS327789:JQU327789 JGW327789:JGY327789 IXA327789:IXC327789 INE327789:ING327789 IDI327789:IDK327789 HTM327789:HTO327789 HJQ327789:HJS327789 GZU327789:GZW327789 GPY327789:GQA327789 GGC327789:GGE327789 FWG327789:FWI327789 FMK327789:FMM327789 FCO327789:FCQ327789 ESS327789:ESU327789 EIW327789:EIY327789 DZA327789:DZC327789 DPE327789:DPG327789 DFI327789:DFK327789 CVM327789:CVO327789 CLQ327789:CLS327789 CBU327789:CBW327789 BRY327789:BSA327789 BIC327789:BIE327789 AYG327789:AYI327789 AOK327789:AOM327789 AEO327789:AEQ327789 US327789:UU327789 KW327789:KY327789 BA327789:BC327789 WXI262253:WXK262253 WNM262253:WNO262253 WDQ262253:WDS262253 VTU262253:VTW262253 VJY262253:VKA262253 VAC262253:VAE262253 UQG262253:UQI262253 UGK262253:UGM262253 TWO262253:TWQ262253 TMS262253:TMU262253 TCW262253:TCY262253 STA262253:STC262253 SJE262253:SJG262253 RZI262253:RZK262253 RPM262253:RPO262253 RFQ262253:RFS262253 QVU262253:QVW262253 QLY262253:QMA262253 QCC262253:QCE262253 PSG262253:PSI262253 PIK262253:PIM262253 OYO262253:OYQ262253 OOS262253:OOU262253 OEW262253:OEY262253 NVA262253:NVC262253 NLE262253:NLG262253 NBI262253:NBK262253 MRM262253:MRO262253 MHQ262253:MHS262253 LXU262253:LXW262253 LNY262253:LOA262253 LEC262253:LEE262253 KUG262253:KUI262253 KKK262253:KKM262253 KAO262253:KAQ262253 JQS262253:JQU262253 JGW262253:JGY262253 IXA262253:IXC262253 INE262253:ING262253 IDI262253:IDK262253 HTM262253:HTO262253 HJQ262253:HJS262253 GZU262253:GZW262253 GPY262253:GQA262253 GGC262253:GGE262253 FWG262253:FWI262253 FMK262253:FMM262253 FCO262253:FCQ262253 ESS262253:ESU262253 EIW262253:EIY262253 DZA262253:DZC262253 DPE262253:DPG262253 DFI262253:DFK262253 CVM262253:CVO262253 CLQ262253:CLS262253 CBU262253:CBW262253 BRY262253:BSA262253 BIC262253:BIE262253 AYG262253:AYI262253 AOK262253:AOM262253 AEO262253:AEQ262253 US262253:UU262253 KW262253:KY262253 BA262253:BC262253 WXI196717:WXK196717 WNM196717:WNO196717 WDQ196717:WDS196717 VTU196717:VTW196717 VJY196717:VKA196717 VAC196717:VAE196717 UQG196717:UQI196717 UGK196717:UGM196717 TWO196717:TWQ196717 TMS196717:TMU196717 TCW196717:TCY196717 STA196717:STC196717 SJE196717:SJG196717 RZI196717:RZK196717 RPM196717:RPO196717 RFQ196717:RFS196717 QVU196717:QVW196717 QLY196717:QMA196717 QCC196717:QCE196717 PSG196717:PSI196717 PIK196717:PIM196717 OYO196717:OYQ196717 OOS196717:OOU196717 OEW196717:OEY196717 NVA196717:NVC196717 NLE196717:NLG196717 NBI196717:NBK196717 MRM196717:MRO196717 MHQ196717:MHS196717 LXU196717:LXW196717 LNY196717:LOA196717 LEC196717:LEE196717 KUG196717:KUI196717 KKK196717:KKM196717 KAO196717:KAQ196717 JQS196717:JQU196717 JGW196717:JGY196717 IXA196717:IXC196717 INE196717:ING196717 IDI196717:IDK196717 HTM196717:HTO196717 HJQ196717:HJS196717 GZU196717:GZW196717 GPY196717:GQA196717 GGC196717:GGE196717 FWG196717:FWI196717 FMK196717:FMM196717 FCO196717:FCQ196717 ESS196717:ESU196717 EIW196717:EIY196717 DZA196717:DZC196717 DPE196717:DPG196717 DFI196717:DFK196717 CVM196717:CVO196717 CLQ196717:CLS196717 CBU196717:CBW196717 BRY196717:BSA196717 BIC196717:BIE196717 AYG196717:AYI196717 AOK196717:AOM196717 AEO196717:AEQ196717 US196717:UU196717 KW196717:KY196717 BA196717:BC196717 WXI131181:WXK131181 WNM131181:WNO131181 WDQ131181:WDS131181 VTU131181:VTW131181 VJY131181:VKA131181 VAC131181:VAE131181 UQG131181:UQI131181 UGK131181:UGM131181 TWO131181:TWQ131181 TMS131181:TMU131181 TCW131181:TCY131181 STA131181:STC131181 SJE131181:SJG131181 RZI131181:RZK131181 RPM131181:RPO131181 RFQ131181:RFS131181 QVU131181:QVW131181 QLY131181:QMA131181 QCC131181:QCE131181 PSG131181:PSI131181 PIK131181:PIM131181 OYO131181:OYQ131181 OOS131181:OOU131181 OEW131181:OEY131181 NVA131181:NVC131181 NLE131181:NLG131181 NBI131181:NBK131181 MRM131181:MRO131181 MHQ131181:MHS131181 LXU131181:LXW131181 LNY131181:LOA131181 LEC131181:LEE131181 KUG131181:KUI131181 KKK131181:KKM131181 KAO131181:KAQ131181 JQS131181:JQU131181 JGW131181:JGY131181 IXA131181:IXC131181 INE131181:ING131181 IDI131181:IDK131181 HTM131181:HTO131181 HJQ131181:HJS131181 GZU131181:GZW131181 GPY131181:GQA131181 GGC131181:GGE131181 FWG131181:FWI131181 FMK131181:FMM131181 FCO131181:FCQ131181 ESS131181:ESU131181 EIW131181:EIY131181 DZA131181:DZC131181 DPE131181:DPG131181 DFI131181:DFK131181 CVM131181:CVO131181 CLQ131181:CLS131181 CBU131181:CBW131181 BRY131181:BSA131181 BIC131181:BIE131181 AYG131181:AYI131181 AOK131181:AOM131181 AEO131181:AEQ131181 US131181:UU131181 KW131181:KY131181 BA131181:BC131181 WXI65645:WXK65645 WNM65645:WNO65645 WDQ65645:WDS65645 VTU65645:VTW65645 VJY65645:VKA65645 VAC65645:VAE65645 UQG65645:UQI65645 UGK65645:UGM65645 TWO65645:TWQ65645 TMS65645:TMU65645 TCW65645:TCY65645 STA65645:STC65645 SJE65645:SJG65645 RZI65645:RZK65645 RPM65645:RPO65645 RFQ65645:RFS65645 QVU65645:QVW65645 QLY65645:QMA65645 QCC65645:QCE65645 PSG65645:PSI65645 PIK65645:PIM65645 OYO65645:OYQ65645 OOS65645:OOU65645 OEW65645:OEY65645 NVA65645:NVC65645 NLE65645:NLG65645 NBI65645:NBK65645 MRM65645:MRO65645 MHQ65645:MHS65645 LXU65645:LXW65645 LNY65645:LOA65645 LEC65645:LEE65645 KUG65645:KUI65645 KKK65645:KKM65645 KAO65645:KAQ65645 JQS65645:JQU65645 JGW65645:JGY65645 IXA65645:IXC65645 INE65645:ING65645 IDI65645:IDK65645 HTM65645:HTO65645 HJQ65645:HJS65645 GZU65645:GZW65645 GPY65645:GQA65645 GGC65645:GGE65645 FWG65645:FWI65645 FMK65645:FMM65645 FCO65645:FCQ65645 ESS65645:ESU65645 EIW65645:EIY65645 DZA65645:DZC65645 DPE65645:DPG65645 DFI65645:DFK65645 CVM65645:CVO65645 CLQ65645:CLS65645 CBU65645:CBW65645 BRY65645:BSA65645 BIC65645:BIE65645 AYG65645:AYI65645 AOK65645:AOM65645 AEO65645:AEQ65645 US65645:UU65645 KW65645:KY65645 BA65645:BC65645 WXI7:WXK7 WNM7:WNO7 WDQ7:WDS7 VTU7:VTW7 VJY7:VKA7 VAC7:VAE7 UQG7:UQI7 UGK7:UGM7 TWO7:TWQ7 TMS7:TMU7 TCW7:TCY7 STA7:STC7 SJE7:SJG7 RZI7:RZK7 RPM7:RPO7 RFQ7:RFS7 QVU7:QVW7 QLY7:QMA7 QCC7:QCE7 PSG7:PSI7 PIK7:PIM7 OYO7:OYQ7 OOS7:OOU7 OEW7:OEY7 NVA7:NVC7 NLE7:NLG7 NBI7:NBK7 MRM7:MRO7 MHQ7:MHS7 LXU7:LXW7 LNY7:LOA7 LEC7:LEE7 KUG7:KUI7 KKK7:KKM7 KAO7:KAQ7 JQS7:JQU7 JGW7:JGY7 IXA7:IXC7 INE7:ING7 IDI7:IDK7 HTM7:HTO7 HJQ7:HJS7 GZU7:GZW7 GPY7:GQA7 GGC7:GGE7 FWG7:FWI7 FMK7:FMM7 FCO7:FCQ7 ESS7:ESU7 EIW7:EIY7 DZA7:DZC7 DPE7:DPG7 DFI7:DFK7 CVM7:CVO7 CLQ7:CLS7 CBU7:CBW7 BRY7:BSA7 BIC7:BIE7 AYG7:AYI7 AOK7:AOM7 AEO7:AEQ7 US7:UU7 KW7:KY7">
      <formula1>$B$185:$B$186</formula1>
    </dataValidation>
    <dataValidation type="list" allowBlank="1" showInputMessage="1" showErrorMessage="1" sqref="WVW983169 WMA983169 WCE983169 VSI983169 VIM983169 UYQ983169 UOU983169 UEY983169 TVC983169 TLG983169 TBK983169 SRO983169 SHS983169 RXW983169 ROA983169 REE983169 QUI983169 QKM983169 QAQ983169 PQU983169 PGY983169 OXC983169 ONG983169 ODK983169 NTO983169 NJS983169 MZW983169 MQA983169 MGE983169 LWI983169 LMM983169 LCQ983169 KSU983169 KIY983169 JZC983169 JPG983169 JFK983169 IVO983169 ILS983169 IBW983169 HSA983169 HIE983169 GYI983169 GOM983169 GEQ983169 FUU983169 FKY983169 FBC983169 ERG983169 EHK983169 DXO983169 DNS983169 DDW983169 CUA983169 CKE983169 CAI983169 BQM983169 BGQ983169 AWU983169 AMY983169 ADC983169 TG983169 JK983169 M983169 WVW917633 WMA917633 WCE917633 VSI917633 VIM917633 UYQ917633 UOU917633 UEY917633 TVC917633 TLG917633 TBK917633 SRO917633 SHS917633 RXW917633 ROA917633 REE917633 QUI917633 QKM917633 QAQ917633 PQU917633 PGY917633 OXC917633 ONG917633 ODK917633 NTO917633 NJS917633 MZW917633 MQA917633 MGE917633 LWI917633 LMM917633 LCQ917633 KSU917633 KIY917633 JZC917633 JPG917633 JFK917633 IVO917633 ILS917633 IBW917633 HSA917633 HIE917633 GYI917633 GOM917633 GEQ917633 FUU917633 FKY917633 FBC917633 ERG917633 EHK917633 DXO917633 DNS917633 DDW917633 CUA917633 CKE917633 CAI917633 BQM917633 BGQ917633 AWU917633 AMY917633 ADC917633 TG917633 JK917633 M917633 WVW852097 WMA852097 WCE852097 VSI852097 VIM852097 UYQ852097 UOU852097 UEY852097 TVC852097 TLG852097 TBK852097 SRO852097 SHS852097 RXW852097 ROA852097 REE852097 QUI852097 QKM852097 QAQ852097 PQU852097 PGY852097 OXC852097 ONG852097 ODK852097 NTO852097 NJS852097 MZW852097 MQA852097 MGE852097 LWI852097 LMM852097 LCQ852097 KSU852097 KIY852097 JZC852097 JPG852097 JFK852097 IVO852097 ILS852097 IBW852097 HSA852097 HIE852097 GYI852097 GOM852097 GEQ852097 FUU852097 FKY852097 FBC852097 ERG852097 EHK852097 DXO852097 DNS852097 DDW852097 CUA852097 CKE852097 CAI852097 BQM852097 BGQ852097 AWU852097 AMY852097 ADC852097 TG852097 JK852097 M852097 WVW786561 WMA786561 WCE786561 VSI786561 VIM786561 UYQ786561 UOU786561 UEY786561 TVC786561 TLG786561 TBK786561 SRO786561 SHS786561 RXW786561 ROA786561 REE786561 QUI786561 QKM786561 QAQ786561 PQU786561 PGY786561 OXC786561 ONG786561 ODK786561 NTO786561 NJS786561 MZW786561 MQA786561 MGE786561 LWI786561 LMM786561 LCQ786561 KSU786561 KIY786561 JZC786561 JPG786561 JFK786561 IVO786561 ILS786561 IBW786561 HSA786561 HIE786561 GYI786561 GOM786561 GEQ786561 FUU786561 FKY786561 FBC786561 ERG786561 EHK786561 DXO786561 DNS786561 DDW786561 CUA786561 CKE786561 CAI786561 BQM786561 BGQ786561 AWU786561 AMY786561 ADC786561 TG786561 JK786561 M786561 WVW721025 WMA721025 WCE721025 VSI721025 VIM721025 UYQ721025 UOU721025 UEY721025 TVC721025 TLG721025 TBK721025 SRO721025 SHS721025 RXW721025 ROA721025 REE721025 QUI721025 QKM721025 QAQ721025 PQU721025 PGY721025 OXC721025 ONG721025 ODK721025 NTO721025 NJS721025 MZW721025 MQA721025 MGE721025 LWI721025 LMM721025 LCQ721025 KSU721025 KIY721025 JZC721025 JPG721025 JFK721025 IVO721025 ILS721025 IBW721025 HSA721025 HIE721025 GYI721025 GOM721025 GEQ721025 FUU721025 FKY721025 FBC721025 ERG721025 EHK721025 DXO721025 DNS721025 DDW721025 CUA721025 CKE721025 CAI721025 BQM721025 BGQ721025 AWU721025 AMY721025 ADC721025 TG721025 JK721025 M721025 WVW655489 WMA655489 WCE655489 VSI655489 VIM655489 UYQ655489 UOU655489 UEY655489 TVC655489 TLG655489 TBK655489 SRO655489 SHS655489 RXW655489 ROA655489 REE655489 QUI655489 QKM655489 QAQ655489 PQU655489 PGY655489 OXC655489 ONG655489 ODK655489 NTO655489 NJS655489 MZW655489 MQA655489 MGE655489 LWI655489 LMM655489 LCQ655489 KSU655489 KIY655489 JZC655489 JPG655489 JFK655489 IVO655489 ILS655489 IBW655489 HSA655489 HIE655489 GYI655489 GOM655489 GEQ655489 FUU655489 FKY655489 FBC655489 ERG655489 EHK655489 DXO655489 DNS655489 DDW655489 CUA655489 CKE655489 CAI655489 BQM655489 BGQ655489 AWU655489 AMY655489 ADC655489 TG655489 JK655489 M655489 WVW589953 WMA589953 WCE589953 VSI589953 VIM589953 UYQ589953 UOU589953 UEY589953 TVC589953 TLG589953 TBK589953 SRO589953 SHS589953 RXW589953 ROA589953 REE589953 QUI589953 QKM589953 QAQ589953 PQU589953 PGY589953 OXC589953 ONG589953 ODK589953 NTO589953 NJS589953 MZW589953 MQA589953 MGE589953 LWI589953 LMM589953 LCQ589953 KSU589953 KIY589953 JZC589953 JPG589953 JFK589953 IVO589953 ILS589953 IBW589953 HSA589953 HIE589953 GYI589953 GOM589953 GEQ589953 FUU589953 FKY589953 FBC589953 ERG589953 EHK589953 DXO589953 DNS589953 DDW589953 CUA589953 CKE589953 CAI589953 BQM589953 BGQ589953 AWU589953 AMY589953 ADC589953 TG589953 JK589953 M589953 WVW524417 WMA524417 WCE524417 VSI524417 VIM524417 UYQ524417 UOU524417 UEY524417 TVC524417 TLG524417 TBK524417 SRO524417 SHS524417 RXW524417 ROA524417 REE524417 QUI524417 QKM524417 QAQ524417 PQU524417 PGY524417 OXC524417 ONG524417 ODK524417 NTO524417 NJS524417 MZW524417 MQA524417 MGE524417 LWI524417 LMM524417 LCQ524417 KSU524417 KIY524417 JZC524417 JPG524417 JFK524417 IVO524417 ILS524417 IBW524417 HSA524417 HIE524417 GYI524417 GOM524417 GEQ524417 FUU524417 FKY524417 FBC524417 ERG524417 EHK524417 DXO524417 DNS524417 DDW524417 CUA524417 CKE524417 CAI524417 BQM524417 BGQ524417 AWU524417 AMY524417 ADC524417 TG524417 JK524417 M524417 WVW458881 WMA458881 WCE458881 VSI458881 VIM458881 UYQ458881 UOU458881 UEY458881 TVC458881 TLG458881 TBK458881 SRO458881 SHS458881 RXW458881 ROA458881 REE458881 QUI458881 QKM458881 QAQ458881 PQU458881 PGY458881 OXC458881 ONG458881 ODK458881 NTO458881 NJS458881 MZW458881 MQA458881 MGE458881 LWI458881 LMM458881 LCQ458881 KSU458881 KIY458881 JZC458881 JPG458881 JFK458881 IVO458881 ILS458881 IBW458881 HSA458881 HIE458881 GYI458881 GOM458881 GEQ458881 FUU458881 FKY458881 FBC458881 ERG458881 EHK458881 DXO458881 DNS458881 DDW458881 CUA458881 CKE458881 CAI458881 BQM458881 BGQ458881 AWU458881 AMY458881 ADC458881 TG458881 JK458881 M458881 WVW393345 WMA393345 WCE393345 VSI393345 VIM393345 UYQ393345 UOU393345 UEY393345 TVC393345 TLG393345 TBK393345 SRO393345 SHS393345 RXW393345 ROA393345 REE393345 QUI393345 QKM393345 QAQ393345 PQU393345 PGY393345 OXC393345 ONG393345 ODK393345 NTO393345 NJS393345 MZW393345 MQA393345 MGE393345 LWI393345 LMM393345 LCQ393345 KSU393345 KIY393345 JZC393345 JPG393345 JFK393345 IVO393345 ILS393345 IBW393345 HSA393345 HIE393345 GYI393345 GOM393345 GEQ393345 FUU393345 FKY393345 FBC393345 ERG393345 EHK393345 DXO393345 DNS393345 DDW393345 CUA393345 CKE393345 CAI393345 BQM393345 BGQ393345 AWU393345 AMY393345 ADC393345 TG393345 JK393345 M393345 WVW327809 WMA327809 WCE327809 VSI327809 VIM327809 UYQ327809 UOU327809 UEY327809 TVC327809 TLG327809 TBK327809 SRO327809 SHS327809 RXW327809 ROA327809 REE327809 QUI327809 QKM327809 QAQ327809 PQU327809 PGY327809 OXC327809 ONG327809 ODK327809 NTO327809 NJS327809 MZW327809 MQA327809 MGE327809 LWI327809 LMM327809 LCQ327809 KSU327809 KIY327809 JZC327809 JPG327809 JFK327809 IVO327809 ILS327809 IBW327809 HSA327809 HIE327809 GYI327809 GOM327809 GEQ327809 FUU327809 FKY327809 FBC327809 ERG327809 EHK327809 DXO327809 DNS327809 DDW327809 CUA327809 CKE327809 CAI327809 BQM327809 BGQ327809 AWU327809 AMY327809 ADC327809 TG327809 JK327809 M327809 WVW262273 WMA262273 WCE262273 VSI262273 VIM262273 UYQ262273 UOU262273 UEY262273 TVC262273 TLG262273 TBK262273 SRO262273 SHS262273 RXW262273 ROA262273 REE262273 QUI262273 QKM262273 QAQ262273 PQU262273 PGY262273 OXC262273 ONG262273 ODK262273 NTO262273 NJS262273 MZW262273 MQA262273 MGE262273 LWI262273 LMM262273 LCQ262273 KSU262273 KIY262273 JZC262273 JPG262273 JFK262273 IVO262273 ILS262273 IBW262273 HSA262273 HIE262273 GYI262273 GOM262273 GEQ262273 FUU262273 FKY262273 FBC262273 ERG262273 EHK262273 DXO262273 DNS262273 DDW262273 CUA262273 CKE262273 CAI262273 BQM262273 BGQ262273 AWU262273 AMY262273 ADC262273 TG262273 JK262273 M262273 WVW196737 WMA196737 WCE196737 VSI196737 VIM196737 UYQ196737 UOU196737 UEY196737 TVC196737 TLG196737 TBK196737 SRO196737 SHS196737 RXW196737 ROA196737 REE196737 QUI196737 QKM196737 QAQ196737 PQU196737 PGY196737 OXC196737 ONG196737 ODK196737 NTO196737 NJS196737 MZW196737 MQA196737 MGE196737 LWI196737 LMM196737 LCQ196737 KSU196737 KIY196737 JZC196737 JPG196737 JFK196737 IVO196737 ILS196737 IBW196737 HSA196737 HIE196737 GYI196737 GOM196737 GEQ196737 FUU196737 FKY196737 FBC196737 ERG196737 EHK196737 DXO196737 DNS196737 DDW196737 CUA196737 CKE196737 CAI196737 BQM196737 BGQ196737 AWU196737 AMY196737 ADC196737 TG196737 JK196737 M196737 WVW131201 WMA131201 WCE131201 VSI131201 VIM131201 UYQ131201 UOU131201 UEY131201 TVC131201 TLG131201 TBK131201 SRO131201 SHS131201 RXW131201 ROA131201 REE131201 QUI131201 QKM131201 QAQ131201 PQU131201 PGY131201 OXC131201 ONG131201 ODK131201 NTO131201 NJS131201 MZW131201 MQA131201 MGE131201 LWI131201 LMM131201 LCQ131201 KSU131201 KIY131201 JZC131201 JPG131201 JFK131201 IVO131201 ILS131201 IBW131201 HSA131201 HIE131201 GYI131201 GOM131201 GEQ131201 FUU131201 FKY131201 FBC131201 ERG131201 EHK131201 DXO131201 DNS131201 DDW131201 CUA131201 CKE131201 CAI131201 BQM131201 BGQ131201 AWU131201 AMY131201 ADC131201 TG131201 JK131201 M131201 WVW65665 WMA65665 WCE65665 VSI65665 VIM65665 UYQ65665 UOU65665 UEY65665 TVC65665 TLG65665 TBK65665 SRO65665 SHS65665 RXW65665 ROA65665 REE65665 QUI65665 QKM65665 QAQ65665 PQU65665 PGY65665 OXC65665 ONG65665 ODK65665 NTO65665 NJS65665 MZW65665 MQA65665 MGE65665 LWI65665 LMM65665 LCQ65665 KSU65665 KIY65665 JZC65665 JPG65665 JFK65665 IVO65665 ILS65665 IBW65665 HSA65665 HIE65665 GYI65665 GOM65665 GEQ65665 FUU65665 FKY65665 FBC65665 ERG65665 EHK65665 DXO65665 DNS65665 DDW65665 CUA65665 CKE65665 CAI65665 BQM65665 BGQ65665 AWU65665 AMY65665 ADC65665 TG65665 JK65665 M65665">
      <formula1>$M$169:$M$172</formula1>
    </dataValidation>
    <dataValidation type="whole" allowBlank="1" showInputMessage="1" showErrorMessage="1" error="SOMENTE NÚMEROS INTEIROS ATÉ 6 (SEIS) DIGITOS" sqref="N65672:R65672 JL65672:JP65672 TH65672:TL65672 ADD65672:ADH65672 AMZ65672:AND65672 AWV65672:AWZ65672 BGR65672:BGV65672 BQN65672:BQR65672 CAJ65672:CAN65672 CKF65672:CKJ65672 CUB65672:CUF65672 DDX65672:DEB65672 DNT65672:DNX65672 DXP65672:DXT65672 EHL65672:EHP65672 ERH65672:ERL65672 FBD65672:FBH65672 FKZ65672:FLD65672 FUV65672:FUZ65672 GER65672:GEV65672 GON65672:GOR65672 GYJ65672:GYN65672 HIF65672:HIJ65672 HSB65672:HSF65672 IBX65672:ICB65672 ILT65672:ILX65672 IVP65672:IVT65672 JFL65672:JFP65672 JPH65672:JPL65672 JZD65672:JZH65672 KIZ65672:KJD65672 KSV65672:KSZ65672 LCR65672:LCV65672 LMN65672:LMR65672 LWJ65672:LWN65672 MGF65672:MGJ65672 MQB65672:MQF65672 MZX65672:NAB65672 NJT65672:NJX65672 NTP65672:NTT65672 ODL65672:ODP65672 ONH65672:ONL65672 OXD65672:OXH65672 PGZ65672:PHD65672 PQV65672:PQZ65672 QAR65672:QAV65672 QKN65672:QKR65672 QUJ65672:QUN65672 REF65672:REJ65672 ROB65672:ROF65672 RXX65672:RYB65672 SHT65672:SHX65672 SRP65672:SRT65672 TBL65672:TBP65672 TLH65672:TLL65672 TVD65672:TVH65672 UEZ65672:UFD65672 UOV65672:UOZ65672 UYR65672:UYV65672 VIN65672:VIR65672 VSJ65672:VSN65672 WCF65672:WCJ65672 WMB65672:WMF65672 WVX65672:WWB65672 N131208:R131208 JL131208:JP131208 TH131208:TL131208 ADD131208:ADH131208 AMZ131208:AND131208 AWV131208:AWZ131208 BGR131208:BGV131208 BQN131208:BQR131208 CAJ131208:CAN131208 CKF131208:CKJ131208 CUB131208:CUF131208 DDX131208:DEB131208 DNT131208:DNX131208 DXP131208:DXT131208 EHL131208:EHP131208 ERH131208:ERL131208 FBD131208:FBH131208 FKZ131208:FLD131208 FUV131208:FUZ131208 GER131208:GEV131208 GON131208:GOR131208 GYJ131208:GYN131208 HIF131208:HIJ131208 HSB131208:HSF131208 IBX131208:ICB131208 ILT131208:ILX131208 IVP131208:IVT131208 JFL131208:JFP131208 JPH131208:JPL131208 JZD131208:JZH131208 KIZ131208:KJD131208 KSV131208:KSZ131208 LCR131208:LCV131208 LMN131208:LMR131208 LWJ131208:LWN131208 MGF131208:MGJ131208 MQB131208:MQF131208 MZX131208:NAB131208 NJT131208:NJX131208 NTP131208:NTT131208 ODL131208:ODP131208 ONH131208:ONL131208 OXD131208:OXH131208 PGZ131208:PHD131208 PQV131208:PQZ131208 QAR131208:QAV131208 QKN131208:QKR131208 QUJ131208:QUN131208 REF131208:REJ131208 ROB131208:ROF131208 RXX131208:RYB131208 SHT131208:SHX131208 SRP131208:SRT131208 TBL131208:TBP131208 TLH131208:TLL131208 TVD131208:TVH131208 UEZ131208:UFD131208 UOV131208:UOZ131208 UYR131208:UYV131208 VIN131208:VIR131208 VSJ131208:VSN131208 WCF131208:WCJ131208 WMB131208:WMF131208 WVX131208:WWB131208 N196744:R196744 JL196744:JP196744 TH196744:TL196744 ADD196744:ADH196744 AMZ196744:AND196744 AWV196744:AWZ196744 BGR196744:BGV196744 BQN196744:BQR196744 CAJ196744:CAN196744 CKF196744:CKJ196744 CUB196744:CUF196744 DDX196744:DEB196744 DNT196744:DNX196744 DXP196744:DXT196744 EHL196744:EHP196744 ERH196744:ERL196744 FBD196744:FBH196744 FKZ196744:FLD196744 FUV196744:FUZ196744 GER196744:GEV196744 GON196744:GOR196744 GYJ196744:GYN196744 HIF196744:HIJ196744 HSB196744:HSF196744 IBX196744:ICB196744 ILT196744:ILX196744 IVP196744:IVT196744 JFL196744:JFP196744 JPH196744:JPL196744 JZD196744:JZH196744 KIZ196744:KJD196744 KSV196744:KSZ196744 LCR196744:LCV196744 LMN196744:LMR196744 LWJ196744:LWN196744 MGF196744:MGJ196744 MQB196744:MQF196744 MZX196744:NAB196744 NJT196744:NJX196744 NTP196744:NTT196744 ODL196744:ODP196744 ONH196744:ONL196744 OXD196744:OXH196744 PGZ196744:PHD196744 PQV196744:PQZ196744 QAR196744:QAV196744 QKN196744:QKR196744 QUJ196744:QUN196744 REF196744:REJ196744 ROB196744:ROF196744 RXX196744:RYB196744 SHT196744:SHX196744 SRP196744:SRT196744 TBL196744:TBP196744 TLH196744:TLL196744 TVD196744:TVH196744 UEZ196744:UFD196744 UOV196744:UOZ196744 UYR196744:UYV196744 VIN196744:VIR196744 VSJ196744:VSN196744 WCF196744:WCJ196744 WMB196744:WMF196744 WVX196744:WWB196744 N262280:R262280 JL262280:JP262280 TH262280:TL262280 ADD262280:ADH262280 AMZ262280:AND262280 AWV262280:AWZ262280 BGR262280:BGV262280 BQN262280:BQR262280 CAJ262280:CAN262280 CKF262280:CKJ262280 CUB262280:CUF262280 DDX262280:DEB262280 DNT262280:DNX262280 DXP262280:DXT262280 EHL262280:EHP262280 ERH262280:ERL262280 FBD262280:FBH262280 FKZ262280:FLD262280 FUV262280:FUZ262280 GER262280:GEV262280 GON262280:GOR262280 GYJ262280:GYN262280 HIF262280:HIJ262280 HSB262280:HSF262280 IBX262280:ICB262280 ILT262280:ILX262280 IVP262280:IVT262280 JFL262280:JFP262280 JPH262280:JPL262280 JZD262280:JZH262280 KIZ262280:KJD262280 KSV262280:KSZ262280 LCR262280:LCV262280 LMN262280:LMR262280 LWJ262280:LWN262280 MGF262280:MGJ262280 MQB262280:MQF262280 MZX262280:NAB262280 NJT262280:NJX262280 NTP262280:NTT262280 ODL262280:ODP262280 ONH262280:ONL262280 OXD262280:OXH262280 PGZ262280:PHD262280 PQV262280:PQZ262280 QAR262280:QAV262280 QKN262280:QKR262280 QUJ262280:QUN262280 REF262280:REJ262280 ROB262280:ROF262280 RXX262280:RYB262280 SHT262280:SHX262280 SRP262280:SRT262280 TBL262280:TBP262280 TLH262280:TLL262280 TVD262280:TVH262280 UEZ262280:UFD262280 UOV262280:UOZ262280 UYR262280:UYV262280 VIN262280:VIR262280 VSJ262280:VSN262280 WCF262280:WCJ262280 WMB262280:WMF262280 WVX262280:WWB262280 N327816:R327816 JL327816:JP327816 TH327816:TL327816 ADD327816:ADH327816 AMZ327816:AND327816 AWV327816:AWZ327816 BGR327816:BGV327816 BQN327816:BQR327816 CAJ327816:CAN327816 CKF327816:CKJ327816 CUB327816:CUF327816 DDX327816:DEB327816 DNT327816:DNX327816 DXP327816:DXT327816 EHL327816:EHP327816 ERH327816:ERL327816 FBD327816:FBH327816 FKZ327816:FLD327816 FUV327816:FUZ327816 GER327816:GEV327816 GON327816:GOR327816 GYJ327816:GYN327816 HIF327816:HIJ327816 HSB327816:HSF327816 IBX327816:ICB327816 ILT327816:ILX327816 IVP327816:IVT327816 JFL327816:JFP327816 JPH327816:JPL327816 JZD327816:JZH327816 KIZ327816:KJD327816 KSV327816:KSZ327816 LCR327816:LCV327816 LMN327816:LMR327816 LWJ327816:LWN327816 MGF327816:MGJ327816 MQB327816:MQF327816 MZX327816:NAB327816 NJT327816:NJX327816 NTP327816:NTT327816 ODL327816:ODP327816 ONH327816:ONL327816 OXD327816:OXH327816 PGZ327816:PHD327816 PQV327816:PQZ327816 QAR327816:QAV327816 QKN327816:QKR327816 QUJ327816:QUN327816 REF327816:REJ327816 ROB327816:ROF327816 RXX327816:RYB327816 SHT327816:SHX327816 SRP327816:SRT327816 TBL327816:TBP327816 TLH327816:TLL327816 TVD327816:TVH327816 UEZ327816:UFD327816 UOV327816:UOZ327816 UYR327816:UYV327816 VIN327816:VIR327816 VSJ327816:VSN327816 WCF327816:WCJ327816 WMB327816:WMF327816 WVX327816:WWB327816 N393352:R393352 JL393352:JP393352 TH393352:TL393352 ADD393352:ADH393352 AMZ393352:AND393352 AWV393352:AWZ393352 BGR393352:BGV393352 BQN393352:BQR393352 CAJ393352:CAN393352 CKF393352:CKJ393352 CUB393352:CUF393352 DDX393352:DEB393352 DNT393352:DNX393352 DXP393352:DXT393352 EHL393352:EHP393352 ERH393352:ERL393352 FBD393352:FBH393352 FKZ393352:FLD393352 FUV393352:FUZ393352 GER393352:GEV393352 GON393352:GOR393352 GYJ393352:GYN393352 HIF393352:HIJ393352 HSB393352:HSF393352 IBX393352:ICB393352 ILT393352:ILX393352 IVP393352:IVT393352 JFL393352:JFP393352 JPH393352:JPL393352 JZD393352:JZH393352 KIZ393352:KJD393352 KSV393352:KSZ393352 LCR393352:LCV393352 LMN393352:LMR393352 LWJ393352:LWN393352 MGF393352:MGJ393352 MQB393352:MQF393352 MZX393352:NAB393352 NJT393352:NJX393352 NTP393352:NTT393352 ODL393352:ODP393352 ONH393352:ONL393352 OXD393352:OXH393352 PGZ393352:PHD393352 PQV393352:PQZ393352 QAR393352:QAV393352 QKN393352:QKR393352 QUJ393352:QUN393352 REF393352:REJ393352 ROB393352:ROF393352 RXX393352:RYB393352 SHT393352:SHX393352 SRP393352:SRT393352 TBL393352:TBP393352 TLH393352:TLL393352 TVD393352:TVH393352 UEZ393352:UFD393352 UOV393352:UOZ393352 UYR393352:UYV393352 VIN393352:VIR393352 VSJ393352:VSN393352 WCF393352:WCJ393352 WMB393352:WMF393352 WVX393352:WWB393352 N458888:R458888 JL458888:JP458888 TH458888:TL458888 ADD458888:ADH458888 AMZ458888:AND458888 AWV458888:AWZ458888 BGR458888:BGV458888 BQN458888:BQR458888 CAJ458888:CAN458888 CKF458888:CKJ458888 CUB458888:CUF458888 DDX458888:DEB458888 DNT458888:DNX458888 DXP458888:DXT458888 EHL458888:EHP458888 ERH458888:ERL458888 FBD458888:FBH458888 FKZ458888:FLD458888 FUV458888:FUZ458888 GER458888:GEV458888 GON458888:GOR458888 GYJ458888:GYN458888 HIF458888:HIJ458888 HSB458888:HSF458888 IBX458888:ICB458888 ILT458888:ILX458888 IVP458888:IVT458888 JFL458888:JFP458888 JPH458888:JPL458888 JZD458888:JZH458888 KIZ458888:KJD458888 KSV458888:KSZ458888 LCR458888:LCV458888 LMN458888:LMR458888 LWJ458888:LWN458888 MGF458888:MGJ458888 MQB458888:MQF458888 MZX458888:NAB458888 NJT458888:NJX458888 NTP458888:NTT458888 ODL458888:ODP458888 ONH458888:ONL458888 OXD458888:OXH458888 PGZ458888:PHD458888 PQV458888:PQZ458888 QAR458888:QAV458888 QKN458888:QKR458888 QUJ458888:QUN458888 REF458888:REJ458888 ROB458888:ROF458888 RXX458888:RYB458888 SHT458888:SHX458888 SRP458888:SRT458888 TBL458888:TBP458888 TLH458888:TLL458888 TVD458888:TVH458888 UEZ458888:UFD458888 UOV458888:UOZ458888 UYR458888:UYV458888 VIN458888:VIR458888 VSJ458888:VSN458888 WCF458888:WCJ458888 WMB458888:WMF458888 WVX458888:WWB458888 N524424:R524424 JL524424:JP524424 TH524424:TL524424 ADD524424:ADH524424 AMZ524424:AND524424 AWV524424:AWZ524424 BGR524424:BGV524424 BQN524424:BQR524424 CAJ524424:CAN524424 CKF524424:CKJ524424 CUB524424:CUF524424 DDX524424:DEB524424 DNT524424:DNX524424 DXP524424:DXT524424 EHL524424:EHP524424 ERH524424:ERL524424 FBD524424:FBH524424 FKZ524424:FLD524424 FUV524424:FUZ524424 GER524424:GEV524424 GON524424:GOR524424 GYJ524424:GYN524424 HIF524424:HIJ524424 HSB524424:HSF524424 IBX524424:ICB524424 ILT524424:ILX524424 IVP524424:IVT524424 JFL524424:JFP524424 JPH524424:JPL524424 JZD524424:JZH524424 KIZ524424:KJD524424 KSV524424:KSZ524424 LCR524424:LCV524424 LMN524424:LMR524424 LWJ524424:LWN524424 MGF524424:MGJ524424 MQB524424:MQF524424 MZX524424:NAB524424 NJT524424:NJX524424 NTP524424:NTT524424 ODL524424:ODP524424 ONH524424:ONL524424 OXD524424:OXH524424 PGZ524424:PHD524424 PQV524424:PQZ524424 QAR524424:QAV524424 QKN524424:QKR524424 QUJ524424:QUN524424 REF524424:REJ524424 ROB524424:ROF524424 RXX524424:RYB524424 SHT524424:SHX524424 SRP524424:SRT524424 TBL524424:TBP524424 TLH524424:TLL524424 TVD524424:TVH524424 UEZ524424:UFD524424 UOV524424:UOZ524424 UYR524424:UYV524424 VIN524424:VIR524424 VSJ524424:VSN524424 WCF524424:WCJ524424 WMB524424:WMF524424 WVX524424:WWB524424 N589960:R589960 JL589960:JP589960 TH589960:TL589960 ADD589960:ADH589960 AMZ589960:AND589960 AWV589960:AWZ589960 BGR589960:BGV589960 BQN589960:BQR589960 CAJ589960:CAN589960 CKF589960:CKJ589960 CUB589960:CUF589960 DDX589960:DEB589960 DNT589960:DNX589960 DXP589960:DXT589960 EHL589960:EHP589960 ERH589960:ERL589960 FBD589960:FBH589960 FKZ589960:FLD589960 FUV589960:FUZ589960 GER589960:GEV589960 GON589960:GOR589960 GYJ589960:GYN589960 HIF589960:HIJ589960 HSB589960:HSF589960 IBX589960:ICB589960 ILT589960:ILX589960 IVP589960:IVT589960 JFL589960:JFP589960 JPH589960:JPL589960 JZD589960:JZH589960 KIZ589960:KJD589960 KSV589960:KSZ589960 LCR589960:LCV589960 LMN589960:LMR589960 LWJ589960:LWN589960 MGF589960:MGJ589960 MQB589960:MQF589960 MZX589960:NAB589960 NJT589960:NJX589960 NTP589960:NTT589960 ODL589960:ODP589960 ONH589960:ONL589960 OXD589960:OXH589960 PGZ589960:PHD589960 PQV589960:PQZ589960 QAR589960:QAV589960 QKN589960:QKR589960 QUJ589960:QUN589960 REF589960:REJ589960 ROB589960:ROF589960 RXX589960:RYB589960 SHT589960:SHX589960 SRP589960:SRT589960 TBL589960:TBP589960 TLH589960:TLL589960 TVD589960:TVH589960 UEZ589960:UFD589960 UOV589960:UOZ589960 UYR589960:UYV589960 VIN589960:VIR589960 VSJ589960:VSN589960 WCF589960:WCJ589960 WMB589960:WMF589960 WVX589960:WWB589960 N655496:R655496 JL655496:JP655496 TH655496:TL655496 ADD655496:ADH655496 AMZ655496:AND655496 AWV655496:AWZ655496 BGR655496:BGV655496 BQN655496:BQR655496 CAJ655496:CAN655496 CKF655496:CKJ655496 CUB655496:CUF655496 DDX655496:DEB655496 DNT655496:DNX655496 DXP655496:DXT655496 EHL655496:EHP655496 ERH655496:ERL655496 FBD655496:FBH655496 FKZ655496:FLD655496 FUV655496:FUZ655496 GER655496:GEV655496 GON655496:GOR655496 GYJ655496:GYN655496 HIF655496:HIJ655496 HSB655496:HSF655496 IBX655496:ICB655496 ILT655496:ILX655496 IVP655496:IVT655496 JFL655496:JFP655496 JPH655496:JPL655496 JZD655496:JZH655496 KIZ655496:KJD655496 KSV655496:KSZ655496 LCR655496:LCV655496 LMN655496:LMR655496 LWJ655496:LWN655496 MGF655496:MGJ655496 MQB655496:MQF655496 MZX655496:NAB655496 NJT655496:NJX655496 NTP655496:NTT655496 ODL655496:ODP655496 ONH655496:ONL655496 OXD655496:OXH655496 PGZ655496:PHD655496 PQV655496:PQZ655496 QAR655496:QAV655496 QKN655496:QKR655496 QUJ655496:QUN655496 REF655496:REJ655496 ROB655496:ROF655496 RXX655496:RYB655496 SHT655496:SHX655496 SRP655496:SRT655496 TBL655496:TBP655496 TLH655496:TLL655496 TVD655496:TVH655496 UEZ655496:UFD655496 UOV655496:UOZ655496 UYR655496:UYV655496 VIN655496:VIR655496 VSJ655496:VSN655496 WCF655496:WCJ655496 WMB655496:WMF655496 WVX655496:WWB655496 N721032:R721032 JL721032:JP721032 TH721032:TL721032 ADD721032:ADH721032 AMZ721032:AND721032 AWV721032:AWZ721032 BGR721032:BGV721032 BQN721032:BQR721032 CAJ721032:CAN721032 CKF721032:CKJ721032 CUB721032:CUF721032 DDX721032:DEB721032 DNT721032:DNX721032 DXP721032:DXT721032 EHL721032:EHP721032 ERH721032:ERL721032 FBD721032:FBH721032 FKZ721032:FLD721032 FUV721032:FUZ721032 GER721032:GEV721032 GON721032:GOR721032 GYJ721032:GYN721032 HIF721032:HIJ721032 HSB721032:HSF721032 IBX721032:ICB721032 ILT721032:ILX721032 IVP721032:IVT721032 JFL721032:JFP721032 JPH721032:JPL721032 JZD721032:JZH721032 KIZ721032:KJD721032 KSV721032:KSZ721032 LCR721032:LCV721032 LMN721032:LMR721032 LWJ721032:LWN721032 MGF721032:MGJ721032 MQB721032:MQF721032 MZX721032:NAB721032 NJT721032:NJX721032 NTP721032:NTT721032 ODL721032:ODP721032 ONH721032:ONL721032 OXD721032:OXH721032 PGZ721032:PHD721032 PQV721032:PQZ721032 QAR721032:QAV721032 QKN721032:QKR721032 QUJ721032:QUN721032 REF721032:REJ721032 ROB721032:ROF721032 RXX721032:RYB721032 SHT721032:SHX721032 SRP721032:SRT721032 TBL721032:TBP721032 TLH721032:TLL721032 TVD721032:TVH721032 UEZ721032:UFD721032 UOV721032:UOZ721032 UYR721032:UYV721032 VIN721032:VIR721032 VSJ721032:VSN721032 WCF721032:WCJ721032 WMB721032:WMF721032 WVX721032:WWB721032 N786568:R786568 JL786568:JP786568 TH786568:TL786568 ADD786568:ADH786568 AMZ786568:AND786568 AWV786568:AWZ786568 BGR786568:BGV786568 BQN786568:BQR786568 CAJ786568:CAN786568 CKF786568:CKJ786568 CUB786568:CUF786568 DDX786568:DEB786568 DNT786568:DNX786568 DXP786568:DXT786568 EHL786568:EHP786568 ERH786568:ERL786568 FBD786568:FBH786568 FKZ786568:FLD786568 FUV786568:FUZ786568 GER786568:GEV786568 GON786568:GOR786568 GYJ786568:GYN786568 HIF786568:HIJ786568 HSB786568:HSF786568 IBX786568:ICB786568 ILT786568:ILX786568 IVP786568:IVT786568 JFL786568:JFP786568 JPH786568:JPL786568 JZD786568:JZH786568 KIZ786568:KJD786568 KSV786568:KSZ786568 LCR786568:LCV786568 LMN786568:LMR786568 LWJ786568:LWN786568 MGF786568:MGJ786568 MQB786568:MQF786568 MZX786568:NAB786568 NJT786568:NJX786568 NTP786568:NTT786568 ODL786568:ODP786568 ONH786568:ONL786568 OXD786568:OXH786568 PGZ786568:PHD786568 PQV786568:PQZ786568 QAR786568:QAV786568 QKN786568:QKR786568 QUJ786568:QUN786568 REF786568:REJ786568 ROB786568:ROF786568 RXX786568:RYB786568 SHT786568:SHX786568 SRP786568:SRT786568 TBL786568:TBP786568 TLH786568:TLL786568 TVD786568:TVH786568 UEZ786568:UFD786568 UOV786568:UOZ786568 UYR786568:UYV786568 VIN786568:VIR786568 VSJ786568:VSN786568 WCF786568:WCJ786568 WMB786568:WMF786568 WVX786568:WWB786568 N852104:R852104 JL852104:JP852104 TH852104:TL852104 ADD852104:ADH852104 AMZ852104:AND852104 AWV852104:AWZ852104 BGR852104:BGV852104 BQN852104:BQR852104 CAJ852104:CAN852104 CKF852104:CKJ852104 CUB852104:CUF852104 DDX852104:DEB852104 DNT852104:DNX852104 DXP852104:DXT852104 EHL852104:EHP852104 ERH852104:ERL852104 FBD852104:FBH852104 FKZ852104:FLD852104 FUV852104:FUZ852104 GER852104:GEV852104 GON852104:GOR852104 GYJ852104:GYN852104 HIF852104:HIJ852104 HSB852104:HSF852104 IBX852104:ICB852104 ILT852104:ILX852104 IVP852104:IVT852104 JFL852104:JFP852104 JPH852104:JPL852104 JZD852104:JZH852104 KIZ852104:KJD852104 KSV852104:KSZ852104 LCR852104:LCV852104 LMN852104:LMR852104 LWJ852104:LWN852104 MGF852104:MGJ852104 MQB852104:MQF852104 MZX852104:NAB852104 NJT852104:NJX852104 NTP852104:NTT852104 ODL852104:ODP852104 ONH852104:ONL852104 OXD852104:OXH852104 PGZ852104:PHD852104 PQV852104:PQZ852104 QAR852104:QAV852104 QKN852104:QKR852104 QUJ852104:QUN852104 REF852104:REJ852104 ROB852104:ROF852104 RXX852104:RYB852104 SHT852104:SHX852104 SRP852104:SRT852104 TBL852104:TBP852104 TLH852104:TLL852104 TVD852104:TVH852104 UEZ852104:UFD852104 UOV852104:UOZ852104 UYR852104:UYV852104 VIN852104:VIR852104 VSJ852104:VSN852104 WCF852104:WCJ852104 WMB852104:WMF852104 WVX852104:WWB852104 N917640:R917640 JL917640:JP917640 TH917640:TL917640 ADD917640:ADH917640 AMZ917640:AND917640 AWV917640:AWZ917640 BGR917640:BGV917640 BQN917640:BQR917640 CAJ917640:CAN917640 CKF917640:CKJ917640 CUB917640:CUF917640 DDX917640:DEB917640 DNT917640:DNX917640 DXP917640:DXT917640 EHL917640:EHP917640 ERH917640:ERL917640 FBD917640:FBH917640 FKZ917640:FLD917640 FUV917640:FUZ917640 GER917640:GEV917640 GON917640:GOR917640 GYJ917640:GYN917640 HIF917640:HIJ917640 HSB917640:HSF917640 IBX917640:ICB917640 ILT917640:ILX917640 IVP917640:IVT917640 JFL917640:JFP917640 JPH917640:JPL917640 JZD917640:JZH917640 KIZ917640:KJD917640 KSV917640:KSZ917640 LCR917640:LCV917640 LMN917640:LMR917640 LWJ917640:LWN917640 MGF917640:MGJ917640 MQB917640:MQF917640 MZX917640:NAB917640 NJT917640:NJX917640 NTP917640:NTT917640 ODL917640:ODP917640 ONH917640:ONL917640 OXD917640:OXH917640 PGZ917640:PHD917640 PQV917640:PQZ917640 QAR917640:QAV917640 QKN917640:QKR917640 QUJ917640:QUN917640 REF917640:REJ917640 ROB917640:ROF917640 RXX917640:RYB917640 SHT917640:SHX917640 SRP917640:SRT917640 TBL917640:TBP917640 TLH917640:TLL917640 TVD917640:TVH917640 UEZ917640:UFD917640 UOV917640:UOZ917640 UYR917640:UYV917640 VIN917640:VIR917640 VSJ917640:VSN917640 WCF917640:WCJ917640 WMB917640:WMF917640 WVX917640:WWB917640 N983176:R983176 JL983176:JP983176 TH983176:TL983176 ADD983176:ADH983176 AMZ983176:AND983176 AWV983176:AWZ983176 BGR983176:BGV983176 BQN983176:BQR983176 CAJ983176:CAN983176 CKF983176:CKJ983176 CUB983176:CUF983176 DDX983176:DEB983176 DNT983176:DNX983176 DXP983176:DXT983176 EHL983176:EHP983176 ERH983176:ERL983176 FBD983176:FBH983176 FKZ983176:FLD983176 FUV983176:FUZ983176 GER983176:GEV983176 GON983176:GOR983176 GYJ983176:GYN983176 HIF983176:HIJ983176 HSB983176:HSF983176 IBX983176:ICB983176 ILT983176:ILX983176 IVP983176:IVT983176 JFL983176:JFP983176 JPH983176:JPL983176 JZD983176:JZH983176 KIZ983176:KJD983176 KSV983176:KSZ983176 LCR983176:LCV983176 LMN983176:LMR983176 LWJ983176:LWN983176 MGF983176:MGJ983176 MQB983176:MQF983176 MZX983176:NAB983176 NJT983176:NJX983176 NTP983176:NTT983176 ODL983176:ODP983176 ONH983176:ONL983176 OXD983176:OXH983176 PGZ983176:PHD983176 PQV983176:PQZ983176 QAR983176:QAV983176 QKN983176:QKR983176 QUJ983176:QUN983176 REF983176:REJ983176 ROB983176:ROF983176 RXX983176:RYB983176 SHT983176:SHX983176 SRP983176:SRT983176 TBL983176:TBP983176 TLH983176:TLL983176 TVD983176:TVH983176 UEZ983176:UFD983176 UOV983176:UOZ983176 UYR983176:UYV983176 VIN983176:VIR983176 VSJ983176:VSN983176 WCF983176:WCJ983176 WMB983176:WMF983176 WVX983176:WWB983176">
      <formula1>0</formula1>
      <formula2>999999</formula2>
    </dataValidation>
    <dataValidation type="list" allowBlank="1" showInputMessage="1" showErrorMessage="1" error="Selecionar classe de acordo com DN COPAM nº 74/2004 (classes 3, 4, 5 e 6)" prompt="Selecionar classe do empreendimento" sqref="WVU983184:WWA983184 WLY983184:WME983184 WCC983184:WCI983184 VSG983184:VSM983184 VIK983184:VIQ983184 UYO983184:UYU983184 UOS983184:UOY983184 UEW983184:UFC983184 TVA983184:TVG983184 TLE983184:TLK983184 TBI983184:TBO983184 SRM983184:SRS983184 SHQ983184:SHW983184 RXU983184:RYA983184 RNY983184:ROE983184 REC983184:REI983184 QUG983184:QUM983184 QKK983184:QKQ983184 QAO983184:QAU983184 PQS983184:PQY983184 PGW983184:PHC983184 OXA983184:OXG983184 ONE983184:ONK983184 ODI983184:ODO983184 NTM983184:NTS983184 NJQ983184:NJW983184 MZU983184:NAA983184 MPY983184:MQE983184 MGC983184:MGI983184 LWG983184:LWM983184 LMK983184:LMQ983184 LCO983184:LCU983184 KSS983184:KSY983184 KIW983184:KJC983184 JZA983184:JZG983184 JPE983184:JPK983184 JFI983184:JFO983184 IVM983184:IVS983184 ILQ983184:ILW983184 IBU983184:ICA983184 HRY983184:HSE983184 HIC983184:HII983184 GYG983184:GYM983184 GOK983184:GOQ983184 GEO983184:GEU983184 FUS983184:FUY983184 FKW983184:FLC983184 FBA983184:FBG983184 ERE983184:ERK983184 EHI983184:EHO983184 DXM983184:DXS983184 DNQ983184:DNW983184 DDU983184:DEA983184 CTY983184:CUE983184 CKC983184:CKI983184 CAG983184:CAM983184 BQK983184:BQQ983184 BGO983184:BGU983184 AWS983184:AWY983184 AMW983184:ANC983184 ADA983184:ADG983184 TE983184:TK983184 JI983184:JO983184 K983184:Q983184 WVU917648:WWA917648 WLY917648:WME917648 WCC917648:WCI917648 VSG917648:VSM917648 VIK917648:VIQ917648 UYO917648:UYU917648 UOS917648:UOY917648 UEW917648:UFC917648 TVA917648:TVG917648 TLE917648:TLK917648 TBI917648:TBO917648 SRM917648:SRS917648 SHQ917648:SHW917648 RXU917648:RYA917648 RNY917648:ROE917648 REC917648:REI917648 QUG917648:QUM917648 QKK917648:QKQ917648 QAO917648:QAU917648 PQS917648:PQY917648 PGW917648:PHC917648 OXA917648:OXG917648 ONE917648:ONK917648 ODI917648:ODO917648 NTM917648:NTS917648 NJQ917648:NJW917648 MZU917648:NAA917648 MPY917648:MQE917648 MGC917648:MGI917648 LWG917648:LWM917648 LMK917648:LMQ917648 LCO917648:LCU917648 KSS917648:KSY917648 KIW917648:KJC917648 JZA917648:JZG917648 JPE917648:JPK917648 JFI917648:JFO917648 IVM917648:IVS917648 ILQ917648:ILW917648 IBU917648:ICA917648 HRY917648:HSE917648 HIC917648:HII917648 GYG917648:GYM917648 GOK917648:GOQ917648 GEO917648:GEU917648 FUS917648:FUY917648 FKW917648:FLC917648 FBA917648:FBG917648 ERE917648:ERK917648 EHI917648:EHO917648 DXM917648:DXS917648 DNQ917648:DNW917648 DDU917648:DEA917648 CTY917648:CUE917648 CKC917648:CKI917648 CAG917648:CAM917648 BQK917648:BQQ917648 BGO917648:BGU917648 AWS917648:AWY917648 AMW917648:ANC917648 ADA917648:ADG917648 TE917648:TK917648 JI917648:JO917648 K917648:Q917648 WVU852112:WWA852112 WLY852112:WME852112 WCC852112:WCI852112 VSG852112:VSM852112 VIK852112:VIQ852112 UYO852112:UYU852112 UOS852112:UOY852112 UEW852112:UFC852112 TVA852112:TVG852112 TLE852112:TLK852112 TBI852112:TBO852112 SRM852112:SRS852112 SHQ852112:SHW852112 RXU852112:RYA852112 RNY852112:ROE852112 REC852112:REI852112 QUG852112:QUM852112 QKK852112:QKQ852112 QAO852112:QAU852112 PQS852112:PQY852112 PGW852112:PHC852112 OXA852112:OXG852112 ONE852112:ONK852112 ODI852112:ODO852112 NTM852112:NTS852112 NJQ852112:NJW852112 MZU852112:NAA852112 MPY852112:MQE852112 MGC852112:MGI852112 LWG852112:LWM852112 LMK852112:LMQ852112 LCO852112:LCU852112 KSS852112:KSY852112 KIW852112:KJC852112 JZA852112:JZG852112 JPE852112:JPK852112 JFI852112:JFO852112 IVM852112:IVS852112 ILQ852112:ILW852112 IBU852112:ICA852112 HRY852112:HSE852112 HIC852112:HII852112 GYG852112:GYM852112 GOK852112:GOQ852112 GEO852112:GEU852112 FUS852112:FUY852112 FKW852112:FLC852112 FBA852112:FBG852112 ERE852112:ERK852112 EHI852112:EHO852112 DXM852112:DXS852112 DNQ852112:DNW852112 DDU852112:DEA852112 CTY852112:CUE852112 CKC852112:CKI852112 CAG852112:CAM852112 BQK852112:BQQ852112 BGO852112:BGU852112 AWS852112:AWY852112 AMW852112:ANC852112 ADA852112:ADG852112 TE852112:TK852112 JI852112:JO852112 K852112:Q852112 WVU786576:WWA786576 WLY786576:WME786576 WCC786576:WCI786576 VSG786576:VSM786576 VIK786576:VIQ786576 UYO786576:UYU786576 UOS786576:UOY786576 UEW786576:UFC786576 TVA786576:TVG786576 TLE786576:TLK786576 TBI786576:TBO786576 SRM786576:SRS786576 SHQ786576:SHW786576 RXU786576:RYA786576 RNY786576:ROE786576 REC786576:REI786576 QUG786576:QUM786576 QKK786576:QKQ786576 QAO786576:QAU786576 PQS786576:PQY786576 PGW786576:PHC786576 OXA786576:OXG786576 ONE786576:ONK786576 ODI786576:ODO786576 NTM786576:NTS786576 NJQ786576:NJW786576 MZU786576:NAA786576 MPY786576:MQE786576 MGC786576:MGI786576 LWG786576:LWM786576 LMK786576:LMQ786576 LCO786576:LCU786576 KSS786576:KSY786576 KIW786576:KJC786576 JZA786576:JZG786576 JPE786576:JPK786576 JFI786576:JFO786576 IVM786576:IVS786576 ILQ786576:ILW786576 IBU786576:ICA786576 HRY786576:HSE786576 HIC786576:HII786576 GYG786576:GYM786576 GOK786576:GOQ786576 GEO786576:GEU786576 FUS786576:FUY786576 FKW786576:FLC786576 FBA786576:FBG786576 ERE786576:ERK786576 EHI786576:EHO786576 DXM786576:DXS786576 DNQ786576:DNW786576 DDU786576:DEA786576 CTY786576:CUE786576 CKC786576:CKI786576 CAG786576:CAM786576 BQK786576:BQQ786576 BGO786576:BGU786576 AWS786576:AWY786576 AMW786576:ANC786576 ADA786576:ADG786576 TE786576:TK786576 JI786576:JO786576 K786576:Q786576 WVU721040:WWA721040 WLY721040:WME721040 WCC721040:WCI721040 VSG721040:VSM721040 VIK721040:VIQ721040 UYO721040:UYU721040 UOS721040:UOY721040 UEW721040:UFC721040 TVA721040:TVG721040 TLE721040:TLK721040 TBI721040:TBO721040 SRM721040:SRS721040 SHQ721040:SHW721040 RXU721040:RYA721040 RNY721040:ROE721040 REC721040:REI721040 QUG721040:QUM721040 QKK721040:QKQ721040 QAO721040:QAU721040 PQS721040:PQY721040 PGW721040:PHC721040 OXA721040:OXG721040 ONE721040:ONK721040 ODI721040:ODO721040 NTM721040:NTS721040 NJQ721040:NJW721040 MZU721040:NAA721040 MPY721040:MQE721040 MGC721040:MGI721040 LWG721040:LWM721040 LMK721040:LMQ721040 LCO721040:LCU721040 KSS721040:KSY721040 KIW721040:KJC721040 JZA721040:JZG721040 JPE721040:JPK721040 JFI721040:JFO721040 IVM721040:IVS721040 ILQ721040:ILW721040 IBU721040:ICA721040 HRY721040:HSE721040 HIC721040:HII721040 GYG721040:GYM721040 GOK721040:GOQ721040 GEO721040:GEU721040 FUS721040:FUY721040 FKW721040:FLC721040 FBA721040:FBG721040 ERE721040:ERK721040 EHI721040:EHO721040 DXM721040:DXS721040 DNQ721040:DNW721040 DDU721040:DEA721040 CTY721040:CUE721040 CKC721040:CKI721040 CAG721040:CAM721040 BQK721040:BQQ721040 BGO721040:BGU721040 AWS721040:AWY721040 AMW721040:ANC721040 ADA721040:ADG721040 TE721040:TK721040 JI721040:JO721040 K721040:Q721040 WVU655504:WWA655504 WLY655504:WME655504 WCC655504:WCI655504 VSG655504:VSM655504 VIK655504:VIQ655504 UYO655504:UYU655504 UOS655504:UOY655504 UEW655504:UFC655504 TVA655504:TVG655504 TLE655504:TLK655504 TBI655504:TBO655504 SRM655504:SRS655504 SHQ655504:SHW655504 RXU655504:RYA655504 RNY655504:ROE655504 REC655504:REI655504 QUG655504:QUM655504 QKK655504:QKQ655504 QAO655504:QAU655504 PQS655504:PQY655504 PGW655504:PHC655504 OXA655504:OXG655504 ONE655504:ONK655504 ODI655504:ODO655504 NTM655504:NTS655504 NJQ655504:NJW655504 MZU655504:NAA655504 MPY655504:MQE655504 MGC655504:MGI655504 LWG655504:LWM655504 LMK655504:LMQ655504 LCO655504:LCU655504 KSS655504:KSY655504 KIW655504:KJC655504 JZA655504:JZG655504 JPE655504:JPK655504 JFI655504:JFO655504 IVM655504:IVS655504 ILQ655504:ILW655504 IBU655504:ICA655504 HRY655504:HSE655504 HIC655504:HII655504 GYG655504:GYM655504 GOK655504:GOQ655504 GEO655504:GEU655504 FUS655504:FUY655504 FKW655504:FLC655504 FBA655504:FBG655504 ERE655504:ERK655504 EHI655504:EHO655504 DXM655504:DXS655504 DNQ655504:DNW655504 DDU655504:DEA655504 CTY655504:CUE655504 CKC655504:CKI655504 CAG655504:CAM655504 BQK655504:BQQ655504 BGO655504:BGU655504 AWS655504:AWY655504 AMW655504:ANC655504 ADA655504:ADG655504 TE655504:TK655504 JI655504:JO655504 K655504:Q655504 WVU589968:WWA589968 WLY589968:WME589968 WCC589968:WCI589968 VSG589968:VSM589968 VIK589968:VIQ589968 UYO589968:UYU589968 UOS589968:UOY589968 UEW589968:UFC589968 TVA589968:TVG589968 TLE589968:TLK589968 TBI589968:TBO589968 SRM589968:SRS589968 SHQ589968:SHW589968 RXU589968:RYA589968 RNY589968:ROE589968 REC589968:REI589968 QUG589968:QUM589968 QKK589968:QKQ589968 QAO589968:QAU589968 PQS589968:PQY589968 PGW589968:PHC589968 OXA589968:OXG589968 ONE589968:ONK589968 ODI589968:ODO589968 NTM589968:NTS589968 NJQ589968:NJW589968 MZU589968:NAA589968 MPY589968:MQE589968 MGC589968:MGI589968 LWG589968:LWM589968 LMK589968:LMQ589968 LCO589968:LCU589968 KSS589968:KSY589968 KIW589968:KJC589968 JZA589968:JZG589968 JPE589968:JPK589968 JFI589968:JFO589968 IVM589968:IVS589968 ILQ589968:ILW589968 IBU589968:ICA589968 HRY589968:HSE589968 HIC589968:HII589968 GYG589968:GYM589968 GOK589968:GOQ589968 GEO589968:GEU589968 FUS589968:FUY589968 FKW589968:FLC589968 FBA589968:FBG589968 ERE589968:ERK589968 EHI589968:EHO589968 DXM589968:DXS589968 DNQ589968:DNW589968 DDU589968:DEA589968 CTY589968:CUE589968 CKC589968:CKI589968 CAG589968:CAM589968 BQK589968:BQQ589968 BGO589968:BGU589968 AWS589968:AWY589968 AMW589968:ANC589968 ADA589968:ADG589968 TE589968:TK589968 JI589968:JO589968 K589968:Q589968 WVU524432:WWA524432 WLY524432:WME524432 WCC524432:WCI524432 VSG524432:VSM524432 VIK524432:VIQ524432 UYO524432:UYU524432 UOS524432:UOY524432 UEW524432:UFC524432 TVA524432:TVG524432 TLE524432:TLK524432 TBI524432:TBO524432 SRM524432:SRS524432 SHQ524432:SHW524432 RXU524432:RYA524432 RNY524432:ROE524432 REC524432:REI524432 QUG524432:QUM524432 QKK524432:QKQ524432 QAO524432:QAU524432 PQS524432:PQY524432 PGW524432:PHC524432 OXA524432:OXG524432 ONE524432:ONK524432 ODI524432:ODO524432 NTM524432:NTS524432 NJQ524432:NJW524432 MZU524432:NAA524432 MPY524432:MQE524432 MGC524432:MGI524432 LWG524432:LWM524432 LMK524432:LMQ524432 LCO524432:LCU524432 KSS524432:KSY524432 KIW524432:KJC524432 JZA524432:JZG524432 JPE524432:JPK524432 JFI524432:JFO524432 IVM524432:IVS524432 ILQ524432:ILW524432 IBU524432:ICA524432 HRY524432:HSE524432 HIC524432:HII524432 GYG524432:GYM524432 GOK524432:GOQ524432 GEO524432:GEU524432 FUS524432:FUY524432 FKW524432:FLC524432 FBA524432:FBG524432 ERE524432:ERK524432 EHI524432:EHO524432 DXM524432:DXS524432 DNQ524432:DNW524432 DDU524432:DEA524432 CTY524432:CUE524432 CKC524432:CKI524432 CAG524432:CAM524432 BQK524432:BQQ524432 BGO524432:BGU524432 AWS524432:AWY524432 AMW524432:ANC524432 ADA524432:ADG524432 TE524432:TK524432 JI524432:JO524432 K524432:Q524432 WVU458896:WWA458896 WLY458896:WME458896 WCC458896:WCI458896 VSG458896:VSM458896 VIK458896:VIQ458896 UYO458896:UYU458896 UOS458896:UOY458896 UEW458896:UFC458896 TVA458896:TVG458896 TLE458896:TLK458896 TBI458896:TBO458896 SRM458896:SRS458896 SHQ458896:SHW458896 RXU458896:RYA458896 RNY458896:ROE458896 REC458896:REI458896 QUG458896:QUM458896 QKK458896:QKQ458896 QAO458896:QAU458896 PQS458896:PQY458896 PGW458896:PHC458896 OXA458896:OXG458896 ONE458896:ONK458896 ODI458896:ODO458896 NTM458896:NTS458896 NJQ458896:NJW458896 MZU458896:NAA458896 MPY458896:MQE458896 MGC458896:MGI458896 LWG458896:LWM458896 LMK458896:LMQ458896 LCO458896:LCU458896 KSS458896:KSY458896 KIW458896:KJC458896 JZA458896:JZG458896 JPE458896:JPK458896 JFI458896:JFO458896 IVM458896:IVS458896 ILQ458896:ILW458896 IBU458896:ICA458896 HRY458896:HSE458896 HIC458896:HII458896 GYG458896:GYM458896 GOK458896:GOQ458896 GEO458896:GEU458896 FUS458896:FUY458896 FKW458896:FLC458896 FBA458896:FBG458896 ERE458896:ERK458896 EHI458896:EHO458896 DXM458896:DXS458896 DNQ458896:DNW458896 DDU458896:DEA458896 CTY458896:CUE458896 CKC458896:CKI458896 CAG458896:CAM458896 BQK458896:BQQ458896 BGO458896:BGU458896 AWS458896:AWY458896 AMW458896:ANC458896 ADA458896:ADG458896 TE458896:TK458896 JI458896:JO458896 K458896:Q458896 WVU393360:WWA393360 WLY393360:WME393360 WCC393360:WCI393360 VSG393360:VSM393360 VIK393360:VIQ393360 UYO393360:UYU393360 UOS393360:UOY393360 UEW393360:UFC393360 TVA393360:TVG393360 TLE393360:TLK393360 TBI393360:TBO393360 SRM393360:SRS393360 SHQ393360:SHW393360 RXU393360:RYA393360 RNY393360:ROE393360 REC393360:REI393360 QUG393360:QUM393360 QKK393360:QKQ393360 QAO393360:QAU393360 PQS393360:PQY393360 PGW393360:PHC393360 OXA393360:OXG393360 ONE393360:ONK393360 ODI393360:ODO393360 NTM393360:NTS393360 NJQ393360:NJW393360 MZU393360:NAA393360 MPY393360:MQE393360 MGC393360:MGI393360 LWG393360:LWM393360 LMK393360:LMQ393360 LCO393360:LCU393360 KSS393360:KSY393360 KIW393360:KJC393360 JZA393360:JZG393360 JPE393360:JPK393360 JFI393360:JFO393360 IVM393360:IVS393360 ILQ393360:ILW393360 IBU393360:ICA393360 HRY393360:HSE393360 HIC393360:HII393360 GYG393360:GYM393360 GOK393360:GOQ393360 GEO393360:GEU393360 FUS393360:FUY393360 FKW393360:FLC393360 FBA393360:FBG393360 ERE393360:ERK393360 EHI393360:EHO393360 DXM393360:DXS393360 DNQ393360:DNW393360 DDU393360:DEA393360 CTY393360:CUE393360 CKC393360:CKI393360 CAG393360:CAM393360 BQK393360:BQQ393360 BGO393360:BGU393360 AWS393360:AWY393360 AMW393360:ANC393360 ADA393360:ADG393360 TE393360:TK393360 JI393360:JO393360 K393360:Q393360 WVU327824:WWA327824 WLY327824:WME327824 WCC327824:WCI327824 VSG327824:VSM327824 VIK327824:VIQ327824 UYO327824:UYU327824 UOS327824:UOY327824 UEW327824:UFC327824 TVA327824:TVG327824 TLE327824:TLK327824 TBI327824:TBO327824 SRM327824:SRS327824 SHQ327824:SHW327824 RXU327824:RYA327824 RNY327824:ROE327824 REC327824:REI327824 QUG327824:QUM327824 QKK327824:QKQ327824 QAO327824:QAU327824 PQS327824:PQY327824 PGW327824:PHC327824 OXA327824:OXG327824 ONE327824:ONK327824 ODI327824:ODO327824 NTM327824:NTS327824 NJQ327824:NJW327824 MZU327824:NAA327824 MPY327824:MQE327824 MGC327824:MGI327824 LWG327824:LWM327824 LMK327824:LMQ327824 LCO327824:LCU327824 KSS327824:KSY327824 KIW327824:KJC327824 JZA327824:JZG327824 JPE327824:JPK327824 JFI327824:JFO327824 IVM327824:IVS327824 ILQ327824:ILW327824 IBU327824:ICA327824 HRY327824:HSE327824 HIC327824:HII327824 GYG327824:GYM327824 GOK327824:GOQ327824 GEO327824:GEU327824 FUS327824:FUY327824 FKW327824:FLC327824 FBA327824:FBG327824 ERE327824:ERK327824 EHI327824:EHO327824 DXM327824:DXS327824 DNQ327824:DNW327824 DDU327824:DEA327824 CTY327824:CUE327824 CKC327824:CKI327824 CAG327824:CAM327824 BQK327824:BQQ327824 BGO327824:BGU327824 AWS327824:AWY327824 AMW327824:ANC327824 ADA327824:ADG327824 TE327824:TK327824 JI327824:JO327824 K327824:Q327824 WVU262288:WWA262288 WLY262288:WME262288 WCC262288:WCI262288 VSG262288:VSM262288 VIK262288:VIQ262288 UYO262288:UYU262288 UOS262288:UOY262288 UEW262288:UFC262288 TVA262288:TVG262288 TLE262288:TLK262288 TBI262288:TBO262288 SRM262288:SRS262288 SHQ262288:SHW262288 RXU262288:RYA262288 RNY262288:ROE262288 REC262288:REI262288 QUG262288:QUM262288 QKK262288:QKQ262288 QAO262288:QAU262288 PQS262288:PQY262288 PGW262288:PHC262288 OXA262288:OXG262288 ONE262288:ONK262288 ODI262288:ODO262288 NTM262288:NTS262288 NJQ262288:NJW262288 MZU262288:NAA262288 MPY262288:MQE262288 MGC262288:MGI262288 LWG262288:LWM262288 LMK262288:LMQ262288 LCO262288:LCU262288 KSS262288:KSY262288 KIW262288:KJC262288 JZA262288:JZG262288 JPE262288:JPK262288 JFI262288:JFO262288 IVM262288:IVS262288 ILQ262288:ILW262288 IBU262288:ICA262288 HRY262288:HSE262288 HIC262288:HII262288 GYG262288:GYM262288 GOK262288:GOQ262288 GEO262288:GEU262288 FUS262288:FUY262288 FKW262288:FLC262288 FBA262288:FBG262288 ERE262288:ERK262288 EHI262288:EHO262288 DXM262288:DXS262288 DNQ262288:DNW262288 DDU262288:DEA262288 CTY262288:CUE262288 CKC262288:CKI262288 CAG262288:CAM262288 BQK262288:BQQ262288 BGO262288:BGU262288 AWS262288:AWY262288 AMW262288:ANC262288 ADA262288:ADG262288 TE262288:TK262288 JI262288:JO262288 K262288:Q262288 WVU196752:WWA196752 WLY196752:WME196752 WCC196752:WCI196752 VSG196752:VSM196752 VIK196752:VIQ196752 UYO196752:UYU196752 UOS196752:UOY196752 UEW196752:UFC196752 TVA196752:TVG196752 TLE196752:TLK196752 TBI196752:TBO196752 SRM196752:SRS196752 SHQ196752:SHW196752 RXU196752:RYA196752 RNY196752:ROE196752 REC196752:REI196752 QUG196752:QUM196752 QKK196752:QKQ196752 QAO196752:QAU196752 PQS196752:PQY196752 PGW196752:PHC196752 OXA196752:OXG196752 ONE196752:ONK196752 ODI196752:ODO196752 NTM196752:NTS196752 NJQ196752:NJW196752 MZU196752:NAA196752 MPY196752:MQE196752 MGC196752:MGI196752 LWG196752:LWM196752 LMK196752:LMQ196752 LCO196752:LCU196752 KSS196752:KSY196752 KIW196752:KJC196752 JZA196752:JZG196752 JPE196752:JPK196752 JFI196752:JFO196752 IVM196752:IVS196752 ILQ196752:ILW196752 IBU196752:ICA196752 HRY196752:HSE196752 HIC196752:HII196752 GYG196752:GYM196752 GOK196752:GOQ196752 GEO196752:GEU196752 FUS196752:FUY196752 FKW196752:FLC196752 FBA196752:FBG196752 ERE196752:ERK196752 EHI196752:EHO196752 DXM196752:DXS196752 DNQ196752:DNW196752 DDU196752:DEA196752 CTY196752:CUE196752 CKC196752:CKI196752 CAG196752:CAM196752 BQK196752:BQQ196752 BGO196752:BGU196752 AWS196752:AWY196752 AMW196752:ANC196752 ADA196752:ADG196752 TE196752:TK196752 JI196752:JO196752 K196752:Q196752 WVU131216:WWA131216 WLY131216:WME131216 WCC131216:WCI131216 VSG131216:VSM131216 VIK131216:VIQ131216 UYO131216:UYU131216 UOS131216:UOY131216 UEW131216:UFC131216 TVA131216:TVG131216 TLE131216:TLK131216 TBI131216:TBO131216 SRM131216:SRS131216 SHQ131216:SHW131216 RXU131216:RYA131216 RNY131216:ROE131216 REC131216:REI131216 QUG131216:QUM131216 QKK131216:QKQ131216 QAO131216:QAU131216 PQS131216:PQY131216 PGW131216:PHC131216 OXA131216:OXG131216 ONE131216:ONK131216 ODI131216:ODO131216 NTM131216:NTS131216 NJQ131216:NJW131216 MZU131216:NAA131216 MPY131216:MQE131216 MGC131216:MGI131216 LWG131216:LWM131216 LMK131216:LMQ131216 LCO131216:LCU131216 KSS131216:KSY131216 KIW131216:KJC131216 JZA131216:JZG131216 JPE131216:JPK131216 JFI131216:JFO131216 IVM131216:IVS131216 ILQ131216:ILW131216 IBU131216:ICA131216 HRY131216:HSE131216 HIC131216:HII131216 GYG131216:GYM131216 GOK131216:GOQ131216 GEO131216:GEU131216 FUS131216:FUY131216 FKW131216:FLC131216 FBA131216:FBG131216 ERE131216:ERK131216 EHI131216:EHO131216 DXM131216:DXS131216 DNQ131216:DNW131216 DDU131216:DEA131216 CTY131216:CUE131216 CKC131216:CKI131216 CAG131216:CAM131216 BQK131216:BQQ131216 BGO131216:BGU131216 AWS131216:AWY131216 AMW131216:ANC131216 ADA131216:ADG131216 TE131216:TK131216 JI131216:JO131216 K131216:Q131216 WVU65680:WWA65680 WLY65680:WME65680 WCC65680:WCI65680 VSG65680:VSM65680 VIK65680:VIQ65680 UYO65680:UYU65680 UOS65680:UOY65680 UEW65680:UFC65680 TVA65680:TVG65680 TLE65680:TLK65680 TBI65680:TBO65680 SRM65680:SRS65680 SHQ65680:SHW65680 RXU65680:RYA65680 RNY65680:ROE65680 REC65680:REI65680 QUG65680:QUM65680 QKK65680:QKQ65680 QAO65680:QAU65680 PQS65680:PQY65680 PGW65680:PHC65680 OXA65680:OXG65680 ONE65680:ONK65680 ODI65680:ODO65680 NTM65680:NTS65680 NJQ65680:NJW65680 MZU65680:NAA65680 MPY65680:MQE65680 MGC65680:MGI65680 LWG65680:LWM65680 LMK65680:LMQ65680 LCO65680:LCU65680 KSS65680:KSY65680 KIW65680:KJC65680 JZA65680:JZG65680 JPE65680:JPK65680 JFI65680:JFO65680 IVM65680:IVS65680 ILQ65680:ILW65680 IBU65680:ICA65680 HRY65680:HSE65680 HIC65680:HII65680 GYG65680:GYM65680 GOK65680:GOQ65680 GEO65680:GEU65680 FUS65680:FUY65680 FKW65680:FLC65680 FBA65680:FBG65680 ERE65680:ERK65680 EHI65680:EHO65680 DXM65680:DXS65680 DNQ65680:DNW65680 DDU65680:DEA65680 CTY65680:CUE65680 CKC65680:CKI65680 CAG65680:CAM65680 BQK65680:BQQ65680 BGO65680:BGU65680 AWS65680:AWY65680 AMW65680:ANC65680 ADA65680:ADG65680 TE65680:TK65680 JI65680:JO65680 K65680:Q65680">
      <formula1>$B$168:$B$172</formula1>
    </dataValidation>
    <dataValidation type="list" allowBlank="1" showInputMessage="1" showErrorMessage="1" error="SELECIONE UM MUNICÍPIO DA LISTA!" sqref="JT11:KA11 WWF37:WWM37 WMJ37:WMQ37 WCN37:WCU37 VSR37:VSY37 VIV37:VJC37 UYZ37:UZG37 UPD37:UPK37 UFH37:UFO37 TVL37:TVS37 TLP37:TLW37 TBT37:TCA37 SRX37:SSE37 SIB37:SII37 RYF37:RYM37 ROJ37:ROQ37 REN37:REU37 QUR37:QUY37 QKV37:QLC37 QAZ37:QBG37 PRD37:PRK37 PHH37:PHO37 OXL37:OXS37 ONP37:ONW37 ODT37:OEA37 NTX37:NUE37 NKB37:NKI37 NAF37:NAM37 MQJ37:MQQ37 MGN37:MGU37 LWR37:LWY37 LMV37:LNC37 LCZ37:LDG37 KTD37:KTK37 KJH37:KJO37 JZL37:JZS37 JPP37:JPW37 JFT37:JGA37 IVX37:IWE37 IMB37:IMI37 ICF37:ICM37 HSJ37:HSQ37 HIN37:HIU37 GYR37:GYY37 GOV37:GPC37 GEZ37:GFG37 FVD37:FVK37 FLH37:FLO37 FBL37:FBS37 ERP37:ERW37 EHT37:EIA37 DXX37:DYE37 DOB37:DOI37 DEF37:DEM37 CUJ37:CUQ37 CKN37:CKU37 CAR37:CAY37 BQV37:BRC37 BGZ37:BHG37 AXD37:AXK37 ANH37:ANO37 ADL37:ADS37 TP37:TW37 JT37:KA37 JT24:KA24 WWF983162:WWM983162 WMJ983162:WMQ983162 WCN983162:WCU983162 VSR983162:VSY983162 VIV983162:VJC983162 UYZ983162:UZG983162 UPD983162:UPK983162 UFH983162:UFO983162 TVL983162:TVS983162 TLP983162:TLW983162 TBT983162:TCA983162 SRX983162:SSE983162 SIB983162:SII983162 RYF983162:RYM983162 ROJ983162:ROQ983162 REN983162:REU983162 QUR983162:QUY983162 QKV983162:QLC983162 QAZ983162:QBG983162 PRD983162:PRK983162 PHH983162:PHO983162 OXL983162:OXS983162 ONP983162:ONW983162 ODT983162:OEA983162 NTX983162:NUE983162 NKB983162:NKI983162 NAF983162:NAM983162 MQJ983162:MQQ983162 MGN983162:MGU983162 LWR983162:LWY983162 LMV983162:LNC983162 LCZ983162:LDG983162 KTD983162:KTK983162 KJH983162:KJO983162 JZL983162:JZS983162 JPP983162:JPW983162 JFT983162:JGA983162 IVX983162:IWE983162 IMB983162:IMI983162 ICF983162:ICM983162 HSJ983162:HSQ983162 HIN983162:HIU983162 GYR983162:GYY983162 GOV983162:GPC983162 GEZ983162:GFG983162 FVD983162:FVK983162 FLH983162:FLO983162 FBL983162:FBS983162 ERP983162:ERW983162 EHT983162:EIA983162 DXX983162:DYE983162 DOB983162:DOI983162 DEF983162:DEM983162 CUJ983162:CUQ983162 CKN983162:CKU983162 CAR983162:CAY983162 BQV983162:BRC983162 BGZ983162:BHG983162 AXD983162:AXK983162 ANH983162:ANO983162 ADL983162:ADS983162 TP983162:TW983162 JT983162:KA983162 V983162:AC983162 WWF917626:WWM917626 WMJ917626:WMQ917626 WCN917626:WCU917626 VSR917626:VSY917626 VIV917626:VJC917626 UYZ917626:UZG917626 UPD917626:UPK917626 UFH917626:UFO917626 TVL917626:TVS917626 TLP917626:TLW917626 TBT917626:TCA917626 SRX917626:SSE917626 SIB917626:SII917626 RYF917626:RYM917626 ROJ917626:ROQ917626 REN917626:REU917626 QUR917626:QUY917626 QKV917626:QLC917626 QAZ917626:QBG917626 PRD917626:PRK917626 PHH917626:PHO917626 OXL917626:OXS917626 ONP917626:ONW917626 ODT917626:OEA917626 NTX917626:NUE917626 NKB917626:NKI917626 NAF917626:NAM917626 MQJ917626:MQQ917626 MGN917626:MGU917626 LWR917626:LWY917626 LMV917626:LNC917626 LCZ917626:LDG917626 KTD917626:KTK917626 KJH917626:KJO917626 JZL917626:JZS917626 JPP917626:JPW917626 JFT917626:JGA917626 IVX917626:IWE917626 IMB917626:IMI917626 ICF917626:ICM917626 HSJ917626:HSQ917626 HIN917626:HIU917626 GYR917626:GYY917626 GOV917626:GPC917626 GEZ917626:GFG917626 FVD917626:FVK917626 FLH917626:FLO917626 FBL917626:FBS917626 ERP917626:ERW917626 EHT917626:EIA917626 DXX917626:DYE917626 DOB917626:DOI917626 DEF917626:DEM917626 CUJ917626:CUQ917626 CKN917626:CKU917626 CAR917626:CAY917626 BQV917626:BRC917626 BGZ917626:BHG917626 AXD917626:AXK917626 ANH917626:ANO917626 ADL917626:ADS917626 TP917626:TW917626 JT917626:KA917626 V917626:AC917626 WWF852090:WWM852090 WMJ852090:WMQ852090 WCN852090:WCU852090 VSR852090:VSY852090 VIV852090:VJC852090 UYZ852090:UZG852090 UPD852090:UPK852090 UFH852090:UFO852090 TVL852090:TVS852090 TLP852090:TLW852090 TBT852090:TCA852090 SRX852090:SSE852090 SIB852090:SII852090 RYF852090:RYM852090 ROJ852090:ROQ852090 REN852090:REU852090 QUR852090:QUY852090 QKV852090:QLC852090 QAZ852090:QBG852090 PRD852090:PRK852090 PHH852090:PHO852090 OXL852090:OXS852090 ONP852090:ONW852090 ODT852090:OEA852090 NTX852090:NUE852090 NKB852090:NKI852090 NAF852090:NAM852090 MQJ852090:MQQ852090 MGN852090:MGU852090 LWR852090:LWY852090 LMV852090:LNC852090 LCZ852090:LDG852090 KTD852090:KTK852090 KJH852090:KJO852090 JZL852090:JZS852090 JPP852090:JPW852090 JFT852090:JGA852090 IVX852090:IWE852090 IMB852090:IMI852090 ICF852090:ICM852090 HSJ852090:HSQ852090 HIN852090:HIU852090 GYR852090:GYY852090 GOV852090:GPC852090 GEZ852090:GFG852090 FVD852090:FVK852090 FLH852090:FLO852090 FBL852090:FBS852090 ERP852090:ERW852090 EHT852090:EIA852090 DXX852090:DYE852090 DOB852090:DOI852090 DEF852090:DEM852090 CUJ852090:CUQ852090 CKN852090:CKU852090 CAR852090:CAY852090 BQV852090:BRC852090 BGZ852090:BHG852090 AXD852090:AXK852090 ANH852090:ANO852090 ADL852090:ADS852090 TP852090:TW852090 JT852090:KA852090 V852090:AC852090 WWF786554:WWM786554 WMJ786554:WMQ786554 WCN786554:WCU786554 VSR786554:VSY786554 VIV786554:VJC786554 UYZ786554:UZG786554 UPD786554:UPK786554 UFH786554:UFO786554 TVL786554:TVS786554 TLP786554:TLW786554 TBT786554:TCA786554 SRX786554:SSE786554 SIB786554:SII786554 RYF786554:RYM786554 ROJ786554:ROQ786554 REN786554:REU786554 QUR786554:QUY786554 QKV786554:QLC786554 QAZ786554:QBG786554 PRD786554:PRK786554 PHH786554:PHO786554 OXL786554:OXS786554 ONP786554:ONW786554 ODT786554:OEA786554 NTX786554:NUE786554 NKB786554:NKI786554 NAF786554:NAM786554 MQJ786554:MQQ786554 MGN786554:MGU786554 LWR786554:LWY786554 LMV786554:LNC786554 LCZ786554:LDG786554 KTD786554:KTK786554 KJH786554:KJO786554 JZL786554:JZS786554 JPP786554:JPW786554 JFT786554:JGA786554 IVX786554:IWE786554 IMB786554:IMI786554 ICF786554:ICM786554 HSJ786554:HSQ786554 HIN786554:HIU786554 GYR786554:GYY786554 GOV786554:GPC786554 GEZ786554:GFG786554 FVD786554:FVK786554 FLH786554:FLO786554 FBL786554:FBS786554 ERP786554:ERW786554 EHT786554:EIA786554 DXX786554:DYE786554 DOB786554:DOI786554 DEF786554:DEM786554 CUJ786554:CUQ786554 CKN786554:CKU786554 CAR786554:CAY786554 BQV786554:BRC786554 BGZ786554:BHG786554 AXD786554:AXK786554 ANH786554:ANO786554 ADL786554:ADS786554 TP786554:TW786554 JT786554:KA786554 V786554:AC786554 WWF721018:WWM721018 WMJ721018:WMQ721018 WCN721018:WCU721018 VSR721018:VSY721018 VIV721018:VJC721018 UYZ721018:UZG721018 UPD721018:UPK721018 UFH721018:UFO721018 TVL721018:TVS721018 TLP721018:TLW721018 TBT721018:TCA721018 SRX721018:SSE721018 SIB721018:SII721018 RYF721018:RYM721018 ROJ721018:ROQ721018 REN721018:REU721018 QUR721018:QUY721018 QKV721018:QLC721018 QAZ721018:QBG721018 PRD721018:PRK721018 PHH721018:PHO721018 OXL721018:OXS721018 ONP721018:ONW721018 ODT721018:OEA721018 NTX721018:NUE721018 NKB721018:NKI721018 NAF721018:NAM721018 MQJ721018:MQQ721018 MGN721018:MGU721018 LWR721018:LWY721018 LMV721018:LNC721018 LCZ721018:LDG721018 KTD721018:KTK721018 KJH721018:KJO721018 JZL721018:JZS721018 JPP721018:JPW721018 JFT721018:JGA721018 IVX721018:IWE721018 IMB721018:IMI721018 ICF721018:ICM721018 HSJ721018:HSQ721018 HIN721018:HIU721018 GYR721018:GYY721018 GOV721018:GPC721018 GEZ721018:GFG721018 FVD721018:FVK721018 FLH721018:FLO721018 FBL721018:FBS721018 ERP721018:ERW721018 EHT721018:EIA721018 DXX721018:DYE721018 DOB721018:DOI721018 DEF721018:DEM721018 CUJ721018:CUQ721018 CKN721018:CKU721018 CAR721018:CAY721018 BQV721018:BRC721018 BGZ721018:BHG721018 AXD721018:AXK721018 ANH721018:ANO721018 ADL721018:ADS721018 TP721018:TW721018 JT721018:KA721018 V721018:AC721018 WWF655482:WWM655482 WMJ655482:WMQ655482 WCN655482:WCU655482 VSR655482:VSY655482 VIV655482:VJC655482 UYZ655482:UZG655482 UPD655482:UPK655482 UFH655482:UFO655482 TVL655482:TVS655482 TLP655482:TLW655482 TBT655482:TCA655482 SRX655482:SSE655482 SIB655482:SII655482 RYF655482:RYM655482 ROJ655482:ROQ655482 REN655482:REU655482 QUR655482:QUY655482 QKV655482:QLC655482 QAZ655482:QBG655482 PRD655482:PRK655482 PHH655482:PHO655482 OXL655482:OXS655482 ONP655482:ONW655482 ODT655482:OEA655482 NTX655482:NUE655482 NKB655482:NKI655482 NAF655482:NAM655482 MQJ655482:MQQ655482 MGN655482:MGU655482 LWR655482:LWY655482 LMV655482:LNC655482 LCZ655482:LDG655482 KTD655482:KTK655482 KJH655482:KJO655482 JZL655482:JZS655482 JPP655482:JPW655482 JFT655482:JGA655482 IVX655482:IWE655482 IMB655482:IMI655482 ICF655482:ICM655482 HSJ655482:HSQ655482 HIN655482:HIU655482 GYR655482:GYY655482 GOV655482:GPC655482 GEZ655482:GFG655482 FVD655482:FVK655482 FLH655482:FLO655482 FBL655482:FBS655482 ERP655482:ERW655482 EHT655482:EIA655482 DXX655482:DYE655482 DOB655482:DOI655482 DEF655482:DEM655482 CUJ655482:CUQ655482 CKN655482:CKU655482 CAR655482:CAY655482 BQV655482:BRC655482 BGZ655482:BHG655482 AXD655482:AXK655482 ANH655482:ANO655482 ADL655482:ADS655482 TP655482:TW655482 JT655482:KA655482 V655482:AC655482 WWF589946:WWM589946 WMJ589946:WMQ589946 WCN589946:WCU589946 VSR589946:VSY589946 VIV589946:VJC589946 UYZ589946:UZG589946 UPD589946:UPK589946 UFH589946:UFO589946 TVL589946:TVS589946 TLP589946:TLW589946 TBT589946:TCA589946 SRX589946:SSE589946 SIB589946:SII589946 RYF589946:RYM589946 ROJ589946:ROQ589946 REN589946:REU589946 QUR589946:QUY589946 QKV589946:QLC589946 QAZ589946:QBG589946 PRD589946:PRK589946 PHH589946:PHO589946 OXL589946:OXS589946 ONP589946:ONW589946 ODT589946:OEA589946 NTX589946:NUE589946 NKB589946:NKI589946 NAF589946:NAM589946 MQJ589946:MQQ589946 MGN589946:MGU589946 LWR589946:LWY589946 LMV589946:LNC589946 LCZ589946:LDG589946 KTD589946:KTK589946 KJH589946:KJO589946 JZL589946:JZS589946 JPP589946:JPW589946 JFT589946:JGA589946 IVX589946:IWE589946 IMB589946:IMI589946 ICF589946:ICM589946 HSJ589946:HSQ589946 HIN589946:HIU589946 GYR589946:GYY589946 GOV589946:GPC589946 GEZ589946:GFG589946 FVD589946:FVK589946 FLH589946:FLO589946 FBL589946:FBS589946 ERP589946:ERW589946 EHT589946:EIA589946 DXX589946:DYE589946 DOB589946:DOI589946 DEF589946:DEM589946 CUJ589946:CUQ589946 CKN589946:CKU589946 CAR589946:CAY589946 BQV589946:BRC589946 BGZ589946:BHG589946 AXD589946:AXK589946 ANH589946:ANO589946 ADL589946:ADS589946 TP589946:TW589946 JT589946:KA589946 V589946:AC589946 WWF524410:WWM524410 WMJ524410:WMQ524410 WCN524410:WCU524410 VSR524410:VSY524410 VIV524410:VJC524410 UYZ524410:UZG524410 UPD524410:UPK524410 UFH524410:UFO524410 TVL524410:TVS524410 TLP524410:TLW524410 TBT524410:TCA524410 SRX524410:SSE524410 SIB524410:SII524410 RYF524410:RYM524410 ROJ524410:ROQ524410 REN524410:REU524410 QUR524410:QUY524410 QKV524410:QLC524410 QAZ524410:QBG524410 PRD524410:PRK524410 PHH524410:PHO524410 OXL524410:OXS524410 ONP524410:ONW524410 ODT524410:OEA524410 NTX524410:NUE524410 NKB524410:NKI524410 NAF524410:NAM524410 MQJ524410:MQQ524410 MGN524410:MGU524410 LWR524410:LWY524410 LMV524410:LNC524410 LCZ524410:LDG524410 KTD524410:KTK524410 KJH524410:KJO524410 JZL524410:JZS524410 JPP524410:JPW524410 JFT524410:JGA524410 IVX524410:IWE524410 IMB524410:IMI524410 ICF524410:ICM524410 HSJ524410:HSQ524410 HIN524410:HIU524410 GYR524410:GYY524410 GOV524410:GPC524410 GEZ524410:GFG524410 FVD524410:FVK524410 FLH524410:FLO524410 FBL524410:FBS524410 ERP524410:ERW524410 EHT524410:EIA524410 DXX524410:DYE524410 DOB524410:DOI524410 DEF524410:DEM524410 CUJ524410:CUQ524410 CKN524410:CKU524410 CAR524410:CAY524410 BQV524410:BRC524410 BGZ524410:BHG524410 AXD524410:AXK524410 ANH524410:ANO524410 ADL524410:ADS524410 TP524410:TW524410 JT524410:KA524410 V524410:AC524410 WWF458874:WWM458874 WMJ458874:WMQ458874 WCN458874:WCU458874 VSR458874:VSY458874 VIV458874:VJC458874 UYZ458874:UZG458874 UPD458874:UPK458874 UFH458874:UFO458874 TVL458874:TVS458874 TLP458874:TLW458874 TBT458874:TCA458874 SRX458874:SSE458874 SIB458874:SII458874 RYF458874:RYM458874 ROJ458874:ROQ458874 REN458874:REU458874 QUR458874:QUY458874 QKV458874:QLC458874 QAZ458874:QBG458874 PRD458874:PRK458874 PHH458874:PHO458874 OXL458874:OXS458874 ONP458874:ONW458874 ODT458874:OEA458874 NTX458874:NUE458874 NKB458874:NKI458874 NAF458874:NAM458874 MQJ458874:MQQ458874 MGN458874:MGU458874 LWR458874:LWY458874 LMV458874:LNC458874 LCZ458874:LDG458874 KTD458874:KTK458874 KJH458874:KJO458874 JZL458874:JZS458874 JPP458874:JPW458874 JFT458874:JGA458874 IVX458874:IWE458874 IMB458874:IMI458874 ICF458874:ICM458874 HSJ458874:HSQ458874 HIN458874:HIU458874 GYR458874:GYY458874 GOV458874:GPC458874 GEZ458874:GFG458874 FVD458874:FVK458874 FLH458874:FLO458874 FBL458874:FBS458874 ERP458874:ERW458874 EHT458874:EIA458874 DXX458874:DYE458874 DOB458874:DOI458874 DEF458874:DEM458874 CUJ458874:CUQ458874 CKN458874:CKU458874 CAR458874:CAY458874 BQV458874:BRC458874 BGZ458874:BHG458874 AXD458874:AXK458874 ANH458874:ANO458874 ADL458874:ADS458874 TP458874:TW458874 JT458874:KA458874 V458874:AC458874 WWF393338:WWM393338 WMJ393338:WMQ393338 WCN393338:WCU393338 VSR393338:VSY393338 VIV393338:VJC393338 UYZ393338:UZG393338 UPD393338:UPK393338 UFH393338:UFO393338 TVL393338:TVS393338 TLP393338:TLW393338 TBT393338:TCA393338 SRX393338:SSE393338 SIB393338:SII393338 RYF393338:RYM393338 ROJ393338:ROQ393338 REN393338:REU393338 QUR393338:QUY393338 QKV393338:QLC393338 QAZ393338:QBG393338 PRD393338:PRK393338 PHH393338:PHO393338 OXL393338:OXS393338 ONP393338:ONW393338 ODT393338:OEA393338 NTX393338:NUE393338 NKB393338:NKI393338 NAF393338:NAM393338 MQJ393338:MQQ393338 MGN393338:MGU393338 LWR393338:LWY393338 LMV393338:LNC393338 LCZ393338:LDG393338 KTD393338:KTK393338 KJH393338:KJO393338 JZL393338:JZS393338 JPP393338:JPW393338 JFT393338:JGA393338 IVX393338:IWE393338 IMB393338:IMI393338 ICF393338:ICM393338 HSJ393338:HSQ393338 HIN393338:HIU393338 GYR393338:GYY393338 GOV393338:GPC393338 GEZ393338:GFG393338 FVD393338:FVK393338 FLH393338:FLO393338 FBL393338:FBS393338 ERP393338:ERW393338 EHT393338:EIA393338 DXX393338:DYE393338 DOB393338:DOI393338 DEF393338:DEM393338 CUJ393338:CUQ393338 CKN393338:CKU393338 CAR393338:CAY393338 BQV393338:BRC393338 BGZ393338:BHG393338 AXD393338:AXK393338 ANH393338:ANO393338 ADL393338:ADS393338 TP393338:TW393338 JT393338:KA393338 V393338:AC393338 WWF327802:WWM327802 WMJ327802:WMQ327802 WCN327802:WCU327802 VSR327802:VSY327802 VIV327802:VJC327802 UYZ327802:UZG327802 UPD327802:UPK327802 UFH327802:UFO327802 TVL327802:TVS327802 TLP327802:TLW327802 TBT327802:TCA327802 SRX327802:SSE327802 SIB327802:SII327802 RYF327802:RYM327802 ROJ327802:ROQ327802 REN327802:REU327802 QUR327802:QUY327802 QKV327802:QLC327802 QAZ327802:QBG327802 PRD327802:PRK327802 PHH327802:PHO327802 OXL327802:OXS327802 ONP327802:ONW327802 ODT327802:OEA327802 NTX327802:NUE327802 NKB327802:NKI327802 NAF327802:NAM327802 MQJ327802:MQQ327802 MGN327802:MGU327802 LWR327802:LWY327802 LMV327802:LNC327802 LCZ327802:LDG327802 KTD327802:KTK327802 KJH327802:KJO327802 JZL327802:JZS327802 JPP327802:JPW327802 JFT327802:JGA327802 IVX327802:IWE327802 IMB327802:IMI327802 ICF327802:ICM327802 HSJ327802:HSQ327802 HIN327802:HIU327802 GYR327802:GYY327802 GOV327802:GPC327802 GEZ327802:GFG327802 FVD327802:FVK327802 FLH327802:FLO327802 FBL327802:FBS327802 ERP327802:ERW327802 EHT327802:EIA327802 DXX327802:DYE327802 DOB327802:DOI327802 DEF327802:DEM327802 CUJ327802:CUQ327802 CKN327802:CKU327802 CAR327802:CAY327802 BQV327802:BRC327802 BGZ327802:BHG327802 AXD327802:AXK327802 ANH327802:ANO327802 ADL327802:ADS327802 TP327802:TW327802 JT327802:KA327802 V327802:AC327802 WWF262266:WWM262266 WMJ262266:WMQ262266 WCN262266:WCU262266 VSR262266:VSY262266 VIV262266:VJC262266 UYZ262266:UZG262266 UPD262266:UPK262266 UFH262266:UFO262266 TVL262266:TVS262266 TLP262266:TLW262266 TBT262266:TCA262266 SRX262266:SSE262266 SIB262266:SII262266 RYF262266:RYM262266 ROJ262266:ROQ262266 REN262266:REU262266 QUR262266:QUY262266 QKV262266:QLC262266 QAZ262266:QBG262266 PRD262266:PRK262266 PHH262266:PHO262266 OXL262266:OXS262266 ONP262266:ONW262266 ODT262266:OEA262266 NTX262266:NUE262266 NKB262266:NKI262266 NAF262266:NAM262266 MQJ262266:MQQ262266 MGN262266:MGU262266 LWR262266:LWY262266 LMV262266:LNC262266 LCZ262266:LDG262266 KTD262266:KTK262266 KJH262266:KJO262266 JZL262266:JZS262266 JPP262266:JPW262266 JFT262266:JGA262266 IVX262266:IWE262266 IMB262266:IMI262266 ICF262266:ICM262266 HSJ262266:HSQ262266 HIN262266:HIU262266 GYR262266:GYY262266 GOV262266:GPC262266 GEZ262266:GFG262266 FVD262266:FVK262266 FLH262266:FLO262266 FBL262266:FBS262266 ERP262266:ERW262266 EHT262266:EIA262266 DXX262266:DYE262266 DOB262266:DOI262266 DEF262266:DEM262266 CUJ262266:CUQ262266 CKN262266:CKU262266 CAR262266:CAY262266 BQV262266:BRC262266 BGZ262266:BHG262266 AXD262266:AXK262266 ANH262266:ANO262266 ADL262266:ADS262266 TP262266:TW262266 JT262266:KA262266 V262266:AC262266 WWF196730:WWM196730 WMJ196730:WMQ196730 WCN196730:WCU196730 VSR196730:VSY196730 VIV196730:VJC196730 UYZ196730:UZG196730 UPD196730:UPK196730 UFH196730:UFO196730 TVL196730:TVS196730 TLP196730:TLW196730 TBT196730:TCA196730 SRX196730:SSE196730 SIB196730:SII196730 RYF196730:RYM196730 ROJ196730:ROQ196730 REN196730:REU196730 QUR196730:QUY196730 QKV196730:QLC196730 QAZ196730:QBG196730 PRD196730:PRK196730 PHH196730:PHO196730 OXL196730:OXS196730 ONP196730:ONW196730 ODT196730:OEA196730 NTX196730:NUE196730 NKB196730:NKI196730 NAF196730:NAM196730 MQJ196730:MQQ196730 MGN196730:MGU196730 LWR196730:LWY196730 LMV196730:LNC196730 LCZ196730:LDG196730 KTD196730:KTK196730 KJH196730:KJO196730 JZL196730:JZS196730 JPP196730:JPW196730 JFT196730:JGA196730 IVX196730:IWE196730 IMB196730:IMI196730 ICF196730:ICM196730 HSJ196730:HSQ196730 HIN196730:HIU196730 GYR196730:GYY196730 GOV196730:GPC196730 GEZ196730:GFG196730 FVD196730:FVK196730 FLH196730:FLO196730 FBL196730:FBS196730 ERP196730:ERW196730 EHT196730:EIA196730 DXX196730:DYE196730 DOB196730:DOI196730 DEF196730:DEM196730 CUJ196730:CUQ196730 CKN196730:CKU196730 CAR196730:CAY196730 BQV196730:BRC196730 BGZ196730:BHG196730 AXD196730:AXK196730 ANH196730:ANO196730 ADL196730:ADS196730 TP196730:TW196730 JT196730:KA196730 V196730:AC196730 WWF131194:WWM131194 WMJ131194:WMQ131194 WCN131194:WCU131194 VSR131194:VSY131194 VIV131194:VJC131194 UYZ131194:UZG131194 UPD131194:UPK131194 UFH131194:UFO131194 TVL131194:TVS131194 TLP131194:TLW131194 TBT131194:TCA131194 SRX131194:SSE131194 SIB131194:SII131194 RYF131194:RYM131194 ROJ131194:ROQ131194 REN131194:REU131194 QUR131194:QUY131194 QKV131194:QLC131194 QAZ131194:QBG131194 PRD131194:PRK131194 PHH131194:PHO131194 OXL131194:OXS131194 ONP131194:ONW131194 ODT131194:OEA131194 NTX131194:NUE131194 NKB131194:NKI131194 NAF131194:NAM131194 MQJ131194:MQQ131194 MGN131194:MGU131194 LWR131194:LWY131194 LMV131194:LNC131194 LCZ131194:LDG131194 KTD131194:KTK131194 KJH131194:KJO131194 JZL131194:JZS131194 JPP131194:JPW131194 JFT131194:JGA131194 IVX131194:IWE131194 IMB131194:IMI131194 ICF131194:ICM131194 HSJ131194:HSQ131194 HIN131194:HIU131194 GYR131194:GYY131194 GOV131194:GPC131194 GEZ131194:GFG131194 FVD131194:FVK131194 FLH131194:FLO131194 FBL131194:FBS131194 ERP131194:ERW131194 EHT131194:EIA131194 DXX131194:DYE131194 DOB131194:DOI131194 DEF131194:DEM131194 CUJ131194:CUQ131194 CKN131194:CKU131194 CAR131194:CAY131194 BQV131194:BRC131194 BGZ131194:BHG131194 AXD131194:AXK131194 ANH131194:ANO131194 ADL131194:ADS131194 TP131194:TW131194 JT131194:KA131194 V131194:AC131194 WWF65658:WWM65658 WMJ65658:WMQ65658 WCN65658:WCU65658 VSR65658:VSY65658 VIV65658:VJC65658 UYZ65658:UZG65658 UPD65658:UPK65658 UFH65658:UFO65658 TVL65658:TVS65658 TLP65658:TLW65658 TBT65658:TCA65658 SRX65658:SSE65658 SIB65658:SII65658 RYF65658:RYM65658 ROJ65658:ROQ65658 REN65658:REU65658 QUR65658:QUY65658 QKV65658:QLC65658 QAZ65658:QBG65658 PRD65658:PRK65658 PHH65658:PHO65658 OXL65658:OXS65658 ONP65658:ONW65658 ODT65658:OEA65658 NTX65658:NUE65658 NKB65658:NKI65658 NAF65658:NAM65658 MQJ65658:MQQ65658 MGN65658:MGU65658 LWR65658:LWY65658 LMV65658:LNC65658 LCZ65658:LDG65658 KTD65658:KTK65658 KJH65658:KJO65658 JZL65658:JZS65658 JPP65658:JPW65658 JFT65658:JGA65658 IVX65658:IWE65658 IMB65658:IMI65658 ICF65658:ICM65658 HSJ65658:HSQ65658 HIN65658:HIU65658 GYR65658:GYY65658 GOV65658:GPC65658 GEZ65658:GFG65658 FVD65658:FVK65658 FLH65658:FLO65658 FBL65658:FBS65658 ERP65658:ERW65658 EHT65658:EIA65658 DXX65658:DYE65658 DOB65658:DOI65658 DEF65658:DEM65658 CUJ65658:CUQ65658 CKN65658:CKU65658 CAR65658:CAY65658 BQV65658:BRC65658 BGZ65658:BHG65658 AXD65658:AXK65658 ANH65658:ANO65658 ADL65658:ADS65658 TP65658:TW65658 JT65658:KA65658 V65658:AC65658 WWF24:WWM24 WMJ24:WMQ24 WCN24:WCU24 VSR24:VSY24 VIV24:VJC24 UYZ24:UZG24 UPD24:UPK24 UFH24:UFO24 TVL24:TVS24 TLP24:TLW24 TBT24:TCA24 SRX24:SSE24 SIB24:SII24 RYF24:RYM24 ROJ24:ROQ24 REN24:REU24 QUR24:QUY24 QKV24:QLC24 QAZ24:QBG24 PRD24:PRK24 PHH24:PHO24 OXL24:OXS24 ONP24:ONW24 ODT24:OEA24 NTX24:NUE24 NKB24:NKI24 NAF24:NAM24 MQJ24:MQQ24 MGN24:MGU24 LWR24:LWY24 LMV24:LNC24 LCZ24:LDG24 KTD24:KTK24 KJH24:KJO24 JZL24:JZS24 JPP24:JPW24 JFT24:JGA24 IVX24:IWE24 IMB24:IMI24 ICF24:ICM24 HSJ24:HSQ24 HIN24:HIU24 GYR24:GYY24 GOV24:GPC24 GEZ24:GFG24 FVD24:FVK24 FLH24:FLO24 FBL24:FBS24 ERP24:ERW24 EHT24:EIA24 DXX24:DYE24 DOB24:DOI24 DEF24:DEM24 CUJ24:CUQ24 CKN24:CKU24 CAR24:CAY24 BQV24:BRC24 BGZ24:BHG24 AXD24:AXK24 ANH24:ANO24 ADL24:ADS24 TP24:TW24 WWF11:WWM11 WMJ11:WMQ11 WCN11:WCU11 VSR11:VSY11 VIV11:VJC11 UYZ11:UZG11 UPD11:UPK11 UFH11:UFO11 TVL11:TVS11 TLP11:TLW11 TBT11:TCA11 SRX11:SSE11 SIB11:SII11 RYF11:RYM11 ROJ11:ROQ11 REN11:REU11 QUR11:QUY11 QKV11:QLC11 QAZ11:QBG11 PRD11:PRK11 PHH11:PHO11 OXL11:OXS11 ONP11:ONW11 ODT11:OEA11 NTX11:NUE11 NKB11:NKI11 NAF11:NAM11 MQJ11:MQQ11 MGN11:MGU11 LWR11:LWY11 LMV11:LNC11 LCZ11:LDG11 KTD11:KTK11 KJH11:KJO11 JZL11:JZS11 JPP11:JPW11 JFT11:JGA11 IVX11:IWE11 IMB11:IMI11 ICF11:ICM11 HSJ11:HSQ11 HIN11:HIU11 GYR11:GYY11 GOV11:GPC11 GEZ11:GFG11 FVD11:FVK11 FLH11:FLO11 FBL11:FBS11 ERP11:ERW11 EHT11:EIA11 DXX11:DYE11 DOB11:DOI11 DEF11:DEM11 CUJ11:CUQ11 CKN11:CKU11 CAR11:CAY11 BQV11:BRC11 BGZ11:BHG11 AXD11:AXK11 ANH11:ANO11 ADL11:ADS11 TP11:TW11">
      <formula1>$U$169:$U$1022</formula1>
    </dataValidation>
    <dataValidation type="whole" allowBlank="1" showInputMessage="1" showErrorMessage="1" error="SOMENTE NUMEROS INTEIROS DE 0 A 59" sqref="J65668:K65668 JH65668:JI65668 TD65668:TE65668 ACZ65668:ADA65668 AMV65668:AMW65668 AWR65668:AWS65668 BGN65668:BGO65668 BQJ65668:BQK65668 CAF65668:CAG65668 CKB65668:CKC65668 CTX65668:CTY65668 DDT65668:DDU65668 DNP65668:DNQ65668 DXL65668:DXM65668 EHH65668:EHI65668 ERD65668:ERE65668 FAZ65668:FBA65668 FKV65668:FKW65668 FUR65668:FUS65668 GEN65668:GEO65668 GOJ65668:GOK65668 GYF65668:GYG65668 HIB65668:HIC65668 HRX65668:HRY65668 IBT65668:IBU65668 ILP65668:ILQ65668 IVL65668:IVM65668 JFH65668:JFI65668 JPD65668:JPE65668 JYZ65668:JZA65668 KIV65668:KIW65668 KSR65668:KSS65668 LCN65668:LCO65668 LMJ65668:LMK65668 LWF65668:LWG65668 MGB65668:MGC65668 MPX65668:MPY65668 MZT65668:MZU65668 NJP65668:NJQ65668 NTL65668:NTM65668 ODH65668:ODI65668 OND65668:ONE65668 OWZ65668:OXA65668 PGV65668:PGW65668 PQR65668:PQS65668 QAN65668:QAO65668 QKJ65668:QKK65668 QUF65668:QUG65668 REB65668:REC65668 RNX65668:RNY65668 RXT65668:RXU65668 SHP65668:SHQ65668 SRL65668:SRM65668 TBH65668:TBI65668 TLD65668:TLE65668 TUZ65668:TVA65668 UEV65668:UEW65668 UOR65668:UOS65668 UYN65668:UYO65668 VIJ65668:VIK65668 VSF65668:VSG65668 WCB65668:WCC65668 WLX65668:WLY65668 WVT65668:WVU65668 J131204:K131204 JH131204:JI131204 TD131204:TE131204 ACZ131204:ADA131204 AMV131204:AMW131204 AWR131204:AWS131204 BGN131204:BGO131204 BQJ131204:BQK131204 CAF131204:CAG131204 CKB131204:CKC131204 CTX131204:CTY131204 DDT131204:DDU131204 DNP131204:DNQ131204 DXL131204:DXM131204 EHH131204:EHI131204 ERD131204:ERE131204 FAZ131204:FBA131204 FKV131204:FKW131204 FUR131204:FUS131204 GEN131204:GEO131204 GOJ131204:GOK131204 GYF131204:GYG131204 HIB131204:HIC131204 HRX131204:HRY131204 IBT131204:IBU131204 ILP131204:ILQ131204 IVL131204:IVM131204 JFH131204:JFI131204 JPD131204:JPE131204 JYZ131204:JZA131204 KIV131204:KIW131204 KSR131204:KSS131204 LCN131204:LCO131204 LMJ131204:LMK131204 LWF131204:LWG131204 MGB131204:MGC131204 MPX131204:MPY131204 MZT131204:MZU131204 NJP131204:NJQ131204 NTL131204:NTM131204 ODH131204:ODI131204 OND131204:ONE131204 OWZ131204:OXA131204 PGV131204:PGW131204 PQR131204:PQS131204 QAN131204:QAO131204 QKJ131204:QKK131204 QUF131204:QUG131204 REB131204:REC131204 RNX131204:RNY131204 RXT131204:RXU131204 SHP131204:SHQ131204 SRL131204:SRM131204 TBH131204:TBI131204 TLD131204:TLE131204 TUZ131204:TVA131204 UEV131204:UEW131204 UOR131204:UOS131204 UYN131204:UYO131204 VIJ131204:VIK131204 VSF131204:VSG131204 WCB131204:WCC131204 WLX131204:WLY131204 WVT131204:WVU131204 J196740:K196740 JH196740:JI196740 TD196740:TE196740 ACZ196740:ADA196740 AMV196740:AMW196740 AWR196740:AWS196740 BGN196740:BGO196740 BQJ196740:BQK196740 CAF196740:CAG196740 CKB196740:CKC196740 CTX196740:CTY196740 DDT196740:DDU196740 DNP196740:DNQ196740 DXL196740:DXM196740 EHH196740:EHI196740 ERD196740:ERE196740 FAZ196740:FBA196740 FKV196740:FKW196740 FUR196740:FUS196740 GEN196740:GEO196740 GOJ196740:GOK196740 GYF196740:GYG196740 HIB196740:HIC196740 HRX196740:HRY196740 IBT196740:IBU196740 ILP196740:ILQ196740 IVL196740:IVM196740 JFH196740:JFI196740 JPD196740:JPE196740 JYZ196740:JZA196740 KIV196740:KIW196740 KSR196740:KSS196740 LCN196740:LCO196740 LMJ196740:LMK196740 LWF196740:LWG196740 MGB196740:MGC196740 MPX196740:MPY196740 MZT196740:MZU196740 NJP196740:NJQ196740 NTL196740:NTM196740 ODH196740:ODI196740 OND196740:ONE196740 OWZ196740:OXA196740 PGV196740:PGW196740 PQR196740:PQS196740 QAN196740:QAO196740 QKJ196740:QKK196740 QUF196740:QUG196740 REB196740:REC196740 RNX196740:RNY196740 RXT196740:RXU196740 SHP196740:SHQ196740 SRL196740:SRM196740 TBH196740:TBI196740 TLD196740:TLE196740 TUZ196740:TVA196740 UEV196740:UEW196740 UOR196740:UOS196740 UYN196740:UYO196740 VIJ196740:VIK196740 VSF196740:VSG196740 WCB196740:WCC196740 WLX196740:WLY196740 WVT196740:WVU196740 J262276:K262276 JH262276:JI262276 TD262276:TE262276 ACZ262276:ADA262276 AMV262276:AMW262276 AWR262276:AWS262276 BGN262276:BGO262276 BQJ262276:BQK262276 CAF262276:CAG262276 CKB262276:CKC262276 CTX262276:CTY262276 DDT262276:DDU262276 DNP262276:DNQ262276 DXL262276:DXM262276 EHH262276:EHI262276 ERD262276:ERE262276 FAZ262276:FBA262276 FKV262276:FKW262276 FUR262276:FUS262276 GEN262276:GEO262276 GOJ262276:GOK262276 GYF262276:GYG262276 HIB262276:HIC262276 HRX262276:HRY262276 IBT262276:IBU262276 ILP262276:ILQ262276 IVL262276:IVM262276 JFH262276:JFI262276 JPD262276:JPE262276 JYZ262276:JZA262276 KIV262276:KIW262276 KSR262276:KSS262276 LCN262276:LCO262276 LMJ262276:LMK262276 LWF262276:LWG262276 MGB262276:MGC262276 MPX262276:MPY262276 MZT262276:MZU262276 NJP262276:NJQ262276 NTL262276:NTM262276 ODH262276:ODI262276 OND262276:ONE262276 OWZ262276:OXA262276 PGV262276:PGW262276 PQR262276:PQS262276 QAN262276:QAO262276 QKJ262276:QKK262276 QUF262276:QUG262276 REB262276:REC262276 RNX262276:RNY262276 RXT262276:RXU262276 SHP262276:SHQ262276 SRL262276:SRM262276 TBH262276:TBI262276 TLD262276:TLE262276 TUZ262276:TVA262276 UEV262276:UEW262276 UOR262276:UOS262276 UYN262276:UYO262276 VIJ262276:VIK262276 VSF262276:VSG262276 WCB262276:WCC262276 WLX262276:WLY262276 WVT262276:WVU262276 J327812:K327812 JH327812:JI327812 TD327812:TE327812 ACZ327812:ADA327812 AMV327812:AMW327812 AWR327812:AWS327812 BGN327812:BGO327812 BQJ327812:BQK327812 CAF327812:CAG327812 CKB327812:CKC327812 CTX327812:CTY327812 DDT327812:DDU327812 DNP327812:DNQ327812 DXL327812:DXM327812 EHH327812:EHI327812 ERD327812:ERE327812 FAZ327812:FBA327812 FKV327812:FKW327812 FUR327812:FUS327812 GEN327812:GEO327812 GOJ327812:GOK327812 GYF327812:GYG327812 HIB327812:HIC327812 HRX327812:HRY327812 IBT327812:IBU327812 ILP327812:ILQ327812 IVL327812:IVM327812 JFH327812:JFI327812 JPD327812:JPE327812 JYZ327812:JZA327812 KIV327812:KIW327812 KSR327812:KSS327812 LCN327812:LCO327812 LMJ327812:LMK327812 LWF327812:LWG327812 MGB327812:MGC327812 MPX327812:MPY327812 MZT327812:MZU327812 NJP327812:NJQ327812 NTL327812:NTM327812 ODH327812:ODI327812 OND327812:ONE327812 OWZ327812:OXA327812 PGV327812:PGW327812 PQR327812:PQS327812 QAN327812:QAO327812 QKJ327812:QKK327812 QUF327812:QUG327812 REB327812:REC327812 RNX327812:RNY327812 RXT327812:RXU327812 SHP327812:SHQ327812 SRL327812:SRM327812 TBH327812:TBI327812 TLD327812:TLE327812 TUZ327812:TVA327812 UEV327812:UEW327812 UOR327812:UOS327812 UYN327812:UYO327812 VIJ327812:VIK327812 VSF327812:VSG327812 WCB327812:WCC327812 WLX327812:WLY327812 WVT327812:WVU327812 J393348:K393348 JH393348:JI393348 TD393348:TE393348 ACZ393348:ADA393348 AMV393348:AMW393348 AWR393348:AWS393348 BGN393348:BGO393348 BQJ393348:BQK393348 CAF393348:CAG393348 CKB393348:CKC393348 CTX393348:CTY393348 DDT393348:DDU393348 DNP393348:DNQ393348 DXL393348:DXM393348 EHH393348:EHI393348 ERD393348:ERE393348 FAZ393348:FBA393348 FKV393348:FKW393348 FUR393348:FUS393348 GEN393348:GEO393348 GOJ393348:GOK393348 GYF393348:GYG393348 HIB393348:HIC393348 HRX393348:HRY393348 IBT393348:IBU393348 ILP393348:ILQ393348 IVL393348:IVM393348 JFH393348:JFI393348 JPD393348:JPE393348 JYZ393348:JZA393348 KIV393348:KIW393348 KSR393348:KSS393348 LCN393348:LCO393348 LMJ393348:LMK393348 LWF393348:LWG393348 MGB393348:MGC393348 MPX393348:MPY393348 MZT393348:MZU393348 NJP393348:NJQ393348 NTL393348:NTM393348 ODH393348:ODI393348 OND393348:ONE393348 OWZ393348:OXA393348 PGV393348:PGW393348 PQR393348:PQS393348 QAN393348:QAO393348 QKJ393348:QKK393348 QUF393348:QUG393348 REB393348:REC393348 RNX393348:RNY393348 RXT393348:RXU393348 SHP393348:SHQ393348 SRL393348:SRM393348 TBH393348:TBI393348 TLD393348:TLE393348 TUZ393348:TVA393348 UEV393348:UEW393348 UOR393348:UOS393348 UYN393348:UYO393348 VIJ393348:VIK393348 VSF393348:VSG393348 WCB393348:WCC393348 WLX393348:WLY393348 WVT393348:WVU393348 J458884:K458884 JH458884:JI458884 TD458884:TE458884 ACZ458884:ADA458884 AMV458884:AMW458884 AWR458884:AWS458884 BGN458884:BGO458884 BQJ458884:BQK458884 CAF458884:CAG458884 CKB458884:CKC458884 CTX458884:CTY458884 DDT458884:DDU458884 DNP458884:DNQ458884 DXL458884:DXM458884 EHH458884:EHI458884 ERD458884:ERE458884 FAZ458884:FBA458884 FKV458884:FKW458884 FUR458884:FUS458884 GEN458884:GEO458884 GOJ458884:GOK458884 GYF458884:GYG458884 HIB458884:HIC458884 HRX458884:HRY458884 IBT458884:IBU458884 ILP458884:ILQ458884 IVL458884:IVM458884 JFH458884:JFI458884 JPD458884:JPE458884 JYZ458884:JZA458884 KIV458884:KIW458884 KSR458884:KSS458884 LCN458884:LCO458884 LMJ458884:LMK458884 LWF458884:LWG458884 MGB458884:MGC458884 MPX458884:MPY458884 MZT458884:MZU458884 NJP458884:NJQ458884 NTL458884:NTM458884 ODH458884:ODI458884 OND458884:ONE458884 OWZ458884:OXA458884 PGV458884:PGW458884 PQR458884:PQS458884 QAN458884:QAO458884 QKJ458884:QKK458884 QUF458884:QUG458884 REB458884:REC458884 RNX458884:RNY458884 RXT458884:RXU458884 SHP458884:SHQ458884 SRL458884:SRM458884 TBH458884:TBI458884 TLD458884:TLE458884 TUZ458884:TVA458884 UEV458884:UEW458884 UOR458884:UOS458884 UYN458884:UYO458884 VIJ458884:VIK458884 VSF458884:VSG458884 WCB458884:WCC458884 WLX458884:WLY458884 WVT458884:WVU458884 J524420:K524420 JH524420:JI524420 TD524420:TE524420 ACZ524420:ADA524420 AMV524420:AMW524420 AWR524420:AWS524420 BGN524420:BGO524420 BQJ524420:BQK524420 CAF524420:CAG524420 CKB524420:CKC524420 CTX524420:CTY524420 DDT524420:DDU524420 DNP524420:DNQ524420 DXL524420:DXM524420 EHH524420:EHI524420 ERD524420:ERE524420 FAZ524420:FBA524420 FKV524420:FKW524420 FUR524420:FUS524420 GEN524420:GEO524420 GOJ524420:GOK524420 GYF524420:GYG524420 HIB524420:HIC524420 HRX524420:HRY524420 IBT524420:IBU524420 ILP524420:ILQ524420 IVL524420:IVM524420 JFH524420:JFI524420 JPD524420:JPE524420 JYZ524420:JZA524420 KIV524420:KIW524420 KSR524420:KSS524420 LCN524420:LCO524420 LMJ524420:LMK524420 LWF524420:LWG524420 MGB524420:MGC524420 MPX524420:MPY524420 MZT524420:MZU524420 NJP524420:NJQ524420 NTL524420:NTM524420 ODH524420:ODI524420 OND524420:ONE524420 OWZ524420:OXA524420 PGV524420:PGW524420 PQR524420:PQS524420 QAN524420:QAO524420 QKJ524420:QKK524420 QUF524420:QUG524420 REB524420:REC524420 RNX524420:RNY524420 RXT524420:RXU524420 SHP524420:SHQ524420 SRL524420:SRM524420 TBH524420:TBI524420 TLD524420:TLE524420 TUZ524420:TVA524420 UEV524420:UEW524420 UOR524420:UOS524420 UYN524420:UYO524420 VIJ524420:VIK524420 VSF524420:VSG524420 WCB524420:WCC524420 WLX524420:WLY524420 WVT524420:WVU524420 J589956:K589956 JH589956:JI589956 TD589956:TE589956 ACZ589956:ADA589956 AMV589956:AMW589956 AWR589956:AWS589956 BGN589956:BGO589956 BQJ589956:BQK589956 CAF589956:CAG589956 CKB589956:CKC589956 CTX589956:CTY589956 DDT589956:DDU589956 DNP589956:DNQ589956 DXL589956:DXM589956 EHH589956:EHI589956 ERD589956:ERE589956 FAZ589956:FBA589956 FKV589956:FKW589956 FUR589956:FUS589956 GEN589956:GEO589956 GOJ589956:GOK589956 GYF589956:GYG589956 HIB589956:HIC589956 HRX589956:HRY589956 IBT589956:IBU589956 ILP589956:ILQ589956 IVL589956:IVM589956 JFH589956:JFI589956 JPD589956:JPE589956 JYZ589956:JZA589956 KIV589956:KIW589956 KSR589956:KSS589956 LCN589956:LCO589956 LMJ589956:LMK589956 LWF589956:LWG589956 MGB589956:MGC589956 MPX589956:MPY589956 MZT589956:MZU589956 NJP589956:NJQ589956 NTL589956:NTM589956 ODH589956:ODI589956 OND589956:ONE589956 OWZ589956:OXA589956 PGV589956:PGW589956 PQR589956:PQS589956 QAN589956:QAO589956 QKJ589956:QKK589956 QUF589956:QUG589956 REB589956:REC589956 RNX589956:RNY589956 RXT589956:RXU589956 SHP589956:SHQ589956 SRL589956:SRM589956 TBH589956:TBI589956 TLD589956:TLE589956 TUZ589956:TVA589956 UEV589956:UEW589956 UOR589956:UOS589956 UYN589956:UYO589956 VIJ589956:VIK589956 VSF589956:VSG589956 WCB589956:WCC589956 WLX589956:WLY589956 WVT589956:WVU589956 J655492:K655492 JH655492:JI655492 TD655492:TE655492 ACZ655492:ADA655492 AMV655492:AMW655492 AWR655492:AWS655492 BGN655492:BGO655492 BQJ655492:BQK655492 CAF655492:CAG655492 CKB655492:CKC655492 CTX655492:CTY655492 DDT655492:DDU655492 DNP655492:DNQ655492 DXL655492:DXM655492 EHH655492:EHI655492 ERD655492:ERE655492 FAZ655492:FBA655492 FKV655492:FKW655492 FUR655492:FUS655492 GEN655492:GEO655492 GOJ655492:GOK655492 GYF655492:GYG655492 HIB655492:HIC655492 HRX655492:HRY655492 IBT655492:IBU655492 ILP655492:ILQ655492 IVL655492:IVM655492 JFH655492:JFI655492 JPD655492:JPE655492 JYZ655492:JZA655492 KIV655492:KIW655492 KSR655492:KSS655492 LCN655492:LCO655492 LMJ655492:LMK655492 LWF655492:LWG655492 MGB655492:MGC655492 MPX655492:MPY655492 MZT655492:MZU655492 NJP655492:NJQ655492 NTL655492:NTM655492 ODH655492:ODI655492 OND655492:ONE655492 OWZ655492:OXA655492 PGV655492:PGW655492 PQR655492:PQS655492 QAN655492:QAO655492 QKJ655492:QKK655492 QUF655492:QUG655492 REB655492:REC655492 RNX655492:RNY655492 RXT655492:RXU655492 SHP655492:SHQ655492 SRL655492:SRM655492 TBH655492:TBI655492 TLD655492:TLE655492 TUZ655492:TVA655492 UEV655492:UEW655492 UOR655492:UOS655492 UYN655492:UYO655492 VIJ655492:VIK655492 VSF655492:VSG655492 WCB655492:WCC655492 WLX655492:WLY655492 WVT655492:WVU655492 J721028:K721028 JH721028:JI721028 TD721028:TE721028 ACZ721028:ADA721028 AMV721028:AMW721028 AWR721028:AWS721028 BGN721028:BGO721028 BQJ721028:BQK721028 CAF721028:CAG721028 CKB721028:CKC721028 CTX721028:CTY721028 DDT721028:DDU721028 DNP721028:DNQ721028 DXL721028:DXM721028 EHH721028:EHI721028 ERD721028:ERE721028 FAZ721028:FBA721028 FKV721028:FKW721028 FUR721028:FUS721028 GEN721028:GEO721028 GOJ721028:GOK721028 GYF721028:GYG721028 HIB721028:HIC721028 HRX721028:HRY721028 IBT721028:IBU721028 ILP721028:ILQ721028 IVL721028:IVM721028 JFH721028:JFI721028 JPD721028:JPE721028 JYZ721028:JZA721028 KIV721028:KIW721028 KSR721028:KSS721028 LCN721028:LCO721028 LMJ721028:LMK721028 LWF721028:LWG721028 MGB721028:MGC721028 MPX721028:MPY721028 MZT721028:MZU721028 NJP721028:NJQ721028 NTL721028:NTM721028 ODH721028:ODI721028 OND721028:ONE721028 OWZ721028:OXA721028 PGV721028:PGW721028 PQR721028:PQS721028 QAN721028:QAO721028 QKJ721028:QKK721028 QUF721028:QUG721028 REB721028:REC721028 RNX721028:RNY721028 RXT721028:RXU721028 SHP721028:SHQ721028 SRL721028:SRM721028 TBH721028:TBI721028 TLD721028:TLE721028 TUZ721028:TVA721028 UEV721028:UEW721028 UOR721028:UOS721028 UYN721028:UYO721028 VIJ721028:VIK721028 VSF721028:VSG721028 WCB721028:WCC721028 WLX721028:WLY721028 WVT721028:WVU721028 J786564:K786564 JH786564:JI786564 TD786564:TE786564 ACZ786564:ADA786564 AMV786564:AMW786564 AWR786564:AWS786564 BGN786564:BGO786564 BQJ786564:BQK786564 CAF786564:CAG786564 CKB786564:CKC786564 CTX786564:CTY786564 DDT786564:DDU786564 DNP786564:DNQ786564 DXL786564:DXM786564 EHH786564:EHI786564 ERD786564:ERE786564 FAZ786564:FBA786564 FKV786564:FKW786564 FUR786564:FUS786564 GEN786564:GEO786564 GOJ786564:GOK786564 GYF786564:GYG786564 HIB786564:HIC786564 HRX786564:HRY786564 IBT786564:IBU786564 ILP786564:ILQ786564 IVL786564:IVM786564 JFH786564:JFI786564 JPD786564:JPE786564 JYZ786564:JZA786564 KIV786564:KIW786564 KSR786564:KSS786564 LCN786564:LCO786564 LMJ786564:LMK786564 LWF786564:LWG786564 MGB786564:MGC786564 MPX786564:MPY786564 MZT786564:MZU786564 NJP786564:NJQ786564 NTL786564:NTM786564 ODH786564:ODI786564 OND786564:ONE786564 OWZ786564:OXA786564 PGV786564:PGW786564 PQR786564:PQS786564 QAN786564:QAO786564 QKJ786564:QKK786564 QUF786564:QUG786564 REB786564:REC786564 RNX786564:RNY786564 RXT786564:RXU786564 SHP786564:SHQ786564 SRL786564:SRM786564 TBH786564:TBI786564 TLD786564:TLE786564 TUZ786564:TVA786564 UEV786564:UEW786564 UOR786564:UOS786564 UYN786564:UYO786564 VIJ786564:VIK786564 VSF786564:VSG786564 WCB786564:WCC786564 WLX786564:WLY786564 WVT786564:WVU786564 J852100:K852100 JH852100:JI852100 TD852100:TE852100 ACZ852100:ADA852100 AMV852100:AMW852100 AWR852100:AWS852100 BGN852100:BGO852100 BQJ852100:BQK852100 CAF852100:CAG852100 CKB852100:CKC852100 CTX852100:CTY852100 DDT852100:DDU852100 DNP852100:DNQ852100 DXL852100:DXM852100 EHH852100:EHI852100 ERD852100:ERE852100 FAZ852100:FBA852100 FKV852100:FKW852100 FUR852100:FUS852100 GEN852100:GEO852100 GOJ852100:GOK852100 GYF852100:GYG852100 HIB852100:HIC852100 HRX852100:HRY852100 IBT852100:IBU852100 ILP852100:ILQ852100 IVL852100:IVM852100 JFH852100:JFI852100 JPD852100:JPE852100 JYZ852100:JZA852100 KIV852100:KIW852100 KSR852100:KSS852100 LCN852100:LCO852100 LMJ852100:LMK852100 LWF852100:LWG852100 MGB852100:MGC852100 MPX852100:MPY852100 MZT852100:MZU852100 NJP852100:NJQ852100 NTL852100:NTM852100 ODH852100:ODI852100 OND852100:ONE852100 OWZ852100:OXA852100 PGV852100:PGW852100 PQR852100:PQS852100 QAN852100:QAO852100 QKJ852100:QKK852100 QUF852100:QUG852100 REB852100:REC852100 RNX852100:RNY852100 RXT852100:RXU852100 SHP852100:SHQ852100 SRL852100:SRM852100 TBH852100:TBI852100 TLD852100:TLE852100 TUZ852100:TVA852100 UEV852100:UEW852100 UOR852100:UOS852100 UYN852100:UYO852100 VIJ852100:VIK852100 VSF852100:VSG852100 WCB852100:WCC852100 WLX852100:WLY852100 WVT852100:WVU852100 J917636:K917636 JH917636:JI917636 TD917636:TE917636 ACZ917636:ADA917636 AMV917636:AMW917636 AWR917636:AWS917636 BGN917636:BGO917636 BQJ917636:BQK917636 CAF917636:CAG917636 CKB917636:CKC917636 CTX917636:CTY917636 DDT917636:DDU917636 DNP917636:DNQ917636 DXL917636:DXM917636 EHH917636:EHI917636 ERD917636:ERE917636 FAZ917636:FBA917636 FKV917636:FKW917636 FUR917636:FUS917636 GEN917636:GEO917636 GOJ917636:GOK917636 GYF917636:GYG917636 HIB917636:HIC917636 HRX917636:HRY917636 IBT917636:IBU917636 ILP917636:ILQ917636 IVL917636:IVM917636 JFH917636:JFI917636 JPD917636:JPE917636 JYZ917636:JZA917636 KIV917636:KIW917636 KSR917636:KSS917636 LCN917636:LCO917636 LMJ917636:LMK917636 LWF917636:LWG917636 MGB917636:MGC917636 MPX917636:MPY917636 MZT917636:MZU917636 NJP917636:NJQ917636 NTL917636:NTM917636 ODH917636:ODI917636 OND917636:ONE917636 OWZ917636:OXA917636 PGV917636:PGW917636 PQR917636:PQS917636 QAN917636:QAO917636 QKJ917636:QKK917636 QUF917636:QUG917636 REB917636:REC917636 RNX917636:RNY917636 RXT917636:RXU917636 SHP917636:SHQ917636 SRL917636:SRM917636 TBH917636:TBI917636 TLD917636:TLE917636 TUZ917636:TVA917636 UEV917636:UEW917636 UOR917636:UOS917636 UYN917636:UYO917636 VIJ917636:VIK917636 VSF917636:VSG917636 WCB917636:WCC917636 WLX917636:WLY917636 WVT917636:WVU917636 J983172:K983172 JH983172:JI983172 TD983172:TE983172 ACZ983172:ADA983172 AMV983172:AMW983172 AWR983172:AWS983172 BGN983172:BGO983172 BQJ983172:BQK983172 CAF983172:CAG983172 CKB983172:CKC983172 CTX983172:CTY983172 DDT983172:DDU983172 DNP983172:DNQ983172 DXL983172:DXM983172 EHH983172:EHI983172 ERD983172:ERE983172 FAZ983172:FBA983172 FKV983172:FKW983172 FUR983172:FUS983172 GEN983172:GEO983172 GOJ983172:GOK983172 GYF983172:GYG983172 HIB983172:HIC983172 HRX983172:HRY983172 IBT983172:IBU983172 ILP983172:ILQ983172 IVL983172:IVM983172 JFH983172:JFI983172 JPD983172:JPE983172 JYZ983172:JZA983172 KIV983172:KIW983172 KSR983172:KSS983172 LCN983172:LCO983172 LMJ983172:LMK983172 LWF983172:LWG983172 MGB983172:MGC983172 MPX983172:MPY983172 MZT983172:MZU983172 NJP983172:NJQ983172 NTL983172:NTM983172 ODH983172:ODI983172 OND983172:ONE983172 OWZ983172:OXA983172 PGV983172:PGW983172 PQR983172:PQS983172 QAN983172:QAO983172 QKJ983172:QKK983172 QUF983172:QUG983172 REB983172:REC983172 RNX983172:RNY983172 RXT983172:RXU983172 SHP983172:SHQ983172 SRL983172:SRM983172 TBH983172:TBI983172 TLD983172:TLE983172 TUZ983172:TVA983172 UEV983172:UEW983172 UOR983172:UOS983172 UYN983172:UYO983172 VIJ983172:VIK983172 VSF983172:VSG983172 WCB983172:WCC983172 WLX983172:WLY983172 WVT983172:WVU983172 W65668:X65668 JU65668:JV65668 TQ65668:TR65668 ADM65668:ADN65668 ANI65668:ANJ65668 AXE65668:AXF65668 BHA65668:BHB65668 BQW65668:BQX65668 CAS65668:CAT65668 CKO65668:CKP65668 CUK65668:CUL65668 DEG65668:DEH65668 DOC65668:DOD65668 DXY65668:DXZ65668 EHU65668:EHV65668 ERQ65668:ERR65668 FBM65668:FBN65668 FLI65668:FLJ65668 FVE65668:FVF65668 GFA65668:GFB65668 GOW65668:GOX65668 GYS65668:GYT65668 HIO65668:HIP65668 HSK65668:HSL65668 ICG65668:ICH65668 IMC65668:IMD65668 IVY65668:IVZ65668 JFU65668:JFV65668 JPQ65668:JPR65668 JZM65668:JZN65668 KJI65668:KJJ65668 KTE65668:KTF65668 LDA65668:LDB65668 LMW65668:LMX65668 LWS65668:LWT65668 MGO65668:MGP65668 MQK65668:MQL65668 NAG65668:NAH65668 NKC65668:NKD65668 NTY65668:NTZ65668 ODU65668:ODV65668 ONQ65668:ONR65668 OXM65668:OXN65668 PHI65668:PHJ65668 PRE65668:PRF65668 QBA65668:QBB65668 QKW65668:QKX65668 QUS65668:QUT65668 REO65668:REP65668 ROK65668:ROL65668 RYG65668:RYH65668 SIC65668:SID65668 SRY65668:SRZ65668 TBU65668:TBV65668 TLQ65668:TLR65668 TVM65668:TVN65668 UFI65668:UFJ65668 UPE65668:UPF65668 UZA65668:UZB65668 VIW65668:VIX65668 VSS65668:VST65668 WCO65668:WCP65668 WMK65668:WML65668 WWG65668:WWH65668 W131204:X131204 JU131204:JV131204 TQ131204:TR131204 ADM131204:ADN131204 ANI131204:ANJ131204 AXE131204:AXF131204 BHA131204:BHB131204 BQW131204:BQX131204 CAS131204:CAT131204 CKO131204:CKP131204 CUK131204:CUL131204 DEG131204:DEH131204 DOC131204:DOD131204 DXY131204:DXZ131204 EHU131204:EHV131204 ERQ131204:ERR131204 FBM131204:FBN131204 FLI131204:FLJ131204 FVE131204:FVF131204 GFA131204:GFB131204 GOW131204:GOX131204 GYS131204:GYT131204 HIO131204:HIP131204 HSK131204:HSL131204 ICG131204:ICH131204 IMC131204:IMD131204 IVY131204:IVZ131204 JFU131204:JFV131204 JPQ131204:JPR131204 JZM131204:JZN131204 KJI131204:KJJ131204 KTE131204:KTF131204 LDA131204:LDB131204 LMW131204:LMX131204 LWS131204:LWT131204 MGO131204:MGP131204 MQK131204:MQL131204 NAG131204:NAH131204 NKC131204:NKD131204 NTY131204:NTZ131204 ODU131204:ODV131204 ONQ131204:ONR131204 OXM131204:OXN131204 PHI131204:PHJ131204 PRE131204:PRF131204 QBA131204:QBB131204 QKW131204:QKX131204 QUS131204:QUT131204 REO131204:REP131204 ROK131204:ROL131204 RYG131204:RYH131204 SIC131204:SID131204 SRY131204:SRZ131204 TBU131204:TBV131204 TLQ131204:TLR131204 TVM131204:TVN131204 UFI131204:UFJ131204 UPE131204:UPF131204 UZA131204:UZB131204 VIW131204:VIX131204 VSS131204:VST131204 WCO131204:WCP131204 WMK131204:WML131204 WWG131204:WWH131204 W196740:X196740 JU196740:JV196740 TQ196740:TR196740 ADM196740:ADN196740 ANI196740:ANJ196740 AXE196740:AXF196740 BHA196740:BHB196740 BQW196740:BQX196740 CAS196740:CAT196740 CKO196740:CKP196740 CUK196740:CUL196740 DEG196740:DEH196740 DOC196740:DOD196740 DXY196740:DXZ196740 EHU196740:EHV196740 ERQ196740:ERR196740 FBM196740:FBN196740 FLI196740:FLJ196740 FVE196740:FVF196740 GFA196740:GFB196740 GOW196740:GOX196740 GYS196740:GYT196740 HIO196740:HIP196740 HSK196740:HSL196740 ICG196740:ICH196740 IMC196740:IMD196740 IVY196740:IVZ196740 JFU196740:JFV196740 JPQ196740:JPR196740 JZM196740:JZN196740 KJI196740:KJJ196740 KTE196740:KTF196740 LDA196740:LDB196740 LMW196740:LMX196740 LWS196740:LWT196740 MGO196740:MGP196740 MQK196740:MQL196740 NAG196740:NAH196740 NKC196740:NKD196740 NTY196740:NTZ196740 ODU196740:ODV196740 ONQ196740:ONR196740 OXM196740:OXN196740 PHI196740:PHJ196740 PRE196740:PRF196740 QBA196740:QBB196740 QKW196740:QKX196740 QUS196740:QUT196740 REO196740:REP196740 ROK196740:ROL196740 RYG196740:RYH196740 SIC196740:SID196740 SRY196740:SRZ196740 TBU196740:TBV196740 TLQ196740:TLR196740 TVM196740:TVN196740 UFI196740:UFJ196740 UPE196740:UPF196740 UZA196740:UZB196740 VIW196740:VIX196740 VSS196740:VST196740 WCO196740:WCP196740 WMK196740:WML196740 WWG196740:WWH196740 W262276:X262276 JU262276:JV262276 TQ262276:TR262276 ADM262276:ADN262276 ANI262276:ANJ262276 AXE262276:AXF262276 BHA262276:BHB262276 BQW262276:BQX262276 CAS262276:CAT262276 CKO262276:CKP262276 CUK262276:CUL262276 DEG262276:DEH262276 DOC262276:DOD262276 DXY262276:DXZ262276 EHU262276:EHV262276 ERQ262276:ERR262276 FBM262276:FBN262276 FLI262276:FLJ262276 FVE262276:FVF262276 GFA262276:GFB262276 GOW262276:GOX262276 GYS262276:GYT262276 HIO262276:HIP262276 HSK262276:HSL262276 ICG262276:ICH262276 IMC262276:IMD262276 IVY262276:IVZ262276 JFU262276:JFV262276 JPQ262276:JPR262276 JZM262276:JZN262276 KJI262276:KJJ262276 KTE262276:KTF262276 LDA262276:LDB262276 LMW262276:LMX262276 LWS262276:LWT262276 MGO262276:MGP262276 MQK262276:MQL262276 NAG262276:NAH262276 NKC262276:NKD262276 NTY262276:NTZ262276 ODU262276:ODV262276 ONQ262276:ONR262276 OXM262276:OXN262276 PHI262276:PHJ262276 PRE262276:PRF262276 QBA262276:QBB262276 QKW262276:QKX262276 QUS262276:QUT262276 REO262276:REP262276 ROK262276:ROL262276 RYG262276:RYH262276 SIC262276:SID262276 SRY262276:SRZ262276 TBU262276:TBV262276 TLQ262276:TLR262276 TVM262276:TVN262276 UFI262276:UFJ262276 UPE262276:UPF262276 UZA262276:UZB262276 VIW262276:VIX262276 VSS262276:VST262276 WCO262276:WCP262276 WMK262276:WML262276 WWG262276:WWH262276 W327812:X327812 JU327812:JV327812 TQ327812:TR327812 ADM327812:ADN327812 ANI327812:ANJ327812 AXE327812:AXF327812 BHA327812:BHB327812 BQW327812:BQX327812 CAS327812:CAT327812 CKO327812:CKP327812 CUK327812:CUL327812 DEG327812:DEH327812 DOC327812:DOD327812 DXY327812:DXZ327812 EHU327812:EHV327812 ERQ327812:ERR327812 FBM327812:FBN327812 FLI327812:FLJ327812 FVE327812:FVF327812 GFA327812:GFB327812 GOW327812:GOX327812 GYS327812:GYT327812 HIO327812:HIP327812 HSK327812:HSL327812 ICG327812:ICH327812 IMC327812:IMD327812 IVY327812:IVZ327812 JFU327812:JFV327812 JPQ327812:JPR327812 JZM327812:JZN327812 KJI327812:KJJ327812 KTE327812:KTF327812 LDA327812:LDB327812 LMW327812:LMX327812 LWS327812:LWT327812 MGO327812:MGP327812 MQK327812:MQL327812 NAG327812:NAH327812 NKC327812:NKD327812 NTY327812:NTZ327812 ODU327812:ODV327812 ONQ327812:ONR327812 OXM327812:OXN327812 PHI327812:PHJ327812 PRE327812:PRF327812 QBA327812:QBB327812 QKW327812:QKX327812 QUS327812:QUT327812 REO327812:REP327812 ROK327812:ROL327812 RYG327812:RYH327812 SIC327812:SID327812 SRY327812:SRZ327812 TBU327812:TBV327812 TLQ327812:TLR327812 TVM327812:TVN327812 UFI327812:UFJ327812 UPE327812:UPF327812 UZA327812:UZB327812 VIW327812:VIX327812 VSS327812:VST327812 WCO327812:WCP327812 WMK327812:WML327812 WWG327812:WWH327812 W393348:X393348 JU393348:JV393348 TQ393348:TR393348 ADM393348:ADN393348 ANI393348:ANJ393348 AXE393348:AXF393348 BHA393348:BHB393348 BQW393348:BQX393348 CAS393348:CAT393348 CKO393348:CKP393348 CUK393348:CUL393348 DEG393348:DEH393348 DOC393348:DOD393348 DXY393348:DXZ393348 EHU393348:EHV393348 ERQ393348:ERR393348 FBM393348:FBN393348 FLI393348:FLJ393348 FVE393348:FVF393348 GFA393348:GFB393348 GOW393348:GOX393348 GYS393348:GYT393348 HIO393348:HIP393348 HSK393348:HSL393348 ICG393348:ICH393348 IMC393348:IMD393348 IVY393348:IVZ393348 JFU393348:JFV393348 JPQ393348:JPR393348 JZM393348:JZN393348 KJI393348:KJJ393348 KTE393348:KTF393348 LDA393348:LDB393348 LMW393348:LMX393348 LWS393348:LWT393348 MGO393348:MGP393348 MQK393348:MQL393348 NAG393348:NAH393348 NKC393348:NKD393348 NTY393348:NTZ393348 ODU393348:ODV393348 ONQ393348:ONR393348 OXM393348:OXN393348 PHI393348:PHJ393348 PRE393348:PRF393348 QBA393348:QBB393348 QKW393348:QKX393348 QUS393348:QUT393348 REO393348:REP393348 ROK393348:ROL393348 RYG393348:RYH393348 SIC393348:SID393348 SRY393348:SRZ393348 TBU393348:TBV393348 TLQ393348:TLR393348 TVM393348:TVN393348 UFI393348:UFJ393348 UPE393348:UPF393348 UZA393348:UZB393348 VIW393348:VIX393348 VSS393348:VST393348 WCO393348:WCP393348 WMK393348:WML393348 WWG393348:WWH393348 W458884:X458884 JU458884:JV458884 TQ458884:TR458884 ADM458884:ADN458884 ANI458884:ANJ458884 AXE458884:AXF458884 BHA458884:BHB458884 BQW458884:BQX458884 CAS458884:CAT458884 CKO458884:CKP458884 CUK458884:CUL458884 DEG458884:DEH458884 DOC458884:DOD458884 DXY458884:DXZ458884 EHU458884:EHV458884 ERQ458884:ERR458884 FBM458884:FBN458884 FLI458884:FLJ458884 FVE458884:FVF458884 GFA458884:GFB458884 GOW458884:GOX458884 GYS458884:GYT458884 HIO458884:HIP458884 HSK458884:HSL458884 ICG458884:ICH458884 IMC458884:IMD458884 IVY458884:IVZ458884 JFU458884:JFV458884 JPQ458884:JPR458884 JZM458884:JZN458884 KJI458884:KJJ458884 KTE458884:KTF458884 LDA458884:LDB458884 LMW458884:LMX458884 LWS458884:LWT458884 MGO458884:MGP458884 MQK458884:MQL458884 NAG458884:NAH458884 NKC458884:NKD458884 NTY458884:NTZ458884 ODU458884:ODV458884 ONQ458884:ONR458884 OXM458884:OXN458884 PHI458884:PHJ458884 PRE458884:PRF458884 QBA458884:QBB458884 QKW458884:QKX458884 QUS458884:QUT458884 REO458884:REP458884 ROK458884:ROL458884 RYG458884:RYH458884 SIC458884:SID458884 SRY458884:SRZ458884 TBU458884:TBV458884 TLQ458884:TLR458884 TVM458884:TVN458884 UFI458884:UFJ458884 UPE458884:UPF458884 UZA458884:UZB458884 VIW458884:VIX458884 VSS458884:VST458884 WCO458884:WCP458884 WMK458884:WML458884 WWG458884:WWH458884 W524420:X524420 JU524420:JV524420 TQ524420:TR524420 ADM524420:ADN524420 ANI524420:ANJ524420 AXE524420:AXF524420 BHA524420:BHB524420 BQW524420:BQX524420 CAS524420:CAT524420 CKO524420:CKP524420 CUK524420:CUL524420 DEG524420:DEH524420 DOC524420:DOD524420 DXY524420:DXZ524420 EHU524420:EHV524420 ERQ524420:ERR524420 FBM524420:FBN524420 FLI524420:FLJ524420 FVE524420:FVF524420 GFA524420:GFB524420 GOW524420:GOX524420 GYS524420:GYT524420 HIO524420:HIP524420 HSK524420:HSL524420 ICG524420:ICH524420 IMC524420:IMD524420 IVY524420:IVZ524420 JFU524420:JFV524420 JPQ524420:JPR524420 JZM524420:JZN524420 KJI524420:KJJ524420 KTE524420:KTF524420 LDA524420:LDB524420 LMW524420:LMX524420 LWS524420:LWT524420 MGO524420:MGP524420 MQK524420:MQL524420 NAG524420:NAH524420 NKC524420:NKD524420 NTY524420:NTZ524420 ODU524420:ODV524420 ONQ524420:ONR524420 OXM524420:OXN524420 PHI524420:PHJ524420 PRE524420:PRF524420 QBA524420:QBB524420 QKW524420:QKX524420 QUS524420:QUT524420 REO524420:REP524420 ROK524420:ROL524420 RYG524420:RYH524420 SIC524420:SID524420 SRY524420:SRZ524420 TBU524420:TBV524420 TLQ524420:TLR524420 TVM524420:TVN524420 UFI524420:UFJ524420 UPE524420:UPF524420 UZA524420:UZB524420 VIW524420:VIX524420 VSS524420:VST524420 WCO524420:WCP524420 WMK524420:WML524420 WWG524420:WWH524420 W589956:X589956 JU589956:JV589956 TQ589956:TR589956 ADM589956:ADN589956 ANI589956:ANJ589956 AXE589956:AXF589956 BHA589956:BHB589956 BQW589956:BQX589956 CAS589956:CAT589956 CKO589956:CKP589956 CUK589956:CUL589956 DEG589956:DEH589956 DOC589956:DOD589956 DXY589956:DXZ589956 EHU589956:EHV589956 ERQ589956:ERR589956 FBM589956:FBN589956 FLI589956:FLJ589956 FVE589956:FVF589956 GFA589956:GFB589956 GOW589956:GOX589956 GYS589956:GYT589956 HIO589956:HIP589956 HSK589956:HSL589956 ICG589956:ICH589956 IMC589956:IMD589956 IVY589956:IVZ589956 JFU589956:JFV589956 JPQ589956:JPR589956 JZM589956:JZN589956 KJI589956:KJJ589956 KTE589956:KTF589956 LDA589956:LDB589956 LMW589956:LMX589956 LWS589956:LWT589956 MGO589956:MGP589956 MQK589956:MQL589956 NAG589956:NAH589956 NKC589956:NKD589956 NTY589956:NTZ589956 ODU589956:ODV589956 ONQ589956:ONR589956 OXM589956:OXN589956 PHI589956:PHJ589956 PRE589956:PRF589956 QBA589956:QBB589956 QKW589956:QKX589956 QUS589956:QUT589956 REO589956:REP589956 ROK589956:ROL589956 RYG589956:RYH589956 SIC589956:SID589956 SRY589956:SRZ589956 TBU589956:TBV589956 TLQ589956:TLR589956 TVM589956:TVN589956 UFI589956:UFJ589956 UPE589956:UPF589956 UZA589956:UZB589956 VIW589956:VIX589956 VSS589956:VST589956 WCO589956:WCP589956 WMK589956:WML589956 WWG589956:WWH589956 W655492:X655492 JU655492:JV655492 TQ655492:TR655492 ADM655492:ADN655492 ANI655492:ANJ655492 AXE655492:AXF655492 BHA655492:BHB655492 BQW655492:BQX655492 CAS655492:CAT655492 CKO655492:CKP655492 CUK655492:CUL655492 DEG655492:DEH655492 DOC655492:DOD655492 DXY655492:DXZ655492 EHU655492:EHV655492 ERQ655492:ERR655492 FBM655492:FBN655492 FLI655492:FLJ655492 FVE655492:FVF655492 GFA655492:GFB655492 GOW655492:GOX655492 GYS655492:GYT655492 HIO655492:HIP655492 HSK655492:HSL655492 ICG655492:ICH655492 IMC655492:IMD655492 IVY655492:IVZ655492 JFU655492:JFV655492 JPQ655492:JPR655492 JZM655492:JZN655492 KJI655492:KJJ655492 KTE655492:KTF655492 LDA655492:LDB655492 LMW655492:LMX655492 LWS655492:LWT655492 MGO655492:MGP655492 MQK655492:MQL655492 NAG655492:NAH655492 NKC655492:NKD655492 NTY655492:NTZ655492 ODU655492:ODV655492 ONQ655492:ONR655492 OXM655492:OXN655492 PHI655492:PHJ655492 PRE655492:PRF655492 QBA655492:QBB655492 QKW655492:QKX655492 QUS655492:QUT655492 REO655492:REP655492 ROK655492:ROL655492 RYG655492:RYH655492 SIC655492:SID655492 SRY655492:SRZ655492 TBU655492:TBV655492 TLQ655492:TLR655492 TVM655492:TVN655492 UFI655492:UFJ655492 UPE655492:UPF655492 UZA655492:UZB655492 VIW655492:VIX655492 VSS655492:VST655492 WCO655492:WCP655492 WMK655492:WML655492 WWG655492:WWH655492 W721028:X721028 JU721028:JV721028 TQ721028:TR721028 ADM721028:ADN721028 ANI721028:ANJ721028 AXE721028:AXF721028 BHA721028:BHB721028 BQW721028:BQX721028 CAS721028:CAT721028 CKO721028:CKP721028 CUK721028:CUL721028 DEG721028:DEH721028 DOC721028:DOD721028 DXY721028:DXZ721028 EHU721028:EHV721028 ERQ721028:ERR721028 FBM721028:FBN721028 FLI721028:FLJ721028 FVE721028:FVF721028 GFA721028:GFB721028 GOW721028:GOX721028 GYS721028:GYT721028 HIO721028:HIP721028 HSK721028:HSL721028 ICG721028:ICH721028 IMC721028:IMD721028 IVY721028:IVZ721028 JFU721028:JFV721028 JPQ721028:JPR721028 JZM721028:JZN721028 KJI721028:KJJ721028 KTE721028:KTF721028 LDA721028:LDB721028 LMW721028:LMX721028 LWS721028:LWT721028 MGO721028:MGP721028 MQK721028:MQL721028 NAG721028:NAH721028 NKC721028:NKD721028 NTY721028:NTZ721028 ODU721028:ODV721028 ONQ721028:ONR721028 OXM721028:OXN721028 PHI721028:PHJ721028 PRE721028:PRF721028 QBA721028:QBB721028 QKW721028:QKX721028 QUS721028:QUT721028 REO721028:REP721028 ROK721028:ROL721028 RYG721028:RYH721028 SIC721028:SID721028 SRY721028:SRZ721028 TBU721028:TBV721028 TLQ721028:TLR721028 TVM721028:TVN721028 UFI721028:UFJ721028 UPE721028:UPF721028 UZA721028:UZB721028 VIW721028:VIX721028 VSS721028:VST721028 WCO721028:WCP721028 WMK721028:WML721028 WWG721028:WWH721028 W786564:X786564 JU786564:JV786564 TQ786564:TR786564 ADM786564:ADN786564 ANI786564:ANJ786564 AXE786564:AXF786564 BHA786564:BHB786564 BQW786564:BQX786564 CAS786564:CAT786564 CKO786564:CKP786564 CUK786564:CUL786564 DEG786564:DEH786564 DOC786564:DOD786564 DXY786564:DXZ786564 EHU786564:EHV786564 ERQ786564:ERR786564 FBM786564:FBN786564 FLI786564:FLJ786564 FVE786564:FVF786564 GFA786564:GFB786564 GOW786564:GOX786564 GYS786564:GYT786564 HIO786564:HIP786564 HSK786564:HSL786564 ICG786564:ICH786564 IMC786564:IMD786564 IVY786564:IVZ786564 JFU786564:JFV786564 JPQ786564:JPR786564 JZM786564:JZN786564 KJI786564:KJJ786564 KTE786564:KTF786564 LDA786564:LDB786564 LMW786564:LMX786564 LWS786564:LWT786564 MGO786564:MGP786564 MQK786564:MQL786564 NAG786564:NAH786564 NKC786564:NKD786564 NTY786564:NTZ786564 ODU786564:ODV786564 ONQ786564:ONR786564 OXM786564:OXN786564 PHI786564:PHJ786564 PRE786564:PRF786564 QBA786564:QBB786564 QKW786564:QKX786564 QUS786564:QUT786564 REO786564:REP786564 ROK786564:ROL786564 RYG786564:RYH786564 SIC786564:SID786564 SRY786564:SRZ786564 TBU786564:TBV786564 TLQ786564:TLR786564 TVM786564:TVN786564 UFI786564:UFJ786564 UPE786564:UPF786564 UZA786564:UZB786564 VIW786564:VIX786564 VSS786564:VST786564 WCO786564:WCP786564 WMK786564:WML786564 WWG786564:WWH786564 W852100:X852100 JU852100:JV852100 TQ852100:TR852100 ADM852100:ADN852100 ANI852100:ANJ852100 AXE852100:AXF852100 BHA852100:BHB852100 BQW852100:BQX852100 CAS852100:CAT852100 CKO852100:CKP852100 CUK852100:CUL852100 DEG852100:DEH852100 DOC852100:DOD852100 DXY852100:DXZ852100 EHU852100:EHV852100 ERQ852100:ERR852100 FBM852100:FBN852100 FLI852100:FLJ852100 FVE852100:FVF852100 GFA852100:GFB852100 GOW852100:GOX852100 GYS852100:GYT852100 HIO852100:HIP852100 HSK852100:HSL852100 ICG852100:ICH852100 IMC852100:IMD852100 IVY852100:IVZ852100 JFU852100:JFV852100 JPQ852100:JPR852100 JZM852100:JZN852100 KJI852100:KJJ852100 KTE852100:KTF852100 LDA852100:LDB852100 LMW852100:LMX852100 LWS852100:LWT852100 MGO852100:MGP852100 MQK852100:MQL852100 NAG852100:NAH852100 NKC852100:NKD852100 NTY852100:NTZ852100 ODU852100:ODV852100 ONQ852100:ONR852100 OXM852100:OXN852100 PHI852100:PHJ852100 PRE852100:PRF852100 QBA852100:QBB852100 QKW852100:QKX852100 QUS852100:QUT852100 REO852100:REP852100 ROK852100:ROL852100 RYG852100:RYH852100 SIC852100:SID852100 SRY852100:SRZ852100 TBU852100:TBV852100 TLQ852100:TLR852100 TVM852100:TVN852100 UFI852100:UFJ852100 UPE852100:UPF852100 UZA852100:UZB852100 VIW852100:VIX852100 VSS852100:VST852100 WCO852100:WCP852100 WMK852100:WML852100 WWG852100:WWH852100 W917636:X917636 JU917636:JV917636 TQ917636:TR917636 ADM917636:ADN917636 ANI917636:ANJ917636 AXE917636:AXF917636 BHA917636:BHB917636 BQW917636:BQX917636 CAS917636:CAT917636 CKO917636:CKP917636 CUK917636:CUL917636 DEG917636:DEH917636 DOC917636:DOD917636 DXY917636:DXZ917636 EHU917636:EHV917636 ERQ917636:ERR917636 FBM917636:FBN917636 FLI917636:FLJ917636 FVE917636:FVF917636 GFA917636:GFB917636 GOW917636:GOX917636 GYS917636:GYT917636 HIO917636:HIP917636 HSK917636:HSL917636 ICG917636:ICH917636 IMC917636:IMD917636 IVY917636:IVZ917636 JFU917636:JFV917636 JPQ917636:JPR917636 JZM917636:JZN917636 KJI917636:KJJ917636 KTE917636:KTF917636 LDA917636:LDB917636 LMW917636:LMX917636 LWS917636:LWT917636 MGO917636:MGP917636 MQK917636:MQL917636 NAG917636:NAH917636 NKC917636:NKD917636 NTY917636:NTZ917636 ODU917636:ODV917636 ONQ917636:ONR917636 OXM917636:OXN917636 PHI917636:PHJ917636 PRE917636:PRF917636 QBA917636:QBB917636 QKW917636:QKX917636 QUS917636:QUT917636 REO917636:REP917636 ROK917636:ROL917636 RYG917636:RYH917636 SIC917636:SID917636 SRY917636:SRZ917636 TBU917636:TBV917636 TLQ917636:TLR917636 TVM917636:TVN917636 UFI917636:UFJ917636 UPE917636:UPF917636 UZA917636:UZB917636 VIW917636:VIX917636 VSS917636:VST917636 WCO917636:WCP917636 WMK917636:WML917636 WWG917636:WWH917636 W983172:X983172 JU983172:JV983172 TQ983172:TR983172 ADM983172:ADN983172 ANI983172:ANJ983172 AXE983172:AXF983172 BHA983172:BHB983172 BQW983172:BQX983172 CAS983172:CAT983172 CKO983172:CKP983172 CUK983172:CUL983172 DEG983172:DEH983172 DOC983172:DOD983172 DXY983172:DXZ983172 EHU983172:EHV983172 ERQ983172:ERR983172 FBM983172:FBN983172 FLI983172:FLJ983172 FVE983172:FVF983172 GFA983172:GFB983172 GOW983172:GOX983172 GYS983172:GYT983172 HIO983172:HIP983172 HSK983172:HSL983172 ICG983172:ICH983172 IMC983172:IMD983172 IVY983172:IVZ983172 JFU983172:JFV983172 JPQ983172:JPR983172 JZM983172:JZN983172 KJI983172:KJJ983172 KTE983172:KTF983172 LDA983172:LDB983172 LMW983172:LMX983172 LWS983172:LWT983172 MGO983172:MGP983172 MQK983172:MQL983172 NAG983172:NAH983172 NKC983172:NKD983172 NTY983172:NTZ983172 ODU983172:ODV983172 ONQ983172:ONR983172 OXM983172:OXN983172 PHI983172:PHJ983172 PRE983172:PRF983172 QBA983172:QBB983172 QKW983172:QKX983172 QUS983172:QUT983172 REO983172:REP983172 ROK983172:ROL983172 RYG983172:RYH983172 SIC983172:SID983172 SRY983172:SRZ983172 TBU983172:TBV983172 TLQ983172:TLR983172 TVM983172:TVN983172 UFI983172:UFJ983172 UPE983172:UPF983172 UZA983172:UZB983172 VIW983172:VIX983172 VSS983172:VST983172 WCO983172:WCP983172 WMK983172:WML983172 WWG983172:WWH983172">
      <formula1>0</formula1>
      <formula2>59</formula2>
    </dataValidation>
    <dataValidation type="whole" allowBlank="1" showInputMessage="1" showErrorMessage="1" error="SOMENTE NÚMEROS INTEIROS ATÉ 7 (SETE) DÍGITOS" sqref="Y65672:AC65672 JW65672:KA65672 TS65672:TW65672 ADO65672:ADS65672 ANK65672:ANO65672 AXG65672:AXK65672 BHC65672:BHG65672 BQY65672:BRC65672 CAU65672:CAY65672 CKQ65672:CKU65672 CUM65672:CUQ65672 DEI65672:DEM65672 DOE65672:DOI65672 DYA65672:DYE65672 EHW65672:EIA65672 ERS65672:ERW65672 FBO65672:FBS65672 FLK65672:FLO65672 FVG65672:FVK65672 GFC65672:GFG65672 GOY65672:GPC65672 GYU65672:GYY65672 HIQ65672:HIU65672 HSM65672:HSQ65672 ICI65672:ICM65672 IME65672:IMI65672 IWA65672:IWE65672 JFW65672:JGA65672 JPS65672:JPW65672 JZO65672:JZS65672 KJK65672:KJO65672 KTG65672:KTK65672 LDC65672:LDG65672 LMY65672:LNC65672 LWU65672:LWY65672 MGQ65672:MGU65672 MQM65672:MQQ65672 NAI65672:NAM65672 NKE65672:NKI65672 NUA65672:NUE65672 ODW65672:OEA65672 ONS65672:ONW65672 OXO65672:OXS65672 PHK65672:PHO65672 PRG65672:PRK65672 QBC65672:QBG65672 QKY65672:QLC65672 QUU65672:QUY65672 REQ65672:REU65672 ROM65672:ROQ65672 RYI65672:RYM65672 SIE65672:SII65672 SSA65672:SSE65672 TBW65672:TCA65672 TLS65672:TLW65672 TVO65672:TVS65672 UFK65672:UFO65672 UPG65672:UPK65672 UZC65672:UZG65672 VIY65672:VJC65672 VSU65672:VSY65672 WCQ65672:WCU65672 WMM65672:WMQ65672 WWI65672:WWM65672 Y131208:AC131208 JW131208:KA131208 TS131208:TW131208 ADO131208:ADS131208 ANK131208:ANO131208 AXG131208:AXK131208 BHC131208:BHG131208 BQY131208:BRC131208 CAU131208:CAY131208 CKQ131208:CKU131208 CUM131208:CUQ131208 DEI131208:DEM131208 DOE131208:DOI131208 DYA131208:DYE131208 EHW131208:EIA131208 ERS131208:ERW131208 FBO131208:FBS131208 FLK131208:FLO131208 FVG131208:FVK131208 GFC131208:GFG131208 GOY131208:GPC131208 GYU131208:GYY131208 HIQ131208:HIU131208 HSM131208:HSQ131208 ICI131208:ICM131208 IME131208:IMI131208 IWA131208:IWE131208 JFW131208:JGA131208 JPS131208:JPW131208 JZO131208:JZS131208 KJK131208:KJO131208 KTG131208:KTK131208 LDC131208:LDG131208 LMY131208:LNC131208 LWU131208:LWY131208 MGQ131208:MGU131208 MQM131208:MQQ131208 NAI131208:NAM131208 NKE131208:NKI131208 NUA131208:NUE131208 ODW131208:OEA131208 ONS131208:ONW131208 OXO131208:OXS131208 PHK131208:PHO131208 PRG131208:PRK131208 QBC131208:QBG131208 QKY131208:QLC131208 QUU131208:QUY131208 REQ131208:REU131208 ROM131208:ROQ131208 RYI131208:RYM131208 SIE131208:SII131208 SSA131208:SSE131208 TBW131208:TCA131208 TLS131208:TLW131208 TVO131208:TVS131208 UFK131208:UFO131208 UPG131208:UPK131208 UZC131208:UZG131208 VIY131208:VJC131208 VSU131208:VSY131208 WCQ131208:WCU131208 WMM131208:WMQ131208 WWI131208:WWM131208 Y196744:AC196744 JW196744:KA196744 TS196744:TW196744 ADO196744:ADS196744 ANK196744:ANO196744 AXG196744:AXK196744 BHC196744:BHG196744 BQY196744:BRC196744 CAU196744:CAY196744 CKQ196744:CKU196744 CUM196744:CUQ196744 DEI196744:DEM196744 DOE196744:DOI196744 DYA196744:DYE196744 EHW196744:EIA196744 ERS196744:ERW196744 FBO196744:FBS196744 FLK196744:FLO196744 FVG196744:FVK196744 GFC196744:GFG196744 GOY196744:GPC196744 GYU196744:GYY196744 HIQ196744:HIU196744 HSM196744:HSQ196744 ICI196744:ICM196744 IME196744:IMI196744 IWA196744:IWE196744 JFW196744:JGA196744 JPS196744:JPW196744 JZO196744:JZS196744 KJK196744:KJO196744 KTG196744:KTK196744 LDC196744:LDG196744 LMY196744:LNC196744 LWU196744:LWY196744 MGQ196744:MGU196744 MQM196744:MQQ196744 NAI196744:NAM196744 NKE196744:NKI196744 NUA196744:NUE196744 ODW196744:OEA196744 ONS196744:ONW196744 OXO196744:OXS196744 PHK196744:PHO196744 PRG196744:PRK196744 QBC196744:QBG196744 QKY196744:QLC196744 QUU196744:QUY196744 REQ196744:REU196744 ROM196744:ROQ196744 RYI196744:RYM196744 SIE196744:SII196744 SSA196744:SSE196744 TBW196744:TCA196744 TLS196744:TLW196744 TVO196744:TVS196744 UFK196744:UFO196744 UPG196744:UPK196744 UZC196744:UZG196744 VIY196744:VJC196744 VSU196744:VSY196744 WCQ196744:WCU196744 WMM196744:WMQ196744 WWI196744:WWM196744 Y262280:AC262280 JW262280:KA262280 TS262280:TW262280 ADO262280:ADS262280 ANK262280:ANO262280 AXG262280:AXK262280 BHC262280:BHG262280 BQY262280:BRC262280 CAU262280:CAY262280 CKQ262280:CKU262280 CUM262280:CUQ262280 DEI262280:DEM262280 DOE262280:DOI262280 DYA262280:DYE262280 EHW262280:EIA262280 ERS262280:ERW262280 FBO262280:FBS262280 FLK262280:FLO262280 FVG262280:FVK262280 GFC262280:GFG262280 GOY262280:GPC262280 GYU262280:GYY262280 HIQ262280:HIU262280 HSM262280:HSQ262280 ICI262280:ICM262280 IME262280:IMI262280 IWA262280:IWE262280 JFW262280:JGA262280 JPS262280:JPW262280 JZO262280:JZS262280 KJK262280:KJO262280 KTG262280:KTK262280 LDC262280:LDG262280 LMY262280:LNC262280 LWU262280:LWY262280 MGQ262280:MGU262280 MQM262280:MQQ262280 NAI262280:NAM262280 NKE262280:NKI262280 NUA262280:NUE262280 ODW262280:OEA262280 ONS262280:ONW262280 OXO262280:OXS262280 PHK262280:PHO262280 PRG262280:PRK262280 QBC262280:QBG262280 QKY262280:QLC262280 QUU262280:QUY262280 REQ262280:REU262280 ROM262280:ROQ262280 RYI262280:RYM262280 SIE262280:SII262280 SSA262280:SSE262280 TBW262280:TCA262280 TLS262280:TLW262280 TVO262280:TVS262280 UFK262280:UFO262280 UPG262280:UPK262280 UZC262280:UZG262280 VIY262280:VJC262280 VSU262280:VSY262280 WCQ262280:WCU262280 WMM262280:WMQ262280 WWI262280:WWM262280 Y327816:AC327816 JW327816:KA327816 TS327816:TW327816 ADO327816:ADS327816 ANK327816:ANO327816 AXG327816:AXK327816 BHC327816:BHG327816 BQY327816:BRC327816 CAU327816:CAY327816 CKQ327816:CKU327816 CUM327816:CUQ327816 DEI327816:DEM327816 DOE327816:DOI327816 DYA327816:DYE327816 EHW327816:EIA327816 ERS327816:ERW327816 FBO327816:FBS327816 FLK327816:FLO327816 FVG327816:FVK327816 GFC327816:GFG327816 GOY327816:GPC327816 GYU327816:GYY327816 HIQ327816:HIU327816 HSM327816:HSQ327816 ICI327816:ICM327816 IME327816:IMI327816 IWA327816:IWE327816 JFW327816:JGA327816 JPS327816:JPW327816 JZO327816:JZS327816 KJK327816:KJO327816 KTG327816:KTK327816 LDC327816:LDG327816 LMY327816:LNC327816 LWU327816:LWY327816 MGQ327816:MGU327816 MQM327816:MQQ327816 NAI327816:NAM327816 NKE327816:NKI327816 NUA327816:NUE327816 ODW327816:OEA327816 ONS327816:ONW327816 OXO327816:OXS327816 PHK327816:PHO327816 PRG327816:PRK327816 QBC327816:QBG327816 QKY327816:QLC327816 QUU327816:QUY327816 REQ327816:REU327816 ROM327816:ROQ327816 RYI327816:RYM327816 SIE327816:SII327816 SSA327816:SSE327816 TBW327816:TCA327816 TLS327816:TLW327816 TVO327816:TVS327816 UFK327816:UFO327816 UPG327816:UPK327816 UZC327816:UZG327816 VIY327816:VJC327816 VSU327816:VSY327816 WCQ327816:WCU327816 WMM327816:WMQ327816 WWI327816:WWM327816 Y393352:AC393352 JW393352:KA393352 TS393352:TW393352 ADO393352:ADS393352 ANK393352:ANO393352 AXG393352:AXK393352 BHC393352:BHG393352 BQY393352:BRC393352 CAU393352:CAY393352 CKQ393352:CKU393352 CUM393352:CUQ393352 DEI393352:DEM393352 DOE393352:DOI393352 DYA393352:DYE393352 EHW393352:EIA393352 ERS393352:ERW393352 FBO393352:FBS393352 FLK393352:FLO393352 FVG393352:FVK393352 GFC393352:GFG393352 GOY393352:GPC393352 GYU393352:GYY393352 HIQ393352:HIU393352 HSM393352:HSQ393352 ICI393352:ICM393352 IME393352:IMI393352 IWA393352:IWE393352 JFW393352:JGA393352 JPS393352:JPW393352 JZO393352:JZS393352 KJK393352:KJO393352 KTG393352:KTK393352 LDC393352:LDG393352 LMY393352:LNC393352 LWU393352:LWY393352 MGQ393352:MGU393352 MQM393352:MQQ393352 NAI393352:NAM393352 NKE393352:NKI393352 NUA393352:NUE393352 ODW393352:OEA393352 ONS393352:ONW393352 OXO393352:OXS393352 PHK393352:PHO393352 PRG393352:PRK393352 QBC393352:QBG393352 QKY393352:QLC393352 QUU393352:QUY393352 REQ393352:REU393352 ROM393352:ROQ393352 RYI393352:RYM393352 SIE393352:SII393352 SSA393352:SSE393352 TBW393352:TCA393352 TLS393352:TLW393352 TVO393352:TVS393352 UFK393352:UFO393352 UPG393352:UPK393352 UZC393352:UZG393352 VIY393352:VJC393352 VSU393352:VSY393352 WCQ393352:WCU393352 WMM393352:WMQ393352 WWI393352:WWM393352 Y458888:AC458888 JW458888:KA458888 TS458888:TW458888 ADO458888:ADS458888 ANK458888:ANO458888 AXG458888:AXK458888 BHC458888:BHG458888 BQY458888:BRC458888 CAU458888:CAY458888 CKQ458888:CKU458888 CUM458888:CUQ458888 DEI458888:DEM458888 DOE458888:DOI458888 DYA458888:DYE458888 EHW458888:EIA458888 ERS458888:ERW458888 FBO458888:FBS458888 FLK458888:FLO458888 FVG458888:FVK458888 GFC458888:GFG458888 GOY458888:GPC458888 GYU458888:GYY458888 HIQ458888:HIU458888 HSM458888:HSQ458888 ICI458888:ICM458888 IME458888:IMI458888 IWA458888:IWE458888 JFW458888:JGA458888 JPS458888:JPW458888 JZO458888:JZS458888 KJK458888:KJO458888 KTG458888:KTK458888 LDC458888:LDG458888 LMY458888:LNC458888 LWU458888:LWY458888 MGQ458888:MGU458888 MQM458888:MQQ458888 NAI458888:NAM458888 NKE458888:NKI458888 NUA458888:NUE458888 ODW458888:OEA458888 ONS458888:ONW458888 OXO458888:OXS458888 PHK458888:PHO458888 PRG458888:PRK458888 QBC458888:QBG458888 QKY458888:QLC458888 QUU458888:QUY458888 REQ458888:REU458888 ROM458888:ROQ458888 RYI458888:RYM458888 SIE458888:SII458888 SSA458888:SSE458888 TBW458888:TCA458888 TLS458888:TLW458888 TVO458888:TVS458888 UFK458888:UFO458888 UPG458888:UPK458888 UZC458888:UZG458888 VIY458888:VJC458888 VSU458888:VSY458888 WCQ458888:WCU458888 WMM458888:WMQ458888 WWI458888:WWM458888 Y524424:AC524424 JW524424:KA524424 TS524424:TW524424 ADO524424:ADS524424 ANK524424:ANO524424 AXG524424:AXK524424 BHC524424:BHG524424 BQY524424:BRC524424 CAU524424:CAY524424 CKQ524424:CKU524424 CUM524424:CUQ524424 DEI524424:DEM524424 DOE524424:DOI524424 DYA524424:DYE524424 EHW524424:EIA524424 ERS524424:ERW524424 FBO524424:FBS524424 FLK524424:FLO524424 FVG524424:FVK524424 GFC524424:GFG524424 GOY524424:GPC524424 GYU524424:GYY524424 HIQ524424:HIU524424 HSM524424:HSQ524424 ICI524424:ICM524424 IME524424:IMI524424 IWA524424:IWE524424 JFW524424:JGA524424 JPS524424:JPW524424 JZO524424:JZS524424 KJK524424:KJO524424 KTG524424:KTK524424 LDC524424:LDG524424 LMY524424:LNC524424 LWU524424:LWY524424 MGQ524424:MGU524424 MQM524424:MQQ524424 NAI524424:NAM524424 NKE524424:NKI524424 NUA524424:NUE524424 ODW524424:OEA524424 ONS524424:ONW524424 OXO524424:OXS524424 PHK524424:PHO524424 PRG524424:PRK524424 QBC524424:QBG524424 QKY524424:QLC524424 QUU524424:QUY524424 REQ524424:REU524424 ROM524424:ROQ524424 RYI524424:RYM524424 SIE524424:SII524424 SSA524424:SSE524424 TBW524424:TCA524424 TLS524424:TLW524424 TVO524424:TVS524424 UFK524424:UFO524424 UPG524424:UPK524424 UZC524424:UZG524424 VIY524424:VJC524424 VSU524424:VSY524424 WCQ524424:WCU524424 WMM524424:WMQ524424 WWI524424:WWM524424 Y589960:AC589960 JW589960:KA589960 TS589960:TW589960 ADO589960:ADS589960 ANK589960:ANO589960 AXG589960:AXK589960 BHC589960:BHG589960 BQY589960:BRC589960 CAU589960:CAY589960 CKQ589960:CKU589960 CUM589960:CUQ589960 DEI589960:DEM589960 DOE589960:DOI589960 DYA589960:DYE589960 EHW589960:EIA589960 ERS589960:ERW589960 FBO589960:FBS589960 FLK589960:FLO589960 FVG589960:FVK589960 GFC589960:GFG589960 GOY589960:GPC589960 GYU589960:GYY589960 HIQ589960:HIU589960 HSM589960:HSQ589960 ICI589960:ICM589960 IME589960:IMI589960 IWA589960:IWE589960 JFW589960:JGA589960 JPS589960:JPW589960 JZO589960:JZS589960 KJK589960:KJO589960 KTG589960:KTK589960 LDC589960:LDG589960 LMY589960:LNC589960 LWU589960:LWY589960 MGQ589960:MGU589960 MQM589960:MQQ589960 NAI589960:NAM589960 NKE589960:NKI589960 NUA589960:NUE589960 ODW589960:OEA589960 ONS589960:ONW589960 OXO589960:OXS589960 PHK589960:PHO589960 PRG589960:PRK589960 QBC589960:QBG589960 QKY589960:QLC589960 QUU589960:QUY589960 REQ589960:REU589960 ROM589960:ROQ589960 RYI589960:RYM589960 SIE589960:SII589960 SSA589960:SSE589960 TBW589960:TCA589960 TLS589960:TLW589960 TVO589960:TVS589960 UFK589960:UFO589960 UPG589960:UPK589960 UZC589960:UZG589960 VIY589960:VJC589960 VSU589960:VSY589960 WCQ589960:WCU589960 WMM589960:WMQ589960 WWI589960:WWM589960 Y655496:AC655496 JW655496:KA655496 TS655496:TW655496 ADO655496:ADS655496 ANK655496:ANO655496 AXG655496:AXK655496 BHC655496:BHG655496 BQY655496:BRC655496 CAU655496:CAY655496 CKQ655496:CKU655496 CUM655496:CUQ655496 DEI655496:DEM655496 DOE655496:DOI655496 DYA655496:DYE655496 EHW655496:EIA655496 ERS655496:ERW655496 FBO655496:FBS655496 FLK655496:FLO655496 FVG655496:FVK655496 GFC655496:GFG655496 GOY655496:GPC655496 GYU655496:GYY655496 HIQ655496:HIU655496 HSM655496:HSQ655496 ICI655496:ICM655496 IME655496:IMI655496 IWA655496:IWE655496 JFW655496:JGA655496 JPS655496:JPW655496 JZO655496:JZS655496 KJK655496:KJO655496 KTG655496:KTK655496 LDC655496:LDG655496 LMY655496:LNC655496 LWU655496:LWY655496 MGQ655496:MGU655496 MQM655496:MQQ655496 NAI655496:NAM655496 NKE655496:NKI655496 NUA655496:NUE655496 ODW655496:OEA655496 ONS655496:ONW655496 OXO655496:OXS655496 PHK655496:PHO655496 PRG655496:PRK655496 QBC655496:QBG655496 QKY655496:QLC655496 QUU655496:QUY655496 REQ655496:REU655496 ROM655496:ROQ655496 RYI655496:RYM655496 SIE655496:SII655496 SSA655496:SSE655496 TBW655496:TCA655496 TLS655496:TLW655496 TVO655496:TVS655496 UFK655496:UFO655496 UPG655496:UPK655496 UZC655496:UZG655496 VIY655496:VJC655496 VSU655496:VSY655496 WCQ655496:WCU655496 WMM655496:WMQ655496 WWI655496:WWM655496 Y721032:AC721032 JW721032:KA721032 TS721032:TW721032 ADO721032:ADS721032 ANK721032:ANO721032 AXG721032:AXK721032 BHC721032:BHG721032 BQY721032:BRC721032 CAU721032:CAY721032 CKQ721032:CKU721032 CUM721032:CUQ721032 DEI721032:DEM721032 DOE721032:DOI721032 DYA721032:DYE721032 EHW721032:EIA721032 ERS721032:ERW721032 FBO721032:FBS721032 FLK721032:FLO721032 FVG721032:FVK721032 GFC721032:GFG721032 GOY721032:GPC721032 GYU721032:GYY721032 HIQ721032:HIU721032 HSM721032:HSQ721032 ICI721032:ICM721032 IME721032:IMI721032 IWA721032:IWE721032 JFW721032:JGA721032 JPS721032:JPW721032 JZO721032:JZS721032 KJK721032:KJO721032 KTG721032:KTK721032 LDC721032:LDG721032 LMY721032:LNC721032 LWU721032:LWY721032 MGQ721032:MGU721032 MQM721032:MQQ721032 NAI721032:NAM721032 NKE721032:NKI721032 NUA721032:NUE721032 ODW721032:OEA721032 ONS721032:ONW721032 OXO721032:OXS721032 PHK721032:PHO721032 PRG721032:PRK721032 QBC721032:QBG721032 QKY721032:QLC721032 QUU721032:QUY721032 REQ721032:REU721032 ROM721032:ROQ721032 RYI721032:RYM721032 SIE721032:SII721032 SSA721032:SSE721032 TBW721032:TCA721032 TLS721032:TLW721032 TVO721032:TVS721032 UFK721032:UFO721032 UPG721032:UPK721032 UZC721032:UZG721032 VIY721032:VJC721032 VSU721032:VSY721032 WCQ721032:WCU721032 WMM721032:WMQ721032 WWI721032:WWM721032 Y786568:AC786568 JW786568:KA786568 TS786568:TW786568 ADO786568:ADS786568 ANK786568:ANO786568 AXG786568:AXK786568 BHC786568:BHG786568 BQY786568:BRC786568 CAU786568:CAY786568 CKQ786568:CKU786568 CUM786568:CUQ786568 DEI786568:DEM786568 DOE786568:DOI786568 DYA786568:DYE786568 EHW786568:EIA786568 ERS786568:ERW786568 FBO786568:FBS786568 FLK786568:FLO786568 FVG786568:FVK786568 GFC786568:GFG786568 GOY786568:GPC786568 GYU786568:GYY786568 HIQ786568:HIU786568 HSM786568:HSQ786568 ICI786568:ICM786568 IME786568:IMI786568 IWA786568:IWE786568 JFW786568:JGA786568 JPS786568:JPW786568 JZO786568:JZS786568 KJK786568:KJO786568 KTG786568:KTK786568 LDC786568:LDG786568 LMY786568:LNC786568 LWU786568:LWY786568 MGQ786568:MGU786568 MQM786568:MQQ786568 NAI786568:NAM786568 NKE786568:NKI786568 NUA786568:NUE786568 ODW786568:OEA786568 ONS786568:ONW786568 OXO786568:OXS786568 PHK786568:PHO786568 PRG786568:PRK786568 QBC786568:QBG786568 QKY786568:QLC786568 QUU786568:QUY786568 REQ786568:REU786568 ROM786568:ROQ786568 RYI786568:RYM786568 SIE786568:SII786568 SSA786568:SSE786568 TBW786568:TCA786568 TLS786568:TLW786568 TVO786568:TVS786568 UFK786568:UFO786568 UPG786568:UPK786568 UZC786568:UZG786568 VIY786568:VJC786568 VSU786568:VSY786568 WCQ786568:WCU786568 WMM786568:WMQ786568 WWI786568:WWM786568 Y852104:AC852104 JW852104:KA852104 TS852104:TW852104 ADO852104:ADS852104 ANK852104:ANO852104 AXG852104:AXK852104 BHC852104:BHG852104 BQY852104:BRC852104 CAU852104:CAY852104 CKQ852104:CKU852104 CUM852104:CUQ852104 DEI852104:DEM852104 DOE852104:DOI852104 DYA852104:DYE852104 EHW852104:EIA852104 ERS852104:ERW852104 FBO852104:FBS852104 FLK852104:FLO852104 FVG852104:FVK852104 GFC852104:GFG852104 GOY852104:GPC852104 GYU852104:GYY852104 HIQ852104:HIU852104 HSM852104:HSQ852104 ICI852104:ICM852104 IME852104:IMI852104 IWA852104:IWE852104 JFW852104:JGA852104 JPS852104:JPW852104 JZO852104:JZS852104 KJK852104:KJO852104 KTG852104:KTK852104 LDC852104:LDG852104 LMY852104:LNC852104 LWU852104:LWY852104 MGQ852104:MGU852104 MQM852104:MQQ852104 NAI852104:NAM852104 NKE852104:NKI852104 NUA852104:NUE852104 ODW852104:OEA852104 ONS852104:ONW852104 OXO852104:OXS852104 PHK852104:PHO852104 PRG852104:PRK852104 QBC852104:QBG852104 QKY852104:QLC852104 QUU852104:QUY852104 REQ852104:REU852104 ROM852104:ROQ852104 RYI852104:RYM852104 SIE852104:SII852104 SSA852104:SSE852104 TBW852104:TCA852104 TLS852104:TLW852104 TVO852104:TVS852104 UFK852104:UFO852104 UPG852104:UPK852104 UZC852104:UZG852104 VIY852104:VJC852104 VSU852104:VSY852104 WCQ852104:WCU852104 WMM852104:WMQ852104 WWI852104:WWM852104 Y917640:AC917640 JW917640:KA917640 TS917640:TW917640 ADO917640:ADS917640 ANK917640:ANO917640 AXG917640:AXK917640 BHC917640:BHG917640 BQY917640:BRC917640 CAU917640:CAY917640 CKQ917640:CKU917640 CUM917640:CUQ917640 DEI917640:DEM917640 DOE917640:DOI917640 DYA917640:DYE917640 EHW917640:EIA917640 ERS917640:ERW917640 FBO917640:FBS917640 FLK917640:FLO917640 FVG917640:FVK917640 GFC917640:GFG917640 GOY917640:GPC917640 GYU917640:GYY917640 HIQ917640:HIU917640 HSM917640:HSQ917640 ICI917640:ICM917640 IME917640:IMI917640 IWA917640:IWE917640 JFW917640:JGA917640 JPS917640:JPW917640 JZO917640:JZS917640 KJK917640:KJO917640 KTG917640:KTK917640 LDC917640:LDG917640 LMY917640:LNC917640 LWU917640:LWY917640 MGQ917640:MGU917640 MQM917640:MQQ917640 NAI917640:NAM917640 NKE917640:NKI917640 NUA917640:NUE917640 ODW917640:OEA917640 ONS917640:ONW917640 OXO917640:OXS917640 PHK917640:PHO917640 PRG917640:PRK917640 QBC917640:QBG917640 QKY917640:QLC917640 QUU917640:QUY917640 REQ917640:REU917640 ROM917640:ROQ917640 RYI917640:RYM917640 SIE917640:SII917640 SSA917640:SSE917640 TBW917640:TCA917640 TLS917640:TLW917640 TVO917640:TVS917640 UFK917640:UFO917640 UPG917640:UPK917640 UZC917640:UZG917640 VIY917640:VJC917640 VSU917640:VSY917640 WCQ917640:WCU917640 WMM917640:WMQ917640 WWI917640:WWM917640 Y983176:AC983176 JW983176:KA983176 TS983176:TW983176 ADO983176:ADS983176 ANK983176:ANO983176 AXG983176:AXK983176 BHC983176:BHG983176 BQY983176:BRC983176 CAU983176:CAY983176 CKQ983176:CKU983176 CUM983176:CUQ983176 DEI983176:DEM983176 DOE983176:DOI983176 DYA983176:DYE983176 EHW983176:EIA983176 ERS983176:ERW983176 FBO983176:FBS983176 FLK983176:FLO983176 FVG983176:FVK983176 GFC983176:GFG983176 GOY983176:GPC983176 GYU983176:GYY983176 HIQ983176:HIU983176 HSM983176:HSQ983176 ICI983176:ICM983176 IME983176:IMI983176 IWA983176:IWE983176 JFW983176:JGA983176 JPS983176:JPW983176 JZO983176:JZS983176 KJK983176:KJO983176 KTG983176:KTK983176 LDC983176:LDG983176 LMY983176:LNC983176 LWU983176:LWY983176 MGQ983176:MGU983176 MQM983176:MQQ983176 NAI983176:NAM983176 NKE983176:NKI983176 NUA983176:NUE983176 ODW983176:OEA983176 ONS983176:ONW983176 OXO983176:OXS983176 PHK983176:PHO983176 PRG983176:PRK983176 QBC983176:QBG983176 QKY983176:QLC983176 QUU983176:QUY983176 REQ983176:REU983176 ROM983176:ROQ983176 RYI983176:RYM983176 SIE983176:SII983176 SSA983176:SSE983176 TBW983176:TCA983176 TLS983176:TLW983176 TVO983176:TVS983176 UFK983176:UFO983176 UPG983176:UPK983176 UZC983176:UZG983176 VIY983176:VJC983176 VSU983176:VSY983176 WCQ983176:WCU983176 WMM983176:WMQ983176 WWI983176:WWM983176">
      <formula1>0</formula1>
      <formula2>9999999</formula2>
    </dataValidation>
    <dataValidation type="list" allowBlank="1" showInputMessage="1" showErrorMessage="1" sqref="WWG983178:WWI983178 WMK983178:WMM983178 WCO983178:WCQ983178 VSS983178:VSU983178 VIW983178:VIY983178 UZA983178:UZC983178 UPE983178:UPG983178 UFI983178:UFK983178 TVM983178:TVO983178 TLQ983178:TLS983178 TBU983178:TBW983178 SRY983178:SSA983178 SIC983178:SIE983178 RYG983178:RYI983178 ROK983178:ROM983178 REO983178:REQ983178 QUS983178:QUU983178 QKW983178:QKY983178 QBA983178:QBC983178 PRE983178:PRG983178 PHI983178:PHK983178 OXM983178:OXO983178 ONQ983178:ONS983178 ODU983178:ODW983178 NTY983178:NUA983178 NKC983178:NKE983178 NAG983178:NAI983178 MQK983178:MQM983178 MGO983178:MGQ983178 LWS983178:LWU983178 LMW983178:LMY983178 LDA983178:LDC983178 KTE983178:KTG983178 KJI983178:KJK983178 JZM983178:JZO983178 JPQ983178:JPS983178 JFU983178:JFW983178 IVY983178:IWA983178 IMC983178:IME983178 ICG983178:ICI983178 HSK983178:HSM983178 HIO983178:HIQ983178 GYS983178:GYU983178 GOW983178:GOY983178 GFA983178:GFC983178 FVE983178:FVG983178 FLI983178:FLK983178 FBM983178:FBO983178 ERQ983178:ERS983178 EHU983178:EHW983178 DXY983178:DYA983178 DOC983178:DOE983178 DEG983178:DEI983178 CUK983178:CUM983178 CKO983178:CKQ983178 CAS983178:CAU983178 BQW983178:BQY983178 BHA983178:BHC983178 AXE983178:AXG983178 ANI983178:ANK983178 ADM983178:ADO983178 TQ983178:TS983178 JU983178:JW983178 W983178:Y983178 WWG917642:WWI917642 WMK917642:WMM917642 WCO917642:WCQ917642 VSS917642:VSU917642 VIW917642:VIY917642 UZA917642:UZC917642 UPE917642:UPG917642 UFI917642:UFK917642 TVM917642:TVO917642 TLQ917642:TLS917642 TBU917642:TBW917642 SRY917642:SSA917642 SIC917642:SIE917642 RYG917642:RYI917642 ROK917642:ROM917642 REO917642:REQ917642 QUS917642:QUU917642 QKW917642:QKY917642 QBA917642:QBC917642 PRE917642:PRG917642 PHI917642:PHK917642 OXM917642:OXO917642 ONQ917642:ONS917642 ODU917642:ODW917642 NTY917642:NUA917642 NKC917642:NKE917642 NAG917642:NAI917642 MQK917642:MQM917642 MGO917642:MGQ917642 LWS917642:LWU917642 LMW917642:LMY917642 LDA917642:LDC917642 KTE917642:KTG917642 KJI917642:KJK917642 JZM917642:JZO917642 JPQ917642:JPS917642 JFU917642:JFW917642 IVY917642:IWA917642 IMC917642:IME917642 ICG917642:ICI917642 HSK917642:HSM917642 HIO917642:HIQ917642 GYS917642:GYU917642 GOW917642:GOY917642 GFA917642:GFC917642 FVE917642:FVG917642 FLI917642:FLK917642 FBM917642:FBO917642 ERQ917642:ERS917642 EHU917642:EHW917642 DXY917642:DYA917642 DOC917642:DOE917642 DEG917642:DEI917642 CUK917642:CUM917642 CKO917642:CKQ917642 CAS917642:CAU917642 BQW917642:BQY917642 BHA917642:BHC917642 AXE917642:AXG917642 ANI917642:ANK917642 ADM917642:ADO917642 TQ917642:TS917642 JU917642:JW917642 W917642:Y917642 WWG852106:WWI852106 WMK852106:WMM852106 WCO852106:WCQ852106 VSS852106:VSU852106 VIW852106:VIY852106 UZA852106:UZC852106 UPE852106:UPG852106 UFI852106:UFK852106 TVM852106:TVO852106 TLQ852106:TLS852106 TBU852106:TBW852106 SRY852106:SSA852106 SIC852106:SIE852106 RYG852106:RYI852106 ROK852106:ROM852106 REO852106:REQ852106 QUS852106:QUU852106 QKW852106:QKY852106 QBA852106:QBC852106 PRE852106:PRG852106 PHI852106:PHK852106 OXM852106:OXO852106 ONQ852106:ONS852106 ODU852106:ODW852106 NTY852106:NUA852106 NKC852106:NKE852106 NAG852106:NAI852106 MQK852106:MQM852106 MGO852106:MGQ852106 LWS852106:LWU852106 LMW852106:LMY852106 LDA852106:LDC852106 KTE852106:KTG852106 KJI852106:KJK852106 JZM852106:JZO852106 JPQ852106:JPS852106 JFU852106:JFW852106 IVY852106:IWA852106 IMC852106:IME852106 ICG852106:ICI852106 HSK852106:HSM852106 HIO852106:HIQ852106 GYS852106:GYU852106 GOW852106:GOY852106 GFA852106:GFC852106 FVE852106:FVG852106 FLI852106:FLK852106 FBM852106:FBO852106 ERQ852106:ERS852106 EHU852106:EHW852106 DXY852106:DYA852106 DOC852106:DOE852106 DEG852106:DEI852106 CUK852106:CUM852106 CKO852106:CKQ852106 CAS852106:CAU852106 BQW852106:BQY852106 BHA852106:BHC852106 AXE852106:AXG852106 ANI852106:ANK852106 ADM852106:ADO852106 TQ852106:TS852106 JU852106:JW852106 W852106:Y852106 WWG786570:WWI786570 WMK786570:WMM786570 WCO786570:WCQ786570 VSS786570:VSU786570 VIW786570:VIY786570 UZA786570:UZC786570 UPE786570:UPG786570 UFI786570:UFK786570 TVM786570:TVO786570 TLQ786570:TLS786570 TBU786570:TBW786570 SRY786570:SSA786570 SIC786570:SIE786570 RYG786570:RYI786570 ROK786570:ROM786570 REO786570:REQ786570 QUS786570:QUU786570 QKW786570:QKY786570 QBA786570:QBC786570 PRE786570:PRG786570 PHI786570:PHK786570 OXM786570:OXO786570 ONQ786570:ONS786570 ODU786570:ODW786570 NTY786570:NUA786570 NKC786570:NKE786570 NAG786570:NAI786570 MQK786570:MQM786570 MGO786570:MGQ786570 LWS786570:LWU786570 LMW786570:LMY786570 LDA786570:LDC786570 KTE786570:KTG786570 KJI786570:KJK786570 JZM786570:JZO786570 JPQ786570:JPS786570 JFU786570:JFW786570 IVY786570:IWA786570 IMC786570:IME786570 ICG786570:ICI786570 HSK786570:HSM786570 HIO786570:HIQ786570 GYS786570:GYU786570 GOW786570:GOY786570 GFA786570:GFC786570 FVE786570:FVG786570 FLI786570:FLK786570 FBM786570:FBO786570 ERQ786570:ERS786570 EHU786570:EHW786570 DXY786570:DYA786570 DOC786570:DOE786570 DEG786570:DEI786570 CUK786570:CUM786570 CKO786570:CKQ786570 CAS786570:CAU786570 BQW786570:BQY786570 BHA786570:BHC786570 AXE786570:AXG786570 ANI786570:ANK786570 ADM786570:ADO786570 TQ786570:TS786570 JU786570:JW786570 W786570:Y786570 WWG721034:WWI721034 WMK721034:WMM721034 WCO721034:WCQ721034 VSS721034:VSU721034 VIW721034:VIY721034 UZA721034:UZC721034 UPE721034:UPG721034 UFI721034:UFK721034 TVM721034:TVO721034 TLQ721034:TLS721034 TBU721034:TBW721034 SRY721034:SSA721034 SIC721034:SIE721034 RYG721034:RYI721034 ROK721034:ROM721034 REO721034:REQ721034 QUS721034:QUU721034 QKW721034:QKY721034 QBA721034:QBC721034 PRE721034:PRG721034 PHI721034:PHK721034 OXM721034:OXO721034 ONQ721034:ONS721034 ODU721034:ODW721034 NTY721034:NUA721034 NKC721034:NKE721034 NAG721034:NAI721034 MQK721034:MQM721034 MGO721034:MGQ721034 LWS721034:LWU721034 LMW721034:LMY721034 LDA721034:LDC721034 KTE721034:KTG721034 KJI721034:KJK721034 JZM721034:JZO721034 JPQ721034:JPS721034 JFU721034:JFW721034 IVY721034:IWA721034 IMC721034:IME721034 ICG721034:ICI721034 HSK721034:HSM721034 HIO721034:HIQ721034 GYS721034:GYU721034 GOW721034:GOY721034 GFA721034:GFC721034 FVE721034:FVG721034 FLI721034:FLK721034 FBM721034:FBO721034 ERQ721034:ERS721034 EHU721034:EHW721034 DXY721034:DYA721034 DOC721034:DOE721034 DEG721034:DEI721034 CUK721034:CUM721034 CKO721034:CKQ721034 CAS721034:CAU721034 BQW721034:BQY721034 BHA721034:BHC721034 AXE721034:AXG721034 ANI721034:ANK721034 ADM721034:ADO721034 TQ721034:TS721034 JU721034:JW721034 W721034:Y721034 WWG655498:WWI655498 WMK655498:WMM655498 WCO655498:WCQ655498 VSS655498:VSU655498 VIW655498:VIY655498 UZA655498:UZC655498 UPE655498:UPG655498 UFI655498:UFK655498 TVM655498:TVO655498 TLQ655498:TLS655498 TBU655498:TBW655498 SRY655498:SSA655498 SIC655498:SIE655498 RYG655498:RYI655498 ROK655498:ROM655498 REO655498:REQ655498 QUS655498:QUU655498 QKW655498:QKY655498 QBA655498:QBC655498 PRE655498:PRG655498 PHI655498:PHK655498 OXM655498:OXO655498 ONQ655498:ONS655498 ODU655498:ODW655498 NTY655498:NUA655498 NKC655498:NKE655498 NAG655498:NAI655498 MQK655498:MQM655498 MGO655498:MGQ655498 LWS655498:LWU655498 LMW655498:LMY655498 LDA655498:LDC655498 KTE655498:KTG655498 KJI655498:KJK655498 JZM655498:JZO655498 JPQ655498:JPS655498 JFU655498:JFW655498 IVY655498:IWA655498 IMC655498:IME655498 ICG655498:ICI655498 HSK655498:HSM655498 HIO655498:HIQ655498 GYS655498:GYU655498 GOW655498:GOY655498 GFA655498:GFC655498 FVE655498:FVG655498 FLI655498:FLK655498 FBM655498:FBO655498 ERQ655498:ERS655498 EHU655498:EHW655498 DXY655498:DYA655498 DOC655498:DOE655498 DEG655498:DEI655498 CUK655498:CUM655498 CKO655498:CKQ655498 CAS655498:CAU655498 BQW655498:BQY655498 BHA655498:BHC655498 AXE655498:AXG655498 ANI655498:ANK655498 ADM655498:ADO655498 TQ655498:TS655498 JU655498:JW655498 W655498:Y655498 WWG589962:WWI589962 WMK589962:WMM589962 WCO589962:WCQ589962 VSS589962:VSU589962 VIW589962:VIY589962 UZA589962:UZC589962 UPE589962:UPG589962 UFI589962:UFK589962 TVM589962:TVO589962 TLQ589962:TLS589962 TBU589962:TBW589962 SRY589962:SSA589962 SIC589962:SIE589962 RYG589962:RYI589962 ROK589962:ROM589962 REO589962:REQ589962 QUS589962:QUU589962 QKW589962:QKY589962 QBA589962:QBC589962 PRE589962:PRG589962 PHI589962:PHK589962 OXM589962:OXO589962 ONQ589962:ONS589962 ODU589962:ODW589962 NTY589962:NUA589962 NKC589962:NKE589962 NAG589962:NAI589962 MQK589962:MQM589962 MGO589962:MGQ589962 LWS589962:LWU589962 LMW589962:LMY589962 LDA589962:LDC589962 KTE589962:KTG589962 KJI589962:KJK589962 JZM589962:JZO589962 JPQ589962:JPS589962 JFU589962:JFW589962 IVY589962:IWA589962 IMC589962:IME589962 ICG589962:ICI589962 HSK589962:HSM589962 HIO589962:HIQ589962 GYS589962:GYU589962 GOW589962:GOY589962 GFA589962:GFC589962 FVE589962:FVG589962 FLI589962:FLK589962 FBM589962:FBO589962 ERQ589962:ERS589962 EHU589962:EHW589962 DXY589962:DYA589962 DOC589962:DOE589962 DEG589962:DEI589962 CUK589962:CUM589962 CKO589962:CKQ589962 CAS589962:CAU589962 BQW589962:BQY589962 BHA589962:BHC589962 AXE589962:AXG589962 ANI589962:ANK589962 ADM589962:ADO589962 TQ589962:TS589962 JU589962:JW589962 W589962:Y589962 WWG524426:WWI524426 WMK524426:WMM524426 WCO524426:WCQ524426 VSS524426:VSU524426 VIW524426:VIY524426 UZA524426:UZC524426 UPE524426:UPG524426 UFI524426:UFK524426 TVM524426:TVO524426 TLQ524426:TLS524426 TBU524426:TBW524426 SRY524426:SSA524426 SIC524426:SIE524426 RYG524426:RYI524426 ROK524426:ROM524426 REO524426:REQ524426 QUS524426:QUU524426 QKW524426:QKY524426 QBA524426:QBC524426 PRE524426:PRG524426 PHI524426:PHK524426 OXM524426:OXO524426 ONQ524426:ONS524426 ODU524426:ODW524426 NTY524426:NUA524426 NKC524426:NKE524426 NAG524426:NAI524426 MQK524426:MQM524426 MGO524426:MGQ524426 LWS524426:LWU524426 LMW524426:LMY524426 LDA524426:LDC524426 KTE524426:KTG524426 KJI524426:KJK524426 JZM524426:JZO524426 JPQ524426:JPS524426 JFU524426:JFW524426 IVY524426:IWA524426 IMC524426:IME524426 ICG524426:ICI524426 HSK524426:HSM524426 HIO524426:HIQ524426 GYS524426:GYU524426 GOW524426:GOY524426 GFA524426:GFC524426 FVE524426:FVG524426 FLI524426:FLK524426 FBM524426:FBO524426 ERQ524426:ERS524426 EHU524426:EHW524426 DXY524426:DYA524426 DOC524426:DOE524426 DEG524426:DEI524426 CUK524426:CUM524426 CKO524426:CKQ524426 CAS524426:CAU524426 BQW524426:BQY524426 BHA524426:BHC524426 AXE524426:AXG524426 ANI524426:ANK524426 ADM524426:ADO524426 TQ524426:TS524426 JU524426:JW524426 W524426:Y524426 WWG458890:WWI458890 WMK458890:WMM458890 WCO458890:WCQ458890 VSS458890:VSU458890 VIW458890:VIY458890 UZA458890:UZC458890 UPE458890:UPG458890 UFI458890:UFK458890 TVM458890:TVO458890 TLQ458890:TLS458890 TBU458890:TBW458890 SRY458890:SSA458890 SIC458890:SIE458890 RYG458890:RYI458890 ROK458890:ROM458890 REO458890:REQ458890 QUS458890:QUU458890 QKW458890:QKY458890 QBA458890:QBC458890 PRE458890:PRG458890 PHI458890:PHK458890 OXM458890:OXO458890 ONQ458890:ONS458890 ODU458890:ODW458890 NTY458890:NUA458890 NKC458890:NKE458890 NAG458890:NAI458890 MQK458890:MQM458890 MGO458890:MGQ458890 LWS458890:LWU458890 LMW458890:LMY458890 LDA458890:LDC458890 KTE458890:KTG458890 KJI458890:KJK458890 JZM458890:JZO458890 JPQ458890:JPS458890 JFU458890:JFW458890 IVY458890:IWA458890 IMC458890:IME458890 ICG458890:ICI458890 HSK458890:HSM458890 HIO458890:HIQ458890 GYS458890:GYU458890 GOW458890:GOY458890 GFA458890:GFC458890 FVE458890:FVG458890 FLI458890:FLK458890 FBM458890:FBO458890 ERQ458890:ERS458890 EHU458890:EHW458890 DXY458890:DYA458890 DOC458890:DOE458890 DEG458890:DEI458890 CUK458890:CUM458890 CKO458890:CKQ458890 CAS458890:CAU458890 BQW458890:BQY458890 BHA458890:BHC458890 AXE458890:AXG458890 ANI458890:ANK458890 ADM458890:ADO458890 TQ458890:TS458890 JU458890:JW458890 W458890:Y458890 WWG393354:WWI393354 WMK393354:WMM393354 WCO393354:WCQ393354 VSS393354:VSU393354 VIW393354:VIY393354 UZA393354:UZC393354 UPE393354:UPG393354 UFI393354:UFK393354 TVM393354:TVO393354 TLQ393354:TLS393354 TBU393354:TBW393354 SRY393354:SSA393354 SIC393354:SIE393354 RYG393354:RYI393354 ROK393354:ROM393354 REO393354:REQ393354 QUS393354:QUU393354 QKW393354:QKY393354 QBA393354:QBC393354 PRE393354:PRG393354 PHI393354:PHK393354 OXM393354:OXO393354 ONQ393354:ONS393354 ODU393354:ODW393354 NTY393354:NUA393354 NKC393354:NKE393354 NAG393354:NAI393354 MQK393354:MQM393354 MGO393354:MGQ393354 LWS393354:LWU393354 LMW393354:LMY393354 LDA393354:LDC393354 KTE393354:KTG393354 KJI393354:KJK393354 JZM393354:JZO393354 JPQ393354:JPS393354 JFU393354:JFW393354 IVY393354:IWA393354 IMC393354:IME393354 ICG393354:ICI393354 HSK393354:HSM393354 HIO393354:HIQ393354 GYS393354:GYU393354 GOW393354:GOY393354 GFA393354:GFC393354 FVE393354:FVG393354 FLI393354:FLK393354 FBM393354:FBO393354 ERQ393354:ERS393354 EHU393354:EHW393354 DXY393354:DYA393354 DOC393354:DOE393354 DEG393354:DEI393354 CUK393354:CUM393354 CKO393354:CKQ393354 CAS393354:CAU393354 BQW393354:BQY393354 BHA393354:BHC393354 AXE393354:AXG393354 ANI393354:ANK393354 ADM393354:ADO393354 TQ393354:TS393354 JU393354:JW393354 W393354:Y393354 WWG327818:WWI327818 WMK327818:WMM327818 WCO327818:WCQ327818 VSS327818:VSU327818 VIW327818:VIY327818 UZA327818:UZC327818 UPE327818:UPG327818 UFI327818:UFK327818 TVM327818:TVO327818 TLQ327818:TLS327818 TBU327818:TBW327818 SRY327818:SSA327818 SIC327818:SIE327818 RYG327818:RYI327818 ROK327818:ROM327818 REO327818:REQ327818 QUS327818:QUU327818 QKW327818:QKY327818 QBA327818:QBC327818 PRE327818:PRG327818 PHI327818:PHK327818 OXM327818:OXO327818 ONQ327818:ONS327818 ODU327818:ODW327818 NTY327818:NUA327818 NKC327818:NKE327818 NAG327818:NAI327818 MQK327818:MQM327818 MGO327818:MGQ327818 LWS327818:LWU327818 LMW327818:LMY327818 LDA327818:LDC327818 KTE327818:KTG327818 KJI327818:KJK327818 JZM327818:JZO327818 JPQ327818:JPS327818 JFU327818:JFW327818 IVY327818:IWA327818 IMC327818:IME327818 ICG327818:ICI327818 HSK327818:HSM327818 HIO327818:HIQ327818 GYS327818:GYU327818 GOW327818:GOY327818 GFA327818:GFC327818 FVE327818:FVG327818 FLI327818:FLK327818 FBM327818:FBO327818 ERQ327818:ERS327818 EHU327818:EHW327818 DXY327818:DYA327818 DOC327818:DOE327818 DEG327818:DEI327818 CUK327818:CUM327818 CKO327818:CKQ327818 CAS327818:CAU327818 BQW327818:BQY327818 BHA327818:BHC327818 AXE327818:AXG327818 ANI327818:ANK327818 ADM327818:ADO327818 TQ327818:TS327818 JU327818:JW327818 W327818:Y327818 WWG262282:WWI262282 WMK262282:WMM262282 WCO262282:WCQ262282 VSS262282:VSU262282 VIW262282:VIY262282 UZA262282:UZC262282 UPE262282:UPG262282 UFI262282:UFK262282 TVM262282:TVO262282 TLQ262282:TLS262282 TBU262282:TBW262282 SRY262282:SSA262282 SIC262282:SIE262282 RYG262282:RYI262282 ROK262282:ROM262282 REO262282:REQ262282 QUS262282:QUU262282 QKW262282:QKY262282 QBA262282:QBC262282 PRE262282:PRG262282 PHI262282:PHK262282 OXM262282:OXO262282 ONQ262282:ONS262282 ODU262282:ODW262282 NTY262282:NUA262282 NKC262282:NKE262282 NAG262282:NAI262282 MQK262282:MQM262282 MGO262282:MGQ262282 LWS262282:LWU262282 LMW262282:LMY262282 LDA262282:LDC262282 KTE262282:KTG262282 KJI262282:KJK262282 JZM262282:JZO262282 JPQ262282:JPS262282 JFU262282:JFW262282 IVY262282:IWA262282 IMC262282:IME262282 ICG262282:ICI262282 HSK262282:HSM262282 HIO262282:HIQ262282 GYS262282:GYU262282 GOW262282:GOY262282 GFA262282:GFC262282 FVE262282:FVG262282 FLI262282:FLK262282 FBM262282:FBO262282 ERQ262282:ERS262282 EHU262282:EHW262282 DXY262282:DYA262282 DOC262282:DOE262282 DEG262282:DEI262282 CUK262282:CUM262282 CKO262282:CKQ262282 CAS262282:CAU262282 BQW262282:BQY262282 BHA262282:BHC262282 AXE262282:AXG262282 ANI262282:ANK262282 ADM262282:ADO262282 TQ262282:TS262282 JU262282:JW262282 W262282:Y262282 WWG196746:WWI196746 WMK196746:WMM196746 WCO196746:WCQ196746 VSS196746:VSU196746 VIW196746:VIY196746 UZA196746:UZC196746 UPE196746:UPG196746 UFI196746:UFK196746 TVM196746:TVO196746 TLQ196746:TLS196746 TBU196746:TBW196746 SRY196746:SSA196746 SIC196746:SIE196746 RYG196746:RYI196746 ROK196746:ROM196746 REO196746:REQ196746 QUS196746:QUU196746 QKW196746:QKY196746 QBA196746:QBC196746 PRE196746:PRG196746 PHI196746:PHK196746 OXM196746:OXO196746 ONQ196746:ONS196746 ODU196746:ODW196746 NTY196746:NUA196746 NKC196746:NKE196746 NAG196746:NAI196746 MQK196746:MQM196746 MGO196746:MGQ196746 LWS196746:LWU196746 LMW196746:LMY196746 LDA196746:LDC196746 KTE196746:KTG196746 KJI196746:KJK196746 JZM196746:JZO196746 JPQ196746:JPS196746 JFU196746:JFW196746 IVY196746:IWA196746 IMC196746:IME196746 ICG196746:ICI196746 HSK196746:HSM196746 HIO196746:HIQ196746 GYS196746:GYU196746 GOW196746:GOY196746 GFA196746:GFC196746 FVE196746:FVG196746 FLI196746:FLK196746 FBM196746:FBO196746 ERQ196746:ERS196746 EHU196746:EHW196746 DXY196746:DYA196746 DOC196746:DOE196746 DEG196746:DEI196746 CUK196746:CUM196746 CKO196746:CKQ196746 CAS196746:CAU196746 BQW196746:BQY196746 BHA196746:BHC196746 AXE196746:AXG196746 ANI196746:ANK196746 ADM196746:ADO196746 TQ196746:TS196746 JU196746:JW196746 W196746:Y196746 WWG131210:WWI131210 WMK131210:WMM131210 WCO131210:WCQ131210 VSS131210:VSU131210 VIW131210:VIY131210 UZA131210:UZC131210 UPE131210:UPG131210 UFI131210:UFK131210 TVM131210:TVO131210 TLQ131210:TLS131210 TBU131210:TBW131210 SRY131210:SSA131210 SIC131210:SIE131210 RYG131210:RYI131210 ROK131210:ROM131210 REO131210:REQ131210 QUS131210:QUU131210 QKW131210:QKY131210 QBA131210:QBC131210 PRE131210:PRG131210 PHI131210:PHK131210 OXM131210:OXO131210 ONQ131210:ONS131210 ODU131210:ODW131210 NTY131210:NUA131210 NKC131210:NKE131210 NAG131210:NAI131210 MQK131210:MQM131210 MGO131210:MGQ131210 LWS131210:LWU131210 LMW131210:LMY131210 LDA131210:LDC131210 KTE131210:KTG131210 KJI131210:KJK131210 JZM131210:JZO131210 JPQ131210:JPS131210 JFU131210:JFW131210 IVY131210:IWA131210 IMC131210:IME131210 ICG131210:ICI131210 HSK131210:HSM131210 HIO131210:HIQ131210 GYS131210:GYU131210 GOW131210:GOY131210 GFA131210:GFC131210 FVE131210:FVG131210 FLI131210:FLK131210 FBM131210:FBO131210 ERQ131210:ERS131210 EHU131210:EHW131210 DXY131210:DYA131210 DOC131210:DOE131210 DEG131210:DEI131210 CUK131210:CUM131210 CKO131210:CKQ131210 CAS131210:CAU131210 BQW131210:BQY131210 BHA131210:BHC131210 AXE131210:AXG131210 ANI131210:ANK131210 ADM131210:ADO131210 TQ131210:TS131210 JU131210:JW131210 W131210:Y131210 WWG65674:WWI65674 WMK65674:WMM65674 WCO65674:WCQ65674 VSS65674:VSU65674 VIW65674:VIY65674 UZA65674:UZC65674 UPE65674:UPG65674 UFI65674:UFK65674 TVM65674:TVO65674 TLQ65674:TLS65674 TBU65674:TBW65674 SRY65674:SSA65674 SIC65674:SIE65674 RYG65674:RYI65674 ROK65674:ROM65674 REO65674:REQ65674 QUS65674:QUU65674 QKW65674:QKY65674 QBA65674:QBC65674 PRE65674:PRG65674 PHI65674:PHK65674 OXM65674:OXO65674 ONQ65674:ONS65674 ODU65674:ODW65674 NTY65674:NUA65674 NKC65674:NKE65674 NAG65674:NAI65674 MQK65674:MQM65674 MGO65674:MGQ65674 LWS65674:LWU65674 LMW65674:LMY65674 LDA65674:LDC65674 KTE65674:KTG65674 KJI65674:KJK65674 JZM65674:JZO65674 JPQ65674:JPS65674 JFU65674:JFW65674 IVY65674:IWA65674 IMC65674:IME65674 ICG65674:ICI65674 HSK65674:HSM65674 HIO65674:HIQ65674 GYS65674:GYU65674 GOW65674:GOY65674 GFA65674:GFC65674 FVE65674:FVG65674 FLI65674:FLK65674 FBM65674:FBO65674 ERQ65674:ERS65674 EHU65674:EHW65674 DXY65674:DYA65674 DOC65674:DOE65674 DEG65674:DEI65674 CUK65674:CUM65674 CKO65674:CKQ65674 CAS65674:CAU65674 BQW65674:BQY65674 BHA65674:BHC65674 AXE65674:AXG65674 ANI65674:ANK65674 ADM65674:ADO65674 TQ65674:TS65674 JU65674:JW65674 W65674:Y65674 WWF983177:WWF983178 WMJ983177:WMJ983178 WCN983177:WCN983178 VSR983177:VSR983178 VIV983177:VIV983178 UYZ983177:UYZ983178 UPD983177:UPD983178 UFH983177:UFH983178 TVL983177:TVL983178 TLP983177:TLP983178 TBT983177:TBT983178 SRX983177:SRX983178 SIB983177:SIB983178 RYF983177:RYF983178 ROJ983177:ROJ983178 REN983177:REN983178 QUR983177:QUR983178 QKV983177:QKV983178 QAZ983177:QAZ983178 PRD983177:PRD983178 PHH983177:PHH983178 OXL983177:OXL983178 ONP983177:ONP983178 ODT983177:ODT983178 NTX983177:NTX983178 NKB983177:NKB983178 NAF983177:NAF983178 MQJ983177:MQJ983178 MGN983177:MGN983178 LWR983177:LWR983178 LMV983177:LMV983178 LCZ983177:LCZ983178 KTD983177:KTD983178 KJH983177:KJH983178 JZL983177:JZL983178 JPP983177:JPP983178 JFT983177:JFT983178 IVX983177:IVX983178 IMB983177:IMB983178 ICF983177:ICF983178 HSJ983177:HSJ983178 HIN983177:HIN983178 GYR983177:GYR983178 GOV983177:GOV983178 GEZ983177:GEZ983178 FVD983177:FVD983178 FLH983177:FLH983178 FBL983177:FBL983178 ERP983177:ERP983178 EHT983177:EHT983178 DXX983177:DXX983178 DOB983177:DOB983178 DEF983177:DEF983178 CUJ983177:CUJ983178 CKN983177:CKN983178 CAR983177:CAR983178 BQV983177:BQV983178 BGZ983177:BGZ983178 AXD983177:AXD983178 ANH983177:ANH983178 ADL983177:ADL983178 TP983177:TP983178 JT983177:JT983178 V983177:V983178 WWF917641:WWF917642 WMJ917641:WMJ917642 WCN917641:WCN917642 VSR917641:VSR917642 VIV917641:VIV917642 UYZ917641:UYZ917642 UPD917641:UPD917642 UFH917641:UFH917642 TVL917641:TVL917642 TLP917641:TLP917642 TBT917641:TBT917642 SRX917641:SRX917642 SIB917641:SIB917642 RYF917641:RYF917642 ROJ917641:ROJ917642 REN917641:REN917642 QUR917641:QUR917642 QKV917641:QKV917642 QAZ917641:QAZ917642 PRD917641:PRD917642 PHH917641:PHH917642 OXL917641:OXL917642 ONP917641:ONP917642 ODT917641:ODT917642 NTX917641:NTX917642 NKB917641:NKB917642 NAF917641:NAF917642 MQJ917641:MQJ917642 MGN917641:MGN917642 LWR917641:LWR917642 LMV917641:LMV917642 LCZ917641:LCZ917642 KTD917641:KTD917642 KJH917641:KJH917642 JZL917641:JZL917642 JPP917641:JPP917642 JFT917641:JFT917642 IVX917641:IVX917642 IMB917641:IMB917642 ICF917641:ICF917642 HSJ917641:HSJ917642 HIN917641:HIN917642 GYR917641:GYR917642 GOV917641:GOV917642 GEZ917641:GEZ917642 FVD917641:FVD917642 FLH917641:FLH917642 FBL917641:FBL917642 ERP917641:ERP917642 EHT917641:EHT917642 DXX917641:DXX917642 DOB917641:DOB917642 DEF917641:DEF917642 CUJ917641:CUJ917642 CKN917641:CKN917642 CAR917641:CAR917642 BQV917641:BQV917642 BGZ917641:BGZ917642 AXD917641:AXD917642 ANH917641:ANH917642 ADL917641:ADL917642 TP917641:TP917642 JT917641:JT917642 V917641:V917642 WWF852105:WWF852106 WMJ852105:WMJ852106 WCN852105:WCN852106 VSR852105:VSR852106 VIV852105:VIV852106 UYZ852105:UYZ852106 UPD852105:UPD852106 UFH852105:UFH852106 TVL852105:TVL852106 TLP852105:TLP852106 TBT852105:TBT852106 SRX852105:SRX852106 SIB852105:SIB852106 RYF852105:RYF852106 ROJ852105:ROJ852106 REN852105:REN852106 QUR852105:QUR852106 QKV852105:QKV852106 QAZ852105:QAZ852106 PRD852105:PRD852106 PHH852105:PHH852106 OXL852105:OXL852106 ONP852105:ONP852106 ODT852105:ODT852106 NTX852105:NTX852106 NKB852105:NKB852106 NAF852105:NAF852106 MQJ852105:MQJ852106 MGN852105:MGN852106 LWR852105:LWR852106 LMV852105:LMV852106 LCZ852105:LCZ852106 KTD852105:KTD852106 KJH852105:KJH852106 JZL852105:JZL852106 JPP852105:JPP852106 JFT852105:JFT852106 IVX852105:IVX852106 IMB852105:IMB852106 ICF852105:ICF852106 HSJ852105:HSJ852106 HIN852105:HIN852106 GYR852105:GYR852106 GOV852105:GOV852106 GEZ852105:GEZ852106 FVD852105:FVD852106 FLH852105:FLH852106 FBL852105:FBL852106 ERP852105:ERP852106 EHT852105:EHT852106 DXX852105:DXX852106 DOB852105:DOB852106 DEF852105:DEF852106 CUJ852105:CUJ852106 CKN852105:CKN852106 CAR852105:CAR852106 BQV852105:BQV852106 BGZ852105:BGZ852106 AXD852105:AXD852106 ANH852105:ANH852106 ADL852105:ADL852106 TP852105:TP852106 JT852105:JT852106 V852105:V852106 WWF786569:WWF786570 WMJ786569:WMJ786570 WCN786569:WCN786570 VSR786569:VSR786570 VIV786569:VIV786570 UYZ786569:UYZ786570 UPD786569:UPD786570 UFH786569:UFH786570 TVL786569:TVL786570 TLP786569:TLP786570 TBT786569:TBT786570 SRX786569:SRX786570 SIB786569:SIB786570 RYF786569:RYF786570 ROJ786569:ROJ786570 REN786569:REN786570 QUR786569:QUR786570 QKV786569:QKV786570 QAZ786569:QAZ786570 PRD786569:PRD786570 PHH786569:PHH786570 OXL786569:OXL786570 ONP786569:ONP786570 ODT786569:ODT786570 NTX786569:NTX786570 NKB786569:NKB786570 NAF786569:NAF786570 MQJ786569:MQJ786570 MGN786569:MGN786570 LWR786569:LWR786570 LMV786569:LMV786570 LCZ786569:LCZ786570 KTD786569:KTD786570 KJH786569:KJH786570 JZL786569:JZL786570 JPP786569:JPP786570 JFT786569:JFT786570 IVX786569:IVX786570 IMB786569:IMB786570 ICF786569:ICF786570 HSJ786569:HSJ786570 HIN786569:HIN786570 GYR786569:GYR786570 GOV786569:GOV786570 GEZ786569:GEZ786570 FVD786569:FVD786570 FLH786569:FLH786570 FBL786569:FBL786570 ERP786569:ERP786570 EHT786569:EHT786570 DXX786569:DXX786570 DOB786569:DOB786570 DEF786569:DEF786570 CUJ786569:CUJ786570 CKN786569:CKN786570 CAR786569:CAR786570 BQV786569:BQV786570 BGZ786569:BGZ786570 AXD786569:AXD786570 ANH786569:ANH786570 ADL786569:ADL786570 TP786569:TP786570 JT786569:JT786570 V786569:V786570 WWF721033:WWF721034 WMJ721033:WMJ721034 WCN721033:WCN721034 VSR721033:VSR721034 VIV721033:VIV721034 UYZ721033:UYZ721034 UPD721033:UPD721034 UFH721033:UFH721034 TVL721033:TVL721034 TLP721033:TLP721034 TBT721033:TBT721034 SRX721033:SRX721034 SIB721033:SIB721034 RYF721033:RYF721034 ROJ721033:ROJ721034 REN721033:REN721034 QUR721033:QUR721034 QKV721033:QKV721034 QAZ721033:QAZ721034 PRD721033:PRD721034 PHH721033:PHH721034 OXL721033:OXL721034 ONP721033:ONP721034 ODT721033:ODT721034 NTX721033:NTX721034 NKB721033:NKB721034 NAF721033:NAF721034 MQJ721033:MQJ721034 MGN721033:MGN721034 LWR721033:LWR721034 LMV721033:LMV721034 LCZ721033:LCZ721034 KTD721033:KTD721034 KJH721033:KJH721034 JZL721033:JZL721034 JPP721033:JPP721034 JFT721033:JFT721034 IVX721033:IVX721034 IMB721033:IMB721034 ICF721033:ICF721034 HSJ721033:HSJ721034 HIN721033:HIN721034 GYR721033:GYR721034 GOV721033:GOV721034 GEZ721033:GEZ721034 FVD721033:FVD721034 FLH721033:FLH721034 FBL721033:FBL721034 ERP721033:ERP721034 EHT721033:EHT721034 DXX721033:DXX721034 DOB721033:DOB721034 DEF721033:DEF721034 CUJ721033:CUJ721034 CKN721033:CKN721034 CAR721033:CAR721034 BQV721033:BQV721034 BGZ721033:BGZ721034 AXD721033:AXD721034 ANH721033:ANH721034 ADL721033:ADL721034 TP721033:TP721034 JT721033:JT721034 V721033:V721034 WWF655497:WWF655498 WMJ655497:WMJ655498 WCN655497:WCN655498 VSR655497:VSR655498 VIV655497:VIV655498 UYZ655497:UYZ655498 UPD655497:UPD655498 UFH655497:UFH655498 TVL655497:TVL655498 TLP655497:TLP655498 TBT655497:TBT655498 SRX655497:SRX655498 SIB655497:SIB655498 RYF655497:RYF655498 ROJ655497:ROJ655498 REN655497:REN655498 QUR655497:QUR655498 QKV655497:QKV655498 QAZ655497:QAZ655498 PRD655497:PRD655498 PHH655497:PHH655498 OXL655497:OXL655498 ONP655497:ONP655498 ODT655497:ODT655498 NTX655497:NTX655498 NKB655497:NKB655498 NAF655497:NAF655498 MQJ655497:MQJ655498 MGN655497:MGN655498 LWR655497:LWR655498 LMV655497:LMV655498 LCZ655497:LCZ655498 KTD655497:KTD655498 KJH655497:KJH655498 JZL655497:JZL655498 JPP655497:JPP655498 JFT655497:JFT655498 IVX655497:IVX655498 IMB655497:IMB655498 ICF655497:ICF655498 HSJ655497:HSJ655498 HIN655497:HIN655498 GYR655497:GYR655498 GOV655497:GOV655498 GEZ655497:GEZ655498 FVD655497:FVD655498 FLH655497:FLH655498 FBL655497:FBL655498 ERP655497:ERP655498 EHT655497:EHT655498 DXX655497:DXX655498 DOB655497:DOB655498 DEF655497:DEF655498 CUJ655497:CUJ655498 CKN655497:CKN655498 CAR655497:CAR655498 BQV655497:BQV655498 BGZ655497:BGZ655498 AXD655497:AXD655498 ANH655497:ANH655498 ADL655497:ADL655498 TP655497:TP655498 JT655497:JT655498 V655497:V655498 WWF589961:WWF589962 WMJ589961:WMJ589962 WCN589961:WCN589962 VSR589961:VSR589962 VIV589961:VIV589962 UYZ589961:UYZ589962 UPD589961:UPD589962 UFH589961:UFH589962 TVL589961:TVL589962 TLP589961:TLP589962 TBT589961:TBT589962 SRX589961:SRX589962 SIB589961:SIB589962 RYF589961:RYF589962 ROJ589961:ROJ589962 REN589961:REN589962 QUR589961:QUR589962 QKV589961:QKV589962 QAZ589961:QAZ589962 PRD589961:PRD589962 PHH589961:PHH589962 OXL589961:OXL589962 ONP589961:ONP589962 ODT589961:ODT589962 NTX589961:NTX589962 NKB589961:NKB589962 NAF589961:NAF589962 MQJ589961:MQJ589962 MGN589961:MGN589962 LWR589961:LWR589962 LMV589961:LMV589962 LCZ589961:LCZ589962 KTD589961:KTD589962 KJH589961:KJH589962 JZL589961:JZL589962 JPP589961:JPP589962 JFT589961:JFT589962 IVX589961:IVX589962 IMB589961:IMB589962 ICF589961:ICF589962 HSJ589961:HSJ589962 HIN589961:HIN589962 GYR589961:GYR589962 GOV589961:GOV589962 GEZ589961:GEZ589962 FVD589961:FVD589962 FLH589961:FLH589962 FBL589961:FBL589962 ERP589961:ERP589962 EHT589961:EHT589962 DXX589961:DXX589962 DOB589961:DOB589962 DEF589961:DEF589962 CUJ589961:CUJ589962 CKN589961:CKN589962 CAR589961:CAR589962 BQV589961:BQV589962 BGZ589961:BGZ589962 AXD589961:AXD589962 ANH589961:ANH589962 ADL589961:ADL589962 TP589961:TP589962 JT589961:JT589962 V589961:V589962 WWF524425:WWF524426 WMJ524425:WMJ524426 WCN524425:WCN524426 VSR524425:VSR524426 VIV524425:VIV524426 UYZ524425:UYZ524426 UPD524425:UPD524426 UFH524425:UFH524426 TVL524425:TVL524426 TLP524425:TLP524426 TBT524425:TBT524426 SRX524425:SRX524426 SIB524425:SIB524426 RYF524425:RYF524426 ROJ524425:ROJ524426 REN524425:REN524426 QUR524425:QUR524426 QKV524425:QKV524426 QAZ524425:QAZ524426 PRD524425:PRD524426 PHH524425:PHH524426 OXL524425:OXL524426 ONP524425:ONP524426 ODT524425:ODT524426 NTX524425:NTX524426 NKB524425:NKB524426 NAF524425:NAF524426 MQJ524425:MQJ524426 MGN524425:MGN524426 LWR524425:LWR524426 LMV524425:LMV524426 LCZ524425:LCZ524426 KTD524425:KTD524426 KJH524425:KJH524426 JZL524425:JZL524426 JPP524425:JPP524426 JFT524425:JFT524426 IVX524425:IVX524426 IMB524425:IMB524426 ICF524425:ICF524426 HSJ524425:HSJ524426 HIN524425:HIN524426 GYR524425:GYR524426 GOV524425:GOV524426 GEZ524425:GEZ524426 FVD524425:FVD524426 FLH524425:FLH524426 FBL524425:FBL524426 ERP524425:ERP524426 EHT524425:EHT524426 DXX524425:DXX524426 DOB524425:DOB524426 DEF524425:DEF524426 CUJ524425:CUJ524426 CKN524425:CKN524426 CAR524425:CAR524426 BQV524425:BQV524426 BGZ524425:BGZ524426 AXD524425:AXD524426 ANH524425:ANH524426 ADL524425:ADL524426 TP524425:TP524426 JT524425:JT524426 V524425:V524426 WWF458889:WWF458890 WMJ458889:WMJ458890 WCN458889:WCN458890 VSR458889:VSR458890 VIV458889:VIV458890 UYZ458889:UYZ458890 UPD458889:UPD458890 UFH458889:UFH458890 TVL458889:TVL458890 TLP458889:TLP458890 TBT458889:TBT458890 SRX458889:SRX458890 SIB458889:SIB458890 RYF458889:RYF458890 ROJ458889:ROJ458890 REN458889:REN458890 QUR458889:QUR458890 QKV458889:QKV458890 QAZ458889:QAZ458890 PRD458889:PRD458890 PHH458889:PHH458890 OXL458889:OXL458890 ONP458889:ONP458890 ODT458889:ODT458890 NTX458889:NTX458890 NKB458889:NKB458890 NAF458889:NAF458890 MQJ458889:MQJ458890 MGN458889:MGN458890 LWR458889:LWR458890 LMV458889:LMV458890 LCZ458889:LCZ458890 KTD458889:KTD458890 KJH458889:KJH458890 JZL458889:JZL458890 JPP458889:JPP458890 JFT458889:JFT458890 IVX458889:IVX458890 IMB458889:IMB458890 ICF458889:ICF458890 HSJ458889:HSJ458890 HIN458889:HIN458890 GYR458889:GYR458890 GOV458889:GOV458890 GEZ458889:GEZ458890 FVD458889:FVD458890 FLH458889:FLH458890 FBL458889:FBL458890 ERP458889:ERP458890 EHT458889:EHT458890 DXX458889:DXX458890 DOB458889:DOB458890 DEF458889:DEF458890 CUJ458889:CUJ458890 CKN458889:CKN458890 CAR458889:CAR458890 BQV458889:BQV458890 BGZ458889:BGZ458890 AXD458889:AXD458890 ANH458889:ANH458890 ADL458889:ADL458890 TP458889:TP458890 JT458889:JT458890 V458889:V458890 WWF393353:WWF393354 WMJ393353:WMJ393354 WCN393353:WCN393354 VSR393353:VSR393354 VIV393353:VIV393354 UYZ393353:UYZ393354 UPD393353:UPD393354 UFH393353:UFH393354 TVL393353:TVL393354 TLP393353:TLP393354 TBT393353:TBT393354 SRX393353:SRX393354 SIB393353:SIB393354 RYF393353:RYF393354 ROJ393353:ROJ393354 REN393353:REN393354 QUR393353:QUR393354 QKV393353:QKV393354 QAZ393353:QAZ393354 PRD393353:PRD393354 PHH393353:PHH393354 OXL393353:OXL393354 ONP393353:ONP393354 ODT393353:ODT393354 NTX393353:NTX393354 NKB393353:NKB393354 NAF393353:NAF393354 MQJ393353:MQJ393354 MGN393353:MGN393354 LWR393353:LWR393354 LMV393353:LMV393354 LCZ393353:LCZ393354 KTD393353:KTD393354 KJH393353:KJH393354 JZL393353:JZL393354 JPP393353:JPP393354 JFT393353:JFT393354 IVX393353:IVX393354 IMB393353:IMB393354 ICF393353:ICF393354 HSJ393353:HSJ393354 HIN393353:HIN393354 GYR393353:GYR393354 GOV393353:GOV393354 GEZ393353:GEZ393354 FVD393353:FVD393354 FLH393353:FLH393354 FBL393353:FBL393354 ERP393353:ERP393354 EHT393353:EHT393354 DXX393353:DXX393354 DOB393353:DOB393354 DEF393353:DEF393354 CUJ393353:CUJ393354 CKN393353:CKN393354 CAR393353:CAR393354 BQV393353:BQV393354 BGZ393353:BGZ393354 AXD393353:AXD393354 ANH393353:ANH393354 ADL393353:ADL393354 TP393353:TP393354 JT393353:JT393354 V393353:V393354 WWF327817:WWF327818 WMJ327817:WMJ327818 WCN327817:WCN327818 VSR327817:VSR327818 VIV327817:VIV327818 UYZ327817:UYZ327818 UPD327817:UPD327818 UFH327817:UFH327818 TVL327817:TVL327818 TLP327817:TLP327818 TBT327817:TBT327818 SRX327817:SRX327818 SIB327817:SIB327818 RYF327817:RYF327818 ROJ327817:ROJ327818 REN327817:REN327818 QUR327817:QUR327818 QKV327817:QKV327818 QAZ327817:QAZ327818 PRD327817:PRD327818 PHH327817:PHH327818 OXL327817:OXL327818 ONP327817:ONP327818 ODT327817:ODT327818 NTX327817:NTX327818 NKB327817:NKB327818 NAF327817:NAF327818 MQJ327817:MQJ327818 MGN327817:MGN327818 LWR327817:LWR327818 LMV327817:LMV327818 LCZ327817:LCZ327818 KTD327817:KTD327818 KJH327817:KJH327818 JZL327817:JZL327818 JPP327817:JPP327818 JFT327817:JFT327818 IVX327817:IVX327818 IMB327817:IMB327818 ICF327817:ICF327818 HSJ327817:HSJ327818 HIN327817:HIN327818 GYR327817:GYR327818 GOV327817:GOV327818 GEZ327817:GEZ327818 FVD327817:FVD327818 FLH327817:FLH327818 FBL327817:FBL327818 ERP327817:ERP327818 EHT327817:EHT327818 DXX327817:DXX327818 DOB327817:DOB327818 DEF327817:DEF327818 CUJ327817:CUJ327818 CKN327817:CKN327818 CAR327817:CAR327818 BQV327817:BQV327818 BGZ327817:BGZ327818 AXD327817:AXD327818 ANH327817:ANH327818 ADL327817:ADL327818 TP327817:TP327818 JT327817:JT327818 V327817:V327818 WWF262281:WWF262282 WMJ262281:WMJ262282 WCN262281:WCN262282 VSR262281:VSR262282 VIV262281:VIV262282 UYZ262281:UYZ262282 UPD262281:UPD262282 UFH262281:UFH262282 TVL262281:TVL262282 TLP262281:TLP262282 TBT262281:TBT262282 SRX262281:SRX262282 SIB262281:SIB262282 RYF262281:RYF262282 ROJ262281:ROJ262282 REN262281:REN262282 QUR262281:QUR262282 QKV262281:QKV262282 QAZ262281:QAZ262282 PRD262281:PRD262282 PHH262281:PHH262282 OXL262281:OXL262282 ONP262281:ONP262282 ODT262281:ODT262282 NTX262281:NTX262282 NKB262281:NKB262282 NAF262281:NAF262282 MQJ262281:MQJ262282 MGN262281:MGN262282 LWR262281:LWR262282 LMV262281:LMV262282 LCZ262281:LCZ262282 KTD262281:KTD262282 KJH262281:KJH262282 JZL262281:JZL262282 JPP262281:JPP262282 JFT262281:JFT262282 IVX262281:IVX262282 IMB262281:IMB262282 ICF262281:ICF262282 HSJ262281:HSJ262282 HIN262281:HIN262282 GYR262281:GYR262282 GOV262281:GOV262282 GEZ262281:GEZ262282 FVD262281:FVD262282 FLH262281:FLH262282 FBL262281:FBL262282 ERP262281:ERP262282 EHT262281:EHT262282 DXX262281:DXX262282 DOB262281:DOB262282 DEF262281:DEF262282 CUJ262281:CUJ262282 CKN262281:CKN262282 CAR262281:CAR262282 BQV262281:BQV262282 BGZ262281:BGZ262282 AXD262281:AXD262282 ANH262281:ANH262282 ADL262281:ADL262282 TP262281:TP262282 JT262281:JT262282 V262281:V262282 WWF196745:WWF196746 WMJ196745:WMJ196746 WCN196745:WCN196746 VSR196745:VSR196746 VIV196745:VIV196746 UYZ196745:UYZ196746 UPD196745:UPD196746 UFH196745:UFH196746 TVL196745:TVL196746 TLP196745:TLP196746 TBT196745:TBT196746 SRX196745:SRX196746 SIB196745:SIB196746 RYF196745:RYF196746 ROJ196745:ROJ196746 REN196745:REN196746 QUR196745:QUR196746 QKV196745:QKV196746 QAZ196745:QAZ196746 PRD196745:PRD196746 PHH196745:PHH196746 OXL196745:OXL196746 ONP196745:ONP196746 ODT196745:ODT196746 NTX196745:NTX196746 NKB196745:NKB196746 NAF196745:NAF196746 MQJ196745:MQJ196746 MGN196745:MGN196746 LWR196745:LWR196746 LMV196745:LMV196746 LCZ196745:LCZ196746 KTD196745:KTD196746 KJH196745:KJH196746 JZL196745:JZL196746 JPP196745:JPP196746 JFT196745:JFT196746 IVX196745:IVX196746 IMB196745:IMB196746 ICF196745:ICF196746 HSJ196745:HSJ196746 HIN196745:HIN196746 GYR196745:GYR196746 GOV196745:GOV196746 GEZ196745:GEZ196746 FVD196745:FVD196746 FLH196745:FLH196746 FBL196745:FBL196746 ERP196745:ERP196746 EHT196745:EHT196746 DXX196745:DXX196746 DOB196745:DOB196746 DEF196745:DEF196746 CUJ196745:CUJ196746 CKN196745:CKN196746 CAR196745:CAR196746 BQV196745:BQV196746 BGZ196745:BGZ196746 AXD196745:AXD196746 ANH196745:ANH196746 ADL196745:ADL196746 TP196745:TP196746 JT196745:JT196746 V196745:V196746 WWF131209:WWF131210 WMJ131209:WMJ131210 WCN131209:WCN131210 VSR131209:VSR131210 VIV131209:VIV131210 UYZ131209:UYZ131210 UPD131209:UPD131210 UFH131209:UFH131210 TVL131209:TVL131210 TLP131209:TLP131210 TBT131209:TBT131210 SRX131209:SRX131210 SIB131209:SIB131210 RYF131209:RYF131210 ROJ131209:ROJ131210 REN131209:REN131210 QUR131209:QUR131210 QKV131209:QKV131210 QAZ131209:QAZ131210 PRD131209:PRD131210 PHH131209:PHH131210 OXL131209:OXL131210 ONP131209:ONP131210 ODT131209:ODT131210 NTX131209:NTX131210 NKB131209:NKB131210 NAF131209:NAF131210 MQJ131209:MQJ131210 MGN131209:MGN131210 LWR131209:LWR131210 LMV131209:LMV131210 LCZ131209:LCZ131210 KTD131209:KTD131210 KJH131209:KJH131210 JZL131209:JZL131210 JPP131209:JPP131210 JFT131209:JFT131210 IVX131209:IVX131210 IMB131209:IMB131210 ICF131209:ICF131210 HSJ131209:HSJ131210 HIN131209:HIN131210 GYR131209:GYR131210 GOV131209:GOV131210 GEZ131209:GEZ131210 FVD131209:FVD131210 FLH131209:FLH131210 FBL131209:FBL131210 ERP131209:ERP131210 EHT131209:EHT131210 DXX131209:DXX131210 DOB131209:DOB131210 DEF131209:DEF131210 CUJ131209:CUJ131210 CKN131209:CKN131210 CAR131209:CAR131210 BQV131209:BQV131210 BGZ131209:BGZ131210 AXD131209:AXD131210 ANH131209:ANH131210 ADL131209:ADL131210 TP131209:TP131210 JT131209:JT131210 V131209:V131210 WWF65673:WWF65674 WMJ65673:WMJ65674 WCN65673:WCN65674 VSR65673:VSR65674 VIV65673:VIV65674 UYZ65673:UYZ65674 UPD65673:UPD65674 UFH65673:UFH65674 TVL65673:TVL65674 TLP65673:TLP65674 TBT65673:TBT65674 SRX65673:SRX65674 SIB65673:SIB65674 RYF65673:RYF65674 ROJ65673:ROJ65674 REN65673:REN65674 QUR65673:QUR65674 QKV65673:QKV65674 QAZ65673:QAZ65674 PRD65673:PRD65674 PHH65673:PHH65674 OXL65673:OXL65674 ONP65673:ONP65674 ODT65673:ODT65674 NTX65673:NTX65674 NKB65673:NKB65674 NAF65673:NAF65674 MQJ65673:MQJ65674 MGN65673:MGN65674 LWR65673:LWR65674 LMV65673:LMV65674 LCZ65673:LCZ65674 KTD65673:KTD65674 KJH65673:KJH65674 JZL65673:JZL65674 JPP65673:JPP65674 JFT65673:JFT65674 IVX65673:IVX65674 IMB65673:IMB65674 ICF65673:ICF65674 HSJ65673:HSJ65674 HIN65673:HIN65674 GYR65673:GYR65674 GOV65673:GOV65674 GEZ65673:GEZ65674 FVD65673:FVD65674 FLH65673:FLH65674 FBL65673:FBL65674 ERP65673:ERP65674 EHT65673:EHT65674 DXX65673:DXX65674 DOB65673:DOB65674 DEF65673:DEF65674 CUJ65673:CUJ65674 CKN65673:CKN65674 CAR65673:CAR65674 BQV65673:BQV65674 BGZ65673:BGZ65674 AXD65673:AXD65674 ANH65673:ANH65674 ADL65673:ADL65674 TP65673:TP65674 JT65673:JT65674 V65673:V65674">
      <formula1>$M$174:$M$177</formula1>
    </dataValidation>
    <dataValidation type="list" allowBlank="1" showInputMessage="1" showErrorMessage="1" prompt="Escolher município com maior percentual da área do empreendimento" sqref="X82:AI82">
      <formula1>$U$169:$U$1022</formula1>
    </dataValidation>
    <dataValidation type="list" allowBlank="1" showInputMessage="1" showErrorMessage="1" error="Selecionar" prompt="Especificar tipo de licença." sqref="J69:O73">
      <formula1>$M$169:$M$181</formula1>
    </dataValidation>
  </dataValidations>
  <hyperlinks>
    <hyperlink ref="AA54" location="'Tela 10 - Adicionais'!A1" display="Sim. Utilizar quadro na Tela 10."/>
    <hyperlink ref="C163:AI163" location="'Tela 9 - Documentos'!Area_de_impressao" display="Os documentos listados na Tela 9 tem caráter orientativo e a listagem definitiva será encaminhada pela Supram responsável para o e-mail informado no sistema de requerimento."/>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6" min="1" max="35" man="1"/>
    <brk id="131" min="1" max="35" man="1"/>
  </rowBreaks>
  <drawing r:id="rId2"/>
</worksheet>
</file>

<file path=xl/worksheets/sheet11.xml><?xml version="1.0" encoding="utf-8"?>
<worksheet xmlns="http://schemas.openxmlformats.org/spreadsheetml/2006/main" xmlns:r="http://schemas.openxmlformats.org/officeDocument/2006/relationships">
  <sheetPr codeName="Planilha11"/>
  <dimension ref="A1:DG1704"/>
  <sheetViews>
    <sheetView showGridLines="0" topLeftCell="A175" workbookViewId="0">
      <selection activeCell="H43" sqref="H43:V44"/>
    </sheetView>
  </sheetViews>
  <sheetFormatPr defaultColWidth="2.85546875" defaultRowHeight="15" customHeight="1"/>
  <cols>
    <col min="1" max="1" width="2.85546875" style="240"/>
    <col min="2" max="2" width="0.85546875" style="240" customWidth="1"/>
    <col min="3" max="8" width="2.85546875" style="240"/>
    <col min="9" max="9" width="2.85546875" style="240" customWidth="1"/>
    <col min="10" max="17" width="2.85546875" style="240"/>
    <col min="18" max="18" width="2.42578125" style="240" customWidth="1"/>
    <col min="19" max="19" width="2.85546875" style="240" customWidth="1"/>
    <col min="20" max="20" width="2.85546875" style="240"/>
    <col min="21" max="21" width="3.85546875" style="240" customWidth="1"/>
    <col min="22" max="23" width="2.85546875" style="240"/>
    <col min="24" max="24" width="3.42578125" style="240" customWidth="1"/>
    <col min="25" max="28" width="2.85546875" style="240"/>
    <col min="29" max="29" width="2.42578125" style="240" customWidth="1"/>
    <col min="30" max="35" width="2.85546875" style="240"/>
    <col min="36" max="36" width="0.85546875" style="240" customWidth="1"/>
    <col min="37" max="42" width="2.85546875" style="240"/>
    <col min="43" max="258" width="2.85546875" style="241"/>
    <col min="259" max="259" width="1.7109375" style="241" customWidth="1"/>
    <col min="260" max="266" width="2.85546875" style="241"/>
    <col min="267" max="267" width="2.85546875" style="241" customWidth="1"/>
    <col min="268" max="291" width="2.85546875" style="241"/>
    <col min="292" max="292" width="1.7109375" style="241" customWidth="1"/>
    <col min="293" max="514" width="2.85546875" style="241"/>
    <col min="515" max="515" width="1.7109375" style="241" customWidth="1"/>
    <col min="516" max="522" width="2.85546875" style="241"/>
    <col min="523" max="523" width="2.85546875" style="241" customWidth="1"/>
    <col min="524" max="547" width="2.85546875" style="241"/>
    <col min="548" max="548" width="1.7109375" style="241" customWidth="1"/>
    <col min="549" max="770" width="2.85546875" style="241"/>
    <col min="771" max="771" width="1.7109375" style="241" customWidth="1"/>
    <col min="772" max="778" width="2.85546875" style="241"/>
    <col min="779" max="779" width="2.85546875" style="241" customWidth="1"/>
    <col min="780" max="803" width="2.85546875" style="241"/>
    <col min="804" max="804" width="1.7109375" style="241" customWidth="1"/>
    <col min="805" max="1026" width="2.85546875" style="241"/>
    <col min="1027" max="1027" width="1.7109375" style="241" customWidth="1"/>
    <col min="1028" max="1034" width="2.85546875" style="241"/>
    <col min="1035" max="1035" width="2.85546875" style="241" customWidth="1"/>
    <col min="1036" max="1059" width="2.85546875" style="241"/>
    <col min="1060" max="1060" width="1.7109375" style="241" customWidth="1"/>
    <col min="1061" max="1282" width="2.85546875" style="241"/>
    <col min="1283" max="1283" width="1.7109375" style="241" customWidth="1"/>
    <col min="1284" max="1290" width="2.85546875" style="241"/>
    <col min="1291" max="1291" width="2.85546875" style="241" customWidth="1"/>
    <col min="1292" max="1315" width="2.85546875" style="241"/>
    <col min="1316" max="1316" width="1.7109375" style="241" customWidth="1"/>
    <col min="1317" max="1538" width="2.85546875" style="241"/>
    <col min="1539" max="1539" width="1.7109375" style="241" customWidth="1"/>
    <col min="1540" max="1546" width="2.85546875" style="241"/>
    <col min="1547" max="1547" width="2.85546875" style="241" customWidth="1"/>
    <col min="1548" max="1571" width="2.85546875" style="241"/>
    <col min="1572" max="1572" width="1.7109375" style="241" customWidth="1"/>
    <col min="1573" max="1794" width="2.85546875" style="241"/>
    <col min="1795" max="1795" width="1.7109375" style="241" customWidth="1"/>
    <col min="1796" max="1802" width="2.85546875" style="241"/>
    <col min="1803" max="1803" width="2.85546875" style="241" customWidth="1"/>
    <col min="1804" max="1827" width="2.85546875" style="241"/>
    <col min="1828" max="1828" width="1.7109375" style="241" customWidth="1"/>
    <col min="1829" max="2050" width="2.85546875" style="241"/>
    <col min="2051" max="2051" width="1.7109375" style="241" customWidth="1"/>
    <col min="2052" max="2058" width="2.85546875" style="241"/>
    <col min="2059" max="2059" width="2.85546875" style="241" customWidth="1"/>
    <col min="2060" max="2083" width="2.85546875" style="241"/>
    <col min="2084" max="2084" width="1.7109375" style="241" customWidth="1"/>
    <col min="2085" max="2306" width="2.85546875" style="241"/>
    <col min="2307" max="2307" width="1.7109375" style="241" customWidth="1"/>
    <col min="2308" max="2314" width="2.85546875" style="241"/>
    <col min="2315" max="2315" width="2.85546875" style="241" customWidth="1"/>
    <col min="2316" max="2339" width="2.85546875" style="241"/>
    <col min="2340" max="2340" width="1.7109375" style="241" customWidth="1"/>
    <col min="2341" max="2562" width="2.85546875" style="241"/>
    <col min="2563" max="2563" width="1.7109375" style="241" customWidth="1"/>
    <col min="2564" max="2570" width="2.85546875" style="241"/>
    <col min="2571" max="2571" width="2.85546875" style="241" customWidth="1"/>
    <col min="2572" max="2595" width="2.85546875" style="241"/>
    <col min="2596" max="2596" width="1.7109375" style="241" customWidth="1"/>
    <col min="2597" max="2818" width="2.85546875" style="241"/>
    <col min="2819" max="2819" width="1.7109375" style="241" customWidth="1"/>
    <col min="2820" max="2826" width="2.85546875" style="241"/>
    <col min="2827" max="2827" width="2.85546875" style="241" customWidth="1"/>
    <col min="2828" max="2851" width="2.85546875" style="241"/>
    <col min="2852" max="2852" width="1.7109375" style="241" customWidth="1"/>
    <col min="2853" max="3074" width="2.85546875" style="241"/>
    <col min="3075" max="3075" width="1.7109375" style="241" customWidth="1"/>
    <col min="3076" max="3082" width="2.85546875" style="241"/>
    <col min="3083" max="3083" width="2.85546875" style="241" customWidth="1"/>
    <col min="3084" max="3107" width="2.85546875" style="241"/>
    <col min="3108" max="3108" width="1.7109375" style="241" customWidth="1"/>
    <col min="3109" max="3330" width="2.85546875" style="241"/>
    <col min="3331" max="3331" width="1.7109375" style="241" customWidth="1"/>
    <col min="3332" max="3338" width="2.85546875" style="241"/>
    <col min="3339" max="3339" width="2.85546875" style="241" customWidth="1"/>
    <col min="3340" max="3363" width="2.85546875" style="241"/>
    <col min="3364" max="3364" width="1.7109375" style="241" customWidth="1"/>
    <col min="3365" max="3586" width="2.85546875" style="241"/>
    <col min="3587" max="3587" width="1.7109375" style="241" customWidth="1"/>
    <col min="3588" max="3594" width="2.85546875" style="241"/>
    <col min="3595" max="3595" width="2.85546875" style="241" customWidth="1"/>
    <col min="3596" max="3619" width="2.85546875" style="241"/>
    <col min="3620" max="3620" width="1.7109375" style="241" customWidth="1"/>
    <col min="3621" max="3842" width="2.85546875" style="241"/>
    <col min="3843" max="3843" width="1.7109375" style="241" customWidth="1"/>
    <col min="3844" max="3850" width="2.85546875" style="241"/>
    <col min="3851" max="3851" width="2.85546875" style="241" customWidth="1"/>
    <col min="3852" max="3875" width="2.85546875" style="241"/>
    <col min="3876" max="3876" width="1.7109375" style="241" customWidth="1"/>
    <col min="3877" max="4098" width="2.85546875" style="241"/>
    <col min="4099" max="4099" width="1.7109375" style="241" customWidth="1"/>
    <col min="4100" max="4106" width="2.85546875" style="241"/>
    <col min="4107" max="4107" width="2.85546875" style="241" customWidth="1"/>
    <col min="4108" max="4131" width="2.85546875" style="241"/>
    <col min="4132" max="4132" width="1.7109375" style="241" customWidth="1"/>
    <col min="4133" max="4354" width="2.85546875" style="241"/>
    <col min="4355" max="4355" width="1.7109375" style="241" customWidth="1"/>
    <col min="4356" max="4362" width="2.85546875" style="241"/>
    <col min="4363" max="4363" width="2.85546875" style="241" customWidth="1"/>
    <col min="4364" max="4387" width="2.85546875" style="241"/>
    <col min="4388" max="4388" width="1.7109375" style="241" customWidth="1"/>
    <col min="4389" max="4610" width="2.85546875" style="241"/>
    <col min="4611" max="4611" width="1.7109375" style="241" customWidth="1"/>
    <col min="4612" max="4618" width="2.85546875" style="241"/>
    <col min="4619" max="4619" width="2.85546875" style="241" customWidth="1"/>
    <col min="4620" max="4643" width="2.85546875" style="241"/>
    <col min="4644" max="4644" width="1.7109375" style="241" customWidth="1"/>
    <col min="4645" max="4866" width="2.85546875" style="241"/>
    <col min="4867" max="4867" width="1.7109375" style="241" customWidth="1"/>
    <col min="4868" max="4874" width="2.85546875" style="241"/>
    <col min="4875" max="4875" width="2.85546875" style="241" customWidth="1"/>
    <col min="4876" max="4899" width="2.85546875" style="241"/>
    <col min="4900" max="4900" width="1.7109375" style="241" customWidth="1"/>
    <col min="4901" max="5122" width="2.85546875" style="241"/>
    <col min="5123" max="5123" width="1.7109375" style="241" customWidth="1"/>
    <col min="5124" max="5130" width="2.85546875" style="241"/>
    <col min="5131" max="5131" width="2.85546875" style="241" customWidth="1"/>
    <col min="5132" max="5155" width="2.85546875" style="241"/>
    <col min="5156" max="5156" width="1.7109375" style="241" customWidth="1"/>
    <col min="5157" max="5378" width="2.85546875" style="241"/>
    <col min="5379" max="5379" width="1.7109375" style="241" customWidth="1"/>
    <col min="5380" max="5386" width="2.85546875" style="241"/>
    <col min="5387" max="5387" width="2.85546875" style="241" customWidth="1"/>
    <col min="5388" max="5411" width="2.85546875" style="241"/>
    <col min="5412" max="5412" width="1.7109375" style="241" customWidth="1"/>
    <col min="5413" max="5634" width="2.85546875" style="241"/>
    <col min="5635" max="5635" width="1.7109375" style="241" customWidth="1"/>
    <col min="5636" max="5642" width="2.85546875" style="241"/>
    <col min="5643" max="5643" width="2.85546875" style="241" customWidth="1"/>
    <col min="5644" max="5667" width="2.85546875" style="241"/>
    <col min="5668" max="5668" width="1.7109375" style="241" customWidth="1"/>
    <col min="5669" max="5890" width="2.85546875" style="241"/>
    <col min="5891" max="5891" width="1.7109375" style="241" customWidth="1"/>
    <col min="5892" max="5898" width="2.85546875" style="241"/>
    <col min="5899" max="5899" width="2.85546875" style="241" customWidth="1"/>
    <col min="5900" max="5923" width="2.85546875" style="241"/>
    <col min="5924" max="5924" width="1.7109375" style="241" customWidth="1"/>
    <col min="5925" max="6146" width="2.85546875" style="241"/>
    <col min="6147" max="6147" width="1.7109375" style="241" customWidth="1"/>
    <col min="6148" max="6154" width="2.85546875" style="241"/>
    <col min="6155" max="6155" width="2.85546875" style="241" customWidth="1"/>
    <col min="6156" max="6179" width="2.85546875" style="241"/>
    <col min="6180" max="6180" width="1.7109375" style="241" customWidth="1"/>
    <col min="6181" max="6402" width="2.85546875" style="241"/>
    <col min="6403" max="6403" width="1.7109375" style="241" customWidth="1"/>
    <col min="6404" max="6410" width="2.85546875" style="241"/>
    <col min="6411" max="6411" width="2.85546875" style="241" customWidth="1"/>
    <col min="6412" max="6435" width="2.85546875" style="241"/>
    <col min="6436" max="6436" width="1.7109375" style="241" customWidth="1"/>
    <col min="6437" max="6658" width="2.85546875" style="241"/>
    <col min="6659" max="6659" width="1.7109375" style="241" customWidth="1"/>
    <col min="6660" max="6666" width="2.85546875" style="241"/>
    <col min="6667" max="6667" width="2.85546875" style="241" customWidth="1"/>
    <col min="6668" max="6691" width="2.85546875" style="241"/>
    <col min="6692" max="6692" width="1.7109375" style="241" customWidth="1"/>
    <col min="6693" max="6914" width="2.85546875" style="241"/>
    <col min="6915" max="6915" width="1.7109375" style="241" customWidth="1"/>
    <col min="6916" max="6922" width="2.85546875" style="241"/>
    <col min="6923" max="6923" width="2.85546875" style="241" customWidth="1"/>
    <col min="6924" max="6947" width="2.85546875" style="241"/>
    <col min="6948" max="6948" width="1.7109375" style="241" customWidth="1"/>
    <col min="6949" max="7170" width="2.85546875" style="241"/>
    <col min="7171" max="7171" width="1.7109375" style="241" customWidth="1"/>
    <col min="7172" max="7178" width="2.85546875" style="241"/>
    <col min="7179" max="7179" width="2.85546875" style="241" customWidth="1"/>
    <col min="7180" max="7203" width="2.85546875" style="241"/>
    <col min="7204" max="7204" width="1.7109375" style="241" customWidth="1"/>
    <col min="7205" max="7426" width="2.85546875" style="241"/>
    <col min="7427" max="7427" width="1.7109375" style="241" customWidth="1"/>
    <col min="7428" max="7434" width="2.85546875" style="241"/>
    <col min="7435" max="7435" width="2.85546875" style="241" customWidth="1"/>
    <col min="7436" max="7459" width="2.85546875" style="241"/>
    <col min="7460" max="7460" width="1.7109375" style="241" customWidth="1"/>
    <col min="7461" max="7682" width="2.85546875" style="241"/>
    <col min="7683" max="7683" width="1.7109375" style="241" customWidth="1"/>
    <col min="7684" max="7690" width="2.85546875" style="241"/>
    <col min="7691" max="7691" width="2.85546875" style="241" customWidth="1"/>
    <col min="7692" max="7715" width="2.85546875" style="241"/>
    <col min="7716" max="7716" width="1.7109375" style="241" customWidth="1"/>
    <col min="7717" max="7938" width="2.85546875" style="241"/>
    <col min="7939" max="7939" width="1.7109375" style="241" customWidth="1"/>
    <col min="7940" max="7946" width="2.85546875" style="241"/>
    <col min="7947" max="7947" width="2.85546875" style="241" customWidth="1"/>
    <col min="7948" max="7971" width="2.85546875" style="241"/>
    <col min="7972" max="7972" width="1.7109375" style="241" customWidth="1"/>
    <col min="7973" max="8194" width="2.85546875" style="241"/>
    <col min="8195" max="8195" width="1.7109375" style="241" customWidth="1"/>
    <col min="8196" max="8202" width="2.85546875" style="241"/>
    <col min="8203" max="8203" width="2.85546875" style="241" customWidth="1"/>
    <col min="8204" max="8227" width="2.85546875" style="241"/>
    <col min="8228" max="8228" width="1.7109375" style="241" customWidth="1"/>
    <col min="8229" max="8450" width="2.85546875" style="241"/>
    <col min="8451" max="8451" width="1.7109375" style="241" customWidth="1"/>
    <col min="8452" max="8458" width="2.85546875" style="241"/>
    <col min="8459" max="8459" width="2.85546875" style="241" customWidth="1"/>
    <col min="8460" max="8483" width="2.85546875" style="241"/>
    <col min="8484" max="8484" width="1.7109375" style="241" customWidth="1"/>
    <col min="8485" max="8706" width="2.85546875" style="241"/>
    <col min="8707" max="8707" width="1.7109375" style="241" customWidth="1"/>
    <col min="8708" max="8714" width="2.85546875" style="241"/>
    <col min="8715" max="8715" width="2.85546875" style="241" customWidth="1"/>
    <col min="8716" max="8739" width="2.85546875" style="241"/>
    <col min="8740" max="8740" width="1.7109375" style="241" customWidth="1"/>
    <col min="8741" max="8962" width="2.85546875" style="241"/>
    <col min="8963" max="8963" width="1.7109375" style="241" customWidth="1"/>
    <col min="8964" max="8970" width="2.85546875" style="241"/>
    <col min="8971" max="8971" width="2.85546875" style="241" customWidth="1"/>
    <col min="8972" max="8995" width="2.85546875" style="241"/>
    <col min="8996" max="8996" width="1.7109375" style="241" customWidth="1"/>
    <col min="8997" max="9218" width="2.85546875" style="241"/>
    <col min="9219" max="9219" width="1.7109375" style="241" customWidth="1"/>
    <col min="9220" max="9226" width="2.85546875" style="241"/>
    <col min="9227" max="9227" width="2.85546875" style="241" customWidth="1"/>
    <col min="9228" max="9251" width="2.85546875" style="241"/>
    <col min="9252" max="9252" width="1.7109375" style="241" customWidth="1"/>
    <col min="9253" max="9474" width="2.85546875" style="241"/>
    <col min="9475" max="9475" width="1.7109375" style="241" customWidth="1"/>
    <col min="9476" max="9482" width="2.85546875" style="241"/>
    <col min="9483" max="9483" width="2.85546875" style="241" customWidth="1"/>
    <col min="9484" max="9507" width="2.85546875" style="241"/>
    <col min="9508" max="9508" width="1.7109375" style="241" customWidth="1"/>
    <col min="9509" max="9730" width="2.85546875" style="241"/>
    <col min="9731" max="9731" width="1.7109375" style="241" customWidth="1"/>
    <col min="9732" max="9738" width="2.85546875" style="241"/>
    <col min="9739" max="9739" width="2.85546875" style="241" customWidth="1"/>
    <col min="9740" max="9763" width="2.85546875" style="241"/>
    <col min="9764" max="9764" width="1.7109375" style="241" customWidth="1"/>
    <col min="9765" max="9986" width="2.85546875" style="241"/>
    <col min="9987" max="9987" width="1.7109375" style="241" customWidth="1"/>
    <col min="9988" max="9994" width="2.85546875" style="241"/>
    <col min="9995" max="9995" width="2.85546875" style="241" customWidth="1"/>
    <col min="9996" max="10019" width="2.85546875" style="241"/>
    <col min="10020" max="10020" width="1.7109375" style="241" customWidth="1"/>
    <col min="10021" max="10242" width="2.85546875" style="241"/>
    <col min="10243" max="10243" width="1.7109375" style="241" customWidth="1"/>
    <col min="10244" max="10250" width="2.85546875" style="241"/>
    <col min="10251" max="10251" width="2.85546875" style="241" customWidth="1"/>
    <col min="10252" max="10275" width="2.85546875" style="241"/>
    <col min="10276" max="10276" width="1.7109375" style="241" customWidth="1"/>
    <col min="10277" max="10498" width="2.85546875" style="241"/>
    <col min="10499" max="10499" width="1.7109375" style="241" customWidth="1"/>
    <col min="10500" max="10506" width="2.85546875" style="241"/>
    <col min="10507" max="10507" width="2.85546875" style="241" customWidth="1"/>
    <col min="10508" max="10531" width="2.85546875" style="241"/>
    <col min="10532" max="10532" width="1.7109375" style="241" customWidth="1"/>
    <col min="10533" max="10754" width="2.85546875" style="241"/>
    <col min="10755" max="10755" width="1.7109375" style="241" customWidth="1"/>
    <col min="10756" max="10762" width="2.85546875" style="241"/>
    <col min="10763" max="10763" width="2.85546875" style="241" customWidth="1"/>
    <col min="10764" max="10787" width="2.85546875" style="241"/>
    <col min="10788" max="10788" width="1.7109375" style="241" customWidth="1"/>
    <col min="10789" max="11010" width="2.85546875" style="241"/>
    <col min="11011" max="11011" width="1.7109375" style="241" customWidth="1"/>
    <col min="11012" max="11018" width="2.85546875" style="241"/>
    <col min="11019" max="11019" width="2.85546875" style="241" customWidth="1"/>
    <col min="11020" max="11043" width="2.85546875" style="241"/>
    <col min="11044" max="11044" width="1.7109375" style="241" customWidth="1"/>
    <col min="11045" max="11266" width="2.85546875" style="241"/>
    <col min="11267" max="11267" width="1.7109375" style="241" customWidth="1"/>
    <col min="11268" max="11274" width="2.85546875" style="241"/>
    <col min="11275" max="11275" width="2.85546875" style="241" customWidth="1"/>
    <col min="11276" max="11299" width="2.85546875" style="241"/>
    <col min="11300" max="11300" width="1.7109375" style="241" customWidth="1"/>
    <col min="11301" max="11522" width="2.85546875" style="241"/>
    <col min="11523" max="11523" width="1.7109375" style="241" customWidth="1"/>
    <col min="11524" max="11530" width="2.85546875" style="241"/>
    <col min="11531" max="11531" width="2.85546875" style="241" customWidth="1"/>
    <col min="11532" max="11555" width="2.85546875" style="241"/>
    <col min="11556" max="11556" width="1.7109375" style="241" customWidth="1"/>
    <col min="11557" max="11778" width="2.85546875" style="241"/>
    <col min="11779" max="11779" width="1.7109375" style="241" customWidth="1"/>
    <col min="11780" max="11786" width="2.85546875" style="241"/>
    <col min="11787" max="11787" width="2.85546875" style="241" customWidth="1"/>
    <col min="11788" max="11811" width="2.85546875" style="241"/>
    <col min="11812" max="11812" width="1.7109375" style="241" customWidth="1"/>
    <col min="11813" max="12034" width="2.85546875" style="241"/>
    <col min="12035" max="12035" width="1.7109375" style="241" customWidth="1"/>
    <col min="12036" max="12042" width="2.85546875" style="241"/>
    <col min="12043" max="12043" width="2.85546875" style="241" customWidth="1"/>
    <col min="12044" max="12067" width="2.85546875" style="241"/>
    <col min="12068" max="12068" width="1.7109375" style="241" customWidth="1"/>
    <col min="12069" max="12290" width="2.85546875" style="241"/>
    <col min="12291" max="12291" width="1.7109375" style="241" customWidth="1"/>
    <col min="12292" max="12298" width="2.85546875" style="241"/>
    <col min="12299" max="12299" width="2.85546875" style="241" customWidth="1"/>
    <col min="12300" max="12323" width="2.85546875" style="241"/>
    <col min="12324" max="12324" width="1.7109375" style="241" customWidth="1"/>
    <col min="12325" max="12546" width="2.85546875" style="241"/>
    <col min="12547" max="12547" width="1.7109375" style="241" customWidth="1"/>
    <col min="12548" max="12554" width="2.85546875" style="241"/>
    <col min="12555" max="12555" width="2.85546875" style="241" customWidth="1"/>
    <col min="12556" max="12579" width="2.85546875" style="241"/>
    <col min="12580" max="12580" width="1.7109375" style="241" customWidth="1"/>
    <col min="12581" max="12802" width="2.85546875" style="241"/>
    <col min="12803" max="12803" width="1.7109375" style="241" customWidth="1"/>
    <col min="12804" max="12810" width="2.85546875" style="241"/>
    <col min="12811" max="12811" width="2.85546875" style="241" customWidth="1"/>
    <col min="12812" max="12835" width="2.85546875" style="241"/>
    <col min="12836" max="12836" width="1.7109375" style="241" customWidth="1"/>
    <col min="12837" max="13058" width="2.85546875" style="241"/>
    <col min="13059" max="13059" width="1.7109375" style="241" customWidth="1"/>
    <col min="13060" max="13066" width="2.85546875" style="241"/>
    <col min="13067" max="13067" width="2.85546875" style="241" customWidth="1"/>
    <col min="13068" max="13091" width="2.85546875" style="241"/>
    <col min="13092" max="13092" width="1.7109375" style="241" customWidth="1"/>
    <col min="13093" max="13314" width="2.85546875" style="241"/>
    <col min="13315" max="13315" width="1.7109375" style="241" customWidth="1"/>
    <col min="13316" max="13322" width="2.85546875" style="241"/>
    <col min="13323" max="13323" width="2.85546875" style="241" customWidth="1"/>
    <col min="13324" max="13347" width="2.85546875" style="241"/>
    <col min="13348" max="13348" width="1.7109375" style="241" customWidth="1"/>
    <col min="13349" max="13570" width="2.85546875" style="241"/>
    <col min="13571" max="13571" width="1.7109375" style="241" customWidth="1"/>
    <col min="13572" max="13578" width="2.85546875" style="241"/>
    <col min="13579" max="13579" width="2.85546875" style="241" customWidth="1"/>
    <col min="13580" max="13603" width="2.85546875" style="241"/>
    <col min="13604" max="13604" width="1.7109375" style="241" customWidth="1"/>
    <col min="13605" max="13826" width="2.85546875" style="241"/>
    <col min="13827" max="13827" width="1.7109375" style="241" customWidth="1"/>
    <col min="13828" max="13834" width="2.85546875" style="241"/>
    <col min="13835" max="13835" width="2.85546875" style="241" customWidth="1"/>
    <col min="13836" max="13859" width="2.85546875" style="241"/>
    <col min="13860" max="13860" width="1.7109375" style="241" customWidth="1"/>
    <col min="13861" max="14082" width="2.85546875" style="241"/>
    <col min="14083" max="14083" width="1.7109375" style="241" customWidth="1"/>
    <col min="14084" max="14090" width="2.85546875" style="241"/>
    <col min="14091" max="14091" width="2.85546875" style="241" customWidth="1"/>
    <col min="14092" max="14115" width="2.85546875" style="241"/>
    <col min="14116" max="14116" width="1.7109375" style="241" customWidth="1"/>
    <col min="14117" max="14338" width="2.85546875" style="241"/>
    <col min="14339" max="14339" width="1.7109375" style="241" customWidth="1"/>
    <col min="14340" max="14346" width="2.85546875" style="241"/>
    <col min="14347" max="14347" width="2.85546875" style="241" customWidth="1"/>
    <col min="14348" max="14371" width="2.85546875" style="241"/>
    <col min="14372" max="14372" width="1.7109375" style="241" customWidth="1"/>
    <col min="14373" max="14594" width="2.85546875" style="241"/>
    <col min="14595" max="14595" width="1.7109375" style="241" customWidth="1"/>
    <col min="14596" max="14602" width="2.85546875" style="241"/>
    <col min="14603" max="14603" width="2.85546875" style="241" customWidth="1"/>
    <col min="14604" max="14627" width="2.85546875" style="241"/>
    <col min="14628" max="14628" width="1.7109375" style="241" customWidth="1"/>
    <col min="14629" max="14850" width="2.85546875" style="241"/>
    <col min="14851" max="14851" width="1.7109375" style="241" customWidth="1"/>
    <col min="14852" max="14858" width="2.85546875" style="241"/>
    <col min="14859" max="14859" width="2.85546875" style="241" customWidth="1"/>
    <col min="14860" max="14883" width="2.85546875" style="241"/>
    <col min="14884" max="14884" width="1.7109375" style="241" customWidth="1"/>
    <col min="14885" max="15106" width="2.85546875" style="241"/>
    <col min="15107" max="15107" width="1.7109375" style="241" customWidth="1"/>
    <col min="15108" max="15114" width="2.85546875" style="241"/>
    <col min="15115" max="15115" width="2.85546875" style="241" customWidth="1"/>
    <col min="15116" max="15139" width="2.85546875" style="241"/>
    <col min="15140" max="15140" width="1.7109375" style="241" customWidth="1"/>
    <col min="15141" max="15362" width="2.85546875" style="241"/>
    <col min="15363" max="15363" width="1.7109375" style="241" customWidth="1"/>
    <col min="15364" max="15370" width="2.85546875" style="241"/>
    <col min="15371" max="15371" width="2.85546875" style="241" customWidth="1"/>
    <col min="15372" max="15395" width="2.85546875" style="241"/>
    <col min="15396" max="15396" width="1.7109375" style="241" customWidth="1"/>
    <col min="15397" max="15618" width="2.85546875" style="241"/>
    <col min="15619" max="15619" width="1.7109375" style="241" customWidth="1"/>
    <col min="15620" max="15626" width="2.85546875" style="241"/>
    <col min="15627" max="15627" width="2.85546875" style="241" customWidth="1"/>
    <col min="15628" max="15651" width="2.85546875" style="241"/>
    <col min="15652" max="15652" width="1.7109375" style="241" customWidth="1"/>
    <col min="15653" max="15874" width="2.85546875" style="241"/>
    <col min="15875" max="15875" width="1.7109375" style="241" customWidth="1"/>
    <col min="15876" max="15882" width="2.85546875" style="241"/>
    <col min="15883" max="15883" width="2.85546875" style="241" customWidth="1"/>
    <col min="15884" max="15907" width="2.85546875" style="241"/>
    <col min="15908" max="15908" width="1.7109375" style="241" customWidth="1"/>
    <col min="15909" max="16130" width="2.85546875" style="241"/>
    <col min="16131" max="16131" width="1.7109375" style="241" customWidth="1"/>
    <col min="16132" max="16138" width="2.85546875" style="241"/>
    <col min="16139" max="16139" width="2.85546875" style="241" customWidth="1"/>
    <col min="16140" max="16163" width="2.85546875" style="241"/>
    <col min="16164" max="16164" width="1.7109375" style="241" customWidth="1"/>
    <col min="16165" max="16384" width="2.85546875" style="241"/>
  </cols>
  <sheetData>
    <row r="1" spans="2:111" s="124" customFormat="1" ht="15" customHeight="1" thickBot="1">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c r="B2" s="695" t="s">
        <v>2088</v>
      </c>
      <c r="C2" s="696"/>
      <c r="D2" s="696"/>
      <c r="E2" s="696"/>
      <c r="F2" s="696"/>
      <c r="G2" s="696"/>
      <c r="H2" s="696"/>
      <c r="I2" s="696"/>
      <c r="J2" s="696"/>
      <c r="K2" s="696"/>
      <c r="L2" s="696"/>
      <c r="M2" s="696"/>
      <c r="N2" s="696"/>
      <c r="O2" s="696"/>
      <c r="P2" s="696"/>
      <c r="Q2" s="696"/>
      <c r="R2" s="696"/>
      <c r="S2" s="696"/>
      <c r="T2" s="696"/>
      <c r="U2" s="696"/>
      <c r="V2" s="696"/>
      <c r="W2" s="696"/>
      <c r="X2" s="696"/>
      <c r="Y2" s="696"/>
      <c r="Z2" s="696"/>
      <c r="AA2" s="696"/>
      <c r="AB2" s="696"/>
      <c r="AC2" s="696"/>
      <c r="AD2" s="696"/>
      <c r="AE2" s="696"/>
      <c r="AF2" s="696"/>
      <c r="AG2" s="696"/>
      <c r="AH2" s="696"/>
      <c r="AI2" s="696"/>
      <c r="AJ2" s="697"/>
      <c r="AK2" s="125"/>
      <c r="AL2" s="125"/>
      <c r="AM2" s="125"/>
    </row>
    <row r="3" spans="2:111" s="124" customFormat="1" ht="5.0999999999999996" customHeight="1" thickBot="1">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125"/>
      <c r="AM3" s="125"/>
    </row>
    <row r="4" spans="2:111" s="124" customFormat="1" ht="15" customHeight="1">
      <c r="B4" s="695" t="s">
        <v>1960</v>
      </c>
      <c r="C4" s="696"/>
      <c r="D4" s="696"/>
      <c r="E4" s="696"/>
      <c r="F4" s="696"/>
      <c r="G4" s="696"/>
      <c r="H4" s="696"/>
      <c r="I4" s="696"/>
      <c r="J4" s="696"/>
      <c r="K4" s="696"/>
      <c r="L4" s="696"/>
      <c r="M4" s="696"/>
      <c r="N4" s="696"/>
      <c r="O4" s="696"/>
      <c r="P4" s="696"/>
      <c r="Q4" s="696"/>
      <c r="R4" s="696"/>
      <c r="S4" s="696"/>
      <c r="T4" s="696"/>
      <c r="U4" s="696"/>
      <c r="V4" s="696"/>
      <c r="W4" s="696"/>
      <c r="X4" s="696"/>
      <c r="Y4" s="696"/>
      <c r="Z4" s="696"/>
      <c r="AA4" s="696"/>
      <c r="AB4" s="696"/>
      <c r="AC4" s="696"/>
      <c r="AD4" s="696"/>
      <c r="AE4" s="696"/>
      <c r="AF4" s="696"/>
      <c r="AG4" s="696"/>
      <c r="AH4" s="696"/>
      <c r="AI4" s="696"/>
      <c r="AJ4" s="697"/>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c r="B6" s="237"/>
      <c r="C6" s="892" t="s">
        <v>1188</v>
      </c>
      <c r="D6" s="893"/>
      <c r="E6" s="893"/>
      <c r="F6" s="893"/>
      <c r="G6" s="893"/>
      <c r="H6" s="893"/>
      <c r="I6" s="893"/>
      <c r="J6" s="893"/>
      <c r="K6" s="893"/>
      <c r="L6" s="893"/>
      <c r="M6" s="893"/>
      <c r="N6" s="893"/>
      <c r="O6" s="893"/>
      <c r="P6" s="893"/>
      <c r="Q6" s="893"/>
      <c r="R6" s="893"/>
      <c r="S6" s="893"/>
      <c r="T6" s="893"/>
      <c r="U6" s="893"/>
      <c r="V6" s="893"/>
      <c r="W6" s="893"/>
      <c r="X6" s="893"/>
      <c r="Y6" s="893"/>
      <c r="Z6" s="893"/>
      <c r="AA6" s="893"/>
      <c r="AB6" s="893"/>
      <c r="AC6" s="893"/>
      <c r="AD6" s="893"/>
      <c r="AE6" s="893"/>
      <c r="AF6" s="893"/>
      <c r="AG6" s="893"/>
      <c r="AH6" s="893"/>
      <c r="AI6" s="894"/>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c r="B7" s="237"/>
      <c r="C7" s="127" t="s">
        <v>1738</v>
      </c>
      <c r="D7" s="305"/>
      <c r="E7" s="305"/>
      <c r="F7" s="305"/>
      <c r="G7" s="305"/>
      <c r="H7" s="305"/>
      <c r="I7" s="305"/>
      <c r="J7" s="305"/>
      <c r="K7" s="305"/>
      <c r="L7" s="1005"/>
      <c r="M7" s="1005"/>
      <c r="N7" s="1005"/>
      <c r="O7" s="1005"/>
      <c r="P7" s="1005"/>
      <c r="Q7" s="1005"/>
      <c r="R7" s="1005"/>
      <c r="S7" s="1005"/>
      <c r="T7" s="1005"/>
      <c r="U7" s="1005"/>
      <c r="V7" s="1005"/>
      <c r="W7" s="1005"/>
      <c r="X7" s="1005"/>
      <c r="Y7" s="1005"/>
      <c r="Z7" s="1005"/>
      <c r="AA7" s="1005"/>
      <c r="AB7" s="1005"/>
      <c r="AC7" s="1005"/>
      <c r="AD7" s="1005"/>
      <c r="AE7" s="1005"/>
      <c r="AF7" s="1005"/>
      <c r="AG7" s="1005"/>
      <c r="AH7" s="1005"/>
      <c r="AI7" s="1005"/>
      <c r="AJ7" s="242"/>
      <c r="AK7" s="239"/>
      <c r="AL7" s="240"/>
      <c r="AM7" s="241"/>
      <c r="AN7" s="241"/>
      <c r="AO7" s="241"/>
      <c r="AP7" s="243"/>
      <c r="AQ7" s="243"/>
      <c r="AR7" s="243"/>
      <c r="AS7" s="243"/>
      <c r="AT7" s="244"/>
      <c r="AU7" s="26"/>
      <c r="AV7" s="159"/>
      <c r="AW7" s="26"/>
      <c r="AX7" s="26"/>
      <c r="AY7" s="26"/>
      <c r="AZ7" s="26"/>
      <c r="BA7" s="970"/>
      <c r="BB7" s="970"/>
      <c r="BC7" s="970"/>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c r="B8" s="237"/>
      <c r="C8" s="160" t="s">
        <v>1739</v>
      </c>
      <c r="D8" s="160"/>
      <c r="E8" s="160"/>
      <c r="F8" s="160"/>
      <c r="G8" s="1002"/>
      <c r="H8" s="1002"/>
      <c r="I8" s="1002"/>
      <c r="J8" s="1002"/>
      <c r="K8" s="1002"/>
      <c r="L8" s="1002"/>
      <c r="M8" s="1002"/>
      <c r="N8" s="1002"/>
      <c r="O8" s="1002"/>
      <c r="P8" s="1002"/>
      <c r="Q8" s="1002"/>
      <c r="R8" s="1002"/>
      <c r="S8" s="1002"/>
      <c r="T8" s="1002"/>
      <c r="U8" s="1002"/>
      <c r="V8" s="1002"/>
      <c r="W8" s="1002"/>
      <c r="X8" s="1002"/>
      <c r="Y8" s="1002"/>
      <c r="Z8" s="1002"/>
      <c r="AA8" s="1002"/>
      <c r="AB8" s="1002"/>
      <c r="AC8" s="1002"/>
      <c r="AD8" s="1002"/>
      <c r="AE8" s="1002"/>
      <c r="AF8" s="1002"/>
      <c r="AG8" s="1002"/>
      <c r="AH8" s="1002"/>
      <c r="AI8" s="1002"/>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c r="B9" s="237"/>
      <c r="C9" s="160" t="s">
        <v>1911</v>
      </c>
      <c r="D9" s="160"/>
      <c r="E9" s="160"/>
      <c r="F9" s="160"/>
      <c r="G9" s="1003"/>
      <c r="H9" s="1003"/>
      <c r="I9" s="1003"/>
      <c r="J9" s="1003"/>
      <c r="K9" s="1003"/>
      <c r="L9" s="1003"/>
      <c r="M9" s="1003"/>
      <c r="N9" s="1003"/>
      <c r="O9" s="1003"/>
      <c r="P9" s="1003"/>
      <c r="Q9" s="1003"/>
      <c r="R9" s="1003"/>
      <c r="S9" s="1003"/>
      <c r="T9" s="1003"/>
      <c r="U9" s="1003"/>
      <c r="V9" s="1003"/>
      <c r="W9" s="1003"/>
      <c r="X9" s="1003"/>
      <c r="Y9" s="1003"/>
      <c r="Z9" s="1003"/>
      <c r="AA9" s="1003"/>
      <c r="AB9" s="1003"/>
      <c r="AC9" s="247" t="s">
        <v>2011</v>
      </c>
      <c r="AD9" s="313"/>
      <c r="AE9" s="1003"/>
      <c r="AF9" s="1003"/>
      <c r="AG9" s="1003"/>
      <c r="AH9" s="1003"/>
      <c r="AI9" s="1003"/>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c r="B10" s="237"/>
      <c r="C10" s="160" t="s">
        <v>2012</v>
      </c>
      <c r="D10" s="160"/>
      <c r="E10" s="160"/>
      <c r="F10" s="160"/>
      <c r="G10" s="306"/>
      <c r="H10" s="1003"/>
      <c r="I10" s="1003"/>
      <c r="J10" s="1003"/>
      <c r="K10" s="1003"/>
      <c r="L10" s="1003"/>
      <c r="M10" s="1003"/>
      <c r="N10" s="1003"/>
      <c r="O10" s="1003"/>
      <c r="P10" s="1003"/>
      <c r="Q10" s="1003"/>
      <c r="R10" s="1003"/>
      <c r="S10" s="1003"/>
      <c r="T10" s="160"/>
      <c r="U10" s="247"/>
      <c r="V10" s="249" t="s">
        <v>2013</v>
      </c>
      <c r="W10" s="953"/>
      <c r="X10" s="953"/>
      <c r="Y10" s="953"/>
      <c r="Z10" s="953"/>
      <c r="AA10" s="953"/>
      <c r="AB10" s="953"/>
      <c r="AC10" s="953"/>
      <c r="AD10" s="953"/>
      <c r="AE10" s="953"/>
      <c r="AF10" s="953"/>
      <c r="AG10" s="953"/>
      <c r="AH10" s="953"/>
      <c r="AI10" s="953"/>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c r="B11" s="237"/>
      <c r="C11" s="160" t="s">
        <v>2014</v>
      </c>
      <c r="D11" s="160"/>
      <c r="E11" s="160"/>
      <c r="F11" s="160"/>
      <c r="G11" s="306"/>
      <c r="H11" s="1003"/>
      <c r="I11" s="1003"/>
      <c r="J11" s="306"/>
      <c r="K11" s="250"/>
      <c r="L11" s="251" t="s">
        <v>2015</v>
      </c>
      <c r="M11" s="1006"/>
      <c r="N11" s="1006"/>
      <c r="O11" s="1006"/>
      <c r="P11" s="1006"/>
      <c r="Q11" s="308"/>
      <c r="R11" s="252"/>
      <c r="S11" s="160"/>
      <c r="T11" s="160"/>
      <c r="U11" s="249" t="s">
        <v>2016</v>
      </c>
      <c r="V11" s="953"/>
      <c r="W11" s="953"/>
      <c r="X11" s="953"/>
      <c r="Y11" s="953"/>
      <c r="Z11" s="953"/>
      <c r="AA11" s="953"/>
      <c r="AB11" s="953"/>
      <c r="AC11" s="953"/>
      <c r="AD11" s="247" t="s">
        <v>2017</v>
      </c>
      <c r="AE11" s="313"/>
      <c r="AF11" s="313"/>
      <c r="AG11" s="1003"/>
      <c r="AH11" s="1003"/>
      <c r="AI11" s="1003"/>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c r="B12" s="237"/>
      <c r="C12" s="160" t="s">
        <v>2018</v>
      </c>
      <c r="D12" s="160"/>
      <c r="E12" s="160"/>
      <c r="F12" s="127"/>
      <c r="G12" s="953"/>
      <c r="H12" s="953"/>
      <c r="I12" s="953"/>
      <c r="J12" s="953"/>
      <c r="K12" s="953"/>
      <c r="L12" s="953"/>
      <c r="M12" s="953"/>
      <c r="N12" s="160" t="s">
        <v>2019</v>
      </c>
      <c r="O12" s="160"/>
      <c r="P12" s="253"/>
      <c r="Q12" s="307"/>
      <c r="R12" s="1004"/>
      <c r="S12" s="1004"/>
      <c r="T12" s="1004"/>
      <c r="U12" s="1004"/>
      <c r="V12" s="1004"/>
      <c r="W12" s="1004"/>
      <c r="X12" s="1004"/>
      <c r="Y12" s="1004"/>
      <c r="Z12" s="1004"/>
      <c r="AA12" s="1004"/>
      <c r="AB12" s="1004"/>
      <c r="AC12" s="1004"/>
      <c r="AD12" s="1004"/>
      <c r="AE12" s="1004"/>
      <c r="AF12" s="1004"/>
      <c r="AG12" s="1004"/>
      <c r="AH12" s="1004"/>
      <c r="AI12" s="1004"/>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c r="B13" s="237"/>
      <c r="C13" s="160" t="s">
        <v>2369</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c r="B14" s="237"/>
      <c r="C14" s="160"/>
      <c r="D14" s="438"/>
      <c r="E14" s="247" t="s">
        <v>1684</v>
      </c>
      <c r="F14" s="254"/>
      <c r="G14" s="254"/>
      <c r="H14" s="254"/>
      <c r="I14" s="254"/>
      <c r="J14" s="254"/>
      <c r="K14" s="438"/>
      <c r="L14" s="247" t="s">
        <v>1685</v>
      </c>
      <c r="M14" s="254"/>
      <c r="N14" s="160"/>
      <c r="O14" s="160"/>
      <c r="P14" s="255"/>
      <c r="Q14" s="127"/>
      <c r="R14" s="127"/>
      <c r="S14" s="438"/>
      <c r="T14" s="160" t="s">
        <v>1686</v>
      </c>
      <c r="U14" s="254"/>
      <c r="V14" s="254"/>
      <c r="W14" s="254"/>
      <c r="X14" s="127"/>
      <c r="Y14" s="127"/>
      <c r="Z14" s="438"/>
      <c r="AA14" s="160" t="s">
        <v>1687</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c r="B15" s="237"/>
      <c r="C15" s="160"/>
      <c r="D15" s="438"/>
      <c r="E15" s="160" t="s">
        <v>1688</v>
      </c>
      <c r="F15" s="255"/>
      <c r="G15" s="255"/>
      <c r="H15" s="254"/>
      <c r="I15" s="254"/>
      <c r="J15" s="254"/>
      <c r="K15" s="438"/>
      <c r="L15" s="160" t="s">
        <v>1689</v>
      </c>
      <c r="M15" s="255"/>
      <c r="N15" s="255"/>
      <c r="O15" s="255"/>
      <c r="P15" s="255"/>
      <c r="Q15" s="255"/>
      <c r="R15" s="973"/>
      <c r="S15" s="973"/>
      <c r="T15" s="973"/>
      <c r="U15" s="973"/>
      <c r="V15" s="973"/>
      <c r="W15" s="973"/>
      <c r="X15" s="973"/>
      <c r="Y15" s="973"/>
      <c r="Z15" s="973"/>
      <c r="AA15" s="973"/>
      <c r="AB15" s="973"/>
      <c r="AC15" s="973"/>
      <c r="AD15" s="973"/>
      <c r="AE15" s="973"/>
      <c r="AF15" s="973"/>
      <c r="AG15" s="973"/>
      <c r="AH15" s="973"/>
      <c r="AI15" s="973"/>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c r="B17" s="237"/>
      <c r="C17" s="892" t="s">
        <v>1189</v>
      </c>
      <c r="D17" s="893"/>
      <c r="E17" s="893"/>
      <c r="F17" s="893"/>
      <c r="G17" s="893"/>
      <c r="H17" s="893"/>
      <c r="I17" s="893"/>
      <c r="J17" s="893"/>
      <c r="K17" s="893"/>
      <c r="L17" s="893"/>
      <c r="M17" s="893"/>
      <c r="N17" s="893"/>
      <c r="O17" s="893"/>
      <c r="P17" s="893"/>
      <c r="Q17" s="893"/>
      <c r="R17" s="893"/>
      <c r="S17" s="893"/>
      <c r="T17" s="893"/>
      <c r="U17" s="893"/>
      <c r="V17" s="893"/>
      <c r="W17" s="893"/>
      <c r="X17" s="893"/>
      <c r="Y17" s="893"/>
      <c r="Z17" s="893"/>
      <c r="AA17" s="893"/>
      <c r="AB17" s="893"/>
      <c r="AC17" s="893"/>
      <c r="AD17" s="893"/>
      <c r="AE17" s="893"/>
      <c r="AF17" s="893"/>
      <c r="AG17" s="893"/>
      <c r="AH17" s="893"/>
      <c r="AI17" s="894"/>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c r="B18" s="237"/>
      <c r="C18" s="160"/>
      <c r="D18" s="961" t="s">
        <v>302</v>
      </c>
      <c r="E18" s="961"/>
      <c r="F18" s="961"/>
      <c r="G18" s="961"/>
      <c r="H18" s="961"/>
      <c r="I18" s="961"/>
      <c r="J18" s="961"/>
      <c r="K18" s="961"/>
      <c r="L18" s="961"/>
      <c r="M18" s="961"/>
      <c r="N18" s="961"/>
      <c r="O18" s="961"/>
      <c r="P18" s="961"/>
      <c r="Q18" s="961"/>
      <c r="R18" s="961"/>
      <c r="S18" s="961"/>
      <c r="T18" s="961"/>
      <c r="U18" s="961"/>
      <c r="V18" s="962"/>
      <c r="W18" s="438"/>
      <c r="X18" s="247" t="s">
        <v>197</v>
      </c>
      <c r="Y18" s="247"/>
      <c r="Z18" s="438"/>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c r="B19" s="237"/>
      <c r="C19" s="127" t="s">
        <v>2101</v>
      </c>
      <c r="D19" s="127"/>
      <c r="E19" s="127"/>
      <c r="F19" s="127"/>
      <c r="G19" s="127"/>
      <c r="H19" s="127"/>
      <c r="I19" s="127"/>
      <c r="J19" s="127"/>
      <c r="K19" s="127"/>
      <c r="L19" s="127"/>
      <c r="M19" s="960" t="str">
        <f>IF($W$18="X",L7,"")</f>
        <v/>
      </c>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c r="B20" s="237"/>
      <c r="C20" s="160" t="s">
        <v>1740</v>
      </c>
      <c r="D20" s="160"/>
      <c r="E20" s="160"/>
      <c r="F20" s="160"/>
      <c r="G20" s="958" t="str">
        <f>IF($W$18="X",G8,"")</f>
        <v/>
      </c>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c r="B21" s="237"/>
      <c r="C21" s="935" t="s">
        <v>1913</v>
      </c>
      <c r="D21" s="935"/>
      <c r="E21" s="935"/>
      <c r="F21" s="935"/>
      <c r="G21" s="935"/>
      <c r="H21" s="935"/>
      <c r="I21" s="935"/>
      <c r="J21" s="959" t="str">
        <f>IF($W$18="X","Informar","")</f>
        <v/>
      </c>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c r="B22" s="237"/>
      <c r="C22" s="160" t="s">
        <v>1915</v>
      </c>
      <c r="D22" s="160"/>
      <c r="E22" s="160"/>
      <c r="F22" s="160"/>
      <c r="G22" s="960" t="str">
        <f>IF($W$18="X",G9,"")</f>
        <v/>
      </c>
      <c r="H22" s="960"/>
      <c r="I22" s="960"/>
      <c r="J22" s="959"/>
      <c r="K22" s="959"/>
      <c r="L22" s="959"/>
      <c r="M22" s="959"/>
      <c r="N22" s="959"/>
      <c r="O22" s="959"/>
      <c r="P22" s="959"/>
      <c r="Q22" s="959"/>
      <c r="R22" s="959"/>
      <c r="S22" s="959"/>
      <c r="T22" s="959"/>
      <c r="U22" s="959"/>
      <c r="V22" s="959"/>
      <c r="W22" s="959"/>
      <c r="X22" s="959"/>
      <c r="Y22" s="959"/>
      <c r="Z22" s="959"/>
      <c r="AA22" s="959"/>
      <c r="AB22" s="959"/>
      <c r="AC22" s="247" t="s">
        <v>2020</v>
      </c>
      <c r="AD22" s="313"/>
      <c r="AE22" s="959" t="str">
        <f>IF($W$18="x",AE9,"")</f>
        <v/>
      </c>
      <c r="AF22" s="959"/>
      <c r="AG22" s="959"/>
      <c r="AH22" s="959"/>
      <c r="AI22" s="959"/>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c r="B23" s="237"/>
      <c r="C23" s="160" t="s">
        <v>2021</v>
      </c>
      <c r="D23" s="160"/>
      <c r="E23" s="160"/>
      <c r="F23" s="160"/>
      <c r="G23" s="306"/>
      <c r="H23" s="959" t="str">
        <f>IF($W$18="X",H10,"")</f>
        <v/>
      </c>
      <c r="I23" s="959"/>
      <c r="J23" s="959"/>
      <c r="K23" s="959"/>
      <c r="L23" s="959"/>
      <c r="M23" s="959"/>
      <c r="N23" s="959"/>
      <c r="O23" s="959"/>
      <c r="P23" s="959"/>
      <c r="Q23" s="959"/>
      <c r="R23" s="959"/>
      <c r="S23" s="959"/>
      <c r="T23" s="160"/>
      <c r="U23" s="247"/>
      <c r="V23" s="249" t="s">
        <v>2022</v>
      </c>
      <c r="W23" s="960" t="str">
        <f>IF($W$18="x",W10,"")</f>
        <v/>
      </c>
      <c r="X23" s="960"/>
      <c r="Y23" s="960"/>
      <c r="Z23" s="960"/>
      <c r="AA23" s="960"/>
      <c r="AB23" s="960"/>
      <c r="AC23" s="960"/>
      <c r="AD23" s="960"/>
      <c r="AE23" s="960"/>
      <c r="AF23" s="960"/>
      <c r="AG23" s="960"/>
      <c r="AH23" s="960"/>
      <c r="AI23" s="960"/>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c r="B24" s="237"/>
      <c r="C24" s="160" t="s">
        <v>2023</v>
      </c>
      <c r="D24" s="160"/>
      <c r="E24" s="160"/>
      <c r="F24" s="160"/>
      <c r="G24" s="306"/>
      <c r="H24" s="999" t="str">
        <f>IF($W$18="X",H11,"")</f>
        <v/>
      </c>
      <c r="I24" s="999"/>
      <c r="J24" s="309"/>
      <c r="K24" s="309"/>
      <c r="L24" s="251" t="s">
        <v>2024</v>
      </c>
      <c r="M24" s="1000" t="str">
        <f>IF($W$18="X",M11,"")</f>
        <v/>
      </c>
      <c r="N24" s="1000"/>
      <c r="O24" s="1000"/>
      <c r="P24" s="1000"/>
      <c r="Q24" s="308"/>
      <c r="R24" s="252"/>
      <c r="S24" s="160"/>
      <c r="T24" s="160"/>
      <c r="U24" s="249" t="s">
        <v>2025</v>
      </c>
      <c r="V24" s="960" t="str">
        <f>IF($W$18="x",V11,"")</f>
        <v/>
      </c>
      <c r="W24" s="960"/>
      <c r="X24" s="960"/>
      <c r="Y24" s="960"/>
      <c r="Z24" s="960"/>
      <c r="AA24" s="960"/>
      <c r="AB24" s="960"/>
      <c r="AC24" s="960"/>
      <c r="AD24" s="247" t="s">
        <v>2026</v>
      </c>
      <c r="AE24" s="313"/>
      <c r="AF24" s="313"/>
      <c r="AG24" s="959" t="str">
        <f>IF($W$18="x",AG11,"")</f>
        <v/>
      </c>
      <c r="AH24" s="959"/>
      <c r="AI24" s="959"/>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c r="B25" s="237"/>
      <c r="C25" s="160" t="s">
        <v>2027</v>
      </c>
      <c r="D25" s="160"/>
      <c r="E25" s="160"/>
      <c r="F25" s="127"/>
      <c r="G25" s="960" t="str">
        <f>IF($W$18="X",G12,"")</f>
        <v/>
      </c>
      <c r="H25" s="960"/>
      <c r="I25" s="960"/>
      <c r="J25" s="960"/>
      <c r="K25" s="960"/>
      <c r="L25" s="960"/>
      <c r="M25" s="960"/>
      <c r="N25" s="160" t="s">
        <v>2082</v>
      </c>
      <c r="O25" s="160"/>
      <c r="P25" s="253"/>
      <c r="Q25" s="307"/>
      <c r="R25" s="987" t="str">
        <f>IF($W$18="X",R12,"")</f>
        <v/>
      </c>
      <c r="S25" s="987"/>
      <c r="T25" s="987"/>
      <c r="U25" s="987"/>
      <c r="V25" s="987"/>
      <c r="W25" s="987"/>
      <c r="X25" s="987"/>
      <c r="Y25" s="987"/>
      <c r="Z25" s="987"/>
      <c r="AA25" s="987"/>
      <c r="AB25" s="987"/>
      <c r="AC25" s="987"/>
      <c r="AD25" s="987"/>
      <c r="AE25" s="987"/>
      <c r="AF25" s="987"/>
      <c r="AG25" s="987"/>
      <c r="AH25" s="987"/>
      <c r="AI25" s="987"/>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c r="B26" s="237"/>
      <c r="C26" s="935" t="s">
        <v>2029</v>
      </c>
      <c r="D26" s="935"/>
      <c r="E26" s="935"/>
      <c r="F26" s="935"/>
      <c r="G26" s="935"/>
      <c r="H26" s="935"/>
      <c r="I26" s="935"/>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c r="B28" s="237"/>
      <c r="C28" s="160" t="s">
        <v>2030</v>
      </c>
      <c r="D28" s="160"/>
      <c r="E28" s="160"/>
      <c r="F28" s="160"/>
      <c r="G28" s="160"/>
      <c r="H28" s="160"/>
      <c r="I28" s="257"/>
      <c r="J28" s="257"/>
      <c r="K28" s="257"/>
      <c r="L28" s="257"/>
      <c r="M28" s="257"/>
      <c r="N28" s="257"/>
      <c r="O28" s="257"/>
      <c r="P28" s="257"/>
      <c r="Q28" s="257"/>
      <c r="R28" s="257"/>
      <c r="S28" s="127"/>
      <c r="T28" s="127"/>
      <c r="U28" s="127"/>
      <c r="V28" s="127"/>
      <c r="W28" s="438"/>
      <c r="X28" s="247" t="s">
        <v>197</v>
      </c>
      <c r="Y28" s="247"/>
      <c r="Z28" s="438"/>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c r="B29" s="237"/>
      <c r="C29" s="160" t="s">
        <v>2031</v>
      </c>
      <c r="D29" s="160"/>
      <c r="E29" s="160"/>
      <c r="F29" s="160"/>
      <c r="G29" s="160"/>
      <c r="H29" s="160"/>
      <c r="I29" s="257"/>
      <c r="J29" s="257"/>
      <c r="K29" s="257"/>
      <c r="L29" s="257"/>
      <c r="M29" s="257"/>
      <c r="N29" s="257"/>
      <c r="O29" s="257"/>
      <c r="P29" s="257"/>
      <c r="Q29" s="257"/>
      <c r="R29" s="257"/>
      <c r="S29" s="127"/>
      <c r="T29" s="127"/>
      <c r="U29" s="127"/>
      <c r="V29" s="127"/>
      <c r="W29" s="438"/>
      <c r="X29" s="247" t="s">
        <v>197</v>
      </c>
      <c r="Y29" s="247"/>
      <c r="Z29" s="438"/>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c r="B30" s="237"/>
      <c r="C30" s="160" t="s">
        <v>2034</v>
      </c>
      <c r="D30" s="160"/>
      <c r="E30" s="160"/>
      <c r="F30" s="160"/>
      <c r="G30" s="160"/>
      <c r="H30" s="160"/>
      <c r="I30" s="257"/>
      <c r="J30" s="257"/>
      <c r="K30" s="257"/>
      <c r="L30" s="257"/>
      <c r="M30" s="257"/>
      <c r="N30" s="257"/>
      <c r="O30" s="257"/>
      <c r="P30" s="257"/>
      <c r="Q30" s="257"/>
      <c r="R30" s="257"/>
      <c r="S30" s="257"/>
      <c r="T30" s="257"/>
      <c r="U30" s="257"/>
      <c r="V30" s="127"/>
      <c r="W30" s="438"/>
      <c r="X30" s="247" t="s">
        <v>197</v>
      </c>
      <c r="Y30" s="247"/>
      <c r="Z30" s="438"/>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c r="B31" s="237"/>
      <c r="C31" s="160" t="s">
        <v>2033</v>
      </c>
      <c r="D31" s="160"/>
      <c r="E31" s="160"/>
      <c r="F31" s="160"/>
      <c r="G31" s="160"/>
      <c r="H31" s="160"/>
      <c r="I31" s="257"/>
      <c r="J31" s="257"/>
      <c r="K31" s="257"/>
      <c r="L31" s="257"/>
      <c r="M31" s="257"/>
      <c r="N31" s="257"/>
      <c r="O31" s="257"/>
      <c r="P31" s="257"/>
      <c r="Q31" s="257"/>
      <c r="R31" s="257"/>
      <c r="S31" s="257"/>
      <c r="T31" s="257"/>
      <c r="U31" s="257"/>
      <c r="V31" s="127"/>
      <c r="W31" s="438"/>
      <c r="X31" s="247" t="s">
        <v>197</v>
      </c>
      <c r="Y31" s="247"/>
      <c r="Z31" s="438"/>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c r="B33" s="237"/>
      <c r="C33" s="892" t="s">
        <v>1190</v>
      </c>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4"/>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c r="B34" s="237"/>
      <c r="C34" s="160"/>
      <c r="D34" s="160"/>
      <c r="E34" s="160"/>
      <c r="F34" s="160"/>
      <c r="G34" s="289" t="s">
        <v>304</v>
      </c>
      <c r="H34" s="438"/>
      <c r="I34" s="247" t="s">
        <v>305</v>
      </c>
      <c r="J34" s="132"/>
      <c r="K34" s="247"/>
      <c r="L34" s="247"/>
      <c r="M34" s="247"/>
      <c r="N34" s="258" t="s">
        <v>306</v>
      </c>
      <c r="O34" s="438"/>
      <c r="P34" s="247" t="s">
        <v>307</v>
      </c>
      <c r="Q34" s="247"/>
      <c r="R34" s="247"/>
      <c r="S34" s="247"/>
      <c r="T34" s="247"/>
      <c r="U34" s="127"/>
      <c r="V34" s="438"/>
      <c r="W34" s="247" t="s">
        <v>1149</v>
      </c>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c r="B35" s="237"/>
      <c r="C35" s="160" t="s">
        <v>1914</v>
      </c>
      <c r="D35" s="160"/>
      <c r="E35" s="160"/>
      <c r="F35" s="160"/>
      <c r="G35" s="963"/>
      <c r="H35" s="963"/>
      <c r="I35" s="963"/>
      <c r="J35" s="963"/>
      <c r="K35" s="963"/>
      <c r="L35" s="963"/>
      <c r="M35" s="963"/>
      <c r="N35" s="963"/>
      <c r="O35" s="963"/>
      <c r="P35" s="963"/>
      <c r="Q35" s="963"/>
      <c r="R35" s="963"/>
      <c r="S35" s="963"/>
      <c r="T35" s="963"/>
      <c r="U35" s="963"/>
      <c r="V35" s="963"/>
      <c r="W35" s="963"/>
      <c r="X35" s="963"/>
      <c r="Y35" s="963"/>
      <c r="Z35" s="963"/>
      <c r="AA35" s="963"/>
      <c r="AB35" s="963"/>
      <c r="AC35" s="247" t="s">
        <v>297</v>
      </c>
      <c r="AD35" s="963"/>
      <c r="AE35" s="963"/>
      <c r="AF35" s="963"/>
      <c r="AG35" s="963"/>
      <c r="AH35" s="963"/>
      <c r="AI35" s="963"/>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c r="B36" s="237"/>
      <c r="C36" s="160" t="s">
        <v>1912</v>
      </c>
      <c r="D36" s="160"/>
      <c r="E36" s="160"/>
      <c r="F36" s="160"/>
      <c r="G36" s="160"/>
      <c r="H36" s="963"/>
      <c r="I36" s="963"/>
      <c r="J36" s="963"/>
      <c r="K36" s="963"/>
      <c r="L36" s="963"/>
      <c r="M36" s="963"/>
      <c r="N36" s="963"/>
      <c r="O36" s="963"/>
      <c r="P36" s="963"/>
      <c r="Q36" s="963"/>
      <c r="R36" s="963"/>
      <c r="S36" s="963"/>
      <c r="T36" s="160"/>
      <c r="U36" s="247"/>
      <c r="V36" s="249" t="s">
        <v>298</v>
      </c>
      <c r="W36" s="963"/>
      <c r="X36" s="963"/>
      <c r="Y36" s="963"/>
      <c r="Z36" s="963"/>
      <c r="AA36" s="963"/>
      <c r="AB36" s="963"/>
      <c r="AC36" s="963"/>
      <c r="AD36" s="963"/>
      <c r="AE36" s="963"/>
      <c r="AF36" s="963"/>
      <c r="AG36" s="963"/>
      <c r="AH36" s="963"/>
      <c r="AI36" s="963"/>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c r="B37" s="237"/>
      <c r="C37" s="160" t="s">
        <v>299</v>
      </c>
      <c r="D37" s="160"/>
      <c r="E37" s="160"/>
      <c r="F37" s="160"/>
      <c r="G37" s="921"/>
      <c r="H37" s="921"/>
      <c r="I37" s="921"/>
      <c r="J37" s="280"/>
      <c r="K37" s="251" t="s">
        <v>300</v>
      </c>
      <c r="L37" s="994"/>
      <c r="M37" s="994"/>
      <c r="N37" s="994"/>
      <c r="O37" s="994"/>
      <c r="P37" s="994"/>
      <c r="Q37" s="290"/>
      <c r="R37" s="291"/>
      <c r="S37" s="160"/>
      <c r="T37" s="160"/>
      <c r="U37" s="249" t="s">
        <v>1743</v>
      </c>
      <c r="V37" s="963"/>
      <c r="W37" s="963"/>
      <c r="X37" s="963"/>
      <c r="Y37" s="963"/>
      <c r="Z37" s="963"/>
      <c r="AA37" s="963"/>
      <c r="AB37" s="963"/>
      <c r="AC37" s="963"/>
      <c r="AD37" s="247" t="s">
        <v>301</v>
      </c>
      <c r="AE37" s="964"/>
      <c r="AF37" s="964"/>
      <c r="AG37" s="964"/>
      <c r="AH37" s="964"/>
      <c r="AI37" s="964"/>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c r="B38" s="237"/>
      <c r="C38" s="935" t="s">
        <v>1744</v>
      </c>
      <c r="D38" s="935"/>
      <c r="E38" s="935"/>
      <c r="F38" s="935"/>
      <c r="G38" s="963"/>
      <c r="H38" s="963"/>
      <c r="I38" s="963"/>
      <c r="J38" s="963"/>
      <c r="K38" s="963"/>
      <c r="L38" s="963"/>
      <c r="M38" s="963"/>
      <c r="N38" s="963"/>
      <c r="O38" s="1025" t="s">
        <v>2083</v>
      </c>
      <c r="P38" s="1025"/>
      <c r="Q38" s="1025"/>
      <c r="R38" s="942"/>
      <c r="S38" s="942"/>
      <c r="T38" s="942"/>
      <c r="U38" s="942"/>
      <c r="V38" s="942"/>
      <c r="W38" s="942"/>
      <c r="X38" s="942"/>
      <c r="Y38" s="942"/>
      <c r="Z38" s="942"/>
      <c r="AA38" s="942"/>
      <c r="AB38" s="942"/>
      <c r="AC38" s="942"/>
      <c r="AD38" s="942"/>
      <c r="AE38" s="942"/>
      <c r="AF38" s="942"/>
      <c r="AG38" s="942"/>
      <c r="AH38" s="942"/>
      <c r="AI38" s="942"/>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c r="B40" s="237"/>
      <c r="C40" s="892" t="s">
        <v>1906</v>
      </c>
      <c r="D40" s="893"/>
      <c r="E40" s="893"/>
      <c r="F40" s="893"/>
      <c r="G40" s="893"/>
      <c r="H40" s="893"/>
      <c r="I40" s="893"/>
      <c r="J40" s="893"/>
      <c r="K40" s="893"/>
      <c r="L40" s="893"/>
      <c r="M40" s="893"/>
      <c r="N40" s="893"/>
      <c r="O40" s="893"/>
      <c r="P40" s="893"/>
      <c r="Q40" s="893"/>
      <c r="R40" s="893"/>
      <c r="S40" s="893"/>
      <c r="T40" s="893"/>
      <c r="U40" s="893"/>
      <c r="V40" s="893"/>
      <c r="W40" s="893"/>
      <c r="X40" s="893"/>
      <c r="Y40" s="893"/>
      <c r="Z40" s="893"/>
      <c r="AA40" s="893"/>
      <c r="AB40" s="893"/>
      <c r="AC40" s="893"/>
      <c r="AD40" s="893"/>
      <c r="AE40" s="893"/>
      <c r="AF40" s="893"/>
      <c r="AG40" s="893"/>
      <c r="AH40" s="893"/>
      <c r="AI40" s="894"/>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c r="B42" s="261"/>
      <c r="C42" s="995" t="s">
        <v>1154</v>
      </c>
      <c r="D42" s="995"/>
      <c r="E42" s="995"/>
      <c r="F42" s="995"/>
      <c r="G42" s="995"/>
      <c r="H42" s="965" t="s">
        <v>2089</v>
      </c>
      <c r="I42" s="965"/>
      <c r="J42" s="965"/>
      <c r="K42" s="965"/>
      <c r="L42" s="965"/>
      <c r="M42" s="965"/>
      <c r="N42" s="965"/>
      <c r="O42" s="965"/>
      <c r="P42" s="965"/>
      <c r="Q42" s="965"/>
      <c r="R42" s="965"/>
      <c r="S42" s="965"/>
      <c r="T42" s="965"/>
      <c r="U42" s="965"/>
      <c r="V42" s="965"/>
      <c r="W42" s="995" t="s">
        <v>151</v>
      </c>
      <c r="X42" s="995"/>
      <c r="Y42" s="995"/>
      <c r="Z42" s="995"/>
      <c r="AA42" s="995"/>
      <c r="AB42" s="995" t="s">
        <v>161</v>
      </c>
      <c r="AC42" s="995"/>
      <c r="AD42" s="995"/>
      <c r="AE42" s="995"/>
      <c r="AF42" s="995"/>
      <c r="AG42" s="995" t="s">
        <v>156</v>
      </c>
      <c r="AH42" s="995"/>
      <c r="AI42" s="995"/>
      <c r="AJ42" s="262"/>
      <c r="AL42" s="957"/>
      <c r="AM42" s="957"/>
      <c r="AN42" s="957"/>
      <c r="AO42" s="957"/>
      <c r="AP42" s="957"/>
      <c r="AQ42" s="957"/>
      <c r="AR42" s="957"/>
      <c r="AS42" s="957"/>
      <c r="AT42" s="957"/>
      <c r="AU42" s="957"/>
      <c r="AV42" s="957"/>
      <c r="AW42" s="957"/>
      <c r="AX42" s="957"/>
      <c r="AY42" s="957"/>
      <c r="AZ42" s="957"/>
      <c r="BA42" s="957"/>
      <c r="BB42" s="957"/>
      <c r="BC42" s="240"/>
      <c r="BD42" s="240"/>
      <c r="BE42" s="240"/>
      <c r="BF42" s="248"/>
      <c r="BH42" s="248"/>
    </row>
    <row r="43" spans="2:111" s="240" customFormat="1" ht="20.100000000000001" customHeight="1">
      <c r="B43" s="263"/>
      <c r="C43" s="992" t="str">
        <f>IF('TELA 3'!C8="","",'TELA 3'!C8)</f>
        <v/>
      </c>
      <c r="D43" s="992"/>
      <c r="E43" s="992"/>
      <c r="F43" s="992"/>
      <c r="G43" s="992"/>
      <c r="H43" s="993"/>
      <c r="I43" s="993"/>
      <c r="J43" s="993"/>
      <c r="K43" s="993"/>
      <c r="L43" s="993"/>
      <c r="M43" s="993"/>
      <c r="N43" s="993"/>
      <c r="O43" s="993"/>
      <c r="P43" s="993"/>
      <c r="Q43" s="993"/>
      <c r="R43" s="993"/>
      <c r="S43" s="993"/>
      <c r="T43" s="993"/>
      <c r="U43" s="993"/>
      <c r="V43" s="993"/>
      <c r="W43" s="940" t="str">
        <f>'TELA 3'!T$8</f>
        <v>-</v>
      </c>
      <c r="X43" s="940"/>
      <c r="Y43" s="940"/>
      <c r="Z43" s="940"/>
      <c r="AA43" s="940"/>
      <c r="AB43" s="1007" t="str">
        <f>IF('TELA 3'!Y$8="","",'TELA 3'!Y$8)</f>
        <v/>
      </c>
      <c r="AC43" s="1007"/>
      <c r="AD43" s="1007"/>
      <c r="AE43" s="1007"/>
      <c r="AF43" s="1007"/>
      <c r="AG43" s="940" t="str">
        <f>'TELA 3'!$AC$8</f>
        <v>-</v>
      </c>
      <c r="AH43" s="940"/>
      <c r="AI43" s="940"/>
      <c r="AJ43" s="264"/>
      <c r="AL43" s="957"/>
      <c r="AM43" s="957"/>
      <c r="AN43" s="957"/>
      <c r="AO43" s="957"/>
      <c r="AP43" s="957"/>
      <c r="AQ43" s="957"/>
      <c r="AR43" s="957"/>
      <c r="AS43" s="957"/>
      <c r="AT43" s="957"/>
      <c r="AU43" s="957"/>
      <c r="AV43" s="957"/>
      <c r="AW43" s="957"/>
      <c r="AX43" s="957"/>
      <c r="AY43" s="957"/>
      <c r="AZ43" s="957"/>
      <c r="BA43" s="957"/>
      <c r="BB43" s="957"/>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c r="B44" s="263"/>
      <c r="C44" s="992"/>
      <c r="D44" s="992"/>
      <c r="E44" s="992"/>
      <c r="F44" s="992"/>
      <c r="G44" s="992"/>
      <c r="H44" s="993"/>
      <c r="I44" s="993"/>
      <c r="J44" s="993"/>
      <c r="K44" s="993"/>
      <c r="L44" s="993"/>
      <c r="M44" s="993"/>
      <c r="N44" s="993"/>
      <c r="O44" s="993"/>
      <c r="P44" s="993"/>
      <c r="Q44" s="993"/>
      <c r="R44" s="993"/>
      <c r="S44" s="993"/>
      <c r="T44" s="993"/>
      <c r="U44" s="993"/>
      <c r="V44" s="993"/>
      <c r="W44" s="940" t="str">
        <f>'TELA 3'!$T$9</f>
        <v>-</v>
      </c>
      <c r="X44" s="940"/>
      <c r="Y44" s="940"/>
      <c r="Z44" s="940"/>
      <c r="AA44" s="940"/>
      <c r="AB44" s="1007" t="str">
        <f>IF('TELA 3'!$Y$9="","",'TELA 3'!$Y$9)</f>
        <v/>
      </c>
      <c r="AC44" s="1007"/>
      <c r="AD44" s="1007"/>
      <c r="AE44" s="1007"/>
      <c r="AF44" s="1007"/>
      <c r="AG44" s="940" t="str">
        <f>'TELA 3'!$AC$9</f>
        <v>-</v>
      </c>
      <c r="AH44" s="940"/>
      <c r="AI44" s="940"/>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c r="B45" s="263"/>
      <c r="C45" s="992" t="str">
        <f>IF('TELA 3'!C10="","",'TELA 3'!C10)</f>
        <v/>
      </c>
      <c r="D45" s="992"/>
      <c r="E45" s="992"/>
      <c r="F45" s="992"/>
      <c r="G45" s="992"/>
      <c r="H45" s="993"/>
      <c r="I45" s="993"/>
      <c r="J45" s="993"/>
      <c r="K45" s="993"/>
      <c r="L45" s="993"/>
      <c r="M45" s="993"/>
      <c r="N45" s="993"/>
      <c r="O45" s="993"/>
      <c r="P45" s="993"/>
      <c r="Q45" s="993"/>
      <c r="R45" s="993"/>
      <c r="S45" s="993"/>
      <c r="T45" s="993"/>
      <c r="U45" s="993"/>
      <c r="V45" s="993"/>
      <c r="W45" s="940" t="str">
        <f>'TELA 3'!T10</f>
        <v>-</v>
      </c>
      <c r="X45" s="940"/>
      <c r="Y45" s="940"/>
      <c r="Z45" s="940"/>
      <c r="AA45" s="940"/>
      <c r="AB45" s="1007" t="str">
        <f>IF('TELA 3'!Y10="","",'TELA 3'!Y10)</f>
        <v/>
      </c>
      <c r="AC45" s="1007"/>
      <c r="AD45" s="1007"/>
      <c r="AE45" s="1007"/>
      <c r="AF45" s="1007"/>
      <c r="AG45" s="940" t="str">
        <f>'TELA 3'!AC10</f>
        <v>-</v>
      </c>
      <c r="AH45" s="940"/>
      <c r="AI45" s="940"/>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c r="B46" s="263"/>
      <c r="C46" s="992"/>
      <c r="D46" s="992"/>
      <c r="E46" s="992"/>
      <c r="F46" s="992"/>
      <c r="G46" s="992"/>
      <c r="H46" s="993"/>
      <c r="I46" s="993"/>
      <c r="J46" s="993"/>
      <c r="K46" s="993"/>
      <c r="L46" s="993"/>
      <c r="M46" s="993"/>
      <c r="N46" s="993"/>
      <c r="O46" s="993"/>
      <c r="P46" s="993"/>
      <c r="Q46" s="993"/>
      <c r="R46" s="993"/>
      <c r="S46" s="993"/>
      <c r="T46" s="993"/>
      <c r="U46" s="993"/>
      <c r="V46" s="993"/>
      <c r="W46" s="940" t="str">
        <f>'TELA 3'!T11</f>
        <v>-</v>
      </c>
      <c r="X46" s="940"/>
      <c r="Y46" s="940"/>
      <c r="Z46" s="940"/>
      <c r="AA46" s="940"/>
      <c r="AB46" s="1007" t="str">
        <f>IF('TELA 3'!Y11="","",'TELA 3'!Y11)</f>
        <v/>
      </c>
      <c r="AC46" s="1007"/>
      <c r="AD46" s="1007"/>
      <c r="AE46" s="1007"/>
      <c r="AF46" s="1007"/>
      <c r="AG46" s="940" t="str">
        <f>'TELA 3'!AC11</f>
        <v>-</v>
      </c>
      <c r="AH46" s="940"/>
      <c r="AI46" s="940"/>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c r="B47" s="263"/>
      <c r="C47" s="992" t="str">
        <f>IF('TELA 3'!C12="","",'TELA 3'!C12)</f>
        <v/>
      </c>
      <c r="D47" s="992"/>
      <c r="E47" s="992"/>
      <c r="F47" s="992"/>
      <c r="G47" s="992"/>
      <c r="H47" s="993"/>
      <c r="I47" s="993"/>
      <c r="J47" s="993"/>
      <c r="K47" s="993"/>
      <c r="L47" s="993"/>
      <c r="M47" s="993"/>
      <c r="N47" s="993"/>
      <c r="O47" s="993"/>
      <c r="P47" s="993"/>
      <c r="Q47" s="993"/>
      <c r="R47" s="993"/>
      <c r="S47" s="993"/>
      <c r="T47" s="993"/>
      <c r="U47" s="993"/>
      <c r="V47" s="993"/>
      <c r="W47" s="940" t="str">
        <f>'TELA 3'!T12</f>
        <v>-</v>
      </c>
      <c r="X47" s="940"/>
      <c r="Y47" s="940"/>
      <c r="Z47" s="940"/>
      <c r="AA47" s="940"/>
      <c r="AB47" s="1007" t="str">
        <f>IF('TELA 3'!Y12="","",'TELA 3'!Y12)</f>
        <v/>
      </c>
      <c r="AC47" s="1007"/>
      <c r="AD47" s="1007"/>
      <c r="AE47" s="1007"/>
      <c r="AF47" s="1007"/>
      <c r="AG47" s="940" t="str">
        <f>'TELA 3'!AC12</f>
        <v>-</v>
      </c>
      <c r="AH47" s="940"/>
      <c r="AI47" s="940"/>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c r="B48" s="263"/>
      <c r="C48" s="992"/>
      <c r="D48" s="992"/>
      <c r="E48" s="992"/>
      <c r="F48" s="992"/>
      <c r="G48" s="992"/>
      <c r="H48" s="993"/>
      <c r="I48" s="993"/>
      <c r="J48" s="993"/>
      <c r="K48" s="993"/>
      <c r="L48" s="993"/>
      <c r="M48" s="993"/>
      <c r="N48" s="993"/>
      <c r="O48" s="993"/>
      <c r="P48" s="993"/>
      <c r="Q48" s="993"/>
      <c r="R48" s="993"/>
      <c r="S48" s="993"/>
      <c r="T48" s="993"/>
      <c r="U48" s="993"/>
      <c r="V48" s="993"/>
      <c r="W48" s="940" t="str">
        <f>'TELA 3'!T13</f>
        <v>-</v>
      </c>
      <c r="X48" s="940"/>
      <c r="Y48" s="940"/>
      <c r="Z48" s="940"/>
      <c r="AA48" s="940"/>
      <c r="AB48" s="1007" t="str">
        <f>IF('TELA 3'!Y13="","",'TELA 3'!Y13)</f>
        <v/>
      </c>
      <c r="AC48" s="1007"/>
      <c r="AD48" s="1007"/>
      <c r="AE48" s="1007"/>
      <c r="AF48" s="1007"/>
      <c r="AG48" s="940" t="str">
        <f>'TELA 3'!AC13</f>
        <v>-</v>
      </c>
      <c r="AH48" s="940"/>
      <c r="AI48" s="940"/>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c r="B49" s="263"/>
      <c r="C49" s="992" t="str">
        <f>IF('TELA 3'!C14="","",'TELA 3'!C14)</f>
        <v/>
      </c>
      <c r="D49" s="992"/>
      <c r="E49" s="992"/>
      <c r="F49" s="992"/>
      <c r="G49" s="992"/>
      <c r="H49" s="993"/>
      <c r="I49" s="993"/>
      <c r="J49" s="993"/>
      <c r="K49" s="993"/>
      <c r="L49" s="993"/>
      <c r="M49" s="993"/>
      <c r="N49" s="993"/>
      <c r="O49" s="993"/>
      <c r="P49" s="993"/>
      <c r="Q49" s="993"/>
      <c r="R49" s="993"/>
      <c r="S49" s="993"/>
      <c r="T49" s="993"/>
      <c r="U49" s="993"/>
      <c r="V49" s="993"/>
      <c r="W49" s="940" t="str">
        <f>'TELA 3'!T14</f>
        <v>-</v>
      </c>
      <c r="X49" s="940"/>
      <c r="Y49" s="940"/>
      <c r="Z49" s="940"/>
      <c r="AA49" s="940"/>
      <c r="AB49" s="1007" t="str">
        <f>IF('TELA 3'!Y14="","",'TELA 3'!Y14)</f>
        <v/>
      </c>
      <c r="AC49" s="1007"/>
      <c r="AD49" s="1007"/>
      <c r="AE49" s="1007"/>
      <c r="AF49" s="1007"/>
      <c r="AG49" s="940" t="str">
        <f>'TELA 3'!AC14</f>
        <v>-</v>
      </c>
      <c r="AH49" s="940"/>
      <c r="AI49" s="940"/>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c r="B50" s="263"/>
      <c r="C50" s="992"/>
      <c r="D50" s="992"/>
      <c r="E50" s="992"/>
      <c r="F50" s="992"/>
      <c r="G50" s="992"/>
      <c r="H50" s="993"/>
      <c r="I50" s="993"/>
      <c r="J50" s="993"/>
      <c r="K50" s="993"/>
      <c r="L50" s="993"/>
      <c r="M50" s="993"/>
      <c r="N50" s="993"/>
      <c r="O50" s="993"/>
      <c r="P50" s="993"/>
      <c r="Q50" s="993"/>
      <c r="R50" s="993"/>
      <c r="S50" s="993"/>
      <c r="T50" s="993"/>
      <c r="U50" s="993"/>
      <c r="V50" s="993"/>
      <c r="W50" s="940" t="str">
        <f>'TELA 3'!T15</f>
        <v>-</v>
      </c>
      <c r="X50" s="940"/>
      <c r="Y50" s="940"/>
      <c r="Z50" s="940"/>
      <c r="AA50" s="940"/>
      <c r="AB50" s="1007" t="str">
        <f>IF('TELA 3'!Y15="","",'TELA 3'!Y15)</f>
        <v/>
      </c>
      <c r="AC50" s="1007"/>
      <c r="AD50" s="1007"/>
      <c r="AE50" s="1007"/>
      <c r="AF50" s="1007"/>
      <c r="AG50" s="940" t="str">
        <f>'TELA 3'!AC15</f>
        <v>-</v>
      </c>
      <c r="AH50" s="940"/>
      <c r="AI50" s="940"/>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c r="B51" s="263"/>
      <c r="C51" s="992" t="str">
        <f>IF('TELA 3'!C16="","",'TELA 3'!C16)</f>
        <v/>
      </c>
      <c r="D51" s="992"/>
      <c r="E51" s="992"/>
      <c r="F51" s="992"/>
      <c r="G51" s="992"/>
      <c r="H51" s="993"/>
      <c r="I51" s="993"/>
      <c r="J51" s="993"/>
      <c r="K51" s="993"/>
      <c r="L51" s="993"/>
      <c r="M51" s="993"/>
      <c r="N51" s="993"/>
      <c r="O51" s="993"/>
      <c r="P51" s="993"/>
      <c r="Q51" s="993"/>
      <c r="R51" s="993"/>
      <c r="S51" s="993"/>
      <c r="T51" s="993"/>
      <c r="U51" s="993"/>
      <c r="V51" s="993"/>
      <c r="W51" s="940" t="str">
        <f>'TELA 3'!T16</f>
        <v>-</v>
      </c>
      <c r="X51" s="940"/>
      <c r="Y51" s="940"/>
      <c r="Z51" s="940"/>
      <c r="AA51" s="940"/>
      <c r="AB51" s="1007" t="str">
        <f>IF('TELA 3'!Y16="","",'TELA 3'!Y16)</f>
        <v/>
      </c>
      <c r="AC51" s="1007"/>
      <c r="AD51" s="1007"/>
      <c r="AE51" s="1007"/>
      <c r="AF51" s="1007"/>
      <c r="AG51" s="940" t="str">
        <f>'TELA 3'!AC16</f>
        <v>-</v>
      </c>
      <c r="AH51" s="940"/>
      <c r="AI51" s="940"/>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c r="B52" s="263"/>
      <c r="C52" s="992"/>
      <c r="D52" s="992"/>
      <c r="E52" s="992"/>
      <c r="F52" s="992"/>
      <c r="G52" s="992"/>
      <c r="H52" s="993"/>
      <c r="I52" s="993"/>
      <c r="J52" s="993"/>
      <c r="K52" s="993"/>
      <c r="L52" s="993"/>
      <c r="M52" s="993"/>
      <c r="N52" s="993"/>
      <c r="O52" s="993"/>
      <c r="P52" s="993"/>
      <c r="Q52" s="993"/>
      <c r="R52" s="993"/>
      <c r="S52" s="993"/>
      <c r="T52" s="993"/>
      <c r="U52" s="993"/>
      <c r="V52" s="993"/>
      <c r="W52" s="940" t="str">
        <f>'TELA 3'!T17</f>
        <v>-</v>
      </c>
      <c r="X52" s="940"/>
      <c r="Y52" s="940"/>
      <c r="Z52" s="940"/>
      <c r="AA52" s="940"/>
      <c r="AB52" s="1007" t="str">
        <f>IF('TELA 3'!Y17="","",'TELA 3'!Y17)</f>
        <v/>
      </c>
      <c r="AC52" s="1007"/>
      <c r="AD52" s="1007"/>
      <c r="AE52" s="1007"/>
      <c r="AF52" s="1007"/>
      <c r="AG52" s="940" t="str">
        <f>'TELA 3'!AC17</f>
        <v>-</v>
      </c>
      <c r="AH52" s="940"/>
      <c r="AI52" s="940"/>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7"/>
      <c r="AE53" s="265"/>
      <c r="AF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c r="B54" s="263"/>
      <c r="C54" s="412" t="s">
        <v>2144</v>
      </c>
      <c r="D54" s="265"/>
      <c r="E54" s="265"/>
      <c r="F54" s="265"/>
      <c r="G54" s="265"/>
      <c r="H54" s="266"/>
      <c r="I54" s="266"/>
      <c r="J54" s="266"/>
      <c r="K54" s="266"/>
      <c r="L54" s="266"/>
      <c r="M54" s="266"/>
      <c r="N54" s="266"/>
      <c r="O54" s="266"/>
      <c r="P54" s="266"/>
      <c r="Q54" s="266"/>
      <c r="R54" s="266"/>
      <c r="S54" s="266"/>
      <c r="T54" s="266"/>
      <c r="U54" s="266"/>
      <c r="V54" s="265"/>
      <c r="W54" s="438"/>
      <c r="X54" s="247" t="s">
        <v>196</v>
      </c>
      <c r="Y54" s="247"/>
      <c r="Z54" s="438"/>
      <c r="AA54" s="1018" t="s">
        <v>2267</v>
      </c>
      <c r="AB54" s="1019"/>
      <c r="AC54" s="1019"/>
      <c r="AD54" s="1019"/>
      <c r="AE54" s="1019"/>
      <c r="AF54" s="1019"/>
      <c r="AG54" s="1019"/>
      <c r="AH54" s="1019"/>
      <c r="AI54" s="1019"/>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c r="B56" s="263"/>
      <c r="C56" s="1037" t="s">
        <v>1746</v>
      </c>
      <c r="D56" s="1037"/>
      <c r="E56" s="1037"/>
      <c r="F56" s="1037"/>
      <c r="G56" s="1037"/>
      <c r="H56" s="1037"/>
      <c r="I56" s="1037"/>
      <c r="J56" s="1037"/>
      <c r="K56" s="1037"/>
      <c r="L56" s="1037"/>
      <c r="M56" s="1037"/>
      <c r="N56" s="1037"/>
      <c r="O56" s="1037"/>
      <c r="P56" s="1037"/>
      <c r="Q56" s="1037"/>
      <c r="R56" s="1037"/>
      <c r="S56" s="1037"/>
      <c r="T56" s="1037"/>
      <c r="U56" s="1037"/>
      <c r="V56" s="1038" t="str">
        <f>'TELA 3'!N19</f>
        <v/>
      </c>
      <c r="W56" s="1039"/>
      <c r="X56" s="1039"/>
      <c r="Y56" s="1039"/>
      <c r="Z56" s="1039"/>
      <c r="AA56" s="1039"/>
      <c r="AB56" s="1039"/>
      <c r="AC56" s="1039"/>
      <c r="AD56" s="1039"/>
      <c r="AE56" s="1039"/>
      <c r="AF56" s="1039"/>
      <c r="AG56" s="1039"/>
      <c r="AH56" s="1039"/>
      <c r="AI56" s="1040"/>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5.0999999999999996" customHeight="1" thickBot="1">
      <c r="B57" s="268"/>
      <c r="C57" s="269"/>
      <c r="D57" s="269"/>
      <c r="E57" s="269"/>
      <c r="F57" s="269"/>
      <c r="G57" s="269"/>
      <c r="H57" s="269"/>
      <c r="I57" s="269"/>
      <c r="J57" s="269"/>
      <c r="K57" s="269"/>
      <c r="L57" s="269"/>
      <c r="M57" s="269"/>
      <c r="N57" s="269"/>
      <c r="O57" s="269"/>
      <c r="P57" s="269"/>
      <c r="Q57" s="269"/>
      <c r="R57" s="269"/>
      <c r="S57" s="269"/>
      <c r="T57" s="269"/>
      <c r="U57" s="269"/>
      <c r="V57" s="270"/>
      <c r="W57" s="270"/>
      <c r="X57" s="270"/>
      <c r="Y57" s="270"/>
      <c r="Z57" s="270"/>
      <c r="AA57" s="270"/>
      <c r="AB57" s="270"/>
      <c r="AC57" s="270"/>
      <c r="AD57" s="270"/>
      <c r="AE57" s="270"/>
      <c r="AF57" s="270"/>
      <c r="AG57" s="270"/>
      <c r="AH57" s="270"/>
      <c r="AI57" s="270"/>
      <c r="AJ57" s="271"/>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c r="B58" s="263"/>
      <c r="C58" s="896" t="s">
        <v>2277</v>
      </c>
      <c r="D58" s="896"/>
      <c r="E58" s="896"/>
      <c r="F58" s="896"/>
      <c r="G58" s="896"/>
      <c r="H58" s="896"/>
      <c r="I58" s="896"/>
      <c r="J58" s="896"/>
      <c r="K58" s="896"/>
      <c r="L58" s="896"/>
      <c r="M58" s="896"/>
      <c r="N58" s="896"/>
      <c r="O58" s="896"/>
      <c r="P58" s="896"/>
      <c r="Q58" s="896"/>
      <c r="R58" s="896"/>
      <c r="S58" s="896"/>
      <c r="T58" s="896"/>
      <c r="U58" s="896"/>
      <c r="V58" s="896"/>
      <c r="W58" s="896"/>
      <c r="X58" s="896"/>
      <c r="Y58" s="896"/>
      <c r="Z58" s="896"/>
      <c r="AA58" s="896"/>
      <c r="AB58" s="896"/>
      <c r="AC58" s="896"/>
      <c r="AD58" s="896"/>
      <c r="AE58" s="896"/>
      <c r="AF58" s="896"/>
      <c r="AG58" s="896"/>
      <c r="AH58" s="896"/>
      <c r="AI58" s="896"/>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c r="B59" s="263"/>
      <c r="C59" s="900" t="s">
        <v>2205</v>
      </c>
      <c r="D59" s="900"/>
      <c r="E59" s="900"/>
      <c r="F59" s="900"/>
      <c r="G59" s="900"/>
      <c r="H59" s="900"/>
      <c r="I59" s="900"/>
      <c r="J59" s="898"/>
      <c r="K59" s="898"/>
      <c r="L59" s="898"/>
      <c r="M59" s="898"/>
      <c r="N59" s="898"/>
      <c r="O59" s="898"/>
      <c r="P59" s="898"/>
      <c r="Q59" s="898"/>
      <c r="R59" s="898"/>
      <c r="S59" s="898"/>
      <c r="T59" s="898"/>
      <c r="U59" s="898"/>
      <c r="V59" s="898"/>
      <c r="W59" s="898"/>
      <c r="X59" s="898"/>
      <c r="Y59" s="898"/>
      <c r="Z59" s="898"/>
      <c r="AA59" s="898"/>
      <c r="AB59" s="898"/>
      <c r="AC59" s="898"/>
      <c r="AD59" s="898"/>
      <c r="AE59" s="898"/>
      <c r="AF59" s="898"/>
      <c r="AG59" s="898"/>
      <c r="AH59" s="898"/>
      <c r="AI59" s="898"/>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c r="B60" s="263"/>
      <c r="C60" s="900" t="s">
        <v>2220</v>
      </c>
      <c r="D60" s="900"/>
      <c r="E60" s="900"/>
      <c r="F60" s="900"/>
      <c r="G60" s="900"/>
      <c r="H60" s="900"/>
      <c r="I60" s="900"/>
      <c r="J60" s="900"/>
      <c r="K60" s="900"/>
      <c r="L60" s="900"/>
      <c r="M60" s="900"/>
      <c r="N60" s="900"/>
      <c r="O60" s="901"/>
      <c r="P60" s="901"/>
      <c r="Q60" s="901"/>
      <c r="R60" s="901"/>
      <c r="S60" s="901"/>
      <c r="T60" s="901"/>
      <c r="U60" s="901"/>
      <c r="V60" s="901"/>
      <c r="W60" s="901"/>
      <c r="X60" s="901"/>
      <c r="Y60" s="901"/>
      <c r="Z60" s="901"/>
      <c r="AA60" s="901"/>
      <c r="AB60" s="901"/>
      <c r="AC60" s="901"/>
      <c r="AD60" s="901"/>
      <c r="AE60" s="901"/>
      <c r="AF60" s="901"/>
      <c r="AG60" s="901"/>
      <c r="AH60" s="901"/>
      <c r="AI60" s="901"/>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c r="B61" s="263"/>
      <c r="C61" s="895"/>
      <c r="D61" s="895"/>
      <c r="E61" s="895"/>
      <c r="F61" s="895"/>
      <c r="G61" s="895"/>
      <c r="H61" s="895"/>
      <c r="I61" s="895"/>
      <c r="J61" s="895"/>
      <c r="K61" s="895"/>
      <c r="L61" s="895"/>
      <c r="M61" s="895"/>
      <c r="N61" s="895"/>
      <c r="O61" s="895"/>
      <c r="P61" s="895"/>
      <c r="Q61" s="895"/>
      <c r="R61" s="895"/>
      <c r="S61" s="895"/>
      <c r="T61" s="895"/>
      <c r="U61" s="895"/>
      <c r="V61" s="895"/>
      <c r="W61" s="895"/>
      <c r="X61" s="895"/>
      <c r="Y61" s="895"/>
      <c r="Z61" s="895"/>
      <c r="AA61" s="895"/>
      <c r="AB61" s="895"/>
      <c r="AC61" s="895"/>
      <c r="AD61" s="895"/>
      <c r="AE61" s="895"/>
      <c r="AF61" s="895"/>
      <c r="AG61" s="895"/>
      <c r="AH61" s="895"/>
      <c r="AI61" s="895"/>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c r="B62" s="263"/>
      <c r="C62" s="160" t="s">
        <v>2207</v>
      </c>
      <c r="D62" s="160"/>
      <c r="E62" s="160"/>
      <c r="F62" s="160"/>
      <c r="G62" s="160"/>
      <c r="H62" s="160"/>
      <c r="I62" s="257"/>
      <c r="J62" s="257"/>
      <c r="K62" s="257"/>
      <c r="L62" s="257"/>
      <c r="M62" s="257"/>
      <c r="N62" s="257"/>
      <c r="O62" s="257"/>
      <c r="P62" s="257"/>
      <c r="Q62" s="257"/>
      <c r="R62" s="257"/>
      <c r="S62" s="462"/>
      <c r="T62" s="247" t="s">
        <v>196</v>
      </c>
      <c r="U62" s="247"/>
      <c r="V62" s="462"/>
      <c r="W62" s="247" t="s">
        <v>197</v>
      </c>
      <c r="X62" s="128"/>
      <c r="Y62" s="128"/>
      <c r="Z62" s="128"/>
      <c r="AA62" s="128"/>
      <c r="AB62" s="128"/>
      <c r="AC62" s="128"/>
      <c r="AD62" s="128"/>
      <c r="AE62" s="128"/>
      <c r="AF62" s="128"/>
      <c r="AG62" s="128"/>
      <c r="AH62" s="128"/>
      <c r="AI62" s="265"/>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c r="B63" s="263"/>
      <c r="C63" s="160" t="s">
        <v>2212</v>
      </c>
      <c r="D63" s="160"/>
      <c r="E63" s="160"/>
      <c r="F63" s="160"/>
      <c r="G63" s="160"/>
      <c r="H63" s="160"/>
      <c r="I63" s="257"/>
      <c r="J63" s="257"/>
      <c r="K63" s="257"/>
      <c r="L63" s="257"/>
      <c r="M63" s="257"/>
      <c r="N63" s="257"/>
      <c r="O63" s="257"/>
      <c r="P63" s="257"/>
      <c r="Q63" s="257"/>
      <c r="R63" s="257"/>
      <c r="S63" s="127"/>
      <c r="T63" s="127"/>
      <c r="U63" s="127"/>
      <c r="V63" s="128"/>
      <c r="W63" s="128"/>
      <c r="X63" s="128"/>
      <c r="Y63" s="128"/>
      <c r="Z63" s="128"/>
      <c r="AA63" s="128"/>
      <c r="AB63" s="128"/>
      <c r="AC63" s="128"/>
      <c r="AD63" s="128"/>
      <c r="AE63" s="128"/>
      <c r="AF63" s="128"/>
      <c r="AG63" s="265"/>
      <c r="AH63" s="265"/>
      <c r="AI63" s="265"/>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c r="B64" s="263"/>
      <c r="C64" s="160" t="s">
        <v>2211</v>
      </c>
      <c r="D64" s="160"/>
      <c r="E64" s="160"/>
      <c r="F64" s="160"/>
      <c r="G64" s="458" t="s">
        <v>2195</v>
      </c>
      <c r="H64" s="160"/>
      <c r="I64" s="257"/>
      <c r="J64" s="257"/>
      <c r="K64" s="257"/>
      <c r="L64" s="257"/>
      <c r="M64" s="924"/>
      <c r="N64" s="924"/>
      <c r="O64" s="924"/>
      <c r="P64" s="924"/>
      <c r="Q64" s="924"/>
      <c r="R64" s="924"/>
      <c r="S64" s="127"/>
      <c r="T64" s="458" t="s">
        <v>2196</v>
      </c>
      <c r="U64" s="160"/>
      <c r="V64" s="257"/>
      <c r="W64" s="257"/>
      <c r="X64" s="257"/>
      <c r="Y64" s="257"/>
      <c r="Z64" s="457"/>
      <c r="AA64" s="924"/>
      <c r="AB64" s="924"/>
      <c r="AC64" s="924"/>
      <c r="AD64" s="924"/>
      <c r="AE64" s="924"/>
      <c r="AF64" s="924"/>
      <c r="AG64" s="924"/>
      <c r="AH64" s="924"/>
      <c r="AI64" s="924"/>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15" customHeight="1">
      <c r="B65" s="263"/>
      <c r="C65" s="160" t="s">
        <v>2388</v>
      </c>
      <c r="D65" s="160"/>
      <c r="E65" s="160"/>
      <c r="F65" s="160"/>
      <c r="G65" s="160"/>
      <c r="H65" s="160"/>
      <c r="I65" s="257"/>
      <c r="J65" s="257"/>
      <c r="K65" s="257"/>
      <c r="L65" s="257"/>
      <c r="M65" s="257"/>
      <c r="N65" s="257"/>
      <c r="O65" s="257"/>
      <c r="P65" s="257"/>
      <c r="Q65" s="257"/>
      <c r="R65" s="257"/>
      <c r="S65" s="127"/>
      <c r="T65" s="127"/>
      <c r="U65" s="127"/>
      <c r="V65" s="144"/>
      <c r="W65" s="247"/>
      <c r="X65" s="247"/>
      <c r="Y65" s="144"/>
      <c r="Z65" s="247"/>
      <c r="AA65" s="128"/>
      <c r="AB65" s="440"/>
      <c r="AC65" s="247" t="s">
        <v>196</v>
      </c>
      <c r="AD65" s="247"/>
      <c r="AE65" s="440"/>
      <c r="AF65" s="247" t="s">
        <v>197</v>
      </c>
      <c r="AG65" s="265"/>
      <c r="AH65" s="265"/>
      <c r="AI65" s="265"/>
      <c r="AJ65" s="264"/>
      <c r="AP65" s="248"/>
      <c r="AT65" s="248"/>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24.75" customHeight="1">
      <c r="B66" s="263"/>
      <c r="C66" s="990" t="s">
        <v>1916</v>
      </c>
      <c r="D66" s="990"/>
      <c r="E66" s="990"/>
      <c r="F66" s="990"/>
      <c r="G66" s="990"/>
      <c r="H66" s="990"/>
      <c r="I66" s="990"/>
      <c r="J66" s="990"/>
      <c r="K66" s="990"/>
      <c r="L66" s="990"/>
      <c r="M66" s="990"/>
      <c r="N66" s="990"/>
      <c r="O66" s="990"/>
      <c r="P66" s="990"/>
      <c r="Q66" s="990"/>
      <c r="R66" s="990"/>
      <c r="S66" s="990"/>
      <c r="T66" s="990"/>
      <c r="U66" s="990"/>
      <c r="V66" s="990"/>
      <c r="W66" s="990"/>
      <c r="X66" s="990"/>
      <c r="Y66" s="990"/>
      <c r="Z66" s="990"/>
      <c r="AA66" s="990"/>
      <c r="AB66" s="990"/>
      <c r="AC66" s="990"/>
      <c r="AD66" s="990"/>
      <c r="AE66" s="990"/>
      <c r="AF66" s="990"/>
      <c r="AG66" s="990"/>
      <c r="AH66" s="990"/>
      <c r="AI66" s="990"/>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ht="5.0999999999999996" customHeight="1">
      <c r="B67" s="263"/>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264"/>
      <c r="AP67" s="248"/>
      <c r="AT67" s="248"/>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row>
    <row r="68" spans="2:71" s="240" customFormat="1">
      <c r="B68" s="263"/>
      <c r="C68" s="952" t="s">
        <v>2210</v>
      </c>
      <c r="D68" s="952"/>
      <c r="E68" s="952"/>
      <c r="F68" s="952"/>
      <c r="G68" s="952"/>
      <c r="H68" s="952"/>
      <c r="I68" s="952"/>
      <c r="J68" s="952"/>
      <c r="K68" s="952"/>
      <c r="L68" s="952"/>
      <c r="M68" s="952"/>
      <c r="N68" s="952"/>
      <c r="O68" s="952"/>
      <c r="P68" s="952"/>
      <c r="Q68" s="952"/>
      <c r="R68" s="952"/>
      <c r="S68" s="952"/>
      <c r="T68" s="952"/>
      <c r="U68" s="952"/>
      <c r="V68" s="952"/>
      <c r="W68" s="952"/>
      <c r="X68" s="952"/>
      <c r="Y68" s="952"/>
      <c r="Z68" s="952"/>
      <c r="AA68" s="952"/>
      <c r="AB68" s="952"/>
      <c r="AC68" s="952"/>
      <c r="AD68" s="952"/>
      <c r="AE68" s="952"/>
      <c r="AF68" s="952"/>
      <c r="AG68" s="952"/>
      <c r="AH68" s="952"/>
      <c r="AI68" s="952"/>
      <c r="AJ68" s="264"/>
      <c r="AP68" s="248"/>
      <c r="AT68" s="248"/>
      <c r="AU68" s="23"/>
      <c r="AV68" s="23"/>
      <c r="AW68" s="23"/>
      <c r="AX68" s="23"/>
      <c r="AY68" s="23"/>
      <c r="AZ68" s="23"/>
      <c r="BA68" s="23"/>
      <c r="BB68" s="23"/>
      <c r="BC68" s="23"/>
    </row>
    <row r="69" spans="2:71" s="240" customFormat="1" ht="15" customHeight="1">
      <c r="B69" s="263"/>
      <c r="C69" s="1057" t="s">
        <v>1150</v>
      </c>
      <c r="D69" s="1058"/>
      <c r="E69" s="1058"/>
      <c r="F69" s="1058"/>
      <c r="G69" s="1058"/>
      <c r="H69" s="1058"/>
      <c r="I69" s="1059"/>
      <c r="J69" s="1054" t="s">
        <v>1169</v>
      </c>
      <c r="K69" s="1055"/>
      <c r="L69" s="1055"/>
      <c r="M69" s="1055"/>
      <c r="N69" s="1055"/>
      <c r="O69" s="1056"/>
      <c r="P69" s="1054" t="s">
        <v>1151</v>
      </c>
      <c r="Q69" s="1055"/>
      <c r="R69" s="1055"/>
      <c r="S69" s="1055"/>
      <c r="T69" s="1055"/>
      <c r="U69" s="1055"/>
      <c r="V69" s="1055"/>
      <c r="W69" s="1055"/>
      <c r="X69" s="1056"/>
      <c r="Y69" s="1054" t="s">
        <v>1152</v>
      </c>
      <c r="Z69" s="1055"/>
      <c r="AA69" s="1055"/>
      <c r="AB69" s="1055"/>
      <c r="AC69" s="1055"/>
      <c r="AD69" s="1056"/>
      <c r="AE69" s="1047" t="s">
        <v>1153</v>
      </c>
      <c r="AF69" s="1048"/>
      <c r="AG69" s="1048"/>
      <c r="AH69" s="1048"/>
      <c r="AI69" s="1049"/>
      <c r="AJ69" s="264"/>
      <c r="AP69" s="248"/>
      <c r="AT69" s="248"/>
      <c r="AV69" s="23"/>
      <c r="AW69" s="23"/>
      <c r="AX69" s="23"/>
      <c r="AY69" s="23"/>
      <c r="AZ69" s="23"/>
      <c r="BA69" s="23"/>
      <c r="BB69" s="23"/>
      <c r="BC69" s="23"/>
    </row>
    <row r="70" spans="2:71" s="240" customFormat="1" ht="15" customHeight="1">
      <c r="B70" s="263"/>
      <c r="C70" s="1041"/>
      <c r="D70" s="1042"/>
      <c r="E70" s="1042"/>
      <c r="F70" s="1042"/>
      <c r="G70" s="1042"/>
      <c r="H70" s="1042"/>
      <c r="I70" s="1043"/>
      <c r="J70" s="1041"/>
      <c r="K70" s="1042"/>
      <c r="L70" s="1042"/>
      <c r="M70" s="1042"/>
      <c r="N70" s="1042"/>
      <c r="O70" s="1043"/>
      <c r="P70" s="1041"/>
      <c r="Q70" s="1042"/>
      <c r="R70" s="1042"/>
      <c r="S70" s="1042"/>
      <c r="T70" s="1042"/>
      <c r="U70" s="1042"/>
      <c r="V70" s="1042"/>
      <c r="W70" s="1042"/>
      <c r="X70" s="1043"/>
      <c r="Y70" s="1041"/>
      <c r="Z70" s="1042"/>
      <c r="AA70" s="1042"/>
      <c r="AB70" s="1042"/>
      <c r="AC70" s="1042"/>
      <c r="AD70" s="1043"/>
      <c r="AE70" s="1044"/>
      <c r="AF70" s="1045"/>
      <c r="AG70" s="1045"/>
      <c r="AH70" s="1045"/>
      <c r="AI70" s="1046"/>
      <c r="AJ70" s="264"/>
      <c r="AP70" s="248"/>
      <c r="AT70" s="248"/>
      <c r="AV70" s="23"/>
      <c r="AW70" s="23"/>
      <c r="AX70" s="23"/>
      <c r="AY70" s="23"/>
      <c r="AZ70" s="23"/>
      <c r="BA70" s="23"/>
      <c r="BB70" s="23"/>
      <c r="BC70" s="23"/>
    </row>
    <row r="71" spans="2:71" s="240" customFormat="1" ht="15" customHeight="1">
      <c r="B71" s="263"/>
      <c r="C71" s="1041"/>
      <c r="D71" s="1042"/>
      <c r="E71" s="1042"/>
      <c r="F71" s="1042"/>
      <c r="G71" s="1042"/>
      <c r="H71" s="1042"/>
      <c r="I71" s="1043"/>
      <c r="J71" s="1041"/>
      <c r="K71" s="1042"/>
      <c r="L71" s="1042"/>
      <c r="M71" s="1042"/>
      <c r="N71" s="1042"/>
      <c r="O71" s="1043"/>
      <c r="P71" s="1041"/>
      <c r="Q71" s="1042"/>
      <c r="R71" s="1042"/>
      <c r="S71" s="1042"/>
      <c r="T71" s="1042"/>
      <c r="U71" s="1042"/>
      <c r="V71" s="1042"/>
      <c r="W71" s="1042"/>
      <c r="X71" s="1043"/>
      <c r="Y71" s="1041"/>
      <c r="Z71" s="1042"/>
      <c r="AA71" s="1042"/>
      <c r="AB71" s="1042"/>
      <c r="AC71" s="1042"/>
      <c r="AD71" s="1043"/>
      <c r="AE71" s="1044"/>
      <c r="AF71" s="1045"/>
      <c r="AG71" s="1045"/>
      <c r="AH71" s="1045"/>
      <c r="AI71" s="1046"/>
      <c r="AJ71" s="264"/>
      <c r="AP71" s="248"/>
      <c r="AT71" s="248"/>
      <c r="AV71" s="23"/>
      <c r="AW71" s="23"/>
      <c r="AX71" s="23"/>
      <c r="AY71" s="23"/>
      <c r="AZ71" s="23"/>
      <c r="BA71" s="23"/>
      <c r="BB71" s="23"/>
      <c r="BC71" s="23"/>
    </row>
    <row r="72" spans="2:71" s="240" customFormat="1" ht="15" customHeight="1">
      <c r="B72" s="263"/>
      <c r="C72" s="1041"/>
      <c r="D72" s="1042"/>
      <c r="E72" s="1042"/>
      <c r="F72" s="1042"/>
      <c r="G72" s="1042"/>
      <c r="H72" s="1042"/>
      <c r="I72" s="1043"/>
      <c r="J72" s="1041"/>
      <c r="K72" s="1042"/>
      <c r="L72" s="1042"/>
      <c r="M72" s="1042"/>
      <c r="N72" s="1042"/>
      <c r="O72" s="1043"/>
      <c r="P72" s="1041"/>
      <c r="Q72" s="1042"/>
      <c r="R72" s="1042"/>
      <c r="S72" s="1042"/>
      <c r="T72" s="1042"/>
      <c r="U72" s="1042"/>
      <c r="V72" s="1042"/>
      <c r="W72" s="1042"/>
      <c r="X72" s="1043"/>
      <c r="Y72" s="1041"/>
      <c r="Z72" s="1042"/>
      <c r="AA72" s="1042"/>
      <c r="AB72" s="1042"/>
      <c r="AC72" s="1042"/>
      <c r="AD72" s="1043"/>
      <c r="AE72" s="1044"/>
      <c r="AF72" s="1045"/>
      <c r="AG72" s="1045"/>
      <c r="AH72" s="1045"/>
      <c r="AI72" s="1046"/>
      <c r="AJ72" s="264"/>
      <c r="AP72" s="248"/>
      <c r="AT72" s="248"/>
      <c r="AV72" s="23"/>
      <c r="AW72" s="23"/>
      <c r="AX72" s="23"/>
      <c r="AY72" s="23"/>
      <c r="AZ72" s="23"/>
      <c r="BA72" s="23"/>
      <c r="BB72" s="23"/>
      <c r="BC72" s="23"/>
    </row>
    <row r="73" spans="2:71" s="240" customFormat="1" ht="15" customHeight="1">
      <c r="B73" s="263"/>
      <c r="C73" s="1041"/>
      <c r="D73" s="1042"/>
      <c r="E73" s="1042"/>
      <c r="F73" s="1042"/>
      <c r="G73" s="1042"/>
      <c r="H73" s="1042"/>
      <c r="I73" s="1043"/>
      <c r="J73" s="1041"/>
      <c r="K73" s="1042"/>
      <c r="L73" s="1042"/>
      <c r="M73" s="1042"/>
      <c r="N73" s="1042"/>
      <c r="O73" s="1043"/>
      <c r="P73" s="1041"/>
      <c r="Q73" s="1042"/>
      <c r="R73" s="1042"/>
      <c r="S73" s="1042"/>
      <c r="T73" s="1042"/>
      <c r="U73" s="1042"/>
      <c r="V73" s="1042"/>
      <c r="W73" s="1042"/>
      <c r="X73" s="1043"/>
      <c r="Y73" s="1041"/>
      <c r="Z73" s="1042"/>
      <c r="AA73" s="1042"/>
      <c r="AB73" s="1042"/>
      <c r="AC73" s="1042"/>
      <c r="AD73" s="1043"/>
      <c r="AE73" s="1044"/>
      <c r="AF73" s="1045"/>
      <c r="AG73" s="1045"/>
      <c r="AH73" s="1045"/>
      <c r="AI73" s="1046"/>
      <c r="AJ73" s="264"/>
      <c r="AP73" s="248"/>
      <c r="AT73" s="248"/>
      <c r="AV73" s="23"/>
      <c r="AW73" s="23"/>
      <c r="AX73" s="23"/>
      <c r="AY73" s="23"/>
      <c r="AZ73" s="23"/>
      <c r="BA73" s="23"/>
      <c r="BB73" s="23"/>
      <c r="BC73" s="23"/>
    </row>
    <row r="74" spans="2:71" s="240" customFormat="1" ht="15" customHeight="1">
      <c r="B74" s="263"/>
      <c r="C74" s="1041"/>
      <c r="D74" s="1042"/>
      <c r="E74" s="1042"/>
      <c r="F74" s="1042"/>
      <c r="G74" s="1042"/>
      <c r="H74" s="1042"/>
      <c r="I74" s="1043"/>
      <c r="J74" s="1041"/>
      <c r="K74" s="1042"/>
      <c r="L74" s="1042"/>
      <c r="M74" s="1042"/>
      <c r="N74" s="1042"/>
      <c r="O74" s="1043"/>
      <c r="P74" s="1041"/>
      <c r="Q74" s="1042"/>
      <c r="R74" s="1042"/>
      <c r="S74" s="1042"/>
      <c r="T74" s="1042"/>
      <c r="U74" s="1042"/>
      <c r="V74" s="1042"/>
      <c r="W74" s="1042"/>
      <c r="X74" s="1043"/>
      <c r="Y74" s="1041"/>
      <c r="Z74" s="1042"/>
      <c r="AA74" s="1042"/>
      <c r="AB74" s="1042"/>
      <c r="AC74" s="1042"/>
      <c r="AD74" s="1043"/>
      <c r="AE74" s="1044"/>
      <c r="AF74" s="1045"/>
      <c r="AG74" s="1045"/>
      <c r="AH74" s="1045"/>
      <c r="AI74" s="1046"/>
      <c r="AJ74" s="264"/>
      <c r="AP74" s="248"/>
      <c r="AT74" s="248"/>
      <c r="AV74" s="23"/>
      <c r="AW74" s="23"/>
      <c r="AX74" s="23"/>
      <c r="AY74" s="23"/>
      <c r="AZ74" s="23"/>
      <c r="BA74" s="23"/>
      <c r="BB74" s="23"/>
      <c r="BC74" s="23"/>
    </row>
    <row r="75" spans="2:71" s="240" customFormat="1" ht="15" customHeight="1">
      <c r="B75" s="263"/>
      <c r="C75" s="275" t="s">
        <v>2208</v>
      </c>
      <c r="D75" s="275"/>
      <c r="E75" s="275"/>
      <c r="F75" s="275"/>
      <c r="G75" s="275"/>
      <c r="H75" s="275"/>
      <c r="I75" s="275"/>
      <c r="J75" s="276"/>
      <c r="K75" s="276"/>
      <c r="L75" s="276"/>
      <c r="M75" s="276"/>
      <c r="N75" s="276"/>
      <c r="O75" s="276"/>
      <c r="P75" s="276"/>
      <c r="Q75" s="276"/>
      <c r="R75" s="276"/>
      <c r="S75" s="276"/>
      <c r="T75" s="276"/>
      <c r="U75" s="276"/>
      <c r="V75" s="276"/>
      <c r="W75" s="276"/>
      <c r="X75" s="276"/>
      <c r="Y75" s="276"/>
      <c r="Z75" s="276"/>
      <c r="AA75" s="276"/>
      <c r="AB75" s="276"/>
      <c r="AC75" s="276"/>
      <c r="AD75" s="276"/>
      <c r="AE75" s="277"/>
      <c r="AF75" s="277"/>
      <c r="AG75" s="277"/>
      <c r="AH75" s="277"/>
      <c r="AI75" s="277"/>
      <c r="AJ75" s="264"/>
      <c r="AP75" s="248"/>
      <c r="AT75" s="248"/>
      <c r="AV75" s="23"/>
      <c r="AW75" s="23"/>
      <c r="AX75" s="23"/>
      <c r="AY75" s="23"/>
      <c r="AZ75" s="23"/>
      <c r="BA75" s="23"/>
      <c r="BB75" s="23"/>
      <c r="BC75" s="23"/>
    </row>
    <row r="76" spans="2:71" s="240" customFormat="1" ht="15" customHeight="1">
      <c r="B76" s="263"/>
      <c r="C76" s="292"/>
      <c r="D76" s="292"/>
      <c r="E76" s="292"/>
      <c r="F76" s="292"/>
      <c r="G76" s="292"/>
      <c r="H76" s="440"/>
      <c r="I76" s="278" t="s">
        <v>1903</v>
      </c>
      <c r="J76" s="128"/>
      <c r="K76" s="128"/>
      <c r="L76" s="128"/>
      <c r="M76" s="128"/>
      <c r="N76" s="440"/>
      <c r="O76" s="278" t="s">
        <v>1904</v>
      </c>
      <c r="P76" s="128"/>
      <c r="Q76" s="128"/>
      <c r="R76" s="128"/>
      <c r="S76" s="128"/>
      <c r="T76" s="128"/>
      <c r="U76" s="440"/>
      <c r="V76" s="278" t="s">
        <v>1156</v>
      </c>
      <c r="W76" s="128"/>
      <c r="X76" s="128"/>
      <c r="Y76" s="128"/>
      <c r="Z76" s="440"/>
      <c r="AA76" s="127" t="s">
        <v>1905</v>
      </c>
      <c r="AB76" s="257"/>
      <c r="AC76" s="257"/>
      <c r="AD76" s="128"/>
      <c r="AE76" s="1053"/>
      <c r="AF76" s="1053"/>
      <c r="AG76" s="1053"/>
      <c r="AH76" s="1053"/>
      <c r="AI76" s="1053"/>
      <c r="AJ76" s="264"/>
      <c r="AP76" s="248"/>
      <c r="AT76" s="248"/>
      <c r="AV76" s="23"/>
      <c r="AW76" s="23"/>
      <c r="AX76" s="23"/>
      <c r="AY76" s="23"/>
      <c r="AZ76" s="23"/>
      <c r="BA76" s="23"/>
      <c r="BB76" s="23"/>
      <c r="BC76" s="23"/>
    </row>
    <row r="77" spans="2:71" s="240" customFormat="1" ht="15" customHeight="1">
      <c r="B77" s="263"/>
      <c r="C77" s="292"/>
      <c r="D77" s="292"/>
      <c r="E77" s="292"/>
      <c r="F77" s="292"/>
      <c r="G77" s="292"/>
      <c r="H77" s="292"/>
      <c r="I77" s="292"/>
      <c r="J77" s="292"/>
      <c r="K77" s="292"/>
      <c r="L77" s="292"/>
      <c r="M77" s="293"/>
      <c r="N77" s="440"/>
      <c r="O77" s="278" t="s">
        <v>1902</v>
      </c>
      <c r="P77" s="128"/>
      <c r="Q77" s="128"/>
      <c r="R77" s="128"/>
      <c r="S77" s="128"/>
      <c r="T77" s="128"/>
      <c r="U77" s="440"/>
      <c r="V77" s="278" t="s">
        <v>1156</v>
      </c>
      <c r="W77" s="128"/>
      <c r="X77" s="128"/>
      <c r="Y77" s="128"/>
      <c r="Z77" s="440"/>
      <c r="AA77" s="127" t="s">
        <v>1905</v>
      </c>
      <c r="AB77" s="257"/>
      <c r="AC77" s="257"/>
      <c r="AD77" s="128"/>
      <c r="AE77" s="1053"/>
      <c r="AF77" s="1053"/>
      <c r="AG77" s="1053"/>
      <c r="AH77" s="1053"/>
      <c r="AI77" s="1053"/>
      <c r="AJ77" s="264"/>
      <c r="AP77" s="248"/>
      <c r="AT77" s="248"/>
      <c r="AV77" s="23"/>
      <c r="AW77" s="23"/>
      <c r="AX77" s="23"/>
      <c r="AY77" s="23"/>
      <c r="AZ77" s="23"/>
      <c r="BA77" s="23"/>
      <c r="BB77" s="23"/>
      <c r="BC77" s="23"/>
    </row>
    <row r="78" spans="2:71" s="240" customFormat="1" ht="15" customHeight="1">
      <c r="B78" s="263"/>
      <c r="C78" s="730" t="s">
        <v>2214</v>
      </c>
      <c r="D78" s="730"/>
      <c r="E78" s="730"/>
      <c r="F78" s="730"/>
      <c r="G78" s="730"/>
      <c r="H78" s="730"/>
      <c r="I78" s="730"/>
      <c r="J78" s="730"/>
      <c r="K78" s="730"/>
      <c r="L78" s="730"/>
      <c r="M78" s="730"/>
      <c r="N78" s="730"/>
      <c r="O78" s="730"/>
      <c r="P78" s="730"/>
      <c r="Q78" s="730"/>
      <c r="R78" s="730"/>
      <c r="S78" s="731"/>
      <c r="T78" s="440"/>
      <c r="U78" s="247" t="s">
        <v>196</v>
      </c>
      <c r="V78" s="247"/>
      <c r="W78" s="440"/>
      <c r="X78" s="247" t="s">
        <v>197</v>
      </c>
      <c r="Y78" s="127"/>
      <c r="Z78" s="127"/>
      <c r="AA78" s="257"/>
      <c r="AB78" s="257"/>
      <c r="AC78" s="254"/>
      <c r="AD78" s="254"/>
      <c r="AE78" s="158"/>
      <c r="AF78" s="158"/>
      <c r="AG78" s="158"/>
      <c r="AH78" s="158"/>
      <c r="AI78" s="158"/>
      <c r="AJ78" s="264"/>
      <c r="AP78" s="248"/>
      <c r="AT78" s="248"/>
      <c r="AV78" s="23"/>
      <c r="AW78" s="23"/>
      <c r="AX78" s="23"/>
      <c r="AY78" s="23"/>
      <c r="AZ78" s="23"/>
      <c r="BA78" s="23"/>
      <c r="BB78" s="23"/>
      <c r="BC78" s="23"/>
    </row>
    <row r="79" spans="2:71" s="240" customFormat="1" ht="15" customHeight="1">
      <c r="B79" s="263"/>
      <c r="C79" s="278" t="s">
        <v>2215</v>
      </c>
      <c r="D79" s="278"/>
      <c r="E79" s="278"/>
      <c r="F79" s="278"/>
      <c r="G79" s="278"/>
      <c r="H79" s="278"/>
      <c r="I79" s="278"/>
      <c r="J79" s="278"/>
      <c r="K79" s="278"/>
      <c r="L79" s="278"/>
      <c r="M79" s="278"/>
      <c r="N79" s="440"/>
      <c r="O79" s="247" t="s">
        <v>1173</v>
      </c>
      <c r="P79" s="278"/>
      <c r="Q79" s="440"/>
      <c r="R79" s="247" t="s">
        <v>1174</v>
      </c>
      <c r="S79" s="278"/>
      <c r="T79" s="440"/>
      <c r="U79" s="247" t="s">
        <v>1175</v>
      </c>
      <c r="V79" s="247"/>
      <c r="W79" s="440"/>
      <c r="X79" s="247" t="s">
        <v>1176</v>
      </c>
      <c r="Y79" s="127"/>
      <c r="Z79" s="127"/>
      <c r="AA79" s="257"/>
      <c r="AB79" s="257"/>
      <c r="AC79" s="254"/>
      <c r="AD79" s="254"/>
      <c r="AE79" s="158"/>
      <c r="AF79" s="158"/>
      <c r="AG79" s="158"/>
      <c r="AH79" s="158"/>
      <c r="AI79" s="158"/>
      <c r="AJ79" s="264"/>
      <c r="AP79" s="248"/>
      <c r="AT79" s="248"/>
      <c r="AV79" s="23"/>
      <c r="AW79" s="23"/>
      <c r="AX79" s="23"/>
      <c r="AY79" s="23"/>
      <c r="AZ79" s="23"/>
      <c r="BA79" s="23"/>
      <c r="BB79" s="23"/>
      <c r="BC79" s="23"/>
    </row>
    <row r="80" spans="2:71" s="240" customFormat="1" ht="5.0999999999999996" customHeight="1">
      <c r="B80" s="263"/>
      <c r="C80" s="279"/>
      <c r="D80" s="279"/>
      <c r="E80" s="279"/>
      <c r="F80" s="279"/>
      <c r="G80" s="279"/>
      <c r="H80" s="279"/>
      <c r="I80" s="279"/>
      <c r="J80" s="279"/>
      <c r="K80" s="279"/>
      <c r="L80" s="254"/>
      <c r="M80" s="128"/>
      <c r="N80" s="278"/>
      <c r="O80" s="128"/>
      <c r="P80" s="128"/>
      <c r="Q80" s="128"/>
      <c r="R80" s="128"/>
      <c r="S80" s="128"/>
      <c r="T80" s="128"/>
      <c r="U80" s="278"/>
      <c r="V80" s="128"/>
      <c r="W80" s="128"/>
      <c r="X80" s="128"/>
      <c r="Y80" s="127"/>
      <c r="Z80" s="127"/>
      <c r="AA80" s="257"/>
      <c r="AB80" s="257"/>
      <c r="AC80" s="254"/>
      <c r="AD80" s="254"/>
      <c r="AE80" s="158"/>
      <c r="AF80" s="158"/>
      <c r="AG80" s="158"/>
      <c r="AH80" s="158"/>
      <c r="AI80" s="158"/>
      <c r="AJ80" s="264"/>
      <c r="AP80" s="248"/>
      <c r="AT80" s="248"/>
      <c r="AV80" s="23"/>
      <c r="AW80" s="23"/>
      <c r="AX80" s="23"/>
      <c r="AY80" s="23"/>
      <c r="AZ80" s="23"/>
      <c r="BA80" s="23"/>
      <c r="BB80" s="23"/>
      <c r="BC80" s="23"/>
    </row>
    <row r="81" spans="2:55" s="240" customFormat="1" ht="15" customHeight="1">
      <c r="B81" s="263"/>
      <c r="C81" s="892" t="s">
        <v>2317</v>
      </c>
      <c r="D81" s="893"/>
      <c r="E81" s="893"/>
      <c r="F81" s="893"/>
      <c r="G81" s="893"/>
      <c r="H81" s="893"/>
      <c r="I81" s="893"/>
      <c r="J81" s="893"/>
      <c r="K81" s="893"/>
      <c r="L81" s="893"/>
      <c r="M81" s="893"/>
      <c r="N81" s="893"/>
      <c r="O81" s="893"/>
      <c r="P81" s="893"/>
      <c r="Q81" s="893"/>
      <c r="R81" s="893"/>
      <c r="S81" s="893"/>
      <c r="T81" s="893"/>
      <c r="U81" s="893"/>
      <c r="V81" s="893"/>
      <c r="W81" s="893"/>
      <c r="X81" s="893"/>
      <c r="Y81" s="893"/>
      <c r="Z81" s="893"/>
      <c r="AA81" s="893"/>
      <c r="AB81" s="893"/>
      <c r="AC81" s="893"/>
      <c r="AD81" s="893"/>
      <c r="AE81" s="893"/>
      <c r="AF81" s="893"/>
      <c r="AG81" s="893"/>
      <c r="AH81" s="893"/>
      <c r="AI81" s="894"/>
      <c r="AJ81" s="264"/>
      <c r="AP81" s="248"/>
      <c r="AT81" s="248"/>
      <c r="AV81" s="23"/>
      <c r="AW81" s="23"/>
      <c r="AX81" s="23"/>
      <c r="AY81" s="23"/>
      <c r="AZ81" s="23"/>
      <c r="BA81" s="23"/>
      <c r="BB81" s="23"/>
      <c r="BC81" s="23"/>
    </row>
    <row r="82" spans="2:55" s="240" customFormat="1" ht="15" customHeight="1">
      <c r="B82" s="263"/>
      <c r="C82" s="127" t="s">
        <v>1203</v>
      </c>
      <c r="D82" s="280"/>
      <c r="E82" s="280"/>
      <c r="F82" s="280"/>
      <c r="G82" s="280"/>
      <c r="H82" s="280"/>
      <c r="I82" s="280"/>
      <c r="J82" s="280"/>
      <c r="K82" s="280"/>
      <c r="L82" s="280"/>
      <c r="M82" s="280"/>
      <c r="N82" s="280"/>
      <c r="O82" s="280"/>
      <c r="P82" s="280"/>
      <c r="Q82" s="280"/>
      <c r="R82" s="280"/>
      <c r="S82" s="280"/>
      <c r="T82" s="280"/>
      <c r="U82" s="280"/>
      <c r="W82" s="440"/>
      <c r="X82" s="247" t="s">
        <v>197</v>
      </c>
      <c r="Y82" s="247"/>
      <c r="Z82" s="440"/>
      <c r="AA82" s="247" t="s">
        <v>196</v>
      </c>
      <c r="AB82" s="280"/>
      <c r="AC82" s="280"/>
      <c r="AD82" s="280"/>
      <c r="AE82" s="280"/>
      <c r="AF82" s="280"/>
      <c r="AG82" s="280"/>
      <c r="AH82" s="280"/>
      <c r="AI82" s="219"/>
      <c r="AJ82" s="264"/>
      <c r="AP82" s="248"/>
      <c r="AT82" s="248"/>
      <c r="AV82" s="23"/>
      <c r="AW82" s="23"/>
      <c r="AX82" s="23"/>
      <c r="AY82" s="23"/>
      <c r="AZ82" s="23"/>
      <c r="BA82" s="23"/>
      <c r="BB82" s="23"/>
      <c r="BC82" s="23"/>
    </row>
    <row r="83" spans="2:55" s="240" customFormat="1" ht="15" customHeight="1">
      <c r="B83" s="263"/>
      <c r="C83" s="127" t="s">
        <v>1204</v>
      </c>
      <c r="D83" s="127"/>
      <c r="E83" s="127"/>
      <c r="F83" s="127"/>
      <c r="G83" s="280"/>
      <c r="H83" s="280"/>
      <c r="I83" s="1052"/>
      <c r="J83" s="1052"/>
      <c r="K83" s="1052"/>
      <c r="L83" s="1052"/>
      <c r="M83" s="1052"/>
      <c r="N83" s="1052"/>
      <c r="O83" s="1052"/>
      <c r="P83" s="1052"/>
      <c r="Q83" s="1052"/>
      <c r="R83" s="1052"/>
      <c r="S83" s="1052"/>
      <c r="T83" s="1052"/>
      <c r="U83" s="1052"/>
      <c r="V83" s="1052"/>
      <c r="W83" s="1052"/>
      <c r="X83" s="1052"/>
      <c r="Y83" s="1052"/>
      <c r="Z83" s="1052"/>
      <c r="AA83" s="1052"/>
      <c r="AB83" s="1052"/>
      <c r="AC83" s="1052"/>
      <c r="AD83" s="1052"/>
      <c r="AE83" s="1052"/>
      <c r="AF83" s="1052"/>
      <c r="AG83" s="1052"/>
      <c r="AH83" s="1052"/>
      <c r="AI83" s="1052"/>
      <c r="AJ83" s="264"/>
      <c r="AP83" s="248"/>
      <c r="AT83" s="248"/>
      <c r="AV83" s="23"/>
      <c r="AW83" s="23"/>
      <c r="AX83" s="23"/>
      <c r="AY83" s="23"/>
      <c r="AZ83" s="23"/>
      <c r="BA83" s="23"/>
      <c r="BB83" s="23"/>
      <c r="BC83" s="23"/>
    </row>
    <row r="84" spans="2:55" s="240" customFormat="1" ht="15" customHeight="1">
      <c r="B84" s="263"/>
      <c r="C84" s="127" t="s">
        <v>1205</v>
      </c>
      <c r="D84" s="127"/>
      <c r="E84" s="127"/>
      <c r="F84" s="127"/>
      <c r="G84" s="127"/>
      <c r="H84" s="127"/>
      <c r="I84" s="127"/>
      <c r="J84" s="127"/>
      <c r="K84" s="127"/>
      <c r="L84" s="127"/>
      <c r="M84" s="127"/>
      <c r="N84" s="127"/>
      <c r="O84" s="127"/>
      <c r="P84" s="127"/>
      <c r="Q84" s="127"/>
      <c r="R84" s="127"/>
      <c r="S84" s="127"/>
      <c r="T84" s="127"/>
      <c r="U84" s="127"/>
      <c r="V84" s="127"/>
      <c r="W84" s="127"/>
      <c r="X84" s="929" t="s">
        <v>303</v>
      </c>
      <c r="Y84" s="929"/>
      <c r="Z84" s="929"/>
      <c r="AA84" s="929"/>
      <c r="AB84" s="929"/>
      <c r="AC84" s="929"/>
      <c r="AD84" s="929"/>
      <c r="AE84" s="929"/>
      <c r="AF84" s="929"/>
      <c r="AG84" s="929"/>
      <c r="AH84" s="929"/>
      <c r="AI84" s="929"/>
      <c r="AJ84" s="264"/>
      <c r="AP84" s="248"/>
      <c r="AT84" s="248"/>
      <c r="AV84" s="23"/>
      <c r="AW84" s="23"/>
      <c r="AX84" s="23"/>
      <c r="AY84" s="23"/>
      <c r="AZ84" s="23"/>
      <c r="BA84" s="23"/>
      <c r="BB84" s="23"/>
      <c r="BC84" s="23"/>
    </row>
    <row r="85" spans="2:55" s="240" customFormat="1" ht="15" customHeight="1">
      <c r="B85" s="263"/>
      <c r="C85" s="930" t="s">
        <v>1206</v>
      </c>
      <c r="D85" s="930"/>
      <c r="E85" s="930"/>
      <c r="F85" s="930"/>
      <c r="G85" s="930"/>
      <c r="H85" s="930"/>
      <c r="I85" s="930"/>
      <c r="J85" s="930"/>
      <c r="K85" s="930"/>
      <c r="L85" s="930"/>
      <c r="M85" s="930"/>
      <c r="N85" s="930"/>
      <c r="O85" s="930"/>
      <c r="P85" s="930"/>
      <c r="Q85" s="930"/>
      <c r="R85" s="930"/>
      <c r="S85" s="930"/>
      <c r="T85" s="930"/>
      <c r="U85" s="930"/>
      <c r="V85" s="930"/>
      <c r="W85" s="127"/>
      <c r="X85" s="904" t="str">
        <f>IF(OR($X$84="",$X$84="Selecionar"),"",VLOOKUP(X84,U197:AP1049,9,FALSE))</f>
        <v/>
      </c>
      <c r="Y85" s="904"/>
      <c r="Z85" s="904"/>
      <c r="AA85" s="904"/>
      <c r="AB85" s="904"/>
      <c r="AC85" s="904"/>
      <c r="AD85" s="904"/>
      <c r="AE85" s="904"/>
      <c r="AF85" s="904"/>
      <c r="AG85" s="904"/>
      <c r="AH85" s="904"/>
      <c r="AI85" s="904"/>
      <c r="AJ85" s="264"/>
      <c r="AP85" s="248"/>
      <c r="AT85" s="248"/>
      <c r="AV85" s="23"/>
      <c r="AW85" s="23"/>
      <c r="AX85" s="23"/>
      <c r="AY85" s="23"/>
      <c r="AZ85" s="23"/>
      <c r="BA85" s="23"/>
      <c r="BB85" s="23"/>
      <c r="BC85" s="23"/>
    </row>
    <row r="86" spans="2:55" s="240" customFormat="1" ht="5.0999999999999996" customHeight="1">
      <c r="B86" s="263"/>
      <c r="C86" s="251"/>
      <c r="D86" s="251"/>
      <c r="E86" s="251"/>
      <c r="F86" s="251"/>
      <c r="G86" s="251"/>
      <c r="H86" s="251"/>
      <c r="I86" s="251"/>
      <c r="J86" s="251"/>
      <c r="K86" s="251"/>
      <c r="L86" s="251"/>
      <c r="M86" s="251"/>
      <c r="N86" s="251"/>
      <c r="O86" s="251"/>
      <c r="P86" s="251"/>
      <c r="Q86" s="251"/>
      <c r="R86" s="251"/>
      <c r="S86" s="251"/>
      <c r="T86" s="251"/>
      <c r="U86" s="251"/>
      <c r="V86" s="251"/>
      <c r="W86" s="127"/>
      <c r="X86" s="254"/>
      <c r="Y86" s="254"/>
      <c r="Z86" s="254"/>
      <c r="AA86" s="254"/>
      <c r="AB86" s="254"/>
      <c r="AC86" s="254"/>
      <c r="AD86" s="254"/>
      <c r="AE86" s="254"/>
      <c r="AF86" s="254"/>
      <c r="AG86" s="254"/>
      <c r="AH86" s="254"/>
      <c r="AI86" s="254"/>
      <c r="AJ86" s="264"/>
      <c r="AP86" s="248"/>
      <c r="AT86" s="248"/>
      <c r="AV86" s="23"/>
      <c r="AW86" s="23"/>
      <c r="AX86" s="23"/>
      <c r="AY86" s="23"/>
      <c r="AZ86" s="23"/>
      <c r="BA86" s="23"/>
      <c r="BB86" s="23"/>
      <c r="BC86" s="23"/>
    </row>
    <row r="87" spans="2:55" s="240" customFormat="1" ht="15" customHeight="1">
      <c r="B87" s="263"/>
      <c r="C87" s="411" t="s">
        <v>1952</v>
      </c>
      <c r="D87" s="608"/>
      <c r="E87" s="608"/>
      <c r="F87" s="608"/>
      <c r="G87" s="608"/>
      <c r="H87" s="608"/>
      <c r="I87" s="608"/>
      <c r="J87" s="625"/>
      <c r="K87" s="625"/>
      <c r="L87" s="625"/>
      <c r="M87" s="625"/>
      <c r="N87" s="625"/>
      <c r="O87" s="625"/>
      <c r="P87" s="625"/>
      <c r="Q87" s="625"/>
      <c r="R87" s="625"/>
      <c r="S87" s="626"/>
      <c r="T87" s="411" t="s">
        <v>1158</v>
      </c>
      <c r="U87" s="625"/>
      <c r="V87" s="625"/>
      <c r="W87" s="626"/>
      <c r="X87" s="411" t="s">
        <v>1159</v>
      </c>
      <c r="Y87" s="627"/>
      <c r="Z87" s="625"/>
      <c r="AA87" s="625"/>
      <c r="AB87" s="625"/>
      <c r="AC87" s="626"/>
      <c r="AD87" s="411" t="s">
        <v>1160</v>
      </c>
      <c r="AE87" s="625"/>
      <c r="AF87" s="611"/>
      <c r="AG87" s="611"/>
      <c r="AH87" s="611"/>
      <c r="AI87" s="611"/>
      <c r="AJ87" s="264"/>
      <c r="AP87" s="248"/>
      <c r="AT87" s="248"/>
      <c r="AV87" s="23"/>
      <c r="AW87" s="23"/>
      <c r="AX87" s="23"/>
      <c r="AY87" s="23"/>
      <c r="AZ87" s="23"/>
      <c r="BA87" s="23"/>
      <c r="BB87" s="23"/>
      <c r="BC87" s="23"/>
    </row>
    <row r="88" spans="2:55" s="240" customFormat="1" ht="5.0999999999999996" customHeight="1">
      <c r="B88" s="263"/>
      <c r="C88" s="644"/>
      <c r="D88" s="644"/>
      <c r="E88" s="644"/>
      <c r="F88" s="644"/>
      <c r="G88" s="644"/>
      <c r="H88" s="644"/>
      <c r="I88" s="644"/>
      <c r="J88" s="644"/>
      <c r="K88" s="644"/>
      <c r="L88" s="644"/>
      <c r="M88" s="644"/>
      <c r="N88" s="644"/>
      <c r="O88" s="644"/>
      <c r="P88" s="644"/>
      <c r="Q88" s="644"/>
      <c r="R88" s="644"/>
      <c r="S88" s="644"/>
      <c r="T88" s="644"/>
      <c r="U88" s="644"/>
      <c r="V88" s="644"/>
      <c r="W88" s="411"/>
      <c r="X88" s="625"/>
      <c r="Y88" s="625"/>
      <c r="Z88" s="625"/>
      <c r="AA88" s="625"/>
      <c r="AB88" s="625"/>
      <c r="AC88" s="625"/>
      <c r="AD88" s="625"/>
      <c r="AE88" s="625"/>
      <c r="AF88" s="625"/>
      <c r="AG88" s="625"/>
      <c r="AH88" s="625"/>
      <c r="AI88" s="625"/>
      <c r="AJ88" s="264"/>
      <c r="AP88" s="248"/>
      <c r="AT88" s="248"/>
      <c r="AV88" s="23"/>
      <c r="AW88" s="23"/>
      <c r="AX88" s="23"/>
      <c r="AY88" s="23"/>
      <c r="AZ88" s="23"/>
      <c r="BA88" s="23"/>
      <c r="BB88" s="23"/>
      <c r="BC88" s="23"/>
    </row>
    <row r="89" spans="2:55" s="240" customFormat="1" ht="15" customHeight="1">
      <c r="B89" s="263"/>
      <c r="C89" s="624" t="s">
        <v>1749</v>
      </c>
      <c r="D89" s="608"/>
      <c r="E89" s="608"/>
      <c r="F89" s="608"/>
      <c r="G89" s="608"/>
      <c r="H89" s="608"/>
      <c r="I89" s="608"/>
      <c r="J89" s="625"/>
      <c r="K89" s="625"/>
      <c r="L89" s="625"/>
      <c r="M89" s="625"/>
      <c r="N89" s="625"/>
      <c r="O89" s="625"/>
      <c r="P89" s="625"/>
      <c r="Q89" s="626"/>
      <c r="R89" s="608" t="s">
        <v>1162</v>
      </c>
      <c r="S89" s="627"/>
      <c r="T89" s="627"/>
      <c r="U89" s="626"/>
      <c r="V89" s="608" t="s">
        <v>2430</v>
      </c>
      <c r="W89" s="627"/>
      <c r="X89" s="625"/>
      <c r="Y89" s="627"/>
      <c r="Z89" s="627"/>
      <c r="AA89" s="627"/>
      <c r="AB89" s="627"/>
      <c r="AC89" s="627"/>
      <c r="AD89" s="626"/>
      <c r="AE89" s="608" t="s">
        <v>1161</v>
      </c>
      <c r="AF89" s="611"/>
      <c r="AG89" s="611"/>
      <c r="AH89" s="611"/>
      <c r="AI89" s="611"/>
      <c r="AJ89" s="264"/>
      <c r="AP89" s="248"/>
      <c r="AT89" s="248"/>
      <c r="AV89" s="23"/>
      <c r="AW89" s="23"/>
      <c r="AX89" s="23"/>
      <c r="AY89" s="23"/>
      <c r="AZ89" s="23"/>
      <c r="BA89" s="23"/>
      <c r="BB89" s="23"/>
      <c r="BC89" s="23"/>
    </row>
    <row r="90" spans="2:55" s="240" customFormat="1" ht="5.0999999999999996" customHeight="1">
      <c r="B90" s="263"/>
      <c r="C90" s="608"/>
      <c r="D90" s="608"/>
      <c r="E90" s="608"/>
      <c r="F90" s="608"/>
      <c r="G90" s="608"/>
      <c r="H90" s="608"/>
      <c r="I90" s="608"/>
      <c r="J90" s="625"/>
      <c r="K90" s="625"/>
      <c r="L90" s="625"/>
      <c r="M90" s="625"/>
      <c r="N90" s="625"/>
      <c r="O90" s="625"/>
      <c r="P90" s="625"/>
      <c r="Q90" s="625"/>
      <c r="R90" s="625"/>
      <c r="S90" s="625"/>
      <c r="T90" s="625"/>
      <c r="U90" s="625"/>
      <c r="V90" s="625"/>
      <c r="W90" s="625"/>
      <c r="X90" s="625"/>
      <c r="Y90" s="625"/>
      <c r="Z90" s="625"/>
      <c r="AA90" s="625"/>
      <c r="AB90" s="625"/>
      <c r="AC90" s="625"/>
      <c r="AD90" s="625"/>
      <c r="AE90" s="611"/>
      <c r="AF90" s="611"/>
      <c r="AG90" s="611"/>
      <c r="AH90" s="611"/>
      <c r="AI90" s="611"/>
      <c r="AJ90" s="264"/>
      <c r="AP90" s="248"/>
      <c r="AT90" s="248"/>
      <c r="AV90" s="23"/>
      <c r="AW90" s="23"/>
      <c r="AX90" s="23"/>
      <c r="AY90" s="23"/>
      <c r="AZ90" s="23"/>
      <c r="BA90" s="23"/>
      <c r="BB90" s="23"/>
      <c r="BC90" s="23"/>
    </row>
    <row r="91" spans="2:55" s="240" customFormat="1" ht="15" customHeight="1">
      <c r="B91" s="263"/>
      <c r="C91" s="608"/>
      <c r="D91" s="608"/>
      <c r="E91" s="608"/>
      <c r="F91" s="627"/>
      <c r="G91" s="626"/>
      <c r="H91" s="608" t="s">
        <v>2415</v>
      </c>
      <c r="I91" s="625"/>
      <c r="J91" s="627"/>
      <c r="K91" s="627"/>
      <c r="L91" s="627"/>
      <c r="M91" s="627"/>
      <c r="N91" s="627"/>
      <c r="O91" s="627"/>
      <c r="P91" s="625"/>
      <c r="Q91" s="625"/>
      <c r="R91" s="627"/>
      <c r="S91" s="627"/>
      <c r="T91" s="627"/>
      <c r="U91" s="627"/>
      <c r="V91" s="627"/>
      <c r="W91" s="627"/>
      <c r="X91" s="627"/>
      <c r="Y91" s="627"/>
      <c r="Z91" s="627"/>
      <c r="AA91" s="627"/>
      <c r="AB91" s="627"/>
      <c r="AC91" s="625"/>
      <c r="AD91" s="625"/>
      <c r="AE91" s="625"/>
      <c r="AF91" s="611"/>
      <c r="AG91" s="611"/>
      <c r="AH91" s="611"/>
      <c r="AI91" s="611"/>
      <c r="AJ91" s="264"/>
      <c r="AP91" s="248"/>
      <c r="AT91" s="248"/>
      <c r="AV91" s="23"/>
      <c r="AW91" s="23"/>
      <c r="AX91" s="23"/>
      <c r="AY91" s="23"/>
      <c r="AZ91" s="23"/>
      <c r="BA91" s="23"/>
      <c r="BB91" s="23"/>
      <c r="BC91" s="23"/>
    </row>
    <row r="92" spans="2:55" s="240" customFormat="1" ht="15" customHeight="1">
      <c r="B92" s="263"/>
      <c r="C92" s="608"/>
      <c r="D92" s="608"/>
      <c r="E92" s="608"/>
      <c r="F92" s="608"/>
      <c r="G92" s="608"/>
      <c r="H92" s="608"/>
      <c r="I92" s="932" t="str">
        <f>IF(Q89="x",auxiliar!$O$4,IF(U89="x",auxiliar!$O$4,IF(AD89="x",auxiliar!$O$5,IF(G91="x",auxiliar!$O$6,auxiliar!$O$7))))</f>
        <v>Preencher item 5.3</v>
      </c>
      <c r="J92" s="932"/>
      <c r="K92" s="932"/>
      <c r="L92" s="932"/>
      <c r="M92" s="932"/>
      <c r="N92" s="932"/>
      <c r="O92" s="932"/>
      <c r="P92" s="932"/>
      <c r="Q92" s="932"/>
      <c r="R92" s="932"/>
      <c r="S92" s="628"/>
      <c r="T92" s="628"/>
      <c r="U92" s="628"/>
      <c r="V92" s="628"/>
      <c r="W92" s="628"/>
      <c r="X92" s="628"/>
      <c r="Y92" s="628"/>
      <c r="Z92" s="627"/>
      <c r="AA92" s="627"/>
      <c r="AB92" s="625" t="str">
        <f>IF(AE68="x",AF68,IF(AA68="x",AB68,""))</f>
        <v/>
      </c>
      <c r="AC92" s="625"/>
      <c r="AD92" s="625"/>
      <c r="AE92" s="611"/>
      <c r="AF92" s="611"/>
      <c r="AG92" s="611"/>
      <c r="AH92" s="611"/>
      <c r="AI92" s="611"/>
      <c r="AJ92" s="264"/>
      <c r="AP92" s="248"/>
      <c r="AT92" s="248"/>
      <c r="AV92" s="23"/>
      <c r="AW92" s="23"/>
      <c r="AX92" s="23"/>
      <c r="AY92" s="23"/>
      <c r="AZ92" s="23"/>
      <c r="BA92" s="23"/>
      <c r="BB92" s="23"/>
      <c r="BC92" s="23"/>
    </row>
    <row r="93" spans="2:55" s="240" customFormat="1" ht="15" customHeight="1">
      <c r="B93" s="263"/>
      <c r="C93" s="624" t="s">
        <v>2428</v>
      </c>
      <c r="D93" s="608"/>
      <c r="E93" s="608"/>
      <c r="F93" s="608"/>
      <c r="G93" s="608"/>
      <c r="H93" s="608"/>
      <c r="I93" s="608"/>
      <c r="J93" s="625"/>
      <c r="K93" s="625"/>
      <c r="L93" s="625"/>
      <c r="M93" s="625"/>
      <c r="N93" s="625"/>
      <c r="O93" s="625"/>
      <c r="P93" s="629"/>
      <c r="Q93" s="629"/>
      <c r="R93" s="629"/>
      <c r="S93" s="629"/>
      <c r="T93" s="629"/>
      <c r="U93" s="629"/>
      <c r="V93" s="629"/>
      <c r="W93" s="629"/>
      <c r="X93" s="629"/>
      <c r="Y93" s="629"/>
      <c r="Z93" s="627"/>
      <c r="AA93" s="627"/>
      <c r="AB93" s="625"/>
      <c r="AC93" s="625"/>
      <c r="AD93" s="625"/>
      <c r="AE93" s="611"/>
      <c r="AF93" s="611"/>
      <c r="AG93" s="611"/>
      <c r="AH93" s="611"/>
      <c r="AI93" s="611"/>
      <c r="AJ93" s="264"/>
      <c r="AP93" s="248"/>
      <c r="AT93" s="248"/>
      <c r="AV93" s="23"/>
      <c r="AW93" s="23"/>
      <c r="AX93" s="23"/>
      <c r="AY93" s="23"/>
      <c r="AZ93" s="23"/>
      <c r="BA93" s="23"/>
      <c r="BB93" s="23"/>
      <c r="BC93" s="23"/>
    </row>
    <row r="94" spans="2:55" s="240" customFormat="1" ht="15" customHeight="1">
      <c r="B94" s="263"/>
      <c r="C94" s="608"/>
      <c r="D94" s="608"/>
      <c r="E94" s="627"/>
      <c r="F94" s="627"/>
      <c r="G94" s="626"/>
      <c r="H94" s="608" t="s">
        <v>1162</v>
      </c>
      <c r="I94" s="608"/>
      <c r="J94" s="627"/>
      <c r="K94" s="626"/>
      <c r="L94" s="630" t="s">
        <v>1161</v>
      </c>
      <c r="M94" s="627"/>
      <c r="N94" s="611"/>
      <c r="O94" s="628" t="str">
        <f>IF(G94="x",auxiliar!$O$8,IF(K94="x",auxiliar!$O$9,""))</f>
        <v/>
      </c>
      <c r="P94" s="628"/>
      <c r="Q94" s="628"/>
      <c r="R94" s="628"/>
      <c r="S94" s="628"/>
      <c r="T94" s="628"/>
      <c r="U94" s="628"/>
      <c r="V94" s="628"/>
      <c r="W94" s="628"/>
      <c r="X94" s="628"/>
      <c r="Y94" s="628"/>
      <c r="Z94" s="627"/>
      <c r="AA94" s="625"/>
      <c r="AB94" s="625"/>
      <c r="AC94" s="625"/>
      <c r="AD94" s="611"/>
      <c r="AE94" s="611"/>
      <c r="AF94" s="611"/>
      <c r="AG94" s="611"/>
      <c r="AH94" s="611"/>
      <c r="AI94" s="627"/>
      <c r="AJ94" s="264"/>
      <c r="AP94" s="248"/>
      <c r="AT94" s="248"/>
      <c r="AV94" s="23"/>
      <c r="AW94" s="23"/>
      <c r="AX94" s="23"/>
      <c r="AY94" s="23"/>
      <c r="AZ94" s="23"/>
      <c r="BA94" s="23"/>
      <c r="BB94" s="23"/>
      <c r="BC94" s="23"/>
    </row>
    <row r="95" spans="2:55" s="240" customFormat="1" ht="5.0999999999999996" customHeight="1">
      <c r="B95" s="263"/>
      <c r="C95" s="608"/>
      <c r="D95" s="608"/>
      <c r="E95" s="608"/>
      <c r="F95" s="608"/>
      <c r="G95" s="608"/>
      <c r="H95" s="608"/>
      <c r="I95" s="608"/>
      <c r="J95" s="625"/>
      <c r="K95" s="625"/>
      <c r="L95" s="625"/>
      <c r="M95" s="625"/>
      <c r="N95" s="625"/>
      <c r="O95" s="625"/>
      <c r="P95" s="625"/>
      <c r="Q95" s="625"/>
      <c r="R95" s="625"/>
      <c r="S95" s="625"/>
      <c r="T95" s="625"/>
      <c r="U95" s="625"/>
      <c r="V95" s="625"/>
      <c r="W95" s="625"/>
      <c r="X95" s="625"/>
      <c r="Y95" s="625"/>
      <c r="Z95" s="625"/>
      <c r="AA95" s="625"/>
      <c r="AB95" s="625"/>
      <c r="AC95" s="625"/>
      <c r="AD95" s="625"/>
      <c r="AE95" s="611"/>
      <c r="AF95" s="611"/>
      <c r="AG95" s="611"/>
      <c r="AH95" s="611"/>
      <c r="AI95" s="611"/>
      <c r="AJ95" s="264"/>
      <c r="AP95" s="248"/>
      <c r="AT95" s="248"/>
      <c r="AV95" s="23"/>
      <c r="AW95" s="23"/>
      <c r="AX95" s="23"/>
      <c r="AY95" s="23"/>
      <c r="AZ95" s="23"/>
      <c r="BA95" s="23"/>
      <c r="BB95" s="23"/>
      <c r="BC95" s="23"/>
    </row>
    <row r="96" spans="2:55" s="240" customFormat="1" ht="15" customHeight="1">
      <c r="B96" s="263"/>
      <c r="C96" s="624" t="s">
        <v>2427</v>
      </c>
      <c r="D96" s="608"/>
      <c r="E96" s="608"/>
      <c r="F96" s="608"/>
      <c r="G96" s="608"/>
      <c r="H96" s="608"/>
      <c r="I96" s="608"/>
      <c r="J96" s="625"/>
      <c r="K96" s="625"/>
      <c r="L96" s="625"/>
      <c r="M96" s="625"/>
      <c r="N96" s="625"/>
      <c r="O96" s="625"/>
      <c r="P96" s="625"/>
      <c r="Q96" s="625"/>
      <c r="R96" s="625"/>
      <c r="S96" s="625"/>
      <c r="T96" s="625"/>
      <c r="U96" s="625"/>
      <c r="V96" s="625"/>
      <c r="W96" s="625"/>
      <c r="X96" s="625"/>
      <c r="Y96" s="625"/>
      <c r="Z96" s="625"/>
      <c r="AA96" s="625"/>
      <c r="AB96" s="625"/>
      <c r="AC96" s="625"/>
      <c r="AD96" s="625"/>
      <c r="AE96" s="611"/>
      <c r="AF96" s="611"/>
      <c r="AG96" s="611"/>
      <c r="AH96" s="611"/>
      <c r="AI96" s="611"/>
      <c r="AJ96" s="264"/>
      <c r="AP96" s="248"/>
      <c r="AT96" s="248"/>
      <c r="AV96" s="23"/>
      <c r="AW96" s="23"/>
      <c r="AX96" s="23"/>
      <c r="AY96" s="23"/>
      <c r="AZ96" s="23"/>
      <c r="BA96" s="23"/>
      <c r="BB96" s="23"/>
      <c r="BC96" s="23"/>
    </row>
    <row r="97" spans="2:55" s="240" customFormat="1" ht="15" customHeight="1">
      <c r="B97" s="263"/>
      <c r="C97" s="608"/>
      <c r="D97" s="626"/>
      <c r="E97" s="933" t="s">
        <v>2417</v>
      </c>
      <c r="F97" s="934"/>
      <c r="G97" s="934"/>
      <c r="H97" s="934"/>
      <c r="I97" s="934"/>
      <c r="J97" s="934"/>
      <c r="K97" s="934"/>
      <c r="L97" s="934"/>
      <c r="M97" s="934"/>
      <c r="N97" s="625"/>
      <c r="O97" s="626"/>
      <c r="P97" s="996" t="s">
        <v>2418</v>
      </c>
      <c r="Q97" s="997"/>
      <c r="R97" s="997"/>
      <c r="S97" s="997"/>
      <c r="T97" s="997"/>
      <c r="U97" s="997"/>
      <c r="V97" s="625"/>
      <c r="W97" s="626"/>
      <c r="X97" s="996" t="s">
        <v>2419</v>
      </c>
      <c r="Y97" s="997"/>
      <c r="Z97" s="997"/>
      <c r="AA97" s="997"/>
      <c r="AB97" s="997"/>
      <c r="AC97" s="997"/>
      <c r="AD97" s="997"/>
      <c r="AE97" s="997"/>
      <c r="AF97" s="611"/>
      <c r="AG97" s="611"/>
      <c r="AH97" s="611"/>
      <c r="AI97" s="611"/>
      <c r="AJ97" s="264"/>
      <c r="AP97" s="248"/>
      <c r="AT97" s="248"/>
      <c r="AV97" s="23"/>
      <c r="AW97" s="23"/>
      <c r="AX97" s="23"/>
      <c r="AY97" s="23"/>
      <c r="AZ97" s="23"/>
      <c r="BA97" s="23"/>
      <c r="BB97" s="23"/>
      <c r="BC97" s="23"/>
    </row>
    <row r="98" spans="2:55" s="240" customFormat="1" ht="5.0999999999999996" customHeight="1">
      <c r="B98" s="263"/>
      <c r="C98" s="608"/>
      <c r="D98" s="631"/>
      <c r="E98" s="625"/>
      <c r="F98" s="625"/>
      <c r="G98" s="625"/>
      <c r="H98" s="625"/>
      <c r="I98" s="625"/>
      <c r="J98" s="625"/>
      <c r="K98" s="625"/>
      <c r="L98" s="625"/>
      <c r="M98" s="625"/>
      <c r="N98" s="625"/>
      <c r="O98" s="631"/>
      <c r="P98" s="632"/>
      <c r="Q98" s="632"/>
      <c r="R98" s="632"/>
      <c r="S98" s="632"/>
      <c r="T98" s="632"/>
      <c r="U98" s="632"/>
      <c r="V98" s="625"/>
      <c r="W98" s="631"/>
      <c r="X98" s="632"/>
      <c r="Y98" s="632"/>
      <c r="Z98" s="632"/>
      <c r="AA98" s="632"/>
      <c r="AB98" s="632"/>
      <c r="AC98" s="632"/>
      <c r="AD98" s="632"/>
      <c r="AE98" s="632"/>
      <c r="AF98" s="611"/>
      <c r="AG98" s="611"/>
      <c r="AH98" s="611"/>
      <c r="AI98" s="611"/>
      <c r="AJ98" s="264"/>
      <c r="AP98" s="248"/>
      <c r="AT98" s="248"/>
      <c r="AV98" s="23"/>
      <c r="AW98" s="23"/>
      <c r="AX98" s="23"/>
      <c r="AY98" s="23"/>
      <c r="AZ98" s="23"/>
      <c r="BA98" s="23"/>
      <c r="BB98" s="23"/>
      <c r="BC98" s="23"/>
    </row>
    <row r="99" spans="2:55" s="240" customFormat="1" ht="15" customHeight="1">
      <c r="B99" s="263"/>
      <c r="C99" s="608"/>
      <c r="D99" s="626"/>
      <c r="E99" s="933" t="s">
        <v>2420</v>
      </c>
      <c r="F99" s="934"/>
      <c r="G99" s="934"/>
      <c r="H99" s="934"/>
      <c r="I99" s="934"/>
      <c r="J99" s="934"/>
      <c r="K99" s="934"/>
      <c r="L99" s="934"/>
      <c r="M99" s="934"/>
      <c r="N99" s="934"/>
      <c r="O99" s="934"/>
      <c r="P99" s="934"/>
      <c r="Q99" s="934"/>
      <c r="R99" s="934"/>
      <c r="S99" s="632"/>
      <c r="T99" s="626"/>
      <c r="U99" s="996" t="s">
        <v>2421</v>
      </c>
      <c r="V99" s="997"/>
      <c r="W99" s="997"/>
      <c r="X99" s="997"/>
      <c r="Y99" s="997"/>
      <c r="Z99" s="997"/>
      <c r="AA99" s="997"/>
      <c r="AB99" s="997"/>
      <c r="AC99" s="632"/>
      <c r="AD99" s="626"/>
      <c r="AE99" s="996" t="s">
        <v>2422</v>
      </c>
      <c r="AF99" s="997"/>
      <c r="AG99" s="997"/>
      <c r="AH99" s="997"/>
      <c r="AI99" s="611"/>
      <c r="AJ99" s="264"/>
      <c r="AP99" s="248"/>
      <c r="AT99" s="248"/>
      <c r="AV99" s="23"/>
      <c r="AW99" s="23"/>
      <c r="AX99" s="23"/>
      <c r="AY99" s="23"/>
      <c r="AZ99" s="23"/>
      <c r="BA99" s="23"/>
      <c r="BB99" s="23"/>
      <c r="BC99" s="23"/>
    </row>
    <row r="100" spans="2:55" s="240" customFormat="1" ht="5.0999999999999996" customHeight="1">
      <c r="B100" s="263"/>
      <c r="C100" s="608"/>
      <c r="D100" s="631"/>
      <c r="E100" s="625"/>
      <c r="F100" s="625"/>
      <c r="G100" s="625"/>
      <c r="H100" s="625"/>
      <c r="I100" s="625"/>
      <c r="J100" s="625"/>
      <c r="K100" s="625"/>
      <c r="L100" s="625"/>
      <c r="M100" s="625"/>
      <c r="N100" s="625"/>
      <c r="O100" s="625"/>
      <c r="P100" s="625"/>
      <c r="Q100" s="625"/>
      <c r="R100" s="625"/>
      <c r="S100" s="632"/>
      <c r="T100" s="631"/>
      <c r="U100" s="632"/>
      <c r="V100" s="632"/>
      <c r="W100" s="632"/>
      <c r="X100" s="632"/>
      <c r="Y100" s="632"/>
      <c r="Z100" s="632"/>
      <c r="AA100" s="632"/>
      <c r="AB100" s="632"/>
      <c r="AC100" s="632"/>
      <c r="AD100" s="631"/>
      <c r="AE100" s="632"/>
      <c r="AF100" s="632"/>
      <c r="AG100" s="632"/>
      <c r="AH100" s="632"/>
      <c r="AI100" s="611"/>
      <c r="AJ100" s="264"/>
      <c r="AP100" s="248"/>
      <c r="AT100" s="248"/>
      <c r="AV100" s="23"/>
      <c r="AW100" s="23"/>
      <c r="AX100" s="23"/>
      <c r="AY100" s="23"/>
      <c r="AZ100" s="23"/>
      <c r="BA100" s="23"/>
      <c r="BB100" s="23"/>
      <c r="BC100" s="23"/>
    </row>
    <row r="101" spans="2:55" s="240" customFormat="1" ht="15" customHeight="1">
      <c r="B101" s="263"/>
      <c r="C101" s="608"/>
      <c r="D101" s="626"/>
      <c r="E101" s="633" t="s">
        <v>2426</v>
      </c>
      <c r="F101" s="411"/>
      <c r="G101" s="411"/>
      <c r="H101" s="411"/>
      <c r="I101" s="411"/>
      <c r="J101" s="411"/>
      <c r="K101" s="411"/>
      <c r="L101" s="411"/>
      <c r="M101" s="411"/>
      <c r="N101" s="625"/>
      <c r="O101" s="625"/>
      <c r="P101" s="625"/>
      <c r="Q101" s="625"/>
      <c r="R101" s="625"/>
      <c r="S101" s="632"/>
      <c r="T101" s="631"/>
      <c r="U101" s="632"/>
      <c r="V101" s="632"/>
      <c r="W101" s="632"/>
      <c r="X101" s="632"/>
      <c r="Y101" s="626"/>
      <c r="Z101" s="634" t="s">
        <v>2423</v>
      </c>
      <c r="AA101" s="630"/>
      <c r="AB101" s="630"/>
      <c r="AC101" s="630"/>
      <c r="AD101" s="630"/>
      <c r="AE101" s="630"/>
      <c r="AF101" s="632"/>
      <c r="AG101" s="632"/>
      <c r="AH101" s="632"/>
      <c r="AI101" s="611"/>
      <c r="AJ101" s="264"/>
      <c r="AP101" s="248"/>
      <c r="AT101" s="248"/>
      <c r="AV101" s="23"/>
      <c r="AW101" s="23"/>
      <c r="AX101" s="23"/>
      <c r="AY101" s="23"/>
      <c r="AZ101" s="23"/>
      <c r="BA101" s="23"/>
      <c r="BB101" s="23"/>
      <c r="BC101" s="23"/>
    </row>
    <row r="102" spans="2:55" s="240" customFormat="1" ht="5.0999999999999996" customHeight="1">
      <c r="B102" s="263"/>
      <c r="C102" s="608"/>
      <c r="D102" s="631"/>
      <c r="E102" s="625"/>
      <c r="F102" s="625"/>
      <c r="G102" s="625"/>
      <c r="H102" s="625"/>
      <c r="I102" s="625"/>
      <c r="J102" s="625"/>
      <c r="K102" s="625"/>
      <c r="L102" s="625"/>
      <c r="M102" s="625"/>
      <c r="N102" s="625"/>
      <c r="O102" s="625"/>
      <c r="P102" s="625"/>
      <c r="Q102" s="625"/>
      <c r="R102" s="625"/>
      <c r="S102" s="632"/>
      <c r="T102" s="631"/>
      <c r="U102" s="632"/>
      <c r="V102" s="632"/>
      <c r="W102" s="632"/>
      <c r="X102" s="632"/>
      <c r="Y102" s="632"/>
      <c r="Z102" s="632"/>
      <c r="AA102" s="632"/>
      <c r="AB102" s="632"/>
      <c r="AC102" s="632"/>
      <c r="AD102" s="631"/>
      <c r="AE102" s="632"/>
      <c r="AF102" s="632"/>
      <c r="AG102" s="632"/>
      <c r="AH102" s="632"/>
      <c r="AI102" s="611"/>
      <c r="AJ102" s="264"/>
      <c r="AP102" s="248"/>
      <c r="AT102" s="248"/>
      <c r="AV102" s="23"/>
      <c r="AW102" s="23"/>
      <c r="AX102" s="23"/>
      <c r="AY102" s="23"/>
      <c r="AZ102" s="23"/>
      <c r="BA102" s="23"/>
      <c r="BB102" s="23"/>
      <c r="BC102" s="23"/>
    </row>
    <row r="103" spans="2:55" s="240" customFormat="1" ht="15" customHeight="1">
      <c r="B103" s="263"/>
      <c r="C103" s="608"/>
      <c r="D103" s="626"/>
      <c r="E103" s="996" t="s">
        <v>2424</v>
      </c>
      <c r="F103" s="997"/>
      <c r="G103" s="997"/>
      <c r="H103" s="997"/>
      <c r="I103" s="997"/>
      <c r="J103" s="997"/>
      <c r="K103" s="997"/>
      <c r="L103" s="997"/>
      <c r="M103" s="997"/>
      <c r="N103" s="630"/>
      <c r="O103" s="626"/>
      <c r="P103" s="996" t="s">
        <v>2425</v>
      </c>
      <c r="Q103" s="997"/>
      <c r="R103" s="997"/>
      <c r="S103" s="997"/>
      <c r="T103" s="997"/>
      <c r="U103" s="997"/>
      <c r="V103" s="997"/>
      <c r="W103" s="627"/>
      <c r="X103" s="627"/>
      <c r="Y103" s="627"/>
      <c r="Z103" s="627"/>
      <c r="AA103" s="627"/>
      <c r="AB103" s="627"/>
      <c r="AC103" s="627"/>
      <c r="AD103" s="627"/>
      <c r="AE103" s="611"/>
      <c r="AF103" s="611"/>
      <c r="AG103" s="611"/>
      <c r="AH103" s="611"/>
      <c r="AI103" s="611"/>
      <c r="AJ103" s="264"/>
      <c r="AP103" s="248"/>
      <c r="AT103" s="248"/>
      <c r="AV103" s="23"/>
      <c r="AW103" s="23"/>
      <c r="AX103" s="23"/>
      <c r="AY103" s="23"/>
      <c r="AZ103" s="23"/>
      <c r="BA103" s="23"/>
      <c r="BB103" s="23"/>
      <c r="BC103" s="23"/>
    </row>
    <row r="104" spans="2:55" s="240" customFormat="1" ht="5.0999999999999996" customHeight="1">
      <c r="B104" s="263"/>
      <c r="C104" s="608"/>
      <c r="D104" s="608"/>
      <c r="E104" s="608"/>
      <c r="F104" s="608"/>
      <c r="G104" s="608"/>
      <c r="H104" s="608"/>
      <c r="I104" s="608"/>
      <c r="J104" s="625"/>
      <c r="K104" s="625"/>
      <c r="L104" s="625"/>
      <c r="M104" s="625"/>
      <c r="N104" s="625"/>
      <c r="O104" s="625"/>
      <c r="P104" s="625"/>
      <c r="Q104" s="625"/>
      <c r="R104" s="625"/>
      <c r="S104" s="625"/>
      <c r="T104" s="625"/>
      <c r="U104" s="625"/>
      <c r="V104" s="625"/>
      <c r="W104" s="625"/>
      <c r="X104" s="625"/>
      <c r="Y104" s="625"/>
      <c r="Z104" s="625"/>
      <c r="AA104" s="625"/>
      <c r="AB104" s="625"/>
      <c r="AC104" s="625"/>
      <c r="AD104" s="625"/>
      <c r="AE104" s="611"/>
      <c r="AF104" s="611"/>
      <c r="AG104" s="611"/>
      <c r="AH104" s="611"/>
      <c r="AI104" s="611"/>
      <c r="AJ104" s="264"/>
      <c r="AP104" s="248"/>
      <c r="AT104" s="248"/>
      <c r="AV104" s="23"/>
      <c r="AW104" s="23"/>
      <c r="AX104" s="23"/>
      <c r="AY104" s="23"/>
      <c r="AZ104" s="23"/>
      <c r="BA104" s="23"/>
      <c r="BB104" s="23"/>
      <c r="BC104" s="23"/>
    </row>
    <row r="105" spans="2:55" s="240" customFormat="1" ht="15" customHeight="1">
      <c r="B105" s="263"/>
      <c r="C105" s="624" t="s">
        <v>1750</v>
      </c>
      <c r="D105" s="608"/>
      <c r="E105" s="608"/>
      <c r="F105" s="608"/>
      <c r="G105" s="608"/>
      <c r="H105" s="608"/>
      <c r="I105" s="608"/>
      <c r="J105" s="625"/>
      <c r="K105" s="627"/>
      <c r="L105" s="626"/>
      <c r="M105" s="610" t="s">
        <v>196</v>
      </c>
      <c r="N105" s="627"/>
      <c r="O105" s="626"/>
      <c r="P105" s="610" t="s">
        <v>2279</v>
      </c>
      <c r="Q105" s="627"/>
      <c r="R105" s="627"/>
      <c r="S105" s="627"/>
      <c r="T105" s="627"/>
      <c r="U105" s="627"/>
      <c r="V105" s="627"/>
      <c r="W105" s="627"/>
      <c r="X105" s="627"/>
      <c r="Y105" s="627"/>
      <c r="Z105" s="627"/>
      <c r="AA105" s="627"/>
      <c r="AB105" s="645"/>
      <c r="AC105" s="645"/>
      <c r="AD105" s="645"/>
      <c r="AE105" s="645"/>
      <c r="AF105" s="645"/>
      <c r="AG105" s="645"/>
      <c r="AH105" s="645"/>
      <c r="AI105" s="645"/>
      <c r="AJ105" s="264"/>
      <c r="AP105" s="248"/>
      <c r="AT105" s="248"/>
      <c r="AV105" s="23"/>
      <c r="AW105" s="23"/>
      <c r="AX105" s="23"/>
      <c r="AY105" s="23"/>
      <c r="AZ105" s="23"/>
      <c r="BA105" s="23"/>
      <c r="BB105" s="23"/>
      <c r="BC105" s="23"/>
    </row>
    <row r="106" spans="2:55" s="240" customFormat="1" ht="5.0999999999999996" customHeight="1">
      <c r="B106" s="263"/>
      <c r="C106" s="608"/>
      <c r="D106" s="608"/>
      <c r="E106" s="608"/>
      <c r="F106" s="608"/>
      <c r="G106" s="608"/>
      <c r="H106" s="608"/>
      <c r="I106" s="608"/>
      <c r="J106" s="625"/>
      <c r="K106" s="625"/>
      <c r="L106" s="625"/>
      <c r="M106" s="625"/>
      <c r="N106" s="625"/>
      <c r="O106" s="625"/>
      <c r="P106" s="625"/>
      <c r="Q106" s="625"/>
      <c r="R106" s="625"/>
      <c r="S106" s="625"/>
      <c r="T106" s="625"/>
      <c r="U106" s="625"/>
      <c r="V106" s="625"/>
      <c r="W106" s="625"/>
      <c r="X106" s="625"/>
      <c r="Y106" s="625"/>
      <c r="Z106" s="625"/>
      <c r="AA106" s="625"/>
      <c r="AB106" s="625"/>
      <c r="AC106" s="625"/>
      <c r="AD106" s="625"/>
      <c r="AE106" s="611"/>
      <c r="AF106" s="611"/>
      <c r="AG106" s="611"/>
      <c r="AH106" s="611"/>
      <c r="AI106" s="611"/>
      <c r="AJ106" s="264"/>
      <c r="AP106" s="248"/>
      <c r="AT106" s="248"/>
      <c r="AV106" s="23"/>
      <c r="AW106" s="23"/>
      <c r="AX106" s="23"/>
      <c r="AY106" s="23"/>
      <c r="AZ106" s="23"/>
      <c r="BA106" s="23"/>
      <c r="BB106" s="23"/>
      <c r="BC106" s="23"/>
    </row>
    <row r="107" spans="2:55" s="240" customFormat="1" ht="15" customHeight="1">
      <c r="B107" s="263"/>
      <c r="C107" s="610" t="s">
        <v>2278</v>
      </c>
      <c r="D107" s="610"/>
      <c r="E107" s="610"/>
      <c r="F107" s="610"/>
      <c r="G107" s="610"/>
      <c r="H107" s="610"/>
      <c r="I107" s="610"/>
      <c r="J107" s="610"/>
      <c r="K107" s="610"/>
      <c r="L107" s="610"/>
      <c r="M107" s="608"/>
      <c r="N107" s="608"/>
      <c r="O107" s="646"/>
      <c r="P107" s="1060"/>
      <c r="Q107" s="1060"/>
      <c r="R107" s="1060"/>
      <c r="S107" s="1060"/>
      <c r="T107" s="1060"/>
      <c r="U107" s="1060"/>
      <c r="V107" s="1060"/>
      <c r="W107" s="1060"/>
      <c r="X107" s="1060"/>
      <c r="Y107" s="1060"/>
      <c r="Z107" s="1060"/>
      <c r="AA107" s="1060"/>
      <c r="AB107" s="1060"/>
      <c r="AC107" s="1060"/>
      <c r="AD107" s="1060"/>
      <c r="AE107" s="1060"/>
      <c r="AF107" s="1060"/>
      <c r="AG107" s="1060"/>
      <c r="AH107" s="1060"/>
      <c r="AI107" s="1060"/>
      <c r="AJ107" s="264"/>
      <c r="AP107" s="248"/>
      <c r="AT107" s="248"/>
      <c r="AV107" s="23"/>
      <c r="AW107" s="23"/>
      <c r="AX107" s="23"/>
      <c r="AY107" s="23"/>
      <c r="AZ107" s="23"/>
      <c r="BA107" s="23"/>
      <c r="BB107" s="23"/>
      <c r="BC107" s="23"/>
    </row>
    <row r="108" spans="2:55" s="240" customFormat="1" ht="5.0999999999999996" customHeight="1">
      <c r="B108" s="263"/>
      <c r="C108" s="160"/>
      <c r="D108" s="160"/>
      <c r="E108" s="160"/>
      <c r="F108" s="160"/>
      <c r="G108" s="160"/>
      <c r="H108" s="160"/>
      <c r="I108" s="160"/>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158"/>
      <c r="AF108" s="158"/>
      <c r="AG108" s="158"/>
      <c r="AH108" s="158"/>
      <c r="AI108" s="158"/>
      <c r="AJ108" s="264"/>
      <c r="AP108" s="248"/>
      <c r="AT108" s="248"/>
      <c r="AV108" s="23"/>
      <c r="AW108" s="23"/>
      <c r="AX108" s="23"/>
      <c r="AY108" s="23"/>
      <c r="AZ108" s="23"/>
      <c r="BA108" s="23"/>
      <c r="BB108" s="23"/>
      <c r="BC108" s="23"/>
    </row>
    <row r="109" spans="2:55" s="240" customFormat="1" ht="15" customHeight="1">
      <c r="B109" s="263"/>
      <c r="C109" s="160" t="s">
        <v>1920</v>
      </c>
      <c r="D109" s="160"/>
      <c r="E109" s="160"/>
      <c r="F109" s="160"/>
      <c r="G109" s="160"/>
      <c r="H109" s="160"/>
      <c r="I109" s="160"/>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158"/>
      <c r="AF109" s="158"/>
      <c r="AG109" s="158"/>
      <c r="AH109" s="158"/>
      <c r="AI109" s="158"/>
      <c r="AJ109" s="264"/>
      <c r="AP109" s="248"/>
      <c r="AT109" s="248"/>
      <c r="AV109" s="23"/>
      <c r="AW109" s="23"/>
      <c r="AX109" s="23"/>
      <c r="AY109" s="23"/>
      <c r="AZ109" s="23"/>
      <c r="BA109" s="23"/>
      <c r="BB109" s="23"/>
      <c r="BC109" s="23"/>
    </row>
    <row r="110" spans="2:55" s="240" customFormat="1" ht="15" customHeight="1">
      <c r="B110" s="263"/>
      <c r="C110" s="925" t="s">
        <v>2080</v>
      </c>
      <c r="D110" s="925"/>
      <c r="E110" s="925"/>
      <c r="F110" s="925"/>
      <c r="G110" s="925"/>
      <c r="H110" s="925"/>
      <c r="I110" s="925"/>
      <c r="J110" s="925"/>
      <c r="K110" s="925"/>
      <c r="L110" s="910" t="s">
        <v>1930</v>
      </c>
      <c r="M110" s="910"/>
      <c r="N110" s="910"/>
      <c r="O110" s="910"/>
      <c r="P110" s="910"/>
      <c r="Q110" s="910"/>
      <c r="R110" s="910"/>
      <c r="S110" s="910"/>
      <c r="T110" s="910"/>
      <c r="U110" s="910"/>
      <c r="V110" s="910"/>
      <c r="W110" s="910"/>
      <c r="X110" s="910" t="s">
        <v>1931</v>
      </c>
      <c r="Y110" s="910"/>
      <c r="Z110" s="910"/>
      <c r="AA110" s="910"/>
      <c r="AB110" s="910"/>
      <c r="AC110" s="910"/>
      <c r="AD110" s="910"/>
      <c r="AE110" s="910"/>
      <c r="AF110" s="910"/>
      <c r="AG110" s="910"/>
      <c r="AH110" s="910"/>
      <c r="AI110" s="910"/>
      <c r="AJ110" s="264"/>
      <c r="AP110" s="248"/>
      <c r="AT110" s="248"/>
      <c r="AV110" s="23"/>
      <c r="AW110" s="23"/>
      <c r="AX110" s="23"/>
      <c r="AY110" s="23"/>
      <c r="AZ110" s="23"/>
      <c r="BA110" s="23"/>
      <c r="BB110" s="23"/>
      <c r="BC110" s="23"/>
    </row>
    <row r="111" spans="2:55" s="240" customFormat="1" ht="15" customHeight="1">
      <c r="B111" s="263"/>
      <c r="C111" s="925"/>
      <c r="D111" s="925"/>
      <c r="E111" s="925"/>
      <c r="F111" s="925"/>
      <c r="G111" s="925"/>
      <c r="H111" s="925"/>
      <c r="I111" s="925"/>
      <c r="J111" s="925"/>
      <c r="K111" s="925"/>
      <c r="L111" s="910" t="s">
        <v>1923</v>
      </c>
      <c r="M111" s="910"/>
      <c r="N111" s="910"/>
      <c r="O111" s="910"/>
      <c r="P111" s="910" t="s">
        <v>1924</v>
      </c>
      <c r="Q111" s="910"/>
      <c r="R111" s="910"/>
      <c r="S111" s="910"/>
      <c r="T111" s="910" t="s">
        <v>1925</v>
      </c>
      <c r="U111" s="910"/>
      <c r="V111" s="910"/>
      <c r="W111" s="910"/>
      <c r="X111" s="910" t="s">
        <v>1923</v>
      </c>
      <c r="Y111" s="910"/>
      <c r="Z111" s="910"/>
      <c r="AA111" s="910"/>
      <c r="AB111" s="910" t="s">
        <v>1924</v>
      </c>
      <c r="AC111" s="910"/>
      <c r="AD111" s="910"/>
      <c r="AE111" s="910"/>
      <c r="AF111" s="910" t="s">
        <v>1925</v>
      </c>
      <c r="AG111" s="910"/>
      <c r="AH111" s="910"/>
      <c r="AI111" s="910"/>
      <c r="AJ111" s="264"/>
      <c r="AP111" s="248"/>
      <c r="AT111" s="248"/>
      <c r="AV111" s="23"/>
      <c r="AW111" s="23"/>
      <c r="AX111" s="23"/>
      <c r="AY111" s="23"/>
      <c r="AZ111" s="23"/>
      <c r="BA111" s="23"/>
      <c r="BB111" s="23"/>
      <c r="BC111" s="23"/>
    </row>
    <row r="112" spans="2:55" s="240" customFormat="1" ht="15" customHeight="1">
      <c r="B112" s="263"/>
      <c r="C112" s="925"/>
      <c r="D112" s="925"/>
      <c r="E112" s="925"/>
      <c r="F112" s="925"/>
      <c r="G112" s="925"/>
      <c r="H112" s="925"/>
      <c r="I112" s="925"/>
      <c r="J112" s="925"/>
      <c r="K112" s="925"/>
      <c r="L112" s="1032"/>
      <c r="M112" s="1032"/>
      <c r="N112" s="1032"/>
      <c r="O112" s="1032"/>
      <c r="P112" s="1032"/>
      <c r="Q112" s="1032"/>
      <c r="R112" s="1032"/>
      <c r="S112" s="1032"/>
      <c r="T112" s="1032"/>
      <c r="U112" s="1032"/>
      <c r="V112" s="1032"/>
      <c r="W112" s="1032"/>
      <c r="X112" s="1032"/>
      <c r="Y112" s="1032"/>
      <c r="Z112" s="1032"/>
      <c r="AA112" s="1032"/>
      <c r="AB112" s="1032"/>
      <c r="AC112" s="1032"/>
      <c r="AD112" s="1032"/>
      <c r="AE112" s="1032"/>
      <c r="AF112" s="1032"/>
      <c r="AG112" s="1032"/>
      <c r="AH112" s="1032"/>
      <c r="AI112" s="1032"/>
      <c r="AJ112" s="264"/>
      <c r="AP112" s="248"/>
      <c r="AT112" s="248"/>
      <c r="AV112" s="23"/>
      <c r="AW112" s="23"/>
      <c r="AX112" s="23"/>
      <c r="AY112" s="23"/>
      <c r="AZ112" s="23"/>
      <c r="BA112" s="23"/>
      <c r="BB112" s="23"/>
      <c r="BC112" s="23"/>
    </row>
    <row r="113" spans="2:55" s="240" customFormat="1" ht="30" customHeight="1">
      <c r="B113" s="263"/>
      <c r="C113" s="700" t="s">
        <v>1922</v>
      </c>
      <c r="D113" s="701"/>
      <c r="E113" s="701"/>
      <c r="F113" s="701"/>
      <c r="G113" s="702"/>
      <c r="H113" s="1033" t="s">
        <v>1929</v>
      </c>
      <c r="I113" s="1034"/>
      <c r="J113" s="1034"/>
      <c r="K113" s="1035"/>
      <c r="L113" s="281" t="s">
        <v>1926</v>
      </c>
      <c r="M113" s="1036"/>
      <c r="N113" s="1032"/>
      <c r="O113" s="1032"/>
      <c r="P113" s="1032"/>
      <c r="Q113" s="1032"/>
      <c r="R113" s="1032"/>
      <c r="S113" s="1032"/>
      <c r="T113" s="1032"/>
      <c r="U113" s="910" t="s">
        <v>2392</v>
      </c>
      <c r="V113" s="910"/>
      <c r="W113" s="910"/>
      <c r="X113" s="281" t="s">
        <v>1927</v>
      </c>
      <c r="Y113" s="1036"/>
      <c r="Z113" s="1032"/>
      <c r="AA113" s="1032"/>
      <c r="AB113" s="1032"/>
      <c r="AC113" s="1032"/>
      <c r="AD113" s="1032"/>
      <c r="AE113" s="1032"/>
      <c r="AF113" s="1032"/>
      <c r="AG113" s="910" t="s">
        <v>1928</v>
      </c>
      <c r="AH113" s="910"/>
      <c r="AI113" s="910"/>
      <c r="AJ113" s="264"/>
      <c r="AP113" s="248"/>
      <c r="AT113" s="248"/>
      <c r="AV113" s="23"/>
      <c r="AW113" s="23"/>
      <c r="AX113" s="23"/>
      <c r="AY113" s="23"/>
      <c r="AZ113" s="23"/>
      <c r="BA113" s="23"/>
      <c r="BB113" s="23"/>
      <c r="BC113" s="23"/>
    </row>
    <row r="114" spans="2:55" s="240" customFormat="1" ht="5.0999999999999996" customHeight="1">
      <c r="B114" s="263"/>
      <c r="C114" s="158"/>
      <c r="D114" s="158"/>
      <c r="E114" s="158"/>
      <c r="F114" s="158"/>
      <c r="G114" s="158"/>
      <c r="H114" s="520"/>
      <c r="I114" s="520"/>
      <c r="J114" s="520"/>
      <c r="K114" s="520"/>
      <c r="L114" s="254"/>
      <c r="M114" s="521"/>
      <c r="N114" s="521"/>
      <c r="O114" s="521"/>
      <c r="P114" s="521"/>
      <c r="Q114" s="521"/>
      <c r="R114" s="521"/>
      <c r="S114" s="521"/>
      <c r="T114" s="521"/>
      <c r="U114" s="254"/>
      <c r="V114" s="254"/>
      <c r="W114" s="254"/>
      <c r="X114" s="254"/>
      <c r="Y114" s="521"/>
      <c r="Z114" s="521"/>
      <c r="AA114" s="521"/>
      <c r="AB114" s="521"/>
      <c r="AC114" s="521"/>
      <c r="AD114" s="521"/>
      <c r="AE114" s="521"/>
      <c r="AF114" s="521"/>
      <c r="AG114" s="254"/>
      <c r="AH114" s="254"/>
      <c r="AI114" s="254"/>
      <c r="AJ114" s="264"/>
      <c r="AP114" s="248"/>
      <c r="AT114" s="248"/>
      <c r="AV114" s="23"/>
      <c r="AW114" s="23"/>
      <c r="AX114" s="23"/>
      <c r="AY114" s="23"/>
      <c r="AZ114" s="23"/>
      <c r="BA114" s="23"/>
      <c r="BB114" s="23"/>
      <c r="BC114" s="23"/>
    </row>
    <row r="115" spans="2:55" s="240" customFormat="1" ht="15" customHeight="1">
      <c r="B115" s="263"/>
      <c r="C115" s="132" t="s">
        <v>2435</v>
      </c>
      <c r="D115" s="20"/>
      <c r="E115" s="128"/>
      <c r="F115" s="512"/>
      <c r="G115" s="20"/>
      <c r="H115" s="282"/>
      <c r="I115" s="247"/>
      <c r="J115" s="247"/>
      <c r="K115" s="247"/>
      <c r="L115" s="247"/>
      <c r="M115" s="247"/>
      <c r="N115" s="247"/>
      <c r="O115" s="247"/>
      <c r="P115" s="518"/>
      <c r="Q115" s="924"/>
      <c r="R115" s="924"/>
      <c r="S115" s="924"/>
      <c r="T115" s="924"/>
      <c r="U115" s="924"/>
      <c r="V115" s="924"/>
      <c r="W115" s="924"/>
      <c r="X115" s="924"/>
      <c r="Y115" s="924"/>
      <c r="Z115" s="924"/>
      <c r="AA115" s="924"/>
      <c r="AB115" s="924"/>
      <c r="AC115" s="924"/>
      <c r="AD115" s="924"/>
      <c r="AE115" s="924"/>
      <c r="AF115" s="924"/>
      <c r="AG115" s="924"/>
      <c r="AH115" s="924"/>
      <c r="AI115" s="924"/>
      <c r="AJ115" s="264"/>
      <c r="AP115" s="248"/>
      <c r="AT115" s="248"/>
      <c r="AV115" s="23"/>
      <c r="AW115" s="23"/>
      <c r="AX115" s="23"/>
      <c r="AY115" s="23"/>
      <c r="AZ115" s="23"/>
      <c r="BA115" s="23"/>
      <c r="BB115" s="23"/>
      <c r="BC115" s="23"/>
    </row>
    <row r="116" spans="2:55" s="240" customFormat="1" ht="15" customHeight="1">
      <c r="B116" s="263"/>
      <c r="C116" s="132" t="s">
        <v>2436</v>
      </c>
      <c r="D116" s="20"/>
      <c r="E116" s="128"/>
      <c r="F116" s="512"/>
      <c r="G116" s="20"/>
      <c r="H116" s="282"/>
      <c r="I116" s="247"/>
      <c r="J116" s="247"/>
      <c r="K116" s="247"/>
      <c r="L116" s="247"/>
      <c r="M116" s="247"/>
      <c r="N116" s="247"/>
      <c r="O116" s="247"/>
      <c r="P116" s="518"/>
      <c r="Q116" s="518"/>
      <c r="R116" s="518"/>
      <c r="S116" s="518"/>
      <c r="T116" s="518"/>
      <c r="U116" s="518"/>
      <c r="V116" s="518"/>
      <c r="W116" s="518"/>
      <c r="X116" s="1016"/>
      <c r="Y116" s="1016"/>
      <c r="Z116" s="1016"/>
      <c r="AA116" s="1016"/>
      <c r="AB116" s="1016"/>
      <c r="AC116" s="1016"/>
      <c r="AD116" s="1016"/>
      <c r="AE116" s="1016"/>
      <c r="AF116" s="1016"/>
      <c r="AG116" s="1016"/>
      <c r="AH116" s="1016"/>
      <c r="AI116" s="1016"/>
      <c r="AJ116" s="264"/>
      <c r="AP116" s="248"/>
      <c r="AT116" s="248"/>
      <c r="AV116" s="23"/>
      <c r="AW116" s="23"/>
      <c r="AX116" s="23"/>
      <c r="AY116" s="23"/>
      <c r="AZ116" s="23"/>
      <c r="BA116" s="23"/>
      <c r="BB116" s="23"/>
      <c r="BC116" s="23"/>
    </row>
    <row r="117" spans="2:55" s="240" customFormat="1" ht="5.0999999999999996" customHeight="1">
      <c r="B117" s="263"/>
      <c r="C117" s="160"/>
      <c r="D117" s="160"/>
      <c r="E117" s="160"/>
      <c r="F117" s="160"/>
      <c r="G117" s="160"/>
      <c r="H117" s="160"/>
      <c r="I117" s="160"/>
      <c r="J117" s="254"/>
      <c r="K117" s="254"/>
      <c r="L117" s="254"/>
      <c r="M117" s="254"/>
      <c r="N117" s="254"/>
      <c r="O117" s="254"/>
      <c r="P117" s="254"/>
      <c r="Q117" s="254"/>
      <c r="R117" s="254"/>
      <c r="S117" s="254"/>
      <c r="T117" s="254"/>
      <c r="U117" s="254"/>
      <c r="V117" s="254"/>
      <c r="W117" s="254"/>
      <c r="X117" s="254"/>
      <c r="Y117" s="254"/>
      <c r="Z117" s="254"/>
      <c r="AA117" s="254"/>
      <c r="AB117" s="254"/>
      <c r="AC117" s="254"/>
      <c r="AD117" s="254"/>
      <c r="AE117" s="158"/>
      <c r="AF117" s="158"/>
      <c r="AG117" s="158"/>
      <c r="AH117" s="158"/>
      <c r="AI117" s="158"/>
      <c r="AJ117" s="264"/>
      <c r="AP117" s="248"/>
      <c r="AT117" s="248"/>
      <c r="AV117" s="23"/>
      <c r="AW117" s="23"/>
      <c r="AX117" s="23"/>
      <c r="AY117" s="23"/>
      <c r="AZ117" s="23"/>
      <c r="BA117" s="23"/>
      <c r="BB117" s="23"/>
      <c r="BC117" s="23"/>
    </row>
    <row r="118" spans="2:55" s="240" customFormat="1" ht="15" customHeight="1">
      <c r="B118" s="263"/>
      <c r="C118" s="892" t="s">
        <v>1192</v>
      </c>
      <c r="D118" s="893"/>
      <c r="E118" s="893"/>
      <c r="F118" s="893"/>
      <c r="G118" s="893"/>
      <c r="H118" s="893"/>
      <c r="I118" s="893"/>
      <c r="J118" s="893"/>
      <c r="K118" s="893"/>
      <c r="L118" s="893"/>
      <c r="M118" s="893"/>
      <c r="N118" s="893"/>
      <c r="O118" s="893"/>
      <c r="P118" s="893"/>
      <c r="Q118" s="893"/>
      <c r="R118" s="893"/>
      <c r="S118" s="893"/>
      <c r="T118" s="893"/>
      <c r="U118" s="893"/>
      <c r="V118" s="893"/>
      <c r="W118" s="893"/>
      <c r="X118" s="893"/>
      <c r="Y118" s="893"/>
      <c r="Z118" s="893"/>
      <c r="AA118" s="893"/>
      <c r="AB118" s="893"/>
      <c r="AC118" s="893"/>
      <c r="AD118" s="893"/>
      <c r="AE118" s="893"/>
      <c r="AF118" s="893"/>
      <c r="AG118" s="893"/>
      <c r="AH118" s="893"/>
      <c r="AI118" s="894"/>
      <c r="AJ118" s="264"/>
      <c r="AP118" s="248"/>
      <c r="AT118" s="248"/>
      <c r="AV118" s="23"/>
      <c r="AW118" s="23"/>
      <c r="AX118" s="23"/>
      <c r="AY118" s="23"/>
      <c r="AZ118" s="23"/>
      <c r="BA118" s="23"/>
      <c r="BB118" s="23"/>
      <c r="BC118" s="23"/>
    </row>
    <row r="119" spans="2:55" s="240" customFormat="1" ht="15" customHeight="1">
      <c r="B119" s="263"/>
      <c r="C119" s="935" t="s">
        <v>1207</v>
      </c>
      <c r="D119" s="935"/>
      <c r="E119" s="935"/>
      <c r="F119" s="935"/>
      <c r="G119" s="935"/>
      <c r="H119" s="935"/>
      <c r="I119" s="935"/>
      <c r="J119" s="935"/>
      <c r="K119" s="935"/>
      <c r="L119" s="935"/>
      <c r="M119" s="935"/>
      <c r="N119" s="935"/>
      <c r="O119" s="935"/>
      <c r="P119" s="935"/>
      <c r="Q119" s="935"/>
      <c r="R119" s="935"/>
      <c r="S119" s="935"/>
      <c r="T119" s="935"/>
      <c r="U119" s="935"/>
      <c r="V119" s="935"/>
      <c r="W119" s="935"/>
      <c r="X119" s="935"/>
      <c r="Y119" s="936"/>
      <c r="Z119" s="438"/>
      <c r="AA119" s="160" t="s">
        <v>196</v>
      </c>
      <c r="AB119" s="131"/>
      <c r="AC119" s="438"/>
      <c r="AD119" s="160" t="s">
        <v>1187</v>
      </c>
      <c r="AE119" s="131"/>
      <c r="AF119" s="131"/>
      <c r="AG119" s="131"/>
      <c r="AH119" s="131"/>
      <c r="AI119" s="131"/>
      <c r="AJ119" s="264"/>
      <c r="AP119" s="248"/>
      <c r="AT119" s="248"/>
      <c r="AV119" s="23"/>
      <c r="AW119" s="23"/>
      <c r="AX119" s="23"/>
      <c r="AY119" s="23"/>
      <c r="AZ119" s="23"/>
      <c r="BA119" s="23"/>
      <c r="BB119" s="23"/>
      <c r="BC119" s="23"/>
    </row>
    <row r="120" spans="2:55" s="240" customFormat="1" ht="15" customHeight="1">
      <c r="B120" s="263"/>
      <c r="C120" s="935" t="s">
        <v>1208</v>
      </c>
      <c r="D120" s="935"/>
      <c r="E120" s="935"/>
      <c r="F120" s="935"/>
      <c r="G120" s="935"/>
      <c r="H120" s="935"/>
      <c r="I120" s="935"/>
      <c r="J120" s="935"/>
      <c r="K120" s="935"/>
      <c r="L120" s="935"/>
      <c r="M120" s="935"/>
      <c r="N120" s="935"/>
      <c r="O120" s="935"/>
      <c r="P120" s="935"/>
      <c r="Q120" s="935"/>
      <c r="R120" s="935"/>
      <c r="S120" s="935"/>
      <c r="T120" s="935"/>
      <c r="U120" s="935"/>
      <c r="V120" s="935"/>
      <c r="W120" s="935"/>
      <c r="X120" s="935"/>
      <c r="Y120" s="936"/>
      <c r="Z120" s="438"/>
      <c r="AA120" s="20" t="s">
        <v>196</v>
      </c>
      <c r="AB120" s="128"/>
      <c r="AC120" s="438"/>
      <c r="AD120" s="20" t="s">
        <v>1753</v>
      </c>
      <c r="AE120" s="282"/>
      <c r="AF120" s="282"/>
      <c r="AG120" s="282"/>
      <c r="AH120" s="282"/>
      <c r="AI120" s="282"/>
      <c r="AJ120" s="264"/>
      <c r="AP120" s="248"/>
      <c r="AT120" s="248"/>
      <c r="AV120" s="23"/>
      <c r="AW120" s="23"/>
      <c r="AX120" s="23"/>
      <c r="AY120" s="23"/>
      <c r="AZ120" s="23"/>
      <c r="BA120" s="23"/>
      <c r="BB120" s="23"/>
      <c r="BC120" s="23"/>
    </row>
    <row r="121" spans="2:55" s="240" customFormat="1" ht="15" customHeight="1">
      <c r="B121" s="263"/>
      <c r="C121" s="278" t="s">
        <v>1209</v>
      </c>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8"/>
      <c r="AA121" s="128"/>
      <c r="AB121" s="128"/>
      <c r="AC121" s="128"/>
      <c r="AD121" s="128"/>
      <c r="AE121" s="128"/>
      <c r="AF121" s="127"/>
      <c r="AG121" s="127"/>
      <c r="AH121" s="127"/>
      <c r="AI121" s="127"/>
      <c r="AJ121" s="264"/>
      <c r="AP121" s="248"/>
      <c r="AT121" s="248"/>
      <c r="AV121" s="23"/>
      <c r="AW121" s="23"/>
      <c r="AX121" s="23"/>
      <c r="AY121" s="23"/>
      <c r="AZ121" s="23"/>
      <c r="BA121" s="23"/>
      <c r="BB121" s="23"/>
      <c r="BC121" s="23"/>
    </row>
    <row r="122" spans="2:55" s="240" customFormat="1" ht="15" customHeight="1">
      <c r="B122" s="263"/>
      <c r="C122" s="438"/>
      <c r="D122" s="20" t="s">
        <v>196</v>
      </c>
      <c r="E122" s="128"/>
      <c r="F122" s="438"/>
      <c r="G122" s="20" t="s">
        <v>1193</v>
      </c>
      <c r="H122" s="127"/>
      <c r="I122" s="730" t="s">
        <v>1194</v>
      </c>
      <c r="J122" s="730"/>
      <c r="K122" s="730"/>
      <c r="L122" s="730"/>
      <c r="M122" s="730"/>
      <c r="N122" s="730"/>
      <c r="O122" s="730"/>
      <c r="P122" s="730"/>
      <c r="Q122" s="963"/>
      <c r="R122" s="963"/>
      <c r="S122" s="963"/>
      <c r="T122" s="963"/>
      <c r="U122" s="963"/>
      <c r="V122" s="963"/>
      <c r="W122" s="963"/>
      <c r="X122" s="963"/>
      <c r="Y122" s="963"/>
      <c r="Z122" s="963"/>
      <c r="AA122" s="963"/>
      <c r="AB122" s="963"/>
      <c r="AC122" s="963"/>
      <c r="AD122" s="963"/>
      <c r="AE122" s="963"/>
      <c r="AF122" s="963"/>
      <c r="AG122" s="963"/>
      <c r="AH122" s="963"/>
      <c r="AI122" s="963"/>
      <c r="AJ122" s="264"/>
      <c r="AP122" s="248"/>
      <c r="AT122" s="248"/>
      <c r="AV122" s="23"/>
      <c r="AW122" s="23"/>
      <c r="AX122" s="23"/>
      <c r="AY122" s="23"/>
      <c r="AZ122" s="23"/>
      <c r="BA122" s="23"/>
      <c r="BB122" s="23"/>
      <c r="BC122" s="23"/>
    </row>
    <row r="123" spans="2:55" s="240" customFormat="1" ht="15" customHeight="1">
      <c r="B123" s="263"/>
      <c r="C123" s="963"/>
      <c r="D123" s="963"/>
      <c r="E123" s="963"/>
      <c r="F123" s="963"/>
      <c r="G123" s="963"/>
      <c r="H123" s="963"/>
      <c r="I123" s="963"/>
      <c r="J123" s="963"/>
      <c r="K123" s="963"/>
      <c r="L123" s="963"/>
      <c r="M123" s="963"/>
      <c r="N123" s="963"/>
      <c r="O123" s="963"/>
      <c r="P123" s="963"/>
      <c r="Q123" s="963"/>
      <c r="R123" s="963"/>
      <c r="S123" s="963"/>
      <c r="T123" s="963"/>
      <c r="U123" s="963"/>
      <c r="V123" s="963"/>
      <c r="W123" s="963"/>
      <c r="X123" s="963"/>
      <c r="Y123" s="963"/>
      <c r="Z123" s="963"/>
      <c r="AA123" s="963"/>
      <c r="AB123" s="963"/>
      <c r="AC123" s="963"/>
      <c r="AD123" s="963"/>
      <c r="AE123" s="963"/>
      <c r="AF123" s="963"/>
      <c r="AG123" s="963"/>
      <c r="AH123" s="963"/>
      <c r="AI123" s="963"/>
      <c r="AJ123" s="264"/>
      <c r="AP123" s="248"/>
      <c r="AT123" s="248"/>
      <c r="AV123" s="23"/>
      <c r="AW123" s="23"/>
      <c r="AX123" s="23"/>
      <c r="AY123" s="23"/>
      <c r="AZ123" s="23"/>
      <c r="BA123" s="23"/>
      <c r="BB123" s="23"/>
      <c r="BC123" s="23"/>
    </row>
    <row r="124" spans="2:55" s="240" customFormat="1" ht="15" customHeight="1">
      <c r="B124" s="263"/>
      <c r="C124" s="935" t="s">
        <v>1210</v>
      </c>
      <c r="D124" s="935"/>
      <c r="E124" s="935"/>
      <c r="F124" s="935"/>
      <c r="G124" s="935"/>
      <c r="H124" s="935"/>
      <c r="I124" s="935"/>
      <c r="J124" s="935"/>
      <c r="K124" s="935"/>
      <c r="L124" s="935"/>
      <c r="M124" s="935"/>
      <c r="N124" s="935"/>
      <c r="O124" s="935"/>
      <c r="P124" s="935"/>
      <c r="Q124" s="935"/>
      <c r="R124" s="935"/>
      <c r="S124" s="935"/>
      <c r="T124" s="935"/>
      <c r="U124" s="935"/>
      <c r="V124" s="935"/>
      <c r="W124" s="935"/>
      <c r="X124" s="935"/>
      <c r="Y124" s="935"/>
      <c r="Z124" s="935"/>
      <c r="AA124" s="935"/>
      <c r="AB124" s="935"/>
      <c r="AC124" s="935"/>
      <c r="AD124" s="935"/>
      <c r="AE124" s="935"/>
      <c r="AF124" s="935"/>
      <c r="AG124" s="935"/>
      <c r="AH124" s="935"/>
      <c r="AI124" s="935"/>
      <c r="AJ124" s="264"/>
      <c r="AP124" s="248"/>
      <c r="AT124" s="248"/>
      <c r="AV124" s="23"/>
      <c r="AW124" s="23"/>
      <c r="AX124" s="23"/>
      <c r="AY124" s="23"/>
      <c r="AZ124" s="23"/>
      <c r="BA124" s="23"/>
      <c r="BB124" s="23"/>
      <c r="BC124" s="23"/>
    </row>
    <row r="125" spans="2:55" s="240" customFormat="1" ht="15" customHeight="1">
      <c r="B125" s="263"/>
      <c r="C125" s="730" t="s">
        <v>1195</v>
      </c>
      <c r="D125" s="730"/>
      <c r="E125" s="730"/>
      <c r="F125" s="730"/>
      <c r="G125" s="730"/>
      <c r="H125" s="924"/>
      <c r="I125" s="924"/>
      <c r="J125" s="924"/>
      <c r="K125" s="1027" t="s">
        <v>1196</v>
      </c>
      <c r="L125" s="1027"/>
      <c r="M125" s="1027"/>
      <c r="N125" s="1027"/>
      <c r="O125" s="924"/>
      <c r="P125" s="924"/>
      <c r="Q125" s="924"/>
      <c r="R125" s="128"/>
      <c r="S125" s="730" t="s">
        <v>1195</v>
      </c>
      <c r="T125" s="730"/>
      <c r="U125" s="730"/>
      <c r="V125" s="730"/>
      <c r="W125" s="730"/>
      <c r="X125" s="924"/>
      <c r="Y125" s="924"/>
      <c r="Z125" s="924"/>
      <c r="AA125" s="1027" t="s">
        <v>1196</v>
      </c>
      <c r="AB125" s="1027"/>
      <c r="AC125" s="1027"/>
      <c r="AD125" s="1027"/>
      <c r="AE125" s="924"/>
      <c r="AF125" s="924"/>
      <c r="AG125" s="924"/>
      <c r="AH125" s="131"/>
      <c r="AI125" s="131"/>
      <c r="AJ125" s="264"/>
      <c r="AP125" s="248"/>
      <c r="AT125" s="248"/>
      <c r="AV125" s="23"/>
      <c r="AW125" s="23"/>
      <c r="AX125" s="23"/>
      <c r="AY125" s="23"/>
      <c r="AZ125" s="23"/>
      <c r="BA125" s="23"/>
      <c r="BB125" s="23"/>
      <c r="BC125" s="23"/>
    </row>
    <row r="126" spans="2:55" s="240" customFormat="1" ht="15" customHeight="1">
      <c r="B126" s="263"/>
      <c r="C126" s="730" t="s">
        <v>1195</v>
      </c>
      <c r="D126" s="730"/>
      <c r="E126" s="730"/>
      <c r="F126" s="730"/>
      <c r="G126" s="730"/>
      <c r="H126" s="924"/>
      <c r="I126" s="924"/>
      <c r="J126" s="924"/>
      <c r="K126" s="1027" t="s">
        <v>1196</v>
      </c>
      <c r="L126" s="1027"/>
      <c r="M126" s="1027"/>
      <c r="N126" s="1027"/>
      <c r="O126" s="924"/>
      <c r="P126" s="924"/>
      <c r="Q126" s="924"/>
      <c r="R126" s="128"/>
      <c r="S126" s="730" t="s">
        <v>1195</v>
      </c>
      <c r="T126" s="730"/>
      <c r="U126" s="730"/>
      <c r="V126" s="730"/>
      <c r="W126" s="730"/>
      <c r="X126" s="924"/>
      <c r="Y126" s="924"/>
      <c r="Z126" s="924"/>
      <c r="AA126" s="1027" t="s">
        <v>1196</v>
      </c>
      <c r="AB126" s="1027"/>
      <c r="AC126" s="1027"/>
      <c r="AD126" s="1027"/>
      <c r="AE126" s="924"/>
      <c r="AF126" s="924"/>
      <c r="AG126" s="924"/>
      <c r="AH126" s="131"/>
      <c r="AI126" s="131"/>
      <c r="AJ126" s="264"/>
      <c r="AP126" s="248"/>
      <c r="AT126" s="248"/>
      <c r="AV126" s="23"/>
      <c r="AW126" s="23"/>
      <c r="AX126" s="23"/>
      <c r="AY126" s="23"/>
      <c r="AZ126" s="23"/>
      <c r="BA126" s="23"/>
      <c r="BB126" s="23"/>
      <c r="BC126" s="23"/>
    </row>
    <row r="127" spans="2:55" s="240" customFormat="1" ht="15" customHeight="1">
      <c r="B127" s="263"/>
      <c r="C127" s="935" t="s">
        <v>1211</v>
      </c>
      <c r="D127" s="935"/>
      <c r="E127" s="935"/>
      <c r="F127" s="935"/>
      <c r="G127" s="935"/>
      <c r="H127" s="935"/>
      <c r="I127" s="935"/>
      <c r="J127" s="935"/>
      <c r="K127" s="935"/>
      <c r="L127" s="935"/>
      <c r="M127" s="935"/>
      <c r="N127" s="935"/>
      <c r="O127" s="935"/>
      <c r="P127" s="935"/>
      <c r="Q127" s="935"/>
      <c r="R127" s="935"/>
      <c r="S127" s="935"/>
      <c r="T127" s="935"/>
      <c r="U127" s="935"/>
      <c r="V127" s="935"/>
      <c r="W127" s="935"/>
      <c r="X127" s="935"/>
      <c r="Y127" s="935"/>
      <c r="Z127" s="935"/>
      <c r="AA127" s="935"/>
      <c r="AB127" s="935"/>
      <c r="AC127" s="935"/>
      <c r="AD127" s="935"/>
      <c r="AE127" s="935"/>
      <c r="AF127" s="935"/>
      <c r="AG127" s="935"/>
      <c r="AH127" s="935"/>
      <c r="AI127" s="935"/>
      <c r="AJ127" s="264"/>
      <c r="AP127" s="248"/>
      <c r="AT127" s="248"/>
      <c r="AV127" s="23"/>
      <c r="AW127" s="23"/>
      <c r="AX127" s="23"/>
      <c r="AY127" s="23"/>
      <c r="AZ127" s="23"/>
      <c r="BA127" s="23"/>
      <c r="BB127" s="23"/>
      <c r="BC127" s="23"/>
    </row>
    <row r="128" spans="2:55" s="240" customFormat="1" ht="15" customHeight="1">
      <c r="B128" s="263"/>
      <c r="C128" s="438"/>
      <c r="D128" s="522" t="s">
        <v>196</v>
      </c>
      <c r="E128" s="523"/>
      <c r="F128" s="438"/>
      <c r="G128" s="522" t="s">
        <v>1193</v>
      </c>
      <c r="H128" s="524"/>
      <c r="I128" s="1051" t="s">
        <v>1197</v>
      </c>
      <c r="J128" s="1051"/>
      <c r="K128" s="1051"/>
      <c r="L128" s="1051"/>
      <c r="M128" s="1051"/>
      <c r="N128" s="1051"/>
      <c r="O128" s="1051"/>
      <c r="P128" s="1051"/>
      <c r="Q128" s="963"/>
      <c r="R128" s="963"/>
      <c r="S128" s="963"/>
      <c r="T128" s="963"/>
      <c r="U128" s="963"/>
      <c r="V128" s="963"/>
      <c r="W128" s="963"/>
      <c r="X128" s="963"/>
      <c r="Y128" s="963"/>
      <c r="Z128" s="963"/>
      <c r="AA128" s="963"/>
      <c r="AB128" s="963"/>
      <c r="AC128" s="963"/>
      <c r="AD128" s="963"/>
      <c r="AE128" s="963"/>
      <c r="AF128" s="963"/>
      <c r="AG128" s="963"/>
      <c r="AH128" s="963"/>
      <c r="AI128" s="963"/>
      <c r="AJ128" s="264"/>
      <c r="AP128" s="248"/>
      <c r="AT128" s="248"/>
      <c r="AV128" s="23"/>
      <c r="AW128" s="23"/>
      <c r="AX128" s="23"/>
      <c r="AY128" s="23"/>
      <c r="AZ128" s="23"/>
      <c r="BA128" s="23"/>
      <c r="BB128" s="23"/>
      <c r="BC128" s="23"/>
    </row>
    <row r="129" spans="2:55" s="240" customFormat="1" ht="15" customHeight="1">
      <c r="B129" s="263"/>
      <c r="C129" s="730" t="s">
        <v>1195</v>
      </c>
      <c r="D129" s="730"/>
      <c r="E129" s="730"/>
      <c r="F129" s="730"/>
      <c r="G129" s="730"/>
      <c r="H129" s="922"/>
      <c r="I129" s="922"/>
      <c r="J129" s="922"/>
      <c r="K129" s="1027" t="s">
        <v>1196</v>
      </c>
      <c r="L129" s="1027"/>
      <c r="M129" s="1027"/>
      <c r="N129" s="1027"/>
      <c r="O129" s="922"/>
      <c r="P129" s="922"/>
      <c r="Q129" s="922"/>
      <c r="R129" s="128"/>
      <c r="S129" s="730" t="s">
        <v>1195</v>
      </c>
      <c r="T129" s="730"/>
      <c r="U129" s="730"/>
      <c r="V129" s="730"/>
      <c r="W129" s="730"/>
      <c r="X129" s="922"/>
      <c r="Y129" s="922"/>
      <c r="Z129" s="922"/>
      <c r="AA129" s="1027" t="s">
        <v>1196</v>
      </c>
      <c r="AB129" s="1027"/>
      <c r="AC129" s="1027"/>
      <c r="AD129" s="1027"/>
      <c r="AE129" s="922"/>
      <c r="AF129" s="922"/>
      <c r="AG129" s="922"/>
      <c r="AH129" s="131"/>
      <c r="AI129" s="131"/>
      <c r="AJ129" s="264"/>
      <c r="AP129" s="248"/>
      <c r="AT129" s="248"/>
      <c r="AV129" s="23"/>
      <c r="AW129" s="23"/>
      <c r="AX129" s="23"/>
      <c r="AY129" s="23"/>
      <c r="AZ129" s="23"/>
      <c r="BA129" s="23"/>
      <c r="BB129" s="23"/>
      <c r="BC129" s="23"/>
    </row>
    <row r="130" spans="2:55" s="240" customFormat="1" ht="15" customHeight="1">
      <c r="B130" s="263"/>
      <c r="C130" s="132" t="s">
        <v>1212</v>
      </c>
      <c r="D130" s="160"/>
      <c r="E130" s="130"/>
      <c r="F130" s="130"/>
      <c r="G130" s="131"/>
      <c r="H130" s="131"/>
      <c r="I130" s="131"/>
      <c r="J130" s="131"/>
      <c r="K130" s="131"/>
      <c r="L130" s="131"/>
      <c r="M130" s="131"/>
      <c r="N130" s="131"/>
      <c r="O130" s="131"/>
      <c r="P130" s="131"/>
      <c r="Q130" s="131"/>
      <c r="R130" s="128"/>
      <c r="S130" s="132"/>
      <c r="T130" s="438"/>
      <c r="U130" s="522" t="s">
        <v>196</v>
      </c>
      <c r="V130" s="523"/>
      <c r="W130" s="438"/>
      <c r="X130" s="522" t="s">
        <v>1193</v>
      </c>
      <c r="Y130" s="524"/>
      <c r="Z130" s="131"/>
      <c r="AA130" s="131"/>
      <c r="AB130" s="131"/>
      <c r="AC130" s="131"/>
      <c r="AD130" s="131"/>
      <c r="AE130" s="131"/>
      <c r="AF130" s="131"/>
      <c r="AG130" s="131"/>
      <c r="AH130" s="131"/>
      <c r="AI130" s="131"/>
      <c r="AJ130" s="264"/>
      <c r="AP130" s="248"/>
      <c r="AT130" s="248"/>
      <c r="AV130" s="23"/>
      <c r="AW130" s="23"/>
      <c r="AX130" s="23"/>
      <c r="AY130" s="23"/>
      <c r="AZ130" s="23"/>
      <c r="BA130" s="23"/>
      <c r="BB130" s="23"/>
      <c r="BC130" s="23"/>
    </row>
    <row r="131" spans="2:55" s="240" customFormat="1" ht="15" customHeight="1">
      <c r="B131" s="263"/>
      <c r="C131" s="1025" t="s">
        <v>2147</v>
      </c>
      <c r="D131" s="1025"/>
      <c r="E131" s="1025"/>
      <c r="F131" s="1025"/>
      <c r="G131" s="1025"/>
      <c r="H131" s="1025"/>
      <c r="I131" s="1025"/>
      <c r="J131" s="921"/>
      <c r="K131" s="921"/>
      <c r="L131" s="921"/>
      <c r="M131" s="921"/>
      <c r="N131" s="921"/>
      <c r="O131" s="921"/>
      <c r="P131" s="921"/>
      <c r="Q131" s="921"/>
      <c r="R131" s="921"/>
      <c r="S131" s="921"/>
      <c r="T131" s="921"/>
      <c r="U131" s="921"/>
      <c r="V131" s="921"/>
      <c r="W131" s="921"/>
      <c r="X131" s="921"/>
      <c r="Y131" s="921"/>
      <c r="Z131" s="921"/>
      <c r="AA131" s="921"/>
      <c r="AB131" s="921"/>
      <c r="AC131" s="921"/>
      <c r="AD131" s="921"/>
      <c r="AE131" s="921"/>
      <c r="AF131" s="921"/>
      <c r="AG131" s="921"/>
      <c r="AH131" s="921"/>
      <c r="AI131" s="921"/>
      <c r="AJ131" s="264"/>
      <c r="AP131" s="248"/>
      <c r="AT131" s="248"/>
      <c r="AV131" s="23"/>
      <c r="AW131" s="23"/>
      <c r="AX131" s="23"/>
      <c r="AY131" s="23"/>
      <c r="AZ131" s="23"/>
      <c r="BA131" s="23"/>
      <c r="BB131" s="23"/>
      <c r="BC131" s="23"/>
    </row>
    <row r="132" spans="2:55" s="240" customFormat="1" ht="15" customHeight="1">
      <c r="B132" s="263"/>
      <c r="C132" s="963"/>
      <c r="D132" s="963"/>
      <c r="E132" s="963"/>
      <c r="F132" s="963"/>
      <c r="G132" s="963"/>
      <c r="H132" s="963"/>
      <c r="I132" s="963"/>
      <c r="J132" s="963"/>
      <c r="K132" s="963"/>
      <c r="L132" s="963"/>
      <c r="M132" s="963"/>
      <c r="N132" s="963"/>
      <c r="O132" s="963"/>
      <c r="P132" s="963"/>
      <c r="Q132" s="963"/>
      <c r="R132" s="963"/>
      <c r="S132" s="963"/>
      <c r="T132" s="963"/>
      <c r="U132" s="963"/>
      <c r="V132" s="963"/>
      <c r="W132" s="963"/>
      <c r="X132" s="963"/>
      <c r="Y132" s="963"/>
      <c r="Z132" s="963"/>
      <c r="AA132" s="963"/>
      <c r="AB132" s="963"/>
      <c r="AC132" s="963"/>
      <c r="AD132" s="963"/>
      <c r="AE132" s="963"/>
      <c r="AF132" s="963"/>
      <c r="AG132" s="963"/>
      <c r="AH132" s="963"/>
      <c r="AI132" s="963"/>
      <c r="AJ132" s="264"/>
      <c r="AP132" s="248"/>
      <c r="AT132" s="248"/>
      <c r="AV132" s="23"/>
      <c r="AW132" s="23"/>
      <c r="AX132" s="23"/>
      <c r="AY132" s="23"/>
      <c r="AZ132" s="23"/>
      <c r="BA132" s="23"/>
      <c r="BB132" s="23"/>
      <c r="BC132" s="23"/>
    </row>
    <row r="133" spans="2:55" s="240" customFormat="1" ht="15" customHeight="1">
      <c r="B133" s="263"/>
      <c r="C133" s="127" t="s">
        <v>1213</v>
      </c>
      <c r="D133" s="160"/>
      <c r="E133" s="130"/>
      <c r="F133" s="130"/>
      <c r="G133" s="131"/>
      <c r="H133" s="131"/>
      <c r="I133" s="131"/>
      <c r="J133" s="131"/>
      <c r="K133" s="131"/>
      <c r="L133" s="131"/>
      <c r="M133" s="131"/>
      <c r="N133" s="131"/>
      <c r="O133" s="131"/>
      <c r="P133" s="131"/>
      <c r="Q133" s="131"/>
      <c r="R133" s="128"/>
      <c r="S133" s="132"/>
      <c r="T133" s="438"/>
      <c r="U133" s="522" t="s">
        <v>196</v>
      </c>
      <c r="V133" s="523"/>
      <c r="W133" s="438"/>
      <c r="X133" s="522" t="s">
        <v>1193</v>
      </c>
      <c r="Y133" s="524"/>
      <c r="Z133" s="131"/>
      <c r="AA133" s="131"/>
      <c r="AB133" s="131"/>
      <c r="AC133" s="131"/>
      <c r="AD133" s="131"/>
      <c r="AE133" s="131"/>
      <c r="AF133" s="131"/>
      <c r="AG133" s="131"/>
      <c r="AH133" s="131"/>
      <c r="AI133" s="131"/>
      <c r="AJ133" s="264"/>
      <c r="AP133" s="248"/>
      <c r="AT133" s="248"/>
      <c r="AV133" s="23"/>
      <c r="AW133" s="23"/>
      <c r="AX133" s="23"/>
      <c r="AY133" s="23"/>
      <c r="AZ133" s="23"/>
      <c r="BA133" s="23"/>
      <c r="BB133" s="23"/>
      <c r="BC133" s="23"/>
    </row>
    <row r="134" spans="2:55" s="240" customFormat="1" ht="15" customHeight="1">
      <c r="B134" s="263"/>
      <c r="C134" s="1025" t="s">
        <v>2147</v>
      </c>
      <c r="D134" s="1025"/>
      <c r="E134" s="1025"/>
      <c r="F134" s="1025"/>
      <c r="G134" s="1025"/>
      <c r="H134" s="1025"/>
      <c r="I134" s="1025"/>
      <c r="J134" s="921"/>
      <c r="K134" s="921"/>
      <c r="L134" s="921"/>
      <c r="M134" s="921"/>
      <c r="N134" s="921"/>
      <c r="O134" s="921"/>
      <c r="P134" s="921"/>
      <c r="Q134" s="921"/>
      <c r="R134" s="921"/>
      <c r="S134" s="921"/>
      <c r="T134" s="921"/>
      <c r="U134" s="921"/>
      <c r="V134" s="921"/>
      <c r="W134" s="921"/>
      <c r="X134" s="921"/>
      <c r="Y134" s="921"/>
      <c r="Z134" s="921"/>
      <c r="AA134" s="921"/>
      <c r="AB134" s="921"/>
      <c r="AC134" s="921"/>
      <c r="AD134" s="921"/>
      <c r="AE134" s="921"/>
      <c r="AF134" s="921"/>
      <c r="AG134" s="921"/>
      <c r="AH134" s="921"/>
      <c r="AI134" s="921"/>
      <c r="AJ134" s="264"/>
      <c r="AP134" s="248"/>
      <c r="AT134" s="248"/>
      <c r="AV134" s="23"/>
      <c r="AW134" s="23"/>
      <c r="AX134" s="23"/>
      <c r="AY134" s="23"/>
      <c r="AZ134" s="23"/>
      <c r="BA134" s="23"/>
      <c r="BB134" s="23"/>
      <c r="BC134" s="23"/>
    </row>
    <row r="135" spans="2:55" s="240" customFormat="1" ht="15" customHeight="1" thickBot="1">
      <c r="B135" s="268"/>
      <c r="C135" s="1050"/>
      <c r="D135" s="1050"/>
      <c r="E135" s="1050"/>
      <c r="F135" s="1050"/>
      <c r="G135" s="1050"/>
      <c r="H135" s="1050"/>
      <c r="I135" s="1050"/>
      <c r="J135" s="1050"/>
      <c r="K135" s="1050"/>
      <c r="L135" s="1050"/>
      <c r="M135" s="1050"/>
      <c r="N135" s="1050"/>
      <c r="O135" s="1050"/>
      <c r="P135" s="1050"/>
      <c r="Q135" s="1050"/>
      <c r="R135" s="1050"/>
      <c r="S135" s="1050"/>
      <c r="T135" s="1050"/>
      <c r="U135" s="1050"/>
      <c r="V135" s="1050"/>
      <c r="W135" s="1050"/>
      <c r="X135" s="1050"/>
      <c r="Y135" s="1050"/>
      <c r="Z135" s="1050"/>
      <c r="AA135" s="1050"/>
      <c r="AB135" s="1050"/>
      <c r="AC135" s="1050"/>
      <c r="AD135" s="1050"/>
      <c r="AE135" s="1050"/>
      <c r="AF135" s="1050"/>
      <c r="AG135" s="1050"/>
      <c r="AH135" s="1050"/>
      <c r="AI135" s="1050"/>
      <c r="AJ135" s="271"/>
      <c r="AP135" s="248"/>
      <c r="AT135" s="248"/>
      <c r="AV135" s="23"/>
      <c r="AW135" s="23"/>
      <c r="AX135" s="23"/>
      <c r="AY135" s="23"/>
      <c r="AZ135" s="23"/>
      <c r="BA135" s="23"/>
      <c r="BB135" s="23"/>
      <c r="BC135" s="23"/>
    </row>
    <row r="136" spans="2:55" s="240" customFormat="1" ht="15" customHeight="1">
      <c r="B136" s="263"/>
      <c r="C136" s="127" t="s">
        <v>1214</v>
      </c>
      <c r="D136" s="127"/>
      <c r="E136" s="127"/>
      <c r="F136" s="127"/>
      <c r="G136" s="127"/>
      <c r="H136" s="127"/>
      <c r="I136" s="127"/>
      <c r="J136" s="127"/>
      <c r="K136" s="127"/>
      <c r="L136" s="127"/>
      <c r="M136" s="127"/>
      <c r="N136" s="127"/>
      <c r="O136" s="127"/>
      <c r="P136" s="127"/>
      <c r="Q136" s="127"/>
      <c r="R136" s="127"/>
      <c r="S136" s="127"/>
      <c r="T136" s="438"/>
      <c r="U136" s="522" t="s">
        <v>196</v>
      </c>
      <c r="V136" s="523"/>
      <c r="W136" s="438"/>
      <c r="X136" s="522" t="s">
        <v>1193</v>
      </c>
      <c r="Y136" s="127"/>
      <c r="Z136" s="127"/>
      <c r="AA136" s="127"/>
      <c r="AB136" s="127"/>
      <c r="AC136" s="127"/>
      <c r="AD136" s="127"/>
      <c r="AE136" s="127"/>
      <c r="AF136" s="127"/>
      <c r="AG136" s="127"/>
      <c r="AH136" s="127"/>
      <c r="AI136" s="127"/>
      <c r="AJ136" s="264"/>
      <c r="AP136" s="248"/>
      <c r="AT136" s="248"/>
      <c r="AV136" s="23"/>
      <c r="AW136" s="23"/>
      <c r="AX136" s="23"/>
      <c r="AY136" s="23"/>
      <c r="AZ136" s="23"/>
      <c r="BA136" s="23"/>
      <c r="BB136" s="23"/>
      <c r="BC136" s="23"/>
    </row>
    <row r="137" spans="2:55" s="240" customFormat="1" ht="15" customHeight="1">
      <c r="B137" s="263"/>
      <c r="C137" s="1025" t="s">
        <v>2147</v>
      </c>
      <c r="D137" s="1025"/>
      <c r="E137" s="1025"/>
      <c r="F137" s="1025"/>
      <c r="G137" s="1025"/>
      <c r="H137" s="1025"/>
      <c r="I137" s="1025"/>
      <c r="J137" s="921"/>
      <c r="K137" s="921"/>
      <c r="L137" s="921"/>
      <c r="M137" s="921"/>
      <c r="N137" s="921"/>
      <c r="O137" s="921"/>
      <c r="P137" s="921"/>
      <c r="Q137" s="921"/>
      <c r="R137" s="921"/>
      <c r="S137" s="921"/>
      <c r="T137" s="921"/>
      <c r="U137" s="921"/>
      <c r="V137" s="921"/>
      <c r="W137" s="921"/>
      <c r="X137" s="921"/>
      <c r="Y137" s="921"/>
      <c r="Z137" s="921"/>
      <c r="AA137" s="921"/>
      <c r="AB137" s="921"/>
      <c r="AC137" s="921"/>
      <c r="AD137" s="921"/>
      <c r="AE137" s="921"/>
      <c r="AF137" s="921"/>
      <c r="AG137" s="921"/>
      <c r="AH137" s="921"/>
      <c r="AI137" s="921"/>
      <c r="AJ137" s="264"/>
      <c r="AP137" s="248"/>
      <c r="AT137" s="248"/>
      <c r="AV137" s="23"/>
      <c r="AW137" s="23"/>
      <c r="AX137" s="23"/>
      <c r="AY137" s="23"/>
      <c r="AZ137" s="23"/>
      <c r="BA137" s="23"/>
      <c r="BB137" s="23"/>
      <c r="BC137" s="23"/>
    </row>
    <row r="138" spans="2:55" s="240" customFormat="1" ht="15" customHeight="1">
      <c r="B138" s="263"/>
      <c r="C138" s="963"/>
      <c r="D138" s="963"/>
      <c r="E138" s="963"/>
      <c r="F138" s="963"/>
      <c r="G138" s="963"/>
      <c r="H138" s="963"/>
      <c r="I138" s="963"/>
      <c r="J138" s="963"/>
      <c r="K138" s="963"/>
      <c r="L138" s="963"/>
      <c r="M138" s="963"/>
      <c r="N138" s="963"/>
      <c r="O138" s="963"/>
      <c r="P138" s="963"/>
      <c r="Q138" s="963"/>
      <c r="R138" s="963"/>
      <c r="S138" s="963"/>
      <c r="T138" s="963"/>
      <c r="U138" s="963"/>
      <c r="V138" s="963"/>
      <c r="W138" s="963"/>
      <c r="X138" s="963"/>
      <c r="Y138" s="963"/>
      <c r="Z138" s="963"/>
      <c r="AA138" s="963"/>
      <c r="AB138" s="963"/>
      <c r="AC138" s="963"/>
      <c r="AD138" s="963"/>
      <c r="AE138" s="963"/>
      <c r="AF138" s="963"/>
      <c r="AG138" s="963"/>
      <c r="AH138" s="963"/>
      <c r="AI138" s="963"/>
      <c r="AJ138" s="264"/>
      <c r="AP138" s="248"/>
      <c r="AT138" s="248"/>
      <c r="AV138" s="23"/>
      <c r="AW138" s="23"/>
      <c r="AX138" s="23"/>
      <c r="AY138" s="23"/>
      <c r="AZ138" s="23"/>
      <c r="BA138" s="23"/>
      <c r="BB138" s="23"/>
      <c r="BC138" s="23"/>
    </row>
    <row r="139" spans="2:55" s="240" customFormat="1" ht="5.0999999999999996" customHeight="1">
      <c r="B139" s="263"/>
      <c r="C139" s="132"/>
      <c r="D139" s="160"/>
      <c r="E139" s="130"/>
      <c r="F139" s="130"/>
      <c r="G139" s="131"/>
      <c r="H139" s="131"/>
      <c r="I139" s="131"/>
      <c r="J139" s="131"/>
      <c r="K139" s="131"/>
      <c r="L139" s="131"/>
      <c r="M139" s="131"/>
      <c r="N139" s="131"/>
      <c r="O139" s="131"/>
      <c r="P139" s="131"/>
      <c r="Q139" s="131"/>
      <c r="R139" s="128"/>
      <c r="S139" s="132"/>
      <c r="T139" s="130"/>
      <c r="U139" s="128"/>
      <c r="V139" s="128"/>
      <c r="W139" s="128"/>
      <c r="X139" s="130"/>
      <c r="Y139" s="131"/>
      <c r="Z139" s="131"/>
      <c r="AA139" s="131"/>
      <c r="AB139" s="131"/>
      <c r="AC139" s="131"/>
      <c r="AD139" s="131"/>
      <c r="AE139" s="131"/>
      <c r="AF139" s="131"/>
      <c r="AG139" s="131"/>
      <c r="AH139" s="131"/>
      <c r="AI139" s="131"/>
      <c r="AJ139" s="264"/>
      <c r="AP139" s="248"/>
      <c r="AT139" s="248"/>
      <c r="AV139" s="23"/>
      <c r="AW139" s="23"/>
      <c r="AX139" s="23"/>
      <c r="AY139" s="23"/>
      <c r="AZ139" s="23"/>
      <c r="BA139" s="23"/>
      <c r="BB139" s="23"/>
      <c r="BC139" s="23"/>
    </row>
    <row r="140" spans="2:55" s="240" customFormat="1" ht="15" customHeight="1">
      <c r="B140" s="263"/>
      <c r="C140" s="1028" t="s">
        <v>1199</v>
      </c>
      <c r="D140" s="1028"/>
      <c r="E140" s="1028"/>
      <c r="F140" s="1028"/>
      <c r="G140" s="1028"/>
      <c r="H140" s="1028"/>
      <c r="I140" s="1028"/>
      <c r="J140" s="1028"/>
      <c r="K140" s="1028"/>
      <c r="L140" s="1028"/>
      <c r="M140" s="1028"/>
      <c r="N140" s="1028"/>
      <c r="O140" s="1028"/>
      <c r="P140" s="1028"/>
      <c r="Q140" s="1028"/>
      <c r="R140" s="1028"/>
      <c r="S140" s="1028"/>
      <c r="T140" s="1028"/>
      <c r="U140" s="1028"/>
      <c r="V140" s="1028"/>
      <c r="W140" s="1028"/>
      <c r="X140" s="1028"/>
      <c r="Y140" s="1028"/>
      <c r="Z140" s="1028"/>
      <c r="AA140" s="1028"/>
      <c r="AB140" s="1028"/>
      <c r="AC140" s="1028"/>
      <c r="AD140" s="1028"/>
      <c r="AE140" s="1028"/>
      <c r="AF140" s="1028"/>
      <c r="AG140" s="1028"/>
      <c r="AH140" s="1028"/>
      <c r="AI140" s="1028"/>
      <c r="AJ140" s="264"/>
      <c r="AP140" s="248"/>
      <c r="AT140" s="248"/>
      <c r="AV140" s="23"/>
      <c r="AW140" s="23"/>
      <c r="AX140" s="23"/>
      <c r="AY140" s="23"/>
      <c r="AZ140" s="23"/>
      <c r="BA140" s="23"/>
      <c r="BB140" s="23"/>
      <c r="BC140" s="23"/>
    </row>
    <row r="141" spans="2:55" s="240" customFormat="1" ht="15" customHeight="1">
      <c r="B141" s="263"/>
      <c r="C141" s="1028"/>
      <c r="D141" s="1028"/>
      <c r="E141" s="1028"/>
      <c r="F141" s="1028"/>
      <c r="G141" s="1028"/>
      <c r="H141" s="1028"/>
      <c r="I141" s="1028"/>
      <c r="J141" s="1028"/>
      <c r="K141" s="1028"/>
      <c r="L141" s="1028"/>
      <c r="M141" s="1028"/>
      <c r="N141" s="1028"/>
      <c r="O141" s="1028"/>
      <c r="P141" s="1028"/>
      <c r="Q141" s="1028"/>
      <c r="R141" s="1028"/>
      <c r="S141" s="1028"/>
      <c r="T141" s="1028"/>
      <c r="U141" s="1028"/>
      <c r="V141" s="1028"/>
      <c r="W141" s="1028"/>
      <c r="X141" s="1028"/>
      <c r="Y141" s="1028"/>
      <c r="Z141" s="1028"/>
      <c r="AA141" s="1028"/>
      <c r="AB141" s="1028"/>
      <c r="AC141" s="1028"/>
      <c r="AD141" s="1028"/>
      <c r="AE141" s="1028"/>
      <c r="AF141" s="1028"/>
      <c r="AG141" s="1028"/>
      <c r="AH141" s="1028"/>
      <c r="AI141" s="1028"/>
      <c r="AJ141" s="264"/>
      <c r="AP141" s="248"/>
      <c r="AT141" s="248"/>
      <c r="AV141" s="23"/>
      <c r="AW141" s="23"/>
      <c r="AX141" s="23"/>
      <c r="AY141" s="23"/>
      <c r="AZ141" s="23"/>
      <c r="BA141" s="23"/>
      <c r="BB141" s="23"/>
      <c r="BC141" s="23"/>
    </row>
    <row r="142" spans="2:55" s="240" customFormat="1" ht="5.0999999999999996" customHeight="1">
      <c r="B142" s="263"/>
      <c r="C142" s="160"/>
      <c r="D142" s="160"/>
      <c r="E142" s="160"/>
      <c r="F142" s="160"/>
      <c r="G142" s="160"/>
      <c r="H142" s="160"/>
      <c r="I142" s="160"/>
      <c r="J142" s="254"/>
      <c r="K142" s="254"/>
      <c r="L142" s="254"/>
      <c r="M142" s="254"/>
      <c r="N142" s="254"/>
      <c r="O142" s="254"/>
      <c r="P142" s="254"/>
      <c r="Q142" s="254"/>
      <c r="R142" s="254"/>
      <c r="S142" s="254"/>
      <c r="T142" s="254"/>
      <c r="U142" s="254"/>
      <c r="V142" s="254"/>
      <c r="W142" s="254"/>
      <c r="X142" s="254"/>
      <c r="Y142" s="254"/>
      <c r="Z142" s="254"/>
      <c r="AA142" s="254"/>
      <c r="AB142" s="254"/>
      <c r="AC142" s="254"/>
      <c r="AD142" s="254"/>
      <c r="AE142" s="158"/>
      <c r="AF142" s="158"/>
      <c r="AG142" s="158"/>
      <c r="AH142" s="158"/>
      <c r="AI142" s="158"/>
      <c r="AJ142" s="264"/>
      <c r="AP142" s="248"/>
      <c r="AT142" s="248"/>
      <c r="AV142" s="23"/>
      <c r="AW142" s="23"/>
      <c r="AX142" s="23"/>
      <c r="AY142" s="23"/>
      <c r="AZ142" s="23"/>
      <c r="BA142" s="23"/>
      <c r="BB142" s="23"/>
      <c r="BC142" s="23"/>
    </row>
    <row r="143" spans="2:55" s="240" customFormat="1" ht="29.25" customHeight="1">
      <c r="B143" s="263"/>
      <c r="C143" s="1029" t="s">
        <v>2084</v>
      </c>
      <c r="D143" s="1030"/>
      <c r="E143" s="1030"/>
      <c r="F143" s="1030"/>
      <c r="G143" s="1030"/>
      <c r="H143" s="1030"/>
      <c r="I143" s="1030"/>
      <c r="J143" s="1030"/>
      <c r="K143" s="1030"/>
      <c r="L143" s="1030"/>
      <c r="M143" s="1030"/>
      <c r="N143" s="1030"/>
      <c r="O143" s="1030"/>
      <c r="P143" s="1030"/>
      <c r="Q143" s="1030"/>
      <c r="R143" s="1030"/>
      <c r="S143" s="1030"/>
      <c r="T143" s="1030"/>
      <c r="U143" s="1030"/>
      <c r="V143" s="1030"/>
      <c r="W143" s="1030"/>
      <c r="X143" s="1030"/>
      <c r="Y143" s="1030"/>
      <c r="Z143" s="1030"/>
      <c r="AA143" s="1030"/>
      <c r="AB143" s="1030"/>
      <c r="AC143" s="1030"/>
      <c r="AD143" s="1030"/>
      <c r="AE143" s="1030"/>
      <c r="AF143" s="1030"/>
      <c r="AG143" s="1030"/>
      <c r="AH143" s="1030"/>
      <c r="AI143" s="1031"/>
      <c r="AJ143" s="264"/>
      <c r="AP143" s="248"/>
      <c r="AT143" s="248"/>
      <c r="AV143" s="23"/>
      <c r="AW143" s="23"/>
      <c r="AX143" s="23"/>
      <c r="AY143" s="23"/>
      <c r="AZ143" s="23"/>
      <c r="BA143" s="23"/>
      <c r="BB143" s="23"/>
      <c r="BC143" s="23"/>
    </row>
    <row r="144" spans="2:55" s="240" customFormat="1" ht="7.5" customHeight="1">
      <c r="B144" s="263"/>
      <c r="C144" s="132"/>
      <c r="D144" s="160"/>
      <c r="E144" s="130"/>
      <c r="F144" s="130"/>
      <c r="G144" s="131"/>
      <c r="H144" s="131"/>
      <c r="I144" s="131"/>
      <c r="J144" s="131"/>
      <c r="K144" s="131"/>
      <c r="L144" s="131"/>
      <c r="M144" s="131"/>
      <c r="N144" s="131"/>
      <c r="O144" s="131"/>
      <c r="P144" s="131"/>
      <c r="Q144" s="131"/>
      <c r="R144" s="128"/>
      <c r="S144" s="132"/>
      <c r="T144" s="130"/>
      <c r="U144" s="128"/>
      <c r="V144" s="128"/>
      <c r="W144" s="128"/>
      <c r="X144" s="130"/>
      <c r="Y144" s="131"/>
      <c r="Z144" s="131"/>
      <c r="AA144" s="131"/>
      <c r="AB144" s="131"/>
      <c r="AC144" s="131"/>
      <c r="AD144" s="131"/>
      <c r="AE144" s="131"/>
      <c r="AF144" s="131"/>
      <c r="AG144" s="131"/>
      <c r="AH144" s="131"/>
      <c r="AI144" s="131"/>
      <c r="AJ144" s="264"/>
      <c r="AP144" s="248"/>
      <c r="AT144" s="248"/>
      <c r="AV144" s="23"/>
      <c r="AW144" s="23"/>
      <c r="AX144" s="23"/>
      <c r="AY144" s="23"/>
      <c r="AZ144" s="23"/>
      <c r="BA144" s="23"/>
      <c r="BB144" s="23"/>
      <c r="BC144" s="23"/>
    </row>
    <row r="145" spans="2:55" s="240" customFormat="1" ht="15" customHeight="1">
      <c r="B145" s="263"/>
      <c r="C145" s="1021" t="s">
        <v>1956</v>
      </c>
      <c r="D145" s="1021"/>
      <c r="E145" s="1021"/>
      <c r="F145" s="1021"/>
      <c r="G145" s="1021"/>
      <c r="H145" s="1021"/>
      <c r="I145" s="1021"/>
      <c r="J145" s="1021"/>
      <c r="K145" s="1021"/>
      <c r="L145" s="1021"/>
      <c r="M145" s="1021"/>
      <c r="N145" s="1021"/>
      <c r="O145" s="1021"/>
      <c r="P145" s="1021"/>
      <c r="Q145" s="1021"/>
      <c r="R145" s="1021"/>
      <c r="S145" s="1021"/>
      <c r="T145" s="1021"/>
      <c r="U145" s="1021"/>
      <c r="V145" s="1021"/>
      <c r="W145" s="1021"/>
      <c r="X145" s="1021"/>
      <c r="Y145" s="1021"/>
      <c r="Z145" s="1021"/>
      <c r="AA145" s="1021"/>
      <c r="AB145" s="1021"/>
      <c r="AC145" s="1021"/>
      <c r="AD145" s="1021"/>
      <c r="AE145" s="1021"/>
      <c r="AF145" s="1021"/>
      <c r="AG145" s="1021"/>
      <c r="AH145" s="1021"/>
      <c r="AI145" s="1021"/>
      <c r="AJ145" s="264"/>
      <c r="AP145" s="248"/>
      <c r="AT145" s="248"/>
      <c r="AV145" s="23"/>
      <c r="AW145" s="23"/>
      <c r="AX145" s="23"/>
      <c r="AY145" s="23"/>
      <c r="AZ145" s="23"/>
      <c r="BA145" s="23"/>
      <c r="BB145" s="23"/>
      <c r="BC145" s="23"/>
    </row>
    <row r="146" spans="2:55" s="240" customFormat="1" ht="18.75" customHeight="1">
      <c r="B146" s="263"/>
      <c r="C146" s="1021"/>
      <c r="D146" s="1021"/>
      <c r="E146" s="1021"/>
      <c r="F146" s="1021"/>
      <c r="G146" s="1021"/>
      <c r="H146" s="1021"/>
      <c r="I146" s="1021"/>
      <c r="J146" s="1021"/>
      <c r="K146" s="1021"/>
      <c r="L146" s="1021"/>
      <c r="M146" s="1021"/>
      <c r="N146" s="1021"/>
      <c r="O146" s="1021"/>
      <c r="P146" s="1021"/>
      <c r="Q146" s="1021"/>
      <c r="R146" s="1021"/>
      <c r="S146" s="1021"/>
      <c r="T146" s="1021"/>
      <c r="U146" s="1021"/>
      <c r="V146" s="1021"/>
      <c r="W146" s="1021"/>
      <c r="X146" s="1021"/>
      <c r="Y146" s="1021"/>
      <c r="Z146" s="1021"/>
      <c r="AA146" s="1021"/>
      <c r="AB146" s="1021"/>
      <c r="AC146" s="1021"/>
      <c r="AD146" s="1021"/>
      <c r="AE146" s="1021"/>
      <c r="AF146" s="1021"/>
      <c r="AG146" s="1021"/>
      <c r="AH146" s="1021"/>
      <c r="AI146" s="1021"/>
      <c r="AJ146" s="264"/>
      <c r="AP146" s="248"/>
      <c r="AT146" s="248"/>
      <c r="AV146" s="23"/>
      <c r="AW146" s="23"/>
      <c r="AX146" s="23"/>
      <c r="AY146" s="23"/>
      <c r="AZ146" s="23"/>
      <c r="BA146" s="23"/>
      <c r="BB146" s="23"/>
      <c r="BC146" s="23"/>
    </row>
    <row r="147" spans="2:55" s="240" customFormat="1" ht="15" customHeight="1">
      <c r="B147" s="263"/>
      <c r="C147" s="921"/>
      <c r="D147" s="921"/>
      <c r="E147" s="921"/>
      <c r="F147" s="921"/>
      <c r="G147" s="921"/>
      <c r="H147" s="921"/>
      <c r="I147" s="921"/>
      <c r="J147" s="921"/>
      <c r="K147" s="921"/>
      <c r="L147" s="921"/>
      <c r="M147" s="921"/>
      <c r="N147" s="921"/>
      <c r="O147" s="921"/>
      <c r="P147" s="921"/>
      <c r="Q147" s="921"/>
      <c r="R147" s="921"/>
      <c r="S147" s="921"/>
      <c r="T147" s="921"/>
      <c r="U147" s="921"/>
      <c r="V147" s="921"/>
      <c r="W147" s="921"/>
      <c r="X147" s="921"/>
      <c r="Y147" s="921"/>
      <c r="Z147" s="921"/>
      <c r="AA147" s="921"/>
      <c r="AB147" s="921"/>
      <c r="AC147" s="921"/>
      <c r="AD147" s="921"/>
      <c r="AE147" s="921"/>
      <c r="AF147" s="921"/>
      <c r="AG147" s="921"/>
      <c r="AH147" s="921"/>
      <c r="AI147" s="921"/>
      <c r="AJ147" s="264"/>
      <c r="AP147" s="248"/>
      <c r="AT147" s="248"/>
      <c r="AV147" s="23"/>
      <c r="AW147" s="23"/>
      <c r="AX147" s="23"/>
      <c r="AY147" s="23"/>
      <c r="AZ147" s="23"/>
      <c r="BA147" s="23"/>
      <c r="BB147" s="23"/>
      <c r="BC147" s="23"/>
    </row>
    <row r="148" spans="2:55" s="240" customFormat="1" ht="15" customHeight="1">
      <c r="B148" s="263"/>
      <c r="C148" s="1020" t="s">
        <v>1957</v>
      </c>
      <c r="D148" s="1020"/>
      <c r="E148" s="1020"/>
      <c r="F148" s="1020"/>
      <c r="G148" s="1020"/>
      <c r="H148" s="1020"/>
      <c r="I148" s="1020"/>
      <c r="J148" s="1020"/>
      <c r="K148" s="1020"/>
      <c r="L148" s="1020"/>
      <c r="M148" s="1020"/>
      <c r="N148" s="1020"/>
      <c r="O148" s="1020"/>
      <c r="P148" s="1020"/>
      <c r="Q148" s="1020"/>
      <c r="R148" s="1020"/>
      <c r="S148" s="1020"/>
      <c r="T148" s="1020"/>
      <c r="U148" s="1020"/>
      <c r="V148" s="1020"/>
      <c r="W148" s="1020"/>
      <c r="X148" s="1020"/>
      <c r="Y148" s="1020"/>
      <c r="Z148" s="1020"/>
      <c r="AA148" s="1020"/>
      <c r="AB148" s="1020"/>
      <c r="AC148" s="1020"/>
      <c r="AD148" s="1020"/>
      <c r="AE148" s="1020"/>
      <c r="AF148" s="1020"/>
      <c r="AG148" s="1020"/>
      <c r="AH148" s="1020"/>
      <c r="AI148" s="1020"/>
      <c r="AJ148" s="264"/>
      <c r="AP148" s="248"/>
      <c r="AT148" s="248"/>
      <c r="AV148" s="23"/>
      <c r="AW148" s="23"/>
      <c r="AX148" s="23"/>
      <c r="AY148" s="23"/>
      <c r="AZ148" s="23"/>
      <c r="BA148" s="23"/>
      <c r="BB148" s="23"/>
      <c r="BC148" s="23"/>
    </row>
    <row r="149" spans="2:55" s="240" customFormat="1" ht="15" customHeight="1">
      <c r="B149" s="263"/>
      <c r="C149" s="1021"/>
      <c r="D149" s="1021"/>
      <c r="E149" s="1021"/>
      <c r="F149" s="1021"/>
      <c r="G149" s="1021"/>
      <c r="H149" s="1021"/>
      <c r="I149" s="1021"/>
      <c r="J149" s="1021"/>
      <c r="K149" s="1021"/>
      <c r="L149" s="1021"/>
      <c r="M149" s="1021"/>
      <c r="N149" s="1021"/>
      <c r="O149" s="1021"/>
      <c r="P149" s="1021"/>
      <c r="Q149" s="1021"/>
      <c r="R149" s="1021"/>
      <c r="S149" s="1021"/>
      <c r="T149" s="1021"/>
      <c r="U149" s="1021"/>
      <c r="V149" s="1021"/>
      <c r="W149" s="1021"/>
      <c r="X149" s="1021"/>
      <c r="Y149" s="1021"/>
      <c r="Z149" s="1021"/>
      <c r="AA149" s="1021"/>
      <c r="AB149" s="1021"/>
      <c r="AC149" s="1021"/>
      <c r="AD149" s="1021"/>
      <c r="AE149" s="1021"/>
      <c r="AF149" s="1021"/>
      <c r="AG149" s="1021"/>
      <c r="AH149" s="1021"/>
      <c r="AI149" s="1021"/>
      <c r="AJ149" s="264"/>
      <c r="AP149" s="248"/>
      <c r="AT149" s="248"/>
      <c r="AV149" s="23"/>
      <c r="AW149" s="23"/>
      <c r="AX149" s="23"/>
      <c r="AY149" s="23"/>
      <c r="AZ149" s="23"/>
      <c r="BA149" s="23"/>
      <c r="BB149" s="23"/>
      <c r="BC149" s="23"/>
    </row>
    <row r="150" spans="2:55" s="240" customFormat="1" ht="15" customHeight="1">
      <c r="B150" s="263"/>
      <c r="C150" s="921"/>
      <c r="D150" s="921"/>
      <c r="E150" s="921"/>
      <c r="F150" s="921"/>
      <c r="G150" s="921"/>
      <c r="H150" s="921"/>
      <c r="I150" s="921"/>
      <c r="J150" s="921"/>
      <c r="K150" s="921"/>
      <c r="L150" s="921"/>
      <c r="M150" s="921"/>
      <c r="N150" s="921"/>
      <c r="O150" s="921"/>
      <c r="P150" s="921"/>
      <c r="Q150" s="921"/>
      <c r="R150" s="921"/>
      <c r="S150" s="921"/>
      <c r="T150" s="921"/>
      <c r="U150" s="921"/>
      <c r="V150" s="921"/>
      <c r="W150" s="921"/>
      <c r="X150" s="921"/>
      <c r="Y150" s="921"/>
      <c r="Z150" s="921"/>
      <c r="AA150" s="921"/>
      <c r="AB150" s="921"/>
      <c r="AC150" s="921"/>
      <c r="AD150" s="921"/>
      <c r="AE150" s="921"/>
      <c r="AF150" s="921"/>
      <c r="AG150" s="921"/>
      <c r="AH150" s="921"/>
      <c r="AI150" s="921"/>
      <c r="AJ150" s="264"/>
      <c r="AP150" s="248"/>
      <c r="AT150" s="248"/>
      <c r="AV150" s="23"/>
      <c r="AW150" s="23"/>
      <c r="AX150" s="23"/>
      <c r="AY150" s="23"/>
      <c r="AZ150" s="23"/>
      <c r="BA150" s="23"/>
      <c r="BB150" s="23"/>
      <c r="BC150" s="23"/>
    </row>
    <row r="151" spans="2:55" s="240" customFormat="1" ht="15" customHeight="1">
      <c r="B151" s="263"/>
      <c r="C151" s="278" t="s">
        <v>1200</v>
      </c>
      <c r="D151" s="160"/>
      <c r="E151" s="160"/>
      <c r="F151" s="160"/>
      <c r="G151" s="160"/>
      <c r="H151" s="160"/>
      <c r="I151" s="160"/>
      <c r="J151" s="254"/>
      <c r="K151" s="254"/>
      <c r="L151" s="254"/>
      <c r="M151" s="254"/>
      <c r="N151" s="254"/>
      <c r="O151" s="254"/>
      <c r="P151" s="131"/>
      <c r="Q151" s="131"/>
      <c r="R151" s="128"/>
      <c r="S151" s="128"/>
      <c r="T151" s="128"/>
      <c r="U151" s="128"/>
      <c r="V151" s="128"/>
      <c r="W151" s="128"/>
      <c r="X151" s="438"/>
      <c r="Y151" s="160" t="s">
        <v>196</v>
      </c>
      <c r="Z151" s="131"/>
      <c r="AA151" s="438"/>
      <c r="AB151" s="160" t="s">
        <v>1187</v>
      </c>
      <c r="AC151" s="131"/>
      <c r="AD151" s="131"/>
      <c r="AE151" s="131"/>
      <c r="AF151" s="131"/>
      <c r="AG151" s="131"/>
      <c r="AH151" s="131"/>
      <c r="AI151" s="131"/>
      <c r="AJ151" s="264"/>
      <c r="AP151" s="248"/>
      <c r="AT151" s="248"/>
      <c r="AV151" s="23"/>
      <c r="AW151" s="23"/>
      <c r="AX151" s="23"/>
      <c r="AY151" s="23"/>
      <c r="AZ151" s="23"/>
      <c r="BA151" s="23"/>
      <c r="BB151" s="23"/>
      <c r="BC151" s="23"/>
    </row>
    <row r="152" spans="2:55" s="240" customFormat="1" ht="15" customHeight="1">
      <c r="B152" s="263"/>
      <c r="C152" s="132" t="s">
        <v>1201</v>
      </c>
      <c r="D152" s="160"/>
      <c r="E152" s="130"/>
      <c r="F152" s="130"/>
      <c r="G152" s="131"/>
      <c r="H152" s="131"/>
      <c r="I152" s="131"/>
      <c r="J152" s="131"/>
      <c r="K152" s="131"/>
      <c r="L152" s="131"/>
      <c r="M152" s="131"/>
      <c r="N152" s="131"/>
      <c r="O152" s="131"/>
      <c r="P152" s="131"/>
      <c r="Q152" s="131"/>
      <c r="R152" s="128"/>
      <c r="S152" s="132"/>
      <c r="T152" s="130"/>
      <c r="U152" s="128"/>
      <c r="V152" s="128"/>
      <c r="W152" s="128"/>
      <c r="X152" s="438"/>
      <c r="Y152" s="160" t="s">
        <v>196</v>
      </c>
      <c r="Z152" s="131"/>
      <c r="AA152" s="438"/>
      <c r="AB152" s="160" t="s">
        <v>1187</v>
      </c>
      <c r="AC152" s="131"/>
      <c r="AD152" s="131"/>
      <c r="AE152" s="131"/>
      <c r="AF152" s="131"/>
      <c r="AG152" s="131"/>
      <c r="AH152" s="131"/>
      <c r="AI152" s="131"/>
      <c r="AJ152" s="264"/>
      <c r="AP152" s="248"/>
      <c r="AT152" s="248"/>
      <c r="AV152" s="23"/>
      <c r="AW152" s="23"/>
      <c r="AX152" s="23"/>
      <c r="AY152" s="23"/>
      <c r="AZ152" s="23"/>
      <c r="BA152" s="23"/>
      <c r="BB152" s="23"/>
      <c r="BC152" s="23"/>
    </row>
    <row r="153" spans="2:55" s="240" customFormat="1" ht="15" customHeight="1">
      <c r="B153" s="263"/>
      <c r="C153" s="278" t="s">
        <v>1761</v>
      </c>
      <c r="D153" s="160"/>
      <c r="E153" s="160"/>
      <c r="F153" s="160"/>
      <c r="G153" s="160"/>
      <c r="H153" s="160"/>
      <c r="I153" s="160"/>
      <c r="J153" s="254"/>
      <c r="K153" s="128"/>
      <c r="L153" s="438"/>
      <c r="M153" s="247" t="s">
        <v>196</v>
      </c>
      <c r="N153" s="128"/>
      <c r="O153" s="438"/>
      <c r="P153" s="247" t="s">
        <v>2119</v>
      </c>
      <c r="Q153" s="128"/>
      <c r="R153" s="128"/>
      <c r="S153" s="128"/>
      <c r="T153" s="128"/>
      <c r="U153" s="128"/>
      <c r="V153" s="128"/>
      <c r="W153" s="128"/>
      <c r="X153" s="128"/>
      <c r="Y153" s="128"/>
      <c r="Z153" s="128"/>
      <c r="AA153" s="128"/>
      <c r="AB153" s="371"/>
      <c r="AC153" s="371"/>
      <c r="AD153" s="371"/>
      <c r="AE153" s="371"/>
      <c r="AF153" s="371"/>
      <c r="AG153" s="371"/>
      <c r="AH153" s="371"/>
      <c r="AI153" s="371"/>
      <c r="AJ153" s="264"/>
      <c r="AP153" s="248"/>
      <c r="AT153" s="248"/>
      <c r="AV153" s="23"/>
      <c r="AW153" s="23"/>
      <c r="AX153" s="23"/>
      <c r="AY153" s="23"/>
      <c r="AZ153" s="23"/>
      <c r="BA153" s="23"/>
      <c r="BB153" s="23"/>
      <c r="BC153" s="23"/>
    </row>
    <row r="154" spans="2:55" s="240" customFormat="1" ht="15" customHeight="1">
      <c r="B154" s="263"/>
      <c r="C154" s="247" t="s">
        <v>2120</v>
      </c>
      <c r="D154" s="247"/>
      <c r="E154" s="247"/>
      <c r="F154" s="247"/>
      <c r="G154" s="247"/>
      <c r="H154" s="247"/>
      <c r="I154" s="247"/>
      <c r="J154" s="247"/>
      <c r="K154" s="247"/>
      <c r="L154" s="247"/>
      <c r="M154" s="160"/>
      <c r="N154" s="160"/>
      <c r="O154" s="921"/>
      <c r="P154" s="921"/>
      <c r="Q154" s="921"/>
      <c r="R154" s="921"/>
      <c r="S154" s="921"/>
      <c r="T154" s="921"/>
      <c r="U154" s="921"/>
      <c r="V154" s="921"/>
      <c r="W154" s="921"/>
      <c r="X154" s="921"/>
      <c r="Y154" s="921"/>
      <c r="Z154" s="921"/>
      <c r="AA154" s="921"/>
      <c r="AB154" s="921"/>
      <c r="AC154" s="921"/>
      <c r="AD154" s="921"/>
      <c r="AE154" s="921"/>
      <c r="AF154" s="921"/>
      <c r="AG154" s="921"/>
      <c r="AH154" s="921"/>
      <c r="AI154" s="921"/>
      <c r="AJ154" s="264"/>
      <c r="AP154" s="248"/>
      <c r="AT154" s="248"/>
      <c r="AV154" s="23"/>
      <c r="AW154" s="23"/>
      <c r="AX154" s="23"/>
      <c r="AY154" s="23"/>
      <c r="AZ154" s="23"/>
      <c r="BA154" s="23"/>
      <c r="BB154" s="23"/>
      <c r="BC154" s="23"/>
    </row>
    <row r="155" spans="2:55" s="240" customFormat="1" ht="15" customHeight="1">
      <c r="B155" s="263"/>
      <c r="C155" s="921"/>
      <c r="D155" s="921"/>
      <c r="E155" s="921"/>
      <c r="F155" s="921"/>
      <c r="G155" s="921"/>
      <c r="H155" s="921"/>
      <c r="I155" s="921"/>
      <c r="J155" s="921"/>
      <c r="K155" s="921"/>
      <c r="L155" s="921"/>
      <c r="M155" s="921"/>
      <c r="N155" s="921"/>
      <c r="O155" s="921"/>
      <c r="P155" s="921"/>
      <c r="Q155" s="921"/>
      <c r="R155" s="921"/>
      <c r="S155" s="921"/>
      <c r="T155" s="921"/>
      <c r="U155" s="921"/>
      <c r="V155" s="921"/>
      <c r="W155" s="921"/>
      <c r="X155" s="921"/>
      <c r="Y155" s="921"/>
      <c r="Z155" s="921"/>
      <c r="AA155" s="921"/>
      <c r="AB155" s="921"/>
      <c r="AC155" s="921"/>
      <c r="AD155" s="921"/>
      <c r="AE155" s="921"/>
      <c r="AF155" s="921"/>
      <c r="AG155" s="921"/>
      <c r="AH155" s="921"/>
      <c r="AI155" s="921"/>
      <c r="AJ155" s="264"/>
      <c r="AP155" s="248"/>
      <c r="AT155" s="248"/>
      <c r="AV155" s="23"/>
      <c r="AW155" s="23"/>
      <c r="AX155" s="23"/>
      <c r="AY155" s="23"/>
      <c r="AZ155" s="23"/>
      <c r="BA155" s="23"/>
      <c r="BB155" s="23"/>
      <c r="BC155" s="23"/>
    </row>
    <row r="156" spans="2:55" s="240" customFormat="1" ht="15" customHeight="1">
      <c r="B156" s="263"/>
      <c r="C156" s="1026" t="s">
        <v>1762</v>
      </c>
      <c r="D156" s="1026"/>
      <c r="E156" s="1026"/>
      <c r="F156" s="1026"/>
      <c r="G156" s="1026"/>
      <c r="H156" s="1026"/>
      <c r="I156" s="1026"/>
      <c r="J156" s="1026"/>
      <c r="K156" s="1026"/>
      <c r="L156" s="1026"/>
      <c r="M156" s="1026"/>
      <c r="N156" s="1026"/>
      <c r="O156" s="1026"/>
      <c r="P156" s="1026"/>
      <c r="Q156" s="1026"/>
      <c r="R156" s="1026"/>
      <c r="S156" s="1026"/>
      <c r="T156" s="1026"/>
      <c r="U156" s="1026"/>
      <c r="V156" s="1026"/>
      <c r="W156" s="1026"/>
      <c r="X156" s="1026"/>
      <c r="Y156" s="1026"/>
      <c r="Z156" s="1026"/>
      <c r="AA156" s="1026"/>
      <c r="AB156" s="1026"/>
      <c r="AC156" s="1026"/>
      <c r="AD156" s="1026"/>
      <c r="AE156" s="1026"/>
      <c r="AF156" s="1026"/>
      <c r="AG156" s="1026"/>
      <c r="AH156" s="1026"/>
      <c r="AI156" s="1026"/>
      <c r="AJ156" s="264"/>
      <c r="AP156" s="248"/>
      <c r="AT156" s="248"/>
      <c r="AV156" s="23"/>
      <c r="AW156" s="23"/>
      <c r="AX156" s="23"/>
      <c r="AY156" s="23"/>
      <c r="AZ156" s="23"/>
      <c r="BA156" s="23"/>
      <c r="BB156" s="23"/>
      <c r="BC156" s="23"/>
    </row>
    <row r="157" spans="2:55" s="240" customFormat="1" ht="15" customHeight="1">
      <c r="B157" s="263"/>
      <c r="C157" s="1026"/>
      <c r="D157" s="1026"/>
      <c r="E157" s="1026"/>
      <c r="F157" s="1026"/>
      <c r="G157" s="1026"/>
      <c r="H157" s="1026"/>
      <c r="I157" s="1026"/>
      <c r="J157" s="1026"/>
      <c r="K157" s="1026"/>
      <c r="L157" s="1026"/>
      <c r="M157" s="1026"/>
      <c r="N157" s="1026"/>
      <c r="O157" s="1026"/>
      <c r="P157" s="1026"/>
      <c r="Q157" s="1026"/>
      <c r="R157" s="1026"/>
      <c r="S157" s="1026"/>
      <c r="T157" s="1026"/>
      <c r="U157" s="1026"/>
      <c r="V157" s="1026"/>
      <c r="W157" s="1026"/>
      <c r="X157" s="1026"/>
      <c r="Y157" s="1026"/>
      <c r="Z157" s="1026"/>
      <c r="AA157" s="1026"/>
      <c r="AB157" s="1026"/>
      <c r="AC157" s="1026"/>
      <c r="AD157" s="1026"/>
      <c r="AE157" s="1026"/>
      <c r="AF157" s="1026"/>
      <c r="AG157" s="1026"/>
      <c r="AH157" s="1026"/>
      <c r="AI157" s="1026"/>
      <c r="AJ157" s="264"/>
      <c r="AP157" s="248"/>
      <c r="AT157" s="248"/>
      <c r="AV157" s="23"/>
      <c r="AW157" s="23"/>
      <c r="AX157" s="23"/>
      <c r="AY157" s="23"/>
      <c r="AZ157" s="23"/>
      <c r="BA157" s="23"/>
      <c r="BB157" s="23"/>
      <c r="BC157" s="23"/>
    </row>
    <row r="158" spans="2:55" s="240" customFormat="1" ht="15" customHeight="1">
      <c r="B158" s="263"/>
      <c r="C158" s="438"/>
      <c r="D158" s="160" t="s">
        <v>2010</v>
      </c>
      <c r="E158" s="130"/>
      <c r="F158" s="130"/>
      <c r="G158" s="131"/>
      <c r="H158" s="131"/>
      <c r="I158" s="131"/>
      <c r="J158" s="131"/>
      <c r="K158" s="131"/>
      <c r="L158" s="131"/>
      <c r="M158" s="131"/>
      <c r="N158" s="438"/>
      <c r="O158" s="160" t="s">
        <v>1763</v>
      </c>
      <c r="P158" s="131"/>
      <c r="Q158" s="131"/>
      <c r="R158" s="128"/>
      <c r="S158" s="132"/>
      <c r="T158" s="130"/>
      <c r="U158" s="128"/>
      <c r="V158" s="128"/>
      <c r="W158" s="128"/>
      <c r="X158" s="130"/>
      <c r="Y158" s="131"/>
      <c r="Z158" s="131"/>
      <c r="AA158" s="131"/>
      <c r="AB158" s="131"/>
      <c r="AC158" s="131"/>
      <c r="AD158" s="131"/>
      <c r="AE158" s="131"/>
      <c r="AF158" s="131"/>
      <c r="AG158" s="131"/>
      <c r="AH158" s="131"/>
      <c r="AI158" s="131"/>
      <c r="AJ158" s="264"/>
      <c r="AP158" s="248"/>
      <c r="AT158" s="248"/>
      <c r="AV158" s="23"/>
      <c r="AW158" s="23"/>
      <c r="AX158" s="23"/>
      <c r="AY158" s="23"/>
      <c r="AZ158" s="23"/>
      <c r="BA158" s="23"/>
      <c r="BB158" s="23"/>
      <c r="BC158" s="23"/>
    </row>
    <row r="159" spans="2:55" s="240" customFormat="1" ht="15" customHeight="1">
      <c r="B159" s="263"/>
      <c r="C159" s="247" t="s">
        <v>1764</v>
      </c>
      <c r="D159" s="160"/>
      <c r="E159" s="130"/>
      <c r="F159" s="130"/>
      <c r="G159" s="131"/>
      <c r="H159" s="131"/>
      <c r="I159" s="131"/>
      <c r="J159" s="131"/>
      <c r="K159" s="131"/>
      <c r="L159" s="131"/>
      <c r="M159" s="131"/>
      <c r="N159" s="438"/>
      <c r="O159" s="160" t="s">
        <v>196</v>
      </c>
      <c r="P159" s="131"/>
      <c r="Q159" s="438"/>
      <c r="R159" s="160" t="s">
        <v>2314</v>
      </c>
      <c r="S159" s="131"/>
      <c r="T159" s="130"/>
      <c r="U159" s="128"/>
      <c r="V159" s="128"/>
      <c r="W159" s="128"/>
      <c r="X159" s="130"/>
      <c r="Y159" s="131"/>
      <c r="Z159" s="131"/>
      <c r="AA159" s="131"/>
      <c r="AB159" s="131"/>
      <c r="AC159" s="131"/>
      <c r="AD159" s="131"/>
      <c r="AE159" s="131"/>
      <c r="AF159" s="131"/>
      <c r="AG159" s="131"/>
      <c r="AH159" s="131"/>
      <c r="AI159" s="131"/>
      <c r="AJ159" s="264"/>
      <c r="AP159" s="248"/>
      <c r="AT159" s="248"/>
      <c r="AV159" s="23"/>
      <c r="AW159" s="23"/>
      <c r="AX159" s="23"/>
      <c r="AY159" s="23"/>
      <c r="AZ159" s="23"/>
      <c r="BA159" s="23"/>
      <c r="BB159" s="23"/>
      <c r="BC159" s="23"/>
    </row>
    <row r="160" spans="2:55" s="240" customFormat="1" ht="15" customHeight="1">
      <c r="B160" s="263"/>
      <c r="C160" s="132" t="s">
        <v>1765</v>
      </c>
      <c r="D160" s="128"/>
      <c r="E160" s="438"/>
      <c r="F160" s="127" t="s">
        <v>1768</v>
      </c>
      <c r="G160" s="130"/>
      <c r="H160" s="131"/>
      <c r="I160" s="131"/>
      <c r="J160" s="131"/>
      <c r="K160" s="131"/>
      <c r="L160" s="131"/>
      <c r="M160" s="131"/>
      <c r="N160" s="131"/>
      <c r="O160" s="131"/>
      <c r="P160" s="128"/>
      <c r="Q160" s="438"/>
      <c r="R160" s="127" t="s">
        <v>1769</v>
      </c>
      <c r="S160" s="128"/>
      <c r="T160" s="130"/>
      <c r="U160" s="128"/>
      <c r="V160" s="128"/>
      <c r="W160" s="128"/>
      <c r="X160" s="130"/>
      <c r="Y160" s="131"/>
      <c r="Z160" s="131"/>
      <c r="AA160" s="131"/>
      <c r="AB160" s="131"/>
      <c r="AC160" s="131"/>
      <c r="AD160" s="131"/>
      <c r="AE160" s="131"/>
      <c r="AF160" s="131"/>
      <c r="AG160" s="131"/>
      <c r="AH160" s="131"/>
      <c r="AI160" s="131"/>
      <c r="AJ160" s="264"/>
      <c r="AP160" s="248"/>
      <c r="AT160" s="248"/>
      <c r="AV160" s="23"/>
      <c r="AW160" s="23"/>
      <c r="AX160" s="23"/>
      <c r="AY160" s="23"/>
      <c r="AZ160" s="23"/>
      <c r="BA160" s="23"/>
      <c r="BB160" s="23"/>
      <c r="BC160" s="23"/>
    </row>
    <row r="161" spans="2:55" s="240" customFormat="1" ht="15" customHeight="1">
      <c r="B161" s="263"/>
      <c r="C161" s="127" t="s">
        <v>1766</v>
      </c>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438"/>
      <c r="AE161" s="160" t="s">
        <v>196</v>
      </c>
      <c r="AF161" s="131"/>
      <c r="AG161" s="438"/>
      <c r="AH161" s="160" t="s">
        <v>1187</v>
      </c>
      <c r="AI161" s="131"/>
      <c r="AJ161" s="264"/>
      <c r="AP161" s="248"/>
      <c r="AT161" s="248"/>
      <c r="AV161" s="23"/>
      <c r="AW161" s="23"/>
      <c r="AX161" s="23"/>
      <c r="AY161" s="23"/>
      <c r="AZ161" s="23"/>
      <c r="BA161" s="23"/>
      <c r="BB161" s="23"/>
      <c r="BC161" s="23"/>
    </row>
    <row r="162" spans="2:55" s="240" customFormat="1" ht="15" customHeight="1">
      <c r="B162" s="263"/>
      <c r="C162" s="132" t="s">
        <v>1767</v>
      </c>
      <c r="D162" s="160"/>
      <c r="E162" s="130"/>
      <c r="F162" s="130"/>
      <c r="G162" s="131"/>
      <c r="H162" s="131"/>
      <c r="I162" s="131"/>
      <c r="J162" s="131"/>
      <c r="K162" s="131"/>
      <c r="L162" s="131"/>
      <c r="M162" s="131"/>
      <c r="N162" s="131"/>
      <c r="O162" s="131"/>
      <c r="P162" s="131"/>
      <c r="Q162" s="131"/>
      <c r="R162" s="128"/>
      <c r="S162" s="132"/>
      <c r="T162" s="130"/>
      <c r="U162" s="128"/>
      <c r="V162" s="128"/>
      <c r="W162" s="128"/>
      <c r="X162" s="130"/>
      <c r="Y162" s="131"/>
      <c r="Z162" s="131"/>
      <c r="AA162" s="131"/>
      <c r="AB162" s="131"/>
      <c r="AC162" s="131"/>
      <c r="AD162" s="438"/>
      <c r="AE162" s="160" t="s">
        <v>196</v>
      </c>
      <c r="AF162" s="131"/>
      <c r="AG162" s="438"/>
      <c r="AH162" s="160" t="s">
        <v>1187</v>
      </c>
      <c r="AI162" s="131"/>
      <c r="AJ162" s="264"/>
      <c r="AP162" s="248"/>
      <c r="AT162" s="248"/>
      <c r="AV162" s="23"/>
      <c r="AW162" s="23"/>
      <c r="AX162" s="23"/>
      <c r="AY162" s="23"/>
      <c r="AZ162" s="23"/>
      <c r="BA162" s="23"/>
      <c r="BB162" s="23"/>
      <c r="BC162" s="23"/>
    </row>
    <row r="163" spans="2:55" s="240" customFormat="1" ht="5.0999999999999996" customHeight="1">
      <c r="B163" s="263"/>
      <c r="C163" s="132"/>
      <c r="D163" s="160"/>
      <c r="E163" s="130"/>
      <c r="F163" s="130"/>
      <c r="G163" s="131"/>
      <c r="H163" s="131"/>
      <c r="I163" s="131"/>
      <c r="J163" s="131"/>
      <c r="K163" s="131"/>
      <c r="L163" s="131"/>
      <c r="M163" s="131"/>
      <c r="N163" s="131"/>
      <c r="O163" s="131"/>
      <c r="P163" s="131"/>
      <c r="Q163" s="131"/>
      <c r="R163" s="128"/>
      <c r="S163" s="132"/>
      <c r="T163" s="130"/>
      <c r="U163" s="128"/>
      <c r="V163" s="128"/>
      <c r="W163" s="128"/>
      <c r="X163" s="130"/>
      <c r="Y163" s="131"/>
      <c r="Z163" s="131"/>
      <c r="AA163" s="131"/>
      <c r="AB163" s="131"/>
      <c r="AC163" s="131"/>
      <c r="AD163" s="131"/>
      <c r="AE163" s="131"/>
      <c r="AF163" s="131"/>
      <c r="AG163" s="131"/>
      <c r="AH163" s="131"/>
      <c r="AI163" s="131"/>
      <c r="AJ163" s="264"/>
      <c r="AP163" s="248"/>
      <c r="AT163" s="248"/>
      <c r="AV163" s="23"/>
      <c r="AW163" s="23"/>
      <c r="AX163" s="23"/>
      <c r="AY163" s="23"/>
      <c r="AZ163" s="23"/>
      <c r="BA163" s="23"/>
      <c r="BB163" s="23"/>
      <c r="BC163" s="23"/>
    </row>
    <row r="164" spans="2:55" s="240" customFormat="1" ht="15" customHeight="1">
      <c r="B164" s="263"/>
      <c r="C164" s="892" t="s">
        <v>2160</v>
      </c>
      <c r="D164" s="893"/>
      <c r="E164" s="893"/>
      <c r="F164" s="893"/>
      <c r="G164" s="893"/>
      <c r="H164" s="893"/>
      <c r="I164" s="893"/>
      <c r="J164" s="893"/>
      <c r="K164" s="893"/>
      <c r="L164" s="893"/>
      <c r="M164" s="893"/>
      <c r="N164" s="893"/>
      <c r="O164" s="893"/>
      <c r="P164" s="893"/>
      <c r="Q164" s="893"/>
      <c r="R164" s="893"/>
      <c r="S164" s="893"/>
      <c r="T164" s="893"/>
      <c r="U164" s="893"/>
      <c r="V164" s="893"/>
      <c r="W164" s="893"/>
      <c r="X164" s="893"/>
      <c r="Y164" s="893"/>
      <c r="Z164" s="893"/>
      <c r="AA164" s="893"/>
      <c r="AB164" s="893"/>
      <c r="AC164" s="893"/>
      <c r="AD164" s="893"/>
      <c r="AE164" s="893"/>
      <c r="AF164" s="893"/>
      <c r="AG164" s="893"/>
      <c r="AH164" s="893"/>
      <c r="AI164" s="894"/>
      <c r="AJ164" s="264"/>
      <c r="AP164" s="248"/>
      <c r="AT164" s="248"/>
      <c r="AV164" s="23"/>
      <c r="AW164" s="23"/>
      <c r="AX164" s="23"/>
      <c r="AY164" s="23"/>
      <c r="AZ164" s="23"/>
      <c r="BA164" s="23"/>
      <c r="BB164" s="23"/>
      <c r="BC164" s="23"/>
    </row>
    <row r="165" spans="2:55" s="240" customFormat="1" ht="5.0999999999999996" customHeight="1">
      <c r="B165" s="263"/>
      <c r="C165" s="219"/>
      <c r="D165" s="219"/>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c r="AA165" s="219"/>
      <c r="AB165" s="219"/>
      <c r="AC165" s="219"/>
      <c r="AD165" s="219"/>
      <c r="AE165" s="219"/>
      <c r="AF165" s="219"/>
      <c r="AG165" s="219"/>
      <c r="AH165" s="219"/>
      <c r="AI165" s="219"/>
      <c r="AJ165" s="264"/>
      <c r="AP165" s="248"/>
      <c r="AT165" s="248"/>
      <c r="AV165" s="23"/>
      <c r="AW165" s="23"/>
      <c r="AX165" s="23"/>
      <c r="AY165" s="23"/>
      <c r="AZ165" s="23"/>
      <c r="BA165" s="23"/>
      <c r="BB165" s="23"/>
      <c r="BC165" s="23"/>
    </row>
    <row r="166" spans="2:55" s="240" customFormat="1" ht="15" customHeight="1">
      <c r="B166" s="263"/>
      <c r="C166" s="1022"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66" s="1023"/>
      <c r="E166" s="1023"/>
      <c r="F166" s="1023"/>
      <c r="G166" s="1023"/>
      <c r="H166" s="1023"/>
      <c r="I166" s="1023"/>
      <c r="J166" s="1023"/>
      <c r="K166" s="1023"/>
      <c r="L166" s="1023"/>
      <c r="M166" s="1023"/>
      <c r="N166" s="1023"/>
      <c r="O166" s="1023"/>
      <c r="P166" s="1023"/>
      <c r="Q166" s="1023"/>
      <c r="R166" s="1023"/>
      <c r="S166" s="1023"/>
      <c r="T166" s="1023"/>
      <c r="U166" s="1023"/>
      <c r="V166" s="1023"/>
      <c r="W166" s="1023"/>
      <c r="X166" s="1023"/>
      <c r="Y166" s="1023"/>
      <c r="Z166" s="1023"/>
      <c r="AA166" s="1023"/>
      <c r="AB166" s="1023"/>
      <c r="AC166" s="1023"/>
      <c r="AD166" s="1023"/>
      <c r="AE166" s="1023"/>
      <c r="AF166" s="1023"/>
      <c r="AG166" s="1023"/>
      <c r="AH166" s="1023"/>
      <c r="AI166" s="1024"/>
      <c r="AJ166" s="264"/>
      <c r="AP166" s="248"/>
      <c r="AT166" s="248"/>
      <c r="AV166" s="23"/>
      <c r="AW166" s="23"/>
      <c r="AX166" s="23"/>
      <c r="AY166" s="23"/>
      <c r="AZ166" s="23"/>
      <c r="BA166" s="23"/>
      <c r="BB166" s="23"/>
      <c r="BC166" s="23"/>
    </row>
    <row r="167" spans="2:55" s="240" customFormat="1" ht="15" customHeight="1">
      <c r="B167" s="263"/>
      <c r="C167" s="885"/>
      <c r="D167" s="886"/>
      <c r="E167" s="886"/>
      <c r="F167" s="886"/>
      <c r="G167" s="886"/>
      <c r="H167" s="886"/>
      <c r="I167" s="886"/>
      <c r="J167" s="886"/>
      <c r="K167" s="886"/>
      <c r="L167" s="886"/>
      <c r="M167" s="886"/>
      <c r="N167" s="886"/>
      <c r="O167" s="886"/>
      <c r="P167" s="886"/>
      <c r="Q167" s="886"/>
      <c r="R167" s="886"/>
      <c r="S167" s="886"/>
      <c r="T167" s="886"/>
      <c r="U167" s="886"/>
      <c r="V167" s="886"/>
      <c r="W167" s="886"/>
      <c r="X167" s="886"/>
      <c r="Y167" s="886"/>
      <c r="Z167" s="886"/>
      <c r="AA167" s="886"/>
      <c r="AB167" s="886"/>
      <c r="AC167" s="886"/>
      <c r="AD167" s="886"/>
      <c r="AE167" s="886"/>
      <c r="AF167" s="886"/>
      <c r="AG167" s="886"/>
      <c r="AH167" s="886"/>
      <c r="AI167" s="887"/>
      <c r="AJ167" s="264"/>
      <c r="AP167" s="248"/>
      <c r="AT167" s="248"/>
      <c r="AV167" s="23"/>
      <c r="AW167" s="23"/>
      <c r="AX167" s="23"/>
      <c r="AY167" s="23"/>
      <c r="AZ167" s="23"/>
      <c r="BA167" s="23"/>
      <c r="BB167" s="23"/>
      <c r="BC167" s="23"/>
    </row>
    <row r="168" spans="2:55" s="240" customFormat="1" ht="15" customHeight="1">
      <c r="B168" s="263"/>
      <c r="C168" s="885"/>
      <c r="D168" s="886"/>
      <c r="E168" s="886"/>
      <c r="F168" s="886"/>
      <c r="G168" s="886"/>
      <c r="H168" s="886"/>
      <c r="I168" s="886"/>
      <c r="J168" s="886"/>
      <c r="K168" s="886"/>
      <c r="L168" s="886"/>
      <c r="M168" s="886"/>
      <c r="N168" s="886"/>
      <c r="O168" s="886"/>
      <c r="P168" s="886"/>
      <c r="Q168" s="886"/>
      <c r="R168" s="886"/>
      <c r="S168" s="886"/>
      <c r="T168" s="886"/>
      <c r="U168" s="886"/>
      <c r="V168" s="886"/>
      <c r="W168" s="886"/>
      <c r="X168" s="886"/>
      <c r="Y168" s="886"/>
      <c r="Z168" s="886"/>
      <c r="AA168" s="886"/>
      <c r="AB168" s="886"/>
      <c r="AC168" s="886"/>
      <c r="AD168" s="886"/>
      <c r="AE168" s="886"/>
      <c r="AF168" s="886"/>
      <c r="AG168" s="886"/>
      <c r="AH168" s="886"/>
      <c r="AI168" s="887"/>
      <c r="AJ168" s="264"/>
      <c r="AP168" s="248"/>
      <c r="AT168" s="248"/>
      <c r="AV168" s="23"/>
      <c r="AW168" s="23"/>
      <c r="AX168" s="23"/>
      <c r="AY168" s="23"/>
      <c r="AZ168" s="23"/>
      <c r="BA168" s="23"/>
      <c r="BB168" s="23"/>
      <c r="BC168" s="23"/>
    </row>
    <row r="169" spans="2:55" s="240" customFormat="1" ht="10.5" customHeight="1">
      <c r="B169" s="263"/>
      <c r="C169" s="885"/>
      <c r="D169" s="886"/>
      <c r="E169" s="886"/>
      <c r="F169" s="886"/>
      <c r="G169" s="886"/>
      <c r="H169" s="886"/>
      <c r="I169" s="886"/>
      <c r="J169" s="886"/>
      <c r="K169" s="886"/>
      <c r="L169" s="886"/>
      <c r="M169" s="886"/>
      <c r="N169" s="886"/>
      <c r="O169" s="886"/>
      <c r="P169" s="886"/>
      <c r="Q169" s="886"/>
      <c r="R169" s="886"/>
      <c r="S169" s="886"/>
      <c r="T169" s="886"/>
      <c r="U169" s="886"/>
      <c r="V169" s="886"/>
      <c r="W169" s="886"/>
      <c r="X169" s="886"/>
      <c r="Y169" s="886"/>
      <c r="Z169" s="886"/>
      <c r="AA169" s="886"/>
      <c r="AB169" s="886"/>
      <c r="AC169" s="886"/>
      <c r="AD169" s="886"/>
      <c r="AE169" s="886"/>
      <c r="AF169" s="886"/>
      <c r="AG169" s="886"/>
      <c r="AH169" s="886"/>
      <c r="AI169" s="887"/>
      <c r="AJ169" s="264"/>
      <c r="AP169" s="248"/>
      <c r="AT169" s="248"/>
      <c r="AV169" s="23"/>
      <c r="AW169" s="23"/>
      <c r="AX169" s="23"/>
      <c r="AY169" s="23"/>
      <c r="AZ169" s="23"/>
      <c r="BA169" s="23"/>
      <c r="BB169" s="23"/>
      <c r="BC169" s="23"/>
    </row>
    <row r="170" spans="2:55" s="240" customFormat="1" ht="5.0999999999999996" customHeight="1">
      <c r="B170" s="263"/>
      <c r="C170" s="634"/>
      <c r="D170" s="608"/>
      <c r="E170" s="635"/>
      <c r="F170" s="635"/>
      <c r="G170" s="636"/>
      <c r="H170" s="636"/>
      <c r="I170" s="636"/>
      <c r="J170" s="636"/>
      <c r="K170" s="636"/>
      <c r="L170" s="636"/>
      <c r="M170" s="636"/>
      <c r="N170" s="636"/>
      <c r="O170" s="636"/>
      <c r="P170" s="636"/>
      <c r="Q170" s="636"/>
      <c r="R170" s="627"/>
      <c r="S170" s="630"/>
      <c r="T170" s="635"/>
      <c r="U170" s="627"/>
      <c r="V170" s="627"/>
      <c r="W170" s="627"/>
      <c r="X170" s="635"/>
      <c r="Y170" s="636"/>
      <c r="Z170" s="636"/>
      <c r="AA170" s="636"/>
      <c r="AB170" s="636"/>
      <c r="AC170" s="636"/>
      <c r="AD170" s="636"/>
      <c r="AE170" s="636"/>
      <c r="AF170" s="636"/>
      <c r="AG170" s="636"/>
      <c r="AH170" s="636"/>
      <c r="AI170" s="637"/>
      <c r="AJ170" s="264"/>
      <c r="AP170" s="248"/>
      <c r="AT170" s="248"/>
      <c r="AV170" s="23"/>
      <c r="AW170" s="23"/>
      <c r="AX170" s="23"/>
      <c r="AY170" s="23"/>
      <c r="AZ170" s="23"/>
      <c r="BA170" s="23"/>
      <c r="BB170" s="23"/>
      <c r="BC170" s="23"/>
    </row>
    <row r="171" spans="2:55" s="240" customFormat="1" ht="15" customHeight="1">
      <c r="B171" s="263"/>
      <c r="C171" s="885"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71" s="886"/>
      <c r="E171" s="886"/>
      <c r="F171" s="886"/>
      <c r="G171" s="886"/>
      <c r="H171" s="886"/>
      <c r="I171" s="886"/>
      <c r="J171" s="886"/>
      <c r="K171" s="886"/>
      <c r="L171" s="886"/>
      <c r="M171" s="886"/>
      <c r="N171" s="886"/>
      <c r="O171" s="886"/>
      <c r="P171" s="886"/>
      <c r="Q171" s="886"/>
      <c r="R171" s="886"/>
      <c r="S171" s="886"/>
      <c r="T171" s="886"/>
      <c r="U171" s="886"/>
      <c r="V171" s="886"/>
      <c r="W171" s="886"/>
      <c r="X171" s="886"/>
      <c r="Y171" s="886"/>
      <c r="Z171" s="886"/>
      <c r="AA171" s="886"/>
      <c r="AB171" s="886"/>
      <c r="AC171" s="886"/>
      <c r="AD171" s="886"/>
      <c r="AE171" s="886"/>
      <c r="AF171" s="886"/>
      <c r="AG171" s="886"/>
      <c r="AH171" s="886"/>
      <c r="AI171" s="887"/>
      <c r="AJ171" s="264"/>
      <c r="AP171" s="248"/>
      <c r="AT171" s="248"/>
      <c r="AV171" s="23"/>
      <c r="AW171" s="23"/>
      <c r="AX171" s="23"/>
      <c r="AY171" s="23"/>
      <c r="AZ171" s="23"/>
      <c r="BA171" s="23"/>
      <c r="BB171" s="23"/>
      <c r="BC171" s="23"/>
    </row>
    <row r="172" spans="2:55" s="240" customFormat="1" ht="15" customHeight="1">
      <c r="B172" s="263"/>
      <c r="C172" s="885"/>
      <c r="D172" s="886"/>
      <c r="E172" s="886"/>
      <c r="F172" s="886"/>
      <c r="G172" s="886"/>
      <c r="H172" s="886"/>
      <c r="I172" s="886"/>
      <c r="J172" s="886"/>
      <c r="K172" s="886"/>
      <c r="L172" s="886"/>
      <c r="M172" s="886"/>
      <c r="N172" s="886"/>
      <c r="O172" s="886"/>
      <c r="P172" s="886"/>
      <c r="Q172" s="886"/>
      <c r="R172" s="886"/>
      <c r="S172" s="886"/>
      <c r="T172" s="886"/>
      <c r="U172" s="886"/>
      <c r="V172" s="886"/>
      <c r="W172" s="886"/>
      <c r="X172" s="886"/>
      <c r="Y172" s="886"/>
      <c r="Z172" s="886"/>
      <c r="AA172" s="886"/>
      <c r="AB172" s="886"/>
      <c r="AC172" s="886"/>
      <c r="AD172" s="886"/>
      <c r="AE172" s="886"/>
      <c r="AF172" s="886"/>
      <c r="AG172" s="886"/>
      <c r="AH172" s="886"/>
      <c r="AI172" s="887"/>
      <c r="AJ172" s="264"/>
      <c r="AP172" s="248"/>
      <c r="AT172" s="248"/>
      <c r="AV172" s="23"/>
      <c r="AW172" s="23"/>
      <c r="AX172" s="23"/>
      <c r="AY172" s="23"/>
      <c r="AZ172" s="23"/>
      <c r="BA172" s="23"/>
      <c r="BB172" s="23"/>
      <c r="BC172" s="23"/>
    </row>
    <row r="173" spans="2:55" s="240" customFormat="1" ht="15" customHeight="1">
      <c r="B173" s="263"/>
      <c r="C173" s="885"/>
      <c r="D173" s="886"/>
      <c r="E173" s="886"/>
      <c r="F173" s="886"/>
      <c r="G173" s="886"/>
      <c r="H173" s="886"/>
      <c r="I173" s="886"/>
      <c r="J173" s="886"/>
      <c r="K173" s="886"/>
      <c r="L173" s="886"/>
      <c r="M173" s="886"/>
      <c r="N173" s="886"/>
      <c r="O173" s="886"/>
      <c r="P173" s="886"/>
      <c r="Q173" s="886"/>
      <c r="R173" s="886"/>
      <c r="S173" s="886"/>
      <c r="T173" s="886"/>
      <c r="U173" s="886"/>
      <c r="V173" s="886"/>
      <c r="W173" s="886"/>
      <c r="X173" s="886"/>
      <c r="Y173" s="886"/>
      <c r="Z173" s="886"/>
      <c r="AA173" s="886"/>
      <c r="AB173" s="886"/>
      <c r="AC173" s="886"/>
      <c r="AD173" s="886"/>
      <c r="AE173" s="886"/>
      <c r="AF173" s="886"/>
      <c r="AG173" s="886"/>
      <c r="AH173" s="886"/>
      <c r="AI173" s="887"/>
      <c r="AJ173" s="264"/>
      <c r="AP173" s="248"/>
      <c r="AT173" s="248"/>
      <c r="AV173" s="23"/>
      <c r="AW173" s="23"/>
      <c r="AX173" s="23"/>
      <c r="AY173" s="23"/>
      <c r="AZ173" s="23"/>
      <c r="BA173" s="23"/>
      <c r="BB173" s="23"/>
      <c r="BC173" s="23"/>
    </row>
    <row r="174" spans="2:55" s="240" customFormat="1" ht="5.0999999999999996" customHeight="1">
      <c r="B174" s="263"/>
      <c r="C174" s="638"/>
      <c r="D174" s="639"/>
      <c r="E174" s="639"/>
      <c r="F174" s="639"/>
      <c r="G174" s="639"/>
      <c r="H174" s="639"/>
      <c r="I174" s="639"/>
      <c r="J174" s="639"/>
      <c r="K174" s="639"/>
      <c r="L174" s="639"/>
      <c r="M174" s="639"/>
      <c r="N174" s="639"/>
      <c r="O174" s="639"/>
      <c r="P174" s="639"/>
      <c r="Q174" s="639"/>
      <c r="R174" s="639"/>
      <c r="S174" s="639"/>
      <c r="T174" s="639"/>
      <c r="U174" s="639"/>
      <c r="V174" s="639"/>
      <c r="W174" s="639"/>
      <c r="X174" s="639"/>
      <c r="Y174" s="639"/>
      <c r="Z174" s="639"/>
      <c r="AA174" s="639"/>
      <c r="AB174" s="639"/>
      <c r="AC174" s="639"/>
      <c r="AD174" s="639"/>
      <c r="AE174" s="639"/>
      <c r="AF174" s="639"/>
      <c r="AG174" s="639"/>
      <c r="AH174" s="639"/>
      <c r="AI174" s="640"/>
      <c r="AJ174" s="264"/>
      <c r="AP174" s="248"/>
      <c r="AT174" s="248"/>
      <c r="AV174" s="23"/>
      <c r="AW174" s="23"/>
      <c r="AX174" s="23"/>
      <c r="AY174" s="23"/>
      <c r="AZ174" s="23"/>
      <c r="BA174" s="23"/>
      <c r="BB174" s="23"/>
      <c r="BC174" s="23"/>
    </row>
    <row r="175" spans="2:55" s="240" customFormat="1" ht="15" customHeight="1">
      <c r="B175" s="263"/>
      <c r="C175" s="885"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75" s="886"/>
      <c r="E175" s="886"/>
      <c r="F175" s="886"/>
      <c r="G175" s="886"/>
      <c r="H175" s="886"/>
      <c r="I175" s="886"/>
      <c r="J175" s="886"/>
      <c r="K175" s="886"/>
      <c r="L175" s="886"/>
      <c r="M175" s="886"/>
      <c r="N175" s="886"/>
      <c r="O175" s="886"/>
      <c r="P175" s="886"/>
      <c r="Q175" s="886"/>
      <c r="R175" s="886"/>
      <c r="S175" s="886"/>
      <c r="T175" s="886"/>
      <c r="U175" s="886"/>
      <c r="V175" s="886"/>
      <c r="W175" s="886"/>
      <c r="X175" s="886"/>
      <c r="Y175" s="886"/>
      <c r="Z175" s="886"/>
      <c r="AA175" s="886"/>
      <c r="AB175" s="886"/>
      <c r="AC175" s="886"/>
      <c r="AD175" s="886"/>
      <c r="AE175" s="886"/>
      <c r="AF175" s="886"/>
      <c r="AG175" s="886"/>
      <c r="AH175" s="886"/>
      <c r="AI175" s="887"/>
      <c r="AJ175" s="264"/>
      <c r="AP175" s="248"/>
      <c r="AT175" s="248"/>
      <c r="AV175" s="23"/>
      <c r="AW175" s="23"/>
      <c r="AX175" s="23"/>
      <c r="AY175" s="23"/>
      <c r="AZ175" s="23"/>
      <c r="BA175" s="23"/>
      <c r="BB175" s="23"/>
      <c r="BC175" s="23"/>
    </row>
    <row r="176" spans="2:55" s="240" customFormat="1" ht="15" customHeight="1">
      <c r="B176" s="263"/>
      <c r="C176" s="885"/>
      <c r="D176" s="886"/>
      <c r="E176" s="886"/>
      <c r="F176" s="886"/>
      <c r="G176" s="886"/>
      <c r="H176" s="886"/>
      <c r="I176" s="886"/>
      <c r="J176" s="886"/>
      <c r="K176" s="886"/>
      <c r="L176" s="886"/>
      <c r="M176" s="886"/>
      <c r="N176" s="886"/>
      <c r="O176" s="886"/>
      <c r="P176" s="886"/>
      <c r="Q176" s="886"/>
      <c r="R176" s="886"/>
      <c r="S176" s="886"/>
      <c r="T176" s="886"/>
      <c r="U176" s="886"/>
      <c r="V176" s="886"/>
      <c r="W176" s="886"/>
      <c r="X176" s="886"/>
      <c r="Y176" s="886"/>
      <c r="Z176" s="886"/>
      <c r="AA176" s="886"/>
      <c r="AB176" s="886"/>
      <c r="AC176" s="886"/>
      <c r="AD176" s="886"/>
      <c r="AE176" s="886"/>
      <c r="AF176" s="886"/>
      <c r="AG176" s="886"/>
      <c r="AH176" s="886"/>
      <c r="AI176" s="887"/>
      <c r="AJ176" s="264"/>
      <c r="AP176" s="248"/>
      <c r="AT176" s="248"/>
      <c r="AV176" s="23"/>
      <c r="AW176" s="23"/>
      <c r="AX176" s="23"/>
      <c r="AY176" s="23"/>
      <c r="AZ176" s="23"/>
      <c r="BA176" s="23"/>
      <c r="BB176" s="23"/>
      <c r="BC176" s="23"/>
    </row>
    <row r="177" spans="2:55" s="240" customFormat="1" ht="15" customHeight="1">
      <c r="B177" s="263"/>
      <c r="C177" s="885"/>
      <c r="D177" s="886"/>
      <c r="E177" s="886"/>
      <c r="F177" s="886"/>
      <c r="G177" s="886"/>
      <c r="H177" s="886"/>
      <c r="I177" s="886"/>
      <c r="J177" s="886"/>
      <c r="K177" s="886"/>
      <c r="L177" s="886"/>
      <c r="M177" s="886"/>
      <c r="N177" s="886"/>
      <c r="O177" s="886"/>
      <c r="P177" s="886"/>
      <c r="Q177" s="886"/>
      <c r="R177" s="886"/>
      <c r="S177" s="886"/>
      <c r="T177" s="886"/>
      <c r="U177" s="886"/>
      <c r="V177" s="886"/>
      <c r="W177" s="886"/>
      <c r="X177" s="886"/>
      <c r="Y177" s="886"/>
      <c r="Z177" s="886"/>
      <c r="AA177" s="886"/>
      <c r="AB177" s="886"/>
      <c r="AC177" s="886"/>
      <c r="AD177" s="886"/>
      <c r="AE177" s="886"/>
      <c r="AF177" s="886"/>
      <c r="AG177" s="886"/>
      <c r="AH177" s="886"/>
      <c r="AI177" s="887"/>
      <c r="AJ177" s="264"/>
      <c r="AP177" s="248"/>
      <c r="AT177" s="248"/>
      <c r="AV177" s="23"/>
      <c r="AW177" s="23"/>
      <c r="AX177" s="23"/>
      <c r="AY177" s="23"/>
      <c r="AZ177" s="23"/>
      <c r="BA177" s="23"/>
      <c r="BB177" s="23"/>
      <c r="BC177" s="23"/>
    </row>
    <row r="178" spans="2:55" s="240" customFormat="1" ht="15" customHeight="1">
      <c r="B178" s="263"/>
      <c r="C178" s="885"/>
      <c r="D178" s="886"/>
      <c r="E178" s="886"/>
      <c r="F178" s="886"/>
      <c r="G178" s="886"/>
      <c r="H178" s="886"/>
      <c r="I178" s="886"/>
      <c r="J178" s="886"/>
      <c r="K178" s="886"/>
      <c r="L178" s="886"/>
      <c r="M178" s="886"/>
      <c r="N178" s="886"/>
      <c r="O178" s="886"/>
      <c r="P178" s="886"/>
      <c r="Q178" s="886"/>
      <c r="R178" s="886"/>
      <c r="S178" s="886"/>
      <c r="T178" s="886"/>
      <c r="U178" s="886"/>
      <c r="V178" s="886"/>
      <c r="W178" s="886"/>
      <c r="X178" s="886"/>
      <c r="Y178" s="886"/>
      <c r="Z178" s="886"/>
      <c r="AA178" s="886"/>
      <c r="AB178" s="886"/>
      <c r="AC178" s="886"/>
      <c r="AD178" s="886"/>
      <c r="AE178" s="886"/>
      <c r="AF178" s="886"/>
      <c r="AG178" s="886"/>
      <c r="AH178" s="886"/>
      <c r="AI178" s="887"/>
      <c r="AJ178" s="264"/>
      <c r="AP178" s="248"/>
      <c r="AT178" s="248"/>
      <c r="AV178" s="23"/>
      <c r="AW178" s="23"/>
      <c r="AX178" s="23"/>
      <c r="AY178" s="23"/>
      <c r="AZ178" s="23"/>
      <c r="BA178" s="23"/>
      <c r="BB178" s="23"/>
      <c r="BC178" s="23"/>
    </row>
    <row r="179" spans="2:55" s="240" customFormat="1" ht="15" customHeight="1">
      <c r="B179" s="263"/>
      <c r="C179" s="885"/>
      <c r="D179" s="886"/>
      <c r="E179" s="886"/>
      <c r="F179" s="886"/>
      <c r="G179" s="886"/>
      <c r="H179" s="886"/>
      <c r="I179" s="886"/>
      <c r="J179" s="886"/>
      <c r="K179" s="886"/>
      <c r="L179" s="886"/>
      <c r="M179" s="886"/>
      <c r="N179" s="886"/>
      <c r="O179" s="886"/>
      <c r="P179" s="886"/>
      <c r="Q179" s="886"/>
      <c r="R179" s="886"/>
      <c r="S179" s="886"/>
      <c r="T179" s="886"/>
      <c r="U179" s="886"/>
      <c r="V179" s="886"/>
      <c r="W179" s="886"/>
      <c r="X179" s="886"/>
      <c r="Y179" s="886"/>
      <c r="Z179" s="886"/>
      <c r="AA179" s="886"/>
      <c r="AB179" s="886"/>
      <c r="AC179" s="886"/>
      <c r="AD179" s="886"/>
      <c r="AE179" s="886"/>
      <c r="AF179" s="886"/>
      <c r="AG179" s="886"/>
      <c r="AH179" s="886"/>
      <c r="AI179" s="887"/>
      <c r="AJ179" s="264"/>
      <c r="AP179" s="248"/>
      <c r="AT179" s="248"/>
      <c r="AV179" s="23"/>
      <c r="AW179" s="23"/>
      <c r="AX179" s="23"/>
      <c r="AY179" s="23"/>
      <c r="AZ179" s="23"/>
      <c r="BA179" s="23"/>
      <c r="BB179" s="23"/>
      <c r="BC179" s="23"/>
    </row>
    <row r="180" spans="2:55" s="240" customFormat="1" ht="15" customHeight="1">
      <c r="B180" s="263"/>
      <c r="C180" s="885"/>
      <c r="D180" s="886"/>
      <c r="E180" s="886"/>
      <c r="F180" s="886"/>
      <c r="G180" s="886"/>
      <c r="H180" s="886"/>
      <c r="I180" s="886"/>
      <c r="J180" s="886"/>
      <c r="K180" s="886"/>
      <c r="L180" s="886"/>
      <c r="M180" s="886"/>
      <c r="N180" s="886"/>
      <c r="O180" s="886"/>
      <c r="P180" s="886"/>
      <c r="Q180" s="886"/>
      <c r="R180" s="886"/>
      <c r="S180" s="886"/>
      <c r="T180" s="886"/>
      <c r="U180" s="886"/>
      <c r="V180" s="886"/>
      <c r="W180" s="886"/>
      <c r="X180" s="886"/>
      <c r="Y180" s="886"/>
      <c r="Z180" s="886"/>
      <c r="AA180" s="886"/>
      <c r="AB180" s="886"/>
      <c r="AC180" s="886"/>
      <c r="AD180" s="886"/>
      <c r="AE180" s="886"/>
      <c r="AF180" s="886"/>
      <c r="AG180" s="886"/>
      <c r="AH180" s="886"/>
      <c r="AI180" s="887"/>
      <c r="AJ180" s="264"/>
      <c r="AP180" s="248"/>
      <c r="AT180" s="248"/>
      <c r="AV180" s="23"/>
      <c r="AW180" s="23"/>
      <c r="AX180" s="23"/>
      <c r="AY180" s="23"/>
      <c r="AZ180" s="23"/>
      <c r="BA180" s="23"/>
      <c r="BB180" s="23"/>
      <c r="BC180" s="23"/>
    </row>
    <row r="181" spans="2:55" s="240" customFormat="1" ht="15" customHeight="1">
      <c r="B181" s="263"/>
      <c r="C181" s="885"/>
      <c r="D181" s="886"/>
      <c r="E181" s="886"/>
      <c r="F181" s="886"/>
      <c r="G181" s="886"/>
      <c r="H181" s="886"/>
      <c r="I181" s="886"/>
      <c r="J181" s="886"/>
      <c r="K181" s="886"/>
      <c r="L181" s="886"/>
      <c r="M181" s="886"/>
      <c r="N181" s="886"/>
      <c r="O181" s="886"/>
      <c r="P181" s="886"/>
      <c r="Q181" s="886"/>
      <c r="R181" s="886"/>
      <c r="S181" s="886"/>
      <c r="T181" s="886"/>
      <c r="U181" s="886"/>
      <c r="V181" s="886"/>
      <c r="W181" s="886"/>
      <c r="X181" s="886"/>
      <c r="Y181" s="886"/>
      <c r="Z181" s="886"/>
      <c r="AA181" s="886"/>
      <c r="AB181" s="886"/>
      <c r="AC181" s="886"/>
      <c r="AD181" s="886"/>
      <c r="AE181" s="886"/>
      <c r="AF181" s="886"/>
      <c r="AG181" s="886"/>
      <c r="AH181" s="886"/>
      <c r="AI181" s="887"/>
      <c r="AJ181" s="264"/>
      <c r="AP181" s="248"/>
      <c r="AT181" s="248"/>
      <c r="AV181" s="23"/>
      <c r="AW181" s="23"/>
      <c r="AX181" s="23"/>
      <c r="AY181" s="23"/>
      <c r="AZ181" s="23"/>
      <c r="BA181" s="23"/>
      <c r="BB181" s="23"/>
      <c r="BC181" s="23"/>
    </row>
    <row r="182" spans="2:55" s="240" customFormat="1" ht="15" customHeight="1">
      <c r="B182" s="263"/>
      <c r="C182" s="885"/>
      <c r="D182" s="886"/>
      <c r="E182" s="886"/>
      <c r="F182" s="886"/>
      <c r="G182" s="886"/>
      <c r="H182" s="886"/>
      <c r="I182" s="886"/>
      <c r="J182" s="886"/>
      <c r="K182" s="886"/>
      <c r="L182" s="886"/>
      <c r="M182" s="886"/>
      <c r="N182" s="886"/>
      <c r="O182" s="886"/>
      <c r="P182" s="886"/>
      <c r="Q182" s="886"/>
      <c r="R182" s="886"/>
      <c r="S182" s="886"/>
      <c r="T182" s="886"/>
      <c r="U182" s="886"/>
      <c r="V182" s="886"/>
      <c r="W182" s="886"/>
      <c r="X182" s="886"/>
      <c r="Y182" s="886"/>
      <c r="Z182" s="886"/>
      <c r="AA182" s="886"/>
      <c r="AB182" s="886"/>
      <c r="AC182" s="886"/>
      <c r="AD182" s="886"/>
      <c r="AE182" s="886"/>
      <c r="AF182" s="886"/>
      <c r="AG182" s="886"/>
      <c r="AH182" s="886"/>
      <c r="AI182" s="887"/>
      <c r="AJ182" s="264"/>
      <c r="AP182" s="248"/>
      <c r="AT182" s="248"/>
      <c r="AV182" s="23"/>
      <c r="AW182" s="23"/>
      <c r="AX182" s="23"/>
      <c r="AY182" s="23"/>
      <c r="AZ182" s="23"/>
      <c r="BA182" s="23"/>
      <c r="BB182" s="23"/>
      <c r="BC182" s="23"/>
    </row>
    <row r="183" spans="2:55" s="240" customFormat="1" ht="15" customHeight="1">
      <c r="B183" s="263"/>
      <c r="C183" s="888"/>
      <c r="D183" s="889"/>
      <c r="E183" s="889"/>
      <c r="F183" s="889"/>
      <c r="G183" s="889"/>
      <c r="H183" s="889"/>
      <c r="I183" s="889"/>
      <c r="J183" s="889"/>
      <c r="K183" s="889"/>
      <c r="L183" s="889"/>
      <c r="M183" s="889"/>
      <c r="N183" s="889"/>
      <c r="O183" s="889"/>
      <c r="P183" s="889"/>
      <c r="Q183" s="889"/>
      <c r="R183" s="889"/>
      <c r="S183" s="889"/>
      <c r="T183" s="889"/>
      <c r="U183" s="889"/>
      <c r="V183" s="889"/>
      <c r="W183" s="889"/>
      <c r="X183" s="889"/>
      <c r="Y183" s="889"/>
      <c r="Z183" s="889"/>
      <c r="AA183" s="889"/>
      <c r="AB183" s="889"/>
      <c r="AC183" s="889"/>
      <c r="AD183" s="889"/>
      <c r="AE183" s="889"/>
      <c r="AF183" s="889"/>
      <c r="AG183" s="889"/>
      <c r="AH183" s="889"/>
      <c r="AI183" s="890"/>
      <c r="AJ183" s="264"/>
      <c r="AP183" s="248"/>
      <c r="AT183" s="248"/>
      <c r="AV183" s="23"/>
      <c r="AW183" s="23"/>
      <c r="AX183" s="23"/>
      <c r="AY183" s="23"/>
      <c r="AZ183" s="23"/>
      <c r="BA183" s="23"/>
      <c r="BB183" s="23"/>
      <c r="BC183" s="23"/>
    </row>
    <row r="184" spans="2:55" s="240" customFormat="1" ht="5.0999999999999996" customHeight="1">
      <c r="B184" s="263"/>
      <c r="C184" s="132"/>
      <c r="D184" s="160"/>
      <c r="E184" s="130"/>
      <c r="F184" s="130"/>
      <c r="G184" s="131"/>
      <c r="H184" s="131"/>
      <c r="I184" s="131"/>
      <c r="J184" s="131"/>
      <c r="K184" s="131"/>
      <c r="L184" s="131"/>
      <c r="M184" s="131"/>
      <c r="N184" s="131"/>
      <c r="O184" s="131"/>
      <c r="P184" s="131"/>
      <c r="Q184" s="131"/>
      <c r="R184" s="128"/>
      <c r="S184" s="132"/>
      <c r="T184" s="130"/>
      <c r="U184" s="128"/>
      <c r="V184" s="128"/>
      <c r="W184" s="128"/>
      <c r="X184" s="130"/>
      <c r="Y184" s="131"/>
      <c r="Z184" s="131"/>
      <c r="AA184" s="131"/>
      <c r="AB184" s="131"/>
      <c r="AC184" s="131"/>
      <c r="AD184" s="131"/>
      <c r="AE184" s="131"/>
      <c r="AF184" s="131"/>
      <c r="AG184" s="131"/>
      <c r="AH184" s="131"/>
      <c r="AI184" s="131"/>
      <c r="AJ184" s="264"/>
      <c r="AP184" s="248"/>
      <c r="AT184" s="248"/>
      <c r="AV184" s="23"/>
      <c r="AW184" s="23"/>
      <c r="AX184" s="23"/>
      <c r="AY184" s="23"/>
      <c r="AZ184" s="23"/>
      <c r="BA184" s="23"/>
      <c r="BB184" s="23"/>
      <c r="BC184" s="23"/>
    </row>
    <row r="185" spans="2:55" s="240" customFormat="1" ht="5.0999999999999996" customHeight="1">
      <c r="B185" s="263"/>
      <c r="C185" s="132"/>
      <c r="D185" s="160"/>
      <c r="E185" s="130"/>
      <c r="F185" s="130"/>
      <c r="G185" s="131"/>
      <c r="H185" s="131"/>
      <c r="I185" s="131"/>
      <c r="J185" s="131"/>
      <c r="K185" s="131"/>
      <c r="L185" s="131"/>
      <c r="M185" s="131"/>
      <c r="N185" s="131"/>
      <c r="O185" s="131"/>
      <c r="P185" s="131"/>
      <c r="Q185" s="131"/>
      <c r="R185" s="128"/>
      <c r="S185" s="132"/>
      <c r="T185" s="130"/>
      <c r="U185" s="128"/>
      <c r="V185" s="128"/>
      <c r="W185" s="128"/>
      <c r="X185" s="130"/>
      <c r="Y185" s="131"/>
      <c r="Z185" s="131"/>
      <c r="AA185" s="131"/>
      <c r="AB185" s="131"/>
      <c r="AC185" s="131"/>
      <c r="AD185" s="131"/>
      <c r="AE185" s="131"/>
      <c r="AF185" s="131"/>
      <c r="AG185" s="131"/>
      <c r="AH185" s="131"/>
      <c r="AI185" s="131"/>
      <c r="AJ185" s="264"/>
      <c r="AP185" s="248"/>
      <c r="AT185" s="248"/>
      <c r="AV185" s="23"/>
      <c r="AW185" s="23"/>
      <c r="AX185" s="23"/>
      <c r="AY185" s="23"/>
      <c r="AZ185" s="23"/>
      <c r="BA185" s="23"/>
      <c r="BB185" s="23"/>
      <c r="BC185" s="23"/>
    </row>
    <row r="186" spans="2:55" s="240" customFormat="1" ht="15" customHeight="1">
      <c r="B186" s="263"/>
      <c r="C186" s="946"/>
      <c r="D186" s="946"/>
      <c r="E186" s="946"/>
      <c r="F186" s="946"/>
      <c r="G186" s="946"/>
      <c r="H186" s="946"/>
      <c r="I186" s="946"/>
      <c r="J186" s="946"/>
      <c r="K186" s="131"/>
      <c r="L186" s="948"/>
      <c r="M186" s="948"/>
      <c r="N186" s="948"/>
      <c r="O186" s="948"/>
      <c r="P186" s="948"/>
      <c r="Q186" s="948"/>
      <c r="R186" s="948"/>
      <c r="S186" s="948"/>
      <c r="T186" s="948"/>
      <c r="U186" s="948"/>
      <c r="V186" s="948"/>
      <c r="W186" s="948"/>
      <c r="X186" s="948"/>
      <c r="Y186" s="948"/>
      <c r="Z186" s="948"/>
      <c r="AA186" s="948"/>
      <c r="AB186" s="948"/>
      <c r="AC186" s="948"/>
      <c r="AD186" s="948"/>
      <c r="AE186" s="948"/>
      <c r="AF186" s="948"/>
      <c r="AG186" s="948"/>
      <c r="AH186" s="948"/>
      <c r="AI186" s="948"/>
      <c r="AJ186" s="264"/>
      <c r="AP186" s="248"/>
      <c r="AT186" s="248"/>
      <c r="AV186" s="23"/>
      <c r="AW186" s="23"/>
      <c r="AX186" s="23"/>
      <c r="AY186" s="23"/>
      <c r="AZ186" s="23"/>
      <c r="BA186" s="23"/>
      <c r="BB186" s="23"/>
      <c r="BC186" s="23"/>
    </row>
    <row r="187" spans="2:55" s="240" customFormat="1" ht="15" customHeight="1">
      <c r="B187" s="263"/>
      <c r="C187" s="947" t="s">
        <v>1775</v>
      </c>
      <c r="D187" s="947"/>
      <c r="E187" s="947"/>
      <c r="F187" s="947"/>
      <c r="G187" s="947"/>
      <c r="H187" s="947"/>
      <c r="I187" s="947"/>
      <c r="J187" s="947"/>
      <c r="K187" s="131"/>
      <c r="L187" s="947" t="s">
        <v>1965</v>
      </c>
      <c r="M187" s="947"/>
      <c r="N187" s="947"/>
      <c r="O187" s="947"/>
      <c r="P187" s="947"/>
      <c r="Q187" s="947"/>
      <c r="R187" s="947"/>
      <c r="S187" s="947"/>
      <c r="T187" s="947"/>
      <c r="U187" s="947"/>
      <c r="V187" s="947"/>
      <c r="W187" s="947"/>
      <c r="X187" s="947"/>
      <c r="Y187" s="947"/>
      <c r="Z187" s="947"/>
      <c r="AA187" s="947"/>
      <c r="AB187" s="947"/>
      <c r="AC187" s="947"/>
      <c r="AD187" s="947"/>
      <c r="AE187" s="947"/>
      <c r="AF187" s="947"/>
      <c r="AG187" s="947"/>
      <c r="AH187" s="947"/>
      <c r="AI187" s="947"/>
      <c r="AJ187" s="264"/>
      <c r="AP187" s="248"/>
      <c r="AT187" s="248"/>
      <c r="AV187" s="23"/>
      <c r="AW187" s="23"/>
      <c r="AX187" s="23"/>
      <c r="AY187" s="23"/>
      <c r="AZ187" s="23"/>
      <c r="BA187" s="23"/>
      <c r="BB187" s="23"/>
      <c r="BC187" s="23"/>
    </row>
    <row r="188" spans="2:55" s="240" customFormat="1" ht="5.0999999999999996" customHeight="1">
      <c r="B188" s="263"/>
      <c r="C188" s="132"/>
      <c r="D188" s="160"/>
      <c r="E188" s="130"/>
      <c r="F188" s="130"/>
      <c r="G188" s="131"/>
      <c r="H188" s="131"/>
      <c r="I188" s="131"/>
      <c r="J188" s="131"/>
      <c r="K188" s="131"/>
      <c r="L188" s="131"/>
      <c r="M188" s="131"/>
      <c r="N188" s="131"/>
      <c r="O188" s="131"/>
      <c r="P188" s="131"/>
      <c r="Q188" s="131"/>
      <c r="R188" s="128"/>
      <c r="S188" s="132"/>
      <c r="T188" s="130"/>
      <c r="U188" s="128"/>
      <c r="V188" s="128"/>
      <c r="W188" s="128"/>
      <c r="X188" s="130"/>
      <c r="Y188" s="131"/>
      <c r="Z188" s="131"/>
      <c r="AA188" s="131"/>
      <c r="AB188" s="131"/>
      <c r="AC188" s="131"/>
      <c r="AD188" s="131"/>
      <c r="AE188" s="131"/>
      <c r="AF188" s="131"/>
      <c r="AG188" s="131"/>
      <c r="AH188" s="131"/>
      <c r="AI188" s="131"/>
      <c r="AJ188" s="264"/>
      <c r="AP188" s="248"/>
      <c r="AT188" s="248"/>
      <c r="AV188" s="23"/>
      <c r="AW188" s="23"/>
      <c r="AX188" s="23"/>
      <c r="AY188" s="23"/>
      <c r="AZ188" s="23"/>
      <c r="BA188" s="23"/>
      <c r="BB188" s="23"/>
      <c r="BC188" s="23"/>
    </row>
    <row r="189" spans="2:55" s="240" customFormat="1" ht="15" customHeight="1">
      <c r="B189" s="263"/>
      <c r="C189" s="892" t="s">
        <v>2161</v>
      </c>
      <c r="D189" s="893"/>
      <c r="E189" s="893"/>
      <c r="F189" s="893"/>
      <c r="G189" s="893"/>
      <c r="H189" s="893"/>
      <c r="I189" s="893"/>
      <c r="J189" s="893"/>
      <c r="K189" s="893"/>
      <c r="L189" s="893"/>
      <c r="M189" s="893"/>
      <c r="N189" s="893"/>
      <c r="O189" s="893"/>
      <c r="P189" s="893"/>
      <c r="Q189" s="893"/>
      <c r="R189" s="893"/>
      <c r="S189" s="893"/>
      <c r="T189" s="893"/>
      <c r="U189" s="893"/>
      <c r="V189" s="893"/>
      <c r="W189" s="893"/>
      <c r="X189" s="893"/>
      <c r="Y189" s="893"/>
      <c r="Z189" s="893"/>
      <c r="AA189" s="893"/>
      <c r="AB189" s="893"/>
      <c r="AC189" s="893"/>
      <c r="AD189" s="893"/>
      <c r="AE189" s="893"/>
      <c r="AF189" s="893"/>
      <c r="AG189" s="893"/>
      <c r="AH189" s="893"/>
      <c r="AI189" s="894"/>
      <c r="AJ189" s="264"/>
      <c r="AP189" s="248"/>
      <c r="AT189" s="248"/>
      <c r="AV189" s="23"/>
      <c r="AW189" s="23"/>
      <c r="AX189" s="23"/>
      <c r="AY189" s="23"/>
      <c r="AZ189" s="23"/>
      <c r="BA189" s="23"/>
      <c r="BB189" s="23"/>
      <c r="BC189" s="23"/>
    </row>
    <row r="190" spans="2:55" s="240" customFormat="1" ht="30" customHeight="1">
      <c r="B190" s="263"/>
      <c r="C190" s="1011" t="s">
        <v>2266</v>
      </c>
      <c r="D190" s="1011"/>
      <c r="E190" s="1011"/>
      <c r="F190" s="1011"/>
      <c r="G190" s="1011"/>
      <c r="H190" s="1011"/>
      <c r="I190" s="1011"/>
      <c r="J190" s="1011"/>
      <c r="K190" s="1011"/>
      <c r="L190" s="1011"/>
      <c r="M190" s="1011"/>
      <c r="N190" s="1011"/>
      <c r="O190" s="1011"/>
      <c r="P190" s="1011"/>
      <c r="Q190" s="1011"/>
      <c r="R190" s="1011"/>
      <c r="S190" s="1011"/>
      <c r="T190" s="1011"/>
      <c r="U190" s="1011"/>
      <c r="V190" s="1011"/>
      <c r="W190" s="1011"/>
      <c r="X190" s="1011"/>
      <c r="Y190" s="1011"/>
      <c r="Z190" s="1011"/>
      <c r="AA190" s="1011"/>
      <c r="AB190" s="1011"/>
      <c r="AC190" s="1011"/>
      <c r="AD190" s="1011"/>
      <c r="AE190" s="1011"/>
      <c r="AF190" s="1011"/>
      <c r="AG190" s="1011"/>
      <c r="AH190" s="1011"/>
      <c r="AI190" s="1011"/>
      <c r="AJ190" s="264"/>
      <c r="AP190" s="248"/>
      <c r="AT190" s="248"/>
      <c r="AV190" s="23"/>
      <c r="AW190" s="23"/>
      <c r="AX190" s="23"/>
      <c r="AY190" s="23"/>
      <c r="AZ190" s="23"/>
      <c r="BA190" s="23"/>
      <c r="BB190" s="23"/>
      <c r="BC190" s="23"/>
    </row>
    <row r="191" spans="2:55" s="240" customFormat="1" ht="5.0999999999999996" customHeight="1" thickBot="1">
      <c r="B191" s="268"/>
      <c r="C191" s="891"/>
      <c r="D191" s="891"/>
      <c r="E191" s="891"/>
      <c r="F191" s="891"/>
      <c r="G191" s="891"/>
      <c r="H191" s="891"/>
      <c r="I191" s="891"/>
      <c r="J191" s="891"/>
      <c r="K191" s="891"/>
      <c r="L191" s="891"/>
      <c r="M191" s="891"/>
      <c r="N191" s="891"/>
      <c r="O191" s="891"/>
      <c r="P191" s="891"/>
      <c r="Q191" s="891"/>
      <c r="R191" s="891"/>
      <c r="S191" s="891"/>
      <c r="T191" s="891"/>
      <c r="U191" s="891"/>
      <c r="V191" s="891"/>
      <c r="W191" s="891"/>
      <c r="X191" s="891"/>
      <c r="Y191" s="891"/>
      <c r="Z191" s="891"/>
      <c r="AA191" s="891"/>
      <c r="AB191" s="891"/>
      <c r="AC191" s="891"/>
      <c r="AD191" s="891"/>
      <c r="AE191" s="891"/>
      <c r="AF191" s="891"/>
      <c r="AG191" s="891"/>
      <c r="AH191" s="891"/>
      <c r="AI191" s="891"/>
      <c r="AJ191" s="271"/>
      <c r="AP191" s="248"/>
      <c r="AT191" s="248"/>
      <c r="AV191" s="23"/>
      <c r="AW191" s="23"/>
      <c r="AX191" s="23"/>
      <c r="AY191" s="23"/>
      <c r="AZ191" s="23"/>
      <c r="BA191" s="23"/>
      <c r="BB191" s="23"/>
      <c r="BC191" s="23"/>
    </row>
    <row r="192" spans="2:55" s="240" customFormat="1" ht="15" customHeight="1">
      <c r="C192" s="296"/>
      <c r="D192" s="297"/>
      <c r="E192" s="297"/>
      <c r="F192" s="23"/>
      <c r="AP192" s="248"/>
      <c r="AT192" s="248"/>
      <c r="AV192" s="23"/>
      <c r="AW192" s="23"/>
      <c r="AX192" s="23"/>
      <c r="AY192" s="23"/>
      <c r="AZ192" s="23"/>
      <c r="BA192" s="23"/>
      <c r="BB192" s="23"/>
      <c r="BC192" s="23"/>
    </row>
    <row r="193" spans="1:59" s="240" customFormat="1" ht="15" customHeight="1">
      <c r="A193" s="241"/>
      <c r="B193" s="241"/>
      <c r="C193" s="298"/>
      <c r="D193" s="285"/>
      <c r="E193" s="285"/>
      <c r="F193" s="26"/>
      <c r="G193" s="241"/>
      <c r="H193" s="241"/>
      <c r="I193" s="241"/>
      <c r="J193" s="241"/>
      <c r="K193" s="241"/>
      <c r="L193" s="241"/>
      <c r="M193" s="241"/>
      <c r="N193" s="241"/>
      <c r="O193" s="241"/>
      <c r="P193" s="241"/>
      <c r="Q193" s="241"/>
      <c r="R193" s="241"/>
      <c r="S193" s="241"/>
      <c r="T193" s="241"/>
      <c r="U193" s="241"/>
      <c r="V193" s="241"/>
      <c r="W193" s="241"/>
      <c r="X193" s="241"/>
      <c r="Y193" s="241"/>
      <c r="Z193" s="241"/>
      <c r="AA193" s="241"/>
      <c r="AB193" s="241"/>
      <c r="AC193" s="241"/>
      <c r="AD193" s="241"/>
      <c r="AE193" s="241"/>
      <c r="AF193" s="241"/>
      <c r="AG193" s="241"/>
      <c r="AH193" s="241"/>
      <c r="AI193" s="241"/>
      <c r="AJ193" s="241"/>
      <c r="AK193" s="241"/>
      <c r="AL193" s="241"/>
      <c r="AM193" s="241"/>
      <c r="AN193" s="241"/>
      <c r="AO193" s="241"/>
      <c r="AP193" s="244"/>
      <c r="AQ193" s="241"/>
      <c r="AR193" s="241"/>
      <c r="AS193" s="241"/>
      <c r="AT193" s="244"/>
      <c r="AU193" s="241"/>
      <c r="AV193" s="26"/>
      <c r="AW193" s="26"/>
      <c r="AX193" s="26"/>
      <c r="AY193" s="26"/>
      <c r="AZ193" s="26"/>
      <c r="BA193" s="26"/>
      <c r="BB193" s="26"/>
      <c r="BC193" s="26"/>
      <c r="BD193" s="241"/>
      <c r="BE193" s="241"/>
      <c r="BF193" s="241"/>
      <c r="BG193" s="241"/>
    </row>
    <row r="194" spans="1:59" s="240" customFormat="1" ht="15" customHeight="1">
      <c r="A194" s="241"/>
      <c r="B194" s="241"/>
      <c r="C194" s="298"/>
      <c r="D194" s="285"/>
      <c r="E194" s="285"/>
      <c r="F194" s="26"/>
      <c r="G194" s="241"/>
      <c r="H194" s="241"/>
      <c r="I194" s="241"/>
      <c r="J194" s="241"/>
      <c r="K194" s="241"/>
      <c r="L194" s="241"/>
      <c r="M194" s="241"/>
      <c r="N194" s="241"/>
      <c r="O194" s="241"/>
      <c r="P194" s="241"/>
      <c r="Q194" s="241"/>
      <c r="R194" s="241"/>
      <c r="S194" s="241"/>
      <c r="T194" s="241"/>
      <c r="U194" s="241"/>
      <c r="V194" s="241"/>
      <c r="W194" s="241"/>
      <c r="X194" s="241"/>
      <c r="Y194" s="241"/>
      <c r="Z194" s="241"/>
      <c r="AA194" s="241"/>
      <c r="AB194" s="241"/>
      <c r="AC194" s="241"/>
      <c r="AD194" s="241"/>
      <c r="AE194" s="241"/>
      <c r="AF194" s="241"/>
      <c r="AG194" s="241"/>
      <c r="AH194" s="241"/>
      <c r="AI194" s="241"/>
      <c r="AJ194" s="241"/>
      <c r="AK194" s="241"/>
      <c r="AL194" s="241"/>
      <c r="AM194" s="241"/>
      <c r="AN194" s="241"/>
      <c r="AO194" s="241"/>
      <c r="AP194" s="244"/>
      <c r="AQ194" s="241"/>
      <c r="AR194" s="241"/>
      <c r="AS194" s="241"/>
      <c r="AT194" s="244"/>
      <c r="AU194" s="241"/>
      <c r="AV194" s="26"/>
      <c r="AW194" s="26"/>
      <c r="AX194" s="26"/>
      <c r="AY194" s="26"/>
      <c r="AZ194" s="26"/>
      <c r="BA194" s="26"/>
      <c r="BB194" s="26"/>
      <c r="BC194" s="26"/>
      <c r="BD194" s="241"/>
      <c r="BE194" s="241"/>
      <c r="BF194" s="241"/>
      <c r="BG194" s="241"/>
    </row>
    <row r="195" spans="1:59" s="240" customFormat="1" ht="15" customHeight="1">
      <c r="A195" s="241"/>
      <c r="B195" s="26"/>
      <c r="C195" s="285"/>
      <c r="D195" s="285"/>
      <c r="E195" s="285"/>
      <c r="F195" s="26"/>
      <c r="G195" s="241"/>
      <c r="H195" s="241"/>
      <c r="I195" s="241"/>
      <c r="J195" s="241"/>
      <c r="K195" s="241"/>
      <c r="L195" s="241"/>
      <c r="M195" s="241"/>
      <c r="N195" s="241"/>
      <c r="O195" s="241"/>
      <c r="P195" s="241"/>
      <c r="Q195" s="241"/>
      <c r="R195" s="241"/>
      <c r="S195" s="241"/>
      <c r="T195" s="241"/>
      <c r="U195" s="241"/>
      <c r="V195" s="241"/>
      <c r="W195" s="241"/>
      <c r="X195" s="241"/>
      <c r="Y195" s="241"/>
      <c r="Z195" s="241"/>
      <c r="AA195" s="241"/>
      <c r="AB195" s="241"/>
      <c r="AC195" s="241"/>
      <c r="AD195" s="241"/>
      <c r="AE195" s="241"/>
      <c r="AF195" s="241"/>
      <c r="AG195" s="241"/>
      <c r="AH195" s="241"/>
      <c r="AI195" s="241"/>
      <c r="AJ195" s="241"/>
      <c r="AK195" s="241"/>
      <c r="AL195" s="241"/>
      <c r="AM195" s="241"/>
      <c r="AN195" s="241"/>
      <c r="AO195" s="241"/>
      <c r="AP195" s="244"/>
      <c r="AQ195" s="241"/>
      <c r="AR195" s="241"/>
      <c r="AS195" s="241"/>
      <c r="AT195" s="244"/>
      <c r="AU195" s="241"/>
      <c r="AV195" s="26"/>
      <c r="AW195" s="26"/>
      <c r="AX195" s="26"/>
      <c r="AY195" s="26"/>
      <c r="AZ195" s="26"/>
      <c r="BA195" s="26"/>
      <c r="BB195" s="26"/>
      <c r="BC195" s="26"/>
      <c r="BD195" s="241"/>
      <c r="BE195" s="241"/>
      <c r="BF195" s="241"/>
      <c r="BG195" s="241"/>
    </row>
    <row r="196" spans="1:59" s="240" customFormat="1" ht="15" customHeight="1">
      <c r="A196" s="241"/>
      <c r="B196" s="26"/>
      <c r="C196" s="285"/>
      <c r="D196" s="285"/>
      <c r="E196" s="285"/>
      <c r="F196" s="26"/>
      <c r="G196" s="241"/>
      <c r="H196" s="241"/>
      <c r="I196" s="241"/>
      <c r="J196" s="241"/>
      <c r="K196" s="241"/>
      <c r="L196" s="241"/>
      <c r="M196" s="286"/>
      <c r="N196" s="241"/>
      <c r="O196" s="241"/>
      <c r="P196" s="241"/>
      <c r="Q196" s="241"/>
      <c r="R196" s="241"/>
      <c r="S196" s="241"/>
      <c r="T196" s="241"/>
      <c r="U196" s="241" t="s">
        <v>303</v>
      </c>
      <c r="V196" s="241"/>
      <c r="W196" s="241"/>
      <c r="X196" s="241"/>
      <c r="Y196" s="241"/>
      <c r="Z196" s="241"/>
      <c r="AA196" s="241"/>
      <c r="AB196" s="241"/>
      <c r="AC196" s="241"/>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row>
    <row r="197" spans="1:59" s="240" customFormat="1" ht="15" customHeight="1">
      <c r="A197" s="241"/>
      <c r="B197" s="26"/>
      <c r="C197" s="241"/>
      <c r="D197" s="241"/>
      <c r="E197" s="241"/>
      <c r="F197" s="241"/>
      <c r="G197" s="241"/>
      <c r="H197" s="241"/>
      <c r="I197" s="241" t="s">
        <v>1929</v>
      </c>
      <c r="J197" s="241"/>
      <c r="K197" s="241"/>
      <c r="L197" s="241"/>
      <c r="M197" s="241" t="s">
        <v>1170</v>
      </c>
      <c r="N197" s="241"/>
      <c r="O197" s="241"/>
      <c r="P197" s="241"/>
      <c r="Q197" s="241"/>
      <c r="R197" s="241"/>
      <c r="S197" s="241"/>
      <c r="T197" s="241"/>
      <c r="U197" s="241" t="s">
        <v>308</v>
      </c>
      <c r="V197" s="241"/>
      <c r="W197" s="241"/>
      <c r="X197" s="241"/>
      <c r="Y197" s="241"/>
      <c r="Z197" s="241"/>
      <c r="AA197" s="241"/>
      <c r="AB197" s="241"/>
      <c r="AC197" s="241" t="s">
        <v>309</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row>
    <row r="198" spans="1:59" s="240" customFormat="1" ht="15" customHeight="1">
      <c r="A198" s="241"/>
      <c r="B198" s="26"/>
      <c r="C198" s="241"/>
      <c r="D198" s="241"/>
      <c r="E198" s="241"/>
      <c r="F198" s="241"/>
      <c r="G198" s="241"/>
      <c r="H198" s="241"/>
      <c r="I198" s="241">
        <v>22</v>
      </c>
      <c r="J198" s="241"/>
      <c r="K198" s="241"/>
      <c r="L198" s="241"/>
      <c r="M198" s="241" t="s">
        <v>1171</v>
      </c>
      <c r="N198" s="241"/>
      <c r="O198" s="241"/>
      <c r="P198" s="241"/>
      <c r="Q198" s="241"/>
      <c r="R198" s="241"/>
      <c r="S198" s="241"/>
      <c r="T198" s="241"/>
      <c r="U198" s="241" t="s">
        <v>310</v>
      </c>
      <c r="V198" s="241"/>
      <c r="W198" s="241"/>
      <c r="X198" s="241"/>
      <c r="Y198" s="241"/>
      <c r="Z198" s="241"/>
      <c r="AA198" s="241"/>
      <c r="AB198" s="241"/>
      <c r="AC198" s="241" t="s">
        <v>311</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row>
    <row r="199" spans="1:59" s="240" customFormat="1" ht="15" customHeight="1">
      <c r="A199" s="241"/>
      <c r="B199" s="26"/>
      <c r="C199" s="241"/>
      <c r="D199" s="241"/>
      <c r="E199" s="241"/>
      <c r="F199" s="241"/>
      <c r="G199" s="241"/>
      <c r="H199" s="241"/>
      <c r="I199" s="241">
        <v>23</v>
      </c>
      <c r="J199" s="241"/>
      <c r="K199" s="241"/>
      <c r="L199" s="241"/>
      <c r="M199" s="241" t="s">
        <v>1172</v>
      </c>
      <c r="N199" s="241"/>
      <c r="O199" s="241"/>
      <c r="P199" s="241"/>
      <c r="Q199" s="241"/>
      <c r="R199" s="241"/>
      <c r="S199" s="241"/>
      <c r="T199" s="241"/>
      <c r="U199" s="241" t="s">
        <v>312</v>
      </c>
      <c r="V199" s="241"/>
      <c r="W199" s="241"/>
      <c r="X199" s="241"/>
      <c r="Y199" s="241"/>
      <c r="Z199" s="241"/>
      <c r="AA199" s="241"/>
      <c r="AB199" s="241"/>
      <c r="AC199" s="241" t="s">
        <v>313</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row>
    <row r="200" spans="1:59" s="240" customFormat="1" ht="15" customHeight="1">
      <c r="A200" s="241"/>
      <c r="B200" s="26"/>
      <c r="C200" s="241"/>
      <c r="D200" s="241"/>
      <c r="E200" s="241"/>
      <c r="F200" s="241"/>
      <c r="G200" s="241"/>
      <c r="H200" s="241"/>
      <c r="I200" s="241">
        <v>24</v>
      </c>
      <c r="J200" s="241"/>
      <c r="K200" s="241"/>
      <c r="L200" s="241"/>
      <c r="M200" s="241" t="s">
        <v>1173</v>
      </c>
      <c r="N200" s="241"/>
      <c r="O200" s="241"/>
      <c r="P200" s="241"/>
      <c r="Q200" s="241"/>
      <c r="R200" s="241"/>
      <c r="S200" s="241"/>
      <c r="T200" s="241"/>
      <c r="U200" s="241" t="s">
        <v>314</v>
      </c>
      <c r="V200" s="241"/>
      <c r="W200" s="241"/>
      <c r="X200" s="241"/>
      <c r="Y200" s="241"/>
      <c r="Z200" s="241"/>
      <c r="AA200" s="241"/>
      <c r="AB200" s="241"/>
      <c r="AC200" s="241" t="s">
        <v>313</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row>
    <row r="201" spans="1:59" s="240" customFormat="1" ht="15" customHeight="1">
      <c r="A201" s="241"/>
      <c r="B201" s="26"/>
      <c r="C201" s="241"/>
      <c r="D201" s="241"/>
      <c r="E201" s="241"/>
      <c r="F201" s="241"/>
      <c r="G201" s="241"/>
      <c r="H201" s="241"/>
      <c r="I201" s="241"/>
      <c r="J201" s="241"/>
      <c r="K201" s="241"/>
      <c r="L201" s="241"/>
      <c r="M201" s="241" t="s">
        <v>1174</v>
      </c>
      <c r="N201" s="241"/>
      <c r="O201" s="241"/>
      <c r="P201" s="241"/>
      <c r="Q201" s="241"/>
      <c r="R201" s="241"/>
      <c r="S201" s="241"/>
      <c r="T201" s="241"/>
      <c r="U201" s="241" t="s">
        <v>315</v>
      </c>
      <c r="V201" s="241"/>
      <c r="W201" s="241"/>
      <c r="X201" s="241"/>
      <c r="Y201" s="241"/>
      <c r="Z201" s="241"/>
      <c r="AA201" s="241"/>
      <c r="AB201" s="241"/>
      <c r="AC201" s="241" t="s">
        <v>316</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row>
    <row r="202" spans="1:59" s="240" customFormat="1" ht="15" customHeight="1">
      <c r="A202" s="241"/>
      <c r="B202" s="26"/>
      <c r="C202" s="241"/>
      <c r="D202" s="241"/>
      <c r="E202" s="241"/>
      <c r="F202" s="241"/>
      <c r="G202" s="241"/>
      <c r="H202" s="241"/>
      <c r="I202" s="241"/>
      <c r="J202" s="241"/>
      <c r="K202" s="241"/>
      <c r="L202" s="241"/>
      <c r="M202" s="241" t="s">
        <v>1175</v>
      </c>
      <c r="N202" s="241"/>
      <c r="O202" s="241"/>
      <c r="P202" s="241"/>
      <c r="Q202" s="241"/>
      <c r="R202" s="241"/>
      <c r="S202" s="241"/>
      <c r="T202" s="241"/>
      <c r="U202" s="241" t="s">
        <v>317</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row>
    <row r="203" spans="1:59" s="240" customFormat="1" ht="15" customHeight="1">
      <c r="A203" s="241"/>
      <c r="B203" s="26"/>
      <c r="C203" s="241"/>
      <c r="D203" s="241"/>
      <c r="E203" s="241"/>
      <c r="F203" s="241"/>
      <c r="G203" s="241"/>
      <c r="H203" s="241"/>
      <c r="I203" s="241"/>
      <c r="J203" s="241"/>
      <c r="K203" s="241"/>
      <c r="L203" s="241"/>
      <c r="M203" s="241" t="s">
        <v>1176</v>
      </c>
      <c r="N203" s="241"/>
      <c r="O203" s="241"/>
      <c r="P203" s="241"/>
      <c r="Q203" s="241"/>
      <c r="R203" s="241"/>
      <c r="S203" s="241"/>
      <c r="T203" s="241"/>
      <c r="U203" s="241" t="s">
        <v>318</v>
      </c>
      <c r="V203" s="241"/>
      <c r="W203" s="241"/>
      <c r="X203" s="241"/>
      <c r="Y203" s="241"/>
      <c r="Z203" s="241"/>
      <c r="AA203" s="241"/>
      <c r="AB203" s="241"/>
      <c r="AC203" s="241" t="s">
        <v>309</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row>
    <row r="204" spans="1:59" s="240" customFormat="1" ht="15" customHeight="1">
      <c r="A204" s="241"/>
      <c r="B204" s="26"/>
      <c r="C204" s="241"/>
      <c r="D204" s="241"/>
      <c r="E204" s="241"/>
      <c r="F204" s="241"/>
      <c r="G204" s="241"/>
      <c r="H204" s="241"/>
      <c r="I204" s="241"/>
      <c r="J204" s="241"/>
      <c r="K204" s="241"/>
      <c r="L204" s="241"/>
      <c r="M204" s="241" t="s">
        <v>1177</v>
      </c>
      <c r="N204" s="241"/>
      <c r="O204" s="241"/>
      <c r="P204" s="241"/>
      <c r="Q204" s="241"/>
      <c r="R204" s="241"/>
      <c r="S204" s="241"/>
      <c r="T204" s="241"/>
      <c r="U204" s="241" t="s">
        <v>319</v>
      </c>
      <c r="V204" s="241"/>
      <c r="W204" s="241"/>
      <c r="X204" s="241"/>
      <c r="Y204" s="241"/>
      <c r="Z204" s="241"/>
      <c r="AA204" s="241"/>
      <c r="AB204" s="241"/>
      <c r="AC204" s="241" t="s">
        <v>325</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row>
    <row r="205" spans="1:59" s="240" customFormat="1" ht="15" customHeight="1">
      <c r="A205" s="241"/>
      <c r="B205" s="26"/>
      <c r="C205" s="241"/>
      <c r="D205" s="241"/>
      <c r="E205" s="241"/>
      <c r="F205" s="241"/>
      <c r="G205" s="241"/>
      <c r="H205" s="241"/>
      <c r="I205" s="241"/>
      <c r="J205" s="241"/>
      <c r="K205" s="241"/>
      <c r="L205" s="241"/>
      <c r="M205" s="241" t="s">
        <v>1178</v>
      </c>
      <c r="N205" s="241"/>
      <c r="O205" s="241"/>
      <c r="P205" s="241"/>
      <c r="Q205" s="241"/>
      <c r="R205" s="241"/>
      <c r="S205" s="241"/>
      <c r="T205" s="241"/>
      <c r="U205" s="241" t="s">
        <v>320</v>
      </c>
      <c r="V205" s="241"/>
      <c r="W205" s="241"/>
      <c r="X205" s="241"/>
      <c r="Y205" s="241"/>
      <c r="Z205" s="241"/>
      <c r="AA205" s="241"/>
      <c r="AB205" s="241"/>
      <c r="AC205" s="241" t="s">
        <v>316</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row>
    <row r="206" spans="1:59" s="240" customFormat="1" ht="15" customHeight="1">
      <c r="A206" s="241"/>
      <c r="B206" s="26"/>
      <c r="C206" s="241"/>
      <c r="D206" s="241"/>
      <c r="E206" s="241"/>
      <c r="F206" s="241"/>
      <c r="G206" s="241"/>
      <c r="H206" s="241"/>
      <c r="I206" s="241"/>
      <c r="J206" s="241"/>
      <c r="K206" s="241"/>
      <c r="L206" s="241"/>
      <c r="M206" s="241" t="s">
        <v>1179</v>
      </c>
      <c r="N206" s="241"/>
      <c r="O206" s="241"/>
      <c r="P206" s="241"/>
      <c r="Q206" s="241"/>
      <c r="R206" s="241"/>
      <c r="S206" s="241"/>
      <c r="T206" s="241"/>
      <c r="U206" s="241" t="s">
        <v>321</v>
      </c>
      <c r="V206" s="241"/>
      <c r="W206" s="241"/>
      <c r="X206" s="241"/>
      <c r="Y206" s="241"/>
      <c r="Z206" s="241"/>
      <c r="AA206" s="241"/>
      <c r="AB206" s="241"/>
      <c r="AC206" s="241" t="s">
        <v>322</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row>
    <row r="207" spans="1:59" s="240" customFormat="1" ht="15" customHeight="1">
      <c r="A207" s="241"/>
      <c r="B207" s="26"/>
      <c r="C207" s="241"/>
      <c r="D207" s="241"/>
      <c r="E207" s="241"/>
      <c r="F207" s="241"/>
      <c r="G207" s="241"/>
      <c r="H207" s="241"/>
      <c r="I207" s="241"/>
      <c r="J207" s="241"/>
      <c r="K207" s="241"/>
      <c r="L207" s="241"/>
      <c r="M207" s="241" t="s">
        <v>1180</v>
      </c>
      <c r="N207" s="241"/>
      <c r="O207" s="241"/>
      <c r="P207" s="241"/>
      <c r="Q207" s="241"/>
      <c r="R207" s="241"/>
      <c r="S207" s="241"/>
      <c r="T207" s="241"/>
      <c r="U207" s="241" t="s">
        <v>323</v>
      </c>
      <c r="V207" s="241"/>
      <c r="W207" s="241"/>
      <c r="X207" s="241"/>
      <c r="Y207" s="241"/>
      <c r="Z207" s="241"/>
      <c r="AA207" s="241"/>
      <c r="AB207" s="241"/>
      <c r="AC207" s="241" t="s">
        <v>316</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row>
    <row r="208" spans="1:59" s="240" customFormat="1" ht="15" customHeight="1">
      <c r="A208" s="241"/>
      <c r="B208" s="241"/>
      <c r="C208" s="241"/>
      <c r="D208" s="241"/>
      <c r="E208" s="241"/>
      <c r="F208" s="241"/>
      <c r="G208" s="241"/>
      <c r="H208" s="241"/>
      <c r="I208" s="241"/>
      <c r="J208" s="241"/>
      <c r="K208" s="241"/>
      <c r="L208" s="241"/>
      <c r="M208" s="241" t="s">
        <v>1181</v>
      </c>
      <c r="N208" s="241"/>
      <c r="O208" s="241"/>
      <c r="P208" s="241"/>
      <c r="Q208" s="241"/>
      <c r="R208" s="241"/>
      <c r="S208" s="241"/>
      <c r="T208" s="241"/>
      <c r="U208" s="241" t="s">
        <v>324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row>
    <row r="209" spans="1:59" s="240" customFormat="1" ht="15" customHeight="1">
      <c r="A209" s="241"/>
      <c r="B209" s="26"/>
      <c r="C209" s="241"/>
      <c r="D209" s="241"/>
      <c r="E209" s="241"/>
      <c r="F209" s="241"/>
      <c r="G209" s="241"/>
      <c r="H209" s="241"/>
      <c r="I209" s="241"/>
      <c r="J209" s="26"/>
      <c r="K209" s="26"/>
      <c r="L209" s="26"/>
      <c r="M209" s="26"/>
      <c r="N209" s="26"/>
      <c r="O209" s="26"/>
      <c r="P209" s="241"/>
      <c r="Q209" s="241"/>
      <c r="R209" s="241"/>
      <c r="S209" s="241"/>
      <c r="T209" s="241"/>
      <c r="U209" s="241" t="s">
        <v>326</v>
      </c>
      <c r="V209" s="241"/>
      <c r="W209" s="241"/>
      <c r="X209" s="241"/>
      <c r="Y209" s="241"/>
      <c r="Z209" s="241"/>
      <c r="AA209" s="241"/>
      <c r="AB209" s="241"/>
      <c r="AC209" s="241" t="s">
        <v>325</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row>
    <row r="210" spans="1:59" s="240" customFormat="1" ht="15" customHeight="1">
      <c r="A210" s="241"/>
      <c r="B210" s="241"/>
      <c r="C210" s="241"/>
      <c r="D210" s="241"/>
      <c r="E210" s="241"/>
      <c r="F210" s="241"/>
      <c r="G210" s="241"/>
      <c r="H210" s="241"/>
      <c r="I210" s="287" t="s">
        <v>266</v>
      </c>
      <c r="J210" s="26"/>
      <c r="K210" s="26"/>
      <c r="L210" s="26"/>
      <c r="M210" s="26"/>
      <c r="N210" s="26"/>
      <c r="O210" s="26"/>
      <c r="P210" s="26" t="s">
        <v>1186</v>
      </c>
      <c r="Q210" s="241"/>
      <c r="R210" s="241"/>
      <c r="S210" s="241"/>
      <c r="T210" s="241"/>
      <c r="U210" s="241" t="s">
        <v>327</v>
      </c>
      <c r="V210" s="241"/>
      <c r="W210" s="241"/>
      <c r="X210" s="241"/>
      <c r="Y210" s="241"/>
      <c r="Z210" s="241"/>
      <c r="AA210" s="241"/>
      <c r="AB210" s="241"/>
      <c r="AC210" s="241" t="s">
        <v>325</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row>
    <row r="211" spans="1:59" s="240" customFormat="1" ht="15" customHeight="1">
      <c r="A211" s="241"/>
      <c r="B211" s="26"/>
      <c r="C211" s="241"/>
      <c r="D211" s="241"/>
      <c r="E211" s="241"/>
      <c r="F211" s="241"/>
      <c r="G211" s="241"/>
      <c r="H211" s="241"/>
      <c r="I211" s="287" t="s">
        <v>268</v>
      </c>
      <c r="J211" s="26"/>
      <c r="K211" s="26"/>
      <c r="L211" s="26"/>
      <c r="M211" s="26"/>
      <c r="N211" s="26"/>
      <c r="O211" s="26"/>
      <c r="P211" s="26" t="s">
        <v>265</v>
      </c>
      <c r="Q211" s="241"/>
      <c r="R211" s="241"/>
      <c r="S211" s="241"/>
      <c r="T211" s="241"/>
      <c r="U211" s="241" t="s">
        <v>328</v>
      </c>
      <c r="V211" s="241"/>
      <c r="W211" s="241"/>
      <c r="X211" s="241"/>
      <c r="Y211" s="241"/>
      <c r="Z211" s="241"/>
      <c r="AA211" s="241"/>
      <c r="AB211" s="241"/>
      <c r="AC211" s="241" t="s">
        <v>313</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row>
    <row r="212" spans="1:59" s="240" customFormat="1" ht="15" customHeight="1">
      <c r="A212" s="241"/>
      <c r="B212" s="26" t="s">
        <v>329</v>
      </c>
      <c r="C212" s="241"/>
      <c r="D212" s="241"/>
      <c r="E212" s="241"/>
      <c r="F212" s="241"/>
      <c r="G212" s="241"/>
      <c r="H212" s="241"/>
      <c r="I212" s="287" t="s">
        <v>264</v>
      </c>
      <c r="J212" s="26"/>
      <c r="K212" s="26"/>
      <c r="L212" s="26"/>
      <c r="M212" s="287"/>
      <c r="N212" s="26"/>
      <c r="O212" s="26"/>
      <c r="P212" s="26" t="s">
        <v>267</v>
      </c>
      <c r="Q212" s="241"/>
      <c r="R212" s="241"/>
      <c r="S212" s="241"/>
      <c r="T212" s="241"/>
      <c r="U212" s="241" t="s">
        <v>330</v>
      </c>
      <c r="V212" s="241"/>
      <c r="W212" s="241"/>
      <c r="X212" s="241"/>
      <c r="Y212" s="241"/>
      <c r="Z212" s="241"/>
      <c r="AA212" s="241"/>
      <c r="AB212" s="241"/>
      <c r="AC212" s="241" t="s">
        <v>325</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row>
    <row r="213" spans="1:59" s="240" customFormat="1" ht="15" customHeight="1">
      <c r="A213" s="241"/>
      <c r="B213" s="26" t="s">
        <v>296</v>
      </c>
      <c r="C213" s="241"/>
      <c r="D213" s="241"/>
      <c r="E213" s="241"/>
      <c r="F213" s="241"/>
      <c r="G213" s="241"/>
      <c r="H213" s="241"/>
      <c r="I213" s="287" t="s">
        <v>263</v>
      </c>
      <c r="J213" s="241"/>
      <c r="K213" s="241"/>
      <c r="L213" s="241"/>
      <c r="M213" s="241"/>
      <c r="N213" s="241"/>
      <c r="O213" s="241"/>
      <c r="P213" s="26" t="s">
        <v>267</v>
      </c>
      <c r="Q213" s="241"/>
      <c r="R213" s="241"/>
      <c r="S213" s="241"/>
      <c r="T213" s="241"/>
      <c r="U213" s="241" t="s">
        <v>331</v>
      </c>
      <c r="V213" s="241"/>
      <c r="W213" s="241"/>
      <c r="X213" s="241"/>
      <c r="Y213" s="241"/>
      <c r="Z213" s="241"/>
      <c r="AA213" s="241"/>
      <c r="AB213" s="241"/>
      <c r="AC213" s="241" t="s">
        <v>313</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row>
    <row r="214" spans="1:59" s="240" customFormat="1" ht="15" customHeight="1">
      <c r="A214" s="241"/>
      <c r="B214" s="241"/>
      <c r="C214" s="241"/>
      <c r="D214" s="241"/>
      <c r="E214" s="241"/>
      <c r="F214" s="241"/>
      <c r="G214" s="241"/>
      <c r="H214" s="241"/>
      <c r="I214" s="241"/>
      <c r="J214" s="241"/>
      <c r="K214" s="241"/>
      <c r="L214" s="241"/>
      <c r="M214" s="241"/>
      <c r="N214" s="241"/>
      <c r="O214" s="241"/>
      <c r="P214" s="241"/>
      <c r="Q214" s="241"/>
      <c r="R214" s="241"/>
      <c r="S214" s="241"/>
      <c r="T214" s="241"/>
      <c r="U214" s="241" t="s">
        <v>332</v>
      </c>
      <c r="V214" s="241"/>
      <c r="W214" s="241"/>
      <c r="X214" s="241"/>
      <c r="Y214" s="241"/>
      <c r="Z214" s="241"/>
      <c r="AA214" s="241"/>
      <c r="AB214" s="241"/>
      <c r="AC214" s="241" t="s">
        <v>322</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row>
    <row r="215" spans="1:59" s="240" customFormat="1" ht="15" customHeight="1">
      <c r="A215" s="241"/>
      <c r="B215" s="241"/>
      <c r="C215" s="241"/>
      <c r="D215" s="241"/>
      <c r="E215" s="241"/>
      <c r="F215" s="241"/>
      <c r="G215" s="241"/>
      <c r="H215" s="241"/>
      <c r="I215" s="241"/>
      <c r="J215" s="241"/>
      <c r="K215" s="241"/>
      <c r="L215" s="241"/>
      <c r="M215" s="241"/>
      <c r="N215" s="241"/>
      <c r="O215" s="241"/>
      <c r="P215" s="241"/>
      <c r="Q215" s="241"/>
      <c r="R215" s="241"/>
      <c r="S215" s="241"/>
      <c r="T215" s="241"/>
      <c r="U215" s="241" t="s">
        <v>333</v>
      </c>
      <c r="V215" s="241"/>
      <c r="W215" s="241"/>
      <c r="X215" s="241"/>
      <c r="Y215" s="241"/>
      <c r="Z215" s="241"/>
      <c r="AA215" s="241"/>
      <c r="AB215" s="241"/>
      <c r="AC215" s="241" t="s">
        <v>316</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row>
    <row r="216" spans="1:59" s="240" customFormat="1" ht="15" customHeight="1">
      <c r="A216" s="241"/>
      <c r="B216" s="241"/>
      <c r="C216" s="241"/>
      <c r="D216" s="241"/>
      <c r="E216" s="241"/>
      <c r="F216" s="241"/>
      <c r="G216" s="241"/>
      <c r="H216" s="241"/>
      <c r="I216" s="241"/>
      <c r="J216" s="241"/>
      <c r="K216" s="241"/>
      <c r="L216" s="241"/>
      <c r="M216" s="241"/>
      <c r="N216" s="241"/>
      <c r="O216" s="241"/>
      <c r="P216" s="241"/>
      <c r="Q216" s="241"/>
      <c r="R216" s="241"/>
      <c r="S216" s="241"/>
      <c r="T216" s="241"/>
      <c r="U216" s="241" t="s">
        <v>334</v>
      </c>
      <c r="V216" s="241"/>
      <c r="W216" s="241"/>
      <c r="X216" s="241"/>
      <c r="Y216" s="241"/>
      <c r="Z216" s="241"/>
      <c r="AA216" s="241"/>
      <c r="AB216" s="241"/>
      <c r="AC216" s="241" t="s">
        <v>325</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row>
    <row r="217" spans="1:59" s="240" customFormat="1" ht="15" customHeight="1">
      <c r="A217" s="241"/>
      <c r="B217" s="241"/>
      <c r="C217" s="241"/>
      <c r="D217" s="241"/>
      <c r="E217" s="241"/>
      <c r="F217" s="241"/>
      <c r="G217" s="241"/>
      <c r="H217" s="241"/>
      <c r="I217" s="241"/>
      <c r="J217" s="241"/>
      <c r="K217" s="241"/>
      <c r="L217" s="241"/>
      <c r="M217" s="241"/>
      <c r="N217" s="241"/>
      <c r="O217" s="241"/>
      <c r="P217" s="241"/>
      <c r="Q217" s="241"/>
      <c r="R217" s="241"/>
      <c r="S217" s="241"/>
      <c r="T217" s="241"/>
      <c r="U217" s="241" t="s">
        <v>335</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row>
    <row r="218" spans="1:59" s="240" customFormat="1" ht="15" customHeight="1">
      <c r="A218" s="241"/>
      <c r="B218" s="241"/>
      <c r="C218" s="241"/>
      <c r="D218" s="241"/>
      <c r="E218" s="241"/>
      <c r="F218" s="241"/>
      <c r="G218" s="241"/>
      <c r="H218" s="241"/>
      <c r="I218" s="241"/>
      <c r="J218" s="241"/>
      <c r="K218" s="241"/>
      <c r="L218" s="241"/>
      <c r="M218" s="241"/>
      <c r="N218" s="241"/>
      <c r="O218" s="241"/>
      <c r="P218" s="241"/>
      <c r="Q218" s="241"/>
      <c r="R218" s="241"/>
      <c r="S218" s="241"/>
      <c r="T218" s="241"/>
      <c r="U218" s="241" t="s">
        <v>336</v>
      </c>
      <c r="V218" s="241"/>
      <c r="W218" s="241"/>
      <c r="X218" s="241"/>
      <c r="Y218" s="241"/>
      <c r="Z218" s="241"/>
      <c r="AA218" s="241"/>
      <c r="AB218" s="241"/>
      <c r="AC218" s="241" t="s">
        <v>313</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row>
    <row r="219" spans="1:59" s="240" customFormat="1" ht="15" customHeight="1">
      <c r="A219" s="241"/>
      <c r="B219" s="241"/>
      <c r="C219" s="241"/>
      <c r="D219" s="241"/>
      <c r="E219" s="241"/>
      <c r="F219" s="241"/>
      <c r="G219" s="241"/>
      <c r="H219" s="241"/>
      <c r="I219" s="241"/>
      <c r="J219" s="241"/>
      <c r="K219" s="241"/>
      <c r="L219" s="241"/>
      <c r="M219" s="241"/>
      <c r="N219" s="241"/>
      <c r="O219" s="241"/>
      <c r="P219" s="241"/>
      <c r="Q219" s="241"/>
      <c r="R219" s="241"/>
      <c r="S219" s="241"/>
      <c r="T219" s="241"/>
      <c r="U219" s="241" t="s">
        <v>337</v>
      </c>
      <c r="V219" s="241"/>
      <c r="W219" s="241"/>
      <c r="X219" s="241"/>
      <c r="Y219" s="241"/>
      <c r="Z219" s="241"/>
      <c r="AA219" s="241"/>
      <c r="AB219" s="241"/>
      <c r="AC219" s="241" t="s">
        <v>313</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row>
    <row r="220" spans="1:59" s="240" customFormat="1" ht="15" customHeight="1">
      <c r="A220" s="241"/>
      <c r="B220" s="241"/>
      <c r="C220" s="241"/>
      <c r="D220" s="241"/>
      <c r="E220" s="241"/>
      <c r="F220" s="241"/>
      <c r="G220" s="241"/>
      <c r="H220" s="241"/>
      <c r="I220" s="241"/>
      <c r="J220" s="241"/>
      <c r="K220" s="241"/>
      <c r="L220" s="241"/>
      <c r="M220" s="241"/>
      <c r="N220" s="241"/>
      <c r="O220" s="241"/>
      <c r="P220" s="241"/>
      <c r="Q220" s="241"/>
      <c r="R220" s="241"/>
      <c r="S220" s="241"/>
      <c r="T220" s="241"/>
      <c r="U220" s="241" t="s">
        <v>338</v>
      </c>
      <c r="V220" s="241"/>
      <c r="W220" s="241"/>
      <c r="X220" s="241"/>
      <c r="Y220" s="241"/>
      <c r="Z220" s="241"/>
      <c r="AA220" s="241"/>
      <c r="AB220" s="241"/>
      <c r="AC220" s="241" t="s">
        <v>313</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row>
    <row r="221" spans="1:59" s="240" customFormat="1" ht="15" customHeight="1">
      <c r="A221" s="241"/>
      <c r="B221" s="241"/>
      <c r="C221" s="241"/>
      <c r="D221" s="241"/>
      <c r="E221" s="241"/>
      <c r="F221" s="241"/>
      <c r="G221" s="241"/>
      <c r="H221" s="241"/>
      <c r="I221" s="241"/>
      <c r="J221" s="241"/>
      <c r="K221" s="241"/>
      <c r="L221" s="241"/>
      <c r="M221" s="241"/>
      <c r="N221" s="241"/>
      <c r="O221" s="241"/>
      <c r="P221" s="241"/>
      <c r="Q221" s="241"/>
      <c r="R221" s="241"/>
      <c r="S221" s="241"/>
      <c r="T221" s="241"/>
      <c r="U221" s="241" t="s">
        <v>339</v>
      </c>
      <c r="V221" s="241"/>
      <c r="W221" s="241"/>
      <c r="X221" s="241"/>
      <c r="Y221" s="241"/>
      <c r="Z221" s="241"/>
      <c r="AA221" s="241"/>
      <c r="AB221" s="241"/>
      <c r="AC221" s="241" t="s">
        <v>316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row>
    <row r="222" spans="1:59" s="240" customFormat="1" ht="15" customHeight="1">
      <c r="A222" s="241"/>
      <c r="B222" s="241"/>
      <c r="C222" s="241"/>
      <c r="D222" s="241"/>
      <c r="E222" s="241"/>
      <c r="F222" s="241"/>
      <c r="G222" s="241"/>
      <c r="H222" s="241"/>
      <c r="I222" s="241"/>
      <c r="J222" s="241"/>
      <c r="K222" s="241"/>
      <c r="L222" s="241"/>
      <c r="M222" s="241"/>
      <c r="N222" s="241"/>
      <c r="O222" s="241"/>
      <c r="P222" s="241"/>
      <c r="Q222" s="241"/>
      <c r="R222" s="241"/>
      <c r="S222" s="241"/>
      <c r="T222" s="241"/>
      <c r="U222" s="241" t="s">
        <v>340</v>
      </c>
      <c r="V222" s="241"/>
      <c r="W222" s="241"/>
      <c r="X222" s="241"/>
      <c r="Y222" s="241"/>
      <c r="Z222" s="241"/>
      <c r="AA222" s="241"/>
      <c r="AB222" s="241"/>
      <c r="AC222" s="241" t="s">
        <v>316</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row>
    <row r="223" spans="1:59" s="240" customFormat="1" ht="15" customHeight="1">
      <c r="A223" s="241"/>
      <c r="B223" s="241"/>
      <c r="C223" s="241"/>
      <c r="D223" s="241"/>
      <c r="E223" s="241"/>
      <c r="F223" s="241"/>
      <c r="G223" s="241"/>
      <c r="H223" s="241"/>
      <c r="I223" s="241"/>
      <c r="J223" s="241"/>
      <c r="K223" s="241"/>
      <c r="L223" s="241"/>
      <c r="M223" s="241"/>
      <c r="N223" s="241"/>
      <c r="O223" s="241"/>
      <c r="P223" s="241"/>
      <c r="Q223" s="241"/>
      <c r="R223" s="241"/>
      <c r="S223" s="241"/>
      <c r="T223" s="241"/>
      <c r="U223" s="241" t="s">
        <v>341</v>
      </c>
      <c r="V223" s="241"/>
      <c r="W223" s="241"/>
      <c r="X223" s="241"/>
      <c r="Y223" s="241"/>
      <c r="Z223" s="241"/>
      <c r="AA223" s="241"/>
      <c r="AB223" s="241"/>
      <c r="AC223" s="241" t="s">
        <v>322</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row>
    <row r="224" spans="1:59" s="240" customFormat="1" ht="15" customHeight="1">
      <c r="A224" s="241"/>
      <c r="B224" s="241"/>
      <c r="C224" s="241"/>
      <c r="D224" s="241"/>
      <c r="E224" s="241"/>
      <c r="F224" s="241"/>
      <c r="G224" s="241"/>
      <c r="H224" s="241"/>
      <c r="I224" s="241"/>
      <c r="J224" s="241"/>
      <c r="K224" s="241"/>
      <c r="L224" s="241"/>
      <c r="M224" s="241"/>
      <c r="N224" s="241"/>
      <c r="O224" s="241"/>
      <c r="P224" s="241"/>
      <c r="Q224" s="241"/>
      <c r="R224" s="241"/>
      <c r="S224" s="241"/>
      <c r="T224" s="241"/>
      <c r="U224" s="241" t="s">
        <v>342</v>
      </c>
      <c r="V224" s="241"/>
      <c r="W224" s="241"/>
      <c r="X224" s="241"/>
      <c r="Y224" s="241"/>
      <c r="Z224" s="241"/>
      <c r="AA224" s="241"/>
      <c r="AB224" s="241"/>
      <c r="AC224" s="241" t="s">
        <v>313</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row>
    <row r="225" spans="1:59" s="240" customFormat="1" ht="15" customHeight="1">
      <c r="A225" s="241"/>
      <c r="B225" s="241"/>
      <c r="C225" s="241"/>
      <c r="D225" s="241"/>
      <c r="E225" s="241"/>
      <c r="F225" s="241"/>
      <c r="G225" s="241"/>
      <c r="H225" s="241"/>
      <c r="I225" s="241"/>
      <c r="J225" s="241"/>
      <c r="K225" s="241"/>
      <c r="L225" s="241"/>
      <c r="M225" s="241"/>
      <c r="N225" s="241"/>
      <c r="O225" s="241"/>
      <c r="P225" s="241"/>
      <c r="Q225" s="241"/>
      <c r="R225" s="241"/>
      <c r="S225" s="241"/>
      <c r="T225" s="241"/>
      <c r="U225" s="241" t="s">
        <v>343</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row>
    <row r="226" spans="1:59" s="240" customFormat="1" ht="15" customHeight="1">
      <c r="A226" s="241"/>
      <c r="B226" s="241"/>
      <c r="C226" s="241"/>
      <c r="D226" s="241"/>
      <c r="E226" s="241"/>
      <c r="F226" s="241"/>
      <c r="G226" s="241"/>
      <c r="H226" s="241"/>
      <c r="I226" s="241"/>
      <c r="J226" s="241"/>
      <c r="K226" s="241"/>
      <c r="L226" s="241"/>
      <c r="M226" s="241"/>
      <c r="N226" s="241"/>
      <c r="O226" s="241"/>
      <c r="P226" s="241"/>
      <c r="Q226" s="241"/>
      <c r="R226" s="241"/>
      <c r="S226" s="241"/>
      <c r="T226" s="241"/>
      <c r="U226" s="241" t="s">
        <v>344</v>
      </c>
      <c r="V226" s="241"/>
      <c r="W226" s="241"/>
      <c r="X226" s="241"/>
      <c r="Y226" s="241"/>
      <c r="Z226" s="241"/>
      <c r="AA226" s="241"/>
      <c r="AB226" s="241"/>
      <c r="AC226" s="241" t="s">
        <v>325</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row>
    <row r="227" spans="1:59" s="240" customFormat="1" ht="15" customHeight="1">
      <c r="A227" s="241"/>
      <c r="B227" s="241"/>
      <c r="C227" s="241"/>
      <c r="D227" s="241"/>
      <c r="E227" s="241"/>
      <c r="F227" s="241"/>
      <c r="G227" s="241"/>
      <c r="H227" s="241"/>
      <c r="I227" s="241"/>
      <c r="J227" s="241"/>
      <c r="K227" s="241"/>
      <c r="L227" s="241"/>
      <c r="M227" s="241"/>
      <c r="N227" s="241"/>
      <c r="O227" s="241"/>
      <c r="P227" s="241"/>
      <c r="Q227" s="241"/>
      <c r="R227" s="241"/>
      <c r="S227" s="241"/>
      <c r="T227" s="241"/>
      <c r="U227" s="241" t="s">
        <v>345</v>
      </c>
      <c r="V227" s="241"/>
      <c r="W227" s="241"/>
      <c r="X227" s="241"/>
      <c r="Y227" s="241"/>
      <c r="Z227" s="241"/>
      <c r="AA227" s="241"/>
      <c r="AB227" s="241"/>
      <c r="AC227" s="241" t="s">
        <v>322</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row>
    <row r="228" spans="1:59" s="240" customFormat="1" ht="15" customHeight="1">
      <c r="A228" s="241"/>
      <c r="B228" s="241"/>
      <c r="C228" s="241"/>
      <c r="D228" s="241"/>
      <c r="E228" s="241"/>
      <c r="F228" s="241"/>
      <c r="G228" s="241"/>
      <c r="H228" s="241"/>
      <c r="I228" s="241"/>
      <c r="J228" s="241"/>
      <c r="K228" s="241"/>
      <c r="L228" s="241"/>
      <c r="M228" s="241"/>
      <c r="N228" s="241"/>
      <c r="O228" s="241"/>
      <c r="P228" s="241"/>
      <c r="Q228" s="241"/>
      <c r="R228" s="241"/>
      <c r="S228" s="241"/>
      <c r="T228" s="241"/>
      <c r="U228" s="241" t="s">
        <v>346</v>
      </c>
      <c r="V228" s="241"/>
      <c r="W228" s="241"/>
      <c r="X228" s="241"/>
      <c r="Y228" s="241"/>
      <c r="Z228" s="241"/>
      <c r="AA228" s="241"/>
      <c r="AB228" s="241"/>
      <c r="AC228" s="241" t="s">
        <v>313</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row>
    <row r="229" spans="1:59" s="240" customFormat="1" ht="15" customHeight="1">
      <c r="A229" s="241"/>
      <c r="B229" s="241"/>
      <c r="C229" s="241"/>
      <c r="D229" s="241"/>
      <c r="E229" s="241"/>
      <c r="F229" s="241"/>
      <c r="G229" s="241"/>
      <c r="H229" s="241"/>
      <c r="I229" s="241"/>
      <c r="J229" s="241"/>
      <c r="K229" s="241"/>
      <c r="L229" s="241"/>
      <c r="M229" s="241"/>
      <c r="N229" s="241"/>
      <c r="O229" s="241"/>
      <c r="P229" s="241"/>
      <c r="Q229" s="241"/>
      <c r="R229" s="241"/>
      <c r="S229" s="241"/>
      <c r="T229" s="241"/>
      <c r="U229" s="241" t="s">
        <v>347</v>
      </c>
      <c r="V229" s="241"/>
      <c r="W229" s="241"/>
      <c r="X229" s="241"/>
      <c r="Y229" s="241"/>
      <c r="Z229" s="241"/>
      <c r="AA229" s="241"/>
      <c r="AB229" s="241"/>
      <c r="AC229" s="241" t="s">
        <v>316</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row>
    <row r="230" spans="1:59" s="240" customFormat="1" ht="15" customHeight="1">
      <c r="A230" s="241"/>
      <c r="B230" s="241"/>
      <c r="C230" s="241"/>
      <c r="D230" s="241"/>
      <c r="E230" s="241"/>
      <c r="F230" s="241"/>
      <c r="G230" s="241"/>
      <c r="H230" s="241"/>
      <c r="I230" s="241"/>
      <c r="J230" s="241"/>
      <c r="K230" s="241"/>
      <c r="L230" s="241"/>
      <c r="M230" s="241"/>
      <c r="N230" s="241"/>
      <c r="O230" s="241"/>
      <c r="P230" s="241"/>
      <c r="Q230" s="241"/>
      <c r="R230" s="241"/>
      <c r="S230" s="241"/>
      <c r="T230" s="241"/>
      <c r="U230" s="241" t="s">
        <v>348</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row>
    <row r="231" spans="1:59" s="240" customFormat="1" ht="15" customHeight="1">
      <c r="A231" s="241"/>
      <c r="B231" s="241"/>
      <c r="C231" s="241"/>
      <c r="D231" s="241"/>
      <c r="E231" s="241"/>
      <c r="F231" s="241"/>
      <c r="G231" s="241"/>
      <c r="H231" s="241"/>
      <c r="I231" s="241"/>
      <c r="J231" s="241"/>
      <c r="K231" s="241"/>
      <c r="L231" s="241"/>
      <c r="M231" s="241"/>
      <c r="N231" s="241"/>
      <c r="O231" s="241"/>
      <c r="P231" s="241"/>
      <c r="Q231" s="241"/>
      <c r="R231" s="241"/>
      <c r="S231" s="241"/>
      <c r="T231" s="241"/>
      <c r="U231" s="241" t="s">
        <v>349</v>
      </c>
      <c r="V231" s="241"/>
      <c r="W231" s="241"/>
      <c r="X231" s="241"/>
      <c r="Y231" s="241"/>
      <c r="Z231" s="241"/>
      <c r="AA231" s="241"/>
      <c r="AB231" s="241"/>
      <c r="AC231" s="241" t="s">
        <v>350</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row>
    <row r="232" spans="1:59" s="240" customFormat="1" ht="15" customHeight="1">
      <c r="A232" s="241"/>
      <c r="B232" s="241"/>
      <c r="C232" s="241"/>
      <c r="D232" s="241"/>
      <c r="E232" s="241"/>
      <c r="F232" s="241"/>
      <c r="G232" s="241"/>
      <c r="H232" s="241"/>
      <c r="I232" s="241"/>
      <c r="J232" s="241"/>
      <c r="K232" s="241"/>
      <c r="L232" s="241"/>
      <c r="M232" s="241"/>
      <c r="N232" s="241"/>
      <c r="O232" s="241"/>
      <c r="P232" s="241"/>
      <c r="Q232" s="241"/>
      <c r="R232" s="241"/>
      <c r="S232" s="241"/>
      <c r="T232" s="241"/>
      <c r="U232" s="241" t="s">
        <v>351</v>
      </c>
      <c r="V232" s="241"/>
      <c r="W232" s="241"/>
      <c r="X232" s="241"/>
      <c r="Y232" s="241"/>
      <c r="Z232" s="241"/>
      <c r="AA232" s="241"/>
      <c r="AB232" s="241"/>
      <c r="AC232" s="241" t="s">
        <v>313</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row>
    <row r="233" spans="1:59" s="240" customFormat="1" ht="15" customHeight="1">
      <c r="A233" s="241"/>
      <c r="B233" s="241"/>
      <c r="C233" s="241"/>
      <c r="D233" s="241"/>
      <c r="E233" s="241"/>
      <c r="F233" s="241"/>
      <c r="G233" s="241"/>
      <c r="H233" s="241"/>
      <c r="I233" s="241"/>
      <c r="J233" s="241"/>
      <c r="K233" s="241"/>
      <c r="L233" s="241"/>
      <c r="M233" s="241"/>
      <c r="N233" s="241"/>
      <c r="O233" s="241"/>
      <c r="P233" s="241"/>
      <c r="Q233" s="241"/>
      <c r="R233" s="241"/>
      <c r="S233" s="241"/>
      <c r="T233" s="241"/>
      <c r="U233" s="241" t="s">
        <v>352</v>
      </c>
      <c r="V233" s="241"/>
      <c r="W233" s="241"/>
      <c r="X233" s="241"/>
      <c r="Y233" s="241"/>
      <c r="Z233" s="241"/>
      <c r="AA233" s="241"/>
      <c r="AB233" s="241"/>
      <c r="AC233" s="241" t="s">
        <v>322</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row>
    <row r="234" spans="1:59" s="240" customFormat="1" ht="15" customHeight="1">
      <c r="A234" s="241"/>
      <c r="B234" s="241"/>
      <c r="C234" s="241"/>
      <c r="D234" s="241"/>
      <c r="E234" s="241"/>
      <c r="F234" s="241"/>
      <c r="G234" s="241"/>
      <c r="H234" s="241"/>
      <c r="I234" s="241"/>
      <c r="J234" s="241"/>
      <c r="K234" s="241"/>
      <c r="L234" s="241"/>
      <c r="M234" s="241"/>
      <c r="N234" s="241"/>
      <c r="O234" s="241"/>
      <c r="P234" s="241"/>
      <c r="Q234" s="241"/>
      <c r="R234" s="241"/>
      <c r="S234" s="241"/>
      <c r="T234" s="241"/>
      <c r="U234" s="241" t="s">
        <v>353</v>
      </c>
      <c r="V234" s="241"/>
      <c r="W234" s="241"/>
      <c r="X234" s="241"/>
      <c r="Y234" s="241"/>
      <c r="Z234" s="241"/>
      <c r="AA234" s="241"/>
      <c r="AB234" s="241"/>
      <c r="AC234" s="241" t="s">
        <v>309</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row>
    <row r="235" spans="1:59" s="240" customFormat="1" ht="15" customHeight="1">
      <c r="A235" s="241"/>
      <c r="B235" s="241"/>
      <c r="C235" s="241"/>
      <c r="D235" s="241"/>
      <c r="E235" s="241"/>
      <c r="F235" s="241"/>
      <c r="G235" s="241"/>
      <c r="H235" s="241"/>
      <c r="I235" s="241"/>
      <c r="J235" s="241"/>
      <c r="K235" s="241"/>
      <c r="L235" s="241"/>
      <c r="M235" s="241"/>
      <c r="N235" s="241"/>
      <c r="O235" s="241"/>
      <c r="P235" s="241"/>
      <c r="Q235" s="241"/>
      <c r="R235" s="241"/>
      <c r="S235" s="241"/>
      <c r="T235" s="241"/>
      <c r="U235" s="241" t="s">
        <v>354</v>
      </c>
      <c r="V235" s="241"/>
      <c r="W235" s="241"/>
      <c r="X235" s="241"/>
      <c r="Y235" s="241"/>
      <c r="Z235" s="241"/>
      <c r="AA235" s="241"/>
      <c r="AB235" s="241"/>
      <c r="AC235" s="241" t="s">
        <v>325</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row>
    <row r="236" spans="1:59" s="240" customFormat="1" ht="15" customHeight="1">
      <c r="A236" s="241"/>
      <c r="B236" s="241"/>
      <c r="C236" s="241"/>
      <c r="D236" s="241"/>
      <c r="E236" s="241"/>
      <c r="F236" s="241"/>
      <c r="G236" s="241"/>
      <c r="H236" s="241"/>
      <c r="I236" s="241"/>
      <c r="J236" s="241"/>
      <c r="K236" s="241"/>
      <c r="L236" s="241"/>
      <c r="M236" s="241"/>
      <c r="N236" s="241"/>
      <c r="O236" s="241"/>
      <c r="P236" s="241"/>
      <c r="Q236" s="241"/>
      <c r="R236" s="241"/>
      <c r="S236" s="241"/>
      <c r="T236" s="241"/>
      <c r="U236" s="241" t="s">
        <v>355</v>
      </c>
      <c r="V236" s="241"/>
      <c r="W236" s="241"/>
      <c r="X236" s="241"/>
      <c r="Y236" s="241"/>
      <c r="Z236" s="241"/>
      <c r="AA236" s="241"/>
      <c r="AB236" s="241"/>
      <c r="AC236" s="241" t="s">
        <v>313</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row>
    <row r="237" spans="1:59" s="240" customFormat="1" ht="15" customHeight="1">
      <c r="A237" s="241"/>
      <c r="B237" s="241"/>
      <c r="C237" s="241"/>
      <c r="D237" s="241"/>
      <c r="E237" s="241"/>
      <c r="F237" s="241"/>
      <c r="G237" s="241"/>
      <c r="H237" s="241"/>
      <c r="I237" s="241"/>
      <c r="J237" s="241"/>
      <c r="K237" s="241"/>
      <c r="L237" s="241"/>
      <c r="M237" s="241"/>
      <c r="N237" s="241"/>
      <c r="O237" s="241"/>
      <c r="P237" s="241"/>
      <c r="Q237" s="241"/>
      <c r="R237" s="241"/>
      <c r="S237" s="241"/>
      <c r="T237" s="241"/>
      <c r="U237" s="241" t="s">
        <v>356</v>
      </c>
      <c r="V237" s="241"/>
      <c r="W237" s="241"/>
      <c r="X237" s="241"/>
      <c r="Y237" s="241"/>
      <c r="Z237" s="241"/>
      <c r="AA237" s="241"/>
      <c r="AB237" s="241"/>
      <c r="AC237" s="241" t="s">
        <v>309</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row>
    <row r="238" spans="1:59" s="240" customFormat="1" ht="15" customHeight="1">
      <c r="A238" s="241"/>
      <c r="B238" s="241"/>
      <c r="C238" s="241"/>
      <c r="D238" s="241"/>
      <c r="E238" s="241"/>
      <c r="F238" s="241"/>
      <c r="G238" s="241"/>
      <c r="H238" s="241"/>
      <c r="I238" s="241"/>
      <c r="J238" s="241"/>
      <c r="K238" s="241"/>
      <c r="L238" s="241"/>
      <c r="M238" s="241"/>
      <c r="N238" s="241"/>
      <c r="O238" s="241"/>
      <c r="P238" s="241"/>
      <c r="Q238" s="241"/>
      <c r="R238" s="241"/>
      <c r="S238" s="241"/>
      <c r="T238" s="241"/>
      <c r="U238" s="241" t="s">
        <v>357</v>
      </c>
      <c r="V238" s="241"/>
      <c r="W238" s="241"/>
      <c r="X238" s="241"/>
      <c r="Y238" s="241"/>
      <c r="Z238" s="241"/>
      <c r="AA238" s="241"/>
      <c r="AB238" s="241"/>
      <c r="AC238" s="241" t="s">
        <v>309</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row>
    <row r="239" spans="1:59" s="240" customFormat="1" ht="15" customHeight="1">
      <c r="A239" s="241"/>
      <c r="B239" s="241"/>
      <c r="C239" s="241"/>
      <c r="D239" s="241"/>
      <c r="E239" s="241"/>
      <c r="F239" s="241"/>
      <c r="G239" s="241"/>
      <c r="H239" s="241"/>
      <c r="I239" s="241"/>
      <c r="J239" s="241"/>
      <c r="K239" s="241"/>
      <c r="L239" s="241"/>
      <c r="M239" s="241"/>
      <c r="N239" s="241"/>
      <c r="O239" s="241"/>
      <c r="P239" s="241"/>
      <c r="Q239" s="241"/>
      <c r="R239" s="241"/>
      <c r="S239" s="241"/>
      <c r="T239" s="241"/>
      <c r="U239" s="241" t="s">
        <v>358</v>
      </c>
      <c r="V239" s="241"/>
      <c r="W239" s="241"/>
      <c r="X239" s="241"/>
      <c r="Y239" s="241"/>
      <c r="Z239" s="241"/>
      <c r="AA239" s="241"/>
      <c r="AB239" s="241"/>
      <c r="AC239" s="241" t="s">
        <v>311</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row>
    <row r="240" spans="1:59" s="240" customFormat="1" ht="15" customHeight="1">
      <c r="A240" s="241"/>
      <c r="B240" s="241"/>
      <c r="C240" s="241"/>
      <c r="D240" s="241"/>
      <c r="E240" s="241"/>
      <c r="F240" s="241"/>
      <c r="G240" s="241"/>
      <c r="H240" s="241"/>
      <c r="I240" s="241"/>
      <c r="J240" s="241"/>
      <c r="K240" s="241"/>
      <c r="L240" s="241"/>
      <c r="M240" s="241"/>
      <c r="N240" s="241"/>
      <c r="O240" s="241"/>
      <c r="P240" s="241"/>
      <c r="Q240" s="241"/>
      <c r="R240" s="241"/>
      <c r="S240" s="241"/>
      <c r="T240" s="241"/>
      <c r="U240" s="241" t="s">
        <v>359</v>
      </c>
      <c r="V240" s="241"/>
      <c r="W240" s="241"/>
      <c r="X240" s="241"/>
      <c r="Y240" s="241"/>
      <c r="Z240" s="241"/>
      <c r="AA240" s="241"/>
      <c r="AB240" s="241"/>
      <c r="AC240" s="241" t="s">
        <v>309</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row>
    <row r="241" spans="1:59" s="240" customFormat="1" ht="15" customHeight="1">
      <c r="A241" s="241"/>
      <c r="B241" s="241"/>
      <c r="C241" s="241"/>
      <c r="D241" s="241"/>
      <c r="E241" s="241"/>
      <c r="F241" s="241"/>
      <c r="G241" s="241"/>
      <c r="H241" s="241"/>
      <c r="I241" s="241"/>
      <c r="J241" s="241"/>
      <c r="K241" s="241"/>
      <c r="L241" s="241"/>
      <c r="M241" s="241"/>
      <c r="N241" s="241"/>
      <c r="O241" s="241"/>
      <c r="P241" s="241"/>
      <c r="Q241" s="241"/>
      <c r="R241" s="241"/>
      <c r="S241" s="241"/>
      <c r="T241" s="241"/>
      <c r="U241" s="241" t="s">
        <v>360</v>
      </c>
      <c r="V241" s="241"/>
      <c r="W241" s="241"/>
      <c r="X241" s="241"/>
      <c r="Y241" s="241"/>
      <c r="Z241" s="241"/>
      <c r="AA241" s="241"/>
      <c r="AB241" s="241"/>
      <c r="AC241" s="241" t="s">
        <v>325</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row>
    <row r="242" spans="1:59" s="240" customFormat="1" ht="15" customHeight="1">
      <c r="A242" s="241"/>
      <c r="B242" s="241"/>
      <c r="C242" s="241"/>
      <c r="D242" s="241"/>
      <c r="E242" s="241"/>
      <c r="F242" s="241"/>
      <c r="G242" s="241"/>
      <c r="H242" s="241"/>
      <c r="I242" s="241"/>
      <c r="J242" s="241"/>
      <c r="K242" s="241"/>
      <c r="L242" s="241"/>
      <c r="M242" s="241"/>
      <c r="N242" s="241"/>
      <c r="O242" s="241"/>
      <c r="P242" s="241"/>
      <c r="Q242" s="241"/>
      <c r="R242" s="241"/>
      <c r="S242" s="241"/>
      <c r="T242" s="241"/>
      <c r="U242" s="241" t="s">
        <v>361</v>
      </c>
      <c r="V242" s="241"/>
      <c r="W242" s="241"/>
      <c r="X242" s="241"/>
      <c r="Y242" s="241"/>
      <c r="Z242" s="241"/>
      <c r="AA242" s="241"/>
      <c r="AB242" s="241"/>
      <c r="AC242" s="241" t="s">
        <v>311</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row>
    <row r="243" spans="1:59" s="240" customFormat="1" ht="15" customHeight="1">
      <c r="A243" s="241"/>
      <c r="B243" s="241"/>
      <c r="C243" s="241"/>
      <c r="D243" s="241"/>
      <c r="E243" s="241"/>
      <c r="F243" s="241"/>
      <c r="G243" s="241"/>
      <c r="H243" s="241"/>
      <c r="I243" s="241"/>
      <c r="J243" s="241"/>
      <c r="K243" s="241"/>
      <c r="L243" s="241"/>
      <c r="M243" s="241"/>
      <c r="N243" s="241"/>
      <c r="O243" s="241"/>
      <c r="P243" s="241"/>
      <c r="Q243" s="241"/>
      <c r="R243" s="241"/>
      <c r="S243" s="241"/>
      <c r="T243" s="241"/>
      <c r="U243" s="241" t="s">
        <v>362</v>
      </c>
      <c r="V243" s="241"/>
      <c r="W243" s="241"/>
      <c r="X243" s="241"/>
      <c r="Y243" s="241"/>
      <c r="Z243" s="241"/>
      <c r="AA243" s="241"/>
      <c r="AB243" s="241"/>
      <c r="AC243" s="241" t="s">
        <v>325</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row>
    <row r="244" spans="1:59" s="240" customFormat="1" ht="15" customHeight="1">
      <c r="A244" s="241"/>
      <c r="B244" s="241"/>
      <c r="C244" s="241"/>
      <c r="D244" s="241"/>
      <c r="E244" s="241"/>
      <c r="F244" s="241"/>
      <c r="G244" s="241"/>
      <c r="H244" s="241"/>
      <c r="I244" s="241"/>
      <c r="J244" s="241"/>
      <c r="K244" s="241"/>
      <c r="L244" s="241"/>
      <c r="M244" s="241"/>
      <c r="N244" s="241"/>
      <c r="O244" s="241"/>
      <c r="P244" s="241"/>
      <c r="Q244" s="241"/>
      <c r="R244" s="241"/>
      <c r="S244" s="241"/>
      <c r="T244" s="241"/>
      <c r="U244" s="241" t="s">
        <v>363</v>
      </c>
      <c r="V244" s="241"/>
      <c r="W244" s="241"/>
      <c r="X244" s="241"/>
      <c r="Y244" s="241"/>
      <c r="Z244" s="241"/>
      <c r="AA244" s="241"/>
      <c r="AB244" s="241"/>
      <c r="AC244" s="241" t="s">
        <v>313</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row>
    <row r="245" spans="1:59" s="240" customFormat="1" ht="15" customHeight="1">
      <c r="A245" s="241"/>
      <c r="B245" s="241"/>
      <c r="C245" s="241"/>
      <c r="D245" s="241"/>
      <c r="E245" s="241"/>
      <c r="F245" s="241"/>
      <c r="G245" s="241"/>
      <c r="H245" s="241"/>
      <c r="I245" s="241"/>
      <c r="J245" s="241"/>
      <c r="K245" s="241"/>
      <c r="L245" s="241"/>
      <c r="M245" s="241"/>
      <c r="N245" s="241"/>
      <c r="O245" s="241"/>
      <c r="P245" s="241"/>
      <c r="Q245" s="241"/>
      <c r="R245" s="241"/>
      <c r="S245" s="241"/>
      <c r="T245" s="241"/>
      <c r="U245" s="241" t="s">
        <v>364</v>
      </c>
      <c r="V245" s="241"/>
      <c r="W245" s="241"/>
      <c r="X245" s="241"/>
      <c r="Y245" s="241"/>
      <c r="Z245" s="241"/>
      <c r="AA245" s="241"/>
      <c r="AB245" s="241"/>
      <c r="AC245" s="241" t="s">
        <v>322</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row>
    <row r="246" spans="1:59" s="240" customFormat="1" ht="15" customHeight="1">
      <c r="A246" s="241"/>
      <c r="B246" s="241"/>
      <c r="C246" s="241"/>
      <c r="D246" s="241"/>
      <c r="E246" s="241"/>
      <c r="F246" s="241"/>
      <c r="G246" s="241"/>
      <c r="H246" s="241"/>
      <c r="I246" s="241"/>
      <c r="J246" s="241"/>
      <c r="K246" s="241"/>
      <c r="L246" s="241"/>
      <c r="M246" s="241"/>
      <c r="N246" s="241"/>
      <c r="O246" s="241"/>
      <c r="P246" s="241"/>
      <c r="Q246" s="241"/>
      <c r="R246" s="241"/>
      <c r="S246" s="241"/>
      <c r="T246" s="241"/>
      <c r="U246" s="241" t="s">
        <v>365</v>
      </c>
      <c r="V246" s="241"/>
      <c r="W246" s="241"/>
      <c r="X246" s="241"/>
      <c r="Y246" s="241"/>
      <c r="Z246" s="241"/>
      <c r="AA246" s="241"/>
      <c r="AB246" s="241"/>
      <c r="AC246" s="241" t="s">
        <v>366</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row>
    <row r="247" spans="1:59" s="240" customFormat="1" ht="15" customHeight="1">
      <c r="A247" s="241"/>
      <c r="B247" s="241"/>
      <c r="C247" s="241"/>
      <c r="D247" s="241"/>
      <c r="E247" s="241"/>
      <c r="F247" s="241"/>
      <c r="G247" s="241"/>
      <c r="H247" s="241"/>
      <c r="I247" s="241"/>
      <c r="J247" s="241"/>
      <c r="K247" s="241"/>
      <c r="L247" s="241"/>
      <c r="M247" s="241"/>
      <c r="N247" s="241"/>
      <c r="O247" s="241"/>
      <c r="P247" s="241"/>
      <c r="Q247" s="241"/>
      <c r="R247" s="241"/>
      <c r="S247" s="241"/>
      <c r="T247" s="241"/>
      <c r="U247" s="241" t="s">
        <v>367</v>
      </c>
      <c r="V247" s="241"/>
      <c r="W247" s="241"/>
      <c r="X247" s="241"/>
      <c r="Y247" s="241"/>
      <c r="Z247" s="241"/>
      <c r="AA247" s="241"/>
      <c r="AB247" s="241"/>
      <c r="AC247" s="241" t="s">
        <v>313</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row>
    <row r="248" spans="1:59" s="240" customFormat="1" ht="15" customHeight="1">
      <c r="A248" s="241"/>
      <c r="B248" s="241"/>
      <c r="C248" s="241"/>
      <c r="D248" s="241"/>
      <c r="E248" s="241"/>
      <c r="F248" s="241"/>
      <c r="G248" s="241"/>
      <c r="H248" s="241"/>
      <c r="I248" s="241"/>
      <c r="J248" s="241"/>
      <c r="K248" s="241"/>
      <c r="L248" s="241"/>
      <c r="M248" s="241"/>
      <c r="N248" s="241"/>
      <c r="O248" s="241"/>
      <c r="P248" s="241"/>
      <c r="Q248" s="241"/>
      <c r="R248" s="241"/>
      <c r="S248" s="241"/>
      <c r="T248" s="241"/>
      <c r="U248" s="241" t="s">
        <v>368</v>
      </c>
      <c r="V248" s="241"/>
      <c r="W248" s="241"/>
      <c r="X248" s="241"/>
      <c r="Y248" s="241"/>
      <c r="Z248" s="241"/>
      <c r="AA248" s="241"/>
      <c r="AB248" s="241"/>
      <c r="AC248" s="241" t="s">
        <v>316</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row>
    <row r="249" spans="1:59" s="240" customFormat="1" ht="15" customHeight="1">
      <c r="A249" s="241"/>
      <c r="B249" s="241"/>
      <c r="C249" s="241"/>
      <c r="D249" s="241"/>
      <c r="E249" s="241"/>
      <c r="F249" s="241"/>
      <c r="G249" s="241"/>
      <c r="H249" s="241"/>
      <c r="I249" s="241"/>
      <c r="J249" s="241"/>
      <c r="K249" s="241"/>
      <c r="L249" s="241"/>
      <c r="M249" s="241"/>
      <c r="N249" s="241"/>
      <c r="O249" s="241"/>
      <c r="P249" s="241"/>
      <c r="Q249" s="241"/>
      <c r="R249" s="241"/>
      <c r="S249" s="241"/>
      <c r="T249" s="241"/>
      <c r="U249" s="241" t="s">
        <v>369</v>
      </c>
      <c r="V249" s="241"/>
      <c r="W249" s="241"/>
      <c r="X249" s="241"/>
      <c r="Y249" s="241"/>
      <c r="Z249" s="241"/>
      <c r="AA249" s="241"/>
      <c r="AB249" s="241"/>
      <c r="AC249" s="241" t="s">
        <v>350</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row>
    <row r="250" spans="1:59" s="240" customFormat="1" ht="15" customHeight="1">
      <c r="A250" s="241"/>
      <c r="B250" s="241"/>
      <c r="C250" s="241"/>
      <c r="D250" s="241"/>
      <c r="E250" s="241"/>
      <c r="F250" s="241"/>
      <c r="G250" s="241"/>
      <c r="H250" s="241"/>
      <c r="I250" s="241"/>
      <c r="J250" s="241"/>
      <c r="K250" s="241"/>
      <c r="L250" s="241"/>
      <c r="M250" s="241"/>
      <c r="N250" s="241"/>
      <c r="O250" s="241"/>
      <c r="P250" s="241"/>
      <c r="Q250" s="241"/>
      <c r="R250" s="241"/>
      <c r="S250" s="241"/>
      <c r="T250" s="241"/>
      <c r="U250" s="241" t="s">
        <v>370</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row>
    <row r="251" spans="1:59" s="240" customFormat="1" ht="15" customHeight="1">
      <c r="A251" s="241"/>
      <c r="B251" s="241"/>
      <c r="C251" s="241"/>
      <c r="D251" s="241"/>
      <c r="E251" s="241"/>
      <c r="F251" s="241"/>
      <c r="G251" s="241"/>
      <c r="H251" s="241"/>
      <c r="I251" s="241"/>
      <c r="J251" s="241"/>
      <c r="K251" s="241"/>
      <c r="L251" s="241"/>
      <c r="M251" s="241"/>
      <c r="N251" s="241"/>
      <c r="O251" s="241"/>
      <c r="P251" s="241"/>
      <c r="Q251" s="241"/>
      <c r="R251" s="241"/>
      <c r="S251" s="241"/>
      <c r="T251" s="241"/>
      <c r="U251" s="241" t="s">
        <v>269</v>
      </c>
      <c r="V251" s="241"/>
      <c r="W251" s="241"/>
      <c r="X251" s="241"/>
      <c r="Y251" s="241"/>
      <c r="Z251" s="241"/>
      <c r="AA251" s="241"/>
      <c r="AB251" s="241"/>
      <c r="AC251" s="241" t="s">
        <v>350</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row>
    <row r="252" spans="1:59" s="240" customFormat="1" ht="15" customHeight="1">
      <c r="A252" s="241"/>
      <c r="B252" s="241"/>
      <c r="C252" s="241"/>
      <c r="D252" s="241"/>
      <c r="E252" s="241"/>
      <c r="F252" s="241"/>
      <c r="G252" s="241"/>
      <c r="H252" s="241"/>
      <c r="I252" s="241"/>
      <c r="J252" s="241"/>
      <c r="K252" s="241"/>
      <c r="L252" s="241"/>
      <c r="M252" s="241"/>
      <c r="N252" s="241"/>
      <c r="O252" s="241"/>
      <c r="P252" s="241"/>
      <c r="Q252" s="241"/>
      <c r="R252" s="241"/>
      <c r="S252" s="241"/>
      <c r="T252" s="241"/>
      <c r="U252" s="241" t="s">
        <v>371</v>
      </c>
      <c r="V252" s="241"/>
      <c r="W252" s="241"/>
      <c r="X252" s="241"/>
      <c r="Y252" s="241"/>
      <c r="Z252" s="241"/>
      <c r="AA252" s="241"/>
      <c r="AB252" s="241"/>
      <c r="AC252" s="241" t="s">
        <v>311</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row>
    <row r="253" spans="1:59" s="240" customFormat="1" ht="15" customHeight="1">
      <c r="A253" s="241"/>
      <c r="B253" s="241"/>
      <c r="C253" s="241"/>
      <c r="D253" s="241"/>
      <c r="E253" s="241"/>
      <c r="F253" s="241"/>
      <c r="G253" s="241"/>
      <c r="H253" s="241"/>
      <c r="I253" s="241"/>
      <c r="J253" s="241"/>
      <c r="K253" s="241"/>
      <c r="L253" s="241"/>
      <c r="M253" s="241"/>
      <c r="N253" s="241"/>
      <c r="O253" s="241"/>
      <c r="P253" s="241"/>
      <c r="Q253" s="241"/>
      <c r="R253" s="241"/>
      <c r="S253" s="241"/>
      <c r="T253" s="241"/>
      <c r="U253" s="241" t="s">
        <v>372</v>
      </c>
      <c r="V253" s="241"/>
      <c r="W253" s="241"/>
      <c r="X253" s="241"/>
      <c r="Y253" s="241"/>
      <c r="Z253" s="241"/>
      <c r="AA253" s="241"/>
      <c r="AB253" s="241"/>
      <c r="AC253" s="241" t="s">
        <v>322</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row>
    <row r="254" spans="1:59" s="240" customFormat="1" ht="15" customHeight="1">
      <c r="A254" s="241"/>
      <c r="B254" s="241"/>
      <c r="C254" s="241"/>
      <c r="D254" s="241"/>
      <c r="E254" s="241"/>
      <c r="F254" s="241"/>
      <c r="G254" s="241"/>
      <c r="H254" s="241"/>
      <c r="I254" s="241"/>
      <c r="J254" s="241"/>
      <c r="K254" s="241"/>
      <c r="L254" s="241"/>
      <c r="M254" s="241"/>
      <c r="N254" s="241"/>
      <c r="O254" s="241"/>
      <c r="P254" s="241"/>
      <c r="Q254" s="241"/>
      <c r="R254" s="241"/>
      <c r="S254" s="241"/>
      <c r="T254" s="241"/>
      <c r="U254" s="241" t="s">
        <v>373</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row>
    <row r="255" spans="1:59" s="240" customFormat="1" ht="15" customHeight="1">
      <c r="A255" s="241"/>
      <c r="B255" s="241"/>
      <c r="C255" s="241"/>
      <c r="D255" s="241"/>
      <c r="E255" s="241"/>
      <c r="F255" s="241"/>
      <c r="G255" s="241"/>
      <c r="H255" s="241"/>
      <c r="I255" s="241"/>
      <c r="J255" s="241"/>
      <c r="K255" s="241"/>
      <c r="L255" s="241"/>
      <c r="M255" s="241"/>
      <c r="N255" s="241"/>
      <c r="O255" s="241"/>
      <c r="P255" s="241"/>
      <c r="Q255" s="241"/>
      <c r="R255" s="241"/>
      <c r="S255" s="241"/>
      <c r="T255" s="241"/>
      <c r="U255" s="241" t="s">
        <v>374</v>
      </c>
      <c r="V255" s="241"/>
      <c r="W255" s="241"/>
      <c r="X255" s="241"/>
      <c r="Y255" s="241"/>
      <c r="Z255" s="241"/>
      <c r="AA255" s="241"/>
      <c r="AB255" s="241"/>
      <c r="AC255" s="241" t="s">
        <v>316</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row>
    <row r="256" spans="1:59" s="240" customFormat="1" ht="15" customHeight="1">
      <c r="A256" s="241"/>
      <c r="B256" s="241"/>
      <c r="C256" s="241"/>
      <c r="D256" s="241"/>
      <c r="E256" s="241"/>
      <c r="F256" s="241"/>
      <c r="G256" s="241"/>
      <c r="H256" s="241"/>
      <c r="I256" s="241"/>
      <c r="J256" s="241"/>
      <c r="K256" s="241"/>
      <c r="L256" s="241"/>
      <c r="M256" s="241"/>
      <c r="N256" s="241"/>
      <c r="O256" s="241"/>
      <c r="P256" s="241"/>
      <c r="Q256" s="241"/>
      <c r="R256" s="241"/>
      <c r="S256" s="241"/>
      <c r="T256" s="241"/>
      <c r="U256" s="241" t="s">
        <v>375</v>
      </c>
      <c r="V256" s="241"/>
      <c r="W256" s="241"/>
      <c r="X256" s="241"/>
      <c r="Y256" s="241"/>
      <c r="Z256" s="241"/>
      <c r="AA256" s="241"/>
      <c r="AB256" s="241"/>
      <c r="AC256" s="241" t="s">
        <v>313</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row>
    <row r="257" spans="1:59" s="240" customFormat="1" ht="15" customHeight="1">
      <c r="A257" s="241"/>
      <c r="B257" s="241"/>
      <c r="C257" s="241"/>
      <c r="D257" s="241"/>
      <c r="E257" s="241"/>
      <c r="F257" s="241"/>
      <c r="G257" s="241"/>
      <c r="H257" s="241"/>
      <c r="I257" s="241"/>
      <c r="J257" s="241"/>
      <c r="K257" s="241"/>
      <c r="L257" s="241"/>
      <c r="M257" s="241"/>
      <c r="N257" s="241"/>
      <c r="O257" s="241"/>
      <c r="P257" s="241"/>
      <c r="Q257" s="241"/>
      <c r="R257" s="241"/>
      <c r="S257" s="241"/>
      <c r="T257" s="241"/>
      <c r="U257" s="241" t="s">
        <v>376</v>
      </c>
      <c r="V257" s="241"/>
      <c r="W257" s="241"/>
      <c r="X257" s="241"/>
      <c r="Y257" s="241"/>
      <c r="Z257" s="241"/>
      <c r="AA257" s="241"/>
      <c r="AB257" s="241"/>
      <c r="AC257" s="241" t="s">
        <v>313</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row>
    <row r="258" spans="1:59" s="240" customFormat="1" ht="15" customHeight="1">
      <c r="A258" s="241"/>
      <c r="B258" s="241"/>
      <c r="C258" s="241"/>
      <c r="D258" s="241"/>
      <c r="E258" s="241"/>
      <c r="F258" s="241"/>
      <c r="G258" s="241"/>
      <c r="H258" s="241"/>
      <c r="I258" s="241"/>
      <c r="J258" s="241"/>
      <c r="K258" s="241"/>
      <c r="L258" s="241"/>
      <c r="M258" s="241"/>
      <c r="N258" s="241"/>
      <c r="O258" s="241"/>
      <c r="P258" s="241"/>
      <c r="Q258" s="241"/>
      <c r="R258" s="241"/>
      <c r="S258" s="241"/>
      <c r="T258" s="241"/>
      <c r="U258" s="241" t="s">
        <v>377</v>
      </c>
      <c r="V258" s="241"/>
      <c r="W258" s="241"/>
      <c r="X258" s="241"/>
      <c r="Y258" s="241"/>
      <c r="Z258" s="241"/>
      <c r="AA258" s="241"/>
      <c r="AB258" s="241"/>
      <c r="AC258" s="241" t="s">
        <v>313</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row>
    <row r="259" spans="1:59" s="240" customFormat="1" ht="15" customHeight="1">
      <c r="A259" s="241"/>
      <c r="B259" s="241"/>
      <c r="C259" s="241"/>
      <c r="D259" s="241"/>
      <c r="E259" s="241"/>
      <c r="F259" s="241"/>
      <c r="G259" s="241"/>
      <c r="H259" s="241"/>
      <c r="I259" s="241"/>
      <c r="J259" s="241"/>
      <c r="K259" s="241"/>
      <c r="L259" s="241"/>
      <c r="M259" s="241"/>
      <c r="N259" s="241"/>
      <c r="O259" s="241"/>
      <c r="P259" s="241"/>
      <c r="Q259" s="241"/>
      <c r="R259" s="241"/>
      <c r="S259" s="241"/>
      <c r="T259" s="241"/>
      <c r="U259" s="241" t="s">
        <v>378</v>
      </c>
      <c r="V259" s="241"/>
      <c r="W259" s="241"/>
      <c r="X259" s="241"/>
      <c r="Y259" s="241"/>
      <c r="Z259" s="241"/>
      <c r="AA259" s="241"/>
      <c r="AB259" s="241"/>
      <c r="AC259" s="241" t="s">
        <v>313</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row>
    <row r="260" spans="1:59" s="240" customFormat="1" ht="15" customHeight="1">
      <c r="A260" s="241"/>
      <c r="B260" s="241"/>
      <c r="C260" s="241"/>
      <c r="D260" s="241"/>
      <c r="E260" s="241"/>
      <c r="F260" s="241"/>
      <c r="G260" s="241"/>
      <c r="H260" s="241"/>
      <c r="I260" s="241"/>
      <c r="J260" s="241"/>
      <c r="K260" s="241"/>
      <c r="L260" s="241"/>
      <c r="M260" s="241"/>
      <c r="N260" s="241"/>
      <c r="O260" s="241"/>
      <c r="P260" s="241"/>
      <c r="Q260" s="241"/>
      <c r="R260" s="241"/>
      <c r="S260" s="241"/>
      <c r="T260" s="241"/>
      <c r="U260" s="241" t="s">
        <v>379</v>
      </c>
      <c r="V260" s="241"/>
      <c r="W260" s="241"/>
      <c r="X260" s="241"/>
      <c r="Y260" s="241"/>
      <c r="Z260" s="241"/>
      <c r="AA260" s="241"/>
      <c r="AB260" s="241"/>
      <c r="AC260" s="241" t="s">
        <v>316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row>
    <row r="261" spans="1:59" s="240" customFormat="1" ht="15" customHeight="1">
      <c r="A261" s="241"/>
      <c r="B261" s="241"/>
      <c r="C261" s="241"/>
      <c r="D261" s="241"/>
      <c r="E261" s="241"/>
      <c r="F261" s="241"/>
      <c r="G261" s="241"/>
      <c r="H261" s="241"/>
      <c r="I261" s="241"/>
      <c r="J261" s="241"/>
      <c r="K261" s="241"/>
      <c r="L261" s="241"/>
      <c r="M261" s="241"/>
      <c r="N261" s="241"/>
      <c r="O261" s="241"/>
      <c r="P261" s="241"/>
      <c r="Q261" s="241"/>
      <c r="R261" s="241"/>
      <c r="S261" s="241"/>
      <c r="T261" s="241"/>
      <c r="U261" s="241" t="s">
        <v>380</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row>
    <row r="262" spans="1:59" s="240" customFormat="1" ht="15" customHeight="1">
      <c r="A262" s="241"/>
      <c r="B262" s="241"/>
      <c r="C262" s="241"/>
      <c r="D262" s="241"/>
      <c r="E262" s="241"/>
      <c r="F262" s="241"/>
      <c r="G262" s="241"/>
      <c r="H262" s="241"/>
      <c r="I262" s="241"/>
      <c r="J262" s="241"/>
      <c r="K262" s="241"/>
      <c r="L262" s="241"/>
      <c r="M262" s="241"/>
      <c r="N262" s="241"/>
      <c r="O262" s="241"/>
      <c r="P262" s="241"/>
      <c r="Q262" s="241"/>
      <c r="R262" s="241"/>
      <c r="S262" s="241"/>
      <c r="T262" s="241"/>
      <c r="U262" s="241" t="s">
        <v>381</v>
      </c>
      <c r="V262" s="241"/>
      <c r="W262" s="241"/>
      <c r="X262" s="241"/>
      <c r="Y262" s="241"/>
      <c r="Z262" s="241"/>
      <c r="AA262" s="241"/>
      <c r="AB262" s="241"/>
      <c r="AC262" s="241" t="s">
        <v>350</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row>
    <row r="263" spans="1:59" s="240" customFormat="1" ht="15" customHeight="1">
      <c r="A263" s="241"/>
      <c r="B263" s="241"/>
      <c r="C263" s="241"/>
      <c r="D263" s="241"/>
      <c r="E263" s="241"/>
      <c r="F263" s="241"/>
      <c r="G263" s="241"/>
      <c r="H263" s="241"/>
      <c r="I263" s="241"/>
      <c r="J263" s="241"/>
      <c r="K263" s="241"/>
      <c r="L263" s="241"/>
      <c r="M263" s="241"/>
      <c r="N263" s="241"/>
      <c r="O263" s="241"/>
      <c r="P263" s="241"/>
      <c r="Q263" s="241"/>
      <c r="R263" s="241"/>
      <c r="S263" s="241"/>
      <c r="T263" s="241"/>
      <c r="U263" s="241" t="s">
        <v>382</v>
      </c>
      <c r="V263" s="241"/>
      <c r="W263" s="241"/>
      <c r="X263" s="241"/>
      <c r="Y263" s="241"/>
      <c r="Z263" s="241"/>
      <c r="AA263" s="241"/>
      <c r="AB263" s="241"/>
      <c r="AC263" s="241" t="s">
        <v>316</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row>
    <row r="264" spans="1:59" s="240" customFormat="1" ht="15" customHeight="1">
      <c r="A264" s="241"/>
      <c r="B264" s="241"/>
      <c r="C264" s="241"/>
      <c r="D264" s="241"/>
      <c r="E264" s="241"/>
      <c r="F264" s="241"/>
      <c r="G264" s="241"/>
      <c r="H264" s="241"/>
      <c r="I264" s="241"/>
      <c r="J264" s="241"/>
      <c r="K264" s="241"/>
      <c r="L264" s="241"/>
      <c r="M264" s="241"/>
      <c r="N264" s="241"/>
      <c r="O264" s="241"/>
      <c r="P264" s="241"/>
      <c r="Q264" s="241"/>
      <c r="R264" s="241"/>
      <c r="S264" s="241"/>
      <c r="T264" s="241"/>
      <c r="U264" s="241" t="s">
        <v>383</v>
      </c>
      <c r="V264" s="241"/>
      <c r="W264" s="241"/>
      <c r="X264" s="241"/>
      <c r="Y264" s="241"/>
      <c r="Z264" s="241"/>
      <c r="AA264" s="241"/>
      <c r="AB264" s="241"/>
      <c r="AC264" s="241" t="s">
        <v>350</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row>
    <row r="265" spans="1:59" s="240" customFormat="1" ht="15" customHeight="1">
      <c r="A265" s="241"/>
      <c r="B265" s="241"/>
      <c r="C265" s="241"/>
      <c r="D265" s="241"/>
      <c r="E265" s="241"/>
      <c r="F265" s="241"/>
      <c r="G265" s="241"/>
      <c r="H265" s="241"/>
      <c r="I265" s="241"/>
      <c r="J265" s="241"/>
      <c r="K265" s="241"/>
      <c r="L265" s="241"/>
      <c r="M265" s="241"/>
      <c r="N265" s="241"/>
      <c r="O265" s="241"/>
      <c r="P265" s="241"/>
      <c r="Q265" s="241"/>
      <c r="R265" s="241"/>
      <c r="S265" s="241"/>
      <c r="T265" s="241"/>
      <c r="U265" s="241" t="s">
        <v>384</v>
      </c>
      <c r="V265" s="241"/>
      <c r="W265" s="241"/>
      <c r="X265" s="241"/>
      <c r="Y265" s="241"/>
      <c r="Z265" s="241"/>
      <c r="AA265" s="241"/>
      <c r="AB265" s="241"/>
      <c r="AC265" s="241" t="s">
        <v>322</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row>
    <row r="266" spans="1:59" s="240" customFormat="1" ht="15" customHeight="1">
      <c r="A266" s="241"/>
      <c r="B266" s="241"/>
      <c r="C266" s="241"/>
      <c r="D266" s="241"/>
      <c r="E266" s="241"/>
      <c r="F266" s="241"/>
      <c r="G266" s="241"/>
      <c r="H266" s="241"/>
      <c r="I266" s="241"/>
      <c r="J266" s="241"/>
      <c r="K266" s="241"/>
      <c r="L266" s="241"/>
      <c r="M266" s="241"/>
      <c r="N266" s="241"/>
      <c r="O266" s="241"/>
      <c r="P266" s="241"/>
      <c r="Q266" s="241"/>
      <c r="R266" s="241"/>
      <c r="S266" s="241"/>
      <c r="T266" s="241"/>
      <c r="U266" s="241" t="s">
        <v>385</v>
      </c>
      <c r="V266" s="241"/>
      <c r="W266" s="241"/>
      <c r="X266" s="241"/>
      <c r="Y266" s="241"/>
      <c r="Z266" s="241"/>
      <c r="AA266" s="241"/>
      <c r="AB266" s="241"/>
      <c r="AC266" s="241" t="s">
        <v>386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row>
    <row r="267" spans="1:59" s="240" customFormat="1" ht="15" customHeight="1">
      <c r="A267" s="241"/>
      <c r="B267" s="241"/>
      <c r="C267" s="241"/>
      <c r="D267" s="241"/>
      <c r="E267" s="241"/>
      <c r="F267" s="241"/>
      <c r="G267" s="241"/>
      <c r="H267" s="241"/>
      <c r="I267" s="241"/>
      <c r="J267" s="241"/>
      <c r="K267" s="241"/>
      <c r="L267" s="241"/>
      <c r="M267" s="241"/>
      <c r="N267" s="241"/>
      <c r="O267" s="241"/>
      <c r="P267" s="241"/>
      <c r="Q267" s="241"/>
      <c r="R267" s="241"/>
      <c r="S267" s="241"/>
      <c r="T267" s="241"/>
      <c r="U267" s="241" t="s">
        <v>387</v>
      </c>
      <c r="V267" s="241"/>
      <c r="W267" s="241"/>
      <c r="X267" s="241"/>
      <c r="Y267" s="241"/>
      <c r="Z267" s="241"/>
      <c r="AA267" s="241"/>
      <c r="AB267" s="241"/>
      <c r="AC267" s="241" t="s">
        <v>316</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row>
    <row r="268" spans="1:59" s="240" customFormat="1" ht="15" customHeight="1">
      <c r="A268" s="241"/>
      <c r="B268" s="241"/>
      <c r="C268" s="241"/>
      <c r="D268" s="241"/>
      <c r="E268" s="241"/>
      <c r="F268" s="241"/>
      <c r="G268" s="241"/>
      <c r="H268" s="241"/>
      <c r="I268" s="241"/>
      <c r="J268" s="241"/>
      <c r="K268" s="241"/>
      <c r="L268" s="241"/>
      <c r="M268" s="241"/>
      <c r="N268" s="241"/>
      <c r="O268" s="241"/>
      <c r="P268" s="241"/>
      <c r="Q268" s="241"/>
      <c r="R268" s="241"/>
      <c r="S268" s="241"/>
      <c r="T268" s="241"/>
      <c r="U268" s="241" t="s">
        <v>272</v>
      </c>
      <c r="V268" s="241"/>
      <c r="W268" s="241"/>
      <c r="X268" s="241"/>
      <c r="Y268" s="241"/>
      <c r="Z268" s="241"/>
      <c r="AA268" s="241"/>
      <c r="AB268" s="241"/>
      <c r="AC268" s="241" t="s">
        <v>350</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row>
    <row r="269" spans="1:59" s="240" customFormat="1" ht="15" customHeight="1">
      <c r="A269" s="241"/>
      <c r="B269" s="241"/>
      <c r="C269" s="241"/>
      <c r="D269" s="241"/>
      <c r="E269" s="241"/>
      <c r="F269" s="241"/>
      <c r="G269" s="241"/>
      <c r="H269" s="241"/>
      <c r="I269" s="241"/>
      <c r="J269" s="241"/>
      <c r="K269" s="241"/>
      <c r="L269" s="241"/>
      <c r="M269" s="241"/>
      <c r="N269" s="241"/>
      <c r="O269" s="241"/>
      <c r="P269" s="241"/>
      <c r="Q269" s="241"/>
      <c r="R269" s="241"/>
      <c r="S269" s="241"/>
      <c r="T269" s="241"/>
      <c r="U269" s="241" t="s">
        <v>388</v>
      </c>
      <c r="V269" s="241"/>
      <c r="W269" s="241"/>
      <c r="X269" s="241"/>
      <c r="Y269" s="241"/>
      <c r="Z269" s="241"/>
      <c r="AA269" s="241"/>
      <c r="AB269" s="241"/>
      <c r="AC269" s="241" t="s">
        <v>313</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row>
    <row r="270" spans="1:59" s="240" customFormat="1" ht="15" customHeight="1">
      <c r="A270" s="241"/>
      <c r="B270" s="241"/>
      <c r="C270" s="241"/>
      <c r="D270" s="241"/>
      <c r="E270" s="241"/>
      <c r="F270" s="241"/>
      <c r="G270" s="241"/>
      <c r="H270" s="241"/>
      <c r="I270" s="241"/>
      <c r="J270" s="241"/>
      <c r="K270" s="241"/>
      <c r="L270" s="241"/>
      <c r="M270" s="241"/>
      <c r="N270" s="241"/>
      <c r="O270" s="241"/>
      <c r="P270" s="241"/>
      <c r="Q270" s="241"/>
      <c r="R270" s="241"/>
      <c r="S270" s="241"/>
      <c r="T270" s="241"/>
      <c r="U270" s="241" t="s">
        <v>389</v>
      </c>
      <c r="V270" s="241"/>
      <c r="W270" s="241"/>
      <c r="X270" s="241"/>
      <c r="Y270" s="241"/>
      <c r="Z270" s="241"/>
      <c r="AA270" s="241"/>
      <c r="AB270" s="241"/>
      <c r="AC270" s="241" t="s">
        <v>313</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row>
    <row r="271" spans="1:59" s="240" customFormat="1" ht="15" customHeight="1">
      <c r="A271" s="241"/>
      <c r="B271" s="241"/>
      <c r="C271" s="241"/>
      <c r="D271" s="241"/>
      <c r="E271" s="241"/>
      <c r="F271" s="241"/>
      <c r="G271" s="241"/>
      <c r="H271" s="241"/>
      <c r="I271" s="241"/>
      <c r="J271" s="241"/>
      <c r="K271" s="241"/>
      <c r="L271" s="241"/>
      <c r="M271" s="241"/>
      <c r="N271" s="241"/>
      <c r="O271" s="241"/>
      <c r="P271" s="241"/>
      <c r="Q271" s="241"/>
      <c r="R271" s="241"/>
      <c r="S271" s="241"/>
      <c r="T271" s="241"/>
      <c r="U271" s="241" t="s">
        <v>390</v>
      </c>
      <c r="V271" s="241"/>
      <c r="W271" s="241"/>
      <c r="X271" s="241"/>
      <c r="Y271" s="241"/>
      <c r="Z271" s="241"/>
      <c r="AA271" s="241"/>
      <c r="AB271" s="241"/>
      <c r="AC271" s="241" t="s">
        <v>311</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row>
    <row r="272" spans="1:59" s="240" customFormat="1" ht="15" customHeight="1">
      <c r="A272" s="241"/>
      <c r="B272" s="241"/>
      <c r="C272" s="241"/>
      <c r="D272" s="241"/>
      <c r="E272" s="241"/>
      <c r="F272" s="241"/>
      <c r="G272" s="241"/>
      <c r="H272" s="241"/>
      <c r="I272" s="241"/>
      <c r="J272" s="241"/>
      <c r="K272" s="241"/>
      <c r="L272" s="241"/>
      <c r="M272" s="241"/>
      <c r="N272" s="241"/>
      <c r="O272" s="241"/>
      <c r="P272" s="241"/>
      <c r="Q272" s="241"/>
      <c r="R272" s="241"/>
      <c r="S272" s="241"/>
      <c r="T272" s="241"/>
      <c r="U272" s="241" t="s">
        <v>391</v>
      </c>
      <c r="V272" s="241"/>
      <c r="W272" s="241"/>
      <c r="X272" s="241"/>
      <c r="Y272" s="241"/>
      <c r="Z272" s="241"/>
      <c r="AA272" s="241"/>
      <c r="AB272" s="241"/>
      <c r="AC272" s="241" t="s">
        <v>325</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row>
    <row r="273" spans="1:59" s="240" customFormat="1" ht="15" customHeight="1">
      <c r="A273" s="241"/>
      <c r="B273" s="241"/>
      <c r="C273" s="241"/>
      <c r="D273" s="241"/>
      <c r="E273" s="241"/>
      <c r="F273" s="241"/>
      <c r="G273" s="241"/>
      <c r="H273" s="241"/>
      <c r="I273" s="241"/>
      <c r="J273" s="241"/>
      <c r="K273" s="241"/>
      <c r="L273" s="241"/>
      <c r="M273" s="241"/>
      <c r="N273" s="241"/>
      <c r="O273" s="241"/>
      <c r="P273" s="241"/>
      <c r="Q273" s="241"/>
      <c r="R273" s="241"/>
      <c r="S273" s="241"/>
      <c r="T273" s="241"/>
      <c r="U273" s="241" t="s">
        <v>392</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row>
    <row r="274" spans="1:59" s="240" customFormat="1" ht="15" customHeight="1">
      <c r="A274" s="241"/>
      <c r="B274" s="241"/>
      <c r="C274" s="241"/>
      <c r="D274" s="241"/>
      <c r="E274" s="241"/>
      <c r="F274" s="241"/>
      <c r="G274" s="241"/>
      <c r="H274" s="241"/>
      <c r="I274" s="241"/>
      <c r="J274" s="241"/>
      <c r="K274" s="241"/>
      <c r="L274" s="241"/>
      <c r="M274" s="241"/>
      <c r="N274" s="241"/>
      <c r="O274" s="241"/>
      <c r="P274" s="241"/>
      <c r="Q274" s="241"/>
      <c r="R274" s="241"/>
      <c r="S274" s="241"/>
      <c r="T274" s="241"/>
      <c r="U274" s="241" t="s">
        <v>393</v>
      </c>
      <c r="V274" s="241"/>
      <c r="W274" s="241"/>
      <c r="X274" s="241"/>
      <c r="Y274" s="241"/>
      <c r="Z274" s="241"/>
      <c r="AA274" s="241"/>
      <c r="AB274" s="241"/>
      <c r="AC274" s="241" t="s">
        <v>386</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row>
    <row r="275" spans="1:59" s="240" customFormat="1" ht="15" customHeight="1">
      <c r="A275" s="241"/>
      <c r="B275" s="241"/>
      <c r="C275" s="241"/>
      <c r="D275" s="241"/>
      <c r="E275" s="241"/>
      <c r="F275" s="241"/>
      <c r="G275" s="241"/>
      <c r="H275" s="241"/>
      <c r="I275" s="241"/>
      <c r="J275" s="241"/>
      <c r="K275" s="241"/>
      <c r="L275" s="241"/>
      <c r="M275" s="241"/>
      <c r="N275" s="241"/>
      <c r="O275" s="241"/>
      <c r="P275" s="241"/>
      <c r="Q275" s="241"/>
      <c r="R275" s="241"/>
      <c r="S275" s="241"/>
      <c r="T275" s="241"/>
      <c r="U275" s="241" t="s">
        <v>394</v>
      </c>
      <c r="V275" s="241"/>
      <c r="W275" s="241"/>
      <c r="X275" s="241"/>
      <c r="Y275" s="241"/>
      <c r="Z275" s="241"/>
      <c r="AA275" s="241"/>
      <c r="AB275" s="241"/>
      <c r="AC275" s="241" t="s">
        <v>311</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row>
    <row r="276" spans="1:59" s="240" customFormat="1" ht="15" customHeight="1">
      <c r="A276" s="241"/>
      <c r="B276" s="241"/>
      <c r="C276" s="241"/>
      <c r="D276" s="241"/>
      <c r="E276" s="241"/>
      <c r="F276" s="241"/>
      <c r="G276" s="241"/>
      <c r="H276" s="241"/>
      <c r="I276" s="241"/>
      <c r="J276" s="241"/>
      <c r="K276" s="241"/>
      <c r="L276" s="241"/>
      <c r="M276" s="241"/>
      <c r="N276" s="241"/>
      <c r="O276" s="241"/>
      <c r="P276" s="241"/>
      <c r="Q276" s="241"/>
      <c r="R276" s="241"/>
      <c r="S276" s="241"/>
      <c r="T276" s="241"/>
      <c r="U276" s="241" t="s">
        <v>395</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row>
    <row r="277" spans="1:59" s="240" customFormat="1" ht="15" customHeight="1">
      <c r="A277" s="241"/>
      <c r="B277" s="241"/>
      <c r="C277" s="241"/>
      <c r="D277" s="241"/>
      <c r="E277" s="241"/>
      <c r="F277" s="241"/>
      <c r="G277" s="241"/>
      <c r="H277" s="241"/>
      <c r="I277" s="241"/>
      <c r="J277" s="241"/>
      <c r="K277" s="241"/>
      <c r="L277" s="241"/>
      <c r="M277" s="241"/>
      <c r="N277" s="241"/>
      <c r="O277" s="241"/>
      <c r="P277" s="241"/>
      <c r="Q277" s="241"/>
      <c r="R277" s="241"/>
      <c r="S277" s="241"/>
      <c r="T277" s="241"/>
      <c r="U277" s="241" t="s">
        <v>396</v>
      </c>
      <c r="V277" s="241"/>
      <c r="W277" s="241"/>
      <c r="X277" s="241"/>
      <c r="Y277" s="241"/>
      <c r="Z277" s="241"/>
      <c r="AA277" s="241"/>
      <c r="AB277" s="241"/>
      <c r="AC277" s="241" t="s">
        <v>325</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row>
    <row r="278" spans="1:59" s="240" customFormat="1" ht="15" customHeight="1">
      <c r="A278" s="241"/>
      <c r="B278" s="241"/>
      <c r="C278" s="241"/>
      <c r="D278" s="241"/>
      <c r="E278" s="241"/>
      <c r="F278" s="241"/>
      <c r="G278" s="241"/>
      <c r="H278" s="241"/>
      <c r="I278" s="241"/>
      <c r="J278" s="241"/>
      <c r="K278" s="241"/>
      <c r="L278" s="241"/>
      <c r="M278" s="241"/>
      <c r="N278" s="241"/>
      <c r="O278" s="241"/>
      <c r="P278" s="241"/>
      <c r="Q278" s="241"/>
      <c r="R278" s="241"/>
      <c r="S278" s="241"/>
      <c r="T278" s="241"/>
      <c r="U278" s="241" t="s">
        <v>397</v>
      </c>
      <c r="V278" s="241"/>
      <c r="W278" s="241"/>
      <c r="X278" s="241"/>
      <c r="Y278" s="241"/>
      <c r="Z278" s="241"/>
      <c r="AA278" s="241"/>
      <c r="AB278" s="241"/>
      <c r="AC278" s="241" t="s">
        <v>316</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row>
    <row r="279" spans="1:59" s="240" customFormat="1" ht="15" customHeight="1">
      <c r="A279" s="241"/>
      <c r="B279" s="241"/>
      <c r="C279" s="241"/>
      <c r="D279" s="241"/>
      <c r="E279" s="241"/>
      <c r="F279" s="241"/>
      <c r="G279" s="241"/>
      <c r="H279" s="241"/>
      <c r="I279" s="241"/>
      <c r="J279" s="241"/>
      <c r="K279" s="241"/>
      <c r="L279" s="241"/>
      <c r="M279" s="241"/>
      <c r="N279" s="241"/>
      <c r="O279" s="241"/>
      <c r="P279" s="241"/>
      <c r="Q279" s="241"/>
      <c r="R279" s="241"/>
      <c r="S279" s="241"/>
      <c r="T279" s="241"/>
      <c r="U279" s="241" t="s">
        <v>398</v>
      </c>
      <c r="V279" s="241"/>
      <c r="W279" s="241"/>
      <c r="X279" s="241"/>
      <c r="Y279" s="241"/>
      <c r="Z279" s="241"/>
      <c r="AA279" s="241"/>
      <c r="AB279" s="241"/>
      <c r="AC279" s="241" t="s">
        <v>316</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row>
    <row r="280" spans="1:59" s="240" customFormat="1" ht="15" customHeight="1">
      <c r="A280" s="241"/>
      <c r="B280" s="241"/>
      <c r="C280" s="241"/>
      <c r="D280" s="241"/>
      <c r="E280" s="241"/>
      <c r="F280" s="241"/>
      <c r="G280" s="241"/>
      <c r="H280" s="241"/>
      <c r="I280" s="241"/>
      <c r="J280" s="241"/>
      <c r="K280" s="241"/>
      <c r="L280" s="241"/>
      <c r="M280" s="241"/>
      <c r="N280" s="241"/>
      <c r="O280" s="241"/>
      <c r="P280" s="241"/>
      <c r="Q280" s="241"/>
      <c r="R280" s="241"/>
      <c r="S280" s="241"/>
      <c r="T280" s="241"/>
      <c r="U280" s="241" t="s">
        <v>399</v>
      </c>
      <c r="V280" s="241"/>
      <c r="W280" s="241"/>
      <c r="X280" s="241"/>
      <c r="Y280" s="241"/>
      <c r="Z280" s="241"/>
      <c r="AA280" s="241"/>
      <c r="AB280" s="241"/>
      <c r="AC280" s="241" t="s">
        <v>325</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row>
    <row r="281" spans="1:59" s="240" customFormat="1" ht="15" customHeight="1">
      <c r="A281" s="241"/>
      <c r="B281" s="241"/>
      <c r="C281" s="241"/>
      <c r="D281" s="241"/>
      <c r="E281" s="241"/>
      <c r="F281" s="241"/>
      <c r="G281" s="241"/>
      <c r="H281" s="241"/>
      <c r="I281" s="241"/>
      <c r="J281" s="241"/>
      <c r="K281" s="241"/>
      <c r="L281" s="241"/>
      <c r="M281" s="241"/>
      <c r="N281" s="241"/>
      <c r="O281" s="241"/>
      <c r="P281" s="241"/>
      <c r="Q281" s="241"/>
      <c r="R281" s="241"/>
      <c r="S281" s="241"/>
      <c r="T281" s="241"/>
      <c r="U281" s="241" t="s">
        <v>400</v>
      </c>
      <c r="V281" s="241"/>
      <c r="W281" s="241"/>
      <c r="X281" s="241"/>
      <c r="Y281" s="241"/>
      <c r="Z281" s="241"/>
      <c r="AA281" s="241"/>
      <c r="AB281" s="241"/>
      <c r="AC281" s="241" t="s">
        <v>325</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row>
    <row r="282" spans="1:59" s="240" customFormat="1" ht="15" customHeight="1">
      <c r="A282" s="241"/>
      <c r="B282" s="241"/>
      <c r="C282" s="241"/>
      <c r="D282" s="241"/>
      <c r="E282" s="241"/>
      <c r="F282" s="241"/>
      <c r="G282" s="241"/>
      <c r="H282" s="241"/>
      <c r="I282" s="241"/>
      <c r="J282" s="241"/>
      <c r="K282" s="241"/>
      <c r="L282" s="241"/>
      <c r="M282" s="241"/>
      <c r="N282" s="241"/>
      <c r="O282" s="241"/>
      <c r="P282" s="241"/>
      <c r="Q282" s="241"/>
      <c r="R282" s="241"/>
      <c r="S282" s="241"/>
      <c r="T282" s="241"/>
      <c r="U282" s="241" t="s">
        <v>401</v>
      </c>
      <c r="V282" s="241"/>
      <c r="W282" s="241"/>
      <c r="X282" s="241"/>
      <c r="Y282" s="241"/>
      <c r="Z282" s="241"/>
      <c r="AA282" s="241"/>
      <c r="AB282" s="241"/>
      <c r="AC282" s="241" t="s">
        <v>350</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row>
    <row r="283" spans="1:59" s="240" customFormat="1" ht="15" customHeight="1">
      <c r="A283" s="241"/>
      <c r="B283" s="241"/>
      <c r="C283" s="241"/>
      <c r="D283" s="241"/>
      <c r="E283" s="241"/>
      <c r="F283" s="241"/>
      <c r="G283" s="241"/>
      <c r="H283" s="241"/>
      <c r="I283" s="241"/>
      <c r="J283" s="241"/>
      <c r="K283" s="241"/>
      <c r="L283" s="241"/>
      <c r="M283" s="241"/>
      <c r="N283" s="241"/>
      <c r="O283" s="241"/>
      <c r="P283" s="241"/>
      <c r="Q283" s="241"/>
      <c r="R283" s="241"/>
      <c r="S283" s="241"/>
      <c r="T283" s="241"/>
      <c r="U283" s="241" t="s">
        <v>402</v>
      </c>
      <c r="V283" s="241"/>
      <c r="W283" s="241"/>
      <c r="X283" s="241"/>
      <c r="Y283" s="241"/>
      <c r="Z283" s="241"/>
      <c r="AA283" s="241"/>
      <c r="AB283" s="241"/>
      <c r="AC283" s="241" t="s">
        <v>366</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row>
    <row r="284" spans="1:59" s="240" customFormat="1" ht="15" customHeight="1">
      <c r="A284" s="241"/>
      <c r="B284" s="241"/>
      <c r="C284" s="241"/>
      <c r="D284" s="241"/>
      <c r="E284" s="241"/>
      <c r="F284" s="241"/>
      <c r="G284" s="241"/>
      <c r="H284" s="241"/>
      <c r="I284" s="241"/>
      <c r="J284" s="241"/>
      <c r="K284" s="241"/>
      <c r="L284" s="241"/>
      <c r="M284" s="241"/>
      <c r="N284" s="241"/>
      <c r="O284" s="241"/>
      <c r="P284" s="241"/>
      <c r="Q284" s="241"/>
      <c r="R284" s="241"/>
      <c r="S284" s="241"/>
      <c r="T284" s="241"/>
      <c r="U284" s="241" t="s">
        <v>403</v>
      </c>
      <c r="V284" s="241"/>
      <c r="W284" s="241"/>
      <c r="X284" s="241"/>
      <c r="Y284" s="241"/>
      <c r="Z284" s="241"/>
      <c r="AA284" s="241"/>
      <c r="AB284" s="241"/>
      <c r="AC284" s="241" t="s">
        <v>386</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row>
    <row r="285" spans="1:59" s="240" customFormat="1" ht="15" customHeight="1">
      <c r="A285" s="241"/>
      <c r="B285" s="241"/>
      <c r="C285" s="241"/>
      <c r="D285" s="241"/>
      <c r="E285" s="241"/>
      <c r="F285" s="241"/>
      <c r="G285" s="241"/>
      <c r="H285" s="241"/>
      <c r="I285" s="241"/>
      <c r="J285" s="241"/>
      <c r="K285" s="241"/>
      <c r="L285" s="241"/>
      <c r="M285" s="241"/>
      <c r="N285" s="241"/>
      <c r="O285" s="241"/>
      <c r="P285" s="241"/>
      <c r="Q285" s="241"/>
      <c r="R285" s="241"/>
      <c r="S285" s="241"/>
      <c r="T285" s="241"/>
      <c r="U285" s="241" t="s">
        <v>404</v>
      </c>
      <c r="V285" s="241"/>
      <c r="W285" s="241"/>
      <c r="X285" s="241"/>
      <c r="Y285" s="241"/>
      <c r="Z285" s="241"/>
      <c r="AA285" s="241"/>
      <c r="AB285" s="241"/>
      <c r="AC285" s="241" t="s">
        <v>325</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row>
    <row r="286" spans="1:59" s="240" customFormat="1" ht="15" customHeight="1">
      <c r="A286" s="241"/>
      <c r="B286" s="241"/>
      <c r="C286" s="241"/>
      <c r="D286" s="241"/>
      <c r="E286" s="241"/>
      <c r="F286" s="241"/>
      <c r="G286" s="241"/>
      <c r="H286" s="241"/>
      <c r="I286" s="241"/>
      <c r="J286" s="241"/>
      <c r="K286" s="241"/>
      <c r="L286" s="241"/>
      <c r="M286" s="241"/>
      <c r="N286" s="241"/>
      <c r="O286" s="241"/>
      <c r="P286" s="241"/>
      <c r="Q286" s="241"/>
      <c r="R286" s="241"/>
      <c r="S286" s="241"/>
      <c r="T286" s="241"/>
      <c r="U286" s="241" t="s">
        <v>405</v>
      </c>
      <c r="V286" s="241"/>
      <c r="W286" s="241"/>
      <c r="X286" s="241"/>
      <c r="Y286" s="241"/>
      <c r="Z286" s="241"/>
      <c r="AA286" s="241"/>
      <c r="AB286" s="241"/>
      <c r="AC286" s="241" t="s">
        <v>325</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row>
    <row r="287" spans="1:59" s="240" customFormat="1" ht="15" customHeight="1">
      <c r="A287" s="241"/>
      <c r="B287" s="241"/>
      <c r="C287" s="241"/>
      <c r="D287" s="241"/>
      <c r="E287" s="241"/>
      <c r="F287" s="241"/>
      <c r="G287" s="241"/>
      <c r="H287" s="241"/>
      <c r="I287" s="241"/>
      <c r="J287" s="241"/>
      <c r="K287" s="241"/>
      <c r="L287" s="241"/>
      <c r="M287" s="241"/>
      <c r="N287" s="241"/>
      <c r="O287" s="241"/>
      <c r="P287" s="241"/>
      <c r="Q287" s="241"/>
      <c r="R287" s="241"/>
      <c r="S287" s="241"/>
      <c r="T287" s="241"/>
      <c r="U287" s="241" t="s">
        <v>406</v>
      </c>
      <c r="V287" s="241"/>
      <c r="W287" s="241"/>
      <c r="X287" s="241"/>
      <c r="Y287" s="241"/>
      <c r="Z287" s="241"/>
      <c r="AA287" s="241"/>
      <c r="AB287" s="241"/>
      <c r="AC287" s="241" t="s">
        <v>386</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row>
    <row r="288" spans="1:59" s="240" customFormat="1" ht="15" customHeight="1">
      <c r="A288" s="241"/>
      <c r="B288" s="241"/>
      <c r="C288" s="241"/>
      <c r="D288" s="241"/>
      <c r="E288" s="241"/>
      <c r="F288" s="241"/>
      <c r="G288" s="241"/>
      <c r="H288" s="241"/>
      <c r="I288" s="241"/>
      <c r="J288" s="241"/>
      <c r="K288" s="241"/>
      <c r="L288" s="241"/>
      <c r="M288" s="241"/>
      <c r="N288" s="241"/>
      <c r="O288" s="241"/>
      <c r="P288" s="241"/>
      <c r="Q288" s="241"/>
      <c r="R288" s="241"/>
      <c r="S288" s="241"/>
      <c r="T288" s="241"/>
      <c r="U288" s="241" t="s">
        <v>407</v>
      </c>
      <c r="V288" s="241"/>
      <c r="W288" s="241"/>
      <c r="X288" s="241"/>
      <c r="Y288" s="241"/>
      <c r="Z288" s="241"/>
      <c r="AA288" s="241"/>
      <c r="AB288" s="241"/>
      <c r="AC288" s="241" t="s">
        <v>313</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row>
    <row r="289" spans="1:59" s="240" customFormat="1" ht="15" customHeight="1">
      <c r="A289" s="241"/>
      <c r="B289" s="241"/>
      <c r="C289" s="241"/>
      <c r="D289" s="241"/>
      <c r="E289" s="241"/>
      <c r="F289" s="241"/>
      <c r="G289" s="241"/>
      <c r="H289" s="241"/>
      <c r="I289" s="241"/>
      <c r="J289" s="241"/>
      <c r="K289" s="241"/>
      <c r="L289" s="241"/>
      <c r="M289" s="241"/>
      <c r="N289" s="241"/>
      <c r="O289" s="241"/>
      <c r="P289" s="241"/>
      <c r="Q289" s="241"/>
      <c r="R289" s="241"/>
      <c r="S289" s="241"/>
      <c r="T289" s="241"/>
      <c r="U289" s="241" t="s">
        <v>408</v>
      </c>
      <c r="V289" s="241"/>
      <c r="W289" s="241"/>
      <c r="X289" s="241"/>
      <c r="Y289" s="241"/>
      <c r="Z289" s="241"/>
      <c r="AA289" s="241"/>
      <c r="AB289" s="241"/>
      <c r="AC289" s="241" t="s">
        <v>366</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row>
    <row r="290" spans="1:59" s="240" customFormat="1" ht="15" customHeight="1">
      <c r="A290" s="241"/>
      <c r="B290" s="241"/>
      <c r="C290" s="241"/>
      <c r="D290" s="241"/>
      <c r="E290" s="241"/>
      <c r="F290" s="241"/>
      <c r="G290" s="241"/>
      <c r="H290" s="241"/>
      <c r="I290" s="241"/>
      <c r="J290" s="241"/>
      <c r="K290" s="241"/>
      <c r="L290" s="241"/>
      <c r="M290" s="241"/>
      <c r="N290" s="241"/>
      <c r="O290" s="241"/>
      <c r="P290" s="241"/>
      <c r="Q290" s="241"/>
      <c r="R290" s="241"/>
      <c r="S290" s="241"/>
      <c r="T290" s="241"/>
      <c r="U290" s="241" t="s">
        <v>409</v>
      </c>
      <c r="V290" s="241"/>
      <c r="W290" s="241"/>
      <c r="X290" s="241"/>
      <c r="Y290" s="241"/>
      <c r="Z290" s="241"/>
      <c r="AA290" s="241"/>
      <c r="AB290" s="241"/>
      <c r="AC290" s="241" t="s">
        <v>386</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row>
    <row r="291" spans="1:59" s="240" customFormat="1" ht="15" customHeight="1">
      <c r="A291" s="241"/>
      <c r="B291" s="241"/>
      <c r="C291" s="241"/>
      <c r="D291" s="241"/>
      <c r="E291" s="241"/>
      <c r="F291" s="241"/>
      <c r="G291" s="241"/>
      <c r="H291" s="241"/>
      <c r="I291" s="241"/>
      <c r="J291" s="241"/>
      <c r="K291" s="241"/>
      <c r="L291" s="241"/>
      <c r="M291" s="241"/>
      <c r="N291" s="241"/>
      <c r="O291" s="241"/>
      <c r="P291" s="241"/>
      <c r="Q291" s="241"/>
      <c r="R291" s="241"/>
      <c r="S291" s="241"/>
      <c r="T291" s="241"/>
      <c r="U291" s="241" t="s">
        <v>410</v>
      </c>
      <c r="V291" s="241"/>
      <c r="W291" s="241"/>
      <c r="X291" s="241"/>
      <c r="Y291" s="241"/>
      <c r="Z291" s="241"/>
      <c r="AA291" s="241"/>
      <c r="AB291" s="241"/>
      <c r="AC291" s="241" t="s">
        <v>325</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row>
    <row r="292" spans="1:59" s="240" customFormat="1" ht="15" customHeight="1">
      <c r="A292" s="241"/>
      <c r="B292" s="241"/>
      <c r="C292" s="241"/>
      <c r="D292" s="241"/>
      <c r="E292" s="241"/>
      <c r="F292" s="241"/>
      <c r="G292" s="241"/>
      <c r="H292" s="241"/>
      <c r="I292" s="241"/>
      <c r="J292" s="241"/>
      <c r="K292" s="241"/>
      <c r="L292" s="241"/>
      <c r="M292" s="241"/>
      <c r="N292" s="241"/>
      <c r="O292" s="241"/>
      <c r="P292" s="241"/>
      <c r="Q292" s="241"/>
      <c r="R292" s="241"/>
      <c r="S292" s="241"/>
      <c r="T292" s="241"/>
      <c r="U292" s="241" t="s">
        <v>411</v>
      </c>
      <c r="V292" s="241"/>
      <c r="W292" s="241"/>
      <c r="X292" s="241"/>
      <c r="Y292" s="241"/>
      <c r="Z292" s="241"/>
      <c r="AA292" s="241"/>
      <c r="AB292" s="241"/>
      <c r="AC292" s="241" t="s">
        <v>316</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row>
    <row r="293" spans="1:59" s="240" customFormat="1" ht="15" customHeight="1">
      <c r="A293" s="241"/>
      <c r="B293" s="241"/>
      <c r="C293" s="241"/>
      <c r="D293" s="241"/>
      <c r="E293" s="241"/>
      <c r="F293" s="241"/>
      <c r="G293" s="241"/>
      <c r="H293" s="241"/>
      <c r="I293" s="241"/>
      <c r="J293" s="241"/>
      <c r="K293" s="241"/>
      <c r="L293" s="241"/>
      <c r="M293" s="241"/>
      <c r="N293" s="241"/>
      <c r="O293" s="241"/>
      <c r="P293" s="241"/>
      <c r="Q293" s="241"/>
      <c r="R293" s="241"/>
      <c r="S293" s="241"/>
      <c r="T293" s="241"/>
      <c r="U293" s="241" t="s">
        <v>412</v>
      </c>
      <c r="V293" s="241"/>
      <c r="W293" s="241"/>
      <c r="X293" s="241"/>
      <c r="Y293" s="241"/>
      <c r="Z293" s="241"/>
      <c r="AA293" s="241"/>
      <c r="AB293" s="241"/>
      <c r="AC293" s="241" t="s">
        <v>350</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row>
    <row r="294" spans="1:59" s="240" customFormat="1" ht="15" customHeight="1">
      <c r="A294" s="241"/>
      <c r="B294" s="241"/>
      <c r="C294" s="241"/>
      <c r="D294" s="241"/>
      <c r="E294" s="241"/>
      <c r="F294" s="241"/>
      <c r="G294" s="241"/>
      <c r="H294" s="241"/>
      <c r="I294" s="241"/>
      <c r="J294" s="241"/>
      <c r="K294" s="241"/>
      <c r="L294" s="241"/>
      <c r="M294" s="241"/>
      <c r="N294" s="241"/>
      <c r="O294" s="241"/>
      <c r="P294" s="241"/>
      <c r="Q294" s="241"/>
      <c r="R294" s="241"/>
      <c r="S294" s="241"/>
      <c r="T294" s="241"/>
      <c r="U294" s="241" t="s">
        <v>413</v>
      </c>
      <c r="V294" s="241"/>
      <c r="W294" s="241"/>
      <c r="X294" s="241"/>
      <c r="Y294" s="241"/>
      <c r="Z294" s="241"/>
      <c r="AA294" s="241"/>
      <c r="AB294" s="241"/>
      <c r="AC294" s="241" t="s">
        <v>325</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row>
    <row r="295" spans="1:59" s="240" customFormat="1" ht="15" customHeight="1">
      <c r="A295" s="241"/>
      <c r="B295" s="241"/>
      <c r="C295" s="241"/>
      <c r="D295" s="241"/>
      <c r="E295" s="241"/>
      <c r="F295" s="241"/>
      <c r="G295" s="241"/>
      <c r="H295" s="241"/>
      <c r="I295" s="241"/>
      <c r="J295" s="241"/>
      <c r="K295" s="241"/>
      <c r="L295" s="241"/>
      <c r="M295" s="241"/>
      <c r="N295" s="241"/>
      <c r="O295" s="241"/>
      <c r="P295" s="241"/>
      <c r="Q295" s="241"/>
      <c r="R295" s="241"/>
      <c r="S295" s="241"/>
      <c r="T295" s="241"/>
      <c r="U295" s="241" t="s">
        <v>414</v>
      </c>
      <c r="V295" s="241"/>
      <c r="W295" s="241"/>
      <c r="X295" s="241"/>
      <c r="Y295" s="241"/>
      <c r="Z295" s="241"/>
      <c r="AA295" s="241"/>
      <c r="AB295" s="241"/>
      <c r="AC295" s="241" t="s">
        <v>386</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row>
    <row r="296" spans="1:59" s="240" customFormat="1" ht="15" customHeight="1">
      <c r="A296" s="241"/>
      <c r="B296" s="241"/>
      <c r="C296" s="241"/>
      <c r="D296" s="241"/>
      <c r="E296" s="241"/>
      <c r="F296" s="241"/>
      <c r="G296" s="241"/>
      <c r="H296" s="241"/>
      <c r="I296" s="241"/>
      <c r="J296" s="241"/>
      <c r="K296" s="241"/>
      <c r="L296" s="241"/>
      <c r="M296" s="241"/>
      <c r="N296" s="241"/>
      <c r="O296" s="241"/>
      <c r="P296" s="241"/>
      <c r="Q296" s="241"/>
      <c r="R296" s="241"/>
      <c r="S296" s="241"/>
      <c r="T296" s="241"/>
      <c r="U296" s="241" t="s">
        <v>415</v>
      </c>
      <c r="V296" s="241"/>
      <c r="W296" s="241"/>
      <c r="X296" s="241"/>
      <c r="Y296" s="241"/>
      <c r="Z296" s="241"/>
      <c r="AA296" s="241"/>
      <c r="AB296" s="241"/>
      <c r="AC296" s="241" t="s">
        <v>316</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row>
    <row r="297" spans="1:59" s="240" customFormat="1" ht="15" customHeight="1">
      <c r="A297" s="241"/>
      <c r="B297" s="241"/>
      <c r="C297" s="241"/>
      <c r="D297" s="241"/>
      <c r="E297" s="241"/>
      <c r="F297" s="241"/>
      <c r="G297" s="241"/>
      <c r="H297" s="241"/>
      <c r="I297" s="241"/>
      <c r="J297" s="241"/>
      <c r="K297" s="241"/>
      <c r="L297" s="241"/>
      <c r="M297" s="241"/>
      <c r="N297" s="241"/>
      <c r="O297" s="241"/>
      <c r="P297" s="241"/>
      <c r="Q297" s="241"/>
      <c r="R297" s="241"/>
      <c r="S297" s="241"/>
      <c r="T297" s="241"/>
      <c r="U297" s="241" t="s">
        <v>416</v>
      </c>
      <c r="V297" s="241"/>
      <c r="W297" s="241"/>
      <c r="X297" s="241"/>
      <c r="Y297" s="241"/>
      <c r="Z297" s="241"/>
      <c r="AA297" s="241"/>
      <c r="AB297" s="241"/>
      <c r="AC297" s="241" t="s">
        <v>366</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row>
    <row r="298" spans="1:59" s="240" customFormat="1" ht="15" customHeight="1">
      <c r="A298" s="241"/>
      <c r="B298" s="241"/>
      <c r="C298" s="241"/>
      <c r="D298" s="241"/>
      <c r="E298" s="241"/>
      <c r="F298" s="241"/>
      <c r="G298" s="241"/>
      <c r="H298" s="241"/>
      <c r="I298" s="241"/>
      <c r="J298" s="241"/>
      <c r="K298" s="241"/>
      <c r="L298" s="241"/>
      <c r="M298" s="241"/>
      <c r="N298" s="241"/>
      <c r="O298" s="241"/>
      <c r="P298" s="241"/>
      <c r="Q298" s="241"/>
      <c r="R298" s="241"/>
      <c r="S298" s="241"/>
      <c r="T298" s="241"/>
      <c r="U298" s="241" t="s">
        <v>417</v>
      </c>
      <c r="V298" s="241"/>
      <c r="W298" s="241"/>
      <c r="X298" s="241"/>
      <c r="Y298" s="241"/>
      <c r="Z298" s="241"/>
      <c r="AA298" s="241"/>
      <c r="AB298" s="241"/>
      <c r="AC298" s="241" t="s">
        <v>386</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row>
    <row r="299" spans="1:59" s="240" customFormat="1" ht="15" customHeight="1">
      <c r="A299" s="241"/>
      <c r="B299" s="241"/>
      <c r="C299" s="241"/>
      <c r="D299" s="241"/>
      <c r="E299" s="241"/>
      <c r="F299" s="241"/>
      <c r="G299" s="241"/>
      <c r="H299" s="241"/>
      <c r="I299" s="241"/>
      <c r="J299" s="241"/>
      <c r="K299" s="241"/>
      <c r="L299" s="241"/>
      <c r="M299" s="241"/>
      <c r="N299" s="241"/>
      <c r="O299" s="241"/>
      <c r="P299" s="241"/>
      <c r="Q299" s="241"/>
      <c r="R299" s="241"/>
      <c r="S299" s="241"/>
      <c r="T299" s="241"/>
      <c r="U299" s="241" t="s">
        <v>418</v>
      </c>
      <c r="V299" s="241"/>
      <c r="W299" s="241"/>
      <c r="X299" s="241"/>
      <c r="Y299" s="241"/>
      <c r="Z299" s="241"/>
      <c r="AA299" s="241"/>
      <c r="AB299" s="241"/>
      <c r="AC299" s="241" t="s">
        <v>366</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row>
    <row r="300" spans="1:59" s="240" customFormat="1" ht="15" customHeight="1">
      <c r="A300" s="241"/>
      <c r="B300" s="241"/>
      <c r="C300" s="241"/>
      <c r="D300" s="241"/>
      <c r="E300" s="241"/>
      <c r="F300" s="241"/>
      <c r="G300" s="241"/>
      <c r="H300" s="241"/>
      <c r="I300" s="241"/>
      <c r="J300" s="241"/>
      <c r="K300" s="241"/>
      <c r="L300" s="241"/>
      <c r="M300" s="241"/>
      <c r="N300" s="241"/>
      <c r="O300" s="241"/>
      <c r="P300" s="241"/>
      <c r="Q300" s="241"/>
      <c r="R300" s="241"/>
      <c r="S300" s="241"/>
      <c r="T300" s="241"/>
      <c r="U300" s="241" t="s">
        <v>419</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row>
    <row r="301" spans="1:59" s="240" customFormat="1" ht="15" customHeight="1">
      <c r="A301" s="241"/>
      <c r="B301" s="241"/>
      <c r="C301" s="241"/>
      <c r="D301" s="241"/>
      <c r="E301" s="241"/>
      <c r="F301" s="241"/>
      <c r="G301" s="241"/>
      <c r="H301" s="241"/>
      <c r="I301" s="241"/>
      <c r="J301" s="241"/>
      <c r="K301" s="241"/>
      <c r="L301" s="241"/>
      <c r="M301" s="241"/>
      <c r="N301" s="241"/>
      <c r="O301" s="241"/>
      <c r="P301" s="241"/>
      <c r="Q301" s="241"/>
      <c r="R301" s="241"/>
      <c r="S301" s="241"/>
      <c r="T301" s="241"/>
      <c r="U301" s="241" t="s">
        <v>420</v>
      </c>
      <c r="V301" s="241"/>
      <c r="W301" s="241"/>
      <c r="X301" s="241"/>
      <c r="Y301" s="241"/>
      <c r="Z301" s="241"/>
      <c r="AA301" s="241"/>
      <c r="AB301" s="241"/>
      <c r="AC301" s="241" t="s">
        <v>350</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row>
    <row r="302" spans="1:59" s="240" customFormat="1" ht="15" customHeight="1">
      <c r="A302" s="241"/>
      <c r="B302" s="241"/>
      <c r="C302" s="241"/>
      <c r="D302" s="241"/>
      <c r="E302" s="241"/>
      <c r="F302" s="241"/>
      <c r="G302" s="241"/>
      <c r="H302" s="241"/>
      <c r="I302" s="241"/>
      <c r="J302" s="241"/>
      <c r="K302" s="241"/>
      <c r="L302" s="241"/>
      <c r="M302" s="241"/>
      <c r="N302" s="241"/>
      <c r="O302" s="241"/>
      <c r="P302" s="241"/>
      <c r="Q302" s="241"/>
      <c r="R302" s="241"/>
      <c r="S302" s="241"/>
      <c r="T302" s="241"/>
      <c r="U302" s="241" t="s">
        <v>421</v>
      </c>
      <c r="V302" s="241"/>
      <c r="W302" s="241"/>
      <c r="X302" s="241"/>
      <c r="Y302" s="241"/>
      <c r="Z302" s="241"/>
      <c r="AA302" s="241"/>
      <c r="AB302" s="241"/>
      <c r="AC302" s="241" t="s">
        <v>325</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row>
    <row r="303" spans="1:59" s="240" customFormat="1" ht="15" customHeight="1">
      <c r="A303" s="241"/>
      <c r="B303" s="241"/>
      <c r="C303" s="241"/>
      <c r="D303" s="241"/>
      <c r="E303" s="241"/>
      <c r="F303" s="241"/>
      <c r="G303" s="241"/>
      <c r="H303" s="241"/>
      <c r="I303" s="241"/>
      <c r="J303" s="241"/>
      <c r="K303" s="241"/>
      <c r="L303" s="241"/>
      <c r="M303" s="241"/>
      <c r="N303" s="241"/>
      <c r="O303" s="241"/>
      <c r="P303" s="241"/>
      <c r="Q303" s="241"/>
      <c r="R303" s="241"/>
      <c r="S303" s="241"/>
      <c r="T303" s="241"/>
      <c r="U303" s="241" t="s">
        <v>422</v>
      </c>
      <c r="V303" s="241"/>
      <c r="W303" s="241"/>
      <c r="X303" s="241"/>
      <c r="Y303" s="241"/>
      <c r="Z303" s="241"/>
      <c r="AA303" s="241"/>
      <c r="AB303" s="241"/>
      <c r="AC303" s="241" t="s">
        <v>322</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row>
    <row r="304" spans="1:59" s="240" customFormat="1" ht="15" customHeight="1">
      <c r="A304" s="241"/>
      <c r="B304" s="241"/>
      <c r="C304" s="241"/>
      <c r="D304" s="241"/>
      <c r="E304" s="241"/>
      <c r="F304" s="241"/>
      <c r="G304" s="241"/>
      <c r="H304" s="241"/>
      <c r="I304" s="241"/>
      <c r="J304" s="241"/>
      <c r="K304" s="241"/>
      <c r="L304" s="241"/>
      <c r="M304" s="241"/>
      <c r="N304" s="241"/>
      <c r="O304" s="241"/>
      <c r="P304" s="241"/>
      <c r="Q304" s="241"/>
      <c r="R304" s="241"/>
      <c r="S304" s="241"/>
      <c r="T304" s="241"/>
      <c r="U304" s="241" t="s">
        <v>423</v>
      </c>
      <c r="V304" s="241"/>
      <c r="W304" s="241"/>
      <c r="X304" s="241"/>
      <c r="Y304" s="241"/>
      <c r="Z304" s="241"/>
      <c r="AA304" s="241"/>
      <c r="AB304" s="241"/>
      <c r="AC304" s="241" t="s">
        <v>309</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row>
    <row r="305" spans="1:59" s="240" customFormat="1" ht="15" customHeight="1">
      <c r="A305" s="241"/>
      <c r="B305" s="241"/>
      <c r="C305" s="241"/>
      <c r="D305" s="241"/>
      <c r="E305" s="241"/>
      <c r="F305" s="241"/>
      <c r="G305" s="241"/>
      <c r="H305" s="241"/>
      <c r="I305" s="241"/>
      <c r="J305" s="241"/>
      <c r="K305" s="241"/>
      <c r="L305" s="241"/>
      <c r="M305" s="241"/>
      <c r="N305" s="241"/>
      <c r="O305" s="241"/>
      <c r="P305" s="241"/>
      <c r="Q305" s="241"/>
      <c r="R305" s="241"/>
      <c r="S305" s="241"/>
      <c r="T305" s="241"/>
      <c r="U305" s="241" t="s">
        <v>424</v>
      </c>
      <c r="V305" s="241"/>
      <c r="W305" s="241"/>
      <c r="X305" s="241"/>
      <c r="Y305" s="241"/>
      <c r="Z305" s="241"/>
      <c r="AA305" s="241"/>
      <c r="AB305" s="241"/>
      <c r="AC305" s="241" t="s">
        <v>350</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row>
    <row r="306" spans="1:59" s="240" customFormat="1" ht="15" customHeight="1">
      <c r="A306" s="241"/>
      <c r="B306" s="241"/>
      <c r="C306" s="241"/>
      <c r="D306" s="241"/>
      <c r="E306" s="241"/>
      <c r="F306" s="241"/>
      <c r="G306" s="241"/>
      <c r="H306" s="241"/>
      <c r="I306" s="241"/>
      <c r="J306" s="241"/>
      <c r="K306" s="241"/>
      <c r="L306" s="241"/>
      <c r="M306" s="241"/>
      <c r="N306" s="241"/>
      <c r="O306" s="241"/>
      <c r="P306" s="241"/>
      <c r="Q306" s="241"/>
      <c r="R306" s="241"/>
      <c r="S306" s="241"/>
      <c r="T306" s="241"/>
      <c r="U306" s="241" t="s">
        <v>425</v>
      </c>
      <c r="V306" s="241"/>
      <c r="W306" s="241"/>
      <c r="X306" s="241"/>
      <c r="Y306" s="241"/>
      <c r="Z306" s="241"/>
      <c r="AA306" s="241"/>
      <c r="AB306" s="241"/>
      <c r="AC306" s="241" t="s">
        <v>350</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row>
    <row r="307" spans="1:59" s="240" customFormat="1" ht="15" customHeight="1">
      <c r="A307" s="241"/>
      <c r="B307" s="241"/>
      <c r="C307" s="241"/>
      <c r="D307" s="241"/>
      <c r="E307" s="241"/>
      <c r="F307" s="241"/>
      <c r="G307" s="241"/>
      <c r="H307" s="241"/>
      <c r="I307" s="241"/>
      <c r="J307" s="241"/>
      <c r="K307" s="241"/>
      <c r="L307" s="241"/>
      <c r="M307" s="241"/>
      <c r="N307" s="241"/>
      <c r="O307" s="241"/>
      <c r="P307" s="241"/>
      <c r="Q307" s="241"/>
      <c r="R307" s="241"/>
      <c r="S307" s="241"/>
      <c r="T307" s="241"/>
      <c r="U307" s="241" t="s">
        <v>426</v>
      </c>
      <c r="V307" s="241"/>
      <c r="W307" s="241"/>
      <c r="X307" s="241"/>
      <c r="Y307" s="241"/>
      <c r="Z307" s="241"/>
      <c r="AA307" s="241"/>
      <c r="AB307" s="241"/>
      <c r="AC307" s="241" t="s">
        <v>313</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row>
    <row r="308" spans="1:59" s="240" customFormat="1" ht="15" customHeight="1">
      <c r="A308" s="241"/>
      <c r="B308" s="241"/>
      <c r="C308" s="241"/>
      <c r="D308" s="241"/>
      <c r="E308" s="241"/>
      <c r="F308" s="241"/>
      <c r="G308" s="241"/>
      <c r="H308" s="241"/>
      <c r="I308" s="241"/>
      <c r="J308" s="241"/>
      <c r="K308" s="241"/>
      <c r="L308" s="241"/>
      <c r="M308" s="241"/>
      <c r="N308" s="241"/>
      <c r="O308" s="241"/>
      <c r="P308" s="241"/>
      <c r="Q308" s="241"/>
      <c r="R308" s="241"/>
      <c r="S308" s="241"/>
      <c r="T308" s="241"/>
      <c r="U308" s="241" t="s">
        <v>427</v>
      </c>
      <c r="V308" s="241"/>
      <c r="W308" s="241"/>
      <c r="X308" s="241"/>
      <c r="Y308" s="241"/>
      <c r="Z308" s="241"/>
      <c r="AA308" s="241"/>
      <c r="AB308" s="241"/>
      <c r="AC308" s="241" t="s">
        <v>313</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row>
    <row r="309" spans="1:59" s="240" customFormat="1" ht="15" customHeight="1">
      <c r="A309" s="241"/>
      <c r="B309" s="241"/>
      <c r="C309" s="241"/>
      <c r="D309" s="241"/>
      <c r="E309" s="241"/>
      <c r="F309" s="241"/>
      <c r="G309" s="241"/>
      <c r="H309" s="241"/>
      <c r="I309" s="241"/>
      <c r="J309" s="241"/>
      <c r="K309" s="241"/>
      <c r="L309" s="241"/>
      <c r="M309" s="241"/>
      <c r="N309" s="241"/>
      <c r="O309" s="241"/>
      <c r="P309" s="241"/>
      <c r="Q309" s="241"/>
      <c r="R309" s="241"/>
      <c r="S309" s="241"/>
      <c r="T309" s="241"/>
      <c r="U309" s="241" t="s">
        <v>428</v>
      </c>
      <c r="V309" s="241"/>
      <c r="W309" s="241"/>
      <c r="X309" s="241"/>
      <c r="Y309" s="241"/>
      <c r="Z309" s="241"/>
      <c r="AA309" s="241"/>
      <c r="AB309" s="241"/>
      <c r="AC309" s="241" t="s">
        <v>325</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row>
    <row r="310" spans="1:59" s="240" customFormat="1" ht="15" customHeight="1">
      <c r="A310" s="241"/>
      <c r="B310" s="241"/>
      <c r="C310" s="241"/>
      <c r="D310" s="241"/>
      <c r="E310" s="241"/>
      <c r="F310" s="241"/>
      <c r="G310" s="241"/>
      <c r="H310" s="241"/>
      <c r="I310" s="241"/>
      <c r="J310" s="241"/>
      <c r="K310" s="241"/>
      <c r="L310" s="241"/>
      <c r="M310" s="241"/>
      <c r="N310" s="241"/>
      <c r="O310" s="241"/>
      <c r="P310" s="241"/>
      <c r="Q310" s="241"/>
      <c r="R310" s="241"/>
      <c r="S310" s="241"/>
      <c r="T310" s="241"/>
      <c r="U310" s="241" t="s">
        <v>429</v>
      </c>
      <c r="V310" s="241"/>
      <c r="W310" s="241"/>
      <c r="X310" s="241"/>
      <c r="Y310" s="241"/>
      <c r="Z310" s="241"/>
      <c r="AA310" s="241"/>
      <c r="AB310" s="241"/>
      <c r="AC310" s="241" t="s">
        <v>311</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row>
    <row r="311" spans="1:59" s="240" customFormat="1" ht="15" customHeight="1">
      <c r="A311" s="241"/>
      <c r="B311" s="241"/>
      <c r="C311" s="241"/>
      <c r="D311" s="241"/>
      <c r="E311" s="241"/>
      <c r="F311" s="241"/>
      <c r="G311" s="241"/>
      <c r="H311" s="241"/>
      <c r="I311" s="241"/>
      <c r="J311" s="241"/>
      <c r="K311" s="241"/>
      <c r="L311" s="241"/>
      <c r="M311" s="241"/>
      <c r="N311" s="241"/>
      <c r="O311" s="241"/>
      <c r="P311" s="241"/>
      <c r="Q311" s="241"/>
      <c r="R311" s="241"/>
      <c r="S311" s="241"/>
      <c r="T311" s="241"/>
      <c r="U311" s="241" t="s">
        <v>430</v>
      </c>
      <c r="V311" s="241"/>
      <c r="W311" s="241"/>
      <c r="X311" s="241"/>
      <c r="Y311" s="241"/>
      <c r="Z311" s="241"/>
      <c r="AA311" s="241"/>
      <c r="AB311" s="241"/>
      <c r="AC311" s="241" t="s">
        <v>325</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row>
    <row r="312" spans="1:59" s="240" customFormat="1" ht="15" customHeight="1">
      <c r="A312" s="241"/>
      <c r="B312" s="241"/>
      <c r="C312" s="241"/>
      <c r="D312" s="241"/>
      <c r="E312" s="241"/>
      <c r="F312" s="241"/>
      <c r="G312" s="241"/>
      <c r="H312" s="241"/>
      <c r="I312" s="241"/>
      <c r="J312" s="241"/>
      <c r="K312" s="241"/>
      <c r="L312" s="241"/>
      <c r="M312" s="241"/>
      <c r="N312" s="241"/>
      <c r="O312" s="241"/>
      <c r="P312" s="241"/>
      <c r="Q312" s="241"/>
      <c r="R312" s="241"/>
      <c r="S312" s="241"/>
      <c r="T312" s="241"/>
      <c r="U312" s="241" t="s">
        <v>431</v>
      </c>
      <c r="V312" s="241"/>
      <c r="W312" s="241"/>
      <c r="X312" s="241"/>
      <c r="Y312" s="241"/>
      <c r="Z312" s="241"/>
      <c r="AA312" s="241"/>
      <c r="AB312" s="241"/>
      <c r="AC312" s="241" t="s">
        <v>325</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row>
    <row r="313" spans="1:59" s="240" customFormat="1" ht="15" customHeight="1">
      <c r="A313" s="241"/>
      <c r="B313" s="241"/>
      <c r="C313" s="241"/>
      <c r="D313" s="241"/>
      <c r="E313" s="241"/>
      <c r="F313" s="241"/>
      <c r="G313" s="241"/>
      <c r="H313" s="241"/>
      <c r="I313" s="241"/>
      <c r="J313" s="241"/>
      <c r="K313" s="241"/>
      <c r="L313" s="241"/>
      <c r="M313" s="241"/>
      <c r="N313" s="241"/>
      <c r="O313" s="241"/>
      <c r="P313" s="241"/>
      <c r="Q313" s="241"/>
      <c r="R313" s="241"/>
      <c r="S313" s="241"/>
      <c r="T313" s="241"/>
      <c r="U313" s="241" t="s">
        <v>432</v>
      </c>
      <c r="V313" s="241"/>
      <c r="W313" s="241"/>
      <c r="X313" s="241"/>
      <c r="Y313" s="241"/>
      <c r="Z313" s="241"/>
      <c r="AA313" s="241"/>
      <c r="AB313" s="241"/>
      <c r="AC313" s="241" t="s">
        <v>325</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row>
    <row r="314" spans="1:59" s="240" customFormat="1" ht="15" customHeight="1">
      <c r="A314" s="241"/>
      <c r="B314" s="241"/>
      <c r="C314" s="241"/>
      <c r="D314" s="241"/>
      <c r="E314" s="241"/>
      <c r="F314" s="241"/>
      <c r="G314" s="241"/>
      <c r="H314" s="241"/>
      <c r="I314" s="241"/>
      <c r="J314" s="241"/>
      <c r="K314" s="241"/>
      <c r="L314" s="241"/>
      <c r="M314" s="241"/>
      <c r="N314" s="241"/>
      <c r="O314" s="241"/>
      <c r="P314" s="241"/>
      <c r="Q314" s="241"/>
      <c r="R314" s="241"/>
      <c r="S314" s="241"/>
      <c r="T314" s="241"/>
      <c r="U314" s="241" t="s">
        <v>433</v>
      </c>
      <c r="V314" s="241"/>
      <c r="W314" s="241"/>
      <c r="X314" s="241"/>
      <c r="Y314" s="241"/>
      <c r="Z314" s="241"/>
      <c r="AA314" s="241"/>
      <c r="AB314" s="241"/>
      <c r="AC314" s="241" t="s">
        <v>316</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row>
    <row r="315" spans="1:59" s="240" customFormat="1" ht="15" customHeight="1">
      <c r="A315" s="241"/>
      <c r="B315" s="241"/>
      <c r="C315" s="241"/>
      <c r="D315" s="241"/>
      <c r="E315" s="241"/>
      <c r="F315" s="241"/>
      <c r="G315" s="241"/>
      <c r="H315" s="241"/>
      <c r="I315" s="241"/>
      <c r="J315" s="241"/>
      <c r="K315" s="241"/>
      <c r="L315" s="241"/>
      <c r="M315" s="241"/>
      <c r="N315" s="241"/>
      <c r="O315" s="241"/>
      <c r="P315" s="241"/>
      <c r="Q315" s="241"/>
      <c r="R315" s="241"/>
      <c r="S315" s="241"/>
      <c r="T315" s="241"/>
      <c r="U315" s="241" t="s">
        <v>434</v>
      </c>
      <c r="V315" s="241"/>
      <c r="W315" s="241"/>
      <c r="X315" s="241"/>
      <c r="Y315" s="241"/>
      <c r="Z315" s="241"/>
      <c r="AA315" s="241"/>
      <c r="AB315" s="241"/>
      <c r="AC315" s="241" t="s">
        <v>325</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row>
    <row r="316" spans="1:59" s="240" customFormat="1" ht="15" customHeight="1">
      <c r="A316" s="241"/>
      <c r="B316" s="241"/>
      <c r="C316" s="241"/>
      <c r="D316" s="241"/>
      <c r="E316" s="241"/>
      <c r="F316" s="241"/>
      <c r="G316" s="241"/>
      <c r="H316" s="241"/>
      <c r="I316" s="241"/>
      <c r="J316" s="241"/>
      <c r="K316" s="241"/>
      <c r="L316" s="241"/>
      <c r="M316" s="241"/>
      <c r="N316" s="241"/>
      <c r="O316" s="241"/>
      <c r="P316" s="241"/>
      <c r="Q316" s="241"/>
      <c r="R316" s="241"/>
      <c r="S316" s="241"/>
      <c r="T316" s="241"/>
      <c r="U316" s="241" t="s">
        <v>435</v>
      </c>
      <c r="V316" s="241"/>
      <c r="W316" s="241"/>
      <c r="X316" s="241"/>
      <c r="Y316" s="241"/>
      <c r="Z316" s="241"/>
      <c r="AA316" s="241"/>
      <c r="AB316" s="241"/>
      <c r="AC316" s="241" t="s">
        <v>325</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row>
    <row r="317" spans="1:59" s="240" customFormat="1" ht="15" customHeight="1">
      <c r="A317" s="241"/>
      <c r="B317" s="241"/>
      <c r="C317" s="241"/>
      <c r="D317" s="241"/>
      <c r="E317" s="241"/>
      <c r="F317" s="241"/>
      <c r="G317" s="241"/>
      <c r="H317" s="241"/>
      <c r="I317" s="241"/>
      <c r="J317" s="241"/>
      <c r="K317" s="241"/>
      <c r="L317" s="241"/>
      <c r="M317" s="241"/>
      <c r="N317" s="241"/>
      <c r="O317" s="241"/>
      <c r="P317" s="241"/>
      <c r="Q317" s="241"/>
      <c r="R317" s="241"/>
      <c r="S317" s="241"/>
      <c r="T317" s="241"/>
      <c r="U317" s="241" t="s">
        <v>436</v>
      </c>
      <c r="V317" s="241"/>
      <c r="W317" s="241"/>
      <c r="X317" s="241"/>
      <c r="Y317" s="241"/>
      <c r="Z317" s="241"/>
      <c r="AA317" s="241"/>
      <c r="AB317" s="241"/>
      <c r="AC317" s="241" t="s">
        <v>309</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row>
    <row r="318" spans="1:59" s="240" customFormat="1" ht="15" customHeight="1">
      <c r="A318" s="241"/>
      <c r="B318" s="241"/>
      <c r="C318" s="241"/>
      <c r="D318" s="241"/>
      <c r="E318" s="241"/>
      <c r="F318" s="241"/>
      <c r="G318" s="241"/>
      <c r="H318" s="241"/>
      <c r="I318" s="241"/>
      <c r="J318" s="241"/>
      <c r="K318" s="241"/>
      <c r="L318" s="241"/>
      <c r="M318" s="241"/>
      <c r="N318" s="241"/>
      <c r="O318" s="241"/>
      <c r="P318" s="241"/>
      <c r="Q318" s="241"/>
      <c r="R318" s="241"/>
      <c r="S318" s="241"/>
      <c r="T318" s="241"/>
      <c r="U318" s="241" t="s">
        <v>437</v>
      </c>
      <c r="V318" s="241"/>
      <c r="W318" s="241"/>
      <c r="X318" s="241"/>
      <c r="Y318" s="241"/>
      <c r="Z318" s="241"/>
      <c r="AA318" s="241"/>
      <c r="AB318" s="241"/>
      <c r="AC318" s="241" t="s">
        <v>386</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row>
    <row r="319" spans="1:59" s="240" customFormat="1" ht="15" customHeight="1">
      <c r="A319" s="241"/>
      <c r="B319" s="241"/>
      <c r="C319" s="241"/>
      <c r="D319" s="241"/>
      <c r="E319" s="241"/>
      <c r="F319" s="241"/>
      <c r="G319" s="241"/>
      <c r="H319" s="241"/>
      <c r="I319" s="241"/>
      <c r="J319" s="241"/>
      <c r="K319" s="241"/>
      <c r="L319" s="241"/>
      <c r="M319" s="241"/>
      <c r="N319" s="241"/>
      <c r="O319" s="241"/>
      <c r="P319" s="241"/>
      <c r="Q319" s="241"/>
      <c r="R319" s="241"/>
      <c r="S319" s="241"/>
      <c r="T319" s="241"/>
      <c r="U319" s="241" t="s">
        <v>438</v>
      </c>
      <c r="V319" s="241"/>
      <c r="W319" s="241"/>
      <c r="X319" s="241"/>
      <c r="Y319" s="241"/>
      <c r="Z319" s="241"/>
      <c r="AA319" s="241"/>
      <c r="AB319" s="241"/>
      <c r="AC319" s="241" t="s">
        <v>325</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row>
    <row r="320" spans="1:59" s="240" customFormat="1" ht="15" customHeight="1">
      <c r="A320" s="241"/>
      <c r="B320" s="241"/>
      <c r="C320" s="241"/>
      <c r="D320" s="241"/>
      <c r="E320" s="241"/>
      <c r="F320" s="241"/>
      <c r="G320" s="241"/>
      <c r="H320" s="241"/>
      <c r="I320" s="241"/>
      <c r="J320" s="241"/>
      <c r="K320" s="241"/>
      <c r="L320" s="241"/>
      <c r="M320" s="241"/>
      <c r="N320" s="241"/>
      <c r="O320" s="241"/>
      <c r="P320" s="241"/>
      <c r="Q320" s="241"/>
      <c r="R320" s="241"/>
      <c r="S320" s="241"/>
      <c r="T320" s="241"/>
      <c r="U320" s="241" t="s">
        <v>439</v>
      </c>
      <c r="V320" s="241"/>
      <c r="W320" s="241"/>
      <c r="X320" s="241"/>
      <c r="Y320" s="241"/>
      <c r="Z320" s="241"/>
      <c r="AA320" s="241"/>
      <c r="AB320" s="241"/>
      <c r="AC320" s="241" t="s">
        <v>325</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row>
    <row r="321" spans="1:59" s="240" customFormat="1" ht="15" customHeight="1">
      <c r="A321" s="241"/>
      <c r="B321" s="241"/>
      <c r="C321" s="241"/>
      <c r="D321" s="241"/>
      <c r="E321" s="241"/>
      <c r="F321" s="241"/>
      <c r="G321" s="241"/>
      <c r="H321" s="241"/>
      <c r="I321" s="241"/>
      <c r="J321" s="241"/>
      <c r="K321" s="241"/>
      <c r="L321" s="241"/>
      <c r="M321" s="241"/>
      <c r="N321" s="241"/>
      <c r="O321" s="241"/>
      <c r="P321" s="241"/>
      <c r="Q321" s="241"/>
      <c r="R321" s="241"/>
      <c r="S321" s="241"/>
      <c r="T321" s="241"/>
      <c r="U321" s="241" t="s">
        <v>440</v>
      </c>
      <c r="V321" s="241"/>
      <c r="W321" s="241"/>
      <c r="X321" s="241"/>
      <c r="Y321" s="241"/>
      <c r="Z321" s="241"/>
      <c r="AA321" s="241"/>
      <c r="AB321" s="241"/>
      <c r="AC321" s="241" t="s">
        <v>309</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row>
    <row r="322" spans="1:59" s="240" customFormat="1" ht="15" customHeight="1">
      <c r="A322" s="241"/>
      <c r="B322" s="241"/>
      <c r="C322" s="241"/>
      <c r="D322" s="241"/>
      <c r="E322" s="241"/>
      <c r="F322" s="241"/>
      <c r="G322" s="241"/>
      <c r="H322" s="241"/>
      <c r="I322" s="241"/>
      <c r="J322" s="241"/>
      <c r="K322" s="241"/>
      <c r="L322" s="241"/>
      <c r="M322" s="241"/>
      <c r="N322" s="241"/>
      <c r="O322" s="241"/>
      <c r="P322" s="241"/>
      <c r="Q322" s="241"/>
      <c r="R322" s="241"/>
      <c r="S322" s="241"/>
      <c r="T322" s="241"/>
      <c r="U322" s="241" t="s">
        <v>441</v>
      </c>
      <c r="V322" s="241"/>
      <c r="W322" s="241"/>
      <c r="X322" s="241"/>
      <c r="Y322" s="241"/>
      <c r="Z322" s="241"/>
      <c r="AA322" s="241"/>
      <c r="AB322" s="241"/>
      <c r="AC322" s="241" t="s">
        <v>309</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row>
    <row r="323" spans="1:59" s="240" customFormat="1" ht="15" customHeight="1">
      <c r="A323" s="241"/>
      <c r="B323" s="241"/>
      <c r="C323" s="241"/>
      <c r="D323" s="241"/>
      <c r="E323" s="241"/>
      <c r="F323" s="241"/>
      <c r="G323" s="241"/>
      <c r="H323" s="241"/>
      <c r="I323" s="241"/>
      <c r="J323" s="241"/>
      <c r="K323" s="241"/>
      <c r="L323" s="241"/>
      <c r="M323" s="241"/>
      <c r="N323" s="241"/>
      <c r="O323" s="241"/>
      <c r="P323" s="241"/>
      <c r="Q323" s="241"/>
      <c r="R323" s="241"/>
      <c r="S323" s="241"/>
      <c r="T323" s="241"/>
      <c r="U323" s="241" t="s">
        <v>442</v>
      </c>
      <c r="V323" s="241"/>
      <c r="W323" s="241"/>
      <c r="X323" s="241"/>
      <c r="Y323" s="241"/>
      <c r="Z323" s="241"/>
      <c r="AA323" s="241"/>
      <c r="AB323" s="241"/>
      <c r="AC323" s="241" t="s">
        <v>325</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row>
    <row r="324" spans="1:59" s="240" customFormat="1" ht="15" customHeight="1">
      <c r="A324" s="241"/>
      <c r="B324" s="241"/>
      <c r="C324" s="241"/>
      <c r="D324" s="241"/>
      <c r="E324" s="241"/>
      <c r="F324" s="241"/>
      <c r="G324" s="241"/>
      <c r="H324" s="241"/>
      <c r="I324" s="241"/>
      <c r="J324" s="241"/>
      <c r="K324" s="241"/>
      <c r="L324" s="241"/>
      <c r="M324" s="241"/>
      <c r="N324" s="241"/>
      <c r="O324" s="241"/>
      <c r="P324" s="241"/>
      <c r="Q324" s="241"/>
      <c r="R324" s="241"/>
      <c r="S324" s="241"/>
      <c r="T324" s="241"/>
      <c r="U324" s="241" t="s">
        <v>443</v>
      </c>
      <c r="V324" s="241"/>
      <c r="W324" s="241"/>
      <c r="X324" s="241"/>
      <c r="Y324" s="241"/>
      <c r="Z324" s="241"/>
      <c r="AA324" s="241"/>
      <c r="AB324" s="241"/>
      <c r="AC324" s="241" t="s">
        <v>325</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row>
    <row r="325" spans="1:59" s="240" customFormat="1" ht="15" customHeight="1">
      <c r="A325" s="241"/>
      <c r="B325" s="241"/>
      <c r="C325" s="241"/>
      <c r="D325" s="241"/>
      <c r="E325" s="241"/>
      <c r="F325" s="241"/>
      <c r="G325" s="241"/>
      <c r="H325" s="241"/>
      <c r="I325" s="241"/>
      <c r="J325" s="241"/>
      <c r="K325" s="241"/>
      <c r="L325" s="241"/>
      <c r="M325" s="241"/>
      <c r="N325" s="241"/>
      <c r="O325" s="241"/>
      <c r="P325" s="241"/>
      <c r="Q325" s="241"/>
      <c r="R325" s="241"/>
      <c r="S325" s="241"/>
      <c r="T325" s="241"/>
      <c r="U325" s="241" t="s">
        <v>444</v>
      </c>
      <c r="V325" s="241"/>
      <c r="W325" s="241"/>
      <c r="X325" s="241"/>
      <c r="Y325" s="241"/>
      <c r="Z325" s="241"/>
      <c r="AA325" s="241"/>
      <c r="AB325" s="241"/>
      <c r="AC325" s="241" t="s">
        <v>313</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row>
    <row r="326" spans="1:59" s="240" customFormat="1" ht="15" customHeight="1">
      <c r="A326" s="241"/>
      <c r="B326" s="241"/>
      <c r="C326" s="241"/>
      <c r="D326" s="241"/>
      <c r="E326" s="241"/>
      <c r="F326" s="241"/>
      <c r="G326" s="241"/>
      <c r="H326" s="241"/>
      <c r="I326" s="241"/>
      <c r="J326" s="241"/>
      <c r="K326" s="241"/>
      <c r="L326" s="241"/>
      <c r="M326" s="241"/>
      <c r="N326" s="241"/>
      <c r="O326" s="241"/>
      <c r="P326" s="241"/>
      <c r="Q326" s="241"/>
      <c r="R326" s="241"/>
      <c r="S326" s="241"/>
      <c r="T326" s="241"/>
      <c r="U326" s="241" t="s">
        <v>445</v>
      </c>
      <c r="V326" s="241"/>
      <c r="W326" s="241"/>
      <c r="X326" s="241"/>
      <c r="Y326" s="241"/>
      <c r="Z326" s="241"/>
      <c r="AA326" s="241"/>
      <c r="AB326" s="241"/>
      <c r="AC326" s="241" t="s">
        <v>309</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row>
    <row r="327" spans="1:59" s="240" customFormat="1" ht="15" customHeight="1">
      <c r="A327" s="241"/>
      <c r="B327" s="241"/>
      <c r="C327" s="241"/>
      <c r="D327" s="241"/>
      <c r="E327" s="241"/>
      <c r="F327" s="241"/>
      <c r="G327" s="241"/>
      <c r="H327" s="241"/>
      <c r="I327" s="241"/>
      <c r="J327" s="241"/>
      <c r="K327" s="241"/>
      <c r="L327" s="241"/>
      <c r="M327" s="241"/>
      <c r="N327" s="241"/>
      <c r="O327" s="241"/>
      <c r="P327" s="241"/>
      <c r="Q327" s="241"/>
      <c r="R327" s="241"/>
      <c r="S327" s="241"/>
      <c r="T327" s="241"/>
      <c r="U327" s="241" t="s">
        <v>446</v>
      </c>
      <c r="V327" s="241"/>
      <c r="W327" s="241"/>
      <c r="X327" s="241"/>
      <c r="Y327" s="241"/>
      <c r="Z327" s="241"/>
      <c r="AA327" s="241"/>
      <c r="AB327" s="241"/>
      <c r="AC327" s="241" t="s">
        <v>325</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row>
    <row r="328" spans="1:59" s="240" customFormat="1" ht="15" customHeight="1">
      <c r="A328" s="241"/>
      <c r="B328" s="241"/>
      <c r="C328" s="241"/>
      <c r="D328" s="241"/>
      <c r="E328" s="241"/>
      <c r="F328" s="241"/>
      <c r="G328" s="241"/>
      <c r="H328" s="241"/>
      <c r="I328" s="241"/>
      <c r="J328" s="241"/>
      <c r="K328" s="241"/>
      <c r="L328" s="241"/>
      <c r="M328" s="241"/>
      <c r="N328" s="241"/>
      <c r="O328" s="241"/>
      <c r="P328" s="241"/>
      <c r="Q328" s="241"/>
      <c r="R328" s="241"/>
      <c r="S328" s="241"/>
      <c r="T328" s="241"/>
      <c r="U328" s="241" t="s">
        <v>447</v>
      </c>
      <c r="V328" s="241"/>
      <c r="W328" s="241"/>
      <c r="X328" s="241"/>
      <c r="Y328" s="241"/>
      <c r="Z328" s="241"/>
      <c r="AA328" s="241"/>
      <c r="AB328" s="241"/>
      <c r="AC328" s="241" t="s">
        <v>316</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row>
    <row r="329" spans="1:59" s="240" customFormat="1" ht="15" customHeight="1">
      <c r="A329" s="241"/>
      <c r="B329" s="241"/>
      <c r="C329" s="241"/>
      <c r="D329" s="241"/>
      <c r="E329" s="241"/>
      <c r="F329" s="241"/>
      <c r="G329" s="241"/>
      <c r="H329" s="241"/>
      <c r="I329" s="241"/>
      <c r="J329" s="241"/>
      <c r="K329" s="241"/>
      <c r="L329" s="241"/>
      <c r="M329" s="241"/>
      <c r="N329" s="241"/>
      <c r="O329" s="241"/>
      <c r="P329" s="241"/>
      <c r="Q329" s="241"/>
      <c r="R329" s="241"/>
      <c r="S329" s="241"/>
      <c r="T329" s="241"/>
      <c r="U329" s="241" t="s">
        <v>448</v>
      </c>
      <c r="V329" s="241"/>
      <c r="W329" s="241"/>
      <c r="X329" s="241"/>
      <c r="Y329" s="241"/>
      <c r="Z329" s="241"/>
      <c r="AA329" s="241"/>
      <c r="AB329" s="241"/>
      <c r="AC329" s="241" t="s">
        <v>313</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row>
    <row r="330" spans="1:59" s="240" customFormat="1" ht="15" customHeight="1">
      <c r="A330" s="241"/>
      <c r="B330" s="241"/>
      <c r="C330" s="241"/>
      <c r="D330" s="241"/>
      <c r="E330" s="241"/>
      <c r="F330" s="241"/>
      <c r="G330" s="241"/>
      <c r="H330" s="241"/>
      <c r="I330" s="241"/>
      <c r="J330" s="241"/>
      <c r="K330" s="241"/>
      <c r="L330" s="241"/>
      <c r="M330" s="241"/>
      <c r="N330" s="241"/>
      <c r="O330" s="241"/>
      <c r="P330" s="241"/>
      <c r="Q330" s="241"/>
      <c r="R330" s="241"/>
      <c r="S330" s="241"/>
      <c r="T330" s="241"/>
      <c r="U330" s="241" t="s">
        <v>449</v>
      </c>
      <c r="V330" s="241"/>
      <c r="W330" s="241"/>
      <c r="X330" s="241"/>
      <c r="Y330" s="241"/>
      <c r="Z330" s="241"/>
      <c r="AA330" s="241"/>
      <c r="AB330" s="241"/>
      <c r="AC330" s="241" t="s">
        <v>313</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row>
    <row r="331" spans="1:59" s="240" customFormat="1" ht="15" customHeight="1">
      <c r="A331" s="241"/>
      <c r="B331" s="241"/>
      <c r="C331" s="241"/>
      <c r="D331" s="241"/>
      <c r="E331" s="241"/>
      <c r="F331" s="241"/>
      <c r="G331" s="241"/>
      <c r="H331" s="241"/>
      <c r="I331" s="241"/>
      <c r="J331" s="241"/>
      <c r="K331" s="241"/>
      <c r="L331" s="241"/>
      <c r="M331" s="241"/>
      <c r="N331" s="241"/>
      <c r="O331" s="241"/>
      <c r="P331" s="241"/>
      <c r="Q331" s="241"/>
      <c r="R331" s="241"/>
      <c r="S331" s="241"/>
      <c r="T331" s="241"/>
      <c r="U331" s="241" t="s">
        <v>450</v>
      </c>
      <c r="V331" s="241"/>
      <c r="W331" s="241"/>
      <c r="X331" s="241"/>
      <c r="Y331" s="241"/>
      <c r="Z331" s="241"/>
      <c r="AA331" s="241"/>
      <c r="AB331" s="241"/>
      <c r="AC331" s="241" t="s">
        <v>322</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row>
    <row r="332" spans="1:59" s="240" customFormat="1" ht="15" customHeight="1">
      <c r="A332" s="241"/>
      <c r="B332" s="241"/>
      <c r="C332" s="241"/>
      <c r="D332" s="241"/>
      <c r="E332" s="241"/>
      <c r="F332" s="241"/>
      <c r="G332" s="241"/>
      <c r="H332" s="241"/>
      <c r="I332" s="241"/>
      <c r="J332" s="241"/>
      <c r="K332" s="241"/>
      <c r="L332" s="241"/>
      <c r="M332" s="241"/>
      <c r="N332" s="241"/>
      <c r="O332" s="241"/>
      <c r="P332" s="241"/>
      <c r="Q332" s="241"/>
      <c r="R332" s="241"/>
      <c r="S332" s="241"/>
      <c r="T332" s="241"/>
      <c r="U332" s="241" t="s">
        <v>451</v>
      </c>
      <c r="V332" s="241"/>
      <c r="W332" s="241"/>
      <c r="X332" s="241"/>
      <c r="Y332" s="241"/>
      <c r="Z332" s="241"/>
      <c r="AA332" s="241"/>
      <c r="AB332" s="241"/>
      <c r="AC332" s="241" t="s">
        <v>325</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row>
    <row r="333" spans="1:59" s="240" customFormat="1" ht="15" customHeight="1">
      <c r="A333" s="241"/>
      <c r="B333" s="241"/>
      <c r="C333" s="241"/>
      <c r="D333" s="241"/>
      <c r="E333" s="241"/>
      <c r="F333" s="241"/>
      <c r="G333" s="241"/>
      <c r="H333" s="241"/>
      <c r="I333" s="241"/>
      <c r="J333" s="241"/>
      <c r="K333" s="241"/>
      <c r="L333" s="241"/>
      <c r="M333" s="241"/>
      <c r="N333" s="241"/>
      <c r="O333" s="241"/>
      <c r="P333" s="241"/>
      <c r="Q333" s="241"/>
      <c r="R333" s="241"/>
      <c r="S333" s="241"/>
      <c r="T333" s="241"/>
      <c r="U333" s="241" t="s">
        <v>275</v>
      </c>
      <c r="V333" s="241"/>
      <c r="W333" s="241"/>
      <c r="X333" s="241"/>
      <c r="Y333" s="241"/>
      <c r="Z333" s="241"/>
      <c r="AA333" s="241"/>
      <c r="AB333" s="241"/>
      <c r="AC333" s="241" t="s">
        <v>350</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row>
    <row r="334" spans="1:59" s="240" customFormat="1" ht="15" customHeight="1">
      <c r="A334" s="241"/>
      <c r="B334" s="241"/>
      <c r="C334" s="241"/>
      <c r="D334" s="241"/>
      <c r="E334" s="241"/>
      <c r="F334" s="241"/>
      <c r="G334" s="241"/>
      <c r="H334" s="241"/>
      <c r="I334" s="241"/>
      <c r="J334" s="241"/>
      <c r="K334" s="241"/>
      <c r="L334" s="241"/>
      <c r="M334" s="241"/>
      <c r="N334" s="241"/>
      <c r="O334" s="241"/>
      <c r="P334" s="241"/>
      <c r="Q334" s="241"/>
      <c r="R334" s="241"/>
      <c r="S334" s="241"/>
      <c r="T334" s="241"/>
      <c r="U334" s="241" t="s">
        <v>452</v>
      </c>
      <c r="V334" s="241"/>
      <c r="W334" s="241"/>
      <c r="X334" s="241"/>
      <c r="Y334" s="241"/>
      <c r="Z334" s="241"/>
      <c r="AA334" s="241"/>
      <c r="AB334" s="241"/>
      <c r="AC334" s="241" t="s">
        <v>309</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row>
    <row r="335" spans="1:59" s="240" customFormat="1" ht="15" customHeight="1">
      <c r="A335" s="241"/>
      <c r="B335" s="241"/>
      <c r="C335" s="241"/>
      <c r="D335" s="241"/>
      <c r="E335" s="241"/>
      <c r="F335" s="241"/>
      <c r="G335" s="241"/>
      <c r="H335" s="241"/>
      <c r="I335" s="241"/>
      <c r="J335" s="241"/>
      <c r="K335" s="241"/>
      <c r="L335" s="241"/>
      <c r="M335" s="241"/>
      <c r="N335" s="241"/>
      <c r="O335" s="241"/>
      <c r="P335" s="241"/>
      <c r="Q335" s="241"/>
      <c r="R335" s="241"/>
      <c r="S335" s="241"/>
      <c r="T335" s="241"/>
      <c r="U335" s="241" t="s">
        <v>453</v>
      </c>
      <c r="V335" s="241"/>
      <c r="W335" s="241"/>
      <c r="X335" s="241"/>
      <c r="Y335" s="241"/>
      <c r="Z335" s="241"/>
      <c r="AA335" s="241"/>
      <c r="AB335" s="241"/>
      <c r="AC335" s="241" t="s">
        <v>316</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row>
    <row r="336" spans="1:59" s="240" customFormat="1" ht="15" customHeight="1">
      <c r="A336" s="241"/>
      <c r="B336" s="241"/>
      <c r="C336" s="241"/>
      <c r="D336" s="241"/>
      <c r="E336" s="241"/>
      <c r="F336" s="241"/>
      <c r="G336" s="241"/>
      <c r="H336" s="241"/>
      <c r="I336" s="241"/>
      <c r="J336" s="241"/>
      <c r="K336" s="241"/>
      <c r="L336" s="241"/>
      <c r="M336" s="241"/>
      <c r="N336" s="241"/>
      <c r="O336" s="241"/>
      <c r="P336" s="241"/>
      <c r="Q336" s="241"/>
      <c r="R336" s="241"/>
      <c r="S336" s="241"/>
      <c r="T336" s="241"/>
      <c r="U336" s="241" t="s">
        <v>454</v>
      </c>
      <c r="V336" s="241"/>
      <c r="W336" s="241"/>
      <c r="X336" s="241"/>
      <c r="Y336" s="241"/>
      <c r="Z336" s="241"/>
      <c r="AA336" s="241"/>
      <c r="AB336" s="241"/>
      <c r="AC336" s="241" t="s">
        <v>386</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row>
    <row r="337" spans="1:59" s="240" customFormat="1" ht="15" customHeight="1">
      <c r="A337" s="241"/>
      <c r="B337" s="241"/>
      <c r="C337" s="241"/>
      <c r="D337" s="241"/>
      <c r="E337" s="241"/>
      <c r="F337" s="241"/>
      <c r="G337" s="241"/>
      <c r="H337" s="241"/>
      <c r="I337" s="241"/>
      <c r="J337" s="241"/>
      <c r="K337" s="241"/>
      <c r="L337" s="241"/>
      <c r="M337" s="241"/>
      <c r="N337" s="241"/>
      <c r="O337" s="241"/>
      <c r="P337" s="241"/>
      <c r="Q337" s="241"/>
      <c r="R337" s="241"/>
      <c r="S337" s="241"/>
      <c r="T337" s="241"/>
      <c r="U337" s="241" t="s">
        <v>455</v>
      </c>
      <c r="V337" s="241"/>
      <c r="W337" s="241"/>
      <c r="X337" s="241"/>
      <c r="Y337" s="241"/>
      <c r="Z337" s="241"/>
      <c r="AA337" s="241"/>
      <c r="AB337" s="241"/>
      <c r="AC337" s="241" t="s">
        <v>311</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row>
    <row r="338" spans="1:59" s="240" customFormat="1" ht="15" customHeight="1">
      <c r="A338" s="241"/>
      <c r="B338" s="241"/>
      <c r="C338" s="241"/>
      <c r="D338" s="241"/>
      <c r="E338" s="241"/>
      <c r="F338" s="241"/>
      <c r="G338" s="241"/>
      <c r="H338" s="241"/>
      <c r="I338" s="241"/>
      <c r="J338" s="241"/>
      <c r="K338" s="241"/>
      <c r="L338" s="241"/>
      <c r="M338" s="241"/>
      <c r="N338" s="241"/>
      <c r="O338" s="241"/>
      <c r="P338" s="241"/>
      <c r="Q338" s="241"/>
      <c r="R338" s="241"/>
      <c r="S338" s="241"/>
      <c r="T338" s="241"/>
      <c r="U338" s="241" t="s">
        <v>456</v>
      </c>
      <c r="V338" s="241"/>
      <c r="W338" s="241"/>
      <c r="X338" s="241"/>
      <c r="Y338" s="241"/>
      <c r="Z338" s="241"/>
      <c r="AA338" s="241"/>
      <c r="AB338" s="241"/>
      <c r="AC338" s="241" t="s">
        <v>313</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row>
    <row r="339" spans="1:59" s="240" customFormat="1" ht="15" customHeight="1">
      <c r="A339" s="241"/>
      <c r="B339" s="241"/>
      <c r="C339" s="241"/>
      <c r="D339" s="241"/>
      <c r="E339" s="241"/>
      <c r="F339" s="241"/>
      <c r="G339" s="241"/>
      <c r="H339" s="241"/>
      <c r="I339" s="241"/>
      <c r="J339" s="241"/>
      <c r="K339" s="241"/>
      <c r="L339" s="241"/>
      <c r="M339" s="241"/>
      <c r="N339" s="241"/>
      <c r="O339" s="241"/>
      <c r="P339" s="241"/>
      <c r="Q339" s="241"/>
      <c r="R339" s="241"/>
      <c r="S339" s="241"/>
      <c r="T339" s="241"/>
      <c r="U339" s="241" t="s">
        <v>457</v>
      </c>
      <c r="V339" s="241"/>
      <c r="W339" s="241"/>
      <c r="X339" s="241"/>
      <c r="Y339" s="241"/>
      <c r="Z339" s="241"/>
      <c r="AA339" s="241"/>
      <c r="AB339" s="241"/>
      <c r="AC339" s="241" t="s">
        <v>316</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row>
    <row r="340" spans="1:59" s="240" customFormat="1" ht="15" customHeight="1">
      <c r="A340" s="241"/>
      <c r="B340" s="241"/>
      <c r="C340" s="241"/>
      <c r="D340" s="241"/>
      <c r="E340" s="241"/>
      <c r="F340" s="241"/>
      <c r="G340" s="241"/>
      <c r="H340" s="241"/>
      <c r="I340" s="241"/>
      <c r="J340" s="241"/>
      <c r="K340" s="241"/>
      <c r="L340" s="241"/>
      <c r="M340" s="241"/>
      <c r="N340" s="241"/>
      <c r="O340" s="241"/>
      <c r="P340" s="241"/>
      <c r="Q340" s="241"/>
      <c r="R340" s="241"/>
      <c r="S340" s="241"/>
      <c r="T340" s="241"/>
      <c r="U340" s="241" t="s">
        <v>458</v>
      </c>
      <c r="V340" s="241"/>
      <c r="W340" s="241"/>
      <c r="X340" s="241"/>
      <c r="Y340" s="241"/>
      <c r="Z340" s="241"/>
      <c r="AA340" s="241"/>
      <c r="AB340" s="241"/>
      <c r="AC340" s="241" t="s">
        <v>350</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row>
    <row r="341" spans="1:59" s="240" customFormat="1" ht="15" customHeight="1">
      <c r="A341" s="241"/>
      <c r="B341" s="241"/>
      <c r="C341" s="241"/>
      <c r="D341" s="241"/>
      <c r="E341" s="241"/>
      <c r="F341" s="241"/>
      <c r="G341" s="241"/>
      <c r="H341" s="241"/>
      <c r="I341" s="241"/>
      <c r="J341" s="241"/>
      <c r="K341" s="241"/>
      <c r="L341" s="241"/>
      <c r="M341" s="241"/>
      <c r="N341" s="241"/>
      <c r="O341" s="241"/>
      <c r="P341" s="241"/>
      <c r="Q341" s="241"/>
      <c r="R341" s="241"/>
      <c r="S341" s="241"/>
      <c r="T341" s="241"/>
      <c r="U341" s="241" t="s">
        <v>459</v>
      </c>
      <c r="V341" s="241"/>
      <c r="W341" s="241"/>
      <c r="X341" s="241"/>
      <c r="Y341" s="241"/>
      <c r="Z341" s="241"/>
      <c r="AA341" s="241"/>
      <c r="AB341" s="241"/>
      <c r="AC341" s="241" t="s">
        <v>313</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row>
    <row r="342" spans="1:59" s="240" customFormat="1" ht="15" customHeight="1">
      <c r="A342" s="241"/>
      <c r="B342" s="241"/>
      <c r="C342" s="241"/>
      <c r="D342" s="241"/>
      <c r="E342" s="241"/>
      <c r="F342" s="241"/>
      <c r="G342" s="241"/>
      <c r="H342" s="241"/>
      <c r="I342" s="241"/>
      <c r="J342" s="241"/>
      <c r="K342" s="241"/>
      <c r="L342" s="241"/>
      <c r="M342" s="241"/>
      <c r="N342" s="241"/>
      <c r="O342" s="241"/>
      <c r="P342" s="241"/>
      <c r="Q342" s="241"/>
      <c r="R342" s="241"/>
      <c r="S342" s="241"/>
      <c r="T342" s="241"/>
      <c r="U342" s="241" t="s">
        <v>460</v>
      </c>
      <c r="V342" s="241"/>
      <c r="W342" s="241"/>
      <c r="X342" s="241"/>
      <c r="Y342" s="241"/>
      <c r="Z342" s="241"/>
      <c r="AA342" s="241"/>
      <c r="AB342" s="241"/>
      <c r="AC342" s="241" t="s">
        <v>313</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row>
    <row r="343" spans="1:59" s="240" customFormat="1" ht="15" customHeight="1">
      <c r="A343" s="241"/>
      <c r="B343" s="241"/>
      <c r="C343" s="241"/>
      <c r="D343" s="241"/>
      <c r="E343" s="241"/>
      <c r="F343" s="241"/>
      <c r="G343" s="241"/>
      <c r="H343" s="241"/>
      <c r="I343" s="241"/>
      <c r="J343" s="241"/>
      <c r="K343" s="241"/>
      <c r="L343" s="241"/>
      <c r="M343" s="241"/>
      <c r="N343" s="241"/>
      <c r="O343" s="241"/>
      <c r="P343" s="241"/>
      <c r="Q343" s="241"/>
      <c r="R343" s="241"/>
      <c r="S343" s="241"/>
      <c r="T343" s="241"/>
      <c r="U343" s="241" t="s">
        <v>461</v>
      </c>
      <c r="V343" s="241"/>
      <c r="W343" s="241"/>
      <c r="X343" s="241"/>
      <c r="Y343" s="241"/>
      <c r="Z343" s="241"/>
      <c r="AA343" s="241"/>
      <c r="AB343" s="241"/>
      <c r="AC343" s="241" t="s">
        <v>316</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row>
    <row r="344" spans="1:59" s="240" customFormat="1" ht="15" customHeight="1">
      <c r="A344" s="241"/>
      <c r="B344" s="241"/>
      <c r="C344" s="241"/>
      <c r="D344" s="241"/>
      <c r="E344" s="241"/>
      <c r="F344" s="241"/>
      <c r="G344" s="241"/>
      <c r="H344" s="241"/>
      <c r="I344" s="241"/>
      <c r="J344" s="241"/>
      <c r="K344" s="241"/>
      <c r="L344" s="241"/>
      <c r="M344" s="241"/>
      <c r="N344" s="241"/>
      <c r="O344" s="241"/>
      <c r="P344" s="241"/>
      <c r="Q344" s="241"/>
      <c r="R344" s="241"/>
      <c r="S344" s="241"/>
      <c r="T344" s="241"/>
      <c r="U344" s="241" t="s">
        <v>462</v>
      </c>
      <c r="V344" s="241"/>
      <c r="W344" s="241"/>
      <c r="X344" s="241"/>
      <c r="Y344" s="241"/>
      <c r="Z344" s="241"/>
      <c r="AA344" s="241"/>
      <c r="AB344" s="241"/>
      <c r="AC344" s="241" t="s">
        <v>322</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row>
    <row r="345" spans="1:59" s="240" customFormat="1" ht="15" customHeight="1">
      <c r="A345" s="241"/>
      <c r="B345" s="241"/>
      <c r="C345" s="241"/>
      <c r="D345" s="241"/>
      <c r="E345" s="241"/>
      <c r="F345" s="241"/>
      <c r="G345" s="241"/>
      <c r="H345" s="241"/>
      <c r="I345" s="241"/>
      <c r="J345" s="241"/>
      <c r="K345" s="241"/>
      <c r="L345" s="241"/>
      <c r="M345" s="241"/>
      <c r="N345" s="241"/>
      <c r="O345" s="241"/>
      <c r="P345" s="241"/>
      <c r="Q345" s="241"/>
      <c r="R345" s="241"/>
      <c r="S345" s="241"/>
      <c r="T345" s="241"/>
      <c r="U345" s="241" t="s">
        <v>463</v>
      </c>
      <c r="V345" s="241"/>
      <c r="W345" s="241"/>
      <c r="X345" s="241"/>
      <c r="Y345" s="241"/>
      <c r="Z345" s="241"/>
      <c r="AA345" s="241"/>
      <c r="AB345" s="241"/>
      <c r="AC345" s="241" t="s">
        <v>325</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row>
    <row r="346" spans="1:59" s="240" customFormat="1" ht="15" customHeight="1">
      <c r="A346" s="241"/>
      <c r="B346" s="241"/>
      <c r="C346" s="241"/>
      <c r="D346" s="241"/>
      <c r="E346" s="241"/>
      <c r="F346" s="241"/>
      <c r="G346" s="241"/>
      <c r="H346" s="241"/>
      <c r="I346" s="241"/>
      <c r="J346" s="241"/>
      <c r="K346" s="241"/>
      <c r="L346" s="241"/>
      <c r="M346" s="241"/>
      <c r="N346" s="241"/>
      <c r="O346" s="241"/>
      <c r="P346" s="241"/>
      <c r="Q346" s="241"/>
      <c r="R346" s="241"/>
      <c r="S346" s="241"/>
      <c r="T346" s="241"/>
      <c r="U346" s="241" t="s">
        <v>464</v>
      </c>
      <c r="V346" s="241"/>
      <c r="W346" s="241"/>
      <c r="X346" s="241"/>
      <c r="Y346" s="241"/>
      <c r="Z346" s="241"/>
      <c r="AA346" s="241"/>
      <c r="AB346" s="241"/>
      <c r="AC346" s="241" t="s">
        <v>316</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row>
    <row r="347" spans="1:59" s="240" customFormat="1" ht="15" customHeight="1">
      <c r="A347" s="241"/>
      <c r="B347" s="241"/>
      <c r="C347" s="241"/>
      <c r="D347" s="241"/>
      <c r="E347" s="241"/>
      <c r="F347" s="241"/>
      <c r="G347" s="241"/>
      <c r="H347" s="241"/>
      <c r="I347" s="241"/>
      <c r="J347" s="241"/>
      <c r="K347" s="241"/>
      <c r="L347" s="241"/>
      <c r="M347" s="241"/>
      <c r="N347" s="241"/>
      <c r="O347" s="241"/>
      <c r="P347" s="241"/>
      <c r="Q347" s="241"/>
      <c r="R347" s="241"/>
      <c r="S347" s="241"/>
      <c r="T347" s="241"/>
      <c r="U347" s="241" t="s">
        <v>465</v>
      </c>
      <c r="V347" s="241"/>
      <c r="W347" s="241"/>
      <c r="X347" s="241"/>
      <c r="Y347" s="241"/>
      <c r="Z347" s="241"/>
      <c r="AA347" s="241"/>
      <c r="AB347" s="241"/>
      <c r="AC347" s="241" t="s">
        <v>316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row>
    <row r="348" spans="1:59" s="240" customFormat="1" ht="15" customHeight="1">
      <c r="A348" s="241"/>
      <c r="B348" s="241"/>
      <c r="C348" s="241"/>
      <c r="D348" s="241"/>
      <c r="E348" s="241"/>
      <c r="F348" s="241"/>
      <c r="G348" s="241"/>
      <c r="H348" s="241"/>
      <c r="I348" s="241"/>
      <c r="J348" s="241"/>
      <c r="K348" s="241"/>
      <c r="L348" s="241"/>
      <c r="M348" s="241"/>
      <c r="N348" s="241"/>
      <c r="O348" s="241"/>
      <c r="P348" s="241"/>
      <c r="Q348" s="241"/>
      <c r="R348" s="241"/>
      <c r="S348" s="241"/>
      <c r="T348" s="241"/>
      <c r="U348" s="241" t="s">
        <v>466</v>
      </c>
      <c r="V348" s="241"/>
      <c r="W348" s="241"/>
      <c r="X348" s="241"/>
      <c r="Y348" s="241"/>
      <c r="Z348" s="241"/>
      <c r="AA348" s="241"/>
      <c r="AB348" s="241"/>
      <c r="AC348" s="241" t="s">
        <v>325</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row>
    <row r="349" spans="1:59" s="240" customFormat="1" ht="15" customHeight="1">
      <c r="A349" s="241"/>
      <c r="B349" s="241"/>
      <c r="C349" s="241"/>
      <c r="D349" s="241"/>
      <c r="E349" s="241"/>
      <c r="F349" s="241"/>
      <c r="G349" s="241"/>
      <c r="H349" s="241"/>
      <c r="I349" s="241"/>
      <c r="J349" s="241"/>
      <c r="K349" s="241"/>
      <c r="L349" s="241"/>
      <c r="M349" s="241"/>
      <c r="N349" s="241"/>
      <c r="O349" s="241"/>
      <c r="P349" s="241"/>
      <c r="Q349" s="241"/>
      <c r="R349" s="241"/>
      <c r="S349" s="241"/>
      <c r="T349" s="241"/>
      <c r="U349" s="241" t="s">
        <v>467</v>
      </c>
      <c r="V349" s="241"/>
      <c r="W349" s="241"/>
      <c r="X349" s="241"/>
      <c r="Y349" s="241"/>
      <c r="Z349" s="241"/>
      <c r="AA349" s="241"/>
      <c r="AB349" s="241"/>
      <c r="AC349" s="241" t="s">
        <v>311</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row>
    <row r="350" spans="1:59" s="240" customFormat="1" ht="15" customHeight="1">
      <c r="A350" s="241"/>
      <c r="B350" s="241"/>
      <c r="C350" s="241"/>
      <c r="D350" s="241"/>
      <c r="E350" s="241"/>
      <c r="F350" s="241"/>
      <c r="G350" s="241"/>
      <c r="H350" s="241"/>
      <c r="I350" s="241"/>
      <c r="J350" s="241"/>
      <c r="K350" s="241"/>
      <c r="L350" s="241"/>
      <c r="M350" s="241"/>
      <c r="N350" s="241"/>
      <c r="O350" s="241"/>
      <c r="P350" s="241"/>
      <c r="Q350" s="241"/>
      <c r="R350" s="241"/>
      <c r="S350" s="241"/>
      <c r="T350" s="241"/>
      <c r="U350" s="241" t="s">
        <v>468</v>
      </c>
      <c r="V350" s="241"/>
      <c r="W350" s="241"/>
      <c r="X350" s="241"/>
      <c r="Y350" s="241"/>
      <c r="Z350" s="241"/>
      <c r="AA350" s="241"/>
      <c r="AB350" s="241"/>
      <c r="AC350" s="241" t="s">
        <v>325</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row>
    <row r="351" spans="1:59" s="240" customFormat="1" ht="15" customHeight="1">
      <c r="A351" s="241"/>
      <c r="B351" s="241"/>
      <c r="C351" s="241"/>
      <c r="D351" s="241"/>
      <c r="E351" s="241"/>
      <c r="F351" s="241"/>
      <c r="G351" s="241"/>
      <c r="H351" s="241"/>
      <c r="I351" s="241"/>
      <c r="J351" s="241"/>
      <c r="K351" s="241"/>
      <c r="L351" s="241"/>
      <c r="M351" s="241"/>
      <c r="N351" s="241"/>
      <c r="O351" s="241"/>
      <c r="P351" s="241"/>
      <c r="Q351" s="241"/>
      <c r="R351" s="241"/>
      <c r="S351" s="241"/>
      <c r="T351" s="241"/>
      <c r="U351" s="241" t="s">
        <v>469</v>
      </c>
      <c r="V351" s="241"/>
      <c r="W351" s="241"/>
      <c r="X351" s="241"/>
      <c r="Y351" s="241"/>
      <c r="Z351" s="241"/>
      <c r="AA351" s="241"/>
      <c r="AB351" s="241"/>
      <c r="AC351" s="241" t="s">
        <v>311</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row>
    <row r="352" spans="1:59" s="240" customFormat="1" ht="15" customHeight="1">
      <c r="A352" s="241"/>
      <c r="B352" s="241"/>
      <c r="C352" s="241"/>
      <c r="D352" s="241"/>
      <c r="E352" s="241"/>
      <c r="F352" s="241"/>
      <c r="G352" s="241"/>
      <c r="H352" s="241"/>
      <c r="I352" s="241"/>
      <c r="J352" s="241"/>
      <c r="K352" s="241"/>
      <c r="L352" s="241"/>
      <c r="M352" s="241"/>
      <c r="N352" s="241"/>
      <c r="O352" s="241"/>
      <c r="P352" s="241"/>
      <c r="Q352" s="241"/>
      <c r="R352" s="241"/>
      <c r="S352" s="241"/>
      <c r="T352" s="241"/>
      <c r="U352" s="241" t="s">
        <v>470</v>
      </c>
      <c r="V352" s="241"/>
      <c r="W352" s="241"/>
      <c r="X352" s="241"/>
      <c r="Y352" s="241"/>
      <c r="Z352" s="241"/>
      <c r="AA352" s="241"/>
      <c r="AB352" s="241"/>
      <c r="AC352" s="241" t="s">
        <v>309</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row>
    <row r="353" spans="1:59" s="240" customFormat="1" ht="15" customHeight="1">
      <c r="A353" s="241"/>
      <c r="B353" s="241"/>
      <c r="C353" s="241"/>
      <c r="D353" s="241"/>
      <c r="E353" s="241"/>
      <c r="F353" s="241"/>
      <c r="G353" s="241"/>
      <c r="H353" s="241"/>
      <c r="I353" s="241"/>
      <c r="J353" s="241"/>
      <c r="K353" s="241"/>
      <c r="L353" s="241"/>
      <c r="M353" s="241"/>
      <c r="N353" s="241"/>
      <c r="O353" s="241"/>
      <c r="P353" s="241"/>
      <c r="Q353" s="241"/>
      <c r="R353" s="241"/>
      <c r="S353" s="241"/>
      <c r="T353" s="241"/>
      <c r="U353" s="241" t="s">
        <v>471</v>
      </c>
      <c r="V353" s="241"/>
      <c r="W353" s="241"/>
      <c r="X353" s="241"/>
      <c r="Y353" s="241"/>
      <c r="Z353" s="241"/>
      <c r="AA353" s="241"/>
      <c r="AB353" s="241"/>
      <c r="AC353" s="241" t="s">
        <v>325</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row>
    <row r="354" spans="1:59" s="240" customFormat="1" ht="15" customHeight="1">
      <c r="A354" s="241"/>
      <c r="B354" s="241"/>
      <c r="C354" s="241"/>
      <c r="D354" s="241"/>
      <c r="E354" s="241"/>
      <c r="F354" s="241"/>
      <c r="G354" s="241"/>
      <c r="H354" s="241"/>
      <c r="I354" s="241"/>
      <c r="J354" s="241"/>
      <c r="K354" s="241"/>
      <c r="L354" s="241"/>
      <c r="M354" s="241"/>
      <c r="N354" s="241"/>
      <c r="O354" s="241"/>
      <c r="P354" s="241"/>
      <c r="Q354" s="241"/>
      <c r="R354" s="241"/>
      <c r="S354" s="241"/>
      <c r="T354" s="241"/>
      <c r="U354" s="241" t="s">
        <v>472</v>
      </c>
      <c r="V354" s="241"/>
      <c r="W354" s="241"/>
      <c r="X354" s="241"/>
      <c r="Y354" s="241"/>
      <c r="Z354" s="241"/>
      <c r="AA354" s="241"/>
      <c r="AB354" s="241"/>
      <c r="AC354" s="241" t="s">
        <v>311</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row>
    <row r="355" spans="1:59" s="240" customFormat="1" ht="15" customHeight="1">
      <c r="A355" s="241"/>
      <c r="B355" s="241"/>
      <c r="C355" s="241"/>
      <c r="D355" s="241"/>
      <c r="E355" s="241"/>
      <c r="F355" s="241"/>
      <c r="G355" s="241"/>
      <c r="H355" s="241"/>
      <c r="I355" s="241"/>
      <c r="J355" s="241"/>
      <c r="K355" s="241"/>
      <c r="L355" s="241"/>
      <c r="M355" s="241"/>
      <c r="N355" s="241"/>
      <c r="O355" s="241"/>
      <c r="P355" s="241"/>
      <c r="Q355" s="241"/>
      <c r="R355" s="241"/>
      <c r="S355" s="241"/>
      <c r="T355" s="241"/>
      <c r="U355" s="241" t="s">
        <v>473</v>
      </c>
      <c r="V355" s="241"/>
      <c r="W355" s="241"/>
      <c r="X355" s="241"/>
      <c r="Y355" s="241"/>
      <c r="Z355" s="241"/>
      <c r="AA355" s="241"/>
      <c r="AB355" s="241"/>
      <c r="AC355" s="241" t="s">
        <v>309</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row>
    <row r="356" spans="1:59" s="240" customFormat="1" ht="15" customHeight="1">
      <c r="A356" s="241"/>
      <c r="B356" s="241"/>
      <c r="C356" s="241"/>
      <c r="D356" s="241"/>
      <c r="E356" s="241"/>
      <c r="F356" s="241"/>
      <c r="G356" s="241"/>
      <c r="H356" s="241"/>
      <c r="I356" s="241"/>
      <c r="J356" s="241"/>
      <c r="K356" s="241"/>
      <c r="L356" s="241"/>
      <c r="M356" s="241"/>
      <c r="N356" s="241"/>
      <c r="O356" s="241"/>
      <c r="P356" s="241"/>
      <c r="Q356" s="241"/>
      <c r="R356" s="241"/>
      <c r="S356" s="241"/>
      <c r="T356" s="241"/>
      <c r="U356" s="241" t="s">
        <v>474</v>
      </c>
      <c r="V356" s="241"/>
      <c r="W356" s="241"/>
      <c r="X356" s="241"/>
      <c r="Y356" s="241"/>
      <c r="Z356" s="241"/>
      <c r="AA356" s="241"/>
      <c r="AB356" s="241"/>
      <c r="AC356" s="241" t="s">
        <v>325</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row>
    <row r="357" spans="1:59" s="240" customFormat="1" ht="15" customHeight="1">
      <c r="A357" s="241"/>
      <c r="B357" s="241"/>
      <c r="C357" s="241"/>
      <c r="D357" s="241"/>
      <c r="E357" s="241"/>
      <c r="F357" s="241"/>
      <c r="G357" s="241"/>
      <c r="H357" s="241"/>
      <c r="I357" s="241"/>
      <c r="J357" s="241"/>
      <c r="K357" s="241"/>
      <c r="L357" s="241"/>
      <c r="M357" s="241"/>
      <c r="N357" s="241"/>
      <c r="O357" s="241"/>
      <c r="P357" s="241"/>
      <c r="Q357" s="241"/>
      <c r="R357" s="241"/>
      <c r="S357" s="241"/>
      <c r="T357" s="241"/>
      <c r="U357" s="241" t="s">
        <v>475</v>
      </c>
      <c r="V357" s="241"/>
      <c r="W357" s="241"/>
      <c r="X357" s="241"/>
      <c r="Y357" s="241"/>
      <c r="Z357" s="241"/>
      <c r="AA357" s="241"/>
      <c r="AB357" s="241"/>
      <c r="AC357" s="241" t="s">
        <v>325</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row>
    <row r="358" spans="1:59" s="240" customFormat="1" ht="15" customHeight="1">
      <c r="A358" s="241"/>
      <c r="B358" s="241"/>
      <c r="C358" s="241"/>
      <c r="D358" s="241"/>
      <c r="E358" s="241"/>
      <c r="F358" s="241"/>
      <c r="G358" s="241"/>
      <c r="H358" s="241"/>
      <c r="I358" s="241"/>
      <c r="J358" s="241"/>
      <c r="K358" s="241"/>
      <c r="L358" s="241"/>
      <c r="M358" s="241"/>
      <c r="N358" s="241"/>
      <c r="O358" s="241"/>
      <c r="P358" s="241"/>
      <c r="Q358" s="241"/>
      <c r="R358" s="241"/>
      <c r="S358" s="241"/>
      <c r="T358" s="241"/>
      <c r="U358" s="241" t="s">
        <v>476</v>
      </c>
      <c r="V358" s="241"/>
      <c r="W358" s="241"/>
      <c r="X358" s="241"/>
      <c r="Y358" s="241"/>
      <c r="Z358" s="241"/>
      <c r="AA358" s="241"/>
      <c r="AB358" s="241"/>
      <c r="AC358" s="241" t="s">
        <v>325</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row>
    <row r="359" spans="1:59" s="240" customFormat="1" ht="15" customHeight="1">
      <c r="A359" s="241"/>
      <c r="B359" s="241"/>
      <c r="C359" s="241"/>
      <c r="D359" s="241"/>
      <c r="E359" s="241"/>
      <c r="F359" s="241"/>
      <c r="G359" s="241"/>
      <c r="H359" s="241"/>
      <c r="I359" s="241"/>
      <c r="J359" s="241"/>
      <c r="K359" s="241"/>
      <c r="L359" s="241"/>
      <c r="M359" s="241"/>
      <c r="N359" s="241"/>
      <c r="O359" s="241"/>
      <c r="P359" s="241"/>
      <c r="Q359" s="241"/>
      <c r="R359" s="241"/>
      <c r="S359" s="241"/>
      <c r="T359" s="241"/>
      <c r="U359" s="241" t="s">
        <v>477</v>
      </c>
      <c r="V359" s="241"/>
      <c r="W359" s="241"/>
      <c r="X359" s="241"/>
      <c r="Y359" s="241"/>
      <c r="Z359" s="241"/>
      <c r="AA359" s="241"/>
      <c r="AB359" s="241"/>
      <c r="AC359" s="241" t="s">
        <v>350</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row>
    <row r="360" spans="1:59" s="240" customFormat="1" ht="15" customHeight="1">
      <c r="A360" s="241"/>
      <c r="B360" s="241"/>
      <c r="C360" s="241"/>
      <c r="D360" s="241"/>
      <c r="E360" s="241"/>
      <c r="F360" s="241"/>
      <c r="G360" s="241"/>
      <c r="H360" s="241"/>
      <c r="I360" s="241"/>
      <c r="J360" s="241"/>
      <c r="K360" s="241"/>
      <c r="L360" s="241"/>
      <c r="M360" s="241"/>
      <c r="N360" s="241"/>
      <c r="O360" s="241"/>
      <c r="P360" s="241"/>
      <c r="Q360" s="241"/>
      <c r="R360" s="241"/>
      <c r="S360" s="241"/>
      <c r="T360" s="241"/>
      <c r="U360" s="241" t="s">
        <v>478</v>
      </c>
      <c r="V360" s="241"/>
      <c r="W360" s="241"/>
      <c r="X360" s="241"/>
      <c r="Y360" s="241"/>
      <c r="Z360" s="241"/>
      <c r="AA360" s="241"/>
      <c r="AB360" s="241"/>
      <c r="AC360" s="241" t="s">
        <v>309</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row>
    <row r="361" spans="1:59" s="240" customFormat="1" ht="15" customHeight="1">
      <c r="A361" s="241"/>
      <c r="B361" s="241"/>
      <c r="C361" s="241"/>
      <c r="D361" s="241"/>
      <c r="E361" s="241"/>
      <c r="F361" s="241"/>
      <c r="G361" s="241"/>
      <c r="H361" s="241"/>
      <c r="I361" s="241"/>
      <c r="J361" s="241"/>
      <c r="K361" s="241"/>
      <c r="L361" s="241"/>
      <c r="M361" s="241"/>
      <c r="N361" s="241"/>
      <c r="O361" s="241"/>
      <c r="P361" s="241"/>
      <c r="Q361" s="241"/>
      <c r="R361" s="241"/>
      <c r="S361" s="241"/>
      <c r="T361" s="241"/>
      <c r="U361" s="241" t="s">
        <v>479</v>
      </c>
      <c r="V361" s="241"/>
      <c r="W361" s="241"/>
      <c r="X361" s="241"/>
      <c r="Y361" s="241"/>
      <c r="Z361" s="241"/>
      <c r="AA361" s="241"/>
      <c r="AB361" s="241"/>
      <c r="AC361" s="241" t="s">
        <v>325</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row>
    <row r="362" spans="1:59" s="240" customFormat="1" ht="15" customHeight="1">
      <c r="A362" s="241"/>
      <c r="B362" s="241"/>
      <c r="C362" s="241"/>
      <c r="D362" s="241"/>
      <c r="E362" s="241"/>
      <c r="F362" s="241"/>
      <c r="G362" s="241"/>
      <c r="H362" s="241"/>
      <c r="I362" s="241"/>
      <c r="J362" s="241"/>
      <c r="K362" s="241"/>
      <c r="L362" s="241"/>
      <c r="M362" s="241"/>
      <c r="N362" s="241"/>
      <c r="O362" s="241"/>
      <c r="P362" s="241"/>
      <c r="Q362" s="241"/>
      <c r="R362" s="241"/>
      <c r="S362" s="241"/>
      <c r="T362" s="241"/>
      <c r="U362" s="241" t="s">
        <v>480</v>
      </c>
      <c r="V362" s="241"/>
      <c r="W362" s="241"/>
      <c r="X362" s="241"/>
      <c r="Y362" s="241"/>
      <c r="Z362" s="241"/>
      <c r="AA362" s="241"/>
      <c r="AB362" s="241"/>
      <c r="AC362" s="241" t="s">
        <v>313</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row>
    <row r="363" spans="1:59" s="240" customFormat="1" ht="15" customHeight="1">
      <c r="A363" s="241"/>
      <c r="B363" s="241"/>
      <c r="C363" s="241"/>
      <c r="D363" s="241"/>
      <c r="E363" s="241"/>
      <c r="F363" s="241"/>
      <c r="G363" s="241"/>
      <c r="H363" s="241"/>
      <c r="I363" s="241"/>
      <c r="J363" s="241"/>
      <c r="K363" s="241"/>
      <c r="L363" s="241"/>
      <c r="M363" s="241"/>
      <c r="N363" s="241"/>
      <c r="O363" s="241"/>
      <c r="P363" s="241"/>
      <c r="Q363" s="241"/>
      <c r="R363" s="241"/>
      <c r="S363" s="241"/>
      <c r="T363" s="241"/>
      <c r="U363" s="241" t="s">
        <v>481</v>
      </c>
      <c r="V363" s="241"/>
      <c r="W363" s="241"/>
      <c r="X363" s="241"/>
      <c r="Y363" s="241"/>
      <c r="Z363" s="241"/>
      <c r="AA363" s="241"/>
      <c r="AB363" s="241"/>
      <c r="AC363" s="241" t="s">
        <v>316</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row>
    <row r="364" spans="1:59" s="240" customFormat="1" ht="15" customHeight="1">
      <c r="A364" s="241"/>
      <c r="B364" s="241"/>
      <c r="C364" s="241"/>
      <c r="D364" s="241"/>
      <c r="E364" s="241"/>
      <c r="F364" s="241"/>
      <c r="G364" s="241"/>
      <c r="H364" s="241"/>
      <c r="I364" s="241"/>
      <c r="J364" s="241"/>
      <c r="K364" s="241"/>
      <c r="L364" s="241"/>
      <c r="M364" s="241"/>
      <c r="N364" s="241"/>
      <c r="O364" s="241"/>
      <c r="P364" s="241"/>
      <c r="Q364" s="241"/>
      <c r="R364" s="241"/>
      <c r="S364" s="241"/>
      <c r="T364" s="241"/>
      <c r="U364" s="241" t="s">
        <v>482</v>
      </c>
      <c r="V364" s="241"/>
      <c r="W364" s="241"/>
      <c r="X364" s="241"/>
      <c r="Y364" s="241"/>
      <c r="Z364" s="241"/>
      <c r="AA364" s="241"/>
      <c r="AB364" s="241"/>
      <c r="AC364" s="241" t="s">
        <v>350</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row>
    <row r="365" spans="1:59" s="240" customFormat="1" ht="15" customHeight="1">
      <c r="A365" s="241"/>
      <c r="B365" s="241"/>
      <c r="C365" s="241"/>
      <c r="D365" s="241"/>
      <c r="E365" s="241"/>
      <c r="F365" s="241"/>
      <c r="G365" s="241"/>
      <c r="H365" s="241"/>
      <c r="I365" s="241"/>
      <c r="J365" s="241"/>
      <c r="K365" s="241"/>
      <c r="L365" s="241"/>
      <c r="M365" s="241"/>
      <c r="N365" s="241"/>
      <c r="O365" s="241"/>
      <c r="P365" s="241"/>
      <c r="Q365" s="241"/>
      <c r="R365" s="241"/>
      <c r="S365" s="241"/>
      <c r="T365" s="241"/>
      <c r="U365" s="241" t="s">
        <v>483</v>
      </c>
      <c r="V365" s="241"/>
      <c r="W365" s="241"/>
      <c r="X365" s="241"/>
      <c r="Y365" s="241"/>
      <c r="Z365" s="241"/>
      <c r="AA365" s="241"/>
      <c r="AB365" s="241"/>
      <c r="AC365" s="241" t="s">
        <v>316</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row>
    <row r="366" spans="1:59" s="240" customFormat="1" ht="15" customHeight="1">
      <c r="A366" s="241"/>
      <c r="B366" s="241"/>
      <c r="C366" s="241"/>
      <c r="D366" s="241"/>
      <c r="E366" s="241"/>
      <c r="F366" s="241"/>
      <c r="G366" s="241"/>
      <c r="H366" s="241"/>
      <c r="I366" s="241"/>
      <c r="J366" s="241"/>
      <c r="K366" s="241"/>
      <c r="L366" s="241"/>
      <c r="M366" s="241"/>
      <c r="N366" s="241"/>
      <c r="O366" s="241"/>
      <c r="P366" s="241"/>
      <c r="Q366" s="241"/>
      <c r="R366" s="241"/>
      <c r="S366" s="241"/>
      <c r="T366" s="241"/>
      <c r="U366" s="241" t="s">
        <v>484</v>
      </c>
      <c r="V366" s="241"/>
      <c r="W366" s="241"/>
      <c r="X366" s="241"/>
      <c r="Y366" s="241"/>
      <c r="Z366" s="241"/>
      <c r="AA366" s="241"/>
      <c r="AB366" s="241"/>
      <c r="AC366" s="241" t="s">
        <v>386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row>
    <row r="367" spans="1:59" s="240" customFormat="1" ht="15" customHeight="1">
      <c r="A367" s="241"/>
      <c r="B367" s="241"/>
      <c r="C367" s="241"/>
      <c r="D367" s="241"/>
      <c r="E367" s="241"/>
      <c r="F367" s="241"/>
      <c r="G367" s="241"/>
      <c r="H367" s="241"/>
      <c r="I367" s="241"/>
      <c r="J367" s="241"/>
      <c r="K367" s="241"/>
      <c r="L367" s="241"/>
      <c r="M367" s="241"/>
      <c r="N367" s="241"/>
      <c r="O367" s="241"/>
      <c r="P367" s="241"/>
      <c r="Q367" s="241"/>
      <c r="R367" s="241"/>
      <c r="S367" s="241"/>
      <c r="T367" s="241"/>
      <c r="U367" s="241" t="s">
        <v>485</v>
      </c>
      <c r="V367" s="241"/>
      <c r="W367" s="241"/>
      <c r="X367" s="241"/>
      <c r="Y367" s="241"/>
      <c r="Z367" s="241"/>
      <c r="AA367" s="241"/>
      <c r="AB367" s="241"/>
      <c r="AC367" s="241" t="s">
        <v>325</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row>
    <row r="368" spans="1:59" s="240" customFormat="1" ht="15" customHeight="1">
      <c r="A368" s="241"/>
      <c r="B368" s="241"/>
      <c r="C368" s="241"/>
      <c r="D368" s="241"/>
      <c r="E368" s="241"/>
      <c r="F368" s="241"/>
      <c r="G368" s="241"/>
      <c r="H368" s="241"/>
      <c r="I368" s="241"/>
      <c r="J368" s="241"/>
      <c r="K368" s="241"/>
      <c r="L368" s="241"/>
      <c r="M368" s="241"/>
      <c r="N368" s="241"/>
      <c r="O368" s="241"/>
      <c r="P368" s="241"/>
      <c r="Q368" s="241"/>
      <c r="R368" s="241"/>
      <c r="S368" s="241"/>
      <c r="T368" s="241"/>
      <c r="U368" s="241" t="s">
        <v>486</v>
      </c>
      <c r="V368" s="241"/>
      <c r="W368" s="241"/>
      <c r="X368" s="241"/>
      <c r="Y368" s="241"/>
      <c r="Z368" s="241"/>
      <c r="AA368" s="241"/>
      <c r="AB368" s="241"/>
      <c r="AC368" s="241" t="s">
        <v>311</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row>
    <row r="369" spans="1:59" s="240" customFormat="1" ht="15" customHeight="1">
      <c r="A369" s="241"/>
      <c r="B369" s="241"/>
      <c r="C369" s="241"/>
      <c r="D369" s="241"/>
      <c r="E369" s="241"/>
      <c r="F369" s="241"/>
      <c r="G369" s="241"/>
      <c r="H369" s="241"/>
      <c r="I369" s="241"/>
      <c r="J369" s="241"/>
      <c r="K369" s="241"/>
      <c r="L369" s="241"/>
      <c r="M369" s="241"/>
      <c r="N369" s="241"/>
      <c r="O369" s="241"/>
      <c r="P369" s="241"/>
      <c r="Q369" s="241"/>
      <c r="R369" s="241"/>
      <c r="S369" s="241"/>
      <c r="T369" s="241"/>
      <c r="U369" s="241" t="s">
        <v>487</v>
      </c>
      <c r="V369" s="241"/>
      <c r="W369" s="241"/>
      <c r="X369" s="241"/>
      <c r="Y369" s="241"/>
      <c r="Z369" s="241"/>
      <c r="AA369" s="241"/>
      <c r="AB369" s="241"/>
      <c r="AC369" s="241" t="s">
        <v>316</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row>
    <row r="370" spans="1:59" s="240" customFormat="1" ht="15" customHeight="1">
      <c r="A370" s="241"/>
      <c r="B370" s="241"/>
      <c r="C370" s="241"/>
      <c r="D370" s="241"/>
      <c r="E370" s="241"/>
      <c r="F370" s="241"/>
      <c r="G370" s="241"/>
      <c r="H370" s="241"/>
      <c r="I370" s="241"/>
      <c r="J370" s="241"/>
      <c r="K370" s="241"/>
      <c r="L370" s="241"/>
      <c r="M370" s="241"/>
      <c r="N370" s="241"/>
      <c r="O370" s="241"/>
      <c r="P370" s="241"/>
      <c r="Q370" s="241"/>
      <c r="R370" s="241"/>
      <c r="S370" s="241"/>
      <c r="T370" s="241"/>
      <c r="U370" s="241" t="s">
        <v>488</v>
      </c>
      <c r="V370" s="241"/>
      <c r="W370" s="241"/>
      <c r="X370" s="241"/>
      <c r="Y370" s="241"/>
      <c r="Z370" s="241"/>
      <c r="AA370" s="241"/>
      <c r="AB370" s="241"/>
      <c r="AC370" s="241" t="s">
        <v>309</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row>
    <row r="371" spans="1:59" s="240" customFormat="1" ht="15" customHeight="1">
      <c r="A371" s="241"/>
      <c r="B371" s="241"/>
      <c r="C371" s="241"/>
      <c r="D371" s="241"/>
      <c r="E371" s="241"/>
      <c r="F371" s="241"/>
      <c r="G371" s="241"/>
      <c r="H371" s="241"/>
      <c r="I371" s="241"/>
      <c r="J371" s="241"/>
      <c r="K371" s="241"/>
      <c r="L371" s="241"/>
      <c r="M371" s="241"/>
      <c r="N371" s="241"/>
      <c r="O371" s="241"/>
      <c r="P371" s="241"/>
      <c r="Q371" s="241"/>
      <c r="R371" s="241"/>
      <c r="S371" s="241"/>
      <c r="T371" s="241"/>
      <c r="U371" s="241" t="s">
        <v>489</v>
      </c>
      <c r="V371" s="241"/>
      <c r="W371" s="241"/>
      <c r="X371" s="241"/>
      <c r="Y371" s="241"/>
      <c r="Z371" s="241"/>
      <c r="AA371" s="241"/>
      <c r="AB371" s="241"/>
      <c r="AC371" s="241" t="s">
        <v>313</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row>
    <row r="372" spans="1:59" s="240" customFormat="1" ht="15" customHeight="1">
      <c r="A372" s="241"/>
      <c r="B372" s="241"/>
      <c r="C372" s="241"/>
      <c r="D372" s="241"/>
      <c r="E372" s="241"/>
      <c r="F372" s="241"/>
      <c r="G372" s="241"/>
      <c r="H372" s="241"/>
      <c r="I372" s="241"/>
      <c r="J372" s="241"/>
      <c r="K372" s="241"/>
      <c r="L372" s="241"/>
      <c r="M372" s="241"/>
      <c r="N372" s="241"/>
      <c r="O372" s="241"/>
      <c r="P372" s="241"/>
      <c r="Q372" s="241"/>
      <c r="R372" s="241"/>
      <c r="S372" s="241"/>
      <c r="T372" s="241"/>
      <c r="U372" s="241" t="s">
        <v>490</v>
      </c>
      <c r="V372" s="241"/>
      <c r="W372" s="241"/>
      <c r="X372" s="241"/>
      <c r="Y372" s="241"/>
      <c r="Z372" s="241"/>
      <c r="AA372" s="241"/>
      <c r="AB372" s="241"/>
      <c r="AC372" s="241" t="s">
        <v>313</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row>
    <row r="373" spans="1:59" s="240" customFormat="1" ht="15" customHeight="1">
      <c r="A373" s="241"/>
      <c r="B373" s="241"/>
      <c r="C373" s="241"/>
      <c r="D373" s="241"/>
      <c r="E373" s="241"/>
      <c r="F373" s="241"/>
      <c r="G373" s="241"/>
      <c r="H373" s="241"/>
      <c r="I373" s="241"/>
      <c r="J373" s="241"/>
      <c r="K373" s="241"/>
      <c r="L373" s="241"/>
      <c r="M373" s="241"/>
      <c r="N373" s="241"/>
      <c r="O373" s="241"/>
      <c r="P373" s="241"/>
      <c r="Q373" s="241"/>
      <c r="R373" s="241"/>
      <c r="S373" s="241"/>
      <c r="T373" s="241"/>
      <c r="U373" s="241" t="s">
        <v>491</v>
      </c>
      <c r="V373" s="241"/>
      <c r="W373" s="241"/>
      <c r="X373" s="241"/>
      <c r="Y373" s="241"/>
      <c r="Z373" s="241"/>
      <c r="AA373" s="241"/>
      <c r="AB373" s="241"/>
      <c r="AC373" s="241" t="s">
        <v>322</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row>
    <row r="374" spans="1:59" s="240" customFormat="1" ht="15" customHeight="1">
      <c r="A374" s="241"/>
      <c r="B374" s="241"/>
      <c r="C374" s="241"/>
      <c r="D374" s="241"/>
      <c r="E374" s="241"/>
      <c r="F374" s="241"/>
      <c r="G374" s="241"/>
      <c r="H374" s="241"/>
      <c r="I374" s="241"/>
      <c r="J374" s="241"/>
      <c r="K374" s="241"/>
      <c r="L374" s="241"/>
      <c r="M374" s="241"/>
      <c r="N374" s="241"/>
      <c r="O374" s="241"/>
      <c r="P374" s="241"/>
      <c r="Q374" s="241"/>
      <c r="R374" s="241"/>
      <c r="S374" s="241"/>
      <c r="T374" s="241"/>
      <c r="U374" s="241" t="s">
        <v>492</v>
      </c>
      <c r="V374" s="241"/>
      <c r="W374" s="241"/>
      <c r="X374" s="241"/>
      <c r="Y374" s="241"/>
      <c r="Z374" s="241"/>
      <c r="AA374" s="241"/>
      <c r="AB374" s="241"/>
      <c r="AC374" s="241" t="s">
        <v>386</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row>
    <row r="375" spans="1:59" s="240" customFormat="1" ht="15" customHeight="1">
      <c r="A375" s="241"/>
      <c r="B375" s="241"/>
      <c r="C375" s="241"/>
      <c r="D375" s="241"/>
      <c r="E375" s="241"/>
      <c r="F375" s="241"/>
      <c r="G375" s="241"/>
      <c r="H375" s="241"/>
      <c r="I375" s="241"/>
      <c r="J375" s="241"/>
      <c r="K375" s="241"/>
      <c r="L375" s="241"/>
      <c r="M375" s="241"/>
      <c r="N375" s="241"/>
      <c r="O375" s="241"/>
      <c r="P375" s="241"/>
      <c r="Q375" s="241"/>
      <c r="R375" s="241"/>
      <c r="S375" s="241"/>
      <c r="T375" s="241"/>
      <c r="U375" s="241" t="s">
        <v>493</v>
      </c>
      <c r="V375" s="241"/>
      <c r="W375" s="241"/>
      <c r="X375" s="241"/>
      <c r="Y375" s="241"/>
      <c r="Z375" s="241"/>
      <c r="AA375" s="241"/>
      <c r="AB375" s="241"/>
      <c r="AC375" s="241" t="s">
        <v>313</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row>
    <row r="376" spans="1:59" s="240" customFormat="1" ht="15" customHeight="1">
      <c r="A376" s="241"/>
      <c r="B376" s="241"/>
      <c r="C376" s="241"/>
      <c r="D376" s="241"/>
      <c r="E376" s="241"/>
      <c r="F376" s="241"/>
      <c r="G376" s="241"/>
      <c r="H376" s="241"/>
      <c r="I376" s="241"/>
      <c r="J376" s="241"/>
      <c r="K376" s="241"/>
      <c r="L376" s="241"/>
      <c r="M376" s="241"/>
      <c r="N376" s="241"/>
      <c r="O376" s="241"/>
      <c r="P376" s="241"/>
      <c r="Q376" s="241"/>
      <c r="R376" s="241"/>
      <c r="S376" s="241"/>
      <c r="T376" s="241"/>
      <c r="U376" s="241" t="s">
        <v>494</v>
      </c>
      <c r="V376" s="241"/>
      <c r="W376" s="241"/>
      <c r="X376" s="241"/>
      <c r="Y376" s="241"/>
      <c r="Z376" s="241"/>
      <c r="AA376" s="241"/>
      <c r="AB376" s="241"/>
      <c r="AC376" s="241" t="s">
        <v>313</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row>
    <row r="377" spans="1:59" s="240" customFormat="1" ht="15" customHeight="1">
      <c r="A377" s="241"/>
      <c r="B377" s="241"/>
      <c r="C377" s="241"/>
      <c r="D377" s="241"/>
      <c r="E377" s="241"/>
      <c r="F377" s="241"/>
      <c r="G377" s="241"/>
      <c r="H377" s="241"/>
      <c r="I377" s="241"/>
      <c r="J377" s="241"/>
      <c r="K377" s="241"/>
      <c r="L377" s="241"/>
      <c r="M377" s="241"/>
      <c r="N377" s="241"/>
      <c r="O377" s="241"/>
      <c r="P377" s="241"/>
      <c r="Q377" s="241"/>
      <c r="R377" s="241"/>
      <c r="S377" s="241"/>
      <c r="T377" s="241"/>
      <c r="U377" s="241" t="s">
        <v>495</v>
      </c>
      <c r="V377" s="241"/>
      <c r="W377" s="241"/>
      <c r="X377" s="241"/>
      <c r="Y377" s="241"/>
      <c r="Z377" s="241"/>
      <c r="AA377" s="241"/>
      <c r="AB377" s="241"/>
      <c r="AC377" s="241" t="s">
        <v>325</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row>
    <row r="378" spans="1:59" s="240" customFormat="1" ht="15" customHeight="1">
      <c r="A378" s="241"/>
      <c r="B378" s="241"/>
      <c r="C378" s="241"/>
      <c r="D378" s="241"/>
      <c r="E378" s="241"/>
      <c r="F378" s="241"/>
      <c r="G378" s="241"/>
      <c r="H378" s="241"/>
      <c r="I378" s="241"/>
      <c r="J378" s="241"/>
      <c r="K378" s="241"/>
      <c r="L378" s="241"/>
      <c r="M378" s="241"/>
      <c r="N378" s="241"/>
      <c r="O378" s="241"/>
      <c r="P378" s="241"/>
      <c r="Q378" s="241"/>
      <c r="R378" s="241"/>
      <c r="S378" s="241"/>
      <c r="T378" s="241"/>
      <c r="U378" s="241" t="s">
        <v>496</v>
      </c>
      <c r="V378" s="241"/>
      <c r="W378" s="241"/>
      <c r="X378" s="241"/>
      <c r="Y378" s="241"/>
      <c r="Z378" s="241"/>
      <c r="AA378" s="241"/>
      <c r="AB378" s="241"/>
      <c r="AC378" s="241" t="s">
        <v>386</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row>
    <row r="379" spans="1:59" s="240" customFormat="1" ht="15" customHeight="1">
      <c r="A379" s="241"/>
      <c r="B379" s="241"/>
      <c r="C379" s="241"/>
      <c r="D379" s="241"/>
      <c r="E379" s="241"/>
      <c r="F379" s="241"/>
      <c r="G379" s="241"/>
      <c r="H379" s="241"/>
      <c r="I379" s="241"/>
      <c r="J379" s="241"/>
      <c r="K379" s="241"/>
      <c r="L379" s="241"/>
      <c r="M379" s="241"/>
      <c r="N379" s="241"/>
      <c r="O379" s="241"/>
      <c r="P379" s="241"/>
      <c r="Q379" s="241"/>
      <c r="R379" s="241"/>
      <c r="S379" s="241"/>
      <c r="T379" s="241"/>
      <c r="U379" s="241" t="s">
        <v>497</v>
      </c>
      <c r="V379" s="241"/>
      <c r="W379" s="241"/>
      <c r="X379" s="241"/>
      <c r="Y379" s="241"/>
      <c r="Z379" s="241"/>
      <c r="AA379" s="241"/>
      <c r="AB379" s="241"/>
      <c r="AC379" s="241" t="s">
        <v>311</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row>
    <row r="380" spans="1:59" s="240" customFormat="1" ht="15" customHeight="1">
      <c r="A380" s="241"/>
      <c r="B380" s="241"/>
      <c r="C380" s="241"/>
      <c r="D380" s="241"/>
      <c r="E380" s="241"/>
      <c r="F380" s="241"/>
      <c r="G380" s="241"/>
      <c r="H380" s="241"/>
      <c r="I380" s="241"/>
      <c r="J380" s="241"/>
      <c r="K380" s="241"/>
      <c r="L380" s="241"/>
      <c r="M380" s="241"/>
      <c r="N380" s="241"/>
      <c r="O380" s="241"/>
      <c r="P380" s="241"/>
      <c r="Q380" s="241"/>
      <c r="R380" s="241"/>
      <c r="S380" s="241"/>
      <c r="T380" s="241"/>
      <c r="U380" s="241" t="s">
        <v>498</v>
      </c>
      <c r="V380" s="241"/>
      <c r="W380" s="241"/>
      <c r="X380" s="241"/>
      <c r="Y380" s="241"/>
      <c r="Z380" s="241"/>
      <c r="AA380" s="241"/>
      <c r="AB380" s="241"/>
      <c r="AC380" s="241" t="s">
        <v>313</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row>
    <row r="381" spans="1:59" s="240" customFormat="1" ht="15" customHeight="1">
      <c r="A381" s="241"/>
      <c r="B381" s="241"/>
      <c r="C381" s="241"/>
      <c r="D381" s="241"/>
      <c r="E381" s="241"/>
      <c r="F381" s="241"/>
      <c r="G381" s="241"/>
      <c r="H381" s="241"/>
      <c r="I381" s="241"/>
      <c r="J381" s="241"/>
      <c r="K381" s="241"/>
      <c r="L381" s="241"/>
      <c r="M381" s="241"/>
      <c r="N381" s="241"/>
      <c r="O381" s="241"/>
      <c r="P381" s="241"/>
      <c r="Q381" s="241"/>
      <c r="R381" s="241"/>
      <c r="S381" s="241"/>
      <c r="T381" s="241"/>
      <c r="U381" s="241" t="s">
        <v>499</v>
      </c>
      <c r="V381" s="241"/>
      <c r="W381" s="241"/>
      <c r="X381" s="241"/>
      <c r="Y381" s="241"/>
      <c r="Z381" s="241"/>
      <c r="AA381" s="241"/>
      <c r="AB381" s="241"/>
      <c r="AC381" s="241" t="s">
        <v>322</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row>
    <row r="382" spans="1:59" s="240" customFormat="1" ht="15" customHeight="1">
      <c r="A382" s="241"/>
      <c r="B382" s="241"/>
      <c r="C382" s="241"/>
      <c r="D382" s="241"/>
      <c r="E382" s="241"/>
      <c r="F382" s="241"/>
      <c r="G382" s="241"/>
      <c r="H382" s="241"/>
      <c r="I382" s="241"/>
      <c r="J382" s="241"/>
      <c r="K382" s="241"/>
      <c r="L382" s="241"/>
      <c r="M382" s="241"/>
      <c r="N382" s="241"/>
      <c r="O382" s="241"/>
      <c r="P382" s="241"/>
      <c r="Q382" s="241"/>
      <c r="R382" s="241"/>
      <c r="S382" s="241"/>
      <c r="T382" s="241"/>
      <c r="U382" s="241" t="s">
        <v>500</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row>
    <row r="383" spans="1:59" s="240" customFormat="1" ht="15" customHeight="1">
      <c r="A383" s="241"/>
      <c r="B383" s="241"/>
      <c r="C383" s="241"/>
      <c r="D383" s="241"/>
      <c r="E383" s="241"/>
      <c r="F383" s="241"/>
      <c r="G383" s="241"/>
      <c r="H383" s="241"/>
      <c r="I383" s="241"/>
      <c r="J383" s="241"/>
      <c r="K383" s="241"/>
      <c r="L383" s="241"/>
      <c r="M383" s="241"/>
      <c r="N383" s="241"/>
      <c r="O383" s="241"/>
      <c r="P383" s="241"/>
      <c r="Q383" s="241"/>
      <c r="R383" s="241"/>
      <c r="S383" s="241"/>
      <c r="T383" s="241"/>
      <c r="U383" s="241" t="s">
        <v>501</v>
      </c>
      <c r="V383" s="241"/>
      <c r="W383" s="241"/>
      <c r="X383" s="241"/>
      <c r="Y383" s="241"/>
      <c r="Z383" s="241"/>
      <c r="AA383" s="241"/>
      <c r="AB383" s="241"/>
      <c r="AC383" s="241" t="s">
        <v>322</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row>
    <row r="384" spans="1:59" s="240" customFormat="1" ht="15" customHeight="1">
      <c r="A384" s="241"/>
      <c r="B384" s="241"/>
      <c r="C384" s="241"/>
      <c r="D384" s="241"/>
      <c r="E384" s="241"/>
      <c r="F384" s="241"/>
      <c r="G384" s="241"/>
      <c r="H384" s="241"/>
      <c r="I384" s="241"/>
      <c r="J384" s="241"/>
      <c r="K384" s="241"/>
      <c r="L384" s="241"/>
      <c r="M384" s="241"/>
      <c r="N384" s="241"/>
      <c r="O384" s="241"/>
      <c r="P384" s="241"/>
      <c r="Q384" s="241"/>
      <c r="R384" s="241"/>
      <c r="S384" s="241"/>
      <c r="T384" s="241"/>
      <c r="U384" s="241" t="s">
        <v>502</v>
      </c>
      <c r="V384" s="241"/>
      <c r="W384" s="241"/>
      <c r="X384" s="241"/>
      <c r="Y384" s="241"/>
      <c r="Z384" s="241"/>
      <c r="AA384" s="241"/>
      <c r="AB384" s="241"/>
      <c r="AC384" s="241" t="s">
        <v>325</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row>
    <row r="385" spans="1:59" s="240" customFormat="1" ht="15" customHeight="1">
      <c r="A385" s="241"/>
      <c r="B385" s="241"/>
      <c r="C385" s="241"/>
      <c r="D385" s="241"/>
      <c r="E385" s="241"/>
      <c r="F385" s="241"/>
      <c r="G385" s="241"/>
      <c r="H385" s="241"/>
      <c r="I385" s="241"/>
      <c r="J385" s="241"/>
      <c r="K385" s="241"/>
      <c r="L385" s="241"/>
      <c r="M385" s="241"/>
      <c r="N385" s="241"/>
      <c r="O385" s="241"/>
      <c r="P385" s="241"/>
      <c r="Q385" s="241"/>
      <c r="R385" s="241"/>
      <c r="S385" s="241"/>
      <c r="T385" s="241"/>
      <c r="U385" s="241" t="s">
        <v>503</v>
      </c>
      <c r="V385" s="241"/>
      <c r="W385" s="241"/>
      <c r="X385" s="241"/>
      <c r="Y385" s="241"/>
      <c r="Z385" s="241"/>
      <c r="AA385" s="241"/>
      <c r="AB385" s="241"/>
      <c r="AC385" s="241" t="s">
        <v>325</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row>
    <row r="386" spans="1:59" s="240" customFormat="1" ht="15" customHeight="1">
      <c r="A386" s="241"/>
      <c r="B386" s="241"/>
      <c r="C386" s="241"/>
      <c r="D386" s="241"/>
      <c r="E386" s="241"/>
      <c r="F386" s="241"/>
      <c r="G386" s="241"/>
      <c r="H386" s="241"/>
      <c r="I386" s="241"/>
      <c r="J386" s="241"/>
      <c r="K386" s="241"/>
      <c r="L386" s="241"/>
      <c r="M386" s="241"/>
      <c r="N386" s="241"/>
      <c r="O386" s="241"/>
      <c r="P386" s="241"/>
      <c r="Q386" s="241"/>
      <c r="R386" s="241"/>
      <c r="S386" s="241"/>
      <c r="T386" s="241"/>
      <c r="U386" s="241" t="s">
        <v>504</v>
      </c>
      <c r="V386" s="241"/>
      <c r="W386" s="241"/>
      <c r="X386" s="241"/>
      <c r="Y386" s="241"/>
      <c r="Z386" s="241"/>
      <c r="AA386" s="241"/>
      <c r="AB386" s="241"/>
      <c r="AC386" s="241" t="s">
        <v>309</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row>
    <row r="387" spans="1:59" s="240" customFormat="1" ht="15" customHeight="1">
      <c r="A387" s="241"/>
      <c r="B387" s="241"/>
      <c r="C387" s="241"/>
      <c r="D387" s="241"/>
      <c r="E387" s="241"/>
      <c r="F387" s="241"/>
      <c r="G387" s="241"/>
      <c r="H387" s="241"/>
      <c r="I387" s="241"/>
      <c r="J387" s="241"/>
      <c r="K387" s="241"/>
      <c r="L387" s="241"/>
      <c r="M387" s="241"/>
      <c r="N387" s="241"/>
      <c r="O387" s="241"/>
      <c r="P387" s="241"/>
      <c r="Q387" s="241"/>
      <c r="R387" s="241"/>
      <c r="S387" s="241"/>
      <c r="T387" s="241"/>
      <c r="U387" s="241" t="s">
        <v>505</v>
      </c>
      <c r="V387" s="241"/>
      <c r="W387" s="241"/>
      <c r="X387" s="241"/>
      <c r="Y387" s="241"/>
      <c r="Z387" s="241"/>
      <c r="AA387" s="241"/>
      <c r="AB387" s="241"/>
      <c r="AC387" s="241" t="s">
        <v>325</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row>
    <row r="388" spans="1:59" s="240" customFormat="1" ht="15" customHeight="1">
      <c r="A388" s="241"/>
      <c r="B388" s="241"/>
      <c r="C388" s="241"/>
      <c r="D388" s="241"/>
      <c r="E388" s="241"/>
      <c r="F388" s="241"/>
      <c r="G388" s="241"/>
      <c r="H388" s="241"/>
      <c r="I388" s="241"/>
      <c r="J388" s="241"/>
      <c r="K388" s="241"/>
      <c r="L388" s="241"/>
      <c r="M388" s="241"/>
      <c r="N388" s="241"/>
      <c r="O388" s="241"/>
      <c r="P388" s="241"/>
      <c r="Q388" s="241"/>
      <c r="R388" s="241"/>
      <c r="S388" s="241"/>
      <c r="T388" s="241"/>
      <c r="U388" s="241" t="s">
        <v>506</v>
      </c>
      <c r="V388" s="241"/>
      <c r="W388" s="241"/>
      <c r="X388" s="241"/>
      <c r="Y388" s="241"/>
      <c r="Z388" s="241"/>
      <c r="AA388" s="241"/>
      <c r="AB388" s="241"/>
      <c r="AC388" s="241" t="s">
        <v>316</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row>
    <row r="389" spans="1:59" s="240" customFormat="1" ht="15" customHeight="1">
      <c r="A389" s="241"/>
      <c r="B389" s="241"/>
      <c r="C389" s="241"/>
      <c r="D389" s="241"/>
      <c r="E389" s="241"/>
      <c r="F389" s="241"/>
      <c r="G389" s="241"/>
      <c r="H389" s="241"/>
      <c r="I389" s="241"/>
      <c r="J389" s="241"/>
      <c r="K389" s="241"/>
      <c r="L389" s="241"/>
      <c r="M389" s="241"/>
      <c r="N389" s="241"/>
      <c r="O389" s="241"/>
      <c r="P389" s="241"/>
      <c r="Q389" s="241"/>
      <c r="R389" s="241"/>
      <c r="S389" s="241"/>
      <c r="T389" s="241"/>
      <c r="U389" s="241" t="s">
        <v>271</v>
      </c>
      <c r="V389" s="241"/>
      <c r="W389" s="241"/>
      <c r="X389" s="241"/>
      <c r="Y389" s="241"/>
      <c r="Z389" s="241"/>
      <c r="AA389" s="241"/>
      <c r="AB389" s="241"/>
      <c r="AC389" s="241" t="s">
        <v>322</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row>
    <row r="390" spans="1:59" s="240" customFormat="1" ht="15" customHeight="1">
      <c r="A390" s="241"/>
      <c r="B390" s="241"/>
      <c r="C390" s="241"/>
      <c r="D390" s="241"/>
      <c r="E390" s="241"/>
      <c r="F390" s="241"/>
      <c r="G390" s="241"/>
      <c r="H390" s="241"/>
      <c r="I390" s="241"/>
      <c r="J390" s="241"/>
      <c r="K390" s="241"/>
      <c r="L390" s="241"/>
      <c r="M390" s="241"/>
      <c r="N390" s="241"/>
      <c r="O390" s="241"/>
      <c r="P390" s="241"/>
      <c r="Q390" s="241"/>
      <c r="R390" s="241"/>
      <c r="S390" s="241"/>
      <c r="T390" s="241"/>
      <c r="U390" s="241" t="s">
        <v>507</v>
      </c>
      <c r="V390" s="241"/>
      <c r="W390" s="241"/>
      <c r="X390" s="241"/>
      <c r="Y390" s="241"/>
      <c r="Z390" s="241"/>
      <c r="AA390" s="241"/>
      <c r="AB390" s="241"/>
      <c r="AC390" s="241" t="s">
        <v>311</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row>
    <row r="391" spans="1:59" s="240" customFormat="1" ht="15" customHeight="1">
      <c r="A391" s="241"/>
      <c r="B391" s="241"/>
      <c r="C391" s="241"/>
      <c r="D391" s="241"/>
      <c r="E391" s="241"/>
      <c r="F391" s="241"/>
      <c r="G391" s="241"/>
      <c r="H391" s="241"/>
      <c r="I391" s="241"/>
      <c r="J391" s="241"/>
      <c r="K391" s="241"/>
      <c r="L391" s="241"/>
      <c r="M391" s="241"/>
      <c r="N391" s="241"/>
      <c r="O391" s="241"/>
      <c r="P391" s="241"/>
      <c r="Q391" s="241"/>
      <c r="R391" s="241"/>
      <c r="S391" s="241"/>
      <c r="T391" s="241"/>
      <c r="U391" s="241" t="s">
        <v>508</v>
      </c>
      <c r="V391" s="241"/>
      <c r="W391" s="241"/>
      <c r="X391" s="241"/>
      <c r="Y391" s="241"/>
      <c r="Z391" s="241"/>
      <c r="AA391" s="241"/>
      <c r="AB391" s="241"/>
      <c r="AC391" s="241" t="s">
        <v>325</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c r="BB391" s="241"/>
      <c r="BC391" s="241"/>
      <c r="BD391" s="241"/>
      <c r="BE391" s="241"/>
      <c r="BF391" s="241"/>
      <c r="BG391" s="241"/>
    </row>
    <row r="392" spans="1:59" s="240" customFormat="1" ht="15" customHeight="1">
      <c r="A392" s="241"/>
      <c r="B392" s="241"/>
      <c r="C392" s="241"/>
      <c r="D392" s="241"/>
      <c r="E392" s="241"/>
      <c r="F392" s="241"/>
      <c r="G392" s="241"/>
      <c r="H392" s="241"/>
      <c r="I392" s="241"/>
      <c r="J392" s="241"/>
      <c r="K392" s="241"/>
      <c r="L392" s="241"/>
      <c r="M392" s="241"/>
      <c r="N392" s="241"/>
      <c r="O392" s="241"/>
      <c r="P392" s="241"/>
      <c r="Q392" s="241"/>
      <c r="R392" s="241"/>
      <c r="S392" s="241"/>
      <c r="T392" s="241"/>
      <c r="U392" s="241" t="s">
        <v>509</v>
      </c>
      <c r="V392" s="241"/>
      <c r="W392" s="241"/>
      <c r="X392" s="241"/>
      <c r="Y392" s="241"/>
      <c r="Z392" s="241"/>
      <c r="AA392" s="241"/>
      <c r="AB392" s="241"/>
      <c r="AC392" s="241" t="s">
        <v>325</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c r="BB392" s="241"/>
      <c r="BC392" s="241"/>
      <c r="BD392" s="241"/>
      <c r="BE392" s="241"/>
      <c r="BF392" s="241"/>
      <c r="BG392" s="241"/>
    </row>
    <row r="393" spans="1:59" s="240" customFormat="1" ht="15" customHeight="1">
      <c r="A393" s="241"/>
      <c r="B393" s="241"/>
      <c r="C393" s="241"/>
      <c r="D393" s="241"/>
      <c r="E393" s="241"/>
      <c r="F393" s="241"/>
      <c r="G393" s="241"/>
      <c r="H393" s="241"/>
      <c r="I393" s="241"/>
      <c r="J393" s="241"/>
      <c r="K393" s="241"/>
      <c r="L393" s="241"/>
      <c r="M393" s="241"/>
      <c r="N393" s="241"/>
      <c r="O393" s="241"/>
      <c r="P393" s="241"/>
      <c r="Q393" s="241"/>
      <c r="R393" s="241"/>
      <c r="S393" s="241"/>
      <c r="T393" s="241"/>
      <c r="U393" s="241" t="s">
        <v>510</v>
      </c>
      <c r="V393" s="241"/>
      <c r="W393" s="241"/>
      <c r="X393" s="241"/>
      <c r="Y393" s="241"/>
      <c r="Z393" s="241"/>
      <c r="AA393" s="241"/>
      <c r="AB393" s="241"/>
      <c r="AC393" s="241" t="s">
        <v>386</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c r="BB393" s="241"/>
      <c r="BC393" s="241"/>
      <c r="BD393" s="241"/>
      <c r="BE393" s="241"/>
      <c r="BF393" s="241"/>
      <c r="BG393" s="241"/>
    </row>
    <row r="394" spans="1:59" s="240" customFormat="1" ht="15" customHeight="1">
      <c r="A394" s="241"/>
      <c r="B394" s="241"/>
      <c r="C394" s="241"/>
      <c r="D394" s="241"/>
      <c r="E394" s="241"/>
      <c r="F394" s="241"/>
      <c r="G394" s="241"/>
      <c r="H394" s="241"/>
      <c r="I394" s="241"/>
      <c r="J394" s="241"/>
      <c r="K394" s="241"/>
      <c r="L394" s="241"/>
      <c r="M394" s="241"/>
      <c r="N394" s="241"/>
      <c r="O394" s="241"/>
      <c r="P394" s="241"/>
      <c r="Q394" s="241"/>
      <c r="R394" s="241"/>
      <c r="S394" s="241"/>
      <c r="T394" s="241"/>
      <c r="U394" s="241" t="s">
        <v>278</v>
      </c>
      <c r="V394" s="241"/>
      <c r="W394" s="241"/>
      <c r="X394" s="241"/>
      <c r="Y394" s="241"/>
      <c r="Z394" s="241"/>
      <c r="AA394" s="241"/>
      <c r="AB394" s="241"/>
      <c r="AC394" s="241" t="s">
        <v>350</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c r="BB394" s="241"/>
      <c r="BC394" s="241"/>
      <c r="BD394" s="241"/>
      <c r="BE394" s="241"/>
      <c r="BF394" s="241"/>
      <c r="BG394" s="241"/>
    </row>
    <row r="395" spans="1:59" s="240" customFormat="1" ht="15" customHeight="1">
      <c r="A395" s="241"/>
      <c r="B395" s="241"/>
      <c r="C395" s="241"/>
      <c r="D395" s="241"/>
      <c r="E395" s="241"/>
      <c r="F395" s="241"/>
      <c r="G395" s="241"/>
      <c r="H395" s="241"/>
      <c r="I395" s="241"/>
      <c r="J395" s="241"/>
      <c r="K395" s="241"/>
      <c r="L395" s="241"/>
      <c r="M395" s="241"/>
      <c r="N395" s="241"/>
      <c r="O395" s="241"/>
      <c r="P395" s="241"/>
      <c r="Q395" s="241"/>
      <c r="R395" s="241"/>
      <c r="S395" s="241"/>
      <c r="T395" s="241"/>
      <c r="U395" s="241" t="s">
        <v>511</v>
      </c>
      <c r="V395" s="241"/>
      <c r="W395" s="241"/>
      <c r="X395" s="241"/>
      <c r="Y395" s="241"/>
      <c r="Z395" s="241"/>
      <c r="AA395" s="241"/>
      <c r="AB395" s="241"/>
      <c r="AC395" s="241" t="s">
        <v>325</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c r="BB395" s="241"/>
      <c r="BC395" s="241"/>
      <c r="BD395" s="241"/>
      <c r="BE395" s="241"/>
      <c r="BF395" s="241"/>
      <c r="BG395" s="241"/>
    </row>
    <row r="396" spans="1:59" s="240" customFormat="1" ht="15" customHeight="1">
      <c r="A396" s="241"/>
      <c r="B396" s="241"/>
      <c r="C396" s="241"/>
      <c r="D396" s="241"/>
      <c r="E396" s="241"/>
      <c r="F396" s="241"/>
      <c r="G396" s="241"/>
      <c r="H396" s="241"/>
      <c r="I396" s="241"/>
      <c r="J396" s="241"/>
      <c r="K396" s="241"/>
      <c r="L396" s="241"/>
      <c r="M396" s="241"/>
      <c r="N396" s="241"/>
      <c r="O396" s="241"/>
      <c r="P396" s="241"/>
      <c r="Q396" s="241"/>
      <c r="R396" s="241"/>
      <c r="S396" s="241"/>
      <c r="T396" s="241"/>
      <c r="U396" s="241" t="s">
        <v>512</v>
      </c>
      <c r="V396" s="241"/>
      <c r="W396" s="241"/>
      <c r="X396" s="241"/>
      <c r="Y396" s="241"/>
      <c r="Z396" s="241"/>
      <c r="AA396" s="241"/>
      <c r="AB396" s="241"/>
      <c r="AC396" s="241" t="s">
        <v>350</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c r="BB396" s="241"/>
      <c r="BC396" s="241"/>
      <c r="BD396" s="241"/>
      <c r="BE396" s="241"/>
      <c r="BF396" s="241"/>
      <c r="BG396" s="241"/>
    </row>
    <row r="397" spans="1:59" s="240" customFormat="1" ht="15" customHeight="1">
      <c r="A397" s="241"/>
      <c r="B397" s="241"/>
      <c r="C397" s="241"/>
      <c r="D397" s="241"/>
      <c r="E397" s="241"/>
      <c r="F397" s="241"/>
      <c r="G397" s="241"/>
      <c r="H397" s="241"/>
      <c r="I397" s="241"/>
      <c r="J397" s="241"/>
      <c r="K397" s="241"/>
      <c r="L397" s="241"/>
      <c r="M397" s="241"/>
      <c r="N397" s="241"/>
      <c r="O397" s="241"/>
      <c r="P397" s="241"/>
      <c r="Q397" s="241"/>
      <c r="R397" s="241"/>
      <c r="S397" s="241"/>
      <c r="T397" s="241"/>
      <c r="U397" s="241" t="s">
        <v>513</v>
      </c>
      <c r="V397" s="241"/>
      <c r="W397" s="241"/>
      <c r="X397" s="241"/>
      <c r="Y397" s="241"/>
      <c r="Z397" s="241"/>
      <c r="AA397" s="241"/>
      <c r="AB397" s="241"/>
      <c r="AC397" s="241" t="s">
        <v>322</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c r="BB397" s="241"/>
      <c r="BC397" s="241"/>
      <c r="BD397" s="241"/>
      <c r="BE397" s="241"/>
      <c r="BF397" s="241"/>
      <c r="BG397" s="241"/>
    </row>
    <row r="398" spans="1:59" s="240" customFormat="1" ht="15" customHeight="1">
      <c r="A398" s="241"/>
      <c r="B398" s="241"/>
      <c r="C398" s="241"/>
      <c r="D398" s="241"/>
      <c r="E398" s="241"/>
      <c r="F398" s="241"/>
      <c r="G398" s="241"/>
      <c r="H398" s="241"/>
      <c r="I398" s="241"/>
      <c r="J398" s="241"/>
      <c r="K398" s="241"/>
      <c r="L398" s="241"/>
      <c r="M398" s="241"/>
      <c r="N398" s="241"/>
      <c r="O398" s="241"/>
      <c r="P398" s="241"/>
      <c r="Q398" s="241"/>
      <c r="R398" s="241"/>
      <c r="S398" s="241"/>
      <c r="T398" s="241"/>
      <c r="U398" s="241" t="s">
        <v>514</v>
      </c>
      <c r="V398" s="241"/>
      <c r="W398" s="241"/>
      <c r="X398" s="241"/>
      <c r="Y398" s="241"/>
      <c r="Z398" s="241"/>
      <c r="AA398" s="241"/>
      <c r="AB398" s="241"/>
      <c r="AC398" s="241" t="s">
        <v>309</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c r="BB398" s="241"/>
      <c r="BC398" s="241"/>
      <c r="BD398" s="241"/>
      <c r="BE398" s="241"/>
      <c r="BF398" s="241"/>
      <c r="BG398" s="241"/>
    </row>
    <row r="399" spans="1:59" s="240" customFormat="1" ht="15" customHeight="1">
      <c r="A399" s="241"/>
      <c r="B399" s="241"/>
      <c r="C399" s="241"/>
      <c r="D399" s="241"/>
      <c r="E399" s="241"/>
      <c r="F399" s="241"/>
      <c r="G399" s="241"/>
      <c r="H399" s="241"/>
      <c r="I399" s="241"/>
      <c r="J399" s="241"/>
      <c r="K399" s="241"/>
      <c r="L399" s="241"/>
      <c r="M399" s="241"/>
      <c r="N399" s="241"/>
      <c r="O399" s="241"/>
      <c r="P399" s="241"/>
      <c r="Q399" s="241"/>
      <c r="R399" s="241"/>
      <c r="S399" s="241"/>
      <c r="T399" s="241"/>
      <c r="U399" s="241" t="s">
        <v>515</v>
      </c>
      <c r="V399" s="241"/>
      <c r="W399" s="241"/>
      <c r="X399" s="241"/>
      <c r="Y399" s="241"/>
      <c r="Z399" s="241"/>
      <c r="AA399" s="241"/>
      <c r="AB399" s="241"/>
      <c r="AC399" s="241" t="s">
        <v>350</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c r="BB399" s="241"/>
      <c r="BC399" s="241"/>
      <c r="BD399" s="241"/>
      <c r="BE399" s="241"/>
      <c r="BF399" s="241"/>
      <c r="BG399" s="241"/>
    </row>
    <row r="400" spans="1:59" s="240" customFormat="1" ht="15" customHeight="1">
      <c r="A400" s="241"/>
      <c r="B400" s="241"/>
      <c r="C400" s="241"/>
      <c r="D400" s="241"/>
      <c r="E400" s="241"/>
      <c r="F400" s="241"/>
      <c r="G400" s="241"/>
      <c r="H400" s="241"/>
      <c r="I400" s="241"/>
      <c r="J400" s="241"/>
      <c r="K400" s="241"/>
      <c r="L400" s="241"/>
      <c r="M400" s="241"/>
      <c r="N400" s="241"/>
      <c r="O400" s="241"/>
      <c r="P400" s="241"/>
      <c r="Q400" s="241"/>
      <c r="R400" s="241"/>
      <c r="S400" s="241"/>
      <c r="T400" s="241"/>
      <c r="U400" s="241" t="s">
        <v>516</v>
      </c>
      <c r="V400" s="241"/>
      <c r="W400" s="241"/>
      <c r="X400" s="241"/>
      <c r="Y400" s="241"/>
      <c r="Z400" s="241"/>
      <c r="AA400" s="241"/>
      <c r="AB400" s="241"/>
      <c r="AC400" s="241" t="s">
        <v>316</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c r="BB400" s="241"/>
      <c r="BC400" s="241"/>
      <c r="BD400" s="241"/>
      <c r="BE400" s="241"/>
      <c r="BF400" s="241"/>
      <c r="BG400" s="241"/>
    </row>
    <row r="401" spans="1:59" s="240" customFormat="1" ht="15" customHeight="1">
      <c r="A401" s="241"/>
      <c r="B401" s="241"/>
      <c r="C401" s="241"/>
      <c r="D401" s="241"/>
      <c r="E401" s="241"/>
      <c r="F401" s="241"/>
      <c r="G401" s="241"/>
      <c r="H401" s="241"/>
      <c r="I401" s="241"/>
      <c r="J401" s="241"/>
      <c r="K401" s="241"/>
      <c r="L401" s="241"/>
      <c r="M401" s="241"/>
      <c r="N401" s="241"/>
      <c r="O401" s="241"/>
      <c r="P401" s="241"/>
      <c r="Q401" s="241"/>
      <c r="R401" s="241"/>
      <c r="S401" s="241"/>
      <c r="T401" s="241"/>
      <c r="U401" s="241" t="s">
        <v>517</v>
      </c>
      <c r="V401" s="241"/>
      <c r="W401" s="241"/>
      <c r="X401" s="241"/>
      <c r="Y401" s="241"/>
      <c r="Z401" s="241"/>
      <c r="AA401" s="241"/>
      <c r="AB401" s="241"/>
      <c r="AC401" s="241" t="s">
        <v>325</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c r="BB401" s="241"/>
      <c r="BC401" s="241"/>
      <c r="BD401" s="241"/>
      <c r="BE401" s="241"/>
      <c r="BF401" s="241"/>
      <c r="BG401" s="241"/>
    </row>
    <row r="402" spans="1:59" s="240" customFormat="1" ht="15" customHeight="1">
      <c r="A402" s="241"/>
      <c r="B402" s="241"/>
      <c r="C402" s="241"/>
      <c r="D402" s="241"/>
      <c r="E402" s="241"/>
      <c r="F402" s="241"/>
      <c r="G402" s="241"/>
      <c r="H402" s="241"/>
      <c r="I402" s="241"/>
      <c r="J402" s="241"/>
      <c r="K402" s="241"/>
      <c r="L402" s="241"/>
      <c r="M402" s="241"/>
      <c r="N402" s="241"/>
      <c r="O402" s="241"/>
      <c r="P402" s="241"/>
      <c r="Q402" s="241"/>
      <c r="R402" s="241"/>
      <c r="S402" s="241"/>
      <c r="T402" s="241"/>
      <c r="U402" s="241" t="s">
        <v>281</v>
      </c>
      <c r="V402" s="241"/>
      <c r="W402" s="241"/>
      <c r="X402" s="241"/>
      <c r="Y402" s="241"/>
      <c r="Z402" s="241"/>
      <c r="AA402" s="241"/>
      <c r="AB402" s="241"/>
      <c r="AC402" s="241" t="s">
        <v>350</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c r="BB402" s="241"/>
      <c r="BC402" s="241"/>
      <c r="BD402" s="241"/>
      <c r="BE402" s="241"/>
      <c r="BF402" s="241"/>
      <c r="BG402" s="241"/>
    </row>
    <row r="403" spans="1:59" s="240" customFormat="1" ht="15" customHeight="1">
      <c r="A403" s="241"/>
      <c r="B403" s="241"/>
      <c r="C403" s="241"/>
      <c r="D403" s="241"/>
      <c r="E403" s="241"/>
      <c r="F403" s="241"/>
      <c r="G403" s="241"/>
      <c r="H403" s="241"/>
      <c r="I403" s="241"/>
      <c r="J403" s="241"/>
      <c r="K403" s="241"/>
      <c r="L403" s="241"/>
      <c r="M403" s="241"/>
      <c r="N403" s="241"/>
      <c r="O403" s="241"/>
      <c r="P403" s="241"/>
      <c r="Q403" s="241"/>
      <c r="R403" s="241"/>
      <c r="S403" s="241"/>
      <c r="T403" s="241"/>
      <c r="U403" s="241" t="s">
        <v>518</v>
      </c>
      <c r="V403" s="241"/>
      <c r="W403" s="241"/>
      <c r="X403" s="241"/>
      <c r="Y403" s="241"/>
      <c r="Z403" s="241"/>
      <c r="AA403" s="241"/>
      <c r="AB403" s="241"/>
      <c r="AC403" s="241" t="s">
        <v>325</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c r="BB403" s="241"/>
      <c r="BC403" s="241"/>
      <c r="BD403" s="241"/>
      <c r="BE403" s="241"/>
      <c r="BF403" s="241"/>
      <c r="BG403" s="241"/>
    </row>
    <row r="404" spans="1:59" s="240" customFormat="1" ht="15" customHeight="1">
      <c r="A404" s="241"/>
      <c r="B404" s="241"/>
      <c r="C404" s="241"/>
      <c r="D404" s="241"/>
      <c r="E404" s="241"/>
      <c r="F404" s="241"/>
      <c r="G404" s="241"/>
      <c r="H404" s="241"/>
      <c r="I404" s="241"/>
      <c r="J404" s="241"/>
      <c r="K404" s="241"/>
      <c r="L404" s="241"/>
      <c r="M404" s="241"/>
      <c r="N404" s="241"/>
      <c r="O404" s="241"/>
      <c r="P404" s="241"/>
      <c r="Q404" s="241"/>
      <c r="R404" s="241"/>
      <c r="S404" s="241"/>
      <c r="T404" s="241"/>
      <c r="U404" s="241" t="s">
        <v>519</v>
      </c>
      <c r="V404" s="241"/>
      <c r="W404" s="241"/>
      <c r="X404" s="241"/>
      <c r="Y404" s="241"/>
      <c r="Z404" s="241"/>
      <c r="AA404" s="241"/>
      <c r="AB404" s="241"/>
      <c r="AC404" s="241" t="s">
        <v>386</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c r="BB404" s="241"/>
      <c r="BC404" s="241"/>
      <c r="BD404" s="241"/>
      <c r="BE404" s="241"/>
      <c r="BF404" s="241"/>
      <c r="BG404" s="241"/>
    </row>
    <row r="405" spans="1:59" s="240" customFormat="1" ht="15" customHeight="1">
      <c r="A405" s="241"/>
      <c r="B405" s="241"/>
      <c r="C405" s="241"/>
      <c r="D405" s="241"/>
      <c r="E405" s="241"/>
      <c r="F405" s="241"/>
      <c r="G405" s="241"/>
      <c r="H405" s="241"/>
      <c r="I405" s="241"/>
      <c r="J405" s="241"/>
      <c r="K405" s="241"/>
      <c r="L405" s="241"/>
      <c r="M405" s="241"/>
      <c r="N405" s="241"/>
      <c r="O405" s="241"/>
      <c r="P405" s="241"/>
      <c r="Q405" s="241"/>
      <c r="R405" s="241"/>
      <c r="S405" s="241"/>
      <c r="T405" s="241"/>
      <c r="U405" s="241" t="s">
        <v>520</v>
      </c>
      <c r="V405" s="241"/>
      <c r="W405" s="241"/>
      <c r="X405" s="241"/>
      <c r="Y405" s="241"/>
      <c r="Z405" s="241"/>
      <c r="AA405" s="241"/>
      <c r="AB405" s="241"/>
      <c r="AC405" s="241" t="s">
        <v>350</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c r="BB405" s="241"/>
      <c r="BC405" s="241"/>
      <c r="BD405" s="241"/>
      <c r="BE405" s="241"/>
      <c r="BF405" s="241"/>
      <c r="BG405" s="241"/>
    </row>
    <row r="406" spans="1:59" s="240" customFormat="1" ht="15" customHeight="1">
      <c r="A406" s="241"/>
      <c r="B406" s="241"/>
      <c r="C406" s="241"/>
      <c r="D406" s="241"/>
      <c r="E406" s="241"/>
      <c r="F406" s="241"/>
      <c r="G406" s="241"/>
      <c r="H406" s="241"/>
      <c r="I406" s="241"/>
      <c r="J406" s="241"/>
      <c r="K406" s="241"/>
      <c r="L406" s="241"/>
      <c r="M406" s="241"/>
      <c r="N406" s="241"/>
      <c r="O406" s="241"/>
      <c r="P406" s="241"/>
      <c r="Q406" s="241"/>
      <c r="R406" s="241"/>
      <c r="S406" s="241"/>
      <c r="T406" s="241"/>
      <c r="U406" s="241" t="s">
        <v>521</v>
      </c>
      <c r="V406" s="241"/>
      <c r="W406" s="241"/>
      <c r="X406" s="241"/>
      <c r="Y406" s="241"/>
      <c r="Z406" s="241"/>
      <c r="AA406" s="241"/>
      <c r="AB406" s="241"/>
      <c r="AC406" s="241" t="s">
        <v>325</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c r="BB406" s="241"/>
      <c r="BC406" s="241"/>
      <c r="BD406" s="241"/>
      <c r="BE406" s="241"/>
      <c r="BF406" s="241"/>
      <c r="BG406" s="241"/>
    </row>
    <row r="407" spans="1:59" s="240" customFormat="1" ht="15" customHeight="1">
      <c r="A407" s="241"/>
      <c r="B407" s="241"/>
      <c r="C407" s="241"/>
      <c r="D407" s="241"/>
      <c r="E407" s="241"/>
      <c r="F407" s="241"/>
      <c r="G407" s="241"/>
      <c r="H407" s="241"/>
      <c r="I407" s="241"/>
      <c r="J407" s="241"/>
      <c r="K407" s="241"/>
      <c r="L407" s="241"/>
      <c r="M407" s="241"/>
      <c r="N407" s="241"/>
      <c r="O407" s="241"/>
      <c r="P407" s="241"/>
      <c r="Q407" s="241"/>
      <c r="R407" s="241"/>
      <c r="S407" s="241"/>
      <c r="T407" s="241"/>
      <c r="U407" s="241" t="s">
        <v>522</v>
      </c>
      <c r="V407" s="241"/>
      <c r="W407" s="241"/>
      <c r="X407" s="241"/>
      <c r="Y407" s="241"/>
      <c r="Z407" s="241"/>
      <c r="AA407" s="241"/>
      <c r="AB407" s="241"/>
      <c r="AC407" s="241" t="s">
        <v>350</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c r="BB407" s="241"/>
      <c r="BC407" s="241"/>
      <c r="BD407" s="241"/>
      <c r="BE407" s="241"/>
      <c r="BF407" s="241"/>
      <c r="BG407" s="241"/>
    </row>
    <row r="408" spans="1:59" s="240" customFormat="1" ht="15" customHeight="1">
      <c r="A408" s="241"/>
      <c r="B408" s="241"/>
      <c r="C408" s="241"/>
      <c r="D408" s="241"/>
      <c r="E408" s="241"/>
      <c r="F408" s="241"/>
      <c r="G408" s="241"/>
      <c r="H408" s="241"/>
      <c r="I408" s="241"/>
      <c r="J408" s="241"/>
      <c r="K408" s="241"/>
      <c r="L408" s="241"/>
      <c r="M408" s="241"/>
      <c r="N408" s="241"/>
      <c r="O408" s="241"/>
      <c r="P408" s="241"/>
      <c r="Q408" s="241"/>
      <c r="R408" s="241"/>
      <c r="S408" s="241"/>
      <c r="T408" s="241"/>
      <c r="U408" s="241" t="s">
        <v>523</v>
      </c>
      <c r="V408" s="241"/>
      <c r="W408" s="241"/>
      <c r="X408" s="241"/>
      <c r="Y408" s="241"/>
      <c r="Z408" s="241"/>
      <c r="AA408" s="241"/>
      <c r="AB408" s="241"/>
      <c r="AC408" s="241" t="s">
        <v>316</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c r="BB408" s="241"/>
      <c r="BC408" s="241"/>
      <c r="BD408" s="241"/>
      <c r="BE408" s="241"/>
      <c r="BF408" s="241"/>
      <c r="BG408" s="241"/>
    </row>
    <row r="409" spans="1:59" s="240" customFormat="1" ht="15" customHeight="1">
      <c r="A409" s="241"/>
      <c r="B409" s="241"/>
      <c r="C409" s="241"/>
      <c r="D409" s="241"/>
      <c r="E409" s="241"/>
      <c r="F409" s="241"/>
      <c r="G409" s="241"/>
      <c r="H409" s="241"/>
      <c r="I409" s="241"/>
      <c r="J409" s="241"/>
      <c r="K409" s="241"/>
      <c r="L409" s="241"/>
      <c r="M409" s="241"/>
      <c r="N409" s="241"/>
      <c r="O409" s="241"/>
      <c r="P409" s="241"/>
      <c r="Q409" s="241"/>
      <c r="R409" s="241"/>
      <c r="S409" s="241"/>
      <c r="T409" s="241"/>
      <c r="U409" s="241" t="s">
        <v>524</v>
      </c>
      <c r="V409" s="241"/>
      <c r="W409" s="241"/>
      <c r="X409" s="241"/>
      <c r="Y409" s="241"/>
      <c r="Z409" s="241"/>
      <c r="AA409" s="241"/>
      <c r="AB409" s="241"/>
      <c r="AC409" s="241" t="s">
        <v>309</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c r="BB409" s="241"/>
      <c r="BC409" s="241"/>
      <c r="BD409" s="241"/>
      <c r="BE409" s="241"/>
      <c r="BF409" s="241"/>
      <c r="BG409" s="241"/>
    </row>
    <row r="410" spans="1:59" s="240" customFormat="1" ht="15" customHeight="1">
      <c r="A410" s="241"/>
      <c r="B410" s="241"/>
      <c r="C410" s="241"/>
      <c r="D410" s="241"/>
      <c r="E410" s="241"/>
      <c r="F410" s="241"/>
      <c r="G410" s="241"/>
      <c r="H410" s="241"/>
      <c r="I410" s="241"/>
      <c r="J410" s="241"/>
      <c r="K410" s="241"/>
      <c r="L410" s="241"/>
      <c r="M410" s="241"/>
      <c r="N410" s="241"/>
      <c r="O410" s="241"/>
      <c r="P410" s="241"/>
      <c r="Q410" s="241"/>
      <c r="R410" s="241"/>
      <c r="S410" s="241"/>
      <c r="T410" s="241"/>
      <c r="U410" s="241" t="s">
        <v>525</v>
      </c>
      <c r="V410" s="241"/>
      <c r="W410" s="241"/>
      <c r="X410" s="241"/>
      <c r="Y410" s="241"/>
      <c r="Z410" s="241"/>
      <c r="AA410" s="241"/>
      <c r="AB410" s="241"/>
      <c r="AC410" s="241" t="s">
        <v>316</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c r="BB410" s="241"/>
      <c r="BC410" s="241"/>
      <c r="BD410" s="241"/>
      <c r="BE410" s="241"/>
      <c r="BF410" s="241"/>
      <c r="BG410" s="241"/>
    </row>
    <row r="411" spans="1:59" s="240" customFormat="1" ht="15" customHeight="1">
      <c r="A411" s="241"/>
      <c r="B411" s="241"/>
      <c r="C411" s="241"/>
      <c r="D411" s="241"/>
      <c r="E411" s="241"/>
      <c r="F411" s="241"/>
      <c r="G411" s="241"/>
      <c r="H411" s="241"/>
      <c r="I411" s="241"/>
      <c r="J411" s="241"/>
      <c r="K411" s="241"/>
      <c r="L411" s="241"/>
      <c r="M411" s="241"/>
      <c r="N411" s="241"/>
      <c r="O411" s="241"/>
      <c r="P411" s="241"/>
      <c r="Q411" s="241"/>
      <c r="R411" s="241"/>
      <c r="S411" s="241"/>
      <c r="T411" s="241"/>
      <c r="U411" s="241" t="s">
        <v>526</v>
      </c>
      <c r="V411" s="241"/>
      <c r="W411" s="241"/>
      <c r="X411" s="241"/>
      <c r="Y411" s="241"/>
      <c r="Z411" s="241"/>
      <c r="AA411" s="241"/>
      <c r="AB411" s="241"/>
      <c r="AC411" s="241" t="s">
        <v>322</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c r="BB411" s="241"/>
      <c r="BC411" s="241"/>
      <c r="BD411" s="241"/>
      <c r="BE411" s="241"/>
      <c r="BF411" s="241"/>
      <c r="BG411" s="241"/>
    </row>
    <row r="412" spans="1:59" s="240" customFormat="1" ht="15" customHeight="1">
      <c r="A412" s="241"/>
      <c r="B412" s="241"/>
      <c r="C412" s="241"/>
      <c r="D412" s="241"/>
      <c r="E412" s="241"/>
      <c r="F412" s="241"/>
      <c r="G412" s="241"/>
      <c r="H412" s="241"/>
      <c r="I412" s="241"/>
      <c r="J412" s="241"/>
      <c r="K412" s="241"/>
      <c r="L412" s="241"/>
      <c r="M412" s="241"/>
      <c r="N412" s="241"/>
      <c r="O412" s="241"/>
      <c r="P412" s="241"/>
      <c r="Q412" s="241"/>
      <c r="R412" s="241"/>
      <c r="S412" s="241"/>
      <c r="T412" s="241"/>
      <c r="U412" s="241" t="s">
        <v>527</v>
      </c>
      <c r="V412" s="241"/>
      <c r="W412" s="241"/>
      <c r="X412" s="241"/>
      <c r="Y412" s="241"/>
      <c r="Z412" s="241"/>
      <c r="AA412" s="241"/>
      <c r="AB412" s="241"/>
      <c r="AC412" s="241" t="s">
        <v>313</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c r="BB412" s="241"/>
      <c r="BC412" s="241"/>
      <c r="BD412" s="241"/>
      <c r="BE412" s="241"/>
      <c r="BF412" s="241"/>
      <c r="BG412" s="241"/>
    </row>
    <row r="413" spans="1:59" s="240" customFormat="1" ht="15" customHeight="1">
      <c r="A413" s="241"/>
      <c r="B413" s="241"/>
      <c r="C413" s="241"/>
      <c r="D413" s="241"/>
      <c r="E413" s="241"/>
      <c r="F413" s="241"/>
      <c r="G413" s="241"/>
      <c r="H413" s="241"/>
      <c r="I413" s="241"/>
      <c r="J413" s="241"/>
      <c r="K413" s="241"/>
      <c r="L413" s="241"/>
      <c r="M413" s="241"/>
      <c r="N413" s="241"/>
      <c r="O413" s="241"/>
      <c r="P413" s="241"/>
      <c r="Q413" s="241"/>
      <c r="R413" s="241"/>
      <c r="S413" s="241"/>
      <c r="T413" s="241"/>
      <c r="U413" s="241" t="s">
        <v>528</v>
      </c>
      <c r="V413" s="241"/>
      <c r="W413" s="241"/>
      <c r="X413" s="241"/>
      <c r="Y413" s="241"/>
      <c r="Z413" s="241"/>
      <c r="AA413" s="241"/>
      <c r="AB413" s="241"/>
      <c r="AC413" s="241" t="s">
        <v>325</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c r="BB413" s="241"/>
      <c r="BC413" s="241"/>
      <c r="BD413" s="241"/>
      <c r="BE413" s="241"/>
      <c r="BF413" s="241"/>
      <c r="BG413" s="241"/>
    </row>
    <row r="414" spans="1:59" s="240" customFormat="1" ht="15" customHeight="1">
      <c r="A414" s="241"/>
      <c r="B414" s="241"/>
      <c r="C414" s="241"/>
      <c r="D414" s="241"/>
      <c r="E414" s="241"/>
      <c r="F414" s="241"/>
      <c r="G414" s="241"/>
      <c r="H414" s="241"/>
      <c r="I414" s="241"/>
      <c r="J414" s="241"/>
      <c r="K414" s="241"/>
      <c r="L414" s="241"/>
      <c r="M414" s="241"/>
      <c r="N414" s="241"/>
      <c r="O414" s="241"/>
      <c r="P414" s="241"/>
      <c r="Q414" s="241"/>
      <c r="R414" s="241"/>
      <c r="S414" s="241"/>
      <c r="T414" s="241"/>
      <c r="U414" s="241" t="s">
        <v>529</v>
      </c>
      <c r="V414" s="241"/>
      <c r="W414" s="241"/>
      <c r="X414" s="241"/>
      <c r="Y414" s="241"/>
      <c r="Z414" s="241"/>
      <c r="AA414" s="241"/>
      <c r="AB414" s="241"/>
      <c r="AC414" s="241" t="s">
        <v>311</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c r="BB414" s="241"/>
      <c r="BC414" s="241"/>
      <c r="BD414" s="241"/>
      <c r="BE414" s="241"/>
      <c r="BF414" s="241"/>
      <c r="BG414" s="241"/>
    </row>
    <row r="415" spans="1:59" s="240" customFormat="1" ht="15" customHeight="1">
      <c r="A415" s="241"/>
      <c r="B415" s="241"/>
      <c r="C415" s="241"/>
      <c r="D415" s="241"/>
      <c r="E415" s="241"/>
      <c r="F415" s="241"/>
      <c r="G415" s="241"/>
      <c r="H415" s="241"/>
      <c r="I415" s="241"/>
      <c r="J415" s="241"/>
      <c r="K415" s="241"/>
      <c r="L415" s="241"/>
      <c r="M415" s="241"/>
      <c r="N415" s="241"/>
      <c r="O415" s="241"/>
      <c r="P415" s="241"/>
      <c r="Q415" s="241"/>
      <c r="R415" s="241"/>
      <c r="S415" s="241"/>
      <c r="T415" s="241"/>
      <c r="U415" s="241" t="s">
        <v>530</v>
      </c>
      <c r="V415" s="241"/>
      <c r="W415" s="241"/>
      <c r="X415" s="241"/>
      <c r="Y415" s="241"/>
      <c r="Z415" s="241"/>
      <c r="AA415" s="241"/>
      <c r="AB415" s="241"/>
      <c r="AC415" s="241" t="s">
        <v>325</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c r="BB415" s="241"/>
      <c r="BC415" s="241"/>
      <c r="BD415" s="241"/>
      <c r="BE415" s="241"/>
      <c r="BF415" s="241"/>
      <c r="BG415" s="241"/>
    </row>
    <row r="416" spans="1:59" s="240" customFormat="1" ht="15" customHeight="1">
      <c r="A416" s="241"/>
      <c r="B416" s="241"/>
      <c r="C416" s="241"/>
      <c r="D416" s="241"/>
      <c r="E416" s="241"/>
      <c r="F416" s="241"/>
      <c r="G416" s="241"/>
      <c r="H416" s="241"/>
      <c r="I416" s="241"/>
      <c r="J416" s="241"/>
      <c r="K416" s="241"/>
      <c r="L416" s="241"/>
      <c r="M416" s="241"/>
      <c r="N416" s="241"/>
      <c r="O416" s="241"/>
      <c r="P416" s="241"/>
      <c r="Q416" s="241"/>
      <c r="R416" s="241"/>
      <c r="S416" s="241"/>
      <c r="T416" s="241"/>
      <c r="U416" s="241" t="s">
        <v>531</v>
      </c>
      <c r="V416" s="241"/>
      <c r="W416" s="241"/>
      <c r="X416" s="241"/>
      <c r="Y416" s="241"/>
      <c r="Z416" s="241"/>
      <c r="AA416" s="241"/>
      <c r="AB416" s="241"/>
      <c r="AC416" s="241" t="s">
        <v>311</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c r="BB416" s="241"/>
      <c r="BC416" s="241"/>
      <c r="BD416" s="241"/>
      <c r="BE416" s="241"/>
      <c r="BF416" s="241"/>
      <c r="BG416" s="241"/>
    </row>
    <row r="417" spans="1:59" s="240" customFormat="1" ht="15" customHeight="1">
      <c r="A417" s="241"/>
      <c r="B417" s="241"/>
      <c r="C417" s="241"/>
      <c r="D417" s="241"/>
      <c r="E417" s="241"/>
      <c r="F417" s="241"/>
      <c r="G417" s="241"/>
      <c r="H417" s="241"/>
      <c r="I417" s="241"/>
      <c r="J417" s="241"/>
      <c r="K417" s="241"/>
      <c r="L417" s="241"/>
      <c r="M417" s="241"/>
      <c r="N417" s="241"/>
      <c r="O417" s="241"/>
      <c r="P417" s="241"/>
      <c r="Q417" s="241"/>
      <c r="R417" s="241"/>
      <c r="S417" s="241"/>
      <c r="T417" s="241"/>
      <c r="U417" s="241" t="s">
        <v>532</v>
      </c>
      <c r="V417" s="241"/>
      <c r="W417" s="241"/>
      <c r="X417" s="241"/>
      <c r="Y417" s="241"/>
      <c r="Z417" s="241"/>
      <c r="AA417" s="241"/>
      <c r="AB417" s="241"/>
      <c r="AC417" s="241" t="s">
        <v>316</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c r="BB417" s="241"/>
      <c r="BC417" s="241"/>
      <c r="BD417" s="241"/>
      <c r="BE417" s="241"/>
      <c r="BF417" s="241"/>
      <c r="BG417" s="241"/>
    </row>
    <row r="418" spans="1:59" s="240" customFormat="1" ht="15" customHeight="1">
      <c r="A418" s="241"/>
      <c r="B418" s="241"/>
      <c r="C418" s="241"/>
      <c r="D418" s="241"/>
      <c r="E418" s="241"/>
      <c r="F418" s="241"/>
      <c r="G418" s="241"/>
      <c r="H418" s="241"/>
      <c r="I418" s="241"/>
      <c r="J418" s="241"/>
      <c r="K418" s="241"/>
      <c r="L418" s="241"/>
      <c r="M418" s="241"/>
      <c r="N418" s="241"/>
      <c r="O418" s="241"/>
      <c r="P418" s="241"/>
      <c r="Q418" s="241"/>
      <c r="R418" s="241"/>
      <c r="S418" s="241"/>
      <c r="T418" s="241"/>
      <c r="U418" s="241" t="s">
        <v>533</v>
      </c>
      <c r="V418" s="241"/>
      <c r="W418" s="241"/>
      <c r="X418" s="241"/>
      <c r="Y418" s="241"/>
      <c r="Z418" s="241"/>
      <c r="AA418" s="241"/>
      <c r="AB418" s="241"/>
      <c r="AC418" s="241" t="s">
        <v>322</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c r="BB418" s="241"/>
      <c r="BC418" s="241"/>
      <c r="BD418" s="241"/>
      <c r="BE418" s="241"/>
      <c r="BF418" s="241"/>
      <c r="BG418" s="241"/>
    </row>
    <row r="419" spans="1:59" s="240" customFormat="1" ht="15" customHeight="1">
      <c r="A419" s="241"/>
      <c r="B419" s="241"/>
      <c r="C419" s="241"/>
      <c r="D419" s="241"/>
      <c r="E419" s="241"/>
      <c r="F419" s="241"/>
      <c r="G419" s="241"/>
      <c r="H419" s="241"/>
      <c r="I419" s="241"/>
      <c r="J419" s="241"/>
      <c r="K419" s="241"/>
      <c r="L419" s="241"/>
      <c r="M419" s="241"/>
      <c r="N419" s="241"/>
      <c r="O419" s="241"/>
      <c r="P419" s="241"/>
      <c r="Q419" s="241"/>
      <c r="R419" s="241"/>
      <c r="S419" s="241"/>
      <c r="T419" s="241"/>
      <c r="U419" s="241" t="s">
        <v>534</v>
      </c>
      <c r="V419" s="241"/>
      <c r="W419" s="241"/>
      <c r="X419" s="241"/>
      <c r="Y419" s="241"/>
      <c r="Z419" s="241"/>
      <c r="AA419" s="241"/>
      <c r="AB419" s="241"/>
      <c r="AC419" s="241" t="s">
        <v>316</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c r="BB419" s="241"/>
      <c r="BC419" s="241"/>
      <c r="BD419" s="241"/>
      <c r="BE419" s="241"/>
      <c r="BF419" s="241"/>
      <c r="BG419" s="241"/>
    </row>
    <row r="420" spans="1:59" s="240" customFormat="1" ht="15" customHeight="1">
      <c r="A420" s="241"/>
      <c r="B420" s="241"/>
      <c r="C420" s="241"/>
      <c r="D420" s="241"/>
      <c r="E420" s="241"/>
      <c r="F420" s="241"/>
      <c r="G420" s="241"/>
      <c r="H420" s="241"/>
      <c r="I420" s="241"/>
      <c r="J420" s="241"/>
      <c r="K420" s="241"/>
      <c r="L420" s="241"/>
      <c r="M420" s="241"/>
      <c r="N420" s="241"/>
      <c r="O420" s="241"/>
      <c r="P420" s="241"/>
      <c r="Q420" s="241"/>
      <c r="R420" s="241"/>
      <c r="S420" s="241"/>
      <c r="T420" s="241"/>
      <c r="U420" s="241" t="s">
        <v>535</v>
      </c>
      <c r="V420" s="241"/>
      <c r="W420" s="241"/>
      <c r="X420" s="241"/>
      <c r="Y420" s="241"/>
      <c r="Z420" s="241"/>
      <c r="AA420" s="241"/>
      <c r="AB420" s="241"/>
      <c r="AC420" s="241" t="s">
        <v>325</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c r="BB420" s="241"/>
      <c r="BC420" s="241"/>
      <c r="BD420" s="241"/>
      <c r="BE420" s="241"/>
      <c r="BF420" s="241"/>
      <c r="BG420" s="241"/>
    </row>
    <row r="421" spans="1:59" s="240" customFormat="1" ht="15" customHeight="1">
      <c r="A421" s="241"/>
      <c r="B421" s="241"/>
      <c r="C421" s="241"/>
      <c r="D421" s="241"/>
      <c r="E421" s="241"/>
      <c r="F421" s="241"/>
      <c r="G421" s="241"/>
      <c r="H421" s="241"/>
      <c r="I421" s="241"/>
      <c r="J421" s="241"/>
      <c r="K421" s="241"/>
      <c r="L421" s="241"/>
      <c r="M421" s="241"/>
      <c r="N421" s="241"/>
      <c r="O421" s="241"/>
      <c r="P421" s="241"/>
      <c r="Q421" s="241"/>
      <c r="R421" s="241"/>
      <c r="S421" s="241"/>
      <c r="T421" s="241"/>
      <c r="U421" s="241" t="s">
        <v>536</v>
      </c>
      <c r="V421" s="241"/>
      <c r="W421" s="241"/>
      <c r="X421" s="241"/>
      <c r="Y421" s="241"/>
      <c r="Z421" s="241"/>
      <c r="AA421" s="241"/>
      <c r="AB421" s="241"/>
      <c r="AC421" s="241" t="s">
        <v>386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c r="BB421" s="241"/>
      <c r="BC421" s="241"/>
      <c r="BD421" s="241"/>
      <c r="BE421" s="241"/>
      <c r="BF421" s="241"/>
      <c r="BG421" s="241"/>
    </row>
    <row r="422" spans="1:59" s="240" customFormat="1" ht="15" customHeight="1">
      <c r="A422" s="241"/>
      <c r="B422" s="241"/>
      <c r="C422" s="241"/>
      <c r="D422" s="241"/>
      <c r="E422" s="241"/>
      <c r="F422" s="241"/>
      <c r="G422" s="241"/>
      <c r="H422" s="241"/>
      <c r="I422" s="241"/>
      <c r="J422" s="241"/>
      <c r="K422" s="241"/>
      <c r="L422" s="241"/>
      <c r="M422" s="241"/>
      <c r="N422" s="241"/>
      <c r="O422" s="241"/>
      <c r="P422" s="241"/>
      <c r="Q422" s="241"/>
      <c r="R422" s="241"/>
      <c r="S422" s="241"/>
      <c r="T422" s="241"/>
      <c r="U422" s="241" t="s">
        <v>537</v>
      </c>
      <c r="V422" s="241"/>
      <c r="W422" s="241"/>
      <c r="X422" s="241"/>
      <c r="Y422" s="241"/>
      <c r="Z422" s="241"/>
      <c r="AA422" s="241"/>
      <c r="AB422" s="241"/>
      <c r="AC422" s="241" t="s">
        <v>350</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c r="BB422" s="241"/>
      <c r="BC422" s="241"/>
      <c r="BD422" s="241"/>
      <c r="BE422" s="241"/>
      <c r="BF422" s="241"/>
      <c r="BG422" s="241"/>
    </row>
    <row r="423" spans="1:59" s="240" customFormat="1" ht="15" customHeight="1">
      <c r="A423" s="241"/>
      <c r="B423" s="241"/>
      <c r="C423" s="241"/>
      <c r="D423" s="241"/>
      <c r="E423" s="241"/>
      <c r="F423" s="241"/>
      <c r="G423" s="241"/>
      <c r="H423" s="241"/>
      <c r="I423" s="241"/>
      <c r="J423" s="241"/>
      <c r="K423" s="241"/>
      <c r="L423" s="241"/>
      <c r="M423" s="241"/>
      <c r="N423" s="241"/>
      <c r="O423" s="241"/>
      <c r="P423" s="241"/>
      <c r="Q423" s="241"/>
      <c r="R423" s="241"/>
      <c r="S423" s="241"/>
      <c r="T423" s="241"/>
      <c r="U423" s="241" t="s">
        <v>538</v>
      </c>
      <c r="V423" s="241"/>
      <c r="W423" s="241"/>
      <c r="X423" s="241"/>
      <c r="Y423" s="241"/>
      <c r="Z423" s="241"/>
      <c r="AA423" s="241"/>
      <c r="AB423" s="241"/>
      <c r="AC423" s="241" t="s">
        <v>325</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c r="BB423" s="241"/>
      <c r="BC423" s="241"/>
      <c r="BD423" s="241"/>
      <c r="BE423" s="241"/>
      <c r="BF423" s="241"/>
      <c r="BG423" s="241"/>
    </row>
    <row r="424" spans="1:59" s="240" customFormat="1" ht="15" customHeight="1">
      <c r="A424" s="241"/>
      <c r="B424" s="241"/>
      <c r="C424" s="241"/>
      <c r="D424" s="241"/>
      <c r="E424" s="241"/>
      <c r="F424" s="241"/>
      <c r="G424" s="241"/>
      <c r="H424" s="241"/>
      <c r="I424" s="241"/>
      <c r="J424" s="241"/>
      <c r="K424" s="241"/>
      <c r="L424" s="241"/>
      <c r="M424" s="241"/>
      <c r="N424" s="241"/>
      <c r="O424" s="241"/>
      <c r="P424" s="241"/>
      <c r="Q424" s="241"/>
      <c r="R424" s="241"/>
      <c r="S424" s="241"/>
      <c r="T424" s="241"/>
      <c r="U424" s="241" t="s">
        <v>539</v>
      </c>
      <c r="V424" s="241"/>
      <c r="W424" s="241"/>
      <c r="X424" s="241"/>
      <c r="Y424" s="241"/>
      <c r="Z424" s="241"/>
      <c r="AA424" s="241"/>
      <c r="AB424" s="241"/>
      <c r="AC424" s="241" t="s">
        <v>350</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c r="BB424" s="241"/>
      <c r="BC424" s="241"/>
      <c r="BD424" s="241"/>
      <c r="BE424" s="241"/>
      <c r="BF424" s="241"/>
      <c r="BG424" s="241"/>
    </row>
    <row r="425" spans="1:59" s="240" customFormat="1" ht="15" customHeight="1">
      <c r="A425" s="241"/>
      <c r="B425" s="241"/>
      <c r="C425" s="241"/>
      <c r="D425" s="241"/>
      <c r="E425" s="241"/>
      <c r="F425" s="241"/>
      <c r="G425" s="241"/>
      <c r="H425" s="241"/>
      <c r="I425" s="241"/>
      <c r="J425" s="241"/>
      <c r="K425" s="241"/>
      <c r="L425" s="241"/>
      <c r="M425" s="241"/>
      <c r="N425" s="241"/>
      <c r="O425" s="241"/>
      <c r="P425" s="241"/>
      <c r="Q425" s="241"/>
      <c r="R425" s="241"/>
      <c r="S425" s="241"/>
      <c r="T425" s="241"/>
      <c r="U425" s="241" t="s">
        <v>540</v>
      </c>
      <c r="V425" s="241"/>
      <c r="W425" s="241"/>
      <c r="X425" s="241"/>
      <c r="Y425" s="241"/>
      <c r="Z425" s="241"/>
      <c r="AA425" s="241"/>
      <c r="AB425" s="241"/>
      <c r="AC425" s="241" t="s">
        <v>309</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c r="BB425" s="241"/>
      <c r="BC425" s="241"/>
      <c r="BD425" s="241"/>
      <c r="BE425" s="241"/>
      <c r="BF425" s="241"/>
      <c r="BG425" s="241"/>
    </row>
    <row r="426" spans="1:59" s="240" customFormat="1" ht="15" customHeight="1">
      <c r="A426" s="241"/>
      <c r="B426" s="241"/>
      <c r="C426" s="241"/>
      <c r="D426" s="241"/>
      <c r="E426" s="241"/>
      <c r="F426" s="241"/>
      <c r="G426" s="241"/>
      <c r="H426" s="241"/>
      <c r="I426" s="241"/>
      <c r="J426" s="241"/>
      <c r="K426" s="241"/>
      <c r="L426" s="241"/>
      <c r="M426" s="241"/>
      <c r="N426" s="241"/>
      <c r="O426" s="241"/>
      <c r="P426" s="241"/>
      <c r="Q426" s="241"/>
      <c r="R426" s="241"/>
      <c r="S426" s="241"/>
      <c r="T426" s="241"/>
      <c r="U426" s="241" t="s">
        <v>541</v>
      </c>
      <c r="V426" s="241"/>
      <c r="W426" s="241"/>
      <c r="X426" s="241"/>
      <c r="Y426" s="241"/>
      <c r="Z426" s="241"/>
      <c r="AA426" s="241"/>
      <c r="AB426" s="241"/>
      <c r="AC426" s="241" t="s">
        <v>325</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c r="BB426" s="241"/>
      <c r="BC426" s="241"/>
      <c r="BD426" s="241"/>
      <c r="BE426" s="241"/>
      <c r="BF426" s="241"/>
      <c r="BG426" s="241"/>
    </row>
    <row r="427" spans="1:59" s="240" customFormat="1" ht="15" customHeight="1">
      <c r="A427" s="241"/>
      <c r="B427" s="241"/>
      <c r="C427" s="241"/>
      <c r="D427" s="241"/>
      <c r="E427" s="241"/>
      <c r="F427" s="241"/>
      <c r="G427" s="241"/>
      <c r="H427" s="241"/>
      <c r="I427" s="241"/>
      <c r="J427" s="241"/>
      <c r="K427" s="241"/>
      <c r="L427" s="241"/>
      <c r="M427" s="241"/>
      <c r="N427" s="241"/>
      <c r="O427" s="241"/>
      <c r="P427" s="241"/>
      <c r="Q427" s="241"/>
      <c r="R427" s="241"/>
      <c r="S427" s="241"/>
      <c r="T427" s="241"/>
      <c r="U427" s="241" t="s">
        <v>542</v>
      </c>
      <c r="V427" s="241"/>
      <c r="W427" s="241"/>
      <c r="X427" s="241"/>
      <c r="Y427" s="241"/>
      <c r="Z427" s="241"/>
      <c r="AA427" s="241"/>
      <c r="AB427" s="241"/>
      <c r="AC427" s="241" t="s">
        <v>316</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c r="BB427" s="241"/>
      <c r="BC427" s="241"/>
      <c r="BD427" s="241"/>
      <c r="BE427" s="241"/>
      <c r="BF427" s="241"/>
      <c r="BG427" s="241"/>
    </row>
    <row r="428" spans="1:59" s="240" customFormat="1" ht="15" customHeight="1">
      <c r="A428" s="241"/>
      <c r="B428" s="241"/>
      <c r="C428" s="241"/>
      <c r="D428" s="241"/>
      <c r="E428" s="241"/>
      <c r="F428" s="241"/>
      <c r="G428" s="241"/>
      <c r="H428" s="241"/>
      <c r="I428" s="241"/>
      <c r="J428" s="241"/>
      <c r="K428" s="241"/>
      <c r="L428" s="241"/>
      <c r="M428" s="241"/>
      <c r="N428" s="241"/>
      <c r="O428" s="241"/>
      <c r="P428" s="241"/>
      <c r="Q428" s="241"/>
      <c r="R428" s="241"/>
      <c r="S428" s="241"/>
      <c r="T428" s="241"/>
      <c r="U428" s="241" t="s">
        <v>543</v>
      </c>
      <c r="V428" s="241"/>
      <c r="W428" s="241"/>
      <c r="X428" s="241"/>
      <c r="Y428" s="241"/>
      <c r="Z428" s="241"/>
      <c r="AA428" s="241"/>
      <c r="AB428" s="241"/>
      <c r="AC428" s="241" t="s">
        <v>322</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c r="BB428" s="241"/>
      <c r="BC428" s="241"/>
      <c r="BD428" s="241"/>
      <c r="BE428" s="241"/>
      <c r="BF428" s="241"/>
      <c r="BG428" s="241"/>
    </row>
    <row r="429" spans="1:59" s="240" customFormat="1" ht="15" customHeight="1">
      <c r="A429" s="241"/>
      <c r="B429" s="241"/>
      <c r="C429" s="241"/>
      <c r="D429" s="241"/>
      <c r="E429" s="241"/>
      <c r="F429" s="241"/>
      <c r="G429" s="241"/>
      <c r="H429" s="241"/>
      <c r="I429" s="241"/>
      <c r="J429" s="241"/>
      <c r="K429" s="241"/>
      <c r="L429" s="241"/>
      <c r="M429" s="241"/>
      <c r="N429" s="241"/>
      <c r="O429" s="241"/>
      <c r="P429" s="241"/>
      <c r="Q429" s="241"/>
      <c r="R429" s="241"/>
      <c r="S429" s="241"/>
      <c r="T429" s="241"/>
      <c r="U429" s="241" t="s">
        <v>544</v>
      </c>
      <c r="V429" s="241"/>
      <c r="W429" s="241"/>
      <c r="X429" s="241"/>
      <c r="Y429" s="241"/>
      <c r="Z429" s="241"/>
      <c r="AA429" s="241"/>
      <c r="AB429" s="241"/>
      <c r="AC429" s="241" t="s">
        <v>350</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c r="BB429" s="241"/>
      <c r="BC429" s="241"/>
      <c r="BD429" s="241"/>
      <c r="BE429" s="241"/>
      <c r="BF429" s="241"/>
      <c r="BG429" s="241"/>
    </row>
    <row r="430" spans="1:59" s="240" customFormat="1" ht="15" customHeight="1">
      <c r="A430" s="241"/>
      <c r="B430" s="241"/>
      <c r="C430" s="241"/>
      <c r="D430" s="241"/>
      <c r="E430" s="241"/>
      <c r="F430" s="241"/>
      <c r="G430" s="241"/>
      <c r="H430" s="241"/>
      <c r="I430" s="241"/>
      <c r="J430" s="241"/>
      <c r="K430" s="241"/>
      <c r="L430" s="241"/>
      <c r="M430" s="241"/>
      <c r="N430" s="241"/>
      <c r="O430" s="241"/>
      <c r="P430" s="241"/>
      <c r="Q430" s="241"/>
      <c r="R430" s="241"/>
      <c r="S430" s="241"/>
      <c r="T430" s="241"/>
      <c r="U430" s="241" t="s">
        <v>545</v>
      </c>
      <c r="V430" s="241"/>
      <c r="W430" s="241"/>
      <c r="X430" s="241"/>
      <c r="Y430" s="241"/>
      <c r="Z430" s="241"/>
      <c r="AA430" s="241"/>
      <c r="AB430" s="241"/>
      <c r="AC430" s="241" t="s">
        <v>322</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c r="BB430" s="241"/>
      <c r="BC430" s="241"/>
      <c r="BD430" s="241"/>
      <c r="BE430" s="241"/>
      <c r="BF430" s="241"/>
      <c r="BG430" s="241"/>
    </row>
    <row r="431" spans="1:59" s="240" customFormat="1" ht="15" customHeight="1">
      <c r="A431" s="241"/>
      <c r="B431" s="241"/>
      <c r="C431" s="241"/>
      <c r="D431" s="241"/>
      <c r="E431" s="241"/>
      <c r="F431" s="241"/>
      <c r="G431" s="241"/>
      <c r="H431" s="241"/>
      <c r="I431" s="241"/>
      <c r="J431" s="241"/>
      <c r="K431" s="241"/>
      <c r="L431" s="241"/>
      <c r="M431" s="241"/>
      <c r="N431" s="241"/>
      <c r="O431" s="241"/>
      <c r="P431" s="241"/>
      <c r="Q431" s="241"/>
      <c r="R431" s="241"/>
      <c r="S431" s="241"/>
      <c r="T431" s="241"/>
      <c r="U431" s="241" t="s">
        <v>546</v>
      </c>
      <c r="V431" s="241"/>
      <c r="W431" s="241"/>
      <c r="X431" s="241"/>
      <c r="Y431" s="241"/>
      <c r="Z431" s="241"/>
      <c r="AA431" s="241"/>
      <c r="AB431" s="241"/>
      <c r="AC431" s="241" t="s">
        <v>325</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c r="BB431" s="241"/>
      <c r="BC431" s="241"/>
      <c r="BD431" s="241"/>
      <c r="BE431" s="241"/>
      <c r="BF431" s="241"/>
      <c r="BG431" s="241"/>
    </row>
    <row r="432" spans="1:59" s="240" customFormat="1" ht="15" customHeight="1">
      <c r="A432" s="241"/>
      <c r="B432" s="241"/>
      <c r="C432" s="241"/>
      <c r="D432" s="241"/>
      <c r="E432" s="241"/>
      <c r="F432" s="241"/>
      <c r="G432" s="241"/>
      <c r="H432" s="241"/>
      <c r="I432" s="241"/>
      <c r="J432" s="241"/>
      <c r="K432" s="241"/>
      <c r="L432" s="241"/>
      <c r="M432" s="241"/>
      <c r="N432" s="241"/>
      <c r="O432" s="241"/>
      <c r="P432" s="241"/>
      <c r="Q432" s="241"/>
      <c r="R432" s="241"/>
      <c r="S432" s="241"/>
      <c r="T432" s="241"/>
      <c r="U432" s="241" t="s">
        <v>547</v>
      </c>
      <c r="V432" s="241"/>
      <c r="W432" s="241"/>
      <c r="X432" s="241"/>
      <c r="Y432" s="241"/>
      <c r="Z432" s="241"/>
      <c r="AA432" s="241"/>
      <c r="AB432" s="241"/>
      <c r="AC432" s="241" t="s">
        <v>325</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c r="BB432" s="241"/>
      <c r="BC432" s="241"/>
      <c r="BD432" s="241"/>
      <c r="BE432" s="241"/>
      <c r="BF432" s="241"/>
      <c r="BG432" s="241"/>
    </row>
    <row r="433" spans="1:59" s="240" customFormat="1" ht="15" customHeight="1">
      <c r="A433" s="241"/>
      <c r="B433" s="241"/>
      <c r="C433" s="241"/>
      <c r="D433" s="241"/>
      <c r="E433" s="241"/>
      <c r="F433" s="241"/>
      <c r="G433" s="241"/>
      <c r="H433" s="241"/>
      <c r="I433" s="241"/>
      <c r="J433" s="241"/>
      <c r="K433" s="241"/>
      <c r="L433" s="241"/>
      <c r="M433" s="241"/>
      <c r="N433" s="241"/>
      <c r="O433" s="241"/>
      <c r="P433" s="241"/>
      <c r="Q433" s="241"/>
      <c r="R433" s="241"/>
      <c r="S433" s="241"/>
      <c r="T433" s="241"/>
      <c r="U433" s="241" t="s">
        <v>548</v>
      </c>
      <c r="V433" s="241"/>
      <c r="W433" s="241"/>
      <c r="X433" s="241"/>
      <c r="Y433" s="241"/>
      <c r="Z433" s="241"/>
      <c r="AA433" s="241"/>
      <c r="AB433" s="241"/>
      <c r="AC433" s="241" t="s">
        <v>309</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c r="BB433" s="241"/>
      <c r="BC433" s="241"/>
      <c r="BD433" s="241"/>
      <c r="BE433" s="241"/>
      <c r="BF433" s="241"/>
      <c r="BG433" s="241"/>
    </row>
    <row r="434" spans="1:59" s="240" customFormat="1" ht="15" customHeight="1">
      <c r="A434" s="241"/>
      <c r="B434" s="241"/>
      <c r="C434" s="241"/>
      <c r="D434" s="241"/>
      <c r="E434" s="241"/>
      <c r="F434" s="241"/>
      <c r="G434" s="241"/>
      <c r="H434" s="241"/>
      <c r="I434" s="241"/>
      <c r="J434" s="241"/>
      <c r="K434" s="241"/>
      <c r="L434" s="241"/>
      <c r="M434" s="241"/>
      <c r="N434" s="241"/>
      <c r="O434" s="241"/>
      <c r="P434" s="241"/>
      <c r="Q434" s="241"/>
      <c r="R434" s="241"/>
      <c r="S434" s="241"/>
      <c r="T434" s="241"/>
      <c r="U434" s="241" t="s">
        <v>549</v>
      </c>
      <c r="V434" s="241"/>
      <c r="W434" s="241"/>
      <c r="X434" s="241"/>
      <c r="Y434" s="241"/>
      <c r="Z434" s="241"/>
      <c r="AA434" s="241"/>
      <c r="AB434" s="241"/>
      <c r="AC434" s="241" t="s">
        <v>313</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c r="BB434" s="241"/>
      <c r="BC434" s="241"/>
      <c r="BD434" s="241"/>
      <c r="BE434" s="241"/>
      <c r="BF434" s="241"/>
      <c r="BG434" s="241"/>
    </row>
    <row r="435" spans="1:59" s="240" customFormat="1" ht="15" customHeight="1">
      <c r="A435" s="241"/>
      <c r="B435" s="241"/>
      <c r="C435" s="241"/>
      <c r="D435" s="241"/>
      <c r="E435" s="241"/>
      <c r="F435" s="241"/>
      <c r="G435" s="241"/>
      <c r="H435" s="241"/>
      <c r="I435" s="241"/>
      <c r="J435" s="241"/>
      <c r="K435" s="241"/>
      <c r="L435" s="241"/>
      <c r="M435" s="241"/>
      <c r="N435" s="241"/>
      <c r="O435" s="241"/>
      <c r="P435" s="241"/>
      <c r="Q435" s="241"/>
      <c r="R435" s="241"/>
      <c r="S435" s="241"/>
      <c r="T435" s="241"/>
      <c r="U435" s="241" t="s">
        <v>550</v>
      </c>
      <c r="V435" s="241"/>
      <c r="W435" s="241"/>
      <c r="X435" s="241"/>
      <c r="Y435" s="241"/>
      <c r="Z435" s="241"/>
      <c r="AA435" s="241"/>
      <c r="AB435" s="241"/>
      <c r="AC435" s="241" t="s">
        <v>311</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c r="BB435" s="241"/>
      <c r="BC435" s="241"/>
      <c r="BD435" s="241"/>
      <c r="BE435" s="241"/>
      <c r="BF435" s="241"/>
      <c r="BG435" s="241"/>
    </row>
    <row r="436" spans="1:59" s="240" customFormat="1" ht="15" customHeight="1">
      <c r="A436" s="241"/>
      <c r="B436" s="241"/>
      <c r="C436" s="241"/>
      <c r="D436" s="241"/>
      <c r="E436" s="241"/>
      <c r="F436" s="241"/>
      <c r="G436" s="241"/>
      <c r="H436" s="241"/>
      <c r="I436" s="241"/>
      <c r="J436" s="241"/>
      <c r="K436" s="241"/>
      <c r="L436" s="241"/>
      <c r="M436" s="241"/>
      <c r="N436" s="241"/>
      <c r="O436" s="241"/>
      <c r="P436" s="241"/>
      <c r="Q436" s="241"/>
      <c r="R436" s="241"/>
      <c r="S436" s="241"/>
      <c r="T436" s="241"/>
      <c r="U436" s="241" t="s">
        <v>551</v>
      </c>
      <c r="V436" s="241"/>
      <c r="W436" s="241"/>
      <c r="X436" s="241"/>
      <c r="Y436" s="241"/>
      <c r="Z436" s="241"/>
      <c r="AA436" s="241"/>
      <c r="AB436" s="241"/>
      <c r="AC436" s="241" t="s">
        <v>313</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c r="BB436" s="241"/>
      <c r="BC436" s="241"/>
      <c r="BD436" s="241"/>
      <c r="BE436" s="241"/>
      <c r="BF436" s="241"/>
      <c r="BG436" s="241"/>
    </row>
    <row r="437" spans="1:59" s="240" customFormat="1" ht="15" customHeight="1">
      <c r="A437" s="241"/>
      <c r="B437" s="241"/>
      <c r="C437" s="241"/>
      <c r="D437" s="241"/>
      <c r="E437" s="241"/>
      <c r="F437" s="241"/>
      <c r="G437" s="241"/>
      <c r="H437" s="241"/>
      <c r="I437" s="241"/>
      <c r="J437" s="241"/>
      <c r="K437" s="241"/>
      <c r="L437" s="241"/>
      <c r="M437" s="241"/>
      <c r="N437" s="241"/>
      <c r="O437" s="241"/>
      <c r="P437" s="241"/>
      <c r="Q437" s="241"/>
      <c r="R437" s="241"/>
      <c r="S437" s="241"/>
      <c r="T437" s="241"/>
      <c r="U437" s="241" t="s">
        <v>552</v>
      </c>
      <c r="V437" s="241"/>
      <c r="W437" s="241"/>
      <c r="X437" s="241"/>
      <c r="Y437" s="241"/>
      <c r="Z437" s="241"/>
      <c r="AA437" s="241"/>
      <c r="AB437" s="241"/>
      <c r="AC437" s="241" t="s">
        <v>322</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c r="BB437" s="241"/>
      <c r="BC437" s="241"/>
      <c r="BD437" s="241"/>
      <c r="BE437" s="241"/>
      <c r="BF437" s="241"/>
      <c r="BG437" s="241"/>
    </row>
    <row r="438" spans="1:59" s="240" customFormat="1" ht="15" customHeight="1">
      <c r="A438" s="241"/>
      <c r="B438" s="241"/>
      <c r="C438" s="241"/>
      <c r="D438" s="241"/>
      <c r="E438" s="241"/>
      <c r="F438" s="241"/>
      <c r="G438" s="241"/>
      <c r="H438" s="241"/>
      <c r="I438" s="241"/>
      <c r="J438" s="241"/>
      <c r="K438" s="241"/>
      <c r="L438" s="241"/>
      <c r="M438" s="241"/>
      <c r="N438" s="241"/>
      <c r="O438" s="241"/>
      <c r="P438" s="241"/>
      <c r="Q438" s="241"/>
      <c r="R438" s="241"/>
      <c r="S438" s="241"/>
      <c r="T438" s="241"/>
      <c r="U438" s="241" t="s">
        <v>553</v>
      </c>
      <c r="V438" s="241"/>
      <c r="W438" s="241"/>
      <c r="X438" s="241"/>
      <c r="Y438" s="241"/>
      <c r="Z438" s="241"/>
      <c r="AA438" s="241"/>
      <c r="AB438" s="241"/>
      <c r="AC438" s="241" t="s">
        <v>350</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c r="BB438" s="241"/>
      <c r="BC438" s="241"/>
      <c r="BD438" s="241"/>
      <c r="BE438" s="241"/>
      <c r="BF438" s="241"/>
      <c r="BG438" s="241"/>
    </row>
    <row r="439" spans="1:59" s="240" customFormat="1" ht="15" customHeight="1">
      <c r="A439" s="241"/>
      <c r="B439" s="241"/>
      <c r="C439" s="241"/>
      <c r="D439" s="241"/>
      <c r="E439" s="241"/>
      <c r="F439" s="241"/>
      <c r="G439" s="241"/>
      <c r="H439" s="241"/>
      <c r="I439" s="241"/>
      <c r="J439" s="241"/>
      <c r="K439" s="241"/>
      <c r="L439" s="241"/>
      <c r="M439" s="241"/>
      <c r="N439" s="241"/>
      <c r="O439" s="241"/>
      <c r="P439" s="241"/>
      <c r="Q439" s="241"/>
      <c r="R439" s="241"/>
      <c r="S439" s="241"/>
      <c r="T439" s="241"/>
      <c r="U439" s="241" t="s">
        <v>554</v>
      </c>
      <c r="V439" s="241"/>
      <c r="W439" s="241"/>
      <c r="X439" s="241"/>
      <c r="Y439" s="241"/>
      <c r="Z439" s="241"/>
      <c r="AA439" s="241"/>
      <c r="AB439" s="241"/>
      <c r="AC439" s="241" t="s">
        <v>316</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c r="BB439" s="241"/>
      <c r="BC439" s="241"/>
      <c r="BD439" s="241"/>
      <c r="BE439" s="241"/>
      <c r="BF439" s="241"/>
      <c r="BG439" s="241"/>
    </row>
    <row r="440" spans="1:59" s="240" customFormat="1" ht="15" customHeight="1">
      <c r="A440" s="241"/>
      <c r="B440" s="241"/>
      <c r="C440" s="241"/>
      <c r="D440" s="241"/>
      <c r="E440" s="241"/>
      <c r="F440" s="241"/>
      <c r="G440" s="241"/>
      <c r="H440" s="241"/>
      <c r="I440" s="241"/>
      <c r="J440" s="241"/>
      <c r="K440" s="241"/>
      <c r="L440" s="241"/>
      <c r="M440" s="241"/>
      <c r="N440" s="241"/>
      <c r="O440" s="241"/>
      <c r="P440" s="241"/>
      <c r="Q440" s="241"/>
      <c r="R440" s="241"/>
      <c r="S440" s="241"/>
      <c r="T440" s="241"/>
      <c r="U440" s="241" t="s">
        <v>555</v>
      </c>
      <c r="V440" s="241"/>
      <c r="W440" s="241"/>
      <c r="X440" s="241"/>
      <c r="Y440" s="241"/>
      <c r="Z440" s="241"/>
      <c r="AA440" s="241"/>
      <c r="AB440" s="241"/>
      <c r="AC440" s="241" t="s">
        <v>313</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c r="BB440" s="241"/>
      <c r="BC440" s="241"/>
      <c r="BD440" s="241"/>
      <c r="BE440" s="241"/>
      <c r="BF440" s="241"/>
      <c r="BG440" s="241"/>
    </row>
    <row r="441" spans="1:59" s="240" customFormat="1" ht="15" customHeight="1">
      <c r="A441" s="241"/>
      <c r="B441" s="241"/>
      <c r="C441" s="241"/>
      <c r="D441" s="241"/>
      <c r="E441" s="241"/>
      <c r="F441" s="241"/>
      <c r="G441" s="241"/>
      <c r="H441" s="241"/>
      <c r="I441" s="241"/>
      <c r="J441" s="241"/>
      <c r="K441" s="241"/>
      <c r="L441" s="241"/>
      <c r="M441" s="241"/>
      <c r="N441" s="241"/>
      <c r="O441" s="241"/>
      <c r="P441" s="241"/>
      <c r="Q441" s="241"/>
      <c r="R441" s="241"/>
      <c r="S441" s="241"/>
      <c r="T441" s="241"/>
      <c r="U441" s="241" t="s">
        <v>556</v>
      </c>
      <c r="V441" s="241"/>
      <c r="W441" s="241"/>
      <c r="X441" s="241"/>
      <c r="Y441" s="241"/>
      <c r="Z441" s="241"/>
      <c r="AA441" s="241"/>
      <c r="AB441" s="241"/>
      <c r="AC441" s="241" t="s">
        <v>313</v>
      </c>
      <c r="AD441" s="241"/>
      <c r="AE441" s="241"/>
      <c r="AF441" s="241"/>
      <c r="AG441" s="241"/>
      <c r="AH441" s="241"/>
      <c r="AI441" s="241"/>
      <c r="AJ441" s="241"/>
      <c r="AK441" s="241"/>
      <c r="AL441" s="241"/>
      <c r="AM441" s="241"/>
      <c r="AN441" s="241"/>
      <c r="AO441" s="241"/>
      <c r="AP441" s="244"/>
      <c r="AQ441" s="241"/>
      <c r="AR441" s="241"/>
      <c r="AS441" s="241"/>
      <c r="AT441" s="244"/>
      <c r="AU441" s="241"/>
      <c r="AV441" s="241"/>
      <c r="AW441" s="241"/>
      <c r="AX441" s="241"/>
      <c r="AY441" s="241"/>
      <c r="AZ441" s="241"/>
      <c r="BA441" s="241"/>
      <c r="BB441" s="241"/>
      <c r="BC441" s="241"/>
      <c r="BD441" s="241"/>
      <c r="BE441" s="241"/>
      <c r="BF441" s="241"/>
      <c r="BG441" s="241"/>
    </row>
    <row r="442" spans="1:59" s="240" customFormat="1" ht="15" customHeight="1">
      <c r="A442" s="241"/>
      <c r="B442" s="241"/>
      <c r="C442" s="241"/>
      <c r="D442" s="241"/>
      <c r="E442" s="241"/>
      <c r="F442" s="241"/>
      <c r="G442" s="241"/>
      <c r="H442" s="241"/>
      <c r="I442" s="241"/>
      <c r="J442" s="241"/>
      <c r="K442" s="241"/>
      <c r="L442" s="241"/>
      <c r="M442" s="241"/>
      <c r="N442" s="241"/>
      <c r="O442" s="241"/>
      <c r="P442" s="241"/>
      <c r="Q442" s="241"/>
      <c r="R442" s="241"/>
      <c r="S442" s="241"/>
      <c r="T442" s="241"/>
      <c r="U442" s="241" t="s">
        <v>557</v>
      </c>
      <c r="V442" s="241"/>
      <c r="W442" s="241"/>
      <c r="X442" s="241"/>
      <c r="Y442" s="241"/>
      <c r="Z442" s="241"/>
      <c r="AA442" s="241"/>
      <c r="AB442" s="241"/>
      <c r="AC442" s="241" t="s">
        <v>316</v>
      </c>
      <c r="AD442" s="241"/>
      <c r="AE442" s="241"/>
      <c r="AF442" s="241"/>
      <c r="AG442" s="241"/>
      <c r="AH442" s="241"/>
      <c r="AI442" s="241"/>
      <c r="AJ442" s="241"/>
      <c r="AK442" s="241"/>
      <c r="AL442" s="241"/>
      <c r="AM442" s="241"/>
      <c r="AN442" s="241"/>
      <c r="AO442" s="241"/>
      <c r="AP442" s="244"/>
      <c r="AQ442" s="241"/>
      <c r="AR442" s="241"/>
      <c r="AS442" s="241"/>
      <c r="AT442" s="244"/>
      <c r="AU442" s="241"/>
      <c r="AV442" s="241"/>
      <c r="AW442" s="241"/>
      <c r="AX442" s="241"/>
      <c r="AY442" s="241"/>
      <c r="AZ442" s="241"/>
      <c r="BA442" s="241"/>
      <c r="BB442" s="241"/>
      <c r="BC442" s="241"/>
      <c r="BD442" s="241"/>
      <c r="BE442" s="241"/>
      <c r="BF442" s="241"/>
      <c r="BG442" s="241"/>
    </row>
    <row r="443" spans="1:59" s="240" customFormat="1" ht="15" customHeight="1">
      <c r="A443" s="241"/>
      <c r="B443" s="241"/>
      <c r="C443" s="241"/>
      <c r="D443" s="241"/>
      <c r="E443" s="241"/>
      <c r="F443" s="241"/>
      <c r="G443" s="241"/>
      <c r="H443" s="241"/>
      <c r="I443" s="241"/>
      <c r="J443" s="241"/>
      <c r="K443" s="241"/>
      <c r="L443" s="241"/>
      <c r="M443" s="241"/>
      <c r="N443" s="241"/>
      <c r="O443" s="241"/>
      <c r="P443" s="241"/>
      <c r="Q443" s="241"/>
      <c r="R443" s="241"/>
      <c r="S443" s="241"/>
      <c r="T443" s="241"/>
      <c r="U443" s="241" t="s">
        <v>558</v>
      </c>
      <c r="V443" s="241"/>
      <c r="W443" s="241"/>
      <c r="X443" s="241"/>
      <c r="Y443" s="241"/>
      <c r="Z443" s="241"/>
      <c r="AA443" s="241"/>
      <c r="AB443" s="241"/>
      <c r="AC443" s="241" t="s">
        <v>316</v>
      </c>
      <c r="AD443" s="241"/>
      <c r="AE443" s="241"/>
      <c r="AF443" s="241"/>
      <c r="AG443" s="241"/>
      <c r="AH443" s="241"/>
      <c r="AI443" s="241"/>
      <c r="AJ443" s="241"/>
      <c r="AK443" s="241"/>
      <c r="AL443" s="241"/>
      <c r="AM443" s="241"/>
      <c r="AN443" s="241"/>
      <c r="AO443" s="241"/>
      <c r="AP443" s="244"/>
      <c r="AQ443" s="241"/>
      <c r="AR443" s="241"/>
      <c r="AS443" s="241"/>
      <c r="AT443" s="244"/>
      <c r="AU443" s="241"/>
      <c r="AV443" s="241"/>
      <c r="AW443" s="241"/>
      <c r="AX443" s="241"/>
      <c r="AY443" s="241"/>
      <c r="AZ443" s="241"/>
      <c r="BA443" s="241"/>
      <c r="BB443" s="241"/>
      <c r="BC443" s="241"/>
      <c r="BD443" s="241"/>
      <c r="BE443" s="241"/>
      <c r="BF443" s="241"/>
      <c r="BG443" s="241"/>
    </row>
    <row r="444" spans="1:59" s="240" customFormat="1" ht="15" customHeight="1">
      <c r="A444" s="241"/>
      <c r="B444" s="241"/>
      <c r="C444" s="241"/>
      <c r="D444" s="241"/>
      <c r="E444" s="241"/>
      <c r="F444" s="241"/>
      <c r="G444" s="241"/>
      <c r="H444" s="241"/>
      <c r="I444" s="241"/>
      <c r="J444" s="241"/>
      <c r="K444" s="241"/>
      <c r="L444" s="241"/>
      <c r="M444" s="241"/>
      <c r="N444" s="241"/>
      <c r="O444" s="241"/>
      <c r="P444" s="241"/>
      <c r="Q444" s="241"/>
      <c r="R444" s="241"/>
      <c r="S444" s="241"/>
      <c r="T444" s="241"/>
      <c r="U444" s="241" t="s">
        <v>559</v>
      </c>
      <c r="V444" s="241"/>
      <c r="W444" s="241"/>
      <c r="X444" s="241"/>
      <c r="Y444" s="241"/>
      <c r="Z444" s="241"/>
      <c r="AA444" s="241"/>
      <c r="AB444" s="241"/>
      <c r="AC444" s="241" t="s">
        <v>311</v>
      </c>
      <c r="AD444" s="241"/>
      <c r="AE444" s="241"/>
      <c r="AF444" s="241"/>
      <c r="AG444" s="241"/>
      <c r="AH444" s="241"/>
      <c r="AI444" s="241"/>
      <c r="AJ444" s="241"/>
      <c r="AK444" s="241"/>
      <c r="AL444" s="241"/>
      <c r="AM444" s="241"/>
      <c r="AN444" s="241"/>
      <c r="AO444" s="241"/>
      <c r="AP444" s="244"/>
      <c r="AQ444" s="241"/>
      <c r="AR444" s="241"/>
      <c r="AS444" s="241"/>
      <c r="AT444" s="244"/>
      <c r="AU444" s="241"/>
      <c r="AV444" s="241"/>
      <c r="AW444" s="241"/>
      <c r="AX444" s="241"/>
      <c r="AY444" s="241"/>
      <c r="AZ444" s="241"/>
      <c r="BA444" s="241"/>
      <c r="BB444" s="241"/>
      <c r="BC444" s="241"/>
      <c r="BD444" s="241"/>
      <c r="BE444" s="241"/>
      <c r="BF444" s="241"/>
      <c r="BG444" s="241"/>
    </row>
    <row r="445" spans="1:59" s="240" customFormat="1" ht="15" customHeight="1">
      <c r="A445" s="241"/>
      <c r="B445" s="241"/>
      <c r="C445" s="241"/>
      <c r="D445" s="241"/>
      <c r="E445" s="241"/>
      <c r="F445" s="241"/>
      <c r="G445" s="241"/>
      <c r="H445" s="241"/>
      <c r="I445" s="241"/>
      <c r="J445" s="241"/>
      <c r="K445" s="241"/>
      <c r="L445" s="241"/>
      <c r="M445" s="241"/>
      <c r="N445" s="241"/>
      <c r="O445" s="241"/>
      <c r="P445" s="241"/>
      <c r="Q445" s="241"/>
      <c r="R445" s="241"/>
      <c r="S445" s="241"/>
      <c r="T445" s="241"/>
      <c r="U445" s="241" t="s">
        <v>560</v>
      </c>
      <c r="V445" s="241"/>
      <c r="W445" s="241"/>
      <c r="X445" s="241"/>
      <c r="Y445" s="241"/>
      <c r="Z445" s="241"/>
      <c r="AA445" s="241"/>
      <c r="AB445" s="241"/>
      <c r="AC445" s="241" t="s">
        <v>322</v>
      </c>
      <c r="AD445" s="241"/>
      <c r="AE445" s="241"/>
      <c r="AF445" s="241"/>
      <c r="AG445" s="241"/>
      <c r="AH445" s="241"/>
      <c r="AI445" s="241"/>
      <c r="AJ445" s="241"/>
      <c r="AK445" s="241"/>
      <c r="AL445" s="241"/>
      <c r="AM445" s="241"/>
      <c r="AN445" s="241"/>
      <c r="AO445" s="241"/>
      <c r="AP445" s="244"/>
      <c r="AQ445" s="241"/>
      <c r="AR445" s="241"/>
      <c r="AS445" s="241"/>
      <c r="AT445" s="244"/>
      <c r="AU445" s="241"/>
      <c r="AV445" s="241"/>
      <c r="AW445" s="241"/>
      <c r="AX445" s="241"/>
      <c r="AY445" s="241"/>
      <c r="AZ445" s="241"/>
      <c r="BA445" s="241"/>
      <c r="BB445" s="241"/>
      <c r="BC445" s="241"/>
      <c r="BD445" s="241"/>
      <c r="BE445" s="241"/>
      <c r="BF445" s="241"/>
      <c r="BG445" s="241"/>
    </row>
    <row r="446" spans="1:59" s="240" customFormat="1" ht="15" customHeight="1">
      <c r="A446" s="241"/>
      <c r="B446" s="241"/>
      <c r="C446" s="241"/>
      <c r="D446" s="241"/>
      <c r="E446" s="241"/>
      <c r="F446" s="241"/>
      <c r="G446" s="241"/>
      <c r="H446" s="241"/>
      <c r="I446" s="241"/>
      <c r="J446" s="241"/>
      <c r="K446" s="241"/>
      <c r="L446" s="241"/>
      <c r="M446" s="241"/>
      <c r="N446" s="241"/>
      <c r="O446" s="241"/>
      <c r="P446" s="241"/>
      <c r="Q446" s="241"/>
      <c r="R446" s="241"/>
      <c r="S446" s="241"/>
      <c r="T446" s="241"/>
      <c r="U446" s="241" t="s">
        <v>561</v>
      </c>
      <c r="V446" s="241"/>
      <c r="W446" s="241"/>
      <c r="X446" s="241"/>
      <c r="Y446" s="241"/>
      <c r="Z446" s="241"/>
      <c r="AA446" s="241"/>
      <c r="AB446" s="241"/>
      <c r="AC446" s="241" t="s">
        <v>325</v>
      </c>
      <c r="AD446" s="241"/>
      <c r="AE446" s="241"/>
      <c r="AF446" s="241"/>
      <c r="AG446" s="241"/>
      <c r="AH446" s="241"/>
      <c r="AI446" s="241"/>
      <c r="AJ446" s="241"/>
      <c r="AK446" s="241"/>
      <c r="AL446" s="241"/>
      <c r="AM446" s="241"/>
      <c r="AN446" s="241"/>
      <c r="AO446" s="241"/>
      <c r="AP446" s="244"/>
      <c r="AQ446" s="241"/>
      <c r="AR446" s="241"/>
      <c r="AS446" s="241"/>
      <c r="AT446" s="244"/>
      <c r="AU446" s="241"/>
      <c r="AV446" s="241"/>
      <c r="AW446" s="241"/>
      <c r="AX446" s="241"/>
      <c r="AY446" s="241"/>
      <c r="AZ446" s="241"/>
      <c r="BA446" s="241"/>
      <c r="BB446" s="241"/>
      <c r="BC446" s="241"/>
      <c r="BD446" s="241"/>
      <c r="BE446" s="241"/>
      <c r="BF446" s="241"/>
      <c r="BG446" s="241"/>
    </row>
    <row r="447" spans="1:59" s="240" customFormat="1" ht="15" customHeight="1">
      <c r="A447" s="241"/>
      <c r="B447" s="241"/>
      <c r="C447" s="241"/>
      <c r="D447" s="241"/>
      <c r="E447" s="241"/>
      <c r="F447" s="241"/>
      <c r="G447" s="241"/>
      <c r="H447" s="241"/>
      <c r="I447" s="241"/>
      <c r="J447" s="241"/>
      <c r="K447" s="241"/>
      <c r="L447" s="241"/>
      <c r="M447" s="241"/>
      <c r="N447" s="241"/>
      <c r="O447" s="241"/>
      <c r="P447" s="241"/>
      <c r="Q447" s="241"/>
      <c r="R447" s="241"/>
      <c r="S447" s="241"/>
      <c r="T447" s="241"/>
      <c r="U447" s="241" t="s">
        <v>562</v>
      </c>
      <c r="V447" s="241"/>
      <c r="W447" s="241"/>
      <c r="X447" s="241"/>
      <c r="Y447" s="241"/>
      <c r="Z447" s="241"/>
      <c r="AA447" s="241"/>
      <c r="AB447" s="241"/>
      <c r="AC447" s="241" t="s">
        <v>322</v>
      </c>
      <c r="AD447" s="241"/>
      <c r="AE447" s="241"/>
      <c r="AF447" s="241"/>
      <c r="AG447" s="241"/>
      <c r="AH447" s="241"/>
      <c r="AI447" s="241"/>
      <c r="AJ447" s="241"/>
      <c r="AK447" s="241"/>
      <c r="AL447" s="241"/>
      <c r="AM447" s="241"/>
      <c r="AN447" s="241"/>
      <c r="AO447" s="241"/>
      <c r="AP447" s="244"/>
      <c r="AQ447" s="241"/>
      <c r="AR447" s="241"/>
      <c r="AS447" s="241"/>
      <c r="AT447" s="244"/>
      <c r="AU447" s="241"/>
      <c r="AV447" s="241"/>
      <c r="AW447" s="241"/>
      <c r="AX447" s="241"/>
      <c r="AY447" s="241"/>
      <c r="AZ447" s="241"/>
      <c r="BA447" s="241"/>
      <c r="BB447" s="241"/>
      <c r="BC447" s="241"/>
      <c r="BD447" s="241"/>
      <c r="BE447" s="241"/>
      <c r="BF447" s="241"/>
      <c r="BG447" s="241"/>
    </row>
    <row r="448" spans="1:59" s="240" customFormat="1" ht="15" customHeight="1">
      <c r="A448" s="241"/>
      <c r="B448" s="241"/>
      <c r="C448" s="241"/>
      <c r="D448" s="241"/>
      <c r="E448" s="241"/>
      <c r="F448" s="241"/>
      <c r="G448" s="241"/>
      <c r="H448" s="241"/>
      <c r="I448" s="241"/>
      <c r="J448" s="241"/>
      <c r="K448" s="241"/>
      <c r="L448" s="241"/>
      <c r="M448" s="241"/>
      <c r="N448" s="241"/>
      <c r="O448" s="241"/>
      <c r="P448" s="241"/>
      <c r="Q448" s="241"/>
      <c r="R448" s="241"/>
      <c r="S448" s="241"/>
      <c r="T448" s="241"/>
      <c r="U448" s="241" t="s">
        <v>563</v>
      </c>
      <c r="V448" s="241"/>
      <c r="W448" s="241"/>
      <c r="X448" s="241"/>
      <c r="Y448" s="241"/>
      <c r="Z448" s="241"/>
      <c r="AA448" s="241"/>
      <c r="AB448" s="241"/>
      <c r="AC448" s="241" t="s">
        <v>366</v>
      </c>
      <c r="AD448" s="241"/>
      <c r="AE448" s="241"/>
      <c r="AF448" s="241"/>
      <c r="AG448" s="241"/>
      <c r="AH448" s="241"/>
      <c r="AI448" s="241"/>
      <c r="AJ448" s="241"/>
      <c r="AK448" s="241"/>
      <c r="AL448" s="241"/>
      <c r="AM448" s="241"/>
      <c r="AN448" s="241"/>
      <c r="AO448" s="241"/>
      <c r="AP448" s="244"/>
      <c r="AQ448" s="241"/>
      <c r="AR448" s="241"/>
      <c r="AS448" s="241"/>
      <c r="AT448" s="244"/>
      <c r="AU448" s="241"/>
      <c r="AV448" s="241"/>
      <c r="AW448" s="241"/>
      <c r="AX448" s="241"/>
      <c r="AY448" s="241"/>
      <c r="AZ448" s="241"/>
      <c r="BA448" s="241"/>
      <c r="BB448" s="241"/>
      <c r="BC448" s="241"/>
      <c r="BD448" s="241"/>
      <c r="BE448" s="241"/>
      <c r="BF448" s="241"/>
      <c r="BG448" s="241"/>
    </row>
    <row r="449" spans="1:59" s="240" customFormat="1" ht="15" customHeight="1">
      <c r="A449" s="241"/>
      <c r="B449" s="241"/>
      <c r="C449" s="241"/>
      <c r="D449" s="241"/>
      <c r="E449" s="241"/>
      <c r="F449" s="241"/>
      <c r="G449" s="241"/>
      <c r="H449" s="241"/>
      <c r="I449" s="241"/>
      <c r="J449" s="241"/>
      <c r="K449" s="241"/>
      <c r="L449" s="241"/>
      <c r="M449" s="241"/>
      <c r="N449" s="241"/>
      <c r="O449" s="241"/>
      <c r="P449" s="241"/>
      <c r="Q449" s="241"/>
      <c r="R449" s="241"/>
      <c r="S449" s="241"/>
      <c r="T449" s="241"/>
      <c r="U449" s="241" t="s">
        <v>564</v>
      </c>
      <c r="V449" s="241"/>
      <c r="W449" s="241"/>
      <c r="X449" s="241"/>
      <c r="Y449" s="241"/>
      <c r="Z449" s="241"/>
      <c r="AA449" s="241"/>
      <c r="AB449" s="241"/>
      <c r="AC449" s="241" t="s">
        <v>316</v>
      </c>
      <c r="AD449" s="241"/>
      <c r="AE449" s="241"/>
      <c r="AF449" s="241"/>
      <c r="AG449" s="241"/>
      <c r="AH449" s="241"/>
      <c r="AI449" s="241"/>
      <c r="AJ449" s="241"/>
      <c r="AK449" s="241"/>
      <c r="AL449" s="241"/>
      <c r="AM449" s="241"/>
      <c r="AN449" s="241"/>
      <c r="AO449" s="241"/>
      <c r="AP449" s="244"/>
      <c r="AQ449" s="241"/>
      <c r="AR449" s="241"/>
      <c r="AS449" s="241"/>
      <c r="AT449" s="244"/>
      <c r="AU449" s="241"/>
      <c r="AV449" s="241"/>
      <c r="AW449" s="241"/>
      <c r="AX449" s="241"/>
      <c r="AY449" s="241"/>
      <c r="AZ449" s="241"/>
      <c r="BA449" s="241"/>
      <c r="BB449" s="241"/>
      <c r="BC449" s="241"/>
      <c r="BD449" s="241"/>
      <c r="BE449" s="241"/>
      <c r="BF449" s="241"/>
      <c r="BG449" s="241"/>
    </row>
    <row r="450" spans="1:59" s="240" customFormat="1" ht="15" customHeight="1">
      <c r="A450" s="241"/>
      <c r="B450" s="241"/>
      <c r="C450" s="241"/>
      <c r="D450" s="241"/>
      <c r="E450" s="241"/>
      <c r="F450" s="241"/>
      <c r="G450" s="241"/>
      <c r="H450" s="241"/>
      <c r="I450" s="241"/>
      <c r="J450" s="241"/>
      <c r="K450" s="241"/>
      <c r="L450" s="241"/>
      <c r="M450" s="241"/>
      <c r="N450" s="241"/>
      <c r="O450" s="241"/>
      <c r="P450" s="241"/>
      <c r="Q450" s="241"/>
      <c r="R450" s="241"/>
      <c r="S450" s="241"/>
      <c r="T450" s="241"/>
      <c r="U450" s="241" t="s">
        <v>565</v>
      </c>
      <c r="V450" s="241"/>
      <c r="W450" s="241"/>
      <c r="X450" s="241"/>
      <c r="Y450" s="241"/>
      <c r="Z450" s="241"/>
      <c r="AA450" s="241"/>
      <c r="AB450" s="241"/>
      <c r="AC450" s="241" t="s">
        <v>316</v>
      </c>
      <c r="AD450" s="241"/>
      <c r="AE450" s="241"/>
      <c r="AF450" s="241"/>
      <c r="AG450" s="241"/>
      <c r="AH450" s="241"/>
      <c r="AI450" s="241"/>
      <c r="AJ450" s="241"/>
      <c r="AK450" s="241"/>
      <c r="AL450" s="241"/>
      <c r="AM450" s="241"/>
      <c r="AN450" s="241"/>
      <c r="AO450" s="241"/>
      <c r="AP450" s="244"/>
      <c r="AQ450" s="241"/>
      <c r="AR450" s="241"/>
      <c r="AS450" s="241"/>
      <c r="AT450" s="244"/>
      <c r="AU450" s="241"/>
      <c r="AV450" s="241"/>
      <c r="AW450" s="241"/>
      <c r="AX450" s="241"/>
      <c r="AY450" s="241"/>
      <c r="AZ450" s="241"/>
      <c r="BA450" s="241"/>
      <c r="BB450" s="241"/>
      <c r="BC450" s="241"/>
      <c r="BD450" s="241"/>
      <c r="BE450" s="241"/>
      <c r="BF450" s="241"/>
      <c r="BG450" s="241"/>
    </row>
    <row r="451" spans="1:59" s="240" customFormat="1" ht="15" customHeight="1">
      <c r="A451" s="241"/>
      <c r="B451" s="241"/>
      <c r="C451" s="241"/>
      <c r="D451" s="241"/>
      <c r="E451" s="241"/>
      <c r="F451" s="241"/>
      <c r="G451" s="241"/>
      <c r="H451" s="241"/>
      <c r="I451" s="241"/>
      <c r="J451" s="241"/>
      <c r="K451" s="241"/>
      <c r="L451" s="241"/>
      <c r="M451" s="241"/>
      <c r="N451" s="241"/>
      <c r="O451" s="241"/>
      <c r="P451" s="241"/>
      <c r="Q451" s="241"/>
      <c r="R451" s="241"/>
      <c r="S451" s="241"/>
      <c r="T451" s="241"/>
      <c r="U451" s="241" t="s">
        <v>566</v>
      </c>
      <c r="V451" s="241"/>
      <c r="W451" s="241"/>
      <c r="X451" s="241"/>
      <c r="Y451" s="241"/>
      <c r="Z451" s="241"/>
      <c r="AA451" s="241"/>
      <c r="AB451" s="241"/>
      <c r="AC451" s="241" t="s">
        <v>313</v>
      </c>
      <c r="AD451" s="241"/>
      <c r="AE451" s="241"/>
      <c r="AF451" s="241"/>
      <c r="AG451" s="241"/>
      <c r="AH451" s="241"/>
      <c r="AI451" s="241"/>
      <c r="AJ451" s="241"/>
      <c r="AK451" s="241"/>
      <c r="AL451" s="241"/>
      <c r="AM451" s="241"/>
      <c r="AN451" s="241"/>
      <c r="AO451" s="241"/>
      <c r="AP451" s="244"/>
      <c r="AQ451" s="241"/>
      <c r="AR451" s="241"/>
      <c r="AS451" s="241"/>
      <c r="AT451" s="244"/>
      <c r="AU451" s="241"/>
      <c r="AV451" s="241"/>
      <c r="AW451" s="241"/>
      <c r="AX451" s="241"/>
      <c r="AY451" s="241"/>
      <c r="AZ451" s="241"/>
      <c r="BA451" s="241"/>
      <c r="BB451" s="241"/>
      <c r="BC451" s="241"/>
      <c r="BD451" s="241"/>
      <c r="BE451" s="241"/>
      <c r="BF451" s="241"/>
      <c r="BG451" s="241"/>
    </row>
    <row r="452" spans="1:59" s="240" customFormat="1" ht="15" customHeight="1">
      <c r="A452" s="241"/>
      <c r="B452" s="241"/>
      <c r="C452" s="241"/>
      <c r="D452" s="241"/>
      <c r="E452" s="241"/>
      <c r="F452" s="241"/>
      <c r="G452" s="241"/>
      <c r="H452" s="241"/>
      <c r="I452" s="241"/>
      <c r="J452" s="241"/>
      <c r="K452" s="241"/>
      <c r="L452" s="241"/>
      <c r="M452" s="241"/>
      <c r="N452" s="241"/>
      <c r="O452" s="241"/>
      <c r="P452" s="241"/>
      <c r="Q452" s="241"/>
      <c r="R452" s="241"/>
      <c r="S452" s="241"/>
      <c r="T452" s="241"/>
      <c r="U452" s="241" t="s">
        <v>567</v>
      </c>
      <c r="V452" s="241"/>
      <c r="W452" s="241"/>
      <c r="X452" s="241"/>
      <c r="Y452" s="241"/>
      <c r="Z452" s="241"/>
      <c r="AA452" s="241"/>
      <c r="AB452" s="241"/>
      <c r="AC452" s="241" t="s">
        <v>325</v>
      </c>
      <c r="AD452" s="241"/>
      <c r="AE452" s="241"/>
      <c r="AF452" s="241"/>
      <c r="AG452" s="241"/>
      <c r="AH452" s="241"/>
      <c r="AI452" s="241"/>
      <c r="AJ452" s="241"/>
      <c r="AK452" s="241"/>
      <c r="AL452" s="241"/>
      <c r="AM452" s="241"/>
      <c r="AN452" s="241"/>
      <c r="AO452" s="241"/>
      <c r="AP452" s="244"/>
      <c r="AQ452" s="241"/>
      <c r="AR452" s="241"/>
      <c r="AS452" s="241"/>
      <c r="AT452" s="244"/>
      <c r="AU452" s="241"/>
      <c r="AV452" s="241"/>
      <c r="AW452" s="241"/>
      <c r="AX452" s="241"/>
      <c r="AY452" s="241"/>
      <c r="AZ452" s="241"/>
      <c r="BA452" s="241"/>
      <c r="BB452" s="241"/>
      <c r="BC452" s="241"/>
      <c r="BD452" s="241"/>
      <c r="BE452" s="241"/>
      <c r="BF452" s="241"/>
      <c r="BG452" s="241"/>
    </row>
    <row r="453" spans="1:59" s="240" customFormat="1" ht="15" customHeight="1">
      <c r="A453" s="241"/>
      <c r="B453" s="241"/>
      <c r="C453" s="241"/>
      <c r="D453" s="241"/>
      <c r="E453" s="241"/>
      <c r="F453" s="241"/>
      <c r="G453" s="241"/>
      <c r="H453" s="241"/>
      <c r="I453" s="241"/>
      <c r="J453" s="241"/>
      <c r="K453" s="241"/>
      <c r="L453" s="241"/>
      <c r="M453" s="241"/>
      <c r="N453" s="241"/>
      <c r="O453" s="241"/>
      <c r="P453" s="241"/>
      <c r="Q453" s="241"/>
      <c r="R453" s="241"/>
      <c r="S453" s="241"/>
      <c r="T453" s="241"/>
      <c r="U453" s="241" t="s">
        <v>568</v>
      </c>
      <c r="V453" s="241"/>
      <c r="W453" s="241"/>
      <c r="X453" s="241"/>
      <c r="Y453" s="241"/>
      <c r="Z453" s="241"/>
      <c r="AA453" s="241"/>
      <c r="AB453" s="241"/>
      <c r="AC453" s="241" t="s">
        <v>313</v>
      </c>
      <c r="AD453" s="241"/>
      <c r="AE453" s="241"/>
      <c r="AF453" s="241"/>
      <c r="AG453" s="241"/>
      <c r="AH453" s="241"/>
      <c r="AI453" s="241"/>
      <c r="AJ453" s="241"/>
      <c r="AK453" s="241"/>
      <c r="AL453" s="241"/>
      <c r="AM453" s="241"/>
      <c r="AN453" s="241"/>
      <c r="AO453" s="241"/>
      <c r="AP453" s="244"/>
      <c r="AQ453" s="241"/>
      <c r="AR453" s="241"/>
      <c r="AS453" s="241"/>
      <c r="AT453" s="244"/>
      <c r="AU453" s="241"/>
      <c r="AV453" s="241"/>
      <c r="AW453" s="241"/>
      <c r="AX453" s="241"/>
      <c r="AY453" s="241"/>
      <c r="AZ453" s="241"/>
      <c r="BA453" s="241"/>
      <c r="BB453" s="241"/>
      <c r="BC453" s="241"/>
      <c r="BD453" s="241"/>
      <c r="BE453" s="241"/>
      <c r="BF453" s="241"/>
      <c r="BG453" s="241"/>
    </row>
    <row r="454" spans="1:59" s="240" customFormat="1" ht="15" customHeight="1">
      <c r="A454" s="241"/>
      <c r="B454" s="241"/>
      <c r="C454" s="241"/>
      <c r="D454" s="241"/>
      <c r="E454" s="241"/>
      <c r="F454" s="241"/>
      <c r="G454" s="241"/>
      <c r="H454" s="241"/>
      <c r="I454" s="241"/>
      <c r="J454" s="241"/>
      <c r="K454" s="241"/>
      <c r="L454" s="241"/>
      <c r="M454" s="241"/>
      <c r="N454" s="241"/>
      <c r="O454" s="241"/>
      <c r="P454" s="241"/>
      <c r="Q454" s="241"/>
      <c r="R454" s="241"/>
      <c r="S454" s="241"/>
      <c r="T454" s="241"/>
      <c r="U454" s="241" t="s">
        <v>569</v>
      </c>
      <c r="V454" s="241"/>
      <c r="W454" s="241"/>
      <c r="X454" s="241"/>
      <c r="Y454" s="241"/>
      <c r="Z454" s="241"/>
      <c r="AA454" s="241"/>
      <c r="AB454" s="241"/>
      <c r="AC454" s="241" t="s">
        <v>313</v>
      </c>
      <c r="AD454" s="241"/>
      <c r="AE454" s="241"/>
      <c r="AF454" s="241"/>
      <c r="AG454" s="241"/>
      <c r="AH454" s="241"/>
      <c r="AI454" s="241"/>
      <c r="AJ454" s="241"/>
      <c r="AK454" s="241"/>
      <c r="AL454" s="241"/>
      <c r="AM454" s="241"/>
      <c r="AN454" s="241"/>
      <c r="AO454" s="241"/>
      <c r="AP454" s="244"/>
      <c r="AQ454" s="241"/>
      <c r="AR454" s="241"/>
      <c r="AS454" s="241"/>
      <c r="AT454" s="244"/>
      <c r="AU454" s="241"/>
      <c r="AV454" s="241"/>
      <c r="AW454" s="241"/>
      <c r="AX454" s="241"/>
      <c r="AY454" s="241"/>
      <c r="AZ454" s="241"/>
      <c r="BA454" s="241"/>
      <c r="BB454" s="241"/>
      <c r="BC454" s="241"/>
      <c r="BD454" s="241"/>
      <c r="BE454" s="241"/>
      <c r="BF454" s="241"/>
      <c r="BG454" s="241"/>
    </row>
    <row r="455" spans="1:59" s="240" customFormat="1" ht="15" customHeight="1">
      <c r="A455" s="241"/>
      <c r="B455" s="241"/>
      <c r="C455" s="241"/>
      <c r="D455" s="241"/>
      <c r="E455" s="241"/>
      <c r="F455" s="241"/>
      <c r="G455" s="241"/>
      <c r="H455" s="241"/>
      <c r="I455" s="241"/>
      <c r="J455" s="241"/>
      <c r="K455" s="241"/>
      <c r="L455" s="241"/>
      <c r="M455" s="241"/>
      <c r="N455" s="241"/>
      <c r="O455" s="241"/>
      <c r="P455" s="241"/>
      <c r="Q455" s="241"/>
      <c r="R455" s="241"/>
      <c r="S455" s="241"/>
      <c r="T455" s="241"/>
      <c r="U455" s="241" t="s">
        <v>570</v>
      </c>
      <c r="V455" s="241"/>
      <c r="W455" s="241"/>
      <c r="X455" s="241"/>
      <c r="Y455" s="241"/>
      <c r="Z455" s="241"/>
      <c r="AA455" s="241"/>
      <c r="AB455" s="241"/>
      <c r="AC455" s="241" t="s">
        <v>316</v>
      </c>
      <c r="AD455" s="241"/>
      <c r="AE455" s="241"/>
      <c r="AF455" s="241"/>
      <c r="AG455" s="241"/>
      <c r="AH455" s="241"/>
      <c r="AI455" s="241"/>
      <c r="AJ455" s="241"/>
      <c r="AK455" s="241"/>
      <c r="AL455" s="241"/>
      <c r="AM455" s="241"/>
      <c r="AN455" s="241"/>
      <c r="AO455" s="241"/>
      <c r="AP455" s="244"/>
      <c r="AQ455" s="241"/>
      <c r="AR455" s="241"/>
      <c r="AS455" s="241"/>
      <c r="AT455" s="244"/>
      <c r="AU455" s="241"/>
      <c r="AV455" s="241"/>
      <c r="AW455" s="241"/>
      <c r="AX455" s="241"/>
      <c r="AY455" s="241"/>
      <c r="AZ455" s="241"/>
      <c r="BA455" s="241"/>
      <c r="BB455" s="241"/>
      <c r="BC455" s="241"/>
      <c r="BD455" s="241"/>
      <c r="BE455" s="241"/>
      <c r="BF455" s="241"/>
      <c r="BG455" s="241"/>
    </row>
    <row r="456" spans="1:59" s="240" customFormat="1" ht="15" customHeight="1">
      <c r="A456" s="241"/>
      <c r="B456" s="241"/>
      <c r="C456" s="241"/>
      <c r="D456" s="241"/>
      <c r="E456" s="241"/>
      <c r="F456" s="241"/>
      <c r="G456" s="241"/>
      <c r="H456" s="241"/>
      <c r="I456" s="241"/>
      <c r="J456" s="241"/>
      <c r="K456" s="241"/>
      <c r="L456" s="241"/>
      <c r="M456" s="241"/>
      <c r="N456" s="241"/>
      <c r="O456" s="241"/>
      <c r="P456" s="241"/>
      <c r="Q456" s="241"/>
      <c r="R456" s="241"/>
      <c r="S456" s="241"/>
      <c r="T456" s="241"/>
      <c r="U456" s="241" t="s">
        <v>571</v>
      </c>
      <c r="V456" s="241"/>
      <c r="W456" s="241"/>
      <c r="X456" s="241"/>
      <c r="Y456" s="241"/>
      <c r="Z456" s="241"/>
      <c r="AA456" s="241"/>
      <c r="AB456" s="241"/>
      <c r="AC456" s="241" t="s">
        <v>311</v>
      </c>
      <c r="AD456" s="241"/>
      <c r="AE456" s="241"/>
      <c r="AF456" s="241"/>
      <c r="AG456" s="241"/>
      <c r="AH456" s="241"/>
      <c r="AI456" s="241"/>
      <c r="AJ456" s="241"/>
      <c r="AK456" s="241"/>
      <c r="AL456" s="241"/>
      <c r="AM456" s="241"/>
      <c r="AN456" s="241"/>
      <c r="AO456" s="241"/>
      <c r="AP456" s="244"/>
      <c r="AQ456" s="241"/>
      <c r="AR456" s="241"/>
      <c r="AS456" s="241"/>
      <c r="AT456" s="244"/>
      <c r="AU456" s="241"/>
      <c r="AV456" s="241"/>
      <c r="AW456" s="241"/>
      <c r="AX456" s="241"/>
      <c r="AY456" s="241"/>
      <c r="AZ456" s="241"/>
      <c r="BA456" s="241"/>
      <c r="BB456" s="241"/>
      <c r="BC456" s="241"/>
      <c r="BD456" s="241"/>
      <c r="BE456" s="241"/>
      <c r="BF456" s="241"/>
      <c r="BG456" s="241"/>
    </row>
    <row r="457" spans="1:59" s="240" customFormat="1" ht="15" customHeight="1">
      <c r="A457" s="241"/>
      <c r="B457" s="241"/>
      <c r="C457" s="241"/>
      <c r="D457" s="241"/>
      <c r="E457" s="241"/>
      <c r="F457" s="241"/>
      <c r="G457" s="241"/>
      <c r="H457" s="241"/>
      <c r="I457" s="241"/>
      <c r="J457" s="241"/>
      <c r="K457" s="241"/>
      <c r="L457" s="241"/>
      <c r="M457" s="241"/>
      <c r="N457" s="241"/>
      <c r="O457" s="241"/>
      <c r="P457" s="241"/>
      <c r="Q457" s="241"/>
      <c r="R457" s="241"/>
      <c r="S457" s="241"/>
      <c r="T457" s="241"/>
      <c r="U457" s="241" t="s">
        <v>572</v>
      </c>
      <c r="V457" s="241"/>
      <c r="W457" s="241"/>
      <c r="X457" s="241"/>
      <c r="Y457" s="241"/>
      <c r="Z457" s="241"/>
      <c r="AA457" s="241"/>
      <c r="AB457" s="241"/>
      <c r="AC457" s="241" t="s">
        <v>313</v>
      </c>
      <c r="AD457" s="241"/>
      <c r="AE457" s="241"/>
      <c r="AF457" s="241"/>
      <c r="AG457" s="241"/>
      <c r="AH457" s="241"/>
      <c r="AI457" s="241"/>
      <c r="AJ457" s="241"/>
      <c r="AK457" s="241"/>
      <c r="AL457" s="241"/>
      <c r="AM457" s="241"/>
      <c r="AN457" s="241"/>
      <c r="AO457" s="241"/>
      <c r="AP457" s="244"/>
      <c r="AQ457" s="241"/>
      <c r="AR457" s="241"/>
      <c r="AS457" s="241"/>
      <c r="AT457" s="244"/>
      <c r="AU457" s="241"/>
      <c r="AV457" s="241"/>
      <c r="AW457" s="241"/>
      <c r="AX457" s="241"/>
      <c r="AY457" s="241"/>
      <c r="AZ457" s="241"/>
      <c r="BA457" s="241"/>
      <c r="BB457" s="241"/>
      <c r="BC457" s="241"/>
      <c r="BD457" s="241"/>
      <c r="BE457" s="241"/>
      <c r="BF457" s="241"/>
      <c r="BG457" s="241"/>
    </row>
    <row r="458" spans="1:59" s="240" customFormat="1" ht="15" customHeight="1">
      <c r="A458" s="241"/>
      <c r="B458" s="241"/>
      <c r="C458" s="241"/>
      <c r="D458" s="241"/>
      <c r="E458" s="241"/>
      <c r="F458" s="241"/>
      <c r="G458" s="241"/>
      <c r="H458" s="241"/>
      <c r="I458" s="241"/>
      <c r="J458" s="241"/>
      <c r="K458" s="241"/>
      <c r="L458" s="241"/>
      <c r="M458" s="241"/>
      <c r="N458" s="241"/>
      <c r="O458" s="241"/>
      <c r="P458" s="241"/>
      <c r="Q458" s="241"/>
      <c r="R458" s="241"/>
      <c r="S458" s="241"/>
      <c r="T458" s="241"/>
      <c r="U458" s="241" t="s">
        <v>573</v>
      </c>
      <c r="V458" s="241"/>
      <c r="W458" s="241"/>
      <c r="X458" s="241"/>
      <c r="Y458" s="241"/>
      <c r="Z458" s="241"/>
      <c r="AA458" s="241"/>
      <c r="AB458" s="241"/>
      <c r="AC458" s="241" t="s">
        <v>311</v>
      </c>
      <c r="AD458" s="241"/>
      <c r="AE458" s="241"/>
      <c r="AF458" s="241"/>
      <c r="AG458" s="241"/>
      <c r="AH458" s="241"/>
      <c r="AI458" s="241"/>
      <c r="AJ458" s="241"/>
      <c r="AK458" s="241"/>
      <c r="AL458" s="241"/>
      <c r="AM458" s="241"/>
      <c r="AN458" s="241"/>
      <c r="AO458" s="241"/>
      <c r="AP458" s="244"/>
      <c r="AQ458" s="241"/>
      <c r="AR458" s="241"/>
      <c r="AS458" s="241"/>
      <c r="AT458" s="244"/>
      <c r="AU458" s="241"/>
      <c r="AV458" s="241"/>
      <c r="AW458" s="241"/>
      <c r="AX458" s="241"/>
      <c r="AY458" s="241"/>
      <c r="AZ458" s="241"/>
      <c r="BA458" s="241"/>
      <c r="BB458" s="241"/>
      <c r="BC458" s="241"/>
      <c r="BD458" s="241"/>
      <c r="BE458" s="241"/>
      <c r="BF458" s="241"/>
      <c r="BG458" s="241"/>
    </row>
    <row r="459" spans="1:59" s="240" customFormat="1" ht="15" customHeight="1">
      <c r="A459" s="241"/>
      <c r="B459" s="241"/>
      <c r="C459" s="241"/>
      <c r="D459" s="241"/>
      <c r="E459" s="241"/>
      <c r="F459" s="241"/>
      <c r="G459" s="241"/>
      <c r="H459" s="241"/>
      <c r="I459" s="241"/>
      <c r="J459" s="241"/>
      <c r="K459" s="241"/>
      <c r="L459" s="241"/>
      <c r="M459" s="241"/>
      <c r="N459" s="241"/>
      <c r="O459" s="241"/>
      <c r="P459" s="241"/>
      <c r="Q459" s="241"/>
      <c r="R459" s="241"/>
      <c r="S459" s="241"/>
      <c r="T459" s="241"/>
      <c r="U459" s="241" t="s">
        <v>574</v>
      </c>
      <c r="V459" s="241"/>
      <c r="W459" s="241"/>
      <c r="X459" s="241"/>
      <c r="Y459" s="241"/>
      <c r="Z459" s="241"/>
      <c r="AA459" s="241"/>
      <c r="AB459" s="241"/>
      <c r="AC459" s="241" t="s">
        <v>309</v>
      </c>
      <c r="AD459" s="241"/>
      <c r="AE459" s="241"/>
      <c r="AF459" s="241"/>
      <c r="AG459" s="241"/>
      <c r="AH459" s="241"/>
      <c r="AI459" s="241"/>
      <c r="AJ459" s="241"/>
      <c r="AK459" s="241"/>
      <c r="AL459" s="241"/>
      <c r="AM459" s="241"/>
      <c r="AN459" s="241"/>
      <c r="AO459" s="241"/>
      <c r="AP459" s="244"/>
      <c r="AQ459" s="241"/>
      <c r="AR459" s="241"/>
      <c r="AS459" s="241"/>
      <c r="AT459" s="244"/>
      <c r="AU459" s="241"/>
      <c r="AV459" s="241"/>
      <c r="AW459" s="241"/>
      <c r="AX459" s="241"/>
      <c r="AY459" s="241"/>
      <c r="AZ459" s="241"/>
      <c r="BA459" s="241"/>
      <c r="BB459" s="241"/>
      <c r="BC459" s="241"/>
      <c r="BD459" s="241"/>
      <c r="BE459" s="241"/>
      <c r="BF459" s="241"/>
      <c r="BG459" s="241"/>
    </row>
    <row r="460" spans="1:59" s="240" customFormat="1" ht="15" customHeight="1">
      <c r="A460" s="241"/>
      <c r="B460" s="241"/>
      <c r="C460" s="241"/>
      <c r="D460" s="241"/>
      <c r="E460" s="241"/>
      <c r="F460" s="241"/>
      <c r="G460" s="241"/>
      <c r="H460" s="241"/>
      <c r="I460" s="241"/>
      <c r="J460" s="241"/>
      <c r="K460" s="241"/>
      <c r="L460" s="241"/>
      <c r="M460" s="241"/>
      <c r="N460" s="241"/>
      <c r="O460" s="241"/>
      <c r="P460" s="241"/>
      <c r="Q460" s="241"/>
      <c r="R460" s="241"/>
      <c r="S460" s="241"/>
      <c r="T460" s="241"/>
      <c r="U460" s="241" t="s">
        <v>575</v>
      </c>
      <c r="V460" s="241"/>
      <c r="W460" s="241"/>
      <c r="X460" s="241"/>
      <c r="Y460" s="241"/>
      <c r="Z460" s="241"/>
      <c r="AA460" s="241"/>
      <c r="AB460" s="241"/>
      <c r="AC460" s="241" t="s">
        <v>313</v>
      </c>
      <c r="AD460" s="241"/>
      <c r="AE460" s="241"/>
      <c r="AF460" s="241"/>
      <c r="AG460" s="241"/>
      <c r="AH460" s="241"/>
      <c r="AI460" s="241"/>
      <c r="AJ460" s="241"/>
      <c r="AK460" s="241"/>
      <c r="AL460" s="241"/>
      <c r="AM460" s="241"/>
      <c r="AN460" s="241"/>
      <c r="AO460" s="241"/>
      <c r="AP460" s="244"/>
      <c r="AQ460" s="241"/>
      <c r="AR460" s="241"/>
      <c r="AS460" s="241"/>
      <c r="AT460" s="244"/>
      <c r="AU460" s="241"/>
      <c r="AV460" s="241"/>
      <c r="AW460" s="241"/>
      <c r="AX460" s="241"/>
      <c r="AY460" s="241"/>
      <c r="AZ460" s="241"/>
      <c r="BA460" s="241"/>
      <c r="BB460" s="241"/>
      <c r="BC460" s="241"/>
      <c r="BD460" s="241"/>
      <c r="BE460" s="241"/>
      <c r="BF460" s="241"/>
      <c r="BG460" s="241"/>
    </row>
    <row r="461" spans="1:59" s="240" customFormat="1" ht="15" customHeight="1">
      <c r="A461" s="241"/>
      <c r="B461" s="241"/>
      <c r="C461" s="241"/>
      <c r="D461" s="241"/>
      <c r="E461" s="241"/>
      <c r="F461" s="241"/>
      <c r="G461" s="241"/>
      <c r="H461" s="241"/>
      <c r="I461" s="241"/>
      <c r="J461" s="241"/>
      <c r="K461" s="241"/>
      <c r="L461" s="241"/>
      <c r="M461" s="241"/>
      <c r="N461" s="241"/>
      <c r="O461" s="241"/>
      <c r="P461" s="241"/>
      <c r="Q461" s="241"/>
      <c r="R461" s="241"/>
      <c r="S461" s="241"/>
      <c r="T461" s="241"/>
      <c r="U461" s="241" t="s">
        <v>576</v>
      </c>
      <c r="V461" s="241"/>
      <c r="W461" s="241"/>
      <c r="X461" s="241"/>
      <c r="Y461" s="241"/>
      <c r="Z461" s="241"/>
      <c r="AA461" s="241"/>
      <c r="AB461" s="241"/>
      <c r="AC461" s="241" t="s">
        <v>325</v>
      </c>
      <c r="AD461" s="241"/>
      <c r="AE461" s="241"/>
      <c r="AF461" s="241"/>
      <c r="AG461" s="241"/>
      <c r="AH461" s="241"/>
      <c r="AI461" s="241"/>
      <c r="AJ461" s="241"/>
      <c r="AK461" s="241"/>
      <c r="AL461" s="241"/>
      <c r="AM461" s="241"/>
      <c r="AN461" s="241"/>
      <c r="AO461" s="241"/>
      <c r="AP461" s="244"/>
      <c r="AQ461" s="241"/>
      <c r="AR461" s="241"/>
      <c r="AS461" s="241"/>
      <c r="AT461" s="244"/>
      <c r="AU461" s="241"/>
      <c r="AV461" s="241"/>
      <c r="AW461" s="241"/>
      <c r="AX461" s="241"/>
      <c r="AY461" s="241"/>
      <c r="AZ461" s="241"/>
      <c r="BA461" s="241"/>
      <c r="BB461" s="241"/>
      <c r="BC461" s="241"/>
      <c r="BD461" s="241"/>
      <c r="BE461" s="241"/>
      <c r="BF461" s="241"/>
      <c r="BG461" s="241"/>
    </row>
    <row r="462" spans="1:59" s="240" customFormat="1" ht="15" customHeight="1">
      <c r="A462" s="241"/>
      <c r="B462" s="241"/>
      <c r="C462" s="241"/>
      <c r="D462" s="241"/>
      <c r="E462" s="241"/>
      <c r="F462" s="241"/>
      <c r="G462" s="241"/>
      <c r="H462" s="241"/>
      <c r="I462" s="241"/>
      <c r="J462" s="241"/>
      <c r="K462" s="241"/>
      <c r="L462" s="241"/>
      <c r="M462" s="241"/>
      <c r="N462" s="241"/>
      <c r="O462" s="241"/>
      <c r="P462" s="241"/>
      <c r="Q462" s="241"/>
      <c r="R462" s="241"/>
      <c r="S462" s="241"/>
      <c r="T462" s="241"/>
      <c r="U462" s="241" t="s">
        <v>577</v>
      </c>
      <c r="V462" s="241"/>
      <c r="W462" s="241"/>
      <c r="X462" s="241"/>
      <c r="Y462" s="241"/>
      <c r="Z462" s="241"/>
      <c r="AA462" s="241"/>
      <c r="AB462" s="241"/>
      <c r="AC462" s="241" t="s">
        <v>316</v>
      </c>
      <c r="AD462" s="241"/>
      <c r="AE462" s="241"/>
      <c r="AF462" s="241"/>
      <c r="AG462" s="241"/>
      <c r="AH462" s="241"/>
      <c r="AI462" s="241"/>
      <c r="AJ462" s="241"/>
      <c r="AK462" s="241"/>
      <c r="AL462" s="241"/>
      <c r="AM462" s="241"/>
      <c r="AN462" s="241"/>
      <c r="AO462" s="241"/>
      <c r="AP462" s="244"/>
      <c r="AQ462" s="241"/>
      <c r="AR462" s="241"/>
      <c r="AS462" s="241"/>
      <c r="AT462" s="244"/>
      <c r="AU462" s="241"/>
      <c r="AV462" s="241"/>
      <c r="AW462" s="241"/>
      <c r="AX462" s="241"/>
      <c r="AY462" s="241"/>
      <c r="AZ462" s="241"/>
      <c r="BA462" s="241"/>
      <c r="BB462" s="241"/>
      <c r="BC462" s="241"/>
      <c r="BD462" s="241"/>
      <c r="BE462" s="241"/>
      <c r="BF462" s="241"/>
      <c r="BG462" s="241"/>
    </row>
    <row r="463" spans="1:59" s="240" customFormat="1" ht="15" customHeight="1">
      <c r="A463" s="241"/>
      <c r="B463" s="241"/>
      <c r="C463" s="241"/>
      <c r="D463" s="241"/>
      <c r="E463" s="241"/>
      <c r="F463" s="241"/>
      <c r="G463" s="241"/>
      <c r="H463" s="241"/>
      <c r="I463" s="241"/>
      <c r="J463" s="241"/>
      <c r="K463" s="241"/>
      <c r="L463" s="241"/>
      <c r="M463" s="241"/>
      <c r="N463" s="241"/>
      <c r="O463" s="241"/>
      <c r="P463" s="241"/>
      <c r="Q463" s="241"/>
      <c r="R463" s="241"/>
      <c r="S463" s="241"/>
      <c r="T463" s="241"/>
      <c r="U463" s="241" t="s">
        <v>578</v>
      </c>
      <c r="V463" s="241"/>
      <c r="W463" s="241"/>
      <c r="X463" s="241"/>
      <c r="Y463" s="241"/>
      <c r="Z463" s="241"/>
      <c r="AA463" s="241"/>
      <c r="AB463" s="241"/>
      <c r="AC463" s="241" t="s">
        <v>386</v>
      </c>
      <c r="AD463" s="241"/>
      <c r="AE463" s="241"/>
      <c r="AF463" s="241"/>
      <c r="AG463" s="241"/>
      <c r="AH463" s="241"/>
      <c r="AI463" s="241"/>
      <c r="AJ463" s="241"/>
      <c r="AK463" s="241"/>
      <c r="AL463" s="241"/>
      <c r="AM463" s="241"/>
      <c r="AN463" s="241"/>
      <c r="AO463" s="241"/>
      <c r="AP463" s="244"/>
      <c r="AQ463" s="241"/>
      <c r="AR463" s="241"/>
      <c r="AS463" s="241"/>
      <c r="AT463" s="244"/>
      <c r="AU463" s="241"/>
      <c r="AV463" s="241"/>
      <c r="AW463" s="241"/>
      <c r="AX463" s="241"/>
      <c r="AY463" s="241"/>
      <c r="AZ463" s="241"/>
      <c r="BA463" s="241"/>
      <c r="BB463" s="241"/>
      <c r="BC463" s="241"/>
      <c r="BD463" s="241"/>
      <c r="BE463" s="241"/>
      <c r="BF463" s="241"/>
      <c r="BG463" s="241"/>
    </row>
    <row r="464" spans="1:59" s="240" customFormat="1" ht="15" customHeight="1">
      <c r="A464" s="241"/>
      <c r="B464" s="241"/>
      <c r="C464" s="241"/>
      <c r="D464" s="241"/>
      <c r="E464" s="241"/>
      <c r="F464" s="241"/>
      <c r="G464" s="241"/>
      <c r="H464" s="241"/>
      <c r="I464" s="241"/>
      <c r="J464" s="241"/>
      <c r="K464" s="241"/>
      <c r="L464" s="241"/>
      <c r="M464" s="241"/>
      <c r="N464" s="241"/>
      <c r="O464" s="241"/>
      <c r="P464" s="241"/>
      <c r="Q464" s="241"/>
      <c r="R464" s="241"/>
      <c r="S464" s="241"/>
      <c r="T464" s="241"/>
      <c r="U464" s="241" t="s">
        <v>579</v>
      </c>
      <c r="V464" s="241"/>
      <c r="W464" s="241"/>
      <c r="X464" s="241"/>
      <c r="Y464" s="241"/>
      <c r="Z464" s="241"/>
      <c r="AA464" s="241"/>
      <c r="AB464" s="241"/>
      <c r="AC464" s="241" t="s">
        <v>316</v>
      </c>
      <c r="AD464" s="241"/>
      <c r="AE464" s="241"/>
      <c r="AF464" s="241"/>
      <c r="AG464" s="241"/>
      <c r="AH464" s="241"/>
      <c r="AI464" s="241"/>
      <c r="AJ464" s="241"/>
      <c r="AK464" s="241"/>
      <c r="AL464" s="241"/>
      <c r="AM464" s="241"/>
      <c r="AN464" s="241"/>
      <c r="AO464" s="241"/>
      <c r="AP464" s="244"/>
      <c r="AQ464" s="241"/>
      <c r="AR464" s="241"/>
      <c r="AS464" s="241"/>
      <c r="AT464" s="244"/>
      <c r="AU464" s="241"/>
      <c r="AV464" s="241"/>
      <c r="AW464" s="241"/>
      <c r="AX464" s="241"/>
      <c r="AY464" s="241"/>
      <c r="AZ464" s="241"/>
      <c r="BA464" s="241"/>
      <c r="BB464" s="241"/>
      <c r="BC464" s="241"/>
      <c r="BD464" s="241"/>
      <c r="BE464" s="241"/>
      <c r="BF464" s="241"/>
      <c r="BG464" s="241"/>
    </row>
    <row r="465" spans="1:59" s="240" customFormat="1" ht="15" customHeight="1">
      <c r="A465" s="241"/>
      <c r="B465" s="241"/>
      <c r="C465" s="241"/>
      <c r="D465" s="241"/>
      <c r="E465" s="241"/>
      <c r="F465" s="241"/>
      <c r="G465" s="241"/>
      <c r="H465" s="241"/>
      <c r="I465" s="241"/>
      <c r="J465" s="241"/>
      <c r="K465" s="241"/>
      <c r="L465" s="241"/>
      <c r="M465" s="241"/>
      <c r="N465" s="241"/>
      <c r="O465" s="241"/>
      <c r="P465" s="241"/>
      <c r="Q465" s="241"/>
      <c r="R465" s="241"/>
      <c r="S465" s="241"/>
      <c r="T465" s="241"/>
      <c r="U465" s="241" t="s">
        <v>580</v>
      </c>
      <c r="V465" s="241"/>
      <c r="W465" s="241"/>
      <c r="X465" s="241"/>
      <c r="Y465" s="241"/>
      <c r="Z465" s="241"/>
      <c r="AA465" s="241"/>
      <c r="AB465" s="241"/>
      <c r="AC465" s="241" t="s">
        <v>350</v>
      </c>
      <c r="AD465" s="241"/>
      <c r="AE465" s="241"/>
      <c r="AF465" s="241"/>
      <c r="AG465" s="241"/>
      <c r="AH465" s="241"/>
      <c r="AI465" s="241"/>
      <c r="AJ465" s="241"/>
      <c r="AK465" s="241"/>
      <c r="AL465" s="241"/>
      <c r="AM465" s="241"/>
      <c r="AN465" s="241"/>
      <c r="AO465" s="241"/>
      <c r="AP465" s="244"/>
      <c r="AQ465" s="241"/>
      <c r="AR465" s="241"/>
      <c r="AS465" s="241"/>
      <c r="AT465" s="244"/>
      <c r="AU465" s="241"/>
      <c r="AV465" s="241"/>
      <c r="AW465" s="241"/>
      <c r="AX465" s="241"/>
      <c r="AY465" s="241"/>
      <c r="AZ465" s="241"/>
      <c r="BA465" s="241"/>
      <c r="BB465" s="241"/>
      <c r="BC465" s="241"/>
      <c r="BD465" s="241"/>
      <c r="BE465" s="241"/>
      <c r="BF465" s="241"/>
      <c r="BG465" s="241"/>
    </row>
    <row r="466" spans="1:59" s="240" customFormat="1" ht="15" customHeight="1">
      <c r="A466" s="241"/>
      <c r="B466" s="241"/>
      <c r="C466" s="241"/>
      <c r="D466" s="241"/>
      <c r="E466" s="241"/>
      <c r="F466" s="241"/>
      <c r="G466" s="241"/>
      <c r="H466" s="241"/>
      <c r="I466" s="241"/>
      <c r="J466" s="241"/>
      <c r="K466" s="241"/>
      <c r="L466" s="241"/>
      <c r="M466" s="241"/>
      <c r="N466" s="241"/>
      <c r="O466" s="241"/>
      <c r="P466" s="241"/>
      <c r="Q466" s="241"/>
      <c r="R466" s="241"/>
      <c r="S466" s="241"/>
      <c r="T466" s="241"/>
      <c r="U466" s="241" t="s">
        <v>581</v>
      </c>
      <c r="V466" s="241"/>
      <c r="W466" s="241"/>
      <c r="X466" s="241"/>
      <c r="Y466" s="241"/>
      <c r="Z466" s="241"/>
      <c r="AA466" s="241"/>
      <c r="AB466" s="241"/>
      <c r="AC466" s="241" t="s">
        <v>313</v>
      </c>
      <c r="AD466" s="241"/>
      <c r="AE466" s="241"/>
      <c r="AF466" s="241"/>
      <c r="AG466" s="241"/>
      <c r="AH466" s="241"/>
      <c r="AI466" s="241"/>
      <c r="AJ466" s="241"/>
      <c r="AK466" s="241"/>
      <c r="AL466" s="241"/>
      <c r="AM466" s="241"/>
      <c r="AN466" s="241"/>
      <c r="AO466" s="241"/>
      <c r="AP466" s="244"/>
      <c r="AQ466" s="241"/>
      <c r="AR466" s="241"/>
      <c r="AS466" s="241"/>
      <c r="AT466" s="244"/>
      <c r="AU466" s="241"/>
      <c r="AV466" s="241"/>
      <c r="AW466" s="241"/>
      <c r="AX466" s="241"/>
      <c r="AY466" s="241"/>
      <c r="AZ466" s="241"/>
      <c r="BA466" s="241"/>
      <c r="BB466" s="241"/>
      <c r="BC466" s="241"/>
      <c r="BD466" s="241"/>
      <c r="BE466" s="241"/>
      <c r="BF466" s="241"/>
      <c r="BG466" s="241"/>
    </row>
    <row r="467" spans="1:59" s="240" customFormat="1" ht="15" customHeight="1">
      <c r="A467" s="241"/>
      <c r="B467" s="241"/>
      <c r="C467" s="241"/>
      <c r="D467" s="241"/>
      <c r="E467" s="241"/>
      <c r="F467" s="241"/>
      <c r="G467" s="241"/>
      <c r="H467" s="241"/>
      <c r="I467" s="241"/>
      <c r="J467" s="241"/>
      <c r="K467" s="241"/>
      <c r="L467" s="241"/>
      <c r="M467" s="241"/>
      <c r="N467" s="241"/>
      <c r="O467" s="241"/>
      <c r="P467" s="241"/>
      <c r="Q467" s="241"/>
      <c r="R467" s="241"/>
      <c r="S467" s="241"/>
      <c r="T467" s="241"/>
      <c r="U467" s="241" t="s">
        <v>282</v>
      </c>
      <c r="V467" s="241"/>
      <c r="W467" s="241"/>
      <c r="X467" s="241"/>
      <c r="Y467" s="241"/>
      <c r="Z467" s="241"/>
      <c r="AA467" s="241"/>
      <c r="AB467" s="241"/>
      <c r="AC467" s="241" t="s">
        <v>350</v>
      </c>
      <c r="AD467" s="241"/>
      <c r="AE467" s="241"/>
      <c r="AF467" s="241"/>
      <c r="AG467" s="241"/>
      <c r="AH467" s="241"/>
      <c r="AI467" s="241"/>
      <c r="AJ467" s="241"/>
      <c r="AK467" s="241"/>
      <c r="AL467" s="241"/>
      <c r="AM467" s="241"/>
      <c r="AN467" s="241"/>
      <c r="AO467" s="241"/>
      <c r="AP467" s="244"/>
      <c r="AQ467" s="241"/>
      <c r="AR467" s="241"/>
      <c r="AS467" s="241"/>
      <c r="AT467" s="244"/>
      <c r="AU467" s="241"/>
      <c r="AV467" s="241"/>
      <c r="AW467" s="241"/>
      <c r="AX467" s="241"/>
      <c r="AY467" s="241"/>
      <c r="AZ467" s="241"/>
      <c r="BA467" s="241"/>
      <c r="BB467" s="241"/>
      <c r="BC467" s="241"/>
      <c r="BD467" s="241"/>
      <c r="BE467" s="241"/>
      <c r="BF467" s="241"/>
      <c r="BG467" s="241"/>
    </row>
    <row r="468" spans="1:59" s="240" customFormat="1" ht="15" customHeight="1">
      <c r="A468" s="241"/>
      <c r="B468" s="241"/>
      <c r="C468" s="241"/>
      <c r="D468" s="241"/>
      <c r="E468" s="241"/>
      <c r="F468" s="241"/>
      <c r="G468" s="241"/>
      <c r="H468" s="241"/>
      <c r="I468" s="241"/>
      <c r="J468" s="241"/>
      <c r="K468" s="241"/>
      <c r="L468" s="241"/>
      <c r="M468" s="241"/>
      <c r="N468" s="241"/>
      <c r="O468" s="241"/>
      <c r="P468" s="241"/>
      <c r="Q468" s="241"/>
      <c r="R468" s="241"/>
      <c r="S468" s="241"/>
      <c r="T468" s="241"/>
      <c r="U468" s="241" t="s">
        <v>582</v>
      </c>
      <c r="V468" s="241"/>
      <c r="W468" s="241"/>
      <c r="X468" s="241"/>
      <c r="Y468" s="241"/>
      <c r="Z468" s="241"/>
      <c r="AA468" s="241"/>
      <c r="AB468" s="241"/>
      <c r="AC468" s="241" t="s">
        <v>313</v>
      </c>
      <c r="AD468" s="241"/>
      <c r="AE468" s="241"/>
      <c r="AF468" s="241"/>
      <c r="AG468" s="241"/>
      <c r="AH468" s="241"/>
      <c r="AI468" s="241"/>
      <c r="AJ468" s="241"/>
      <c r="AK468" s="241"/>
      <c r="AL468" s="241"/>
      <c r="AM468" s="241"/>
      <c r="AN468" s="241"/>
      <c r="AO468" s="241"/>
      <c r="AP468" s="244"/>
      <c r="AQ468" s="241"/>
      <c r="AR468" s="241"/>
      <c r="AS468" s="241"/>
      <c r="AT468" s="244"/>
      <c r="AU468" s="241"/>
      <c r="AV468" s="241"/>
      <c r="AW468" s="241"/>
      <c r="AX468" s="241"/>
      <c r="AY468" s="241"/>
      <c r="AZ468" s="241"/>
      <c r="BA468" s="241"/>
      <c r="BB468" s="241"/>
      <c r="BC468" s="241"/>
      <c r="BD468" s="241"/>
      <c r="BE468" s="241"/>
      <c r="BF468" s="241"/>
      <c r="BG468" s="241"/>
    </row>
    <row r="469" spans="1:59" s="240" customFormat="1" ht="15" customHeight="1">
      <c r="A469" s="241"/>
      <c r="B469" s="241"/>
      <c r="C469" s="241"/>
      <c r="D469" s="241"/>
      <c r="E469" s="241"/>
      <c r="F469" s="241"/>
      <c r="G469" s="241"/>
      <c r="H469" s="241"/>
      <c r="I469" s="241"/>
      <c r="J469" s="241"/>
      <c r="K469" s="241"/>
      <c r="L469" s="241"/>
      <c r="M469" s="241"/>
      <c r="N469" s="241"/>
      <c r="O469" s="241"/>
      <c r="P469" s="241"/>
      <c r="Q469" s="241"/>
      <c r="R469" s="241"/>
      <c r="S469" s="241"/>
      <c r="T469" s="241"/>
      <c r="U469" s="241" t="s">
        <v>583</v>
      </c>
      <c r="V469" s="241"/>
      <c r="W469" s="241"/>
      <c r="X469" s="241"/>
      <c r="Y469" s="241"/>
      <c r="Z469" s="241"/>
      <c r="AA469" s="241"/>
      <c r="AB469" s="241"/>
      <c r="AC469" s="241" t="s">
        <v>386</v>
      </c>
      <c r="AD469" s="241"/>
      <c r="AE469" s="241"/>
      <c r="AF469" s="241"/>
      <c r="AG469" s="241"/>
      <c r="AH469" s="241"/>
      <c r="AI469" s="241"/>
      <c r="AJ469" s="241"/>
      <c r="AK469" s="241"/>
      <c r="AL469" s="241"/>
      <c r="AM469" s="241"/>
      <c r="AN469" s="241"/>
      <c r="AO469" s="241"/>
      <c r="AP469" s="244"/>
      <c r="AQ469" s="241"/>
      <c r="AR469" s="241"/>
      <c r="AS469" s="241"/>
      <c r="AT469" s="244"/>
      <c r="AU469" s="241"/>
      <c r="AV469" s="241"/>
      <c r="AW469" s="241"/>
      <c r="AX469" s="241"/>
      <c r="AY469" s="241"/>
      <c r="AZ469" s="241"/>
      <c r="BA469" s="241"/>
      <c r="BB469" s="241"/>
      <c r="BC469" s="241"/>
      <c r="BD469" s="241"/>
      <c r="BE469" s="241"/>
      <c r="BF469" s="241"/>
      <c r="BG469" s="241"/>
    </row>
    <row r="470" spans="1:59" s="240" customFormat="1" ht="15" customHeight="1">
      <c r="A470" s="241"/>
      <c r="B470" s="241"/>
      <c r="C470" s="241"/>
      <c r="D470" s="241"/>
      <c r="E470" s="241"/>
      <c r="F470" s="241"/>
      <c r="G470" s="241"/>
      <c r="H470" s="241"/>
      <c r="I470" s="241"/>
      <c r="J470" s="241"/>
      <c r="K470" s="241"/>
      <c r="L470" s="241"/>
      <c r="M470" s="241"/>
      <c r="N470" s="241"/>
      <c r="O470" s="241"/>
      <c r="P470" s="241"/>
      <c r="Q470" s="241"/>
      <c r="R470" s="241"/>
      <c r="S470" s="241"/>
      <c r="T470" s="241"/>
      <c r="U470" s="241" t="s">
        <v>584</v>
      </c>
      <c r="V470" s="241"/>
      <c r="W470" s="241"/>
      <c r="X470" s="241"/>
      <c r="Y470" s="241"/>
      <c r="Z470" s="241"/>
      <c r="AA470" s="241"/>
      <c r="AB470" s="241"/>
      <c r="AC470" s="241" t="s">
        <v>325</v>
      </c>
      <c r="AD470" s="241"/>
      <c r="AE470" s="241"/>
      <c r="AF470" s="241"/>
      <c r="AG470" s="241"/>
      <c r="AH470" s="241"/>
      <c r="AI470" s="241"/>
      <c r="AJ470" s="241"/>
      <c r="AK470" s="241"/>
      <c r="AL470" s="241"/>
      <c r="AM470" s="241"/>
      <c r="AN470" s="241"/>
      <c r="AO470" s="241"/>
      <c r="AP470" s="244"/>
      <c r="AQ470" s="241"/>
      <c r="AR470" s="241"/>
      <c r="AS470" s="241"/>
      <c r="AT470" s="244"/>
      <c r="AU470" s="241"/>
      <c r="AV470" s="241"/>
      <c r="AW470" s="241"/>
      <c r="AX470" s="241"/>
      <c r="AY470" s="241"/>
      <c r="AZ470" s="241"/>
      <c r="BA470" s="241"/>
      <c r="BB470" s="241"/>
      <c r="BC470" s="241"/>
      <c r="BD470" s="241"/>
      <c r="BE470" s="241"/>
      <c r="BF470" s="241"/>
      <c r="BG470" s="241"/>
    </row>
    <row r="471" spans="1:59" s="240" customFormat="1" ht="15" customHeight="1">
      <c r="A471" s="241"/>
      <c r="B471" s="241"/>
      <c r="C471" s="241"/>
      <c r="D471" s="241"/>
      <c r="E471" s="241"/>
      <c r="F471" s="241"/>
      <c r="G471" s="241"/>
      <c r="H471" s="241"/>
      <c r="I471" s="241"/>
      <c r="J471" s="241"/>
      <c r="K471" s="241"/>
      <c r="L471" s="241"/>
      <c r="M471" s="241"/>
      <c r="N471" s="241"/>
      <c r="O471" s="241"/>
      <c r="P471" s="241"/>
      <c r="Q471" s="241"/>
      <c r="R471" s="241"/>
      <c r="S471" s="241"/>
      <c r="T471" s="241"/>
      <c r="U471" s="241" t="s">
        <v>585</v>
      </c>
      <c r="V471" s="241"/>
      <c r="W471" s="241"/>
      <c r="X471" s="241"/>
      <c r="Y471" s="241"/>
      <c r="Z471" s="241"/>
      <c r="AA471" s="241"/>
      <c r="AB471" s="241"/>
      <c r="AC471" s="241" t="s">
        <v>325</v>
      </c>
      <c r="AD471" s="241"/>
      <c r="AE471" s="241"/>
      <c r="AF471" s="241"/>
      <c r="AG471" s="241"/>
      <c r="AH471" s="241"/>
      <c r="AI471" s="241"/>
      <c r="AJ471" s="241"/>
      <c r="AK471" s="241"/>
      <c r="AL471" s="241"/>
      <c r="AM471" s="241"/>
      <c r="AN471" s="241"/>
      <c r="AO471" s="241"/>
      <c r="AP471" s="244"/>
      <c r="AQ471" s="241"/>
      <c r="AR471" s="241"/>
      <c r="AS471" s="241"/>
      <c r="AT471" s="244"/>
      <c r="AU471" s="241"/>
      <c r="AV471" s="241"/>
      <c r="AW471" s="241"/>
      <c r="AX471" s="241"/>
      <c r="AY471" s="241"/>
      <c r="AZ471" s="241"/>
      <c r="BA471" s="241"/>
      <c r="BB471" s="241"/>
      <c r="BC471" s="241"/>
      <c r="BD471" s="241"/>
      <c r="BE471" s="241"/>
      <c r="BF471" s="241"/>
      <c r="BG471" s="241"/>
    </row>
    <row r="472" spans="1:59" s="240" customFormat="1" ht="15" customHeight="1">
      <c r="A472" s="241"/>
      <c r="B472" s="241"/>
      <c r="C472" s="241"/>
      <c r="D472" s="241"/>
      <c r="E472" s="241"/>
      <c r="F472" s="241"/>
      <c r="G472" s="241"/>
      <c r="H472" s="241"/>
      <c r="I472" s="241"/>
      <c r="J472" s="241"/>
      <c r="K472" s="241"/>
      <c r="L472" s="241"/>
      <c r="M472" s="241"/>
      <c r="N472" s="241"/>
      <c r="O472" s="241"/>
      <c r="P472" s="241"/>
      <c r="Q472" s="241"/>
      <c r="R472" s="241"/>
      <c r="S472" s="241"/>
      <c r="T472" s="241"/>
      <c r="U472" s="241" t="s">
        <v>586</v>
      </c>
      <c r="V472" s="241"/>
      <c r="W472" s="241"/>
      <c r="X472" s="241"/>
      <c r="Y472" s="241"/>
      <c r="Z472" s="241"/>
      <c r="AA472" s="241"/>
      <c r="AB472" s="241"/>
      <c r="AC472" s="241" t="s">
        <v>313</v>
      </c>
      <c r="AD472" s="241"/>
      <c r="AE472" s="241"/>
      <c r="AF472" s="241"/>
      <c r="AG472" s="241"/>
      <c r="AH472" s="241"/>
      <c r="AI472" s="241"/>
      <c r="AJ472" s="241"/>
      <c r="AK472" s="241"/>
      <c r="AL472" s="241"/>
      <c r="AM472" s="241"/>
      <c r="AN472" s="241"/>
      <c r="AO472" s="241"/>
      <c r="AP472" s="244"/>
      <c r="AQ472" s="241"/>
      <c r="AR472" s="241"/>
      <c r="AS472" s="241"/>
      <c r="AT472" s="244"/>
      <c r="AU472" s="241"/>
      <c r="AV472" s="241"/>
      <c r="AW472" s="241"/>
      <c r="AX472" s="241"/>
      <c r="AY472" s="241"/>
      <c r="AZ472" s="241"/>
      <c r="BA472" s="241"/>
      <c r="BB472" s="241"/>
      <c r="BC472" s="241"/>
      <c r="BD472" s="241"/>
      <c r="BE472" s="241"/>
      <c r="BF472" s="241"/>
      <c r="BG472" s="241"/>
    </row>
    <row r="473" spans="1:59" s="240" customFormat="1" ht="15" customHeight="1">
      <c r="A473" s="241"/>
      <c r="B473" s="241"/>
      <c r="C473" s="241"/>
      <c r="D473" s="241"/>
      <c r="E473" s="241"/>
      <c r="F473" s="241"/>
      <c r="G473" s="241"/>
      <c r="H473" s="241"/>
      <c r="I473" s="241"/>
      <c r="J473" s="241"/>
      <c r="K473" s="241"/>
      <c r="L473" s="241"/>
      <c r="M473" s="241"/>
      <c r="N473" s="241"/>
      <c r="O473" s="241"/>
      <c r="P473" s="241"/>
      <c r="Q473" s="241"/>
      <c r="R473" s="241"/>
      <c r="S473" s="241"/>
      <c r="T473" s="241"/>
      <c r="U473" s="241" t="s">
        <v>587</v>
      </c>
      <c r="V473" s="241"/>
      <c r="W473" s="241"/>
      <c r="X473" s="241"/>
      <c r="Y473" s="241"/>
      <c r="Z473" s="241"/>
      <c r="AA473" s="241"/>
      <c r="AB473" s="241"/>
      <c r="AC473" s="241" t="s">
        <v>311</v>
      </c>
      <c r="AD473" s="241"/>
      <c r="AE473" s="241"/>
      <c r="AF473" s="241"/>
      <c r="AG473" s="241"/>
      <c r="AH473" s="241"/>
      <c r="AI473" s="241"/>
      <c r="AJ473" s="241"/>
      <c r="AK473" s="241"/>
      <c r="AL473" s="241"/>
      <c r="AM473" s="241"/>
      <c r="AN473" s="241"/>
      <c r="AO473" s="241"/>
      <c r="AP473" s="244"/>
      <c r="AQ473" s="241"/>
      <c r="AR473" s="241"/>
      <c r="AS473" s="241"/>
      <c r="AT473" s="244"/>
      <c r="AU473" s="241"/>
      <c r="AV473" s="241"/>
      <c r="AW473" s="241"/>
      <c r="AX473" s="241"/>
      <c r="AY473" s="241"/>
      <c r="AZ473" s="241"/>
      <c r="BA473" s="241"/>
      <c r="BB473" s="241"/>
      <c r="BC473" s="241"/>
      <c r="BD473" s="241"/>
      <c r="BE473" s="241"/>
      <c r="BF473" s="241"/>
      <c r="BG473" s="241"/>
    </row>
    <row r="474" spans="1:59" s="240" customFormat="1" ht="15" customHeight="1">
      <c r="A474" s="241"/>
      <c r="B474" s="241"/>
      <c r="C474" s="241"/>
      <c r="D474" s="241"/>
      <c r="E474" s="241"/>
      <c r="F474" s="241"/>
      <c r="G474" s="241"/>
      <c r="H474" s="241"/>
      <c r="I474" s="241"/>
      <c r="J474" s="241"/>
      <c r="K474" s="241"/>
      <c r="L474" s="241"/>
      <c r="M474" s="241"/>
      <c r="N474" s="241"/>
      <c r="O474" s="241"/>
      <c r="P474" s="241"/>
      <c r="Q474" s="241"/>
      <c r="R474" s="241"/>
      <c r="S474" s="241"/>
      <c r="T474" s="241"/>
      <c r="U474" s="241" t="s">
        <v>588</v>
      </c>
      <c r="V474" s="241"/>
      <c r="W474" s="241"/>
      <c r="X474" s="241"/>
      <c r="Y474" s="241"/>
      <c r="Z474" s="241"/>
      <c r="AA474" s="241"/>
      <c r="AB474" s="241"/>
      <c r="AC474" s="241" t="s">
        <v>309</v>
      </c>
      <c r="AD474" s="241"/>
      <c r="AE474" s="241"/>
      <c r="AF474" s="241"/>
      <c r="AG474" s="241"/>
      <c r="AH474" s="241"/>
      <c r="AI474" s="241"/>
      <c r="AJ474" s="241"/>
      <c r="AK474" s="241"/>
      <c r="AL474" s="241"/>
      <c r="AM474" s="241"/>
      <c r="AN474" s="241"/>
      <c r="AO474" s="241"/>
      <c r="AP474" s="244"/>
      <c r="AQ474" s="241"/>
      <c r="AR474" s="241"/>
      <c r="AS474" s="241"/>
      <c r="AT474" s="244"/>
      <c r="AU474" s="241"/>
      <c r="AV474" s="241"/>
      <c r="AW474" s="241"/>
      <c r="AX474" s="241"/>
      <c r="AY474" s="241"/>
      <c r="AZ474" s="241"/>
      <c r="BA474" s="241"/>
      <c r="BB474" s="241"/>
      <c r="BC474" s="241"/>
      <c r="BD474" s="241"/>
      <c r="BE474" s="241"/>
      <c r="BF474" s="241"/>
      <c r="BG474" s="241"/>
    </row>
    <row r="475" spans="1:59" s="240" customFormat="1" ht="15" customHeight="1">
      <c r="A475" s="241"/>
      <c r="B475" s="241"/>
      <c r="C475" s="241"/>
      <c r="D475" s="241"/>
      <c r="E475" s="241"/>
      <c r="F475" s="241"/>
      <c r="G475" s="241"/>
      <c r="H475" s="241"/>
      <c r="I475" s="241"/>
      <c r="J475" s="241"/>
      <c r="K475" s="241"/>
      <c r="L475" s="241"/>
      <c r="M475" s="241"/>
      <c r="N475" s="241"/>
      <c r="O475" s="241"/>
      <c r="P475" s="241"/>
      <c r="Q475" s="241"/>
      <c r="R475" s="241"/>
      <c r="S475" s="241"/>
      <c r="T475" s="241"/>
      <c r="U475" s="241" t="s">
        <v>589</v>
      </c>
      <c r="V475" s="241"/>
      <c r="W475" s="241"/>
      <c r="X475" s="241"/>
      <c r="Y475" s="241"/>
      <c r="Z475" s="241"/>
      <c r="AA475" s="241"/>
      <c r="AB475" s="241"/>
      <c r="AC475" s="241" t="s">
        <v>313</v>
      </c>
      <c r="AD475" s="241"/>
      <c r="AE475" s="241"/>
      <c r="AF475" s="241"/>
      <c r="AG475" s="241"/>
      <c r="AH475" s="241"/>
      <c r="AI475" s="241"/>
      <c r="AJ475" s="241"/>
      <c r="AK475" s="241"/>
      <c r="AL475" s="241"/>
      <c r="AM475" s="241"/>
      <c r="AN475" s="241"/>
      <c r="AO475" s="241"/>
      <c r="AP475" s="244"/>
      <c r="AQ475" s="241"/>
      <c r="AR475" s="241"/>
      <c r="AS475" s="241"/>
      <c r="AT475" s="244"/>
      <c r="AU475" s="241"/>
      <c r="AV475" s="241"/>
      <c r="AW475" s="241"/>
      <c r="AX475" s="241"/>
      <c r="AY475" s="241"/>
      <c r="AZ475" s="241"/>
      <c r="BA475" s="241"/>
      <c r="BB475" s="241"/>
      <c r="BC475" s="241"/>
      <c r="BD475" s="241"/>
      <c r="BE475" s="241"/>
      <c r="BF475" s="241"/>
      <c r="BG475" s="241"/>
    </row>
    <row r="476" spans="1:59" s="240" customFormat="1" ht="15" customHeight="1">
      <c r="A476" s="241"/>
      <c r="B476" s="241"/>
      <c r="C476" s="241"/>
      <c r="D476" s="241"/>
      <c r="E476" s="241"/>
      <c r="F476" s="241"/>
      <c r="G476" s="241"/>
      <c r="H476" s="241"/>
      <c r="I476" s="241"/>
      <c r="J476" s="241"/>
      <c r="K476" s="241"/>
      <c r="L476" s="241"/>
      <c r="M476" s="241"/>
      <c r="N476" s="241"/>
      <c r="O476" s="241"/>
      <c r="P476" s="241"/>
      <c r="Q476" s="241"/>
      <c r="R476" s="241"/>
      <c r="S476" s="241"/>
      <c r="T476" s="241"/>
      <c r="U476" s="241" t="s">
        <v>590</v>
      </c>
      <c r="V476" s="241"/>
      <c r="W476" s="241"/>
      <c r="X476" s="241"/>
      <c r="Y476" s="241"/>
      <c r="Z476" s="241"/>
      <c r="AA476" s="241"/>
      <c r="AB476" s="241"/>
      <c r="AC476" s="241" t="s">
        <v>313</v>
      </c>
      <c r="AD476" s="241"/>
      <c r="AE476" s="241"/>
      <c r="AF476" s="241"/>
      <c r="AG476" s="241"/>
      <c r="AH476" s="241"/>
      <c r="AI476" s="241"/>
      <c r="AJ476" s="241"/>
      <c r="AK476" s="241"/>
      <c r="AL476" s="241"/>
      <c r="AM476" s="241"/>
      <c r="AN476" s="241"/>
      <c r="AO476" s="241"/>
      <c r="AP476" s="244"/>
      <c r="AQ476" s="241"/>
      <c r="AR476" s="241"/>
      <c r="AS476" s="241"/>
      <c r="AT476" s="244"/>
      <c r="AU476" s="241"/>
      <c r="AV476" s="241"/>
      <c r="AW476" s="241"/>
      <c r="AX476" s="241"/>
      <c r="AY476" s="241"/>
      <c r="AZ476" s="241"/>
      <c r="BA476" s="241"/>
      <c r="BB476" s="241"/>
      <c r="BC476" s="241"/>
      <c r="BD476" s="241"/>
      <c r="BE476" s="241"/>
      <c r="BF476" s="241"/>
      <c r="BG476" s="241"/>
    </row>
    <row r="477" spans="1:59" s="240" customFormat="1" ht="15" customHeight="1">
      <c r="A477" s="241"/>
      <c r="B477" s="241"/>
      <c r="C477" s="241"/>
      <c r="D477" s="241"/>
      <c r="E477" s="241"/>
      <c r="F477" s="241"/>
      <c r="G477" s="241"/>
      <c r="H477" s="241"/>
      <c r="I477" s="241"/>
      <c r="J477" s="241"/>
      <c r="K477" s="241"/>
      <c r="L477" s="241"/>
      <c r="M477" s="241"/>
      <c r="N477" s="241"/>
      <c r="O477" s="241"/>
      <c r="P477" s="241"/>
      <c r="Q477" s="241"/>
      <c r="R477" s="241"/>
      <c r="S477" s="241"/>
      <c r="T477" s="241"/>
      <c r="U477" s="241" t="s">
        <v>591</v>
      </c>
      <c r="V477" s="241"/>
      <c r="W477" s="241"/>
      <c r="X477" s="241"/>
      <c r="Y477" s="241"/>
      <c r="Z477" s="241"/>
      <c r="AA477" s="241"/>
      <c r="AB477" s="241"/>
      <c r="AC477" s="241" t="s">
        <v>325</v>
      </c>
      <c r="AD477" s="241"/>
      <c r="AE477" s="241"/>
      <c r="AF477" s="241"/>
      <c r="AG477" s="241"/>
      <c r="AH477" s="241"/>
      <c r="AI477" s="241"/>
      <c r="AJ477" s="241"/>
      <c r="AK477" s="241"/>
      <c r="AL477" s="241"/>
      <c r="AM477" s="241"/>
      <c r="AN477" s="241"/>
      <c r="AO477" s="241"/>
      <c r="AP477" s="244"/>
      <c r="AQ477" s="241"/>
      <c r="AR477" s="241"/>
      <c r="AS477" s="241"/>
      <c r="AT477" s="244"/>
      <c r="AU477" s="241"/>
      <c r="AV477" s="241"/>
      <c r="AW477" s="241"/>
      <c r="AX477" s="241"/>
      <c r="AY477" s="241"/>
      <c r="AZ477" s="241"/>
      <c r="BA477" s="241"/>
      <c r="BB477" s="241"/>
      <c r="BC477" s="241"/>
      <c r="BD477" s="241"/>
      <c r="BE477" s="241"/>
      <c r="BF477" s="241"/>
      <c r="BG477" s="241"/>
    </row>
    <row r="478" spans="1:59" s="240" customFormat="1" ht="15" customHeight="1">
      <c r="A478" s="241"/>
      <c r="B478" s="241"/>
      <c r="C478" s="241"/>
      <c r="D478" s="241"/>
      <c r="E478" s="241"/>
      <c r="F478" s="241"/>
      <c r="G478" s="241"/>
      <c r="H478" s="241"/>
      <c r="I478" s="241"/>
      <c r="J478" s="241"/>
      <c r="K478" s="241"/>
      <c r="L478" s="241"/>
      <c r="M478" s="241"/>
      <c r="N478" s="241"/>
      <c r="O478" s="241"/>
      <c r="P478" s="241"/>
      <c r="Q478" s="241"/>
      <c r="R478" s="241"/>
      <c r="S478" s="241"/>
      <c r="T478" s="241"/>
      <c r="U478" s="241" t="s">
        <v>592</v>
      </c>
      <c r="V478" s="241"/>
      <c r="W478" s="241"/>
      <c r="X478" s="241"/>
      <c r="Y478" s="241"/>
      <c r="Z478" s="241"/>
      <c r="AA478" s="241"/>
      <c r="AB478" s="241"/>
      <c r="AC478" s="241" t="s">
        <v>325</v>
      </c>
      <c r="AD478" s="241"/>
      <c r="AE478" s="241"/>
      <c r="AF478" s="241"/>
      <c r="AG478" s="241"/>
      <c r="AH478" s="241"/>
      <c r="AI478" s="241"/>
      <c r="AJ478" s="241"/>
      <c r="AK478" s="241"/>
      <c r="AL478" s="241"/>
      <c r="AM478" s="241"/>
      <c r="AN478" s="241"/>
      <c r="AO478" s="241"/>
      <c r="AP478" s="244"/>
      <c r="AQ478" s="241"/>
      <c r="AR478" s="241"/>
      <c r="AS478" s="241"/>
      <c r="AT478" s="244"/>
      <c r="AU478" s="241"/>
      <c r="AV478" s="241"/>
      <c r="AW478" s="241"/>
      <c r="AX478" s="241"/>
      <c r="AY478" s="241"/>
      <c r="AZ478" s="241"/>
      <c r="BA478" s="241"/>
      <c r="BB478" s="241"/>
      <c r="BC478" s="241"/>
      <c r="BD478" s="241"/>
      <c r="BE478" s="241"/>
      <c r="BF478" s="241"/>
      <c r="BG478" s="241"/>
    </row>
    <row r="479" spans="1:59" s="240" customFormat="1" ht="15" customHeight="1">
      <c r="A479" s="241"/>
      <c r="B479" s="241"/>
      <c r="C479" s="241"/>
      <c r="D479" s="241"/>
      <c r="E479" s="241"/>
      <c r="F479" s="241"/>
      <c r="G479" s="241"/>
      <c r="H479" s="241"/>
      <c r="I479" s="241"/>
      <c r="J479" s="241"/>
      <c r="K479" s="241"/>
      <c r="L479" s="241"/>
      <c r="M479" s="241"/>
      <c r="N479" s="241"/>
      <c r="O479" s="241"/>
      <c r="P479" s="241"/>
      <c r="Q479" s="241"/>
      <c r="R479" s="241"/>
      <c r="S479" s="241"/>
      <c r="T479" s="241"/>
      <c r="U479" s="241" t="s">
        <v>593</v>
      </c>
      <c r="V479" s="241"/>
      <c r="W479" s="241"/>
      <c r="X479" s="241"/>
      <c r="Y479" s="241"/>
      <c r="Z479" s="241"/>
      <c r="AA479" s="241"/>
      <c r="AB479" s="241"/>
      <c r="AC479" s="241" t="s">
        <v>313</v>
      </c>
      <c r="AD479" s="241"/>
      <c r="AE479" s="241"/>
      <c r="AF479" s="241"/>
      <c r="AG479" s="241"/>
      <c r="AH479" s="241"/>
      <c r="AI479" s="241"/>
      <c r="AJ479" s="241"/>
      <c r="AK479" s="241"/>
      <c r="AL479" s="241"/>
      <c r="AM479" s="241"/>
      <c r="AN479" s="241"/>
      <c r="AO479" s="241"/>
      <c r="AP479" s="244"/>
      <c r="AQ479" s="241"/>
      <c r="AR479" s="241"/>
      <c r="AS479" s="241"/>
      <c r="AT479" s="244"/>
      <c r="AU479" s="241"/>
      <c r="AV479" s="241"/>
      <c r="AW479" s="241"/>
      <c r="AX479" s="241"/>
      <c r="AY479" s="241"/>
      <c r="AZ479" s="241"/>
      <c r="BA479" s="241"/>
      <c r="BB479" s="241"/>
      <c r="BC479" s="241"/>
      <c r="BD479" s="241"/>
      <c r="BE479" s="241"/>
      <c r="BF479" s="241"/>
      <c r="BG479" s="241"/>
    </row>
    <row r="480" spans="1:59" s="240" customFormat="1" ht="15" customHeight="1">
      <c r="A480" s="241"/>
      <c r="B480" s="241"/>
      <c r="C480" s="241"/>
      <c r="D480" s="241"/>
      <c r="E480" s="241"/>
      <c r="F480" s="241"/>
      <c r="G480" s="241"/>
      <c r="H480" s="241"/>
      <c r="I480" s="241"/>
      <c r="J480" s="241"/>
      <c r="K480" s="241"/>
      <c r="L480" s="241"/>
      <c r="M480" s="241"/>
      <c r="N480" s="241"/>
      <c r="O480" s="241"/>
      <c r="P480" s="241"/>
      <c r="Q480" s="241"/>
      <c r="R480" s="241"/>
      <c r="S480" s="241"/>
      <c r="T480" s="241"/>
      <c r="U480" s="241" t="s">
        <v>594</v>
      </c>
      <c r="V480" s="241"/>
      <c r="W480" s="241"/>
      <c r="X480" s="241"/>
      <c r="Y480" s="241"/>
      <c r="Z480" s="241"/>
      <c r="AA480" s="241"/>
      <c r="AB480" s="241"/>
      <c r="AC480" s="241" t="s">
        <v>322</v>
      </c>
      <c r="AD480" s="241"/>
      <c r="AE480" s="241"/>
      <c r="AF480" s="241"/>
      <c r="AG480" s="241"/>
      <c r="AH480" s="241"/>
      <c r="AI480" s="241"/>
      <c r="AJ480" s="241"/>
      <c r="AK480" s="241"/>
      <c r="AL480" s="241"/>
      <c r="AM480" s="241"/>
      <c r="AN480" s="241"/>
      <c r="AO480" s="241"/>
      <c r="AP480" s="244"/>
      <c r="AQ480" s="241"/>
      <c r="AR480" s="241"/>
      <c r="AS480" s="241"/>
      <c r="AT480" s="244"/>
      <c r="AU480" s="241"/>
      <c r="AV480" s="241"/>
      <c r="AW480" s="241"/>
      <c r="AX480" s="241"/>
      <c r="AY480" s="241"/>
      <c r="AZ480" s="241"/>
      <c r="BA480" s="241"/>
      <c r="BB480" s="241"/>
      <c r="BC480" s="241"/>
      <c r="BD480" s="241"/>
      <c r="BE480" s="241"/>
      <c r="BF480" s="241"/>
      <c r="BG480" s="241"/>
    </row>
    <row r="481" spans="1:59" s="240" customFormat="1" ht="15" customHeight="1">
      <c r="A481" s="241"/>
      <c r="B481" s="241"/>
      <c r="C481" s="241"/>
      <c r="D481" s="241"/>
      <c r="E481" s="241"/>
      <c r="F481" s="241"/>
      <c r="G481" s="241"/>
      <c r="H481" s="241"/>
      <c r="I481" s="241"/>
      <c r="J481" s="241"/>
      <c r="K481" s="241"/>
      <c r="L481" s="241"/>
      <c r="M481" s="241"/>
      <c r="N481" s="241"/>
      <c r="O481" s="241"/>
      <c r="P481" s="241"/>
      <c r="Q481" s="241"/>
      <c r="R481" s="241"/>
      <c r="S481" s="241"/>
      <c r="T481" s="241"/>
      <c r="U481" s="241" t="s">
        <v>595</v>
      </c>
      <c r="V481" s="241"/>
      <c r="W481" s="241"/>
      <c r="X481" s="241"/>
      <c r="Y481" s="241"/>
      <c r="Z481" s="241"/>
      <c r="AA481" s="241"/>
      <c r="AB481" s="241"/>
      <c r="AC481" s="241" t="s">
        <v>350</v>
      </c>
      <c r="AD481" s="241"/>
      <c r="AE481" s="241"/>
      <c r="AF481" s="241"/>
      <c r="AG481" s="241"/>
      <c r="AH481" s="241"/>
      <c r="AI481" s="241"/>
      <c r="AJ481" s="241"/>
      <c r="AK481" s="241"/>
      <c r="AL481" s="241"/>
      <c r="AM481" s="241"/>
      <c r="AN481" s="241"/>
      <c r="AO481" s="241"/>
      <c r="AP481" s="244"/>
      <c r="AQ481" s="241"/>
      <c r="AR481" s="241"/>
      <c r="AS481" s="241"/>
      <c r="AT481" s="244"/>
      <c r="AU481" s="241"/>
      <c r="AV481" s="241"/>
      <c r="AW481" s="241"/>
      <c r="AX481" s="241"/>
      <c r="AY481" s="241"/>
      <c r="AZ481" s="241"/>
      <c r="BA481" s="241"/>
      <c r="BB481" s="241"/>
      <c r="BC481" s="241"/>
      <c r="BD481" s="241"/>
      <c r="BE481" s="241"/>
      <c r="BF481" s="241"/>
      <c r="BG481" s="241"/>
    </row>
    <row r="482" spans="1:59" s="240" customFormat="1" ht="15" customHeight="1">
      <c r="A482" s="241"/>
      <c r="B482" s="241"/>
      <c r="C482" s="241"/>
      <c r="D482" s="241"/>
      <c r="E482" s="241"/>
      <c r="F482" s="241"/>
      <c r="G482" s="241"/>
      <c r="H482" s="241"/>
      <c r="I482" s="241"/>
      <c r="J482" s="241"/>
      <c r="K482" s="241"/>
      <c r="L482" s="241"/>
      <c r="M482" s="241"/>
      <c r="N482" s="241"/>
      <c r="O482" s="241"/>
      <c r="P482" s="241"/>
      <c r="Q482" s="241"/>
      <c r="R482" s="241"/>
      <c r="S482" s="241"/>
      <c r="T482" s="241"/>
      <c r="U482" s="241" t="s">
        <v>596</v>
      </c>
      <c r="V482" s="241"/>
      <c r="W482" s="241"/>
      <c r="X482" s="241"/>
      <c r="Y482" s="241"/>
      <c r="Z482" s="241"/>
      <c r="AA482" s="241"/>
      <c r="AB482" s="241"/>
      <c r="AC482" s="241" t="s">
        <v>322</v>
      </c>
      <c r="AD482" s="241"/>
      <c r="AE482" s="241"/>
      <c r="AF482" s="241"/>
      <c r="AG482" s="241"/>
      <c r="AH482" s="241"/>
      <c r="AI482" s="241"/>
      <c r="AJ482" s="241"/>
      <c r="AK482" s="241"/>
      <c r="AL482" s="241"/>
      <c r="AM482" s="241"/>
      <c r="AN482" s="241"/>
      <c r="AO482" s="241"/>
      <c r="AP482" s="244"/>
      <c r="AQ482" s="241"/>
      <c r="AR482" s="241"/>
      <c r="AS482" s="241"/>
      <c r="AT482" s="244"/>
      <c r="AU482" s="241"/>
      <c r="AV482" s="241"/>
      <c r="AW482" s="241"/>
      <c r="AX482" s="241"/>
      <c r="AY482" s="241"/>
      <c r="AZ482" s="241"/>
      <c r="BA482" s="241"/>
      <c r="BB482" s="241"/>
      <c r="BC482" s="241"/>
      <c r="BD482" s="241"/>
      <c r="BE482" s="241"/>
      <c r="BF482" s="241"/>
      <c r="BG482" s="241"/>
    </row>
    <row r="483" spans="1:59" s="240" customFormat="1" ht="15" customHeight="1">
      <c r="A483" s="241"/>
      <c r="B483" s="241"/>
      <c r="C483" s="241"/>
      <c r="D483" s="241"/>
      <c r="E483" s="241"/>
      <c r="F483" s="241"/>
      <c r="G483" s="241"/>
      <c r="H483" s="241"/>
      <c r="I483" s="241"/>
      <c r="J483" s="241"/>
      <c r="K483" s="241"/>
      <c r="L483" s="241"/>
      <c r="M483" s="241"/>
      <c r="N483" s="241"/>
      <c r="O483" s="241"/>
      <c r="P483" s="241"/>
      <c r="Q483" s="241"/>
      <c r="R483" s="241"/>
      <c r="S483" s="241"/>
      <c r="T483" s="241"/>
      <c r="U483" s="241" t="s">
        <v>597</v>
      </c>
      <c r="V483" s="241"/>
      <c r="W483" s="241"/>
      <c r="X483" s="241"/>
      <c r="Y483" s="241"/>
      <c r="Z483" s="241"/>
      <c r="AA483" s="241"/>
      <c r="AB483" s="241"/>
      <c r="AC483" s="241" t="s">
        <v>316</v>
      </c>
      <c r="AD483" s="241"/>
      <c r="AE483" s="241"/>
      <c r="AF483" s="241"/>
      <c r="AG483" s="241"/>
      <c r="AH483" s="241"/>
      <c r="AI483" s="241"/>
      <c r="AJ483" s="241"/>
      <c r="AK483" s="241"/>
      <c r="AL483" s="241"/>
      <c r="AM483" s="241"/>
      <c r="AN483" s="241"/>
      <c r="AO483" s="241"/>
      <c r="AP483" s="244"/>
      <c r="AQ483" s="241"/>
      <c r="AR483" s="241"/>
      <c r="AS483" s="241"/>
      <c r="AT483" s="244"/>
      <c r="AU483" s="241"/>
      <c r="AV483" s="241"/>
      <c r="AW483" s="241"/>
      <c r="AX483" s="241"/>
      <c r="AY483" s="241"/>
      <c r="AZ483" s="241"/>
      <c r="BA483" s="241"/>
      <c r="BB483" s="241"/>
      <c r="BC483" s="241"/>
      <c r="BD483" s="241"/>
      <c r="BE483" s="241"/>
      <c r="BF483" s="241"/>
      <c r="BG483" s="241"/>
    </row>
    <row r="484" spans="1:59" s="240" customFormat="1" ht="15" customHeight="1">
      <c r="A484" s="241"/>
      <c r="B484" s="241"/>
      <c r="C484" s="241"/>
      <c r="D484" s="241"/>
      <c r="E484" s="241"/>
      <c r="F484" s="241"/>
      <c r="G484" s="241"/>
      <c r="H484" s="241"/>
      <c r="I484" s="241"/>
      <c r="J484" s="241"/>
      <c r="K484" s="241"/>
      <c r="L484" s="241"/>
      <c r="M484" s="241"/>
      <c r="N484" s="241"/>
      <c r="O484" s="241"/>
      <c r="P484" s="241"/>
      <c r="Q484" s="241"/>
      <c r="R484" s="241"/>
      <c r="S484" s="241"/>
      <c r="T484" s="241"/>
      <c r="U484" s="241" t="s">
        <v>598</v>
      </c>
      <c r="V484" s="241"/>
      <c r="W484" s="241"/>
      <c r="X484" s="241"/>
      <c r="Y484" s="241"/>
      <c r="Z484" s="241"/>
      <c r="AA484" s="241"/>
      <c r="AB484" s="241"/>
      <c r="AC484" s="241" t="s">
        <v>316</v>
      </c>
      <c r="AD484" s="241"/>
      <c r="AE484" s="241"/>
      <c r="AF484" s="241"/>
      <c r="AG484" s="241"/>
      <c r="AH484" s="241"/>
      <c r="AI484" s="241"/>
      <c r="AJ484" s="241"/>
      <c r="AK484" s="241"/>
      <c r="AL484" s="241"/>
      <c r="AM484" s="241"/>
      <c r="AN484" s="241"/>
      <c r="AO484" s="241"/>
      <c r="AP484" s="244"/>
      <c r="AQ484" s="241"/>
      <c r="AR484" s="241"/>
      <c r="AS484" s="241"/>
      <c r="AT484" s="244"/>
      <c r="AU484" s="241"/>
      <c r="AV484" s="241"/>
      <c r="AW484" s="241"/>
      <c r="AX484" s="241"/>
      <c r="AY484" s="241"/>
      <c r="AZ484" s="241"/>
      <c r="BA484" s="241"/>
      <c r="BB484" s="241"/>
      <c r="BC484" s="241"/>
      <c r="BD484" s="241"/>
      <c r="BE484" s="241"/>
      <c r="BF484" s="241"/>
      <c r="BG484" s="241"/>
    </row>
    <row r="485" spans="1:59" s="240" customFormat="1" ht="15" customHeight="1">
      <c r="A485" s="241"/>
      <c r="B485" s="241"/>
      <c r="C485" s="241"/>
      <c r="D485" s="241"/>
      <c r="E485" s="241"/>
      <c r="F485" s="241"/>
      <c r="G485" s="241"/>
      <c r="H485" s="241"/>
      <c r="I485" s="241"/>
      <c r="J485" s="241"/>
      <c r="K485" s="241"/>
      <c r="L485" s="241"/>
      <c r="M485" s="241"/>
      <c r="N485" s="241"/>
      <c r="O485" s="241"/>
      <c r="P485" s="241"/>
      <c r="Q485" s="241"/>
      <c r="R485" s="241"/>
      <c r="S485" s="241"/>
      <c r="T485" s="241"/>
      <c r="U485" s="241" t="s">
        <v>599</v>
      </c>
      <c r="V485" s="241"/>
      <c r="W485" s="241"/>
      <c r="X485" s="241"/>
      <c r="Y485" s="241"/>
      <c r="Z485" s="241"/>
      <c r="AA485" s="241"/>
      <c r="AB485" s="241"/>
      <c r="AC485" s="241" t="s">
        <v>313</v>
      </c>
      <c r="AD485" s="241"/>
      <c r="AE485" s="241"/>
      <c r="AF485" s="241"/>
      <c r="AG485" s="241"/>
      <c r="AH485" s="241"/>
      <c r="AI485" s="241"/>
      <c r="AJ485" s="241"/>
      <c r="AK485" s="241"/>
      <c r="AL485" s="241"/>
      <c r="AM485" s="241"/>
      <c r="AN485" s="241"/>
      <c r="AO485" s="241"/>
      <c r="AP485" s="244"/>
      <c r="AQ485" s="241"/>
      <c r="AR485" s="241"/>
      <c r="AS485" s="241"/>
      <c r="AT485" s="244"/>
      <c r="AU485" s="241"/>
      <c r="AV485" s="241"/>
      <c r="AW485" s="241"/>
      <c r="AX485" s="241"/>
      <c r="AY485" s="241"/>
      <c r="AZ485" s="241"/>
      <c r="BA485" s="241"/>
      <c r="BB485" s="241"/>
      <c r="BC485" s="241"/>
      <c r="BD485" s="241"/>
      <c r="BE485" s="241"/>
      <c r="BF485" s="241"/>
      <c r="BG485" s="241"/>
    </row>
    <row r="486" spans="1:59" s="240" customFormat="1" ht="15" customHeight="1">
      <c r="A486" s="241"/>
      <c r="B486" s="241"/>
      <c r="C486" s="241"/>
      <c r="D486" s="241"/>
      <c r="E486" s="241"/>
      <c r="F486" s="241"/>
      <c r="G486" s="241"/>
      <c r="H486" s="241"/>
      <c r="I486" s="241"/>
      <c r="J486" s="241"/>
      <c r="K486" s="241"/>
      <c r="L486" s="241"/>
      <c r="M486" s="241"/>
      <c r="N486" s="241"/>
      <c r="O486" s="241"/>
      <c r="P486" s="241"/>
      <c r="Q486" s="241"/>
      <c r="R486" s="241"/>
      <c r="S486" s="241"/>
      <c r="T486" s="241"/>
      <c r="U486" s="241" t="s">
        <v>600</v>
      </c>
      <c r="V486" s="241"/>
      <c r="W486" s="241"/>
      <c r="X486" s="241"/>
      <c r="Y486" s="241"/>
      <c r="Z486" s="241"/>
      <c r="AA486" s="241"/>
      <c r="AB486" s="241"/>
      <c r="AC486" s="241" t="s">
        <v>350</v>
      </c>
      <c r="AD486" s="241"/>
      <c r="AE486" s="241"/>
      <c r="AF486" s="241"/>
      <c r="AG486" s="241"/>
      <c r="AH486" s="241"/>
      <c r="AI486" s="241"/>
      <c r="AJ486" s="241"/>
      <c r="AK486" s="241"/>
      <c r="AL486" s="241"/>
      <c r="AM486" s="241"/>
      <c r="AN486" s="241"/>
      <c r="AO486" s="241"/>
      <c r="AP486" s="244"/>
      <c r="AQ486" s="241"/>
      <c r="AR486" s="241"/>
      <c r="AS486" s="241"/>
      <c r="AT486" s="244"/>
      <c r="AU486" s="241"/>
      <c r="AV486" s="241"/>
      <c r="AW486" s="241"/>
      <c r="AX486" s="241"/>
      <c r="AY486" s="241"/>
      <c r="AZ486" s="241"/>
      <c r="BA486" s="241"/>
      <c r="BB486" s="241"/>
      <c r="BC486" s="241"/>
      <c r="BD486" s="241"/>
      <c r="BE486" s="241"/>
      <c r="BF486" s="241"/>
      <c r="BG486" s="241"/>
    </row>
    <row r="487" spans="1:59" s="240" customFormat="1" ht="15" customHeight="1">
      <c r="A487" s="241"/>
      <c r="B487" s="241"/>
      <c r="C487" s="241"/>
      <c r="D487" s="241"/>
      <c r="E487" s="241"/>
      <c r="F487" s="241"/>
      <c r="G487" s="241"/>
      <c r="H487" s="241"/>
      <c r="I487" s="241"/>
      <c r="J487" s="241"/>
      <c r="K487" s="241"/>
      <c r="L487" s="241"/>
      <c r="M487" s="241"/>
      <c r="N487" s="241"/>
      <c r="O487" s="241"/>
      <c r="P487" s="241"/>
      <c r="Q487" s="241"/>
      <c r="R487" s="241"/>
      <c r="S487" s="241"/>
      <c r="T487" s="241"/>
      <c r="U487" s="241" t="s">
        <v>601</v>
      </c>
      <c r="V487" s="241"/>
      <c r="W487" s="241"/>
      <c r="X487" s="241"/>
      <c r="Y487" s="241"/>
      <c r="Z487" s="241"/>
      <c r="AA487" s="241"/>
      <c r="AB487" s="241"/>
      <c r="AC487" s="241" t="s">
        <v>311</v>
      </c>
      <c r="AD487" s="241"/>
      <c r="AE487" s="241"/>
      <c r="AF487" s="241"/>
      <c r="AG487" s="241"/>
      <c r="AH487" s="241"/>
      <c r="AI487" s="241"/>
      <c r="AJ487" s="241"/>
      <c r="AK487" s="241"/>
      <c r="AL487" s="241"/>
      <c r="AM487" s="241"/>
      <c r="AN487" s="241"/>
      <c r="AO487" s="241"/>
      <c r="AP487" s="244"/>
      <c r="AQ487" s="241"/>
      <c r="AR487" s="241"/>
      <c r="AS487" s="241"/>
      <c r="AT487" s="244"/>
      <c r="AU487" s="241"/>
      <c r="AV487" s="241"/>
      <c r="AW487" s="241"/>
      <c r="AX487" s="241"/>
      <c r="AY487" s="241"/>
      <c r="AZ487" s="241"/>
      <c r="BA487" s="241"/>
      <c r="BB487" s="241"/>
      <c r="BC487" s="241"/>
      <c r="BD487" s="241"/>
      <c r="BE487" s="241"/>
      <c r="BF487" s="241"/>
      <c r="BG487" s="241"/>
    </row>
    <row r="488" spans="1:59" s="240" customFormat="1" ht="15" customHeight="1">
      <c r="A488" s="241"/>
      <c r="B488" s="241"/>
      <c r="C488" s="241"/>
      <c r="D488" s="241"/>
      <c r="E488" s="241"/>
      <c r="F488" s="241"/>
      <c r="G488" s="241"/>
      <c r="H488" s="241"/>
      <c r="I488" s="241"/>
      <c r="J488" s="241"/>
      <c r="K488" s="241"/>
      <c r="L488" s="241"/>
      <c r="M488" s="241"/>
      <c r="N488" s="241"/>
      <c r="O488" s="241"/>
      <c r="P488" s="241"/>
      <c r="Q488" s="241"/>
      <c r="R488" s="241"/>
      <c r="S488" s="241"/>
      <c r="T488" s="241"/>
      <c r="U488" s="241" t="s">
        <v>602</v>
      </c>
      <c r="V488" s="241"/>
      <c r="W488" s="241"/>
      <c r="X488" s="241"/>
      <c r="Y488" s="241"/>
      <c r="Z488" s="241"/>
      <c r="AA488" s="241"/>
      <c r="AB488" s="241"/>
      <c r="AC488" s="241" t="s">
        <v>366</v>
      </c>
      <c r="AD488" s="241"/>
      <c r="AE488" s="241"/>
      <c r="AF488" s="241"/>
      <c r="AG488" s="241"/>
      <c r="AH488" s="241"/>
      <c r="AI488" s="241"/>
      <c r="AJ488" s="241"/>
      <c r="AK488" s="241"/>
      <c r="AL488" s="241"/>
      <c r="AM488" s="241"/>
      <c r="AN488" s="241"/>
      <c r="AO488" s="241"/>
      <c r="AP488" s="244"/>
      <c r="AQ488" s="241"/>
      <c r="AR488" s="241"/>
      <c r="AS488" s="241"/>
      <c r="AT488" s="244"/>
      <c r="AU488" s="241"/>
      <c r="AV488" s="241"/>
      <c r="AW488" s="241"/>
      <c r="AX488" s="241"/>
      <c r="AY488" s="241"/>
      <c r="AZ488" s="241"/>
      <c r="BA488" s="241"/>
      <c r="BB488" s="241"/>
      <c r="BC488" s="241"/>
      <c r="BD488" s="241"/>
      <c r="BE488" s="241"/>
      <c r="BF488" s="241"/>
      <c r="BG488" s="241"/>
    </row>
    <row r="489" spans="1:59" s="240" customFormat="1" ht="15" customHeight="1">
      <c r="A489" s="241"/>
      <c r="B489" s="241"/>
      <c r="C489" s="241"/>
      <c r="D489" s="241"/>
      <c r="E489" s="241"/>
      <c r="F489" s="241"/>
      <c r="G489" s="241"/>
      <c r="H489" s="241"/>
      <c r="I489" s="241"/>
      <c r="J489" s="241"/>
      <c r="K489" s="241"/>
      <c r="L489" s="241"/>
      <c r="M489" s="241"/>
      <c r="N489" s="241"/>
      <c r="O489" s="241"/>
      <c r="P489" s="241"/>
      <c r="Q489" s="241"/>
      <c r="R489" s="241"/>
      <c r="S489" s="241"/>
      <c r="T489" s="241"/>
      <c r="U489" s="241" t="s">
        <v>603</v>
      </c>
      <c r="V489" s="241"/>
      <c r="W489" s="241"/>
      <c r="X489" s="241"/>
      <c r="Y489" s="241"/>
      <c r="Z489" s="241"/>
      <c r="AA489" s="241"/>
      <c r="AB489" s="241"/>
      <c r="AC489" s="241" t="s">
        <v>325</v>
      </c>
      <c r="AD489" s="241"/>
      <c r="AE489" s="241"/>
      <c r="AF489" s="241"/>
      <c r="AG489" s="241"/>
      <c r="AH489" s="241"/>
      <c r="AI489" s="241"/>
      <c r="AJ489" s="241"/>
      <c r="AK489" s="241"/>
      <c r="AL489" s="241"/>
      <c r="AM489" s="241"/>
      <c r="AN489" s="241"/>
      <c r="AO489" s="241"/>
      <c r="AP489" s="244"/>
      <c r="AQ489" s="241"/>
      <c r="AR489" s="241"/>
      <c r="AS489" s="241"/>
      <c r="AT489" s="244"/>
      <c r="AU489" s="241"/>
      <c r="AV489" s="241"/>
      <c r="AW489" s="241"/>
      <c r="AX489" s="241"/>
      <c r="AY489" s="241"/>
      <c r="AZ489" s="241"/>
      <c r="BA489" s="241"/>
      <c r="BB489" s="241"/>
      <c r="BC489" s="241"/>
      <c r="BD489" s="241"/>
      <c r="BE489" s="241"/>
      <c r="BF489" s="241"/>
      <c r="BG489" s="241"/>
    </row>
    <row r="490" spans="1:59" s="240" customFormat="1" ht="15" customHeight="1">
      <c r="A490" s="241"/>
      <c r="B490" s="241"/>
      <c r="C490" s="241"/>
      <c r="D490" s="241"/>
      <c r="E490" s="241"/>
      <c r="F490" s="241"/>
      <c r="G490" s="241"/>
      <c r="H490" s="241"/>
      <c r="I490" s="241"/>
      <c r="J490" s="241"/>
      <c r="K490" s="241"/>
      <c r="L490" s="241"/>
      <c r="M490" s="241"/>
      <c r="N490" s="241"/>
      <c r="O490" s="241"/>
      <c r="P490" s="241"/>
      <c r="Q490" s="241"/>
      <c r="R490" s="241"/>
      <c r="S490" s="241"/>
      <c r="T490" s="241"/>
      <c r="U490" s="241" t="s">
        <v>604</v>
      </c>
      <c r="V490" s="241"/>
      <c r="W490" s="241"/>
      <c r="X490" s="241"/>
      <c r="Y490" s="241"/>
      <c r="Z490" s="241"/>
      <c r="AA490" s="241"/>
      <c r="AB490" s="241"/>
      <c r="AC490" s="241" t="s">
        <v>350</v>
      </c>
      <c r="AD490" s="241"/>
      <c r="AE490" s="241"/>
      <c r="AF490" s="241"/>
      <c r="AG490" s="241"/>
      <c r="AH490" s="241"/>
      <c r="AI490" s="241"/>
      <c r="AJ490" s="241"/>
      <c r="AK490" s="241"/>
      <c r="AL490" s="241"/>
      <c r="AM490" s="241"/>
      <c r="AN490" s="241"/>
      <c r="AO490" s="241"/>
      <c r="AP490" s="244"/>
      <c r="AQ490" s="241"/>
      <c r="AR490" s="241"/>
      <c r="AS490" s="241"/>
      <c r="AT490" s="244"/>
      <c r="AU490" s="241"/>
      <c r="AV490" s="241"/>
      <c r="AW490" s="241"/>
      <c r="AX490" s="241"/>
      <c r="AY490" s="241"/>
      <c r="AZ490" s="241"/>
      <c r="BA490" s="241"/>
      <c r="BB490" s="241"/>
      <c r="BC490" s="241"/>
      <c r="BD490" s="241"/>
      <c r="BE490" s="241"/>
      <c r="BF490" s="241"/>
      <c r="BG490" s="241"/>
    </row>
    <row r="491" spans="1:59" s="240" customFormat="1" ht="15" customHeight="1">
      <c r="A491" s="241"/>
      <c r="B491" s="241"/>
      <c r="C491" s="241"/>
      <c r="D491" s="241"/>
      <c r="E491" s="241"/>
      <c r="F491" s="241"/>
      <c r="G491" s="241"/>
      <c r="H491" s="241"/>
      <c r="I491" s="241"/>
      <c r="J491" s="241"/>
      <c r="K491" s="241"/>
      <c r="L491" s="241"/>
      <c r="M491" s="241"/>
      <c r="N491" s="241"/>
      <c r="O491" s="241"/>
      <c r="P491" s="241"/>
      <c r="Q491" s="241"/>
      <c r="R491" s="241"/>
      <c r="S491" s="241"/>
      <c r="T491" s="241"/>
      <c r="U491" s="241" t="s">
        <v>605</v>
      </c>
      <c r="V491" s="241"/>
      <c r="W491" s="241"/>
      <c r="X491" s="241"/>
      <c r="Y491" s="241"/>
      <c r="Z491" s="241"/>
      <c r="AA491" s="241"/>
      <c r="AB491" s="241"/>
      <c r="AC491" s="241" t="s">
        <v>322</v>
      </c>
      <c r="AD491" s="241"/>
      <c r="AE491" s="241"/>
      <c r="AF491" s="241"/>
      <c r="AG491" s="241"/>
      <c r="AH491" s="241"/>
      <c r="AI491" s="241"/>
      <c r="AJ491" s="241"/>
      <c r="AK491" s="241"/>
      <c r="AL491" s="241"/>
      <c r="AM491" s="241"/>
      <c r="AN491" s="241"/>
      <c r="AO491" s="241"/>
      <c r="AP491" s="244"/>
      <c r="AQ491" s="241"/>
      <c r="AR491" s="241"/>
      <c r="AS491" s="241"/>
      <c r="AT491" s="244"/>
      <c r="AU491" s="241"/>
      <c r="AV491" s="241"/>
      <c r="AW491" s="241"/>
      <c r="AX491" s="241"/>
      <c r="AY491" s="241"/>
      <c r="AZ491" s="241"/>
      <c r="BA491" s="241"/>
      <c r="BB491" s="241"/>
      <c r="BC491" s="241"/>
      <c r="BD491" s="241"/>
      <c r="BE491" s="241"/>
      <c r="BF491" s="241"/>
      <c r="BG491" s="241"/>
    </row>
    <row r="492" spans="1:59" s="240" customFormat="1" ht="15" customHeight="1">
      <c r="A492" s="241"/>
      <c r="B492" s="241"/>
      <c r="C492" s="241"/>
      <c r="D492" s="241"/>
      <c r="E492" s="241"/>
      <c r="F492" s="241"/>
      <c r="G492" s="241"/>
      <c r="H492" s="241"/>
      <c r="I492" s="241"/>
      <c r="J492" s="241"/>
      <c r="K492" s="241"/>
      <c r="L492" s="241"/>
      <c r="M492" s="241"/>
      <c r="N492" s="241"/>
      <c r="O492" s="241"/>
      <c r="P492" s="241"/>
      <c r="Q492" s="241"/>
      <c r="R492" s="241"/>
      <c r="S492" s="241"/>
      <c r="T492" s="241"/>
      <c r="U492" s="241" t="s">
        <v>606</v>
      </c>
      <c r="V492" s="241"/>
      <c r="W492" s="241"/>
      <c r="X492" s="241"/>
      <c r="Y492" s="241"/>
      <c r="Z492" s="241"/>
      <c r="AA492" s="241"/>
      <c r="AB492" s="241"/>
      <c r="AC492" s="241" t="s">
        <v>386</v>
      </c>
      <c r="AD492" s="241"/>
      <c r="AE492" s="241"/>
      <c r="AF492" s="241"/>
      <c r="AG492" s="241"/>
      <c r="AH492" s="241"/>
      <c r="AI492" s="241"/>
      <c r="AJ492" s="241"/>
      <c r="AK492" s="241"/>
      <c r="AL492" s="241"/>
      <c r="AM492" s="241"/>
      <c r="AN492" s="241"/>
      <c r="AO492" s="241"/>
      <c r="AP492" s="244"/>
      <c r="AQ492" s="241"/>
      <c r="AR492" s="241"/>
      <c r="AS492" s="241"/>
      <c r="AT492" s="244"/>
      <c r="AU492" s="241"/>
      <c r="AV492" s="241"/>
      <c r="AW492" s="241"/>
      <c r="AX492" s="241"/>
      <c r="AY492" s="241"/>
      <c r="AZ492" s="241"/>
      <c r="BA492" s="241"/>
      <c r="BB492" s="241"/>
      <c r="BC492" s="241"/>
      <c r="BD492" s="241"/>
      <c r="BE492" s="241"/>
      <c r="BF492" s="241"/>
      <c r="BG492" s="241"/>
    </row>
    <row r="493" spans="1:59" s="240" customFormat="1" ht="15" customHeight="1">
      <c r="A493" s="241"/>
      <c r="B493" s="241"/>
      <c r="C493" s="241"/>
      <c r="D493" s="241"/>
      <c r="E493" s="241"/>
      <c r="F493" s="241"/>
      <c r="G493" s="241"/>
      <c r="H493" s="241"/>
      <c r="I493" s="241"/>
      <c r="J493" s="241"/>
      <c r="K493" s="241"/>
      <c r="L493" s="241"/>
      <c r="M493" s="241"/>
      <c r="N493" s="241"/>
      <c r="O493" s="241"/>
      <c r="P493" s="241"/>
      <c r="Q493" s="241"/>
      <c r="R493" s="241"/>
      <c r="S493" s="241"/>
      <c r="T493" s="241"/>
      <c r="U493" s="241" t="s">
        <v>607</v>
      </c>
      <c r="V493" s="241"/>
      <c r="W493" s="241"/>
      <c r="X493" s="241"/>
      <c r="Y493" s="241"/>
      <c r="Z493" s="241"/>
      <c r="AA493" s="241"/>
      <c r="AB493" s="241"/>
      <c r="AC493" s="241" t="s">
        <v>386</v>
      </c>
      <c r="AD493" s="241"/>
      <c r="AE493" s="241"/>
      <c r="AF493" s="241"/>
      <c r="AG493" s="241"/>
      <c r="AH493" s="241"/>
      <c r="AI493" s="241"/>
      <c r="AJ493" s="241"/>
      <c r="AK493" s="241"/>
      <c r="AL493" s="241"/>
      <c r="AM493" s="241"/>
      <c r="AN493" s="241"/>
      <c r="AO493" s="241"/>
      <c r="AP493" s="244"/>
      <c r="AQ493" s="241"/>
      <c r="AR493" s="241"/>
      <c r="AS493" s="241"/>
      <c r="AT493" s="244"/>
      <c r="AU493" s="241"/>
      <c r="AV493" s="241"/>
      <c r="AW493" s="241"/>
      <c r="AX493" s="241"/>
      <c r="AY493" s="241"/>
      <c r="AZ493" s="241"/>
      <c r="BA493" s="241"/>
      <c r="BB493" s="241"/>
      <c r="BC493" s="241"/>
      <c r="BD493" s="241"/>
      <c r="BE493" s="241"/>
      <c r="BF493" s="241"/>
      <c r="BG493" s="241"/>
    </row>
    <row r="494" spans="1:59" s="240" customFormat="1" ht="15" customHeight="1">
      <c r="A494" s="241"/>
      <c r="B494" s="241"/>
      <c r="C494" s="241"/>
      <c r="D494" s="241"/>
      <c r="E494" s="241"/>
      <c r="F494" s="241"/>
      <c r="G494" s="241"/>
      <c r="H494" s="241"/>
      <c r="I494" s="241"/>
      <c r="J494" s="241"/>
      <c r="K494" s="241"/>
      <c r="L494" s="241"/>
      <c r="M494" s="241"/>
      <c r="N494" s="241"/>
      <c r="O494" s="241"/>
      <c r="P494" s="241"/>
      <c r="Q494" s="241"/>
      <c r="R494" s="241"/>
      <c r="S494" s="241"/>
      <c r="T494" s="241"/>
      <c r="U494" s="241" t="s">
        <v>608</v>
      </c>
      <c r="V494" s="241"/>
      <c r="W494" s="241"/>
      <c r="X494" s="241"/>
      <c r="Y494" s="241"/>
      <c r="Z494" s="241"/>
      <c r="AA494" s="241"/>
      <c r="AB494" s="241"/>
      <c r="AC494" s="241" t="s">
        <v>316</v>
      </c>
      <c r="AD494" s="241"/>
      <c r="AE494" s="241"/>
      <c r="AF494" s="241"/>
      <c r="AG494" s="241"/>
      <c r="AH494" s="241"/>
      <c r="AI494" s="241"/>
      <c r="AJ494" s="241"/>
      <c r="AK494" s="241"/>
      <c r="AL494" s="241"/>
      <c r="AM494" s="241"/>
      <c r="AN494" s="241"/>
      <c r="AO494" s="241"/>
      <c r="AP494" s="244"/>
      <c r="AQ494" s="241"/>
      <c r="AR494" s="241"/>
      <c r="AS494" s="241"/>
      <c r="AT494" s="244"/>
      <c r="AU494" s="241"/>
      <c r="AV494" s="241"/>
      <c r="AW494" s="241"/>
      <c r="AX494" s="241"/>
      <c r="AY494" s="241"/>
      <c r="AZ494" s="241"/>
      <c r="BA494" s="241"/>
      <c r="BB494" s="241"/>
      <c r="BC494" s="241"/>
      <c r="BD494" s="241"/>
      <c r="BE494" s="241"/>
      <c r="BF494" s="241"/>
      <c r="BG494" s="241"/>
    </row>
    <row r="495" spans="1:59" s="240" customFormat="1" ht="15" customHeight="1">
      <c r="A495" s="241"/>
      <c r="B495" s="241"/>
      <c r="C495" s="241"/>
      <c r="D495" s="241"/>
      <c r="E495" s="241"/>
      <c r="F495" s="241"/>
      <c r="G495" s="241"/>
      <c r="H495" s="241"/>
      <c r="I495" s="241"/>
      <c r="J495" s="241"/>
      <c r="K495" s="241"/>
      <c r="L495" s="241"/>
      <c r="M495" s="241"/>
      <c r="N495" s="241"/>
      <c r="O495" s="241"/>
      <c r="P495" s="241"/>
      <c r="Q495" s="241"/>
      <c r="R495" s="241"/>
      <c r="S495" s="241"/>
      <c r="T495" s="241"/>
      <c r="U495" s="241" t="s">
        <v>609</v>
      </c>
      <c r="V495" s="241"/>
      <c r="W495" s="241"/>
      <c r="X495" s="241"/>
      <c r="Y495" s="241"/>
      <c r="Z495" s="241"/>
      <c r="AA495" s="241"/>
      <c r="AB495" s="241"/>
      <c r="AC495" s="241" t="s">
        <v>316</v>
      </c>
      <c r="AD495" s="241"/>
      <c r="AE495" s="241"/>
      <c r="AF495" s="241"/>
      <c r="AG495" s="241"/>
      <c r="AH495" s="241"/>
      <c r="AI495" s="241"/>
      <c r="AJ495" s="241"/>
      <c r="AK495" s="241"/>
      <c r="AL495" s="241"/>
      <c r="AM495" s="241"/>
      <c r="AN495" s="241"/>
      <c r="AO495" s="241"/>
      <c r="AP495" s="244"/>
      <c r="AQ495" s="241"/>
      <c r="AR495" s="241"/>
      <c r="AS495" s="241"/>
      <c r="AT495" s="244"/>
      <c r="AU495" s="241"/>
      <c r="AV495" s="241"/>
      <c r="AW495" s="241"/>
      <c r="AX495" s="241"/>
      <c r="AY495" s="241"/>
      <c r="AZ495" s="241"/>
      <c r="BA495" s="241"/>
      <c r="BB495" s="241"/>
      <c r="BC495" s="241"/>
      <c r="BD495" s="241"/>
      <c r="BE495" s="241"/>
      <c r="BF495" s="241"/>
      <c r="BG495" s="241"/>
    </row>
    <row r="496" spans="1:59" s="240" customFormat="1" ht="15" customHeight="1">
      <c r="A496" s="241"/>
      <c r="B496" s="241"/>
      <c r="C496" s="241"/>
      <c r="D496" s="241"/>
      <c r="E496" s="241"/>
      <c r="F496" s="241"/>
      <c r="G496" s="241"/>
      <c r="H496" s="241"/>
      <c r="I496" s="241"/>
      <c r="J496" s="241"/>
      <c r="K496" s="241"/>
      <c r="L496" s="241"/>
      <c r="M496" s="241"/>
      <c r="N496" s="241"/>
      <c r="O496" s="241"/>
      <c r="P496" s="241"/>
      <c r="Q496" s="241"/>
      <c r="R496" s="241"/>
      <c r="S496" s="241"/>
      <c r="T496" s="241"/>
      <c r="U496" s="241" t="s">
        <v>610</v>
      </c>
      <c r="V496" s="241"/>
      <c r="W496" s="241"/>
      <c r="X496" s="241"/>
      <c r="Y496" s="241"/>
      <c r="Z496" s="241"/>
      <c r="AA496" s="241"/>
      <c r="AB496" s="241"/>
      <c r="AC496" s="241" t="s">
        <v>316</v>
      </c>
      <c r="AD496" s="241"/>
      <c r="AE496" s="241"/>
      <c r="AF496" s="241"/>
      <c r="AG496" s="241"/>
      <c r="AH496" s="241"/>
      <c r="AI496" s="241"/>
      <c r="AJ496" s="241"/>
      <c r="AK496" s="241"/>
      <c r="AL496" s="241"/>
      <c r="AM496" s="241"/>
      <c r="AN496" s="241"/>
      <c r="AO496" s="241"/>
      <c r="AP496" s="244"/>
      <c r="AQ496" s="241"/>
      <c r="AR496" s="241"/>
      <c r="AS496" s="241"/>
      <c r="AT496" s="244"/>
      <c r="AU496" s="241"/>
      <c r="AV496" s="241"/>
      <c r="AW496" s="241"/>
      <c r="AX496" s="241"/>
      <c r="AY496" s="241"/>
      <c r="AZ496" s="241"/>
      <c r="BA496" s="241"/>
      <c r="BB496" s="241"/>
      <c r="BC496" s="241"/>
      <c r="BD496" s="241"/>
      <c r="BE496" s="241"/>
      <c r="BF496" s="241"/>
      <c r="BG496" s="241"/>
    </row>
    <row r="497" spans="1:59" s="240" customFormat="1" ht="15" customHeight="1">
      <c r="A497" s="241"/>
      <c r="B497" s="241"/>
      <c r="C497" s="241"/>
      <c r="D497" s="241"/>
      <c r="E497" s="241"/>
      <c r="F497" s="241"/>
      <c r="G497" s="241"/>
      <c r="H497" s="241"/>
      <c r="I497" s="241"/>
      <c r="J497" s="241"/>
      <c r="K497" s="241"/>
      <c r="L497" s="241"/>
      <c r="M497" s="241"/>
      <c r="N497" s="241"/>
      <c r="O497" s="241"/>
      <c r="P497" s="241"/>
      <c r="Q497" s="241"/>
      <c r="R497" s="241"/>
      <c r="S497" s="241"/>
      <c r="T497" s="241"/>
      <c r="U497" s="241" t="s">
        <v>611</v>
      </c>
      <c r="V497" s="241"/>
      <c r="W497" s="241"/>
      <c r="X497" s="241"/>
      <c r="Y497" s="241"/>
      <c r="Z497" s="241"/>
      <c r="AA497" s="241"/>
      <c r="AB497" s="241"/>
      <c r="AC497" s="241" t="s">
        <v>316</v>
      </c>
      <c r="AD497" s="241"/>
      <c r="AE497" s="241"/>
      <c r="AF497" s="241"/>
      <c r="AG497" s="241"/>
      <c r="AH497" s="241"/>
      <c r="AI497" s="241"/>
      <c r="AJ497" s="241"/>
      <c r="AK497" s="241"/>
      <c r="AL497" s="241"/>
      <c r="AM497" s="241"/>
      <c r="AN497" s="241"/>
      <c r="AO497" s="241"/>
      <c r="AP497" s="244"/>
      <c r="AQ497" s="241"/>
      <c r="AR497" s="241"/>
      <c r="AS497" s="241"/>
      <c r="AT497" s="244"/>
      <c r="AU497" s="241"/>
      <c r="AV497" s="241"/>
      <c r="AW497" s="241"/>
      <c r="AX497" s="241"/>
      <c r="AY497" s="241"/>
      <c r="AZ497" s="241"/>
      <c r="BA497" s="241"/>
      <c r="BB497" s="241"/>
      <c r="BC497" s="241"/>
      <c r="BD497" s="241"/>
      <c r="BE497" s="241"/>
      <c r="BF497" s="241"/>
      <c r="BG497" s="241"/>
    </row>
    <row r="498" spans="1:59" s="240" customFormat="1" ht="15" customHeight="1">
      <c r="A498" s="241"/>
      <c r="B498" s="241"/>
      <c r="C498" s="241"/>
      <c r="D498" s="241"/>
      <c r="E498" s="241"/>
      <c r="F498" s="241"/>
      <c r="G498" s="241"/>
      <c r="H498" s="241"/>
      <c r="I498" s="241"/>
      <c r="J498" s="241"/>
      <c r="K498" s="241"/>
      <c r="L498" s="241"/>
      <c r="M498" s="241"/>
      <c r="N498" s="241"/>
      <c r="O498" s="241"/>
      <c r="P498" s="241"/>
      <c r="Q498" s="241"/>
      <c r="R498" s="241"/>
      <c r="S498" s="241"/>
      <c r="T498" s="241"/>
      <c r="U498" s="241" t="s">
        <v>612</v>
      </c>
      <c r="V498" s="241"/>
      <c r="W498" s="241"/>
      <c r="X498" s="241"/>
      <c r="Y498" s="241"/>
      <c r="Z498" s="241"/>
      <c r="AA498" s="241"/>
      <c r="AB498" s="241"/>
      <c r="AC498" s="241" t="s">
        <v>309</v>
      </c>
      <c r="AD498" s="241"/>
      <c r="AE498" s="241"/>
      <c r="AF498" s="241"/>
      <c r="AG498" s="241"/>
      <c r="AH498" s="241"/>
      <c r="AI498" s="241"/>
      <c r="AJ498" s="241"/>
      <c r="AK498" s="241"/>
      <c r="AL498" s="241"/>
      <c r="AM498" s="241"/>
      <c r="AN498" s="241"/>
      <c r="AO498" s="241"/>
      <c r="AP498" s="244"/>
      <c r="AQ498" s="241"/>
      <c r="AR498" s="241"/>
      <c r="AS498" s="241"/>
      <c r="AT498" s="244"/>
      <c r="AU498" s="241"/>
      <c r="AV498" s="241"/>
      <c r="AW498" s="241"/>
      <c r="AX498" s="241"/>
      <c r="AY498" s="241"/>
      <c r="AZ498" s="241"/>
      <c r="BA498" s="241"/>
      <c r="BB498" s="241"/>
      <c r="BC498" s="241"/>
      <c r="BD498" s="241"/>
      <c r="BE498" s="241"/>
      <c r="BF498" s="241"/>
      <c r="BG498" s="241"/>
    </row>
    <row r="499" spans="1:59" s="240" customFormat="1" ht="15" customHeight="1">
      <c r="A499" s="241"/>
      <c r="B499" s="241"/>
      <c r="C499" s="241"/>
      <c r="D499" s="241"/>
      <c r="E499" s="241"/>
      <c r="F499" s="241"/>
      <c r="G499" s="241"/>
      <c r="H499" s="241"/>
      <c r="I499" s="241"/>
      <c r="J499" s="241"/>
      <c r="K499" s="241"/>
      <c r="L499" s="241"/>
      <c r="M499" s="241"/>
      <c r="N499" s="241"/>
      <c r="O499" s="241"/>
      <c r="P499" s="241"/>
      <c r="Q499" s="241"/>
      <c r="R499" s="241"/>
      <c r="S499" s="241"/>
      <c r="T499" s="241"/>
      <c r="U499" s="241" t="s">
        <v>613</v>
      </c>
      <c r="V499" s="241"/>
      <c r="W499" s="241"/>
      <c r="X499" s="241"/>
      <c r="Y499" s="241"/>
      <c r="Z499" s="241"/>
      <c r="AA499" s="241"/>
      <c r="AB499" s="241"/>
      <c r="AC499" s="241" t="s">
        <v>316</v>
      </c>
      <c r="AD499" s="241"/>
      <c r="AE499" s="241"/>
      <c r="AF499" s="241"/>
      <c r="AG499" s="241"/>
      <c r="AH499" s="241"/>
      <c r="AI499" s="241"/>
      <c r="AJ499" s="241"/>
      <c r="AK499" s="241"/>
      <c r="AL499" s="241"/>
      <c r="AM499" s="241"/>
      <c r="AN499" s="241"/>
      <c r="AO499" s="241"/>
      <c r="AP499" s="244"/>
      <c r="AQ499" s="241"/>
      <c r="AR499" s="241"/>
      <c r="AS499" s="241"/>
      <c r="AT499" s="244"/>
      <c r="AU499" s="241"/>
      <c r="AV499" s="241"/>
      <c r="AW499" s="241"/>
      <c r="AX499" s="241"/>
      <c r="AY499" s="241"/>
      <c r="AZ499" s="241"/>
      <c r="BA499" s="241"/>
      <c r="BB499" s="241"/>
      <c r="BC499" s="241"/>
      <c r="BD499" s="241"/>
      <c r="BE499" s="241"/>
      <c r="BF499" s="241"/>
      <c r="BG499" s="241"/>
    </row>
    <row r="500" spans="1:59" s="240" customFormat="1" ht="15" customHeight="1">
      <c r="A500" s="241"/>
      <c r="B500" s="241"/>
      <c r="C500" s="241"/>
      <c r="D500" s="241"/>
      <c r="E500" s="241"/>
      <c r="F500" s="241"/>
      <c r="G500" s="241"/>
      <c r="H500" s="241"/>
      <c r="I500" s="241"/>
      <c r="J500" s="241"/>
      <c r="K500" s="241"/>
      <c r="L500" s="241"/>
      <c r="M500" s="241"/>
      <c r="N500" s="241"/>
      <c r="O500" s="241"/>
      <c r="P500" s="241"/>
      <c r="Q500" s="241"/>
      <c r="R500" s="241"/>
      <c r="S500" s="241"/>
      <c r="T500" s="241"/>
      <c r="U500" s="241" t="s">
        <v>614</v>
      </c>
      <c r="V500" s="241"/>
      <c r="W500" s="241"/>
      <c r="X500" s="241"/>
      <c r="Y500" s="241"/>
      <c r="Z500" s="241"/>
      <c r="AA500" s="241"/>
      <c r="AB500" s="241"/>
      <c r="AC500" s="241" t="s">
        <v>386</v>
      </c>
      <c r="AD500" s="241"/>
      <c r="AE500" s="241"/>
      <c r="AF500" s="241"/>
      <c r="AG500" s="241"/>
      <c r="AH500" s="241"/>
      <c r="AI500" s="241"/>
      <c r="AJ500" s="241"/>
      <c r="AK500" s="241"/>
      <c r="AL500" s="241"/>
      <c r="AM500" s="241"/>
      <c r="AN500" s="241"/>
      <c r="AO500" s="241"/>
      <c r="AP500" s="244"/>
      <c r="AQ500" s="241"/>
      <c r="AR500" s="241"/>
      <c r="AS500" s="241"/>
      <c r="AT500" s="244"/>
      <c r="AU500" s="241"/>
      <c r="AV500" s="241"/>
      <c r="AW500" s="241"/>
      <c r="AX500" s="241"/>
      <c r="AY500" s="241"/>
      <c r="AZ500" s="241"/>
      <c r="BA500" s="241"/>
      <c r="BB500" s="241"/>
      <c r="BC500" s="241"/>
      <c r="BD500" s="241"/>
      <c r="BE500" s="241"/>
      <c r="BF500" s="241"/>
      <c r="BG500" s="241"/>
    </row>
    <row r="501" spans="1:59" s="240" customFormat="1" ht="15" customHeight="1">
      <c r="A501" s="241"/>
      <c r="B501" s="241"/>
      <c r="C501" s="241"/>
      <c r="D501" s="241"/>
      <c r="E501" s="241"/>
      <c r="F501" s="241"/>
      <c r="G501" s="241"/>
      <c r="H501" s="241"/>
      <c r="I501" s="241"/>
      <c r="J501" s="241"/>
      <c r="K501" s="241"/>
      <c r="L501" s="241"/>
      <c r="M501" s="241"/>
      <c r="N501" s="241"/>
      <c r="O501" s="241"/>
      <c r="P501" s="241"/>
      <c r="Q501" s="241"/>
      <c r="R501" s="241"/>
      <c r="S501" s="241"/>
      <c r="T501" s="241"/>
      <c r="U501" s="241" t="s">
        <v>615</v>
      </c>
      <c r="V501" s="241"/>
      <c r="W501" s="241"/>
      <c r="X501" s="241"/>
      <c r="Y501" s="241"/>
      <c r="Z501" s="241"/>
      <c r="AA501" s="241"/>
      <c r="AB501" s="241"/>
      <c r="AC501" s="241" t="s">
        <v>309</v>
      </c>
      <c r="AD501" s="241"/>
      <c r="AE501" s="241"/>
      <c r="AF501" s="241"/>
      <c r="AG501" s="241"/>
      <c r="AH501" s="241"/>
      <c r="AI501" s="241"/>
      <c r="AJ501" s="241"/>
      <c r="AK501" s="241"/>
      <c r="AL501" s="241"/>
      <c r="AM501" s="241"/>
      <c r="AN501" s="241"/>
      <c r="AO501" s="241"/>
      <c r="AP501" s="244"/>
      <c r="AQ501" s="241"/>
      <c r="AR501" s="241"/>
      <c r="AS501" s="241"/>
      <c r="AT501" s="244"/>
      <c r="AU501" s="241"/>
      <c r="AV501" s="241"/>
      <c r="AW501" s="241"/>
      <c r="AX501" s="241"/>
      <c r="AY501" s="241"/>
      <c r="AZ501" s="241"/>
      <c r="BA501" s="241"/>
      <c r="BB501" s="241"/>
      <c r="BC501" s="241"/>
      <c r="BD501" s="241"/>
      <c r="BE501" s="241"/>
      <c r="BF501" s="241"/>
      <c r="BG501" s="241"/>
    </row>
    <row r="502" spans="1:59" s="240" customFormat="1" ht="15" customHeight="1">
      <c r="A502" s="241"/>
      <c r="B502" s="241"/>
      <c r="C502" s="241"/>
      <c r="D502" s="241"/>
      <c r="E502" s="241"/>
      <c r="F502" s="241"/>
      <c r="G502" s="241"/>
      <c r="H502" s="241"/>
      <c r="I502" s="241"/>
      <c r="J502" s="241"/>
      <c r="K502" s="241"/>
      <c r="L502" s="241"/>
      <c r="M502" s="241"/>
      <c r="N502" s="241"/>
      <c r="O502" s="241"/>
      <c r="P502" s="241"/>
      <c r="Q502" s="241"/>
      <c r="R502" s="241"/>
      <c r="S502" s="241"/>
      <c r="T502" s="241"/>
      <c r="U502" s="241" t="s">
        <v>270</v>
      </c>
      <c r="V502" s="241"/>
      <c r="W502" s="241"/>
      <c r="X502" s="241"/>
      <c r="Y502" s="241"/>
      <c r="Z502" s="241"/>
      <c r="AA502" s="241"/>
      <c r="AB502" s="241"/>
      <c r="AC502" s="241" t="s">
        <v>350</v>
      </c>
      <c r="AD502" s="241"/>
      <c r="AE502" s="241"/>
      <c r="AF502" s="241"/>
      <c r="AG502" s="241"/>
      <c r="AH502" s="241"/>
      <c r="AI502" s="241"/>
      <c r="AJ502" s="241"/>
      <c r="AK502" s="241"/>
      <c r="AL502" s="241"/>
      <c r="AM502" s="241"/>
      <c r="AN502" s="241"/>
      <c r="AO502" s="241"/>
      <c r="AP502" s="244"/>
      <c r="AQ502" s="241"/>
      <c r="AR502" s="241"/>
      <c r="AS502" s="241"/>
      <c r="AT502" s="244"/>
      <c r="AU502" s="241"/>
      <c r="AV502" s="241"/>
      <c r="AW502" s="241"/>
      <c r="AX502" s="241"/>
      <c r="AY502" s="241"/>
      <c r="AZ502" s="241"/>
      <c r="BA502" s="241"/>
      <c r="BB502" s="241"/>
      <c r="BC502" s="241"/>
      <c r="BD502" s="241"/>
      <c r="BE502" s="241"/>
      <c r="BF502" s="241"/>
      <c r="BG502" s="241"/>
    </row>
    <row r="503" spans="1:59" s="240" customFormat="1" ht="15" customHeight="1">
      <c r="A503" s="241"/>
      <c r="B503" s="241"/>
      <c r="C503" s="241"/>
      <c r="D503" s="241"/>
      <c r="E503" s="241"/>
      <c r="F503" s="241"/>
      <c r="G503" s="241"/>
      <c r="H503" s="241"/>
      <c r="I503" s="241"/>
      <c r="J503" s="241"/>
      <c r="K503" s="241"/>
      <c r="L503" s="241"/>
      <c r="M503" s="241"/>
      <c r="N503" s="241"/>
      <c r="O503" s="241"/>
      <c r="P503" s="241"/>
      <c r="Q503" s="241"/>
      <c r="R503" s="241"/>
      <c r="S503" s="241"/>
      <c r="T503" s="241"/>
      <c r="U503" s="241" t="s">
        <v>616</v>
      </c>
      <c r="V503" s="241"/>
      <c r="W503" s="241"/>
      <c r="X503" s="241"/>
      <c r="Y503" s="241"/>
      <c r="Z503" s="241"/>
      <c r="AA503" s="241"/>
      <c r="AB503" s="241"/>
      <c r="AC503" s="241" t="s">
        <v>316</v>
      </c>
      <c r="AD503" s="241"/>
      <c r="AE503" s="241"/>
      <c r="AF503" s="241"/>
      <c r="AG503" s="241"/>
      <c r="AH503" s="241"/>
      <c r="AI503" s="241"/>
      <c r="AJ503" s="241"/>
      <c r="AK503" s="241"/>
      <c r="AL503" s="241"/>
      <c r="AM503" s="241"/>
      <c r="AN503" s="241"/>
      <c r="AO503" s="241"/>
      <c r="AP503" s="244"/>
      <c r="AQ503" s="241"/>
      <c r="AR503" s="241"/>
      <c r="AS503" s="241"/>
      <c r="AT503" s="244"/>
      <c r="AU503" s="241"/>
      <c r="AV503" s="241"/>
      <c r="AW503" s="241"/>
      <c r="AX503" s="241"/>
      <c r="AY503" s="241"/>
      <c r="AZ503" s="241"/>
      <c r="BA503" s="241"/>
      <c r="BB503" s="241"/>
      <c r="BC503" s="241"/>
      <c r="BD503" s="241"/>
      <c r="BE503" s="241"/>
      <c r="BF503" s="241"/>
      <c r="BG503" s="241"/>
    </row>
    <row r="504" spans="1:59" s="240" customFormat="1" ht="15" customHeight="1">
      <c r="A504" s="241"/>
      <c r="B504" s="241"/>
      <c r="C504" s="241"/>
      <c r="D504" s="241"/>
      <c r="E504" s="241"/>
      <c r="F504" s="241"/>
      <c r="G504" s="241"/>
      <c r="H504" s="241"/>
      <c r="I504" s="241"/>
      <c r="J504" s="241"/>
      <c r="K504" s="241"/>
      <c r="L504" s="241"/>
      <c r="M504" s="241"/>
      <c r="N504" s="241"/>
      <c r="O504" s="241"/>
      <c r="P504" s="241"/>
      <c r="Q504" s="241"/>
      <c r="R504" s="241"/>
      <c r="S504" s="241"/>
      <c r="T504" s="241"/>
      <c r="U504" s="241" t="s">
        <v>617</v>
      </c>
      <c r="V504" s="241"/>
      <c r="W504" s="241"/>
      <c r="X504" s="241"/>
      <c r="Y504" s="241"/>
      <c r="Z504" s="241"/>
      <c r="AA504" s="241"/>
      <c r="AB504" s="241"/>
      <c r="AC504" s="241" t="s">
        <v>386</v>
      </c>
      <c r="AD504" s="241"/>
      <c r="AE504" s="241"/>
      <c r="AF504" s="241"/>
      <c r="AG504" s="241"/>
      <c r="AH504" s="241"/>
      <c r="AI504" s="241"/>
      <c r="AJ504" s="241"/>
      <c r="AK504" s="241"/>
      <c r="AL504" s="241"/>
      <c r="AM504" s="241"/>
      <c r="AN504" s="241"/>
      <c r="AO504" s="241"/>
      <c r="AP504" s="244"/>
      <c r="AQ504" s="241"/>
      <c r="AR504" s="241"/>
      <c r="AS504" s="241"/>
      <c r="AT504" s="244"/>
      <c r="AU504" s="241"/>
      <c r="AV504" s="241"/>
      <c r="AW504" s="241"/>
      <c r="AX504" s="241"/>
      <c r="AY504" s="241"/>
      <c r="AZ504" s="241"/>
      <c r="BA504" s="241"/>
      <c r="BB504" s="241"/>
      <c r="BC504" s="241"/>
      <c r="BD504" s="241"/>
      <c r="BE504" s="241"/>
      <c r="BF504" s="241"/>
      <c r="BG504" s="241"/>
    </row>
    <row r="505" spans="1:59" s="240" customFormat="1" ht="15" customHeight="1">
      <c r="A505" s="241"/>
      <c r="B505" s="241"/>
      <c r="C505" s="241"/>
      <c r="D505" s="241"/>
      <c r="E505" s="241"/>
      <c r="F505" s="241"/>
      <c r="G505" s="241"/>
      <c r="H505" s="241"/>
      <c r="I505" s="241"/>
      <c r="J505" s="241"/>
      <c r="K505" s="241"/>
      <c r="L505" s="241"/>
      <c r="M505" s="241"/>
      <c r="N505" s="241"/>
      <c r="O505" s="241"/>
      <c r="P505" s="241"/>
      <c r="Q505" s="241"/>
      <c r="R505" s="241"/>
      <c r="S505" s="241"/>
      <c r="T505" s="241"/>
      <c r="U505" s="241" t="s">
        <v>618</v>
      </c>
      <c r="V505" s="241"/>
      <c r="W505" s="241"/>
      <c r="X505" s="241"/>
      <c r="Y505" s="241"/>
      <c r="Z505" s="241"/>
      <c r="AA505" s="241"/>
      <c r="AB505" s="241"/>
      <c r="AC505" s="241" t="s">
        <v>386</v>
      </c>
      <c r="AD505" s="241"/>
      <c r="AE505" s="241"/>
      <c r="AF505" s="241"/>
      <c r="AG505" s="241"/>
      <c r="AH505" s="241"/>
      <c r="AI505" s="241"/>
      <c r="AJ505" s="241"/>
      <c r="AK505" s="241"/>
      <c r="AL505" s="241"/>
      <c r="AM505" s="241"/>
      <c r="AN505" s="241"/>
      <c r="AO505" s="241"/>
      <c r="AP505" s="244"/>
      <c r="AQ505" s="241"/>
      <c r="AR505" s="241"/>
      <c r="AS505" s="241"/>
      <c r="AT505" s="244"/>
      <c r="AU505" s="241"/>
      <c r="AV505" s="241"/>
      <c r="AW505" s="241"/>
      <c r="AX505" s="241"/>
      <c r="AY505" s="241"/>
      <c r="AZ505" s="241"/>
      <c r="BA505" s="241"/>
      <c r="BB505" s="241"/>
      <c r="BC505" s="241"/>
      <c r="BD505" s="241"/>
      <c r="BE505" s="241"/>
      <c r="BF505" s="241"/>
      <c r="BG505" s="241"/>
    </row>
    <row r="506" spans="1:59" s="240" customFormat="1" ht="15" customHeight="1">
      <c r="A506" s="241"/>
      <c r="B506" s="241"/>
      <c r="C506" s="241"/>
      <c r="D506" s="241"/>
      <c r="E506" s="241"/>
      <c r="F506" s="241"/>
      <c r="G506" s="241"/>
      <c r="H506" s="241"/>
      <c r="I506" s="241"/>
      <c r="J506" s="241"/>
      <c r="K506" s="241"/>
      <c r="L506" s="241"/>
      <c r="M506" s="241"/>
      <c r="N506" s="241"/>
      <c r="O506" s="241"/>
      <c r="P506" s="241"/>
      <c r="Q506" s="241"/>
      <c r="R506" s="241"/>
      <c r="S506" s="241"/>
      <c r="T506" s="241"/>
      <c r="U506" s="241" t="s">
        <v>619</v>
      </c>
      <c r="V506" s="241"/>
      <c r="W506" s="241"/>
      <c r="X506" s="241"/>
      <c r="Y506" s="241"/>
      <c r="Z506" s="241"/>
      <c r="AA506" s="241"/>
      <c r="AB506" s="241"/>
      <c r="AC506" s="241" t="s">
        <v>316</v>
      </c>
      <c r="AD506" s="241"/>
      <c r="AE506" s="241"/>
      <c r="AF506" s="241"/>
      <c r="AG506" s="241"/>
      <c r="AH506" s="241"/>
      <c r="AI506" s="241"/>
      <c r="AJ506" s="241"/>
      <c r="AK506" s="241"/>
      <c r="AL506" s="241"/>
      <c r="AM506" s="241"/>
      <c r="AN506" s="241"/>
      <c r="AO506" s="241"/>
      <c r="AP506" s="244"/>
      <c r="AQ506" s="241"/>
      <c r="AR506" s="241"/>
      <c r="AS506" s="241"/>
      <c r="AT506" s="244"/>
      <c r="AU506" s="241"/>
      <c r="AV506" s="241"/>
      <c r="AW506" s="241"/>
      <c r="AX506" s="241"/>
      <c r="AY506" s="241"/>
      <c r="AZ506" s="241"/>
      <c r="BA506" s="241"/>
      <c r="BB506" s="241"/>
      <c r="BC506" s="241"/>
      <c r="BD506" s="241"/>
      <c r="BE506" s="241"/>
      <c r="BF506" s="241"/>
      <c r="BG506" s="241"/>
    </row>
    <row r="507" spans="1:59" s="240" customFormat="1" ht="15" customHeight="1">
      <c r="A507" s="241"/>
      <c r="B507" s="241"/>
      <c r="C507" s="241"/>
      <c r="D507" s="241"/>
      <c r="E507" s="241"/>
      <c r="F507" s="241"/>
      <c r="G507" s="241"/>
      <c r="H507" s="241"/>
      <c r="I507" s="241"/>
      <c r="J507" s="241"/>
      <c r="K507" s="241"/>
      <c r="L507" s="241"/>
      <c r="M507" s="241"/>
      <c r="N507" s="241"/>
      <c r="O507" s="241"/>
      <c r="P507" s="241"/>
      <c r="Q507" s="241"/>
      <c r="R507" s="241"/>
      <c r="S507" s="241"/>
      <c r="T507" s="241"/>
      <c r="U507" s="241" t="s">
        <v>620</v>
      </c>
      <c r="V507" s="241"/>
      <c r="W507" s="241"/>
      <c r="X507" s="241"/>
      <c r="Y507" s="241"/>
      <c r="Z507" s="241"/>
      <c r="AA507" s="241"/>
      <c r="AB507" s="241"/>
      <c r="AC507" s="241" t="s">
        <v>313</v>
      </c>
      <c r="AD507" s="241"/>
      <c r="AE507" s="241"/>
      <c r="AF507" s="241"/>
      <c r="AG507" s="241"/>
      <c r="AH507" s="241"/>
      <c r="AI507" s="241"/>
      <c r="AJ507" s="241"/>
      <c r="AK507" s="241"/>
      <c r="AL507" s="241"/>
      <c r="AM507" s="241"/>
      <c r="AN507" s="241"/>
      <c r="AO507" s="241"/>
      <c r="AP507" s="244"/>
      <c r="AQ507" s="241"/>
      <c r="AR507" s="241"/>
      <c r="AS507" s="241"/>
      <c r="AT507" s="244"/>
      <c r="AU507" s="241"/>
      <c r="AV507" s="241"/>
      <c r="AW507" s="241"/>
      <c r="AX507" s="241"/>
      <c r="AY507" s="241"/>
      <c r="AZ507" s="241"/>
      <c r="BA507" s="241"/>
      <c r="BB507" s="241"/>
      <c r="BC507" s="241"/>
      <c r="BD507" s="241"/>
      <c r="BE507" s="241"/>
      <c r="BF507" s="241"/>
      <c r="BG507" s="241"/>
    </row>
    <row r="508" spans="1:59" s="240" customFormat="1" ht="15" customHeight="1">
      <c r="A508" s="241"/>
      <c r="B508" s="241"/>
      <c r="C508" s="241"/>
      <c r="D508" s="241"/>
      <c r="E508" s="241"/>
      <c r="F508" s="241"/>
      <c r="G508" s="241"/>
      <c r="H508" s="241"/>
      <c r="I508" s="241"/>
      <c r="J508" s="241"/>
      <c r="K508" s="241"/>
      <c r="L508" s="241"/>
      <c r="M508" s="241"/>
      <c r="N508" s="241"/>
      <c r="O508" s="241"/>
      <c r="P508" s="241"/>
      <c r="Q508" s="241"/>
      <c r="R508" s="241"/>
      <c r="S508" s="241"/>
      <c r="T508" s="241"/>
      <c r="U508" s="241" t="s">
        <v>621</v>
      </c>
      <c r="V508" s="241"/>
      <c r="W508" s="241"/>
      <c r="X508" s="241"/>
      <c r="Y508" s="241"/>
      <c r="Z508" s="241"/>
      <c r="AA508" s="241"/>
      <c r="AB508" s="241"/>
      <c r="AC508" s="241" t="s">
        <v>325</v>
      </c>
      <c r="AD508" s="241"/>
      <c r="AE508" s="241"/>
      <c r="AF508" s="241"/>
      <c r="AG508" s="241"/>
      <c r="AH508" s="241"/>
      <c r="AI508" s="241"/>
      <c r="AJ508" s="241"/>
      <c r="AK508" s="241"/>
      <c r="AL508" s="241"/>
      <c r="AM508" s="241"/>
      <c r="AN508" s="241"/>
      <c r="AO508" s="241"/>
      <c r="AP508" s="244"/>
      <c r="AQ508" s="241"/>
      <c r="AR508" s="241"/>
      <c r="AS508" s="241"/>
      <c r="AT508" s="244"/>
      <c r="AU508" s="241"/>
      <c r="AV508" s="241"/>
      <c r="AW508" s="241"/>
      <c r="AX508" s="241"/>
      <c r="AY508" s="241"/>
      <c r="AZ508" s="241"/>
      <c r="BA508" s="241"/>
      <c r="BB508" s="241"/>
      <c r="BC508" s="241"/>
      <c r="BD508" s="241"/>
      <c r="BE508" s="241"/>
      <c r="BF508" s="241"/>
      <c r="BG508" s="241"/>
    </row>
    <row r="509" spans="1:59" s="240" customFormat="1" ht="15" customHeight="1">
      <c r="A509" s="241"/>
      <c r="B509" s="241"/>
      <c r="C509" s="241"/>
      <c r="D509" s="241"/>
      <c r="E509" s="241"/>
      <c r="F509" s="241"/>
      <c r="G509" s="241"/>
      <c r="H509" s="241"/>
      <c r="I509" s="241"/>
      <c r="J509" s="241"/>
      <c r="K509" s="241"/>
      <c r="L509" s="241"/>
      <c r="M509" s="241"/>
      <c r="N509" s="241"/>
      <c r="O509" s="241"/>
      <c r="P509" s="241"/>
      <c r="Q509" s="241"/>
      <c r="R509" s="241"/>
      <c r="S509" s="241"/>
      <c r="T509" s="241"/>
      <c r="U509" s="241" t="s">
        <v>622</v>
      </c>
      <c r="V509" s="241"/>
      <c r="W509" s="241"/>
      <c r="X509" s="241"/>
      <c r="Y509" s="241"/>
      <c r="Z509" s="241"/>
      <c r="AA509" s="241"/>
      <c r="AB509" s="241"/>
      <c r="AC509" s="241" t="s">
        <v>316</v>
      </c>
      <c r="AD509" s="241"/>
      <c r="AE509" s="241"/>
      <c r="AF509" s="241"/>
      <c r="AG509" s="241"/>
      <c r="AH509" s="241"/>
      <c r="AI509" s="241"/>
      <c r="AJ509" s="241"/>
      <c r="AK509" s="241"/>
      <c r="AL509" s="241"/>
      <c r="AM509" s="241"/>
      <c r="AN509" s="241"/>
      <c r="AO509" s="241"/>
      <c r="AP509" s="244"/>
      <c r="AQ509" s="241"/>
      <c r="AR509" s="241"/>
      <c r="AS509" s="241"/>
      <c r="AT509" s="244"/>
      <c r="AU509" s="241"/>
      <c r="AV509" s="241"/>
      <c r="AW509" s="241"/>
      <c r="AX509" s="241"/>
      <c r="AY509" s="241"/>
      <c r="AZ509" s="241"/>
      <c r="BA509" s="241"/>
      <c r="BB509" s="241"/>
      <c r="BC509" s="241"/>
      <c r="BD509" s="241"/>
      <c r="BE509" s="241"/>
      <c r="BF509" s="241"/>
      <c r="BG509" s="241"/>
    </row>
    <row r="510" spans="1:59" s="240" customFormat="1" ht="15" customHeight="1">
      <c r="A510" s="241"/>
      <c r="B510" s="241"/>
      <c r="C510" s="241"/>
      <c r="D510" s="241"/>
      <c r="E510" s="241"/>
      <c r="F510" s="241"/>
      <c r="G510" s="241"/>
      <c r="H510" s="241"/>
      <c r="I510" s="241"/>
      <c r="J510" s="241"/>
      <c r="K510" s="241"/>
      <c r="L510" s="241"/>
      <c r="M510" s="241"/>
      <c r="N510" s="241"/>
      <c r="O510" s="241"/>
      <c r="P510" s="241"/>
      <c r="Q510" s="241"/>
      <c r="R510" s="241"/>
      <c r="S510" s="241"/>
      <c r="T510" s="241"/>
      <c r="U510" s="241" t="s">
        <v>623</v>
      </c>
      <c r="V510" s="241"/>
      <c r="W510" s="241"/>
      <c r="X510" s="241"/>
      <c r="Y510" s="241"/>
      <c r="Z510" s="241"/>
      <c r="AA510" s="241"/>
      <c r="AB510" s="241"/>
      <c r="AC510" s="241" t="s">
        <v>322</v>
      </c>
      <c r="AD510" s="241"/>
      <c r="AE510" s="241"/>
      <c r="AF510" s="241"/>
      <c r="AG510" s="241"/>
      <c r="AH510" s="241"/>
      <c r="AI510" s="241"/>
      <c r="AJ510" s="241"/>
      <c r="AK510" s="241"/>
      <c r="AL510" s="241"/>
      <c r="AM510" s="241"/>
      <c r="AN510" s="241"/>
      <c r="AO510" s="241"/>
      <c r="AP510" s="244"/>
      <c r="AQ510" s="241"/>
      <c r="AR510" s="241"/>
      <c r="AS510" s="241"/>
      <c r="AT510" s="244"/>
      <c r="AU510" s="241"/>
      <c r="AV510" s="241"/>
      <c r="AW510" s="241"/>
      <c r="AX510" s="241"/>
      <c r="AY510" s="241"/>
      <c r="AZ510" s="241"/>
      <c r="BA510" s="241"/>
      <c r="BB510" s="241"/>
      <c r="BC510" s="241"/>
      <c r="BD510" s="241"/>
      <c r="BE510" s="241"/>
      <c r="BF510" s="241"/>
      <c r="BG510" s="241"/>
    </row>
    <row r="511" spans="1:59" s="240" customFormat="1" ht="15" customHeight="1">
      <c r="A511" s="241"/>
      <c r="B511" s="241"/>
      <c r="C511" s="241"/>
      <c r="D511" s="241"/>
      <c r="E511" s="241"/>
      <c r="F511" s="241"/>
      <c r="G511" s="241"/>
      <c r="H511" s="241"/>
      <c r="I511" s="241"/>
      <c r="J511" s="241"/>
      <c r="K511" s="241"/>
      <c r="L511" s="241"/>
      <c r="M511" s="241"/>
      <c r="N511" s="241"/>
      <c r="O511" s="241"/>
      <c r="P511" s="241"/>
      <c r="Q511" s="241"/>
      <c r="R511" s="241"/>
      <c r="S511" s="241"/>
      <c r="T511" s="241"/>
      <c r="U511" s="241" t="s">
        <v>624</v>
      </c>
      <c r="V511" s="241"/>
      <c r="W511" s="241"/>
      <c r="X511" s="241"/>
      <c r="Y511" s="241"/>
      <c r="Z511" s="241"/>
      <c r="AA511" s="241"/>
      <c r="AB511" s="241"/>
      <c r="AC511" s="241" t="s">
        <v>316</v>
      </c>
      <c r="AD511" s="241"/>
      <c r="AE511" s="241"/>
      <c r="AF511" s="241"/>
      <c r="AG511" s="241"/>
      <c r="AH511" s="241"/>
      <c r="AI511" s="241"/>
      <c r="AJ511" s="241"/>
      <c r="AK511" s="241"/>
      <c r="AL511" s="241"/>
      <c r="AM511" s="241"/>
      <c r="AN511" s="241"/>
      <c r="AO511" s="241"/>
      <c r="AP511" s="244"/>
      <c r="AQ511" s="241"/>
      <c r="AR511" s="241"/>
      <c r="AS511" s="241"/>
      <c r="AT511" s="244"/>
      <c r="AU511" s="241"/>
      <c r="AV511" s="241"/>
      <c r="AW511" s="241"/>
      <c r="AX511" s="241"/>
      <c r="AY511" s="241"/>
      <c r="AZ511" s="241"/>
      <c r="BA511" s="241"/>
      <c r="BB511" s="241"/>
      <c r="BC511" s="241"/>
      <c r="BD511" s="241"/>
      <c r="BE511" s="241"/>
      <c r="BF511" s="241"/>
      <c r="BG511" s="241"/>
    </row>
    <row r="512" spans="1:59" s="240" customFormat="1" ht="15" customHeight="1">
      <c r="A512" s="241"/>
      <c r="B512" s="241"/>
      <c r="C512" s="241"/>
      <c r="D512" s="241"/>
      <c r="E512" s="241"/>
      <c r="F512" s="241"/>
      <c r="G512" s="241"/>
      <c r="H512" s="241"/>
      <c r="I512" s="241"/>
      <c r="J512" s="241"/>
      <c r="K512" s="241"/>
      <c r="L512" s="241"/>
      <c r="M512" s="241"/>
      <c r="N512" s="241"/>
      <c r="O512" s="241"/>
      <c r="P512" s="241"/>
      <c r="Q512" s="241"/>
      <c r="R512" s="241"/>
      <c r="S512" s="241"/>
      <c r="T512" s="241"/>
      <c r="U512" s="241" t="s">
        <v>625</v>
      </c>
      <c r="V512" s="241"/>
      <c r="W512" s="241"/>
      <c r="X512" s="241"/>
      <c r="Y512" s="241"/>
      <c r="Z512" s="241"/>
      <c r="AA512" s="241"/>
      <c r="AB512" s="241"/>
      <c r="AC512" s="241" t="s">
        <v>386</v>
      </c>
      <c r="AD512" s="241"/>
      <c r="AE512" s="241"/>
      <c r="AF512" s="241"/>
      <c r="AG512" s="241"/>
      <c r="AH512" s="241"/>
      <c r="AI512" s="241"/>
      <c r="AJ512" s="241"/>
      <c r="AK512" s="241"/>
      <c r="AL512" s="241"/>
      <c r="AM512" s="241"/>
      <c r="AN512" s="241"/>
      <c r="AO512" s="241"/>
      <c r="AP512" s="244"/>
      <c r="AQ512" s="241"/>
      <c r="AR512" s="241"/>
      <c r="AS512" s="241"/>
      <c r="AT512" s="244"/>
      <c r="AU512" s="241"/>
      <c r="AV512" s="241"/>
      <c r="AW512" s="241"/>
      <c r="AX512" s="241"/>
      <c r="AY512" s="241"/>
      <c r="AZ512" s="241"/>
      <c r="BA512" s="241"/>
      <c r="BB512" s="241"/>
      <c r="BC512" s="241"/>
      <c r="BD512" s="241"/>
      <c r="BE512" s="241"/>
      <c r="BF512" s="241"/>
      <c r="BG512" s="241"/>
    </row>
    <row r="513" spans="1:59" s="240" customFormat="1" ht="15" customHeight="1">
      <c r="A513" s="241"/>
      <c r="B513" s="241"/>
      <c r="C513" s="241"/>
      <c r="D513" s="241"/>
      <c r="E513" s="241"/>
      <c r="F513" s="241"/>
      <c r="G513" s="241"/>
      <c r="H513" s="241"/>
      <c r="I513" s="241"/>
      <c r="J513" s="241"/>
      <c r="K513" s="241"/>
      <c r="L513" s="241"/>
      <c r="M513" s="241"/>
      <c r="N513" s="241"/>
      <c r="O513" s="241"/>
      <c r="P513" s="241"/>
      <c r="Q513" s="241"/>
      <c r="R513" s="241"/>
      <c r="S513" s="241"/>
      <c r="T513" s="241"/>
      <c r="U513" s="241" t="s">
        <v>626</v>
      </c>
      <c r="V513" s="241"/>
      <c r="W513" s="241"/>
      <c r="X513" s="241"/>
      <c r="Y513" s="241"/>
      <c r="Z513" s="241"/>
      <c r="AA513" s="241"/>
      <c r="AB513" s="241"/>
      <c r="AC513" s="241" t="s">
        <v>309</v>
      </c>
      <c r="AD513" s="241"/>
      <c r="AE513" s="241"/>
      <c r="AF513" s="241"/>
      <c r="AG513" s="241"/>
      <c r="AH513" s="241"/>
      <c r="AI513" s="241"/>
      <c r="AJ513" s="241"/>
      <c r="AK513" s="241"/>
      <c r="AL513" s="241"/>
      <c r="AM513" s="241"/>
      <c r="AN513" s="241"/>
      <c r="AO513" s="241"/>
      <c r="AP513" s="244"/>
      <c r="AQ513" s="241"/>
      <c r="AR513" s="241"/>
      <c r="AS513" s="241"/>
      <c r="AT513" s="244"/>
      <c r="AU513" s="241"/>
      <c r="AV513" s="241"/>
      <c r="AW513" s="241"/>
      <c r="AX513" s="241"/>
      <c r="AY513" s="241"/>
      <c r="AZ513" s="241"/>
      <c r="BA513" s="241"/>
      <c r="BB513" s="241"/>
      <c r="BC513" s="241"/>
      <c r="BD513" s="241"/>
      <c r="BE513" s="241"/>
      <c r="BF513" s="241"/>
      <c r="BG513" s="241"/>
    </row>
    <row r="514" spans="1:59" s="240" customFormat="1" ht="15" customHeight="1">
      <c r="A514" s="241"/>
      <c r="B514" s="241"/>
      <c r="C514" s="241"/>
      <c r="D514" s="241"/>
      <c r="E514" s="241"/>
      <c r="F514" s="241"/>
      <c r="G514" s="241"/>
      <c r="H514" s="241"/>
      <c r="I514" s="241"/>
      <c r="J514" s="241"/>
      <c r="K514" s="241"/>
      <c r="L514" s="241"/>
      <c r="M514" s="241"/>
      <c r="N514" s="241"/>
      <c r="O514" s="241"/>
      <c r="P514" s="241"/>
      <c r="Q514" s="241"/>
      <c r="R514" s="241"/>
      <c r="S514" s="241"/>
      <c r="T514" s="241"/>
      <c r="U514" s="241" t="s">
        <v>627</v>
      </c>
      <c r="V514" s="241"/>
      <c r="W514" s="241"/>
      <c r="X514" s="241"/>
      <c r="Y514" s="241"/>
      <c r="Z514" s="241"/>
      <c r="AA514" s="241"/>
      <c r="AB514" s="241"/>
      <c r="AC514" s="241" t="s">
        <v>316</v>
      </c>
      <c r="AD514" s="241"/>
      <c r="AE514" s="241"/>
      <c r="AF514" s="241"/>
      <c r="AG514" s="241"/>
      <c r="AH514" s="241"/>
      <c r="AI514" s="241"/>
      <c r="AJ514" s="241"/>
      <c r="AK514" s="241"/>
      <c r="AL514" s="241"/>
      <c r="AM514" s="241"/>
      <c r="AN514" s="241"/>
      <c r="AO514" s="241"/>
      <c r="AP514" s="244"/>
      <c r="AQ514" s="241"/>
      <c r="AR514" s="241"/>
      <c r="AS514" s="241"/>
      <c r="AT514" s="244"/>
      <c r="AU514" s="241"/>
      <c r="AV514" s="241"/>
      <c r="AW514" s="241"/>
      <c r="AX514" s="241"/>
      <c r="AY514" s="241"/>
      <c r="AZ514" s="241"/>
      <c r="BA514" s="241"/>
      <c r="BB514" s="241"/>
      <c r="BC514" s="241"/>
      <c r="BD514" s="241"/>
      <c r="BE514" s="241"/>
      <c r="BF514" s="241"/>
      <c r="BG514" s="241"/>
    </row>
    <row r="515" spans="1:59" s="240" customFormat="1" ht="15" customHeight="1">
      <c r="A515" s="241"/>
      <c r="B515" s="241"/>
      <c r="C515" s="241"/>
      <c r="D515" s="241"/>
      <c r="E515" s="241"/>
      <c r="F515" s="241"/>
      <c r="G515" s="241"/>
      <c r="H515" s="241"/>
      <c r="I515" s="241"/>
      <c r="J515" s="241"/>
      <c r="K515" s="241"/>
      <c r="L515" s="241"/>
      <c r="M515" s="241"/>
      <c r="N515" s="241"/>
      <c r="O515" s="241"/>
      <c r="P515" s="241"/>
      <c r="Q515" s="241"/>
      <c r="R515" s="241"/>
      <c r="S515" s="241"/>
      <c r="T515" s="241"/>
      <c r="U515" s="241" t="s">
        <v>628</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4"/>
      <c r="AQ515" s="241"/>
      <c r="AR515" s="241"/>
      <c r="AS515" s="241"/>
      <c r="AT515" s="244"/>
      <c r="AU515" s="241"/>
      <c r="AV515" s="241"/>
      <c r="AW515" s="241"/>
      <c r="AX515" s="241"/>
      <c r="AY515" s="241"/>
      <c r="AZ515" s="241"/>
      <c r="BA515" s="241"/>
      <c r="BB515" s="241"/>
      <c r="BC515" s="241"/>
      <c r="BD515" s="241"/>
      <c r="BE515" s="241"/>
      <c r="BF515" s="241"/>
      <c r="BG515" s="241"/>
    </row>
    <row r="516" spans="1:59" s="240" customFormat="1" ht="15" customHeight="1">
      <c r="A516" s="241"/>
      <c r="B516" s="241"/>
      <c r="C516" s="241"/>
      <c r="D516" s="241"/>
      <c r="E516" s="241"/>
      <c r="F516" s="241"/>
      <c r="G516" s="241"/>
      <c r="H516" s="241"/>
      <c r="I516" s="241"/>
      <c r="J516" s="241"/>
      <c r="K516" s="241"/>
      <c r="L516" s="241"/>
      <c r="M516" s="241"/>
      <c r="N516" s="241"/>
      <c r="O516" s="241"/>
      <c r="P516" s="241"/>
      <c r="Q516" s="241"/>
      <c r="R516" s="241"/>
      <c r="S516" s="241"/>
      <c r="T516" s="241"/>
      <c r="U516" s="241" t="s">
        <v>629</v>
      </c>
      <c r="V516" s="241"/>
      <c r="W516" s="241"/>
      <c r="X516" s="241"/>
      <c r="Y516" s="241"/>
      <c r="Z516" s="241"/>
      <c r="AA516" s="241"/>
      <c r="AB516" s="241"/>
      <c r="AC516" s="241" t="s">
        <v>313</v>
      </c>
      <c r="AD516" s="241"/>
      <c r="AE516" s="241"/>
      <c r="AF516" s="241"/>
      <c r="AG516" s="241"/>
      <c r="AH516" s="241"/>
      <c r="AI516" s="241"/>
      <c r="AJ516" s="241"/>
      <c r="AK516" s="241"/>
      <c r="AL516" s="241"/>
      <c r="AM516" s="241"/>
      <c r="AN516" s="241"/>
      <c r="AO516" s="241"/>
      <c r="AP516" s="244"/>
      <c r="AQ516" s="241"/>
      <c r="AR516" s="241"/>
      <c r="AS516" s="241"/>
      <c r="AT516" s="244"/>
      <c r="AU516" s="241"/>
      <c r="AV516" s="241"/>
      <c r="AW516" s="241"/>
      <c r="AX516" s="241"/>
      <c r="AY516" s="241"/>
      <c r="AZ516" s="241"/>
      <c r="BA516" s="241"/>
      <c r="BB516" s="241"/>
      <c r="BC516" s="241"/>
      <c r="BD516" s="241"/>
      <c r="BE516" s="241"/>
      <c r="BF516" s="241"/>
      <c r="BG516" s="241"/>
    </row>
    <row r="517" spans="1:59" s="240" customFormat="1" ht="15" customHeight="1">
      <c r="A517" s="241"/>
      <c r="B517" s="241"/>
      <c r="C517" s="241"/>
      <c r="D517" s="241"/>
      <c r="E517" s="241"/>
      <c r="F517" s="241"/>
      <c r="G517" s="241"/>
      <c r="H517" s="241"/>
      <c r="I517" s="241"/>
      <c r="J517" s="241"/>
      <c r="K517" s="241"/>
      <c r="L517" s="241"/>
      <c r="M517" s="241"/>
      <c r="N517" s="241"/>
      <c r="O517" s="241"/>
      <c r="P517" s="241"/>
      <c r="Q517" s="241"/>
      <c r="R517" s="241"/>
      <c r="S517" s="241"/>
      <c r="T517" s="241"/>
      <c r="U517" s="241" t="s">
        <v>630</v>
      </c>
      <c r="V517" s="241"/>
      <c r="W517" s="241"/>
      <c r="X517" s="241"/>
      <c r="Y517" s="241"/>
      <c r="Z517" s="241"/>
      <c r="AA517" s="241"/>
      <c r="AB517" s="241"/>
      <c r="AC517" s="241" t="s">
        <v>386</v>
      </c>
      <c r="AD517" s="241"/>
      <c r="AE517" s="241"/>
      <c r="AF517" s="241"/>
      <c r="AG517" s="241"/>
      <c r="AH517" s="241"/>
      <c r="AI517" s="241"/>
      <c r="AJ517" s="241"/>
      <c r="AK517" s="241"/>
      <c r="AL517" s="241"/>
      <c r="AM517" s="241"/>
      <c r="AN517" s="241"/>
      <c r="AO517" s="241"/>
      <c r="AP517" s="244"/>
      <c r="AQ517" s="241"/>
      <c r="AR517" s="241"/>
      <c r="AS517" s="241"/>
      <c r="AT517" s="244"/>
      <c r="AU517" s="241"/>
      <c r="AV517" s="241"/>
      <c r="AW517" s="241"/>
      <c r="AX517" s="241"/>
      <c r="AY517" s="241"/>
      <c r="AZ517" s="241"/>
      <c r="BA517" s="241"/>
      <c r="BB517" s="241"/>
      <c r="BC517" s="241"/>
      <c r="BD517" s="241"/>
      <c r="BE517" s="241"/>
      <c r="BF517" s="241"/>
      <c r="BG517" s="241"/>
    </row>
    <row r="518" spans="1:59" s="240" customFormat="1" ht="15" customHeight="1">
      <c r="A518" s="241"/>
      <c r="B518" s="241"/>
      <c r="C518" s="241"/>
      <c r="D518" s="241"/>
      <c r="E518" s="241"/>
      <c r="F518" s="241"/>
      <c r="G518" s="241"/>
      <c r="H518" s="241"/>
      <c r="I518" s="241"/>
      <c r="J518" s="241"/>
      <c r="K518" s="241"/>
      <c r="L518" s="241"/>
      <c r="M518" s="241"/>
      <c r="N518" s="241"/>
      <c r="O518" s="241"/>
      <c r="P518" s="241"/>
      <c r="Q518" s="241"/>
      <c r="R518" s="241"/>
      <c r="S518" s="241"/>
      <c r="T518" s="241"/>
      <c r="U518" s="241" t="s">
        <v>631</v>
      </c>
      <c r="V518" s="241"/>
      <c r="W518" s="241"/>
      <c r="X518" s="241"/>
      <c r="Y518" s="241"/>
      <c r="Z518" s="241"/>
      <c r="AA518" s="241"/>
      <c r="AB518" s="241"/>
      <c r="AC518" s="241" t="s">
        <v>325</v>
      </c>
      <c r="AD518" s="241"/>
      <c r="AE518" s="241"/>
      <c r="AF518" s="241"/>
      <c r="AG518" s="241"/>
      <c r="AH518" s="241"/>
      <c r="AI518" s="241"/>
      <c r="AJ518" s="241"/>
      <c r="AK518" s="241"/>
      <c r="AL518" s="241"/>
      <c r="AM518" s="241"/>
      <c r="AN518" s="241"/>
      <c r="AO518" s="241"/>
      <c r="AP518" s="244"/>
      <c r="AQ518" s="241"/>
      <c r="AR518" s="241"/>
      <c r="AS518" s="241"/>
      <c r="AT518" s="244"/>
      <c r="AU518" s="241"/>
      <c r="AV518" s="241"/>
      <c r="AW518" s="241"/>
      <c r="AX518" s="241"/>
      <c r="AY518" s="241"/>
      <c r="AZ518" s="241"/>
      <c r="BA518" s="241"/>
      <c r="BB518" s="241"/>
      <c r="BC518" s="241"/>
      <c r="BD518" s="241"/>
      <c r="BE518" s="241"/>
      <c r="BF518" s="241"/>
      <c r="BG518" s="241"/>
    </row>
    <row r="519" spans="1:59" s="240" customFormat="1" ht="15" customHeight="1">
      <c r="A519" s="241"/>
      <c r="B519" s="241"/>
      <c r="C519" s="241"/>
      <c r="D519" s="241"/>
      <c r="E519" s="241"/>
      <c r="F519" s="241"/>
      <c r="G519" s="241"/>
      <c r="H519" s="241"/>
      <c r="I519" s="241"/>
      <c r="J519" s="241"/>
      <c r="K519" s="241"/>
      <c r="L519" s="241"/>
      <c r="M519" s="241"/>
      <c r="N519" s="241"/>
      <c r="O519" s="241"/>
      <c r="P519" s="241"/>
      <c r="Q519" s="241"/>
      <c r="R519" s="241"/>
      <c r="S519" s="241"/>
      <c r="T519" s="241"/>
      <c r="U519" s="241" t="s">
        <v>632</v>
      </c>
      <c r="V519" s="241"/>
      <c r="W519" s="241"/>
      <c r="X519" s="241"/>
      <c r="Y519" s="241"/>
      <c r="Z519" s="241"/>
      <c r="AA519" s="241"/>
      <c r="AB519" s="241"/>
      <c r="AC519" s="241" t="s">
        <v>313</v>
      </c>
      <c r="AD519" s="241"/>
      <c r="AE519" s="241"/>
      <c r="AF519" s="241"/>
      <c r="AG519" s="241"/>
      <c r="AH519" s="241"/>
      <c r="AI519" s="241"/>
      <c r="AJ519" s="241"/>
      <c r="AK519" s="241"/>
      <c r="AL519" s="241"/>
      <c r="AM519" s="241"/>
      <c r="AN519" s="241"/>
      <c r="AO519" s="241"/>
      <c r="AP519" s="244"/>
      <c r="AQ519" s="241"/>
      <c r="AR519" s="241"/>
      <c r="AS519" s="241"/>
      <c r="AT519" s="244"/>
      <c r="AU519" s="241"/>
      <c r="AV519" s="241"/>
      <c r="AW519" s="241"/>
      <c r="AX519" s="241"/>
      <c r="AY519" s="241"/>
      <c r="AZ519" s="241"/>
      <c r="BA519" s="241"/>
      <c r="BB519" s="241"/>
      <c r="BC519" s="241"/>
      <c r="BD519" s="241"/>
      <c r="BE519" s="241"/>
      <c r="BF519" s="241"/>
      <c r="BG519" s="241"/>
    </row>
    <row r="520" spans="1:59" s="240" customFormat="1" ht="15" customHeight="1">
      <c r="A520" s="241"/>
      <c r="B520" s="241"/>
      <c r="C520" s="241"/>
      <c r="D520" s="241"/>
      <c r="E520" s="241"/>
      <c r="F520" s="241"/>
      <c r="G520" s="241"/>
      <c r="H520" s="241"/>
      <c r="I520" s="241"/>
      <c r="J520" s="241"/>
      <c r="K520" s="241"/>
      <c r="L520" s="241"/>
      <c r="M520" s="241"/>
      <c r="N520" s="241"/>
      <c r="O520" s="241"/>
      <c r="P520" s="241"/>
      <c r="Q520" s="241"/>
      <c r="R520" s="241"/>
      <c r="S520" s="241"/>
      <c r="T520" s="241"/>
      <c r="U520" s="241" t="s">
        <v>633</v>
      </c>
      <c r="V520" s="241"/>
      <c r="W520" s="241"/>
      <c r="X520" s="241"/>
      <c r="Y520" s="241"/>
      <c r="Z520" s="241"/>
      <c r="AA520" s="241"/>
      <c r="AB520" s="241"/>
      <c r="AC520" s="241" t="s">
        <v>313</v>
      </c>
      <c r="AD520" s="241"/>
      <c r="AE520" s="241"/>
      <c r="AF520" s="241"/>
      <c r="AG520" s="241"/>
      <c r="AH520" s="241"/>
      <c r="AI520" s="241"/>
      <c r="AJ520" s="241"/>
      <c r="AK520" s="241"/>
      <c r="AL520" s="241"/>
      <c r="AM520" s="241"/>
      <c r="AN520" s="241"/>
      <c r="AO520" s="241"/>
      <c r="AP520" s="244"/>
      <c r="AQ520" s="241"/>
      <c r="AR520" s="241"/>
      <c r="AS520" s="241"/>
      <c r="AT520" s="244"/>
      <c r="AU520" s="241"/>
      <c r="AV520" s="241"/>
      <c r="AW520" s="241"/>
      <c r="AX520" s="241"/>
      <c r="AY520" s="241"/>
      <c r="AZ520" s="241"/>
      <c r="BA520" s="241"/>
      <c r="BB520" s="241"/>
      <c r="BC520" s="241"/>
      <c r="BD520" s="241"/>
      <c r="BE520" s="241"/>
      <c r="BF520" s="241"/>
      <c r="BG520" s="241"/>
    </row>
    <row r="521" spans="1:59" s="240" customFormat="1" ht="15" customHeight="1">
      <c r="A521" s="241"/>
      <c r="B521" s="241"/>
      <c r="C521" s="241"/>
      <c r="D521" s="241"/>
      <c r="E521" s="241"/>
      <c r="F521" s="241"/>
      <c r="G521" s="241"/>
      <c r="H521" s="241"/>
      <c r="I521" s="241"/>
      <c r="J521" s="241"/>
      <c r="K521" s="241"/>
      <c r="L521" s="241"/>
      <c r="M521" s="241"/>
      <c r="N521" s="241"/>
      <c r="O521" s="241"/>
      <c r="P521" s="241"/>
      <c r="Q521" s="241"/>
      <c r="R521" s="241"/>
      <c r="S521" s="241"/>
      <c r="T521" s="241"/>
      <c r="U521" s="241" t="s">
        <v>634</v>
      </c>
      <c r="V521" s="241"/>
      <c r="W521" s="241"/>
      <c r="X521" s="241"/>
      <c r="Y521" s="241"/>
      <c r="Z521" s="241"/>
      <c r="AA521" s="241"/>
      <c r="AB521" s="241"/>
      <c r="AC521" s="241" t="s">
        <v>366</v>
      </c>
      <c r="AD521" s="241"/>
      <c r="AE521" s="241"/>
      <c r="AF521" s="241"/>
      <c r="AG521" s="241"/>
      <c r="AH521" s="241"/>
      <c r="AI521" s="241"/>
      <c r="AJ521" s="241"/>
      <c r="AK521" s="241"/>
      <c r="AL521" s="241"/>
      <c r="AM521" s="241"/>
      <c r="AN521" s="241"/>
      <c r="AO521" s="241"/>
      <c r="AP521" s="244"/>
      <c r="AQ521" s="241"/>
      <c r="AR521" s="241"/>
      <c r="AS521" s="241"/>
      <c r="AT521" s="244"/>
      <c r="AU521" s="241"/>
      <c r="AV521" s="241"/>
      <c r="AW521" s="241"/>
      <c r="AX521" s="241"/>
      <c r="AY521" s="241"/>
      <c r="AZ521" s="241"/>
      <c r="BA521" s="241"/>
      <c r="BB521" s="241"/>
      <c r="BC521" s="241"/>
      <c r="BD521" s="241"/>
      <c r="BE521" s="241"/>
      <c r="BF521" s="241"/>
      <c r="BG521" s="241"/>
    </row>
    <row r="522" spans="1:59" s="240" customFormat="1" ht="15" customHeight="1">
      <c r="A522" s="241"/>
      <c r="B522" s="241"/>
      <c r="C522" s="241"/>
      <c r="D522" s="241"/>
      <c r="E522" s="241"/>
      <c r="F522" s="241"/>
      <c r="G522" s="241"/>
      <c r="H522" s="241"/>
      <c r="I522" s="241"/>
      <c r="J522" s="241"/>
      <c r="K522" s="241"/>
      <c r="L522" s="241"/>
      <c r="M522" s="241"/>
      <c r="N522" s="241"/>
      <c r="O522" s="241"/>
      <c r="P522" s="241"/>
      <c r="Q522" s="241"/>
      <c r="R522" s="241"/>
      <c r="S522" s="241"/>
      <c r="T522" s="241"/>
      <c r="U522" s="241" t="s">
        <v>635</v>
      </c>
      <c r="V522" s="241"/>
      <c r="W522" s="241"/>
      <c r="X522" s="241"/>
      <c r="Y522" s="241"/>
      <c r="Z522" s="241"/>
      <c r="AA522" s="241"/>
      <c r="AB522" s="241"/>
      <c r="AC522" s="241" t="s">
        <v>325</v>
      </c>
      <c r="AD522" s="241"/>
      <c r="AE522" s="241"/>
      <c r="AF522" s="241"/>
      <c r="AG522" s="241"/>
      <c r="AH522" s="241"/>
      <c r="AI522" s="241"/>
      <c r="AJ522" s="241"/>
      <c r="AK522" s="241"/>
      <c r="AL522" s="241"/>
      <c r="AM522" s="241"/>
      <c r="AN522" s="241"/>
      <c r="AO522" s="241"/>
      <c r="AP522" s="244"/>
      <c r="AQ522" s="241"/>
      <c r="AR522" s="241"/>
      <c r="AS522" s="241"/>
      <c r="AT522" s="244"/>
      <c r="AU522" s="241"/>
      <c r="AV522" s="241"/>
      <c r="AW522" s="241"/>
      <c r="AX522" s="241"/>
      <c r="AY522" s="241"/>
      <c r="AZ522" s="241"/>
      <c r="BA522" s="241"/>
      <c r="BB522" s="241"/>
      <c r="BC522" s="241"/>
      <c r="BD522" s="241"/>
      <c r="BE522" s="241"/>
      <c r="BF522" s="241"/>
      <c r="BG522" s="241"/>
    </row>
    <row r="523" spans="1:59" s="240" customFormat="1" ht="15" customHeight="1">
      <c r="A523" s="241"/>
      <c r="B523" s="241"/>
      <c r="C523" s="241"/>
      <c r="D523" s="241"/>
      <c r="E523" s="241"/>
      <c r="F523" s="241"/>
      <c r="G523" s="241"/>
      <c r="H523" s="241"/>
      <c r="I523" s="241"/>
      <c r="J523" s="241"/>
      <c r="K523" s="241"/>
      <c r="L523" s="241"/>
      <c r="M523" s="241"/>
      <c r="N523" s="241"/>
      <c r="O523" s="241"/>
      <c r="P523" s="241"/>
      <c r="Q523" s="241"/>
      <c r="R523" s="241"/>
      <c r="S523" s="241"/>
      <c r="T523" s="241"/>
      <c r="U523" s="241" t="s">
        <v>636</v>
      </c>
      <c r="V523" s="241"/>
      <c r="W523" s="241"/>
      <c r="X523" s="241"/>
      <c r="Y523" s="241"/>
      <c r="Z523" s="241"/>
      <c r="AA523" s="241"/>
      <c r="AB523" s="241"/>
      <c r="AC523" s="241" t="s">
        <v>313</v>
      </c>
      <c r="AD523" s="241"/>
      <c r="AE523" s="241"/>
      <c r="AF523" s="241"/>
      <c r="AG523" s="241"/>
      <c r="AH523" s="241"/>
      <c r="AI523" s="241"/>
      <c r="AJ523" s="241"/>
      <c r="AK523" s="241"/>
      <c r="AL523" s="241"/>
      <c r="AM523" s="241"/>
      <c r="AN523" s="241"/>
      <c r="AO523" s="241"/>
      <c r="AP523" s="244"/>
      <c r="AQ523" s="241"/>
      <c r="AR523" s="241"/>
      <c r="AS523" s="241"/>
      <c r="AT523" s="244"/>
      <c r="AU523" s="241"/>
      <c r="AV523" s="241"/>
      <c r="AW523" s="241"/>
      <c r="AX523" s="241"/>
      <c r="AY523" s="241"/>
      <c r="AZ523" s="241"/>
      <c r="BA523" s="241"/>
      <c r="BB523" s="241"/>
      <c r="BC523" s="241"/>
      <c r="BD523" s="241"/>
      <c r="BE523" s="241"/>
      <c r="BF523" s="241"/>
      <c r="BG523" s="241"/>
    </row>
    <row r="524" spans="1:59" s="240" customFormat="1" ht="15" customHeight="1">
      <c r="A524" s="241"/>
      <c r="B524" s="241"/>
      <c r="C524" s="241"/>
      <c r="D524" s="241"/>
      <c r="E524" s="241"/>
      <c r="F524" s="241"/>
      <c r="G524" s="241"/>
      <c r="H524" s="241"/>
      <c r="I524" s="241"/>
      <c r="J524" s="241"/>
      <c r="K524" s="241"/>
      <c r="L524" s="241"/>
      <c r="M524" s="241"/>
      <c r="N524" s="241"/>
      <c r="O524" s="241"/>
      <c r="P524" s="241"/>
      <c r="Q524" s="241"/>
      <c r="R524" s="241"/>
      <c r="S524" s="241"/>
      <c r="T524" s="241"/>
      <c r="U524" s="241" t="s">
        <v>637</v>
      </c>
      <c r="V524" s="241"/>
      <c r="W524" s="241"/>
      <c r="X524" s="241"/>
      <c r="Y524" s="241"/>
      <c r="Z524" s="241"/>
      <c r="AA524" s="241"/>
      <c r="AB524" s="241"/>
      <c r="AC524" s="241" t="s">
        <v>309</v>
      </c>
      <c r="AD524" s="241"/>
      <c r="AE524" s="241"/>
      <c r="AF524" s="241"/>
      <c r="AG524" s="241"/>
      <c r="AH524" s="241"/>
      <c r="AI524" s="241"/>
      <c r="AJ524" s="241"/>
      <c r="AK524" s="241"/>
      <c r="AL524" s="241"/>
      <c r="AM524" s="241"/>
      <c r="AN524" s="241"/>
      <c r="AO524" s="241"/>
      <c r="AP524" s="244"/>
      <c r="AQ524" s="241"/>
      <c r="AR524" s="241"/>
      <c r="AS524" s="241"/>
      <c r="AT524" s="244"/>
      <c r="AU524" s="241"/>
      <c r="AV524" s="241"/>
      <c r="AW524" s="241"/>
      <c r="AX524" s="241"/>
      <c r="AY524" s="241"/>
      <c r="AZ524" s="241"/>
      <c r="BA524" s="241"/>
      <c r="BB524" s="241"/>
      <c r="BC524" s="241"/>
      <c r="BD524" s="241"/>
      <c r="BE524" s="241"/>
      <c r="BF524" s="241"/>
      <c r="BG524" s="241"/>
    </row>
    <row r="525" spans="1:59" s="240" customFormat="1" ht="15" customHeight="1">
      <c r="A525" s="241"/>
      <c r="B525" s="241"/>
      <c r="C525" s="241"/>
      <c r="D525" s="241"/>
      <c r="E525" s="241"/>
      <c r="F525" s="241"/>
      <c r="G525" s="241"/>
      <c r="H525" s="241"/>
      <c r="I525" s="241"/>
      <c r="J525" s="241"/>
      <c r="K525" s="241"/>
      <c r="L525" s="241"/>
      <c r="M525" s="241"/>
      <c r="N525" s="241"/>
      <c r="O525" s="241"/>
      <c r="P525" s="241"/>
      <c r="Q525" s="241"/>
      <c r="R525" s="241"/>
      <c r="S525" s="241"/>
      <c r="T525" s="241"/>
      <c r="U525" s="241" t="s">
        <v>638</v>
      </c>
      <c r="V525" s="241"/>
      <c r="W525" s="241"/>
      <c r="X525" s="241"/>
      <c r="Y525" s="241"/>
      <c r="Z525" s="241"/>
      <c r="AA525" s="241"/>
      <c r="AB525" s="241"/>
      <c r="AC525" s="241" t="s">
        <v>313</v>
      </c>
      <c r="AD525" s="241"/>
      <c r="AE525" s="241"/>
      <c r="AF525" s="241"/>
      <c r="AG525" s="241"/>
      <c r="AH525" s="241"/>
      <c r="AI525" s="241"/>
      <c r="AJ525" s="241"/>
      <c r="AK525" s="241"/>
      <c r="AL525" s="241"/>
      <c r="AM525" s="241"/>
      <c r="AN525" s="241"/>
      <c r="AO525" s="241"/>
      <c r="AP525" s="244"/>
      <c r="AQ525" s="241"/>
      <c r="AR525" s="241"/>
      <c r="AS525" s="241"/>
      <c r="AT525" s="244"/>
      <c r="AU525" s="241"/>
      <c r="AV525" s="241"/>
      <c r="AW525" s="241"/>
      <c r="AX525" s="241"/>
      <c r="AY525" s="241"/>
      <c r="AZ525" s="241"/>
      <c r="BA525" s="241"/>
      <c r="BB525" s="241"/>
      <c r="BC525" s="241"/>
      <c r="BD525" s="241"/>
      <c r="BE525" s="241"/>
      <c r="BF525" s="241"/>
      <c r="BG525" s="241"/>
    </row>
    <row r="526" spans="1:59" s="240" customFormat="1" ht="15" customHeight="1">
      <c r="A526" s="241"/>
      <c r="B526" s="241"/>
      <c r="C526" s="241"/>
      <c r="D526" s="241"/>
      <c r="E526" s="241"/>
      <c r="F526" s="241"/>
      <c r="G526" s="241"/>
      <c r="H526" s="241"/>
      <c r="I526" s="241"/>
      <c r="J526" s="241"/>
      <c r="K526" s="241"/>
      <c r="L526" s="241"/>
      <c r="M526" s="241"/>
      <c r="N526" s="241"/>
      <c r="O526" s="241"/>
      <c r="P526" s="241"/>
      <c r="Q526" s="241"/>
      <c r="R526" s="241"/>
      <c r="S526" s="241"/>
      <c r="T526" s="241"/>
      <c r="U526" s="241" t="s">
        <v>639</v>
      </c>
      <c r="V526" s="241"/>
      <c r="W526" s="241"/>
      <c r="X526" s="241"/>
      <c r="Y526" s="241"/>
      <c r="Z526" s="241"/>
      <c r="AA526" s="241"/>
      <c r="AB526" s="241"/>
      <c r="AC526" s="241" t="s">
        <v>309</v>
      </c>
      <c r="AD526" s="241"/>
      <c r="AE526" s="241"/>
      <c r="AF526" s="241"/>
      <c r="AG526" s="241"/>
      <c r="AH526" s="241"/>
      <c r="AI526" s="241"/>
      <c r="AJ526" s="241"/>
      <c r="AK526" s="241"/>
      <c r="AL526" s="241"/>
      <c r="AM526" s="241"/>
      <c r="AN526" s="241"/>
      <c r="AO526" s="241"/>
      <c r="AP526" s="244"/>
      <c r="AQ526" s="241"/>
      <c r="AR526" s="241"/>
      <c r="AS526" s="241"/>
      <c r="AT526" s="244"/>
      <c r="AU526" s="241"/>
      <c r="AV526" s="241"/>
      <c r="AW526" s="241"/>
      <c r="AX526" s="241"/>
      <c r="AY526" s="241"/>
      <c r="AZ526" s="241"/>
      <c r="BA526" s="241"/>
      <c r="BB526" s="241"/>
      <c r="BC526" s="241"/>
      <c r="BD526" s="241"/>
      <c r="BE526" s="241"/>
      <c r="BF526" s="241"/>
      <c r="BG526" s="241"/>
    </row>
    <row r="527" spans="1:59" s="240" customFormat="1" ht="15" customHeight="1">
      <c r="A527" s="241"/>
      <c r="B527" s="241"/>
      <c r="C527" s="241"/>
      <c r="D527" s="241"/>
      <c r="E527" s="241"/>
      <c r="F527" s="241"/>
      <c r="G527" s="241"/>
      <c r="H527" s="241"/>
      <c r="I527" s="241"/>
      <c r="J527" s="241"/>
      <c r="K527" s="241"/>
      <c r="L527" s="241"/>
      <c r="M527" s="241"/>
      <c r="N527" s="241"/>
      <c r="O527" s="241"/>
      <c r="P527" s="241"/>
      <c r="Q527" s="241"/>
      <c r="R527" s="241"/>
      <c r="S527" s="241"/>
      <c r="T527" s="241"/>
      <c r="U527" s="241" t="s">
        <v>640</v>
      </c>
      <c r="V527" s="241"/>
      <c r="W527" s="241"/>
      <c r="X527" s="241"/>
      <c r="Y527" s="241"/>
      <c r="Z527" s="241"/>
      <c r="AA527" s="241"/>
      <c r="AB527" s="241"/>
      <c r="AC527" s="241" t="s">
        <v>325</v>
      </c>
      <c r="AD527" s="241"/>
      <c r="AE527" s="241"/>
      <c r="AF527" s="241"/>
      <c r="AG527" s="241"/>
      <c r="AH527" s="241"/>
      <c r="AI527" s="241"/>
      <c r="AJ527" s="241"/>
      <c r="AK527" s="241"/>
      <c r="AL527" s="241"/>
      <c r="AM527" s="241"/>
      <c r="AN527" s="241"/>
      <c r="AO527" s="241"/>
      <c r="AP527" s="244"/>
      <c r="AQ527" s="241"/>
      <c r="AR527" s="241"/>
      <c r="AS527" s="241"/>
      <c r="AT527" s="244"/>
      <c r="AU527" s="241"/>
      <c r="AV527" s="241"/>
      <c r="AW527" s="241"/>
      <c r="AX527" s="241"/>
      <c r="AY527" s="241"/>
      <c r="AZ527" s="241"/>
      <c r="BA527" s="241"/>
      <c r="BB527" s="241"/>
      <c r="BC527" s="241"/>
      <c r="BD527" s="241"/>
      <c r="BE527" s="241"/>
      <c r="BF527" s="241"/>
      <c r="BG527" s="241"/>
    </row>
    <row r="528" spans="1:59" s="240" customFormat="1" ht="15" customHeight="1">
      <c r="A528" s="241"/>
      <c r="B528" s="241"/>
      <c r="C528" s="241"/>
      <c r="D528" s="241"/>
      <c r="E528" s="241"/>
      <c r="F528" s="241"/>
      <c r="G528" s="241"/>
      <c r="H528" s="241"/>
      <c r="I528" s="241"/>
      <c r="J528" s="241"/>
      <c r="K528" s="241"/>
      <c r="L528" s="241"/>
      <c r="M528" s="241"/>
      <c r="N528" s="241"/>
      <c r="O528" s="241"/>
      <c r="P528" s="241"/>
      <c r="Q528" s="241"/>
      <c r="R528" s="241"/>
      <c r="S528" s="241"/>
      <c r="T528" s="241"/>
      <c r="U528" s="241" t="s">
        <v>641</v>
      </c>
      <c r="V528" s="241"/>
      <c r="W528" s="241"/>
      <c r="X528" s="241"/>
      <c r="Y528" s="241"/>
      <c r="Z528" s="241"/>
      <c r="AA528" s="241"/>
      <c r="AB528" s="241"/>
      <c r="AC528" s="241" t="s">
        <v>316</v>
      </c>
      <c r="AD528" s="241"/>
      <c r="AE528" s="241"/>
      <c r="AF528" s="241"/>
      <c r="AG528" s="241"/>
      <c r="AH528" s="241"/>
      <c r="AI528" s="241"/>
      <c r="AJ528" s="241"/>
      <c r="AK528" s="241"/>
      <c r="AL528" s="241"/>
      <c r="AM528" s="241"/>
      <c r="AN528" s="241"/>
      <c r="AO528" s="241"/>
      <c r="AP528" s="244"/>
      <c r="AQ528" s="241"/>
      <c r="AR528" s="241"/>
      <c r="AS528" s="241"/>
      <c r="AT528" s="244"/>
      <c r="AU528" s="241"/>
      <c r="AV528" s="241"/>
      <c r="AW528" s="241"/>
      <c r="AX528" s="241"/>
      <c r="AY528" s="241"/>
      <c r="AZ528" s="241"/>
      <c r="BA528" s="241"/>
      <c r="BB528" s="241"/>
      <c r="BC528" s="241"/>
      <c r="BD528" s="241"/>
      <c r="BE528" s="241"/>
      <c r="BF528" s="241"/>
      <c r="BG528" s="241"/>
    </row>
    <row r="529" spans="1:59" s="240" customFormat="1" ht="15" customHeight="1">
      <c r="A529" s="241"/>
      <c r="B529" s="241"/>
      <c r="C529" s="241"/>
      <c r="D529" s="241"/>
      <c r="E529" s="241"/>
      <c r="F529" s="241"/>
      <c r="G529" s="241"/>
      <c r="H529" s="241"/>
      <c r="I529" s="241"/>
      <c r="J529" s="241"/>
      <c r="K529" s="241"/>
      <c r="L529" s="241"/>
      <c r="M529" s="241"/>
      <c r="N529" s="241"/>
      <c r="O529" s="241"/>
      <c r="P529" s="241"/>
      <c r="Q529" s="241"/>
      <c r="R529" s="241"/>
      <c r="S529" s="241"/>
      <c r="T529" s="241"/>
      <c r="U529" s="241" t="s">
        <v>642</v>
      </c>
      <c r="V529" s="241"/>
      <c r="W529" s="241"/>
      <c r="X529" s="241"/>
      <c r="Y529" s="241"/>
      <c r="Z529" s="241"/>
      <c r="AA529" s="241"/>
      <c r="AB529" s="241"/>
      <c r="AC529" s="241" t="s">
        <v>313</v>
      </c>
      <c r="AD529" s="241"/>
      <c r="AE529" s="241"/>
      <c r="AF529" s="241"/>
      <c r="AG529" s="241"/>
      <c r="AH529" s="241"/>
      <c r="AI529" s="241"/>
      <c r="AJ529" s="241"/>
      <c r="AK529" s="241"/>
      <c r="AL529" s="241"/>
      <c r="AM529" s="241"/>
      <c r="AN529" s="241"/>
      <c r="AO529" s="241"/>
      <c r="AP529" s="244"/>
      <c r="AQ529" s="241"/>
      <c r="AR529" s="241"/>
      <c r="AS529" s="241"/>
      <c r="AT529" s="244"/>
      <c r="AU529" s="241"/>
      <c r="AV529" s="241"/>
      <c r="AW529" s="241"/>
      <c r="AX529" s="241"/>
      <c r="AY529" s="241"/>
      <c r="AZ529" s="241"/>
      <c r="BA529" s="241"/>
      <c r="BB529" s="241"/>
      <c r="BC529" s="241"/>
      <c r="BD529" s="241"/>
      <c r="BE529" s="241"/>
      <c r="BF529" s="241"/>
      <c r="BG529" s="241"/>
    </row>
    <row r="530" spans="1:59" s="240" customFormat="1" ht="15" customHeight="1">
      <c r="A530" s="241"/>
      <c r="B530" s="241"/>
      <c r="C530" s="241"/>
      <c r="D530" s="241"/>
      <c r="E530" s="241"/>
      <c r="F530" s="241"/>
      <c r="G530" s="241"/>
      <c r="H530" s="241"/>
      <c r="I530" s="241"/>
      <c r="J530" s="241"/>
      <c r="K530" s="241"/>
      <c r="L530" s="241"/>
      <c r="M530" s="241"/>
      <c r="N530" s="241"/>
      <c r="O530" s="241"/>
      <c r="P530" s="241"/>
      <c r="Q530" s="241"/>
      <c r="R530" s="241"/>
      <c r="S530" s="241"/>
      <c r="T530" s="241"/>
      <c r="U530" s="241" t="s">
        <v>643</v>
      </c>
      <c r="V530" s="241"/>
      <c r="W530" s="241"/>
      <c r="X530" s="241"/>
      <c r="Y530" s="241"/>
      <c r="Z530" s="241"/>
      <c r="AA530" s="241"/>
      <c r="AB530" s="241"/>
      <c r="AC530" s="241" t="s">
        <v>386</v>
      </c>
      <c r="AD530" s="241"/>
      <c r="AE530" s="241"/>
      <c r="AF530" s="241"/>
      <c r="AG530" s="241"/>
      <c r="AH530" s="241"/>
      <c r="AI530" s="241"/>
      <c r="AJ530" s="241"/>
      <c r="AK530" s="241"/>
      <c r="AL530" s="241"/>
      <c r="AM530" s="241"/>
      <c r="AN530" s="241"/>
      <c r="AO530" s="241"/>
      <c r="AP530" s="244"/>
      <c r="AQ530" s="241"/>
      <c r="AR530" s="241"/>
      <c r="AS530" s="241"/>
      <c r="AT530" s="244"/>
      <c r="AU530" s="241"/>
      <c r="AV530" s="241"/>
      <c r="AW530" s="241"/>
      <c r="AX530" s="241"/>
      <c r="AY530" s="241"/>
      <c r="AZ530" s="241"/>
      <c r="BA530" s="241"/>
      <c r="BB530" s="241"/>
      <c r="BC530" s="241"/>
      <c r="BD530" s="241"/>
      <c r="BE530" s="241"/>
      <c r="BF530" s="241"/>
      <c r="BG530" s="241"/>
    </row>
    <row r="531" spans="1:59" s="240" customFormat="1" ht="15" customHeight="1">
      <c r="A531" s="241"/>
      <c r="B531" s="241"/>
      <c r="C531" s="241"/>
      <c r="D531" s="241"/>
      <c r="E531" s="241"/>
      <c r="F531" s="241"/>
      <c r="G531" s="241"/>
      <c r="H531" s="241"/>
      <c r="I531" s="241"/>
      <c r="J531" s="241"/>
      <c r="K531" s="241"/>
      <c r="L531" s="241"/>
      <c r="M531" s="241"/>
      <c r="N531" s="241"/>
      <c r="O531" s="241"/>
      <c r="P531" s="241"/>
      <c r="Q531" s="241"/>
      <c r="R531" s="241"/>
      <c r="S531" s="241"/>
      <c r="T531" s="241"/>
      <c r="U531" s="241" t="s">
        <v>644</v>
      </c>
      <c r="V531" s="241"/>
      <c r="W531" s="241"/>
      <c r="X531" s="241"/>
      <c r="Y531" s="241"/>
      <c r="Z531" s="241"/>
      <c r="AA531" s="241"/>
      <c r="AB531" s="241"/>
      <c r="AC531" s="241" t="s">
        <v>309</v>
      </c>
      <c r="AD531" s="241"/>
      <c r="AE531" s="241"/>
      <c r="AF531" s="241"/>
      <c r="AG531" s="241"/>
      <c r="AH531" s="241"/>
      <c r="AI531" s="241"/>
      <c r="AJ531" s="241"/>
      <c r="AK531" s="241"/>
      <c r="AL531" s="241"/>
      <c r="AM531" s="241"/>
      <c r="AN531" s="241"/>
      <c r="AO531" s="241"/>
      <c r="AP531" s="244"/>
      <c r="AQ531" s="241"/>
      <c r="AR531" s="241"/>
      <c r="AS531" s="241"/>
      <c r="AT531" s="244"/>
      <c r="AU531" s="241"/>
      <c r="AV531" s="241"/>
      <c r="AW531" s="241"/>
      <c r="AX531" s="241"/>
      <c r="AY531" s="241"/>
      <c r="AZ531" s="241"/>
      <c r="BA531" s="241"/>
      <c r="BB531" s="241"/>
      <c r="BC531" s="241"/>
      <c r="BD531" s="241"/>
      <c r="BE531" s="241"/>
      <c r="BF531" s="241"/>
      <c r="BG531" s="241"/>
    </row>
    <row r="532" spans="1:59" s="240" customFormat="1" ht="15" customHeight="1">
      <c r="A532" s="241"/>
      <c r="B532" s="241"/>
      <c r="C532" s="241"/>
      <c r="D532" s="241"/>
      <c r="E532" s="241"/>
      <c r="F532" s="241"/>
      <c r="G532" s="241"/>
      <c r="H532" s="241"/>
      <c r="I532" s="241"/>
      <c r="J532" s="241"/>
      <c r="K532" s="241"/>
      <c r="L532" s="241"/>
      <c r="M532" s="241"/>
      <c r="N532" s="241"/>
      <c r="O532" s="241"/>
      <c r="P532" s="241"/>
      <c r="Q532" s="241"/>
      <c r="R532" s="241"/>
      <c r="S532" s="241"/>
      <c r="T532" s="241"/>
      <c r="U532" s="241" t="s">
        <v>645</v>
      </c>
      <c r="V532" s="241"/>
      <c r="W532" s="241"/>
      <c r="X532" s="241"/>
      <c r="Y532" s="241"/>
      <c r="Z532" s="241"/>
      <c r="AA532" s="241"/>
      <c r="AB532" s="241"/>
      <c r="AC532" s="241" t="s">
        <v>386</v>
      </c>
      <c r="AD532" s="241"/>
      <c r="AE532" s="241"/>
      <c r="AF532" s="241"/>
      <c r="AG532" s="241"/>
      <c r="AH532" s="241"/>
      <c r="AI532" s="241"/>
      <c r="AJ532" s="241"/>
      <c r="AK532" s="241"/>
      <c r="AL532" s="241"/>
      <c r="AM532" s="241"/>
      <c r="AN532" s="241"/>
      <c r="AO532" s="241"/>
      <c r="AP532" s="244"/>
      <c r="AQ532" s="241"/>
      <c r="AR532" s="241"/>
      <c r="AS532" s="241"/>
      <c r="AT532" s="244"/>
      <c r="AU532" s="241"/>
      <c r="AV532" s="241"/>
      <c r="AW532" s="241"/>
      <c r="AX532" s="241"/>
      <c r="AY532" s="241"/>
      <c r="AZ532" s="241"/>
      <c r="BA532" s="241"/>
      <c r="BB532" s="241"/>
      <c r="BC532" s="241"/>
      <c r="BD532" s="241"/>
      <c r="BE532" s="241"/>
      <c r="BF532" s="241"/>
      <c r="BG532" s="241"/>
    </row>
    <row r="533" spans="1:59" s="240" customFormat="1" ht="15" customHeight="1">
      <c r="A533" s="241"/>
      <c r="B533" s="241"/>
      <c r="C533" s="241"/>
      <c r="D533" s="241"/>
      <c r="E533" s="241"/>
      <c r="F533" s="241"/>
      <c r="G533" s="241"/>
      <c r="H533" s="241"/>
      <c r="I533" s="241"/>
      <c r="J533" s="241"/>
      <c r="K533" s="241"/>
      <c r="L533" s="241"/>
      <c r="M533" s="241"/>
      <c r="N533" s="241"/>
      <c r="O533" s="241"/>
      <c r="P533" s="241"/>
      <c r="Q533" s="241"/>
      <c r="R533" s="241"/>
      <c r="S533" s="241"/>
      <c r="T533" s="241"/>
      <c r="U533" s="241" t="s">
        <v>646</v>
      </c>
      <c r="V533" s="241"/>
      <c r="W533" s="241"/>
      <c r="X533" s="241"/>
      <c r="Y533" s="241"/>
      <c r="Z533" s="241"/>
      <c r="AA533" s="241"/>
      <c r="AB533" s="241"/>
      <c r="AC533" s="241" t="s">
        <v>325</v>
      </c>
      <c r="AD533" s="241"/>
      <c r="AE533" s="241"/>
      <c r="AF533" s="241"/>
      <c r="AG533" s="241"/>
      <c r="AH533" s="241"/>
      <c r="AI533" s="241"/>
      <c r="AJ533" s="241"/>
      <c r="AK533" s="241"/>
      <c r="AL533" s="241"/>
      <c r="AM533" s="241"/>
      <c r="AN533" s="241"/>
      <c r="AO533" s="241"/>
      <c r="AP533" s="244"/>
      <c r="AQ533" s="241"/>
      <c r="AR533" s="241"/>
      <c r="AS533" s="241"/>
      <c r="AT533" s="244"/>
      <c r="AU533" s="241"/>
      <c r="AV533" s="241"/>
      <c r="AW533" s="241"/>
      <c r="AX533" s="241"/>
      <c r="AY533" s="241"/>
      <c r="AZ533" s="241"/>
      <c r="BA533" s="241"/>
      <c r="BB533" s="241"/>
      <c r="BC533" s="241"/>
      <c r="BD533" s="241"/>
      <c r="BE533" s="241"/>
      <c r="BF533" s="241"/>
      <c r="BG533" s="241"/>
    </row>
    <row r="534" spans="1:59" s="240" customFormat="1" ht="15" customHeight="1">
      <c r="A534" s="241"/>
      <c r="B534" s="241"/>
      <c r="C534" s="241"/>
      <c r="D534" s="241"/>
      <c r="E534" s="241"/>
      <c r="F534" s="241"/>
      <c r="G534" s="241"/>
      <c r="H534" s="241"/>
      <c r="I534" s="241"/>
      <c r="J534" s="241"/>
      <c r="K534" s="241"/>
      <c r="L534" s="241"/>
      <c r="M534" s="241"/>
      <c r="N534" s="241"/>
      <c r="O534" s="241"/>
      <c r="P534" s="241"/>
      <c r="Q534" s="241"/>
      <c r="R534" s="241"/>
      <c r="S534" s="241"/>
      <c r="T534" s="241"/>
      <c r="U534" s="241" t="s">
        <v>647</v>
      </c>
      <c r="V534" s="241"/>
      <c r="W534" s="241"/>
      <c r="X534" s="241"/>
      <c r="Y534" s="241"/>
      <c r="Z534" s="241"/>
      <c r="AA534" s="241"/>
      <c r="AB534" s="241"/>
      <c r="AC534" s="241" t="s">
        <v>350</v>
      </c>
      <c r="AD534" s="241"/>
      <c r="AE534" s="241"/>
      <c r="AF534" s="241"/>
      <c r="AG534" s="241"/>
      <c r="AH534" s="241"/>
      <c r="AI534" s="241"/>
      <c r="AJ534" s="241"/>
      <c r="AK534" s="241"/>
      <c r="AL534" s="241"/>
      <c r="AM534" s="241"/>
      <c r="AN534" s="241"/>
      <c r="AO534" s="241"/>
      <c r="AP534" s="244"/>
      <c r="AQ534" s="241"/>
      <c r="AR534" s="241"/>
      <c r="AS534" s="241"/>
      <c r="AT534" s="244"/>
      <c r="AU534" s="241"/>
      <c r="AV534" s="241"/>
      <c r="AW534" s="241"/>
      <c r="AX534" s="241"/>
      <c r="AY534" s="241"/>
      <c r="AZ534" s="241"/>
      <c r="BA534" s="241"/>
      <c r="BB534" s="241"/>
      <c r="BC534" s="241"/>
      <c r="BD534" s="241"/>
      <c r="BE534" s="241"/>
      <c r="BF534" s="241"/>
      <c r="BG534" s="241"/>
    </row>
    <row r="535" spans="1:59" s="240" customFormat="1" ht="15" customHeight="1">
      <c r="A535" s="241"/>
      <c r="B535" s="241"/>
      <c r="C535" s="241"/>
      <c r="D535" s="241"/>
      <c r="E535" s="241"/>
      <c r="F535" s="241"/>
      <c r="G535" s="241"/>
      <c r="H535" s="241"/>
      <c r="I535" s="241"/>
      <c r="J535" s="241"/>
      <c r="K535" s="241"/>
      <c r="L535" s="241"/>
      <c r="M535" s="241"/>
      <c r="N535" s="241"/>
      <c r="O535" s="241"/>
      <c r="P535" s="241"/>
      <c r="Q535" s="241"/>
      <c r="R535" s="241"/>
      <c r="S535" s="241"/>
      <c r="T535" s="241"/>
      <c r="U535" s="241" t="s">
        <v>648</v>
      </c>
      <c r="V535" s="241"/>
      <c r="W535" s="241"/>
      <c r="X535" s="241"/>
      <c r="Y535" s="241"/>
      <c r="Z535" s="241"/>
      <c r="AA535" s="241"/>
      <c r="AB535" s="241"/>
      <c r="AC535" s="241" t="s">
        <v>325</v>
      </c>
      <c r="AD535" s="241"/>
      <c r="AE535" s="241"/>
      <c r="AF535" s="241"/>
      <c r="AG535" s="241"/>
      <c r="AH535" s="241"/>
      <c r="AI535" s="241"/>
      <c r="AJ535" s="241"/>
      <c r="AK535" s="241"/>
      <c r="AL535" s="241"/>
      <c r="AM535" s="241"/>
      <c r="AN535" s="241"/>
      <c r="AO535" s="241"/>
      <c r="AP535" s="244"/>
      <c r="AQ535" s="241"/>
      <c r="AR535" s="241"/>
      <c r="AS535" s="241"/>
      <c r="AT535" s="244"/>
      <c r="AU535" s="241"/>
      <c r="AV535" s="241"/>
      <c r="AW535" s="241"/>
      <c r="AX535" s="241"/>
      <c r="AY535" s="241"/>
      <c r="AZ535" s="241"/>
      <c r="BA535" s="241"/>
      <c r="BB535" s="241"/>
      <c r="BC535" s="241"/>
      <c r="BD535" s="241"/>
      <c r="BE535" s="241"/>
      <c r="BF535" s="241"/>
      <c r="BG535" s="241"/>
    </row>
    <row r="536" spans="1:59" s="240" customFormat="1" ht="15" customHeight="1">
      <c r="A536" s="241"/>
      <c r="B536" s="241"/>
      <c r="C536" s="241"/>
      <c r="D536" s="241"/>
      <c r="E536" s="241"/>
      <c r="F536" s="241"/>
      <c r="G536" s="241"/>
      <c r="H536" s="241"/>
      <c r="I536" s="241"/>
      <c r="J536" s="241"/>
      <c r="K536" s="241"/>
      <c r="L536" s="241"/>
      <c r="M536" s="241"/>
      <c r="N536" s="241"/>
      <c r="O536" s="241"/>
      <c r="P536" s="241"/>
      <c r="Q536" s="241"/>
      <c r="R536" s="241"/>
      <c r="S536" s="241"/>
      <c r="T536" s="241"/>
      <c r="U536" s="241" t="s">
        <v>649</v>
      </c>
      <c r="V536" s="241"/>
      <c r="W536" s="241"/>
      <c r="X536" s="241"/>
      <c r="Y536" s="241"/>
      <c r="Z536" s="241"/>
      <c r="AA536" s="241"/>
      <c r="AB536" s="241"/>
      <c r="AC536" s="241" t="s">
        <v>325</v>
      </c>
      <c r="AD536" s="241"/>
      <c r="AE536" s="241"/>
      <c r="AF536" s="241"/>
      <c r="AG536" s="241"/>
      <c r="AH536" s="241"/>
      <c r="AI536" s="241"/>
      <c r="AJ536" s="241"/>
      <c r="AK536" s="241"/>
      <c r="AL536" s="241"/>
      <c r="AM536" s="241"/>
      <c r="AN536" s="241"/>
      <c r="AO536" s="241"/>
      <c r="AP536" s="244"/>
      <c r="AQ536" s="241"/>
      <c r="AR536" s="241"/>
      <c r="AS536" s="241"/>
      <c r="AT536" s="244"/>
      <c r="AU536" s="241"/>
      <c r="AV536" s="241"/>
      <c r="AW536" s="241"/>
      <c r="AX536" s="241"/>
      <c r="AY536" s="241"/>
      <c r="AZ536" s="241"/>
      <c r="BA536" s="241"/>
      <c r="BB536" s="241"/>
      <c r="BC536" s="241"/>
      <c r="BD536" s="241"/>
      <c r="BE536" s="241"/>
      <c r="BF536" s="241"/>
      <c r="BG536" s="241"/>
    </row>
    <row r="537" spans="1:59" s="240" customFormat="1" ht="15" customHeight="1">
      <c r="A537" s="241"/>
      <c r="B537" s="241"/>
      <c r="C537" s="241"/>
      <c r="D537" s="241"/>
      <c r="E537" s="241"/>
      <c r="F537" s="241"/>
      <c r="G537" s="241"/>
      <c r="H537" s="241"/>
      <c r="I537" s="241"/>
      <c r="J537" s="241"/>
      <c r="K537" s="241"/>
      <c r="L537" s="241"/>
      <c r="M537" s="241"/>
      <c r="N537" s="241"/>
      <c r="O537" s="241"/>
      <c r="P537" s="241"/>
      <c r="Q537" s="241"/>
      <c r="R537" s="241"/>
      <c r="S537" s="241"/>
      <c r="T537" s="241"/>
      <c r="U537" s="241" t="s">
        <v>650</v>
      </c>
      <c r="V537" s="241"/>
      <c r="W537" s="241"/>
      <c r="X537" s="241"/>
      <c r="Y537" s="241"/>
      <c r="Z537" s="241"/>
      <c r="AA537" s="241"/>
      <c r="AB537" s="241"/>
      <c r="AC537" s="241" t="s">
        <v>386</v>
      </c>
      <c r="AD537" s="241"/>
      <c r="AE537" s="241"/>
      <c r="AF537" s="241"/>
      <c r="AG537" s="241"/>
      <c r="AH537" s="241"/>
      <c r="AI537" s="241"/>
      <c r="AJ537" s="241"/>
      <c r="AK537" s="241"/>
      <c r="AL537" s="241"/>
      <c r="AM537" s="241"/>
      <c r="AN537" s="241"/>
      <c r="AO537" s="241"/>
      <c r="AP537" s="244"/>
      <c r="AQ537" s="241"/>
      <c r="AR537" s="241"/>
      <c r="AS537" s="241"/>
      <c r="AT537" s="244"/>
      <c r="AU537" s="241"/>
      <c r="AV537" s="241"/>
      <c r="AW537" s="241"/>
      <c r="AX537" s="241"/>
      <c r="AY537" s="241"/>
      <c r="AZ537" s="241"/>
      <c r="BA537" s="241"/>
      <c r="BB537" s="241"/>
      <c r="BC537" s="241"/>
      <c r="BD537" s="241"/>
      <c r="BE537" s="241"/>
      <c r="BF537" s="241"/>
      <c r="BG537" s="241"/>
    </row>
    <row r="538" spans="1:59" s="240" customFormat="1" ht="15" customHeight="1">
      <c r="A538" s="241"/>
      <c r="B538" s="241"/>
      <c r="C538" s="241"/>
      <c r="D538" s="241"/>
      <c r="E538" s="241"/>
      <c r="F538" s="241"/>
      <c r="G538" s="241"/>
      <c r="H538" s="241"/>
      <c r="I538" s="241"/>
      <c r="J538" s="241"/>
      <c r="K538" s="241"/>
      <c r="L538" s="241"/>
      <c r="M538" s="241"/>
      <c r="N538" s="241"/>
      <c r="O538" s="241"/>
      <c r="P538" s="241"/>
      <c r="Q538" s="241"/>
      <c r="R538" s="241"/>
      <c r="S538" s="241"/>
      <c r="T538" s="241"/>
      <c r="U538" s="241" t="s">
        <v>651</v>
      </c>
      <c r="V538" s="241"/>
      <c r="W538" s="241"/>
      <c r="X538" s="241"/>
      <c r="Y538" s="241"/>
      <c r="Z538" s="241"/>
      <c r="AA538" s="241"/>
      <c r="AB538" s="241"/>
      <c r="AC538" s="241" t="s">
        <v>350</v>
      </c>
      <c r="AD538" s="241"/>
      <c r="AE538" s="241"/>
      <c r="AF538" s="241"/>
      <c r="AG538" s="241"/>
      <c r="AH538" s="241"/>
      <c r="AI538" s="241"/>
      <c r="AJ538" s="241"/>
      <c r="AK538" s="241"/>
      <c r="AL538" s="241"/>
      <c r="AM538" s="241"/>
      <c r="AN538" s="241"/>
      <c r="AO538" s="241"/>
      <c r="AP538" s="244"/>
      <c r="AQ538" s="241"/>
      <c r="AR538" s="241"/>
      <c r="AS538" s="241"/>
      <c r="AT538" s="244"/>
      <c r="AU538" s="241"/>
      <c r="AV538" s="241"/>
      <c r="AW538" s="241"/>
      <c r="AX538" s="241"/>
      <c r="AY538" s="241"/>
      <c r="AZ538" s="241"/>
      <c r="BA538" s="241"/>
      <c r="BB538" s="241"/>
      <c r="BC538" s="241"/>
      <c r="BD538" s="241"/>
      <c r="BE538" s="241"/>
      <c r="BF538" s="241"/>
      <c r="BG538" s="241"/>
    </row>
    <row r="539" spans="1:59" s="240" customFormat="1" ht="15" customHeight="1">
      <c r="A539" s="241"/>
      <c r="B539" s="241"/>
      <c r="C539" s="241"/>
      <c r="D539" s="241"/>
      <c r="E539" s="241"/>
      <c r="F539" s="241"/>
      <c r="G539" s="241"/>
      <c r="H539" s="241"/>
      <c r="I539" s="241"/>
      <c r="J539" s="241"/>
      <c r="K539" s="241"/>
      <c r="L539" s="241"/>
      <c r="M539" s="241"/>
      <c r="N539" s="241"/>
      <c r="O539" s="241"/>
      <c r="P539" s="241"/>
      <c r="Q539" s="241"/>
      <c r="R539" s="241"/>
      <c r="S539" s="241"/>
      <c r="T539" s="241"/>
      <c r="U539" s="241" t="s">
        <v>652</v>
      </c>
      <c r="V539" s="241"/>
      <c r="W539" s="241"/>
      <c r="X539" s="241"/>
      <c r="Y539" s="241"/>
      <c r="Z539" s="241"/>
      <c r="AA539" s="241"/>
      <c r="AB539" s="241"/>
      <c r="AC539" s="241" t="s">
        <v>311</v>
      </c>
      <c r="AD539" s="241"/>
      <c r="AE539" s="241"/>
      <c r="AF539" s="241"/>
      <c r="AG539" s="241"/>
      <c r="AH539" s="241"/>
      <c r="AI539" s="241"/>
      <c r="AJ539" s="241"/>
      <c r="AK539" s="241"/>
      <c r="AL539" s="241"/>
      <c r="AM539" s="241"/>
      <c r="AN539" s="241"/>
      <c r="AO539" s="241"/>
      <c r="AP539" s="244"/>
      <c r="AQ539" s="241"/>
      <c r="AR539" s="241"/>
      <c r="AS539" s="241"/>
      <c r="AT539" s="244"/>
      <c r="AU539" s="241"/>
      <c r="AV539" s="241"/>
      <c r="AW539" s="241"/>
      <c r="AX539" s="241"/>
      <c r="AY539" s="241"/>
      <c r="AZ539" s="241"/>
      <c r="BA539" s="241"/>
      <c r="BB539" s="241"/>
      <c r="BC539" s="241"/>
      <c r="BD539" s="241"/>
      <c r="BE539" s="241"/>
      <c r="BF539" s="241"/>
      <c r="BG539" s="241"/>
    </row>
    <row r="540" spans="1:59" s="240" customFormat="1" ht="15" customHeight="1">
      <c r="A540" s="241"/>
      <c r="B540" s="241"/>
      <c r="C540" s="241"/>
      <c r="D540" s="241"/>
      <c r="E540" s="241"/>
      <c r="F540" s="241"/>
      <c r="G540" s="241"/>
      <c r="H540" s="241"/>
      <c r="I540" s="241"/>
      <c r="J540" s="241"/>
      <c r="K540" s="241"/>
      <c r="L540" s="241"/>
      <c r="M540" s="241"/>
      <c r="N540" s="241"/>
      <c r="O540" s="241"/>
      <c r="P540" s="241"/>
      <c r="Q540" s="241"/>
      <c r="R540" s="241"/>
      <c r="S540" s="241"/>
      <c r="T540" s="241"/>
      <c r="U540" s="241" t="s">
        <v>653</v>
      </c>
      <c r="V540" s="241"/>
      <c r="W540" s="241"/>
      <c r="X540" s="241"/>
      <c r="Y540" s="241"/>
      <c r="Z540" s="241"/>
      <c r="AA540" s="241"/>
      <c r="AB540" s="241"/>
      <c r="AC540" s="241" t="s">
        <v>311</v>
      </c>
      <c r="AD540" s="241"/>
      <c r="AE540" s="241"/>
      <c r="AF540" s="241"/>
      <c r="AG540" s="241"/>
      <c r="AH540" s="241"/>
      <c r="AI540" s="241"/>
      <c r="AJ540" s="241"/>
      <c r="AK540" s="241"/>
      <c r="AL540" s="241"/>
      <c r="AM540" s="241"/>
      <c r="AN540" s="241"/>
      <c r="AO540" s="241"/>
      <c r="AP540" s="244"/>
      <c r="AQ540" s="241"/>
      <c r="AR540" s="241"/>
      <c r="AS540" s="241"/>
      <c r="AT540" s="244"/>
      <c r="AU540" s="241"/>
      <c r="AV540" s="241"/>
      <c r="AW540" s="241"/>
      <c r="AX540" s="241"/>
      <c r="AY540" s="241"/>
      <c r="AZ540" s="241"/>
      <c r="BA540" s="241"/>
      <c r="BB540" s="241"/>
      <c r="BC540" s="241"/>
      <c r="BD540" s="241"/>
      <c r="BE540" s="241"/>
      <c r="BF540" s="241"/>
      <c r="BG540" s="241"/>
    </row>
    <row r="541" spans="1:59" s="240" customFormat="1" ht="15" customHeight="1">
      <c r="A541" s="241"/>
      <c r="B541" s="241"/>
      <c r="C541" s="241"/>
      <c r="D541" s="241"/>
      <c r="E541" s="241"/>
      <c r="F541" s="241"/>
      <c r="G541" s="241"/>
      <c r="H541" s="241"/>
      <c r="I541" s="241"/>
      <c r="J541" s="241"/>
      <c r="K541" s="241"/>
      <c r="L541" s="241"/>
      <c r="M541" s="241"/>
      <c r="N541" s="241"/>
      <c r="O541" s="241"/>
      <c r="P541" s="241"/>
      <c r="Q541" s="241"/>
      <c r="R541" s="241"/>
      <c r="S541" s="241"/>
      <c r="T541" s="241"/>
      <c r="U541" s="241" t="s">
        <v>654</v>
      </c>
      <c r="V541" s="241"/>
      <c r="W541" s="241"/>
      <c r="X541" s="241"/>
      <c r="Y541" s="241"/>
      <c r="Z541" s="241"/>
      <c r="AA541" s="241"/>
      <c r="AB541" s="241"/>
      <c r="AC541" s="241" t="s">
        <v>325</v>
      </c>
      <c r="AD541" s="241"/>
      <c r="AE541" s="241"/>
      <c r="AF541" s="241"/>
      <c r="AG541" s="241"/>
      <c r="AH541" s="241"/>
      <c r="AI541" s="241"/>
      <c r="AJ541" s="241"/>
      <c r="AK541" s="241"/>
      <c r="AL541" s="241"/>
      <c r="AM541" s="241"/>
      <c r="AN541" s="241"/>
      <c r="AO541" s="241"/>
      <c r="AP541" s="244"/>
      <c r="AQ541" s="241"/>
      <c r="AR541" s="241"/>
      <c r="AS541" s="241"/>
      <c r="AT541" s="244"/>
      <c r="AU541" s="241"/>
      <c r="AV541" s="241"/>
      <c r="AW541" s="241"/>
      <c r="AX541" s="241"/>
      <c r="AY541" s="241"/>
      <c r="AZ541" s="241"/>
      <c r="BA541" s="241"/>
      <c r="BB541" s="241"/>
      <c r="BC541" s="241"/>
      <c r="BD541" s="241"/>
      <c r="BE541" s="241"/>
      <c r="BF541" s="241"/>
      <c r="BG541" s="241"/>
    </row>
    <row r="542" spans="1:59" s="240" customFormat="1" ht="15" customHeight="1">
      <c r="A542" s="241"/>
      <c r="B542" s="241"/>
      <c r="C542" s="241"/>
      <c r="D542" s="241"/>
      <c r="E542" s="241"/>
      <c r="F542" s="241"/>
      <c r="G542" s="241"/>
      <c r="H542" s="241"/>
      <c r="I542" s="241"/>
      <c r="J542" s="241"/>
      <c r="K542" s="241"/>
      <c r="L542" s="241"/>
      <c r="M542" s="241"/>
      <c r="N542" s="241"/>
      <c r="O542" s="241"/>
      <c r="P542" s="241"/>
      <c r="Q542" s="241"/>
      <c r="R542" s="241"/>
      <c r="S542" s="241"/>
      <c r="T542" s="241"/>
      <c r="U542" s="241" t="s">
        <v>655</v>
      </c>
      <c r="V542" s="241"/>
      <c r="W542" s="241"/>
      <c r="X542" s="241"/>
      <c r="Y542" s="241"/>
      <c r="Z542" s="241"/>
      <c r="AA542" s="241"/>
      <c r="AB542" s="241"/>
      <c r="AC542" s="241" t="s">
        <v>325</v>
      </c>
      <c r="AD542" s="241"/>
      <c r="AE542" s="241"/>
      <c r="AF542" s="241"/>
      <c r="AG542" s="241"/>
      <c r="AH542" s="241"/>
      <c r="AI542" s="241"/>
      <c r="AJ542" s="241"/>
      <c r="AK542" s="241"/>
      <c r="AL542" s="241"/>
      <c r="AM542" s="241"/>
      <c r="AN542" s="241"/>
      <c r="AO542" s="241"/>
      <c r="AP542" s="244"/>
      <c r="AQ542" s="241"/>
      <c r="AR542" s="241"/>
      <c r="AS542" s="241"/>
      <c r="AT542" s="244"/>
      <c r="AU542" s="241"/>
      <c r="AV542" s="241"/>
      <c r="AW542" s="241"/>
      <c r="AX542" s="241"/>
      <c r="AY542" s="241"/>
      <c r="AZ542" s="241"/>
      <c r="BA542" s="241"/>
      <c r="BB542" s="241"/>
      <c r="BC542" s="241"/>
      <c r="BD542" s="241"/>
      <c r="BE542" s="241"/>
      <c r="BF542" s="241"/>
      <c r="BG542" s="241"/>
    </row>
    <row r="543" spans="1:59" s="240" customFormat="1" ht="15" customHeight="1">
      <c r="A543" s="241"/>
      <c r="B543" s="241"/>
      <c r="C543" s="241"/>
      <c r="D543" s="241"/>
      <c r="E543" s="241"/>
      <c r="F543" s="241"/>
      <c r="G543" s="241"/>
      <c r="H543" s="241"/>
      <c r="I543" s="241"/>
      <c r="J543" s="241"/>
      <c r="K543" s="241"/>
      <c r="L543" s="241"/>
      <c r="M543" s="241"/>
      <c r="N543" s="241"/>
      <c r="O543" s="241"/>
      <c r="P543" s="241"/>
      <c r="Q543" s="241"/>
      <c r="R543" s="241"/>
      <c r="S543" s="241"/>
      <c r="T543" s="241"/>
      <c r="U543" s="241" t="s">
        <v>656</v>
      </c>
      <c r="V543" s="241"/>
      <c r="W543" s="241"/>
      <c r="X543" s="241"/>
      <c r="Y543" s="241"/>
      <c r="Z543" s="241"/>
      <c r="AA543" s="241"/>
      <c r="AB543" s="241"/>
      <c r="AC543" s="241" t="s">
        <v>316</v>
      </c>
      <c r="AD543" s="241"/>
      <c r="AE543" s="241"/>
      <c r="AF543" s="241"/>
      <c r="AG543" s="241"/>
      <c r="AH543" s="241"/>
      <c r="AI543" s="241"/>
      <c r="AJ543" s="241"/>
      <c r="AK543" s="241"/>
      <c r="AL543" s="241"/>
      <c r="AM543" s="241"/>
      <c r="AN543" s="241"/>
      <c r="AO543" s="241"/>
      <c r="AP543" s="244"/>
      <c r="AQ543" s="241"/>
      <c r="AR543" s="241"/>
      <c r="AS543" s="241"/>
      <c r="AT543" s="244"/>
      <c r="AU543" s="241"/>
      <c r="AV543" s="241"/>
      <c r="AW543" s="241"/>
      <c r="AX543" s="241"/>
      <c r="AY543" s="241"/>
      <c r="AZ543" s="241"/>
      <c r="BA543" s="241"/>
      <c r="BB543" s="241"/>
      <c r="BC543" s="241"/>
      <c r="BD543" s="241"/>
      <c r="BE543" s="241"/>
      <c r="BF543" s="241"/>
      <c r="BG543" s="241"/>
    </row>
    <row r="544" spans="1:59" s="240" customFormat="1" ht="15" customHeight="1">
      <c r="A544" s="241"/>
      <c r="B544" s="241"/>
      <c r="C544" s="241"/>
      <c r="D544" s="241"/>
      <c r="E544" s="241"/>
      <c r="F544" s="241"/>
      <c r="G544" s="241"/>
      <c r="H544" s="241"/>
      <c r="I544" s="241"/>
      <c r="J544" s="241"/>
      <c r="K544" s="241"/>
      <c r="L544" s="241"/>
      <c r="M544" s="241"/>
      <c r="N544" s="241"/>
      <c r="O544" s="241"/>
      <c r="P544" s="241"/>
      <c r="Q544" s="241"/>
      <c r="R544" s="241"/>
      <c r="S544" s="241"/>
      <c r="T544" s="241"/>
      <c r="U544" s="241" t="s">
        <v>657</v>
      </c>
      <c r="V544" s="241"/>
      <c r="W544" s="241"/>
      <c r="X544" s="241"/>
      <c r="Y544" s="241"/>
      <c r="Z544" s="241"/>
      <c r="AA544" s="241"/>
      <c r="AB544" s="241"/>
      <c r="AC544" s="241" t="s">
        <v>325</v>
      </c>
      <c r="AD544" s="241"/>
      <c r="AE544" s="241"/>
      <c r="AF544" s="241"/>
      <c r="AG544" s="241"/>
      <c r="AH544" s="241"/>
      <c r="AI544" s="241"/>
      <c r="AJ544" s="241"/>
      <c r="AK544" s="241"/>
      <c r="AL544" s="241"/>
      <c r="AM544" s="241"/>
      <c r="AN544" s="241"/>
      <c r="AO544" s="241"/>
      <c r="AP544" s="244"/>
      <c r="AQ544" s="241"/>
      <c r="AR544" s="241"/>
      <c r="AS544" s="241"/>
      <c r="AT544" s="244"/>
      <c r="AU544" s="241"/>
      <c r="AV544" s="241"/>
      <c r="AW544" s="241"/>
      <c r="AX544" s="241"/>
      <c r="AY544" s="241"/>
      <c r="AZ544" s="241"/>
      <c r="BA544" s="241"/>
      <c r="BB544" s="241"/>
      <c r="BC544" s="241"/>
      <c r="BD544" s="241"/>
      <c r="BE544" s="241"/>
      <c r="BF544" s="241"/>
      <c r="BG544" s="241"/>
    </row>
    <row r="545" spans="1:59" s="240" customFormat="1" ht="15" customHeight="1">
      <c r="A545" s="241"/>
      <c r="B545" s="241"/>
      <c r="C545" s="241"/>
      <c r="D545" s="241"/>
      <c r="E545" s="241"/>
      <c r="F545" s="241"/>
      <c r="G545" s="241"/>
      <c r="H545" s="241"/>
      <c r="I545" s="241"/>
      <c r="J545" s="241"/>
      <c r="K545" s="241"/>
      <c r="L545" s="241"/>
      <c r="M545" s="241"/>
      <c r="N545" s="241"/>
      <c r="O545" s="241"/>
      <c r="P545" s="241"/>
      <c r="Q545" s="241"/>
      <c r="R545" s="241"/>
      <c r="S545" s="241"/>
      <c r="T545" s="241"/>
      <c r="U545" s="241" t="s">
        <v>658</v>
      </c>
      <c r="V545" s="241"/>
      <c r="W545" s="241"/>
      <c r="X545" s="241"/>
      <c r="Y545" s="241"/>
      <c r="Z545" s="241"/>
      <c r="AA545" s="241"/>
      <c r="AB545" s="241"/>
      <c r="AC545" s="241" t="s">
        <v>386</v>
      </c>
      <c r="AD545" s="241"/>
      <c r="AE545" s="241"/>
      <c r="AF545" s="241"/>
      <c r="AG545" s="241"/>
      <c r="AH545" s="241"/>
      <c r="AI545" s="241"/>
      <c r="AJ545" s="241"/>
      <c r="AK545" s="241"/>
      <c r="AL545" s="241"/>
      <c r="AM545" s="241"/>
      <c r="AN545" s="241"/>
      <c r="AO545" s="241"/>
      <c r="AP545" s="244"/>
      <c r="AQ545" s="241"/>
      <c r="AR545" s="241"/>
      <c r="AS545" s="241"/>
      <c r="AT545" s="244"/>
      <c r="AU545" s="241"/>
      <c r="AV545" s="241"/>
      <c r="AW545" s="241"/>
      <c r="AX545" s="241"/>
      <c r="AY545" s="241"/>
      <c r="AZ545" s="241"/>
      <c r="BA545" s="241"/>
      <c r="BB545" s="241"/>
      <c r="BC545" s="241"/>
      <c r="BD545" s="241"/>
      <c r="BE545" s="241"/>
      <c r="BF545" s="241"/>
      <c r="BG545" s="241"/>
    </row>
    <row r="546" spans="1:59" s="240" customFormat="1" ht="15" customHeight="1">
      <c r="A546" s="241"/>
      <c r="B546" s="241"/>
      <c r="C546" s="241"/>
      <c r="D546" s="241"/>
      <c r="E546" s="241"/>
      <c r="F546" s="241"/>
      <c r="G546" s="241"/>
      <c r="H546" s="241"/>
      <c r="I546" s="241"/>
      <c r="J546" s="241"/>
      <c r="K546" s="241"/>
      <c r="L546" s="241"/>
      <c r="M546" s="241"/>
      <c r="N546" s="241"/>
      <c r="O546" s="241"/>
      <c r="P546" s="241"/>
      <c r="Q546" s="241"/>
      <c r="R546" s="241"/>
      <c r="S546" s="241"/>
      <c r="T546" s="241"/>
      <c r="U546" s="241" t="s">
        <v>659</v>
      </c>
      <c r="V546" s="241"/>
      <c r="W546" s="241"/>
      <c r="X546" s="241"/>
      <c r="Y546" s="241"/>
      <c r="Z546" s="241"/>
      <c r="AA546" s="241"/>
      <c r="AB546" s="241"/>
      <c r="AC546" s="241" t="s">
        <v>309</v>
      </c>
      <c r="AD546" s="241"/>
      <c r="AE546" s="241"/>
      <c r="AF546" s="241"/>
      <c r="AG546" s="241"/>
      <c r="AH546" s="241"/>
      <c r="AI546" s="241"/>
      <c r="AJ546" s="241"/>
      <c r="AK546" s="241"/>
      <c r="AL546" s="241"/>
      <c r="AM546" s="241"/>
      <c r="AN546" s="241"/>
      <c r="AO546" s="241"/>
      <c r="AP546" s="244"/>
      <c r="AQ546" s="241"/>
      <c r="AR546" s="241"/>
      <c r="AS546" s="241"/>
      <c r="AT546" s="244"/>
      <c r="AU546" s="241"/>
      <c r="AV546" s="241"/>
      <c r="AW546" s="241"/>
      <c r="AX546" s="241"/>
      <c r="AY546" s="241"/>
      <c r="AZ546" s="241"/>
      <c r="BA546" s="241"/>
      <c r="BB546" s="241"/>
      <c r="BC546" s="241"/>
      <c r="BD546" s="241"/>
      <c r="BE546" s="241"/>
      <c r="BF546" s="241"/>
      <c r="BG546" s="241"/>
    </row>
    <row r="547" spans="1:59" s="240" customFormat="1" ht="15" customHeight="1">
      <c r="A547" s="241"/>
      <c r="B547" s="241"/>
      <c r="C547" s="241"/>
      <c r="D547" s="241"/>
      <c r="E547" s="241"/>
      <c r="F547" s="241"/>
      <c r="G547" s="241"/>
      <c r="H547" s="241"/>
      <c r="I547" s="241"/>
      <c r="J547" s="241"/>
      <c r="K547" s="241"/>
      <c r="L547" s="241"/>
      <c r="M547" s="241"/>
      <c r="N547" s="241"/>
      <c r="O547" s="241"/>
      <c r="P547" s="241"/>
      <c r="Q547" s="241"/>
      <c r="R547" s="241"/>
      <c r="S547" s="241"/>
      <c r="T547" s="241"/>
      <c r="U547" s="241" t="s">
        <v>660</v>
      </c>
      <c r="V547" s="241"/>
      <c r="W547" s="241"/>
      <c r="X547" s="241"/>
      <c r="Y547" s="241"/>
      <c r="Z547" s="241"/>
      <c r="AA547" s="241"/>
      <c r="AB547" s="241"/>
      <c r="AC547" s="241" t="s">
        <v>325</v>
      </c>
      <c r="AD547" s="241"/>
      <c r="AE547" s="241"/>
      <c r="AF547" s="241"/>
      <c r="AG547" s="241"/>
      <c r="AH547" s="241"/>
      <c r="AI547" s="241"/>
      <c r="AJ547" s="241"/>
      <c r="AK547" s="241"/>
      <c r="AL547" s="241"/>
      <c r="AM547" s="241"/>
      <c r="AN547" s="241"/>
      <c r="AO547" s="241"/>
      <c r="AP547" s="244"/>
      <c r="AQ547" s="241"/>
      <c r="AR547" s="241"/>
      <c r="AS547" s="241"/>
      <c r="AT547" s="244"/>
      <c r="AU547" s="241"/>
      <c r="AV547" s="241"/>
      <c r="AW547" s="241"/>
      <c r="AX547" s="241"/>
      <c r="AY547" s="241"/>
      <c r="AZ547" s="241"/>
      <c r="BA547" s="241"/>
      <c r="BB547" s="241"/>
      <c r="BC547" s="241"/>
      <c r="BD547" s="241"/>
      <c r="BE547" s="241"/>
      <c r="BF547" s="241"/>
      <c r="BG547" s="241"/>
    </row>
    <row r="548" spans="1:59" s="240" customFormat="1" ht="15" customHeight="1">
      <c r="A548" s="241"/>
      <c r="B548" s="241"/>
      <c r="C548" s="241"/>
      <c r="D548" s="241"/>
      <c r="E548" s="241"/>
      <c r="F548" s="241"/>
      <c r="G548" s="241"/>
      <c r="H548" s="241"/>
      <c r="I548" s="241"/>
      <c r="J548" s="241"/>
      <c r="K548" s="241"/>
      <c r="L548" s="241"/>
      <c r="M548" s="241"/>
      <c r="N548" s="241"/>
      <c r="O548" s="241"/>
      <c r="P548" s="241"/>
      <c r="Q548" s="241"/>
      <c r="R548" s="241"/>
      <c r="S548" s="241"/>
      <c r="T548" s="241"/>
      <c r="U548" s="241" t="s">
        <v>661</v>
      </c>
      <c r="V548" s="241"/>
      <c r="W548" s="241"/>
      <c r="X548" s="241"/>
      <c r="Y548" s="241"/>
      <c r="Z548" s="241"/>
      <c r="AA548" s="241"/>
      <c r="AB548" s="241"/>
      <c r="AC548" s="241" t="s">
        <v>316</v>
      </c>
      <c r="AD548" s="241"/>
      <c r="AE548" s="241"/>
      <c r="AF548" s="241"/>
      <c r="AG548" s="241"/>
      <c r="AH548" s="241"/>
      <c r="AI548" s="241"/>
      <c r="AJ548" s="241"/>
      <c r="AK548" s="241"/>
      <c r="AL548" s="241"/>
      <c r="AM548" s="241"/>
      <c r="AN548" s="241"/>
      <c r="AO548" s="241"/>
      <c r="AP548" s="244"/>
      <c r="AQ548" s="241"/>
      <c r="AR548" s="241"/>
      <c r="AS548" s="241"/>
      <c r="AT548" s="244"/>
      <c r="AU548" s="241"/>
      <c r="AV548" s="241"/>
      <c r="AW548" s="241"/>
      <c r="AX548" s="241"/>
      <c r="AY548" s="241"/>
      <c r="AZ548" s="241"/>
      <c r="BA548" s="241"/>
      <c r="BB548" s="241"/>
      <c r="BC548" s="241"/>
      <c r="BD548" s="241"/>
      <c r="BE548" s="241"/>
      <c r="BF548" s="241"/>
      <c r="BG548" s="241"/>
    </row>
    <row r="549" spans="1:59" s="240" customFormat="1" ht="15" customHeight="1">
      <c r="A549" s="241"/>
      <c r="B549" s="241"/>
      <c r="C549" s="241"/>
      <c r="D549" s="241"/>
      <c r="E549" s="241"/>
      <c r="F549" s="241"/>
      <c r="G549" s="241"/>
      <c r="H549" s="241"/>
      <c r="I549" s="241"/>
      <c r="J549" s="241"/>
      <c r="K549" s="241"/>
      <c r="L549" s="241"/>
      <c r="M549" s="241"/>
      <c r="N549" s="241"/>
      <c r="O549" s="241"/>
      <c r="P549" s="241"/>
      <c r="Q549" s="241"/>
      <c r="R549" s="241"/>
      <c r="S549" s="241"/>
      <c r="T549" s="241"/>
      <c r="U549" s="241" t="s">
        <v>662</v>
      </c>
      <c r="V549" s="241"/>
      <c r="W549" s="241"/>
      <c r="X549" s="241"/>
      <c r="Y549" s="241"/>
      <c r="Z549" s="241"/>
      <c r="AA549" s="241"/>
      <c r="AB549" s="241"/>
      <c r="AC549" s="241" t="s">
        <v>350</v>
      </c>
      <c r="AD549" s="241"/>
      <c r="AE549" s="241"/>
      <c r="AF549" s="241"/>
      <c r="AG549" s="241"/>
      <c r="AH549" s="241"/>
      <c r="AI549" s="241"/>
      <c r="AJ549" s="241"/>
      <c r="AK549" s="241"/>
      <c r="AL549" s="241"/>
      <c r="AM549" s="241"/>
      <c r="AN549" s="241"/>
      <c r="AO549" s="241"/>
      <c r="AP549" s="244"/>
      <c r="AQ549" s="241"/>
      <c r="AR549" s="241"/>
      <c r="AS549" s="241"/>
      <c r="AT549" s="244"/>
      <c r="AU549" s="241"/>
      <c r="AV549" s="241"/>
      <c r="AW549" s="241"/>
      <c r="AX549" s="241"/>
      <c r="AY549" s="241"/>
      <c r="AZ549" s="241"/>
      <c r="BA549" s="241"/>
      <c r="BB549" s="241"/>
      <c r="BC549" s="241"/>
      <c r="BD549" s="241"/>
      <c r="BE549" s="241"/>
      <c r="BF549" s="241"/>
      <c r="BG549" s="241"/>
    </row>
    <row r="550" spans="1:59" s="240" customFormat="1" ht="15" customHeight="1">
      <c r="A550" s="241"/>
      <c r="B550" s="241"/>
      <c r="C550" s="241"/>
      <c r="D550" s="241"/>
      <c r="E550" s="241"/>
      <c r="F550" s="241"/>
      <c r="G550" s="241"/>
      <c r="H550" s="241"/>
      <c r="I550" s="241"/>
      <c r="J550" s="241"/>
      <c r="K550" s="241"/>
      <c r="L550" s="241"/>
      <c r="M550" s="241"/>
      <c r="N550" s="241"/>
      <c r="O550" s="241"/>
      <c r="P550" s="241"/>
      <c r="Q550" s="241"/>
      <c r="R550" s="241"/>
      <c r="S550" s="241"/>
      <c r="T550" s="241"/>
      <c r="U550" s="241" t="s">
        <v>663</v>
      </c>
      <c r="V550" s="241"/>
      <c r="W550" s="241"/>
      <c r="X550" s="241"/>
      <c r="Y550" s="241"/>
      <c r="Z550" s="241"/>
      <c r="AA550" s="241"/>
      <c r="AB550" s="241"/>
      <c r="AC550" s="241" t="s">
        <v>350</v>
      </c>
      <c r="AD550" s="241"/>
      <c r="AE550" s="241"/>
      <c r="AF550" s="241"/>
      <c r="AG550" s="241"/>
      <c r="AH550" s="241"/>
      <c r="AI550" s="241"/>
      <c r="AJ550" s="241"/>
      <c r="AK550" s="241"/>
      <c r="AL550" s="241"/>
      <c r="AM550" s="241"/>
      <c r="AN550" s="241"/>
      <c r="AO550" s="241"/>
      <c r="AP550" s="244"/>
      <c r="AQ550" s="241"/>
      <c r="AR550" s="241"/>
      <c r="AS550" s="241"/>
      <c r="AT550" s="244"/>
      <c r="AU550" s="241"/>
      <c r="AV550" s="241"/>
      <c r="AW550" s="241"/>
      <c r="AX550" s="241"/>
      <c r="AY550" s="241"/>
      <c r="AZ550" s="241"/>
      <c r="BA550" s="241"/>
      <c r="BB550" s="241"/>
      <c r="BC550" s="241"/>
      <c r="BD550" s="241"/>
      <c r="BE550" s="241"/>
      <c r="BF550" s="241"/>
      <c r="BG550" s="241"/>
    </row>
    <row r="551" spans="1:59" s="240" customFormat="1" ht="15" customHeight="1">
      <c r="A551" s="241"/>
      <c r="B551" s="241"/>
      <c r="C551" s="241"/>
      <c r="D551" s="241"/>
      <c r="E551" s="241"/>
      <c r="F551" s="241"/>
      <c r="G551" s="241"/>
      <c r="H551" s="241"/>
      <c r="I551" s="241"/>
      <c r="J551" s="241"/>
      <c r="K551" s="241"/>
      <c r="L551" s="241"/>
      <c r="M551" s="241"/>
      <c r="N551" s="241"/>
      <c r="O551" s="241"/>
      <c r="P551" s="241"/>
      <c r="Q551" s="241"/>
      <c r="R551" s="241"/>
      <c r="S551" s="241"/>
      <c r="T551" s="241"/>
      <c r="U551" s="241" t="s">
        <v>664</v>
      </c>
      <c r="V551" s="241"/>
      <c r="W551" s="241"/>
      <c r="X551" s="241"/>
      <c r="Y551" s="241"/>
      <c r="Z551" s="241"/>
      <c r="AA551" s="241"/>
      <c r="AB551" s="241"/>
      <c r="AC551" s="241" t="s">
        <v>316</v>
      </c>
      <c r="AD551" s="241"/>
      <c r="AE551" s="241"/>
      <c r="AF551" s="241"/>
      <c r="AG551" s="241"/>
      <c r="AH551" s="241"/>
      <c r="AI551" s="241"/>
      <c r="AJ551" s="241"/>
      <c r="AK551" s="241"/>
      <c r="AL551" s="241"/>
      <c r="AM551" s="241"/>
      <c r="AN551" s="241"/>
      <c r="AO551" s="241"/>
      <c r="AP551" s="244"/>
      <c r="AQ551" s="241"/>
      <c r="AR551" s="241"/>
      <c r="AS551" s="241"/>
      <c r="AT551" s="244"/>
      <c r="AU551" s="241"/>
      <c r="AV551" s="241"/>
      <c r="AW551" s="241"/>
      <c r="AX551" s="241"/>
      <c r="AY551" s="241"/>
      <c r="AZ551" s="241"/>
      <c r="BA551" s="241"/>
      <c r="BB551" s="241"/>
      <c r="BC551" s="241"/>
      <c r="BD551" s="241"/>
      <c r="BE551" s="241"/>
      <c r="BF551" s="241"/>
      <c r="BG551" s="241"/>
    </row>
    <row r="552" spans="1:59" s="240" customFormat="1" ht="15" customHeight="1">
      <c r="A552" s="241"/>
      <c r="B552" s="241"/>
      <c r="C552" s="241"/>
      <c r="D552" s="241"/>
      <c r="E552" s="241"/>
      <c r="F552" s="241"/>
      <c r="G552" s="241"/>
      <c r="H552" s="241"/>
      <c r="I552" s="241"/>
      <c r="J552" s="241"/>
      <c r="K552" s="241"/>
      <c r="L552" s="241"/>
      <c r="M552" s="241"/>
      <c r="N552" s="241"/>
      <c r="O552" s="241"/>
      <c r="P552" s="241"/>
      <c r="Q552" s="241"/>
      <c r="R552" s="241"/>
      <c r="S552" s="241"/>
      <c r="T552" s="241"/>
      <c r="U552" s="241" t="s">
        <v>665</v>
      </c>
      <c r="V552" s="241"/>
      <c r="W552" s="241"/>
      <c r="X552" s="241"/>
      <c r="Y552" s="241"/>
      <c r="Z552" s="241"/>
      <c r="AA552" s="241"/>
      <c r="AB552" s="241"/>
      <c r="AC552" s="241" t="s">
        <v>316</v>
      </c>
      <c r="AD552" s="241"/>
      <c r="AE552" s="241"/>
      <c r="AF552" s="241"/>
      <c r="AG552" s="241"/>
      <c r="AH552" s="241"/>
      <c r="AI552" s="241"/>
      <c r="AJ552" s="241"/>
      <c r="AK552" s="241"/>
      <c r="AL552" s="241"/>
      <c r="AM552" s="241"/>
      <c r="AN552" s="241"/>
      <c r="AO552" s="241"/>
      <c r="AP552" s="244"/>
      <c r="AQ552" s="241"/>
      <c r="AR552" s="241"/>
      <c r="AS552" s="241"/>
      <c r="AT552" s="244"/>
      <c r="AU552" s="241"/>
      <c r="AV552" s="241"/>
      <c r="AW552" s="241"/>
      <c r="AX552" s="241"/>
      <c r="AY552" s="241"/>
      <c r="AZ552" s="241"/>
      <c r="BA552" s="241"/>
      <c r="BB552" s="241"/>
      <c r="BC552" s="241"/>
      <c r="BD552" s="241"/>
      <c r="BE552" s="241"/>
      <c r="BF552" s="241"/>
      <c r="BG552" s="241"/>
    </row>
    <row r="553" spans="1:59" s="240" customFormat="1" ht="15" customHeight="1">
      <c r="A553" s="241"/>
      <c r="B553" s="241"/>
      <c r="C553" s="241"/>
      <c r="D553" s="241"/>
      <c r="E553" s="241"/>
      <c r="F553" s="241"/>
      <c r="G553" s="241"/>
      <c r="H553" s="241"/>
      <c r="I553" s="241"/>
      <c r="J553" s="241"/>
      <c r="K553" s="241"/>
      <c r="L553" s="241"/>
      <c r="M553" s="241"/>
      <c r="N553" s="241"/>
      <c r="O553" s="241"/>
      <c r="P553" s="241"/>
      <c r="Q553" s="241"/>
      <c r="R553" s="241"/>
      <c r="S553" s="241"/>
      <c r="T553" s="241"/>
      <c r="U553" s="241" t="s">
        <v>666</v>
      </c>
      <c r="V553" s="241"/>
      <c r="W553" s="241"/>
      <c r="X553" s="241"/>
      <c r="Y553" s="241"/>
      <c r="Z553" s="241"/>
      <c r="AA553" s="241"/>
      <c r="AB553" s="241"/>
      <c r="AC553" s="241" t="s">
        <v>316</v>
      </c>
      <c r="AD553" s="241"/>
      <c r="AE553" s="241"/>
      <c r="AF553" s="241"/>
      <c r="AG553" s="241"/>
      <c r="AH553" s="241"/>
      <c r="AI553" s="241"/>
      <c r="AJ553" s="241"/>
      <c r="AK553" s="241"/>
      <c r="AL553" s="241"/>
      <c r="AM553" s="241"/>
      <c r="AN553" s="241"/>
      <c r="AO553" s="241"/>
      <c r="AP553" s="244"/>
      <c r="AQ553" s="241"/>
      <c r="AR553" s="241"/>
      <c r="AS553" s="241"/>
      <c r="AT553" s="244"/>
      <c r="AU553" s="241"/>
      <c r="AV553" s="241"/>
      <c r="AW553" s="241"/>
      <c r="AX553" s="241"/>
      <c r="AY553" s="241"/>
      <c r="AZ553" s="241"/>
      <c r="BA553" s="241"/>
      <c r="BB553" s="241"/>
      <c r="BC553" s="241"/>
      <c r="BD553" s="241"/>
      <c r="BE553" s="241"/>
      <c r="BF553" s="241"/>
      <c r="BG553" s="241"/>
    </row>
    <row r="554" spans="1:59" s="240" customFormat="1" ht="15" customHeight="1">
      <c r="A554" s="241"/>
      <c r="B554" s="241"/>
      <c r="C554" s="241"/>
      <c r="D554" s="241"/>
      <c r="E554" s="241"/>
      <c r="F554" s="241"/>
      <c r="G554" s="241"/>
      <c r="H554" s="241"/>
      <c r="I554" s="241"/>
      <c r="J554" s="241"/>
      <c r="K554" s="241"/>
      <c r="L554" s="241"/>
      <c r="M554" s="241"/>
      <c r="N554" s="241"/>
      <c r="O554" s="241"/>
      <c r="P554" s="241"/>
      <c r="Q554" s="241"/>
      <c r="R554" s="241"/>
      <c r="S554" s="241"/>
      <c r="T554" s="241"/>
      <c r="U554" s="241" t="s">
        <v>667</v>
      </c>
      <c r="V554" s="241"/>
      <c r="W554" s="241"/>
      <c r="X554" s="241"/>
      <c r="Y554" s="241"/>
      <c r="Z554" s="241"/>
      <c r="AA554" s="241"/>
      <c r="AB554" s="241"/>
      <c r="AC554" s="241" t="s">
        <v>309</v>
      </c>
      <c r="AD554" s="241"/>
      <c r="AE554" s="241"/>
      <c r="AF554" s="241"/>
      <c r="AG554" s="241"/>
      <c r="AH554" s="241"/>
      <c r="AI554" s="241"/>
      <c r="AJ554" s="241"/>
      <c r="AK554" s="241"/>
      <c r="AL554" s="241"/>
      <c r="AM554" s="241"/>
      <c r="AN554" s="241"/>
      <c r="AO554" s="241"/>
      <c r="AP554" s="244"/>
      <c r="AQ554" s="241"/>
      <c r="AR554" s="241"/>
      <c r="AS554" s="241"/>
      <c r="AT554" s="244"/>
      <c r="AU554" s="241"/>
      <c r="AV554" s="241"/>
      <c r="AW554" s="241"/>
      <c r="AX554" s="241"/>
      <c r="AY554" s="241"/>
      <c r="AZ554" s="241"/>
      <c r="BA554" s="241"/>
      <c r="BB554" s="241"/>
      <c r="BC554" s="241"/>
      <c r="BD554" s="241"/>
      <c r="BE554" s="241"/>
      <c r="BF554" s="241"/>
      <c r="BG554" s="241"/>
    </row>
    <row r="555" spans="1:59" s="240" customFormat="1" ht="15" customHeight="1">
      <c r="A555" s="241"/>
      <c r="B555" s="241"/>
      <c r="C555" s="241"/>
      <c r="D555" s="241"/>
      <c r="E555" s="241"/>
      <c r="F555" s="241"/>
      <c r="G555" s="241"/>
      <c r="H555" s="241"/>
      <c r="I555" s="241"/>
      <c r="J555" s="241"/>
      <c r="K555" s="241"/>
      <c r="L555" s="241"/>
      <c r="M555" s="241"/>
      <c r="N555" s="241"/>
      <c r="O555" s="241"/>
      <c r="P555" s="241"/>
      <c r="Q555" s="241"/>
      <c r="R555" s="241"/>
      <c r="S555" s="241"/>
      <c r="T555" s="241"/>
      <c r="U555" s="241" t="s">
        <v>668</v>
      </c>
      <c r="V555" s="241"/>
      <c r="W555" s="241"/>
      <c r="X555" s="241"/>
      <c r="Y555" s="241"/>
      <c r="Z555" s="241"/>
      <c r="AA555" s="241"/>
      <c r="AB555" s="241"/>
      <c r="AC555" s="241" t="s">
        <v>325</v>
      </c>
      <c r="AD555" s="241"/>
      <c r="AE555" s="241"/>
      <c r="AF555" s="241"/>
      <c r="AG555" s="241"/>
      <c r="AH555" s="241"/>
      <c r="AI555" s="241"/>
      <c r="AJ555" s="241"/>
      <c r="AK555" s="241"/>
      <c r="AL555" s="241"/>
      <c r="AM555" s="241"/>
      <c r="AN555" s="241"/>
      <c r="AO555" s="241"/>
      <c r="AP555" s="244"/>
      <c r="AQ555" s="241"/>
      <c r="AR555" s="241"/>
      <c r="AS555" s="241"/>
      <c r="AT555" s="244"/>
      <c r="AU555" s="241"/>
      <c r="AV555" s="241"/>
      <c r="AW555" s="241"/>
      <c r="AX555" s="241"/>
      <c r="AY555" s="241"/>
      <c r="AZ555" s="241"/>
      <c r="BA555" s="241"/>
      <c r="BB555" s="241"/>
      <c r="BC555" s="241"/>
      <c r="BD555" s="241"/>
      <c r="BE555" s="241"/>
      <c r="BF555" s="241"/>
      <c r="BG555" s="241"/>
    </row>
    <row r="556" spans="1:59" s="240" customFormat="1" ht="15" customHeight="1">
      <c r="A556" s="241"/>
      <c r="B556" s="241"/>
      <c r="C556" s="241"/>
      <c r="D556" s="241"/>
      <c r="E556" s="241"/>
      <c r="F556" s="241"/>
      <c r="G556" s="241"/>
      <c r="H556" s="241"/>
      <c r="I556" s="241"/>
      <c r="J556" s="241"/>
      <c r="K556" s="241"/>
      <c r="L556" s="241"/>
      <c r="M556" s="241"/>
      <c r="N556" s="241"/>
      <c r="O556" s="241"/>
      <c r="P556" s="241"/>
      <c r="Q556" s="241"/>
      <c r="R556" s="241"/>
      <c r="S556" s="241"/>
      <c r="T556" s="241"/>
      <c r="U556" s="241" t="s">
        <v>669</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4"/>
      <c r="AQ556" s="241"/>
      <c r="AR556" s="241"/>
      <c r="AS556" s="241"/>
      <c r="AT556" s="244"/>
      <c r="AU556" s="241"/>
      <c r="AV556" s="241"/>
      <c r="AW556" s="241"/>
      <c r="AX556" s="241"/>
      <c r="AY556" s="241"/>
      <c r="AZ556" s="241"/>
      <c r="BA556" s="241"/>
      <c r="BB556" s="241"/>
      <c r="BC556" s="241"/>
      <c r="BD556" s="241"/>
      <c r="BE556" s="241"/>
      <c r="BF556" s="241"/>
      <c r="BG556" s="241"/>
    </row>
    <row r="557" spans="1:59" s="240" customFormat="1" ht="15" customHeight="1">
      <c r="A557" s="241"/>
      <c r="B557" s="241"/>
      <c r="C557" s="241"/>
      <c r="D557" s="241"/>
      <c r="E557" s="241"/>
      <c r="F557" s="241"/>
      <c r="G557" s="241"/>
      <c r="H557" s="241"/>
      <c r="I557" s="241"/>
      <c r="J557" s="241"/>
      <c r="K557" s="241"/>
      <c r="L557" s="241"/>
      <c r="M557" s="241"/>
      <c r="N557" s="241"/>
      <c r="O557" s="241"/>
      <c r="P557" s="241"/>
      <c r="Q557" s="241"/>
      <c r="R557" s="241"/>
      <c r="S557" s="241"/>
      <c r="T557" s="241"/>
      <c r="U557" s="241" t="s">
        <v>274</v>
      </c>
      <c r="V557" s="241"/>
      <c r="W557" s="241"/>
      <c r="X557" s="241"/>
      <c r="Y557" s="241"/>
      <c r="Z557" s="241"/>
      <c r="AA557" s="241"/>
      <c r="AB557" s="241"/>
      <c r="AC557" s="241" t="s">
        <v>316</v>
      </c>
      <c r="AD557" s="241"/>
      <c r="AE557" s="241"/>
      <c r="AF557" s="241"/>
      <c r="AG557" s="241"/>
      <c r="AH557" s="241"/>
      <c r="AI557" s="241"/>
      <c r="AJ557" s="241"/>
      <c r="AK557" s="241"/>
      <c r="AL557" s="241"/>
      <c r="AM557" s="241"/>
      <c r="AN557" s="241"/>
      <c r="AO557" s="241"/>
      <c r="AP557" s="244"/>
      <c r="AQ557" s="241"/>
      <c r="AR557" s="241"/>
      <c r="AS557" s="241"/>
      <c r="AT557" s="244"/>
      <c r="AU557" s="241"/>
      <c r="AV557" s="241"/>
      <c r="AW557" s="241"/>
      <c r="AX557" s="241"/>
      <c r="AY557" s="241"/>
      <c r="AZ557" s="241"/>
      <c r="BA557" s="241"/>
      <c r="BB557" s="241"/>
      <c r="BC557" s="241"/>
      <c r="BD557" s="241"/>
      <c r="BE557" s="241"/>
      <c r="BF557" s="241"/>
      <c r="BG557" s="241"/>
    </row>
    <row r="558" spans="1:59" s="240" customFormat="1" ht="15" customHeight="1">
      <c r="A558" s="241"/>
      <c r="B558" s="241"/>
      <c r="C558" s="241"/>
      <c r="D558" s="241"/>
      <c r="E558" s="241"/>
      <c r="F558" s="241"/>
      <c r="G558" s="241"/>
      <c r="H558" s="241"/>
      <c r="I558" s="241"/>
      <c r="J558" s="241"/>
      <c r="K558" s="241"/>
      <c r="L558" s="241"/>
      <c r="M558" s="241"/>
      <c r="N558" s="241"/>
      <c r="O558" s="241"/>
      <c r="P558" s="241"/>
      <c r="Q558" s="241"/>
      <c r="R558" s="241"/>
      <c r="S558" s="241"/>
      <c r="T558" s="241"/>
      <c r="U558" s="241" t="s">
        <v>670</v>
      </c>
      <c r="V558" s="241"/>
      <c r="W558" s="241"/>
      <c r="X558" s="241"/>
      <c r="Y558" s="241"/>
      <c r="Z558" s="241"/>
      <c r="AA558" s="241"/>
      <c r="AB558" s="241"/>
      <c r="AC558" s="241" t="s">
        <v>316</v>
      </c>
      <c r="AD558" s="241"/>
      <c r="AE558" s="241"/>
      <c r="AF558" s="241"/>
      <c r="AG558" s="241"/>
      <c r="AH558" s="241"/>
      <c r="AI558" s="241"/>
      <c r="AJ558" s="241"/>
      <c r="AK558" s="241"/>
      <c r="AL558" s="241"/>
      <c r="AM558" s="241"/>
      <c r="AN558" s="241"/>
      <c r="AO558" s="241"/>
      <c r="AP558" s="244"/>
      <c r="AQ558" s="241"/>
      <c r="AR558" s="241"/>
      <c r="AS558" s="241"/>
      <c r="AT558" s="244"/>
      <c r="AU558" s="241"/>
      <c r="AV558" s="241"/>
      <c r="AW558" s="241"/>
      <c r="AX558" s="241"/>
      <c r="AY558" s="241"/>
      <c r="AZ558" s="241"/>
      <c r="BA558" s="241"/>
      <c r="BB558" s="241"/>
      <c r="BC558" s="241"/>
      <c r="BD558" s="241"/>
      <c r="BE558" s="241"/>
      <c r="BF558" s="241"/>
      <c r="BG558" s="241"/>
    </row>
    <row r="559" spans="1:59" s="240" customFormat="1" ht="15" customHeight="1">
      <c r="A559" s="241"/>
      <c r="B559" s="241"/>
      <c r="C559" s="241"/>
      <c r="D559" s="241"/>
      <c r="E559" s="241"/>
      <c r="F559" s="241"/>
      <c r="G559" s="241"/>
      <c r="H559" s="241"/>
      <c r="I559" s="241"/>
      <c r="J559" s="241"/>
      <c r="K559" s="241"/>
      <c r="L559" s="241"/>
      <c r="M559" s="241"/>
      <c r="N559" s="241"/>
      <c r="O559" s="241"/>
      <c r="P559" s="241"/>
      <c r="Q559" s="241"/>
      <c r="R559" s="241"/>
      <c r="S559" s="241"/>
      <c r="T559" s="241"/>
      <c r="U559" s="241" t="s">
        <v>671</v>
      </c>
      <c r="V559" s="241"/>
      <c r="W559" s="241"/>
      <c r="X559" s="241"/>
      <c r="Y559" s="241"/>
      <c r="Z559" s="241"/>
      <c r="AA559" s="241"/>
      <c r="AB559" s="241"/>
      <c r="AC559" s="241" t="s">
        <v>350</v>
      </c>
      <c r="AD559" s="241"/>
      <c r="AE559" s="241"/>
      <c r="AF559" s="241"/>
      <c r="AG559" s="241"/>
      <c r="AH559" s="241"/>
      <c r="AI559" s="241"/>
      <c r="AJ559" s="241"/>
      <c r="AK559" s="241"/>
      <c r="AL559" s="241"/>
      <c r="AM559" s="241"/>
      <c r="AN559" s="241"/>
      <c r="AO559" s="241"/>
      <c r="AP559" s="244"/>
      <c r="AQ559" s="241"/>
      <c r="AR559" s="241"/>
      <c r="AS559" s="241"/>
      <c r="AT559" s="244"/>
      <c r="AU559" s="241"/>
      <c r="AV559" s="241"/>
      <c r="AW559" s="241"/>
      <c r="AX559" s="241"/>
      <c r="AY559" s="241"/>
      <c r="AZ559" s="241"/>
      <c r="BA559" s="241"/>
      <c r="BB559" s="241"/>
      <c r="BC559" s="241"/>
      <c r="BD559" s="241"/>
      <c r="BE559" s="241"/>
      <c r="BF559" s="241"/>
      <c r="BG559" s="241"/>
    </row>
    <row r="560" spans="1:59" s="240" customFormat="1" ht="15" customHeight="1">
      <c r="A560" s="241"/>
      <c r="B560" s="241"/>
      <c r="C560" s="241"/>
      <c r="D560" s="241"/>
      <c r="E560" s="241"/>
      <c r="F560" s="241"/>
      <c r="G560" s="241"/>
      <c r="H560" s="241"/>
      <c r="I560" s="241"/>
      <c r="J560" s="241"/>
      <c r="K560" s="241"/>
      <c r="L560" s="241"/>
      <c r="M560" s="241"/>
      <c r="N560" s="241"/>
      <c r="O560" s="241"/>
      <c r="P560" s="241"/>
      <c r="Q560" s="241"/>
      <c r="R560" s="241"/>
      <c r="S560" s="241"/>
      <c r="T560" s="241"/>
      <c r="U560" s="241" t="s">
        <v>672</v>
      </c>
      <c r="V560" s="241"/>
      <c r="W560" s="241"/>
      <c r="X560" s="241"/>
      <c r="Y560" s="241"/>
      <c r="Z560" s="241"/>
      <c r="AA560" s="241"/>
      <c r="AB560" s="241"/>
      <c r="AC560" s="241" t="s">
        <v>386</v>
      </c>
      <c r="AD560" s="241"/>
      <c r="AE560" s="241"/>
      <c r="AF560" s="241"/>
      <c r="AG560" s="241"/>
      <c r="AH560" s="241"/>
      <c r="AI560" s="241"/>
      <c r="AJ560" s="241"/>
      <c r="AK560" s="241"/>
      <c r="AL560" s="241"/>
      <c r="AM560" s="241"/>
      <c r="AN560" s="241"/>
      <c r="AO560" s="241"/>
      <c r="AP560" s="244"/>
      <c r="AQ560" s="241"/>
      <c r="AR560" s="241"/>
      <c r="AS560" s="241"/>
      <c r="AT560" s="244"/>
      <c r="AU560" s="241"/>
      <c r="AV560" s="241"/>
      <c r="AW560" s="241"/>
      <c r="AX560" s="241"/>
      <c r="AY560" s="241"/>
      <c r="AZ560" s="241"/>
      <c r="BA560" s="241"/>
      <c r="BB560" s="241"/>
      <c r="BC560" s="241"/>
      <c r="BD560" s="241"/>
      <c r="BE560" s="241"/>
      <c r="BF560" s="241"/>
      <c r="BG560" s="241"/>
    </row>
    <row r="561" spans="1:59" s="240" customFormat="1" ht="15" customHeight="1">
      <c r="A561" s="241"/>
      <c r="B561" s="241"/>
      <c r="C561" s="241"/>
      <c r="D561" s="241"/>
      <c r="E561" s="241"/>
      <c r="F561" s="241"/>
      <c r="G561" s="241"/>
      <c r="H561" s="241"/>
      <c r="I561" s="241"/>
      <c r="J561" s="241"/>
      <c r="K561" s="241"/>
      <c r="L561" s="241"/>
      <c r="M561" s="241"/>
      <c r="N561" s="241"/>
      <c r="O561" s="241"/>
      <c r="P561" s="241"/>
      <c r="Q561" s="241"/>
      <c r="R561" s="241"/>
      <c r="S561" s="241"/>
      <c r="T561" s="241"/>
      <c r="U561" s="241" t="s">
        <v>673</v>
      </c>
      <c r="V561" s="241"/>
      <c r="W561" s="241"/>
      <c r="X561" s="241"/>
      <c r="Y561" s="241"/>
      <c r="Z561" s="241"/>
      <c r="AA561" s="241"/>
      <c r="AB561" s="241"/>
      <c r="AC561" s="241" t="s">
        <v>386</v>
      </c>
      <c r="AD561" s="241"/>
      <c r="AE561" s="241"/>
      <c r="AF561" s="241"/>
      <c r="AG561" s="241"/>
      <c r="AH561" s="241"/>
      <c r="AI561" s="241"/>
      <c r="AJ561" s="241"/>
      <c r="AK561" s="241"/>
      <c r="AL561" s="241"/>
      <c r="AM561" s="241"/>
      <c r="AN561" s="241"/>
      <c r="AO561" s="241"/>
      <c r="AP561" s="244"/>
      <c r="AQ561" s="241"/>
      <c r="AR561" s="241"/>
      <c r="AS561" s="241"/>
      <c r="AT561" s="244"/>
      <c r="AU561" s="241"/>
      <c r="AV561" s="241"/>
      <c r="AW561" s="241"/>
      <c r="AX561" s="241"/>
      <c r="AY561" s="241"/>
      <c r="AZ561" s="241"/>
      <c r="BA561" s="241"/>
      <c r="BB561" s="241"/>
      <c r="BC561" s="241"/>
      <c r="BD561" s="241"/>
      <c r="BE561" s="241"/>
      <c r="BF561" s="241"/>
      <c r="BG561" s="241"/>
    </row>
    <row r="562" spans="1:59" s="240" customFormat="1" ht="15" customHeight="1">
      <c r="A562" s="241"/>
      <c r="B562" s="241"/>
      <c r="C562" s="241"/>
      <c r="D562" s="241"/>
      <c r="E562" s="241"/>
      <c r="F562" s="241"/>
      <c r="G562" s="241"/>
      <c r="H562" s="241"/>
      <c r="I562" s="241"/>
      <c r="J562" s="241"/>
      <c r="K562" s="241"/>
      <c r="L562" s="241"/>
      <c r="M562" s="241"/>
      <c r="N562" s="241"/>
      <c r="O562" s="241"/>
      <c r="P562" s="241"/>
      <c r="Q562" s="241"/>
      <c r="R562" s="241"/>
      <c r="S562" s="241"/>
      <c r="T562" s="241"/>
      <c r="U562" s="241" t="s">
        <v>674</v>
      </c>
      <c r="V562" s="241"/>
      <c r="W562" s="241"/>
      <c r="X562" s="241"/>
      <c r="Y562" s="241"/>
      <c r="Z562" s="241"/>
      <c r="AA562" s="241"/>
      <c r="AB562" s="241"/>
      <c r="AC562" s="241" t="s">
        <v>311</v>
      </c>
      <c r="AD562" s="241"/>
      <c r="AE562" s="241"/>
      <c r="AF562" s="241"/>
      <c r="AG562" s="241"/>
      <c r="AH562" s="241"/>
      <c r="AI562" s="241"/>
      <c r="AJ562" s="241"/>
      <c r="AK562" s="241"/>
      <c r="AL562" s="241"/>
      <c r="AM562" s="241"/>
      <c r="AN562" s="241"/>
      <c r="AO562" s="241"/>
      <c r="AP562" s="244"/>
      <c r="AQ562" s="241"/>
      <c r="AR562" s="241"/>
      <c r="AS562" s="241"/>
      <c r="AT562" s="244"/>
      <c r="AU562" s="241"/>
      <c r="AV562" s="241"/>
      <c r="AW562" s="241"/>
      <c r="AX562" s="241"/>
      <c r="AY562" s="241"/>
      <c r="AZ562" s="241"/>
      <c r="BA562" s="241"/>
      <c r="BB562" s="241"/>
      <c r="BC562" s="241"/>
      <c r="BD562" s="241"/>
      <c r="BE562" s="241"/>
      <c r="BF562" s="241"/>
      <c r="BG562" s="241"/>
    </row>
    <row r="563" spans="1:59" s="240" customFormat="1" ht="15" customHeight="1">
      <c r="A563" s="241"/>
      <c r="B563" s="241"/>
      <c r="C563" s="241"/>
      <c r="D563" s="241"/>
      <c r="E563" s="241"/>
      <c r="F563" s="241"/>
      <c r="G563" s="241"/>
      <c r="H563" s="241"/>
      <c r="I563" s="241"/>
      <c r="J563" s="241"/>
      <c r="K563" s="241"/>
      <c r="L563" s="241"/>
      <c r="M563" s="241"/>
      <c r="N563" s="241"/>
      <c r="O563" s="241"/>
      <c r="P563" s="241"/>
      <c r="Q563" s="241"/>
      <c r="R563" s="241"/>
      <c r="S563" s="241"/>
      <c r="T563" s="241"/>
      <c r="U563" s="241" t="s">
        <v>675</v>
      </c>
      <c r="V563" s="241"/>
      <c r="W563" s="241"/>
      <c r="X563" s="241"/>
      <c r="Y563" s="241"/>
      <c r="Z563" s="241"/>
      <c r="AA563" s="241"/>
      <c r="AB563" s="241"/>
      <c r="AC563" s="241" t="s">
        <v>316</v>
      </c>
      <c r="AD563" s="241"/>
      <c r="AE563" s="241"/>
      <c r="AF563" s="241"/>
      <c r="AG563" s="241"/>
      <c r="AH563" s="241"/>
      <c r="AI563" s="241"/>
      <c r="AJ563" s="241"/>
      <c r="AK563" s="241"/>
      <c r="AL563" s="241"/>
      <c r="AM563" s="241"/>
      <c r="AN563" s="241"/>
      <c r="AO563" s="241"/>
      <c r="AP563" s="244"/>
      <c r="AQ563" s="241"/>
      <c r="AR563" s="241"/>
      <c r="AS563" s="241"/>
      <c r="AT563" s="244"/>
      <c r="AU563" s="241"/>
      <c r="AV563" s="241"/>
      <c r="AW563" s="241"/>
      <c r="AX563" s="241"/>
      <c r="AY563" s="241"/>
      <c r="AZ563" s="241"/>
      <c r="BA563" s="241"/>
      <c r="BB563" s="241"/>
      <c r="BC563" s="241"/>
      <c r="BD563" s="241"/>
      <c r="BE563" s="241"/>
      <c r="BF563" s="241"/>
      <c r="BG563" s="241"/>
    </row>
    <row r="564" spans="1:59" s="240" customFormat="1" ht="15" customHeight="1">
      <c r="A564" s="241"/>
      <c r="B564" s="241"/>
      <c r="C564" s="241"/>
      <c r="D564" s="241"/>
      <c r="E564" s="241"/>
      <c r="F564" s="241"/>
      <c r="G564" s="241"/>
      <c r="H564" s="241"/>
      <c r="I564" s="241"/>
      <c r="J564" s="241"/>
      <c r="K564" s="241"/>
      <c r="L564" s="241"/>
      <c r="M564" s="241"/>
      <c r="N564" s="241"/>
      <c r="O564" s="241"/>
      <c r="P564" s="241"/>
      <c r="Q564" s="241"/>
      <c r="R564" s="241"/>
      <c r="S564" s="241"/>
      <c r="T564" s="241"/>
      <c r="U564" s="241" t="s">
        <v>676</v>
      </c>
      <c r="V564" s="241"/>
      <c r="W564" s="241"/>
      <c r="X564" s="241"/>
      <c r="Y564" s="241"/>
      <c r="Z564" s="241"/>
      <c r="AA564" s="241"/>
      <c r="AB564" s="241"/>
      <c r="AC564" s="241" t="s">
        <v>325</v>
      </c>
      <c r="AD564" s="241"/>
      <c r="AE564" s="241"/>
      <c r="AF564" s="241"/>
      <c r="AG564" s="241"/>
      <c r="AH564" s="241"/>
      <c r="AI564" s="241"/>
      <c r="AJ564" s="241"/>
      <c r="AK564" s="241"/>
      <c r="AL564" s="241"/>
      <c r="AM564" s="241"/>
      <c r="AN564" s="241"/>
      <c r="AO564" s="241"/>
      <c r="AP564" s="244"/>
      <c r="AQ564" s="241"/>
      <c r="AR564" s="241"/>
      <c r="AS564" s="241"/>
      <c r="AT564" s="244"/>
      <c r="AU564" s="241"/>
      <c r="AV564" s="241"/>
      <c r="AW564" s="241"/>
      <c r="AX564" s="241"/>
      <c r="AY564" s="241"/>
      <c r="AZ564" s="241"/>
      <c r="BA564" s="241"/>
      <c r="BB564" s="241"/>
      <c r="BC564" s="241"/>
      <c r="BD564" s="241"/>
      <c r="BE564" s="241"/>
      <c r="BF564" s="241"/>
      <c r="BG564" s="241"/>
    </row>
    <row r="565" spans="1:59" s="240" customFormat="1" ht="15" customHeight="1">
      <c r="A565" s="241"/>
      <c r="B565" s="241"/>
      <c r="C565" s="241"/>
      <c r="D565" s="241"/>
      <c r="E565" s="241"/>
      <c r="F565" s="241"/>
      <c r="G565" s="241"/>
      <c r="H565" s="241"/>
      <c r="I565" s="241"/>
      <c r="J565" s="241"/>
      <c r="K565" s="241"/>
      <c r="L565" s="241"/>
      <c r="M565" s="241"/>
      <c r="N565" s="241"/>
      <c r="O565" s="241"/>
      <c r="P565" s="241"/>
      <c r="Q565" s="241"/>
      <c r="R565" s="241"/>
      <c r="S565" s="241"/>
      <c r="T565" s="241"/>
      <c r="U565" s="241" t="s">
        <v>677</v>
      </c>
      <c r="V565" s="241"/>
      <c r="W565" s="241"/>
      <c r="X565" s="241"/>
      <c r="Y565" s="241"/>
      <c r="Z565" s="241"/>
      <c r="AA565" s="241"/>
      <c r="AB565" s="241"/>
      <c r="AC565" s="241" t="s">
        <v>322</v>
      </c>
      <c r="AD565" s="241"/>
      <c r="AE565" s="241"/>
      <c r="AF565" s="241"/>
      <c r="AG565" s="241"/>
      <c r="AH565" s="241"/>
      <c r="AI565" s="241"/>
      <c r="AJ565" s="241"/>
      <c r="AK565" s="241"/>
      <c r="AL565" s="241"/>
      <c r="AM565" s="241"/>
      <c r="AN565" s="241"/>
      <c r="AO565" s="241"/>
      <c r="AP565" s="244"/>
      <c r="AQ565" s="241"/>
      <c r="AR565" s="241"/>
      <c r="AS565" s="241"/>
      <c r="AT565" s="244"/>
      <c r="AU565" s="241"/>
      <c r="AV565" s="241"/>
      <c r="AW565" s="241"/>
      <c r="AX565" s="241"/>
      <c r="AY565" s="241"/>
      <c r="AZ565" s="241"/>
      <c r="BA565" s="241"/>
      <c r="BB565" s="241"/>
      <c r="BC565" s="241"/>
      <c r="BD565" s="241"/>
      <c r="BE565" s="241"/>
      <c r="BF565" s="241"/>
      <c r="BG565" s="241"/>
    </row>
    <row r="566" spans="1:59" s="240" customFormat="1" ht="15" customHeight="1">
      <c r="A566" s="241"/>
      <c r="B566" s="241"/>
      <c r="C566" s="241"/>
      <c r="D566" s="241"/>
      <c r="E566" s="241"/>
      <c r="F566" s="241"/>
      <c r="G566" s="241"/>
      <c r="H566" s="241"/>
      <c r="I566" s="241"/>
      <c r="J566" s="241"/>
      <c r="K566" s="241"/>
      <c r="L566" s="241"/>
      <c r="M566" s="241"/>
      <c r="N566" s="241"/>
      <c r="O566" s="241"/>
      <c r="P566" s="241"/>
      <c r="Q566" s="241"/>
      <c r="R566" s="241"/>
      <c r="S566" s="241"/>
      <c r="T566" s="241"/>
      <c r="U566" s="241" t="s">
        <v>678</v>
      </c>
      <c r="V566" s="241"/>
      <c r="W566" s="241"/>
      <c r="X566" s="241"/>
      <c r="Y566" s="241"/>
      <c r="Z566" s="241"/>
      <c r="AA566" s="241"/>
      <c r="AB566" s="241"/>
      <c r="AC566" s="241" t="s">
        <v>313</v>
      </c>
      <c r="AD566" s="241"/>
      <c r="AE566" s="241"/>
      <c r="AF566" s="241"/>
      <c r="AG566" s="241"/>
      <c r="AH566" s="241"/>
      <c r="AI566" s="241"/>
      <c r="AJ566" s="241"/>
      <c r="AK566" s="241"/>
      <c r="AL566" s="241"/>
      <c r="AM566" s="241"/>
      <c r="AN566" s="241"/>
      <c r="AO566" s="241"/>
      <c r="AP566" s="244"/>
      <c r="AQ566" s="241"/>
      <c r="AR566" s="241"/>
      <c r="AS566" s="241"/>
      <c r="AT566" s="244"/>
      <c r="AU566" s="241"/>
      <c r="AV566" s="241"/>
      <c r="AW566" s="241"/>
      <c r="AX566" s="241"/>
      <c r="AY566" s="241"/>
      <c r="AZ566" s="241"/>
      <c r="BA566" s="241"/>
      <c r="BB566" s="241"/>
      <c r="BC566" s="241"/>
      <c r="BD566" s="241"/>
      <c r="BE566" s="241"/>
      <c r="BF566" s="241"/>
      <c r="BG566" s="241"/>
    </row>
    <row r="567" spans="1:59" s="240" customFormat="1" ht="15" customHeight="1">
      <c r="A567" s="241"/>
      <c r="B567" s="241"/>
      <c r="C567" s="241"/>
      <c r="D567" s="241"/>
      <c r="E567" s="241"/>
      <c r="F567" s="241"/>
      <c r="G567" s="241"/>
      <c r="H567" s="241"/>
      <c r="I567" s="241"/>
      <c r="J567" s="241"/>
      <c r="K567" s="241"/>
      <c r="L567" s="241"/>
      <c r="M567" s="241"/>
      <c r="N567" s="241"/>
      <c r="O567" s="241"/>
      <c r="P567" s="241"/>
      <c r="Q567" s="241"/>
      <c r="R567" s="241"/>
      <c r="S567" s="241"/>
      <c r="T567" s="241"/>
      <c r="U567" s="241" t="s">
        <v>679</v>
      </c>
      <c r="V567" s="241"/>
      <c r="W567" s="241"/>
      <c r="X567" s="241"/>
      <c r="Y567" s="241"/>
      <c r="Z567" s="241"/>
      <c r="AA567" s="241"/>
      <c r="AB567" s="241"/>
      <c r="AC567" s="241" t="s">
        <v>316</v>
      </c>
      <c r="AD567" s="241"/>
      <c r="AE567" s="241"/>
      <c r="AF567" s="241"/>
      <c r="AG567" s="241"/>
      <c r="AH567" s="241"/>
      <c r="AI567" s="241"/>
      <c r="AJ567" s="241"/>
      <c r="AK567" s="241"/>
      <c r="AL567" s="241"/>
      <c r="AM567" s="241"/>
      <c r="AN567" s="241"/>
      <c r="AO567" s="241"/>
      <c r="AP567" s="244"/>
      <c r="AQ567" s="241"/>
      <c r="AR567" s="241"/>
      <c r="AS567" s="241"/>
      <c r="AT567" s="244"/>
      <c r="AU567" s="241"/>
      <c r="AV567" s="241"/>
      <c r="AW567" s="241"/>
      <c r="AX567" s="241"/>
      <c r="AY567" s="241"/>
      <c r="AZ567" s="241"/>
      <c r="BA567" s="241"/>
      <c r="BB567" s="241"/>
      <c r="BC567" s="241"/>
      <c r="BD567" s="241"/>
      <c r="BE567" s="241"/>
      <c r="BF567" s="241"/>
      <c r="BG567" s="241"/>
    </row>
    <row r="568" spans="1:59" s="240" customFormat="1" ht="15" customHeight="1">
      <c r="A568" s="241"/>
      <c r="B568" s="241"/>
      <c r="C568" s="241"/>
      <c r="D568" s="241"/>
      <c r="E568" s="241"/>
      <c r="F568" s="241"/>
      <c r="G568" s="241"/>
      <c r="H568" s="241"/>
      <c r="I568" s="241"/>
      <c r="J568" s="241"/>
      <c r="K568" s="241"/>
      <c r="L568" s="241"/>
      <c r="M568" s="241"/>
      <c r="N568" s="241"/>
      <c r="O568" s="241"/>
      <c r="P568" s="241"/>
      <c r="Q568" s="241"/>
      <c r="R568" s="241"/>
      <c r="S568" s="241"/>
      <c r="T568" s="241"/>
      <c r="U568" s="241" t="s">
        <v>277</v>
      </c>
      <c r="V568" s="241"/>
      <c r="W568" s="241"/>
      <c r="X568" s="241"/>
      <c r="Y568" s="241"/>
      <c r="Z568" s="241"/>
      <c r="AA568" s="241"/>
      <c r="AB568" s="241"/>
      <c r="AC568" s="241" t="s">
        <v>316</v>
      </c>
      <c r="AD568" s="241"/>
      <c r="AE568" s="241"/>
      <c r="AF568" s="241"/>
      <c r="AG568" s="241"/>
      <c r="AH568" s="241"/>
      <c r="AI568" s="241"/>
      <c r="AJ568" s="241"/>
      <c r="AK568" s="241"/>
      <c r="AL568" s="241"/>
      <c r="AM568" s="241"/>
      <c r="AN568" s="241"/>
      <c r="AO568" s="241"/>
      <c r="AP568" s="244"/>
      <c r="AQ568" s="241"/>
      <c r="AR568" s="241"/>
      <c r="AS568" s="241"/>
      <c r="AT568" s="244"/>
      <c r="AU568" s="241"/>
      <c r="AV568" s="241"/>
      <c r="AW568" s="241"/>
      <c r="AX568" s="241"/>
      <c r="AY568" s="241"/>
      <c r="AZ568" s="241"/>
      <c r="BA568" s="241"/>
      <c r="BB568" s="241"/>
      <c r="BC568" s="241"/>
      <c r="BD568" s="241"/>
      <c r="BE568" s="241"/>
      <c r="BF568" s="241"/>
      <c r="BG568" s="241"/>
    </row>
    <row r="569" spans="1:59" s="240" customFormat="1" ht="15" customHeight="1">
      <c r="A569" s="241"/>
      <c r="B569" s="241"/>
      <c r="C569" s="241"/>
      <c r="D569" s="241"/>
      <c r="E569" s="241"/>
      <c r="F569" s="241"/>
      <c r="G569" s="241"/>
      <c r="H569" s="241"/>
      <c r="I569" s="241"/>
      <c r="J569" s="241"/>
      <c r="K569" s="241"/>
      <c r="L569" s="241"/>
      <c r="M569" s="241"/>
      <c r="N569" s="241"/>
      <c r="O569" s="241"/>
      <c r="P569" s="241"/>
      <c r="Q569" s="241"/>
      <c r="R569" s="241"/>
      <c r="S569" s="241"/>
      <c r="T569" s="241"/>
      <c r="U569" s="241" t="s">
        <v>680</v>
      </c>
      <c r="V569" s="241"/>
      <c r="W569" s="241"/>
      <c r="X569" s="241"/>
      <c r="Y569" s="241"/>
      <c r="Z569" s="241"/>
      <c r="AA569" s="241"/>
      <c r="AB569" s="241"/>
      <c r="AC569" s="241" t="s">
        <v>325</v>
      </c>
      <c r="AD569" s="241"/>
      <c r="AE569" s="241"/>
      <c r="AF569" s="241"/>
      <c r="AG569" s="241"/>
      <c r="AH569" s="241"/>
      <c r="AI569" s="241"/>
      <c r="AJ569" s="241"/>
      <c r="AK569" s="241"/>
      <c r="AL569" s="241"/>
      <c r="AM569" s="241"/>
      <c r="AN569" s="241"/>
      <c r="AO569" s="241"/>
      <c r="AP569" s="244"/>
      <c r="AQ569" s="241"/>
      <c r="AR569" s="241"/>
      <c r="AS569" s="241"/>
      <c r="AT569" s="244"/>
      <c r="AU569" s="241"/>
      <c r="AV569" s="241"/>
      <c r="AW569" s="241"/>
      <c r="AX569" s="241"/>
      <c r="AY569" s="241"/>
      <c r="AZ569" s="241"/>
      <c r="BA569" s="241"/>
      <c r="BB569" s="241"/>
      <c r="BC569" s="241"/>
      <c r="BD569" s="241"/>
      <c r="BE569" s="241"/>
      <c r="BF569" s="241"/>
      <c r="BG569" s="241"/>
    </row>
    <row r="570" spans="1:59" s="240" customFormat="1" ht="15" customHeight="1">
      <c r="A570" s="241"/>
      <c r="B570" s="241"/>
      <c r="C570" s="241"/>
      <c r="D570" s="241"/>
      <c r="E570" s="241"/>
      <c r="F570" s="241"/>
      <c r="G570" s="241"/>
      <c r="H570" s="241"/>
      <c r="I570" s="241"/>
      <c r="J570" s="241"/>
      <c r="K570" s="241"/>
      <c r="L570" s="241"/>
      <c r="M570" s="241"/>
      <c r="N570" s="241"/>
      <c r="O570" s="241"/>
      <c r="P570" s="241"/>
      <c r="Q570" s="241"/>
      <c r="R570" s="241"/>
      <c r="S570" s="241"/>
      <c r="T570" s="241"/>
      <c r="U570" s="241" t="s">
        <v>681</v>
      </c>
      <c r="V570" s="241"/>
      <c r="W570" s="241"/>
      <c r="X570" s="241"/>
      <c r="Y570" s="241"/>
      <c r="Z570" s="241"/>
      <c r="AA570" s="241"/>
      <c r="AB570" s="241"/>
      <c r="AC570" s="241" t="s">
        <v>325</v>
      </c>
      <c r="AD570" s="241"/>
      <c r="AE570" s="241"/>
      <c r="AF570" s="241"/>
      <c r="AG570" s="241"/>
      <c r="AH570" s="241"/>
      <c r="AI570" s="241"/>
      <c r="AJ570" s="241"/>
      <c r="AK570" s="241"/>
      <c r="AL570" s="241"/>
      <c r="AM570" s="241"/>
      <c r="AN570" s="241"/>
      <c r="AO570" s="241"/>
      <c r="AP570" s="244"/>
      <c r="AQ570" s="241"/>
      <c r="AR570" s="241"/>
      <c r="AS570" s="241"/>
      <c r="AT570" s="244"/>
      <c r="AU570" s="241"/>
      <c r="AV570" s="241"/>
      <c r="AW570" s="241"/>
      <c r="AX570" s="241"/>
      <c r="AY570" s="241"/>
      <c r="AZ570" s="241"/>
      <c r="BA570" s="241"/>
      <c r="BB570" s="241"/>
      <c r="BC570" s="241"/>
      <c r="BD570" s="241"/>
      <c r="BE570" s="241"/>
      <c r="BF570" s="241"/>
      <c r="BG570" s="241"/>
    </row>
    <row r="571" spans="1:59" s="240" customFormat="1" ht="15" customHeight="1">
      <c r="A571" s="241"/>
      <c r="B571" s="241"/>
      <c r="C571" s="241"/>
      <c r="D571" s="241"/>
      <c r="E571" s="241"/>
      <c r="F571" s="241"/>
      <c r="G571" s="241"/>
      <c r="H571" s="241"/>
      <c r="I571" s="241"/>
      <c r="J571" s="241"/>
      <c r="K571" s="241"/>
      <c r="L571" s="241"/>
      <c r="M571" s="241"/>
      <c r="N571" s="241"/>
      <c r="O571" s="241"/>
      <c r="P571" s="241"/>
      <c r="Q571" s="241"/>
      <c r="R571" s="241"/>
      <c r="S571" s="241"/>
      <c r="T571" s="241"/>
      <c r="U571" s="241" t="s">
        <v>682</v>
      </c>
      <c r="V571" s="241"/>
      <c r="W571" s="241"/>
      <c r="X571" s="241"/>
      <c r="Y571" s="241"/>
      <c r="Z571" s="241"/>
      <c r="AA571" s="241"/>
      <c r="AB571" s="241"/>
      <c r="AC571" s="241" t="s">
        <v>325</v>
      </c>
      <c r="AD571" s="241"/>
      <c r="AE571" s="241"/>
      <c r="AF571" s="241"/>
      <c r="AG571" s="241"/>
      <c r="AH571" s="241"/>
      <c r="AI571" s="241"/>
      <c r="AJ571" s="241"/>
      <c r="AK571" s="241"/>
      <c r="AL571" s="241"/>
      <c r="AM571" s="241"/>
      <c r="AN571" s="241"/>
      <c r="AO571" s="241"/>
      <c r="AP571" s="244"/>
      <c r="AQ571" s="241"/>
      <c r="AR571" s="241"/>
      <c r="AS571" s="241"/>
      <c r="AT571" s="244"/>
      <c r="AU571" s="241"/>
      <c r="AV571" s="241"/>
      <c r="AW571" s="241"/>
      <c r="AX571" s="241"/>
      <c r="AY571" s="241"/>
      <c r="AZ571" s="241"/>
      <c r="BA571" s="241"/>
      <c r="BB571" s="241"/>
      <c r="BC571" s="241"/>
      <c r="BD571" s="241"/>
      <c r="BE571" s="241"/>
      <c r="BF571" s="241"/>
      <c r="BG571" s="241"/>
    </row>
    <row r="572" spans="1:59" s="240" customFormat="1" ht="15" customHeight="1">
      <c r="A572" s="241"/>
      <c r="B572" s="241"/>
      <c r="C572" s="241"/>
      <c r="D572" s="241"/>
      <c r="E572" s="241"/>
      <c r="F572" s="241"/>
      <c r="G572" s="241"/>
      <c r="H572" s="241"/>
      <c r="I572" s="241"/>
      <c r="J572" s="241"/>
      <c r="K572" s="241"/>
      <c r="L572" s="241"/>
      <c r="M572" s="241"/>
      <c r="N572" s="241"/>
      <c r="O572" s="241"/>
      <c r="P572" s="241"/>
      <c r="Q572" s="241"/>
      <c r="R572" s="241"/>
      <c r="S572" s="241"/>
      <c r="T572" s="241"/>
      <c r="U572" s="241" t="s">
        <v>683</v>
      </c>
      <c r="V572" s="241"/>
      <c r="W572" s="241"/>
      <c r="X572" s="241"/>
      <c r="Y572" s="241"/>
      <c r="Z572" s="241"/>
      <c r="AA572" s="241"/>
      <c r="AB572" s="241"/>
      <c r="AC572" s="241" t="s">
        <v>316</v>
      </c>
      <c r="AD572" s="241"/>
      <c r="AE572" s="241"/>
      <c r="AF572" s="241"/>
      <c r="AG572" s="241"/>
      <c r="AH572" s="241"/>
      <c r="AI572" s="241"/>
      <c r="AJ572" s="241"/>
      <c r="AK572" s="241"/>
      <c r="AL572" s="241"/>
      <c r="AM572" s="241"/>
      <c r="AN572" s="241"/>
      <c r="AO572" s="241"/>
      <c r="AP572" s="244"/>
      <c r="AQ572" s="241"/>
      <c r="AR572" s="241"/>
      <c r="AS572" s="241"/>
      <c r="AT572" s="244"/>
      <c r="AU572" s="241"/>
      <c r="AV572" s="241"/>
      <c r="AW572" s="241"/>
      <c r="AX572" s="241"/>
      <c r="AY572" s="241"/>
      <c r="AZ572" s="241"/>
      <c r="BA572" s="241"/>
      <c r="BB572" s="241"/>
      <c r="BC572" s="241"/>
      <c r="BD572" s="241"/>
      <c r="BE572" s="241"/>
      <c r="BF572" s="241"/>
      <c r="BG572" s="241"/>
    </row>
    <row r="573" spans="1:59" s="240" customFormat="1" ht="15" customHeight="1">
      <c r="A573" s="241"/>
      <c r="B573" s="241"/>
      <c r="C573" s="241"/>
      <c r="D573" s="241"/>
      <c r="E573" s="241"/>
      <c r="F573" s="241"/>
      <c r="G573" s="241"/>
      <c r="H573" s="241"/>
      <c r="I573" s="241"/>
      <c r="J573" s="241"/>
      <c r="K573" s="241"/>
      <c r="L573" s="241"/>
      <c r="M573" s="241"/>
      <c r="N573" s="241"/>
      <c r="O573" s="241"/>
      <c r="P573" s="241"/>
      <c r="Q573" s="241"/>
      <c r="R573" s="241"/>
      <c r="S573" s="241"/>
      <c r="T573" s="241"/>
      <c r="U573" s="241" t="s">
        <v>684</v>
      </c>
      <c r="V573" s="241"/>
      <c r="W573" s="241"/>
      <c r="X573" s="241"/>
      <c r="Y573" s="241"/>
      <c r="Z573" s="241"/>
      <c r="AA573" s="241"/>
      <c r="AB573" s="241"/>
      <c r="AC573" s="241" t="s">
        <v>322</v>
      </c>
      <c r="AD573" s="241"/>
      <c r="AE573" s="241"/>
      <c r="AF573" s="241"/>
      <c r="AG573" s="241"/>
      <c r="AH573" s="241"/>
      <c r="AI573" s="241"/>
      <c r="AJ573" s="241"/>
      <c r="AK573" s="241"/>
      <c r="AL573" s="241"/>
      <c r="AM573" s="241"/>
      <c r="AN573" s="241"/>
      <c r="AO573" s="241"/>
      <c r="AP573" s="244"/>
      <c r="AQ573" s="241"/>
      <c r="AR573" s="241"/>
      <c r="AS573" s="241"/>
      <c r="AT573" s="244"/>
      <c r="AU573" s="241"/>
      <c r="AV573" s="241"/>
      <c r="AW573" s="241"/>
      <c r="AX573" s="241"/>
      <c r="AY573" s="241"/>
      <c r="AZ573" s="241"/>
      <c r="BA573" s="241"/>
      <c r="BB573" s="241"/>
      <c r="BC573" s="241"/>
      <c r="BD573" s="241"/>
      <c r="BE573" s="241"/>
      <c r="BF573" s="241"/>
      <c r="BG573" s="241"/>
    </row>
    <row r="574" spans="1:59" s="240" customFormat="1" ht="15" customHeight="1">
      <c r="A574" s="241"/>
      <c r="B574" s="241"/>
      <c r="C574" s="241"/>
      <c r="D574" s="241"/>
      <c r="E574" s="241"/>
      <c r="F574" s="241"/>
      <c r="G574" s="241"/>
      <c r="H574" s="241"/>
      <c r="I574" s="241"/>
      <c r="J574" s="241"/>
      <c r="K574" s="241"/>
      <c r="L574" s="241"/>
      <c r="M574" s="241"/>
      <c r="N574" s="241"/>
      <c r="O574" s="241"/>
      <c r="P574" s="241"/>
      <c r="Q574" s="241"/>
      <c r="R574" s="241"/>
      <c r="S574" s="241"/>
      <c r="T574" s="241"/>
      <c r="U574" s="241" t="s">
        <v>685</v>
      </c>
      <c r="V574" s="241"/>
      <c r="W574" s="241"/>
      <c r="X574" s="241"/>
      <c r="Y574" s="241"/>
      <c r="Z574" s="241"/>
      <c r="AA574" s="241"/>
      <c r="AB574" s="241"/>
      <c r="AC574" s="241" t="s">
        <v>309</v>
      </c>
      <c r="AD574" s="241"/>
      <c r="AE574" s="241"/>
      <c r="AF574" s="241"/>
      <c r="AG574" s="241"/>
      <c r="AH574" s="241"/>
      <c r="AI574" s="241"/>
      <c r="AJ574" s="241"/>
      <c r="AK574" s="241"/>
      <c r="AL574" s="241"/>
      <c r="AM574" s="241"/>
      <c r="AN574" s="241"/>
      <c r="AO574" s="241"/>
      <c r="AP574" s="244"/>
      <c r="AQ574" s="241"/>
      <c r="AR574" s="241"/>
      <c r="AS574" s="241"/>
      <c r="AT574" s="244"/>
      <c r="AU574" s="241"/>
      <c r="AV574" s="241"/>
      <c r="AW574" s="241"/>
      <c r="AX574" s="241"/>
      <c r="AY574" s="241"/>
      <c r="AZ574" s="241"/>
      <c r="BA574" s="241"/>
      <c r="BB574" s="241"/>
      <c r="BC574" s="241"/>
      <c r="BD574" s="241"/>
      <c r="BE574" s="241"/>
      <c r="BF574" s="241"/>
      <c r="BG574" s="241"/>
    </row>
    <row r="575" spans="1:59" s="240" customFormat="1" ht="15" customHeight="1">
      <c r="A575" s="241"/>
      <c r="B575" s="241"/>
      <c r="C575" s="241"/>
      <c r="D575" s="241"/>
      <c r="E575" s="241"/>
      <c r="F575" s="241"/>
      <c r="G575" s="241"/>
      <c r="H575" s="241"/>
      <c r="I575" s="241"/>
      <c r="J575" s="241"/>
      <c r="K575" s="241"/>
      <c r="L575" s="241"/>
      <c r="M575" s="241"/>
      <c r="N575" s="241"/>
      <c r="O575" s="241"/>
      <c r="P575" s="241"/>
      <c r="Q575" s="241"/>
      <c r="R575" s="241"/>
      <c r="S575" s="241"/>
      <c r="T575" s="241"/>
      <c r="U575" s="241" t="s">
        <v>686</v>
      </c>
      <c r="V575" s="241"/>
      <c r="W575" s="241"/>
      <c r="X575" s="241"/>
      <c r="Y575" s="241"/>
      <c r="Z575" s="241"/>
      <c r="AA575" s="241"/>
      <c r="AB575" s="241"/>
      <c r="AC575" s="241" t="s">
        <v>311</v>
      </c>
      <c r="AD575" s="241"/>
      <c r="AE575" s="241"/>
      <c r="AF575" s="241"/>
      <c r="AG575" s="241"/>
      <c r="AH575" s="241"/>
      <c r="AI575" s="241"/>
      <c r="AJ575" s="241"/>
      <c r="AK575" s="241"/>
      <c r="AL575" s="241"/>
      <c r="AM575" s="241"/>
      <c r="AN575" s="241"/>
      <c r="AO575" s="241"/>
      <c r="AP575" s="244"/>
      <c r="AQ575" s="241"/>
      <c r="AR575" s="241"/>
      <c r="AS575" s="241"/>
      <c r="AT575" s="244"/>
      <c r="AU575" s="241"/>
      <c r="AV575" s="241"/>
      <c r="AW575" s="241"/>
      <c r="AX575" s="241"/>
      <c r="AY575" s="241"/>
      <c r="AZ575" s="241"/>
      <c r="BA575" s="241"/>
      <c r="BB575" s="241"/>
      <c r="BC575" s="241"/>
      <c r="BD575" s="241"/>
      <c r="BE575" s="241"/>
      <c r="BF575" s="241"/>
      <c r="BG575" s="241"/>
    </row>
    <row r="576" spans="1:59" s="240" customFormat="1" ht="15" customHeight="1">
      <c r="A576" s="241"/>
      <c r="B576" s="241"/>
      <c r="C576" s="241"/>
      <c r="D576" s="241"/>
      <c r="E576" s="241"/>
      <c r="F576" s="241"/>
      <c r="G576" s="241"/>
      <c r="H576" s="241"/>
      <c r="I576" s="241"/>
      <c r="J576" s="241"/>
      <c r="K576" s="241"/>
      <c r="L576" s="241"/>
      <c r="M576" s="241"/>
      <c r="N576" s="241"/>
      <c r="O576" s="241"/>
      <c r="P576" s="241"/>
      <c r="Q576" s="241"/>
      <c r="R576" s="241"/>
      <c r="S576" s="241"/>
      <c r="T576" s="241"/>
      <c r="U576" s="241" t="s">
        <v>687</v>
      </c>
      <c r="V576" s="241"/>
      <c r="W576" s="241"/>
      <c r="X576" s="241"/>
      <c r="Y576" s="241"/>
      <c r="Z576" s="241"/>
      <c r="AA576" s="241"/>
      <c r="AB576" s="241"/>
      <c r="AC576" s="241" t="s">
        <v>325</v>
      </c>
      <c r="AD576" s="241"/>
      <c r="AE576" s="241"/>
      <c r="AF576" s="241"/>
      <c r="AG576" s="241"/>
      <c r="AH576" s="241"/>
      <c r="AI576" s="241"/>
      <c r="AJ576" s="241"/>
      <c r="AK576" s="241"/>
      <c r="AL576" s="241"/>
      <c r="AM576" s="241"/>
      <c r="AN576" s="241"/>
      <c r="AO576" s="241"/>
      <c r="AP576" s="244"/>
      <c r="AQ576" s="241"/>
      <c r="AR576" s="241"/>
      <c r="AS576" s="241"/>
      <c r="AT576" s="244"/>
      <c r="AU576" s="241"/>
      <c r="AV576" s="241"/>
      <c r="AW576" s="241"/>
      <c r="AX576" s="241"/>
      <c r="AY576" s="241"/>
      <c r="AZ576" s="241"/>
      <c r="BA576" s="241"/>
      <c r="BB576" s="241"/>
      <c r="BC576" s="241"/>
      <c r="BD576" s="241"/>
      <c r="BE576" s="241"/>
      <c r="BF576" s="241"/>
      <c r="BG576" s="241"/>
    </row>
    <row r="577" spans="1:59" s="240" customFormat="1" ht="15" customHeight="1">
      <c r="A577" s="241"/>
      <c r="B577" s="241"/>
      <c r="C577" s="241"/>
      <c r="D577" s="241"/>
      <c r="E577" s="241"/>
      <c r="F577" s="241"/>
      <c r="G577" s="241"/>
      <c r="H577" s="241"/>
      <c r="I577" s="241"/>
      <c r="J577" s="241"/>
      <c r="K577" s="241"/>
      <c r="L577" s="241"/>
      <c r="M577" s="241"/>
      <c r="N577" s="241"/>
      <c r="O577" s="241"/>
      <c r="P577" s="241"/>
      <c r="Q577" s="241"/>
      <c r="R577" s="241"/>
      <c r="S577" s="241"/>
      <c r="T577" s="241"/>
      <c r="U577" s="241" t="s">
        <v>688</v>
      </c>
      <c r="V577" s="241"/>
      <c r="W577" s="241"/>
      <c r="X577" s="241"/>
      <c r="Y577" s="241"/>
      <c r="Z577" s="241"/>
      <c r="AA577" s="241"/>
      <c r="AB577" s="241"/>
      <c r="AC577" s="241" t="s">
        <v>350</v>
      </c>
      <c r="AD577" s="241"/>
      <c r="AE577" s="241"/>
      <c r="AF577" s="241"/>
      <c r="AG577" s="241"/>
      <c r="AH577" s="241"/>
      <c r="AI577" s="241"/>
      <c r="AJ577" s="241"/>
      <c r="AK577" s="241"/>
      <c r="AL577" s="241"/>
      <c r="AM577" s="241"/>
      <c r="AN577" s="241"/>
      <c r="AO577" s="241"/>
      <c r="AP577" s="244"/>
      <c r="AQ577" s="241"/>
      <c r="AR577" s="241"/>
      <c r="AS577" s="241"/>
      <c r="AT577" s="244"/>
      <c r="AU577" s="241"/>
      <c r="AV577" s="241"/>
      <c r="AW577" s="241"/>
      <c r="AX577" s="241"/>
      <c r="AY577" s="241"/>
      <c r="AZ577" s="241"/>
      <c r="BA577" s="241"/>
      <c r="BB577" s="241"/>
      <c r="BC577" s="241"/>
      <c r="BD577" s="241"/>
      <c r="BE577" s="241"/>
      <c r="BF577" s="241"/>
      <c r="BG577" s="241"/>
    </row>
    <row r="578" spans="1:59" s="240" customFormat="1" ht="15" customHeight="1">
      <c r="A578" s="241"/>
      <c r="B578" s="241"/>
      <c r="C578" s="241"/>
      <c r="D578" s="241"/>
      <c r="E578" s="241"/>
      <c r="F578" s="241"/>
      <c r="G578" s="241"/>
      <c r="H578" s="241"/>
      <c r="I578" s="241"/>
      <c r="J578" s="241"/>
      <c r="K578" s="241"/>
      <c r="L578" s="241"/>
      <c r="M578" s="241"/>
      <c r="N578" s="241"/>
      <c r="O578" s="241"/>
      <c r="P578" s="241"/>
      <c r="Q578" s="241"/>
      <c r="R578" s="241"/>
      <c r="S578" s="241"/>
      <c r="T578" s="241"/>
      <c r="U578" s="241" t="s">
        <v>689</v>
      </c>
      <c r="V578" s="241"/>
      <c r="W578" s="241"/>
      <c r="X578" s="241"/>
      <c r="Y578" s="241"/>
      <c r="Z578" s="241"/>
      <c r="AA578" s="241"/>
      <c r="AB578" s="241"/>
      <c r="AC578" s="241" t="s">
        <v>325</v>
      </c>
      <c r="AD578" s="241"/>
      <c r="AE578" s="241"/>
      <c r="AF578" s="241"/>
      <c r="AG578" s="241"/>
      <c r="AH578" s="241"/>
      <c r="AI578" s="241"/>
      <c r="AJ578" s="241"/>
      <c r="AK578" s="241"/>
      <c r="AL578" s="241"/>
      <c r="AM578" s="241"/>
      <c r="AN578" s="241"/>
      <c r="AO578" s="241"/>
      <c r="AP578" s="244"/>
      <c r="AQ578" s="241"/>
      <c r="AR578" s="241"/>
      <c r="AS578" s="241"/>
      <c r="AT578" s="244"/>
      <c r="AU578" s="241"/>
      <c r="AV578" s="241"/>
      <c r="AW578" s="241"/>
      <c r="AX578" s="241"/>
      <c r="AY578" s="241"/>
      <c r="AZ578" s="241"/>
      <c r="BA578" s="241"/>
      <c r="BB578" s="241"/>
      <c r="BC578" s="241"/>
      <c r="BD578" s="241"/>
      <c r="BE578" s="241"/>
      <c r="BF578" s="241"/>
      <c r="BG578" s="241"/>
    </row>
    <row r="579" spans="1:59" s="240" customFormat="1" ht="15" customHeight="1">
      <c r="A579" s="241"/>
      <c r="B579" s="241"/>
      <c r="C579" s="241"/>
      <c r="D579" s="241"/>
      <c r="E579" s="241"/>
      <c r="F579" s="241"/>
      <c r="G579" s="241"/>
      <c r="H579" s="241"/>
      <c r="I579" s="241"/>
      <c r="J579" s="241"/>
      <c r="K579" s="241"/>
      <c r="L579" s="241"/>
      <c r="M579" s="241"/>
      <c r="N579" s="241"/>
      <c r="O579" s="241"/>
      <c r="P579" s="241"/>
      <c r="Q579" s="241"/>
      <c r="R579" s="241"/>
      <c r="S579" s="241"/>
      <c r="T579" s="241"/>
      <c r="U579" s="241" t="s">
        <v>690</v>
      </c>
      <c r="V579" s="241"/>
      <c r="W579" s="241"/>
      <c r="X579" s="241"/>
      <c r="Y579" s="241"/>
      <c r="Z579" s="241"/>
      <c r="AA579" s="241"/>
      <c r="AB579" s="241"/>
      <c r="AC579" s="241" t="s">
        <v>311</v>
      </c>
      <c r="AD579" s="241"/>
      <c r="AE579" s="241"/>
      <c r="AF579" s="241"/>
      <c r="AG579" s="241"/>
      <c r="AH579" s="241"/>
      <c r="AI579" s="241"/>
      <c r="AJ579" s="241"/>
      <c r="AK579" s="241"/>
      <c r="AL579" s="241"/>
      <c r="AM579" s="241"/>
      <c r="AN579" s="241"/>
      <c r="AO579" s="241"/>
      <c r="AP579" s="244"/>
      <c r="AQ579" s="241"/>
      <c r="AR579" s="241"/>
      <c r="AS579" s="241"/>
      <c r="AT579" s="244"/>
      <c r="AU579" s="241"/>
      <c r="AV579" s="241"/>
      <c r="AW579" s="241"/>
      <c r="AX579" s="241"/>
      <c r="AY579" s="241"/>
      <c r="AZ579" s="241"/>
      <c r="BA579" s="241"/>
      <c r="BB579" s="241"/>
      <c r="BC579" s="241"/>
      <c r="BD579" s="241"/>
      <c r="BE579" s="241"/>
      <c r="BF579" s="241"/>
      <c r="BG579" s="241"/>
    </row>
    <row r="580" spans="1:59" s="240" customFormat="1" ht="15" customHeight="1">
      <c r="A580" s="241"/>
      <c r="B580" s="241"/>
      <c r="C580" s="241"/>
      <c r="D580" s="241"/>
      <c r="E580" s="241"/>
      <c r="F580" s="241"/>
      <c r="G580" s="241"/>
      <c r="H580" s="241"/>
      <c r="I580" s="241"/>
      <c r="J580" s="241"/>
      <c r="K580" s="241"/>
      <c r="L580" s="241"/>
      <c r="M580" s="241"/>
      <c r="N580" s="241"/>
      <c r="O580" s="241"/>
      <c r="P580" s="241"/>
      <c r="Q580" s="241"/>
      <c r="R580" s="241"/>
      <c r="S580" s="241"/>
      <c r="T580" s="241"/>
      <c r="U580" s="241" t="s">
        <v>691</v>
      </c>
      <c r="V580" s="241"/>
      <c r="W580" s="241"/>
      <c r="X580" s="241"/>
      <c r="Y580" s="241"/>
      <c r="Z580" s="241"/>
      <c r="AA580" s="241"/>
      <c r="AB580" s="241"/>
      <c r="AC580" s="241" t="s">
        <v>350</v>
      </c>
      <c r="AD580" s="241"/>
      <c r="AE580" s="241"/>
      <c r="AF580" s="241"/>
      <c r="AG580" s="241"/>
      <c r="AH580" s="241"/>
      <c r="AI580" s="241"/>
      <c r="AJ580" s="241"/>
      <c r="AK580" s="241"/>
      <c r="AL580" s="241"/>
      <c r="AM580" s="241"/>
      <c r="AN580" s="241"/>
      <c r="AO580" s="241"/>
      <c r="AP580" s="244"/>
      <c r="AQ580" s="241"/>
      <c r="AR580" s="241"/>
      <c r="AS580" s="241"/>
      <c r="AT580" s="244"/>
      <c r="AU580" s="241"/>
      <c r="AV580" s="241"/>
      <c r="AW580" s="241"/>
      <c r="AX580" s="241"/>
      <c r="AY580" s="241"/>
      <c r="AZ580" s="241"/>
      <c r="BA580" s="241"/>
      <c r="BB580" s="241"/>
      <c r="BC580" s="241"/>
      <c r="BD580" s="241"/>
      <c r="BE580" s="241"/>
      <c r="BF580" s="241"/>
      <c r="BG580" s="241"/>
    </row>
    <row r="581" spans="1:59" s="240" customFormat="1" ht="15" customHeight="1">
      <c r="A581" s="241"/>
      <c r="B581" s="241"/>
      <c r="C581" s="241"/>
      <c r="D581" s="241"/>
      <c r="E581" s="241"/>
      <c r="F581" s="241"/>
      <c r="G581" s="241"/>
      <c r="H581" s="241"/>
      <c r="I581" s="241"/>
      <c r="J581" s="241"/>
      <c r="K581" s="241"/>
      <c r="L581" s="241"/>
      <c r="M581" s="241"/>
      <c r="N581" s="241"/>
      <c r="O581" s="241"/>
      <c r="P581" s="241"/>
      <c r="Q581" s="241"/>
      <c r="R581" s="241"/>
      <c r="S581" s="241"/>
      <c r="T581" s="241"/>
      <c r="U581" s="241" t="s">
        <v>692</v>
      </c>
      <c r="V581" s="241"/>
      <c r="W581" s="241"/>
      <c r="X581" s="241"/>
      <c r="Y581" s="241"/>
      <c r="Z581" s="241"/>
      <c r="AA581" s="241"/>
      <c r="AB581" s="241"/>
      <c r="AC581" s="241" t="s">
        <v>322</v>
      </c>
      <c r="AD581" s="241"/>
      <c r="AE581" s="241"/>
      <c r="AF581" s="241"/>
      <c r="AG581" s="241"/>
      <c r="AH581" s="241"/>
      <c r="AI581" s="241"/>
      <c r="AJ581" s="241"/>
      <c r="AK581" s="241"/>
      <c r="AL581" s="241"/>
      <c r="AM581" s="241"/>
      <c r="AN581" s="241"/>
      <c r="AO581" s="241"/>
      <c r="AP581" s="244"/>
      <c r="AQ581" s="241"/>
      <c r="AR581" s="241"/>
      <c r="AS581" s="241"/>
      <c r="AT581" s="244"/>
      <c r="AU581" s="241"/>
      <c r="AV581" s="241"/>
      <c r="AW581" s="241"/>
      <c r="AX581" s="241"/>
      <c r="AY581" s="241"/>
      <c r="AZ581" s="241"/>
      <c r="BA581" s="241"/>
      <c r="BB581" s="241"/>
      <c r="BC581" s="241"/>
      <c r="BD581" s="241"/>
      <c r="BE581" s="241"/>
      <c r="BF581" s="241"/>
      <c r="BG581" s="241"/>
    </row>
    <row r="582" spans="1:59" s="240" customFormat="1" ht="15" customHeight="1">
      <c r="A582" s="241"/>
      <c r="B582" s="241"/>
      <c r="C582" s="241"/>
      <c r="D582" s="241"/>
      <c r="E582" s="241"/>
      <c r="F582" s="241"/>
      <c r="G582" s="241"/>
      <c r="H582" s="241"/>
      <c r="I582" s="241"/>
      <c r="J582" s="241"/>
      <c r="K582" s="241"/>
      <c r="L582" s="241"/>
      <c r="M582" s="241"/>
      <c r="N582" s="241"/>
      <c r="O582" s="241"/>
      <c r="P582" s="241"/>
      <c r="Q582" s="241"/>
      <c r="R582" s="241"/>
      <c r="S582" s="241"/>
      <c r="T582" s="241"/>
      <c r="U582" s="241" t="s">
        <v>693</v>
      </c>
      <c r="V582" s="241"/>
      <c r="W582" s="241"/>
      <c r="X582" s="241"/>
      <c r="Y582" s="241"/>
      <c r="Z582" s="241"/>
      <c r="AA582" s="241"/>
      <c r="AB582" s="241"/>
      <c r="AC582" s="241" t="s">
        <v>316</v>
      </c>
      <c r="AD582" s="241"/>
      <c r="AE582" s="241"/>
      <c r="AF582" s="241"/>
      <c r="AG582" s="241"/>
      <c r="AH582" s="241"/>
      <c r="AI582" s="241"/>
      <c r="AJ582" s="241"/>
      <c r="AK582" s="241"/>
      <c r="AL582" s="241"/>
      <c r="AM582" s="241"/>
      <c r="AN582" s="241"/>
      <c r="AO582" s="241"/>
      <c r="AP582" s="244"/>
      <c r="AQ582" s="241"/>
      <c r="AR582" s="241"/>
      <c r="AS582" s="241"/>
      <c r="AT582" s="244"/>
      <c r="AU582" s="241"/>
      <c r="AV582" s="241"/>
      <c r="AW582" s="241"/>
      <c r="AX582" s="241"/>
      <c r="AY582" s="241"/>
      <c r="AZ582" s="241"/>
      <c r="BA582" s="241"/>
      <c r="BB582" s="241"/>
      <c r="BC582" s="241"/>
      <c r="BD582" s="241"/>
      <c r="BE582" s="241"/>
      <c r="BF582" s="241"/>
      <c r="BG582" s="241"/>
    </row>
    <row r="583" spans="1:59" s="240" customFormat="1" ht="15" customHeight="1">
      <c r="A583" s="241"/>
      <c r="B583" s="241"/>
      <c r="C583" s="241"/>
      <c r="D583" s="241"/>
      <c r="E583" s="241"/>
      <c r="F583" s="241"/>
      <c r="G583" s="241"/>
      <c r="H583" s="241"/>
      <c r="I583" s="241"/>
      <c r="J583" s="241"/>
      <c r="K583" s="241"/>
      <c r="L583" s="241"/>
      <c r="M583" s="241"/>
      <c r="N583" s="241"/>
      <c r="O583" s="241"/>
      <c r="P583" s="241"/>
      <c r="Q583" s="241"/>
      <c r="R583" s="241"/>
      <c r="S583" s="241"/>
      <c r="T583" s="241"/>
      <c r="U583" s="241" t="s">
        <v>694</v>
      </c>
      <c r="V583" s="241"/>
      <c r="W583" s="241"/>
      <c r="X583" s="241"/>
      <c r="Y583" s="241"/>
      <c r="Z583" s="241"/>
      <c r="AA583" s="241"/>
      <c r="AB583" s="241"/>
      <c r="AC583" s="241" t="s">
        <v>309</v>
      </c>
      <c r="AD583" s="241"/>
      <c r="AE583" s="241"/>
      <c r="AF583" s="241"/>
      <c r="AG583" s="241"/>
      <c r="AH583" s="241"/>
      <c r="AI583" s="241"/>
      <c r="AJ583" s="241"/>
      <c r="AK583" s="241"/>
      <c r="AL583" s="241"/>
      <c r="AM583" s="241"/>
      <c r="AN583" s="241"/>
      <c r="AO583" s="241"/>
      <c r="AP583" s="244"/>
      <c r="AQ583" s="241"/>
      <c r="AR583" s="241"/>
      <c r="AS583" s="241"/>
      <c r="AT583" s="244"/>
      <c r="AU583" s="241"/>
      <c r="AV583" s="241"/>
      <c r="AW583" s="241"/>
      <c r="AX583" s="241"/>
      <c r="AY583" s="241"/>
      <c r="AZ583" s="241"/>
      <c r="BA583" s="241"/>
      <c r="BB583" s="241"/>
      <c r="BC583" s="241"/>
      <c r="BD583" s="241"/>
      <c r="BE583" s="241"/>
      <c r="BF583" s="241"/>
      <c r="BG583" s="241"/>
    </row>
    <row r="584" spans="1:59" s="240" customFormat="1" ht="15" customHeight="1">
      <c r="A584" s="241"/>
      <c r="B584" s="241"/>
      <c r="C584" s="241"/>
      <c r="D584" s="241"/>
      <c r="E584" s="241"/>
      <c r="F584" s="241"/>
      <c r="G584" s="241"/>
      <c r="H584" s="241"/>
      <c r="I584" s="241"/>
      <c r="J584" s="241"/>
      <c r="K584" s="241"/>
      <c r="L584" s="241"/>
      <c r="M584" s="241"/>
      <c r="N584" s="241"/>
      <c r="O584" s="241"/>
      <c r="P584" s="241"/>
      <c r="Q584" s="241"/>
      <c r="R584" s="241"/>
      <c r="S584" s="241"/>
      <c r="T584" s="241"/>
      <c r="U584" s="241" t="s">
        <v>695</v>
      </c>
      <c r="V584" s="241"/>
      <c r="W584" s="241"/>
      <c r="X584" s="241"/>
      <c r="Y584" s="241"/>
      <c r="Z584" s="241"/>
      <c r="AA584" s="241"/>
      <c r="AB584" s="241"/>
      <c r="AC584" s="241" t="s">
        <v>325</v>
      </c>
      <c r="AD584" s="241"/>
      <c r="AE584" s="241"/>
      <c r="AF584" s="241"/>
      <c r="AG584" s="241"/>
      <c r="AH584" s="241"/>
      <c r="AI584" s="241"/>
      <c r="AJ584" s="241"/>
      <c r="AK584" s="241"/>
      <c r="AL584" s="241"/>
      <c r="AM584" s="241"/>
      <c r="AN584" s="241"/>
      <c r="AO584" s="241"/>
      <c r="AP584" s="244"/>
      <c r="AQ584" s="241"/>
      <c r="AR584" s="241"/>
      <c r="AS584" s="241"/>
      <c r="AT584" s="244"/>
      <c r="AU584" s="241"/>
      <c r="AV584" s="241"/>
      <c r="AW584" s="241"/>
      <c r="AX584" s="241"/>
      <c r="AY584" s="241"/>
      <c r="AZ584" s="241"/>
      <c r="BA584" s="241"/>
      <c r="BB584" s="241"/>
      <c r="BC584" s="241"/>
      <c r="BD584" s="241"/>
      <c r="BE584" s="241"/>
      <c r="BF584" s="241"/>
      <c r="BG584" s="241"/>
    </row>
    <row r="585" spans="1:59" s="240" customFormat="1" ht="15" customHeight="1">
      <c r="A585" s="241"/>
      <c r="B585" s="241"/>
      <c r="C585" s="241"/>
      <c r="D585" s="241"/>
      <c r="E585" s="241"/>
      <c r="F585" s="241"/>
      <c r="G585" s="241"/>
      <c r="H585" s="241"/>
      <c r="I585" s="241"/>
      <c r="J585" s="241"/>
      <c r="K585" s="241"/>
      <c r="L585" s="241"/>
      <c r="M585" s="241"/>
      <c r="N585" s="241"/>
      <c r="O585" s="241"/>
      <c r="P585" s="241"/>
      <c r="Q585" s="241"/>
      <c r="R585" s="241"/>
      <c r="S585" s="241"/>
      <c r="T585" s="241"/>
      <c r="U585" s="241" t="s">
        <v>696</v>
      </c>
      <c r="V585" s="241"/>
      <c r="W585" s="241"/>
      <c r="X585" s="241"/>
      <c r="Y585" s="241"/>
      <c r="Z585" s="241"/>
      <c r="AA585" s="241"/>
      <c r="AB585" s="241"/>
      <c r="AC585" s="241" t="s">
        <v>309</v>
      </c>
      <c r="AD585" s="241"/>
      <c r="AE585" s="241"/>
      <c r="AF585" s="241"/>
      <c r="AG585" s="241"/>
      <c r="AH585" s="241"/>
      <c r="AI585" s="241"/>
      <c r="AJ585" s="241"/>
      <c r="AK585" s="241"/>
      <c r="AL585" s="241"/>
      <c r="AM585" s="241"/>
      <c r="AN585" s="241"/>
      <c r="AO585" s="241"/>
      <c r="AP585" s="244"/>
      <c r="AQ585" s="241"/>
      <c r="AR585" s="241"/>
      <c r="AS585" s="241"/>
      <c r="AT585" s="244"/>
      <c r="AU585" s="241"/>
      <c r="AV585" s="241"/>
      <c r="AW585" s="241"/>
      <c r="AX585" s="241"/>
      <c r="AY585" s="241"/>
      <c r="AZ585" s="241"/>
      <c r="BA585" s="241"/>
      <c r="BB585" s="241"/>
      <c r="BC585" s="241"/>
      <c r="BD585" s="241"/>
      <c r="BE585" s="241"/>
      <c r="BF585" s="241"/>
      <c r="BG585" s="241"/>
    </row>
    <row r="586" spans="1:59" s="240" customFormat="1" ht="15" customHeight="1">
      <c r="A586" s="241"/>
      <c r="B586" s="241"/>
      <c r="C586" s="241"/>
      <c r="D586" s="241"/>
      <c r="E586" s="241"/>
      <c r="F586" s="241"/>
      <c r="G586" s="241"/>
      <c r="H586" s="241"/>
      <c r="I586" s="241"/>
      <c r="J586" s="241"/>
      <c r="K586" s="241"/>
      <c r="L586" s="241"/>
      <c r="M586" s="241"/>
      <c r="N586" s="241"/>
      <c r="O586" s="241"/>
      <c r="P586" s="241"/>
      <c r="Q586" s="241"/>
      <c r="R586" s="241"/>
      <c r="S586" s="241"/>
      <c r="T586" s="241"/>
      <c r="U586" s="241" t="s">
        <v>697</v>
      </c>
      <c r="V586" s="241"/>
      <c r="W586" s="241"/>
      <c r="X586" s="241"/>
      <c r="Y586" s="241"/>
      <c r="Z586" s="241"/>
      <c r="AA586" s="241"/>
      <c r="AB586" s="241"/>
      <c r="AC586" s="241" t="s">
        <v>325</v>
      </c>
      <c r="AD586" s="241"/>
      <c r="AE586" s="241"/>
      <c r="AF586" s="241"/>
      <c r="AG586" s="241"/>
      <c r="AH586" s="241"/>
      <c r="AI586" s="241"/>
      <c r="AJ586" s="241"/>
      <c r="AK586" s="241"/>
      <c r="AL586" s="241"/>
      <c r="AM586" s="241"/>
      <c r="AN586" s="241"/>
      <c r="AO586" s="241"/>
      <c r="AP586" s="244"/>
      <c r="AQ586" s="241"/>
      <c r="AR586" s="241"/>
      <c r="AS586" s="241"/>
      <c r="AT586" s="244"/>
      <c r="AU586" s="241"/>
      <c r="AV586" s="241"/>
      <c r="AW586" s="241"/>
      <c r="AX586" s="241"/>
      <c r="AY586" s="241"/>
      <c r="AZ586" s="241"/>
      <c r="BA586" s="241"/>
      <c r="BB586" s="241"/>
      <c r="BC586" s="241"/>
      <c r="BD586" s="241"/>
      <c r="BE586" s="241"/>
      <c r="BF586" s="241"/>
      <c r="BG586" s="241"/>
    </row>
    <row r="587" spans="1:59" s="240" customFormat="1" ht="15" customHeight="1">
      <c r="A587" s="241"/>
      <c r="B587" s="241"/>
      <c r="C587" s="241"/>
      <c r="D587" s="241"/>
      <c r="E587" s="241"/>
      <c r="F587" s="241"/>
      <c r="G587" s="241"/>
      <c r="H587" s="241"/>
      <c r="I587" s="241"/>
      <c r="J587" s="241"/>
      <c r="K587" s="241"/>
      <c r="L587" s="241"/>
      <c r="M587" s="241"/>
      <c r="N587" s="241"/>
      <c r="O587" s="241"/>
      <c r="P587" s="241"/>
      <c r="Q587" s="241"/>
      <c r="R587" s="241"/>
      <c r="S587" s="241"/>
      <c r="T587" s="241"/>
      <c r="U587" s="241" t="s">
        <v>280</v>
      </c>
      <c r="V587" s="241"/>
      <c r="W587" s="241"/>
      <c r="X587" s="241"/>
      <c r="Y587" s="241"/>
      <c r="Z587" s="241"/>
      <c r="AA587" s="241"/>
      <c r="AB587" s="241"/>
      <c r="AC587" s="241" t="s">
        <v>350</v>
      </c>
      <c r="AD587" s="241"/>
      <c r="AE587" s="241"/>
      <c r="AF587" s="241"/>
      <c r="AG587" s="241"/>
      <c r="AH587" s="241"/>
      <c r="AI587" s="241"/>
      <c r="AJ587" s="241"/>
      <c r="AK587" s="241"/>
      <c r="AL587" s="241"/>
      <c r="AM587" s="241"/>
      <c r="AN587" s="241"/>
      <c r="AO587" s="241"/>
      <c r="AP587" s="244"/>
      <c r="AQ587" s="241"/>
      <c r="AR587" s="241"/>
      <c r="AS587" s="241"/>
      <c r="AT587" s="244"/>
      <c r="AU587" s="241"/>
      <c r="AV587" s="241"/>
      <c r="AW587" s="241"/>
      <c r="AX587" s="241"/>
      <c r="AY587" s="241"/>
      <c r="AZ587" s="241"/>
      <c r="BA587" s="241"/>
      <c r="BB587" s="241"/>
      <c r="BC587" s="241"/>
      <c r="BD587" s="241"/>
      <c r="BE587" s="241"/>
      <c r="BF587" s="241"/>
      <c r="BG587" s="241"/>
    </row>
    <row r="588" spans="1:59" s="240" customFormat="1" ht="15" customHeight="1">
      <c r="A588" s="241"/>
      <c r="B588" s="241"/>
      <c r="C588" s="241"/>
      <c r="D588" s="241"/>
      <c r="E588" s="241"/>
      <c r="F588" s="241"/>
      <c r="G588" s="241"/>
      <c r="H588" s="241"/>
      <c r="I588" s="241"/>
      <c r="J588" s="241"/>
      <c r="K588" s="241"/>
      <c r="L588" s="241"/>
      <c r="M588" s="241"/>
      <c r="N588" s="241"/>
      <c r="O588" s="241"/>
      <c r="P588" s="241"/>
      <c r="Q588" s="241"/>
      <c r="R588" s="241"/>
      <c r="S588" s="241"/>
      <c r="T588" s="241"/>
      <c r="U588" s="241" t="s">
        <v>698</v>
      </c>
      <c r="V588" s="241"/>
      <c r="W588" s="241"/>
      <c r="X588" s="241"/>
      <c r="Y588" s="241"/>
      <c r="Z588" s="241"/>
      <c r="AA588" s="241"/>
      <c r="AB588" s="241"/>
      <c r="AC588" s="241" t="s">
        <v>322</v>
      </c>
      <c r="AD588" s="241"/>
      <c r="AE588" s="241"/>
      <c r="AF588" s="241"/>
      <c r="AG588" s="241"/>
      <c r="AH588" s="241"/>
      <c r="AI588" s="241"/>
      <c r="AJ588" s="241"/>
      <c r="AK588" s="241"/>
      <c r="AL588" s="241"/>
      <c r="AM588" s="241"/>
      <c r="AN588" s="241"/>
      <c r="AO588" s="241"/>
      <c r="AP588" s="244"/>
      <c r="AQ588" s="241"/>
      <c r="AR588" s="241"/>
      <c r="AS588" s="241"/>
      <c r="AT588" s="244"/>
      <c r="AU588" s="241"/>
      <c r="AV588" s="241"/>
      <c r="AW588" s="241"/>
      <c r="AX588" s="241"/>
      <c r="AY588" s="241"/>
      <c r="AZ588" s="241"/>
      <c r="BA588" s="241"/>
      <c r="BB588" s="241"/>
      <c r="BC588" s="241"/>
      <c r="BD588" s="241"/>
      <c r="BE588" s="241"/>
      <c r="BF588" s="241"/>
      <c r="BG588" s="241"/>
    </row>
    <row r="589" spans="1:59" s="240" customFormat="1" ht="15" customHeight="1">
      <c r="A589" s="241"/>
      <c r="B589" s="241"/>
      <c r="C589" s="241"/>
      <c r="D589" s="241"/>
      <c r="E589" s="241"/>
      <c r="F589" s="241"/>
      <c r="G589" s="241"/>
      <c r="H589" s="241"/>
      <c r="I589" s="241"/>
      <c r="J589" s="241"/>
      <c r="K589" s="241"/>
      <c r="L589" s="241"/>
      <c r="M589" s="241"/>
      <c r="N589" s="241"/>
      <c r="O589" s="241"/>
      <c r="P589" s="241"/>
      <c r="Q589" s="241"/>
      <c r="R589" s="241"/>
      <c r="S589" s="241"/>
      <c r="T589" s="241"/>
      <c r="U589" s="241" t="s">
        <v>699</v>
      </c>
      <c r="V589" s="241"/>
      <c r="W589" s="241"/>
      <c r="X589" s="241"/>
      <c r="Y589" s="241"/>
      <c r="Z589" s="241"/>
      <c r="AA589" s="241"/>
      <c r="AB589" s="241"/>
      <c r="AC589" s="241" t="s">
        <v>325</v>
      </c>
      <c r="AD589" s="241"/>
      <c r="AE589" s="241"/>
      <c r="AF589" s="241"/>
      <c r="AG589" s="241"/>
      <c r="AH589" s="241"/>
      <c r="AI589" s="241"/>
      <c r="AJ589" s="241"/>
      <c r="AK589" s="241"/>
      <c r="AL589" s="241"/>
      <c r="AM589" s="241"/>
      <c r="AN589" s="241"/>
      <c r="AO589" s="241"/>
      <c r="AP589" s="244"/>
      <c r="AQ589" s="241"/>
      <c r="AR589" s="241"/>
      <c r="AS589" s="241"/>
      <c r="AT589" s="244"/>
      <c r="AU589" s="241"/>
      <c r="AV589" s="241"/>
      <c r="AW589" s="241"/>
      <c r="AX589" s="241"/>
      <c r="AY589" s="241"/>
      <c r="AZ589" s="241"/>
      <c r="BA589" s="241"/>
      <c r="BB589" s="241"/>
      <c r="BC589" s="241"/>
      <c r="BD589" s="241"/>
      <c r="BE589" s="241"/>
      <c r="BF589" s="241"/>
      <c r="BG589" s="241"/>
    </row>
    <row r="590" spans="1:59" s="240" customFormat="1" ht="15" customHeight="1">
      <c r="A590" s="241"/>
      <c r="B590" s="241"/>
      <c r="C590" s="241"/>
      <c r="D590" s="241"/>
      <c r="E590" s="241"/>
      <c r="F590" s="241"/>
      <c r="G590" s="241"/>
      <c r="H590" s="241"/>
      <c r="I590" s="241"/>
      <c r="J590" s="241"/>
      <c r="K590" s="241"/>
      <c r="L590" s="241"/>
      <c r="M590" s="241"/>
      <c r="N590" s="241"/>
      <c r="O590" s="241"/>
      <c r="P590" s="241"/>
      <c r="Q590" s="241"/>
      <c r="R590" s="241"/>
      <c r="S590" s="241"/>
      <c r="T590" s="241"/>
      <c r="U590" s="241" t="s">
        <v>700</v>
      </c>
      <c r="V590" s="241"/>
      <c r="W590" s="241"/>
      <c r="X590" s="241"/>
      <c r="Y590" s="241"/>
      <c r="Z590" s="241"/>
      <c r="AA590" s="241"/>
      <c r="AB590" s="241"/>
      <c r="AC590" s="241" t="s">
        <v>325</v>
      </c>
      <c r="AD590" s="241"/>
      <c r="AE590" s="241"/>
      <c r="AF590" s="241"/>
      <c r="AG590" s="241"/>
      <c r="AH590" s="241"/>
      <c r="AI590" s="241"/>
      <c r="AJ590" s="241"/>
      <c r="AK590" s="241"/>
      <c r="AL590" s="241"/>
      <c r="AM590" s="241"/>
      <c r="AN590" s="241"/>
      <c r="AO590" s="241"/>
      <c r="AP590" s="244"/>
      <c r="AQ590" s="241"/>
      <c r="AR590" s="241"/>
      <c r="AS590" s="241"/>
      <c r="AT590" s="244"/>
      <c r="AU590" s="241"/>
      <c r="AV590" s="241"/>
      <c r="AW590" s="241"/>
      <c r="AX590" s="241"/>
      <c r="AY590" s="241"/>
      <c r="AZ590" s="241"/>
      <c r="BA590" s="241"/>
      <c r="BB590" s="241"/>
      <c r="BC590" s="241"/>
      <c r="BD590" s="241"/>
      <c r="BE590" s="241"/>
      <c r="BF590" s="241"/>
      <c r="BG590" s="241"/>
    </row>
    <row r="591" spans="1:59" s="240" customFormat="1" ht="15" customHeight="1">
      <c r="A591" s="241"/>
      <c r="B591" s="241"/>
      <c r="C591" s="241"/>
      <c r="D591" s="241"/>
      <c r="E591" s="241"/>
      <c r="F591" s="241"/>
      <c r="G591" s="241"/>
      <c r="H591" s="241"/>
      <c r="I591" s="241"/>
      <c r="J591" s="241"/>
      <c r="K591" s="241"/>
      <c r="L591" s="241"/>
      <c r="M591" s="241"/>
      <c r="N591" s="241"/>
      <c r="O591" s="241"/>
      <c r="P591" s="241"/>
      <c r="Q591" s="241"/>
      <c r="R591" s="241"/>
      <c r="S591" s="241"/>
      <c r="T591" s="241"/>
      <c r="U591" s="241" t="s">
        <v>701</v>
      </c>
      <c r="V591" s="241"/>
      <c r="W591" s="241"/>
      <c r="X591" s="241"/>
      <c r="Y591" s="241"/>
      <c r="Z591" s="241"/>
      <c r="AA591" s="241"/>
      <c r="AB591" s="241"/>
      <c r="AC591" s="241" t="s">
        <v>316</v>
      </c>
      <c r="AD591" s="241"/>
      <c r="AE591" s="241"/>
      <c r="AF591" s="241"/>
      <c r="AG591" s="241"/>
      <c r="AH591" s="241"/>
      <c r="AI591" s="241"/>
      <c r="AJ591" s="241"/>
      <c r="AK591" s="241"/>
      <c r="AL591" s="241"/>
      <c r="AM591" s="241"/>
      <c r="AN591" s="241"/>
      <c r="AO591" s="241"/>
      <c r="AP591" s="244"/>
      <c r="AQ591" s="241"/>
      <c r="AR591" s="241"/>
      <c r="AS591" s="241"/>
      <c r="AT591" s="244"/>
      <c r="AU591" s="241"/>
      <c r="AV591" s="241"/>
      <c r="AW591" s="241"/>
      <c r="AX591" s="241"/>
      <c r="AY591" s="241"/>
      <c r="AZ591" s="241"/>
      <c r="BA591" s="241"/>
      <c r="BB591" s="241"/>
      <c r="BC591" s="241"/>
      <c r="BD591" s="241"/>
      <c r="BE591" s="241"/>
      <c r="BF591" s="241"/>
      <c r="BG591" s="241"/>
    </row>
    <row r="592" spans="1:59" s="240" customFormat="1" ht="15" customHeight="1">
      <c r="A592" s="241"/>
      <c r="B592" s="241"/>
      <c r="C592" s="241"/>
      <c r="D592" s="241"/>
      <c r="E592" s="241"/>
      <c r="F592" s="241"/>
      <c r="G592" s="241"/>
      <c r="H592" s="241"/>
      <c r="I592" s="241"/>
      <c r="J592" s="241"/>
      <c r="K592" s="241"/>
      <c r="L592" s="241"/>
      <c r="M592" s="241"/>
      <c r="N592" s="241"/>
      <c r="O592" s="241"/>
      <c r="P592" s="241"/>
      <c r="Q592" s="241"/>
      <c r="R592" s="241"/>
      <c r="S592" s="241"/>
      <c r="T592" s="241"/>
      <c r="U592" s="241" t="s">
        <v>702</v>
      </c>
      <c r="V592" s="241"/>
      <c r="W592" s="241"/>
      <c r="X592" s="241"/>
      <c r="Y592" s="241"/>
      <c r="Z592" s="241"/>
      <c r="AA592" s="241"/>
      <c r="AB592" s="241"/>
      <c r="AC592" s="241" t="s">
        <v>386</v>
      </c>
      <c r="AD592" s="241"/>
      <c r="AE592" s="241"/>
      <c r="AF592" s="241"/>
      <c r="AG592" s="241"/>
      <c r="AH592" s="241"/>
      <c r="AI592" s="241"/>
      <c r="AJ592" s="241"/>
      <c r="AK592" s="241"/>
      <c r="AL592" s="241"/>
      <c r="AM592" s="241"/>
      <c r="AN592" s="241"/>
      <c r="AO592" s="241"/>
      <c r="AP592" s="244"/>
      <c r="AQ592" s="241"/>
      <c r="AR592" s="241"/>
      <c r="AS592" s="241"/>
      <c r="AT592" s="244"/>
      <c r="AU592" s="241"/>
      <c r="AV592" s="241"/>
      <c r="AW592" s="241"/>
      <c r="AX592" s="241"/>
      <c r="AY592" s="241"/>
      <c r="AZ592" s="241"/>
      <c r="BA592" s="241"/>
      <c r="BB592" s="241"/>
      <c r="BC592" s="241"/>
      <c r="BD592" s="241"/>
      <c r="BE592" s="241"/>
      <c r="BF592" s="241"/>
      <c r="BG592" s="241"/>
    </row>
    <row r="593" spans="1:59" s="240" customFormat="1" ht="15" customHeight="1">
      <c r="A593" s="241"/>
      <c r="B593" s="241"/>
      <c r="C593" s="241"/>
      <c r="D593" s="241"/>
      <c r="E593" s="241"/>
      <c r="F593" s="241"/>
      <c r="G593" s="241"/>
      <c r="H593" s="241"/>
      <c r="I593" s="241"/>
      <c r="J593" s="241"/>
      <c r="K593" s="241"/>
      <c r="L593" s="241"/>
      <c r="M593" s="241"/>
      <c r="N593" s="241"/>
      <c r="O593" s="241"/>
      <c r="P593" s="241"/>
      <c r="Q593" s="241"/>
      <c r="R593" s="241"/>
      <c r="S593" s="241"/>
      <c r="T593" s="241"/>
      <c r="U593" s="241" t="s">
        <v>703</v>
      </c>
      <c r="V593" s="241"/>
      <c r="W593" s="241"/>
      <c r="X593" s="241"/>
      <c r="Y593" s="241"/>
      <c r="Z593" s="241"/>
      <c r="AA593" s="241"/>
      <c r="AB593" s="241"/>
      <c r="AC593" s="241" t="s">
        <v>316</v>
      </c>
      <c r="AD593" s="241"/>
      <c r="AE593" s="241"/>
      <c r="AF593" s="241"/>
      <c r="AG593" s="241"/>
      <c r="AH593" s="241"/>
      <c r="AI593" s="241"/>
      <c r="AJ593" s="241"/>
      <c r="AK593" s="241"/>
      <c r="AL593" s="241"/>
      <c r="AM593" s="241"/>
      <c r="AN593" s="241"/>
      <c r="AO593" s="241"/>
      <c r="AP593" s="244"/>
      <c r="AQ593" s="241"/>
      <c r="AR593" s="241"/>
      <c r="AS593" s="241"/>
      <c r="AT593" s="244"/>
      <c r="AU593" s="241"/>
      <c r="AV593" s="241"/>
      <c r="AW593" s="241"/>
      <c r="AX593" s="241"/>
      <c r="AY593" s="241"/>
      <c r="AZ593" s="241"/>
      <c r="BA593" s="241"/>
      <c r="BB593" s="241"/>
      <c r="BC593" s="241"/>
      <c r="BD593" s="241"/>
      <c r="BE593" s="241"/>
      <c r="BF593" s="241"/>
      <c r="BG593" s="241"/>
    </row>
    <row r="594" spans="1:59" s="240" customFormat="1" ht="15" customHeight="1">
      <c r="A594" s="241"/>
      <c r="B594" s="241"/>
      <c r="C594" s="241"/>
      <c r="D594" s="241"/>
      <c r="E594" s="241"/>
      <c r="F594" s="241"/>
      <c r="G594" s="241"/>
      <c r="H594" s="241"/>
      <c r="I594" s="241"/>
      <c r="J594" s="241"/>
      <c r="K594" s="241"/>
      <c r="L594" s="241"/>
      <c r="M594" s="241"/>
      <c r="N594" s="241"/>
      <c r="O594" s="241"/>
      <c r="P594" s="241"/>
      <c r="Q594" s="241"/>
      <c r="R594" s="241"/>
      <c r="S594" s="241"/>
      <c r="T594" s="241"/>
      <c r="U594" s="241" t="s">
        <v>704</v>
      </c>
      <c r="V594" s="241"/>
      <c r="W594" s="241"/>
      <c r="X594" s="241"/>
      <c r="Y594" s="241"/>
      <c r="Z594" s="241"/>
      <c r="AA594" s="241"/>
      <c r="AB594" s="241"/>
      <c r="AC594" s="241" t="s">
        <v>386</v>
      </c>
      <c r="AD594" s="241"/>
      <c r="AE594" s="241"/>
      <c r="AF594" s="241"/>
      <c r="AG594" s="241"/>
      <c r="AH594" s="241"/>
      <c r="AI594" s="241"/>
      <c r="AJ594" s="241"/>
      <c r="AK594" s="241"/>
      <c r="AL594" s="241"/>
      <c r="AM594" s="241"/>
      <c r="AN594" s="241"/>
      <c r="AO594" s="241"/>
      <c r="AP594" s="244"/>
      <c r="AQ594" s="241"/>
      <c r="AR594" s="241"/>
      <c r="AS594" s="241"/>
      <c r="AT594" s="244"/>
      <c r="AU594" s="241"/>
      <c r="AV594" s="241"/>
      <c r="AW594" s="241"/>
      <c r="AX594" s="241"/>
      <c r="AY594" s="241"/>
      <c r="AZ594" s="241"/>
      <c r="BA594" s="241"/>
      <c r="BB594" s="241"/>
      <c r="BC594" s="241"/>
      <c r="BD594" s="241"/>
      <c r="BE594" s="241"/>
      <c r="BF594" s="241"/>
      <c r="BG594" s="241"/>
    </row>
    <row r="595" spans="1:59" s="240" customFormat="1" ht="15" customHeight="1">
      <c r="A595" s="241"/>
      <c r="B595" s="241"/>
      <c r="C595" s="241"/>
      <c r="D595" s="241"/>
      <c r="E595" s="241"/>
      <c r="F595" s="241"/>
      <c r="G595" s="241"/>
      <c r="H595" s="241"/>
      <c r="I595" s="241"/>
      <c r="J595" s="241"/>
      <c r="K595" s="241"/>
      <c r="L595" s="241"/>
      <c r="M595" s="241"/>
      <c r="N595" s="241"/>
      <c r="O595" s="241"/>
      <c r="P595" s="241"/>
      <c r="Q595" s="241"/>
      <c r="R595" s="241"/>
      <c r="S595" s="241"/>
      <c r="T595" s="241"/>
      <c r="U595" s="241" t="s">
        <v>705</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4"/>
      <c r="AQ595" s="241"/>
      <c r="AR595" s="241"/>
      <c r="AS595" s="241"/>
      <c r="AT595" s="244"/>
      <c r="AU595" s="241"/>
      <c r="AV595" s="241"/>
      <c r="AW595" s="241"/>
      <c r="AX595" s="241"/>
      <c r="AY595" s="241"/>
      <c r="AZ595" s="241"/>
      <c r="BA595" s="241"/>
      <c r="BB595" s="241"/>
      <c r="BC595" s="241"/>
      <c r="BD595" s="241"/>
      <c r="BE595" s="241"/>
      <c r="BF595" s="241"/>
      <c r="BG595" s="241"/>
    </row>
    <row r="596" spans="1:59" s="240" customFormat="1" ht="15" customHeight="1">
      <c r="A596" s="241"/>
      <c r="B596" s="241"/>
      <c r="C596" s="241"/>
      <c r="D596" s="241"/>
      <c r="E596" s="241"/>
      <c r="F596" s="241"/>
      <c r="G596" s="241"/>
      <c r="H596" s="241"/>
      <c r="I596" s="241"/>
      <c r="J596" s="241"/>
      <c r="K596" s="241"/>
      <c r="L596" s="241"/>
      <c r="M596" s="241"/>
      <c r="N596" s="241"/>
      <c r="O596" s="241"/>
      <c r="P596" s="241"/>
      <c r="Q596" s="241"/>
      <c r="R596" s="241"/>
      <c r="S596" s="241"/>
      <c r="T596" s="241"/>
      <c r="U596" s="241" t="s">
        <v>706</v>
      </c>
      <c r="V596" s="241"/>
      <c r="W596" s="241"/>
      <c r="X596" s="241"/>
      <c r="Y596" s="241"/>
      <c r="Z596" s="241"/>
      <c r="AA596" s="241"/>
      <c r="AB596" s="241"/>
      <c r="AC596" s="241" t="s">
        <v>311</v>
      </c>
      <c r="AD596" s="241"/>
      <c r="AE596" s="241"/>
      <c r="AF596" s="241"/>
      <c r="AG596" s="241"/>
      <c r="AH596" s="241"/>
      <c r="AI596" s="241"/>
      <c r="AJ596" s="241"/>
      <c r="AK596" s="241"/>
      <c r="AL596" s="241"/>
      <c r="AM596" s="241"/>
      <c r="AN596" s="241"/>
      <c r="AO596" s="241"/>
      <c r="AP596" s="244"/>
      <c r="AQ596" s="241"/>
      <c r="AR596" s="241"/>
      <c r="AS596" s="241"/>
      <c r="AT596" s="244"/>
      <c r="AU596" s="241"/>
      <c r="AV596" s="241"/>
      <c r="AW596" s="241"/>
      <c r="AX596" s="241"/>
      <c r="AY596" s="241"/>
      <c r="AZ596" s="241"/>
      <c r="BA596" s="241"/>
      <c r="BB596" s="241"/>
      <c r="BC596" s="241"/>
      <c r="BD596" s="241"/>
      <c r="BE596" s="241"/>
      <c r="BF596" s="241"/>
      <c r="BG596" s="241"/>
    </row>
    <row r="597" spans="1:59" s="240" customFormat="1" ht="15" customHeight="1">
      <c r="A597" s="241"/>
      <c r="B597" s="241"/>
      <c r="C597" s="241"/>
      <c r="D597" s="241"/>
      <c r="E597" s="241"/>
      <c r="F597" s="241"/>
      <c r="G597" s="241"/>
      <c r="H597" s="241"/>
      <c r="I597" s="241"/>
      <c r="J597" s="241"/>
      <c r="K597" s="241"/>
      <c r="L597" s="241"/>
      <c r="M597" s="241"/>
      <c r="N597" s="241"/>
      <c r="O597" s="241"/>
      <c r="P597" s="241"/>
      <c r="Q597" s="241"/>
      <c r="R597" s="241"/>
      <c r="S597" s="241"/>
      <c r="T597" s="241"/>
      <c r="U597" s="241" t="s">
        <v>707</v>
      </c>
      <c r="V597" s="241"/>
      <c r="W597" s="241"/>
      <c r="X597" s="241"/>
      <c r="Y597" s="241"/>
      <c r="Z597" s="241"/>
      <c r="AA597" s="241"/>
      <c r="AB597" s="241"/>
      <c r="AC597" s="241" t="s">
        <v>386</v>
      </c>
      <c r="AD597" s="241"/>
      <c r="AE597" s="241"/>
      <c r="AF597" s="241"/>
      <c r="AG597" s="241"/>
      <c r="AH597" s="241"/>
      <c r="AI597" s="241"/>
      <c r="AJ597" s="241"/>
      <c r="AK597" s="241"/>
      <c r="AL597" s="241"/>
      <c r="AM597" s="241"/>
      <c r="AN597" s="241"/>
      <c r="AO597" s="241"/>
      <c r="AP597" s="244"/>
      <c r="AQ597" s="241"/>
      <c r="AR597" s="241"/>
      <c r="AS597" s="241"/>
      <c r="AT597" s="244"/>
      <c r="AU597" s="241"/>
      <c r="AV597" s="241"/>
      <c r="AW597" s="241"/>
      <c r="AX597" s="241"/>
      <c r="AY597" s="241"/>
      <c r="AZ597" s="241"/>
      <c r="BA597" s="241"/>
      <c r="BB597" s="241"/>
      <c r="BC597" s="241"/>
      <c r="BD597" s="241"/>
      <c r="BE597" s="241"/>
      <c r="BF597" s="241"/>
      <c r="BG597" s="241"/>
    </row>
    <row r="598" spans="1:59" s="240" customFormat="1" ht="15" customHeight="1">
      <c r="A598" s="241"/>
      <c r="B598" s="241"/>
      <c r="C598" s="241"/>
      <c r="D598" s="241"/>
      <c r="E598" s="241"/>
      <c r="F598" s="241"/>
      <c r="G598" s="241"/>
      <c r="H598" s="241"/>
      <c r="I598" s="241"/>
      <c r="J598" s="241"/>
      <c r="K598" s="241"/>
      <c r="L598" s="241"/>
      <c r="M598" s="241"/>
      <c r="N598" s="241"/>
      <c r="O598" s="241"/>
      <c r="P598" s="241"/>
      <c r="Q598" s="241"/>
      <c r="R598" s="241"/>
      <c r="S598" s="241"/>
      <c r="T598" s="241"/>
      <c r="U598" s="241" t="s">
        <v>708</v>
      </c>
      <c r="V598" s="241"/>
      <c r="W598" s="241"/>
      <c r="X598" s="241"/>
      <c r="Y598" s="241"/>
      <c r="Z598" s="241"/>
      <c r="AA598" s="241"/>
      <c r="AB598" s="241"/>
      <c r="AC598" s="241" t="s">
        <v>350</v>
      </c>
      <c r="AD598" s="241"/>
      <c r="AE598" s="241"/>
      <c r="AF598" s="241"/>
      <c r="AG598" s="241"/>
      <c r="AH598" s="241"/>
      <c r="AI598" s="241"/>
      <c r="AJ598" s="241"/>
      <c r="AK598" s="241"/>
      <c r="AL598" s="241"/>
      <c r="AM598" s="241"/>
      <c r="AN598" s="241"/>
      <c r="AO598" s="241"/>
      <c r="AP598" s="244"/>
      <c r="AQ598" s="241"/>
      <c r="AR598" s="241"/>
      <c r="AS598" s="241"/>
      <c r="AT598" s="244"/>
      <c r="AU598" s="241"/>
      <c r="AV598" s="241"/>
      <c r="AW598" s="241"/>
      <c r="AX598" s="241"/>
      <c r="AY598" s="241"/>
      <c r="AZ598" s="241"/>
      <c r="BA598" s="241"/>
      <c r="BB598" s="241"/>
      <c r="BC598" s="241"/>
      <c r="BD598" s="241"/>
      <c r="BE598" s="241"/>
      <c r="BF598" s="241"/>
      <c r="BG598" s="241"/>
    </row>
    <row r="599" spans="1:59" s="240" customFormat="1" ht="15" customHeight="1">
      <c r="A599" s="241"/>
      <c r="B599" s="241"/>
      <c r="C599" s="241"/>
      <c r="D599" s="241"/>
      <c r="E599" s="241"/>
      <c r="F599" s="241"/>
      <c r="G599" s="241"/>
      <c r="H599" s="241"/>
      <c r="I599" s="241"/>
      <c r="J599" s="241"/>
      <c r="K599" s="241"/>
      <c r="L599" s="241"/>
      <c r="M599" s="241"/>
      <c r="N599" s="241"/>
      <c r="O599" s="241"/>
      <c r="P599" s="241"/>
      <c r="Q599" s="241"/>
      <c r="R599" s="241"/>
      <c r="S599" s="241"/>
      <c r="T599" s="241"/>
      <c r="U599" s="241" t="s">
        <v>709</v>
      </c>
      <c r="V599" s="241"/>
      <c r="W599" s="241"/>
      <c r="X599" s="241"/>
      <c r="Y599" s="241"/>
      <c r="Z599" s="241"/>
      <c r="AA599" s="241"/>
      <c r="AB599" s="241"/>
      <c r="AC599" s="241" t="s">
        <v>322</v>
      </c>
      <c r="AD599" s="241"/>
      <c r="AE599" s="241"/>
      <c r="AF599" s="241"/>
      <c r="AG599" s="241"/>
      <c r="AH599" s="241"/>
      <c r="AI599" s="241"/>
      <c r="AJ599" s="241"/>
      <c r="AK599" s="241"/>
      <c r="AL599" s="241"/>
      <c r="AM599" s="241"/>
      <c r="AN599" s="241"/>
      <c r="AO599" s="241"/>
      <c r="AP599" s="244"/>
      <c r="AQ599" s="241"/>
      <c r="AR599" s="241"/>
      <c r="AS599" s="241"/>
      <c r="AT599" s="244"/>
      <c r="AU599" s="241"/>
      <c r="AV599" s="241"/>
      <c r="AW599" s="241"/>
      <c r="AX599" s="241"/>
      <c r="AY599" s="241"/>
      <c r="AZ599" s="241"/>
      <c r="BA599" s="241"/>
      <c r="BB599" s="241"/>
      <c r="BC599" s="241"/>
      <c r="BD599" s="241"/>
      <c r="BE599" s="241"/>
      <c r="BF599" s="241"/>
      <c r="BG599" s="241"/>
    </row>
    <row r="600" spans="1:59" s="240" customFormat="1" ht="15" customHeight="1">
      <c r="A600" s="241"/>
      <c r="B600" s="241"/>
      <c r="C600" s="241"/>
      <c r="D600" s="241"/>
      <c r="E600" s="241"/>
      <c r="F600" s="241"/>
      <c r="G600" s="241"/>
      <c r="H600" s="241"/>
      <c r="I600" s="241"/>
      <c r="J600" s="241"/>
      <c r="K600" s="241"/>
      <c r="L600" s="241"/>
      <c r="M600" s="241"/>
      <c r="N600" s="241"/>
      <c r="O600" s="241"/>
      <c r="P600" s="241"/>
      <c r="Q600" s="241"/>
      <c r="R600" s="241"/>
      <c r="S600" s="241"/>
      <c r="T600" s="241"/>
      <c r="U600" s="241" t="s">
        <v>710</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4"/>
      <c r="AQ600" s="241"/>
      <c r="AR600" s="241"/>
      <c r="AS600" s="241"/>
      <c r="AT600" s="244"/>
      <c r="AU600" s="241"/>
      <c r="AV600" s="241"/>
      <c r="AW600" s="241"/>
      <c r="AX600" s="241"/>
      <c r="AY600" s="241"/>
      <c r="AZ600" s="241"/>
      <c r="BA600" s="241"/>
      <c r="BB600" s="241"/>
      <c r="BC600" s="241"/>
      <c r="BD600" s="241"/>
      <c r="BE600" s="241"/>
      <c r="BF600" s="241"/>
      <c r="BG600" s="241"/>
    </row>
    <row r="601" spans="1:59" s="240" customFormat="1" ht="15" customHeight="1">
      <c r="A601" s="241"/>
      <c r="B601" s="241"/>
      <c r="C601" s="241"/>
      <c r="D601" s="241"/>
      <c r="E601" s="241"/>
      <c r="F601" s="241"/>
      <c r="G601" s="241"/>
      <c r="H601" s="241"/>
      <c r="I601" s="241"/>
      <c r="J601" s="241"/>
      <c r="K601" s="241"/>
      <c r="L601" s="241"/>
      <c r="M601" s="241"/>
      <c r="N601" s="241"/>
      <c r="O601" s="241"/>
      <c r="P601" s="241"/>
      <c r="Q601" s="241"/>
      <c r="R601" s="241"/>
      <c r="S601" s="241"/>
      <c r="T601" s="241"/>
      <c r="U601" s="241" t="s">
        <v>711</v>
      </c>
      <c r="V601" s="241"/>
      <c r="W601" s="241"/>
      <c r="X601" s="241"/>
      <c r="Y601" s="241"/>
      <c r="Z601" s="241"/>
      <c r="AA601" s="241"/>
      <c r="AB601" s="241"/>
      <c r="AC601" s="241" t="s">
        <v>386</v>
      </c>
      <c r="AD601" s="241"/>
      <c r="AE601" s="241"/>
      <c r="AF601" s="241"/>
      <c r="AG601" s="241"/>
      <c r="AH601" s="241"/>
      <c r="AI601" s="241"/>
      <c r="AJ601" s="241"/>
      <c r="AK601" s="241"/>
      <c r="AL601" s="241"/>
      <c r="AM601" s="241"/>
      <c r="AN601" s="241"/>
      <c r="AO601" s="241"/>
      <c r="AP601" s="244"/>
      <c r="AQ601" s="241"/>
      <c r="AR601" s="241"/>
      <c r="AS601" s="241"/>
      <c r="AT601" s="244"/>
      <c r="AU601" s="241"/>
      <c r="AV601" s="241"/>
      <c r="AW601" s="241"/>
      <c r="AX601" s="241"/>
      <c r="AY601" s="241"/>
      <c r="AZ601" s="241"/>
      <c r="BA601" s="241"/>
      <c r="BB601" s="241"/>
      <c r="BC601" s="241"/>
      <c r="BD601" s="241"/>
      <c r="BE601" s="241"/>
      <c r="BF601" s="241"/>
      <c r="BG601" s="241"/>
    </row>
    <row r="602" spans="1:59" s="240" customFormat="1" ht="15" customHeight="1">
      <c r="A602" s="241"/>
      <c r="B602" s="241"/>
      <c r="C602" s="241"/>
      <c r="D602" s="241"/>
      <c r="E602" s="241"/>
      <c r="F602" s="241"/>
      <c r="G602" s="241"/>
      <c r="H602" s="241"/>
      <c r="I602" s="241"/>
      <c r="J602" s="241"/>
      <c r="K602" s="241"/>
      <c r="L602" s="241"/>
      <c r="M602" s="241"/>
      <c r="N602" s="241"/>
      <c r="O602" s="241"/>
      <c r="P602" s="241"/>
      <c r="Q602" s="241"/>
      <c r="R602" s="241"/>
      <c r="S602" s="241"/>
      <c r="T602" s="241"/>
      <c r="U602" s="241" t="s">
        <v>712</v>
      </c>
      <c r="V602" s="241"/>
      <c r="W602" s="241"/>
      <c r="X602" s="241"/>
      <c r="Y602" s="241"/>
      <c r="Z602" s="241"/>
      <c r="AA602" s="241"/>
      <c r="AB602" s="241"/>
      <c r="AC602" s="241" t="s">
        <v>350</v>
      </c>
      <c r="AD602" s="241"/>
      <c r="AE602" s="241"/>
      <c r="AF602" s="241"/>
      <c r="AG602" s="241"/>
      <c r="AH602" s="241"/>
      <c r="AI602" s="241"/>
      <c r="AJ602" s="241"/>
      <c r="AK602" s="241"/>
      <c r="AL602" s="241"/>
      <c r="AM602" s="241"/>
      <c r="AN602" s="241"/>
      <c r="AO602" s="241"/>
      <c r="AP602" s="244"/>
      <c r="AQ602" s="241"/>
      <c r="AR602" s="241"/>
      <c r="AS602" s="241"/>
      <c r="AT602" s="244"/>
      <c r="AU602" s="241"/>
      <c r="AV602" s="241"/>
      <c r="AW602" s="241"/>
      <c r="AX602" s="241"/>
      <c r="AY602" s="241"/>
      <c r="AZ602" s="241"/>
      <c r="BA602" s="241"/>
      <c r="BB602" s="241"/>
      <c r="BC602" s="241"/>
      <c r="BD602" s="241"/>
      <c r="BE602" s="241"/>
      <c r="BF602" s="241"/>
      <c r="BG602" s="241"/>
    </row>
    <row r="603" spans="1:59" s="240" customFormat="1" ht="15" customHeight="1">
      <c r="A603" s="241"/>
      <c r="B603" s="241"/>
      <c r="C603" s="241"/>
      <c r="D603" s="241"/>
      <c r="E603" s="241"/>
      <c r="F603" s="241"/>
      <c r="G603" s="241"/>
      <c r="H603" s="241"/>
      <c r="I603" s="241"/>
      <c r="J603" s="241"/>
      <c r="K603" s="241"/>
      <c r="L603" s="241"/>
      <c r="M603" s="241"/>
      <c r="N603" s="241"/>
      <c r="O603" s="241"/>
      <c r="P603" s="241"/>
      <c r="Q603" s="241"/>
      <c r="R603" s="241"/>
      <c r="S603" s="241"/>
      <c r="T603" s="241"/>
      <c r="U603" s="241" t="s">
        <v>713</v>
      </c>
      <c r="V603" s="241"/>
      <c r="W603" s="241"/>
      <c r="X603" s="241"/>
      <c r="Y603" s="241"/>
      <c r="Z603" s="241"/>
      <c r="AA603" s="241"/>
      <c r="AB603" s="241"/>
      <c r="AC603" s="241" t="s">
        <v>322</v>
      </c>
      <c r="AD603" s="241"/>
      <c r="AE603" s="241"/>
      <c r="AF603" s="241"/>
      <c r="AG603" s="241"/>
      <c r="AH603" s="241"/>
      <c r="AI603" s="241"/>
      <c r="AJ603" s="241"/>
      <c r="AK603" s="241"/>
      <c r="AL603" s="241"/>
      <c r="AM603" s="241"/>
      <c r="AN603" s="241"/>
      <c r="AO603" s="241"/>
      <c r="AP603" s="244"/>
      <c r="AQ603" s="241"/>
      <c r="AR603" s="241"/>
      <c r="AS603" s="241"/>
      <c r="AT603" s="244"/>
      <c r="AU603" s="241"/>
      <c r="AV603" s="241"/>
      <c r="AW603" s="241"/>
      <c r="AX603" s="241"/>
      <c r="AY603" s="241"/>
      <c r="AZ603" s="241"/>
      <c r="BA603" s="241"/>
      <c r="BB603" s="241"/>
      <c r="BC603" s="241"/>
      <c r="BD603" s="241"/>
      <c r="BE603" s="241"/>
      <c r="BF603" s="241"/>
      <c r="BG603" s="241"/>
    </row>
    <row r="604" spans="1:59" s="240" customFormat="1" ht="15" customHeight="1">
      <c r="A604" s="241"/>
      <c r="B604" s="241"/>
      <c r="C604" s="241"/>
      <c r="D604" s="241"/>
      <c r="E604" s="241"/>
      <c r="F604" s="241"/>
      <c r="G604" s="241"/>
      <c r="H604" s="241"/>
      <c r="I604" s="241"/>
      <c r="J604" s="241"/>
      <c r="K604" s="241"/>
      <c r="L604" s="241"/>
      <c r="M604" s="241"/>
      <c r="N604" s="241"/>
      <c r="O604" s="241"/>
      <c r="P604" s="241"/>
      <c r="Q604" s="241"/>
      <c r="R604" s="241"/>
      <c r="S604" s="241"/>
      <c r="T604" s="241"/>
      <c r="U604" s="241" t="s">
        <v>714</v>
      </c>
      <c r="V604" s="241"/>
      <c r="W604" s="241"/>
      <c r="X604" s="241"/>
      <c r="Y604" s="241"/>
      <c r="Z604" s="241"/>
      <c r="AA604" s="241"/>
      <c r="AB604" s="241"/>
      <c r="AC604" s="241" t="s">
        <v>325</v>
      </c>
      <c r="AD604" s="241"/>
      <c r="AE604" s="241"/>
      <c r="AF604" s="241"/>
      <c r="AG604" s="241"/>
      <c r="AH604" s="241"/>
      <c r="AI604" s="241"/>
      <c r="AJ604" s="241"/>
      <c r="AK604" s="241"/>
      <c r="AL604" s="241"/>
      <c r="AM604" s="241"/>
      <c r="AN604" s="241"/>
      <c r="AO604" s="241"/>
      <c r="AP604" s="244"/>
      <c r="AQ604" s="241"/>
      <c r="AR604" s="241"/>
      <c r="AS604" s="241"/>
      <c r="AT604" s="244"/>
      <c r="AU604" s="241"/>
      <c r="AV604" s="241"/>
      <c r="AW604" s="241"/>
      <c r="AX604" s="241"/>
      <c r="AY604" s="241"/>
      <c r="AZ604" s="241"/>
      <c r="BA604" s="241"/>
      <c r="BB604" s="241"/>
      <c r="BC604" s="241"/>
      <c r="BD604" s="241"/>
      <c r="BE604" s="241"/>
      <c r="BF604" s="241"/>
      <c r="BG604" s="241"/>
    </row>
    <row r="605" spans="1:59" s="240" customFormat="1" ht="15" customHeight="1">
      <c r="A605" s="241"/>
      <c r="B605" s="241"/>
      <c r="C605" s="241"/>
      <c r="D605" s="241"/>
      <c r="E605" s="241"/>
      <c r="F605" s="241"/>
      <c r="G605" s="241"/>
      <c r="H605" s="241"/>
      <c r="I605" s="241"/>
      <c r="J605" s="241"/>
      <c r="K605" s="241"/>
      <c r="L605" s="241"/>
      <c r="M605" s="241"/>
      <c r="N605" s="241"/>
      <c r="O605" s="241"/>
      <c r="P605" s="241"/>
      <c r="Q605" s="241"/>
      <c r="R605" s="241"/>
      <c r="S605" s="241"/>
      <c r="T605" s="241"/>
      <c r="U605" s="241" t="s">
        <v>715</v>
      </c>
      <c r="V605" s="241"/>
      <c r="W605" s="241"/>
      <c r="X605" s="241"/>
      <c r="Y605" s="241"/>
      <c r="Z605" s="241"/>
      <c r="AA605" s="241"/>
      <c r="AB605" s="241"/>
      <c r="AC605" s="241" t="s">
        <v>322</v>
      </c>
      <c r="AD605" s="241"/>
      <c r="AE605" s="241"/>
      <c r="AF605" s="241"/>
      <c r="AG605" s="241"/>
      <c r="AH605" s="241"/>
      <c r="AI605" s="241"/>
      <c r="AJ605" s="241"/>
      <c r="AK605" s="241"/>
      <c r="AL605" s="241"/>
      <c r="AM605" s="241"/>
      <c r="AN605" s="241"/>
      <c r="AO605" s="241"/>
      <c r="AP605" s="244"/>
      <c r="AQ605" s="241"/>
      <c r="AR605" s="241"/>
      <c r="AS605" s="241"/>
      <c r="AT605" s="244"/>
      <c r="AU605" s="241"/>
      <c r="AV605" s="241"/>
      <c r="AW605" s="241"/>
      <c r="AX605" s="241"/>
      <c r="AY605" s="241"/>
      <c r="AZ605" s="241"/>
      <c r="BA605" s="241"/>
      <c r="BB605" s="241"/>
      <c r="BC605" s="241"/>
      <c r="BD605" s="241"/>
      <c r="BE605" s="241"/>
      <c r="BF605" s="241"/>
      <c r="BG605" s="241"/>
    </row>
    <row r="606" spans="1:59" s="240" customFormat="1" ht="15" customHeight="1">
      <c r="A606" s="241"/>
      <c r="B606" s="241"/>
      <c r="C606" s="241"/>
      <c r="D606" s="241"/>
      <c r="E606" s="241"/>
      <c r="F606" s="241"/>
      <c r="G606" s="241"/>
      <c r="H606" s="241"/>
      <c r="I606" s="241"/>
      <c r="J606" s="241"/>
      <c r="K606" s="241"/>
      <c r="L606" s="241"/>
      <c r="M606" s="241"/>
      <c r="N606" s="241"/>
      <c r="O606" s="241"/>
      <c r="P606" s="241"/>
      <c r="Q606" s="241"/>
      <c r="R606" s="241"/>
      <c r="S606" s="241"/>
      <c r="T606" s="241"/>
      <c r="U606" s="241" t="s">
        <v>716</v>
      </c>
      <c r="V606" s="241"/>
      <c r="W606" s="241"/>
      <c r="X606" s="241"/>
      <c r="Y606" s="241"/>
      <c r="Z606" s="241"/>
      <c r="AA606" s="241"/>
      <c r="AB606" s="241"/>
      <c r="AC606" s="241" t="s">
        <v>316</v>
      </c>
      <c r="AD606" s="241"/>
      <c r="AE606" s="241"/>
      <c r="AF606" s="241"/>
      <c r="AG606" s="241"/>
      <c r="AH606" s="241"/>
      <c r="AI606" s="241"/>
      <c r="AJ606" s="241"/>
      <c r="AK606" s="241"/>
      <c r="AL606" s="241"/>
      <c r="AM606" s="241"/>
      <c r="AN606" s="241"/>
      <c r="AO606" s="241"/>
      <c r="AP606" s="244"/>
      <c r="AQ606" s="241"/>
      <c r="AR606" s="241"/>
      <c r="AS606" s="241"/>
      <c r="AT606" s="244"/>
      <c r="AU606" s="241"/>
      <c r="AV606" s="241"/>
      <c r="AW606" s="241"/>
      <c r="AX606" s="241"/>
      <c r="AY606" s="241"/>
      <c r="AZ606" s="241"/>
      <c r="BA606" s="241"/>
      <c r="BB606" s="241"/>
      <c r="BC606" s="241"/>
      <c r="BD606" s="241"/>
      <c r="BE606" s="241"/>
      <c r="BF606" s="241"/>
      <c r="BG606" s="241"/>
    </row>
    <row r="607" spans="1:59" s="240" customFormat="1" ht="15" customHeight="1">
      <c r="A607" s="241"/>
      <c r="B607" s="241"/>
      <c r="C607" s="241"/>
      <c r="D607" s="241"/>
      <c r="E607" s="241"/>
      <c r="F607" s="241"/>
      <c r="G607" s="241"/>
      <c r="H607" s="241"/>
      <c r="I607" s="241"/>
      <c r="J607" s="241"/>
      <c r="K607" s="241"/>
      <c r="L607" s="241"/>
      <c r="M607" s="241"/>
      <c r="N607" s="241"/>
      <c r="O607" s="241"/>
      <c r="P607" s="241"/>
      <c r="Q607" s="241"/>
      <c r="R607" s="241"/>
      <c r="S607" s="241"/>
      <c r="T607" s="241"/>
      <c r="U607" s="241" t="s">
        <v>717</v>
      </c>
      <c r="V607" s="241"/>
      <c r="W607" s="241"/>
      <c r="X607" s="241"/>
      <c r="Y607" s="241"/>
      <c r="Z607" s="241"/>
      <c r="AA607" s="241"/>
      <c r="AB607" s="241"/>
      <c r="AC607" s="241" t="s">
        <v>316</v>
      </c>
      <c r="AD607" s="241"/>
      <c r="AE607" s="241"/>
      <c r="AF607" s="241"/>
      <c r="AG607" s="241"/>
      <c r="AH607" s="241"/>
      <c r="AI607" s="241"/>
      <c r="AJ607" s="241"/>
      <c r="AK607" s="241"/>
      <c r="AL607" s="241"/>
      <c r="AM607" s="241"/>
      <c r="AN607" s="241"/>
      <c r="AO607" s="241"/>
      <c r="AP607" s="244"/>
      <c r="AQ607" s="241"/>
      <c r="AR607" s="241"/>
      <c r="AS607" s="241"/>
      <c r="AT607" s="244"/>
      <c r="AU607" s="241"/>
      <c r="AV607" s="241"/>
      <c r="AW607" s="241"/>
      <c r="AX607" s="241"/>
      <c r="AY607" s="241"/>
      <c r="AZ607" s="241"/>
      <c r="BA607" s="241"/>
      <c r="BB607" s="241"/>
      <c r="BC607" s="241"/>
      <c r="BD607" s="241"/>
      <c r="BE607" s="241"/>
      <c r="BF607" s="241"/>
      <c r="BG607" s="241"/>
    </row>
    <row r="608" spans="1:59" s="240" customFormat="1" ht="15" customHeight="1">
      <c r="A608" s="241"/>
      <c r="B608" s="241"/>
      <c r="C608" s="241"/>
      <c r="D608" s="241"/>
      <c r="E608" s="241"/>
      <c r="F608" s="241"/>
      <c r="G608" s="241"/>
      <c r="H608" s="241"/>
      <c r="I608" s="241"/>
      <c r="J608" s="241"/>
      <c r="K608" s="241"/>
      <c r="L608" s="241"/>
      <c r="M608" s="241"/>
      <c r="N608" s="241"/>
      <c r="O608" s="241"/>
      <c r="P608" s="241"/>
      <c r="Q608" s="241"/>
      <c r="R608" s="241"/>
      <c r="S608" s="241"/>
      <c r="T608" s="241"/>
      <c r="U608" s="241" t="s">
        <v>718</v>
      </c>
      <c r="V608" s="241"/>
      <c r="W608" s="241"/>
      <c r="X608" s="241"/>
      <c r="Y608" s="241"/>
      <c r="Z608" s="241"/>
      <c r="AA608" s="241"/>
      <c r="AB608" s="241"/>
      <c r="AC608" s="241" t="s">
        <v>366</v>
      </c>
      <c r="AD608" s="241"/>
      <c r="AE608" s="241"/>
      <c r="AF608" s="241"/>
      <c r="AG608" s="241"/>
      <c r="AH608" s="241"/>
      <c r="AI608" s="241"/>
      <c r="AJ608" s="241"/>
      <c r="AK608" s="241"/>
      <c r="AL608" s="241"/>
      <c r="AM608" s="241"/>
      <c r="AN608" s="241"/>
      <c r="AO608" s="241"/>
      <c r="AP608" s="244"/>
      <c r="AQ608" s="241"/>
      <c r="AR608" s="241"/>
      <c r="AS608" s="241"/>
      <c r="AT608" s="244"/>
      <c r="AU608" s="241"/>
      <c r="AV608" s="241"/>
      <c r="AW608" s="241"/>
      <c r="AX608" s="241"/>
      <c r="AY608" s="241"/>
      <c r="AZ608" s="241"/>
      <c r="BA608" s="241"/>
      <c r="BB608" s="241"/>
      <c r="BC608" s="241"/>
      <c r="BD608" s="241"/>
      <c r="BE608" s="241"/>
      <c r="BF608" s="241"/>
      <c r="BG608" s="241"/>
    </row>
    <row r="609" spans="1:59" s="240" customFormat="1" ht="15" customHeight="1">
      <c r="A609" s="241"/>
      <c r="B609" s="241"/>
      <c r="C609" s="241"/>
      <c r="D609" s="241"/>
      <c r="E609" s="241"/>
      <c r="F609" s="241"/>
      <c r="G609" s="241"/>
      <c r="H609" s="241"/>
      <c r="I609" s="241"/>
      <c r="J609" s="241"/>
      <c r="K609" s="241"/>
      <c r="L609" s="241"/>
      <c r="M609" s="241"/>
      <c r="N609" s="241"/>
      <c r="O609" s="241"/>
      <c r="P609" s="241"/>
      <c r="Q609" s="241"/>
      <c r="R609" s="241"/>
      <c r="S609" s="241"/>
      <c r="T609" s="241"/>
      <c r="U609" s="241" t="s">
        <v>719</v>
      </c>
      <c r="V609" s="241"/>
      <c r="W609" s="241"/>
      <c r="X609" s="241"/>
      <c r="Y609" s="241"/>
      <c r="Z609" s="241"/>
      <c r="AA609" s="241"/>
      <c r="AB609" s="241"/>
      <c r="AC609" s="241" t="s">
        <v>386</v>
      </c>
      <c r="AD609" s="241"/>
      <c r="AE609" s="241"/>
      <c r="AF609" s="241"/>
      <c r="AG609" s="241"/>
      <c r="AH609" s="241"/>
      <c r="AI609" s="241"/>
      <c r="AJ609" s="241"/>
      <c r="AK609" s="241"/>
      <c r="AL609" s="241"/>
      <c r="AM609" s="241"/>
      <c r="AN609" s="241"/>
      <c r="AO609" s="241"/>
      <c r="AP609" s="244"/>
      <c r="AQ609" s="241"/>
      <c r="AR609" s="241"/>
      <c r="AS609" s="241"/>
      <c r="AT609" s="244"/>
      <c r="AU609" s="241"/>
      <c r="AV609" s="241"/>
      <c r="AW609" s="241"/>
      <c r="AX609" s="241"/>
      <c r="AY609" s="241"/>
      <c r="AZ609" s="241"/>
      <c r="BA609" s="241"/>
      <c r="BB609" s="241"/>
      <c r="BC609" s="241"/>
      <c r="BD609" s="241"/>
      <c r="BE609" s="241"/>
      <c r="BF609" s="241"/>
      <c r="BG609" s="241"/>
    </row>
    <row r="610" spans="1:59" s="240" customFormat="1" ht="15" customHeight="1">
      <c r="A610" s="241"/>
      <c r="B610" s="241"/>
      <c r="C610" s="241"/>
      <c r="D610" s="241"/>
      <c r="E610" s="241"/>
      <c r="F610" s="241"/>
      <c r="G610" s="241"/>
      <c r="H610" s="241"/>
      <c r="I610" s="241"/>
      <c r="J610" s="241"/>
      <c r="K610" s="241"/>
      <c r="L610" s="241"/>
      <c r="M610" s="241"/>
      <c r="N610" s="241"/>
      <c r="O610" s="241"/>
      <c r="P610" s="241"/>
      <c r="Q610" s="241"/>
      <c r="R610" s="241"/>
      <c r="S610" s="241"/>
      <c r="T610" s="241"/>
      <c r="U610" s="241" t="s">
        <v>720</v>
      </c>
      <c r="V610" s="241"/>
      <c r="W610" s="241"/>
      <c r="X610" s="241"/>
      <c r="Y610" s="241"/>
      <c r="Z610" s="241"/>
      <c r="AA610" s="241"/>
      <c r="AB610" s="241"/>
      <c r="AC610" s="241" t="s">
        <v>322</v>
      </c>
      <c r="AD610" s="241"/>
      <c r="AE610" s="241"/>
      <c r="AF610" s="241"/>
      <c r="AG610" s="241"/>
      <c r="AH610" s="241"/>
      <c r="AI610" s="241"/>
      <c r="AJ610" s="241"/>
      <c r="AK610" s="241"/>
      <c r="AL610" s="241"/>
      <c r="AM610" s="241"/>
      <c r="AN610" s="241"/>
      <c r="AO610" s="241"/>
      <c r="AP610" s="244"/>
      <c r="AQ610" s="241"/>
      <c r="AR610" s="241"/>
      <c r="AS610" s="241"/>
      <c r="AT610" s="244"/>
      <c r="AU610" s="241"/>
      <c r="AV610" s="241"/>
      <c r="AW610" s="241"/>
      <c r="AX610" s="241"/>
      <c r="AY610" s="241"/>
      <c r="AZ610" s="241"/>
      <c r="BA610" s="241"/>
      <c r="BB610" s="241"/>
      <c r="BC610" s="241"/>
      <c r="BD610" s="241"/>
      <c r="BE610" s="241"/>
      <c r="BF610" s="241"/>
      <c r="BG610" s="241"/>
    </row>
    <row r="611" spans="1:59" s="240" customFormat="1" ht="15" customHeight="1">
      <c r="A611" s="241"/>
      <c r="B611" s="241"/>
      <c r="C611" s="241"/>
      <c r="D611" s="241"/>
      <c r="E611" s="241"/>
      <c r="F611" s="241"/>
      <c r="G611" s="241"/>
      <c r="H611" s="241"/>
      <c r="I611" s="241"/>
      <c r="J611" s="241"/>
      <c r="K611" s="241"/>
      <c r="L611" s="241"/>
      <c r="M611" s="241"/>
      <c r="N611" s="241"/>
      <c r="O611" s="241"/>
      <c r="P611" s="241"/>
      <c r="Q611" s="241"/>
      <c r="R611" s="241"/>
      <c r="S611" s="241"/>
      <c r="T611" s="241"/>
      <c r="U611" s="241" t="s">
        <v>721</v>
      </c>
      <c r="V611" s="241"/>
      <c r="W611" s="241"/>
      <c r="X611" s="241"/>
      <c r="Y611" s="241"/>
      <c r="Z611" s="241"/>
      <c r="AA611" s="241"/>
      <c r="AB611" s="241"/>
      <c r="AC611" s="241" t="s">
        <v>322</v>
      </c>
      <c r="AD611" s="241"/>
      <c r="AE611" s="241"/>
      <c r="AF611" s="241"/>
      <c r="AG611" s="241"/>
      <c r="AH611" s="241"/>
      <c r="AI611" s="241"/>
      <c r="AJ611" s="241"/>
      <c r="AK611" s="241"/>
      <c r="AL611" s="241"/>
      <c r="AM611" s="241"/>
      <c r="AN611" s="241"/>
      <c r="AO611" s="241"/>
      <c r="AP611" s="244"/>
      <c r="AQ611" s="241"/>
      <c r="AR611" s="241"/>
      <c r="AS611" s="241"/>
      <c r="AT611" s="244"/>
      <c r="AU611" s="241"/>
      <c r="AV611" s="241"/>
      <c r="AW611" s="241"/>
      <c r="AX611" s="241"/>
      <c r="AY611" s="241"/>
      <c r="AZ611" s="241"/>
      <c r="BA611" s="241"/>
      <c r="BB611" s="241"/>
      <c r="BC611" s="241"/>
      <c r="BD611" s="241"/>
      <c r="BE611" s="241"/>
      <c r="BF611" s="241"/>
      <c r="BG611" s="241"/>
    </row>
    <row r="612" spans="1:59" s="240" customFormat="1" ht="15" customHeight="1">
      <c r="A612" s="241"/>
      <c r="B612" s="241"/>
      <c r="C612" s="241"/>
      <c r="D612" s="241"/>
      <c r="E612" s="241"/>
      <c r="F612" s="241"/>
      <c r="G612" s="241"/>
      <c r="H612" s="241"/>
      <c r="I612" s="241"/>
      <c r="J612" s="241"/>
      <c r="K612" s="241"/>
      <c r="L612" s="241"/>
      <c r="M612" s="241"/>
      <c r="N612" s="241"/>
      <c r="O612" s="241"/>
      <c r="P612" s="241"/>
      <c r="Q612" s="241"/>
      <c r="R612" s="241"/>
      <c r="S612" s="241"/>
      <c r="T612" s="241"/>
      <c r="U612" s="241" t="s">
        <v>722</v>
      </c>
      <c r="V612" s="241"/>
      <c r="W612" s="241"/>
      <c r="X612" s="241"/>
      <c r="Y612" s="241"/>
      <c r="Z612" s="241"/>
      <c r="AA612" s="241"/>
      <c r="AB612" s="241"/>
      <c r="AC612" s="241" t="s">
        <v>316</v>
      </c>
      <c r="AD612" s="241"/>
      <c r="AE612" s="241"/>
      <c r="AF612" s="241"/>
      <c r="AG612" s="241"/>
      <c r="AH612" s="241"/>
      <c r="AI612" s="241"/>
      <c r="AJ612" s="241"/>
      <c r="AK612" s="241"/>
      <c r="AL612" s="241"/>
      <c r="AM612" s="241"/>
      <c r="AN612" s="241"/>
      <c r="AO612" s="241"/>
      <c r="AP612" s="244"/>
      <c r="AQ612" s="241"/>
      <c r="AR612" s="241"/>
      <c r="AS612" s="241"/>
      <c r="AT612" s="244"/>
      <c r="AU612" s="241"/>
      <c r="AV612" s="241"/>
      <c r="AW612" s="241"/>
      <c r="AX612" s="241"/>
      <c r="AY612" s="241"/>
      <c r="AZ612" s="241"/>
      <c r="BA612" s="241"/>
      <c r="BB612" s="241"/>
      <c r="BC612" s="241"/>
      <c r="BD612" s="241"/>
      <c r="BE612" s="241"/>
      <c r="BF612" s="241"/>
      <c r="BG612" s="241"/>
    </row>
    <row r="613" spans="1:59" s="240" customFormat="1" ht="15" customHeight="1">
      <c r="A613" s="241"/>
      <c r="B613" s="241"/>
      <c r="C613" s="241"/>
      <c r="D613" s="241"/>
      <c r="E613" s="241"/>
      <c r="F613" s="241"/>
      <c r="G613" s="241"/>
      <c r="H613" s="241"/>
      <c r="I613" s="241"/>
      <c r="J613" s="241"/>
      <c r="K613" s="241"/>
      <c r="L613" s="241"/>
      <c r="M613" s="241"/>
      <c r="N613" s="241"/>
      <c r="O613" s="241"/>
      <c r="P613" s="241"/>
      <c r="Q613" s="241"/>
      <c r="R613" s="241"/>
      <c r="S613" s="241"/>
      <c r="T613" s="241"/>
      <c r="U613" s="241" t="s">
        <v>723</v>
      </c>
      <c r="V613" s="241"/>
      <c r="W613" s="241"/>
      <c r="X613" s="241"/>
      <c r="Y613" s="241"/>
      <c r="Z613" s="241"/>
      <c r="AA613" s="241"/>
      <c r="AB613" s="241"/>
      <c r="AC613" s="241" t="s">
        <v>386</v>
      </c>
      <c r="AD613" s="241"/>
      <c r="AE613" s="241"/>
      <c r="AF613" s="241"/>
      <c r="AG613" s="241"/>
      <c r="AH613" s="241"/>
      <c r="AI613" s="241"/>
      <c r="AJ613" s="241"/>
      <c r="AK613" s="241"/>
      <c r="AL613" s="241"/>
      <c r="AM613" s="241"/>
      <c r="AN613" s="241"/>
      <c r="AO613" s="241"/>
      <c r="AP613" s="244"/>
      <c r="AQ613" s="241"/>
      <c r="AR613" s="241"/>
      <c r="AS613" s="241"/>
      <c r="AT613" s="244"/>
      <c r="AU613" s="241"/>
      <c r="AV613" s="241"/>
      <c r="AW613" s="241"/>
      <c r="AX613" s="241"/>
      <c r="AY613" s="241"/>
      <c r="AZ613" s="241"/>
      <c r="BA613" s="241"/>
      <c r="BB613" s="241"/>
      <c r="BC613" s="241"/>
      <c r="BD613" s="241"/>
      <c r="BE613" s="241"/>
      <c r="BF613" s="241"/>
      <c r="BG613" s="241"/>
    </row>
    <row r="614" spans="1:59" s="240" customFormat="1" ht="15" customHeight="1">
      <c r="A614" s="241"/>
      <c r="B614" s="241"/>
      <c r="C614" s="241"/>
      <c r="D614" s="241"/>
      <c r="E614" s="241"/>
      <c r="F614" s="241"/>
      <c r="G614" s="241"/>
      <c r="H614" s="241"/>
      <c r="I614" s="241"/>
      <c r="J614" s="241"/>
      <c r="K614" s="241"/>
      <c r="L614" s="241"/>
      <c r="M614" s="241"/>
      <c r="N614" s="241"/>
      <c r="O614" s="241"/>
      <c r="P614" s="241"/>
      <c r="Q614" s="241"/>
      <c r="R614" s="241"/>
      <c r="S614" s="241"/>
      <c r="T614" s="241"/>
      <c r="U614" s="241" t="s">
        <v>724</v>
      </c>
      <c r="V614" s="241"/>
      <c r="W614" s="241"/>
      <c r="X614" s="241"/>
      <c r="Y614" s="241"/>
      <c r="Z614" s="241"/>
      <c r="AA614" s="241"/>
      <c r="AB614" s="241"/>
      <c r="AC614" s="241" t="s">
        <v>350</v>
      </c>
      <c r="AD614" s="241"/>
      <c r="AE614" s="241"/>
      <c r="AF614" s="241"/>
      <c r="AG614" s="241"/>
      <c r="AH614" s="241"/>
      <c r="AI614" s="241"/>
      <c r="AJ614" s="241"/>
      <c r="AK614" s="241"/>
      <c r="AL614" s="241"/>
      <c r="AM614" s="241"/>
      <c r="AN614" s="241"/>
      <c r="AO614" s="241"/>
      <c r="AP614" s="244"/>
      <c r="AQ614" s="241"/>
      <c r="AR614" s="241"/>
      <c r="AS614" s="241"/>
      <c r="AT614" s="244"/>
      <c r="AU614" s="241"/>
      <c r="AV614" s="241"/>
      <c r="AW614" s="241"/>
      <c r="AX614" s="241"/>
      <c r="AY614" s="241"/>
      <c r="AZ614" s="241"/>
      <c r="BA614" s="241"/>
      <c r="BB614" s="241"/>
      <c r="BC614" s="241"/>
      <c r="BD614" s="241"/>
      <c r="BE614" s="241"/>
      <c r="BF614" s="241"/>
      <c r="BG614" s="241"/>
    </row>
    <row r="615" spans="1:59" s="240" customFormat="1" ht="15" customHeight="1">
      <c r="A615" s="241"/>
      <c r="B615" s="241"/>
      <c r="C615" s="241"/>
      <c r="D615" s="241"/>
      <c r="E615" s="241"/>
      <c r="F615" s="241"/>
      <c r="G615" s="241"/>
      <c r="H615" s="241"/>
      <c r="I615" s="241"/>
      <c r="J615" s="241"/>
      <c r="K615" s="241"/>
      <c r="L615" s="241"/>
      <c r="M615" s="241"/>
      <c r="N615" s="241"/>
      <c r="O615" s="241"/>
      <c r="P615" s="241"/>
      <c r="Q615" s="241"/>
      <c r="R615" s="241"/>
      <c r="S615" s="241"/>
      <c r="T615" s="241"/>
      <c r="U615" s="241" t="s">
        <v>725</v>
      </c>
      <c r="V615" s="241"/>
      <c r="W615" s="241"/>
      <c r="X615" s="241"/>
      <c r="Y615" s="241"/>
      <c r="Z615" s="241"/>
      <c r="AA615" s="241"/>
      <c r="AB615" s="241"/>
      <c r="AC615" s="241" t="s">
        <v>313</v>
      </c>
      <c r="AD615" s="241"/>
      <c r="AE615" s="241"/>
      <c r="AF615" s="241"/>
      <c r="AG615" s="241"/>
      <c r="AH615" s="241"/>
      <c r="AI615" s="241"/>
      <c r="AJ615" s="241"/>
      <c r="AK615" s="241"/>
      <c r="AL615" s="241"/>
      <c r="AM615" s="241"/>
      <c r="AN615" s="241"/>
      <c r="AO615" s="241"/>
      <c r="AP615" s="244"/>
      <c r="AQ615" s="241"/>
      <c r="AR615" s="241"/>
      <c r="AS615" s="241"/>
      <c r="AT615" s="244"/>
      <c r="AU615" s="241"/>
      <c r="AV615" s="241"/>
      <c r="AW615" s="241"/>
      <c r="AX615" s="241"/>
      <c r="AY615" s="241"/>
      <c r="AZ615" s="241"/>
      <c r="BA615" s="241"/>
      <c r="BB615" s="241"/>
      <c r="BC615" s="241"/>
      <c r="BD615" s="241"/>
      <c r="BE615" s="241"/>
      <c r="BF615" s="241"/>
      <c r="BG615" s="241"/>
    </row>
    <row r="616" spans="1:59" s="240" customFormat="1" ht="15" customHeight="1">
      <c r="A616" s="241"/>
      <c r="B616" s="241"/>
      <c r="C616" s="241"/>
      <c r="D616" s="241"/>
      <c r="E616" s="241"/>
      <c r="F616" s="241"/>
      <c r="G616" s="241"/>
      <c r="H616" s="241"/>
      <c r="I616" s="241"/>
      <c r="J616" s="241"/>
      <c r="K616" s="241"/>
      <c r="L616" s="241"/>
      <c r="M616" s="241"/>
      <c r="N616" s="241"/>
      <c r="O616" s="241"/>
      <c r="P616" s="241"/>
      <c r="Q616" s="241"/>
      <c r="R616" s="241"/>
      <c r="S616" s="241"/>
      <c r="T616" s="241"/>
      <c r="U616" s="241" t="s">
        <v>726</v>
      </c>
      <c r="V616" s="241"/>
      <c r="W616" s="241"/>
      <c r="X616" s="241"/>
      <c r="Y616" s="241"/>
      <c r="Z616" s="241"/>
      <c r="AA616" s="241"/>
      <c r="AB616" s="241"/>
      <c r="AC616" s="241" t="s">
        <v>386</v>
      </c>
      <c r="AD616" s="241"/>
      <c r="AE616" s="241"/>
      <c r="AF616" s="241"/>
      <c r="AG616" s="241"/>
      <c r="AH616" s="241"/>
      <c r="AI616" s="241"/>
      <c r="AJ616" s="241"/>
      <c r="AK616" s="241"/>
      <c r="AL616" s="241"/>
      <c r="AM616" s="241"/>
      <c r="AN616" s="241"/>
      <c r="AO616" s="241"/>
      <c r="AP616" s="244"/>
      <c r="AQ616" s="241"/>
      <c r="AR616" s="241"/>
      <c r="AS616" s="241"/>
      <c r="AT616" s="244"/>
      <c r="AU616" s="241"/>
      <c r="AV616" s="241"/>
      <c r="AW616" s="241"/>
      <c r="AX616" s="241"/>
      <c r="AY616" s="241"/>
      <c r="AZ616" s="241"/>
      <c r="BA616" s="241"/>
      <c r="BB616" s="241"/>
      <c r="BC616" s="241"/>
      <c r="BD616" s="241"/>
      <c r="BE616" s="241"/>
      <c r="BF616" s="241"/>
      <c r="BG616" s="241"/>
    </row>
    <row r="617" spans="1:59" s="240" customFormat="1" ht="15" customHeight="1">
      <c r="A617" s="241"/>
      <c r="B617" s="241"/>
      <c r="C617" s="241"/>
      <c r="D617" s="241"/>
      <c r="E617" s="241"/>
      <c r="F617" s="241"/>
      <c r="G617" s="241"/>
      <c r="H617" s="241"/>
      <c r="I617" s="241"/>
      <c r="J617" s="241"/>
      <c r="K617" s="241"/>
      <c r="L617" s="241"/>
      <c r="M617" s="241"/>
      <c r="N617" s="241"/>
      <c r="O617" s="241"/>
      <c r="P617" s="241"/>
      <c r="Q617" s="241"/>
      <c r="R617" s="241"/>
      <c r="S617" s="241"/>
      <c r="T617" s="241"/>
      <c r="U617" s="241" t="s">
        <v>727</v>
      </c>
      <c r="V617" s="241"/>
      <c r="W617" s="241"/>
      <c r="X617" s="241"/>
      <c r="Y617" s="241"/>
      <c r="Z617" s="241"/>
      <c r="AA617" s="241"/>
      <c r="AB617" s="241"/>
      <c r="AC617" s="241" t="s">
        <v>325</v>
      </c>
      <c r="AD617" s="241"/>
      <c r="AE617" s="241"/>
      <c r="AF617" s="241"/>
      <c r="AG617" s="241"/>
      <c r="AH617" s="241"/>
      <c r="AI617" s="241"/>
      <c r="AJ617" s="241"/>
      <c r="AK617" s="241"/>
      <c r="AL617" s="241"/>
      <c r="AM617" s="241"/>
      <c r="AN617" s="241"/>
      <c r="AO617" s="241"/>
      <c r="AP617" s="244"/>
      <c r="AQ617" s="241"/>
      <c r="AR617" s="241"/>
      <c r="AS617" s="241"/>
      <c r="AT617" s="244"/>
      <c r="AU617" s="241"/>
      <c r="AV617" s="241"/>
      <c r="AW617" s="241"/>
      <c r="AX617" s="241"/>
      <c r="AY617" s="241"/>
      <c r="AZ617" s="241"/>
      <c r="BA617" s="241"/>
      <c r="BB617" s="241"/>
      <c r="BC617" s="241"/>
      <c r="BD617" s="241"/>
      <c r="BE617" s="241"/>
      <c r="BF617" s="241"/>
      <c r="BG617" s="241"/>
    </row>
    <row r="618" spans="1:59" s="240" customFormat="1" ht="15" customHeight="1">
      <c r="A618" s="241"/>
      <c r="B618" s="241"/>
      <c r="C618" s="241"/>
      <c r="D618" s="241"/>
      <c r="E618" s="241"/>
      <c r="F618" s="241"/>
      <c r="G618" s="241"/>
      <c r="H618" s="241"/>
      <c r="I618" s="241"/>
      <c r="J618" s="241"/>
      <c r="K618" s="241"/>
      <c r="L618" s="241"/>
      <c r="M618" s="241"/>
      <c r="N618" s="241"/>
      <c r="O618" s="241"/>
      <c r="P618" s="241"/>
      <c r="Q618" s="241"/>
      <c r="R618" s="241"/>
      <c r="S618" s="241"/>
      <c r="T618" s="241"/>
      <c r="U618" s="241" t="s">
        <v>728</v>
      </c>
      <c r="V618" s="241"/>
      <c r="W618" s="241"/>
      <c r="X618" s="241"/>
      <c r="Y618" s="241"/>
      <c r="Z618" s="241"/>
      <c r="AA618" s="241"/>
      <c r="AB618" s="241"/>
      <c r="AC618" s="241" t="s">
        <v>386</v>
      </c>
      <c r="AD618" s="241"/>
      <c r="AE618" s="241"/>
      <c r="AF618" s="241"/>
      <c r="AG618" s="241"/>
      <c r="AH618" s="241"/>
      <c r="AI618" s="241"/>
      <c r="AJ618" s="241"/>
      <c r="AK618" s="241"/>
      <c r="AL618" s="241"/>
      <c r="AM618" s="241"/>
      <c r="AN618" s="241"/>
      <c r="AO618" s="241"/>
      <c r="AP618" s="244"/>
      <c r="AQ618" s="241"/>
      <c r="AR618" s="241"/>
      <c r="AS618" s="241"/>
      <c r="AT618" s="244"/>
      <c r="AU618" s="241"/>
      <c r="AV618" s="241"/>
      <c r="AW618" s="241"/>
      <c r="AX618" s="241"/>
      <c r="AY618" s="241"/>
      <c r="AZ618" s="241"/>
      <c r="BA618" s="241"/>
      <c r="BB618" s="241"/>
      <c r="BC618" s="241"/>
      <c r="BD618" s="241"/>
      <c r="BE618" s="241"/>
      <c r="BF618" s="241"/>
      <c r="BG618" s="241"/>
    </row>
    <row r="619" spans="1:59" s="240" customFormat="1" ht="15" customHeight="1">
      <c r="A619" s="241"/>
      <c r="B619" s="241"/>
      <c r="C619" s="241"/>
      <c r="D619" s="241"/>
      <c r="E619" s="241"/>
      <c r="F619" s="241"/>
      <c r="G619" s="241"/>
      <c r="H619" s="241"/>
      <c r="I619" s="241"/>
      <c r="J619" s="241"/>
      <c r="K619" s="241"/>
      <c r="L619" s="241"/>
      <c r="M619" s="241"/>
      <c r="N619" s="241"/>
      <c r="O619" s="241"/>
      <c r="P619" s="241"/>
      <c r="Q619" s="241"/>
      <c r="R619" s="241"/>
      <c r="S619" s="241"/>
      <c r="T619" s="241"/>
      <c r="U619" s="241" t="s">
        <v>729</v>
      </c>
      <c r="V619" s="241"/>
      <c r="W619" s="241"/>
      <c r="X619" s="241"/>
      <c r="Y619" s="241"/>
      <c r="Z619" s="241"/>
      <c r="AA619" s="241"/>
      <c r="AB619" s="241"/>
      <c r="AC619" s="241" t="s">
        <v>316</v>
      </c>
      <c r="AD619" s="241"/>
      <c r="AE619" s="241"/>
      <c r="AF619" s="241"/>
      <c r="AG619" s="241"/>
      <c r="AH619" s="241"/>
      <c r="AI619" s="241"/>
      <c r="AJ619" s="241"/>
      <c r="AK619" s="241"/>
      <c r="AL619" s="241"/>
      <c r="AM619" s="241"/>
      <c r="AN619" s="241"/>
      <c r="AO619" s="241"/>
      <c r="AP619" s="244"/>
      <c r="AQ619" s="241"/>
      <c r="AR619" s="241"/>
      <c r="AS619" s="241"/>
      <c r="AT619" s="244"/>
      <c r="AU619" s="241"/>
      <c r="AV619" s="241"/>
      <c r="AW619" s="241"/>
      <c r="AX619" s="241"/>
      <c r="AY619" s="241"/>
      <c r="AZ619" s="241"/>
      <c r="BA619" s="241"/>
      <c r="BB619" s="241"/>
      <c r="BC619" s="241"/>
      <c r="BD619" s="241"/>
      <c r="BE619" s="241"/>
      <c r="BF619" s="241"/>
      <c r="BG619" s="241"/>
    </row>
    <row r="620" spans="1:59" s="240" customFormat="1" ht="15" customHeight="1">
      <c r="A620" s="241"/>
      <c r="B620" s="241"/>
      <c r="C620" s="241"/>
      <c r="D620" s="241"/>
      <c r="E620" s="241"/>
      <c r="F620" s="241"/>
      <c r="G620" s="241"/>
      <c r="H620" s="241"/>
      <c r="I620" s="241"/>
      <c r="J620" s="241"/>
      <c r="K620" s="241"/>
      <c r="L620" s="241"/>
      <c r="M620" s="241"/>
      <c r="N620" s="241"/>
      <c r="O620" s="241"/>
      <c r="P620" s="241"/>
      <c r="Q620" s="241"/>
      <c r="R620" s="241"/>
      <c r="S620" s="241"/>
      <c r="T620" s="241"/>
      <c r="U620" s="241" t="s">
        <v>730</v>
      </c>
      <c r="V620" s="241"/>
      <c r="W620" s="241"/>
      <c r="X620" s="241"/>
      <c r="Y620" s="241"/>
      <c r="Z620" s="241"/>
      <c r="AA620" s="241"/>
      <c r="AB620" s="241"/>
      <c r="AC620" s="241" t="s">
        <v>366</v>
      </c>
      <c r="AD620" s="241"/>
      <c r="AE620" s="241"/>
      <c r="AF620" s="241"/>
      <c r="AG620" s="241"/>
      <c r="AH620" s="241"/>
      <c r="AI620" s="241"/>
      <c r="AJ620" s="241"/>
      <c r="AK620" s="241"/>
      <c r="AL620" s="241"/>
      <c r="AM620" s="241"/>
      <c r="AN620" s="241"/>
      <c r="AO620" s="241"/>
      <c r="AP620" s="244"/>
      <c r="AQ620" s="241"/>
      <c r="AR620" s="241"/>
      <c r="AS620" s="241"/>
      <c r="AT620" s="244"/>
      <c r="AU620" s="241"/>
      <c r="AV620" s="241"/>
      <c r="AW620" s="241"/>
      <c r="AX620" s="241"/>
      <c r="AY620" s="241"/>
      <c r="AZ620" s="241"/>
      <c r="BA620" s="241"/>
      <c r="BB620" s="241"/>
      <c r="BC620" s="241"/>
      <c r="BD620" s="241"/>
      <c r="BE620" s="241"/>
      <c r="BF620" s="241"/>
      <c r="BG620" s="241"/>
    </row>
    <row r="621" spans="1:59" s="240" customFormat="1" ht="15" customHeight="1">
      <c r="A621" s="241"/>
      <c r="B621" s="241"/>
      <c r="C621" s="241"/>
      <c r="D621" s="241"/>
      <c r="E621" s="241"/>
      <c r="F621" s="241"/>
      <c r="G621" s="241"/>
      <c r="H621" s="241"/>
      <c r="I621" s="241"/>
      <c r="J621" s="241"/>
      <c r="K621" s="241"/>
      <c r="L621" s="241"/>
      <c r="M621" s="241"/>
      <c r="N621" s="241"/>
      <c r="O621" s="241"/>
      <c r="P621" s="241"/>
      <c r="Q621" s="241"/>
      <c r="R621" s="241"/>
      <c r="S621" s="241"/>
      <c r="T621" s="241"/>
      <c r="U621" s="241" t="s">
        <v>731</v>
      </c>
      <c r="V621" s="241"/>
      <c r="W621" s="241"/>
      <c r="X621" s="241"/>
      <c r="Y621" s="241"/>
      <c r="Z621" s="241"/>
      <c r="AA621" s="241"/>
      <c r="AB621" s="241"/>
      <c r="AC621" s="241" t="s">
        <v>311</v>
      </c>
      <c r="AD621" s="241"/>
      <c r="AE621" s="241"/>
      <c r="AF621" s="241"/>
      <c r="AG621" s="241"/>
      <c r="AH621" s="241"/>
      <c r="AI621" s="241"/>
      <c r="AJ621" s="241"/>
      <c r="AK621" s="241"/>
      <c r="AL621" s="241"/>
      <c r="AM621" s="241"/>
      <c r="AN621" s="241"/>
      <c r="AO621" s="241"/>
      <c r="AP621" s="244"/>
      <c r="AQ621" s="241"/>
      <c r="AR621" s="241"/>
      <c r="AS621" s="241"/>
      <c r="AT621" s="244"/>
      <c r="AU621" s="241"/>
      <c r="AV621" s="241"/>
      <c r="AW621" s="241"/>
      <c r="AX621" s="241"/>
      <c r="AY621" s="241"/>
      <c r="AZ621" s="241"/>
      <c r="BA621" s="241"/>
      <c r="BB621" s="241"/>
      <c r="BC621" s="241"/>
      <c r="BD621" s="241"/>
      <c r="BE621" s="241"/>
      <c r="BF621" s="241"/>
      <c r="BG621" s="241"/>
    </row>
    <row r="622" spans="1:59" s="240" customFormat="1" ht="15" customHeight="1">
      <c r="A622" s="241"/>
      <c r="B622" s="241"/>
      <c r="C622" s="241"/>
      <c r="D622" s="241"/>
      <c r="E622" s="241"/>
      <c r="F622" s="241"/>
      <c r="G622" s="241"/>
      <c r="H622" s="241"/>
      <c r="I622" s="241"/>
      <c r="J622" s="241"/>
      <c r="K622" s="241"/>
      <c r="L622" s="241"/>
      <c r="M622" s="241"/>
      <c r="N622" s="241"/>
      <c r="O622" s="241"/>
      <c r="P622" s="241"/>
      <c r="Q622" s="241"/>
      <c r="R622" s="241"/>
      <c r="S622" s="241"/>
      <c r="T622" s="241"/>
      <c r="U622" s="241" t="s">
        <v>732</v>
      </c>
      <c r="V622" s="241"/>
      <c r="W622" s="241"/>
      <c r="X622" s="241"/>
      <c r="Y622" s="241"/>
      <c r="Z622" s="241"/>
      <c r="AA622" s="241"/>
      <c r="AB622" s="241"/>
      <c r="AC622" s="241" t="s">
        <v>386</v>
      </c>
      <c r="AD622" s="241"/>
      <c r="AE622" s="241"/>
      <c r="AF622" s="241"/>
      <c r="AG622" s="241"/>
      <c r="AH622" s="241"/>
      <c r="AI622" s="241"/>
      <c r="AJ622" s="241"/>
      <c r="AK622" s="241"/>
      <c r="AL622" s="241"/>
      <c r="AM622" s="241"/>
      <c r="AN622" s="241"/>
      <c r="AO622" s="241"/>
      <c r="AP622" s="244"/>
      <c r="AQ622" s="241"/>
      <c r="AR622" s="241"/>
      <c r="AS622" s="241"/>
      <c r="AT622" s="244"/>
      <c r="AU622" s="241"/>
      <c r="AV622" s="241"/>
      <c r="AW622" s="241"/>
      <c r="AX622" s="241"/>
      <c r="AY622" s="241"/>
      <c r="AZ622" s="241"/>
      <c r="BA622" s="241"/>
      <c r="BB622" s="241"/>
      <c r="BC622" s="241"/>
      <c r="BD622" s="241"/>
      <c r="BE622" s="241"/>
      <c r="BF622" s="241"/>
      <c r="BG622" s="241"/>
    </row>
    <row r="623" spans="1:59" s="240" customFormat="1" ht="15" customHeight="1">
      <c r="A623" s="241"/>
      <c r="B623" s="241"/>
      <c r="C623" s="241"/>
      <c r="D623" s="241"/>
      <c r="E623" s="241"/>
      <c r="F623" s="241"/>
      <c r="G623" s="241"/>
      <c r="H623" s="241"/>
      <c r="I623" s="241"/>
      <c r="J623" s="241"/>
      <c r="K623" s="241"/>
      <c r="L623" s="241"/>
      <c r="M623" s="241"/>
      <c r="N623" s="241"/>
      <c r="O623" s="241"/>
      <c r="P623" s="241"/>
      <c r="Q623" s="241"/>
      <c r="R623" s="241"/>
      <c r="S623" s="241"/>
      <c r="T623" s="241"/>
      <c r="U623" s="241" t="s">
        <v>733</v>
      </c>
      <c r="V623" s="241"/>
      <c r="W623" s="241"/>
      <c r="X623" s="241"/>
      <c r="Y623" s="241"/>
      <c r="Z623" s="241"/>
      <c r="AA623" s="241"/>
      <c r="AB623" s="241"/>
      <c r="AC623" s="241" t="s">
        <v>313</v>
      </c>
      <c r="AD623" s="241"/>
      <c r="AE623" s="241"/>
      <c r="AF623" s="241"/>
      <c r="AG623" s="241"/>
      <c r="AH623" s="241"/>
      <c r="AI623" s="241"/>
      <c r="AJ623" s="241"/>
      <c r="AK623" s="241"/>
      <c r="AL623" s="241"/>
      <c r="AM623" s="241"/>
      <c r="AN623" s="241"/>
      <c r="AO623" s="241"/>
      <c r="AP623" s="244"/>
      <c r="AQ623" s="241"/>
      <c r="AR623" s="241"/>
      <c r="AS623" s="241"/>
      <c r="AT623" s="244"/>
      <c r="AU623" s="241"/>
      <c r="AV623" s="241"/>
      <c r="AW623" s="241"/>
      <c r="AX623" s="241"/>
      <c r="AY623" s="241"/>
      <c r="AZ623" s="241"/>
      <c r="BA623" s="241"/>
      <c r="BB623" s="241"/>
      <c r="BC623" s="241"/>
      <c r="BD623" s="241"/>
      <c r="BE623" s="241"/>
      <c r="BF623" s="241"/>
      <c r="BG623" s="241"/>
    </row>
    <row r="624" spans="1:59" s="240" customFormat="1" ht="15" customHeight="1">
      <c r="A624" s="241"/>
      <c r="B624" s="241"/>
      <c r="C624" s="241"/>
      <c r="D624" s="241"/>
      <c r="E624" s="241"/>
      <c r="F624" s="241"/>
      <c r="G624" s="241"/>
      <c r="H624" s="241"/>
      <c r="I624" s="241"/>
      <c r="J624" s="241"/>
      <c r="K624" s="241"/>
      <c r="L624" s="241"/>
      <c r="M624" s="241"/>
      <c r="N624" s="241"/>
      <c r="O624" s="241"/>
      <c r="P624" s="241"/>
      <c r="Q624" s="241"/>
      <c r="R624" s="241"/>
      <c r="S624" s="241"/>
      <c r="T624" s="241"/>
      <c r="U624" s="241" t="s">
        <v>734</v>
      </c>
      <c r="V624" s="241"/>
      <c r="W624" s="241"/>
      <c r="X624" s="241"/>
      <c r="Y624" s="241"/>
      <c r="Z624" s="241"/>
      <c r="AA624" s="241"/>
      <c r="AB624" s="241"/>
      <c r="AC624" s="241" t="s">
        <v>309</v>
      </c>
      <c r="AD624" s="241"/>
      <c r="AE624" s="241"/>
      <c r="AF624" s="241"/>
      <c r="AG624" s="241"/>
      <c r="AH624" s="241"/>
      <c r="AI624" s="241"/>
      <c r="AJ624" s="241"/>
      <c r="AK624" s="241"/>
      <c r="AL624" s="241"/>
      <c r="AM624" s="241"/>
      <c r="AN624" s="241"/>
      <c r="AO624" s="241"/>
      <c r="AP624" s="244"/>
      <c r="AQ624" s="241"/>
      <c r="AR624" s="241"/>
      <c r="AS624" s="241"/>
      <c r="AT624" s="244"/>
      <c r="AU624" s="241"/>
      <c r="AV624" s="241"/>
      <c r="AW624" s="241"/>
      <c r="AX624" s="241"/>
      <c r="AY624" s="241"/>
      <c r="AZ624" s="241"/>
      <c r="BA624" s="241"/>
      <c r="BB624" s="241"/>
      <c r="BC624" s="241"/>
      <c r="BD624" s="241"/>
      <c r="BE624" s="241"/>
      <c r="BF624" s="241"/>
      <c r="BG624" s="241"/>
    </row>
    <row r="625" spans="1:59" s="240" customFormat="1" ht="15" customHeight="1">
      <c r="A625" s="241"/>
      <c r="B625" s="241"/>
      <c r="C625" s="241"/>
      <c r="D625" s="241"/>
      <c r="E625" s="241"/>
      <c r="F625" s="241"/>
      <c r="G625" s="241"/>
      <c r="H625" s="241"/>
      <c r="I625" s="241"/>
      <c r="J625" s="241"/>
      <c r="K625" s="241"/>
      <c r="L625" s="241"/>
      <c r="M625" s="241"/>
      <c r="N625" s="241"/>
      <c r="O625" s="241"/>
      <c r="P625" s="241"/>
      <c r="Q625" s="241"/>
      <c r="R625" s="241"/>
      <c r="S625" s="241"/>
      <c r="T625" s="241"/>
      <c r="U625" s="241" t="s">
        <v>735</v>
      </c>
      <c r="V625" s="241"/>
      <c r="W625" s="241"/>
      <c r="X625" s="241"/>
      <c r="Y625" s="241"/>
      <c r="Z625" s="241"/>
      <c r="AA625" s="241"/>
      <c r="AB625" s="241"/>
      <c r="AC625" s="241" t="s">
        <v>366</v>
      </c>
      <c r="AD625" s="241"/>
      <c r="AE625" s="241"/>
      <c r="AF625" s="241"/>
      <c r="AG625" s="241"/>
      <c r="AH625" s="241"/>
      <c r="AI625" s="241"/>
      <c r="AJ625" s="241"/>
      <c r="AK625" s="241"/>
      <c r="AL625" s="241"/>
      <c r="AM625" s="241"/>
      <c r="AN625" s="241"/>
      <c r="AO625" s="241"/>
      <c r="AP625" s="244"/>
      <c r="AQ625" s="241"/>
      <c r="AR625" s="241"/>
      <c r="AS625" s="241"/>
      <c r="AT625" s="244"/>
      <c r="AU625" s="241"/>
      <c r="AV625" s="241"/>
      <c r="AW625" s="241"/>
      <c r="AX625" s="241"/>
      <c r="AY625" s="241"/>
      <c r="AZ625" s="241"/>
      <c r="BA625" s="241"/>
      <c r="BB625" s="241"/>
      <c r="BC625" s="241"/>
      <c r="BD625" s="241"/>
      <c r="BE625" s="241"/>
      <c r="BF625" s="241"/>
      <c r="BG625" s="241"/>
    </row>
    <row r="626" spans="1:59" s="240" customFormat="1" ht="15" customHeight="1">
      <c r="A626" s="241"/>
      <c r="B626" s="241"/>
      <c r="C626" s="241"/>
      <c r="D626" s="241"/>
      <c r="E626" s="241"/>
      <c r="F626" s="241"/>
      <c r="G626" s="241"/>
      <c r="H626" s="241"/>
      <c r="I626" s="241"/>
      <c r="J626" s="241"/>
      <c r="K626" s="241"/>
      <c r="L626" s="241"/>
      <c r="M626" s="241"/>
      <c r="N626" s="241"/>
      <c r="O626" s="241"/>
      <c r="P626" s="241"/>
      <c r="Q626" s="241"/>
      <c r="R626" s="241"/>
      <c r="S626" s="241"/>
      <c r="T626" s="241"/>
      <c r="U626" s="241" t="s">
        <v>273</v>
      </c>
      <c r="V626" s="241"/>
      <c r="W626" s="241"/>
      <c r="X626" s="241"/>
      <c r="Y626" s="241"/>
      <c r="Z626" s="241"/>
      <c r="AA626" s="241"/>
      <c r="AB626" s="241"/>
      <c r="AC626" s="241" t="s">
        <v>350</v>
      </c>
      <c r="AD626" s="241"/>
      <c r="AE626" s="241"/>
      <c r="AF626" s="241"/>
      <c r="AG626" s="241"/>
      <c r="AH626" s="241"/>
      <c r="AI626" s="241"/>
      <c r="AJ626" s="241"/>
      <c r="AK626" s="241"/>
      <c r="AL626" s="241"/>
      <c r="AM626" s="241"/>
      <c r="AN626" s="241"/>
      <c r="AO626" s="241"/>
      <c r="AP626" s="244"/>
      <c r="AQ626" s="241"/>
      <c r="AR626" s="241"/>
      <c r="AS626" s="241"/>
      <c r="AT626" s="244"/>
      <c r="AU626" s="241"/>
      <c r="AV626" s="241"/>
      <c r="AW626" s="241"/>
      <c r="AX626" s="241"/>
      <c r="AY626" s="241"/>
      <c r="AZ626" s="241"/>
      <c r="BA626" s="241"/>
      <c r="BB626" s="241"/>
      <c r="BC626" s="241"/>
      <c r="BD626" s="241"/>
      <c r="BE626" s="241"/>
      <c r="BF626" s="241"/>
      <c r="BG626" s="241"/>
    </row>
    <row r="627" spans="1:59" s="240" customFormat="1" ht="15" customHeight="1">
      <c r="A627" s="241"/>
      <c r="B627" s="241"/>
      <c r="C627" s="241"/>
      <c r="D627" s="241"/>
      <c r="E627" s="241"/>
      <c r="F627" s="241"/>
      <c r="G627" s="241"/>
      <c r="H627" s="241"/>
      <c r="I627" s="241"/>
      <c r="J627" s="241"/>
      <c r="K627" s="241"/>
      <c r="L627" s="241"/>
      <c r="M627" s="241"/>
      <c r="N627" s="241"/>
      <c r="O627" s="241"/>
      <c r="P627" s="241"/>
      <c r="Q627" s="241"/>
      <c r="R627" s="241"/>
      <c r="S627" s="241"/>
      <c r="T627" s="241"/>
      <c r="U627" s="241" t="s">
        <v>736</v>
      </c>
      <c r="V627" s="241"/>
      <c r="W627" s="241"/>
      <c r="X627" s="241"/>
      <c r="Y627" s="241"/>
      <c r="Z627" s="241"/>
      <c r="AA627" s="241"/>
      <c r="AB627" s="241"/>
      <c r="AC627" s="241" t="s">
        <v>313</v>
      </c>
      <c r="AD627" s="241"/>
      <c r="AE627" s="241"/>
      <c r="AF627" s="241"/>
      <c r="AG627" s="241"/>
      <c r="AH627" s="241"/>
      <c r="AI627" s="241"/>
      <c r="AJ627" s="241"/>
      <c r="AK627" s="241"/>
      <c r="AL627" s="241"/>
      <c r="AM627" s="241"/>
      <c r="AN627" s="241"/>
      <c r="AO627" s="241"/>
      <c r="AP627" s="244"/>
      <c r="AQ627" s="241"/>
      <c r="AR627" s="241"/>
      <c r="AS627" s="241"/>
      <c r="AT627" s="244"/>
      <c r="AU627" s="241"/>
      <c r="AV627" s="241"/>
      <c r="AW627" s="241"/>
      <c r="AX627" s="241"/>
      <c r="AY627" s="241"/>
      <c r="AZ627" s="241"/>
      <c r="BA627" s="241"/>
      <c r="BB627" s="241"/>
      <c r="BC627" s="241"/>
      <c r="BD627" s="241"/>
      <c r="BE627" s="241"/>
      <c r="BF627" s="241"/>
      <c r="BG627" s="241"/>
    </row>
    <row r="628" spans="1:59" s="240" customFormat="1" ht="15" customHeight="1">
      <c r="A628" s="241"/>
      <c r="B628" s="241"/>
      <c r="C628" s="241"/>
      <c r="D628" s="241"/>
      <c r="E628" s="241"/>
      <c r="F628" s="241"/>
      <c r="G628" s="241"/>
      <c r="H628" s="241"/>
      <c r="I628" s="241"/>
      <c r="J628" s="241"/>
      <c r="K628" s="241"/>
      <c r="L628" s="241"/>
      <c r="M628" s="241"/>
      <c r="N628" s="241"/>
      <c r="O628" s="241"/>
      <c r="P628" s="241"/>
      <c r="Q628" s="241"/>
      <c r="R628" s="241"/>
      <c r="S628" s="241"/>
      <c r="T628" s="241"/>
      <c r="U628" s="241" t="s">
        <v>737</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4"/>
      <c r="AQ628" s="241"/>
      <c r="AR628" s="241"/>
      <c r="AS628" s="241"/>
      <c r="AT628" s="244"/>
      <c r="AU628" s="241"/>
      <c r="AV628" s="241"/>
      <c r="AW628" s="241"/>
      <c r="AX628" s="241"/>
      <c r="AY628" s="241"/>
      <c r="AZ628" s="241"/>
      <c r="BA628" s="241"/>
      <c r="BB628" s="241"/>
      <c r="BC628" s="241"/>
      <c r="BD628" s="241"/>
      <c r="BE628" s="241"/>
      <c r="BF628" s="241"/>
      <c r="BG628" s="241"/>
    </row>
    <row r="629" spans="1:59" s="240" customFormat="1" ht="15" customHeight="1">
      <c r="A629" s="241"/>
      <c r="B629" s="241"/>
      <c r="C629" s="241"/>
      <c r="D629" s="241"/>
      <c r="E629" s="241"/>
      <c r="F629" s="241"/>
      <c r="G629" s="241"/>
      <c r="H629" s="241"/>
      <c r="I629" s="241"/>
      <c r="J629" s="241"/>
      <c r="K629" s="241"/>
      <c r="L629" s="241"/>
      <c r="M629" s="241"/>
      <c r="N629" s="241"/>
      <c r="O629" s="241"/>
      <c r="P629" s="241"/>
      <c r="Q629" s="241"/>
      <c r="R629" s="241"/>
      <c r="S629" s="241"/>
      <c r="T629" s="241"/>
      <c r="U629" s="241" t="s">
        <v>738</v>
      </c>
      <c r="V629" s="241"/>
      <c r="W629" s="241"/>
      <c r="X629" s="241"/>
      <c r="Y629" s="241"/>
      <c r="Z629" s="241"/>
      <c r="AA629" s="241"/>
      <c r="AB629" s="241"/>
      <c r="AC629" s="241" t="s">
        <v>313</v>
      </c>
      <c r="AD629" s="241"/>
      <c r="AE629" s="241"/>
      <c r="AF629" s="241"/>
      <c r="AG629" s="241"/>
      <c r="AH629" s="241"/>
      <c r="AI629" s="241"/>
      <c r="AJ629" s="241"/>
      <c r="AK629" s="241"/>
      <c r="AL629" s="241"/>
      <c r="AM629" s="241"/>
      <c r="AN629" s="241"/>
      <c r="AO629" s="241"/>
      <c r="AP629" s="244"/>
      <c r="AQ629" s="241"/>
      <c r="AR629" s="241"/>
      <c r="AS629" s="241"/>
      <c r="AT629" s="244"/>
      <c r="AU629" s="241"/>
      <c r="AV629" s="241"/>
      <c r="AW629" s="241"/>
      <c r="AX629" s="241"/>
      <c r="AY629" s="241"/>
      <c r="AZ629" s="241"/>
      <c r="BA629" s="241"/>
      <c r="BB629" s="241"/>
      <c r="BC629" s="241"/>
      <c r="BD629" s="241"/>
      <c r="BE629" s="241"/>
      <c r="BF629" s="241"/>
      <c r="BG629" s="241"/>
    </row>
    <row r="630" spans="1:59" s="240" customFormat="1" ht="15" customHeight="1">
      <c r="A630" s="241"/>
      <c r="B630" s="241"/>
      <c r="C630" s="241"/>
      <c r="D630" s="241"/>
      <c r="E630" s="241"/>
      <c r="F630" s="241"/>
      <c r="G630" s="241"/>
      <c r="H630" s="241"/>
      <c r="I630" s="241"/>
      <c r="J630" s="241"/>
      <c r="K630" s="241"/>
      <c r="L630" s="241"/>
      <c r="M630" s="241"/>
      <c r="N630" s="241"/>
      <c r="O630" s="241"/>
      <c r="P630" s="241"/>
      <c r="Q630" s="241"/>
      <c r="R630" s="241"/>
      <c r="S630" s="241"/>
      <c r="T630" s="241"/>
      <c r="U630" s="241" t="s">
        <v>739</v>
      </c>
      <c r="V630" s="241"/>
      <c r="W630" s="241"/>
      <c r="X630" s="241"/>
      <c r="Y630" s="241"/>
      <c r="Z630" s="241"/>
      <c r="AA630" s="241"/>
      <c r="AB630" s="241"/>
      <c r="AC630" s="241" t="s">
        <v>313</v>
      </c>
      <c r="AD630" s="241"/>
      <c r="AE630" s="241"/>
      <c r="AF630" s="241"/>
      <c r="AG630" s="241"/>
      <c r="AH630" s="241"/>
      <c r="AI630" s="241"/>
      <c r="AJ630" s="241"/>
      <c r="AK630" s="241"/>
      <c r="AL630" s="241"/>
      <c r="AM630" s="241"/>
      <c r="AN630" s="241"/>
      <c r="AO630" s="241"/>
      <c r="AP630" s="244"/>
      <c r="AQ630" s="241"/>
      <c r="AR630" s="241"/>
      <c r="AS630" s="241"/>
      <c r="AT630" s="244"/>
      <c r="AU630" s="241"/>
      <c r="AV630" s="241"/>
      <c r="AW630" s="241"/>
      <c r="AX630" s="241"/>
      <c r="AY630" s="241"/>
      <c r="AZ630" s="241"/>
      <c r="BA630" s="241"/>
      <c r="BB630" s="241"/>
      <c r="BC630" s="241"/>
      <c r="BD630" s="241"/>
      <c r="BE630" s="241"/>
      <c r="BF630" s="241"/>
      <c r="BG630" s="241"/>
    </row>
    <row r="631" spans="1:59" s="240" customFormat="1" ht="15" customHeight="1">
      <c r="A631" s="241"/>
      <c r="B631" s="241"/>
      <c r="C631" s="241"/>
      <c r="D631" s="241"/>
      <c r="E631" s="241"/>
      <c r="F631" s="241"/>
      <c r="G631" s="241"/>
      <c r="H631" s="241"/>
      <c r="I631" s="241"/>
      <c r="J631" s="241"/>
      <c r="K631" s="241"/>
      <c r="L631" s="241"/>
      <c r="M631" s="241"/>
      <c r="N631" s="241"/>
      <c r="O631" s="241"/>
      <c r="P631" s="241"/>
      <c r="Q631" s="241"/>
      <c r="R631" s="241"/>
      <c r="S631" s="241"/>
      <c r="T631" s="241"/>
      <c r="U631" s="241" t="s">
        <v>740</v>
      </c>
      <c r="V631" s="241"/>
      <c r="W631" s="241"/>
      <c r="X631" s="241"/>
      <c r="Y631" s="241"/>
      <c r="Z631" s="241"/>
      <c r="AA631" s="241"/>
      <c r="AB631" s="241"/>
      <c r="AC631" s="241" t="s">
        <v>386</v>
      </c>
      <c r="AD631" s="241"/>
      <c r="AE631" s="241"/>
      <c r="AF631" s="241"/>
      <c r="AG631" s="241"/>
      <c r="AH631" s="241"/>
      <c r="AI631" s="241"/>
      <c r="AJ631" s="241"/>
      <c r="AK631" s="241"/>
      <c r="AL631" s="241"/>
      <c r="AM631" s="241"/>
      <c r="AN631" s="241"/>
      <c r="AO631" s="241"/>
      <c r="AP631" s="244"/>
      <c r="AQ631" s="241"/>
      <c r="AR631" s="241"/>
      <c r="AS631" s="241"/>
      <c r="AT631" s="244"/>
      <c r="AU631" s="241"/>
      <c r="AV631" s="241"/>
      <c r="AW631" s="241"/>
      <c r="AX631" s="241"/>
      <c r="AY631" s="241"/>
      <c r="AZ631" s="241"/>
      <c r="BA631" s="241"/>
      <c r="BB631" s="241"/>
      <c r="BC631" s="241"/>
      <c r="BD631" s="241"/>
      <c r="BE631" s="241"/>
      <c r="BF631" s="241"/>
      <c r="BG631" s="241"/>
    </row>
    <row r="632" spans="1:59" s="240" customFormat="1" ht="15" customHeight="1">
      <c r="A632" s="241"/>
      <c r="B632" s="241"/>
      <c r="C632" s="241"/>
      <c r="D632" s="241"/>
      <c r="E632" s="241"/>
      <c r="F632" s="241"/>
      <c r="G632" s="241"/>
      <c r="H632" s="241"/>
      <c r="I632" s="241"/>
      <c r="J632" s="241"/>
      <c r="K632" s="241"/>
      <c r="L632" s="241"/>
      <c r="M632" s="241"/>
      <c r="N632" s="241"/>
      <c r="O632" s="241"/>
      <c r="P632" s="241"/>
      <c r="Q632" s="241"/>
      <c r="R632" s="241"/>
      <c r="S632" s="241"/>
      <c r="T632" s="241"/>
      <c r="U632" s="241" t="s">
        <v>741</v>
      </c>
      <c r="V632" s="241"/>
      <c r="W632" s="241"/>
      <c r="X632" s="241"/>
      <c r="Y632" s="241"/>
      <c r="Z632" s="241"/>
      <c r="AA632" s="241"/>
      <c r="AB632" s="241"/>
      <c r="AC632" s="241" t="s">
        <v>325</v>
      </c>
      <c r="AD632" s="241"/>
      <c r="AE632" s="241"/>
      <c r="AF632" s="241"/>
      <c r="AG632" s="241"/>
      <c r="AH632" s="241"/>
      <c r="AI632" s="241"/>
      <c r="AJ632" s="241"/>
      <c r="AK632" s="241"/>
      <c r="AL632" s="241"/>
      <c r="AM632" s="241"/>
      <c r="AN632" s="241"/>
      <c r="AO632" s="241"/>
      <c r="AP632" s="244"/>
      <c r="AQ632" s="241"/>
      <c r="AR632" s="241"/>
      <c r="AS632" s="241"/>
      <c r="AT632" s="244"/>
      <c r="AU632" s="241"/>
      <c r="AV632" s="241"/>
      <c r="AW632" s="241"/>
      <c r="AX632" s="241"/>
      <c r="AY632" s="241"/>
      <c r="AZ632" s="241"/>
      <c r="BA632" s="241"/>
      <c r="BB632" s="241"/>
      <c r="BC632" s="241"/>
      <c r="BD632" s="241"/>
      <c r="BE632" s="241"/>
      <c r="BF632" s="241"/>
      <c r="BG632" s="241"/>
    </row>
    <row r="633" spans="1:59" s="240" customFormat="1" ht="15" customHeight="1">
      <c r="A633" s="241"/>
      <c r="B633" s="241"/>
      <c r="C633" s="241"/>
      <c r="D633" s="241"/>
      <c r="E633" s="241"/>
      <c r="F633" s="241"/>
      <c r="G633" s="241"/>
      <c r="H633" s="241"/>
      <c r="I633" s="241"/>
      <c r="J633" s="241"/>
      <c r="K633" s="241"/>
      <c r="L633" s="241"/>
      <c r="M633" s="241"/>
      <c r="N633" s="241"/>
      <c r="O633" s="241"/>
      <c r="P633" s="241"/>
      <c r="Q633" s="241"/>
      <c r="R633" s="241"/>
      <c r="S633" s="241"/>
      <c r="T633" s="241"/>
      <c r="U633" s="241" t="s">
        <v>742</v>
      </c>
      <c r="V633" s="241"/>
      <c r="W633" s="241"/>
      <c r="X633" s="241"/>
      <c r="Y633" s="241"/>
      <c r="Z633" s="241"/>
      <c r="AA633" s="241"/>
      <c r="AB633" s="241"/>
      <c r="AC633" s="241" t="s">
        <v>311</v>
      </c>
      <c r="AD633" s="241"/>
      <c r="AE633" s="241"/>
      <c r="AF633" s="241"/>
      <c r="AG633" s="241"/>
      <c r="AH633" s="241"/>
      <c r="AI633" s="241"/>
      <c r="AJ633" s="241"/>
      <c r="AK633" s="241"/>
      <c r="AL633" s="241"/>
      <c r="AM633" s="241"/>
      <c r="AN633" s="241"/>
      <c r="AO633" s="241"/>
      <c r="AP633" s="244"/>
      <c r="AQ633" s="241"/>
      <c r="AR633" s="241"/>
      <c r="AS633" s="241"/>
      <c r="AT633" s="244"/>
      <c r="AU633" s="241"/>
      <c r="AV633" s="241"/>
      <c r="AW633" s="241"/>
      <c r="AX633" s="241"/>
      <c r="AY633" s="241"/>
      <c r="AZ633" s="241"/>
      <c r="BA633" s="241"/>
      <c r="BB633" s="241"/>
      <c r="BC633" s="241"/>
      <c r="BD633" s="241"/>
      <c r="BE633" s="241"/>
      <c r="BF633" s="241"/>
      <c r="BG633" s="241"/>
    </row>
    <row r="634" spans="1:59" s="240" customFormat="1" ht="15" customHeight="1">
      <c r="A634" s="241"/>
      <c r="B634" s="241"/>
      <c r="C634" s="241"/>
      <c r="D634" s="241"/>
      <c r="E634" s="241"/>
      <c r="F634" s="241"/>
      <c r="G634" s="241"/>
      <c r="H634" s="241"/>
      <c r="I634" s="241"/>
      <c r="J634" s="241"/>
      <c r="K634" s="241"/>
      <c r="L634" s="241"/>
      <c r="M634" s="241"/>
      <c r="N634" s="241"/>
      <c r="O634" s="241"/>
      <c r="P634" s="241"/>
      <c r="Q634" s="241"/>
      <c r="R634" s="241"/>
      <c r="S634" s="241"/>
      <c r="T634" s="241"/>
      <c r="U634" s="241" t="s">
        <v>743</v>
      </c>
      <c r="V634" s="241"/>
      <c r="W634" s="241"/>
      <c r="X634" s="241"/>
      <c r="Y634" s="241"/>
      <c r="Z634" s="241"/>
      <c r="AA634" s="241"/>
      <c r="AB634" s="241"/>
      <c r="AC634" s="241" t="s">
        <v>322</v>
      </c>
      <c r="AD634" s="241"/>
      <c r="AE634" s="241"/>
      <c r="AF634" s="241"/>
      <c r="AG634" s="241"/>
      <c r="AH634" s="241"/>
      <c r="AI634" s="241"/>
      <c r="AJ634" s="241"/>
      <c r="AK634" s="241"/>
      <c r="AL634" s="241"/>
      <c r="AM634" s="241"/>
      <c r="AN634" s="241"/>
      <c r="AO634" s="241"/>
      <c r="AP634" s="244"/>
      <c r="AQ634" s="241"/>
      <c r="AR634" s="241"/>
      <c r="AS634" s="241"/>
      <c r="AT634" s="244"/>
      <c r="AU634" s="241"/>
      <c r="AV634" s="241"/>
      <c r="AW634" s="241"/>
      <c r="AX634" s="241"/>
      <c r="AY634" s="241"/>
      <c r="AZ634" s="241"/>
      <c r="BA634" s="241"/>
      <c r="BB634" s="241"/>
      <c r="BC634" s="241"/>
      <c r="BD634" s="241"/>
      <c r="BE634" s="241"/>
      <c r="BF634" s="241"/>
      <c r="BG634" s="241"/>
    </row>
    <row r="635" spans="1:59" s="240" customFormat="1" ht="15" customHeight="1">
      <c r="A635" s="241"/>
      <c r="B635" s="241"/>
      <c r="C635" s="241"/>
      <c r="D635" s="241"/>
      <c r="E635" s="241"/>
      <c r="F635" s="241"/>
      <c r="G635" s="241"/>
      <c r="H635" s="241"/>
      <c r="I635" s="241"/>
      <c r="J635" s="241"/>
      <c r="K635" s="241"/>
      <c r="L635" s="241"/>
      <c r="M635" s="241"/>
      <c r="N635" s="241"/>
      <c r="O635" s="241"/>
      <c r="P635" s="241"/>
      <c r="Q635" s="241"/>
      <c r="R635" s="241"/>
      <c r="S635" s="241"/>
      <c r="T635" s="241"/>
      <c r="U635" s="241" t="s">
        <v>744</v>
      </c>
      <c r="V635" s="241"/>
      <c r="W635" s="241"/>
      <c r="X635" s="241"/>
      <c r="Y635" s="241"/>
      <c r="Z635" s="241"/>
      <c r="AA635" s="241"/>
      <c r="AB635" s="241"/>
      <c r="AC635" s="241" t="s">
        <v>313</v>
      </c>
      <c r="AD635" s="241"/>
      <c r="AE635" s="241"/>
      <c r="AF635" s="241"/>
      <c r="AG635" s="241"/>
      <c r="AH635" s="241"/>
      <c r="AI635" s="241"/>
      <c r="AJ635" s="241"/>
      <c r="AK635" s="241"/>
      <c r="AL635" s="241"/>
      <c r="AM635" s="241"/>
      <c r="AN635" s="241"/>
      <c r="AO635" s="241"/>
      <c r="AP635" s="244"/>
      <c r="AQ635" s="241"/>
      <c r="AR635" s="241"/>
      <c r="AS635" s="241"/>
      <c r="AT635" s="244"/>
      <c r="AU635" s="241"/>
      <c r="AV635" s="241"/>
      <c r="AW635" s="241"/>
      <c r="AX635" s="241"/>
      <c r="AY635" s="241"/>
      <c r="AZ635" s="241"/>
      <c r="BA635" s="241"/>
      <c r="BB635" s="241"/>
      <c r="BC635" s="241"/>
      <c r="BD635" s="241"/>
      <c r="BE635" s="241"/>
      <c r="BF635" s="241"/>
      <c r="BG635" s="241"/>
    </row>
    <row r="636" spans="1:59" s="240" customFormat="1" ht="15" customHeight="1">
      <c r="A636" s="241"/>
      <c r="B636" s="241"/>
      <c r="C636" s="241"/>
      <c r="D636" s="241"/>
      <c r="E636" s="241"/>
      <c r="F636" s="241"/>
      <c r="G636" s="241"/>
      <c r="H636" s="241"/>
      <c r="I636" s="241"/>
      <c r="J636" s="241"/>
      <c r="K636" s="241"/>
      <c r="L636" s="241"/>
      <c r="M636" s="241"/>
      <c r="N636" s="241"/>
      <c r="O636" s="241"/>
      <c r="P636" s="241"/>
      <c r="Q636" s="241"/>
      <c r="R636" s="241"/>
      <c r="S636" s="241"/>
      <c r="T636" s="241"/>
      <c r="U636" s="241" t="s">
        <v>745</v>
      </c>
      <c r="V636" s="241"/>
      <c r="W636" s="241"/>
      <c r="X636" s="241"/>
      <c r="Y636" s="241"/>
      <c r="Z636" s="241"/>
      <c r="AA636" s="241"/>
      <c r="AB636" s="241"/>
      <c r="AC636" s="241" t="s">
        <v>325</v>
      </c>
      <c r="AD636" s="241"/>
      <c r="AE636" s="241"/>
      <c r="AF636" s="241"/>
      <c r="AG636" s="241"/>
      <c r="AH636" s="241"/>
      <c r="AI636" s="241"/>
      <c r="AJ636" s="241"/>
      <c r="AK636" s="241"/>
      <c r="AL636" s="241"/>
      <c r="AM636" s="241"/>
      <c r="AN636" s="241"/>
      <c r="AO636" s="241"/>
      <c r="AP636" s="244"/>
      <c r="AQ636" s="241"/>
      <c r="AR636" s="241"/>
      <c r="AS636" s="241"/>
      <c r="AT636" s="244"/>
      <c r="AU636" s="241"/>
      <c r="AV636" s="241"/>
      <c r="AW636" s="241"/>
      <c r="AX636" s="241"/>
      <c r="AY636" s="241"/>
      <c r="AZ636" s="241"/>
      <c r="BA636" s="241"/>
      <c r="BB636" s="241"/>
      <c r="BC636" s="241"/>
      <c r="BD636" s="241"/>
      <c r="BE636" s="241"/>
      <c r="BF636" s="241"/>
      <c r="BG636" s="241"/>
    </row>
    <row r="637" spans="1:59" s="240" customFormat="1" ht="15" customHeight="1">
      <c r="A637" s="241"/>
      <c r="B637" s="241"/>
      <c r="C637" s="241"/>
      <c r="D637" s="241"/>
      <c r="E637" s="241"/>
      <c r="F637" s="241"/>
      <c r="G637" s="241"/>
      <c r="H637" s="241"/>
      <c r="I637" s="241"/>
      <c r="J637" s="241"/>
      <c r="K637" s="241"/>
      <c r="L637" s="241"/>
      <c r="M637" s="241"/>
      <c r="N637" s="241"/>
      <c r="O637" s="241"/>
      <c r="P637" s="241"/>
      <c r="Q637" s="241"/>
      <c r="R637" s="241"/>
      <c r="S637" s="241"/>
      <c r="T637" s="241"/>
      <c r="U637" s="241" t="s">
        <v>746</v>
      </c>
      <c r="V637" s="241"/>
      <c r="W637" s="241"/>
      <c r="X637" s="241"/>
      <c r="Y637" s="241"/>
      <c r="Z637" s="241"/>
      <c r="AA637" s="241"/>
      <c r="AB637" s="241"/>
      <c r="AC637" s="241" t="s">
        <v>313</v>
      </c>
      <c r="AD637" s="241"/>
      <c r="AE637" s="241"/>
      <c r="AF637" s="241"/>
      <c r="AG637" s="241"/>
      <c r="AH637" s="241"/>
      <c r="AI637" s="241"/>
      <c r="AJ637" s="241"/>
      <c r="AK637" s="241"/>
      <c r="AL637" s="241"/>
      <c r="AM637" s="241"/>
      <c r="AN637" s="241"/>
      <c r="AO637" s="241"/>
      <c r="AP637" s="244"/>
      <c r="AQ637" s="241"/>
      <c r="AR637" s="241"/>
      <c r="AS637" s="241"/>
      <c r="AT637" s="244"/>
      <c r="AU637" s="241"/>
      <c r="AV637" s="241"/>
      <c r="AW637" s="241"/>
      <c r="AX637" s="241"/>
      <c r="AY637" s="241"/>
      <c r="AZ637" s="241"/>
      <c r="BA637" s="241"/>
      <c r="BB637" s="241"/>
      <c r="BC637" s="241"/>
      <c r="BD637" s="241"/>
      <c r="BE637" s="241"/>
      <c r="BF637" s="241"/>
      <c r="BG637" s="241"/>
    </row>
    <row r="638" spans="1:59" s="240" customFormat="1" ht="15" customHeight="1">
      <c r="A638" s="241"/>
      <c r="B638" s="241"/>
      <c r="C638" s="241"/>
      <c r="D638" s="241"/>
      <c r="E638" s="241"/>
      <c r="F638" s="241"/>
      <c r="G638" s="241"/>
      <c r="H638" s="241"/>
      <c r="I638" s="241"/>
      <c r="J638" s="241"/>
      <c r="K638" s="241"/>
      <c r="L638" s="241"/>
      <c r="M638" s="241"/>
      <c r="N638" s="241"/>
      <c r="O638" s="241"/>
      <c r="P638" s="241"/>
      <c r="Q638" s="241"/>
      <c r="R638" s="241"/>
      <c r="S638" s="241"/>
      <c r="T638" s="241"/>
      <c r="U638" s="241" t="s">
        <v>747</v>
      </c>
      <c r="V638" s="241"/>
      <c r="W638" s="241"/>
      <c r="X638" s="241"/>
      <c r="Y638" s="241"/>
      <c r="Z638" s="241"/>
      <c r="AA638" s="241"/>
      <c r="AB638" s="241"/>
      <c r="AC638" s="241" t="s">
        <v>309</v>
      </c>
      <c r="AD638" s="241"/>
      <c r="AE638" s="241"/>
      <c r="AF638" s="241"/>
      <c r="AG638" s="241"/>
      <c r="AH638" s="241"/>
      <c r="AI638" s="241"/>
      <c r="AJ638" s="241"/>
      <c r="AK638" s="241"/>
      <c r="AL638" s="241"/>
      <c r="AM638" s="241"/>
      <c r="AN638" s="241"/>
      <c r="AO638" s="241"/>
      <c r="AP638" s="244"/>
      <c r="AQ638" s="241"/>
      <c r="AR638" s="241"/>
      <c r="AS638" s="241"/>
      <c r="AT638" s="244"/>
      <c r="AU638" s="241"/>
      <c r="AV638" s="241"/>
      <c r="AW638" s="241"/>
      <c r="AX638" s="241"/>
      <c r="AY638" s="241"/>
      <c r="AZ638" s="241"/>
      <c r="BA638" s="241"/>
      <c r="BB638" s="241"/>
      <c r="BC638" s="241"/>
      <c r="BD638" s="241"/>
      <c r="BE638" s="241"/>
      <c r="BF638" s="241"/>
      <c r="BG638" s="241"/>
    </row>
    <row r="639" spans="1:59" s="240" customFormat="1" ht="15" customHeight="1">
      <c r="A639" s="241"/>
      <c r="B639" s="241"/>
      <c r="C639" s="241"/>
      <c r="D639" s="241"/>
      <c r="E639" s="241"/>
      <c r="F639" s="241"/>
      <c r="G639" s="241"/>
      <c r="H639" s="241"/>
      <c r="I639" s="241"/>
      <c r="J639" s="241"/>
      <c r="K639" s="241"/>
      <c r="L639" s="241"/>
      <c r="M639" s="241"/>
      <c r="N639" s="241"/>
      <c r="O639" s="241"/>
      <c r="P639" s="241"/>
      <c r="Q639" s="241"/>
      <c r="R639" s="241"/>
      <c r="S639" s="241"/>
      <c r="T639" s="241"/>
      <c r="U639" s="241" t="s">
        <v>748</v>
      </c>
      <c r="V639" s="241"/>
      <c r="W639" s="241"/>
      <c r="X639" s="241"/>
      <c r="Y639" s="241"/>
      <c r="Z639" s="241"/>
      <c r="AA639" s="241"/>
      <c r="AB639" s="241"/>
      <c r="AC639" s="241" t="s">
        <v>386</v>
      </c>
      <c r="AD639" s="241"/>
      <c r="AE639" s="241"/>
      <c r="AF639" s="241"/>
      <c r="AG639" s="241"/>
      <c r="AH639" s="241"/>
      <c r="AI639" s="241"/>
      <c r="AJ639" s="241"/>
      <c r="AK639" s="241"/>
      <c r="AL639" s="241"/>
      <c r="AM639" s="241"/>
      <c r="AN639" s="241"/>
      <c r="AO639" s="241"/>
      <c r="AP639" s="244"/>
      <c r="AQ639" s="241"/>
      <c r="AR639" s="241"/>
      <c r="AS639" s="241"/>
      <c r="AT639" s="244"/>
      <c r="AU639" s="241"/>
      <c r="AV639" s="241"/>
      <c r="AW639" s="241"/>
      <c r="AX639" s="241"/>
      <c r="AY639" s="241"/>
      <c r="AZ639" s="241"/>
      <c r="BA639" s="241"/>
      <c r="BB639" s="241"/>
      <c r="BC639" s="241"/>
      <c r="BD639" s="241"/>
      <c r="BE639" s="241"/>
      <c r="BF639" s="241"/>
      <c r="BG639" s="241"/>
    </row>
    <row r="640" spans="1:59" s="240" customFormat="1" ht="15" customHeight="1">
      <c r="A640" s="241"/>
      <c r="B640" s="241"/>
      <c r="C640" s="241"/>
      <c r="D640" s="241"/>
      <c r="E640" s="241"/>
      <c r="F640" s="241"/>
      <c r="G640" s="241"/>
      <c r="H640" s="241"/>
      <c r="I640" s="241"/>
      <c r="J640" s="241"/>
      <c r="K640" s="241"/>
      <c r="L640" s="241"/>
      <c r="M640" s="241"/>
      <c r="N640" s="241"/>
      <c r="O640" s="241"/>
      <c r="P640" s="241"/>
      <c r="Q640" s="241"/>
      <c r="R640" s="241"/>
      <c r="S640" s="241"/>
      <c r="T640" s="241"/>
      <c r="U640" s="241" t="s">
        <v>749</v>
      </c>
      <c r="V640" s="241"/>
      <c r="W640" s="241"/>
      <c r="X640" s="241"/>
      <c r="Y640" s="241"/>
      <c r="Z640" s="241"/>
      <c r="AA640" s="241"/>
      <c r="AB640" s="241"/>
      <c r="AC640" s="241" t="s">
        <v>313</v>
      </c>
      <c r="AD640" s="241"/>
      <c r="AE640" s="241"/>
      <c r="AF640" s="241"/>
      <c r="AG640" s="241"/>
      <c r="AH640" s="241"/>
      <c r="AI640" s="241"/>
      <c r="AJ640" s="241"/>
      <c r="AK640" s="241"/>
      <c r="AL640" s="241"/>
      <c r="AM640" s="241"/>
      <c r="AN640" s="241"/>
      <c r="AO640" s="241"/>
      <c r="AP640" s="244"/>
      <c r="AQ640" s="241"/>
      <c r="AR640" s="241"/>
      <c r="AS640" s="241"/>
      <c r="AT640" s="244"/>
      <c r="AU640" s="241"/>
      <c r="AV640" s="241"/>
      <c r="AW640" s="241"/>
      <c r="AX640" s="241"/>
      <c r="AY640" s="241"/>
      <c r="AZ640" s="241"/>
      <c r="BA640" s="241"/>
      <c r="BB640" s="241"/>
      <c r="BC640" s="241"/>
      <c r="BD640" s="241"/>
      <c r="BE640" s="241"/>
      <c r="BF640" s="241"/>
      <c r="BG640" s="241"/>
    </row>
    <row r="641" spans="1:59" s="240" customFormat="1" ht="15" customHeight="1">
      <c r="A641" s="241"/>
      <c r="B641" s="241"/>
      <c r="C641" s="241"/>
      <c r="D641" s="241"/>
      <c r="E641" s="241"/>
      <c r="F641" s="241"/>
      <c r="G641" s="241"/>
      <c r="H641" s="241"/>
      <c r="I641" s="241"/>
      <c r="J641" s="241"/>
      <c r="K641" s="241"/>
      <c r="L641" s="241"/>
      <c r="M641" s="241"/>
      <c r="N641" s="241"/>
      <c r="O641" s="241"/>
      <c r="P641" s="241"/>
      <c r="Q641" s="241"/>
      <c r="R641" s="241"/>
      <c r="S641" s="241"/>
      <c r="T641" s="241"/>
      <c r="U641" s="241" t="s">
        <v>750</v>
      </c>
      <c r="V641" s="241"/>
      <c r="W641" s="241"/>
      <c r="X641" s="241"/>
      <c r="Y641" s="241"/>
      <c r="Z641" s="241"/>
      <c r="AA641" s="241"/>
      <c r="AB641" s="241"/>
      <c r="AC641" s="241" t="s">
        <v>386</v>
      </c>
      <c r="AD641" s="241"/>
      <c r="AE641" s="241"/>
      <c r="AF641" s="241"/>
      <c r="AG641" s="241"/>
      <c r="AH641" s="241"/>
      <c r="AI641" s="241"/>
      <c r="AJ641" s="241"/>
      <c r="AK641" s="241"/>
      <c r="AL641" s="241"/>
      <c r="AM641" s="241"/>
      <c r="AN641" s="241"/>
      <c r="AO641" s="241"/>
      <c r="AP641" s="244"/>
      <c r="AQ641" s="241"/>
      <c r="AR641" s="241"/>
      <c r="AS641" s="241"/>
      <c r="AT641" s="244"/>
      <c r="AU641" s="241"/>
      <c r="AV641" s="241"/>
      <c r="AW641" s="241"/>
      <c r="AX641" s="241"/>
      <c r="AY641" s="241"/>
      <c r="AZ641" s="241"/>
      <c r="BA641" s="241"/>
      <c r="BB641" s="241"/>
      <c r="BC641" s="241"/>
      <c r="BD641" s="241"/>
      <c r="BE641" s="241"/>
      <c r="BF641" s="241"/>
      <c r="BG641" s="241"/>
    </row>
    <row r="642" spans="1:59" s="240" customFormat="1" ht="15" customHeight="1">
      <c r="A642" s="241"/>
      <c r="B642" s="241"/>
      <c r="C642" s="241"/>
      <c r="D642" s="241"/>
      <c r="E642" s="241"/>
      <c r="F642" s="241"/>
      <c r="G642" s="241"/>
      <c r="H642" s="241"/>
      <c r="I642" s="241"/>
      <c r="J642" s="241"/>
      <c r="K642" s="241"/>
      <c r="L642" s="241"/>
      <c r="M642" s="241"/>
      <c r="N642" s="241"/>
      <c r="O642" s="241"/>
      <c r="P642" s="241"/>
      <c r="Q642" s="241"/>
      <c r="R642" s="241"/>
      <c r="S642" s="241"/>
      <c r="T642" s="241"/>
      <c r="U642" s="241" t="s">
        <v>751</v>
      </c>
      <c r="V642" s="241"/>
      <c r="W642" s="241"/>
      <c r="X642" s="241"/>
      <c r="Y642" s="241"/>
      <c r="Z642" s="241"/>
      <c r="AA642" s="241"/>
      <c r="AB642" s="241"/>
      <c r="AC642" s="241" t="s">
        <v>325</v>
      </c>
      <c r="AD642" s="241"/>
      <c r="AE642" s="241"/>
      <c r="AF642" s="241"/>
      <c r="AG642" s="241"/>
      <c r="AH642" s="241"/>
      <c r="AI642" s="241"/>
      <c r="AJ642" s="241"/>
      <c r="AK642" s="241"/>
      <c r="AL642" s="241"/>
      <c r="AM642" s="241"/>
      <c r="AN642" s="241"/>
      <c r="AO642" s="241"/>
      <c r="AP642" s="244"/>
      <c r="AQ642" s="241"/>
      <c r="AR642" s="241"/>
      <c r="AS642" s="241"/>
      <c r="AT642" s="244"/>
      <c r="AU642" s="241"/>
      <c r="AV642" s="241"/>
      <c r="AW642" s="241"/>
      <c r="AX642" s="241"/>
      <c r="AY642" s="241"/>
      <c r="AZ642" s="241"/>
      <c r="BA642" s="241"/>
      <c r="BB642" s="241"/>
      <c r="BC642" s="241"/>
      <c r="BD642" s="241"/>
      <c r="BE642" s="241"/>
      <c r="BF642" s="241"/>
      <c r="BG642" s="241"/>
    </row>
    <row r="643" spans="1:59" s="240" customFormat="1" ht="15" customHeight="1">
      <c r="A643" s="241"/>
      <c r="B643" s="241"/>
      <c r="C643" s="241"/>
      <c r="D643" s="241"/>
      <c r="E643" s="241"/>
      <c r="F643" s="241"/>
      <c r="G643" s="241"/>
      <c r="H643" s="241"/>
      <c r="I643" s="241"/>
      <c r="J643" s="241"/>
      <c r="K643" s="241"/>
      <c r="L643" s="241"/>
      <c r="M643" s="241"/>
      <c r="N643" s="241"/>
      <c r="O643" s="241"/>
      <c r="P643" s="241"/>
      <c r="Q643" s="241"/>
      <c r="R643" s="241"/>
      <c r="S643" s="241"/>
      <c r="T643" s="241"/>
      <c r="U643" s="241" t="s">
        <v>752</v>
      </c>
      <c r="V643" s="241"/>
      <c r="W643" s="241"/>
      <c r="X643" s="241"/>
      <c r="Y643" s="241"/>
      <c r="Z643" s="241"/>
      <c r="AA643" s="241"/>
      <c r="AB643" s="241"/>
      <c r="AC643" s="241" t="s">
        <v>311</v>
      </c>
      <c r="AD643" s="241"/>
      <c r="AE643" s="241"/>
      <c r="AF643" s="241"/>
      <c r="AG643" s="241"/>
      <c r="AH643" s="241"/>
      <c r="AI643" s="241"/>
      <c r="AJ643" s="241"/>
      <c r="AK643" s="241"/>
      <c r="AL643" s="241"/>
      <c r="AM643" s="241"/>
      <c r="AN643" s="241"/>
      <c r="AO643" s="241"/>
      <c r="AP643" s="244"/>
      <c r="AQ643" s="241"/>
      <c r="AR643" s="241"/>
      <c r="AS643" s="241"/>
      <c r="AT643" s="244"/>
      <c r="AU643" s="241"/>
      <c r="AV643" s="241"/>
      <c r="AW643" s="241"/>
      <c r="AX643" s="241"/>
      <c r="AY643" s="241"/>
      <c r="AZ643" s="241"/>
      <c r="BA643" s="241"/>
      <c r="BB643" s="241"/>
      <c r="BC643" s="241"/>
      <c r="BD643" s="241"/>
      <c r="BE643" s="241"/>
      <c r="BF643" s="241"/>
      <c r="BG643" s="241"/>
    </row>
    <row r="644" spans="1:59" s="240" customFormat="1" ht="15" customHeight="1">
      <c r="A644" s="241"/>
      <c r="B644" s="241"/>
      <c r="C644" s="241"/>
      <c r="D644" s="241"/>
      <c r="E644" s="241"/>
      <c r="F644" s="241"/>
      <c r="G644" s="241"/>
      <c r="H644" s="241"/>
      <c r="I644" s="241"/>
      <c r="J644" s="241"/>
      <c r="K644" s="241"/>
      <c r="L644" s="241"/>
      <c r="M644" s="241"/>
      <c r="N644" s="241"/>
      <c r="O644" s="241"/>
      <c r="P644" s="241"/>
      <c r="Q644" s="241"/>
      <c r="R644" s="241"/>
      <c r="S644" s="241"/>
      <c r="T644" s="241"/>
      <c r="U644" s="241" t="s">
        <v>753</v>
      </c>
      <c r="V644" s="241"/>
      <c r="W644" s="241"/>
      <c r="X644" s="241"/>
      <c r="Y644" s="241"/>
      <c r="Z644" s="241"/>
      <c r="AA644" s="241"/>
      <c r="AB644" s="241"/>
      <c r="AC644" s="241" t="s">
        <v>316</v>
      </c>
      <c r="AD644" s="241"/>
      <c r="AE644" s="241"/>
      <c r="AF644" s="241"/>
      <c r="AG644" s="241"/>
      <c r="AH644" s="241"/>
      <c r="AI644" s="241"/>
      <c r="AJ644" s="241"/>
      <c r="AK644" s="241"/>
      <c r="AL644" s="241"/>
      <c r="AM644" s="241"/>
      <c r="AN644" s="241"/>
      <c r="AO644" s="241"/>
      <c r="AP644" s="244"/>
      <c r="AQ644" s="241"/>
      <c r="AR644" s="241"/>
      <c r="AS644" s="241"/>
      <c r="AT644" s="244"/>
      <c r="AU644" s="241"/>
      <c r="AV644" s="241"/>
      <c r="AW644" s="241"/>
      <c r="AX644" s="241"/>
      <c r="AY644" s="241"/>
      <c r="AZ644" s="241"/>
      <c r="BA644" s="241"/>
      <c r="BB644" s="241"/>
      <c r="BC644" s="241"/>
      <c r="BD644" s="241"/>
      <c r="BE644" s="241"/>
      <c r="BF644" s="241"/>
      <c r="BG644" s="241"/>
    </row>
    <row r="645" spans="1:59" s="240" customFormat="1" ht="15" customHeight="1">
      <c r="A645" s="241"/>
      <c r="B645" s="241"/>
      <c r="C645" s="241"/>
      <c r="D645" s="241"/>
      <c r="E645" s="241"/>
      <c r="F645" s="241"/>
      <c r="G645" s="241"/>
      <c r="H645" s="241"/>
      <c r="I645" s="241"/>
      <c r="J645" s="241"/>
      <c r="K645" s="241"/>
      <c r="L645" s="241"/>
      <c r="M645" s="241"/>
      <c r="N645" s="241"/>
      <c r="O645" s="241"/>
      <c r="P645" s="241"/>
      <c r="Q645" s="241"/>
      <c r="R645" s="241"/>
      <c r="S645" s="241"/>
      <c r="T645" s="241"/>
      <c r="U645" s="241" t="s">
        <v>754</v>
      </c>
      <c r="V645" s="241"/>
      <c r="W645" s="241"/>
      <c r="X645" s="241"/>
      <c r="Y645" s="241"/>
      <c r="Z645" s="241"/>
      <c r="AA645" s="241"/>
      <c r="AB645" s="241"/>
      <c r="AC645" s="241" t="s">
        <v>325</v>
      </c>
      <c r="AD645" s="241"/>
      <c r="AE645" s="241"/>
      <c r="AF645" s="241"/>
      <c r="AG645" s="241"/>
      <c r="AH645" s="241"/>
      <c r="AI645" s="241"/>
      <c r="AJ645" s="241"/>
      <c r="AK645" s="241"/>
      <c r="AL645" s="241"/>
      <c r="AM645" s="241"/>
      <c r="AN645" s="241"/>
      <c r="AO645" s="241"/>
      <c r="AP645" s="244"/>
      <c r="AQ645" s="241"/>
      <c r="AR645" s="241"/>
      <c r="AS645" s="241"/>
      <c r="AT645" s="244"/>
      <c r="AU645" s="241"/>
      <c r="AV645" s="241"/>
      <c r="AW645" s="241"/>
      <c r="AX645" s="241"/>
      <c r="AY645" s="241"/>
      <c r="AZ645" s="241"/>
      <c r="BA645" s="241"/>
      <c r="BB645" s="241"/>
      <c r="BC645" s="241"/>
      <c r="BD645" s="241"/>
      <c r="BE645" s="241"/>
      <c r="BF645" s="241"/>
      <c r="BG645" s="241"/>
    </row>
    <row r="646" spans="1:59" s="240" customFormat="1" ht="15" customHeight="1">
      <c r="A646" s="241"/>
      <c r="B646" s="241"/>
      <c r="C646" s="241"/>
      <c r="D646" s="241"/>
      <c r="E646" s="241"/>
      <c r="F646" s="241"/>
      <c r="G646" s="241"/>
      <c r="H646" s="241"/>
      <c r="I646" s="241"/>
      <c r="J646" s="241"/>
      <c r="K646" s="241"/>
      <c r="L646" s="241"/>
      <c r="M646" s="241"/>
      <c r="N646" s="241"/>
      <c r="O646" s="241"/>
      <c r="P646" s="241"/>
      <c r="Q646" s="241"/>
      <c r="R646" s="241"/>
      <c r="S646" s="241"/>
      <c r="T646" s="241"/>
      <c r="U646" s="241" t="s">
        <v>755</v>
      </c>
      <c r="V646" s="241"/>
      <c r="W646" s="241"/>
      <c r="X646" s="241"/>
      <c r="Y646" s="241"/>
      <c r="Z646" s="241"/>
      <c r="AA646" s="241"/>
      <c r="AB646" s="241"/>
      <c r="AC646" s="241" t="s">
        <v>325</v>
      </c>
      <c r="AD646" s="241"/>
      <c r="AE646" s="241"/>
      <c r="AF646" s="241"/>
      <c r="AG646" s="241"/>
      <c r="AH646" s="241"/>
      <c r="AI646" s="241"/>
      <c r="AJ646" s="241"/>
      <c r="AK646" s="241"/>
      <c r="AL646" s="241"/>
      <c r="AM646" s="241"/>
      <c r="AN646" s="241"/>
      <c r="AO646" s="241"/>
      <c r="AP646" s="244"/>
      <c r="AQ646" s="241"/>
      <c r="AR646" s="241"/>
      <c r="AS646" s="241"/>
      <c r="AT646" s="244"/>
      <c r="AU646" s="241"/>
      <c r="AV646" s="241"/>
      <c r="AW646" s="241"/>
      <c r="AX646" s="241"/>
      <c r="AY646" s="241"/>
      <c r="AZ646" s="241"/>
      <c r="BA646" s="241"/>
      <c r="BB646" s="241"/>
      <c r="BC646" s="241"/>
      <c r="BD646" s="241"/>
      <c r="BE646" s="241"/>
      <c r="BF646" s="241"/>
      <c r="BG646" s="241"/>
    </row>
    <row r="647" spans="1:59" s="240" customFormat="1" ht="15" customHeight="1">
      <c r="A647" s="241"/>
      <c r="B647" s="241"/>
      <c r="C647" s="241"/>
      <c r="D647" s="241"/>
      <c r="E647" s="241"/>
      <c r="F647" s="241"/>
      <c r="G647" s="241"/>
      <c r="H647" s="241"/>
      <c r="I647" s="241"/>
      <c r="J647" s="241"/>
      <c r="K647" s="241"/>
      <c r="L647" s="241"/>
      <c r="M647" s="241"/>
      <c r="N647" s="241"/>
      <c r="O647" s="241"/>
      <c r="P647" s="241"/>
      <c r="Q647" s="241"/>
      <c r="R647" s="241"/>
      <c r="S647" s="241"/>
      <c r="T647" s="241"/>
      <c r="U647" s="241" t="s">
        <v>756</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4"/>
      <c r="AQ647" s="241"/>
      <c r="AR647" s="241"/>
      <c r="AS647" s="241"/>
      <c r="AT647" s="244"/>
      <c r="AU647" s="241"/>
      <c r="AV647" s="241"/>
      <c r="AW647" s="241"/>
      <c r="AX647" s="241"/>
      <c r="AY647" s="241"/>
      <c r="AZ647" s="241"/>
      <c r="BA647" s="241"/>
      <c r="BB647" s="241"/>
      <c r="BC647" s="241"/>
      <c r="BD647" s="241"/>
      <c r="BE647" s="241"/>
      <c r="BF647" s="241"/>
      <c r="BG647" s="241"/>
    </row>
    <row r="648" spans="1:59" s="240" customFormat="1" ht="15" customHeight="1">
      <c r="A648" s="241"/>
      <c r="B648" s="241"/>
      <c r="C648" s="241"/>
      <c r="D648" s="241"/>
      <c r="E648" s="241"/>
      <c r="F648" s="241"/>
      <c r="G648" s="241"/>
      <c r="H648" s="241"/>
      <c r="I648" s="241"/>
      <c r="J648" s="241"/>
      <c r="K648" s="241"/>
      <c r="L648" s="241"/>
      <c r="M648" s="241"/>
      <c r="N648" s="241"/>
      <c r="O648" s="241"/>
      <c r="P648" s="241"/>
      <c r="Q648" s="241"/>
      <c r="R648" s="241"/>
      <c r="S648" s="241"/>
      <c r="T648" s="241"/>
      <c r="U648" s="241" t="s">
        <v>757</v>
      </c>
      <c r="V648" s="241"/>
      <c r="W648" s="241"/>
      <c r="X648" s="241"/>
      <c r="Y648" s="241"/>
      <c r="Z648" s="241"/>
      <c r="AA648" s="241"/>
      <c r="AB648" s="241"/>
      <c r="AC648" s="241" t="s">
        <v>386</v>
      </c>
      <c r="AD648" s="241"/>
      <c r="AE648" s="241"/>
      <c r="AF648" s="241"/>
      <c r="AG648" s="241"/>
      <c r="AH648" s="241"/>
      <c r="AI648" s="241"/>
      <c r="AJ648" s="241"/>
      <c r="AK648" s="241"/>
      <c r="AL648" s="241"/>
      <c r="AM648" s="241"/>
      <c r="AN648" s="241"/>
      <c r="AO648" s="241"/>
      <c r="AP648" s="244"/>
      <c r="AQ648" s="241"/>
      <c r="AR648" s="241"/>
      <c r="AS648" s="241"/>
      <c r="AT648" s="244"/>
      <c r="AU648" s="241"/>
      <c r="AV648" s="241"/>
      <c r="AW648" s="241"/>
      <c r="AX648" s="241"/>
      <c r="AY648" s="241"/>
      <c r="AZ648" s="241"/>
      <c r="BA648" s="241"/>
      <c r="BB648" s="241"/>
      <c r="BC648" s="241"/>
      <c r="BD648" s="241"/>
      <c r="BE648" s="241"/>
      <c r="BF648" s="241"/>
      <c r="BG648" s="241"/>
    </row>
    <row r="649" spans="1:59" s="240" customFormat="1" ht="15" customHeight="1">
      <c r="A649" s="241"/>
      <c r="B649" s="241"/>
      <c r="C649" s="241"/>
      <c r="D649" s="241"/>
      <c r="E649" s="241"/>
      <c r="F649" s="241"/>
      <c r="G649" s="241"/>
      <c r="H649" s="241"/>
      <c r="I649" s="241"/>
      <c r="J649" s="241"/>
      <c r="K649" s="241"/>
      <c r="L649" s="241"/>
      <c r="M649" s="241"/>
      <c r="N649" s="241"/>
      <c r="O649" s="241"/>
      <c r="P649" s="241"/>
      <c r="Q649" s="241"/>
      <c r="R649" s="241"/>
      <c r="S649" s="241"/>
      <c r="T649" s="241"/>
      <c r="U649" s="241" t="s">
        <v>758</v>
      </c>
      <c r="V649" s="241"/>
      <c r="W649" s="241"/>
      <c r="X649" s="241"/>
      <c r="Y649" s="241"/>
      <c r="Z649" s="241"/>
      <c r="AA649" s="241"/>
      <c r="AB649" s="241"/>
      <c r="AC649" s="241" t="s">
        <v>386</v>
      </c>
      <c r="AD649" s="241"/>
      <c r="AE649" s="241"/>
      <c r="AF649" s="241"/>
      <c r="AG649" s="241"/>
      <c r="AH649" s="241"/>
      <c r="AI649" s="241"/>
      <c r="AJ649" s="241"/>
      <c r="AK649" s="241"/>
      <c r="AL649" s="241"/>
      <c r="AM649" s="241"/>
      <c r="AN649" s="241"/>
      <c r="AO649" s="241"/>
      <c r="AP649" s="244"/>
      <c r="AQ649" s="241"/>
      <c r="AR649" s="241"/>
      <c r="AS649" s="241"/>
      <c r="AT649" s="244"/>
      <c r="AU649" s="241"/>
      <c r="AV649" s="241"/>
      <c r="AW649" s="241"/>
      <c r="AX649" s="241"/>
      <c r="AY649" s="241"/>
      <c r="AZ649" s="241"/>
      <c r="BA649" s="241"/>
      <c r="BB649" s="241"/>
      <c r="BC649" s="241"/>
      <c r="BD649" s="241"/>
      <c r="BE649" s="241"/>
      <c r="BF649" s="241"/>
      <c r="BG649" s="241"/>
    </row>
    <row r="650" spans="1:59" s="240" customFormat="1" ht="15" customHeight="1">
      <c r="A650" s="241"/>
      <c r="B650" s="241"/>
      <c r="C650" s="241"/>
      <c r="D650" s="241"/>
      <c r="E650" s="241"/>
      <c r="F650" s="241"/>
      <c r="G650" s="241"/>
      <c r="H650" s="241"/>
      <c r="I650" s="241"/>
      <c r="J650" s="241"/>
      <c r="K650" s="241"/>
      <c r="L650" s="241"/>
      <c r="M650" s="241"/>
      <c r="N650" s="241"/>
      <c r="O650" s="241"/>
      <c r="P650" s="241"/>
      <c r="Q650" s="241"/>
      <c r="R650" s="241"/>
      <c r="S650" s="241"/>
      <c r="T650" s="241"/>
      <c r="U650" s="241" t="s">
        <v>759</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4"/>
      <c r="AQ650" s="241"/>
      <c r="AR650" s="241"/>
      <c r="AS650" s="241"/>
      <c r="AT650" s="244"/>
      <c r="AU650" s="241"/>
      <c r="AV650" s="241"/>
      <c r="AW650" s="241"/>
      <c r="AX650" s="241"/>
      <c r="AY650" s="241"/>
      <c r="AZ650" s="241"/>
      <c r="BA650" s="241"/>
      <c r="BB650" s="241"/>
      <c r="BC650" s="241"/>
      <c r="BD650" s="241"/>
      <c r="BE650" s="241"/>
      <c r="BF650" s="241"/>
      <c r="BG650" s="241"/>
    </row>
    <row r="651" spans="1:59" s="240" customFormat="1" ht="15" customHeight="1">
      <c r="A651" s="241"/>
      <c r="B651" s="241"/>
      <c r="C651" s="241"/>
      <c r="D651" s="241"/>
      <c r="E651" s="241"/>
      <c r="F651" s="241"/>
      <c r="G651" s="241"/>
      <c r="H651" s="241"/>
      <c r="I651" s="241"/>
      <c r="J651" s="241"/>
      <c r="K651" s="241"/>
      <c r="L651" s="241"/>
      <c r="M651" s="241"/>
      <c r="N651" s="241"/>
      <c r="O651" s="241"/>
      <c r="P651" s="241"/>
      <c r="Q651" s="241"/>
      <c r="R651" s="241"/>
      <c r="S651" s="241"/>
      <c r="T651" s="241"/>
      <c r="U651" s="241" t="s">
        <v>760</v>
      </c>
      <c r="V651" s="241"/>
      <c r="W651" s="241"/>
      <c r="X651" s="241"/>
      <c r="Y651" s="241"/>
      <c r="Z651" s="241"/>
      <c r="AA651" s="241"/>
      <c r="AB651" s="241"/>
      <c r="AC651" s="241" t="s">
        <v>313</v>
      </c>
      <c r="AD651" s="241"/>
      <c r="AE651" s="241"/>
      <c r="AF651" s="241"/>
      <c r="AG651" s="241"/>
      <c r="AH651" s="241"/>
      <c r="AI651" s="241"/>
      <c r="AJ651" s="241"/>
      <c r="AK651" s="241"/>
      <c r="AL651" s="241"/>
      <c r="AM651" s="241"/>
      <c r="AN651" s="241"/>
      <c r="AO651" s="241"/>
      <c r="AP651" s="244"/>
      <c r="AQ651" s="241"/>
      <c r="AR651" s="241"/>
      <c r="AS651" s="241"/>
      <c r="AT651" s="244"/>
      <c r="AU651" s="241"/>
      <c r="AV651" s="241"/>
      <c r="AW651" s="241"/>
      <c r="AX651" s="241"/>
      <c r="AY651" s="241"/>
      <c r="AZ651" s="241"/>
      <c r="BA651" s="241"/>
      <c r="BB651" s="241"/>
      <c r="BC651" s="241"/>
      <c r="BD651" s="241"/>
      <c r="BE651" s="241"/>
      <c r="BF651" s="241"/>
      <c r="BG651" s="241"/>
    </row>
    <row r="652" spans="1:59" s="240" customFormat="1" ht="15" customHeight="1">
      <c r="A652" s="241"/>
      <c r="B652" s="241"/>
      <c r="C652" s="241"/>
      <c r="D652" s="241"/>
      <c r="E652" s="241"/>
      <c r="F652" s="241"/>
      <c r="G652" s="241"/>
      <c r="H652" s="241"/>
      <c r="I652" s="241"/>
      <c r="J652" s="241"/>
      <c r="K652" s="241"/>
      <c r="L652" s="241"/>
      <c r="M652" s="241"/>
      <c r="N652" s="241"/>
      <c r="O652" s="241"/>
      <c r="P652" s="241"/>
      <c r="Q652" s="241"/>
      <c r="R652" s="241"/>
      <c r="S652" s="241"/>
      <c r="T652" s="241"/>
      <c r="U652" s="241" t="s">
        <v>761</v>
      </c>
      <c r="V652" s="241"/>
      <c r="W652" s="241"/>
      <c r="X652" s="241"/>
      <c r="Y652" s="241"/>
      <c r="Z652" s="241"/>
      <c r="AA652" s="241"/>
      <c r="AB652" s="241"/>
      <c r="AC652" s="241" t="s">
        <v>316</v>
      </c>
      <c r="AD652" s="241"/>
      <c r="AE652" s="241"/>
      <c r="AF652" s="241"/>
      <c r="AG652" s="241"/>
      <c r="AH652" s="241"/>
      <c r="AI652" s="241"/>
      <c r="AJ652" s="241"/>
      <c r="AK652" s="241"/>
      <c r="AL652" s="241"/>
      <c r="AM652" s="241"/>
      <c r="AN652" s="241"/>
      <c r="AO652" s="241"/>
      <c r="AP652" s="244"/>
      <c r="AQ652" s="241"/>
      <c r="AR652" s="241"/>
      <c r="AS652" s="241"/>
      <c r="AT652" s="244"/>
      <c r="AU652" s="241"/>
      <c r="AV652" s="241"/>
      <c r="AW652" s="241"/>
      <c r="AX652" s="241"/>
      <c r="AY652" s="241"/>
      <c r="AZ652" s="241"/>
      <c r="BA652" s="241"/>
      <c r="BB652" s="241"/>
      <c r="BC652" s="241"/>
      <c r="BD652" s="241"/>
      <c r="BE652" s="241"/>
      <c r="BF652" s="241"/>
      <c r="BG652" s="241"/>
    </row>
    <row r="653" spans="1:59" s="240" customFormat="1" ht="15" customHeight="1">
      <c r="A653" s="241"/>
      <c r="B653" s="241"/>
      <c r="C653" s="241"/>
      <c r="D653" s="241"/>
      <c r="E653" s="241"/>
      <c r="F653" s="241"/>
      <c r="G653" s="241"/>
      <c r="H653" s="241"/>
      <c r="I653" s="241"/>
      <c r="J653" s="241"/>
      <c r="K653" s="241"/>
      <c r="L653" s="241"/>
      <c r="M653" s="241"/>
      <c r="N653" s="241"/>
      <c r="O653" s="241"/>
      <c r="P653" s="241"/>
      <c r="Q653" s="241"/>
      <c r="R653" s="241"/>
      <c r="S653" s="241"/>
      <c r="T653" s="241"/>
      <c r="U653" s="241" t="s">
        <v>762</v>
      </c>
      <c r="V653" s="241"/>
      <c r="W653" s="241"/>
      <c r="X653" s="241"/>
      <c r="Y653" s="241"/>
      <c r="Z653" s="241"/>
      <c r="AA653" s="241"/>
      <c r="AB653" s="241"/>
      <c r="AC653" s="241" t="s">
        <v>313</v>
      </c>
      <c r="AD653" s="241"/>
      <c r="AE653" s="241"/>
      <c r="AF653" s="241"/>
      <c r="AG653" s="241"/>
      <c r="AH653" s="241"/>
      <c r="AI653" s="241"/>
      <c r="AJ653" s="241"/>
      <c r="AK653" s="241"/>
      <c r="AL653" s="241"/>
      <c r="AM653" s="241"/>
      <c r="AN653" s="241"/>
      <c r="AO653" s="241"/>
      <c r="AP653" s="244"/>
      <c r="AQ653" s="241"/>
      <c r="AR653" s="241"/>
      <c r="AS653" s="241"/>
      <c r="AT653" s="244"/>
      <c r="AU653" s="241"/>
      <c r="AV653" s="241"/>
      <c r="AW653" s="241"/>
      <c r="AX653" s="241"/>
      <c r="AY653" s="241"/>
      <c r="AZ653" s="241"/>
      <c r="BA653" s="241"/>
      <c r="BB653" s="241"/>
      <c r="BC653" s="241"/>
      <c r="BD653" s="241"/>
      <c r="BE653" s="241"/>
      <c r="BF653" s="241"/>
      <c r="BG653" s="241"/>
    </row>
    <row r="654" spans="1:59" s="240" customFormat="1" ht="15" customHeight="1">
      <c r="A654" s="241"/>
      <c r="B654" s="241"/>
      <c r="C654" s="241"/>
      <c r="D654" s="241"/>
      <c r="E654" s="241"/>
      <c r="F654" s="241"/>
      <c r="G654" s="241"/>
      <c r="H654" s="241"/>
      <c r="I654" s="241"/>
      <c r="J654" s="241"/>
      <c r="K654" s="241"/>
      <c r="L654" s="241"/>
      <c r="M654" s="241"/>
      <c r="N654" s="241"/>
      <c r="O654" s="241"/>
      <c r="P654" s="241"/>
      <c r="Q654" s="241"/>
      <c r="R654" s="241"/>
      <c r="S654" s="241"/>
      <c r="T654" s="241"/>
      <c r="U654" s="241" t="s">
        <v>763</v>
      </c>
      <c r="V654" s="241"/>
      <c r="W654" s="241"/>
      <c r="X654" s="241"/>
      <c r="Y654" s="241"/>
      <c r="Z654" s="241"/>
      <c r="AA654" s="241"/>
      <c r="AB654" s="241"/>
      <c r="AC654" s="241" t="s">
        <v>311</v>
      </c>
      <c r="AD654" s="241"/>
      <c r="AE654" s="241"/>
      <c r="AF654" s="241"/>
      <c r="AG654" s="241"/>
      <c r="AH654" s="241"/>
      <c r="AI654" s="241"/>
      <c r="AJ654" s="241"/>
      <c r="AK654" s="241"/>
      <c r="AL654" s="241"/>
      <c r="AM654" s="241"/>
      <c r="AN654" s="241"/>
      <c r="AO654" s="241"/>
      <c r="AP654" s="244"/>
      <c r="AQ654" s="241"/>
      <c r="AR654" s="241"/>
      <c r="AS654" s="241"/>
      <c r="AT654" s="244"/>
      <c r="AU654" s="241"/>
      <c r="AV654" s="241"/>
      <c r="AW654" s="241"/>
      <c r="AX654" s="241"/>
      <c r="AY654" s="241"/>
      <c r="AZ654" s="241"/>
      <c r="BA654" s="241"/>
      <c r="BB654" s="241"/>
      <c r="BC654" s="241"/>
      <c r="BD654" s="241"/>
      <c r="BE654" s="241"/>
      <c r="BF654" s="241"/>
      <c r="BG654" s="241"/>
    </row>
    <row r="655" spans="1:59" s="240" customFormat="1" ht="15" customHeight="1">
      <c r="A655" s="241"/>
      <c r="B655" s="241"/>
      <c r="C655" s="241"/>
      <c r="D655" s="241"/>
      <c r="E655" s="241"/>
      <c r="F655" s="241"/>
      <c r="G655" s="241"/>
      <c r="H655" s="241"/>
      <c r="I655" s="241"/>
      <c r="J655" s="241"/>
      <c r="K655" s="241"/>
      <c r="L655" s="241"/>
      <c r="M655" s="241"/>
      <c r="N655" s="241"/>
      <c r="O655" s="241"/>
      <c r="P655" s="241"/>
      <c r="Q655" s="241"/>
      <c r="R655" s="241"/>
      <c r="S655" s="241"/>
      <c r="T655" s="241"/>
      <c r="U655" s="241" t="s">
        <v>764</v>
      </c>
      <c r="V655" s="241"/>
      <c r="W655" s="241"/>
      <c r="X655" s="241"/>
      <c r="Y655" s="241"/>
      <c r="Z655" s="241"/>
      <c r="AA655" s="241"/>
      <c r="AB655" s="241"/>
      <c r="AC655" s="241" t="s">
        <v>325</v>
      </c>
      <c r="AD655" s="241"/>
      <c r="AE655" s="241"/>
      <c r="AF655" s="241"/>
      <c r="AG655" s="241"/>
      <c r="AH655" s="241"/>
      <c r="AI655" s="241"/>
      <c r="AJ655" s="241"/>
      <c r="AK655" s="241"/>
      <c r="AL655" s="241"/>
      <c r="AM655" s="241"/>
      <c r="AN655" s="241"/>
      <c r="AO655" s="241"/>
      <c r="AP655" s="244"/>
      <c r="AQ655" s="241"/>
      <c r="AR655" s="241"/>
      <c r="AS655" s="241"/>
      <c r="AT655" s="244"/>
      <c r="AU655" s="241"/>
      <c r="AV655" s="241"/>
      <c r="AW655" s="241"/>
      <c r="AX655" s="241"/>
      <c r="AY655" s="241"/>
      <c r="AZ655" s="241"/>
      <c r="BA655" s="241"/>
      <c r="BB655" s="241"/>
      <c r="BC655" s="241"/>
      <c r="BD655" s="241"/>
      <c r="BE655" s="241"/>
      <c r="BF655" s="241"/>
      <c r="BG655" s="241"/>
    </row>
    <row r="656" spans="1:59" s="240" customFormat="1" ht="15" customHeight="1">
      <c r="A656" s="241"/>
      <c r="B656" s="241"/>
      <c r="C656" s="241"/>
      <c r="D656" s="241"/>
      <c r="E656" s="241"/>
      <c r="F656" s="241"/>
      <c r="G656" s="241"/>
      <c r="H656" s="241"/>
      <c r="I656" s="241"/>
      <c r="J656" s="241"/>
      <c r="K656" s="241"/>
      <c r="L656" s="241"/>
      <c r="M656" s="241"/>
      <c r="N656" s="241"/>
      <c r="O656" s="241"/>
      <c r="P656" s="241"/>
      <c r="Q656" s="241"/>
      <c r="R656" s="241"/>
      <c r="S656" s="241"/>
      <c r="T656" s="241"/>
      <c r="U656" s="241" t="s">
        <v>765</v>
      </c>
      <c r="V656" s="241"/>
      <c r="W656" s="241"/>
      <c r="X656" s="241"/>
      <c r="Y656" s="241"/>
      <c r="Z656" s="241"/>
      <c r="AA656" s="241"/>
      <c r="AB656" s="241"/>
      <c r="AC656" s="241" t="s">
        <v>350</v>
      </c>
      <c r="AD656" s="241"/>
      <c r="AE656" s="241"/>
      <c r="AF656" s="241"/>
      <c r="AG656" s="241"/>
      <c r="AH656" s="241"/>
      <c r="AI656" s="241"/>
      <c r="AJ656" s="241"/>
      <c r="AK656" s="241"/>
      <c r="AL656" s="241"/>
      <c r="AM656" s="241"/>
      <c r="AN656" s="241"/>
      <c r="AO656" s="241"/>
      <c r="AP656" s="244"/>
      <c r="AQ656" s="241"/>
      <c r="AR656" s="241"/>
      <c r="AS656" s="241"/>
      <c r="AT656" s="244"/>
      <c r="AU656" s="241"/>
      <c r="AV656" s="241"/>
      <c r="AW656" s="241"/>
      <c r="AX656" s="241"/>
      <c r="AY656" s="241"/>
      <c r="AZ656" s="241"/>
      <c r="BA656" s="241"/>
      <c r="BB656" s="241"/>
      <c r="BC656" s="241"/>
      <c r="BD656" s="241"/>
      <c r="BE656" s="241"/>
      <c r="BF656" s="241"/>
      <c r="BG656" s="241"/>
    </row>
    <row r="657" spans="1:59" s="240" customFormat="1" ht="15" customHeight="1">
      <c r="A657" s="241"/>
      <c r="B657" s="241"/>
      <c r="C657" s="241"/>
      <c r="D657" s="241"/>
      <c r="E657" s="241"/>
      <c r="F657" s="241"/>
      <c r="G657" s="241"/>
      <c r="H657" s="241"/>
      <c r="I657" s="241"/>
      <c r="J657" s="241"/>
      <c r="K657" s="241"/>
      <c r="L657" s="241"/>
      <c r="M657" s="241"/>
      <c r="N657" s="241"/>
      <c r="O657" s="241"/>
      <c r="P657" s="241"/>
      <c r="Q657" s="241"/>
      <c r="R657" s="241"/>
      <c r="S657" s="241"/>
      <c r="T657" s="241"/>
      <c r="U657" s="241" t="s">
        <v>766</v>
      </c>
      <c r="V657" s="241"/>
      <c r="W657" s="241"/>
      <c r="X657" s="241"/>
      <c r="Y657" s="241"/>
      <c r="Z657" s="241"/>
      <c r="AA657" s="241"/>
      <c r="AB657" s="241"/>
      <c r="AC657" s="241" t="s">
        <v>316</v>
      </c>
      <c r="AD657" s="241"/>
      <c r="AE657" s="241"/>
      <c r="AF657" s="241"/>
      <c r="AG657" s="241"/>
      <c r="AH657" s="241"/>
      <c r="AI657" s="241"/>
      <c r="AJ657" s="241"/>
      <c r="AK657" s="241"/>
      <c r="AL657" s="241"/>
      <c r="AM657" s="241"/>
      <c r="AN657" s="241"/>
      <c r="AO657" s="241"/>
      <c r="AP657" s="244"/>
      <c r="AQ657" s="241"/>
      <c r="AR657" s="241"/>
      <c r="AS657" s="241"/>
      <c r="AT657" s="244"/>
      <c r="AU657" s="241"/>
      <c r="AV657" s="241"/>
      <c r="AW657" s="241"/>
      <c r="AX657" s="241"/>
      <c r="AY657" s="241"/>
      <c r="AZ657" s="241"/>
      <c r="BA657" s="241"/>
      <c r="BB657" s="241"/>
      <c r="BC657" s="241"/>
      <c r="BD657" s="241"/>
      <c r="BE657" s="241"/>
      <c r="BF657" s="241"/>
      <c r="BG657" s="241"/>
    </row>
    <row r="658" spans="1:59" s="240" customFormat="1" ht="15" customHeight="1">
      <c r="A658" s="241"/>
      <c r="B658" s="241"/>
      <c r="C658" s="241"/>
      <c r="D658" s="241"/>
      <c r="E658" s="241"/>
      <c r="F658" s="241"/>
      <c r="G658" s="241"/>
      <c r="H658" s="241"/>
      <c r="I658" s="241"/>
      <c r="J658" s="241"/>
      <c r="K658" s="241"/>
      <c r="L658" s="241"/>
      <c r="M658" s="241"/>
      <c r="N658" s="241"/>
      <c r="O658" s="241"/>
      <c r="P658" s="241"/>
      <c r="Q658" s="241"/>
      <c r="R658" s="241"/>
      <c r="S658" s="241"/>
      <c r="T658" s="241"/>
      <c r="U658" s="241" t="s">
        <v>767</v>
      </c>
      <c r="V658" s="241"/>
      <c r="W658" s="241"/>
      <c r="X658" s="241"/>
      <c r="Y658" s="241"/>
      <c r="Z658" s="241"/>
      <c r="AA658" s="241"/>
      <c r="AB658" s="241"/>
      <c r="AC658" s="241" t="s">
        <v>350</v>
      </c>
      <c r="AD658" s="241"/>
      <c r="AE658" s="241"/>
      <c r="AF658" s="241"/>
      <c r="AG658" s="241"/>
      <c r="AH658" s="241"/>
      <c r="AI658" s="241"/>
      <c r="AJ658" s="241"/>
      <c r="AK658" s="241"/>
      <c r="AL658" s="241"/>
      <c r="AM658" s="241"/>
      <c r="AN658" s="241"/>
      <c r="AO658" s="241"/>
      <c r="AP658" s="244"/>
      <c r="AQ658" s="241"/>
      <c r="AR658" s="241"/>
      <c r="AS658" s="241"/>
      <c r="AT658" s="244"/>
      <c r="AU658" s="241"/>
      <c r="AV658" s="241"/>
      <c r="AW658" s="241"/>
      <c r="AX658" s="241"/>
      <c r="AY658" s="241"/>
      <c r="AZ658" s="241"/>
      <c r="BA658" s="241"/>
      <c r="BB658" s="241"/>
      <c r="BC658" s="241"/>
      <c r="BD658" s="241"/>
      <c r="BE658" s="241"/>
      <c r="BF658" s="241"/>
      <c r="BG658" s="241"/>
    </row>
    <row r="659" spans="1:59" s="240" customFormat="1" ht="15" customHeight="1">
      <c r="A659" s="241"/>
      <c r="B659" s="241"/>
      <c r="C659" s="241"/>
      <c r="D659" s="241"/>
      <c r="E659" s="241"/>
      <c r="F659" s="241"/>
      <c r="G659" s="241"/>
      <c r="H659" s="241"/>
      <c r="I659" s="241"/>
      <c r="J659" s="241"/>
      <c r="K659" s="241"/>
      <c r="L659" s="241"/>
      <c r="M659" s="241"/>
      <c r="N659" s="241"/>
      <c r="O659" s="241"/>
      <c r="P659" s="241"/>
      <c r="Q659" s="241"/>
      <c r="R659" s="241"/>
      <c r="S659" s="241"/>
      <c r="T659" s="241"/>
      <c r="U659" s="241" t="s">
        <v>768</v>
      </c>
      <c r="V659" s="241"/>
      <c r="W659" s="241"/>
      <c r="X659" s="241"/>
      <c r="Y659" s="241"/>
      <c r="Z659" s="241"/>
      <c r="AA659" s="241"/>
      <c r="AB659" s="241"/>
      <c r="AC659" s="241" t="s">
        <v>313</v>
      </c>
      <c r="AD659" s="241"/>
      <c r="AE659" s="241"/>
      <c r="AF659" s="241"/>
      <c r="AG659" s="241"/>
      <c r="AH659" s="241"/>
      <c r="AI659" s="241"/>
      <c r="AJ659" s="241"/>
      <c r="AK659" s="241"/>
      <c r="AL659" s="241"/>
      <c r="AM659" s="241"/>
      <c r="AN659" s="241"/>
      <c r="AO659" s="241"/>
      <c r="AP659" s="244"/>
      <c r="AQ659" s="241"/>
      <c r="AR659" s="241"/>
      <c r="AS659" s="241"/>
      <c r="AT659" s="244"/>
      <c r="AU659" s="241"/>
      <c r="AV659" s="241"/>
      <c r="AW659" s="241"/>
      <c r="AX659" s="241"/>
      <c r="AY659" s="241"/>
      <c r="AZ659" s="241"/>
      <c r="BA659" s="241"/>
      <c r="BB659" s="241"/>
      <c r="BC659" s="241"/>
      <c r="BD659" s="241"/>
      <c r="BE659" s="241"/>
      <c r="BF659" s="241"/>
      <c r="BG659" s="241"/>
    </row>
    <row r="660" spans="1:59" s="240" customFormat="1" ht="15" customHeight="1">
      <c r="A660" s="241"/>
      <c r="B660" s="241"/>
      <c r="C660" s="241"/>
      <c r="D660" s="241"/>
      <c r="E660" s="241"/>
      <c r="F660" s="241"/>
      <c r="G660" s="241"/>
      <c r="H660" s="241"/>
      <c r="I660" s="241"/>
      <c r="J660" s="241"/>
      <c r="K660" s="241"/>
      <c r="L660" s="241"/>
      <c r="M660" s="241"/>
      <c r="N660" s="241"/>
      <c r="O660" s="241"/>
      <c r="P660" s="241"/>
      <c r="Q660" s="241"/>
      <c r="R660" s="241"/>
      <c r="S660" s="241"/>
      <c r="T660" s="241"/>
      <c r="U660" s="241" t="s">
        <v>769</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4"/>
      <c r="AQ660" s="241"/>
      <c r="AR660" s="241"/>
      <c r="AS660" s="241"/>
      <c r="AT660" s="244"/>
      <c r="AU660" s="241"/>
      <c r="AV660" s="241"/>
      <c r="AW660" s="241"/>
      <c r="AX660" s="241"/>
      <c r="AY660" s="241"/>
      <c r="AZ660" s="241"/>
      <c r="BA660" s="241"/>
      <c r="BB660" s="241"/>
      <c r="BC660" s="241"/>
      <c r="BD660" s="241"/>
      <c r="BE660" s="241"/>
      <c r="BF660" s="241"/>
      <c r="BG660" s="241"/>
    </row>
    <row r="661" spans="1:59" s="240" customFormat="1" ht="15" customHeight="1">
      <c r="A661" s="241"/>
      <c r="B661" s="241"/>
      <c r="C661" s="241"/>
      <c r="D661" s="241"/>
      <c r="E661" s="241"/>
      <c r="F661" s="241"/>
      <c r="G661" s="241"/>
      <c r="H661" s="241"/>
      <c r="I661" s="241"/>
      <c r="J661" s="241"/>
      <c r="K661" s="241"/>
      <c r="L661" s="241"/>
      <c r="M661" s="241"/>
      <c r="N661" s="241"/>
      <c r="O661" s="241"/>
      <c r="P661" s="241"/>
      <c r="Q661" s="241"/>
      <c r="R661" s="241"/>
      <c r="S661" s="241"/>
      <c r="T661" s="241"/>
      <c r="U661" s="241" t="s">
        <v>770</v>
      </c>
      <c r="V661" s="241"/>
      <c r="W661" s="241"/>
      <c r="X661" s="241"/>
      <c r="Y661" s="241"/>
      <c r="Z661" s="241"/>
      <c r="AA661" s="241"/>
      <c r="AB661" s="241"/>
      <c r="AC661" s="241" t="s">
        <v>325</v>
      </c>
      <c r="AD661" s="241"/>
      <c r="AE661" s="241"/>
      <c r="AF661" s="241"/>
      <c r="AG661" s="241"/>
      <c r="AH661" s="241"/>
      <c r="AI661" s="241"/>
      <c r="AJ661" s="241"/>
      <c r="AK661" s="241"/>
      <c r="AL661" s="241"/>
      <c r="AM661" s="241"/>
      <c r="AN661" s="241"/>
      <c r="AO661" s="241"/>
      <c r="AP661" s="244"/>
      <c r="AQ661" s="241"/>
      <c r="AR661" s="241"/>
      <c r="AS661" s="241"/>
      <c r="AT661" s="244"/>
      <c r="AU661" s="241"/>
      <c r="AV661" s="241"/>
      <c r="AW661" s="241"/>
      <c r="AX661" s="241"/>
      <c r="AY661" s="241"/>
      <c r="AZ661" s="241"/>
      <c r="BA661" s="241"/>
      <c r="BB661" s="241"/>
      <c r="BC661" s="241"/>
      <c r="BD661" s="241"/>
      <c r="BE661" s="241"/>
      <c r="BF661" s="241"/>
      <c r="BG661" s="241"/>
    </row>
    <row r="662" spans="1:59" s="240" customFormat="1" ht="15" customHeight="1">
      <c r="A662" s="241"/>
      <c r="B662" s="241"/>
      <c r="C662" s="241"/>
      <c r="D662" s="241"/>
      <c r="E662" s="241"/>
      <c r="F662" s="241"/>
      <c r="G662" s="241"/>
      <c r="H662" s="241"/>
      <c r="I662" s="241"/>
      <c r="J662" s="241"/>
      <c r="K662" s="241"/>
      <c r="L662" s="241"/>
      <c r="M662" s="241"/>
      <c r="N662" s="241"/>
      <c r="O662" s="241"/>
      <c r="P662" s="241"/>
      <c r="Q662" s="241"/>
      <c r="R662" s="241"/>
      <c r="S662" s="241"/>
      <c r="T662" s="241"/>
      <c r="U662" s="241" t="s">
        <v>771</v>
      </c>
      <c r="V662" s="241"/>
      <c r="W662" s="241"/>
      <c r="X662" s="241"/>
      <c r="Y662" s="241"/>
      <c r="Z662" s="241"/>
      <c r="AA662" s="241"/>
      <c r="AB662" s="241"/>
      <c r="AC662" s="241" t="s">
        <v>311</v>
      </c>
      <c r="AD662" s="241"/>
      <c r="AE662" s="241"/>
      <c r="AF662" s="241"/>
      <c r="AG662" s="241"/>
      <c r="AH662" s="241"/>
      <c r="AI662" s="241"/>
      <c r="AJ662" s="241"/>
      <c r="AK662" s="241"/>
      <c r="AL662" s="241"/>
      <c r="AM662" s="241"/>
      <c r="AN662" s="241"/>
      <c r="AO662" s="241"/>
      <c r="AP662" s="244"/>
      <c r="AQ662" s="241"/>
      <c r="AR662" s="241"/>
      <c r="AS662" s="241"/>
      <c r="AT662" s="244"/>
      <c r="AU662" s="241"/>
      <c r="AV662" s="241"/>
      <c r="AW662" s="241"/>
      <c r="AX662" s="241"/>
      <c r="AY662" s="241"/>
      <c r="AZ662" s="241"/>
      <c r="BA662" s="241"/>
      <c r="BB662" s="241"/>
      <c r="BC662" s="241"/>
      <c r="BD662" s="241"/>
      <c r="BE662" s="241"/>
      <c r="BF662" s="241"/>
      <c r="BG662" s="241"/>
    </row>
    <row r="663" spans="1:59" s="240" customFormat="1" ht="15" customHeight="1">
      <c r="A663" s="241"/>
      <c r="B663" s="241"/>
      <c r="C663" s="241"/>
      <c r="D663" s="241"/>
      <c r="E663" s="241"/>
      <c r="F663" s="241"/>
      <c r="G663" s="241"/>
      <c r="H663" s="241"/>
      <c r="I663" s="241"/>
      <c r="J663" s="241"/>
      <c r="K663" s="241"/>
      <c r="L663" s="241"/>
      <c r="M663" s="241"/>
      <c r="N663" s="241"/>
      <c r="O663" s="241"/>
      <c r="P663" s="241"/>
      <c r="Q663" s="241"/>
      <c r="R663" s="241"/>
      <c r="S663" s="241"/>
      <c r="T663" s="241"/>
      <c r="U663" s="241" t="s">
        <v>772</v>
      </c>
      <c r="V663" s="241"/>
      <c r="W663" s="241"/>
      <c r="X663" s="241"/>
      <c r="Y663" s="241"/>
      <c r="Z663" s="241"/>
      <c r="AA663" s="241"/>
      <c r="AB663" s="241"/>
      <c r="AC663" s="241" t="s">
        <v>313</v>
      </c>
      <c r="AD663" s="241"/>
      <c r="AE663" s="241"/>
      <c r="AF663" s="241"/>
      <c r="AG663" s="241"/>
      <c r="AH663" s="241"/>
      <c r="AI663" s="241"/>
      <c r="AJ663" s="241"/>
      <c r="AK663" s="241"/>
      <c r="AL663" s="241"/>
      <c r="AM663" s="241"/>
      <c r="AN663" s="241"/>
      <c r="AO663" s="241"/>
      <c r="AP663" s="244"/>
      <c r="AQ663" s="241"/>
      <c r="AR663" s="241"/>
      <c r="AS663" s="241"/>
      <c r="AT663" s="244"/>
      <c r="AU663" s="241"/>
      <c r="AV663" s="241"/>
      <c r="AW663" s="241"/>
      <c r="AX663" s="241"/>
      <c r="AY663" s="241"/>
      <c r="AZ663" s="241"/>
      <c r="BA663" s="241"/>
      <c r="BB663" s="241"/>
      <c r="BC663" s="241"/>
      <c r="BD663" s="241"/>
      <c r="BE663" s="241"/>
      <c r="BF663" s="241"/>
      <c r="BG663" s="241"/>
    </row>
    <row r="664" spans="1:59" s="240" customFormat="1" ht="15" customHeight="1">
      <c r="A664" s="241"/>
      <c r="B664" s="241"/>
      <c r="C664" s="241"/>
      <c r="D664" s="241"/>
      <c r="E664" s="241"/>
      <c r="F664" s="241"/>
      <c r="G664" s="241"/>
      <c r="H664" s="241"/>
      <c r="I664" s="241"/>
      <c r="J664" s="241"/>
      <c r="K664" s="241"/>
      <c r="L664" s="241"/>
      <c r="M664" s="241"/>
      <c r="N664" s="241"/>
      <c r="O664" s="241"/>
      <c r="P664" s="241"/>
      <c r="Q664" s="241"/>
      <c r="R664" s="241"/>
      <c r="S664" s="241"/>
      <c r="T664" s="241"/>
      <c r="U664" s="241" t="s">
        <v>773</v>
      </c>
      <c r="V664" s="241"/>
      <c r="W664" s="241"/>
      <c r="X664" s="241"/>
      <c r="Y664" s="241"/>
      <c r="Z664" s="241"/>
      <c r="AA664" s="241"/>
      <c r="AB664" s="241"/>
      <c r="AC664" s="241" t="s">
        <v>322</v>
      </c>
      <c r="AD664" s="241"/>
      <c r="AE664" s="241"/>
      <c r="AF664" s="241"/>
      <c r="AG664" s="241"/>
      <c r="AH664" s="241"/>
      <c r="AI664" s="241"/>
      <c r="AJ664" s="241"/>
      <c r="AK664" s="241"/>
      <c r="AL664" s="241"/>
      <c r="AM664" s="241"/>
      <c r="AN664" s="241"/>
      <c r="AO664" s="241"/>
      <c r="AP664" s="244"/>
      <c r="AQ664" s="241"/>
      <c r="AR664" s="241"/>
      <c r="AS664" s="241"/>
      <c r="AT664" s="244"/>
      <c r="AU664" s="241"/>
      <c r="AV664" s="241"/>
      <c r="AW664" s="241"/>
      <c r="AX664" s="241"/>
      <c r="AY664" s="241"/>
      <c r="AZ664" s="241"/>
      <c r="BA664" s="241"/>
      <c r="BB664" s="241"/>
      <c r="BC664" s="241"/>
      <c r="BD664" s="241"/>
      <c r="BE664" s="241"/>
      <c r="BF664" s="241"/>
      <c r="BG664" s="241"/>
    </row>
    <row r="665" spans="1:59" s="240" customFormat="1" ht="15" customHeight="1">
      <c r="A665" s="241"/>
      <c r="B665" s="241"/>
      <c r="C665" s="241"/>
      <c r="D665" s="241"/>
      <c r="E665" s="241"/>
      <c r="F665" s="241"/>
      <c r="G665" s="241"/>
      <c r="H665" s="241"/>
      <c r="I665" s="241"/>
      <c r="J665" s="241"/>
      <c r="K665" s="241"/>
      <c r="L665" s="241"/>
      <c r="M665" s="241"/>
      <c r="N665" s="241"/>
      <c r="O665" s="241"/>
      <c r="P665" s="241"/>
      <c r="Q665" s="241"/>
      <c r="R665" s="241"/>
      <c r="S665" s="241"/>
      <c r="T665" s="241"/>
      <c r="U665" s="241" t="s">
        <v>774</v>
      </c>
      <c r="V665" s="241"/>
      <c r="W665" s="241"/>
      <c r="X665" s="241"/>
      <c r="Y665" s="241"/>
      <c r="Z665" s="241"/>
      <c r="AA665" s="241"/>
      <c r="AB665" s="241"/>
      <c r="AC665" s="241" t="s">
        <v>316</v>
      </c>
      <c r="AD665" s="241"/>
      <c r="AE665" s="241"/>
      <c r="AF665" s="241"/>
      <c r="AG665" s="241"/>
      <c r="AH665" s="241"/>
      <c r="AI665" s="241"/>
      <c r="AJ665" s="241"/>
      <c r="AK665" s="241"/>
      <c r="AL665" s="241"/>
      <c r="AM665" s="241"/>
      <c r="AN665" s="241"/>
      <c r="AO665" s="241"/>
      <c r="AP665" s="244"/>
      <c r="AQ665" s="241"/>
      <c r="AR665" s="241"/>
      <c r="AS665" s="241"/>
      <c r="AT665" s="244"/>
      <c r="AU665" s="241"/>
      <c r="AV665" s="241"/>
      <c r="AW665" s="241"/>
      <c r="AX665" s="241"/>
      <c r="AY665" s="241"/>
      <c r="AZ665" s="241"/>
      <c r="BA665" s="241"/>
      <c r="BB665" s="241"/>
      <c r="BC665" s="241"/>
      <c r="BD665" s="241"/>
      <c r="BE665" s="241"/>
      <c r="BF665" s="241"/>
      <c r="BG665" s="241"/>
    </row>
    <row r="666" spans="1:59" s="240" customFormat="1" ht="15" customHeight="1">
      <c r="A666" s="241"/>
      <c r="B666" s="241"/>
      <c r="C666" s="241"/>
      <c r="D666" s="241"/>
      <c r="E666" s="241"/>
      <c r="F666" s="241"/>
      <c r="G666" s="241"/>
      <c r="H666" s="241"/>
      <c r="I666" s="241"/>
      <c r="J666" s="241"/>
      <c r="K666" s="241"/>
      <c r="L666" s="241"/>
      <c r="M666" s="241"/>
      <c r="N666" s="241"/>
      <c r="O666" s="241"/>
      <c r="P666" s="241"/>
      <c r="Q666" s="241"/>
      <c r="R666" s="241"/>
      <c r="S666" s="241"/>
      <c r="T666" s="241"/>
      <c r="U666" s="241" t="s">
        <v>775</v>
      </c>
      <c r="V666" s="241"/>
      <c r="W666" s="241"/>
      <c r="X666" s="241"/>
      <c r="Y666" s="241"/>
      <c r="Z666" s="241"/>
      <c r="AA666" s="241"/>
      <c r="AB666" s="241"/>
      <c r="AC666" s="241" t="s">
        <v>350</v>
      </c>
      <c r="AD666" s="241"/>
      <c r="AE666" s="241"/>
      <c r="AF666" s="241"/>
      <c r="AG666" s="241"/>
      <c r="AH666" s="241"/>
      <c r="AI666" s="241"/>
      <c r="AJ666" s="241"/>
      <c r="AK666" s="241"/>
      <c r="AL666" s="241"/>
      <c r="AM666" s="241"/>
      <c r="AN666" s="241"/>
      <c r="AO666" s="241"/>
      <c r="AP666" s="244"/>
      <c r="AQ666" s="241"/>
      <c r="AR666" s="241"/>
      <c r="AS666" s="241"/>
      <c r="AT666" s="244"/>
      <c r="AU666" s="241"/>
      <c r="AV666" s="241"/>
      <c r="AW666" s="241"/>
      <c r="AX666" s="241"/>
      <c r="AY666" s="241"/>
      <c r="AZ666" s="241"/>
      <c r="BA666" s="241"/>
      <c r="BB666" s="241"/>
      <c r="BC666" s="241"/>
      <c r="BD666" s="241"/>
      <c r="BE666" s="241"/>
      <c r="BF666" s="241"/>
      <c r="BG666" s="241"/>
    </row>
    <row r="667" spans="1:59" s="240" customFormat="1" ht="15" customHeight="1">
      <c r="A667" s="241"/>
      <c r="B667" s="241"/>
      <c r="C667" s="241"/>
      <c r="D667" s="241"/>
      <c r="E667" s="241"/>
      <c r="F667" s="241"/>
      <c r="G667" s="241"/>
      <c r="H667" s="241"/>
      <c r="I667" s="241"/>
      <c r="J667" s="241"/>
      <c r="K667" s="241"/>
      <c r="L667" s="241"/>
      <c r="M667" s="241"/>
      <c r="N667" s="241"/>
      <c r="O667" s="241"/>
      <c r="P667" s="241"/>
      <c r="Q667" s="241"/>
      <c r="R667" s="241"/>
      <c r="S667" s="241"/>
      <c r="T667" s="241"/>
      <c r="U667" s="241" t="s">
        <v>776</v>
      </c>
      <c r="V667" s="241"/>
      <c r="W667" s="241"/>
      <c r="X667" s="241"/>
      <c r="Y667" s="241"/>
      <c r="Z667" s="241"/>
      <c r="AA667" s="241"/>
      <c r="AB667" s="241"/>
      <c r="AC667" s="241" t="s">
        <v>316</v>
      </c>
      <c r="AD667" s="241"/>
      <c r="AE667" s="241"/>
      <c r="AF667" s="241"/>
      <c r="AG667" s="241"/>
      <c r="AH667" s="241"/>
      <c r="AI667" s="241"/>
      <c r="AJ667" s="241"/>
      <c r="AK667" s="241"/>
      <c r="AL667" s="241"/>
      <c r="AM667" s="241"/>
      <c r="AN667" s="241"/>
      <c r="AO667" s="241"/>
      <c r="AP667" s="244"/>
      <c r="AQ667" s="241"/>
      <c r="AR667" s="241"/>
      <c r="AS667" s="241"/>
      <c r="AT667" s="244"/>
      <c r="AU667" s="241"/>
      <c r="AV667" s="241"/>
      <c r="AW667" s="241"/>
      <c r="AX667" s="241"/>
      <c r="AY667" s="241"/>
      <c r="AZ667" s="241"/>
      <c r="BA667" s="241"/>
      <c r="BB667" s="241"/>
      <c r="BC667" s="241"/>
      <c r="BD667" s="241"/>
      <c r="BE667" s="241"/>
      <c r="BF667" s="241"/>
      <c r="BG667" s="241"/>
    </row>
    <row r="668" spans="1:59" s="240" customFormat="1" ht="15" customHeight="1">
      <c r="A668" s="241"/>
      <c r="B668" s="241"/>
      <c r="C668" s="241"/>
      <c r="D668" s="241"/>
      <c r="E668" s="241"/>
      <c r="F668" s="241"/>
      <c r="G668" s="241"/>
      <c r="H668" s="241"/>
      <c r="I668" s="241"/>
      <c r="J668" s="241"/>
      <c r="K668" s="241"/>
      <c r="L668" s="241"/>
      <c r="M668" s="241"/>
      <c r="N668" s="241"/>
      <c r="O668" s="241"/>
      <c r="P668" s="241"/>
      <c r="Q668" s="241"/>
      <c r="R668" s="241"/>
      <c r="S668" s="241"/>
      <c r="T668" s="241"/>
      <c r="U668" s="241" t="s">
        <v>777</v>
      </c>
      <c r="V668" s="241"/>
      <c r="W668" s="241"/>
      <c r="X668" s="241"/>
      <c r="Y668" s="241"/>
      <c r="Z668" s="241"/>
      <c r="AA668" s="241"/>
      <c r="AB668" s="241"/>
      <c r="AC668" s="241" t="s">
        <v>313</v>
      </c>
      <c r="AD668" s="241"/>
      <c r="AE668" s="241"/>
      <c r="AF668" s="241"/>
      <c r="AG668" s="241"/>
      <c r="AH668" s="241"/>
      <c r="AI668" s="241"/>
      <c r="AJ668" s="241"/>
      <c r="AK668" s="241"/>
      <c r="AL668" s="241"/>
      <c r="AM668" s="241"/>
      <c r="AN668" s="241"/>
      <c r="AO668" s="241"/>
      <c r="AP668" s="244"/>
      <c r="AQ668" s="241"/>
      <c r="AR668" s="241"/>
      <c r="AS668" s="241"/>
      <c r="AT668" s="244"/>
      <c r="AU668" s="241"/>
      <c r="AV668" s="241"/>
      <c r="AW668" s="241"/>
      <c r="AX668" s="241"/>
      <c r="AY668" s="241"/>
      <c r="AZ668" s="241"/>
      <c r="BA668" s="241"/>
      <c r="BB668" s="241"/>
      <c r="BC668" s="241"/>
      <c r="BD668" s="241"/>
      <c r="BE668" s="241"/>
      <c r="BF668" s="241"/>
      <c r="BG668" s="241"/>
    </row>
    <row r="669" spans="1:59" s="240" customFormat="1" ht="15" customHeight="1">
      <c r="A669" s="241"/>
      <c r="B669" s="241"/>
      <c r="C669" s="241"/>
      <c r="D669" s="241"/>
      <c r="E669" s="241"/>
      <c r="F669" s="241"/>
      <c r="G669" s="241"/>
      <c r="H669" s="241"/>
      <c r="I669" s="241"/>
      <c r="J669" s="241"/>
      <c r="K669" s="241"/>
      <c r="L669" s="241"/>
      <c r="M669" s="241"/>
      <c r="N669" s="241"/>
      <c r="O669" s="241"/>
      <c r="P669" s="241"/>
      <c r="Q669" s="241"/>
      <c r="R669" s="241"/>
      <c r="S669" s="241"/>
      <c r="T669" s="241"/>
      <c r="U669" s="241" t="s">
        <v>778</v>
      </c>
      <c r="V669" s="241"/>
      <c r="W669" s="241"/>
      <c r="X669" s="241"/>
      <c r="Y669" s="241"/>
      <c r="Z669" s="241"/>
      <c r="AA669" s="241"/>
      <c r="AB669" s="241"/>
      <c r="AC669" s="241" t="s">
        <v>386</v>
      </c>
      <c r="AD669" s="241"/>
      <c r="AE669" s="241"/>
      <c r="AF669" s="241"/>
      <c r="AG669" s="241"/>
      <c r="AH669" s="241"/>
      <c r="AI669" s="241"/>
      <c r="AJ669" s="241"/>
      <c r="AK669" s="241"/>
      <c r="AL669" s="241"/>
      <c r="AM669" s="241"/>
      <c r="AN669" s="241"/>
      <c r="AO669" s="241"/>
      <c r="AP669" s="244"/>
      <c r="AQ669" s="241"/>
      <c r="AR669" s="241"/>
      <c r="AS669" s="241"/>
      <c r="AT669" s="244"/>
      <c r="AU669" s="241"/>
      <c r="AV669" s="241"/>
      <c r="AW669" s="241"/>
      <c r="AX669" s="241"/>
      <c r="AY669" s="241"/>
      <c r="AZ669" s="241"/>
      <c r="BA669" s="241"/>
      <c r="BB669" s="241"/>
      <c r="BC669" s="241"/>
      <c r="BD669" s="241"/>
      <c r="BE669" s="241"/>
      <c r="BF669" s="241"/>
      <c r="BG669" s="241"/>
    </row>
    <row r="670" spans="1:59" s="240" customFormat="1" ht="15" customHeight="1">
      <c r="A670" s="241"/>
      <c r="B670" s="241"/>
      <c r="C670" s="241"/>
      <c r="D670" s="241"/>
      <c r="E670" s="241"/>
      <c r="F670" s="241"/>
      <c r="G670" s="241"/>
      <c r="H670" s="241"/>
      <c r="I670" s="241"/>
      <c r="J670" s="241"/>
      <c r="K670" s="241"/>
      <c r="L670" s="241"/>
      <c r="M670" s="241"/>
      <c r="N670" s="241"/>
      <c r="O670" s="241"/>
      <c r="P670" s="241"/>
      <c r="Q670" s="241"/>
      <c r="R670" s="241"/>
      <c r="S670" s="241"/>
      <c r="T670" s="241"/>
      <c r="U670" s="241" t="s">
        <v>779</v>
      </c>
      <c r="V670" s="241"/>
      <c r="W670" s="241"/>
      <c r="X670" s="241"/>
      <c r="Y670" s="241"/>
      <c r="Z670" s="241"/>
      <c r="AA670" s="241"/>
      <c r="AB670" s="241"/>
      <c r="AC670" s="241" t="s">
        <v>313</v>
      </c>
      <c r="AD670" s="241"/>
      <c r="AE670" s="241"/>
      <c r="AF670" s="241"/>
      <c r="AG670" s="241"/>
      <c r="AH670" s="241"/>
      <c r="AI670" s="241"/>
      <c r="AJ670" s="241"/>
      <c r="AK670" s="241"/>
      <c r="AL670" s="241"/>
      <c r="AM670" s="241"/>
      <c r="AN670" s="241"/>
      <c r="AO670" s="241"/>
      <c r="AP670" s="244"/>
      <c r="AQ670" s="241"/>
      <c r="AR670" s="241"/>
      <c r="AS670" s="241"/>
      <c r="AT670" s="244"/>
      <c r="AU670" s="241"/>
      <c r="AV670" s="241"/>
      <c r="AW670" s="241"/>
      <c r="AX670" s="241"/>
      <c r="AY670" s="241"/>
      <c r="AZ670" s="241"/>
      <c r="BA670" s="241"/>
      <c r="BB670" s="241"/>
      <c r="BC670" s="241"/>
      <c r="BD670" s="241"/>
      <c r="BE670" s="241"/>
      <c r="BF670" s="241"/>
      <c r="BG670" s="241"/>
    </row>
    <row r="671" spans="1:59" s="240" customFormat="1" ht="15" customHeight="1">
      <c r="A671" s="241"/>
      <c r="B671" s="241"/>
      <c r="C671" s="241"/>
      <c r="D671" s="241"/>
      <c r="E671" s="241"/>
      <c r="F671" s="241"/>
      <c r="G671" s="241"/>
      <c r="H671" s="241"/>
      <c r="I671" s="241"/>
      <c r="J671" s="241"/>
      <c r="K671" s="241"/>
      <c r="L671" s="241"/>
      <c r="M671" s="241"/>
      <c r="N671" s="241"/>
      <c r="O671" s="241"/>
      <c r="P671" s="241"/>
      <c r="Q671" s="241"/>
      <c r="R671" s="241"/>
      <c r="S671" s="241"/>
      <c r="T671" s="241"/>
      <c r="U671" s="241" t="s">
        <v>780</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4"/>
      <c r="AQ671" s="241"/>
      <c r="AR671" s="241"/>
      <c r="AS671" s="241"/>
      <c r="AT671" s="244"/>
      <c r="AU671" s="241"/>
      <c r="AV671" s="241"/>
      <c r="AW671" s="241"/>
      <c r="AX671" s="241"/>
      <c r="AY671" s="241"/>
      <c r="AZ671" s="241"/>
      <c r="BA671" s="241"/>
      <c r="BB671" s="241"/>
      <c r="BC671" s="241"/>
      <c r="BD671" s="241"/>
      <c r="BE671" s="241"/>
      <c r="BF671" s="241"/>
      <c r="BG671" s="241"/>
    </row>
    <row r="672" spans="1:59" s="240" customFormat="1" ht="15" customHeight="1">
      <c r="A672" s="241"/>
      <c r="B672" s="241"/>
      <c r="C672" s="241"/>
      <c r="D672" s="241"/>
      <c r="E672" s="241"/>
      <c r="F672" s="241"/>
      <c r="G672" s="241"/>
      <c r="H672" s="241"/>
      <c r="I672" s="241"/>
      <c r="J672" s="241"/>
      <c r="K672" s="241"/>
      <c r="L672" s="241"/>
      <c r="M672" s="241"/>
      <c r="N672" s="241"/>
      <c r="O672" s="241"/>
      <c r="P672" s="241"/>
      <c r="Q672" s="241"/>
      <c r="R672" s="241"/>
      <c r="S672" s="241"/>
      <c r="T672" s="241"/>
      <c r="U672" s="241" t="s">
        <v>276</v>
      </c>
      <c r="V672" s="241"/>
      <c r="W672" s="241"/>
      <c r="X672" s="241"/>
      <c r="Y672" s="241"/>
      <c r="Z672" s="241"/>
      <c r="AA672" s="241"/>
      <c r="AB672" s="241"/>
      <c r="AC672" s="241" t="s">
        <v>350</v>
      </c>
      <c r="AD672" s="241"/>
      <c r="AE672" s="241"/>
      <c r="AF672" s="241"/>
      <c r="AG672" s="241"/>
      <c r="AH672" s="241"/>
      <c r="AI672" s="241"/>
      <c r="AJ672" s="241"/>
      <c r="AK672" s="241"/>
      <c r="AL672" s="241"/>
      <c r="AM672" s="241"/>
      <c r="AN672" s="241"/>
      <c r="AO672" s="241"/>
      <c r="AP672" s="244"/>
      <c r="AQ672" s="241"/>
      <c r="AR672" s="241"/>
      <c r="AS672" s="241"/>
      <c r="AT672" s="244"/>
      <c r="AU672" s="241"/>
      <c r="AV672" s="241"/>
      <c r="AW672" s="241"/>
      <c r="AX672" s="241"/>
      <c r="AY672" s="241"/>
      <c r="AZ672" s="241"/>
      <c r="BA672" s="241"/>
      <c r="BB672" s="241"/>
      <c r="BC672" s="241"/>
      <c r="BD672" s="241"/>
      <c r="BE672" s="241"/>
      <c r="BF672" s="241"/>
      <c r="BG672" s="241"/>
    </row>
    <row r="673" spans="1:59" s="240" customFormat="1" ht="15" customHeight="1">
      <c r="A673" s="241"/>
      <c r="B673" s="241"/>
      <c r="C673" s="241"/>
      <c r="D673" s="241"/>
      <c r="E673" s="241"/>
      <c r="F673" s="241"/>
      <c r="G673" s="241"/>
      <c r="H673" s="241"/>
      <c r="I673" s="241"/>
      <c r="J673" s="241"/>
      <c r="K673" s="241"/>
      <c r="L673" s="241"/>
      <c r="M673" s="241"/>
      <c r="N673" s="241"/>
      <c r="O673" s="241"/>
      <c r="P673" s="241"/>
      <c r="Q673" s="241"/>
      <c r="R673" s="241"/>
      <c r="S673" s="241"/>
      <c r="T673" s="241"/>
      <c r="U673" s="241" t="s">
        <v>781</v>
      </c>
      <c r="V673" s="241"/>
      <c r="W673" s="241"/>
      <c r="X673" s="241"/>
      <c r="Y673" s="241"/>
      <c r="Z673" s="241"/>
      <c r="AA673" s="241"/>
      <c r="AB673" s="241"/>
      <c r="AC673" s="241" t="s">
        <v>309</v>
      </c>
      <c r="AD673" s="241"/>
      <c r="AE673" s="241"/>
      <c r="AF673" s="241"/>
      <c r="AG673" s="241"/>
      <c r="AH673" s="241"/>
      <c r="AI673" s="241"/>
      <c r="AJ673" s="241"/>
      <c r="AK673" s="241"/>
      <c r="AL673" s="241"/>
      <c r="AM673" s="241"/>
      <c r="AN673" s="241"/>
      <c r="AO673" s="241"/>
      <c r="AP673" s="244"/>
      <c r="AQ673" s="241"/>
      <c r="AR673" s="241"/>
      <c r="AS673" s="241"/>
      <c r="AT673" s="244"/>
      <c r="AU673" s="241"/>
      <c r="AV673" s="241"/>
      <c r="AW673" s="241"/>
      <c r="AX673" s="241"/>
      <c r="AY673" s="241"/>
      <c r="AZ673" s="241"/>
      <c r="BA673" s="241"/>
      <c r="BB673" s="241"/>
      <c r="BC673" s="241"/>
      <c r="BD673" s="241"/>
      <c r="BE673" s="241"/>
      <c r="BF673" s="241"/>
      <c r="BG673" s="241"/>
    </row>
    <row r="674" spans="1:59" s="240" customFormat="1" ht="15" customHeight="1">
      <c r="A674" s="241"/>
      <c r="B674" s="241"/>
      <c r="C674" s="241"/>
      <c r="D674" s="241"/>
      <c r="E674" s="241"/>
      <c r="F674" s="241"/>
      <c r="G674" s="241"/>
      <c r="H674" s="241"/>
      <c r="I674" s="241"/>
      <c r="J674" s="241"/>
      <c r="K674" s="241"/>
      <c r="L674" s="241"/>
      <c r="M674" s="241"/>
      <c r="N674" s="241"/>
      <c r="O674" s="241"/>
      <c r="P674" s="241"/>
      <c r="Q674" s="241"/>
      <c r="R674" s="241"/>
      <c r="S674" s="241"/>
      <c r="T674" s="241"/>
      <c r="U674" s="241" t="s">
        <v>782</v>
      </c>
      <c r="V674" s="241"/>
      <c r="W674" s="241"/>
      <c r="X674" s="241"/>
      <c r="Y674" s="241"/>
      <c r="Z674" s="241"/>
      <c r="AA674" s="241"/>
      <c r="AB674" s="241"/>
      <c r="AC674" s="241" t="s">
        <v>311</v>
      </c>
      <c r="AD674" s="241"/>
      <c r="AE674" s="241"/>
      <c r="AF674" s="241"/>
      <c r="AG674" s="241"/>
      <c r="AH674" s="241"/>
      <c r="AI674" s="241"/>
      <c r="AJ674" s="241"/>
      <c r="AK674" s="241"/>
      <c r="AL674" s="241"/>
      <c r="AM674" s="241"/>
      <c r="AN674" s="241"/>
      <c r="AO674" s="241"/>
      <c r="AP674" s="244"/>
      <c r="AQ674" s="241"/>
      <c r="AR674" s="241"/>
      <c r="AS674" s="241"/>
      <c r="AT674" s="244"/>
      <c r="AU674" s="241"/>
      <c r="AV674" s="241"/>
      <c r="AW674" s="241"/>
      <c r="AX674" s="241"/>
      <c r="AY674" s="241"/>
      <c r="AZ674" s="241"/>
      <c r="BA674" s="241"/>
      <c r="BB674" s="241"/>
      <c r="BC674" s="241"/>
      <c r="BD674" s="241"/>
      <c r="BE674" s="241"/>
      <c r="BF674" s="241"/>
      <c r="BG674" s="241"/>
    </row>
    <row r="675" spans="1:59" s="240" customFormat="1" ht="15" customHeight="1">
      <c r="A675" s="241"/>
      <c r="B675" s="241"/>
      <c r="C675" s="241"/>
      <c r="D675" s="241"/>
      <c r="E675" s="241"/>
      <c r="F675" s="241"/>
      <c r="G675" s="241"/>
      <c r="H675" s="241"/>
      <c r="I675" s="241"/>
      <c r="J675" s="241"/>
      <c r="K675" s="241"/>
      <c r="L675" s="241"/>
      <c r="M675" s="241"/>
      <c r="N675" s="241"/>
      <c r="O675" s="241"/>
      <c r="P675" s="241"/>
      <c r="Q675" s="241"/>
      <c r="R675" s="241"/>
      <c r="S675" s="241"/>
      <c r="T675" s="241"/>
      <c r="U675" s="241" t="s">
        <v>783</v>
      </c>
      <c r="V675" s="241"/>
      <c r="W675" s="241"/>
      <c r="X675" s="241"/>
      <c r="Y675" s="241"/>
      <c r="Z675" s="241"/>
      <c r="AA675" s="241"/>
      <c r="AB675" s="241"/>
      <c r="AC675" s="241" t="s">
        <v>322</v>
      </c>
      <c r="AD675" s="241"/>
      <c r="AE675" s="241"/>
      <c r="AF675" s="241"/>
      <c r="AG675" s="241"/>
      <c r="AH675" s="241"/>
      <c r="AI675" s="241"/>
      <c r="AJ675" s="241"/>
      <c r="AK675" s="241"/>
      <c r="AL675" s="241"/>
      <c r="AM675" s="241"/>
      <c r="AN675" s="241"/>
      <c r="AO675" s="241"/>
      <c r="AP675" s="244"/>
      <c r="AQ675" s="241"/>
      <c r="AR675" s="241"/>
      <c r="AS675" s="241"/>
      <c r="AT675" s="244"/>
      <c r="AU675" s="241"/>
      <c r="AV675" s="241"/>
      <c r="AW675" s="241"/>
      <c r="AX675" s="241"/>
      <c r="AY675" s="241"/>
      <c r="AZ675" s="241"/>
      <c r="BA675" s="241"/>
      <c r="BB675" s="241"/>
      <c r="BC675" s="241"/>
      <c r="BD675" s="241"/>
      <c r="BE675" s="241"/>
      <c r="BF675" s="241"/>
      <c r="BG675" s="241"/>
    </row>
    <row r="676" spans="1:59" s="240" customFormat="1" ht="15" customHeight="1">
      <c r="A676" s="241"/>
      <c r="B676" s="241"/>
      <c r="C676" s="241"/>
      <c r="D676" s="241"/>
      <c r="E676" s="241"/>
      <c r="F676" s="241"/>
      <c r="G676" s="241"/>
      <c r="H676" s="241"/>
      <c r="I676" s="241"/>
      <c r="J676" s="241"/>
      <c r="K676" s="241"/>
      <c r="L676" s="241"/>
      <c r="M676" s="241"/>
      <c r="N676" s="241"/>
      <c r="O676" s="241"/>
      <c r="P676" s="241"/>
      <c r="Q676" s="241"/>
      <c r="R676" s="241"/>
      <c r="S676" s="241"/>
      <c r="T676" s="241"/>
      <c r="U676" s="241" t="s">
        <v>784</v>
      </c>
      <c r="V676" s="241"/>
      <c r="W676" s="241"/>
      <c r="X676" s="241"/>
      <c r="Y676" s="241"/>
      <c r="Z676" s="241"/>
      <c r="AA676" s="241"/>
      <c r="AB676" s="241"/>
      <c r="AC676" s="241" t="s">
        <v>316</v>
      </c>
      <c r="AD676" s="241"/>
      <c r="AE676" s="241"/>
      <c r="AF676" s="241"/>
      <c r="AG676" s="241"/>
      <c r="AH676" s="241"/>
      <c r="AI676" s="241"/>
      <c r="AJ676" s="241"/>
      <c r="AK676" s="241"/>
      <c r="AL676" s="241"/>
      <c r="AM676" s="241"/>
      <c r="AN676" s="241"/>
      <c r="AO676" s="241"/>
      <c r="AP676" s="244"/>
      <c r="AQ676" s="241"/>
      <c r="AR676" s="241"/>
      <c r="AS676" s="241"/>
      <c r="AT676" s="244"/>
      <c r="AU676" s="241"/>
      <c r="AV676" s="241"/>
      <c r="AW676" s="241"/>
      <c r="AX676" s="241"/>
      <c r="AY676" s="241"/>
      <c r="AZ676" s="241"/>
      <c r="BA676" s="241"/>
      <c r="BB676" s="241"/>
      <c r="BC676" s="241"/>
      <c r="BD676" s="241"/>
      <c r="BE676" s="241"/>
      <c r="BF676" s="241"/>
      <c r="BG676" s="241"/>
    </row>
    <row r="677" spans="1:59" s="240" customFormat="1" ht="15" customHeight="1">
      <c r="A677" s="241"/>
      <c r="B677" s="241"/>
      <c r="C677" s="241"/>
      <c r="D677" s="241"/>
      <c r="E677" s="241"/>
      <c r="F677" s="241"/>
      <c r="G677" s="241"/>
      <c r="H677" s="241"/>
      <c r="I677" s="241"/>
      <c r="J677" s="241"/>
      <c r="K677" s="241"/>
      <c r="L677" s="241"/>
      <c r="M677" s="241"/>
      <c r="N677" s="241"/>
      <c r="O677" s="241"/>
      <c r="P677" s="241"/>
      <c r="Q677" s="241"/>
      <c r="R677" s="241"/>
      <c r="S677" s="241"/>
      <c r="T677" s="241"/>
      <c r="U677" s="241" t="s">
        <v>785</v>
      </c>
      <c r="V677" s="241"/>
      <c r="W677" s="241"/>
      <c r="X677" s="241"/>
      <c r="Y677" s="241"/>
      <c r="Z677" s="241"/>
      <c r="AA677" s="241"/>
      <c r="AB677" s="241"/>
      <c r="AC677" s="241" t="s">
        <v>313</v>
      </c>
      <c r="AD677" s="241"/>
      <c r="AE677" s="241"/>
      <c r="AF677" s="241"/>
      <c r="AG677" s="241"/>
      <c r="AH677" s="241"/>
      <c r="AI677" s="241"/>
      <c r="AJ677" s="241"/>
      <c r="AK677" s="241"/>
      <c r="AL677" s="241"/>
      <c r="AM677" s="241"/>
      <c r="AN677" s="241"/>
      <c r="AO677" s="241"/>
      <c r="AP677" s="244"/>
      <c r="AQ677" s="241"/>
      <c r="AR677" s="241"/>
      <c r="AS677" s="241"/>
      <c r="AT677" s="244"/>
      <c r="AU677" s="241"/>
      <c r="AV677" s="241"/>
      <c r="AW677" s="241"/>
      <c r="AX677" s="241"/>
      <c r="AY677" s="241"/>
      <c r="AZ677" s="241"/>
      <c r="BA677" s="241"/>
      <c r="BB677" s="241"/>
      <c r="BC677" s="241"/>
      <c r="BD677" s="241"/>
      <c r="BE677" s="241"/>
      <c r="BF677" s="241"/>
      <c r="BG677" s="241"/>
    </row>
    <row r="678" spans="1:59" s="240" customFormat="1" ht="15" customHeight="1">
      <c r="A678" s="241"/>
      <c r="B678" s="241"/>
      <c r="C678" s="241"/>
      <c r="D678" s="241"/>
      <c r="E678" s="241"/>
      <c r="F678" s="241"/>
      <c r="G678" s="241"/>
      <c r="H678" s="241"/>
      <c r="I678" s="241"/>
      <c r="J678" s="241"/>
      <c r="K678" s="241"/>
      <c r="L678" s="241"/>
      <c r="M678" s="241"/>
      <c r="N678" s="241"/>
      <c r="O678" s="241"/>
      <c r="P678" s="241"/>
      <c r="Q678" s="241"/>
      <c r="R678" s="241"/>
      <c r="S678" s="241"/>
      <c r="T678" s="241"/>
      <c r="U678" s="241" t="s">
        <v>786</v>
      </c>
      <c r="V678" s="241"/>
      <c r="W678" s="241"/>
      <c r="X678" s="241"/>
      <c r="Y678" s="241"/>
      <c r="Z678" s="241"/>
      <c r="AA678" s="241"/>
      <c r="AB678" s="241"/>
      <c r="AC678" s="241" t="s">
        <v>316</v>
      </c>
      <c r="AD678" s="241"/>
      <c r="AE678" s="241"/>
      <c r="AF678" s="241"/>
      <c r="AG678" s="241"/>
      <c r="AH678" s="241"/>
      <c r="AI678" s="241"/>
      <c r="AJ678" s="241"/>
      <c r="AK678" s="241"/>
      <c r="AL678" s="241"/>
      <c r="AM678" s="241"/>
      <c r="AN678" s="241"/>
      <c r="AO678" s="241"/>
      <c r="AP678" s="244"/>
      <c r="AQ678" s="241"/>
      <c r="AR678" s="241"/>
      <c r="AS678" s="241"/>
      <c r="AT678" s="244"/>
      <c r="AU678" s="241"/>
      <c r="AV678" s="241"/>
      <c r="AW678" s="241"/>
      <c r="AX678" s="241"/>
      <c r="AY678" s="241"/>
      <c r="AZ678" s="241"/>
      <c r="BA678" s="241"/>
      <c r="BB678" s="241"/>
      <c r="BC678" s="241"/>
      <c r="BD678" s="241"/>
      <c r="BE678" s="241"/>
      <c r="BF678" s="241"/>
      <c r="BG678" s="241"/>
    </row>
    <row r="679" spans="1:59" s="240" customFormat="1" ht="15" customHeight="1">
      <c r="A679" s="241"/>
      <c r="B679" s="241"/>
      <c r="C679" s="241"/>
      <c r="D679" s="241"/>
      <c r="E679" s="241"/>
      <c r="F679" s="241"/>
      <c r="G679" s="241"/>
      <c r="H679" s="241"/>
      <c r="I679" s="241"/>
      <c r="J679" s="241"/>
      <c r="K679" s="241"/>
      <c r="L679" s="241"/>
      <c r="M679" s="241"/>
      <c r="N679" s="241"/>
      <c r="O679" s="241"/>
      <c r="P679" s="241"/>
      <c r="Q679" s="241"/>
      <c r="R679" s="241"/>
      <c r="S679" s="241"/>
      <c r="T679" s="241"/>
      <c r="U679" s="241" t="s">
        <v>787</v>
      </c>
      <c r="V679" s="241"/>
      <c r="W679" s="241"/>
      <c r="X679" s="241"/>
      <c r="Y679" s="241"/>
      <c r="Z679" s="241"/>
      <c r="AA679" s="241"/>
      <c r="AB679" s="241"/>
      <c r="AC679" s="241" t="s">
        <v>322</v>
      </c>
      <c r="AD679" s="241"/>
      <c r="AE679" s="241"/>
      <c r="AF679" s="241"/>
      <c r="AG679" s="241"/>
      <c r="AH679" s="241"/>
      <c r="AI679" s="241"/>
      <c r="AJ679" s="241"/>
      <c r="AK679" s="241"/>
      <c r="AL679" s="241"/>
      <c r="AM679" s="241"/>
      <c r="AN679" s="241"/>
      <c r="AO679" s="241"/>
      <c r="AP679" s="244"/>
      <c r="AQ679" s="241"/>
      <c r="AR679" s="241"/>
      <c r="AS679" s="241"/>
      <c r="AT679" s="244"/>
      <c r="AU679" s="241"/>
      <c r="AV679" s="241"/>
      <c r="AW679" s="241"/>
      <c r="AX679" s="241"/>
      <c r="AY679" s="241"/>
      <c r="AZ679" s="241"/>
      <c r="BA679" s="241"/>
      <c r="BB679" s="241"/>
      <c r="BC679" s="241"/>
      <c r="BD679" s="241"/>
      <c r="BE679" s="241"/>
      <c r="BF679" s="241"/>
      <c r="BG679" s="241"/>
    </row>
    <row r="680" spans="1:59" s="240" customFormat="1" ht="15" customHeight="1">
      <c r="A680" s="241"/>
      <c r="B680" s="241"/>
      <c r="C680" s="241"/>
      <c r="D680" s="241"/>
      <c r="E680" s="241"/>
      <c r="F680" s="241"/>
      <c r="G680" s="241"/>
      <c r="H680" s="241"/>
      <c r="I680" s="241"/>
      <c r="J680" s="241"/>
      <c r="K680" s="241"/>
      <c r="L680" s="241"/>
      <c r="M680" s="241"/>
      <c r="N680" s="241"/>
      <c r="O680" s="241"/>
      <c r="P680" s="241"/>
      <c r="Q680" s="241"/>
      <c r="R680" s="241"/>
      <c r="S680" s="241"/>
      <c r="T680" s="241"/>
      <c r="U680" s="241" t="s">
        <v>788</v>
      </c>
      <c r="V680" s="241"/>
      <c r="W680" s="241"/>
      <c r="X680" s="241"/>
      <c r="Y680" s="241"/>
      <c r="Z680" s="241"/>
      <c r="AA680" s="241"/>
      <c r="AB680" s="241"/>
      <c r="AC680" s="241" t="s">
        <v>325</v>
      </c>
      <c r="AD680" s="241"/>
      <c r="AE680" s="241"/>
      <c r="AF680" s="241"/>
      <c r="AG680" s="241"/>
      <c r="AH680" s="241"/>
      <c r="AI680" s="241"/>
      <c r="AJ680" s="241"/>
      <c r="AK680" s="241"/>
      <c r="AL680" s="241"/>
      <c r="AM680" s="241"/>
      <c r="AN680" s="241"/>
      <c r="AO680" s="241"/>
      <c r="AP680" s="244"/>
      <c r="AQ680" s="241"/>
      <c r="AR680" s="241"/>
      <c r="AS680" s="241"/>
      <c r="AT680" s="244"/>
      <c r="AU680" s="241"/>
      <c r="AV680" s="241"/>
      <c r="AW680" s="241"/>
      <c r="AX680" s="241"/>
      <c r="AY680" s="241"/>
      <c r="AZ680" s="241"/>
      <c r="BA680" s="241"/>
      <c r="BB680" s="241"/>
      <c r="BC680" s="241"/>
      <c r="BD680" s="241"/>
      <c r="BE680" s="241"/>
      <c r="BF680" s="241"/>
      <c r="BG680" s="241"/>
    </row>
    <row r="681" spans="1:59" s="240" customFormat="1" ht="15" customHeight="1">
      <c r="A681" s="241"/>
      <c r="B681" s="241"/>
      <c r="C681" s="241"/>
      <c r="D681" s="241"/>
      <c r="E681" s="241"/>
      <c r="F681" s="241"/>
      <c r="G681" s="241"/>
      <c r="H681" s="241"/>
      <c r="I681" s="241"/>
      <c r="J681" s="241"/>
      <c r="K681" s="241"/>
      <c r="L681" s="241"/>
      <c r="M681" s="241"/>
      <c r="N681" s="241"/>
      <c r="O681" s="241"/>
      <c r="P681" s="241"/>
      <c r="Q681" s="241"/>
      <c r="R681" s="241"/>
      <c r="S681" s="241"/>
      <c r="T681" s="241"/>
      <c r="U681" s="241" t="s">
        <v>789</v>
      </c>
      <c r="V681" s="241"/>
      <c r="W681" s="241"/>
      <c r="X681" s="241"/>
      <c r="Y681" s="241"/>
      <c r="Z681" s="241"/>
      <c r="AA681" s="241"/>
      <c r="AB681" s="241"/>
      <c r="AC681" s="241" t="s">
        <v>386</v>
      </c>
      <c r="AD681" s="241"/>
      <c r="AE681" s="241"/>
      <c r="AF681" s="241"/>
      <c r="AG681" s="241"/>
      <c r="AH681" s="241"/>
      <c r="AI681" s="241"/>
      <c r="AJ681" s="241"/>
      <c r="AK681" s="241"/>
      <c r="AL681" s="241"/>
      <c r="AM681" s="241"/>
      <c r="AN681" s="241"/>
      <c r="AO681" s="241"/>
      <c r="AP681" s="244"/>
      <c r="AQ681" s="241"/>
      <c r="AR681" s="241"/>
      <c r="AS681" s="241"/>
      <c r="AT681" s="244"/>
      <c r="AU681" s="241"/>
      <c r="AV681" s="241"/>
      <c r="AW681" s="241"/>
      <c r="AX681" s="241"/>
      <c r="AY681" s="241"/>
      <c r="AZ681" s="241"/>
      <c r="BA681" s="241"/>
      <c r="BB681" s="241"/>
      <c r="BC681" s="241"/>
      <c r="BD681" s="241"/>
      <c r="BE681" s="241"/>
      <c r="BF681" s="241"/>
      <c r="BG681" s="241"/>
    </row>
    <row r="682" spans="1:59" s="240" customFormat="1" ht="15" customHeight="1">
      <c r="A682" s="241"/>
      <c r="B682" s="241"/>
      <c r="C682" s="241"/>
      <c r="D682" s="241"/>
      <c r="E682" s="241"/>
      <c r="F682" s="241"/>
      <c r="G682" s="241"/>
      <c r="H682" s="241"/>
      <c r="I682" s="241"/>
      <c r="J682" s="241"/>
      <c r="K682" s="241"/>
      <c r="L682" s="241"/>
      <c r="M682" s="241"/>
      <c r="N682" s="241"/>
      <c r="O682" s="241"/>
      <c r="P682" s="241"/>
      <c r="Q682" s="241"/>
      <c r="R682" s="241"/>
      <c r="S682" s="241"/>
      <c r="T682" s="241"/>
      <c r="U682" s="241" t="s">
        <v>790</v>
      </c>
      <c r="V682" s="241"/>
      <c r="W682" s="241"/>
      <c r="X682" s="241"/>
      <c r="Y682" s="241"/>
      <c r="Z682" s="241"/>
      <c r="AA682" s="241"/>
      <c r="AB682" s="241"/>
      <c r="AC682" s="241" t="s">
        <v>313</v>
      </c>
      <c r="AD682" s="241"/>
      <c r="AE682" s="241"/>
      <c r="AF682" s="241"/>
      <c r="AG682" s="241"/>
      <c r="AH682" s="241"/>
      <c r="AI682" s="241"/>
      <c r="AJ682" s="241"/>
      <c r="AK682" s="241"/>
      <c r="AL682" s="241"/>
      <c r="AM682" s="241"/>
      <c r="AN682" s="241"/>
      <c r="AO682" s="241"/>
      <c r="AP682" s="244"/>
      <c r="AQ682" s="241"/>
      <c r="AR682" s="241"/>
      <c r="AS682" s="241"/>
      <c r="AT682" s="244"/>
      <c r="AU682" s="241"/>
      <c r="AV682" s="241"/>
      <c r="AW682" s="241"/>
      <c r="AX682" s="241"/>
      <c r="AY682" s="241"/>
      <c r="AZ682" s="241"/>
      <c r="BA682" s="241"/>
      <c r="BB682" s="241"/>
      <c r="BC682" s="241"/>
      <c r="BD682" s="241"/>
      <c r="BE682" s="241"/>
      <c r="BF682" s="241"/>
      <c r="BG682" s="241"/>
    </row>
    <row r="683" spans="1:59" s="240" customFormat="1" ht="15" customHeight="1">
      <c r="A683" s="241"/>
      <c r="B683" s="241"/>
      <c r="C683" s="241"/>
      <c r="D683" s="241"/>
      <c r="E683" s="241"/>
      <c r="F683" s="241"/>
      <c r="G683" s="241"/>
      <c r="H683" s="241"/>
      <c r="I683" s="241"/>
      <c r="J683" s="241"/>
      <c r="K683" s="241"/>
      <c r="L683" s="241"/>
      <c r="M683" s="241"/>
      <c r="N683" s="241"/>
      <c r="O683" s="241"/>
      <c r="P683" s="241"/>
      <c r="Q683" s="241"/>
      <c r="R683" s="241"/>
      <c r="S683" s="241"/>
      <c r="T683" s="241"/>
      <c r="U683" s="241" t="s">
        <v>791</v>
      </c>
      <c r="V683" s="241"/>
      <c r="W683" s="241"/>
      <c r="X683" s="241"/>
      <c r="Y683" s="241"/>
      <c r="Z683" s="241"/>
      <c r="AA683" s="241"/>
      <c r="AB683" s="241"/>
      <c r="AC683" s="241" t="s">
        <v>313</v>
      </c>
      <c r="AD683" s="241"/>
      <c r="AE683" s="241"/>
      <c r="AF683" s="241"/>
      <c r="AG683" s="241"/>
      <c r="AH683" s="241"/>
      <c r="AI683" s="241"/>
      <c r="AJ683" s="241"/>
      <c r="AK683" s="241"/>
      <c r="AL683" s="241"/>
      <c r="AM683" s="241"/>
      <c r="AN683" s="241"/>
      <c r="AO683" s="241"/>
      <c r="AP683" s="244"/>
      <c r="AQ683" s="241"/>
      <c r="AR683" s="241"/>
      <c r="AS683" s="241"/>
      <c r="AT683" s="244"/>
      <c r="AU683" s="241"/>
      <c r="AV683" s="241"/>
      <c r="AW683" s="241"/>
      <c r="AX683" s="241"/>
      <c r="AY683" s="241"/>
      <c r="AZ683" s="241"/>
      <c r="BA683" s="241"/>
      <c r="BB683" s="241"/>
      <c r="BC683" s="241"/>
      <c r="BD683" s="241"/>
      <c r="BE683" s="241"/>
      <c r="BF683" s="241"/>
      <c r="BG683" s="241"/>
    </row>
    <row r="684" spans="1:59" s="240" customFormat="1" ht="15" customHeight="1">
      <c r="A684" s="241"/>
      <c r="B684" s="241"/>
      <c r="C684" s="241"/>
      <c r="D684" s="241"/>
      <c r="E684" s="241"/>
      <c r="F684" s="241"/>
      <c r="G684" s="241"/>
      <c r="H684" s="241"/>
      <c r="I684" s="241"/>
      <c r="J684" s="241"/>
      <c r="K684" s="241"/>
      <c r="L684" s="241"/>
      <c r="M684" s="241"/>
      <c r="N684" s="241"/>
      <c r="O684" s="241"/>
      <c r="P684" s="241"/>
      <c r="Q684" s="241"/>
      <c r="R684" s="241"/>
      <c r="S684" s="241"/>
      <c r="T684" s="241"/>
      <c r="U684" s="241" t="s">
        <v>792</v>
      </c>
      <c r="V684" s="241"/>
      <c r="W684" s="241"/>
      <c r="X684" s="241"/>
      <c r="Y684" s="241"/>
      <c r="Z684" s="241"/>
      <c r="AA684" s="241"/>
      <c r="AB684" s="241"/>
      <c r="AC684" s="241" t="s">
        <v>386</v>
      </c>
      <c r="AD684" s="241"/>
      <c r="AE684" s="241"/>
      <c r="AF684" s="241"/>
      <c r="AG684" s="241"/>
      <c r="AH684" s="241"/>
      <c r="AI684" s="241"/>
      <c r="AJ684" s="241"/>
      <c r="AK684" s="241"/>
      <c r="AL684" s="241"/>
      <c r="AM684" s="241"/>
      <c r="AN684" s="241"/>
      <c r="AO684" s="241"/>
      <c r="AP684" s="244"/>
      <c r="AQ684" s="241"/>
      <c r="AR684" s="241"/>
      <c r="AS684" s="241"/>
      <c r="AT684" s="244"/>
      <c r="AU684" s="241"/>
      <c r="AV684" s="241"/>
      <c r="AW684" s="241"/>
      <c r="AX684" s="241"/>
      <c r="AY684" s="241"/>
      <c r="AZ684" s="241"/>
      <c r="BA684" s="241"/>
      <c r="BB684" s="241"/>
      <c r="BC684" s="241"/>
      <c r="BD684" s="241"/>
      <c r="BE684" s="241"/>
      <c r="BF684" s="241"/>
      <c r="BG684" s="241"/>
    </row>
    <row r="685" spans="1:59" s="240" customFormat="1" ht="15" customHeight="1">
      <c r="A685" s="241"/>
      <c r="B685" s="241"/>
      <c r="C685" s="241"/>
      <c r="D685" s="241"/>
      <c r="E685" s="241"/>
      <c r="F685" s="241"/>
      <c r="G685" s="241"/>
      <c r="H685" s="241"/>
      <c r="I685" s="241"/>
      <c r="J685" s="241"/>
      <c r="K685" s="241"/>
      <c r="L685" s="241"/>
      <c r="M685" s="241"/>
      <c r="N685" s="241"/>
      <c r="O685" s="241"/>
      <c r="P685" s="241"/>
      <c r="Q685" s="241"/>
      <c r="R685" s="241"/>
      <c r="S685" s="241"/>
      <c r="T685" s="241"/>
      <c r="U685" s="241" t="s">
        <v>793</v>
      </c>
      <c r="V685" s="241"/>
      <c r="W685" s="241"/>
      <c r="X685" s="241"/>
      <c r="Y685" s="241"/>
      <c r="Z685" s="241"/>
      <c r="AA685" s="241"/>
      <c r="AB685" s="241"/>
      <c r="AC685" s="241" t="s">
        <v>350</v>
      </c>
      <c r="AD685" s="241"/>
      <c r="AE685" s="241"/>
      <c r="AF685" s="241"/>
      <c r="AG685" s="241"/>
      <c r="AH685" s="241"/>
      <c r="AI685" s="241"/>
      <c r="AJ685" s="241"/>
      <c r="AK685" s="241"/>
      <c r="AL685" s="241"/>
      <c r="AM685" s="241"/>
      <c r="AN685" s="241"/>
      <c r="AO685" s="241"/>
      <c r="AP685" s="244"/>
      <c r="AQ685" s="241"/>
      <c r="AR685" s="241"/>
      <c r="AS685" s="241"/>
      <c r="AT685" s="244"/>
      <c r="AU685" s="241"/>
      <c r="AV685" s="241"/>
      <c r="AW685" s="241"/>
      <c r="AX685" s="241"/>
      <c r="AY685" s="241"/>
      <c r="AZ685" s="241"/>
      <c r="BA685" s="241"/>
      <c r="BB685" s="241"/>
      <c r="BC685" s="241"/>
      <c r="BD685" s="241"/>
      <c r="BE685" s="241"/>
      <c r="BF685" s="241"/>
      <c r="BG685" s="241"/>
    </row>
    <row r="686" spans="1:59" s="240" customFormat="1" ht="15" customHeight="1">
      <c r="A686" s="241"/>
      <c r="B686" s="241"/>
      <c r="C686" s="241"/>
      <c r="D686" s="241"/>
      <c r="E686" s="241"/>
      <c r="F686" s="241"/>
      <c r="G686" s="241"/>
      <c r="H686" s="241"/>
      <c r="I686" s="241"/>
      <c r="J686" s="241"/>
      <c r="K686" s="241"/>
      <c r="L686" s="241"/>
      <c r="M686" s="241"/>
      <c r="N686" s="241"/>
      <c r="O686" s="241"/>
      <c r="P686" s="241"/>
      <c r="Q686" s="241"/>
      <c r="R686" s="241"/>
      <c r="S686" s="241"/>
      <c r="T686" s="241"/>
      <c r="U686" s="241" t="s">
        <v>794</v>
      </c>
      <c r="V686" s="241"/>
      <c r="W686" s="241"/>
      <c r="X686" s="241"/>
      <c r="Y686" s="241"/>
      <c r="Z686" s="241"/>
      <c r="AA686" s="241"/>
      <c r="AB686" s="241"/>
      <c r="AC686" s="241" t="s">
        <v>311</v>
      </c>
      <c r="AD686" s="241"/>
      <c r="AE686" s="241"/>
      <c r="AF686" s="241"/>
      <c r="AG686" s="241"/>
      <c r="AH686" s="241"/>
      <c r="AI686" s="241"/>
      <c r="AJ686" s="241"/>
      <c r="AK686" s="241"/>
      <c r="AL686" s="241"/>
      <c r="AM686" s="241"/>
      <c r="AN686" s="241"/>
      <c r="AO686" s="241"/>
      <c r="AP686" s="244"/>
      <c r="AQ686" s="241"/>
      <c r="AR686" s="241"/>
      <c r="AS686" s="241"/>
      <c r="AT686" s="244"/>
      <c r="AU686" s="241"/>
      <c r="AV686" s="241"/>
      <c r="AW686" s="241"/>
      <c r="AX686" s="241"/>
      <c r="AY686" s="241"/>
      <c r="AZ686" s="241"/>
      <c r="BA686" s="241"/>
      <c r="BB686" s="241"/>
      <c r="BC686" s="241"/>
      <c r="BD686" s="241"/>
      <c r="BE686" s="241"/>
      <c r="BF686" s="241"/>
      <c r="BG686" s="241"/>
    </row>
    <row r="687" spans="1:59" s="240" customFormat="1" ht="15" customHeight="1">
      <c r="A687" s="241"/>
      <c r="B687" s="241"/>
      <c r="C687" s="241"/>
      <c r="D687" s="241"/>
      <c r="E687" s="241"/>
      <c r="F687" s="241"/>
      <c r="G687" s="241"/>
      <c r="H687" s="241"/>
      <c r="I687" s="241"/>
      <c r="J687" s="241"/>
      <c r="K687" s="241"/>
      <c r="L687" s="241"/>
      <c r="M687" s="241"/>
      <c r="N687" s="241"/>
      <c r="O687" s="241"/>
      <c r="P687" s="241"/>
      <c r="Q687" s="241"/>
      <c r="R687" s="241"/>
      <c r="S687" s="241"/>
      <c r="T687" s="241"/>
      <c r="U687" s="241" t="s">
        <v>795</v>
      </c>
      <c r="V687" s="241"/>
      <c r="W687" s="241"/>
      <c r="X687" s="241"/>
      <c r="Y687" s="241"/>
      <c r="Z687" s="241"/>
      <c r="AA687" s="241"/>
      <c r="AB687" s="241"/>
      <c r="AC687" s="241" t="s">
        <v>350</v>
      </c>
      <c r="AD687" s="241"/>
      <c r="AE687" s="241"/>
      <c r="AF687" s="241"/>
      <c r="AG687" s="241"/>
      <c r="AH687" s="241"/>
      <c r="AI687" s="241"/>
      <c r="AJ687" s="241"/>
      <c r="AK687" s="241"/>
      <c r="AL687" s="241"/>
      <c r="AM687" s="241"/>
      <c r="AN687" s="241"/>
      <c r="AO687" s="241"/>
      <c r="AP687" s="244"/>
      <c r="AQ687" s="241"/>
      <c r="AR687" s="241"/>
      <c r="AS687" s="241"/>
      <c r="AT687" s="244"/>
      <c r="AU687" s="241"/>
      <c r="AV687" s="241"/>
      <c r="AW687" s="241"/>
      <c r="AX687" s="241"/>
      <c r="AY687" s="241"/>
      <c r="AZ687" s="241"/>
      <c r="BA687" s="241"/>
      <c r="BB687" s="241"/>
      <c r="BC687" s="241"/>
      <c r="BD687" s="241"/>
      <c r="BE687" s="241"/>
      <c r="BF687" s="241"/>
      <c r="BG687" s="241"/>
    </row>
    <row r="688" spans="1:59" s="240" customFormat="1" ht="15" customHeight="1">
      <c r="A688" s="241"/>
      <c r="B688" s="241"/>
      <c r="C688" s="241"/>
      <c r="D688" s="241"/>
      <c r="E688" s="241"/>
      <c r="F688" s="241"/>
      <c r="G688" s="241"/>
      <c r="H688" s="241"/>
      <c r="I688" s="241"/>
      <c r="J688" s="241"/>
      <c r="K688" s="241"/>
      <c r="L688" s="241"/>
      <c r="M688" s="241"/>
      <c r="N688" s="241"/>
      <c r="O688" s="241"/>
      <c r="P688" s="241"/>
      <c r="Q688" s="241"/>
      <c r="R688" s="241"/>
      <c r="S688" s="241"/>
      <c r="T688" s="241"/>
      <c r="U688" s="241" t="s">
        <v>796</v>
      </c>
      <c r="V688" s="241"/>
      <c r="W688" s="241"/>
      <c r="X688" s="241"/>
      <c r="Y688" s="241"/>
      <c r="Z688" s="241"/>
      <c r="AA688" s="241"/>
      <c r="AB688" s="241"/>
      <c r="AC688" s="241" t="s">
        <v>325</v>
      </c>
      <c r="AD688" s="241"/>
      <c r="AE688" s="241"/>
      <c r="AF688" s="241"/>
      <c r="AG688" s="241"/>
      <c r="AH688" s="241"/>
      <c r="AI688" s="241"/>
      <c r="AJ688" s="241"/>
      <c r="AK688" s="241"/>
      <c r="AL688" s="241"/>
      <c r="AM688" s="241"/>
      <c r="AN688" s="241"/>
      <c r="AO688" s="241"/>
      <c r="AP688" s="244"/>
      <c r="AQ688" s="241"/>
      <c r="AR688" s="241"/>
      <c r="AS688" s="241"/>
      <c r="AT688" s="244"/>
      <c r="AU688" s="241"/>
      <c r="AV688" s="241"/>
      <c r="AW688" s="241"/>
      <c r="AX688" s="241"/>
      <c r="AY688" s="241"/>
      <c r="AZ688" s="241"/>
      <c r="BA688" s="241"/>
      <c r="BB688" s="241"/>
      <c r="BC688" s="241"/>
      <c r="BD688" s="241"/>
      <c r="BE688" s="241"/>
      <c r="BF688" s="241"/>
      <c r="BG688" s="241"/>
    </row>
    <row r="689" spans="1:59" s="240" customFormat="1" ht="15" customHeight="1">
      <c r="A689" s="241"/>
      <c r="B689" s="241"/>
      <c r="C689" s="241"/>
      <c r="D689" s="241"/>
      <c r="E689" s="241"/>
      <c r="F689" s="241"/>
      <c r="G689" s="241"/>
      <c r="H689" s="241"/>
      <c r="I689" s="241"/>
      <c r="J689" s="241"/>
      <c r="K689" s="241"/>
      <c r="L689" s="241"/>
      <c r="M689" s="241"/>
      <c r="N689" s="241"/>
      <c r="O689" s="241"/>
      <c r="P689" s="241"/>
      <c r="Q689" s="241"/>
      <c r="R689" s="241"/>
      <c r="S689" s="241"/>
      <c r="T689" s="241"/>
      <c r="U689" s="241" t="s">
        <v>797</v>
      </c>
      <c r="V689" s="241"/>
      <c r="W689" s="241"/>
      <c r="X689" s="241"/>
      <c r="Y689" s="241"/>
      <c r="Z689" s="241"/>
      <c r="AA689" s="241"/>
      <c r="AB689" s="241"/>
      <c r="AC689" s="241" t="s">
        <v>386</v>
      </c>
      <c r="AD689" s="241"/>
      <c r="AE689" s="241"/>
      <c r="AF689" s="241"/>
      <c r="AG689" s="241"/>
      <c r="AH689" s="241"/>
      <c r="AI689" s="241"/>
      <c r="AJ689" s="241"/>
      <c r="AK689" s="241"/>
      <c r="AL689" s="241"/>
      <c r="AM689" s="241"/>
      <c r="AN689" s="241"/>
      <c r="AO689" s="241"/>
      <c r="AP689" s="244"/>
      <c r="AQ689" s="241"/>
      <c r="AR689" s="241"/>
      <c r="AS689" s="241"/>
      <c r="AT689" s="244"/>
      <c r="AU689" s="241"/>
      <c r="AV689" s="241"/>
      <c r="AW689" s="241"/>
      <c r="AX689" s="241"/>
      <c r="AY689" s="241"/>
      <c r="AZ689" s="241"/>
      <c r="BA689" s="241"/>
      <c r="BB689" s="241"/>
      <c r="BC689" s="241"/>
      <c r="BD689" s="241"/>
      <c r="BE689" s="241"/>
      <c r="BF689" s="241"/>
      <c r="BG689" s="241"/>
    </row>
    <row r="690" spans="1:59" s="240" customFormat="1" ht="15" customHeight="1">
      <c r="A690" s="241"/>
      <c r="B690" s="241"/>
      <c r="C690" s="241"/>
      <c r="D690" s="241"/>
      <c r="E690" s="241"/>
      <c r="F690" s="241"/>
      <c r="G690" s="241"/>
      <c r="H690" s="241"/>
      <c r="I690" s="241"/>
      <c r="J690" s="241"/>
      <c r="K690" s="241"/>
      <c r="L690" s="241"/>
      <c r="M690" s="241"/>
      <c r="N690" s="241"/>
      <c r="O690" s="241"/>
      <c r="P690" s="241"/>
      <c r="Q690" s="241"/>
      <c r="R690" s="241"/>
      <c r="S690" s="241"/>
      <c r="T690" s="241"/>
      <c r="U690" s="241" t="s">
        <v>798</v>
      </c>
      <c r="V690" s="241"/>
      <c r="W690" s="241"/>
      <c r="X690" s="241"/>
      <c r="Y690" s="241"/>
      <c r="Z690" s="241"/>
      <c r="AA690" s="241"/>
      <c r="AB690" s="241"/>
      <c r="AC690" s="241" t="s">
        <v>309</v>
      </c>
      <c r="AD690" s="241"/>
      <c r="AE690" s="241"/>
      <c r="AF690" s="241"/>
      <c r="AG690" s="241"/>
      <c r="AH690" s="241"/>
      <c r="AI690" s="241"/>
      <c r="AJ690" s="241"/>
      <c r="AK690" s="241"/>
      <c r="AL690" s="241"/>
      <c r="AM690" s="241"/>
      <c r="AN690" s="241"/>
      <c r="AO690" s="241"/>
      <c r="AP690" s="244"/>
      <c r="AQ690" s="241"/>
      <c r="AR690" s="241"/>
      <c r="AS690" s="241"/>
      <c r="AT690" s="244"/>
      <c r="AU690" s="241"/>
      <c r="AV690" s="241"/>
      <c r="AW690" s="241"/>
      <c r="AX690" s="241"/>
      <c r="AY690" s="241"/>
      <c r="AZ690" s="241"/>
      <c r="BA690" s="241"/>
      <c r="BB690" s="241"/>
      <c r="BC690" s="241"/>
      <c r="BD690" s="241"/>
      <c r="BE690" s="241"/>
      <c r="BF690" s="241"/>
      <c r="BG690" s="241"/>
    </row>
    <row r="691" spans="1:59" s="240" customFormat="1" ht="15" customHeight="1">
      <c r="A691" s="241"/>
      <c r="B691" s="241"/>
      <c r="C691" s="241"/>
      <c r="D691" s="241"/>
      <c r="E691" s="241"/>
      <c r="F691" s="241"/>
      <c r="G691" s="241"/>
      <c r="H691" s="241"/>
      <c r="I691" s="241"/>
      <c r="J691" s="241"/>
      <c r="K691" s="241"/>
      <c r="L691" s="241"/>
      <c r="M691" s="241"/>
      <c r="N691" s="241"/>
      <c r="O691" s="241"/>
      <c r="P691" s="241"/>
      <c r="Q691" s="241"/>
      <c r="R691" s="241"/>
      <c r="S691" s="241"/>
      <c r="T691" s="241"/>
      <c r="U691" s="241" t="s">
        <v>799</v>
      </c>
      <c r="V691" s="241"/>
      <c r="W691" s="241"/>
      <c r="X691" s="241"/>
      <c r="Y691" s="241"/>
      <c r="Z691" s="241"/>
      <c r="AA691" s="241"/>
      <c r="AB691" s="241"/>
      <c r="AC691" s="241" t="s">
        <v>386</v>
      </c>
      <c r="AD691" s="241"/>
      <c r="AE691" s="241"/>
      <c r="AF691" s="241"/>
      <c r="AG691" s="241"/>
      <c r="AH691" s="241"/>
      <c r="AI691" s="241"/>
      <c r="AJ691" s="241"/>
      <c r="AK691" s="241"/>
      <c r="AL691" s="241"/>
      <c r="AM691" s="241"/>
      <c r="AN691" s="241"/>
      <c r="AO691" s="241"/>
      <c r="AP691" s="244"/>
      <c r="AQ691" s="241"/>
      <c r="AR691" s="241"/>
      <c r="AS691" s="241"/>
      <c r="AT691" s="244"/>
      <c r="AU691" s="241"/>
      <c r="AV691" s="241"/>
      <c r="AW691" s="241"/>
      <c r="AX691" s="241"/>
      <c r="AY691" s="241"/>
      <c r="AZ691" s="241"/>
      <c r="BA691" s="241"/>
      <c r="BB691" s="241"/>
      <c r="BC691" s="241"/>
      <c r="BD691" s="241"/>
      <c r="BE691" s="241"/>
      <c r="BF691" s="241"/>
      <c r="BG691" s="241"/>
    </row>
    <row r="692" spans="1:59" s="240" customFormat="1" ht="15" customHeight="1">
      <c r="A692" s="241"/>
      <c r="B692" s="241"/>
      <c r="C692" s="241"/>
      <c r="D692" s="241"/>
      <c r="E692" s="241"/>
      <c r="F692" s="241"/>
      <c r="G692" s="241"/>
      <c r="H692" s="241"/>
      <c r="I692" s="241"/>
      <c r="J692" s="241"/>
      <c r="K692" s="241"/>
      <c r="L692" s="241"/>
      <c r="M692" s="241"/>
      <c r="N692" s="241"/>
      <c r="O692" s="241"/>
      <c r="P692" s="241"/>
      <c r="Q692" s="241"/>
      <c r="R692" s="241"/>
      <c r="S692" s="241"/>
      <c r="T692" s="241"/>
      <c r="U692" s="241" t="s">
        <v>800</v>
      </c>
      <c r="V692" s="241"/>
      <c r="W692" s="241"/>
      <c r="X692" s="241"/>
      <c r="Y692" s="241"/>
      <c r="Z692" s="241"/>
      <c r="AA692" s="241"/>
      <c r="AB692" s="241"/>
      <c r="AC692" s="241" t="s">
        <v>325</v>
      </c>
      <c r="AD692" s="241"/>
      <c r="AE692" s="241"/>
      <c r="AF692" s="241"/>
      <c r="AG692" s="241"/>
      <c r="AH692" s="241"/>
      <c r="AI692" s="241"/>
      <c r="AJ692" s="241"/>
      <c r="AK692" s="241"/>
      <c r="AL692" s="241"/>
      <c r="AM692" s="241"/>
      <c r="AN692" s="241"/>
      <c r="AO692" s="241"/>
      <c r="AP692" s="244"/>
      <c r="AQ692" s="241"/>
      <c r="AR692" s="241"/>
      <c r="AS692" s="241"/>
      <c r="AT692" s="244"/>
      <c r="AU692" s="241"/>
      <c r="AV692" s="241"/>
      <c r="AW692" s="241"/>
      <c r="AX692" s="241"/>
      <c r="AY692" s="241"/>
      <c r="AZ692" s="241"/>
      <c r="BA692" s="241"/>
      <c r="BB692" s="241"/>
      <c r="BC692" s="241"/>
      <c r="BD692" s="241"/>
      <c r="BE692" s="241"/>
      <c r="BF692" s="241"/>
      <c r="BG692" s="241"/>
    </row>
    <row r="693" spans="1:59" s="240" customFormat="1" ht="15" customHeight="1">
      <c r="A693" s="241"/>
      <c r="B693" s="241"/>
      <c r="C693" s="241"/>
      <c r="D693" s="241"/>
      <c r="E693" s="241"/>
      <c r="F693" s="241"/>
      <c r="G693" s="241"/>
      <c r="H693" s="241"/>
      <c r="I693" s="241"/>
      <c r="J693" s="241"/>
      <c r="K693" s="241"/>
      <c r="L693" s="241"/>
      <c r="M693" s="241"/>
      <c r="N693" s="241"/>
      <c r="O693" s="241"/>
      <c r="P693" s="241"/>
      <c r="Q693" s="241"/>
      <c r="R693" s="241"/>
      <c r="S693" s="241"/>
      <c r="T693" s="241"/>
      <c r="U693" s="241" t="s">
        <v>801</v>
      </c>
      <c r="V693" s="241"/>
      <c r="W693" s="241"/>
      <c r="X693" s="241"/>
      <c r="Y693" s="241"/>
      <c r="Z693" s="241"/>
      <c r="AA693" s="241"/>
      <c r="AB693" s="241"/>
      <c r="AC693" s="241" t="s">
        <v>309</v>
      </c>
      <c r="AD693" s="241"/>
      <c r="AE693" s="241"/>
      <c r="AF693" s="241"/>
      <c r="AG693" s="241"/>
      <c r="AH693" s="241"/>
      <c r="AI693" s="241"/>
      <c r="AJ693" s="241"/>
      <c r="AK693" s="241"/>
      <c r="AL693" s="241"/>
      <c r="AM693" s="241"/>
      <c r="AN693" s="241"/>
      <c r="AO693" s="241"/>
      <c r="AP693" s="244"/>
      <c r="AQ693" s="241"/>
      <c r="AR693" s="241"/>
      <c r="AS693" s="241"/>
      <c r="AT693" s="244"/>
      <c r="AU693" s="241"/>
      <c r="AV693" s="241"/>
      <c r="AW693" s="241"/>
      <c r="AX693" s="241"/>
      <c r="AY693" s="241"/>
      <c r="AZ693" s="241"/>
      <c r="BA693" s="241"/>
      <c r="BB693" s="241"/>
      <c r="BC693" s="241"/>
      <c r="BD693" s="241"/>
      <c r="BE693" s="241"/>
      <c r="BF693" s="241"/>
      <c r="BG693" s="241"/>
    </row>
    <row r="694" spans="1:59" s="240" customFormat="1" ht="15" customHeight="1">
      <c r="A694" s="241"/>
      <c r="B694" s="241"/>
      <c r="C694" s="241"/>
      <c r="D694" s="241"/>
      <c r="E694" s="241"/>
      <c r="F694" s="241"/>
      <c r="G694" s="241"/>
      <c r="H694" s="241"/>
      <c r="I694" s="241"/>
      <c r="J694" s="241"/>
      <c r="K694" s="241"/>
      <c r="L694" s="241"/>
      <c r="M694" s="241"/>
      <c r="N694" s="241"/>
      <c r="O694" s="241"/>
      <c r="P694" s="241"/>
      <c r="Q694" s="241"/>
      <c r="R694" s="241"/>
      <c r="S694" s="241"/>
      <c r="T694" s="241"/>
      <c r="U694" s="241" t="s">
        <v>802</v>
      </c>
      <c r="V694" s="241"/>
      <c r="W694" s="241"/>
      <c r="X694" s="241"/>
      <c r="Y694" s="241"/>
      <c r="Z694" s="241"/>
      <c r="AA694" s="241"/>
      <c r="AB694" s="241"/>
      <c r="AC694" s="241" t="s">
        <v>322</v>
      </c>
      <c r="AD694" s="241"/>
      <c r="AE694" s="241"/>
      <c r="AF694" s="241"/>
      <c r="AG694" s="241"/>
      <c r="AH694" s="241"/>
      <c r="AI694" s="241"/>
      <c r="AJ694" s="241"/>
      <c r="AK694" s="241"/>
      <c r="AL694" s="241"/>
      <c r="AM694" s="241"/>
      <c r="AN694" s="241"/>
      <c r="AO694" s="241"/>
      <c r="AP694" s="244"/>
      <c r="AQ694" s="241"/>
      <c r="AR694" s="241"/>
      <c r="AS694" s="241"/>
      <c r="AT694" s="244"/>
      <c r="AU694" s="241"/>
      <c r="AV694" s="241"/>
      <c r="AW694" s="241"/>
      <c r="AX694" s="241"/>
      <c r="AY694" s="241"/>
      <c r="AZ694" s="241"/>
      <c r="BA694" s="241"/>
      <c r="BB694" s="241"/>
      <c r="BC694" s="241"/>
      <c r="BD694" s="241"/>
      <c r="BE694" s="241"/>
      <c r="BF694" s="241"/>
      <c r="BG694" s="241"/>
    </row>
    <row r="695" spans="1:59" s="240" customFormat="1" ht="15" customHeight="1">
      <c r="A695" s="241"/>
      <c r="B695" s="241"/>
      <c r="C695" s="241"/>
      <c r="D695" s="241"/>
      <c r="E695" s="241"/>
      <c r="F695" s="241"/>
      <c r="G695" s="241"/>
      <c r="H695" s="241"/>
      <c r="I695" s="241"/>
      <c r="J695" s="241"/>
      <c r="K695" s="241"/>
      <c r="L695" s="241"/>
      <c r="M695" s="241"/>
      <c r="N695" s="241"/>
      <c r="O695" s="241"/>
      <c r="P695" s="241"/>
      <c r="Q695" s="241"/>
      <c r="R695" s="241"/>
      <c r="S695" s="241"/>
      <c r="T695" s="241"/>
      <c r="U695" s="241" t="s">
        <v>803</v>
      </c>
      <c r="V695" s="241"/>
      <c r="W695" s="241"/>
      <c r="X695" s="241"/>
      <c r="Y695" s="241"/>
      <c r="Z695" s="241"/>
      <c r="AA695" s="241"/>
      <c r="AB695" s="241"/>
      <c r="AC695" s="241" t="s">
        <v>325</v>
      </c>
      <c r="AD695" s="241"/>
      <c r="AE695" s="241"/>
      <c r="AF695" s="241"/>
      <c r="AG695" s="241"/>
      <c r="AH695" s="241"/>
      <c r="AI695" s="241"/>
      <c r="AJ695" s="241"/>
      <c r="AK695" s="241"/>
      <c r="AL695" s="241"/>
      <c r="AM695" s="241"/>
      <c r="AN695" s="241"/>
      <c r="AO695" s="241"/>
      <c r="AP695" s="244"/>
      <c r="AQ695" s="241"/>
      <c r="AR695" s="241"/>
      <c r="AS695" s="241"/>
      <c r="AT695" s="244"/>
      <c r="AU695" s="241"/>
      <c r="AV695" s="241"/>
      <c r="AW695" s="241"/>
      <c r="AX695" s="241"/>
      <c r="AY695" s="241"/>
      <c r="AZ695" s="241"/>
      <c r="BA695" s="241"/>
      <c r="BB695" s="241"/>
      <c r="BC695" s="241"/>
      <c r="BD695" s="241"/>
      <c r="BE695" s="241"/>
      <c r="BF695" s="241"/>
      <c r="BG695" s="241"/>
    </row>
    <row r="696" spans="1:59" s="240" customFormat="1" ht="15" customHeight="1">
      <c r="A696" s="241"/>
      <c r="B696" s="241"/>
      <c r="C696" s="241"/>
      <c r="D696" s="241"/>
      <c r="E696" s="241"/>
      <c r="F696" s="241"/>
      <c r="G696" s="241"/>
      <c r="H696" s="241"/>
      <c r="I696" s="241"/>
      <c r="J696" s="241"/>
      <c r="K696" s="241"/>
      <c r="L696" s="241"/>
      <c r="M696" s="241"/>
      <c r="N696" s="241"/>
      <c r="O696" s="241"/>
      <c r="P696" s="241"/>
      <c r="Q696" s="241"/>
      <c r="R696" s="241"/>
      <c r="S696" s="241"/>
      <c r="T696" s="241"/>
      <c r="U696" s="241" t="s">
        <v>804</v>
      </c>
      <c r="V696" s="241"/>
      <c r="W696" s="241"/>
      <c r="X696" s="241"/>
      <c r="Y696" s="241"/>
      <c r="Z696" s="241"/>
      <c r="AA696" s="241"/>
      <c r="AB696" s="241"/>
      <c r="AC696" s="241" t="s">
        <v>325</v>
      </c>
      <c r="AD696" s="241"/>
      <c r="AE696" s="241"/>
      <c r="AF696" s="241"/>
      <c r="AG696" s="241"/>
      <c r="AH696" s="241"/>
      <c r="AI696" s="241"/>
      <c r="AJ696" s="241"/>
      <c r="AK696" s="241"/>
      <c r="AL696" s="241"/>
      <c r="AM696" s="241"/>
      <c r="AN696" s="241"/>
      <c r="AO696" s="241"/>
      <c r="AP696" s="244"/>
      <c r="AQ696" s="241"/>
      <c r="AR696" s="241"/>
      <c r="AS696" s="241"/>
      <c r="AT696" s="244"/>
      <c r="AU696" s="241"/>
      <c r="AV696" s="241"/>
      <c r="AW696" s="241"/>
      <c r="AX696" s="241"/>
      <c r="AY696" s="241"/>
      <c r="AZ696" s="241"/>
      <c r="BA696" s="241"/>
      <c r="BB696" s="241"/>
      <c r="BC696" s="241"/>
      <c r="BD696" s="241"/>
      <c r="BE696" s="241"/>
      <c r="BF696" s="241"/>
      <c r="BG696" s="241"/>
    </row>
    <row r="697" spans="1:59" s="240" customFormat="1" ht="15" customHeight="1">
      <c r="A697" s="241"/>
      <c r="B697" s="241"/>
      <c r="C697" s="241"/>
      <c r="D697" s="241"/>
      <c r="E697" s="241"/>
      <c r="F697" s="241"/>
      <c r="G697" s="241"/>
      <c r="H697" s="241"/>
      <c r="I697" s="241"/>
      <c r="J697" s="241"/>
      <c r="K697" s="241"/>
      <c r="L697" s="241"/>
      <c r="M697" s="241"/>
      <c r="N697" s="241"/>
      <c r="O697" s="241"/>
      <c r="P697" s="241"/>
      <c r="Q697" s="241"/>
      <c r="R697" s="241"/>
      <c r="S697" s="241"/>
      <c r="T697" s="241"/>
      <c r="U697" s="241" t="s">
        <v>805</v>
      </c>
      <c r="V697" s="241"/>
      <c r="W697" s="241"/>
      <c r="X697" s="241"/>
      <c r="Y697" s="241"/>
      <c r="Z697" s="241"/>
      <c r="AA697" s="241"/>
      <c r="AB697" s="241"/>
      <c r="AC697" s="241" t="s">
        <v>386</v>
      </c>
      <c r="AD697" s="241"/>
      <c r="AE697" s="241"/>
      <c r="AF697" s="241"/>
      <c r="AG697" s="241"/>
      <c r="AH697" s="241"/>
      <c r="AI697" s="241"/>
      <c r="AJ697" s="241"/>
      <c r="AK697" s="241"/>
      <c r="AL697" s="241"/>
      <c r="AM697" s="241"/>
      <c r="AN697" s="241"/>
      <c r="AO697" s="241"/>
      <c r="AP697" s="244"/>
      <c r="AQ697" s="241"/>
      <c r="AR697" s="241"/>
      <c r="AS697" s="241"/>
      <c r="AT697" s="244"/>
      <c r="AU697" s="241"/>
      <c r="AV697" s="241"/>
      <c r="AW697" s="241"/>
      <c r="AX697" s="241"/>
      <c r="AY697" s="241"/>
      <c r="AZ697" s="241"/>
      <c r="BA697" s="241"/>
      <c r="BB697" s="241"/>
      <c r="BC697" s="241"/>
      <c r="BD697" s="241"/>
      <c r="BE697" s="241"/>
      <c r="BF697" s="241"/>
      <c r="BG697" s="241"/>
    </row>
    <row r="698" spans="1:59" s="240" customFormat="1" ht="15" customHeight="1">
      <c r="A698" s="241"/>
      <c r="B698" s="241"/>
      <c r="C698" s="241"/>
      <c r="D698" s="241"/>
      <c r="E698" s="241"/>
      <c r="F698" s="241"/>
      <c r="G698" s="241"/>
      <c r="H698" s="241"/>
      <c r="I698" s="241"/>
      <c r="J698" s="241"/>
      <c r="K698" s="241"/>
      <c r="L698" s="241"/>
      <c r="M698" s="241"/>
      <c r="N698" s="241"/>
      <c r="O698" s="241"/>
      <c r="P698" s="241"/>
      <c r="Q698" s="241"/>
      <c r="R698" s="241"/>
      <c r="S698" s="241"/>
      <c r="T698" s="241"/>
      <c r="U698" s="241" t="s">
        <v>806</v>
      </c>
      <c r="V698" s="241"/>
      <c r="W698" s="241"/>
      <c r="X698" s="241"/>
      <c r="Y698" s="241"/>
      <c r="Z698" s="241"/>
      <c r="AA698" s="241"/>
      <c r="AB698" s="241"/>
      <c r="AC698" s="241" t="s">
        <v>386</v>
      </c>
      <c r="AD698" s="241"/>
      <c r="AE698" s="241"/>
      <c r="AF698" s="241"/>
      <c r="AG698" s="241"/>
      <c r="AH698" s="241"/>
      <c r="AI698" s="241"/>
      <c r="AJ698" s="241"/>
      <c r="AK698" s="241"/>
      <c r="AL698" s="241"/>
      <c r="AM698" s="241"/>
      <c r="AN698" s="241"/>
      <c r="AO698" s="241"/>
      <c r="AP698" s="244"/>
      <c r="AQ698" s="241"/>
      <c r="AR698" s="241"/>
      <c r="AS698" s="241"/>
      <c r="AT698" s="244"/>
      <c r="AU698" s="241"/>
      <c r="AV698" s="241"/>
      <c r="AW698" s="241"/>
      <c r="AX698" s="241"/>
      <c r="AY698" s="241"/>
      <c r="AZ698" s="241"/>
      <c r="BA698" s="241"/>
      <c r="BB698" s="241"/>
      <c r="BC698" s="241"/>
      <c r="BD698" s="241"/>
      <c r="BE698" s="241"/>
      <c r="BF698" s="241"/>
      <c r="BG698" s="241"/>
    </row>
    <row r="699" spans="1:59" s="240" customFormat="1" ht="15" customHeight="1">
      <c r="A699" s="241"/>
      <c r="B699" s="241"/>
      <c r="C699" s="241"/>
      <c r="D699" s="241"/>
      <c r="E699" s="241"/>
      <c r="F699" s="241"/>
      <c r="G699" s="241"/>
      <c r="H699" s="241"/>
      <c r="I699" s="241"/>
      <c r="J699" s="241"/>
      <c r="K699" s="241"/>
      <c r="L699" s="241"/>
      <c r="M699" s="241"/>
      <c r="N699" s="241"/>
      <c r="O699" s="241"/>
      <c r="P699" s="241"/>
      <c r="Q699" s="241"/>
      <c r="R699" s="241"/>
      <c r="S699" s="241"/>
      <c r="T699" s="241"/>
      <c r="U699" s="241" t="s">
        <v>807</v>
      </c>
      <c r="V699" s="241"/>
      <c r="W699" s="241"/>
      <c r="X699" s="241"/>
      <c r="Y699" s="241"/>
      <c r="Z699" s="241"/>
      <c r="AA699" s="241"/>
      <c r="AB699" s="241"/>
      <c r="AC699" s="241" t="s">
        <v>311</v>
      </c>
      <c r="AD699" s="241"/>
      <c r="AE699" s="241"/>
      <c r="AF699" s="241"/>
      <c r="AG699" s="241"/>
      <c r="AH699" s="241"/>
      <c r="AI699" s="241"/>
      <c r="AJ699" s="241"/>
      <c r="AK699" s="241"/>
      <c r="AL699" s="241"/>
      <c r="AM699" s="241"/>
      <c r="AN699" s="241"/>
      <c r="AO699" s="241"/>
      <c r="AP699" s="244"/>
      <c r="AQ699" s="241"/>
      <c r="AR699" s="241"/>
      <c r="AS699" s="241"/>
      <c r="AT699" s="244"/>
      <c r="AU699" s="241"/>
      <c r="AV699" s="241"/>
      <c r="AW699" s="241"/>
      <c r="AX699" s="241"/>
      <c r="AY699" s="241"/>
      <c r="AZ699" s="241"/>
      <c r="BA699" s="241"/>
      <c r="BB699" s="241"/>
      <c r="BC699" s="241"/>
      <c r="BD699" s="241"/>
      <c r="BE699" s="241"/>
      <c r="BF699" s="241"/>
      <c r="BG699" s="241"/>
    </row>
    <row r="700" spans="1:59" s="240" customFormat="1" ht="15" customHeight="1">
      <c r="A700" s="241"/>
      <c r="B700" s="241"/>
      <c r="C700" s="241"/>
      <c r="D700" s="241"/>
      <c r="E700" s="241"/>
      <c r="F700" s="241"/>
      <c r="G700" s="241"/>
      <c r="H700" s="241"/>
      <c r="I700" s="241"/>
      <c r="J700" s="241"/>
      <c r="K700" s="241"/>
      <c r="L700" s="241"/>
      <c r="M700" s="241"/>
      <c r="N700" s="241"/>
      <c r="O700" s="241"/>
      <c r="P700" s="241"/>
      <c r="Q700" s="241"/>
      <c r="R700" s="241"/>
      <c r="S700" s="241"/>
      <c r="T700" s="241"/>
      <c r="U700" s="241" t="s">
        <v>808</v>
      </c>
      <c r="V700" s="241"/>
      <c r="W700" s="241"/>
      <c r="X700" s="241"/>
      <c r="Y700" s="241"/>
      <c r="Z700" s="241"/>
      <c r="AA700" s="241"/>
      <c r="AB700" s="241"/>
      <c r="AC700" s="241" t="s">
        <v>350</v>
      </c>
      <c r="AD700" s="241"/>
      <c r="AE700" s="241"/>
      <c r="AF700" s="241"/>
      <c r="AG700" s="241"/>
      <c r="AH700" s="241"/>
      <c r="AI700" s="241"/>
      <c r="AJ700" s="241"/>
      <c r="AK700" s="241"/>
      <c r="AL700" s="241"/>
      <c r="AM700" s="241"/>
      <c r="AN700" s="241"/>
      <c r="AO700" s="241"/>
      <c r="AP700" s="244"/>
      <c r="AQ700" s="241"/>
      <c r="AR700" s="241"/>
      <c r="AS700" s="241"/>
      <c r="AT700" s="244"/>
      <c r="AU700" s="241"/>
      <c r="AV700" s="241"/>
      <c r="AW700" s="241"/>
      <c r="AX700" s="241"/>
      <c r="AY700" s="241"/>
      <c r="AZ700" s="241"/>
      <c r="BA700" s="241"/>
      <c r="BB700" s="241"/>
      <c r="BC700" s="241"/>
      <c r="BD700" s="241"/>
      <c r="BE700" s="241"/>
      <c r="BF700" s="241"/>
      <c r="BG700" s="241"/>
    </row>
    <row r="701" spans="1:59" s="240" customFormat="1" ht="15" customHeight="1">
      <c r="A701" s="241"/>
      <c r="B701" s="241"/>
      <c r="C701" s="241"/>
      <c r="D701" s="241"/>
      <c r="E701" s="241"/>
      <c r="F701" s="241"/>
      <c r="G701" s="241"/>
      <c r="H701" s="241"/>
      <c r="I701" s="241"/>
      <c r="J701" s="241"/>
      <c r="K701" s="241"/>
      <c r="L701" s="241"/>
      <c r="M701" s="241"/>
      <c r="N701" s="241"/>
      <c r="O701" s="241"/>
      <c r="P701" s="241"/>
      <c r="Q701" s="241"/>
      <c r="R701" s="241"/>
      <c r="S701" s="241"/>
      <c r="T701" s="241"/>
      <c r="U701" s="241" t="s">
        <v>283</v>
      </c>
      <c r="V701" s="241"/>
      <c r="W701" s="241"/>
      <c r="X701" s="241"/>
      <c r="Y701" s="241"/>
      <c r="Z701" s="241"/>
      <c r="AA701" s="241"/>
      <c r="AB701" s="241"/>
      <c r="AC701" s="241" t="s">
        <v>322</v>
      </c>
      <c r="AD701" s="241"/>
      <c r="AE701" s="241"/>
      <c r="AF701" s="241"/>
      <c r="AG701" s="241"/>
      <c r="AH701" s="241"/>
      <c r="AI701" s="241"/>
      <c r="AJ701" s="241"/>
      <c r="AK701" s="241"/>
      <c r="AL701" s="241"/>
      <c r="AM701" s="241"/>
      <c r="AN701" s="241"/>
      <c r="AO701" s="241"/>
      <c r="AP701" s="244"/>
      <c r="AQ701" s="241"/>
      <c r="AR701" s="241"/>
      <c r="AS701" s="241"/>
      <c r="AT701" s="244"/>
      <c r="AU701" s="241"/>
      <c r="AV701" s="241"/>
      <c r="AW701" s="241"/>
      <c r="AX701" s="241"/>
      <c r="AY701" s="241"/>
      <c r="AZ701" s="241"/>
      <c r="BA701" s="241"/>
      <c r="BB701" s="241"/>
      <c r="BC701" s="241"/>
      <c r="BD701" s="241"/>
      <c r="BE701" s="241"/>
      <c r="BF701" s="241"/>
      <c r="BG701" s="241"/>
    </row>
    <row r="702" spans="1:59" s="240" customFormat="1" ht="15" customHeight="1">
      <c r="A702" s="241"/>
      <c r="B702" s="241"/>
      <c r="C702" s="241"/>
      <c r="D702" s="241"/>
      <c r="E702" s="241"/>
      <c r="F702" s="241"/>
      <c r="G702" s="241"/>
      <c r="H702" s="241"/>
      <c r="I702" s="241"/>
      <c r="J702" s="241"/>
      <c r="K702" s="241"/>
      <c r="L702" s="241"/>
      <c r="M702" s="241"/>
      <c r="N702" s="241"/>
      <c r="O702" s="241"/>
      <c r="P702" s="241"/>
      <c r="Q702" s="241"/>
      <c r="R702" s="241"/>
      <c r="S702" s="241"/>
      <c r="T702" s="241"/>
      <c r="U702" s="241" t="s">
        <v>809</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4"/>
      <c r="AQ702" s="241"/>
      <c r="AR702" s="241"/>
      <c r="AS702" s="241"/>
      <c r="AT702" s="244"/>
      <c r="AU702" s="241"/>
      <c r="AV702" s="241"/>
      <c r="AW702" s="241"/>
      <c r="AX702" s="241"/>
      <c r="AY702" s="241"/>
      <c r="AZ702" s="241"/>
      <c r="BA702" s="241"/>
      <c r="BB702" s="241"/>
      <c r="BC702" s="241"/>
      <c r="BD702" s="241"/>
      <c r="BE702" s="241"/>
      <c r="BF702" s="241"/>
      <c r="BG702" s="241"/>
    </row>
    <row r="703" spans="1:59" s="240" customFormat="1" ht="15" customHeight="1">
      <c r="A703" s="241"/>
      <c r="B703" s="241"/>
      <c r="C703" s="241"/>
      <c r="D703" s="241"/>
      <c r="E703" s="241"/>
      <c r="F703" s="241"/>
      <c r="G703" s="241"/>
      <c r="H703" s="241"/>
      <c r="I703" s="241"/>
      <c r="J703" s="241"/>
      <c r="K703" s="241"/>
      <c r="L703" s="241"/>
      <c r="M703" s="241"/>
      <c r="N703" s="241"/>
      <c r="O703" s="241"/>
      <c r="P703" s="241"/>
      <c r="Q703" s="241"/>
      <c r="R703" s="241"/>
      <c r="S703" s="241"/>
      <c r="T703" s="241"/>
      <c r="U703" s="241" t="s">
        <v>810</v>
      </c>
      <c r="V703" s="241"/>
      <c r="W703" s="241"/>
      <c r="X703" s="241"/>
      <c r="Y703" s="241"/>
      <c r="Z703" s="241"/>
      <c r="AA703" s="241"/>
      <c r="AB703" s="241"/>
      <c r="AC703" s="241" t="s">
        <v>313</v>
      </c>
      <c r="AD703" s="241"/>
      <c r="AE703" s="241"/>
      <c r="AF703" s="241"/>
      <c r="AG703" s="241"/>
      <c r="AH703" s="241"/>
      <c r="AI703" s="241"/>
      <c r="AJ703" s="241"/>
      <c r="AK703" s="241"/>
      <c r="AL703" s="241"/>
      <c r="AM703" s="241"/>
      <c r="AN703" s="241"/>
      <c r="AO703" s="241"/>
      <c r="AP703" s="244"/>
      <c r="AQ703" s="241"/>
      <c r="AR703" s="241"/>
      <c r="AS703" s="241"/>
      <c r="AT703" s="244"/>
      <c r="AU703" s="241"/>
      <c r="AV703" s="241"/>
      <c r="AW703" s="241"/>
      <c r="AX703" s="241"/>
      <c r="AY703" s="241"/>
      <c r="AZ703" s="241"/>
      <c r="BA703" s="241"/>
      <c r="BB703" s="241"/>
      <c r="BC703" s="241"/>
      <c r="BD703" s="241"/>
      <c r="BE703" s="241"/>
      <c r="BF703" s="241"/>
      <c r="BG703" s="241"/>
    </row>
    <row r="704" spans="1:59" s="240" customFormat="1" ht="15" customHeight="1">
      <c r="A704" s="241"/>
      <c r="B704" s="241"/>
      <c r="C704" s="241"/>
      <c r="D704" s="241"/>
      <c r="E704" s="241"/>
      <c r="F704" s="241"/>
      <c r="G704" s="241"/>
      <c r="H704" s="241"/>
      <c r="I704" s="241"/>
      <c r="J704" s="241"/>
      <c r="K704" s="241"/>
      <c r="L704" s="241"/>
      <c r="M704" s="241"/>
      <c r="N704" s="241"/>
      <c r="O704" s="241"/>
      <c r="P704" s="241"/>
      <c r="Q704" s="241"/>
      <c r="R704" s="241"/>
      <c r="S704" s="241"/>
      <c r="T704" s="241"/>
      <c r="U704" s="241" t="s">
        <v>811</v>
      </c>
      <c r="V704" s="241"/>
      <c r="W704" s="241"/>
      <c r="X704" s="241"/>
      <c r="Y704" s="241"/>
      <c r="Z704" s="241"/>
      <c r="AA704" s="241"/>
      <c r="AB704" s="241"/>
      <c r="AC704" s="241" t="s">
        <v>316</v>
      </c>
      <c r="AD704" s="241"/>
      <c r="AE704" s="241"/>
      <c r="AF704" s="241"/>
      <c r="AG704" s="241"/>
      <c r="AH704" s="241"/>
      <c r="AI704" s="241"/>
      <c r="AJ704" s="241"/>
      <c r="AK704" s="241"/>
      <c r="AL704" s="241"/>
      <c r="AM704" s="241"/>
      <c r="AN704" s="241"/>
      <c r="AO704" s="241"/>
      <c r="AP704" s="244"/>
      <c r="AQ704" s="241"/>
      <c r="AR704" s="241"/>
      <c r="AS704" s="241"/>
      <c r="AT704" s="244"/>
      <c r="AU704" s="241"/>
      <c r="AV704" s="241"/>
      <c r="AW704" s="241"/>
      <c r="AX704" s="241"/>
      <c r="AY704" s="241"/>
      <c r="AZ704" s="241"/>
      <c r="BA704" s="241"/>
      <c r="BB704" s="241"/>
      <c r="BC704" s="241"/>
      <c r="BD704" s="241"/>
      <c r="BE704" s="241"/>
      <c r="BF704" s="241"/>
      <c r="BG704" s="241"/>
    </row>
    <row r="705" spans="1:59" s="240" customFormat="1" ht="15" customHeight="1">
      <c r="A705" s="241"/>
      <c r="B705" s="241"/>
      <c r="C705" s="241"/>
      <c r="D705" s="241"/>
      <c r="E705" s="241"/>
      <c r="F705" s="241"/>
      <c r="G705" s="241"/>
      <c r="H705" s="241"/>
      <c r="I705" s="241"/>
      <c r="J705" s="241"/>
      <c r="K705" s="241"/>
      <c r="L705" s="241"/>
      <c r="M705" s="241"/>
      <c r="N705" s="241"/>
      <c r="O705" s="241"/>
      <c r="P705" s="241"/>
      <c r="Q705" s="241"/>
      <c r="R705" s="241"/>
      <c r="S705" s="241"/>
      <c r="T705" s="241"/>
      <c r="U705" s="241" t="s">
        <v>812</v>
      </c>
      <c r="V705" s="241"/>
      <c r="W705" s="241"/>
      <c r="X705" s="241"/>
      <c r="Y705" s="241"/>
      <c r="Z705" s="241"/>
      <c r="AA705" s="241"/>
      <c r="AB705" s="241"/>
      <c r="AC705" s="241" t="s">
        <v>325</v>
      </c>
      <c r="AD705" s="241"/>
      <c r="AE705" s="241"/>
      <c r="AF705" s="241"/>
      <c r="AG705" s="241"/>
      <c r="AH705" s="241"/>
      <c r="AI705" s="241"/>
      <c r="AJ705" s="241"/>
      <c r="AK705" s="241"/>
      <c r="AL705" s="241"/>
      <c r="AM705" s="241"/>
      <c r="AN705" s="241"/>
      <c r="AO705" s="241"/>
      <c r="AP705" s="244"/>
      <c r="AQ705" s="241"/>
      <c r="AR705" s="241"/>
      <c r="AS705" s="241"/>
      <c r="AT705" s="244"/>
      <c r="AU705" s="241"/>
      <c r="AV705" s="241"/>
      <c r="AW705" s="241"/>
      <c r="AX705" s="241"/>
      <c r="AY705" s="241"/>
      <c r="AZ705" s="241"/>
      <c r="BA705" s="241"/>
      <c r="BB705" s="241"/>
      <c r="BC705" s="241"/>
      <c r="BD705" s="241"/>
      <c r="BE705" s="241"/>
      <c r="BF705" s="241"/>
      <c r="BG705" s="241"/>
    </row>
    <row r="706" spans="1:59" s="240" customFormat="1" ht="15" customHeight="1">
      <c r="A706" s="241"/>
      <c r="B706" s="241"/>
      <c r="C706" s="241"/>
      <c r="D706" s="241"/>
      <c r="E706" s="241"/>
      <c r="F706" s="241"/>
      <c r="G706" s="241"/>
      <c r="H706" s="241"/>
      <c r="I706" s="241"/>
      <c r="J706" s="241"/>
      <c r="K706" s="241"/>
      <c r="L706" s="241"/>
      <c r="M706" s="241"/>
      <c r="N706" s="241"/>
      <c r="O706" s="241"/>
      <c r="P706" s="241"/>
      <c r="Q706" s="241"/>
      <c r="R706" s="241"/>
      <c r="S706" s="241"/>
      <c r="T706" s="241"/>
      <c r="U706" s="241" t="s">
        <v>813</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4"/>
      <c r="AQ706" s="241"/>
      <c r="AR706" s="241"/>
      <c r="AS706" s="241"/>
      <c r="AT706" s="244"/>
      <c r="AU706" s="241"/>
      <c r="AV706" s="241"/>
      <c r="AW706" s="241"/>
      <c r="AX706" s="241"/>
      <c r="AY706" s="241"/>
      <c r="AZ706" s="241"/>
      <c r="BA706" s="241"/>
      <c r="BB706" s="241"/>
      <c r="BC706" s="241"/>
      <c r="BD706" s="241"/>
      <c r="BE706" s="241"/>
      <c r="BF706" s="241"/>
      <c r="BG706" s="241"/>
    </row>
    <row r="707" spans="1:59" s="240" customFormat="1" ht="15" customHeight="1">
      <c r="A707" s="241"/>
      <c r="B707" s="241"/>
      <c r="C707" s="241"/>
      <c r="D707" s="241"/>
      <c r="E707" s="241"/>
      <c r="F707" s="241"/>
      <c r="G707" s="241"/>
      <c r="H707" s="241"/>
      <c r="I707" s="241"/>
      <c r="J707" s="241"/>
      <c r="K707" s="241"/>
      <c r="L707" s="241"/>
      <c r="M707" s="241"/>
      <c r="N707" s="241"/>
      <c r="O707" s="241"/>
      <c r="P707" s="241"/>
      <c r="Q707" s="241"/>
      <c r="R707" s="241"/>
      <c r="S707" s="241"/>
      <c r="T707" s="241"/>
      <c r="U707" s="241" t="s">
        <v>814</v>
      </c>
      <c r="V707" s="241"/>
      <c r="W707" s="241"/>
      <c r="X707" s="241"/>
      <c r="Y707" s="241"/>
      <c r="Z707" s="241"/>
      <c r="AA707" s="241"/>
      <c r="AB707" s="241"/>
      <c r="AC707" s="241" t="s">
        <v>316</v>
      </c>
      <c r="AD707" s="241"/>
      <c r="AE707" s="241"/>
      <c r="AF707" s="241"/>
      <c r="AG707" s="241"/>
      <c r="AH707" s="241"/>
      <c r="AI707" s="241"/>
      <c r="AJ707" s="241"/>
      <c r="AK707" s="241"/>
      <c r="AL707" s="241"/>
      <c r="AM707" s="241"/>
      <c r="AN707" s="241"/>
      <c r="AO707" s="241"/>
      <c r="AP707" s="244"/>
      <c r="AQ707" s="241"/>
      <c r="AR707" s="241"/>
      <c r="AS707" s="241"/>
      <c r="AT707" s="244"/>
      <c r="AU707" s="241"/>
      <c r="AV707" s="241"/>
      <c r="AW707" s="241"/>
      <c r="AX707" s="241"/>
      <c r="AY707" s="241"/>
      <c r="AZ707" s="241"/>
      <c r="BA707" s="241"/>
      <c r="BB707" s="241"/>
      <c r="BC707" s="241"/>
      <c r="BD707" s="241"/>
      <c r="BE707" s="241"/>
      <c r="BF707" s="241"/>
      <c r="BG707" s="241"/>
    </row>
    <row r="708" spans="1:59" s="240" customFormat="1" ht="15" customHeight="1">
      <c r="A708" s="241"/>
      <c r="B708" s="241"/>
      <c r="C708" s="241"/>
      <c r="D708" s="241"/>
      <c r="E708" s="241"/>
      <c r="F708" s="241"/>
      <c r="G708" s="241"/>
      <c r="H708" s="241"/>
      <c r="I708" s="241"/>
      <c r="J708" s="241"/>
      <c r="K708" s="241"/>
      <c r="L708" s="241"/>
      <c r="M708" s="241"/>
      <c r="N708" s="241"/>
      <c r="O708" s="241"/>
      <c r="P708" s="241"/>
      <c r="Q708" s="241"/>
      <c r="R708" s="241"/>
      <c r="S708" s="241"/>
      <c r="T708" s="241"/>
      <c r="U708" s="241" t="s">
        <v>815</v>
      </c>
      <c r="V708" s="241"/>
      <c r="W708" s="241"/>
      <c r="X708" s="241"/>
      <c r="Y708" s="241"/>
      <c r="Z708" s="241"/>
      <c r="AA708" s="241"/>
      <c r="AB708" s="241"/>
      <c r="AC708" s="241" t="s">
        <v>316</v>
      </c>
      <c r="AD708" s="241"/>
      <c r="AE708" s="241"/>
      <c r="AF708" s="241"/>
      <c r="AG708" s="241"/>
      <c r="AH708" s="241"/>
      <c r="AI708" s="241"/>
      <c r="AJ708" s="241"/>
      <c r="AK708" s="241"/>
      <c r="AL708" s="241"/>
      <c r="AM708" s="241"/>
      <c r="AN708" s="241"/>
      <c r="AO708" s="241"/>
      <c r="AP708" s="244"/>
      <c r="AQ708" s="241"/>
      <c r="AR708" s="241"/>
      <c r="AS708" s="241"/>
      <c r="AT708" s="244"/>
      <c r="AU708" s="241"/>
      <c r="AV708" s="241"/>
      <c r="AW708" s="241"/>
      <c r="AX708" s="241"/>
      <c r="AY708" s="241"/>
      <c r="AZ708" s="241"/>
      <c r="BA708" s="241"/>
      <c r="BB708" s="241"/>
      <c r="BC708" s="241"/>
      <c r="BD708" s="241"/>
      <c r="BE708" s="241"/>
      <c r="BF708" s="241"/>
      <c r="BG708" s="241"/>
    </row>
    <row r="709" spans="1:59" s="240" customFormat="1" ht="15" customHeight="1">
      <c r="A709" s="241"/>
      <c r="B709" s="241"/>
      <c r="C709" s="241"/>
      <c r="D709" s="241"/>
      <c r="E709" s="241"/>
      <c r="F709" s="241"/>
      <c r="G709" s="241"/>
      <c r="H709" s="241"/>
      <c r="I709" s="241"/>
      <c r="J709" s="241"/>
      <c r="K709" s="241"/>
      <c r="L709" s="241"/>
      <c r="M709" s="241"/>
      <c r="N709" s="241"/>
      <c r="O709" s="241"/>
      <c r="P709" s="241"/>
      <c r="Q709" s="241"/>
      <c r="R709" s="241"/>
      <c r="S709" s="241"/>
      <c r="T709" s="241"/>
      <c r="U709" s="241" t="s">
        <v>816</v>
      </c>
      <c r="V709" s="241"/>
      <c r="W709" s="241"/>
      <c r="X709" s="241"/>
      <c r="Y709" s="241"/>
      <c r="Z709" s="241"/>
      <c r="AA709" s="241"/>
      <c r="AB709" s="241"/>
      <c r="AC709" s="241" t="s">
        <v>366</v>
      </c>
      <c r="AD709" s="241"/>
      <c r="AE709" s="241"/>
      <c r="AF709" s="241"/>
      <c r="AG709" s="241"/>
      <c r="AH709" s="241"/>
      <c r="AI709" s="241"/>
      <c r="AJ709" s="241"/>
      <c r="AK709" s="241"/>
      <c r="AL709" s="241"/>
      <c r="AM709" s="241"/>
      <c r="AN709" s="241"/>
      <c r="AO709" s="241"/>
      <c r="AP709" s="244"/>
      <c r="AQ709" s="241"/>
      <c r="AR709" s="241"/>
      <c r="AS709" s="241"/>
      <c r="AT709" s="244"/>
      <c r="AU709" s="241"/>
      <c r="AV709" s="241"/>
      <c r="AW709" s="241"/>
      <c r="AX709" s="241"/>
      <c r="AY709" s="241"/>
      <c r="AZ709" s="241"/>
      <c r="BA709" s="241"/>
      <c r="BB709" s="241"/>
      <c r="BC709" s="241"/>
      <c r="BD709" s="241"/>
      <c r="BE709" s="241"/>
      <c r="BF709" s="241"/>
      <c r="BG709" s="241"/>
    </row>
    <row r="710" spans="1:59" s="240" customFormat="1" ht="15" customHeight="1">
      <c r="A710" s="241"/>
      <c r="B710" s="241"/>
      <c r="C710" s="241"/>
      <c r="D710" s="241"/>
      <c r="E710" s="241"/>
      <c r="F710" s="241"/>
      <c r="G710" s="241"/>
      <c r="H710" s="241"/>
      <c r="I710" s="241"/>
      <c r="J710" s="241"/>
      <c r="K710" s="241"/>
      <c r="L710" s="241"/>
      <c r="M710" s="241"/>
      <c r="N710" s="241"/>
      <c r="O710" s="241"/>
      <c r="P710" s="241"/>
      <c r="Q710" s="241"/>
      <c r="R710" s="241"/>
      <c r="S710" s="241"/>
      <c r="T710" s="241"/>
      <c r="U710" s="241" t="s">
        <v>817</v>
      </c>
      <c r="V710" s="241"/>
      <c r="W710" s="241"/>
      <c r="X710" s="241"/>
      <c r="Y710" s="241"/>
      <c r="Z710" s="241"/>
      <c r="AA710" s="241"/>
      <c r="AB710" s="241"/>
      <c r="AC710" s="241" t="s">
        <v>325</v>
      </c>
      <c r="AD710" s="241"/>
      <c r="AE710" s="241"/>
      <c r="AF710" s="241"/>
      <c r="AG710" s="241"/>
      <c r="AH710" s="241"/>
      <c r="AI710" s="241"/>
      <c r="AJ710" s="241"/>
      <c r="AK710" s="241"/>
      <c r="AL710" s="241"/>
      <c r="AM710" s="241"/>
      <c r="AN710" s="241"/>
      <c r="AO710" s="241"/>
      <c r="AP710" s="244"/>
      <c r="AQ710" s="241"/>
      <c r="AR710" s="241"/>
      <c r="AS710" s="241"/>
      <c r="AT710" s="244"/>
      <c r="AU710" s="241"/>
      <c r="AV710" s="241"/>
      <c r="AW710" s="241"/>
      <c r="AX710" s="241"/>
      <c r="AY710" s="241"/>
      <c r="AZ710" s="241"/>
      <c r="BA710" s="241"/>
      <c r="BB710" s="241"/>
      <c r="BC710" s="241"/>
      <c r="BD710" s="241"/>
      <c r="BE710" s="241"/>
      <c r="BF710" s="241"/>
      <c r="BG710" s="241"/>
    </row>
    <row r="711" spans="1:59" s="240" customFormat="1" ht="15" customHeight="1">
      <c r="A711" s="241"/>
      <c r="B711" s="241"/>
      <c r="C711" s="241"/>
      <c r="D711" s="241"/>
      <c r="E711" s="241"/>
      <c r="F711" s="241"/>
      <c r="G711" s="241"/>
      <c r="H711" s="241"/>
      <c r="I711" s="241"/>
      <c r="J711" s="241"/>
      <c r="K711" s="241"/>
      <c r="L711" s="241"/>
      <c r="M711" s="241"/>
      <c r="N711" s="241"/>
      <c r="O711" s="241"/>
      <c r="P711" s="241"/>
      <c r="Q711" s="241"/>
      <c r="R711" s="241"/>
      <c r="S711" s="241"/>
      <c r="T711" s="241"/>
      <c r="U711" s="241" t="s">
        <v>818</v>
      </c>
      <c r="V711" s="241"/>
      <c r="W711" s="241"/>
      <c r="X711" s="241"/>
      <c r="Y711" s="241"/>
      <c r="Z711" s="241"/>
      <c r="AA711" s="241"/>
      <c r="AB711" s="241"/>
      <c r="AC711" s="241" t="s">
        <v>325</v>
      </c>
      <c r="AD711" s="241"/>
      <c r="AE711" s="241"/>
      <c r="AF711" s="241"/>
      <c r="AG711" s="241"/>
      <c r="AH711" s="241"/>
      <c r="AI711" s="241"/>
      <c r="AJ711" s="241"/>
      <c r="AK711" s="241"/>
      <c r="AL711" s="241"/>
      <c r="AM711" s="241"/>
      <c r="AN711" s="241"/>
      <c r="AO711" s="241"/>
      <c r="AP711" s="244"/>
      <c r="AQ711" s="241"/>
      <c r="AR711" s="241"/>
      <c r="AS711" s="241"/>
      <c r="AT711" s="244"/>
      <c r="AU711" s="241"/>
      <c r="AV711" s="241"/>
      <c r="AW711" s="241"/>
      <c r="AX711" s="241"/>
      <c r="AY711" s="241"/>
      <c r="AZ711" s="241"/>
      <c r="BA711" s="241"/>
      <c r="BB711" s="241"/>
      <c r="BC711" s="241"/>
      <c r="BD711" s="241"/>
      <c r="BE711" s="241"/>
      <c r="BF711" s="241"/>
      <c r="BG711" s="241"/>
    </row>
    <row r="712" spans="1:59" s="240" customFormat="1" ht="15" customHeight="1">
      <c r="A712" s="241"/>
      <c r="B712" s="241"/>
      <c r="C712" s="241"/>
      <c r="D712" s="241"/>
      <c r="E712" s="241"/>
      <c r="F712" s="241"/>
      <c r="G712" s="241"/>
      <c r="H712" s="241"/>
      <c r="I712" s="241"/>
      <c r="J712" s="241"/>
      <c r="K712" s="241"/>
      <c r="L712" s="241"/>
      <c r="M712" s="241"/>
      <c r="N712" s="241"/>
      <c r="O712" s="241"/>
      <c r="P712" s="241"/>
      <c r="Q712" s="241"/>
      <c r="R712" s="241"/>
      <c r="S712" s="241"/>
      <c r="T712" s="241"/>
      <c r="U712" s="241" t="s">
        <v>819</v>
      </c>
      <c r="V712" s="241"/>
      <c r="W712" s="241"/>
      <c r="X712" s="241"/>
      <c r="Y712" s="241"/>
      <c r="Z712" s="241"/>
      <c r="AA712" s="241"/>
      <c r="AB712" s="241"/>
      <c r="AC712" s="241" t="s">
        <v>325</v>
      </c>
      <c r="AD712" s="241"/>
      <c r="AE712" s="241"/>
      <c r="AF712" s="241"/>
      <c r="AG712" s="241"/>
      <c r="AH712" s="241"/>
      <c r="AI712" s="241"/>
      <c r="AJ712" s="241"/>
      <c r="AK712" s="241"/>
      <c r="AL712" s="241"/>
      <c r="AM712" s="241"/>
      <c r="AN712" s="241"/>
      <c r="AO712" s="241"/>
      <c r="AP712" s="244"/>
      <c r="AQ712" s="241"/>
      <c r="AR712" s="241"/>
      <c r="AS712" s="241"/>
      <c r="AT712" s="244"/>
      <c r="AU712" s="241"/>
      <c r="AV712" s="241"/>
      <c r="AW712" s="241"/>
      <c r="AX712" s="241"/>
      <c r="AY712" s="241"/>
      <c r="AZ712" s="241"/>
      <c r="BA712" s="241"/>
      <c r="BB712" s="241"/>
      <c r="BC712" s="241"/>
      <c r="BD712" s="241"/>
      <c r="BE712" s="241"/>
      <c r="BF712" s="241"/>
      <c r="BG712" s="241"/>
    </row>
    <row r="713" spans="1:59" s="240" customFormat="1" ht="15" customHeight="1">
      <c r="A713" s="241"/>
      <c r="B713" s="241"/>
      <c r="C713" s="241"/>
      <c r="D713" s="241"/>
      <c r="E713" s="241"/>
      <c r="F713" s="241"/>
      <c r="G713" s="241"/>
      <c r="H713" s="241"/>
      <c r="I713" s="241"/>
      <c r="J713" s="241"/>
      <c r="K713" s="241"/>
      <c r="L713" s="241"/>
      <c r="M713" s="241"/>
      <c r="N713" s="241"/>
      <c r="O713" s="241"/>
      <c r="P713" s="241"/>
      <c r="Q713" s="241"/>
      <c r="R713" s="241"/>
      <c r="S713" s="241"/>
      <c r="T713" s="241"/>
      <c r="U713" s="241" t="s">
        <v>820</v>
      </c>
      <c r="V713" s="241"/>
      <c r="W713" s="241"/>
      <c r="X713" s="241"/>
      <c r="Y713" s="241"/>
      <c r="Z713" s="241"/>
      <c r="AA713" s="241"/>
      <c r="AB713" s="241"/>
      <c r="AC713" s="241" t="s">
        <v>386</v>
      </c>
      <c r="AD713" s="241"/>
      <c r="AE713" s="241"/>
      <c r="AF713" s="241"/>
      <c r="AG713" s="241"/>
      <c r="AH713" s="241"/>
      <c r="AI713" s="241"/>
      <c r="AJ713" s="241"/>
      <c r="AK713" s="241"/>
      <c r="AL713" s="241"/>
      <c r="AM713" s="241"/>
      <c r="AN713" s="241"/>
      <c r="AO713" s="241"/>
      <c r="AP713" s="244"/>
      <c r="AQ713" s="241"/>
      <c r="AR713" s="241"/>
      <c r="AS713" s="241"/>
      <c r="AT713" s="244"/>
      <c r="AU713" s="241"/>
      <c r="AV713" s="241"/>
      <c r="AW713" s="241"/>
      <c r="AX713" s="241"/>
      <c r="AY713" s="241"/>
      <c r="AZ713" s="241"/>
      <c r="BA713" s="241"/>
      <c r="BB713" s="241"/>
      <c r="BC713" s="241"/>
      <c r="BD713" s="241"/>
      <c r="BE713" s="241"/>
      <c r="BF713" s="241"/>
      <c r="BG713" s="241"/>
    </row>
    <row r="714" spans="1:59" s="240" customFormat="1" ht="15" customHeight="1">
      <c r="A714" s="241"/>
      <c r="B714" s="241"/>
      <c r="C714" s="241"/>
      <c r="D714" s="241"/>
      <c r="E714" s="241"/>
      <c r="F714" s="241"/>
      <c r="G714" s="241"/>
      <c r="H714" s="241"/>
      <c r="I714" s="241"/>
      <c r="J714" s="241"/>
      <c r="K714" s="241"/>
      <c r="L714" s="241"/>
      <c r="M714" s="241"/>
      <c r="N714" s="241"/>
      <c r="O714" s="241"/>
      <c r="P714" s="241"/>
      <c r="Q714" s="241"/>
      <c r="R714" s="241"/>
      <c r="S714" s="241"/>
      <c r="T714" s="241"/>
      <c r="U714" s="241" t="s">
        <v>821</v>
      </c>
      <c r="V714" s="241"/>
      <c r="W714" s="241"/>
      <c r="X714" s="241"/>
      <c r="Y714" s="241"/>
      <c r="Z714" s="241"/>
      <c r="AA714" s="241"/>
      <c r="AB714" s="241"/>
      <c r="AC714" s="241" t="s">
        <v>316</v>
      </c>
      <c r="AD714" s="241"/>
      <c r="AE714" s="241"/>
      <c r="AF714" s="241"/>
      <c r="AG714" s="241"/>
      <c r="AH714" s="241"/>
      <c r="AI714" s="241"/>
      <c r="AJ714" s="241"/>
      <c r="AK714" s="241"/>
      <c r="AL714" s="241"/>
      <c r="AM714" s="241"/>
      <c r="AN714" s="241"/>
      <c r="AO714" s="241"/>
      <c r="AP714" s="244"/>
      <c r="AQ714" s="241"/>
      <c r="AR714" s="241"/>
      <c r="AS714" s="241"/>
      <c r="AT714" s="244"/>
      <c r="AU714" s="241"/>
      <c r="AV714" s="241"/>
      <c r="AW714" s="241"/>
      <c r="AX714" s="241"/>
      <c r="AY714" s="241"/>
      <c r="AZ714" s="241"/>
      <c r="BA714" s="241"/>
      <c r="BB714" s="241"/>
      <c r="BC714" s="241"/>
      <c r="BD714" s="241"/>
      <c r="BE714" s="241"/>
      <c r="BF714" s="241"/>
      <c r="BG714" s="241"/>
    </row>
    <row r="715" spans="1:59" s="240" customFormat="1" ht="15" customHeight="1">
      <c r="A715" s="241"/>
      <c r="B715" s="241"/>
      <c r="C715" s="241"/>
      <c r="D715" s="241"/>
      <c r="E715" s="241"/>
      <c r="F715" s="241"/>
      <c r="G715" s="241"/>
      <c r="H715" s="241"/>
      <c r="I715" s="241"/>
      <c r="J715" s="241"/>
      <c r="K715" s="241"/>
      <c r="L715" s="241"/>
      <c r="M715" s="241"/>
      <c r="N715" s="241"/>
      <c r="O715" s="241"/>
      <c r="P715" s="241"/>
      <c r="Q715" s="241"/>
      <c r="R715" s="241"/>
      <c r="S715" s="241"/>
      <c r="T715" s="241"/>
      <c r="U715" s="241" t="s">
        <v>822</v>
      </c>
      <c r="V715" s="241"/>
      <c r="W715" s="241"/>
      <c r="X715" s="241"/>
      <c r="Y715" s="241"/>
      <c r="Z715" s="241"/>
      <c r="AA715" s="241"/>
      <c r="AB715" s="241"/>
      <c r="AC715" s="241" t="s">
        <v>316</v>
      </c>
      <c r="AD715" s="241"/>
      <c r="AE715" s="241"/>
      <c r="AF715" s="241"/>
      <c r="AG715" s="241"/>
      <c r="AH715" s="241"/>
      <c r="AI715" s="241"/>
      <c r="AJ715" s="241"/>
      <c r="AK715" s="241"/>
      <c r="AL715" s="241"/>
      <c r="AM715" s="241"/>
      <c r="AN715" s="241"/>
      <c r="AO715" s="241"/>
      <c r="AP715" s="244"/>
      <c r="AQ715" s="241"/>
      <c r="AR715" s="241"/>
      <c r="AS715" s="241"/>
      <c r="AT715" s="244"/>
      <c r="AU715" s="241"/>
      <c r="AV715" s="241"/>
      <c r="AW715" s="241"/>
      <c r="AX715" s="241"/>
      <c r="AY715" s="241"/>
      <c r="AZ715" s="241"/>
      <c r="BA715" s="241"/>
      <c r="BB715" s="241"/>
      <c r="BC715" s="241"/>
      <c r="BD715" s="241"/>
      <c r="BE715" s="241"/>
      <c r="BF715" s="241"/>
      <c r="BG715" s="241"/>
    </row>
    <row r="716" spans="1:59" s="240" customFormat="1" ht="15" customHeight="1">
      <c r="A716" s="241"/>
      <c r="B716" s="241"/>
      <c r="C716" s="241"/>
      <c r="D716" s="241"/>
      <c r="E716" s="241"/>
      <c r="F716" s="241"/>
      <c r="G716" s="241"/>
      <c r="H716" s="241"/>
      <c r="I716" s="241"/>
      <c r="J716" s="241"/>
      <c r="K716" s="241"/>
      <c r="L716" s="241"/>
      <c r="M716" s="241"/>
      <c r="N716" s="241"/>
      <c r="O716" s="241"/>
      <c r="P716" s="241"/>
      <c r="Q716" s="241"/>
      <c r="R716" s="241"/>
      <c r="S716" s="241"/>
      <c r="T716" s="241"/>
      <c r="U716" s="241" t="s">
        <v>823</v>
      </c>
      <c r="V716" s="241"/>
      <c r="W716" s="241"/>
      <c r="X716" s="241"/>
      <c r="Y716" s="241"/>
      <c r="Z716" s="241"/>
      <c r="AA716" s="241"/>
      <c r="AB716" s="241"/>
      <c r="AC716" s="241" t="s">
        <v>350</v>
      </c>
      <c r="AD716" s="241"/>
      <c r="AE716" s="241"/>
      <c r="AF716" s="241"/>
      <c r="AG716" s="241"/>
      <c r="AH716" s="241"/>
      <c r="AI716" s="241"/>
      <c r="AJ716" s="241"/>
      <c r="AK716" s="241"/>
      <c r="AL716" s="241"/>
      <c r="AM716" s="241"/>
      <c r="AN716" s="241"/>
      <c r="AO716" s="241"/>
      <c r="AP716" s="244"/>
      <c r="AQ716" s="241"/>
      <c r="AR716" s="241"/>
      <c r="AS716" s="241"/>
      <c r="AT716" s="244"/>
      <c r="AU716" s="241"/>
      <c r="AV716" s="241"/>
      <c r="AW716" s="241"/>
      <c r="AX716" s="241"/>
      <c r="AY716" s="241"/>
      <c r="AZ716" s="241"/>
      <c r="BA716" s="241"/>
      <c r="BB716" s="241"/>
      <c r="BC716" s="241"/>
      <c r="BD716" s="241"/>
      <c r="BE716" s="241"/>
      <c r="BF716" s="241"/>
      <c r="BG716" s="241"/>
    </row>
    <row r="717" spans="1:59" s="240" customFormat="1" ht="15" customHeight="1">
      <c r="A717" s="241"/>
      <c r="B717" s="241"/>
      <c r="C717" s="241"/>
      <c r="D717" s="241"/>
      <c r="E717" s="241"/>
      <c r="F717" s="241"/>
      <c r="G717" s="241"/>
      <c r="H717" s="241"/>
      <c r="I717" s="241"/>
      <c r="J717" s="241"/>
      <c r="K717" s="241"/>
      <c r="L717" s="241"/>
      <c r="M717" s="241"/>
      <c r="N717" s="241"/>
      <c r="O717" s="241"/>
      <c r="P717" s="241"/>
      <c r="Q717" s="241"/>
      <c r="R717" s="241"/>
      <c r="S717" s="241"/>
      <c r="T717" s="241"/>
      <c r="U717" s="241" t="s">
        <v>824</v>
      </c>
      <c r="V717" s="241"/>
      <c r="W717" s="241"/>
      <c r="X717" s="241"/>
      <c r="Y717" s="241"/>
      <c r="Z717" s="241"/>
      <c r="AA717" s="241"/>
      <c r="AB717" s="241"/>
      <c r="AC717" s="241" t="s">
        <v>316</v>
      </c>
      <c r="AD717" s="241"/>
      <c r="AE717" s="241"/>
      <c r="AF717" s="241"/>
      <c r="AG717" s="241"/>
      <c r="AH717" s="241"/>
      <c r="AI717" s="241"/>
      <c r="AJ717" s="241"/>
      <c r="AK717" s="241"/>
      <c r="AL717" s="241"/>
      <c r="AM717" s="241"/>
      <c r="AN717" s="241"/>
      <c r="AO717" s="241"/>
      <c r="AP717" s="244"/>
      <c r="AQ717" s="241"/>
      <c r="AR717" s="241"/>
      <c r="AS717" s="241"/>
      <c r="AT717" s="244"/>
      <c r="AU717" s="241"/>
      <c r="AV717" s="241"/>
      <c r="AW717" s="241"/>
      <c r="AX717" s="241"/>
      <c r="AY717" s="241"/>
      <c r="AZ717" s="241"/>
      <c r="BA717" s="241"/>
      <c r="BB717" s="241"/>
      <c r="BC717" s="241"/>
      <c r="BD717" s="241"/>
      <c r="BE717" s="241"/>
      <c r="BF717" s="241"/>
      <c r="BG717" s="241"/>
    </row>
    <row r="718" spans="1:59" s="240" customFormat="1" ht="15" customHeight="1">
      <c r="A718" s="241"/>
      <c r="B718" s="241"/>
      <c r="C718" s="241"/>
      <c r="D718" s="241"/>
      <c r="E718" s="241"/>
      <c r="F718" s="241"/>
      <c r="G718" s="241"/>
      <c r="H718" s="241"/>
      <c r="I718" s="241"/>
      <c r="J718" s="241"/>
      <c r="K718" s="241"/>
      <c r="L718" s="241"/>
      <c r="M718" s="241"/>
      <c r="N718" s="241"/>
      <c r="O718" s="241"/>
      <c r="P718" s="241"/>
      <c r="Q718" s="241"/>
      <c r="R718" s="241"/>
      <c r="S718" s="241"/>
      <c r="T718" s="241"/>
      <c r="U718" s="241" t="s">
        <v>825</v>
      </c>
      <c r="V718" s="241"/>
      <c r="W718" s="241"/>
      <c r="X718" s="241"/>
      <c r="Y718" s="241"/>
      <c r="Z718" s="241"/>
      <c r="AA718" s="241"/>
      <c r="AB718" s="241"/>
      <c r="AC718" s="241" t="s">
        <v>309</v>
      </c>
      <c r="AD718" s="241"/>
      <c r="AE718" s="241"/>
      <c r="AF718" s="241"/>
      <c r="AG718" s="241"/>
      <c r="AH718" s="241"/>
      <c r="AI718" s="241"/>
      <c r="AJ718" s="241"/>
      <c r="AK718" s="241"/>
      <c r="AL718" s="241"/>
      <c r="AM718" s="241"/>
      <c r="AN718" s="241"/>
      <c r="AO718" s="241"/>
      <c r="AP718" s="244"/>
      <c r="AQ718" s="241"/>
      <c r="AR718" s="241"/>
      <c r="AS718" s="241"/>
      <c r="AT718" s="244"/>
      <c r="AU718" s="241"/>
      <c r="AV718" s="241"/>
      <c r="AW718" s="241"/>
      <c r="AX718" s="241"/>
      <c r="AY718" s="241"/>
      <c r="AZ718" s="241"/>
      <c r="BA718" s="241"/>
      <c r="BB718" s="241"/>
      <c r="BC718" s="241"/>
      <c r="BD718" s="241"/>
      <c r="BE718" s="241"/>
      <c r="BF718" s="241"/>
      <c r="BG718" s="241"/>
    </row>
    <row r="719" spans="1:59" s="240" customFormat="1" ht="15" customHeight="1">
      <c r="A719" s="241"/>
      <c r="B719" s="241"/>
      <c r="C719" s="241"/>
      <c r="D719" s="241"/>
      <c r="E719" s="241"/>
      <c r="F719" s="241"/>
      <c r="G719" s="241"/>
      <c r="H719" s="241"/>
      <c r="I719" s="241"/>
      <c r="J719" s="241"/>
      <c r="K719" s="241"/>
      <c r="L719" s="241"/>
      <c r="M719" s="241"/>
      <c r="N719" s="241"/>
      <c r="O719" s="241"/>
      <c r="P719" s="241"/>
      <c r="Q719" s="241"/>
      <c r="R719" s="241"/>
      <c r="S719" s="241"/>
      <c r="T719" s="241"/>
      <c r="U719" s="241" t="s">
        <v>826</v>
      </c>
      <c r="V719" s="241"/>
      <c r="W719" s="241"/>
      <c r="X719" s="241"/>
      <c r="Y719" s="241"/>
      <c r="Z719" s="241"/>
      <c r="AA719" s="241"/>
      <c r="AB719" s="241"/>
      <c r="AC719" s="241" t="s">
        <v>386</v>
      </c>
      <c r="AD719" s="241"/>
      <c r="AE719" s="241"/>
      <c r="AF719" s="241"/>
      <c r="AG719" s="241"/>
      <c r="AH719" s="241"/>
      <c r="AI719" s="241"/>
      <c r="AJ719" s="241"/>
      <c r="AK719" s="241"/>
      <c r="AL719" s="241"/>
      <c r="AM719" s="241"/>
      <c r="AN719" s="241"/>
      <c r="AO719" s="241"/>
      <c r="AP719" s="244"/>
      <c r="AQ719" s="241"/>
      <c r="AR719" s="241"/>
      <c r="AS719" s="241"/>
      <c r="AT719" s="244"/>
      <c r="AU719" s="241"/>
      <c r="AV719" s="241"/>
      <c r="AW719" s="241"/>
      <c r="AX719" s="241"/>
      <c r="AY719" s="241"/>
      <c r="AZ719" s="241"/>
      <c r="BA719" s="241"/>
      <c r="BB719" s="241"/>
      <c r="BC719" s="241"/>
      <c r="BD719" s="241"/>
      <c r="BE719" s="241"/>
      <c r="BF719" s="241"/>
      <c r="BG719" s="241"/>
    </row>
    <row r="720" spans="1:59" s="240" customFormat="1" ht="15" customHeight="1">
      <c r="A720" s="241"/>
      <c r="B720" s="241"/>
      <c r="C720" s="241"/>
      <c r="D720" s="241"/>
      <c r="E720" s="241"/>
      <c r="F720" s="241"/>
      <c r="G720" s="241"/>
      <c r="H720" s="241"/>
      <c r="I720" s="241"/>
      <c r="J720" s="241"/>
      <c r="K720" s="241"/>
      <c r="L720" s="241"/>
      <c r="M720" s="241"/>
      <c r="N720" s="241"/>
      <c r="O720" s="241"/>
      <c r="P720" s="241"/>
      <c r="Q720" s="241"/>
      <c r="R720" s="241"/>
      <c r="S720" s="241"/>
      <c r="T720" s="241"/>
      <c r="U720" s="241" t="s">
        <v>827</v>
      </c>
      <c r="V720" s="241"/>
      <c r="W720" s="241"/>
      <c r="X720" s="241"/>
      <c r="Y720" s="241"/>
      <c r="Z720" s="241"/>
      <c r="AA720" s="241"/>
      <c r="AB720" s="241"/>
      <c r="AC720" s="241" t="s">
        <v>325</v>
      </c>
      <c r="AD720" s="241"/>
      <c r="AE720" s="241"/>
      <c r="AF720" s="241"/>
      <c r="AG720" s="241"/>
      <c r="AH720" s="241"/>
      <c r="AI720" s="241"/>
      <c r="AJ720" s="241"/>
      <c r="AK720" s="241"/>
      <c r="AL720" s="241"/>
      <c r="AM720" s="241"/>
      <c r="AN720" s="241"/>
      <c r="AO720" s="241"/>
      <c r="AP720" s="244"/>
      <c r="AQ720" s="241"/>
      <c r="AR720" s="241"/>
      <c r="AS720" s="241"/>
      <c r="AT720" s="244"/>
      <c r="AU720" s="241"/>
      <c r="AV720" s="241"/>
      <c r="AW720" s="241"/>
      <c r="AX720" s="241"/>
      <c r="AY720" s="241"/>
      <c r="AZ720" s="241"/>
      <c r="BA720" s="241"/>
      <c r="BB720" s="241"/>
      <c r="BC720" s="241"/>
      <c r="BD720" s="241"/>
      <c r="BE720" s="241"/>
      <c r="BF720" s="241"/>
      <c r="BG720" s="241"/>
    </row>
    <row r="721" spans="1:59" s="240" customFormat="1" ht="15" customHeight="1">
      <c r="A721" s="241"/>
      <c r="B721" s="241"/>
      <c r="C721" s="241"/>
      <c r="D721" s="241"/>
      <c r="E721" s="241"/>
      <c r="F721" s="241"/>
      <c r="G721" s="241"/>
      <c r="H721" s="241"/>
      <c r="I721" s="241"/>
      <c r="J721" s="241"/>
      <c r="K721" s="241"/>
      <c r="L721" s="241"/>
      <c r="M721" s="241"/>
      <c r="N721" s="241"/>
      <c r="O721" s="241"/>
      <c r="P721" s="241"/>
      <c r="Q721" s="241"/>
      <c r="R721" s="241"/>
      <c r="S721" s="241"/>
      <c r="T721" s="241"/>
      <c r="U721" s="241" t="s">
        <v>828</v>
      </c>
      <c r="V721" s="241"/>
      <c r="W721" s="241"/>
      <c r="X721" s="241"/>
      <c r="Y721" s="241"/>
      <c r="Z721" s="241"/>
      <c r="AA721" s="241"/>
      <c r="AB721" s="241"/>
      <c r="AC721" s="241" t="s">
        <v>311</v>
      </c>
      <c r="AD721" s="241"/>
      <c r="AE721" s="241"/>
      <c r="AF721" s="241"/>
      <c r="AG721" s="241"/>
      <c r="AH721" s="241"/>
      <c r="AI721" s="241"/>
      <c r="AJ721" s="241"/>
      <c r="AK721" s="241"/>
      <c r="AL721" s="241"/>
      <c r="AM721" s="241"/>
      <c r="AN721" s="241"/>
      <c r="AO721" s="241"/>
      <c r="AP721" s="244"/>
      <c r="AQ721" s="241"/>
      <c r="AR721" s="241"/>
      <c r="AS721" s="241"/>
      <c r="AT721" s="244"/>
      <c r="AU721" s="241"/>
      <c r="AV721" s="241"/>
      <c r="AW721" s="241"/>
      <c r="AX721" s="241"/>
      <c r="AY721" s="241"/>
      <c r="AZ721" s="241"/>
      <c r="BA721" s="241"/>
      <c r="BB721" s="241"/>
      <c r="BC721" s="241"/>
      <c r="BD721" s="241"/>
      <c r="BE721" s="241"/>
      <c r="BF721" s="241"/>
      <c r="BG721" s="241"/>
    </row>
    <row r="722" spans="1:59" s="240" customFormat="1" ht="15" customHeight="1">
      <c r="A722" s="241"/>
      <c r="B722" s="241"/>
      <c r="C722" s="241"/>
      <c r="D722" s="241"/>
      <c r="E722" s="241"/>
      <c r="F722" s="241"/>
      <c r="G722" s="241"/>
      <c r="H722" s="241"/>
      <c r="I722" s="241"/>
      <c r="J722" s="241"/>
      <c r="K722" s="241"/>
      <c r="L722" s="241"/>
      <c r="M722" s="241"/>
      <c r="N722" s="241"/>
      <c r="O722" s="241"/>
      <c r="P722" s="241"/>
      <c r="Q722" s="241"/>
      <c r="R722" s="241"/>
      <c r="S722" s="241"/>
      <c r="T722" s="241"/>
      <c r="U722" s="241" t="s">
        <v>829</v>
      </c>
      <c r="V722" s="241"/>
      <c r="W722" s="241"/>
      <c r="X722" s="241"/>
      <c r="Y722" s="241"/>
      <c r="Z722" s="241"/>
      <c r="AA722" s="241"/>
      <c r="AB722" s="241"/>
      <c r="AC722" s="241" t="s">
        <v>350</v>
      </c>
      <c r="AD722" s="241"/>
      <c r="AE722" s="241"/>
      <c r="AF722" s="241"/>
      <c r="AG722" s="241"/>
      <c r="AH722" s="241"/>
      <c r="AI722" s="241"/>
      <c r="AJ722" s="241"/>
      <c r="AK722" s="241"/>
      <c r="AL722" s="241"/>
      <c r="AM722" s="241"/>
      <c r="AN722" s="241"/>
      <c r="AO722" s="241"/>
      <c r="AP722" s="244"/>
      <c r="AQ722" s="241"/>
      <c r="AR722" s="241"/>
      <c r="AS722" s="241"/>
      <c r="AT722" s="244"/>
      <c r="AU722" s="241"/>
      <c r="AV722" s="241"/>
      <c r="AW722" s="241"/>
      <c r="AX722" s="241"/>
      <c r="AY722" s="241"/>
      <c r="AZ722" s="241"/>
      <c r="BA722" s="241"/>
      <c r="BB722" s="241"/>
      <c r="BC722" s="241"/>
      <c r="BD722" s="241"/>
      <c r="BE722" s="241"/>
      <c r="BF722" s="241"/>
      <c r="BG722" s="241"/>
    </row>
    <row r="723" spans="1:59" s="240" customFormat="1" ht="15" customHeight="1">
      <c r="A723" s="241"/>
      <c r="B723" s="241"/>
      <c r="C723" s="241"/>
      <c r="D723" s="241"/>
      <c r="E723" s="241"/>
      <c r="F723" s="241"/>
      <c r="G723" s="241"/>
      <c r="H723" s="241"/>
      <c r="I723" s="241"/>
      <c r="J723" s="241"/>
      <c r="K723" s="241"/>
      <c r="L723" s="241"/>
      <c r="M723" s="241"/>
      <c r="N723" s="241"/>
      <c r="O723" s="241"/>
      <c r="P723" s="241"/>
      <c r="Q723" s="241"/>
      <c r="R723" s="241"/>
      <c r="S723" s="241"/>
      <c r="T723" s="241"/>
      <c r="U723" s="241" t="s">
        <v>830</v>
      </c>
      <c r="V723" s="241"/>
      <c r="W723" s="241"/>
      <c r="X723" s="241"/>
      <c r="Y723" s="241"/>
      <c r="Z723" s="241"/>
      <c r="AA723" s="241"/>
      <c r="AB723" s="241"/>
      <c r="AC723" s="241" t="s">
        <v>316</v>
      </c>
      <c r="AD723" s="241"/>
      <c r="AE723" s="241"/>
      <c r="AF723" s="241"/>
      <c r="AG723" s="241"/>
      <c r="AH723" s="241"/>
      <c r="AI723" s="241"/>
      <c r="AJ723" s="241"/>
      <c r="AK723" s="241"/>
      <c r="AL723" s="241"/>
      <c r="AM723" s="241"/>
      <c r="AN723" s="241"/>
      <c r="AO723" s="241"/>
      <c r="AP723" s="244"/>
      <c r="AQ723" s="241"/>
      <c r="AR723" s="241"/>
      <c r="AS723" s="241"/>
      <c r="AT723" s="244"/>
      <c r="AU723" s="241"/>
      <c r="AV723" s="241"/>
      <c r="AW723" s="241"/>
      <c r="AX723" s="241"/>
      <c r="AY723" s="241"/>
      <c r="AZ723" s="241"/>
      <c r="BA723" s="241"/>
      <c r="BB723" s="241"/>
      <c r="BC723" s="241"/>
      <c r="BD723" s="241"/>
      <c r="BE723" s="241"/>
      <c r="BF723" s="241"/>
      <c r="BG723" s="241"/>
    </row>
    <row r="724" spans="1:59" s="240" customFormat="1" ht="15" customHeight="1">
      <c r="A724" s="241"/>
      <c r="B724" s="241"/>
      <c r="C724" s="241"/>
      <c r="D724" s="241"/>
      <c r="E724" s="241"/>
      <c r="F724" s="241"/>
      <c r="G724" s="241"/>
      <c r="H724" s="241"/>
      <c r="I724" s="241"/>
      <c r="J724" s="241"/>
      <c r="K724" s="241"/>
      <c r="L724" s="241"/>
      <c r="M724" s="241"/>
      <c r="N724" s="241"/>
      <c r="O724" s="241"/>
      <c r="P724" s="241"/>
      <c r="Q724" s="241"/>
      <c r="R724" s="241"/>
      <c r="S724" s="241"/>
      <c r="T724" s="241"/>
      <c r="U724" s="241" t="s">
        <v>831</v>
      </c>
      <c r="V724" s="241"/>
      <c r="W724" s="241"/>
      <c r="X724" s="241"/>
      <c r="Y724" s="241"/>
      <c r="Z724" s="241"/>
      <c r="AA724" s="241"/>
      <c r="AB724" s="241"/>
      <c r="AC724" s="241" t="s">
        <v>316</v>
      </c>
      <c r="AD724" s="241"/>
      <c r="AE724" s="241"/>
      <c r="AF724" s="241"/>
      <c r="AG724" s="241"/>
      <c r="AH724" s="241"/>
      <c r="AI724" s="241"/>
      <c r="AJ724" s="241"/>
      <c r="AK724" s="241"/>
      <c r="AL724" s="241"/>
      <c r="AM724" s="241"/>
      <c r="AN724" s="241"/>
      <c r="AO724" s="241"/>
      <c r="AP724" s="244"/>
      <c r="AQ724" s="241"/>
      <c r="AR724" s="241"/>
      <c r="AS724" s="241"/>
      <c r="AT724" s="244"/>
      <c r="AU724" s="241"/>
      <c r="AV724" s="241"/>
      <c r="AW724" s="241"/>
      <c r="AX724" s="241"/>
      <c r="AY724" s="241"/>
      <c r="AZ724" s="241"/>
      <c r="BA724" s="241"/>
      <c r="BB724" s="241"/>
      <c r="BC724" s="241"/>
      <c r="BD724" s="241"/>
      <c r="BE724" s="241"/>
      <c r="BF724" s="241"/>
      <c r="BG724" s="241"/>
    </row>
    <row r="725" spans="1:59" s="240" customFormat="1" ht="15" customHeight="1">
      <c r="A725" s="241"/>
      <c r="B725" s="241"/>
      <c r="C725" s="241"/>
      <c r="D725" s="241"/>
      <c r="E725" s="241"/>
      <c r="F725" s="241"/>
      <c r="G725" s="241"/>
      <c r="H725" s="241"/>
      <c r="I725" s="241"/>
      <c r="J725" s="241"/>
      <c r="K725" s="241"/>
      <c r="L725" s="241"/>
      <c r="M725" s="241"/>
      <c r="N725" s="241"/>
      <c r="O725" s="241"/>
      <c r="P725" s="241"/>
      <c r="Q725" s="241"/>
      <c r="R725" s="241"/>
      <c r="S725" s="241"/>
      <c r="T725" s="241"/>
      <c r="U725" s="241" t="s">
        <v>832</v>
      </c>
      <c r="V725" s="241"/>
      <c r="W725" s="241"/>
      <c r="X725" s="241"/>
      <c r="Y725" s="241"/>
      <c r="Z725" s="241"/>
      <c r="AA725" s="241"/>
      <c r="AB725" s="241"/>
      <c r="AC725" s="241" t="s">
        <v>386</v>
      </c>
      <c r="AD725" s="241"/>
      <c r="AE725" s="241"/>
      <c r="AF725" s="241"/>
      <c r="AG725" s="241"/>
      <c r="AH725" s="241"/>
      <c r="AI725" s="241"/>
      <c r="AJ725" s="241"/>
      <c r="AK725" s="241"/>
      <c r="AL725" s="241"/>
      <c r="AM725" s="241"/>
      <c r="AN725" s="241"/>
      <c r="AO725" s="241"/>
      <c r="AP725" s="244"/>
      <c r="AQ725" s="241"/>
      <c r="AR725" s="241"/>
      <c r="AS725" s="241"/>
      <c r="AT725" s="244"/>
      <c r="AU725" s="241"/>
      <c r="AV725" s="241"/>
      <c r="AW725" s="241"/>
      <c r="AX725" s="241"/>
      <c r="AY725" s="241"/>
      <c r="AZ725" s="241"/>
      <c r="BA725" s="241"/>
      <c r="BB725" s="241"/>
      <c r="BC725" s="241"/>
      <c r="BD725" s="241"/>
      <c r="BE725" s="241"/>
      <c r="BF725" s="241"/>
      <c r="BG725" s="241"/>
    </row>
    <row r="726" spans="1:59" s="240" customFormat="1" ht="15" customHeight="1">
      <c r="A726" s="241"/>
      <c r="B726" s="241"/>
      <c r="C726" s="241"/>
      <c r="D726" s="241"/>
      <c r="E726" s="241"/>
      <c r="F726" s="241"/>
      <c r="G726" s="241"/>
      <c r="H726" s="241"/>
      <c r="I726" s="241"/>
      <c r="J726" s="241"/>
      <c r="K726" s="241"/>
      <c r="L726" s="241"/>
      <c r="M726" s="241"/>
      <c r="N726" s="241"/>
      <c r="O726" s="241"/>
      <c r="P726" s="241"/>
      <c r="Q726" s="241"/>
      <c r="R726" s="241"/>
      <c r="S726" s="241"/>
      <c r="T726" s="241"/>
      <c r="U726" s="241" t="s">
        <v>833</v>
      </c>
      <c r="V726" s="241"/>
      <c r="W726" s="241"/>
      <c r="X726" s="241"/>
      <c r="Y726" s="241"/>
      <c r="Z726" s="241"/>
      <c r="AA726" s="241"/>
      <c r="AB726" s="241"/>
      <c r="AC726" s="241" t="s">
        <v>313</v>
      </c>
      <c r="AD726" s="241"/>
      <c r="AE726" s="241"/>
      <c r="AF726" s="241"/>
      <c r="AG726" s="241"/>
      <c r="AH726" s="241"/>
      <c r="AI726" s="241"/>
      <c r="AJ726" s="241"/>
      <c r="AK726" s="241"/>
      <c r="AL726" s="241"/>
      <c r="AM726" s="241"/>
      <c r="AN726" s="241"/>
      <c r="AO726" s="241"/>
      <c r="AP726" s="244"/>
      <c r="AQ726" s="241"/>
      <c r="AR726" s="241"/>
      <c r="AS726" s="241"/>
      <c r="AT726" s="244"/>
      <c r="AU726" s="241"/>
      <c r="AV726" s="241"/>
      <c r="AW726" s="241"/>
      <c r="AX726" s="241"/>
      <c r="AY726" s="241"/>
      <c r="AZ726" s="241"/>
      <c r="BA726" s="241"/>
      <c r="BB726" s="241"/>
      <c r="BC726" s="241"/>
      <c r="BD726" s="241"/>
      <c r="BE726" s="241"/>
      <c r="BF726" s="241"/>
      <c r="BG726" s="241"/>
    </row>
    <row r="727" spans="1:59" s="240" customFormat="1" ht="15" customHeight="1">
      <c r="A727" s="241"/>
      <c r="B727" s="241"/>
      <c r="C727" s="241"/>
      <c r="D727" s="241"/>
      <c r="E727" s="241"/>
      <c r="F727" s="241"/>
      <c r="G727" s="241"/>
      <c r="H727" s="241"/>
      <c r="I727" s="241"/>
      <c r="J727" s="241"/>
      <c r="K727" s="241"/>
      <c r="L727" s="241"/>
      <c r="M727" s="241"/>
      <c r="N727" s="241"/>
      <c r="O727" s="241"/>
      <c r="P727" s="241"/>
      <c r="Q727" s="241"/>
      <c r="R727" s="241"/>
      <c r="S727" s="241"/>
      <c r="T727" s="241"/>
      <c r="U727" s="241" t="s">
        <v>834</v>
      </c>
      <c r="V727" s="241"/>
      <c r="W727" s="241"/>
      <c r="X727" s="241"/>
      <c r="Y727" s="241"/>
      <c r="Z727" s="241"/>
      <c r="AA727" s="241"/>
      <c r="AB727" s="241"/>
      <c r="AC727" s="241" t="s">
        <v>386</v>
      </c>
      <c r="AD727" s="241"/>
      <c r="AE727" s="241"/>
      <c r="AF727" s="241"/>
      <c r="AG727" s="241"/>
      <c r="AH727" s="241"/>
      <c r="AI727" s="241"/>
      <c r="AJ727" s="241"/>
      <c r="AK727" s="241"/>
      <c r="AL727" s="241"/>
      <c r="AM727" s="241"/>
      <c r="AN727" s="241"/>
      <c r="AO727" s="241"/>
      <c r="AP727" s="244"/>
      <c r="AQ727" s="241"/>
      <c r="AR727" s="241"/>
      <c r="AS727" s="241"/>
      <c r="AT727" s="244"/>
      <c r="AU727" s="241"/>
      <c r="AV727" s="241"/>
      <c r="AW727" s="241"/>
      <c r="AX727" s="241"/>
      <c r="AY727" s="241"/>
      <c r="AZ727" s="241"/>
      <c r="BA727" s="241"/>
      <c r="BB727" s="241"/>
      <c r="BC727" s="241"/>
      <c r="BD727" s="241"/>
      <c r="BE727" s="241"/>
      <c r="BF727" s="241"/>
      <c r="BG727" s="241"/>
    </row>
    <row r="728" spans="1:59" s="240" customFormat="1" ht="15" customHeight="1">
      <c r="A728" s="241"/>
      <c r="B728" s="241"/>
      <c r="C728" s="241"/>
      <c r="D728" s="241"/>
      <c r="E728" s="241"/>
      <c r="F728" s="241"/>
      <c r="G728" s="241"/>
      <c r="H728" s="241"/>
      <c r="I728" s="241"/>
      <c r="J728" s="241"/>
      <c r="K728" s="241"/>
      <c r="L728" s="241"/>
      <c r="M728" s="241"/>
      <c r="N728" s="241"/>
      <c r="O728" s="241"/>
      <c r="P728" s="241"/>
      <c r="Q728" s="241"/>
      <c r="R728" s="241"/>
      <c r="S728" s="241"/>
      <c r="T728" s="241"/>
      <c r="U728" s="241" t="s">
        <v>835</v>
      </c>
      <c r="V728" s="241"/>
      <c r="W728" s="241"/>
      <c r="X728" s="241"/>
      <c r="Y728" s="241"/>
      <c r="Z728" s="241"/>
      <c r="AA728" s="241"/>
      <c r="AB728" s="241"/>
      <c r="AC728" s="241" t="s">
        <v>325</v>
      </c>
      <c r="AD728" s="241"/>
      <c r="AE728" s="241"/>
      <c r="AF728" s="241"/>
      <c r="AG728" s="241"/>
      <c r="AH728" s="241"/>
      <c r="AI728" s="241"/>
      <c r="AJ728" s="241"/>
      <c r="AK728" s="241"/>
      <c r="AL728" s="241"/>
      <c r="AM728" s="241"/>
      <c r="AN728" s="241"/>
      <c r="AO728" s="241"/>
      <c r="AP728" s="244"/>
      <c r="AQ728" s="241"/>
      <c r="AR728" s="241"/>
      <c r="AS728" s="241"/>
      <c r="AT728" s="244"/>
      <c r="AU728" s="241"/>
      <c r="AV728" s="241"/>
      <c r="AW728" s="241"/>
      <c r="AX728" s="241"/>
      <c r="AY728" s="241"/>
      <c r="AZ728" s="241"/>
      <c r="BA728" s="241"/>
      <c r="BB728" s="241"/>
      <c r="BC728" s="241"/>
      <c r="BD728" s="241"/>
      <c r="BE728" s="241"/>
      <c r="BF728" s="241"/>
      <c r="BG728" s="241"/>
    </row>
    <row r="729" spans="1:59" s="240" customFormat="1" ht="15" customHeight="1">
      <c r="A729" s="241"/>
      <c r="B729" s="241"/>
      <c r="C729" s="241"/>
      <c r="D729" s="241"/>
      <c r="E729" s="241"/>
      <c r="F729" s="241"/>
      <c r="G729" s="241"/>
      <c r="H729" s="241"/>
      <c r="I729" s="241"/>
      <c r="J729" s="241"/>
      <c r="K729" s="241"/>
      <c r="L729" s="241"/>
      <c r="M729" s="241"/>
      <c r="N729" s="241"/>
      <c r="O729" s="241"/>
      <c r="P729" s="241"/>
      <c r="Q729" s="241"/>
      <c r="R729" s="241"/>
      <c r="S729" s="241"/>
      <c r="T729" s="241"/>
      <c r="U729" s="241" t="s">
        <v>836</v>
      </c>
      <c r="V729" s="241"/>
      <c r="W729" s="241"/>
      <c r="X729" s="241"/>
      <c r="Y729" s="241"/>
      <c r="Z729" s="241"/>
      <c r="AA729" s="241"/>
      <c r="AB729" s="241"/>
      <c r="AC729" s="241" t="s">
        <v>311</v>
      </c>
      <c r="AD729" s="241"/>
      <c r="AE729" s="241"/>
      <c r="AF729" s="241"/>
      <c r="AG729" s="241"/>
      <c r="AH729" s="241"/>
      <c r="AI729" s="241"/>
      <c r="AJ729" s="241"/>
      <c r="AK729" s="241"/>
      <c r="AL729" s="241"/>
      <c r="AM729" s="241"/>
      <c r="AN729" s="241"/>
      <c r="AO729" s="241"/>
      <c r="AP729" s="244"/>
      <c r="AQ729" s="241"/>
      <c r="AR729" s="241"/>
      <c r="AS729" s="241"/>
      <c r="AT729" s="244"/>
      <c r="AU729" s="241"/>
      <c r="AV729" s="241"/>
      <c r="AW729" s="241"/>
      <c r="AX729" s="241"/>
      <c r="AY729" s="241"/>
      <c r="AZ729" s="241"/>
      <c r="BA729" s="241"/>
      <c r="BB729" s="241"/>
      <c r="BC729" s="241"/>
      <c r="BD729" s="241"/>
      <c r="BE729" s="241"/>
      <c r="BF729" s="241"/>
      <c r="BG729" s="241"/>
    </row>
    <row r="730" spans="1:59" s="240" customFormat="1" ht="15" customHeight="1">
      <c r="A730" s="241"/>
      <c r="B730" s="241"/>
      <c r="C730" s="241"/>
      <c r="D730" s="241"/>
      <c r="E730" s="241"/>
      <c r="F730" s="241"/>
      <c r="G730" s="241"/>
      <c r="H730" s="241"/>
      <c r="I730" s="241"/>
      <c r="J730" s="241"/>
      <c r="K730" s="241"/>
      <c r="L730" s="241"/>
      <c r="M730" s="241"/>
      <c r="N730" s="241"/>
      <c r="O730" s="241"/>
      <c r="P730" s="241"/>
      <c r="Q730" s="241"/>
      <c r="R730" s="241"/>
      <c r="S730" s="241"/>
      <c r="T730" s="241"/>
      <c r="U730" s="241" t="s">
        <v>837</v>
      </c>
      <c r="V730" s="241"/>
      <c r="W730" s="241"/>
      <c r="X730" s="241"/>
      <c r="Y730" s="241"/>
      <c r="Z730" s="241"/>
      <c r="AA730" s="241"/>
      <c r="AB730" s="241"/>
      <c r="AC730" s="241" t="s">
        <v>313</v>
      </c>
      <c r="AD730" s="241"/>
      <c r="AE730" s="241"/>
      <c r="AF730" s="241"/>
      <c r="AG730" s="241"/>
      <c r="AH730" s="241"/>
      <c r="AI730" s="241"/>
      <c r="AJ730" s="241"/>
      <c r="AK730" s="241"/>
      <c r="AL730" s="241"/>
      <c r="AM730" s="241"/>
      <c r="AN730" s="241"/>
      <c r="AO730" s="241"/>
      <c r="AP730" s="244"/>
      <c r="AQ730" s="241"/>
      <c r="AR730" s="241"/>
      <c r="AS730" s="241"/>
      <c r="AT730" s="244"/>
      <c r="AU730" s="241"/>
      <c r="AV730" s="241"/>
      <c r="AW730" s="241"/>
      <c r="AX730" s="241"/>
      <c r="AY730" s="241"/>
      <c r="AZ730" s="241"/>
      <c r="BA730" s="241"/>
      <c r="BB730" s="241"/>
      <c r="BC730" s="241"/>
      <c r="BD730" s="241"/>
      <c r="BE730" s="241"/>
      <c r="BF730" s="241"/>
      <c r="BG730" s="241"/>
    </row>
    <row r="731" spans="1:59" s="240" customFormat="1" ht="15" customHeight="1">
      <c r="A731" s="241"/>
      <c r="B731" s="241"/>
      <c r="C731" s="241"/>
      <c r="D731" s="241"/>
      <c r="E731" s="241"/>
      <c r="F731" s="241"/>
      <c r="G731" s="241"/>
      <c r="H731" s="241"/>
      <c r="I731" s="241"/>
      <c r="J731" s="241"/>
      <c r="K731" s="241"/>
      <c r="L731" s="241"/>
      <c r="M731" s="241"/>
      <c r="N731" s="241"/>
      <c r="O731" s="241"/>
      <c r="P731" s="241"/>
      <c r="Q731" s="241"/>
      <c r="R731" s="241"/>
      <c r="S731" s="241"/>
      <c r="T731" s="241"/>
      <c r="U731" s="241" t="s">
        <v>838</v>
      </c>
      <c r="V731" s="241"/>
      <c r="W731" s="241"/>
      <c r="X731" s="241"/>
      <c r="Y731" s="241"/>
      <c r="Z731" s="241"/>
      <c r="AA731" s="241"/>
      <c r="AB731" s="241"/>
      <c r="AC731" s="241" t="s">
        <v>311</v>
      </c>
      <c r="AD731" s="241"/>
      <c r="AE731" s="241"/>
      <c r="AF731" s="241"/>
      <c r="AG731" s="241"/>
      <c r="AH731" s="241"/>
      <c r="AI731" s="241"/>
      <c r="AJ731" s="241"/>
      <c r="AK731" s="241"/>
      <c r="AL731" s="241"/>
      <c r="AM731" s="241"/>
      <c r="AN731" s="241"/>
      <c r="AO731" s="241"/>
      <c r="AP731" s="244"/>
      <c r="AQ731" s="241"/>
      <c r="AR731" s="241"/>
      <c r="AS731" s="241"/>
      <c r="AT731" s="244"/>
      <c r="AU731" s="241"/>
      <c r="AV731" s="241"/>
      <c r="AW731" s="241"/>
      <c r="AX731" s="241"/>
      <c r="AY731" s="241"/>
      <c r="AZ731" s="241"/>
      <c r="BA731" s="241"/>
      <c r="BB731" s="241"/>
      <c r="BC731" s="241"/>
      <c r="BD731" s="241"/>
      <c r="BE731" s="241"/>
      <c r="BF731" s="241"/>
      <c r="BG731" s="241"/>
    </row>
    <row r="732" spans="1:59" s="240" customFormat="1" ht="15" customHeight="1">
      <c r="A732" s="241"/>
      <c r="B732" s="241"/>
      <c r="C732" s="241"/>
      <c r="D732" s="241"/>
      <c r="E732" s="241"/>
      <c r="F732" s="241"/>
      <c r="G732" s="241"/>
      <c r="H732" s="241"/>
      <c r="I732" s="241"/>
      <c r="J732" s="241"/>
      <c r="K732" s="241"/>
      <c r="L732" s="241"/>
      <c r="M732" s="241"/>
      <c r="N732" s="241"/>
      <c r="O732" s="241"/>
      <c r="P732" s="241"/>
      <c r="Q732" s="241"/>
      <c r="R732" s="241"/>
      <c r="S732" s="241"/>
      <c r="T732" s="241"/>
      <c r="U732" s="241" t="s">
        <v>839</v>
      </c>
      <c r="V732" s="241"/>
      <c r="W732" s="241"/>
      <c r="X732" s="241"/>
      <c r="Y732" s="241"/>
      <c r="Z732" s="241"/>
      <c r="AA732" s="241"/>
      <c r="AB732" s="241"/>
      <c r="AC732" s="241" t="s">
        <v>313</v>
      </c>
      <c r="AD732" s="241"/>
      <c r="AE732" s="241"/>
      <c r="AF732" s="241"/>
      <c r="AG732" s="241"/>
      <c r="AH732" s="241"/>
      <c r="AI732" s="241"/>
      <c r="AJ732" s="241"/>
      <c r="AK732" s="241"/>
      <c r="AL732" s="241"/>
      <c r="AM732" s="241"/>
      <c r="AN732" s="241"/>
      <c r="AO732" s="241"/>
      <c r="AP732" s="244"/>
      <c r="AQ732" s="241"/>
      <c r="AR732" s="241"/>
      <c r="AS732" s="241"/>
      <c r="AT732" s="244"/>
      <c r="AU732" s="241"/>
      <c r="AV732" s="241"/>
      <c r="AW732" s="241"/>
      <c r="AX732" s="241"/>
      <c r="AY732" s="241"/>
      <c r="AZ732" s="241"/>
      <c r="BA732" s="241"/>
      <c r="BB732" s="241"/>
      <c r="BC732" s="241"/>
      <c r="BD732" s="241"/>
      <c r="BE732" s="241"/>
      <c r="BF732" s="241"/>
      <c r="BG732" s="241"/>
    </row>
    <row r="733" spans="1:59" s="240" customFormat="1" ht="15" customHeight="1">
      <c r="A733" s="241"/>
      <c r="B733" s="241"/>
      <c r="C733" s="241"/>
      <c r="D733" s="241"/>
      <c r="E733" s="241"/>
      <c r="F733" s="241"/>
      <c r="G733" s="241"/>
      <c r="H733" s="241"/>
      <c r="I733" s="241"/>
      <c r="J733" s="241"/>
      <c r="K733" s="241"/>
      <c r="L733" s="241"/>
      <c r="M733" s="241"/>
      <c r="N733" s="241"/>
      <c r="O733" s="241"/>
      <c r="P733" s="241"/>
      <c r="Q733" s="241"/>
      <c r="R733" s="241"/>
      <c r="S733" s="241"/>
      <c r="T733" s="241"/>
      <c r="U733" s="241" t="s">
        <v>840</v>
      </c>
      <c r="V733" s="241"/>
      <c r="W733" s="241"/>
      <c r="X733" s="241"/>
      <c r="Y733" s="241"/>
      <c r="Z733" s="241"/>
      <c r="AA733" s="241"/>
      <c r="AB733" s="241"/>
      <c r="AC733" s="241" t="s">
        <v>313</v>
      </c>
      <c r="AD733" s="241"/>
      <c r="AE733" s="241"/>
      <c r="AF733" s="241"/>
      <c r="AG733" s="241"/>
      <c r="AH733" s="241"/>
      <c r="AI733" s="241"/>
      <c r="AJ733" s="241"/>
      <c r="AK733" s="241"/>
      <c r="AL733" s="241"/>
      <c r="AM733" s="241"/>
      <c r="AN733" s="241"/>
      <c r="AO733" s="241"/>
      <c r="AP733" s="244"/>
      <c r="AQ733" s="241"/>
      <c r="AR733" s="241"/>
      <c r="AS733" s="241"/>
      <c r="AT733" s="244"/>
      <c r="AU733" s="241"/>
      <c r="AV733" s="241"/>
      <c r="AW733" s="241"/>
      <c r="AX733" s="241"/>
      <c r="AY733" s="241"/>
      <c r="AZ733" s="241"/>
      <c r="BA733" s="241"/>
      <c r="BB733" s="241"/>
      <c r="BC733" s="241"/>
      <c r="BD733" s="241"/>
      <c r="BE733" s="241"/>
      <c r="BF733" s="241"/>
      <c r="BG733" s="241"/>
    </row>
    <row r="734" spans="1:59" s="240" customFormat="1" ht="15" customHeight="1">
      <c r="A734" s="241"/>
      <c r="B734" s="241"/>
      <c r="C734" s="241"/>
      <c r="D734" s="241"/>
      <c r="E734" s="241"/>
      <c r="F734" s="241"/>
      <c r="G734" s="241"/>
      <c r="H734" s="241"/>
      <c r="I734" s="241"/>
      <c r="J734" s="241"/>
      <c r="K734" s="241"/>
      <c r="L734" s="241"/>
      <c r="M734" s="241"/>
      <c r="N734" s="241"/>
      <c r="O734" s="241"/>
      <c r="P734" s="241"/>
      <c r="Q734" s="241"/>
      <c r="R734" s="241"/>
      <c r="S734" s="241"/>
      <c r="T734" s="241"/>
      <c r="U734" s="241" t="s">
        <v>841</v>
      </c>
      <c r="V734" s="241"/>
      <c r="W734" s="241"/>
      <c r="X734" s="241"/>
      <c r="Y734" s="241"/>
      <c r="Z734" s="241"/>
      <c r="AA734" s="241"/>
      <c r="AB734" s="241"/>
      <c r="AC734" s="241" t="s">
        <v>350</v>
      </c>
      <c r="AD734" s="241"/>
      <c r="AE734" s="241"/>
      <c r="AF734" s="241"/>
      <c r="AG734" s="241"/>
      <c r="AH734" s="241"/>
      <c r="AI734" s="241"/>
      <c r="AJ734" s="241"/>
      <c r="AK734" s="241"/>
      <c r="AL734" s="241"/>
      <c r="AM734" s="241"/>
      <c r="AN734" s="241"/>
      <c r="AO734" s="241"/>
      <c r="AP734" s="244"/>
      <c r="AQ734" s="241"/>
      <c r="AR734" s="241"/>
      <c r="AS734" s="241"/>
      <c r="AT734" s="244"/>
      <c r="AU734" s="241"/>
      <c r="AV734" s="241"/>
      <c r="AW734" s="241"/>
      <c r="AX734" s="241"/>
      <c r="AY734" s="241"/>
      <c r="AZ734" s="241"/>
      <c r="BA734" s="241"/>
      <c r="BB734" s="241"/>
      <c r="BC734" s="241"/>
      <c r="BD734" s="241"/>
      <c r="BE734" s="241"/>
      <c r="BF734" s="241"/>
      <c r="BG734" s="241"/>
    </row>
    <row r="735" spans="1:59" s="240" customFormat="1" ht="15" customHeight="1">
      <c r="A735" s="241"/>
      <c r="B735" s="241"/>
      <c r="C735" s="241"/>
      <c r="D735" s="241"/>
      <c r="E735" s="241"/>
      <c r="F735" s="241"/>
      <c r="G735" s="241"/>
      <c r="H735" s="241"/>
      <c r="I735" s="241"/>
      <c r="J735" s="241"/>
      <c r="K735" s="241"/>
      <c r="L735" s="241"/>
      <c r="M735" s="241"/>
      <c r="N735" s="241"/>
      <c r="O735" s="241"/>
      <c r="P735" s="241"/>
      <c r="Q735" s="241"/>
      <c r="R735" s="241"/>
      <c r="S735" s="241"/>
      <c r="T735" s="241"/>
      <c r="U735" s="241" t="s">
        <v>842</v>
      </c>
      <c r="V735" s="241"/>
      <c r="W735" s="241"/>
      <c r="X735" s="241"/>
      <c r="Y735" s="241"/>
      <c r="Z735" s="241"/>
      <c r="AA735" s="241"/>
      <c r="AB735" s="241"/>
      <c r="AC735" s="241" t="s">
        <v>325</v>
      </c>
      <c r="AD735" s="241"/>
      <c r="AE735" s="241"/>
      <c r="AF735" s="241"/>
      <c r="AG735" s="241"/>
      <c r="AH735" s="241"/>
      <c r="AI735" s="241"/>
      <c r="AJ735" s="241"/>
      <c r="AK735" s="241"/>
      <c r="AL735" s="241"/>
      <c r="AM735" s="241"/>
      <c r="AN735" s="241"/>
      <c r="AO735" s="241"/>
      <c r="AP735" s="244"/>
      <c r="AQ735" s="241"/>
      <c r="AR735" s="241"/>
      <c r="AS735" s="241"/>
      <c r="AT735" s="244"/>
      <c r="AU735" s="241"/>
      <c r="AV735" s="241"/>
      <c r="AW735" s="241"/>
      <c r="AX735" s="241"/>
      <c r="AY735" s="241"/>
      <c r="AZ735" s="241"/>
      <c r="BA735" s="241"/>
      <c r="BB735" s="241"/>
      <c r="BC735" s="241"/>
      <c r="BD735" s="241"/>
      <c r="BE735" s="241"/>
      <c r="BF735" s="241"/>
      <c r="BG735" s="241"/>
    </row>
    <row r="736" spans="1:59" s="240" customFormat="1" ht="15" customHeight="1">
      <c r="A736" s="241"/>
      <c r="B736" s="241"/>
      <c r="C736" s="241"/>
      <c r="D736" s="241"/>
      <c r="E736" s="241"/>
      <c r="F736" s="241"/>
      <c r="G736" s="241"/>
      <c r="H736" s="241"/>
      <c r="I736" s="241"/>
      <c r="J736" s="241"/>
      <c r="K736" s="241"/>
      <c r="L736" s="241"/>
      <c r="M736" s="241"/>
      <c r="N736" s="241"/>
      <c r="O736" s="241"/>
      <c r="P736" s="241"/>
      <c r="Q736" s="241"/>
      <c r="R736" s="241"/>
      <c r="S736" s="241"/>
      <c r="T736" s="241"/>
      <c r="U736" s="241" t="s">
        <v>843</v>
      </c>
      <c r="V736" s="241"/>
      <c r="W736" s="241"/>
      <c r="X736" s="241"/>
      <c r="Y736" s="241"/>
      <c r="Z736" s="241"/>
      <c r="AA736" s="241"/>
      <c r="AB736" s="241"/>
      <c r="AC736" s="241" t="s">
        <v>350</v>
      </c>
      <c r="AD736" s="241"/>
      <c r="AE736" s="241"/>
      <c r="AF736" s="241"/>
      <c r="AG736" s="241"/>
      <c r="AH736" s="241"/>
      <c r="AI736" s="241"/>
      <c r="AJ736" s="241"/>
      <c r="AK736" s="241"/>
      <c r="AL736" s="241"/>
      <c r="AM736" s="241"/>
      <c r="AN736" s="241"/>
      <c r="AO736" s="241"/>
      <c r="AP736" s="244"/>
      <c r="AQ736" s="241"/>
      <c r="AR736" s="241"/>
      <c r="AS736" s="241"/>
      <c r="AT736" s="244"/>
      <c r="AU736" s="241"/>
      <c r="AV736" s="241"/>
      <c r="AW736" s="241"/>
      <c r="AX736" s="241"/>
      <c r="AY736" s="241"/>
      <c r="AZ736" s="241"/>
      <c r="BA736" s="241"/>
      <c r="BB736" s="241"/>
      <c r="BC736" s="241"/>
      <c r="BD736" s="241"/>
      <c r="BE736" s="241"/>
      <c r="BF736" s="241"/>
      <c r="BG736" s="241"/>
    </row>
    <row r="737" spans="1:59" s="240" customFormat="1" ht="15" customHeight="1">
      <c r="A737" s="241"/>
      <c r="B737" s="241"/>
      <c r="C737" s="241"/>
      <c r="D737" s="241"/>
      <c r="E737" s="241"/>
      <c r="F737" s="241"/>
      <c r="G737" s="241"/>
      <c r="H737" s="241"/>
      <c r="I737" s="241"/>
      <c r="J737" s="241"/>
      <c r="K737" s="241"/>
      <c r="L737" s="241"/>
      <c r="M737" s="241"/>
      <c r="N737" s="241"/>
      <c r="O737" s="241"/>
      <c r="P737" s="241"/>
      <c r="Q737" s="241"/>
      <c r="R737" s="241"/>
      <c r="S737" s="241"/>
      <c r="T737" s="241"/>
      <c r="U737" s="241" t="s">
        <v>844</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4"/>
      <c r="AQ737" s="241"/>
      <c r="AR737" s="241"/>
      <c r="AS737" s="241"/>
      <c r="AT737" s="244"/>
      <c r="AU737" s="241"/>
      <c r="AV737" s="241"/>
      <c r="AW737" s="241"/>
      <c r="AX737" s="241"/>
      <c r="AY737" s="241"/>
      <c r="AZ737" s="241"/>
      <c r="BA737" s="241"/>
      <c r="BB737" s="241"/>
      <c r="BC737" s="241"/>
      <c r="BD737" s="241"/>
      <c r="BE737" s="241"/>
      <c r="BF737" s="241"/>
      <c r="BG737" s="241"/>
    </row>
    <row r="738" spans="1:59" s="240" customFormat="1" ht="15" customHeight="1">
      <c r="A738" s="241"/>
      <c r="B738" s="241"/>
      <c r="C738" s="241"/>
      <c r="D738" s="241"/>
      <c r="E738" s="241"/>
      <c r="F738" s="241"/>
      <c r="G738" s="241"/>
      <c r="H738" s="241"/>
      <c r="I738" s="241"/>
      <c r="J738" s="241"/>
      <c r="K738" s="241"/>
      <c r="L738" s="241"/>
      <c r="M738" s="241"/>
      <c r="N738" s="241"/>
      <c r="O738" s="241"/>
      <c r="P738" s="241"/>
      <c r="Q738" s="241"/>
      <c r="R738" s="241"/>
      <c r="S738" s="241"/>
      <c r="T738" s="241"/>
      <c r="U738" s="241" t="s">
        <v>845</v>
      </c>
      <c r="V738" s="241"/>
      <c r="W738" s="241"/>
      <c r="X738" s="241"/>
      <c r="Y738" s="241"/>
      <c r="Z738" s="241"/>
      <c r="AA738" s="241"/>
      <c r="AB738" s="241"/>
      <c r="AC738" s="241" t="s">
        <v>386</v>
      </c>
      <c r="AD738" s="241"/>
      <c r="AE738" s="241"/>
      <c r="AF738" s="241"/>
      <c r="AG738" s="241"/>
      <c r="AH738" s="241"/>
      <c r="AI738" s="241"/>
      <c r="AJ738" s="241"/>
      <c r="AK738" s="241"/>
      <c r="AL738" s="241"/>
      <c r="AM738" s="241"/>
      <c r="AN738" s="241"/>
      <c r="AO738" s="241"/>
      <c r="AP738" s="244"/>
      <c r="AQ738" s="241"/>
      <c r="AR738" s="241"/>
      <c r="AS738" s="241"/>
      <c r="AT738" s="244"/>
      <c r="AU738" s="241"/>
      <c r="AV738" s="241"/>
      <c r="AW738" s="241"/>
      <c r="AX738" s="241"/>
      <c r="AY738" s="241"/>
      <c r="AZ738" s="241"/>
      <c r="BA738" s="241"/>
      <c r="BB738" s="241"/>
      <c r="BC738" s="241"/>
      <c r="BD738" s="241"/>
      <c r="BE738" s="241"/>
      <c r="BF738" s="241"/>
      <c r="BG738" s="241"/>
    </row>
    <row r="739" spans="1:59" s="240" customFormat="1" ht="15" customHeight="1">
      <c r="A739" s="241"/>
      <c r="B739" s="241"/>
      <c r="C739" s="241"/>
      <c r="D739" s="241"/>
      <c r="E739" s="241"/>
      <c r="F739" s="241"/>
      <c r="G739" s="241"/>
      <c r="H739" s="241"/>
      <c r="I739" s="241"/>
      <c r="J739" s="241"/>
      <c r="K739" s="241"/>
      <c r="L739" s="241"/>
      <c r="M739" s="241"/>
      <c r="N739" s="241"/>
      <c r="O739" s="241"/>
      <c r="P739" s="241"/>
      <c r="Q739" s="241"/>
      <c r="R739" s="241"/>
      <c r="S739" s="241"/>
      <c r="T739" s="241"/>
      <c r="U739" s="241" t="s">
        <v>846</v>
      </c>
      <c r="V739" s="241"/>
      <c r="W739" s="241"/>
      <c r="X739" s="241"/>
      <c r="Y739" s="241"/>
      <c r="Z739" s="241"/>
      <c r="AA739" s="241"/>
      <c r="AB739" s="241"/>
      <c r="AC739" s="241" t="s">
        <v>322</v>
      </c>
      <c r="AD739" s="241"/>
      <c r="AE739" s="241"/>
      <c r="AF739" s="241"/>
      <c r="AG739" s="241"/>
      <c r="AH739" s="241"/>
      <c r="AI739" s="241"/>
      <c r="AJ739" s="241"/>
      <c r="AK739" s="241"/>
      <c r="AL739" s="241"/>
      <c r="AM739" s="241"/>
      <c r="AN739" s="241"/>
      <c r="AO739" s="241"/>
      <c r="AP739" s="244"/>
      <c r="AQ739" s="241"/>
      <c r="AR739" s="241"/>
      <c r="AS739" s="241"/>
      <c r="AT739" s="244"/>
      <c r="AU739" s="241"/>
      <c r="AV739" s="241"/>
      <c r="AW739" s="241"/>
      <c r="AX739" s="241"/>
      <c r="AY739" s="241"/>
      <c r="AZ739" s="241"/>
      <c r="BA739" s="241"/>
      <c r="BB739" s="241"/>
      <c r="BC739" s="241"/>
      <c r="BD739" s="241"/>
      <c r="BE739" s="241"/>
      <c r="BF739" s="241"/>
      <c r="BG739" s="241"/>
    </row>
    <row r="740" spans="1:59" s="240" customFormat="1" ht="15" customHeight="1">
      <c r="A740" s="241"/>
      <c r="B740" s="241"/>
      <c r="C740" s="241"/>
      <c r="D740" s="241"/>
      <c r="E740" s="241"/>
      <c r="F740" s="241"/>
      <c r="G740" s="241"/>
      <c r="H740" s="241"/>
      <c r="I740" s="241"/>
      <c r="J740" s="241"/>
      <c r="K740" s="241"/>
      <c r="L740" s="241"/>
      <c r="M740" s="241"/>
      <c r="N740" s="241"/>
      <c r="O740" s="241"/>
      <c r="P740" s="241"/>
      <c r="Q740" s="241"/>
      <c r="R740" s="241"/>
      <c r="S740" s="241"/>
      <c r="T740" s="241"/>
      <c r="U740" s="241" t="s">
        <v>847</v>
      </c>
      <c r="V740" s="241"/>
      <c r="W740" s="241"/>
      <c r="X740" s="241"/>
      <c r="Y740" s="241"/>
      <c r="Z740" s="241"/>
      <c r="AA740" s="241"/>
      <c r="AB740" s="241"/>
      <c r="AC740" s="241" t="s">
        <v>386</v>
      </c>
      <c r="AD740" s="241"/>
      <c r="AE740" s="241"/>
      <c r="AF740" s="241"/>
      <c r="AG740" s="241"/>
      <c r="AH740" s="241"/>
      <c r="AI740" s="241"/>
      <c r="AJ740" s="241"/>
      <c r="AK740" s="241"/>
      <c r="AL740" s="241"/>
      <c r="AM740" s="241"/>
      <c r="AN740" s="241"/>
      <c r="AO740" s="241"/>
      <c r="AP740" s="244"/>
      <c r="AQ740" s="241"/>
      <c r="AR740" s="241"/>
      <c r="AS740" s="241"/>
      <c r="AT740" s="244"/>
      <c r="AU740" s="241"/>
      <c r="AV740" s="241"/>
      <c r="AW740" s="241"/>
      <c r="AX740" s="241"/>
      <c r="AY740" s="241"/>
      <c r="AZ740" s="241"/>
      <c r="BA740" s="241"/>
      <c r="BB740" s="241"/>
      <c r="BC740" s="241"/>
      <c r="BD740" s="241"/>
      <c r="BE740" s="241"/>
      <c r="BF740" s="241"/>
      <c r="BG740" s="241"/>
    </row>
    <row r="741" spans="1:59" s="240" customFormat="1" ht="15" customHeight="1">
      <c r="A741" s="241"/>
      <c r="B741" s="241"/>
      <c r="C741" s="241"/>
      <c r="D741" s="241"/>
      <c r="E741" s="241"/>
      <c r="F741" s="241"/>
      <c r="G741" s="241"/>
      <c r="H741" s="241"/>
      <c r="I741" s="241"/>
      <c r="J741" s="241"/>
      <c r="K741" s="241"/>
      <c r="L741" s="241"/>
      <c r="M741" s="241"/>
      <c r="N741" s="241"/>
      <c r="O741" s="241"/>
      <c r="P741" s="241"/>
      <c r="Q741" s="241"/>
      <c r="R741" s="241"/>
      <c r="S741" s="241"/>
      <c r="T741" s="241"/>
      <c r="U741" s="241" t="s">
        <v>848</v>
      </c>
      <c r="V741" s="241"/>
      <c r="W741" s="241"/>
      <c r="X741" s="241"/>
      <c r="Y741" s="241"/>
      <c r="Z741" s="241"/>
      <c r="AA741" s="241"/>
      <c r="AB741" s="241"/>
      <c r="AC741" s="241" t="s">
        <v>311</v>
      </c>
      <c r="AD741" s="241"/>
      <c r="AE741" s="241"/>
      <c r="AF741" s="241"/>
      <c r="AG741" s="241"/>
      <c r="AH741" s="241"/>
      <c r="AI741" s="241"/>
      <c r="AJ741" s="241"/>
      <c r="AK741" s="241"/>
      <c r="AL741" s="241"/>
      <c r="AM741" s="241"/>
      <c r="AN741" s="241"/>
      <c r="AO741" s="241"/>
      <c r="AP741" s="244"/>
      <c r="AQ741" s="241"/>
      <c r="AR741" s="241"/>
      <c r="AS741" s="241"/>
      <c r="AT741" s="244"/>
      <c r="AU741" s="241"/>
      <c r="AV741" s="241"/>
      <c r="AW741" s="241"/>
      <c r="AX741" s="241"/>
      <c r="AY741" s="241"/>
      <c r="AZ741" s="241"/>
      <c r="BA741" s="241"/>
      <c r="BB741" s="241"/>
      <c r="BC741" s="241"/>
      <c r="BD741" s="241"/>
      <c r="BE741" s="241"/>
      <c r="BF741" s="241"/>
      <c r="BG741" s="241"/>
    </row>
    <row r="742" spans="1:59" s="240" customFormat="1" ht="15" customHeight="1">
      <c r="A742" s="241"/>
      <c r="B742" s="241"/>
      <c r="C742" s="241"/>
      <c r="D742" s="241"/>
      <c r="E742" s="241"/>
      <c r="F742" s="241"/>
      <c r="G742" s="241"/>
      <c r="H742" s="241"/>
      <c r="I742" s="241"/>
      <c r="J742" s="241"/>
      <c r="K742" s="241"/>
      <c r="L742" s="241"/>
      <c r="M742" s="241"/>
      <c r="N742" s="241"/>
      <c r="O742" s="241"/>
      <c r="P742" s="241"/>
      <c r="Q742" s="241"/>
      <c r="R742" s="241"/>
      <c r="S742" s="241"/>
      <c r="T742" s="241"/>
      <c r="U742" s="241" t="s">
        <v>849</v>
      </c>
      <c r="V742" s="241"/>
      <c r="W742" s="241"/>
      <c r="X742" s="241"/>
      <c r="Y742" s="241"/>
      <c r="Z742" s="241"/>
      <c r="AA742" s="241"/>
      <c r="AB742" s="241"/>
      <c r="AC742" s="241" t="s">
        <v>311</v>
      </c>
      <c r="AD742" s="241"/>
      <c r="AE742" s="241"/>
      <c r="AF742" s="241"/>
      <c r="AG742" s="241"/>
      <c r="AH742" s="241"/>
      <c r="AI742" s="241"/>
      <c r="AJ742" s="241"/>
      <c r="AK742" s="241"/>
      <c r="AL742" s="241"/>
      <c r="AM742" s="241"/>
      <c r="AN742" s="241"/>
      <c r="AO742" s="241"/>
      <c r="AP742" s="244"/>
      <c r="AQ742" s="241"/>
      <c r="AR742" s="241"/>
      <c r="AS742" s="241"/>
      <c r="AT742" s="244"/>
      <c r="AU742" s="241"/>
      <c r="AV742" s="241"/>
      <c r="AW742" s="241"/>
      <c r="AX742" s="241"/>
      <c r="AY742" s="241"/>
      <c r="AZ742" s="241"/>
      <c r="BA742" s="241"/>
      <c r="BB742" s="241"/>
      <c r="BC742" s="241"/>
      <c r="BD742" s="241"/>
      <c r="BE742" s="241"/>
      <c r="BF742" s="241"/>
      <c r="BG742" s="241"/>
    </row>
    <row r="743" spans="1:59" s="240" customFormat="1" ht="15" customHeight="1">
      <c r="A743" s="241"/>
      <c r="B743" s="241"/>
      <c r="C743" s="241"/>
      <c r="D743" s="241"/>
      <c r="E743" s="241"/>
      <c r="F743" s="241"/>
      <c r="G743" s="241"/>
      <c r="H743" s="241"/>
      <c r="I743" s="241"/>
      <c r="J743" s="241"/>
      <c r="K743" s="241"/>
      <c r="L743" s="241"/>
      <c r="M743" s="241"/>
      <c r="N743" s="241"/>
      <c r="O743" s="241"/>
      <c r="P743" s="241"/>
      <c r="Q743" s="241"/>
      <c r="R743" s="241"/>
      <c r="S743" s="241"/>
      <c r="T743" s="241"/>
      <c r="U743" s="241" t="s">
        <v>850</v>
      </c>
      <c r="V743" s="241"/>
      <c r="W743" s="241"/>
      <c r="X743" s="241"/>
      <c r="Y743" s="241"/>
      <c r="Z743" s="241"/>
      <c r="AA743" s="241"/>
      <c r="AB743" s="241"/>
      <c r="AC743" s="241" t="s">
        <v>313</v>
      </c>
      <c r="AD743" s="241"/>
      <c r="AE743" s="241"/>
      <c r="AF743" s="241"/>
      <c r="AG743" s="241"/>
      <c r="AH743" s="241"/>
      <c r="AI743" s="241"/>
      <c r="AJ743" s="241"/>
      <c r="AK743" s="241"/>
      <c r="AL743" s="241"/>
      <c r="AM743" s="241"/>
      <c r="AN743" s="241"/>
      <c r="AO743" s="241"/>
      <c r="AP743" s="244"/>
      <c r="AQ743" s="241"/>
      <c r="AR743" s="241"/>
      <c r="AS743" s="241"/>
      <c r="AT743" s="244"/>
      <c r="AU743" s="241"/>
      <c r="AV743" s="241"/>
      <c r="AW743" s="241"/>
      <c r="AX743" s="241"/>
      <c r="AY743" s="241"/>
      <c r="AZ743" s="241"/>
      <c r="BA743" s="241"/>
      <c r="BB743" s="241"/>
      <c r="BC743" s="241"/>
      <c r="BD743" s="241"/>
      <c r="BE743" s="241"/>
      <c r="BF743" s="241"/>
      <c r="BG743" s="241"/>
    </row>
    <row r="744" spans="1:59" s="240" customFormat="1" ht="15" customHeight="1">
      <c r="A744" s="241"/>
      <c r="B744" s="241"/>
      <c r="C744" s="241"/>
      <c r="D744" s="241"/>
      <c r="E744" s="241"/>
      <c r="F744" s="241"/>
      <c r="G744" s="241"/>
      <c r="H744" s="241"/>
      <c r="I744" s="241"/>
      <c r="J744" s="241"/>
      <c r="K744" s="241"/>
      <c r="L744" s="241"/>
      <c r="M744" s="241"/>
      <c r="N744" s="241"/>
      <c r="O744" s="241"/>
      <c r="P744" s="241"/>
      <c r="Q744" s="241"/>
      <c r="R744" s="241"/>
      <c r="S744" s="241"/>
      <c r="T744" s="241"/>
      <c r="U744" s="241" t="s">
        <v>851</v>
      </c>
      <c r="V744" s="241"/>
      <c r="W744" s="241"/>
      <c r="X744" s="241"/>
      <c r="Y744" s="241"/>
      <c r="Z744" s="241"/>
      <c r="AA744" s="241"/>
      <c r="AB744" s="241"/>
      <c r="AC744" s="241" t="s">
        <v>313</v>
      </c>
      <c r="AD744" s="241"/>
      <c r="AE744" s="241"/>
      <c r="AF744" s="241"/>
      <c r="AG744" s="241"/>
      <c r="AH744" s="241"/>
      <c r="AI744" s="241"/>
      <c r="AJ744" s="241"/>
      <c r="AK744" s="241"/>
      <c r="AL744" s="241"/>
      <c r="AM744" s="241"/>
      <c r="AN744" s="241"/>
      <c r="AO744" s="241"/>
      <c r="AP744" s="244"/>
      <c r="AQ744" s="241"/>
      <c r="AR744" s="241"/>
      <c r="AS744" s="241"/>
      <c r="AT744" s="244"/>
      <c r="AU744" s="241"/>
      <c r="AV744" s="241"/>
      <c r="AW744" s="241"/>
      <c r="AX744" s="241"/>
      <c r="AY744" s="241"/>
      <c r="AZ744" s="241"/>
      <c r="BA744" s="241"/>
      <c r="BB744" s="241"/>
      <c r="BC744" s="241"/>
      <c r="BD744" s="241"/>
      <c r="BE744" s="241"/>
      <c r="BF744" s="241"/>
      <c r="BG744" s="241"/>
    </row>
    <row r="745" spans="1:59" s="240" customFormat="1" ht="15" customHeight="1">
      <c r="A745" s="241"/>
      <c r="B745" s="241"/>
      <c r="C745" s="241"/>
      <c r="D745" s="241"/>
      <c r="E745" s="241"/>
      <c r="F745" s="241"/>
      <c r="G745" s="241"/>
      <c r="H745" s="241"/>
      <c r="I745" s="241"/>
      <c r="J745" s="241"/>
      <c r="K745" s="241"/>
      <c r="L745" s="241"/>
      <c r="M745" s="241"/>
      <c r="N745" s="241"/>
      <c r="O745" s="241"/>
      <c r="P745" s="241"/>
      <c r="Q745" s="241"/>
      <c r="R745" s="241"/>
      <c r="S745" s="241"/>
      <c r="T745" s="241"/>
      <c r="U745" s="241" t="s">
        <v>852</v>
      </c>
      <c r="V745" s="241"/>
      <c r="W745" s="241"/>
      <c r="X745" s="241"/>
      <c r="Y745" s="241"/>
      <c r="Z745" s="241"/>
      <c r="AA745" s="241"/>
      <c r="AB745" s="241"/>
      <c r="AC745" s="241" t="s">
        <v>322</v>
      </c>
      <c r="AD745" s="241"/>
      <c r="AE745" s="241"/>
      <c r="AF745" s="241"/>
      <c r="AG745" s="241"/>
      <c r="AH745" s="241"/>
      <c r="AI745" s="241"/>
      <c r="AJ745" s="241"/>
      <c r="AK745" s="241"/>
      <c r="AL745" s="241"/>
      <c r="AM745" s="241"/>
      <c r="AN745" s="241"/>
      <c r="AO745" s="241"/>
      <c r="AP745" s="244"/>
      <c r="AQ745" s="241"/>
      <c r="AR745" s="241"/>
      <c r="AS745" s="241"/>
      <c r="AT745" s="244"/>
      <c r="AU745" s="241"/>
      <c r="AV745" s="241"/>
      <c r="AW745" s="241"/>
      <c r="AX745" s="241"/>
      <c r="AY745" s="241"/>
      <c r="AZ745" s="241"/>
      <c r="BA745" s="241"/>
      <c r="BB745" s="241"/>
      <c r="BC745" s="241"/>
      <c r="BD745" s="241"/>
      <c r="BE745" s="241"/>
      <c r="BF745" s="241"/>
      <c r="BG745" s="241"/>
    </row>
    <row r="746" spans="1:59" s="240" customFormat="1" ht="15" customHeight="1">
      <c r="A746" s="241"/>
      <c r="B746" s="241"/>
      <c r="C746" s="241"/>
      <c r="D746" s="241"/>
      <c r="E746" s="241"/>
      <c r="F746" s="241"/>
      <c r="G746" s="241"/>
      <c r="H746" s="241"/>
      <c r="I746" s="241"/>
      <c r="J746" s="241"/>
      <c r="K746" s="241"/>
      <c r="L746" s="241"/>
      <c r="M746" s="241"/>
      <c r="N746" s="241"/>
      <c r="O746" s="241"/>
      <c r="P746" s="241"/>
      <c r="Q746" s="241"/>
      <c r="R746" s="241"/>
      <c r="S746" s="241"/>
      <c r="T746" s="241"/>
      <c r="U746" s="241" t="s">
        <v>853</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4"/>
      <c r="AQ746" s="241"/>
      <c r="AR746" s="241"/>
      <c r="AS746" s="241"/>
      <c r="AT746" s="244"/>
      <c r="AU746" s="241"/>
      <c r="AV746" s="241"/>
      <c r="AW746" s="241"/>
      <c r="AX746" s="241"/>
      <c r="AY746" s="241"/>
      <c r="AZ746" s="241"/>
      <c r="BA746" s="241"/>
      <c r="BB746" s="241"/>
      <c r="BC746" s="241"/>
      <c r="BD746" s="241"/>
      <c r="BE746" s="241"/>
      <c r="BF746" s="241"/>
      <c r="BG746" s="241"/>
    </row>
    <row r="747" spans="1:59" s="240" customFormat="1" ht="15" customHeight="1">
      <c r="A747" s="241"/>
      <c r="B747" s="241"/>
      <c r="C747" s="241"/>
      <c r="D747" s="241"/>
      <c r="E747" s="241"/>
      <c r="F747" s="241"/>
      <c r="G747" s="241"/>
      <c r="H747" s="241"/>
      <c r="I747" s="241"/>
      <c r="J747" s="241"/>
      <c r="K747" s="241"/>
      <c r="L747" s="241"/>
      <c r="M747" s="241"/>
      <c r="N747" s="241"/>
      <c r="O747" s="241"/>
      <c r="P747" s="241"/>
      <c r="Q747" s="241"/>
      <c r="R747" s="241"/>
      <c r="S747" s="241"/>
      <c r="T747" s="241"/>
      <c r="U747" s="241" t="s">
        <v>854</v>
      </c>
      <c r="V747" s="241"/>
      <c r="W747" s="241"/>
      <c r="X747" s="241"/>
      <c r="Y747" s="241"/>
      <c r="Z747" s="241"/>
      <c r="AA747" s="241"/>
      <c r="AB747" s="241"/>
      <c r="AC747" s="241" t="s">
        <v>311</v>
      </c>
      <c r="AD747" s="241"/>
      <c r="AE747" s="241"/>
      <c r="AF747" s="241"/>
      <c r="AG747" s="241"/>
      <c r="AH747" s="241"/>
      <c r="AI747" s="241"/>
      <c r="AJ747" s="241"/>
      <c r="AK747" s="241"/>
      <c r="AL747" s="241"/>
      <c r="AM747" s="241"/>
      <c r="AN747" s="241"/>
      <c r="AO747" s="241"/>
      <c r="AP747" s="244"/>
      <c r="AQ747" s="241"/>
      <c r="AR747" s="241"/>
      <c r="AS747" s="241"/>
      <c r="AT747" s="244"/>
      <c r="AU747" s="241"/>
      <c r="AV747" s="241"/>
      <c r="AW747" s="241"/>
      <c r="AX747" s="241"/>
      <c r="AY747" s="241"/>
      <c r="AZ747" s="241"/>
      <c r="BA747" s="241"/>
      <c r="BB747" s="241"/>
      <c r="BC747" s="241"/>
      <c r="BD747" s="241"/>
      <c r="BE747" s="241"/>
      <c r="BF747" s="241"/>
      <c r="BG747" s="241"/>
    </row>
    <row r="748" spans="1:59" s="240" customFormat="1" ht="15" customHeight="1">
      <c r="A748" s="241"/>
      <c r="B748" s="241"/>
      <c r="C748" s="241"/>
      <c r="D748" s="241"/>
      <c r="E748" s="241"/>
      <c r="F748" s="241"/>
      <c r="G748" s="241"/>
      <c r="H748" s="241"/>
      <c r="I748" s="241"/>
      <c r="J748" s="241"/>
      <c r="K748" s="241"/>
      <c r="L748" s="241"/>
      <c r="M748" s="241"/>
      <c r="N748" s="241"/>
      <c r="O748" s="241"/>
      <c r="P748" s="241"/>
      <c r="Q748" s="241"/>
      <c r="R748" s="241"/>
      <c r="S748" s="241"/>
      <c r="T748" s="241"/>
      <c r="U748" s="241" t="s">
        <v>855</v>
      </c>
      <c r="V748" s="241"/>
      <c r="W748" s="241"/>
      <c r="X748" s="241"/>
      <c r="Y748" s="241"/>
      <c r="Z748" s="241"/>
      <c r="AA748" s="241"/>
      <c r="AB748" s="241"/>
      <c r="AC748" s="241" t="s">
        <v>366</v>
      </c>
      <c r="AD748" s="241"/>
      <c r="AE748" s="241"/>
      <c r="AF748" s="241"/>
      <c r="AG748" s="241"/>
      <c r="AH748" s="241"/>
      <c r="AI748" s="241"/>
      <c r="AJ748" s="241"/>
      <c r="AK748" s="241"/>
      <c r="AL748" s="241"/>
      <c r="AM748" s="241"/>
      <c r="AN748" s="241"/>
      <c r="AO748" s="241"/>
      <c r="AP748" s="244"/>
      <c r="AQ748" s="241"/>
      <c r="AR748" s="241"/>
      <c r="AS748" s="241"/>
      <c r="AT748" s="244"/>
      <c r="AU748" s="241"/>
      <c r="AV748" s="241"/>
      <c r="AW748" s="241"/>
      <c r="AX748" s="241"/>
      <c r="AY748" s="241"/>
      <c r="AZ748" s="241"/>
      <c r="BA748" s="241"/>
      <c r="BB748" s="241"/>
      <c r="BC748" s="241"/>
      <c r="BD748" s="241"/>
      <c r="BE748" s="241"/>
      <c r="BF748" s="241"/>
      <c r="BG748" s="241"/>
    </row>
    <row r="749" spans="1:59" s="240" customFormat="1" ht="15" customHeight="1">
      <c r="A749" s="241"/>
      <c r="B749" s="241"/>
      <c r="C749" s="241"/>
      <c r="D749" s="241"/>
      <c r="E749" s="241"/>
      <c r="F749" s="241"/>
      <c r="G749" s="241"/>
      <c r="H749" s="241"/>
      <c r="I749" s="241"/>
      <c r="J749" s="241"/>
      <c r="K749" s="241"/>
      <c r="L749" s="241"/>
      <c r="M749" s="241"/>
      <c r="N749" s="241"/>
      <c r="O749" s="241"/>
      <c r="P749" s="241"/>
      <c r="Q749" s="241"/>
      <c r="R749" s="241"/>
      <c r="S749" s="241"/>
      <c r="T749" s="241"/>
      <c r="U749" s="241" t="s">
        <v>856</v>
      </c>
      <c r="V749" s="241"/>
      <c r="W749" s="241"/>
      <c r="X749" s="241"/>
      <c r="Y749" s="241"/>
      <c r="Z749" s="241"/>
      <c r="AA749" s="241"/>
      <c r="AB749" s="241"/>
      <c r="AC749" s="241" t="s">
        <v>325</v>
      </c>
      <c r="AD749" s="241"/>
      <c r="AE749" s="241"/>
      <c r="AF749" s="241"/>
      <c r="AG749" s="241"/>
      <c r="AH749" s="241"/>
      <c r="AI749" s="241"/>
      <c r="AJ749" s="241"/>
      <c r="AK749" s="241"/>
      <c r="AL749" s="241"/>
      <c r="AM749" s="241"/>
      <c r="AN749" s="241"/>
      <c r="AO749" s="241"/>
      <c r="AP749" s="244"/>
      <c r="AQ749" s="241"/>
      <c r="AR749" s="241"/>
      <c r="AS749" s="241"/>
      <c r="AT749" s="244"/>
      <c r="AU749" s="241"/>
      <c r="AV749" s="241"/>
      <c r="AW749" s="241"/>
      <c r="AX749" s="241"/>
      <c r="AY749" s="241"/>
      <c r="AZ749" s="241"/>
      <c r="BA749" s="241"/>
      <c r="BB749" s="241"/>
      <c r="BC749" s="241"/>
      <c r="BD749" s="241"/>
      <c r="BE749" s="241"/>
      <c r="BF749" s="241"/>
      <c r="BG749" s="241"/>
    </row>
    <row r="750" spans="1:59" s="240" customFormat="1" ht="15" customHeight="1">
      <c r="A750" s="241"/>
      <c r="B750" s="241"/>
      <c r="C750" s="241"/>
      <c r="D750" s="241"/>
      <c r="E750" s="241"/>
      <c r="F750" s="241"/>
      <c r="G750" s="241"/>
      <c r="H750" s="241"/>
      <c r="I750" s="241"/>
      <c r="J750" s="241"/>
      <c r="K750" s="241"/>
      <c r="L750" s="241"/>
      <c r="M750" s="241"/>
      <c r="N750" s="241"/>
      <c r="O750" s="241"/>
      <c r="P750" s="241"/>
      <c r="Q750" s="241"/>
      <c r="R750" s="241"/>
      <c r="S750" s="241"/>
      <c r="T750" s="241"/>
      <c r="U750" s="241" t="s">
        <v>857</v>
      </c>
      <c r="V750" s="241"/>
      <c r="W750" s="241"/>
      <c r="X750" s="241"/>
      <c r="Y750" s="241"/>
      <c r="Z750" s="241"/>
      <c r="AA750" s="241"/>
      <c r="AB750" s="241"/>
      <c r="AC750" s="241" t="s">
        <v>325</v>
      </c>
      <c r="AD750" s="241"/>
      <c r="AE750" s="241"/>
      <c r="AF750" s="241"/>
      <c r="AG750" s="241"/>
      <c r="AH750" s="241"/>
      <c r="AI750" s="241"/>
      <c r="AJ750" s="241"/>
      <c r="AK750" s="241"/>
      <c r="AL750" s="241"/>
      <c r="AM750" s="241"/>
      <c r="AN750" s="241"/>
      <c r="AO750" s="241"/>
      <c r="AP750" s="244"/>
      <c r="AQ750" s="241"/>
      <c r="AR750" s="241"/>
      <c r="AS750" s="241"/>
      <c r="AT750" s="244"/>
      <c r="AU750" s="241"/>
      <c r="AV750" s="241"/>
      <c r="AW750" s="241"/>
      <c r="AX750" s="241"/>
      <c r="AY750" s="241"/>
      <c r="AZ750" s="241"/>
      <c r="BA750" s="241"/>
      <c r="BB750" s="241"/>
      <c r="BC750" s="241"/>
      <c r="BD750" s="241"/>
      <c r="BE750" s="241"/>
      <c r="BF750" s="241"/>
      <c r="BG750" s="241"/>
    </row>
    <row r="751" spans="1:59" s="240" customFormat="1" ht="15" customHeight="1">
      <c r="A751" s="241"/>
      <c r="B751" s="241"/>
      <c r="C751" s="241"/>
      <c r="D751" s="241"/>
      <c r="E751" s="241"/>
      <c r="F751" s="241"/>
      <c r="G751" s="241"/>
      <c r="H751" s="241"/>
      <c r="I751" s="241"/>
      <c r="J751" s="241"/>
      <c r="K751" s="241"/>
      <c r="L751" s="241"/>
      <c r="M751" s="241"/>
      <c r="N751" s="241"/>
      <c r="O751" s="241"/>
      <c r="P751" s="241"/>
      <c r="Q751" s="241"/>
      <c r="R751" s="241"/>
      <c r="S751" s="241"/>
      <c r="T751" s="241"/>
      <c r="U751" s="241" t="s">
        <v>858</v>
      </c>
      <c r="V751" s="241"/>
      <c r="W751" s="241"/>
      <c r="X751" s="241"/>
      <c r="Y751" s="241"/>
      <c r="Z751" s="241"/>
      <c r="AA751" s="241"/>
      <c r="AB751" s="241"/>
      <c r="AC751" s="241" t="s">
        <v>350</v>
      </c>
      <c r="AD751" s="241"/>
      <c r="AE751" s="241"/>
      <c r="AF751" s="241"/>
      <c r="AG751" s="241"/>
      <c r="AH751" s="241"/>
      <c r="AI751" s="241"/>
      <c r="AJ751" s="241"/>
      <c r="AK751" s="241"/>
      <c r="AL751" s="241"/>
      <c r="AM751" s="241"/>
      <c r="AN751" s="241"/>
      <c r="AO751" s="241"/>
      <c r="AP751" s="244"/>
      <c r="AQ751" s="241"/>
      <c r="AR751" s="241"/>
      <c r="AS751" s="241"/>
      <c r="AT751" s="244"/>
      <c r="AU751" s="241"/>
      <c r="AV751" s="241"/>
      <c r="AW751" s="241"/>
      <c r="AX751" s="241"/>
      <c r="AY751" s="241"/>
      <c r="AZ751" s="241"/>
      <c r="BA751" s="241"/>
      <c r="BB751" s="241"/>
      <c r="BC751" s="241"/>
      <c r="BD751" s="241"/>
      <c r="BE751" s="241"/>
      <c r="BF751" s="241"/>
      <c r="BG751" s="241"/>
    </row>
    <row r="752" spans="1:59" s="240" customFormat="1" ht="15" customHeight="1">
      <c r="A752" s="241"/>
      <c r="B752" s="241"/>
      <c r="C752" s="241"/>
      <c r="D752" s="241"/>
      <c r="E752" s="241"/>
      <c r="F752" s="241"/>
      <c r="G752" s="241"/>
      <c r="H752" s="241"/>
      <c r="I752" s="241"/>
      <c r="J752" s="241"/>
      <c r="K752" s="241"/>
      <c r="L752" s="241"/>
      <c r="M752" s="241"/>
      <c r="N752" s="241"/>
      <c r="O752" s="241"/>
      <c r="P752" s="241"/>
      <c r="Q752" s="241"/>
      <c r="R752" s="241"/>
      <c r="S752" s="241"/>
      <c r="T752" s="241"/>
      <c r="U752" s="241" t="s">
        <v>859</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4"/>
      <c r="AQ752" s="241"/>
      <c r="AR752" s="241"/>
      <c r="AS752" s="241"/>
      <c r="AT752" s="244"/>
      <c r="AU752" s="241"/>
      <c r="AV752" s="241"/>
      <c r="AW752" s="241"/>
      <c r="AX752" s="241"/>
      <c r="AY752" s="241"/>
      <c r="AZ752" s="241"/>
      <c r="BA752" s="241"/>
      <c r="BB752" s="241"/>
      <c r="BC752" s="241"/>
      <c r="BD752" s="241"/>
      <c r="BE752" s="241"/>
      <c r="BF752" s="241"/>
      <c r="BG752" s="241"/>
    </row>
    <row r="753" spans="1:59" s="240" customFormat="1" ht="15" customHeight="1">
      <c r="A753" s="241"/>
      <c r="B753" s="241"/>
      <c r="C753" s="241"/>
      <c r="D753" s="241"/>
      <c r="E753" s="241"/>
      <c r="F753" s="241"/>
      <c r="G753" s="241"/>
      <c r="H753" s="241"/>
      <c r="I753" s="241"/>
      <c r="J753" s="241"/>
      <c r="K753" s="241"/>
      <c r="L753" s="241"/>
      <c r="M753" s="241"/>
      <c r="N753" s="241"/>
      <c r="O753" s="241"/>
      <c r="P753" s="241"/>
      <c r="Q753" s="241"/>
      <c r="R753" s="241"/>
      <c r="S753" s="241"/>
      <c r="T753" s="241"/>
      <c r="U753" s="241" t="s">
        <v>860</v>
      </c>
      <c r="V753" s="241"/>
      <c r="W753" s="241"/>
      <c r="X753" s="241"/>
      <c r="Y753" s="241"/>
      <c r="Z753" s="241"/>
      <c r="AA753" s="241"/>
      <c r="AB753" s="241"/>
      <c r="AC753" s="241" t="s">
        <v>311</v>
      </c>
      <c r="AD753" s="241"/>
      <c r="AE753" s="241"/>
      <c r="AF753" s="241"/>
      <c r="AG753" s="241"/>
      <c r="AH753" s="241"/>
      <c r="AI753" s="241"/>
      <c r="AJ753" s="241"/>
      <c r="AK753" s="241"/>
      <c r="AL753" s="241"/>
      <c r="AM753" s="241"/>
      <c r="AN753" s="241"/>
      <c r="AO753" s="241"/>
      <c r="AP753" s="244"/>
      <c r="AQ753" s="241"/>
      <c r="AR753" s="241"/>
      <c r="AS753" s="241"/>
      <c r="AT753" s="244"/>
      <c r="AU753" s="241"/>
      <c r="AV753" s="241"/>
      <c r="AW753" s="241"/>
      <c r="AX753" s="241"/>
      <c r="AY753" s="241"/>
      <c r="AZ753" s="241"/>
      <c r="BA753" s="241"/>
      <c r="BB753" s="241"/>
      <c r="BC753" s="241"/>
      <c r="BD753" s="241"/>
      <c r="BE753" s="241"/>
      <c r="BF753" s="241"/>
      <c r="BG753" s="241"/>
    </row>
    <row r="754" spans="1:59" s="240" customFormat="1" ht="15" customHeight="1">
      <c r="A754" s="241"/>
      <c r="B754" s="241"/>
      <c r="C754" s="241"/>
      <c r="D754" s="241"/>
      <c r="E754" s="241"/>
      <c r="F754" s="241"/>
      <c r="G754" s="241"/>
      <c r="H754" s="241"/>
      <c r="I754" s="241"/>
      <c r="J754" s="241"/>
      <c r="K754" s="241"/>
      <c r="L754" s="241"/>
      <c r="M754" s="241"/>
      <c r="N754" s="241"/>
      <c r="O754" s="241"/>
      <c r="P754" s="241"/>
      <c r="Q754" s="241"/>
      <c r="R754" s="241"/>
      <c r="S754" s="241"/>
      <c r="T754" s="241"/>
      <c r="U754" s="241" t="s">
        <v>861</v>
      </c>
      <c r="V754" s="241"/>
      <c r="W754" s="241"/>
      <c r="X754" s="241"/>
      <c r="Y754" s="241"/>
      <c r="Z754" s="241"/>
      <c r="AA754" s="241"/>
      <c r="AB754" s="241"/>
      <c r="AC754" s="241" t="s">
        <v>313</v>
      </c>
      <c r="AD754" s="241"/>
      <c r="AE754" s="241"/>
      <c r="AF754" s="241"/>
      <c r="AG754" s="241"/>
      <c r="AH754" s="241"/>
      <c r="AI754" s="241"/>
      <c r="AJ754" s="241"/>
      <c r="AK754" s="241"/>
      <c r="AL754" s="241"/>
      <c r="AM754" s="241"/>
      <c r="AN754" s="241"/>
      <c r="AO754" s="241"/>
      <c r="AP754" s="244"/>
      <c r="AQ754" s="241"/>
      <c r="AR754" s="241"/>
      <c r="AS754" s="241"/>
      <c r="AT754" s="244"/>
      <c r="AU754" s="241"/>
      <c r="AV754" s="241"/>
      <c r="AW754" s="241"/>
      <c r="AX754" s="241"/>
      <c r="AY754" s="241"/>
      <c r="AZ754" s="241"/>
      <c r="BA754" s="241"/>
      <c r="BB754" s="241"/>
      <c r="BC754" s="241"/>
      <c r="BD754" s="241"/>
      <c r="BE754" s="241"/>
      <c r="BF754" s="241"/>
      <c r="BG754" s="241"/>
    </row>
    <row r="755" spans="1:59" s="240" customFormat="1" ht="15" customHeight="1">
      <c r="A755" s="241"/>
      <c r="B755" s="241"/>
      <c r="C755" s="241"/>
      <c r="D755" s="241"/>
      <c r="E755" s="241"/>
      <c r="F755" s="241"/>
      <c r="G755" s="241"/>
      <c r="H755" s="241"/>
      <c r="I755" s="241"/>
      <c r="J755" s="241"/>
      <c r="K755" s="241"/>
      <c r="L755" s="241"/>
      <c r="M755" s="241"/>
      <c r="N755" s="241"/>
      <c r="O755" s="241"/>
      <c r="P755" s="241"/>
      <c r="Q755" s="241"/>
      <c r="R755" s="241"/>
      <c r="S755" s="241"/>
      <c r="T755" s="241"/>
      <c r="U755" s="241" t="s">
        <v>862</v>
      </c>
      <c r="V755" s="241"/>
      <c r="W755" s="241"/>
      <c r="X755" s="241"/>
      <c r="Y755" s="241"/>
      <c r="Z755" s="241"/>
      <c r="AA755" s="241"/>
      <c r="AB755" s="241"/>
      <c r="AC755" s="241" t="s">
        <v>316</v>
      </c>
      <c r="AD755" s="241"/>
      <c r="AE755" s="241"/>
      <c r="AF755" s="241"/>
      <c r="AG755" s="241"/>
      <c r="AH755" s="241"/>
      <c r="AI755" s="241"/>
      <c r="AJ755" s="241"/>
      <c r="AK755" s="241"/>
      <c r="AL755" s="241"/>
      <c r="AM755" s="241"/>
      <c r="AN755" s="241"/>
      <c r="AO755" s="241"/>
      <c r="AP755" s="244"/>
      <c r="AQ755" s="241"/>
      <c r="AR755" s="241"/>
      <c r="AS755" s="241"/>
      <c r="AT755" s="244"/>
      <c r="AU755" s="241"/>
      <c r="AV755" s="241"/>
      <c r="AW755" s="241"/>
      <c r="AX755" s="241"/>
      <c r="AY755" s="241"/>
      <c r="AZ755" s="241"/>
      <c r="BA755" s="241"/>
      <c r="BB755" s="241"/>
      <c r="BC755" s="241"/>
      <c r="BD755" s="241"/>
      <c r="BE755" s="241"/>
      <c r="BF755" s="241"/>
      <c r="BG755" s="241"/>
    </row>
    <row r="756" spans="1:59" s="240" customFormat="1" ht="15" customHeight="1">
      <c r="A756" s="241"/>
      <c r="B756" s="241"/>
      <c r="C756" s="241"/>
      <c r="D756" s="241"/>
      <c r="E756" s="241"/>
      <c r="F756" s="241"/>
      <c r="G756" s="241"/>
      <c r="H756" s="241"/>
      <c r="I756" s="241"/>
      <c r="J756" s="241"/>
      <c r="K756" s="241"/>
      <c r="L756" s="241"/>
      <c r="M756" s="241"/>
      <c r="N756" s="241"/>
      <c r="O756" s="241"/>
      <c r="P756" s="241"/>
      <c r="Q756" s="241"/>
      <c r="R756" s="241"/>
      <c r="S756" s="241"/>
      <c r="T756" s="241"/>
      <c r="U756" s="241" t="s">
        <v>863</v>
      </c>
      <c r="V756" s="241"/>
      <c r="W756" s="241"/>
      <c r="X756" s="241"/>
      <c r="Y756" s="241"/>
      <c r="Z756" s="241"/>
      <c r="AA756" s="241"/>
      <c r="AB756" s="241"/>
      <c r="AC756" s="241" t="s">
        <v>325</v>
      </c>
      <c r="AD756" s="241"/>
      <c r="AE756" s="241"/>
      <c r="AF756" s="241"/>
      <c r="AG756" s="241"/>
      <c r="AH756" s="241"/>
      <c r="AI756" s="241"/>
      <c r="AJ756" s="241"/>
      <c r="AK756" s="241"/>
      <c r="AL756" s="241"/>
      <c r="AM756" s="241"/>
      <c r="AN756" s="241"/>
      <c r="AO756" s="241"/>
      <c r="AP756" s="244"/>
      <c r="AQ756" s="241"/>
      <c r="AR756" s="241"/>
      <c r="AS756" s="241"/>
      <c r="AT756" s="244"/>
      <c r="AU756" s="241"/>
      <c r="AV756" s="241"/>
      <c r="AW756" s="241"/>
      <c r="AX756" s="241"/>
      <c r="AY756" s="241"/>
      <c r="AZ756" s="241"/>
      <c r="BA756" s="241"/>
      <c r="BB756" s="241"/>
      <c r="BC756" s="241"/>
      <c r="BD756" s="241"/>
      <c r="BE756" s="241"/>
      <c r="BF756" s="241"/>
      <c r="BG756" s="241"/>
    </row>
    <row r="757" spans="1:59" s="240" customFormat="1" ht="15" customHeight="1">
      <c r="A757" s="241"/>
      <c r="B757" s="241"/>
      <c r="C757" s="241"/>
      <c r="D757" s="241"/>
      <c r="E757" s="241"/>
      <c r="F757" s="241"/>
      <c r="G757" s="241"/>
      <c r="H757" s="241"/>
      <c r="I757" s="241"/>
      <c r="J757" s="241"/>
      <c r="K757" s="241"/>
      <c r="L757" s="241"/>
      <c r="M757" s="241"/>
      <c r="N757" s="241"/>
      <c r="O757" s="241"/>
      <c r="P757" s="241"/>
      <c r="Q757" s="241"/>
      <c r="R757" s="241"/>
      <c r="S757" s="241"/>
      <c r="T757" s="241"/>
      <c r="U757" s="241" t="s">
        <v>864</v>
      </c>
      <c r="V757" s="241"/>
      <c r="W757" s="241"/>
      <c r="X757" s="241"/>
      <c r="Y757" s="241"/>
      <c r="Z757" s="241"/>
      <c r="AA757" s="241"/>
      <c r="AB757" s="241"/>
      <c r="AC757" s="241" t="s">
        <v>386</v>
      </c>
      <c r="AD757" s="241"/>
      <c r="AE757" s="241"/>
      <c r="AF757" s="241"/>
      <c r="AG757" s="241"/>
      <c r="AH757" s="241"/>
      <c r="AI757" s="241"/>
      <c r="AJ757" s="241"/>
      <c r="AK757" s="241"/>
      <c r="AL757" s="241"/>
      <c r="AM757" s="241"/>
      <c r="AN757" s="241"/>
      <c r="AO757" s="241"/>
      <c r="AP757" s="244"/>
      <c r="AQ757" s="241"/>
      <c r="AR757" s="241"/>
      <c r="AS757" s="241"/>
      <c r="AT757" s="244"/>
      <c r="AU757" s="241"/>
      <c r="AV757" s="241"/>
      <c r="AW757" s="241"/>
      <c r="AX757" s="241"/>
      <c r="AY757" s="241"/>
      <c r="AZ757" s="241"/>
      <c r="BA757" s="241"/>
      <c r="BB757" s="241"/>
      <c r="BC757" s="241"/>
      <c r="BD757" s="241"/>
      <c r="BE757" s="241"/>
      <c r="BF757" s="241"/>
      <c r="BG757" s="241"/>
    </row>
    <row r="758" spans="1:59" s="240" customFormat="1" ht="15" customHeight="1">
      <c r="A758" s="241"/>
      <c r="B758" s="241"/>
      <c r="C758" s="241"/>
      <c r="D758" s="241"/>
      <c r="E758" s="241"/>
      <c r="F758" s="241"/>
      <c r="G758" s="241"/>
      <c r="H758" s="241"/>
      <c r="I758" s="241"/>
      <c r="J758" s="241"/>
      <c r="K758" s="241"/>
      <c r="L758" s="241"/>
      <c r="M758" s="241"/>
      <c r="N758" s="241"/>
      <c r="O758" s="241"/>
      <c r="P758" s="241"/>
      <c r="Q758" s="241"/>
      <c r="R758" s="241"/>
      <c r="S758" s="241"/>
      <c r="T758" s="241"/>
      <c r="U758" s="241" t="s">
        <v>865</v>
      </c>
      <c r="V758" s="241"/>
      <c r="W758" s="241"/>
      <c r="X758" s="241"/>
      <c r="Y758" s="241"/>
      <c r="Z758" s="241"/>
      <c r="AA758" s="241"/>
      <c r="AB758" s="241"/>
      <c r="AC758" s="241" t="s">
        <v>309</v>
      </c>
      <c r="AD758" s="241"/>
      <c r="AE758" s="241"/>
      <c r="AF758" s="241"/>
      <c r="AG758" s="241"/>
      <c r="AH758" s="241"/>
      <c r="AI758" s="241"/>
      <c r="AJ758" s="241"/>
      <c r="AK758" s="241"/>
      <c r="AL758" s="241"/>
      <c r="AM758" s="241"/>
      <c r="AN758" s="241"/>
      <c r="AO758" s="241"/>
      <c r="AP758" s="244"/>
      <c r="AQ758" s="241"/>
      <c r="AR758" s="241"/>
      <c r="AS758" s="241"/>
      <c r="AT758" s="244"/>
      <c r="AU758" s="241"/>
      <c r="AV758" s="241"/>
      <c r="AW758" s="241"/>
      <c r="AX758" s="241"/>
      <c r="AY758" s="241"/>
      <c r="AZ758" s="241"/>
      <c r="BA758" s="241"/>
      <c r="BB758" s="241"/>
      <c r="BC758" s="241"/>
      <c r="BD758" s="241"/>
      <c r="BE758" s="241"/>
      <c r="BF758" s="241"/>
      <c r="BG758" s="241"/>
    </row>
    <row r="759" spans="1:59" s="240" customFormat="1" ht="15" customHeight="1">
      <c r="A759" s="241"/>
      <c r="B759" s="241"/>
      <c r="C759" s="241"/>
      <c r="D759" s="241"/>
      <c r="E759" s="241"/>
      <c r="F759" s="241"/>
      <c r="G759" s="241"/>
      <c r="H759" s="241"/>
      <c r="I759" s="241"/>
      <c r="J759" s="241"/>
      <c r="K759" s="241"/>
      <c r="L759" s="241"/>
      <c r="M759" s="241"/>
      <c r="N759" s="241"/>
      <c r="O759" s="241"/>
      <c r="P759" s="241"/>
      <c r="Q759" s="241"/>
      <c r="R759" s="241"/>
      <c r="S759" s="241"/>
      <c r="T759" s="241"/>
      <c r="U759" s="241" t="s">
        <v>866</v>
      </c>
      <c r="V759" s="241"/>
      <c r="W759" s="241"/>
      <c r="X759" s="241"/>
      <c r="Y759" s="241"/>
      <c r="Z759" s="241"/>
      <c r="AA759" s="241"/>
      <c r="AB759" s="241"/>
      <c r="AC759" s="241" t="s">
        <v>309</v>
      </c>
      <c r="AD759" s="241"/>
      <c r="AE759" s="241"/>
      <c r="AF759" s="241"/>
      <c r="AG759" s="241"/>
      <c r="AH759" s="241"/>
      <c r="AI759" s="241"/>
      <c r="AJ759" s="241"/>
      <c r="AK759" s="241"/>
      <c r="AL759" s="241"/>
      <c r="AM759" s="241"/>
      <c r="AN759" s="241"/>
      <c r="AO759" s="241"/>
      <c r="AP759" s="244"/>
      <c r="AQ759" s="241"/>
      <c r="AR759" s="241"/>
      <c r="AS759" s="241"/>
      <c r="AT759" s="244"/>
      <c r="AU759" s="241"/>
      <c r="AV759" s="241"/>
      <c r="AW759" s="241"/>
      <c r="AX759" s="241"/>
      <c r="AY759" s="241"/>
      <c r="AZ759" s="241"/>
      <c r="BA759" s="241"/>
      <c r="BB759" s="241"/>
      <c r="BC759" s="241"/>
      <c r="BD759" s="241"/>
      <c r="BE759" s="241"/>
      <c r="BF759" s="241"/>
      <c r="BG759" s="241"/>
    </row>
    <row r="760" spans="1:59" s="240" customFormat="1" ht="15" customHeight="1">
      <c r="A760" s="241"/>
      <c r="B760" s="241"/>
      <c r="C760" s="241"/>
      <c r="D760" s="241"/>
      <c r="E760" s="241"/>
      <c r="F760" s="241"/>
      <c r="G760" s="241"/>
      <c r="H760" s="241"/>
      <c r="I760" s="241"/>
      <c r="J760" s="241"/>
      <c r="K760" s="241"/>
      <c r="L760" s="241"/>
      <c r="M760" s="241"/>
      <c r="N760" s="241"/>
      <c r="O760" s="241"/>
      <c r="P760" s="241"/>
      <c r="Q760" s="241"/>
      <c r="R760" s="241"/>
      <c r="S760" s="241"/>
      <c r="T760" s="241"/>
      <c r="U760" s="241" t="s">
        <v>867</v>
      </c>
      <c r="V760" s="241"/>
      <c r="W760" s="241"/>
      <c r="X760" s="241"/>
      <c r="Y760" s="241"/>
      <c r="Z760" s="241"/>
      <c r="AA760" s="241"/>
      <c r="AB760" s="241"/>
      <c r="AC760" s="241" t="s">
        <v>313</v>
      </c>
      <c r="AD760" s="241"/>
      <c r="AE760" s="241"/>
      <c r="AF760" s="241"/>
      <c r="AG760" s="241"/>
      <c r="AH760" s="241"/>
      <c r="AI760" s="241"/>
      <c r="AJ760" s="241"/>
      <c r="AK760" s="241"/>
      <c r="AL760" s="241"/>
      <c r="AM760" s="241"/>
      <c r="AN760" s="241"/>
      <c r="AO760" s="241"/>
      <c r="AP760" s="244"/>
      <c r="AQ760" s="241"/>
      <c r="AR760" s="241"/>
      <c r="AS760" s="241"/>
      <c r="AT760" s="244"/>
      <c r="AU760" s="241"/>
      <c r="AV760" s="241"/>
      <c r="AW760" s="241"/>
      <c r="AX760" s="241"/>
      <c r="AY760" s="241"/>
      <c r="AZ760" s="241"/>
      <c r="BA760" s="241"/>
      <c r="BB760" s="241"/>
      <c r="BC760" s="241"/>
      <c r="BD760" s="241"/>
      <c r="BE760" s="241"/>
      <c r="BF760" s="241"/>
      <c r="BG760" s="241"/>
    </row>
    <row r="761" spans="1:59" s="240" customFormat="1" ht="15" customHeight="1">
      <c r="A761" s="241"/>
      <c r="B761" s="241"/>
      <c r="C761" s="241"/>
      <c r="D761" s="241"/>
      <c r="E761" s="241"/>
      <c r="F761" s="241"/>
      <c r="G761" s="241"/>
      <c r="H761" s="241"/>
      <c r="I761" s="241"/>
      <c r="J761" s="241"/>
      <c r="K761" s="241"/>
      <c r="L761" s="241"/>
      <c r="M761" s="241"/>
      <c r="N761" s="241"/>
      <c r="O761" s="241"/>
      <c r="P761" s="241"/>
      <c r="Q761" s="241"/>
      <c r="R761" s="241"/>
      <c r="S761" s="241"/>
      <c r="T761" s="241"/>
      <c r="U761" s="241" t="s">
        <v>868</v>
      </c>
      <c r="V761" s="241"/>
      <c r="W761" s="241"/>
      <c r="X761" s="241"/>
      <c r="Y761" s="241"/>
      <c r="Z761" s="241"/>
      <c r="AA761" s="241"/>
      <c r="AB761" s="241"/>
      <c r="AC761" s="241" t="s">
        <v>313</v>
      </c>
      <c r="AD761" s="241"/>
      <c r="AE761" s="241"/>
      <c r="AF761" s="241"/>
      <c r="AG761" s="241"/>
      <c r="AH761" s="241"/>
      <c r="AI761" s="241"/>
      <c r="AJ761" s="241"/>
      <c r="AK761" s="241"/>
      <c r="AL761" s="241"/>
      <c r="AM761" s="241"/>
      <c r="AN761" s="241"/>
      <c r="AO761" s="241"/>
      <c r="AP761" s="244"/>
      <c r="AQ761" s="241"/>
      <c r="AR761" s="241"/>
      <c r="AS761" s="241"/>
      <c r="AT761" s="244"/>
      <c r="AU761" s="241"/>
      <c r="AV761" s="241"/>
      <c r="AW761" s="241"/>
      <c r="AX761" s="241"/>
      <c r="AY761" s="241"/>
      <c r="AZ761" s="241"/>
      <c r="BA761" s="241"/>
      <c r="BB761" s="241"/>
      <c r="BC761" s="241"/>
      <c r="BD761" s="241"/>
      <c r="BE761" s="241"/>
      <c r="BF761" s="241"/>
      <c r="BG761" s="241"/>
    </row>
    <row r="762" spans="1:59" s="240" customFormat="1" ht="15" customHeight="1">
      <c r="A762" s="241"/>
      <c r="B762" s="241"/>
      <c r="C762" s="241"/>
      <c r="D762" s="241"/>
      <c r="E762" s="241"/>
      <c r="F762" s="241"/>
      <c r="G762" s="241"/>
      <c r="H762" s="241"/>
      <c r="I762" s="241"/>
      <c r="J762" s="241"/>
      <c r="K762" s="241"/>
      <c r="L762" s="241"/>
      <c r="M762" s="241"/>
      <c r="N762" s="241"/>
      <c r="O762" s="241"/>
      <c r="P762" s="241"/>
      <c r="Q762" s="241"/>
      <c r="R762" s="241"/>
      <c r="S762" s="241"/>
      <c r="T762" s="241"/>
      <c r="U762" s="241" t="s">
        <v>869</v>
      </c>
      <c r="V762" s="241"/>
      <c r="W762" s="241"/>
      <c r="X762" s="241"/>
      <c r="Y762" s="241"/>
      <c r="Z762" s="241"/>
      <c r="AA762" s="241"/>
      <c r="AB762" s="241"/>
      <c r="AC762" s="241" t="s">
        <v>316</v>
      </c>
      <c r="AD762" s="241"/>
      <c r="AE762" s="241"/>
      <c r="AF762" s="241"/>
      <c r="AG762" s="241"/>
      <c r="AH762" s="241"/>
      <c r="AI762" s="241"/>
      <c r="AJ762" s="241"/>
      <c r="AK762" s="241"/>
      <c r="AL762" s="241"/>
      <c r="AM762" s="241"/>
      <c r="AN762" s="241"/>
      <c r="AO762" s="241"/>
      <c r="AP762" s="244"/>
      <c r="AQ762" s="241"/>
      <c r="AR762" s="241"/>
      <c r="AS762" s="241"/>
      <c r="AT762" s="244"/>
      <c r="AU762" s="241"/>
      <c r="AV762" s="241"/>
      <c r="AW762" s="241"/>
      <c r="AX762" s="241"/>
      <c r="AY762" s="241"/>
      <c r="AZ762" s="241"/>
      <c r="BA762" s="241"/>
      <c r="BB762" s="241"/>
      <c r="BC762" s="241"/>
      <c r="BD762" s="241"/>
      <c r="BE762" s="241"/>
      <c r="BF762" s="241"/>
      <c r="BG762" s="241"/>
    </row>
    <row r="763" spans="1:59" s="240" customFormat="1" ht="15" customHeight="1">
      <c r="A763" s="241"/>
      <c r="B763" s="241"/>
      <c r="C763" s="241"/>
      <c r="D763" s="241"/>
      <c r="E763" s="241"/>
      <c r="F763" s="241"/>
      <c r="G763" s="241"/>
      <c r="H763" s="241"/>
      <c r="I763" s="241"/>
      <c r="J763" s="241"/>
      <c r="K763" s="241"/>
      <c r="L763" s="241"/>
      <c r="M763" s="241"/>
      <c r="N763" s="241"/>
      <c r="O763" s="241"/>
      <c r="P763" s="241"/>
      <c r="Q763" s="241"/>
      <c r="R763" s="241"/>
      <c r="S763" s="241"/>
      <c r="T763" s="241"/>
      <c r="U763" s="241" t="s">
        <v>870</v>
      </c>
      <c r="V763" s="241"/>
      <c r="W763" s="241"/>
      <c r="X763" s="241"/>
      <c r="Y763" s="241"/>
      <c r="Z763" s="241"/>
      <c r="AA763" s="241"/>
      <c r="AB763" s="241"/>
      <c r="AC763" s="241" t="s">
        <v>316</v>
      </c>
      <c r="AD763" s="241"/>
      <c r="AE763" s="241"/>
      <c r="AF763" s="241"/>
      <c r="AG763" s="241"/>
      <c r="AH763" s="241"/>
      <c r="AI763" s="241"/>
      <c r="AJ763" s="241"/>
      <c r="AK763" s="241"/>
      <c r="AL763" s="241"/>
      <c r="AM763" s="241"/>
      <c r="AN763" s="241"/>
      <c r="AO763" s="241"/>
      <c r="AP763" s="244"/>
      <c r="AQ763" s="241"/>
      <c r="AR763" s="241"/>
      <c r="AS763" s="241"/>
      <c r="AT763" s="244"/>
      <c r="AU763" s="241"/>
      <c r="AV763" s="241"/>
      <c r="AW763" s="241"/>
      <c r="AX763" s="241"/>
      <c r="AY763" s="241"/>
      <c r="AZ763" s="241"/>
      <c r="BA763" s="241"/>
      <c r="BB763" s="241"/>
      <c r="BC763" s="241"/>
      <c r="BD763" s="241"/>
      <c r="BE763" s="241"/>
      <c r="BF763" s="241"/>
      <c r="BG763" s="241"/>
    </row>
    <row r="764" spans="1:59" s="240" customFormat="1" ht="15" customHeight="1">
      <c r="A764" s="241"/>
      <c r="B764" s="241"/>
      <c r="C764" s="241"/>
      <c r="D764" s="241"/>
      <c r="E764" s="241"/>
      <c r="F764" s="241"/>
      <c r="G764" s="241"/>
      <c r="H764" s="241"/>
      <c r="I764" s="241"/>
      <c r="J764" s="241"/>
      <c r="K764" s="241"/>
      <c r="L764" s="241"/>
      <c r="M764" s="241"/>
      <c r="N764" s="241"/>
      <c r="O764" s="241"/>
      <c r="P764" s="241"/>
      <c r="Q764" s="241"/>
      <c r="R764" s="241"/>
      <c r="S764" s="241"/>
      <c r="T764" s="241"/>
      <c r="U764" s="241" t="s">
        <v>871</v>
      </c>
      <c r="V764" s="241"/>
      <c r="W764" s="241"/>
      <c r="X764" s="241"/>
      <c r="Y764" s="241"/>
      <c r="Z764" s="241"/>
      <c r="AA764" s="241"/>
      <c r="AB764" s="241"/>
      <c r="AC764" s="241" t="s">
        <v>316</v>
      </c>
      <c r="AD764" s="241"/>
      <c r="AE764" s="241"/>
      <c r="AF764" s="241"/>
      <c r="AG764" s="241"/>
      <c r="AH764" s="241"/>
      <c r="AI764" s="241"/>
      <c r="AJ764" s="241"/>
      <c r="AK764" s="241"/>
      <c r="AL764" s="241"/>
      <c r="AM764" s="241"/>
      <c r="AN764" s="241"/>
      <c r="AO764" s="241"/>
      <c r="AP764" s="244"/>
      <c r="AQ764" s="241"/>
      <c r="AR764" s="241"/>
      <c r="AS764" s="241"/>
      <c r="AT764" s="244"/>
      <c r="AU764" s="241"/>
      <c r="AV764" s="241"/>
      <c r="AW764" s="241"/>
      <c r="AX764" s="241"/>
      <c r="AY764" s="241"/>
      <c r="AZ764" s="241"/>
      <c r="BA764" s="241"/>
      <c r="BB764" s="241"/>
      <c r="BC764" s="241"/>
      <c r="BD764" s="241"/>
      <c r="BE764" s="241"/>
      <c r="BF764" s="241"/>
      <c r="BG764" s="241"/>
    </row>
    <row r="765" spans="1:59" s="240" customFormat="1" ht="15" customHeight="1">
      <c r="A765" s="241"/>
      <c r="B765" s="241"/>
      <c r="C765" s="241"/>
      <c r="D765" s="241"/>
      <c r="E765" s="241"/>
      <c r="F765" s="241"/>
      <c r="G765" s="241"/>
      <c r="H765" s="241"/>
      <c r="I765" s="241"/>
      <c r="J765" s="241"/>
      <c r="K765" s="241"/>
      <c r="L765" s="241"/>
      <c r="M765" s="241"/>
      <c r="N765" s="241"/>
      <c r="O765" s="241"/>
      <c r="P765" s="241"/>
      <c r="Q765" s="241"/>
      <c r="R765" s="241"/>
      <c r="S765" s="241"/>
      <c r="T765" s="241"/>
      <c r="U765" s="241" t="s">
        <v>872</v>
      </c>
      <c r="V765" s="241"/>
      <c r="W765" s="241"/>
      <c r="X765" s="241"/>
      <c r="Y765" s="241"/>
      <c r="Z765" s="241"/>
      <c r="AA765" s="241"/>
      <c r="AB765" s="241"/>
      <c r="AC765" s="241" t="s">
        <v>322</v>
      </c>
      <c r="AD765" s="241"/>
      <c r="AE765" s="241"/>
      <c r="AF765" s="241"/>
      <c r="AG765" s="241"/>
      <c r="AH765" s="241"/>
      <c r="AI765" s="241"/>
      <c r="AJ765" s="241"/>
      <c r="AK765" s="241"/>
      <c r="AL765" s="241"/>
      <c r="AM765" s="241"/>
      <c r="AN765" s="241"/>
      <c r="AO765" s="241"/>
      <c r="AP765" s="244"/>
      <c r="AQ765" s="241"/>
      <c r="AR765" s="241"/>
      <c r="AS765" s="241"/>
      <c r="AT765" s="244"/>
      <c r="AU765" s="241"/>
      <c r="AV765" s="241"/>
      <c r="AW765" s="241"/>
      <c r="AX765" s="241"/>
      <c r="AY765" s="241"/>
      <c r="AZ765" s="241"/>
      <c r="BA765" s="241"/>
      <c r="BB765" s="241"/>
      <c r="BC765" s="241"/>
      <c r="BD765" s="241"/>
      <c r="BE765" s="241"/>
      <c r="BF765" s="241"/>
      <c r="BG765" s="241"/>
    </row>
    <row r="766" spans="1:59" s="240" customFormat="1" ht="15" customHeight="1">
      <c r="A766" s="241"/>
      <c r="B766" s="241"/>
      <c r="C766" s="241"/>
      <c r="D766" s="241"/>
      <c r="E766" s="241"/>
      <c r="F766" s="241"/>
      <c r="G766" s="241"/>
      <c r="H766" s="241"/>
      <c r="I766" s="241"/>
      <c r="J766" s="241"/>
      <c r="K766" s="241"/>
      <c r="L766" s="241"/>
      <c r="M766" s="241"/>
      <c r="N766" s="241"/>
      <c r="O766" s="241"/>
      <c r="P766" s="241"/>
      <c r="Q766" s="241"/>
      <c r="R766" s="241"/>
      <c r="S766" s="241"/>
      <c r="T766" s="241"/>
      <c r="U766" s="241" t="s">
        <v>873</v>
      </c>
      <c r="V766" s="241"/>
      <c r="W766" s="241"/>
      <c r="X766" s="241"/>
      <c r="Y766" s="241"/>
      <c r="Z766" s="241"/>
      <c r="AA766" s="241"/>
      <c r="AB766" s="241"/>
      <c r="AC766" s="241" t="s">
        <v>313</v>
      </c>
      <c r="AD766" s="241"/>
      <c r="AE766" s="241"/>
      <c r="AF766" s="241"/>
      <c r="AG766" s="241"/>
      <c r="AH766" s="241"/>
      <c r="AI766" s="241"/>
      <c r="AJ766" s="241"/>
      <c r="AK766" s="241"/>
      <c r="AL766" s="241"/>
      <c r="AM766" s="241"/>
      <c r="AN766" s="241"/>
      <c r="AO766" s="241"/>
      <c r="AP766" s="244"/>
      <c r="AQ766" s="241"/>
      <c r="AR766" s="241"/>
      <c r="AS766" s="241"/>
      <c r="AT766" s="244"/>
      <c r="AU766" s="241"/>
      <c r="AV766" s="241"/>
      <c r="AW766" s="241"/>
      <c r="AX766" s="241"/>
      <c r="AY766" s="241"/>
      <c r="AZ766" s="241"/>
      <c r="BA766" s="241"/>
      <c r="BB766" s="241"/>
      <c r="BC766" s="241"/>
      <c r="BD766" s="241"/>
      <c r="BE766" s="241"/>
      <c r="BF766" s="241"/>
      <c r="BG766" s="241"/>
    </row>
    <row r="767" spans="1:59" s="240" customFormat="1" ht="15" customHeight="1">
      <c r="A767" s="241"/>
      <c r="B767" s="241"/>
      <c r="C767" s="241"/>
      <c r="D767" s="241"/>
      <c r="E767" s="241"/>
      <c r="F767" s="241"/>
      <c r="G767" s="241"/>
      <c r="H767" s="241"/>
      <c r="I767" s="241"/>
      <c r="J767" s="241"/>
      <c r="K767" s="241"/>
      <c r="L767" s="241"/>
      <c r="M767" s="241"/>
      <c r="N767" s="241"/>
      <c r="O767" s="241"/>
      <c r="P767" s="241"/>
      <c r="Q767" s="241"/>
      <c r="R767" s="241"/>
      <c r="S767" s="241"/>
      <c r="T767" s="241"/>
      <c r="U767" s="241" t="s">
        <v>874</v>
      </c>
      <c r="V767" s="241"/>
      <c r="W767" s="241"/>
      <c r="X767" s="241"/>
      <c r="Y767" s="241"/>
      <c r="Z767" s="241"/>
      <c r="AA767" s="241"/>
      <c r="AB767" s="241"/>
      <c r="AC767" s="241" t="s">
        <v>313</v>
      </c>
      <c r="AD767" s="241"/>
      <c r="AE767" s="241"/>
      <c r="AF767" s="241"/>
      <c r="AG767" s="241"/>
      <c r="AH767" s="241"/>
      <c r="AI767" s="241"/>
      <c r="AJ767" s="241"/>
      <c r="AK767" s="241"/>
      <c r="AL767" s="241"/>
      <c r="AM767" s="241"/>
      <c r="AN767" s="241"/>
      <c r="AO767" s="241"/>
      <c r="AP767" s="244"/>
      <c r="AQ767" s="241"/>
      <c r="AR767" s="241"/>
      <c r="AS767" s="241"/>
      <c r="AT767" s="244"/>
      <c r="AU767" s="241"/>
      <c r="AV767" s="241"/>
      <c r="AW767" s="241"/>
      <c r="AX767" s="241"/>
      <c r="AY767" s="241"/>
      <c r="AZ767" s="241"/>
      <c r="BA767" s="241"/>
      <c r="BB767" s="241"/>
      <c r="BC767" s="241"/>
      <c r="BD767" s="241"/>
      <c r="BE767" s="241"/>
      <c r="BF767" s="241"/>
      <c r="BG767" s="241"/>
    </row>
    <row r="768" spans="1:59" s="240" customFormat="1" ht="15" customHeight="1">
      <c r="A768" s="241"/>
      <c r="B768" s="241"/>
      <c r="C768" s="241"/>
      <c r="D768" s="241"/>
      <c r="E768" s="241"/>
      <c r="F768" s="241"/>
      <c r="G768" s="241"/>
      <c r="H768" s="241"/>
      <c r="I768" s="241"/>
      <c r="J768" s="241"/>
      <c r="K768" s="241"/>
      <c r="L768" s="241"/>
      <c r="M768" s="241"/>
      <c r="N768" s="241"/>
      <c r="O768" s="241"/>
      <c r="P768" s="241"/>
      <c r="Q768" s="241"/>
      <c r="R768" s="241"/>
      <c r="S768" s="241"/>
      <c r="T768" s="241"/>
      <c r="U768" s="241" t="s">
        <v>875</v>
      </c>
      <c r="V768" s="241"/>
      <c r="W768" s="241"/>
      <c r="X768" s="241"/>
      <c r="Y768" s="241"/>
      <c r="Z768" s="241"/>
      <c r="AA768" s="241"/>
      <c r="AB768" s="241"/>
      <c r="AC768" s="241" t="s">
        <v>311</v>
      </c>
      <c r="AD768" s="241"/>
      <c r="AE768" s="241"/>
      <c r="AF768" s="241"/>
      <c r="AG768" s="241"/>
      <c r="AH768" s="241"/>
      <c r="AI768" s="241"/>
      <c r="AJ768" s="241"/>
      <c r="AK768" s="241"/>
      <c r="AL768" s="241"/>
      <c r="AM768" s="241"/>
      <c r="AN768" s="241"/>
      <c r="AO768" s="241"/>
      <c r="AP768" s="244"/>
      <c r="AQ768" s="241"/>
      <c r="AR768" s="241"/>
      <c r="AS768" s="241"/>
      <c r="AT768" s="244"/>
      <c r="AU768" s="241"/>
      <c r="AV768" s="241"/>
      <c r="AW768" s="241"/>
      <c r="AX768" s="241"/>
      <c r="AY768" s="241"/>
      <c r="AZ768" s="241"/>
      <c r="BA768" s="241"/>
      <c r="BB768" s="241"/>
      <c r="BC768" s="241"/>
      <c r="BD768" s="241"/>
      <c r="BE768" s="241"/>
      <c r="BF768" s="241"/>
      <c r="BG768" s="241"/>
    </row>
    <row r="769" spans="1:59" s="240" customFormat="1" ht="15" customHeight="1">
      <c r="A769" s="241"/>
      <c r="B769" s="241"/>
      <c r="C769" s="241"/>
      <c r="D769" s="241"/>
      <c r="E769" s="241"/>
      <c r="F769" s="241"/>
      <c r="G769" s="241"/>
      <c r="H769" s="241"/>
      <c r="I769" s="241"/>
      <c r="J769" s="241"/>
      <c r="K769" s="241"/>
      <c r="L769" s="241"/>
      <c r="M769" s="241"/>
      <c r="N769" s="241"/>
      <c r="O769" s="241"/>
      <c r="P769" s="241"/>
      <c r="Q769" s="241"/>
      <c r="R769" s="241"/>
      <c r="S769" s="241"/>
      <c r="T769" s="241"/>
      <c r="U769" s="241" t="s">
        <v>876</v>
      </c>
      <c r="V769" s="241"/>
      <c r="W769" s="241"/>
      <c r="X769" s="241"/>
      <c r="Y769" s="241"/>
      <c r="Z769" s="241"/>
      <c r="AA769" s="241"/>
      <c r="AB769" s="241"/>
      <c r="AC769" s="241" t="s">
        <v>313</v>
      </c>
      <c r="AD769" s="241"/>
      <c r="AE769" s="241"/>
      <c r="AF769" s="241"/>
      <c r="AG769" s="241"/>
      <c r="AH769" s="241"/>
      <c r="AI769" s="241"/>
      <c r="AJ769" s="241"/>
      <c r="AK769" s="241"/>
      <c r="AL769" s="241"/>
      <c r="AM769" s="241"/>
      <c r="AN769" s="241"/>
      <c r="AO769" s="241"/>
      <c r="AP769" s="244"/>
      <c r="AQ769" s="241"/>
      <c r="AR769" s="241"/>
      <c r="AS769" s="241"/>
      <c r="AT769" s="244"/>
      <c r="AU769" s="241"/>
      <c r="AV769" s="241"/>
      <c r="AW769" s="241"/>
      <c r="AX769" s="241"/>
      <c r="AY769" s="241"/>
      <c r="AZ769" s="241"/>
      <c r="BA769" s="241"/>
      <c r="BB769" s="241"/>
      <c r="BC769" s="241"/>
      <c r="BD769" s="241"/>
      <c r="BE769" s="241"/>
      <c r="BF769" s="241"/>
      <c r="BG769" s="241"/>
    </row>
    <row r="770" spans="1:59" s="240" customFormat="1" ht="15" customHeight="1">
      <c r="A770" s="241"/>
      <c r="B770" s="241"/>
      <c r="C770" s="241"/>
      <c r="D770" s="241"/>
      <c r="E770" s="241"/>
      <c r="F770" s="241"/>
      <c r="G770" s="241"/>
      <c r="H770" s="241"/>
      <c r="I770" s="241"/>
      <c r="J770" s="241"/>
      <c r="K770" s="241"/>
      <c r="L770" s="241"/>
      <c r="M770" s="241"/>
      <c r="N770" s="241"/>
      <c r="O770" s="241"/>
      <c r="P770" s="241"/>
      <c r="Q770" s="241"/>
      <c r="R770" s="241"/>
      <c r="S770" s="241"/>
      <c r="T770" s="241"/>
      <c r="U770" s="241" t="s">
        <v>877</v>
      </c>
      <c r="V770" s="241"/>
      <c r="W770" s="241"/>
      <c r="X770" s="241"/>
      <c r="Y770" s="241"/>
      <c r="Z770" s="241"/>
      <c r="AA770" s="241"/>
      <c r="AB770" s="241"/>
      <c r="AC770" s="241" t="s">
        <v>325</v>
      </c>
      <c r="AD770" s="241"/>
      <c r="AE770" s="241"/>
      <c r="AF770" s="241"/>
      <c r="AG770" s="241"/>
      <c r="AH770" s="241"/>
      <c r="AI770" s="241"/>
      <c r="AJ770" s="241"/>
      <c r="AK770" s="241"/>
      <c r="AL770" s="241"/>
      <c r="AM770" s="241"/>
      <c r="AN770" s="241"/>
      <c r="AO770" s="241"/>
      <c r="AP770" s="244"/>
      <c r="AQ770" s="241"/>
      <c r="AR770" s="241"/>
      <c r="AS770" s="241"/>
      <c r="AT770" s="244"/>
      <c r="AU770" s="241"/>
      <c r="AV770" s="241"/>
      <c r="AW770" s="241"/>
      <c r="AX770" s="241"/>
      <c r="AY770" s="241"/>
      <c r="AZ770" s="241"/>
      <c r="BA770" s="241"/>
      <c r="BB770" s="241"/>
      <c r="BC770" s="241"/>
      <c r="BD770" s="241"/>
      <c r="BE770" s="241"/>
      <c r="BF770" s="241"/>
      <c r="BG770" s="241"/>
    </row>
    <row r="771" spans="1:59" s="240" customFormat="1" ht="15" customHeight="1">
      <c r="A771" s="241"/>
      <c r="B771" s="241"/>
      <c r="C771" s="241"/>
      <c r="D771" s="241"/>
      <c r="E771" s="241"/>
      <c r="F771" s="241"/>
      <c r="G771" s="241"/>
      <c r="H771" s="241"/>
      <c r="I771" s="241"/>
      <c r="J771" s="241"/>
      <c r="K771" s="241"/>
      <c r="L771" s="241"/>
      <c r="M771" s="241"/>
      <c r="N771" s="241"/>
      <c r="O771" s="241"/>
      <c r="P771" s="241"/>
      <c r="Q771" s="241"/>
      <c r="R771" s="241"/>
      <c r="S771" s="241"/>
      <c r="T771" s="241"/>
      <c r="U771" s="241" t="s">
        <v>878</v>
      </c>
      <c r="V771" s="241"/>
      <c r="W771" s="241"/>
      <c r="X771" s="241"/>
      <c r="Y771" s="241"/>
      <c r="Z771" s="241"/>
      <c r="AA771" s="241"/>
      <c r="AB771" s="241"/>
      <c r="AC771" s="241" t="s">
        <v>386</v>
      </c>
      <c r="AD771" s="241"/>
      <c r="AE771" s="241"/>
      <c r="AF771" s="241"/>
      <c r="AG771" s="241"/>
      <c r="AH771" s="241"/>
      <c r="AI771" s="241"/>
      <c r="AJ771" s="241"/>
      <c r="AK771" s="241"/>
      <c r="AL771" s="241"/>
      <c r="AM771" s="241"/>
      <c r="AN771" s="241"/>
      <c r="AO771" s="241"/>
      <c r="AP771" s="244"/>
      <c r="AQ771" s="241"/>
      <c r="AR771" s="241"/>
      <c r="AS771" s="241"/>
      <c r="AT771" s="244"/>
      <c r="AU771" s="241"/>
      <c r="AV771" s="241"/>
      <c r="AW771" s="241"/>
      <c r="AX771" s="241"/>
      <c r="AY771" s="241"/>
      <c r="AZ771" s="241"/>
      <c r="BA771" s="241"/>
      <c r="BB771" s="241"/>
      <c r="BC771" s="241"/>
      <c r="BD771" s="241"/>
      <c r="BE771" s="241"/>
      <c r="BF771" s="241"/>
      <c r="BG771" s="241"/>
    </row>
    <row r="772" spans="1:59" s="240" customFormat="1" ht="15" customHeight="1">
      <c r="A772" s="241"/>
      <c r="B772" s="241"/>
      <c r="C772" s="241"/>
      <c r="D772" s="241"/>
      <c r="E772" s="241"/>
      <c r="F772" s="241"/>
      <c r="G772" s="241"/>
      <c r="H772" s="241"/>
      <c r="I772" s="241"/>
      <c r="J772" s="241"/>
      <c r="K772" s="241"/>
      <c r="L772" s="241"/>
      <c r="M772" s="241"/>
      <c r="N772" s="241"/>
      <c r="O772" s="241"/>
      <c r="P772" s="241"/>
      <c r="Q772" s="241"/>
      <c r="R772" s="241"/>
      <c r="S772" s="241"/>
      <c r="T772" s="241"/>
      <c r="U772" s="241" t="s">
        <v>879</v>
      </c>
      <c r="V772" s="241"/>
      <c r="W772" s="241"/>
      <c r="X772" s="241"/>
      <c r="Y772" s="241"/>
      <c r="Z772" s="241"/>
      <c r="AA772" s="241"/>
      <c r="AB772" s="241"/>
      <c r="AC772" s="241" t="s">
        <v>309</v>
      </c>
      <c r="AD772" s="241"/>
      <c r="AE772" s="241"/>
      <c r="AF772" s="241"/>
      <c r="AG772" s="241"/>
      <c r="AH772" s="241"/>
      <c r="AI772" s="241"/>
      <c r="AJ772" s="241"/>
      <c r="AK772" s="241"/>
      <c r="AL772" s="241"/>
      <c r="AM772" s="241"/>
      <c r="AN772" s="241"/>
      <c r="AO772" s="241"/>
      <c r="AP772" s="244"/>
      <c r="AQ772" s="241"/>
      <c r="AR772" s="241"/>
      <c r="AS772" s="241"/>
      <c r="AT772" s="244"/>
      <c r="AU772" s="241"/>
      <c r="AV772" s="241"/>
      <c r="AW772" s="241"/>
      <c r="AX772" s="241"/>
      <c r="AY772" s="241"/>
      <c r="AZ772" s="241"/>
      <c r="BA772" s="241"/>
      <c r="BB772" s="241"/>
      <c r="BC772" s="241"/>
      <c r="BD772" s="241"/>
      <c r="BE772" s="241"/>
      <c r="BF772" s="241"/>
      <c r="BG772" s="241"/>
    </row>
    <row r="773" spans="1:59" s="240" customFormat="1" ht="15" customHeight="1">
      <c r="A773" s="241"/>
      <c r="B773" s="241"/>
      <c r="C773" s="241"/>
      <c r="D773" s="241"/>
      <c r="E773" s="241"/>
      <c r="F773" s="241"/>
      <c r="G773" s="241"/>
      <c r="H773" s="241"/>
      <c r="I773" s="241"/>
      <c r="J773" s="241"/>
      <c r="K773" s="241"/>
      <c r="L773" s="241"/>
      <c r="M773" s="241"/>
      <c r="N773" s="241"/>
      <c r="O773" s="241"/>
      <c r="P773" s="241"/>
      <c r="Q773" s="241"/>
      <c r="R773" s="241"/>
      <c r="S773" s="241"/>
      <c r="T773" s="241"/>
      <c r="U773" s="241" t="s">
        <v>279</v>
      </c>
      <c r="V773" s="241"/>
      <c r="W773" s="241"/>
      <c r="X773" s="241"/>
      <c r="Y773" s="241"/>
      <c r="Z773" s="241"/>
      <c r="AA773" s="241"/>
      <c r="AB773" s="241"/>
      <c r="AC773" s="241" t="s">
        <v>350</v>
      </c>
      <c r="AD773" s="241"/>
      <c r="AE773" s="241"/>
      <c r="AF773" s="241"/>
      <c r="AG773" s="241"/>
      <c r="AH773" s="241"/>
      <c r="AI773" s="241"/>
      <c r="AJ773" s="241"/>
      <c r="AK773" s="241"/>
      <c r="AL773" s="241"/>
      <c r="AM773" s="241"/>
      <c r="AN773" s="241"/>
      <c r="AO773" s="241"/>
      <c r="AP773" s="244"/>
      <c r="AQ773" s="241"/>
      <c r="AR773" s="241"/>
      <c r="AS773" s="241"/>
      <c r="AT773" s="244"/>
      <c r="AU773" s="241"/>
      <c r="AV773" s="241"/>
      <c r="AW773" s="241"/>
      <c r="AX773" s="241"/>
      <c r="AY773" s="241"/>
      <c r="AZ773" s="241"/>
      <c r="BA773" s="241"/>
      <c r="BB773" s="241"/>
      <c r="BC773" s="241"/>
      <c r="BD773" s="241"/>
      <c r="BE773" s="241"/>
      <c r="BF773" s="241"/>
      <c r="BG773" s="241"/>
    </row>
    <row r="774" spans="1:59" s="240" customFormat="1" ht="15" customHeight="1">
      <c r="A774" s="241"/>
      <c r="B774" s="241"/>
      <c r="C774" s="241"/>
      <c r="D774" s="241"/>
      <c r="E774" s="241"/>
      <c r="F774" s="241"/>
      <c r="G774" s="241"/>
      <c r="H774" s="241"/>
      <c r="I774" s="241"/>
      <c r="J774" s="241"/>
      <c r="K774" s="241"/>
      <c r="L774" s="241"/>
      <c r="M774" s="241"/>
      <c r="N774" s="241"/>
      <c r="O774" s="241"/>
      <c r="P774" s="241"/>
      <c r="Q774" s="241"/>
      <c r="R774" s="241"/>
      <c r="S774" s="241"/>
      <c r="T774" s="241"/>
      <c r="U774" s="241" t="s">
        <v>880</v>
      </c>
      <c r="V774" s="241"/>
      <c r="W774" s="241"/>
      <c r="X774" s="241"/>
      <c r="Y774" s="241"/>
      <c r="Z774" s="241"/>
      <c r="AA774" s="241"/>
      <c r="AB774" s="241"/>
      <c r="AC774" s="241" t="s">
        <v>313</v>
      </c>
      <c r="AD774" s="241"/>
      <c r="AE774" s="241"/>
      <c r="AF774" s="241"/>
      <c r="AG774" s="241"/>
      <c r="AH774" s="241"/>
      <c r="AI774" s="241"/>
      <c r="AJ774" s="241"/>
      <c r="AK774" s="241"/>
      <c r="AL774" s="241"/>
      <c r="AM774" s="241"/>
      <c r="AN774" s="241"/>
      <c r="AO774" s="241"/>
      <c r="AP774" s="244"/>
      <c r="AQ774" s="241"/>
      <c r="AR774" s="241"/>
      <c r="AS774" s="241"/>
      <c r="AT774" s="244"/>
      <c r="AU774" s="241"/>
      <c r="AV774" s="241"/>
      <c r="AW774" s="241"/>
      <c r="AX774" s="241"/>
      <c r="AY774" s="241"/>
      <c r="AZ774" s="241"/>
      <c r="BA774" s="241"/>
      <c r="BB774" s="241"/>
      <c r="BC774" s="241"/>
      <c r="BD774" s="241"/>
      <c r="BE774" s="241"/>
      <c r="BF774" s="241"/>
      <c r="BG774" s="241"/>
    </row>
    <row r="775" spans="1:59" s="240" customFormat="1" ht="15" customHeight="1">
      <c r="A775" s="241"/>
      <c r="B775" s="241"/>
      <c r="C775" s="241"/>
      <c r="D775" s="241"/>
      <c r="E775" s="241"/>
      <c r="F775" s="241"/>
      <c r="G775" s="241"/>
      <c r="H775" s="241"/>
      <c r="I775" s="241"/>
      <c r="J775" s="241"/>
      <c r="K775" s="241"/>
      <c r="L775" s="241"/>
      <c r="M775" s="241"/>
      <c r="N775" s="241"/>
      <c r="O775" s="241"/>
      <c r="P775" s="241"/>
      <c r="Q775" s="241"/>
      <c r="R775" s="241"/>
      <c r="S775" s="241"/>
      <c r="T775" s="241"/>
      <c r="U775" s="241" t="s">
        <v>881</v>
      </c>
      <c r="V775" s="241"/>
      <c r="W775" s="241"/>
      <c r="X775" s="241"/>
      <c r="Y775" s="241"/>
      <c r="Z775" s="241"/>
      <c r="AA775" s="241"/>
      <c r="AB775" s="241"/>
      <c r="AC775" s="241" t="s">
        <v>313</v>
      </c>
      <c r="AD775" s="241"/>
      <c r="AE775" s="241"/>
      <c r="AF775" s="241"/>
      <c r="AG775" s="241"/>
      <c r="AH775" s="241"/>
      <c r="AI775" s="241"/>
      <c r="AJ775" s="241"/>
      <c r="AK775" s="241"/>
      <c r="AL775" s="241"/>
      <c r="AM775" s="241"/>
      <c r="AN775" s="241"/>
      <c r="AO775" s="241"/>
      <c r="AP775" s="244"/>
      <c r="AQ775" s="241"/>
      <c r="AR775" s="241"/>
      <c r="AS775" s="241"/>
      <c r="AT775" s="244"/>
      <c r="AU775" s="241"/>
      <c r="AV775" s="241"/>
      <c r="AW775" s="241"/>
      <c r="AX775" s="241"/>
      <c r="AY775" s="241"/>
      <c r="AZ775" s="241"/>
      <c r="BA775" s="241"/>
      <c r="BB775" s="241"/>
      <c r="BC775" s="241"/>
      <c r="BD775" s="241"/>
      <c r="BE775" s="241"/>
      <c r="BF775" s="241"/>
      <c r="BG775" s="241"/>
    </row>
    <row r="776" spans="1:59" s="240" customFormat="1" ht="15" customHeight="1">
      <c r="A776" s="241"/>
      <c r="B776" s="241"/>
      <c r="C776" s="241"/>
      <c r="D776" s="241"/>
      <c r="E776" s="241"/>
      <c r="F776" s="241"/>
      <c r="G776" s="241"/>
      <c r="H776" s="241"/>
      <c r="I776" s="241"/>
      <c r="J776" s="241"/>
      <c r="K776" s="241"/>
      <c r="L776" s="241"/>
      <c r="M776" s="241"/>
      <c r="N776" s="241"/>
      <c r="O776" s="241"/>
      <c r="P776" s="241"/>
      <c r="Q776" s="241"/>
      <c r="R776" s="241"/>
      <c r="S776" s="241"/>
      <c r="T776" s="241"/>
      <c r="U776" s="241" t="s">
        <v>882</v>
      </c>
      <c r="V776" s="241"/>
      <c r="W776" s="241"/>
      <c r="X776" s="241"/>
      <c r="Y776" s="241"/>
      <c r="Z776" s="241"/>
      <c r="AA776" s="241"/>
      <c r="AB776" s="241"/>
      <c r="AC776" s="241" t="s">
        <v>311</v>
      </c>
      <c r="AD776" s="241"/>
      <c r="AE776" s="241"/>
      <c r="AF776" s="241"/>
      <c r="AG776" s="241"/>
      <c r="AH776" s="241"/>
      <c r="AI776" s="241"/>
      <c r="AJ776" s="241"/>
      <c r="AK776" s="241"/>
      <c r="AL776" s="241"/>
      <c r="AM776" s="241"/>
      <c r="AN776" s="241"/>
      <c r="AO776" s="241"/>
      <c r="AP776" s="244"/>
      <c r="AQ776" s="241"/>
      <c r="AR776" s="241"/>
      <c r="AS776" s="241"/>
      <c r="AT776" s="244"/>
      <c r="AU776" s="241"/>
      <c r="AV776" s="241"/>
      <c r="AW776" s="241"/>
      <c r="AX776" s="241"/>
      <c r="AY776" s="241"/>
      <c r="AZ776" s="241"/>
      <c r="BA776" s="241"/>
      <c r="BB776" s="241"/>
      <c r="BC776" s="241"/>
      <c r="BD776" s="241"/>
      <c r="BE776" s="241"/>
      <c r="BF776" s="241"/>
      <c r="BG776" s="241"/>
    </row>
    <row r="777" spans="1:59" s="240" customFormat="1" ht="15" customHeight="1">
      <c r="A777" s="241"/>
      <c r="B777" s="241"/>
      <c r="C777" s="241"/>
      <c r="D777" s="241"/>
      <c r="E777" s="241"/>
      <c r="F777" s="241"/>
      <c r="G777" s="241"/>
      <c r="H777" s="241"/>
      <c r="I777" s="241"/>
      <c r="J777" s="241"/>
      <c r="K777" s="241"/>
      <c r="L777" s="241"/>
      <c r="M777" s="241"/>
      <c r="N777" s="241"/>
      <c r="O777" s="241"/>
      <c r="P777" s="241"/>
      <c r="Q777" s="241"/>
      <c r="R777" s="241"/>
      <c r="S777" s="241"/>
      <c r="T777" s="241"/>
      <c r="U777" s="241" t="s">
        <v>883</v>
      </c>
      <c r="V777" s="241"/>
      <c r="W777" s="241"/>
      <c r="X777" s="241"/>
      <c r="Y777" s="241"/>
      <c r="Z777" s="241"/>
      <c r="AA777" s="241"/>
      <c r="AB777" s="241"/>
      <c r="AC777" s="241" t="s">
        <v>311</v>
      </c>
      <c r="AD777" s="241"/>
      <c r="AE777" s="241"/>
      <c r="AF777" s="241"/>
      <c r="AG777" s="241"/>
      <c r="AH777" s="241"/>
      <c r="AI777" s="241"/>
      <c r="AJ777" s="241"/>
      <c r="AK777" s="241"/>
      <c r="AL777" s="241"/>
      <c r="AM777" s="241"/>
      <c r="AN777" s="241"/>
      <c r="AO777" s="241"/>
      <c r="AP777" s="244"/>
      <c r="AQ777" s="241"/>
      <c r="AR777" s="241"/>
      <c r="AS777" s="241"/>
      <c r="AT777" s="244"/>
      <c r="AU777" s="241"/>
      <c r="AV777" s="241"/>
      <c r="AW777" s="241"/>
      <c r="AX777" s="241"/>
      <c r="AY777" s="241"/>
      <c r="AZ777" s="241"/>
      <c r="BA777" s="241"/>
      <c r="BB777" s="241"/>
      <c r="BC777" s="241"/>
      <c r="BD777" s="241"/>
      <c r="BE777" s="241"/>
      <c r="BF777" s="241"/>
      <c r="BG777" s="241"/>
    </row>
    <row r="778" spans="1:59" s="240" customFormat="1" ht="15" customHeight="1">
      <c r="A778" s="241"/>
      <c r="B778" s="241"/>
      <c r="C778" s="241"/>
      <c r="D778" s="241"/>
      <c r="E778" s="241"/>
      <c r="F778" s="241"/>
      <c r="G778" s="241"/>
      <c r="H778" s="241"/>
      <c r="I778" s="241"/>
      <c r="J778" s="241"/>
      <c r="K778" s="241"/>
      <c r="L778" s="241"/>
      <c r="M778" s="241"/>
      <c r="N778" s="241"/>
      <c r="O778" s="241"/>
      <c r="P778" s="241"/>
      <c r="Q778" s="241"/>
      <c r="R778" s="241"/>
      <c r="S778" s="241"/>
      <c r="T778" s="241"/>
      <c r="U778" s="241" t="s">
        <v>884</v>
      </c>
      <c r="V778" s="241"/>
      <c r="W778" s="241"/>
      <c r="X778" s="241"/>
      <c r="Y778" s="241"/>
      <c r="Z778" s="241"/>
      <c r="AA778" s="241"/>
      <c r="AB778" s="241"/>
      <c r="AC778" s="241" t="s">
        <v>309</v>
      </c>
      <c r="AD778" s="241"/>
      <c r="AE778" s="241"/>
      <c r="AF778" s="241"/>
      <c r="AG778" s="241"/>
      <c r="AH778" s="241"/>
      <c r="AI778" s="241"/>
      <c r="AJ778" s="241"/>
      <c r="AK778" s="241"/>
      <c r="AL778" s="241"/>
      <c r="AM778" s="241"/>
      <c r="AN778" s="241"/>
      <c r="AO778" s="241"/>
      <c r="AP778" s="244"/>
      <c r="AQ778" s="241"/>
      <c r="AR778" s="241"/>
      <c r="AS778" s="241"/>
      <c r="AT778" s="244"/>
      <c r="AU778" s="241"/>
      <c r="AV778" s="241"/>
      <c r="AW778" s="241"/>
      <c r="AX778" s="241"/>
      <c r="AY778" s="241"/>
      <c r="AZ778" s="241"/>
      <c r="BA778" s="241"/>
      <c r="BB778" s="241"/>
      <c r="BC778" s="241"/>
      <c r="BD778" s="241"/>
      <c r="BE778" s="241"/>
      <c r="BF778" s="241"/>
      <c r="BG778" s="241"/>
    </row>
    <row r="779" spans="1:59" s="240" customFormat="1" ht="15" customHeight="1">
      <c r="A779" s="241"/>
      <c r="B779" s="241"/>
      <c r="C779" s="241"/>
      <c r="D779" s="241"/>
      <c r="E779" s="241"/>
      <c r="F779" s="241"/>
      <c r="G779" s="241"/>
      <c r="H779" s="241"/>
      <c r="I779" s="241"/>
      <c r="J779" s="241"/>
      <c r="K779" s="241"/>
      <c r="L779" s="241"/>
      <c r="M779" s="241"/>
      <c r="N779" s="241"/>
      <c r="O779" s="241"/>
      <c r="P779" s="241"/>
      <c r="Q779" s="241"/>
      <c r="R779" s="241"/>
      <c r="S779" s="241"/>
      <c r="T779" s="241"/>
      <c r="U779" s="241" t="s">
        <v>885</v>
      </c>
      <c r="V779" s="241"/>
      <c r="W779" s="241"/>
      <c r="X779" s="241"/>
      <c r="Y779" s="241"/>
      <c r="Z779" s="241"/>
      <c r="AA779" s="241"/>
      <c r="AB779" s="241"/>
      <c r="AC779" s="241" t="s">
        <v>325</v>
      </c>
      <c r="AD779" s="241"/>
      <c r="AE779" s="241"/>
      <c r="AF779" s="241"/>
      <c r="AG779" s="241"/>
      <c r="AH779" s="241"/>
      <c r="AI779" s="241"/>
      <c r="AJ779" s="241"/>
      <c r="AK779" s="241"/>
      <c r="AL779" s="241"/>
      <c r="AM779" s="241"/>
      <c r="AN779" s="241"/>
      <c r="AO779" s="241"/>
      <c r="AP779" s="244"/>
      <c r="AQ779" s="241"/>
      <c r="AR779" s="241"/>
      <c r="AS779" s="241"/>
      <c r="AT779" s="244"/>
      <c r="AU779" s="241"/>
      <c r="AV779" s="241"/>
      <c r="AW779" s="241"/>
      <c r="AX779" s="241"/>
      <c r="AY779" s="241"/>
      <c r="AZ779" s="241"/>
      <c r="BA779" s="241"/>
      <c r="BB779" s="241"/>
      <c r="BC779" s="241"/>
      <c r="BD779" s="241"/>
      <c r="BE779" s="241"/>
      <c r="BF779" s="241"/>
      <c r="BG779" s="241"/>
    </row>
    <row r="780" spans="1:59" s="240" customFormat="1" ht="15" customHeight="1">
      <c r="A780" s="241"/>
      <c r="B780" s="241"/>
      <c r="C780" s="241"/>
      <c r="D780" s="241"/>
      <c r="E780" s="241"/>
      <c r="F780" s="241"/>
      <c r="G780" s="241"/>
      <c r="H780" s="241"/>
      <c r="I780" s="241"/>
      <c r="J780" s="241"/>
      <c r="K780" s="241"/>
      <c r="L780" s="241"/>
      <c r="M780" s="241"/>
      <c r="N780" s="241"/>
      <c r="O780" s="241"/>
      <c r="P780" s="241"/>
      <c r="Q780" s="241"/>
      <c r="R780" s="241"/>
      <c r="S780" s="241"/>
      <c r="T780" s="241"/>
      <c r="U780" s="241" t="s">
        <v>886</v>
      </c>
      <c r="V780" s="241"/>
      <c r="W780" s="241"/>
      <c r="X780" s="241"/>
      <c r="Y780" s="241"/>
      <c r="Z780" s="241"/>
      <c r="AA780" s="241"/>
      <c r="AB780" s="241"/>
      <c r="AC780" s="241" t="s">
        <v>316</v>
      </c>
      <c r="AD780" s="241"/>
      <c r="AE780" s="241"/>
      <c r="AF780" s="241"/>
      <c r="AG780" s="241"/>
      <c r="AH780" s="241"/>
      <c r="AI780" s="241"/>
      <c r="AJ780" s="241"/>
      <c r="AK780" s="241"/>
      <c r="AL780" s="241"/>
      <c r="AM780" s="241"/>
      <c r="AN780" s="241"/>
      <c r="AO780" s="241"/>
      <c r="AP780" s="244"/>
      <c r="AQ780" s="241"/>
      <c r="AR780" s="241"/>
      <c r="AS780" s="241"/>
      <c r="AT780" s="244"/>
      <c r="AU780" s="241"/>
      <c r="AV780" s="241"/>
      <c r="AW780" s="241"/>
      <c r="AX780" s="241"/>
      <c r="AY780" s="241"/>
      <c r="AZ780" s="241"/>
      <c r="BA780" s="241"/>
      <c r="BB780" s="241"/>
      <c r="BC780" s="241"/>
      <c r="BD780" s="241"/>
      <c r="BE780" s="241"/>
      <c r="BF780" s="241"/>
      <c r="BG780" s="241"/>
    </row>
    <row r="781" spans="1:59" s="240" customFormat="1" ht="15" customHeight="1">
      <c r="A781" s="241"/>
      <c r="B781" s="241"/>
      <c r="C781" s="241"/>
      <c r="D781" s="241"/>
      <c r="E781" s="241"/>
      <c r="F781" s="241"/>
      <c r="G781" s="241"/>
      <c r="H781" s="241"/>
      <c r="I781" s="241"/>
      <c r="J781" s="241"/>
      <c r="K781" s="241"/>
      <c r="L781" s="241"/>
      <c r="M781" s="241"/>
      <c r="N781" s="241"/>
      <c r="O781" s="241"/>
      <c r="P781" s="241"/>
      <c r="Q781" s="241"/>
      <c r="R781" s="241"/>
      <c r="S781" s="241"/>
      <c r="T781" s="241"/>
      <c r="U781" s="241" t="s">
        <v>887</v>
      </c>
      <c r="V781" s="241"/>
      <c r="W781" s="241"/>
      <c r="X781" s="241"/>
      <c r="Y781" s="241"/>
      <c r="Z781" s="241"/>
      <c r="AA781" s="241"/>
      <c r="AB781" s="241"/>
      <c r="AC781" s="241" t="s">
        <v>316</v>
      </c>
      <c r="AD781" s="241"/>
      <c r="AE781" s="241"/>
      <c r="AF781" s="241"/>
      <c r="AG781" s="241"/>
      <c r="AH781" s="241"/>
      <c r="AI781" s="241"/>
      <c r="AJ781" s="241"/>
      <c r="AK781" s="241"/>
      <c r="AL781" s="241"/>
      <c r="AM781" s="241"/>
      <c r="AN781" s="241"/>
      <c r="AO781" s="241"/>
      <c r="AP781" s="244"/>
      <c r="AQ781" s="241"/>
      <c r="AR781" s="241"/>
      <c r="AS781" s="241"/>
      <c r="AT781" s="244"/>
      <c r="AU781" s="241"/>
      <c r="AV781" s="241"/>
      <c r="AW781" s="241"/>
      <c r="AX781" s="241"/>
      <c r="AY781" s="241"/>
      <c r="AZ781" s="241"/>
      <c r="BA781" s="241"/>
      <c r="BB781" s="241"/>
      <c r="BC781" s="241"/>
      <c r="BD781" s="241"/>
      <c r="BE781" s="241"/>
      <c r="BF781" s="241"/>
      <c r="BG781" s="241"/>
    </row>
    <row r="782" spans="1:59" s="240" customFormat="1" ht="15" customHeight="1">
      <c r="A782" s="241"/>
      <c r="B782" s="241"/>
      <c r="C782" s="241"/>
      <c r="D782" s="241"/>
      <c r="E782" s="241"/>
      <c r="F782" s="241"/>
      <c r="G782" s="241"/>
      <c r="H782" s="241"/>
      <c r="I782" s="241"/>
      <c r="J782" s="241"/>
      <c r="K782" s="241"/>
      <c r="L782" s="241"/>
      <c r="M782" s="241"/>
      <c r="N782" s="241"/>
      <c r="O782" s="241"/>
      <c r="P782" s="241"/>
      <c r="Q782" s="241"/>
      <c r="R782" s="241"/>
      <c r="S782" s="241"/>
      <c r="T782" s="241"/>
      <c r="U782" s="241" t="s">
        <v>888</v>
      </c>
      <c r="V782" s="241"/>
      <c r="W782" s="241"/>
      <c r="X782" s="241"/>
      <c r="Y782" s="241"/>
      <c r="Z782" s="241"/>
      <c r="AA782" s="241"/>
      <c r="AB782" s="241"/>
      <c r="AC782" s="241" t="s">
        <v>313</v>
      </c>
      <c r="AD782" s="241"/>
      <c r="AE782" s="241"/>
      <c r="AF782" s="241"/>
      <c r="AG782" s="241"/>
      <c r="AH782" s="241"/>
      <c r="AI782" s="241"/>
      <c r="AJ782" s="241"/>
      <c r="AK782" s="241"/>
      <c r="AL782" s="241"/>
      <c r="AM782" s="241"/>
      <c r="AN782" s="241"/>
      <c r="AO782" s="241"/>
      <c r="AP782" s="244"/>
      <c r="AQ782" s="241"/>
      <c r="AR782" s="241"/>
      <c r="AS782" s="241"/>
      <c r="AT782" s="244"/>
      <c r="AU782" s="241"/>
      <c r="AV782" s="241"/>
      <c r="AW782" s="241"/>
      <c r="AX782" s="241"/>
      <c r="AY782" s="241"/>
      <c r="AZ782" s="241"/>
      <c r="BA782" s="241"/>
      <c r="BB782" s="241"/>
      <c r="BC782" s="241"/>
      <c r="BD782" s="241"/>
      <c r="BE782" s="241"/>
      <c r="BF782" s="241"/>
      <c r="BG782" s="241"/>
    </row>
    <row r="783" spans="1:59" s="240" customFormat="1" ht="15" customHeight="1">
      <c r="A783" s="241"/>
      <c r="B783" s="241"/>
      <c r="C783" s="241"/>
      <c r="D783" s="241"/>
      <c r="E783" s="241"/>
      <c r="F783" s="241"/>
      <c r="G783" s="241"/>
      <c r="H783" s="241"/>
      <c r="I783" s="241"/>
      <c r="J783" s="241"/>
      <c r="K783" s="241"/>
      <c r="L783" s="241"/>
      <c r="M783" s="241"/>
      <c r="N783" s="241"/>
      <c r="O783" s="241"/>
      <c r="P783" s="241"/>
      <c r="Q783" s="241"/>
      <c r="R783" s="241"/>
      <c r="S783" s="241"/>
      <c r="T783" s="241"/>
      <c r="U783" s="241" t="s">
        <v>889</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4"/>
      <c r="AQ783" s="241"/>
      <c r="AR783" s="241"/>
      <c r="AS783" s="241"/>
      <c r="AT783" s="244"/>
      <c r="AU783" s="241"/>
      <c r="AV783" s="241"/>
      <c r="AW783" s="241"/>
      <c r="AX783" s="241"/>
      <c r="AY783" s="241"/>
      <c r="AZ783" s="241"/>
      <c r="BA783" s="241"/>
      <c r="BB783" s="241"/>
      <c r="BC783" s="241"/>
      <c r="BD783" s="241"/>
      <c r="BE783" s="241"/>
      <c r="BF783" s="241"/>
      <c r="BG783" s="241"/>
    </row>
    <row r="784" spans="1:59" s="240" customFormat="1" ht="15" customHeight="1">
      <c r="A784" s="241"/>
      <c r="B784" s="241"/>
      <c r="C784" s="241"/>
      <c r="D784" s="241"/>
      <c r="E784" s="241"/>
      <c r="F784" s="241"/>
      <c r="G784" s="241"/>
      <c r="H784" s="241"/>
      <c r="I784" s="241"/>
      <c r="J784" s="241"/>
      <c r="K784" s="241"/>
      <c r="L784" s="241"/>
      <c r="M784" s="241"/>
      <c r="N784" s="241"/>
      <c r="O784" s="241"/>
      <c r="P784" s="241"/>
      <c r="Q784" s="241"/>
      <c r="R784" s="241"/>
      <c r="S784" s="241"/>
      <c r="T784" s="241"/>
      <c r="U784" s="241" t="s">
        <v>890</v>
      </c>
      <c r="V784" s="241"/>
      <c r="W784" s="241"/>
      <c r="X784" s="241"/>
      <c r="Y784" s="241"/>
      <c r="Z784" s="241"/>
      <c r="AA784" s="241"/>
      <c r="AB784" s="241"/>
      <c r="AC784" s="241" t="s">
        <v>313</v>
      </c>
      <c r="AD784" s="241"/>
      <c r="AE784" s="241"/>
      <c r="AF784" s="241"/>
      <c r="AG784" s="241"/>
      <c r="AH784" s="241"/>
      <c r="AI784" s="241"/>
      <c r="AJ784" s="241"/>
      <c r="AK784" s="241"/>
      <c r="AL784" s="241"/>
      <c r="AM784" s="241"/>
      <c r="AN784" s="241"/>
      <c r="AO784" s="241"/>
      <c r="AP784" s="244"/>
      <c r="AQ784" s="241"/>
      <c r="AR784" s="241"/>
      <c r="AS784" s="241"/>
      <c r="AT784" s="244"/>
      <c r="AU784" s="241"/>
      <c r="AV784" s="241"/>
      <c r="AW784" s="241"/>
      <c r="AX784" s="241"/>
      <c r="AY784" s="241"/>
      <c r="AZ784" s="241"/>
      <c r="BA784" s="241"/>
      <c r="BB784" s="241"/>
      <c r="BC784" s="241"/>
      <c r="BD784" s="241"/>
      <c r="BE784" s="241"/>
      <c r="BF784" s="241"/>
      <c r="BG784" s="241"/>
    </row>
    <row r="785" spans="1:59" s="240" customFormat="1" ht="15" customHeight="1">
      <c r="A785" s="241"/>
      <c r="B785" s="241"/>
      <c r="C785" s="241"/>
      <c r="D785" s="241"/>
      <c r="E785" s="241"/>
      <c r="F785" s="241"/>
      <c r="G785" s="241"/>
      <c r="H785" s="241"/>
      <c r="I785" s="241"/>
      <c r="J785" s="241"/>
      <c r="K785" s="241"/>
      <c r="L785" s="241"/>
      <c r="M785" s="241"/>
      <c r="N785" s="241"/>
      <c r="O785" s="241"/>
      <c r="P785" s="241"/>
      <c r="Q785" s="241"/>
      <c r="R785" s="241"/>
      <c r="S785" s="241"/>
      <c r="T785" s="241"/>
      <c r="U785" s="241" t="s">
        <v>891</v>
      </c>
      <c r="V785" s="241"/>
      <c r="W785" s="241"/>
      <c r="X785" s="241"/>
      <c r="Y785" s="241"/>
      <c r="Z785" s="241"/>
      <c r="AA785" s="241"/>
      <c r="AB785" s="241"/>
      <c r="AC785" s="241" t="s">
        <v>325</v>
      </c>
      <c r="AD785" s="241"/>
      <c r="AE785" s="241"/>
      <c r="AF785" s="241"/>
      <c r="AG785" s="241"/>
      <c r="AH785" s="241"/>
      <c r="AI785" s="241"/>
      <c r="AJ785" s="241"/>
      <c r="AK785" s="241"/>
      <c r="AL785" s="241"/>
      <c r="AM785" s="241"/>
      <c r="AN785" s="241"/>
      <c r="AO785" s="241"/>
      <c r="AP785" s="244"/>
      <c r="AQ785" s="241"/>
      <c r="AR785" s="241"/>
      <c r="AS785" s="241"/>
      <c r="AT785" s="244"/>
      <c r="AU785" s="241"/>
      <c r="AV785" s="241"/>
      <c r="AW785" s="241"/>
      <c r="AX785" s="241"/>
      <c r="AY785" s="241"/>
      <c r="AZ785" s="241"/>
      <c r="BA785" s="241"/>
      <c r="BB785" s="241"/>
      <c r="BC785" s="241"/>
      <c r="BD785" s="241"/>
      <c r="BE785" s="241"/>
      <c r="BF785" s="241"/>
      <c r="BG785" s="241"/>
    </row>
    <row r="786" spans="1:59" s="240" customFormat="1" ht="15" customHeight="1">
      <c r="A786" s="241"/>
      <c r="B786" s="241"/>
      <c r="C786" s="241"/>
      <c r="D786" s="241"/>
      <c r="E786" s="241"/>
      <c r="F786" s="241"/>
      <c r="G786" s="241"/>
      <c r="H786" s="241"/>
      <c r="I786" s="241"/>
      <c r="J786" s="241"/>
      <c r="K786" s="241"/>
      <c r="L786" s="241"/>
      <c r="M786" s="241"/>
      <c r="N786" s="241"/>
      <c r="O786" s="241"/>
      <c r="P786" s="241"/>
      <c r="Q786" s="241"/>
      <c r="R786" s="241"/>
      <c r="S786" s="241"/>
      <c r="T786" s="241"/>
      <c r="U786" s="241" t="s">
        <v>892</v>
      </c>
      <c r="V786" s="241"/>
      <c r="W786" s="241"/>
      <c r="X786" s="241"/>
      <c r="Y786" s="241"/>
      <c r="Z786" s="241"/>
      <c r="AA786" s="241"/>
      <c r="AB786" s="241"/>
      <c r="AC786" s="241" t="s">
        <v>350</v>
      </c>
      <c r="AD786" s="241"/>
      <c r="AE786" s="241"/>
      <c r="AF786" s="241"/>
      <c r="AG786" s="241"/>
      <c r="AH786" s="241"/>
      <c r="AI786" s="241"/>
      <c r="AJ786" s="241"/>
      <c r="AK786" s="241"/>
      <c r="AL786" s="241"/>
      <c r="AM786" s="241"/>
      <c r="AN786" s="241"/>
      <c r="AO786" s="241"/>
      <c r="AP786" s="244"/>
      <c r="AQ786" s="241"/>
      <c r="AR786" s="241"/>
      <c r="AS786" s="241"/>
      <c r="AT786" s="244"/>
      <c r="AU786" s="241"/>
      <c r="AV786" s="241"/>
      <c r="AW786" s="241"/>
      <c r="AX786" s="241"/>
      <c r="AY786" s="241"/>
      <c r="AZ786" s="241"/>
      <c r="BA786" s="241"/>
      <c r="BB786" s="241"/>
      <c r="BC786" s="241"/>
      <c r="BD786" s="241"/>
      <c r="BE786" s="241"/>
      <c r="BF786" s="241"/>
      <c r="BG786" s="241"/>
    </row>
    <row r="787" spans="1:59" s="240" customFormat="1" ht="15" customHeight="1">
      <c r="A787" s="241"/>
      <c r="B787" s="241"/>
      <c r="C787" s="241"/>
      <c r="D787" s="241"/>
      <c r="E787" s="241"/>
      <c r="F787" s="241"/>
      <c r="G787" s="241"/>
      <c r="H787" s="241"/>
      <c r="I787" s="241"/>
      <c r="J787" s="241"/>
      <c r="K787" s="241"/>
      <c r="L787" s="241"/>
      <c r="M787" s="241"/>
      <c r="N787" s="241"/>
      <c r="O787" s="241"/>
      <c r="P787" s="241"/>
      <c r="Q787" s="241"/>
      <c r="R787" s="241"/>
      <c r="S787" s="241"/>
      <c r="T787" s="241"/>
      <c r="U787" s="241" t="s">
        <v>893</v>
      </c>
      <c r="V787" s="241"/>
      <c r="W787" s="241"/>
      <c r="X787" s="241"/>
      <c r="Y787" s="241"/>
      <c r="Z787" s="241"/>
      <c r="AA787" s="241"/>
      <c r="AB787" s="241"/>
      <c r="AC787" s="241" t="s">
        <v>311</v>
      </c>
      <c r="AD787" s="241"/>
      <c r="AE787" s="241"/>
      <c r="AF787" s="241"/>
      <c r="AG787" s="241"/>
      <c r="AH787" s="241"/>
      <c r="AI787" s="241"/>
      <c r="AJ787" s="241"/>
      <c r="AK787" s="241"/>
      <c r="AL787" s="241"/>
      <c r="AM787" s="241"/>
      <c r="AN787" s="241"/>
      <c r="AO787" s="241"/>
      <c r="AP787" s="244"/>
      <c r="AQ787" s="241"/>
      <c r="AR787" s="241"/>
      <c r="AS787" s="241"/>
      <c r="AT787" s="244"/>
      <c r="AU787" s="241"/>
      <c r="AV787" s="241"/>
      <c r="AW787" s="241"/>
      <c r="AX787" s="241"/>
      <c r="AY787" s="241"/>
      <c r="AZ787" s="241"/>
      <c r="BA787" s="241"/>
      <c r="BB787" s="241"/>
      <c r="BC787" s="241"/>
      <c r="BD787" s="241"/>
      <c r="BE787" s="241"/>
      <c r="BF787" s="241"/>
      <c r="BG787" s="241"/>
    </row>
    <row r="788" spans="1:59" s="240" customFormat="1" ht="15" customHeight="1">
      <c r="A788" s="241"/>
      <c r="B788" s="241"/>
      <c r="C788" s="241"/>
      <c r="D788" s="241"/>
      <c r="E788" s="241"/>
      <c r="F788" s="241"/>
      <c r="G788" s="241"/>
      <c r="H788" s="241"/>
      <c r="I788" s="241"/>
      <c r="J788" s="241"/>
      <c r="K788" s="241"/>
      <c r="L788" s="241"/>
      <c r="M788" s="241"/>
      <c r="N788" s="241"/>
      <c r="O788" s="241"/>
      <c r="P788" s="241"/>
      <c r="Q788" s="241"/>
      <c r="R788" s="241"/>
      <c r="S788" s="241"/>
      <c r="T788" s="241"/>
      <c r="U788" s="241" t="s">
        <v>894</v>
      </c>
      <c r="V788" s="241"/>
      <c r="W788" s="241"/>
      <c r="X788" s="241"/>
      <c r="Y788" s="241"/>
      <c r="Z788" s="241"/>
      <c r="AA788" s="241"/>
      <c r="AB788" s="241"/>
      <c r="AC788" s="241" t="s">
        <v>316</v>
      </c>
      <c r="AD788" s="241"/>
      <c r="AE788" s="241"/>
      <c r="AF788" s="241"/>
      <c r="AG788" s="241"/>
      <c r="AH788" s="241"/>
      <c r="AI788" s="241"/>
      <c r="AJ788" s="241"/>
      <c r="AK788" s="241"/>
      <c r="AL788" s="241"/>
      <c r="AM788" s="241"/>
      <c r="AN788" s="241"/>
      <c r="AO788" s="241"/>
      <c r="AP788" s="244"/>
      <c r="AQ788" s="241"/>
      <c r="AR788" s="241"/>
      <c r="AS788" s="241"/>
      <c r="AT788" s="244"/>
      <c r="AU788" s="241"/>
      <c r="AV788" s="241"/>
      <c r="AW788" s="241"/>
      <c r="AX788" s="241"/>
      <c r="AY788" s="241"/>
      <c r="AZ788" s="241"/>
      <c r="BA788" s="241"/>
      <c r="BB788" s="241"/>
      <c r="BC788" s="241"/>
      <c r="BD788" s="241"/>
      <c r="BE788" s="241"/>
      <c r="BF788" s="241"/>
      <c r="BG788" s="241"/>
    </row>
    <row r="789" spans="1:59" s="240" customFormat="1" ht="15" customHeight="1">
      <c r="A789" s="241"/>
      <c r="B789" s="241"/>
      <c r="C789" s="241"/>
      <c r="D789" s="241"/>
      <c r="E789" s="241"/>
      <c r="F789" s="241"/>
      <c r="G789" s="241"/>
      <c r="H789" s="241"/>
      <c r="I789" s="241"/>
      <c r="J789" s="241"/>
      <c r="K789" s="241"/>
      <c r="L789" s="241"/>
      <c r="M789" s="241"/>
      <c r="N789" s="241"/>
      <c r="O789" s="241"/>
      <c r="P789" s="241"/>
      <c r="Q789" s="241"/>
      <c r="R789" s="241"/>
      <c r="S789" s="241"/>
      <c r="T789" s="241"/>
      <c r="U789" s="241" t="s">
        <v>895</v>
      </c>
      <c r="V789" s="241"/>
      <c r="W789" s="241"/>
      <c r="X789" s="241"/>
      <c r="Y789" s="241"/>
      <c r="Z789" s="241"/>
      <c r="AA789" s="241"/>
      <c r="AB789" s="241"/>
      <c r="AC789" s="241" t="s">
        <v>386</v>
      </c>
      <c r="AD789" s="241"/>
      <c r="AE789" s="241"/>
      <c r="AF789" s="241"/>
      <c r="AG789" s="241"/>
      <c r="AH789" s="241"/>
      <c r="AI789" s="241"/>
      <c r="AJ789" s="241"/>
      <c r="AK789" s="241"/>
      <c r="AL789" s="241"/>
      <c r="AM789" s="241"/>
      <c r="AN789" s="241"/>
      <c r="AO789" s="241"/>
      <c r="AP789" s="244"/>
      <c r="AQ789" s="241"/>
      <c r="AR789" s="241"/>
      <c r="AS789" s="241"/>
      <c r="AT789" s="244"/>
      <c r="AU789" s="241"/>
      <c r="AV789" s="241"/>
      <c r="AW789" s="241"/>
      <c r="AX789" s="241"/>
      <c r="AY789" s="241"/>
      <c r="AZ789" s="241"/>
      <c r="BA789" s="241"/>
      <c r="BB789" s="241"/>
      <c r="BC789" s="241"/>
      <c r="BD789" s="241"/>
      <c r="BE789" s="241"/>
      <c r="BF789" s="241"/>
      <c r="BG789" s="241"/>
    </row>
    <row r="790" spans="1:59" s="240" customFormat="1" ht="15" customHeight="1">
      <c r="A790" s="241"/>
      <c r="B790" s="241"/>
      <c r="C790" s="241"/>
      <c r="D790" s="241"/>
      <c r="E790" s="241"/>
      <c r="F790" s="241"/>
      <c r="G790" s="241"/>
      <c r="H790" s="241"/>
      <c r="I790" s="241"/>
      <c r="J790" s="241"/>
      <c r="K790" s="241"/>
      <c r="L790" s="241"/>
      <c r="M790" s="241"/>
      <c r="N790" s="241"/>
      <c r="O790" s="241"/>
      <c r="P790" s="241"/>
      <c r="Q790" s="241"/>
      <c r="R790" s="241"/>
      <c r="S790" s="241"/>
      <c r="T790" s="241"/>
      <c r="U790" s="241" t="s">
        <v>896</v>
      </c>
      <c r="V790" s="241"/>
      <c r="W790" s="241"/>
      <c r="X790" s="241"/>
      <c r="Y790" s="241"/>
      <c r="Z790" s="241"/>
      <c r="AA790" s="241"/>
      <c r="AB790" s="241"/>
      <c r="AC790" s="241" t="s">
        <v>311</v>
      </c>
      <c r="AD790" s="241"/>
      <c r="AE790" s="241"/>
      <c r="AF790" s="241"/>
      <c r="AG790" s="241"/>
      <c r="AH790" s="241"/>
      <c r="AI790" s="241"/>
      <c r="AJ790" s="241"/>
      <c r="AK790" s="241"/>
      <c r="AL790" s="241"/>
      <c r="AM790" s="241"/>
      <c r="AN790" s="241"/>
      <c r="AO790" s="241"/>
      <c r="AP790" s="244"/>
      <c r="AQ790" s="241"/>
      <c r="AR790" s="241"/>
      <c r="AS790" s="241"/>
      <c r="AT790" s="244"/>
      <c r="AU790" s="241"/>
      <c r="AV790" s="241"/>
      <c r="AW790" s="241"/>
      <c r="AX790" s="241"/>
      <c r="AY790" s="241"/>
      <c r="AZ790" s="241"/>
      <c r="BA790" s="241"/>
      <c r="BB790" s="241"/>
      <c r="BC790" s="241"/>
      <c r="BD790" s="241"/>
      <c r="BE790" s="241"/>
      <c r="BF790" s="241"/>
      <c r="BG790" s="241"/>
    </row>
    <row r="791" spans="1:59" s="240" customFormat="1" ht="15" customHeight="1">
      <c r="A791" s="241"/>
      <c r="B791" s="241"/>
      <c r="C791" s="241"/>
      <c r="D791" s="241"/>
      <c r="E791" s="241"/>
      <c r="F791" s="241"/>
      <c r="G791" s="241"/>
      <c r="H791" s="241"/>
      <c r="I791" s="241"/>
      <c r="J791" s="241"/>
      <c r="K791" s="241"/>
      <c r="L791" s="241"/>
      <c r="M791" s="241"/>
      <c r="N791" s="241"/>
      <c r="O791" s="241"/>
      <c r="P791" s="241"/>
      <c r="Q791" s="241"/>
      <c r="R791" s="241"/>
      <c r="S791" s="241"/>
      <c r="T791" s="241"/>
      <c r="U791" s="241" t="s">
        <v>897</v>
      </c>
      <c r="V791" s="241"/>
      <c r="W791" s="241"/>
      <c r="X791" s="241"/>
      <c r="Y791" s="241"/>
      <c r="Z791" s="241"/>
      <c r="AA791" s="241"/>
      <c r="AB791" s="241"/>
      <c r="AC791" s="241" t="s">
        <v>309</v>
      </c>
      <c r="AD791" s="241"/>
      <c r="AE791" s="241"/>
      <c r="AF791" s="241"/>
      <c r="AG791" s="241"/>
      <c r="AH791" s="241"/>
      <c r="AI791" s="241"/>
      <c r="AJ791" s="241"/>
      <c r="AK791" s="241"/>
      <c r="AL791" s="241"/>
      <c r="AM791" s="241"/>
      <c r="AN791" s="241"/>
      <c r="AO791" s="241"/>
      <c r="AP791" s="244"/>
      <c r="AQ791" s="241"/>
      <c r="AR791" s="241"/>
      <c r="AS791" s="241"/>
      <c r="AT791" s="244"/>
      <c r="AU791" s="241"/>
      <c r="AV791" s="241"/>
      <c r="AW791" s="241"/>
      <c r="AX791" s="241"/>
      <c r="AY791" s="241"/>
      <c r="AZ791" s="241"/>
      <c r="BA791" s="241"/>
      <c r="BB791" s="241"/>
      <c r="BC791" s="241"/>
      <c r="BD791" s="241"/>
      <c r="BE791" s="241"/>
      <c r="BF791" s="241"/>
      <c r="BG791" s="241"/>
    </row>
    <row r="792" spans="1:59" s="240" customFormat="1" ht="15" customHeight="1">
      <c r="A792" s="241"/>
      <c r="B792" s="241"/>
      <c r="C792" s="241"/>
      <c r="D792" s="241"/>
      <c r="E792" s="241"/>
      <c r="F792" s="241"/>
      <c r="G792" s="241"/>
      <c r="H792" s="241"/>
      <c r="I792" s="241"/>
      <c r="J792" s="241"/>
      <c r="K792" s="241"/>
      <c r="L792" s="241"/>
      <c r="M792" s="241"/>
      <c r="N792" s="241"/>
      <c r="O792" s="241"/>
      <c r="P792" s="241"/>
      <c r="Q792" s="241"/>
      <c r="R792" s="241"/>
      <c r="S792" s="241"/>
      <c r="T792" s="241"/>
      <c r="U792" s="241" t="s">
        <v>898</v>
      </c>
      <c r="V792" s="241"/>
      <c r="W792" s="241"/>
      <c r="X792" s="241"/>
      <c r="Y792" s="241"/>
      <c r="Z792" s="241"/>
      <c r="AA792" s="241"/>
      <c r="AB792" s="241"/>
      <c r="AC792" s="241" t="s">
        <v>313</v>
      </c>
      <c r="AD792" s="241"/>
      <c r="AE792" s="241"/>
      <c r="AF792" s="241"/>
      <c r="AG792" s="241"/>
      <c r="AH792" s="241"/>
      <c r="AI792" s="241"/>
      <c r="AJ792" s="241"/>
      <c r="AK792" s="241"/>
      <c r="AL792" s="241"/>
      <c r="AM792" s="241"/>
      <c r="AN792" s="241"/>
      <c r="AO792" s="241"/>
      <c r="AP792" s="244"/>
      <c r="AQ792" s="241"/>
      <c r="AR792" s="241"/>
      <c r="AS792" s="241"/>
      <c r="AT792" s="244"/>
      <c r="AU792" s="241"/>
      <c r="AV792" s="241"/>
      <c r="AW792" s="241"/>
      <c r="AX792" s="241"/>
      <c r="AY792" s="241"/>
      <c r="AZ792" s="241"/>
      <c r="BA792" s="241"/>
      <c r="BB792" s="241"/>
      <c r="BC792" s="241"/>
      <c r="BD792" s="241"/>
      <c r="BE792" s="241"/>
      <c r="BF792" s="241"/>
      <c r="BG792" s="241"/>
    </row>
    <row r="793" spans="1:59" s="240" customFormat="1" ht="15" customHeight="1">
      <c r="A793" s="241"/>
      <c r="B793" s="241"/>
      <c r="C793" s="241"/>
      <c r="D793" s="241"/>
      <c r="E793" s="241"/>
      <c r="F793" s="241"/>
      <c r="G793" s="241"/>
      <c r="H793" s="241"/>
      <c r="I793" s="241"/>
      <c r="J793" s="241"/>
      <c r="K793" s="241"/>
      <c r="L793" s="241"/>
      <c r="M793" s="241"/>
      <c r="N793" s="241"/>
      <c r="O793" s="241"/>
      <c r="P793" s="241"/>
      <c r="Q793" s="241"/>
      <c r="R793" s="241"/>
      <c r="S793" s="241"/>
      <c r="T793" s="241"/>
      <c r="U793" s="241" t="s">
        <v>899</v>
      </c>
      <c r="V793" s="241"/>
      <c r="W793" s="241"/>
      <c r="X793" s="241"/>
      <c r="Y793" s="241"/>
      <c r="Z793" s="241"/>
      <c r="AA793" s="241"/>
      <c r="AB793" s="241"/>
      <c r="AC793" s="241" t="s">
        <v>325</v>
      </c>
      <c r="AD793" s="241"/>
      <c r="AE793" s="241"/>
      <c r="AF793" s="241"/>
      <c r="AG793" s="241"/>
      <c r="AH793" s="241"/>
      <c r="AI793" s="241"/>
      <c r="AJ793" s="241"/>
      <c r="AK793" s="241"/>
      <c r="AL793" s="241"/>
      <c r="AM793" s="241"/>
      <c r="AN793" s="241"/>
      <c r="AO793" s="241"/>
      <c r="AP793" s="244"/>
      <c r="AQ793" s="241"/>
      <c r="AR793" s="241"/>
      <c r="AS793" s="241"/>
      <c r="AT793" s="244"/>
      <c r="AU793" s="241"/>
      <c r="AV793" s="241"/>
      <c r="AW793" s="241"/>
      <c r="AX793" s="241"/>
      <c r="AY793" s="241"/>
      <c r="AZ793" s="241"/>
      <c r="BA793" s="241"/>
      <c r="BB793" s="241"/>
      <c r="BC793" s="241"/>
      <c r="BD793" s="241"/>
      <c r="BE793" s="241"/>
      <c r="BF793" s="241"/>
      <c r="BG793" s="241"/>
    </row>
    <row r="794" spans="1:59" s="240" customFormat="1" ht="15" customHeight="1">
      <c r="A794" s="241"/>
      <c r="B794" s="241"/>
      <c r="C794" s="241"/>
      <c r="D794" s="241"/>
      <c r="E794" s="241"/>
      <c r="F794" s="241"/>
      <c r="G794" s="241"/>
      <c r="H794" s="241"/>
      <c r="I794" s="241"/>
      <c r="J794" s="241"/>
      <c r="K794" s="241"/>
      <c r="L794" s="241"/>
      <c r="M794" s="241"/>
      <c r="N794" s="241"/>
      <c r="O794" s="241"/>
      <c r="P794" s="241"/>
      <c r="Q794" s="241"/>
      <c r="R794" s="241"/>
      <c r="S794" s="241"/>
      <c r="T794" s="241"/>
      <c r="U794" s="241" t="s">
        <v>900</v>
      </c>
      <c r="V794" s="241"/>
      <c r="W794" s="241"/>
      <c r="X794" s="241"/>
      <c r="Y794" s="241"/>
      <c r="Z794" s="241"/>
      <c r="AA794" s="241"/>
      <c r="AB794" s="241"/>
      <c r="AC794" s="241" t="s">
        <v>325</v>
      </c>
      <c r="AD794" s="241"/>
      <c r="AE794" s="241"/>
      <c r="AF794" s="241"/>
      <c r="AG794" s="241"/>
      <c r="AH794" s="241"/>
      <c r="AI794" s="241"/>
      <c r="AJ794" s="241"/>
      <c r="AK794" s="241"/>
      <c r="AL794" s="241"/>
      <c r="AM794" s="241"/>
      <c r="AN794" s="241"/>
      <c r="AO794" s="241"/>
      <c r="AP794" s="244"/>
      <c r="AQ794" s="241"/>
      <c r="AR794" s="241"/>
      <c r="AS794" s="241"/>
      <c r="AT794" s="244"/>
      <c r="AU794" s="241"/>
      <c r="AV794" s="241"/>
      <c r="AW794" s="241"/>
      <c r="AX794" s="241"/>
      <c r="AY794" s="241"/>
      <c r="AZ794" s="241"/>
      <c r="BA794" s="241"/>
      <c r="BB794" s="241"/>
      <c r="BC794" s="241"/>
      <c r="BD794" s="241"/>
      <c r="BE794" s="241"/>
      <c r="BF794" s="241"/>
      <c r="BG794" s="241"/>
    </row>
    <row r="795" spans="1:59" s="240" customFormat="1" ht="15" customHeight="1">
      <c r="A795" s="241"/>
      <c r="B795" s="241"/>
      <c r="C795" s="241"/>
      <c r="D795" s="241"/>
      <c r="E795" s="241"/>
      <c r="F795" s="241"/>
      <c r="G795" s="241"/>
      <c r="H795" s="241"/>
      <c r="I795" s="241"/>
      <c r="J795" s="241"/>
      <c r="K795" s="241"/>
      <c r="L795" s="241"/>
      <c r="M795" s="241"/>
      <c r="N795" s="241"/>
      <c r="O795" s="241"/>
      <c r="P795" s="241"/>
      <c r="Q795" s="241"/>
      <c r="R795" s="241"/>
      <c r="S795" s="241"/>
      <c r="T795" s="241"/>
      <c r="U795" s="241" t="s">
        <v>901</v>
      </c>
      <c r="V795" s="241"/>
      <c r="W795" s="241"/>
      <c r="X795" s="241"/>
      <c r="Y795" s="241"/>
      <c r="Z795" s="241"/>
      <c r="AA795" s="241"/>
      <c r="AB795" s="241"/>
      <c r="AC795" s="241" t="s">
        <v>313</v>
      </c>
      <c r="AD795" s="241"/>
      <c r="AE795" s="241"/>
      <c r="AF795" s="241"/>
      <c r="AG795" s="241"/>
      <c r="AH795" s="241"/>
      <c r="AI795" s="241"/>
      <c r="AJ795" s="241"/>
      <c r="AK795" s="241"/>
      <c r="AL795" s="241"/>
      <c r="AM795" s="241"/>
      <c r="AN795" s="241"/>
      <c r="AO795" s="241"/>
      <c r="AP795" s="244"/>
      <c r="AQ795" s="241"/>
      <c r="AR795" s="241"/>
      <c r="AS795" s="241"/>
      <c r="AT795" s="244"/>
      <c r="AU795" s="241"/>
      <c r="AV795" s="241"/>
      <c r="AW795" s="241"/>
      <c r="AX795" s="241"/>
      <c r="AY795" s="241"/>
      <c r="AZ795" s="241"/>
      <c r="BA795" s="241"/>
      <c r="BB795" s="241"/>
      <c r="BC795" s="241"/>
      <c r="BD795" s="241"/>
      <c r="BE795" s="241"/>
      <c r="BF795" s="241"/>
      <c r="BG795" s="241"/>
    </row>
    <row r="796" spans="1:59" s="240" customFormat="1" ht="15" customHeight="1">
      <c r="A796" s="241"/>
      <c r="B796" s="241"/>
      <c r="C796" s="241"/>
      <c r="D796" s="241"/>
      <c r="E796" s="241"/>
      <c r="F796" s="241"/>
      <c r="G796" s="241"/>
      <c r="H796" s="241"/>
      <c r="I796" s="241"/>
      <c r="J796" s="241"/>
      <c r="K796" s="241"/>
      <c r="L796" s="241"/>
      <c r="M796" s="241"/>
      <c r="N796" s="241"/>
      <c r="O796" s="241"/>
      <c r="P796" s="241"/>
      <c r="Q796" s="241"/>
      <c r="R796" s="241"/>
      <c r="S796" s="241"/>
      <c r="T796" s="241"/>
      <c r="U796" s="241" t="s">
        <v>902</v>
      </c>
      <c r="V796" s="241"/>
      <c r="W796" s="241"/>
      <c r="X796" s="241"/>
      <c r="Y796" s="241"/>
      <c r="Z796" s="241"/>
      <c r="AA796" s="241"/>
      <c r="AB796" s="241"/>
      <c r="AC796" s="241" t="s">
        <v>386</v>
      </c>
      <c r="AD796" s="241"/>
      <c r="AE796" s="241"/>
      <c r="AF796" s="241"/>
      <c r="AG796" s="241"/>
      <c r="AH796" s="241"/>
      <c r="AI796" s="241"/>
      <c r="AJ796" s="241"/>
      <c r="AK796" s="241"/>
      <c r="AL796" s="241"/>
      <c r="AM796" s="241"/>
      <c r="AN796" s="241"/>
      <c r="AO796" s="241"/>
      <c r="AP796" s="244"/>
      <c r="AQ796" s="241"/>
      <c r="AR796" s="241"/>
      <c r="AS796" s="241"/>
      <c r="AT796" s="244"/>
      <c r="AU796" s="241"/>
      <c r="AV796" s="241"/>
      <c r="AW796" s="241"/>
      <c r="AX796" s="241"/>
      <c r="AY796" s="241"/>
      <c r="AZ796" s="241"/>
      <c r="BA796" s="241"/>
      <c r="BB796" s="241"/>
      <c r="BC796" s="241"/>
      <c r="BD796" s="241"/>
      <c r="BE796" s="241"/>
      <c r="BF796" s="241"/>
      <c r="BG796" s="241"/>
    </row>
    <row r="797" spans="1:59" s="240" customFormat="1" ht="15" customHeight="1">
      <c r="A797" s="241"/>
      <c r="B797" s="241"/>
      <c r="C797" s="241"/>
      <c r="D797" s="241"/>
      <c r="E797" s="241"/>
      <c r="F797" s="241"/>
      <c r="G797" s="241"/>
      <c r="H797" s="241"/>
      <c r="I797" s="241"/>
      <c r="J797" s="241"/>
      <c r="K797" s="241"/>
      <c r="L797" s="241"/>
      <c r="M797" s="241"/>
      <c r="N797" s="241"/>
      <c r="O797" s="241"/>
      <c r="P797" s="241"/>
      <c r="Q797" s="241"/>
      <c r="R797" s="241"/>
      <c r="S797" s="241"/>
      <c r="T797" s="241"/>
      <c r="U797" s="241" t="s">
        <v>903</v>
      </c>
      <c r="V797" s="241"/>
      <c r="W797" s="241"/>
      <c r="X797" s="241"/>
      <c r="Y797" s="241"/>
      <c r="Z797" s="241"/>
      <c r="AA797" s="241"/>
      <c r="AB797" s="241"/>
      <c r="AC797" s="241" t="s">
        <v>313</v>
      </c>
      <c r="AD797" s="241"/>
      <c r="AE797" s="241"/>
      <c r="AF797" s="241"/>
      <c r="AG797" s="241"/>
      <c r="AH797" s="241"/>
      <c r="AI797" s="241"/>
      <c r="AJ797" s="241"/>
      <c r="AK797" s="241"/>
      <c r="AL797" s="241"/>
      <c r="AM797" s="241"/>
      <c r="AN797" s="241"/>
      <c r="AO797" s="241"/>
      <c r="AP797" s="244"/>
      <c r="AQ797" s="241"/>
      <c r="AR797" s="241"/>
      <c r="AS797" s="241"/>
      <c r="AT797" s="244"/>
      <c r="AU797" s="241"/>
      <c r="AV797" s="241"/>
      <c r="AW797" s="241"/>
      <c r="AX797" s="241"/>
      <c r="AY797" s="241"/>
      <c r="AZ797" s="241"/>
      <c r="BA797" s="241"/>
      <c r="BB797" s="241"/>
      <c r="BC797" s="241"/>
      <c r="BD797" s="241"/>
      <c r="BE797" s="241"/>
      <c r="BF797" s="241"/>
      <c r="BG797" s="241"/>
    </row>
    <row r="798" spans="1:59" s="240" customFormat="1" ht="15" customHeight="1">
      <c r="A798" s="241"/>
      <c r="B798" s="241"/>
      <c r="C798" s="241"/>
      <c r="D798" s="241"/>
      <c r="E798" s="241"/>
      <c r="F798" s="241"/>
      <c r="G798" s="241"/>
      <c r="H798" s="241"/>
      <c r="I798" s="241"/>
      <c r="J798" s="241"/>
      <c r="K798" s="241"/>
      <c r="L798" s="241"/>
      <c r="M798" s="241"/>
      <c r="N798" s="241"/>
      <c r="O798" s="241"/>
      <c r="P798" s="241"/>
      <c r="Q798" s="241"/>
      <c r="R798" s="241"/>
      <c r="S798" s="241"/>
      <c r="T798" s="241"/>
      <c r="U798" s="241" t="s">
        <v>904</v>
      </c>
      <c r="V798" s="241"/>
      <c r="W798" s="241"/>
      <c r="X798" s="241"/>
      <c r="Y798" s="241"/>
      <c r="Z798" s="241"/>
      <c r="AA798" s="241"/>
      <c r="AB798" s="241"/>
      <c r="AC798" s="241" t="s">
        <v>311</v>
      </c>
      <c r="AD798" s="241"/>
      <c r="AE798" s="241"/>
      <c r="AF798" s="241"/>
      <c r="AG798" s="241"/>
      <c r="AH798" s="241"/>
      <c r="AI798" s="241"/>
      <c r="AJ798" s="241"/>
      <c r="AK798" s="241"/>
      <c r="AL798" s="241"/>
      <c r="AM798" s="241"/>
      <c r="AN798" s="241"/>
      <c r="AO798" s="241"/>
      <c r="AP798" s="244"/>
      <c r="AQ798" s="241"/>
      <c r="AR798" s="241"/>
      <c r="AS798" s="241"/>
      <c r="AT798" s="244"/>
      <c r="AU798" s="241"/>
      <c r="AV798" s="241"/>
      <c r="AW798" s="241"/>
      <c r="AX798" s="241"/>
      <c r="AY798" s="241"/>
      <c r="AZ798" s="241"/>
      <c r="BA798" s="241"/>
      <c r="BB798" s="241"/>
      <c r="BC798" s="241"/>
      <c r="BD798" s="241"/>
      <c r="BE798" s="241"/>
      <c r="BF798" s="241"/>
      <c r="BG798" s="241"/>
    </row>
    <row r="799" spans="1:59" s="240" customFormat="1" ht="15" customHeight="1">
      <c r="A799" s="241"/>
      <c r="B799" s="241"/>
      <c r="C799" s="241"/>
      <c r="D799" s="241"/>
      <c r="E799" s="241"/>
      <c r="F799" s="241"/>
      <c r="G799" s="241"/>
      <c r="H799" s="241"/>
      <c r="I799" s="241"/>
      <c r="J799" s="241"/>
      <c r="K799" s="241"/>
      <c r="L799" s="241"/>
      <c r="M799" s="241"/>
      <c r="N799" s="241"/>
      <c r="O799" s="241"/>
      <c r="P799" s="241"/>
      <c r="Q799" s="241"/>
      <c r="R799" s="241"/>
      <c r="S799" s="241"/>
      <c r="T799" s="241"/>
      <c r="U799" s="241" t="s">
        <v>905</v>
      </c>
      <c r="V799" s="241"/>
      <c r="W799" s="241"/>
      <c r="X799" s="241"/>
      <c r="Y799" s="241"/>
      <c r="Z799" s="241"/>
      <c r="AA799" s="241"/>
      <c r="AB799" s="241"/>
      <c r="AC799" s="241" t="s">
        <v>311</v>
      </c>
      <c r="AD799" s="241"/>
      <c r="AE799" s="241"/>
      <c r="AF799" s="241"/>
      <c r="AG799" s="241"/>
      <c r="AH799" s="241"/>
      <c r="AI799" s="241"/>
      <c r="AJ799" s="241"/>
      <c r="AK799" s="241"/>
      <c r="AL799" s="241"/>
      <c r="AM799" s="241"/>
      <c r="AN799" s="241"/>
      <c r="AO799" s="241"/>
      <c r="AP799" s="244"/>
      <c r="AQ799" s="241"/>
      <c r="AR799" s="241"/>
      <c r="AS799" s="241"/>
      <c r="AT799" s="244"/>
      <c r="AU799" s="241"/>
      <c r="AV799" s="241"/>
      <c r="AW799" s="241"/>
      <c r="AX799" s="241"/>
      <c r="AY799" s="241"/>
      <c r="AZ799" s="241"/>
      <c r="BA799" s="241"/>
      <c r="BB799" s="241"/>
      <c r="BC799" s="241"/>
      <c r="BD799" s="241"/>
      <c r="BE799" s="241"/>
      <c r="BF799" s="241"/>
      <c r="BG799" s="241"/>
    </row>
    <row r="800" spans="1:59" s="240" customFormat="1" ht="15" customHeight="1">
      <c r="A800" s="241"/>
      <c r="B800" s="241"/>
      <c r="C800" s="241"/>
      <c r="D800" s="241"/>
      <c r="E800" s="241"/>
      <c r="F800" s="241"/>
      <c r="G800" s="241"/>
      <c r="H800" s="241"/>
      <c r="I800" s="241"/>
      <c r="J800" s="241"/>
      <c r="K800" s="241"/>
      <c r="L800" s="241"/>
      <c r="M800" s="241"/>
      <c r="N800" s="241"/>
      <c r="O800" s="241"/>
      <c r="P800" s="241"/>
      <c r="Q800" s="241"/>
      <c r="R800" s="241"/>
      <c r="S800" s="241"/>
      <c r="T800" s="241"/>
      <c r="U800" s="241" t="s">
        <v>906</v>
      </c>
      <c r="V800" s="241"/>
      <c r="W800" s="241"/>
      <c r="X800" s="241"/>
      <c r="Y800" s="241"/>
      <c r="Z800" s="241"/>
      <c r="AA800" s="241"/>
      <c r="AB800" s="241"/>
      <c r="AC800" s="241" t="s">
        <v>309</v>
      </c>
      <c r="AD800" s="241"/>
      <c r="AE800" s="241"/>
      <c r="AF800" s="241"/>
      <c r="AG800" s="241"/>
      <c r="AH800" s="241"/>
      <c r="AI800" s="241"/>
      <c r="AJ800" s="241"/>
      <c r="AK800" s="241"/>
      <c r="AL800" s="241"/>
      <c r="AM800" s="241"/>
      <c r="AN800" s="241"/>
      <c r="AO800" s="241"/>
      <c r="AP800" s="244"/>
      <c r="AQ800" s="241"/>
      <c r="AR800" s="241"/>
      <c r="AS800" s="241"/>
      <c r="AT800" s="244"/>
      <c r="AU800" s="241"/>
      <c r="AV800" s="241"/>
      <c r="AW800" s="241"/>
      <c r="AX800" s="241"/>
      <c r="AY800" s="241"/>
      <c r="AZ800" s="241"/>
      <c r="BA800" s="241"/>
      <c r="BB800" s="241"/>
      <c r="BC800" s="241"/>
      <c r="BD800" s="241"/>
      <c r="BE800" s="241"/>
      <c r="BF800" s="241"/>
      <c r="BG800" s="241"/>
    </row>
    <row r="801" spans="1:59" s="240" customFormat="1" ht="15" customHeight="1">
      <c r="A801" s="241"/>
      <c r="B801" s="241"/>
      <c r="C801" s="241"/>
      <c r="D801" s="241"/>
      <c r="E801" s="241"/>
      <c r="F801" s="241"/>
      <c r="G801" s="241"/>
      <c r="H801" s="241"/>
      <c r="I801" s="241"/>
      <c r="J801" s="241"/>
      <c r="K801" s="241"/>
      <c r="L801" s="241"/>
      <c r="M801" s="241"/>
      <c r="N801" s="241"/>
      <c r="O801" s="241"/>
      <c r="P801" s="241"/>
      <c r="Q801" s="241"/>
      <c r="R801" s="241"/>
      <c r="S801" s="241"/>
      <c r="T801" s="241"/>
      <c r="U801" s="241" t="s">
        <v>907</v>
      </c>
      <c r="V801" s="241"/>
      <c r="W801" s="241"/>
      <c r="X801" s="241"/>
      <c r="Y801" s="241"/>
      <c r="Z801" s="241"/>
      <c r="AA801" s="241"/>
      <c r="AB801" s="241"/>
      <c r="AC801" s="241" t="s">
        <v>325</v>
      </c>
      <c r="AD801" s="241"/>
      <c r="AE801" s="241"/>
      <c r="AF801" s="241"/>
      <c r="AG801" s="241"/>
      <c r="AH801" s="241"/>
      <c r="AI801" s="241"/>
      <c r="AJ801" s="241"/>
      <c r="AK801" s="241"/>
      <c r="AL801" s="241"/>
      <c r="AM801" s="241"/>
      <c r="AN801" s="241"/>
      <c r="AO801" s="241"/>
      <c r="AP801" s="244"/>
      <c r="AQ801" s="241"/>
      <c r="AR801" s="241"/>
      <c r="AS801" s="241"/>
      <c r="AT801" s="244"/>
      <c r="AU801" s="241"/>
      <c r="AV801" s="241"/>
      <c r="AW801" s="241"/>
      <c r="AX801" s="241"/>
      <c r="AY801" s="241"/>
      <c r="AZ801" s="241"/>
      <c r="BA801" s="241"/>
      <c r="BB801" s="241"/>
      <c r="BC801" s="241"/>
      <c r="BD801" s="241"/>
      <c r="BE801" s="241"/>
      <c r="BF801" s="241"/>
      <c r="BG801" s="241"/>
    </row>
    <row r="802" spans="1:59" s="240" customFormat="1" ht="15" customHeight="1">
      <c r="A802" s="241"/>
      <c r="B802" s="241"/>
      <c r="C802" s="241"/>
      <c r="D802" s="241"/>
      <c r="E802" s="241"/>
      <c r="F802" s="241"/>
      <c r="G802" s="241"/>
      <c r="H802" s="241"/>
      <c r="I802" s="241"/>
      <c r="J802" s="241"/>
      <c r="K802" s="241"/>
      <c r="L802" s="241"/>
      <c r="M802" s="241"/>
      <c r="N802" s="241"/>
      <c r="O802" s="241"/>
      <c r="P802" s="241"/>
      <c r="Q802" s="241"/>
      <c r="R802" s="241"/>
      <c r="S802" s="241"/>
      <c r="T802" s="241"/>
      <c r="U802" s="241" t="s">
        <v>908</v>
      </c>
      <c r="V802" s="241"/>
      <c r="W802" s="241"/>
      <c r="X802" s="241"/>
      <c r="Y802" s="241"/>
      <c r="Z802" s="241"/>
      <c r="AA802" s="241"/>
      <c r="AB802" s="241"/>
      <c r="AC802" s="241" t="s">
        <v>325</v>
      </c>
      <c r="AD802" s="241"/>
      <c r="AE802" s="241"/>
      <c r="AF802" s="241"/>
      <c r="AG802" s="241"/>
      <c r="AH802" s="241"/>
      <c r="AI802" s="241"/>
      <c r="AJ802" s="241"/>
      <c r="AK802" s="241"/>
      <c r="AL802" s="241"/>
      <c r="AM802" s="241"/>
      <c r="AN802" s="241"/>
      <c r="AO802" s="241"/>
      <c r="AP802" s="244"/>
      <c r="AQ802" s="241"/>
      <c r="AR802" s="241"/>
      <c r="AS802" s="241"/>
      <c r="AT802" s="244"/>
      <c r="AU802" s="241"/>
      <c r="AV802" s="241"/>
      <c r="AW802" s="241"/>
      <c r="AX802" s="241"/>
      <c r="AY802" s="241"/>
      <c r="AZ802" s="241"/>
      <c r="BA802" s="241"/>
      <c r="BB802" s="241"/>
      <c r="BC802" s="241"/>
      <c r="BD802" s="241"/>
      <c r="BE802" s="241"/>
      <c r="BF802" s="241"/>
      <c r="BG802" s="241"/>
    </row>
    <row r="803" spans="1:59" s="240" customFormat="1" ht="15" customHeight="1">
      <c r="A803" s="241"/>
      <c r="B803" s="241"/>
      <c r="C803" s="241"/>
      <c r="D803" s="241"/>
      <c r="E803" s="241"/>
      <c r="F803" s="241"/>
      <c r="G803" s="241"/>
      <c r="H803" s="241"/>
      <c r="I803" s="241"/>
      <c r="J803" s="241"/>
      <c r="K803" s="241"/>
      <c r="L803" s="241"/>
      <c r="M803" s="241"/>
      <c r="N803" s="241"/>
      <c r="O803" s="241"/>
      <c r="P803" s="241"/>
      <c r="Q803" s="241"/>
      <c r="R803" s="241"/>
      <c r="S803" s="241"/>
      <c r="T803" s="241"/>
      <c r="U803" s="241" t="s">
        <v>909</v>
      </c>
      <c r="V803" s="241"/>
      <c r="W803" s="241"/>
      <c r="X803" s="241"/>
      <c r="Y803" s="241"/>
      <c r="Z803" s="241"/>
      <c r="AA803" s="241"/>
      <c r="AB803" s="241"/>
      <c r="AC803" s="241" t="s">
        <v>316</v>
      </c>
      <c r="AD803" s="241"/>
      <c r="AE803" s="241"/>
      <c r="AF803" s="241"/>
      <c r="AG803" s="241"/>
      <c r="AH803" s="241"/>
      <c r="AI803" s="241"/>
      <c r="AJ803" s="241"/>
      <c r="AK803" s="241"/>
      <c r="AL803" s="241"/>
      <c r="AM803" s="241"/>
      <c r="AN803" s="241"/>
      <c r="AO803" s="241"/>
      <c r="AP803" s="244"/>
      <c r="AQ803" s="241"/>
      <c r="AR803" s="241"/>
      <c r="AS803" s="241"/>
      <c r="AT803" s="244"/>
      <c r="AU803" s="241"/>
      <c r="AV803" s="241"/>
      <c r="AW803" s="241"/>
      <c r="AX803" s="241"/>
      <c r="AY803" s="241"/>
      <c r="AZ803" s="241"/>
      <c r="BA803" s="241"/>
      <c r="BB803" s="241"/>
      <c r="BC803" s="241"/>
      <c r="BD803" s="241"/>
      <c r="BE803" s="241"/>
      <c r="BF803" s="241"/>
      <c r="BG803" s="241"/>
    </row>
    <row r="804" spans="1:59" s="240" customFormat="1" ht="15" customHeight="1">
      <c r="A804" s="241"/>
      <c r="B804" s="241"/>
      <c r="C804" s="241"/>
      <c r="D804" s="241"/>
      <c r="E804" s="241"/>
      <c r="F804" s="241"/>
      <c r="G804" s="241"/>
      <c r="H804" s="241"/>
      <c r="I804" s="241"/>
      <c r="J804" s="241"/>
      <c r="K804" s="241"/>
      <c r="L804" s="241"/>
      <c r="M804" s="241"/>
      <c r="N804" s="241"/>
      <c r="O804" s="241"/>
      <c r="P804" s="241"/>
      <c r="Q804" s="241"/>
      <c r="R804" s="241"/>
      <c r="S804" s="241"/>
      <c r="T804" s="241"/>
      <c r="U804" s="241" t="s">
        <v>910</v>
      </c>
      <c r="V804" s="241"/>
      <c r="W804" s="241"/>
      <c r="X804" s="241"/>
      <c r="Y804" s="241"/>
      <c r="Z804" s="241"/>
      <c r="AA804" s="241"/>
      <c r="AB804" s="241"/>
      <c r="AC804" s="241" t="s">
        <v>311</v>
      </c>
      <c r="AD804" s="241"/>
      <c r="AE804" s="241"/>
      <c r="AF804" s="241"/>
      <c r="AG804" s="241"/>
      <c r="AH804" s="241"/>
      <c r="AI804" s="241"/>
      <c r="AJ804" s="241"/>
      <c r="AK804" s="241"/>
      <c r="AL804" s="241"/>
      <c r="AM804" s="241"/>
      <c r="AN804" s="241"/>
      <c r="AO804" s="241"/>
      <c r="AP804" s="244"/>
      <c r="AQ804" s="241"/>
      <c r="AR804" s="241"/>
      <c r="AS804" s="241"/>
      <c r="AT804" s="244"/>
      <c r="AU804" s="241"/>
      <c r="AV804" s="241"/>
      <c r="AW804" s="241"/>
      <c r="AX804" s="241"/>
      <c r="AY804" s="241"/>
      <c r="AZ804" s="241"/>
      <c r="BA804" s="241"/>
      <c r="BB804" s="241"/>
      <c r="BC804" s="241"/>
      <c r="BD804" s="241"/>
      <c r="BE804" s="241"/>
      <c r="BF804" s="241"/>
      <c r="BG804" s="241"/>
    </row>
    <row r="805" spans="1:59" s="240" customFormat="1" ht="15" customHeight="1">
      <c r="A805" s="241"/>
      <c r="B805" s="241"/>
      <c r="C805" s="241"/>
      <c r="D805" s="241"/>
      <c r="E805" s="241"/>
      <c r="F805" s="241"/>
      <c r="G805" s="241"/>
      <c r="H805" s="241"/>
      <c r="I805" s="241"/>
      <c r="J805" s="241"/>
      <c r="K805" s="241"/>
      <c r="L805" s="241"/>
      <c r="M805" s="241"/>
      <c r="N805" s="241"/>
      <c r="O805" s="241"/>
      <c r="P805" s="241"/>
      <c r="Q805" s="241"/>
      <c r="R805" s="241"/>
      <c r="S805" s="241"/>
      <c r="T805" s="241"/>
      <c r="U805" s="241" t="s">
        <v>911</v>
      </c>
      <c r="V805" s="241"/>
      <c r="W805" s="241"/>
      <c r="X805" s="241"/>
      <c r="Y805" s="241"/>
      <c r="Z805" s="241"/>
      <c r="AA805" s="241"/>
      <c r="AB805" s="241"/>
      <c r="AC805" s="241" t="s">
        <v>313</v>
      </c>
      <c r="AD805" s="241"/>
      <c r="AE805" s="241"/>
      <c r="AF805" s="241"/>
      <c r="AG805" s="241"/>
      <c r="AH805" s="241"/>
      <c r="AI805" s="241"/>
      <c r="AJ805" s="241"/>
      <c r="AK805" s="241"/>
      <c r="AL805" s="241"/>
      <c r="AM805" s="241"/>
      <c r="AN805" s="241"/>
      <c r="AO805" s="241"/>
      <c r="AP805" s="244"/>
      <c r="AQ805" s="241"/>
      <c r="AR805" s="241"/>
      <c r="AS805" s="241"/>
      <c r="AT805" s="244"/>
      <c r="AU805" s="241"/>
      <c r="AV805" s="241"/>
      <c r="AW805" s="241"/>
      <c r="AX805" s="241"/>
      <c r="AY805" s="241"/>
      <c r="AZ805" s="241"/>
      <c r="BA805" s="241"/>
      <c r="BB805" s="241"/>
      <c r="BC805" s="241"/>
      <c r="BD805" s="241"/>
      <c r="BE805" s="241"/>
      <c r="BF805" s="241"/>
      <c r="BG805" s="241"/>
    </row>
    <row r="806" spans="1:59" s="240" customFormat="1" ht="15" customHeight="1">
      <c r="A806" s="241"/>
      <c r="B806" s="241"/>
      <c r="C806" s="241"/>
      <c r="D806" s="241"/>
      <c r="E806" s="241"/>
      <c r="F806" s="241"/>
      <c r="G806" s="241"/>
      <c r="H806" s="241"/>
      <c r="I806" s="241"/>
      <c r="J806" s="241"/>
      <c r="K806" s="241"/>
      <c r="L806" s="241"/>
      <c r="M806" s="241"/>
      <c r="N806" s="241"/>
      <c r="O806" s="241"/>
      <c r="P806" s="241"/>
      <c r="Q806" s="241"/>
      <c r="R806" s="241"/>
      <c r="S806" s="241"/>
      <c r="T806" s="241"/>
      <c r="U806" s="241" t="s">
        <v>912</v>
      </c>
      <c r="V806" s="241"/>
      <c r="W806" s="241"/>
      <c r="X806" s="241"/>
      <c r="Y806" s="241"/>
      <c r="Z806" s="241"/>
      <c r="AA806" s="241"/>
      <c r="AB806" s="241"/>
      <c r="AC806" s="241" t="s">
        <v>386</v>
      </c>
      <c r="AD806" s="241"/>
      <c r="AE806" s="241"/>
      <c r="AF806" s="241"/>
      <c r="AG806" s="241"/>
      <c r="AH806" s="241"/>
      <c r="AI806" s="241"/>
      <c r="AJ806" s="241"/>
      <c r="AK806" s="241"/>
      <c r="AL806" s="241"/>
      <c r="AM806" s="241"/>
      <c r="AN806" s="241"/>
      <c r="AO806" s="241"/>
      <c r="AP806" s="244"/>
      <c r="AQ806" s="241"/>
      <c r="AR806" s="241"/>
      <c r="AS806" s="241"/>
      <c r="AT806" s="244"/>
      <c r="AU806" s="241"/>
      <c r="AV806" s="241"/>
      <c r="AW806" s="241"/>
      <c r="AX806" s="241"/>
      <c r="AY806" s="241"/>
      <c r="AZ806" s="241"/>
      <c r="BA806" s="241"/>
      <c r="BB806" s="241"/>
      <c r="BC806" s="241"/>
      <c r="BD806" s="241"/>
      <c r="BE806" s="241"/>
      <c r="BF806" s="241"/>
      <c r="BG806" s="241"/>
    </row>
    <row r="807" spans="1:59" s="240" customFormat="1" ht="15" customHeight="1">
      <c r="A807" s="241"/>
      <c r="B807" s="241"/>
      <c r="C807" s="241"/>
      <c r="D807" s="241"/>
      <c r="E807" s="241"/>
      <c r="F807" s="241"/>
      <c r="G807" s="241"/>
      <c r="H807" s="241"/>
      <c r="I807" s="241"/>
      <c r="J807" s="241"/>
      <c r="K807" s="241"/>
      <c r="L807" s="241"/>
      <c r="M807" s="241"/>
      <c r="N807" s="241"/>
      <c r="O807" s="241"/>
      <c r="P807" s="241"/>
      <c r="Q807" s="241"/>
      <c r="R807" s="241"/>
      <c r="S807" s="241"/>
      <c r="T807" s="241"/>
      <c r="U807" s="241" t="s">
        <v>913</v>
      </c>
      <c r="V807" s="241"/>
      <c r="W807" s="241"/>
      <c r="X807" s="241"/>
      <c r="Y807" s="241"/>
      <c r="Z807" s="241"/>
      <c r="AA807" s="241"/>
      <c r="AB807" s="241"/>
      <c r="AC807" s="241" t="s">
        <v>322</v>
      </c>
      <c r="AD807" s="241"/>
      <c r="AE807" s="241"/>
      <c r="AF807" s="241"/>
      <c r="AG807" s="241"/>
      <c r="AH807" s="241"/>
      <c r="AI807" s="241"/>
      <c r="AJ807" s="241"/>
      <c r="AK807" s="241"/>
      <c r="AL807" s="241"/>
      <c r="AM807" s="241"/>
      <c r="AN807" s="241"/>
      <c r="AO807" s="241"/>
      <c r="AP807" s="244"/>
      <c r="AQ807" s="241"/>
      <c r="AR807" s="241"/>
      <c r="AS807" s="241"/>
      <c r="AT807" s="244"/>
      <c r="AU807" s="241"/>
      <c r="AV807" s="241"/>
      <c r="AW807" s="241"/>
      <c r="AX807" s="241"/>
      <c r="AY807" s="241"/>
      <c r="AZ807" s="241"/>
      <c r="BA807" s="241"/>
      <c r="BB807" s="241"/>
      <c r="BC807" s="241"/>
      <c r="BD807" s="241"/>
      <c r="BE807" s="241"/>
      <c r="BF807" s="241"/>
      <c r="BG807" s="241"/>
    </row>
    <row r="808" spans="1:59" s="240" customFormat="1" ht="15" customHeight="1">
      <c r="A808" s="241"/>
      <c r="B808" s="241"/>
      <c r="C808" s="241"/>
      <c r="D808" s="241"/>
      <c r="E808" s="241"/>
      <c r="F808" s="241"/>
      <c r="G808" s="241"/>
      <c r="H808" s="241"/>
      <c r="I808" s="241"/>
      <c r="J808" s="241"/>
      <c r="K808" s="241"/>
      <c r="L808" s="241"/>
      <c r="M808" s="241"/>
      <c r="N808" s="241"/>
      <c r="O808" s="241"/>
      <c r="P808" s="241"/>
      <c r="Q808" s="241"/>
      <c r="R808" s="241"/>
      <c r="S808" s="241"/>
      <c r="T808" s="241"/>
      <c r="U808" s="241" t="s">
        <v>914</v>
      </c>
      <c r="V808" s="241"/>
      <c r="W808" s="241"/>
      <c r="X808" s="241"/>
      <c r="Y808" s="241"/>
      <c r="Z808" s="241"/>
      <c r="AA808" s="241"/>
      <c r="AB808" s="241"/>
      <c r="AC808" s="241" t="s">
        <v>386</v>
      </c>
      <c r="AD808" s="241"/>
      <c r="AE808" s="241"/>
      <c r="AF808" s="241"/>
      <c r="AG808" s="241"/>
      <c r="AH808" s="241"/>
      <c r="AI808" s="241"/>
      <c r="AJ808" s="241"/>
      <c r="AK808" s="241"/>
      <c r="AL808" s="241"/>
      <c r="AM808" s="241"/>
      <c r="AN808" s="241"/>
      <c r="AO808" s="241"/>
      <c r="AP808" s="244"/>
      <c r="AQ808" s="241"/>
      <c r="AR808" s="241"/>
      <c r="AS808" s="241"/>
      <c r="AT808" s="244"/>
      <c r="AU808" s="241"/>
      <c r="AV808" s="241"/>
      <c r="AW808" s="241"/>
      <c r="AX808" s="241"/>
      <c r="AY808" s="241"/>
      <c r="AZ808" s="241"/>
      <c r="BA808" s="241"/>
      <c r="BB808" s="241"/>
      <c r="BC808" s="241"/>
      <c r="BD808" s="241"/>
      <c r="BE808" s="241"/>
      <c r="BF808" s="241"/>
      <c r="BG808" s="241"/>
    </row>
    <row r="809" spans="1:59" s="240" customFormat="1" ht="15" customHeight="1">
      <c r="A809" s="241"/>
      <c r="B809" s="241"/>
      <c r="C809" s="241"/>
      <c r="D809" s="241"/>
      <c r="E809" s="241"/>
      <c r="F809" s="241"/>
      <c r="G809" s="241"/>
      <c r="H809" s="241"/>
      <c r="I809" s="241"/>
      <c r="J809" s="241"/>
      <c r="K809" s="241"/>
      <c r="L809" s="241"/>
      <c r="M809" s="241"/>
      <c r="N809" s="241"/>
      <c r="O809" s="241"/>
      <c r="P809" s="241"/>
      <c r="Q809" s="241"/>
      <c r="R809" s="241"/>
      <c r="S809" s="241"/>
      <c r="T809" s="241"/>
      <c r="U809" s="241" t="s">
        <v>915</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4"/>
      <c r="AQ809" s="241"/>
      <c r="AR809" s="241"/>
      <c r="AS809" s="241"/>
      <c r="AT809" s="244"/>
      <c r="AU809" s="241"/>
      <c r="AV809" s="241"/>
      <c r="AW809" s="241"/>
      <c r="AX809" s="241"/>
      <c r="AY809" s="241"/>
      <c r="AZ809" s="241"/>
      <c r="BA809" s="241"/>
      <c r="BB809" s="241"/>
      <c r="BC809" s="241"/>
      <c r="BD809" s="241"/>
      <c r="BE809" s="241"/>
      <c r="BF809" s="241"/>
      <c r="BG809" s="241"/>
    </row>
    <row r="810" spans="1:59" s="240" customFormat="1" ht="15" customHeight="1">
      <c r="A810" s="241"/>
      <c r="B810" s="241"/>
      <c r="C810" s="241"/>
      <c r="D810" s="241"/>
      <c r="E810" s="241"/>
      <c r="F810" s="241"/>
      <c r="G810" s="241"/>
      <c r="H810" s="241"/>
      <c r="I810" s="241"/>
      <c r="J810" s="241"/>
      <c r="K810" s="241"/>
      <c r="L810" s="241"/>
      <c r="M810" s="241"/>
      <c r="N810" s="241"/>
      <c r="O810" s="241"/>
      <c r="P810" s="241"/>
      <c r="Q810" s="241"/>
      <c r="R810" s="241"/>
      <c r="S810" s="241"/>
      <c r="T810" s="241"/>
      <c r="U810" s="241" t="s">
        <v>916</v>
      </c>
      <c r="V810" s="241"/>
      <c r="W810" s="241"/>
      <c r="X810" s="241"/>
      <c r="Y810" s="241"/>
      <c r="Z810" s="241"/>
      <c r="AA810" s="241"/>
      <c r="AB810" s="241"/>
      <c r="AC810" s="241" t="s">
        <v>316</v>
      </c>
      <c r="AD810" s="241"/>
      <c r="AE810" s="241"/>
      <c r="AF810" s="241"/>
      <c r="AG810" s="241"/>
      <c r="AH810" s="241"/>
      <c r="AI810" s="241"/>
      <c r="AJ810" s="241"/>
      <c r="AK810" s="241"/>
      <c r="AL810" s="241"/>
      <c r="AM810" s="241"/>
      <c r="AN810" s="241"/>
      <c r="AO810" s="241"/>
      <c r="AP810" s="244"/>
      <c r="AQ810" s="241"/>
      <c r="AR810" s="241"/>
      <c r="AS810" s="241"/>
      <c r="AT810" s="244"/>
      <c r="AU810" s="241"/>
      <c r="AV810" s="241"/>
      <c r="AW810" s="241"/>
      <c r="AX810" s="241"/>
      <c r="AY810" s="241"/>
      <c r="AZ810" s="241"/>
      <c r="BA810" s="241"/>
      <c r="BB810" s="241"/>
      <c r="BC810" s="241"/>
      <c r="BD810" s="241"/>
      <c r="BE810" s="241"/>
      <c r="BF810" s="241"/>
      <c r="BG810" s="241"/>
    </row>
    <row r="811" spans="1:59" s="240" customFormat="1" ht="15" customHeight="1">
      <c r="A811" s="241"/>
      <c r="B811" s="241"/>
      <c r="C811" s="241"/>
      <c r="D811" s="241"/>
      <c r="E811" s="241"/>
      <c r="F811" s="241"/>
      <c r="G811" s="241"/>
      <c r="H811" s="241"/>
      <c r="I811" s="241"/>
      <c r="J811" s="241"/>
      <c r="K811" s="241"/>
      <c r="L811" s="241"/>
      <c r="M811" s="241"/>
      <c r="N811" s="241"/>
      <c r="O811" s="241"/>
      <c r="P811" s="241"/>
      <c r="Q811" s="241"/>
      <c r="R811" s="241"/>
      <c r="S811" s="241"/>
      <c r="T811" s="241"/>
      <c r="U811" s="241" t="s">
        <v>917</v>
      </c>
      <c r="V811" s="241"/>
      <c r="W811" s="241"/>
      <c r="X811" s="241"/>
      <c r="Y811" s="241"/>
      <c r="Z811" s="241"/>
      <c r="AA811" s="241"/>
      <c r="AB811" s="241"/>
      <c r="AC811" s="241" t="s">
        <v>325</v>
      </c>
      <c r="AD811" s="241"/>
      <c r="AE811" s="241"/>
      <c r="AF811" s="241"/>
      <c r="AG811" s="241"/>
      <c r="AH811" s="241"/>
      <c r="AI811" s="241"/>
      <c r="AJ811" s="241"/>
      <c r="AK811" s="241"/>
      <c r="AL811" s="241"/>
      <c r="AM811" s="241"/>
      <c r="AN811" s="241"/>
      <c r="AO811" s="241"/>
      <c r="AP811" s="244"/>
      <c r="AQ811" s="241"/>
      <c r="AR811" s="241"/>
      <c r="AS811" s="241"/>
      <c r="AT811" s="244"/>
      <c r="AU811" s="241"/>
      <c r="AV811" s="241"/>
      <c r="AW811" s="241"/>
      <c r="AX811" s="241"/>
      <c r="AY811" s="241"/>
      <c r="AZ811" s="241"/>
      <c r="BA811" s="241"/>
      <c r="BB811" s="241"/>
      <c r="BC811" s="241"/>
      <c r="BD811" s="241"/>
      <c r="BE811" s="241"/>
      <c r="BF811" s="241"/>
      <c r="BG811" s="241"/>
    </row>
    <row r="812" spans="1:59" s="240" customFormat="1" ht="15" customHeight="1">
      <c r="A812" s="241"/>
      <c r="B812" s="241"/>
      <c r="C812" s="241"/>
      <c r="D812" s="241"/>
      <c r="E812" s="241"/>
      <c r="F812" s="241"/>
      <c r="G812" s="241"/>
      <c r="H812" s="241"/>
      <c r="I812" s="241"/>
      <c r="J812" s="241"/>
      <c r="K812" s="241"/>
      <c r="L812" s="241"/>
      <c r="M812" s="241"/>
      <c r="N812" s="241"/>
      <c r="O812" s="241"/>
      <c r="P812" s="241"/>
      <c r="Q812" s="241"/>
      <c r="R812" s="241"/>
      <c r="S812" s="241"/>
      <c r="T812" s="241"/>
      <c r="U812" s="241" t="s">
        <v>918</v>
      </c>
      <c r="V812" s="241"/>
      <c r="W812" s="241"/>
      <c r="X812" s="241"/>
      <c r="Y812" s="241"/>
      <c r="Z812" s="241"/>
      <c r="AA812" s="241"/>
      <c r="AB812" s="241"/>
      <c r="AC812" s="241" t="s">
        <v>325</v>
      </c>
      <c r="AD812" s="241"/>
      <c r="AE812" s="241"/>
      <c r="AF812" s="241"/>
      <c r="AG812" s="241"/>
      <c r="AH812" s="241"/>
      <c r="AI812" s="241"/>
      <c r="AJ812" s="241"/>
      <c r="AK812" s="241"/>
      <c r="AL812" s="241"/>
      <c r="AM812" s="241"/>
      <c r="AN812" s="241"/>
      <c r="AO812" s="241"/>
      <c r="AP812" s="244"/>
      <c r="AQ812" s="241"/>
      <c r="AR812" s="241"/>
      <c r="AS812" s="241"/>
      <c r="AT812" s="244"/>
      <c r="AU812" s="241"/>
      <c r="AV812" s="241"/>
      <c r="AW812" s="241"/>
      <c r="AX812" s="241"/>
      <c r="AY812" s="241"/>
      <c r="AZ812" s="241"/>
      <c r="BA812" s="241"/>
      <c r="BB812" s="241"/>
      <c r="BC812" s="241"/>
      <c r="BD812" s="241"/>
      <c r="BE812" s="241"/>
      <c r="BF812" s="241"/>
      <c r="BG812" s="241"/>
    </row>
    <row r="813" spans="1:59" s="240" customFormat="1" ht="15" customHeight="1">
      <c r="A813" s="241"/>
      <c r="B813" s="241"/>
      <c r="C813" s="241"/>
      <c r="D813" s="241"/>
      <c r="E813" s="241"/>
      <c r="F813" s="241"/>
      <c r="G813" s="241"/>
      <c r="H813" s="241"/>
      <c r="I813" s="241"/>
      <c r="J813" s="241"/>
      <c r="K813" s="241"/>
      <c r="L813" s="241"/>
      <c r="M813" s="241"/>
      <c r="N813" s="241"/>
      <c r="O813" s="241"/>
      <c r="P813" s="241"/>
      <c r="Q813" s="241"/>
      <c r="R813" s="241"/>
      <c r="S813" s="241"/>
      <c r="T813" s="241"/>
      <c r="U813" s="241" t="s">
        <v>919</v>
      </c>
      <c r="V813" s="241"/>
      <c r="W813" s="241"/>
      <c r="X813" s="241"/>
      <c r="Y813" s="241"/>
      <c r="Z813" s="241"/>
      <c r="AA813" s="241"/>
      <c r="AB813" s="241"/>
      <c r="AC813" s="241" t="s">
        <v>325</v>
      </c>
      <c r="AD813" s="241"/>
      <c r="AE813" s="241"/>
      <c r="AF813" s="241"/>
      <c r="AG813" s="241"/>
      <c r="AH813" s="241"/>
      <c r="AI813" s="241"/>
      <c r="AJ813" s="241"/>
      <c r="AK813" s="241"/>
      <c r="AL813" s="241"/>
      <c r="AM813" s="241"/>
      <c r="AN813" s="241"/>
      <c r="AO813" s="241"/>
      <c r="AP813" s="244"/>
      <c r="AQ813" s="241"/>
      <c r="AR813" s="241"/>
      <c r="AS813" s="241"/>
      <c r="AT813" s="244"/>
      <c r="AU813" s="241"/>
      <c r="AV813" s="241"/>
      <c r="AW813" s="241"/>
      <c r="AX813" s="241"/>
      <c r="AY813" s="241"/>
      <c r="AZ813" s="241"/>
      <c r="BA813" s="241"/>
      <c r="BB813" s="241"/>
      <c r="BC813" s="241"/>
      <c r="BD813" s="241"/>
      <c r="BE813" s="241"/>
      <c r="BF813" s="241"/>
      <c r="BG813" s="241"/>
    </row>
    <row r="814" spans="1:59" s="240" customFormat="1" ht="15" customHeight="1">
      <c r="A814" s="241"/>
      <c r="B814" s="241"/>
      <c r="C814" s="241"/>
      <c r="D814" s="241"/>
      <c r="E814" s="241"/>
      <c r="F814" s="241"/>
      <c r="G814" s="241"/>
      <c r="H814" s="241"/>
      <c r="I814" s="241"/>
      <c r="J814" s="241"/>
      <c r="K814" s="241"/>
      <c r="L814" s="241"/>
      <c r="M814" s="241"/>
      <c r="N814" s="241"/>
      <c r="O814" s="241"/>
      <c r="P814" s="241"/>
      <c r="Q814" s="241"/>
      <c r="R814" s="241"/>
      <c r="S814" s="241"/>
      <c r="T814" s="241"/>
      <c r="U814" s="241" t="s">
        <v>920</v>
      </c>
      <c r="V814" s="241"/>
      <c r="W814" s="241"/>
      <c r="X814" s="241"/>
      <c r="Y814" s="241"/>
      <c r="Z814" s="241"/>
      <c r="AA814" s="241"/>
      <c r="AB814" s="241"/>
      <c r="AC814" s="241" t="s">
        <v>309</v>
      </c>
      <c r="AD814" s="241"/>
      <c r="AE814" s="241"/>
      <c r="AF814" s="241"/>
      <c r="AG814" s="241"/>
      <c r="AH814" s="241"/>
      <c r="AI814" s="241"/>
      <c r="AJ814" s="241"/>
      <c r="AK814" s="241"/>
      <c r="AL814" s="241"/>
      <c r="AM814" s="241"/>
      <c r="AN814" s="241"/>
      <c r="AO814" s="241"/>
      <c r="AP814" s="244"/>
      <c r="AQ814" s="241"/>
      <c r="AR814" s="241"/>
      <c r="AS814" s="241"/>
      <c r="AT814" s="244"/>
      <c r="AU814" s="241"/>
      <c r="AV814" s="241"/>
      <c r="AW814" s="241"/>
      <c r="AX814" s="241"/>
      <c r="AY814" s="241"/>
      <c r="AZ814" s="241"/>
      <c r="BA814" s="241"/>
      <c r="BB814" s="241"/>
      <c r="BC814" s="241"/>
      <c r="BD814" s="241"/>
      <c r="BE814" s="241"/>
      <c r="BF814" s="241"/>
      <c r="BG814" s="241"/>
    </row>
    <row r="815" spans="1:59" s="240" customFormat="1" ht="15" customHeight="1">
      <c r="A815" s="241"/>
      <c r="B815" s="241"/>
      <c r="C815" s="241"/>
      <c r="D815" s="241"/>
      <c r="E815" s="241"/>
      <c r="F815" s="241"/>
      <c r="G815" s="241"/>
      <c r="H815" s="241"/>
      <c r="I815" s="241"/>
      <c r="J815" s="241"/>
      <c r="K815" s="241"/>
      <c r="L815" s="241"/>
      <c r="M815" s="241"/>
      <c r="N815" s="241"/>
      <c r="O815" s="241"/>
      <c r="P815" s="241"/>
      <c r="Q815" s="241"/>
      <c r="R815" s="241"/>
      <c r="S815" s="241"/>
      <c r="T815" s="241"/>
      <c r="U815" s="241" t="s">
        <v>921</v>
      </c>
      <c r="V815" s="241"/>
      <c r="W815" s="241"/>
      <c r="X815" s="241"/>
      <c r="Y815" s="241"/>
      <c r="Z815" s="241"/>
      <c r="AA815" s="241"/>
      <c r="AB815" s="241"/>
      <c r="AC815" s="241" t="s">
        <v>325</v>
      </c>
      <c r="AD815" s="241"/>
      <c r="AE815" s="241"/>
      <c r="AF815" s="241"/>
      <c r="AG815" s="241"/>
      <c r="AH815" s="241"/>
      <c r="AI815" s="241"/>
      <c r="AJ815" s="241"/>
      <c r="AK815" s="241"/>
      <c r="AL815" s="241"/>
      <c r="AM815" s="241"/>
      <c r="AN815" s="241"/>
      <c r="AO815" s="241"/>
      <c r="AP815" s="244"/>
      <c r="AQ815" s="241"/>
      <c r="AR815" s="241"/>
      <c r="AS815" s="241"/>
      <c r="AT815" s="244"/>
      <c r="AU815" s="241"/>
      <c r="AV815" s="241"/>
      <c r="AW815" s="241"/>
      <c r="AX815" s="241"/>
      <c r="AY815" s="241"/>
      <c r="AZ815" s="241"/>
      <c r="BA815" s="241"/>
      <c r="BB815" s="241"/>
      <c r="BC815" s="241"/>
      <c r="BD815" s="241"/>
      <c r="BE815" s="241"/>
      <c r="BF815" s="241"/>
      <c r="BG815" s="241"/>
    </row>
    <row r="816" spans="1:59" s="240" customFormat="1" ht="15" customHeight="1">
      <c r="A816" s="241"/>
      <c r="B816" s="241"/>
      <c r="C816" s="241"/>
      <c r="D816" s="241"/>
      <c r="E816" s="241"/>
      <c r="F816" s="241"/>
      <c r="G816" s="241"/>
      <c r="H816" s="241"/>
      <c r="I816" s="241"/>
      <c r="J816" s="241"/>
      <c r="K816" s="241"/>
      <c r="L816" s="241"/>
      <c r="M816" s="241"/>
      <c r="N816" s="241"/>
      <c r="O816" s="241"/>
      <c r="P816" s="241"/>
      <c r="Q816" s="241"/>
      <c r="R816" s="241"/>
      <c r="S816" s="241"/>
      <c r="T816" s="241"/>
      <c r="U816" s="241" t="s">
        <v>922</v>
      </c>
      <c r="V816" s="241"/>
      <c r="W816" s="241"/>
      <c r="X816" s="241"/>
      <c r="Y816" s="241"/>
      <c r="Z816" s="241"/>
      <c r="AA816" s="241"/>
      <c r="AB816" s="241"/>
      <c r="AC816" s="241" t="s">
        <v>309</v>
      </c>
      <c r="AD816" s="241"/>
      <c r="AE816" s="241"/>
      <c r="AF816" s="241"/>
      <c r="AG816" s="241"/>
      <c r="AH816" s="241"/>
      <c r="AI816" s="241"/>
      <c r="AJ816" s="241"/>
      <c r="AK816" s="241"/>
      <c r="AL816" s="241"/>
      <c r="AM816" s="241"/>
      <c r="AN816" s="241"/>
      <c r="AO816" s="241"/>
      <c r="AP816" s="244"/>
      <c r="AQ816" s="241"/>
      <c r="AR816" s="241"/>
      <c r="AS816" s="241"/>
      <c r="AT816" s="244"/>
      <c r="AU816" s="241"/>
      <c r="AV816" s="241"/>
      <c r="AW816" s="241"/>
      <c r="AX816" s="241"/>
      <c r="AY816" s="241"/>
      <c r="AZ816" s="241"/>
      <c r="BA816" s="241"/>
      <c r="BB816" s="241"/>
      <c r="BC816" s="241"/>
      <c r="BD816" s="241"/>
      <c r="BE816" s="241"/>
      <c r="BF816" s="241"/>
      <c r="BG816" s="241"/>
    </row>
    <row r="817" spans="1:59" s="240" customFormat="1" ht="15" customHeight="1">
      <c r="A817" s="241"/>
      <c r="B817" s="241"/>
      <c r="C817" s="241"/>
      <c r="D817" s="241"/>
      <c r="E817" s="241"/>
      <c r="F817" s="241"/>
      <c r="G817" s="241"/>
      <c r="H817" s="241"/>
      <c r="I817" s="241"/>
      <c r="J817" s="241"/>
      <c r="K817" s="241"/>
      <c r="L817" s="241"/>
      <c r="M817" s="241"/>
      <c r="N817" s="241"/>
      <c r="O817" s="241"/>
      <c r="P817" s="241"/>
      <c r="Q817" s="241"/>
      <c r="R817" s="241"/>
      <c r="S817" s="241"/>
      <c r="T817" s="241"/>
      <c r="U817" s="241" t="s">
        <v>923</v>
      </c>
      <c r="V817" s="241"/>
      <c r="W817" s="241"/>
      <c r="X817" s="241"/>
      <c r="Y817" s="241"/>
      <c r="Z817" s="241"/>
      <c r="AA817" s="241"/>
      <c r="AB817" s="241"/>
      <c r="AC817" s="241" t="s">
        <v>313</v>
      </c>
      <c r="AD817" s="241"/>
      <c r="AE817" s="241"/>
      <c r="AF817" s="241"/>
      <c r="AG817" s="241"/>
      <c r="AH817" s="241"/>
      <c r="AI817" s="241"/>
      <c r="AJ817" s="241"/>
      <c r="AK817" s="241"/>
      <c r="AL817" s="241"/>
      <c r="AM817" s="241"/>
      <c r="AN817" s="241"/>
      <c r="AO817" s="241"/>
      <c r="AP817" s="244"/>
      <c r="AQ817" s="241"/>
      <c r="AR817" s="241"/>
      <c r="AS817" s="241"/>
      <c r="AT817" s="244"/>
      <c r="AU817" s="241"/>
      <c r="AV817" s="241"/>
      <c r="AW817" s="241"/>
      <c r="AX817" s="241"/>
      <c r="AY817" s="241"/>
      <c r="AZ817" s="241"/>
      <c r="BA817" s="241"/>
      <c r="BB817" s="241"/>
      <c r="BC817" s="241"/>
      <c r="BD817" s="241"/>
      <c r="BE817" s="241"/>
      <c r="BF817" s="241"/>
      <c r="BG817" s="241"/>
    </row>
    <row r="818" spans="1:59" s="240" customFormat="1" ht="15" customHeight="1">
      <c r="A818" s="241"/>
      <c r="B818" s="241"/>
      <c r="C818" s="241"/>
      <c r="D818" s="241"/>
      <c r="E818" s="241"/>
      <c r="F818" s="241"/>
      <c r="G818" s="241"/>
      <c r="H818" s="241"/>
      <c r="I818" s="241"/>
      <c r="J818" s="241"/>
      <c r="K818" s="241"/>
      <c r="L818" s="241"/>
      <c r="M818" s="241"/>
      <c r="N818" s="241"/>
      <c r="O818" s="241"/>
      <c r="P818" s="241"/>
      <c r="Q818" s="241"/>
      <c r="R818" s="241"/>
      <c r="S818" s="241"/>
      <c r="T818" s="241"/>
      <c r="U818" s="241" t="s">
        <v>924</v>
      </c>
      <c r="V818" s="241"/>
      <c r="W818" s="241"/>
      <c r="X818" s="241"/>
      <c r="Y818" s="241"/>
      <c r="Z818" s="241"/>
      <c r="AA818" s="241"/>
      <c r="AB818" s="241"/>
      <c r="AC818" s="241" t="s">
        <v>350</v>
      </c>
      <c r="AD818" s="241"/>
      <c r="AE818" s="241"/>
      <c r="AF818" s="241"/>
      <c r="AG818" s="241"/>
      <c r="AH818" s="241"/>
      <c r="AI818" s="241"/>
      <c r="AJ818" s="241"/>
      <c r="AK818" s="241"/>
      <c r="AL818" s="241"/>
      <c r="AM818" s="241"/>
      <c r="AN818" s="241"/>
      <c r="AO818" s="241"/>
      <c r="AP818" s="244"/>
      <c r="AQ818" s="241"/>
      <c r="AR818" s="241"/>
      <c r="AS818" s="241"/>
      <c r="AT818" s="244"/>
      <c r="AU818" s="241"/>
      <c r="AV818" s="241"/>
      <c r="AW818" s="241"/>
      <c r="AX818" s="241"/>
      <c r="AY818" s="241"/>
      <c r="AZ818" s="241"/>
      <c r="BA818" s="241"/>
      <c r="BB818" s="241"/>
      <c r="BC818" s="241"/>
      <c r="BD818" s="241"/>
      <c r="BE818" s="241"/>
      <c r="BF818" s="241"/>
      <c r="BG818" s="241"/>
    </row>
    <row r="819" spans="1:59" s="240" customFormat="1" ht="15" customHeight="1">
      <c r="A819" s="241"/>
      <c r="B819" s="241"/>
      <c r="C819" s="241"/>
      <c r="D819" s="241"/>
      <c r="E819" s="241"/>
      <c r="F819" s="241"/>
      <c r="G819" s="241"/>
      <c r="H819" s="241"/>
      <c r="I819" s="241"/>
      <c r="J819" s="241"/>
      <c r="K819" s="241"/>
      <c r="L819" s="241"/>
      <c r="M819" s="241"/>
      <c r="N819" s="241"/>
      <c r="O819" s="241"/>
      <c r="P819" s="241"/>
      <c r="Q819" s="241"/>
      <c r="R819" s="241"/>
      <c r="S819" s="241"/>
      <c r="T819" s="241"/>
      <c r="U819" s="241" t="s">
        <v>925</v>
      </c>
      <c r="V819" s="241"/>
      <c r="W819" s="241"/>
      <c r="X819" s="241"/>
      <c r="Y819" s="241"/>
      <c r="Z819" s="241"/>
      <c r="AA819" s="241"/>
      <c r="AB819" s="241"/>
      <c r="AC819" s="241" t="s">
        <v>322</v>
      </c>
      <c r="AD819" s="241"/>
      <c r="AE819" s="241"/>
      <c r="AF819" s="241"/>
      <c r="AG819" s="241"/>
      <c r="AH819" s="241"/>
      <c r="AI819" s="241"/>
      <c r="AJ819" s="241"/>
      <c r="AK819" s="241"/>
      <c r="AL819" s="241"/>
      <c r="AM819" s="241"/>
      <c r="AN819" s="241"/>
      <c r="AO819" s="241"/>
      <c r="AP819" s="244"/>
      <c r="AQ819" s="241"/>
      <c r="AR819" s="241"/>
      <c r="AS819" s="241"/>
      <c r="AT819" s="244"/>
      <c r="AU819" s="241"/>
      <c r="AV819" s="241"/>
      <c r="AW819" s="241"/>
      <c r="AX819" s="241"/>
      <c r="AY819" s="241"/>
      <c r="AZ819" s="241"/>
      <c r="BA819" s="241"/>
      <c r="BB819" s="241"/>
      <c r="BC819" s="241"/>
      <c r="BD819" s="241"/>
      <c r="BE819" s="241"/>
      <c r="BF819" s="241"/>
      <c r="BG819" s="241"/>
    </row>
    <row r="820" spans="1:59" s="240" customFormat="1" ht="15" customHeight="1">
      <c r="A820" s="241"/>
      <c r="B820" s="241"/>
      <c r="C820" s="241"/>
      <c r="D820" s="241"/>
      <c r="E820" s="241"/>
      <c r="F820" s="241"/>
      <c r="G820" s="241"/>
      <c r="H820" s="241"/>
      <c r="I820" s="241"/>
      <c r="J820" s="241"/>
      <c r="K820" s="241"/>
      <c r="L820" s="241"/>
      <c r="M820" s="241"/>
      <c r="N820" s="241"/>
      <c r="O820" s="241"/>
      <c r="P820" s="241"/>
      <c r="Q820" s="241"/>
      <c r="R820" s="241"/>
      <c r="S820" s="241"/>
      <c r="T820" s="241"/>
      <c r="U820" s="241" t="s">
        <v>926</v>
      </c>
      <c r="V820" s="241"/>
      <c r="W820" s="241"/>
      <c r="X820" s="241"/>
      <c r="Y820" s="241"/>
      <c r="Z820" s="241"/>
      <c r="AA820" s="241"/>
      <c r="AB820" s="241"/>
      <c r="AC820" s="241" t="s">
        <v>309</v>
      </c>
      <c r="AD820" s="241"/>
      <c r="AE820" s="241"/>
      <c r="AF820" s="241"/>
      <c r="AG820" s="241"/>
      <c r="AH820" s="241"/>
      <c r="AI820" s="241"/>
      <c r="AJ820" s="241"/>
      <c r="AK820" s="241"/>
      <c r="AL820" s="241"/>
      <c r="AM820" s="241"/>
      <c r="AN820" s="241"/>
      <c r="AO820" s="241"/>
      <c r="AP820" s="244"/>
      <c r="AQ820" s="241"/>
      <c r="AR820" s="241"/>
      <c r="AS820" s="241"/>
      <c r="AT820" s="244"/>
      <c r="AU820" s="241"/>
      <c r="AV820" s="241"/>
      <c r="AW820" s="241"/>
      <c r="AX820" s="241"/>
      <c r="AY820" s="241"/>
      <c r="AZ820" s="241"/>
      <c r="BA820" s="241"/>
      <c r="BB820" s="241"/>
      <c r="BC820" s="241"/>
      <c r="BD820" s="241"/>
      <c r="BE820" s="241"/>
      <c r="BF820" s="241"/>
      <c r="BG820" s="241"/>
    </row>
    <row r="821" spans="1:59" s="240" customFormat="1" ht="15" customHeight="1">
      <c r="A821" s="241"/>
      <c r="B821" s="241"/>
      <c r="C821" s="241"/>
      <c r="D821" s="241"/>
      <c r="E821" s="241"/>
      <c r="F821" s="241"/>
      <c r="G821" s="241"/>
      <c r="H821" s="241"/>
      <c r="I821" s="241"/>
      <c r="J821" s="241"/>
      <c r="K821" s="241"/>
      <c r="L821" s="241"/>
      <c r="M821" s="241"/>
      <c r="N821" s="241"/>
      <c r="O821" s="241"/>
      <c r="P821" s="241"/>
      <c r="Q821" s="241"/>
      <c r="R821" s="241"/>
      <c r="S821" s="241"/>
      <c r="T821" s="241"/>
      <c r="U821" s="241" t="s">
        <v>927</v>
      </c>
      <c r="V821" s="241"/>
      <c r="W821" s="241"/>
      <c r="X821" s="241"/>
      <c r="Y821" s="241"/>
      <c r="Z821" s="241"/>
      <c r="AA821" s="241"/>
      <c r="AB821" s="241"/>
      <c r="AC821" s="241" t="s">
        <v>350</v>
      </c>
      <c r="AD821" s="241"/>
      <c r="AE821" s="241"/>
      <c r="AF821" s="241"/>
      <c r="AG821" s="241"/>
      <c r="AH821" s="241"/>
      <c r="AI821" s="241"/>
      <c r="AJ821" s="241"/>
      <c r="AK821" s="241"/>
      <c r="AL821" s="241"/>
      <c r="AM821" s="241"/>
      <c r="AN821" s="241"/>
      <c r="AO821" s="241"/>
      <c r="AP821" s="244"/>
      <c r="AQ821" s="241"/>
      <c r="AR821" s="241"/>
      <c r="AS821" s="241"/>
      <c r="AT821" s="244"/>
      <c r="AU821" s="241"/>
      <c r="AV821" s="241"/>
      <c r="AW821" s="241"/>
      <c r="AX821" s="241"/>
      <c r="AY821" s="241"/>
      <c r="AZ821" s="241"/>
      <c r="BA821" s="241"/>
      <c r="BB821" s="241"/>
      <c r="BC821" s="241"/>
      <c r="BD821" s="241"/>
      <c r="BE821" s="241"/>
      <c r="BF821" s="241"/>
      <c r="BG821" s="241"/>
    </row>
    <row r="822" spans="1:59" s="240" customFormat="1" ht="15" customHeight="1">
      <c r="A822" s="241"/>
      <c r="B822" s="241"/>
      <c r="C822" s="241"/>
      <c r="D822" s="241"/>
      <c r="E822" s="241"/>
      <c r="F822" s="241"/>
      <c r="G822" s="241"/>
      <c r="H822" s="241"/>
      <c r="I822" s="241"/>
      <c r="J822" s="241"/>
      <c r="K822" s="241"/>
      <c r="L822" s="241"/>
      <c r="M822" s="241"/>
      <c r="N822" s="241"/>
      <c r="O822" s="241"/>
      <c r="P822" s="241"/>
      <c r="Q822" s="241"/>
      <c r="R822" s="241"/>
      <c r="S822" s="241"/>
      <c r="T822" s="241"/>
      <c r="U822" s="241" t="s">
        <v>928</v>
      </c>
      <c r="V822" s="241"/>
      <c r="W822" s="241"/>
      <c r="X822" s="241"/>
      <c r="Y822" s="241"/>
      <c r="Z822" s="241"/>
      <c r="AA822" s="241"/>
      <c r="AB822" s="241"/>
      <c r="AC822" s="241" t="s">
        <v>311</v>
      </c>
      <c r="AD822" s="241"/>
      <c r="AE822" s="241"/>
      <c r="AF822" s="241"/>
      <c r="AG822" s="241"/>
      <c r="AH822" s="241"/>
      <c r="AI822" s="241"/>
      <c r="AJ822" s="241"/>
      <c r="AK822" s="241"/>
      <c r="AL822" s="241"/>
      <c r="AM822" s="241"/>
      <c r="AN822" s="241"/>
      <c r="AO822" s="241"/>
      <c r="AP822" s="244"/>
      <c r="AQ822" s="241"/>
      <c r="AR822" s="241"/>
      <c r="AS822" s="241"/>
      <c r="AT822" s="244"/>
      <c r="AU822" s="241"/>
      <c r="AV822" s="241"/>
      <c r="AW822" s="241"/>
      <c r="AX822" s="241"/>
      <c r="AY822" s="241"/>
      <c r="AZ822" s="241"/>
      <c r="BA822" s="241"/>
      <c r="BB822" s="241"/>
      <c r="BC822" s="241"/>
      <c r="BD822" s="241"/>
      <c r="BE822" s="241"/>
      <c r="BF822" s="241"/>
      <c r="BG822" s="241"/>
    </row>
    <row r="823" spans="1:59" s="240" customFormat="1" ht="15" customHeight="1">
      <c r="A823" s="241"/>
      <c r="B823" s="241"/>
      <c r="C823" s="241"/>
      <c r="D823" s="241"/>
      <c r="E823" s="241"/>
      <c r="F823" s="241"/>
      <c r="G823" s="241"/>
      <c r="H823" s="241"/>
      <c r="I823" s="241"/>
      <c r="J823" s="241"/>
      <c r="K823" s="241"/>
      <c r="L823" s="241"/>
      <c r="M823" s="241"/>
      <c r="N823" s="241"/>
      <c r="O823" s="241"/>
      <c r="P823" s="241"/>
      <c r="Q823" s="241"/>
      <c r="R823" s="241"/>
      <c r="S823" s="241"/>
      <c r="T823" s="241"/>
      <c r="U823" s="241" t="s">
        <v>929</v>
      </c>
      <c r="V823" s="241"/>
      <c r="W823" s="241"/>
      <c r="X823" s="241"/>
      <c r="Y823" s="241"/>
      <c r="Z823" s="241"/>
      <c r="AA823" s="241"/>
      <c r="AB823" s="241"/>
      <c r="AC823" s="241" t="s">
        <v>350</v>
      </c>
      <c r="AD823" s="241"/>
      <c r="AE823" s="241"/>
      <c r="AF823" s="241"/>
      <c r="AG823" s="241"/>
      <c r="AH823" s="241"/>
      <c r="AI823" s="241"/>
      <c r="AJ823" s="241"/>
      <c r="AK823" s="241"/>
      <c r="AL823" s="241"/>
      <c r="AM823" s="241"/>
      <c r="AN823" s="241"/>
      <c r="AO823" s="241"/>
      <c r="AP823" s="244"/>
      <c r="AQ823" s="241"/>
      <c r="AR823" s="241"/>
      <c r="AS823" s="241"/>
      <c r="AT823" s="244"/>
      <c r="AU823" s="241"/>
      <c r="AV823" s="241"/>
      <c r="AW823" s="241"/>
      <c r="AX823" s="241"/>
      <c r="AY823" s="241"/>
      <c r="AZ823" s="241"/>
      <c r="BA823" s="241"/>
      <c r="BB823" s="241"/>
      <c r="BC823" s="241"/>
      <c r="BD823" s="241"/>
      <c r="BE823" s="241"/>
      <c r="BF823" s="241"/>
      <c r="BG823" s="241"/>
    </row>
    <row r="824" spans="1:59" s="240" customFormat="1" ht="15" customHeight="1">
      <c r="A824" s="241"/>
      <c r="B824" s="241"/>
      <c r="C824" s="241"/>
      <c r="D824" s="241"/>
      <c r="E824" s="241"/>
      <c r="F824" s="241"/>
      <c r="G824" s="241"/>
      <c r="H824" s="241"/>
      <c r="I824" s="241"/>
      <c r="J824" s="241"/>
      <c r="K824" s="241"/>
      <c r="L824" s="241"/>
      <c r="M824" s="241"/>
      <c r="N824" s="241"/>
      <c r="O824" s="241"/>
      <c r="P824" s="241"/>
      <c r="Q824" s="241"/>
      <c r="R824" s="241"/>
      <c r="S824" s="241"/>
      <c r="T824" s="241"/>
      <c r="U824" s="241" t="s">
        <v>930</v>
      </c>
      <c r="V824" s="241"/>
      <c r="W824" s="241"/>
      <c r="X824" s="241"/>
      <c r="Y824" s="241"/>
      <c r="Z824" s="241"/>
      <c r="AA824" s="241"/>
      <c r="AB824" s="241"/>
      <c r="AC824" s="241" t="s">
        <v>350</v>
      </c>
      <c r="AD824" s="241"/>
      <c r="AE824" s="241"/>
      <c r="AF824" s="241"/>
      <c r="AG824" s="241"/>
      <c r="AH824" s="241"/>
      <c r="AI824" s="241"/>
      <c r="AJ824" s="241"/>
      <c r="AK824" s="241"/>
      <c r="AL824" s="241"/>
      <c r="AM824" s="241"/>
      <c r="AN824" s="241"/>
      <c r="AO824" s="241"/>
      <c r="AP824" s="244"/>
      <c r="AQ824" s="241"/>
      <c r="AR824" s="241"/>
      <c r="AS824" s="241"/>
      <c r="AT824" s="244"/>
      <c r="AU824" s="241"/>
      <c r="AV824" s="241"/>
      <c r="AW824" s="241"/>
      <c r="AX824" s="241"/>
      <c r="AY824" s="241"/>
      <c r="AZ824" s="241"/>
      <c r="BA824" s="241"/>
      <c r="BB824" s="241"/>
      <c r="BC824" s="241"/>
      <c r="BD824" s="241"/>
      <c r="BE824" s="241"/>
      <c r="BF824" s="241"/>
      <c r="BG824" s="241"/>
    </row>
    <row r="825" spans="1:59" s="240" customFormat="1" ht="15" customHeight="1">
      <c r="A825" s="241"/>
      <c r="B825" s="241"/>
      <c r="C825" s="241"/>
      <c r="D825" s="241"/>
      <c r="E825" s="241"/>
      <c r="F825" s="241"/>
      <c r="G825" s="241"/>
      <c r="H825" s="241"/>
      <c r="I825" s="241"/>
      <c r="J825" s="241"/>
      <c r="K825" s="241"/>
      <c r="L825" s="241"/>
      <c r="M825" s="241"/>
      <c r="N825" s="241"/>
      <c r="O825" s="241"/>
      <c r="P825" s="241"/>
      <c r="Q825" s="241"/>
      <c r="R825" s="241"/>
      <c r="S825" s="241"/>
      <c r="T825" s="241"/>
      <c r="U825" s="241" t="s">
        <v>931</v>
      </c>
      <c r="V825" s="241"/>
      <c r="W825" s="241"/>
      <c r="X825" s="241"/>
      <c r="Y825" s="241"/>
      <c r="Z825" s="241"/>
      <c r="AA825" s="241"/>
      <c r="AB825" s="241"/>
      <c r="AC825" s="241" t="s">
        <v>313</v>
      </c>
      <c r="AD825" s="241"/>
      <c r="AE825" s="241"/>
      <c r="AF825" s="241"/>
      <c r="AG825" s="241"/>
      <c r="AH825" s="241"/>
      <c r="AI825" s="241"/>
      <c r="AJ825" s="241"/>
      <c r="AK825" s="241"/>
      <c r="AL825" s="241"/>
      <c r="AM825" s="241"/>
      <c r="AN825" s="241"/>
      <c r="AO825" s="241"/>
      <c r="AP825" s="244"/>
      <c r="AQ825" s="241"/>
      <c r="AR825" s="241"/>
      <c r="AS825" s="241"/>
      <c r="AT825" s="244"/>
      <c r="AU825" s="241"/>
      <c r="AV825" s="241"/>
      <c r="AW825" s="241"/>
      <c r="AX825" s="241"/>
      <c r="AY825" s="241"/>
      <c r="AZ825" s="241"/>
      <c r="BA825" s="241"/>
      <c r="BB825" s="241"/>
      <c r="BC825" s="241"/>
      <c r="BD825" s="241"/>
      <c r="BE825" s="241"/>
      <c r="BF825" s="241"/>
      <c r="BG825" s="241"/>
    </row>
    <row r="826" spans="1:59" s="240" customFormat="1" ht="15" customHeight="1">
      <c r="A826" s="241"/>
      <c r="B826" s="241"/>
      <c r="C826" s="241"/>
      <c r="D826" s="241"/>
      <c r="E826" s="241"/>
      <c r="F826" s="241"/>
      <c r="G826" s="241"/>
      <c r="H826" s="241"/>
      <c r="I826" s="241"/>
      <c r="J826" s="241"/>
      <c r="K826" s="241"/>
      <c r="L826" s="241"/>
      <c r="M826" s="241"/>
      <c r="N826" s="241"/>
      <c r="O826" s="241"/>
      <c r="P826" s="241"/>
      <c r="Q826" s="241"/>
      <c r="R826" s="241"/>
      <c r="S826" s="241"/>
      <c r="T826" s="241"/>
      <c r="U826" s="241" t="s">
        <v>932</v>
      </c>
      <c r="V826" s="241"/>
      <c r="W826" s="241"/>
      <c r="X826" s="241"/>
      <c r="Y826" s="241"/>
      <c r="Z826" s="241"/>
      <c r="AA826" s="241"/>
      <c r="AB826" s="241"/>
      <c r="AC826" s="241" t="s">
        <v>313</v>
      </c>
      <c r="AD826" s="241"/>
      <c r="AE826" s="241"/>
      <c r="AF826" s="241"/>
      <c r="AG826" s="241"/>
      <c r="AH826" s="241"/>
      <c r="AI826" s="241"/>
      <c r="AJ826" s="241"/>
      <c r="AK826" s="241"/>
      <c r="AL826" s="241"/>
      <c r="AM826" s="241"/>
      <c r="AN826" s="241"/>
      <c r="AO826" s="241"/>
      <c r="AP826" s="244"/>
      <c r="AQ826" s="241"/>
      <c r="AR826" s="241"/>
      <c r="AS826" s="241"/>
      <c r="AT826" s="244"/>
      <c r="AU826" s="241"/>
      <c r="AV826" s="241"/>
      <c r="AW826" s="241"/>
      <c r="AX826" s="241"/>
      <c r="AY826" s="241"/>
      <c r="AZ826" s="241"/>
      <c r="BA826" s="241"/>
      <c r="BB826" s="241"/>
      <c r="BC826" s="241"/>
      <c r="BD826" s="241"/>
      <c r="BE826" s="241"/>
      <c r="BF826" s="241"/>
      <c r="BG826" s="241"/>
    </row>
    <row r="827" spans="1:59" s="240" customFormat="1" ht="15" customHeight="1">
      <c r="A827" s="241"/>
      <c r="B827" s="241"/>
      <c r="C827" s="241"/>
      <c r="D827" s="241"/>
      <c r="E827" s="241"/>
      <c r="F827" s="241"/>
      <c r="G827" s="241"/>
      <c r="H827" s="241"/>
      <c r="I827" s="241"/>
      <c r="J827" s="241"/>
      <c r="K827" s="241"/>
      <c r="L827" s="241"/>
      <c r="M827" s="241"/>
      <c r="N827" s="241"/>
      <c r="O827" s="241"/>
      <c r="P827" s="241"/>
      <c r="Q827" s="241"/>
      <c r="R827" s="241"/>
      <c r="S827" s="241"/>
      <c r="T827" s="241"/>
      <c r="U827" s="241" t="s">
        <v>933</v>
      </c>
      <c r="V827" s="241"/>
      <c r="W827" s="241"/>
      <c r="X827" s="241"/>
      <c r="Y827" s="241"/>
      <c r="Z827" s="241"/>
      <c r="AA827" s="241"/>
      <c r="AB827" s="241"/>
      <c r="AC827" s="241" t="s">
        <v>313</v>
      </c>
      <c r="AD827" s="241"/>
      <c r="AE827" s="241"/>
      <c r="AF827" s="241"/>
      <c r="AG827" s="241"/>
      <c r="AH827" s="241"/>
      <c r="AI827" s="241"/>
      <c r="AJ827" s="241"/>
      <c r="AK827" s="241"/>
      <c r="AL827" s="241"/>
      <c r="AM827" s="241"/>
      <c r="AN827" s="241"/>
      <c r="AO827" s="241"/>
      <c r="AP827" s="244"/>
      <c r="AQ827" s="241"/>
      <c r="AR827" s="241"/>
      <c r="AS827" s="241"/>
      <c r="AT827" s="244"/>
      <c r="AU827" s="241"/>
      <c r="AV827" s="241"/>
      <c r="AW827" s="241"/>
      <c r="AX827" s="241"/>
      <c r="AY827" s="241"/>
      <c r="AZ827" s="241"/>
      <c r="BA827" s="241"/>
      <c r="BB827" s="241"/>
      <c r="BC827" s="241"/>
      <c r="BD827" s="241"/>
      <c r="BE827" s="241"/>
      <c r="BF827" s="241"/>
      <c r="BG827" s="241"/>
    </row>
    <row r="828" spans="1:59" s="240" customFormat="1" ht="15" customHeight="1">
      <c r="A828" s="241"/>
      <c r="B828" s="241"/>
      <c r="C828" s="241"/>
      <c r="D828" s="241"/>
      <c r="E828" s="241"/>
      <c r="F828" s="241"/>
      <c r="G828" s="241"/>
      <c r="H828" s="241"/>
      <c r="I828" s="241"/>
      <c r="J828" s="241"/>
      <c r="K828" s="241"/>
      <c r="L828" s="241"/>
      <c r="M828" s="241"/>
      <c r="N828" s="241"/>
      <c r="O828" s="241"/>
      <c r="P828" s="241"/>
      <c r="Q828" s="241"/>
      <c r="R828" s="241"/>
      <c r="S828" s="241"/>
      <c r="T828" s="241"/>
      <c r="U828" s="241" t="s">
        <v>934</v>
      </c>
      <c r="V828" s="241"/>
      <c r="W828" s="241"/>
      <c r="X828" s="241"/>
      <c r="Y828" s="241"/>
      <c r="Z828" s="241"/>
      <c r="AA828" s="241"/>
      <c r="AB828" s="241"/>
      <c r="AC828" s="241" t="s">
        <v>325</v>
      </c>
      <c r="AD828" s="241"/>
      <c r="AE828" s="241"/>
      <c r="AF828" s="241"/>
      <c r="AG828" s="241"/>
      <c r="AH828" s="241"/>
      <c r="AI828" s="241"/>
      <c r="AJ828" s="241"/>
      <c r="AK828" s="241"/>
      <c r="AL828" s="241"/>
      <c r="AM828" s="241"/>
      <c r="AN828" s="241"/>
      <c r="AO828" s="241"/>
      <c r="AP828" s="244"/>
      <c r="AQ828" s="241"/>
      <c r="AR828" s="241"/>
      <c r="AS828" s="241"/>
      <c r="AT828" s="244"/>
      <c r="AU828" s="241"/>
      <c r="AV828" s="241"/>
      <c r="AW828" s="241"/>
      <c r="AX828" s="241"/>
      <c r="AY828" s="241"/>
      <c r="AZ828" s="241"/>
      <c r="BA828" s="241"/>
      <c r="BB828" s="241"/>
      <c r="BC828" s="241"/>
      <c r="BD828" s="241"/>
      <c r="BE828" s="241"/>
      <c r="BF828" s="241"/>
      <c r="BG828" s="241"/>
    </row>
    <row r="829" spans="1:59" s="240" customFormat="1" ht="15" customHeight="1">
      <c r="A829" s="241"/>
      <c r="B829" s="241"/>
      <c r="C829" s="241"/>
      <c r="D829" s="241"/>
      <c r="E829" s="241"/>
      <c r="F829" s="241"/>
      <c r="G829" s="241"/>
      <c r="H829" s="241"/>
      <c r="I829" s="241"/>
      <c r="J829" s="241"/>
      <c r="K829" s="241"/>
      <c r="L829" s="241"/>
      <c r="M829" s="241"/>
      <c r="N829" s="241"/>
      <c r="O829" s="241"/>
      <c r="P829" s="241"/>
      <c r="Q829" s="241"/>
      <c r="R829" s="241"/>
      <c r="S829" s="241"/>
      <c r="T829" s="241"/>
      <c r="U829" s="241" t="s">
        <v>935</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4"/>
      <c r="AQ829" s="241"/>
      <c r="AR829" s="241"/>
      <c r="AS829" s="241"/>
      <c r="AT829" s="244"/>
      <c r="AU829" s="241"/>
      <c r="AV829" s="241"/>
      <c r="AW829" s="241"/>
      <c r="AX829" s="241"/>
      <c r="AY829" s="241"/>
      <c r="AZ829" s="241"/>
      <c r="BA829" s="241"/>
      <c r="BB829" s="241"/>
      <c r="BC829" s="241"/>
      <c r="BD829" s="241"/>
      <c r="BE829" s="241"/>
      <c r="BF829" s="241"/>
      <c r="BG829" s="241"/>
    </row>
    <row r="830" spans="1:59" s="240" customFormat="1" ht="15" customHeight="1">
      <c r="A830" s="241"/>
      <c r="B830" s="241"/>
      <c r="C830" s="241"/>
      <c r="D830" s="241"/>
      <c r="E830" s="241"/>
      <c r="F830" s="241"/>
      <c r="G830" s="241"/>
      <c r="H830" s="241"/>
      <c r="I830" s="241"/>
      <c r="J830" s="241"/>
      <c r="K830" s="241"/>
      <c r="L830" s="241"/>
      <c r="M830" s="241"/>
      <c r="N830" s="241"/>
      <c r="O830" s="241"/>
      <c r="P830" s="241"/>
      <c r="Q830" s="241"/>
      <c r="R830" s="241"/>
      <c r="S830" s="241"/>
      <c r="T830" s="241"/>
      <c r="U830" s="241" t="s">
        <v>936</v>
      </c>
      <c r="V830" s="241"/>
      <c r="W830" s="241"/>
      <c r="X830" s="241"/>
      <c r="Y830" s="241"/>
      <c r="Z830" s="241"/>
      <c r="AA830" s="241"/>
      <c r="AB830" s="241"/>
      <c r="AC830" s="241" t="s">
        <v>313</v>
      </c>
      <c r="AD830" s="241"/>
      <c r="AE830" s="241"/>
      <c r="AF830" s="241"/>
      <c r="AG830" s="241"/>
      <c r="AH830" s="241"/>
      <c r="AI830" s="241"/>
      <c r="AJ830" s="241"/>
      <c r="AK830" s="241"/>
      <c r="AL830" s="241"/>
      <c r="AM830" s="241"/>
      <c r="AN830" s="241"/>
      <c r="AO830" s="241"/>
      <c r="AP830" s="244"/>
      <c r="AQ830" s="241"/>
      <c r="AR830" s="241"/>
      <c r="AS830" s="241"/>
      <c r="AT830" s="244"/>
      <c r="AU830" s="241"/>
      <c r="AV830" s="241"/>
      <c r="AW830" s="241"/>
      <c r="AX830" s="241"/>
      <c r="AY830" s="241"/>
      <c r="AZ830" s="241"/>
      <c r="BA830" s="241"/>
      <c r="BB830" s="241"/>
      <c r="BC830" s="241"/>
      <c r="BD830" s="241"/>
      <c r="BE830" s="241"/>
      <c r="BF830" s="241"/>
      <c r="BG830" s="241"/>
    </row>
    <row r="831" spans="1:59" s="240" customFormat="1" ht="15" customHeight="1">
      <c r="A831" s="241"/>
      <c r="B831" s="241"/>
      <c r="C831" s="241"/>
      <c r="D831" s="241"/>
      <c r="E831" s="241"/>
      <c r="F831" s="241"/>
      <c r="G831" s="241"/>
      <c r="H831" s="241"/>
      <c r="I831" s="241"/>
      <c r="J831" s="241"/>
      <c r="K831" s="241"/>
      <c r="L831" s="241"/>
      <c r="M831" s="241"/>
      <c r="N831" s="241"/>
      <c r="O831" s="241"/>
      <c r="P831" s="241"/>
      <c r="Q831" s="241"/>
      <c r="R831" s="241"/>
      <c r="S831" s="241"/>
      <c r="T831" s="241"/>
      <c r="U831" s="241" t="s">
        <v>937</v>
      </c>
      <c r="V831" s="241"/>
      <c r="W831" s="241"/>
      <c r="X831" s="241"/>
      <c r="Y831" s="241"/>
      <c r="Z831" s="241"/>
      <c r="AA831" s="241"/>
      <c r="AB831" s="241"/>
      <c r="AC831" s="241" t="s">
        <v>366</v>
      </c>
      <c r="AD831" s="241"/>
      <c r="AE831" s="241"/>
      <c r="AF831" s="241"/>
      <c r="AG831" s="241"/>
      <c r="AH831" s="241"/>
      <c r="AI831" s="241"/>
      <c r="AJ831" s="241"/>
      <c r="AK831" s="241"/>
      <c r="AL831" s="241"/>
      <c r="AM831" s="241"/>
      <c r="AN831" s="241"/>
      <c r="AO831" s="241"/>
      <c r="AP831" s="244"/>
      <c r="AQ831" s="241"/>
      <c r="AR831" s="241"/>
      <c r="AS831" s="241"/>
      <c r="AT831" s="244"/>
      <c r="AU831" s="241"/>
      <c r="AV831" s="241"/>
      <c r="AW831" s="241"/>
      <c r="AX831" s="241"/>
      <c r="AY831" s="241"/>
      <c r="AZ831" s="241"/>
      <c r="BA831" s="241"/>
      <c r="BB831" s="241"/>
      <c r="BC831" s="241"/>
      <c r="BD831" s="241"/>
      <c r="BE831" s="241"/>
      <c r="BF831" s="241"/>
      <c r="BG831" s="241"/>
    </row>
    <row r="832" spans="1:59" s="240" customFormat="1" ht="15" customHeight="1">
      <c r="B832" s="241"/>
      <c r="C832" s="241"/>
      <c r="D832" s="241"/>
      <c r="E832" s="241"/>
      <c r="F832" s="241"/>
      <c r="G832" s="241"/>
      <c r="H832" s="241"/>
      <c r="I832" s="241"/>
      <c r="J832" s="241"/>
      <c r="K832" s="241"/>
      <c r="L832" s="241"/>
      <c r="M832" s="241"/>
      <c r="N832" s="241"/>
      <c r="O832" s="241"/>
      <c r="P832" s="241"/>
      <c r="Q832" s="241"/>
      <c r="R832" s="241"/>
      <c r="S832" s="241"/>
      <c r="T832" s="241"/>
      <c r="U832" s="241" t="s">
        <v>938</v>
      </c>
      <c r="V832" s="241"/>
      <c r="W832" s="241"/>
      <c r="X832" s="241"/>
      <c r="Y832" s="241"/>
      <c r="Z832" s="241"/>
      <c r="AA832" s="241"/>
      <c r="AB832" s="241"/>
      <c r="AC832" s="241" t="s">
        <v>386</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row>
    <row r="833" spans="2:59" s="240" customFormat="1" ht="15" customHeight="1">
      <c r="B833" s="241"/>
      <c r="C833" s="241"/>
      <c r="D833" s="241"/>
      <c r="E833" s="241"/>
      <c r="F833" s="241"/>
      <c r="G833" s="241"/>
      <c r="H833" s="241"/>
      <c r="I833" s="241"/>
      <c r="J833" s="241"/>
      <c r="K833" s="241"/>
      <c r="L833" s="241"/>
      <c r="M833" s="241"/>
      <c r="N833" s="241"/>
      <c r="O833" s="241"/>
      <c r="P833" s="241"/>
      <c r="Q833" s="241"/>
      <c r="R833" s="241"/>
      <c r="S833" s="241"/>
      <c r="T833" s="241"/>
      <c r="U833" s="241" t="s">
        <v>286</v>
      </c>
      <c r="V833" s="241"/>
      <c r="W833" s="241"/>
      <c r="X833" s="241"/>
      <c r="Y833" s="241"/>
      <c r="Z833" s="241"/>
      <c r="AA833" s="241"/>
      <c r="AB833" s="241"/>
      <c r="AC833" s="241" t="s">
        <v>350</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row>
    <row r="834" spans="2:59" s="240" customFormat="1" ht="15" customHeight="1">
      <c r="B834" s="241"/>
      <c r="C834" s="241"/>
      <c r="D834" s="241"/>
      <c r="E834" s="241"/>
      <c r="F834" s="241"/>
      <c r="G834" s="241"/>
      <c r="H834" s="241"/>
      <c r="I834" s="241"/>
      <c r="J834" s="241"/>
      <c r="K834" s="241"/>
      <c r="L834" s="241"/>
      <c r="M834" s="241"/>
      <c r="N834" s="241"/>
      <c r="O834" s="241"/>
      <c r="P834" s="241"/>
      <c r="Q834" s="241"/>
      <c r="R834" s="241"/>
      <c r="S834" s="241"/>
      <c r="T834" s="241"/>
      <c r="U834" s="241" t="s">
        <v>939</v>
      </c>
      <c r="V834" s="241"/>
      <c r="W834" s="241"/>
      <c r="X834" s="241"/>
      <c r="Y834" s="241"/>
      <c r="Z834" s="241"/>
      <c r="AA834" s="241"/>
      <c r="AB834" s="241"/>
      <c r="AC834" s="241" t="s">
        <v>325</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row>
    <row r="835" spans="2:59" s="240" customFormat="1" ht="15" customHeight="1">
      <c r="B835" s="241"/>
      <c r="C835" s="241"/>
      <c r="D835" s="241"/>
      <c r="E835" s="241"/>
      <c r="F835" s="241"/>
      <c r="G835" s="241"/>
      <c r="H835" s="241"/>
      <c r="I835" s="241"/>
      <c r="J835" s="241"/>
      <c r="K835" s="241"/>
      <c r="L835" s="241"/>
      <c r="M835" s="241"/>
      <c r="N835" s="241"/>
      <c r="O835" s="241"/>
      <c r="P835" s="241"/>
      <c r="Q835" s="241"/>
      <c r="R835" s="241"/>
      <c r="S835" s="241"/>
      <c r="T835" s="241"/>
      <c r="U835" s="241" t="s">
        <v>940</v>
      </c>
      <c r="V835" s="241"/>
      <c r="W835" s="241"/>
      <c r="X835" s="241"/>
      <c r="Y835" s="241"/>
      <c r="Z835" s="241"/>
      <c r="AA835" s="241"/>
      <c r="AB835" s="241"/>
      <c r="AC835" s="241" t="s">
        <v>350</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row>
    <row r="836" spans="2:59" s="240" customFormat="1" ht="15" customHeight="1">
      <c r="B836" s="241"/>
      <c r="C836" s="241"/>
      <c r="D836" s="241"/>
      <c r="E836" s="241"/>
      <c r="F836" s="241"/>
      <c r="G836" s="241"/>
      <c r="H836" s="241"/>
      <c r="I836" s="241"/>
      <c r="J836" s="241"/>
      <c r="K836" s="241"/>
      <c r="L836" s="241"/>
      <c r="M836" s="241"/>
      <c r="N836" s="241"/>
      <c r="O836" s="241"/>
      <c r="P836" s="241"/>
      <c r="Q836" s="241"/>
      <c r="R836" s="241"/>
      <c r="S836" s="241"/>
      <c r="T836" s="241"/>
      <c r="U836" s="241" t="s">
        <v>941</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row>
    <row r="837" spans="2:59" s="240" customFormat="1" ht="15" customHeight="1">
      <c r="B837" s="241"/>
      <c r="C837" s="241"/>
      <c r="D837" s="241"/>
      <c r="E837" s="241"/>
      <c r="F837" s="241"/>
      <c r="G837" s="241"/>
      <c r="H837" s="241"/>
      <c r="I837" s="241"/>
      <c r="J837" s="241"/>
      <c r="K837" s="241"/>
      <c r="L837" s="241"/>
      <c r="M837" s="241"/>
      <c r="N837" s="241"/>
      <c r="O837" s="241"/>
      <c r="P837" s="241"/>
      <c r="Q837" s="241"/>
      <c r="R837" s="241"/>
      <c r="S837" s="241"/>
      <c r="T837" s="241"/>
      <c r="U837" s="241" t="s">
        <v>942</v>
      </c>
      <c r="V837" s="241"/>
      <c r="W837" s="241"/>
      <c r="X837" s="241"/>
      <c r="Y837" s="241"/>
      <c r="Z837" s="241"/>
      <c r="AA837" s="241"/>
      <c r="AB837" s="241"/>
      <c r="AC837" s="241" t="s">
        <v>322</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row>
    <row r="838" spans="2:59" s="240" customFormat="1" ht="15" customHeight="1">
      <c r="B838" s="241"/>
      <c r="C838" s="241"/>
      <c r="D838" s="241"/>
      <c r="E838" s="241"/>
      <c r="F838" s="241"/>
      <c r="G838" s="241"/>
      <c r="H838" s="241"/>
      <c r="I838" s="241"/>
      <c r="J838" s="241"/>
      <c r="K838" s="241"/>
      <c r="L838" s="241"/>
      <c r="M838" s="241"/>
      <c r="N838" s="241"/>
      <c r="O838" s="241"/>
      <c r="P838" s="241"/>
      <c r="Q838" s="241"/>
      <c r="R838" s="241"/>
      <c r="S838" s="241"/>
      <c r="T838" s="241"/>
      <c r="U838" s="241" t="s">
        <v>943</v>
      </c>
      <c r="V838" s="241"/>
      <c r="W838" s="241"/>
      <c r="X838" s="241"/>
      <c r="Y838" s="241"/>
      <c r="Z838" s="241"/>
      <c r="AA838" s="241"/>
      <c r="AB838" s="241"/>
      <c r="AC838" s="241" t="s">
        <v>313</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row>
    <row r="839" spans="2:59" s="240" customFormat="1" ht="15" customHeight="1">
      <c r="B839" s="241"/>
      <c r="C839" s="241"/>
      <c r="D839" s="241"/>
      <c r="E839" s="241"/>
      <c r="F839" s="241"/>
      <c r="G839" s="241"/>
      <c r="H839" s="241"/>
      <c r="I839" s="241"/>
      <c r="J839" s="241"/>
      <c r="K839" s="241"/>
      <c r="L839" s="241"/>
      <c r="M839" s="241"/>
      <c r="N839" s="241"/>
      <c r="O839" s="241"/>
      <c r="P839" s="241"/>
      <c r="Q839" s="241"/>
      <c r="R839" s="241"/>
      <c r="S839" s="241"/>
      <c r="T839" s="241"/>
      <c r="U839" s="241" t="s">
        <v>944</v>
      </c>
      <c r="V839" s="241"/>
      <c r="W839" s="241"/>
      <c r="X839" s="241"/>
      <c r="Y839" s="241"/>
      <c r="Z839" s="241"/>
      <c r="AA839" s="241"/>
      <c r="AB839" s="241"/>
      <c r="AC839" s="241" t="s">
        <v>313</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row>
    <row r="840" spans="2:59" s="240" customFormat="1" ht="15" customHeight="1">
      <c r="B840" s="241"/>
      <c r="C840" s="241"/>
      <c r="D840" s="241"/>
      <c r="E840" s="241"/>
      <c r="F840" s="241"/>
      <c r="G840" s="241"/>
      <c r="H840" s="241"/>
      <c r="I840" s="241"/>
      <c r="J840" s="241"/>
      <c r="K840" s="241"/>
      <c r="L840" s="241"/>
      <c r="M840" s="241"/>
      <c r="N840" s="241"/>
      <c r="O840" s="241"/>
      <c r="P840" s="241"/>
      <c r="Q840" s="241"/>
      <c r="R840" s="241"/>
      <c r="S840" s="241"/>
      <c r="T840" s="241"/>
      <c r="U840" s="241" t="s">
        <v>945</v>
      </c>
      <c r="V840" s="241"/>
      <c r="W840" s="241"/>
      <c r="X840" s="241"/>
      <c r="Y840" s="241"/>
      <c r="Z840" s="241"/>
      <c r="AA840" s="241"/>
      <c r="AB840" s="241"/>
      <c r="AC840" s="241" t="s">
        <v>350</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row>
    <row r="841" spans="2:59" s="240" customFormat="1" ht="15" customHeight="1">
      <c r="B841" s="241"/>
      <c r="C841" s="241"/>
      <c r="D841" s="241"/>
      <c r="E841" s="241"/>
      <c r="F841" s="241"/>
      <c r="G841" s="241"/>
      <c r="H841" s="241"/>
      <c r="I841" s="241"/>
      <c r="J841" s="241"/>
      <c r="K841" s="241"/>
      <c r="L841" s="241"/>
      <c r="M841" s="241"/>
      <c r="N841" s="241"/>
      <c r="O841" s="241"/>
      <c r="P841" s="241"/>
      <c r="Q841" s="241"/>
      <c r="R841" s="241"/>
      <c r="S841" s="241"/>
      <c r="T841" s="241"/>
      <c r="U841" s="241" t="s">
        <v>946</v>
      </c>
      <c r="V841" s="241"/>
      <c r="W841" s="241"/>
      <c r="X841" s="241"/>
      <c r="Y841" s="241"/>
      <c r="Z841" s="241"/>
      <c r="AA841" s="241"/>
      <c r="AB841" s="241"/>
      <c r="AC841" s="241" t="s">
        <v>313</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row>
    <row r="842" spans="2:59" s="240" customFormat="1" ht="15" customHeight="1">
      <c r="B842" s="241"/>
      <c r="C842" s="241"/>
      <c r="D842" s="241"/>
      <c r="E842" s="241"/>
      <c r="F842" s="241"/>
      <c r="G842" s="241"/>
      <c r="H842" s="241"/>
      <c r="I842" s="241"/>
      <c r="J842" s="241"/>
      <c r="K842" s="241"/>
      <c r="L842" s="241"/>
      <c r="M842" s="241"/>
      <c r="N842" s="241"/>
      <c r="O842" s="241"/>
      <c r="P842" s="241"/>
      <c r="Q842" s="241"/>
      <c r="R842" s="241"/>
      <c r="S842" s="241"/>
      <c r="T842" s="241"/>
      <c r="U842" s="241" t="s">
        <v>947</v>
      </c>
      <c r="V842" s="241"/>
      <c r="W842" s="241"/>
      <c r="X842" s="241"/>
      <c r="Y842" s="241"/>
      <c r="Z842" s="241"/>
      <c r="AA842" s="241"/>
      <c r="AB842" s="241"/>
      <c r="AC842" s="241" t="s">
        <v>309</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row>
    <row r="843" spans="2:59" s="240" customFormat="1" ht="15" customHeight="1">
      <c r="B843" s="241"/>
      <c r="C843" s="241"/>
      <c r="D843" s="241"/>
      <c r="E843" s="241"/>
      <c r="F843" s="241"/>
      <c r="G843" s="241"/>
      <c r="H843" s="241"/>
      <c r="I843" s="241"/>
      <c r="J843" s="241"/>
      <c r="K843" s="241"/>
      <c r="L843" s="241"/>
      <c r="M843" s="241"/>
      <c r="N843" s="241"/>
      <c r="O843" s="241"/>
      <c r="P843" s="241"/>
      <c r="Q843" s="241"/>
      <c r="R843" s="241"/>
      <c r="S843" s="241"/>
      <c r="T843" s="241"/>
      <c r="U843" s="241" t="s">
        <v>948</v>
      </c>
      <c r="V843" s="241"/>
      <c r="W843" s="241"/>
      <c r="X843" s="241"/>
      <c r="Y843" s="241"/>
      <c r="Z843" s="241"/>
      <c r="AA843" s="241"/>
      <c r="AB843" s="241"/>
      <c r="AC843" s="241" t="s">
        <v>386</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row>
    <row r="844" spans="2:59" s="240" customFormat="1" ht="15" customHeight="1">
      <c r="B844" s="241"/>
      <c r="C844" s="241"/>
      <c r="D844" s="241"/>
      <c r="E844" s="241"/>
      <c r="F844" s="241"/>
      <c r="G844" s="241"/>
      <c r="H844" s="241"/>
      <c r="I844" s="241"/>
      <c r="J844" s="241"/>
      <c r="K844" s="241"/>
      <c r="L844" s="241"/>
      <c r="M844" s="241"/>
      <c r="N844" s="241"/>
      <c r="O844" s="241"/>
      <c r="P844" s="241"/>
      <c r="Q844" s="241"/>
      <c r="R844" s="241"/>
      <c r="S844" s="241"/>
      <c r="T844" s="241"/>
      <c r="U844" s="241" t="s">
        <v>949</v>
      </c>
      <c r="V844" s="241"/>
      <c r="W844" s="241"/>
      <c r="X844" s="241"/>
      <c r="Y844" s="241"/>
      <c r="Z844" s="241"/>
      <c r="AA844" s="241"/>
      <c r="AB844" s="241"/>
      <c r="AC844" s="241" t="s">
        <v>316</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row>
    <row r="845" spans="2:59" s="240" customFormat="1" ht="15" customHeight="1">
      <c r="B845" s="241"/>
      <c r="C845" s="241"/>
      <c r="D845" s="241"/>
      <c r="E845" s="241"/>
      <c r="F845" s="241"/>
      <c r="G845" s="241"/>
      <c r="H845" s="241"/>
      <c r="I845" s="241"/>
      <c r="J845" s="241"/>
      <c r="K845" s="241"/>
      <c r="L845" s="241"/>
      <c r="M845" s="241"/>
      <c r="N845" s="241"/>
      <c r="O845" s="241"/>
      <c r="P845" s="241"/>
      <c r="Q845" s="241"/>
      <c r="R845" s="241"/>
      <c r="S845" s="241"/>
      <c r="T845" s="241"/>
      <c r="U845" s="241" t="s">
        <v>950</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row>
    <row r="846" spans="2:59" s="240" customFormat="1" ht="15" customHeight="1">
      <c r="B846" s="241"/>
      <c r="C846" s="241"/>
      <c r="D846" s="241"/>
      <c r="E846" s="241"/>
      <c r="F846" s="241"/>
      <c r="G846" s="241"/>
      <c r="H846" s="241"/>
      <c r="I846" s="241"/>
      <c r="J846" s="241"/>
      <c r="K846" s="241"/>
      <c r="L846" s="241"/>
      <c r="M846" s="241"/>
      <c r="N846" s="241"/>
      <c r="O846" s="241"/>
      <c r="P846" s="241"/>
      <c r="Q846" s="241"/>
      <c r="R846" s="241"/>
      <c r="S846" s="241"/>
      <c r="T846" s="241"/>
      <c r="U846" s="241" t="s">
        <v>951</v>
      </c>
      <c r="V846" s="241"/>
      <c r="W846" s="241"/>
      <c r="X846" s="241"/>
      <c r="Y846" s="241"/>
      <c r="Z846" s="241"/>
      <c r="AA846" s="241"/>
      <c r="AB846" s="241"/>
      <c r="AC846" s="241" t="s">
        <v>313</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row>
    <row r="847" spans="2:59" s="240" customFormat="1" ht="15" customHeight="1">
      <c r="B847" s="241"/>
      <c r="C847" s="241"/>
      <c r="D847" s="241"/>
      <c r="E847" s="241"/>
      <c r="F847" s="241"/>
      <c r="G847" s="241"/>
      <c r="H847" s="241"/>
      <c r="I847" s="241"/>
      <c r="J847" s="241"/>
      <c r="K847" s="241"/>
      <c r="L847" s="241"/>
      <c r="M847" s="241"/>
      <c r="N847" s="241"/>
      <c r="O847" s="241"/>
      <c r="P847" s="241"/>
      <c r="Q847" s="241"/>
      <c r="R847" s="241"/>
      <c r="S847" s="241"/>
      <c r="T847" s="241"/>
      <c r="U847" s="241" t="s">
        <v>952</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row>
    <row r="848" spans="2:59" s="240" customFormat="1" ht="15" customHeight="1">
      <c r="B848" s="241"/>
      <c r="C848" s="241"/>
      <c r="D848" s="241"/>
      <c r="E848" s="241"/>
      <c r="F848" s="241"/>
      <c r="G848" s="241"/>
      <c r="H848" s="241"/>
      <c r="I848" s="241"/>
      <c r="J848" s="241"/>
      <c r="K848" s="241"/>
      <c r="L848" s="241"/>
      <c r="M848" s="241"/>
      <c r="N848" s="241"/>
      <c r="O848" s="241"/>
      <c r="P848" s="241"/>
      <c r="Q848" s="241"/>
      <c r="R848" s="241"/>
      <c r="S848" s="241"/>
      <c r="T848" s="241"/>
      <c r="U848" s="241" t="s">
        <v>953</v>
      </c>
      <c r="V848" s="241"/>
      <c r="W848" s="241"/>
      <c r="X848" s="241"/>
      <c r="Y848" s="241"/>
      <c r="Z848" s="241"/>
      <c r="AA848" s="241"/>
      <c r="AB848" s="241"/>
      <c r="AC848" s="241" t="s">
        <v>325</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row>
    <row r="849" spans="2:59" s="240" customFormat="1" ht="15" customHeight="1">
      <c r="B849" s="241"/>
      <c r="C849" s="241"/>
      <c r="D849" s="241"/>
      <c r="E849" s="241"/>
      <c r="F849" s="241"/>
      <c r="G849" s="241"/>
      <c r="H849" s="241"/>
      <c r="I849" s="241"/>
      <c r="J849" s="241"/>
      <c r="K849" s="241"/>
      <c r="L849" s="241"/>
      <c r="M849" s="241"/>
      <c r="N849" s="241"/>
      <c r="O849" s="241"/>
      <c r="P849" s="241"/>
      <c r="Q849" s="241"/>
      <c r="R849" s="241"/>
      <c r="S849" s="241"/>
      <c r="T849" s="241"/>
      <c r="U849" s="241" t="s">
        <v>954</v>
      </c>
      <c r="V849" s="241"/>
      <c r="W849" s="241"/>
      <c r="X849" s="241"/>
      <c r="Y849" s="241"/>
      <c r="Z849" s="241"/>
      <c r="AA849" s="241"/>
      <c r="AB849" s="241"/>
      <c r="AC849" s="241" t="s">
        <v>313</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row>
    <row r="850" spans="2:59" s="240" customFormat="1" ht="15" customHeight="1">
      <c r="B850" s="241"/>
      <c r="C850" s="241"/>
      <c r="D850" s="241"/>
      <c r="E850" s="241"/>
      <c r="F850" s="241"/>
      <c r="G850" s="241"/>
      <c r="H850" s="241"/>
      <c r="I850" s="241"/>
      <c r="J850" s="241"/>
      <c r="K850" s="241"/>
      <c r="L850" s="241"/>
      <c r="M850" s="241"/>
      <c r="N850" s="241"/>
      <c r="O850" s="241"/>
      <c r="P850" s="241"/>
      <c r="Q850" s="241"/>
      <c r="R850" s="241"/>
      <c r="S850" s="241"/>
      <c r="T850" s="241"/>
      <c r="U850" s="241" t="s">
        <v>955</v>
      </c>
      <c r="V850" s="241"/>
      <c r="W850" s="241"/>
      <c r="X850" s="241"/>
      <c r="Y850" s="241"/>
      <c r="Z850" s="241"/>
      <c r="AA850" s="241"/>
      <c r="AB850" s="241"/>
      <c r="AC850" s="241" t="s">
        <v>313</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row>
    <row r="851" spans="2:59" s="240" customFormat="1" ht="15" customHeight="1">
      <c r="B851" s="241"/>
      <c r="C851" s="241"/>
      <c r="D851" s="241"/>
      <c r="E851" s="241"/>
      <c r="F851" s="241"/>
      <c r="G851" s="241"/>
      <c r="H851" s="241"/>
      <c r="I851" s="241"/>
      <c r="J851" s="241"/>
      <c r="K851" s="241"/>
      <c r="L851" s="241"/>
      <c r="M851" s="241"/>
      <c r="N851" s="241"/>
      <c r="O851" s="241"/>
      <c r="P851" s="241"/>
      <c r="Q851" s="241"/>
      <c r="R851" s="241"/>
      <c r="S851" s="241"/>
      <c r="T851" s="241"/>
      <c r="U851" s="241" t="s">
        <v>956</v>
      </c>
      <c r="V851" s="241"/>
      <c r="W851" s="241"/>
      <c r="X851" s="241"/>
      <c r="Y851" s="241"/>
      <c r="Z851" s="241"/>
      <c r="AA851" s="241"/>
      <c r="AB851" s="241"/>
      <c r="AC851" s="241" t="s">
        <v>309</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row>
    <row r="852" spans="2:59" s="240" customFormat="1" ht="15" customHeight="1">
      <c r="B852" s="241"/>
      <c r="C852" s="241"/>
      <c r="D852" s="241"/>
      <c r="E852" s="241"/>
      <c r="F852" s="241"/>
      <c r="G852" s="241"/>
      <c r="H852" s="241"/>
      <c r="I852" s="241"/>
      <c r="J852" s="241"/>
      <c r="K852" s="241"/>
      <c r="L852" s="241"/>
      <c r="M852" s="241"/>
      <c r="N852" s="241"/>
      <c r="O852" s="241"/>
      <c r="P852" s="241"/>
      <c r="Q852" s="241"/>
      <c r="R852" s="241"/>
      <c r="S852" s="241"/>
      <c r="T852" s="241"/>
      <c r="U852" s="241" t="s">
        <v>957</v>
      </c>
      <c r="V852" s="241"/>
      <c r="W852" s="241"/>
      <c r="X852" s="241"/>
      <c r="Y852" s="241"/>
      <c r="Z852" s="241"/>
      <c r="AA852" s="241"/>
      <c r="AB852" s="241"/>
      <c r="AC852" s="241" t="s">
        <v>313</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row>
    <row r="853" spans="2:59" s="240" customFormat="1" ht="15" customHeight="1">
      <c r="B853" s="241"/>
      <c r="C853" s="241"/>
      <c r="D853" s="241"/>
      <c r="E853" s="241"/>
      <c r="F853" s="241"/>
      <c r="G853" s="241"/>
      <c r="H853" s="241"/>
      <c r="I853" s="241"/>
      <c r="J853" s="241"/>
      <c r="K853" s="241"/>
      <c r="L853" s="241"/>
      <c r="M853" s="241"/>
      <c r="N853" s="241"/>
      <c r="O853" s="241"/>
      <c r="P853" s="241"/>
      <c r="Q853" s="241"/>
      <c r="R853" s="241"/>
      <c r="S853" s="241"/>
      <c r="T853" s="241"/>
      <c r="U853" s="241" t="s">
        <v>958</v>
      </c>
      <c r="V853" s="241"/>
      <c r="W853" s="241"/>
      <c r="X853" s="241"/>
      <c r="Y853" s="241"/>
      <c r="Z853" s="241"/>
      <c r="AA853" s="241"/>
      <c r="AB853" s="241"/>
      <c r="AC853" s="241" t="s">
        <v>386</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row>
    <row r="854" spans="2:59" s="240" customFormat="1" ht="15" customHeight="1">
      <c r="B854" s="241"/>
      <c r="C854" s="241"/>
      <c r="D854" s="241"/>
      <c r="E854" s="241"/>
      <c r="F854" s="241"/>
      <c r="G854" s="241"/>
      <c r="H854" s="241"/>
      <c r="I854" s="241"/>
      <c r="J854" s="241"/>
      <c r="K854" s="241"/>
      <c r="L854" s="241"/>
      <c r="M854" s="241"/>
      <c r="N854" s="241"/>
      <c r="O854" s="241"/>
      <c r="P854" s="241"/>
      <c r="Q854" s="241"/>
      <c r="R854" s="241"/>
      <c r="S854" s="241"/>
      <c r="T854" s="241"/>
      <c r="U854" s="241" t="s">
        <v>959</v>
      </c>
      <c r="V854" s="241"/>
      <c r="W854" s="241"/>
      <c r="X854" s="241"/>
      <c r="Y854" s="241"/>
      <c r="Z854" s="241"/>
      <c r="AA854" s="241"/>
      <c r="AB854" s="241"/>
      <c r="AC854" s="241" t="s">
        <v>322</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row>
    <row r="855" spans="2:59" s="240" customFormat="1" ht="15" customHeight="1">
      <c r="B855" s="241"/>
      <c r="C855" s="241"/>
      <c r="D855" s="241"/>
      <c r="E855" s="241"/>
      <c r="F855" s="241"/>
      <c r="G855" s="241"/>
      <c r="H855" s="241"/>
      <c r="I855" s="241"/>
      <c r="J855" s="241"/>
      <c r="K855" s="241"/>
      <c r="L855" s="241"/>
      <c r="M855" s="241"/>
      <c r="N855" s="241"/>
      <c r="O855" s="241"/>
      <c r="P855" s="241"/>
      <c r="Q855" s="241"/>
      <c r="R855" s="241"/>
      <c r="S855" s="241"/>
      <c r="T855" s="241"/>
      <c r="U855" s="241" t="s">
        <v>287</v>
      </c>
      <c r="V855" s="241"/>
      <c r="W855" s="241"/>
      <c r="X855" s="241"/>
      <c r="Y855" s="241"/>
      <c r="Z855" s="241"/>
      <c r="AA855" s="241"/>
      <c r="AB855" s="241"/>
      <c r="AC855" s="241" t="s">
        <v>350</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row>
    <row r="856" spans="2:59" s="240" customFormat="1" ht="15" customHeight="1">
      <c r="B856" s="241"/>
      <c r="C856" s="241"/>
      <c r="D856" s="241"/>
      <c r="E856" s="241"/>
      <c r="F856" s="241"/>
      <c r="G856" s="241"/>
      <c r="H856" s="241"/>
      <c r="I856" s="241"/>
      <c r="J856" s="241"/>
      <c r="K856" s="241"/>
      <c r="L856" s="241"/>
      <c r="M856" s="241"/>
      <c r="N856" s="241"/>
      <c r="O856" s="241"/>
      <c r="P856" s="241"/>
      <c r="Q856" s="241"/>
      <c r="R856" s="241"/>
      <c r="S856" s="241"/>
      <c r="T856" s="241"/>
      <c r="U856" s="241" t="s">
        <v>960</v>
      </c>
      <c r="V856" s="241"/>
      <c r="W856" s="241"/>
      <c r="X856" s="241"/>
      <c r="Y856" s="241"/>
      <c r="Z856" s="241"/>
      <c r="AA856" s="241"/>
      <c r="AB856" s="241"/>
      <c r="AC856" s="241" t="s">
        <v>316</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row>
    <row r="857" spans="2:59" s="240" customFormat="1" ht="15" customHeight="1">
      <c r="B857" s="241"/>
      <c r="C857" s="241"/>
      <c r="D857" s="241"/>
      <c r="E857" s="241"/>
      <c r="F857" s="241"/>
      <c r="G857" s="241"/>
      <c r="H857" s="241"/>
      <c r="I857" s="241"/>
      <c r="J857" s="241"/>
      <c r="K857" s="241"/>
      <c r="L857" s="241"/>
      <c r="M857" s="241"/>
      <c r="N857" s="241"/>
      <c r="O857" s="241"/>
      <c r="P857" s="241"/>
      <c r="Q857" s="241"/>
      <c r="R857" s="241"/>
      <c r="S857" s="241"/>
      <c r="T857" s="241"/>
      <c r="U857" s="241" t="s">
        <v>961</v>
      </c>
      <c r="V857" s="241"/>
      <c r="W857" s="241"/>
      <c r="X857" s="241"/>
      <c r="Y857" s="241"/>
      <c r="Z857" s="241"/>
      <c r="AA857" s="241"/>
      <c r="AB857" s="241"/>
      <c r="AC857" s="241" t="s">
        <v>309</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row>
    <row r="858" spans="2:59" s="240" customFormat="1" ht="15" customHeight="1">
      <c r="B858" s="241"/>
      <c r="C858" s="241"/>
      <c r="D858" s="241"/>
      <c r="E858" s="241"/>
      <c r="F858" s="241"/>
      <c r="G858" s="241"/>
      <c r="H858" s="241"/>
      <c r="I858" s="241"/>
      <c r="J858" s="241"/>
      <c r="K858" s="241"/>
      <c r="L858" s="241"/>
      <c r="M858" s="241"/>
      <c r="N858" s="241"/>
      <c r="O858" s="241"/>
      <c r="P858" s="241"/>
      <c r="Q858" s="241"/>
      <c r="R858" s="241"/>
      <c r="S858" s="241"/>
      <c r="T858" s="241"/>
      <c r="U858" s="241" t="s">
        <v>962</v>
      </c>
      <c r="V858" s="241"/>
      <c r="W858" s="241"/>
      <c r="X858" s="241"/>
      <c r="Y858" s="241"/>
      <c r="Z858" s="241"/>
      <c r="AA858" s="241"/>
      <c r="AB858" s="241"/>
      <c r="AC858" s="241" t="s">
        <v>386</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row>
    <row r="859" spans="2:59" s="240" customFormat="1" ht="15" customHeight="1">
      <c r="B859" s="241"/>
      <c r="C859" s="241"/>
      <c r="D859" s="241"/>
      <c r="E859" s="241"/>
      <c r="F859" s="241"/>
      <c r="G859" s="241"/>
      <c r="H859" s="241"/>
      <c r="I859" s="241"/>
      <c r="J859" s="241"/>
      <c r="K859" s="241"/>
      <c r="L859" s="241"/>
      <c r="M859" s="241"/>
      <c r="N859" s="241"/>
      <c r="O859" s="241"/>
      <c r="P859" s="241"/>
      <c r="Q859" s="241"/>
      <c r="R859" s="241"/>
      <c r="S859" s="241"/>
      <c r="T859" s="241"/>
      <c r="U859" s="241" t="s">
        <v>963</v>
      </c>
      <c r="V859" s="241"/>
      <c r="W859" s="241"/>
      <c r="X859" s="241"/>
      <c r="Y859" s="241"/>
      <c r="Z859" s="241"/>
      <c r="AA859" s="241"/>
      <c r="AB859" s="241"/>
      <c r="AC859" s="241" t="s">
        <v>322</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row>
    <row r="860" spans="2:59" s="240" customFormat="1" ht="15" customHeight="1">
      <c r="B860" s="241"/>
      <c r="C860" s="241"/>
      <c r="D860" s="241"/>
      <c r="E860" s="241"/>
      <c r="F860" s="241"/>
      <c r="G860" s="241"/>
      <c r="H860" s="241"/>
      <c r="I860" s="241"/>
      <c r="J860" s="241"/>
      <c r="K860" s="241"/>
      <c r="L860" s="241"/>
      <c r="M860" s="241"/>
      <c r="N860" s="241"/>
      <c r="O860" s="241"/>
      <c r="P860" s="241"/>
      <c r="Q860" s="241"/>
      <c r="R860" s="241"/>
      <c r="S860" s="241"/>
      <c r="T860" s="241"/>
      <c r="U860" s="241" t="s">
        <v>964</v>
      </c>
      <c r="V860" s="241"/>
      <c r="W860" s="241"/>
      <c r="X860" s="241"/>
      <c r="Y860" s="241"/>
      <c r="Z860" s="241"/>
      <c r="AA860" s="241"/>
      <c r="AB860" s="241"/>
      <c r="AC860" s="241" t="s">
        <v>316</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row>
    <row r="861" spans="2:59" s="240" customFormat="1" ht="15" customHeight="1">
      <c r="B861" s="241"/>
      <c r="C861" s="241"/>
      <c r="D861" s="241"/>
      <c r="E861" s="241"/>
      <c r="F861" s="241"/>
      <c r="G861" s="241"/>
      <c r="H861" s="241"/>
      <c r="I861" s="241"/>
      <c r="J861" s="241"/>
      <c r="K861" s="241"/>
      <c r="L861" s="241"/>
      <c r="M861" s="241"/>
      <c r="N861" s="241"/>
      <c r="O861" s="241"/>
      <c r="P861" s="241"/>
      <c r="Q861" s="241"/>
      <c r="R861" s="241"/>
      <c r="S861" s="241"/>
      <c r="T861" s="241"/>
      <c r="U861" s="241" t="s">
        <v>965</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row>
    <row r="862" spans="2:59" s="240" customFormat="1" ht="15" customHeight="1">
      <c r="B862" s="241"/>
      <c r="C862" s="241"/>
      <c r="D862" s="241"/>
      <c r="E862" s="241"/>
      <c r="F862" s="241"/>
      <c r="G862" s="241"/>
      <c r="H862" s="241"/>
      <c r="I862" s="241"/>
      <c r="J862" s="241"/>
      <c r="K862" s="241"/>
      <c r="L862" s="241"/>
      <c r="M862" s="241"/>
      <c r="N862" s="241"/>
      <c r="O862" s="241"/>
      <c r="P862" s="241"/>
      <c r="Q862" s="241"/>
      <c r="R862" s="241"/>
      <c r="S862" s="241"/>
      <c r="T862" s="241"/>
      <c r="U862" s="241" t="s">
        <v>966</v>
      </c>
      <c r="V862" s="241"/>
      <c r="W862" s="241"/>
      <c r="X862" s="241"/>
      <c r="Y862" s="241"/>
      <c r="Z862" s="241"/>
      <c r="AA862" s="241"/>
      <c r="AB862" s="241"/>
      <c r="AC862" s="241" t="s">
        <v>313</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row>
    <row r="863" spans="2:59" s="240" customFormat="1" ht="15" customHeight="1">
      <c r="B863" s="241"/>
      <c r="C863" s="241"/>
      <c r="D863" s="241"/>
      <c r="E863" s="241"/>
      <c r="F863" s="241"/>
      <c r="G863" s="241"/>
      <c r="H863" s="241"/>
      <c r="I863" s="241"/>
      <c r="J863" s="241"/>
      <c r="K863" s="241"/>
      <c r="L863" s="241"/>
      <c r="M863" s="241"/>
      <c r="N863" s="241"/>
      <c r="O863" s="241"/>
      <c r="P863" s="241"/>
      <c r="Q863" s="241"/>
      <c r="R863" s="241"/>
      <c r="S863" s="241"/>
      <c r="T863" s="241"/>
      <c r="U863" s="241" t="s">
        <v>967</v>
      </c>
      <c r="V863" s="241"/>
      <c r="W863" s="241"/>
      <c r="X863" s="241"/>
      <c r="Y863" s="241"/>
      <c r="Z863" s="241"/>
      <c r="AA863" s="241"/>
      <c r="AB863" s="241"/>
      <c r="AC863" s="241" t="s">
        <v>313</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row>
    <row r="864" spans="2:59" s="240" customFormat="1" ht="15" customHeight="1">
      <c r="B864" s="241"/>
      <c r="C864" s="241"/>
      <c r="D864" s="241"/>
      <c r="E864" s="241"/>
      <c r="F864" s="241"/>
      <c r="G864" s="241"/>
      <c r="H864" s="241"/>
      <c r="I864" s="241"/>
      <c r="J864" s="241"/>
      <c r="K864" s="241"/>
      <c r="L864" s="241"/>
      <c r="M864" s="241"/>
      <c r="N864" s="241"/>
      <c r="O864" s="241"/>
      <c r="P864" s="241"/>
      <c r="Q864" s="241"/>
      <c r="R864" s="241"/>
      <c r="S864" s="241"/>
      <c r="T864" s="241"/>
      <c r="U864" s="241" t="s">
        <v>968</v>
      </c>
      <c r="V864" s="241"/>
      <c r="W864" s="241"/>
      <c r="X864" s="241"/>
      <c r="Y864" s="241"/>
      <c r="Z864" s="241"/>
      <c r="AA864" s="241"/>
      <c r="AB864" s="241"/>
      <c r="AC864" s="241" t="s">
        <v>325</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row>
    <row r="865" spans="2:59" s="240" customFormat="1" ht="15" customHeight="1">
      <c r="B865" s="241"/>
      <c r="C865" s="241"/>
      <c r="D865" s="241"/>
      <c r="E865" s="241"/>
      <c r="F865" s="241"/>
      <c r="G865" s="241"/>
      <c r="H865" s="241"/>
      <c r="I865" s="241"/>
      <c r="J865" s="241"/>
      <c r="K865" s="241"/>
      <c r="L865" s="241"/>
      <c r="M865" s="241"/>
      <c r="N865" s="241"/>
      <c r="O865" s="241"/>
      <c r="P865" s="241"/>
      <c r="Q865" s="241"/>
      <c r="R865" s="241"/>
      <c r="S865" s="241"/>
      <c r="T865" s="241"/>
      <c r="U865" s="241" t="s">
        <v>969</v>
      </c>
      <c r="V865" s="241"/>
      <c r="W865" s="241"/>
      <c r="X865" s="241"/>
      <c r="Y865" s="241"/>
      <c r="Z865" s="241"/>
      <c r="AA865" s="241"/>
      <c r="AB865" s="241"/>
      <c r="AC865" s="241" t="s">
        <v>322</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row>
    <row r="866" spans="2:59" s="240" customFormat="1" ht="15" customHeight="1">
      <c r="B866" s="241"/>
      <c r="C866" s="241"/>
      <c r="D866" s="241"/>
      <c r="E866" s="241"/>
      <c r="F866" s="241"/>
      <c r="G866" s="241"/>
      <c r="H866" s="241"/>
      <c r="I866" s="241"/>
      <c r="J866" s="241"/>
      <c r="K866" s="241"/>
      <c r="L866" s="241"/>
      <c r="M866" s="241"/>
      <c r="N866" s="241"/>
      <c r="O866" s="241"/>
      <c r="P866" s="241"/>
      <c r="Q866" s="241"/>
      <c r="R866" s="241"/>
      <c r="S866" s="241"/>
      <c r="T866" s="241"/>
      <c r="U866" s="241" t="s">
        <v>970</v>
      </c>
      <c r="V866" s="241"/>
      <c r="W866" s="241"/>
      <c r="X866" s="241"/>
      <c r="Y866" s="241"/>
      <c r="Z866" s="241"/>
      <c r="AA866" s="241"/>
      <c r="AB866" s="241"/>
      <c r="AC866" s="241" t="s">
        <v>313</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row>
    <row r="867" spans="2:59" s="240" customFormat="1" ht="15" customHeight="1">
      <c r="B867" s="241"/>
      <c r="C867" s="241"/>
      <c r="D867" s="241"/>
      <c r="E867" s="241"/>
      <c r="F867" s="241"/>
      <c r="G867" s="241"/>
      <c r="H867" s="241"/>
      <c r="I867" s="241"/>
      <c r="J867" s="241"/>
      <c r="K867" s="241"/>
      <c r="L867" s="241"/>
      <c r="M867" s="241"/>
      <c r="N867" s="241"/>
      <c r="O867" s="241"/>
      <c r="P867" s="241"/>
      <c r="Q867" s="241"/>
      <c r="R867" s="241"/>
      <c r="S867" s="241"/>
      <c r="T867" s="241"/>
      <c r="U867" s="241" t="s">
        <v>971</v>
      </c>
      <c r="V867" s="241"/>
      <c r="W867" s="241"/>
      <c r="X867" s="241"/>
      <c r="Y867" s="241"/>
      <c r="Z867" s="241"/>
      <c r="AA867" s="241"/>
      <c r="AB867" s="241"/>
      <c r="AC867" s="241" t="s">
        <v>316</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row>
    <row r="868" spans="2:59" s="240" customFormat="1" ht="15" customHeight="1">
      <c r="B868" s="241"/>
      <c r="C868" s="241"/>
      <c r="D868" s="241"/>
      <c r="E868" s="241"/>
      <c r="F868" s="241"/>
      <c r="G868" s="241"/>
      <c r="H868" s="241"/>
      <c r="I868" s="241"/>
      <c r="J868" s="241"/>
      <c r="K868" s="241"/>
      <c r="L868" s="241"/>
      <c r="M868" s="241"/>
      <c r="N868" s="241"/>
      <c r="O868" s="241"/>
      <c r="P868" s="241"/>
      <c r="Q868" s="241"/>
      <c r="R868" s="241"/>
      <c r="S868" s="241"/>
      <c r="T868" s="241"/>
      <c r="U868" s="241" t="s">
        <v>972</v>
      </c>
      <c r="V868" s="241"/>
      <c r="W868" s="241"/>
      <c r="X868" s="241"/>
      <c r="Y868" s="241"/>
      <c r="Z868" s="241"/>
      <c r="AA868" s="241"/>
      <c r="AB868" s="241"/>
      <c r="AC868" s="241" t="s">
        <v>386</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row>
    <row r="869" spans="2:59" s="240" customFormat="1" ht="15" customHeight="1">
      <c r="B869" s="241"/>
      <c r="C869" s="241"/>
      <c r="D869" s="241"/>
      <c r="E869" s="241"/>
      <c r="F869" s="241"/>
      <c r="G869" s="241"/>
      <c r="H869" s="241"/>
      <c r="I869" s="241"/>
      <c r="J869" s="241"/>
      <c r="K869" s="241"/>
      <c r="L869" s="241"/>
      <c r="M869" s="241"/>
      <c r="N869" s="241"/>
      <c r="O869" s="241"/>
      <c r="P869" s="241"/>
      <c r="Q869" s="241"/>
      <c r="R869" s="241"/>
      <c r="S869" s="241"/>
      <c r="T869" s="241"/>
      <c r="U869" s="241" t="s">
        <v>973</v>
      </c>
      <c r="V869" s="241"/>
      <c r="W869" s="241"/>
      <c r="X869" s="241"/>
      <c r="Y869" s="241"/>
      <c r="Z869" s="241"/>
      <c r="AA869" s="241"/>
      <c r="AB869" s="241"/>
      <c r="AC869" s="241" t="s">
        <v>316</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row>
    <row r="870" spans="2:59" s="240" customFormat="1" ht="15" customHeight="1">
      <c r="B870" s="241"/>
      <c r="C870" s="241"/>
      <c r="D870" s="241"/>
      <c r="E870" s="241"/>
      <c r="F870" s="241"/>
      <c r="G870" s="241"/>
      <c r="H870" s="241"/>
      <c r="I870" s="241"/>
      <c r="J870" s="241"/>
      <c r="K870" s="241"/>
      <c r="L870" s="241"/>
      <c r="M870" s="241"/>
      <c r="N870" s="241"/>
      <c r="O870" s="241"/>
      <c r="P870" s="241"/>
      <c r="Q870" s="241"/>
      <c r="R870" s="241"/>
      <c r="S870" s="241"/>
      <c r="T870" s="241"/>
      <c r="U870" s="241" t="s">
        <v>974</v>
      </c>
      <c r="V870" s="241"/>
      <c r="W870" s="241"/>
      <c r="X870" s="241"/>
      <c r="Y870" s="241"/>
      <c r="Z870" s="241"/>
      <c r="AA870" s="241"/>
      <c r="AB870" s="241"/>
      <c r="AC870" s="241" t="s">
        <v>309</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row>
    <row r="871" spans="2:59" s="240" customFormat="1" ht="15" customHeight="1">
      <c r="B871" s="241"/>
      <c r="C871" s="241"/>
      <c r="D871" s="241"/>
      <c r="E871" s="241"/>
      <c r="F871" s="241"/>
      <c r="G871" s="241"/>
      <c r="H871" s="241"/>
      <c r="I871" s="241"/>
      <c r="J871" s="241"/>
      <c r="K871" s="241"/>
      <c r="L871" s="241"/>
      <c r="M871" s="241"/>
      <c r="N871" s="241"/>
      <c r="O871" s="241"/>
      <c r="P871" s="241"/>
      <c r="Q871" s="241"/>
      <c r="R871" s="241"/>
      <c r="S871" s="241"/>
      <c r="T871" s="241"/>
      <c r="U871" s="241" t="s">
        <v>288</v>
      </c>
      <c r="V871" s="241"/>
      <c r="W871" s="241"/>
      <c r="X871" s="241"/>
      <c r="Y871" s="241"/>
      <c r="Z871" s="241"/>
      <c r="AA871" s="241"/>
      <c r="AB871" s="241"/>
      <c r="AC871" s="241" t="s">
        <v>350</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row>
    <row r="872" spans="2:59" s="240" customFormat="1" ht="15" customHeight="1">
      <c r="B872" s="241"/>
      <c r="C872" s="241"/>
      <c r="D872" s="241"/>
      <c r="E872" s="241"/>
      <c r="F872" s="241"/>
      <c r="G872" s="241"/>
      <c r="H872" s="241"/>
      <c r="I872" s="241"/>
      <c r="J872" s="241"/>
      <c r="K872" s="241"/>
      <c r="L872" s="241"/>
      <c r="M872" s="241"/>
      <c r="N872" s="241"/>
      <c r="O872" s="241"/>
      <c r="P872" s="241"/>
      <c r="Q872" s="241"/>
      <c r="R872" s="241"/>
      <c r="S872" s="241"/>
      <c r="T872" s="241"/>
      <c r="U872" s="241" t="s">
        <v>975</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row>
    <row r="873" spans="2:59" s="240" customFormat="1" ht="15" customHeight="1">
      <c r="B873" s="241"/>
      <c r="C873" s="241"/>
      <c r="D873" s="241"/>
      <c r="E873" s="241"/>
      <c r="F873" s="241"/>
      <c r="G873" s="241"/>
      <c r="H873" s="241"/>
      <c r="I873" s="241"/>
      <c r="J873" s="241"/>
      <c r="K873" s="241"/>
      <c r="L873" s="241"/>
      <c r="M873" s="241"/>
      <c r="N873" s="241"/>
      <c r="O873" s="241"/>
      <c r="P873" s="241"/>
      <c r="Q873" s="241"/>
      <c r="R873" s="241"/>
      <c r="S873" s="241"/>
      <c r="T873" s="241"/>
      <c r="U873" s="241" t="s">
        <v>976</v>
      </c>
      <c r="V873" s="241"/>
      <c r="W873" s="241"/>
      <c r="X873" s="241"/>
      <c r="Y873" s="241"/>
      <c r="Z873" s="241"/>
      <c r="AA873" s="241"/>
      <c r="AB873" s="241"/>
      <c r="AC873" s="241" t="s">
        <v>316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row>
    <row r="874" spans="2:59" s="240" customFormat="1" ht="15" customHeight="1">
      <c r="B874" s="241"/>
      <c r="C874" s="241"/>
      <c r="D874" s="241"/>
      <c r="E874" s="241"/>
      <c r="F874" s="241"/>
      <c r="G874" s="241"/>
      <c r="H874" s="241"/>
      <c r="I874" s="241"/>
      <c r="J874" s="241"/>
      <c r="K874" s="241"/>
      <c r="L874" s="241"/>
      <c r="M874" s="241"/>
      <c r="N874" s="241"/>
      <c r="O874" s="241"/>
      <c r="P874" s="241"/>
      <c r="Q874" s="241"/>
      <c r="R874" s="241"/>
      <c r="S874" s="241"/>
      <c r="T874" s="241"/>
      <c r="U874" s="241" t="s">
        <v>977</v>
      </c>
      <c r="V874" s="241"/>
      <c r="W874" s="241"/>
      <c r="X874" s="241"/>
      <c r="Y874" s="241"/>
      <c r="Z874" s="241"/>
      <c r="AA874" s="241"/>
      <c r="AB874" s="241"/>
      <c r="AC874" s="241" t="s">
        <v>322</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row>
    <row r="875" spans="2:59" s="240" customFormat="1" ht="15" customHeight="1">
      <c r="B875" s="241"/>
      <c r="C875" s="241"/>
      <c r="D875" s="241"/>
      <c r="E875" s="241"/>
      <c r="F875" s="241"/>
      <c r="G875" s="241"/>
      <c r="H875" s="241"/>
      <c r="I875" s="241"/>
      <c r="J875" s="241"/>
      <c r="K875" s="241"/>
      <c r="L875" s="241"/>
      <c r="M875" s="241"/>
      <c r="N875" s="241"/>
      <c r="O875" s="241"/>
      <c r="P875" s="241"/>
      <c r="Q875" s="241"/>
      <c r="R875" s="241"/>
      <c r="S875" s="241"/>
      <c r="T875" s="241"/>
      <c r="U875" s="241" t="s">
        <v>978</v>
      </c>
      <c r="V875" s="241"/>
      <c r="W875" s="241"/>
      <c r="X875" s="241"/>
      <c r="Y875" s="241"/>
      <c r="Z875" s="241"/>
      <c r="AA875" s="241"/>
      <c r="AB875" s="241"/>
      <c r="AC875" s="241" t="s">
        <v>316</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row>
    <row r="876" spans="2:59" s="240" customFormat="1" ht="15" customHeight="1">
      <c r="B876" s="241"/>
      <c r="C876" s="241"/>
      <c r="D876" s="241"/>
      <c r="E876" s="241"/>
      <c r="F876" s="241"/>
      <c r="G876" s="241"/>
      <c r="H876" s="241"/>
      <c r="I876" s="241"/>
      <c r="J876" s="241"/>
      <c r="K876" s="241"/>
      <c r="L876" s="241"/>
      <c r="M876" s="241"/>
      <c r="N876" s="241"/>
      <c r="O876" s="241"/>
      <c r="P876" s="241"/>
      <c r="Q876" s="241"/>
      <c r="R876" s="241"/>
      <c r="S876" s="241"/>
      <c r="T876" s="241"/>
      <c r="U876" s="241" t="s">
        <v>979</v>
      </c>
      <c r="V876" s="241"/>
      <c r="W876" s="241"/>
      <c r="X876" s="241"/>
      <c r="Y876" s="241"/>
      <c r="Z876" s="241"/>
      <c r="AA876" s="241"/>
      <c r="AB876" s="241"/>
      <c r="AC876" s="241" t="s">
        <v>325</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row>
    <row r="877" spans="2:59" s="240" customFormat="1" ht="15" customHeight="1">
      <c r="B877" s="241"/>
      <c r="C877" s="241"/>
      <c r="D877" s="241"/>
      <c r="E877" s="241"/>
      <c r="F877" s="241"/>
      <c r="G877" s="241"/>
      <c r="H877" s="241"/>
      <c r="I877" s="241"/>
      <c r="J877" s="241"/>
      <c r="K877" s="241"/>
      <c r="L877" s="241"/>
      <c r="M877" s="241"/>
      <c r="N877" s="241"/>
      <c r="O877" s="241"/>
      <c r="P877" s="241"/>
      <c r="Q877" s="241"/>
      <c r="R877" s="241"/>
      <c r="S877" s="241"/>
      <c r="T877" s="241"/>
      <c r="U877" s="241" t="s">
        <v>980</v>
      </c>
      <c r="V877" s="241"/>
      <c r="W877" s="241"/>
      <c r="X877" s="241"/>
      <c r="Y877" s="241"/>
      <c r="Z877" s="241"/>
      <c r="AA877" s="241"/>
      <c r="AB877" s="241"/>
      <c r="AC877" s="241" t="s">
        <v>316</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row>
    <row r="878" spans="2:59" s="240" customFormat="1" ht="15" customHeight="1">
      <c r="B878" s="241"/>
      <c r="C878" s="241"/>
      <c r="D878" s="241"/>
      <c r="E878" s="241"/>
      <c r="F878" s="241"/>
      <c r="G878" s="241"/>
      <c r="H878" s="241"/>
      <c r="I878" s="241"/>
      <c r="J878" s="241"/>
      <c r="K878" s="241"/>
      <c r="L878" s="241"/>
      <c r="M878" s="241"/>
      <c r="N878" s="241"/>
      <c r="O878" s="241"/>
      <c r="P878" s="241"/>
      <c r="Q878" s="241"/>
      <c r="R878" s="241"/>
      <c r="S878" s="241"/>
      <c r="T878" s="241"/>
      <c r="U878" s="241" t="s">
        <v>981</v>
      </c>
      <c r="V878" s="241"/>
      <c r="W878" s="241"/>
      <c r="X878" s="241"/>
      <c r="Y878" s="241"/>
      <c r="Z878" s="241"/>
      <c r="AA878" s="241"/>
      <c r="AB878" s="241"/>
      <c r="AC878" s="241" t="s">
        <v>313</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row>
    <row r="879" spans="2:59" s="240" customFormat="1" ht="15" customHeight="1">
      <c r="B879" s="241"/>
      <c r="C879" s="241"/>
      <c r="D879" s="241"/>
      <c r="E879" s="241"/>
      <c r="F879" s="241"/>
      <c r="G879" s="241"/>
      <c r="H879" s="241"/>
      <c r="I879" s="241"/>
      <c r="J879" s="241"/>
      <c r="K879" s="241"/>
      <c r="L879" s="241"/>
      <c r="M879" s="241"/>
      <c r="N879" s="241"/>
      <c r="O879" s="241"/>
      <c r="P879" s="241"/>
      <c r="Q879" s="241"/>
      <c r="R879" s="241"/>
      <c r="S879" s="241"/>
      <c r="T879" s="241"/>
      <c r="U879" s="241" t="s">
        <v>982</v>
      </c>
      <c r="V879" s="241"/>
      <c r="W879" s="241"/>
      <c r="X879" s="241"/>
      <c r="Y879" s="241"/>
      <c r="Z879" s="241"/>
      <c r="AA879" s="241"/>
      <c r="AB879" s="241"/>
      <c r="AC879" s="241" t="s">
        <v>316</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row>
    <row r="880" spans="2:59" s="240" customFormat="1" ht="15" customHeight="1">
      <c r="B880" s="241"/>
      <c r="C880" s="241"/>
      <c r="D880" s="241"/>
      <c r="E880" s="241"/>
      <c r="F880" s="241"/>
      <c r="G880" s="241"/>
      <c r="H880" s="241"/>
      <c r="I880" s="241"/>
      <c r="J880" s="241"/>
      <c r="K880" s="241"/>
      <c r="L880" s="241"/>
      <c r="M880" s="241"/>
      <c r="N880" s="241"/>
      <c r="O880" s="241"/>
      <c r="P880" s="241"/>
      <c r="Q880" s="241"/>
      <c r="R880" s="241"/>
      <c r="S880" s="241"/>
      <c r="T880" s="241"/>
      <c r="U880" s="241" t="s">
        <v>983</v>
      </c>
      <c r="V880" s="241"/>
      <c r="W880" s="241"/>
      <c r="X880" s="241"/>
      <c r="Y880" s="241"/>
      <c r="Z880" s="241"/>
      <c r="AA880" s="241"/>
      <c r="AB880" s="241"/>
      <c r="AC880" s="241" t="s">
        <v>313</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row>
    <row r="881" spans="2:59" s="240" customFormat="1" ht="15" customHeight="1">
      <c r="B881" s="241"/>
      <c r="C881" s="241"/>
      <c r="D881" s="241"/>
      <c r="E881" s="241"/>
      <c r="F881" s="241"/>
      <c r="G881" s="241"/>
      <c r="H881" s="241"/>
      <c r="I881" s="241"/>
      <c r="J881" s="241"/>
      <c r="K881" s="241"/>
      <c r="L881" s="241"/>
      <c r="M881" s="241"/>
      <c r="N881" s="241"/>
      <c r="O881" s="241"/>
      <c r="P881" s="241"/>
      <c r="Q881" s="241"/>
      <c r="R881" s="241"/>
      <c r="S881" s="241"/>
      <c r="T881" s="241"/>
      <c r="U881" s="241" t="s">
        <v>984</v>
      </c>
      <c r="V881" s="241"/>
      <c r="W881" s="241"/>
      <c r="X881" s="241"/>
      <c r="Y881" s="241"/>
      <c r="Z881" s="241"/>
      <c r="AA881" s="241"/>
      <c r="AB881" s="241"/>
      <c r="AC881" s="241" t="s">
        <v>325</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row>
    <row r="882" spans="2:59" s="240" customFormat="1" ht="15" customHeight="1">
      <c r="B882" s="241"/>
      <c r="C882" s="241"/>
      <c r="D882" s="241"/>
      <c r="E882" s="241"/>
      <c r="F882" s="241"/>
      <c r="G882" s="241"/>
      <c r="H882" s="241"/>
      <c r="I882" s="241"/>
      <c r="J882" s="241"/>
      <c r="K882" s="241"/>
      <c r="L882" s="241"/>
      <c r="M882" s="241"/>
      <c r="N882" s="241"/>
      <c r="O882" s="241"/>
      <c r="P882" s="241"/>
      <c r="Q882" s="241"/>
      <c r="R882" s="241"/>
      <c r="S882" s="241"/>
      <c r="T882" s="241"/>
      <c r="U882" s="241" t="s">
        <v>985</v>
      </c>
      <c r="V882" s="241"/>
      <c r="W882" s="241"/>
      <c r="X882" s="241"/>
      <c r="Y882" s="241"/>
      <c r="Z882" s="241"/>
      <c r="AA882" s="241"/>
      <c r="AB882" s="241"/>
      <c r="AC882" s="241" t="s">
        <v>309</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row>
    <row r="883" spans="2:59" s="240" customFormat="1" ht="15" customHeight="1">
      <c r="B883" s="241"/>
      <c r="C883" s="241"/>
      <c r="D883" s="241"/>
      <c r="E883" s="241"/>
      <c r="F883" s="241"/>
      <c r="G883" s="241"/>
      <c r="H883" s="241"/>
      <c r="I883" s="241"/>
      <c r="J883" s="241"/>
      <c r="K883" s="241"/>
      <c r="L883" s="241"/>
      <c r="M883" s="241"/>
      <c r="N883" s="241"/>
      <c r="O883" s="241"/>
      <c r="P883" s="241"/>
      <c r="Q883" s="241"/>
      <c r="R883" s="241"/>
      <c r="S883" s="241"/>
      <c r="T883" s="241"/>
      <c r="U883" s="241" t="s">
        <v>986</v>
      </c>
      <c r="V883" s="241"/>
      <c r="W883" s="241"/>
      <c r="X883" s="241"/>
      <c r="Y883" s="241"/>
      <c r="Z883" s="241"/>
      <c r="AA883" s="241"/>
      <c r="AB883" s="241"/>
      <c r="AC883" s="241" t="s">
        <v>309</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row>
    <row r="884" spans="2:59" s="240" customFormat="1" ht="15" customHeight="1">
      <c r="B884" s="241"/>
      <c r="C884" s="241"/>
      <c r="D884" s="241"/>
      <c r="E884" s="241"/>
      <c r="F884" s="241"/>
      <c r="G884" s="241"/>
      <c r="H884" s="241"/>
      <c r="I884" s="241"/>
      <c r="J884" s="241"/>
      <c r="K884" s="241"/>
      <c r="L884" s="241"/>
      <c r="M884" s="241"/>
      <c r="N884" s="241"/>
      <c r="O884" s="241"/>
      <c r="P884" s="241"/>
      <c r="Q884" s="241"/>
      <c r="R884" s="241"/>
      <c r="S884" s="241"/>
      <c r="T884" s="241"/>
      <c r="U884" s="241" t="s">
        <v>987</v>
      </c>
      <c r="V884" s="241"/>
      <c r="W884" s="241"/>
      <c r="X884" s="241"/>
      <c r="Y884" s="241"/>
      <c r="Z884" s="241"/>
      <c r="AA884" s="241"/>
      <c r="AB884" s="241"/>
      <c r="AC884" s="241" t="s">
        <v>325</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row>
    <row r="885" spans="2:59" s="240" customFormat="1" ht="15" customHeight="1">
      <c r="B885" s="241"/>
      <c r="C885" s="241"/>
      <c r="D885" s="241"/>
      <c r="E885" s="241"/>
      <c r="F885" s="241"/>
      <c r="G885" s="241"/>
      <c r="H885" s="241"/>
      <c r="I885" s="241"/>
      <c r="J885" s="241"/>
      <c r="K885" s="241"/>
      <c r="L885" s="241"/>
      <c r="M885" s="241"/>
      <c r="N885" s="241"/>
      <c r="O885" s="241"/>
      <c r="P885" s="241"/>
      <c r="Q885" s="241"/>
      <c r="R885" s="241"/>
      <c r="S885" s="241"/>
      <c r="T885" s="241"/>
      <c r="U885" s="241" t="s">
        <v>988</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row>
    <row r="886" spans="2:59" s="240" customFormat="1" ht="15" customHeight="1">
      <c r="B886" s="241"/>
      <c r="C886" s="241"/>
      <c r="D886" s="241"/>
      <c r="E886" s="241"/>
      <c r="F886" s="241"/>
      <c r="G886" s="241"/>
      <c r="H886" s="241"/>
      <c r="I886" s="241"/>
      <c r="J886" s="241"/>
      <c r="K886" s="241"/>
      <c r="L886" s="241"/>
      <c r="M886" s="241"/>
      <c r="N886" s="241"/>
      <c r="O886" s="241"/>
      <c r="P886" s="241"/>
      <c r="Q886" s="241"/>
      <c r="R886" s="241"/>
      <c r="S886" s="241"/>
      <c r="T886" s="241"/>
      <c r="U886" s="241" t="s">
        <v>989</v>
      </c>
      <c r="V886" s="241"/>
      <c r="W886" s="241"/>
      <c r="X886" s="241"/>
      <c r="Y886" s="241"/>
      <c r="Z886" s="241"/>
      <c r="AA886" s="241"/>
      <c r="AB886" s="241"/>
      <c r="AC886" s="241" t="s">
        <v>350</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row>
    <row r="887" spans="2:59" s="240" customFormat="1" ht="15" customHeight="1">
      <c r="B887" s="241"/>
      <c r="C887" s="241"/>
      <c r="D887" s="241"/>
      <c r="E887" s="241"/>
      <c r="F887" s="241"/>
      <c r="G887" s="241"/>
      <c r="H887" s="241"/>
      <c r="I887" s="241"/>
      <c r="J887" s="241"/>
      <c r="K887" s="241"/>
      <c r="L887" s="241"/>
      <c r="M887" s="241"/>
      <c r="N887" s="241"/>
      <c r="O887" s="241"/>
      <c r="P887" s="241"/>
      <c r="Q887" s="241"/>
      <c r="R887" s="241"/>
      <c r="S887" s="241"/>
      <c r="T887" s="241"/>
      <c r="U887" s="241" t="s">
        <v>990</v>
      </c>
      <c r="V887" s="241"/>
      <c r="W887" s="241"/>
      <c r="X887" s="241"/>
      <c r="Y887" s="241"/>
      <c r="Z887" s="241"/>
      <c r="AA887" s="241"/>
      <c r="AB887" s="241"/>
      <c r="AC887" s="241" t="s">
        <v>313</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row>
    <row r="888" spans="2:59" s="240" customFormat="1" ht="15" customHeight="1">
      <c r="B888" s="241"/>
      <c r="C888" s="241"/>
      <c r="D888" s="241"/>
      <c r="E888" s="241"/>
      <c r="F888" s="241"/>
      <c r="G888" s="241"/>
      <c r="H888" s="241"/>
      <c r="I888" s="241"/>
      <c r="J888" s="241"/>
      <c r="K888" s="241"/>
      <c r="L888" s="241"/>
      <c r="M888" s="241"/>
      <c r="N888" s="241"/>
      <c r="O888" s="241"/>
      <c r="P888" s="241"/>
      <c r="Q888" s="241"/>
      <c r="R888" s="241"/>
      <c r="S888" s="241"/>
      <c r="T888" s="241"/>
      <c r="U888" s="241" t="s">
        <v>991</v>
      </c>
      <c r="V888" s="241"/>
      <c r="W888" s="241"/>
      <c r="X888" s="241"/>
      <c r="Y888" s="241"/>
      <c r="Z888" s="241"/>
      <c r="AA888" s="241"/>
      <c r="AB888" s="241"/>
      <c r="AC888" s="241" t="s">
        <v>325</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row>
    <row r="889" spans="2:59" s="240" customFormat="1" ht="15" customHeight="1">
      <c r="B889" s="241"/>
      <c r="C889" s="241"/>
      <c r="D889" s="241"/>
      <c r="E889" s="241"/>
      <c r="F889" s="241"/>
      <c r="G889" s="241"/>
      <c r="H889" s="241"/>
      <c r="I889" s="241"/>
      <c r="J889" s="241"/>
      <c r="K889" s="241"/>
      <c r="L889" s="241"/>
      <c r="M889" s="241"/>
      <c r="N889" s="241"/>
      <c r="O889" s="241"/>
      <c r="P889" s="241"/>
      <c r="Q889" s="241"/>
      <c r="R889" s="241"/>
      <c r="S889" s="241"/>
      <c r="T889" s="241"/>
      <c r="U889" s="241" t="s">
        <v>992</v>
      </c>
      <c r="V889" s="241"/>
      <c r="W889" s="241"/>
      <c r="X889" s="241"/>
      <c r="Y889" s="241"/>
      <c r="Z889" s="241"/>
      <c r="AA889" s="241"/>
      <c r="AB889" s="241"/>
      <c r="AC889" s="241" t="s">
        <v>325</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row>
    <row r="890" spans="2:59" s="240" customFormat="1" ht="15" customHeight="1">
      <c r="B890" s="241"/>
      <c r="C890" s="241"/>
      <c r="D890" s="241"/>
      <c r="E890" s="241"/>
      <c r="F890" s="241"/>
      <c r="G890" s="241"/>
      <c r="H890" s="241"/>
      <c r="I890" s="241"/>
      <c r="J890" s="241"/>
      <c r="K890" s="241"/>
      <c r="L890" s="241"/>
      <c r="M890" s="241"/>
      <c r="N890" s="241"/>
      <c r="O890" s="241"/>
      <c r="P890" s="241"/>
      <c r="Q890" s="241"/>
      <c r="R890" s="241"/>
      <c r="S890" s="241"/>
      <c r="T890" s="241"/>
      <c r="U890" s="241" t="s">
        <v>993</v>
      </c>
      <c r="V890" s="241"/>
      <c r="W890" s="241"/>
      <c r="X890" s="241"/>
      <c r="Y890" s="241"/>
      <c r="Z890" s="241"/>
      <c r="AA890" s="241"/>
      <c r="AB890" s="241"/>
      <c r="AC890" s="241" t="s">
        <v>313</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row>
    <row r="891" spans="2:59" s="240" customFormat="1" ht="15" customHeight="1">
      <c r="B891" s="241"/>
      <c r="C891" s="241"/>
      <c r="D891" s="241"/>
      <c r="E891" s="241"/>
      <c r="F891" s="241"/>
      <c r="G891" s="241"/>
      <c r="H891" s="241"/>
      <c r="I891" s="241"/>
      <c r="J891" s="241"/>
      <c r="K891" s="241"/>
      <c r="L891" s="241"/>
      <c r="M891" s="241"/>
      <c r="N891" s="241"/>
      <c r="O891" s="241"/>
      <c r="P891" s="241"/>
      <c r="Q891" s="241"/>
      <c r="R891" s="241"/>
      <c r="S891" s="241"/>
      <c r="T891" s="241"/>
      <c r="U891" s="241" t="s">
        <v>994</v>
      </c>
      <c r="V891" s="241"/>
      <c r="W891" s="241"/>
      <c r="X891" s="241"/>
      <c r="Y891" s="241"/>
      <c r="Z891" s="241"/>
      <c r="AA891" s="241"/>
      <c r="AB891" s="241"/>
      <c r="AC891" s="241" t="s">
        <v>316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row>
    <row r="892" spans="2:59" s="240" customFormat="1" ht="15" customHeight="1">
      <c r="B892" s="241"/>
      <c r="C892" s="241"/>
      <c r="D892" s="241"/>
      <c r="E892" s="241"/>
      <c r="F892" s="241"/>
      <c r="G892" s="241"/>
      <c r="H892" s="241"/>
      <c r="I892" s="241"/>
      <c r="J892" s="241"/>
      <c r="K892" s="241"/>
      <c r="L892" s="241"/>
      <c r="M892" s="241"/>
      <c r="N892" s="241"/>
      <c r="O892" s="241"/>
      <c r="P892" s="241"/>
      <c r="Q892" s="241"/>
      <c r="R892" s="241"/>
      <c r="S892" s="241"/>
      <c r="T892" s="241"/>
      <c r="U892" s="241" t="s">
        <v>284</v>
      </c>
      <c r="V892" s="241"/>
      <c r="W892" s="241"/>
      <c r="X892" s="241"/>
      <c r="Y892" s="241"/>
      <c r="Z892" s="241"/>
      <c r="AA892" s="241"/>
      <c r="AB892" s="241"/>
      <c r="AC892" s="241" t="s">
        <v>350</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row>
    <row r="893" spans="2:59" s="240" customFormat="1" ht="15" customHeight="1">
      <c r="B893" s="241"/>
      <c r="C893" s="241"/>
      <c r="D893" s="241"/>
      <c r="E893" s="241"/>
      <c r="F893" s="241"/>
      <c r="G893" s="241"/>
      <c r="H893" s="241"/>
      <c r="I893" s="241"/>
      <c r="J893" s="241"/>
      <c r="K893" s="241"/>
      <c r="L893" s="241"/>
      <c r="M893" s="241"/>
      <c r="N893" s="241"/>
      <c r="O893" s="241"/>
      <c r="P893" s="241"/>
      <c r="Q893" s="241"/>
      <c r="R893" s="241"/>
      <c r="S893" s="241"/>
      <c r="T893" s="241"/>
      <c r="U893" s="241" t="s">
        <v>995</v>
      </c>
      <c r="V893" s="241"/>
      <c r="W893" s="241"/>
      <c r="X893" s="241"/>
      <c r="Y893" s="241"/>
      <c r="Z893" s="241"/>
      <c r="AA893" s="241"/>
      <c r="AB893" s="241"/>
      <c r="AC893" s="241" t="s">
        <v>350</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row>
    <row r="894" spans="2:59" s="240" customFormat="1" ht="15" customHeight="1">
      <c r="B894" s="241"/>
      <c r="C894" s="241"/>
      <c r="D894" s="241"/>
      <c r="E894" s="241"/>
      <c r="F894" s="241"/>
      <c r="G894" s="241"/>
      <c r="H894" s="241"/>
      <c r="I894" s="241"/>
      <c r="J894" s="241"/>
      <c r="K894" s="241"/>
      <c r="L894" s="241"/>
      <c r="M894" s="241"/>
      <c r="N894" s="241"/>
      <c r="O894" s="241"/>
      <c r="P894" s="241"/>
      <c r="Q894" s="241"/>
      <c r="R894" s="241"/>
      <c r="S894" s="241"/>
      <c r="T894" s="241"/>
      <c r="U894" s="241" t="s">
        <v>996</v>
      </c>
      <c r="V894" s="241"/>
      <c r="W894" s="241"/>
      <c r="X894" s="241"/>
      <c r="Y894" s="241"/>
      <c r="Z894" s="241"/>
      <c r="AA894" s="241"/>
      <c r="AB894" s="241"/>
      <c r="AC894" s="241" t="s">
        <v>325</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row>
    <row r="895" spans="2:59" s="240" customFormat="1" ht="15" customHeight="1">
      <c r="B895" s="241"/>
      <c r="C895" s="241"/>
      <c r="D895" s="241"/>
      <c r="E895" s="241"/>
      <c r="F895" s="241"/>
      <c r="G895" s="241"/>
      <c r="H895" s="241"/>
      <c r="I895" s="241"/>
      <c r="J895" s="241"/>
      <c r="K895" s="241"/>
      <c r="L895" s="241"/>
      <c r="M895" s="241"/>
      <c r="N895" s="241"/>
      <c r="O895" s="241"/>
      <c r="P895" s="241"/>
      <c r="Q895" s="241"/>
      <c r="R895" s="241"/>
      <c r="S895" s="241"/>
      <c r="T895" s="241"/>
      <c r="U895" s="241" t="s">
        <v>997</v>
      </c>
      <c r="V895" s="241"/>
      <c r="W895" s="241"/>
      <c r="X895" s="241"/>
      <c r="Y895" s="241"/>
      <c r="Z895" s="241"/>
      <c r="AA895" s="241"/>
      <c r="AB895" s="241"/>
      <c r="AC895" s="241" t="s">
        <v>313</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row>
    <row r="896" spans="2:59" s="240" customFormat="1" ht="15" customHeight="1">
      <c r="B896" s="241"/>
      <c r="C896" s="241"/>
      <c r="D896" s="241"/>
      <c r="E896" s="241"/>
      <c r="F896" s="241"/>
      <c r="G896" s="241"/>
      <c r="H896" s="241"/>
      <c r="I896" s="241"/>
      <c r="J896" s="241"/>
      <c r="K896" s="241"/>
      <c r="L896" s="241"/>
      <c r="M896" s="241"/>
      <c r="N896" s="241"/>
      <c r="O896" s="241"/>
      <c r="P896" s="241"/>
      <c r="Q896" s="241"/>
      <c r="R896" s="241"/>
      <c r="S896" s="241"/>
      <c r="T896" s="241"/>
      <c r="U896" s="241" t="s">
        <v>998</v>
      </c>
      <c r="V896" s="241"/>
      <c r="W896" s="241"/>
      <c r="X896" s="241"/>
      <c r="Y896" s="241"/>
      <c r="Z896" s="241"/>
      <c r="AA896" s="241"/>
      <c r="AB896" s="241"/>
      <c r="AC896" s="241" t="s">
        <v>313</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row>
    <row r="897" spans="2:59" s="240" customFormat="1" ht="15" customHeight="1">
      <c r="B897" s="241"/>
      <c r="C897" s="241"/>
      <c r="D897" s="241"/>
      <c r="E897" s="241"/>
      <c r="F897" s="241"/>
      <c r="G897" s="241"/>
      <c r="H897" s="241"/>
      <c r="I897" s="241"/>
      <c r="J897" s="241"/>
      <c r="K897" s="241"/>
      <c r="L897" s="241"/>
      <c r="M897" s="241"/>
      <c r="N897" s="241"/>
      <c r="O897" s="241"/>
      <c r="P897" s="241"/>
      <c r="Q897" s="241"/>
      <c r="R897" s="241"/>
      <c r="S897" s="241"/>
      <c r="T897" s="241"/>
      <c r="U897" s="241" t="s">
        <v>999</v>
      </c>
      <c r="V897" s="241"/>
      <c r="W897" s="241"/>
      <c r="X897" s="241"/>
      <c r="Y897" s="241"/>
      <c r="Z897" s="241"/>
      <c r="AA897" s="241"/>
      <c r="AB897" s="241"/>
      <c r="AC897" s="241" t="s">
        <v>322</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row>
    <row r="898" spans="2:59" s="240" customFormat="1" ht="15" customHeight="1">
      <c r="B898" s="241"/>
      <c r="C898" s="241"/>
      <c r="D898" s="241"/>
      <c r="E898" s="241"/>
      <c r="F898" s="241"/>
      <c r="G898" s="241"/>
      <c r="H898" s="241"/>
      <c r="I898" s="241"/>
      <c r="J898" s="241"/>
      <c r="K898" s="241"/>
      <c r="L898" s="241"/>
      <c r="M898" s="241"/>
      <c r="N898" s="241"/>
      <c r="O898" s="241"/>
      <c r="P898" s="241"/>
      <c r="Q898" s="241"/>
      <c r="R898" s="241"/>
      <c r="S898" s="241"/>
      <c r="T898" s="241"/>
      <c r="U898" s="241" t="s">
        <v>1000</v>
      </c>
      <c r="V898" s="241"/>
      <c r="W898" s="241"/>
      <c r="X898" s="241"/>
      <c r="Y898" s="241"/>
      <c r="Z898" s="241"/>
      <c r="AA898" s="241"/>
      <c r="AB898" s="241"/>
      <c r="AC898" s="241" t="s">
        <v>322</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row>
    <row r="899" spans="2:59" s="240" customFormat="1" ht="15" customHeight="1">
      <c r="B899" s="241"/>
      <c r="C899" s="241"/>
      <c r="D899" s="241"/>
      <c r="E899" s="241"/>
      <c r="F899" s="241"/>
      <c r="G899" s="241"/>
      <c r="H899" s="241"/>
      <c r="I899" s="241"/>
      <c r="J899" s="241"/>
      <c r="K899" s="241"/>
      <c r="L899" s="241"/>
      <c r="M899" s="241"/>
      <c r="N899" s="241"/>
      <c r="O899" s="241"/>
      <c r="P899" s="241"/>
      <c r="Q899" s="241"/>
      <c r="R899" s="241"/>
      <c r="S899" s="241"/>
      <c r="T899" s="241"/>
      <c r="U899" s="241" t="s">
        <v>1001</v>
      </c>
      <c r="V899" s="241"/>
      <c r="W899" s="241"/>
      <c r="X899" s="241"/>
      <c r="Y899" s="241"/>
      <c r="Z899" s="241"/>
      <c r="AA899" s="241"/>
      <c r="AB899" s="241"/>
      <c r="AC899" s="241" t="s">
        <v>311</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row>
    <row r="900" spans="2:59" s="240" customFormat="1" ht="15" customHeight="1">
      <c r="B900" s="241"/>
      <c r="C900" s="241"/>
      <c r="D900" s="241"/>
      <c r="E900" s="241"/>
      <c r="F900" s="241"/>
      <c r="G900" s="241"/>
      <c r="H900" s="241"/>
      <c r="I900" s="241"/>
      <c r="J900" s="241"/>
      <c r="K900" s="241"/>
      <c r="L900" s="241"/>
      <c r="M900" s="241"/>
      <c r="N900" s="241"/>
      <c r="O900" s="241"/>
      <c r="P900" s="241"/>
      <c r="Q900" s="241"/>
      <c r="R900" s="241"/>
      <c r="S900" s="241"/>
      <c r="T900" s="241"/>
      <c r="U900" s="241" t="s">
        <v>1002</v>
      </c>
      <c r="V900" s="241"/>
      <c r="W900" s="241"/>
      <c r="X900" s="241"/>
      <c r="Y900" s="241"/>
      <c r="Z900" s="241"/>
      <c r="AA900" s="241"/>
      <c r="AB900" s="241"/>
      <c r="AC900" s="241" t="s">
        <v>386</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row>
    <row r="901" spans="2:59" s="240" customFormat="1" ht="15" customHeight="1">
      <c r="B901" s="241"/>
      <c r="C901" s="241"/>
      <c r="D901" s="241"/>
      <c r="E901" s="241"/>
      <c r="F901" s="241"/>
      <c r="G901" s="241"/>
      <c r="H901" s="241"/>
      <c r="I901" s="241"/>
      <c r="J901" s="241"/>
      <c r="K901" s="241"/>
      <c r="L901" s="241"/>
      <c r="M901" s="241"/>
      <c r="N901" s="241"/>
      <c r="O901" s="241"/>
      <c r="P901" s="241"/>
      <c r="Q901" s="241"/>
      <c r="R901" s="241"/>
      <c r="S901" s="241"/>
      <c r="T901" s="241"/>
      <c r="U901" s="241" t="s">
        <v>1003</v>
      </c>
      <c r="V901" s="241"/>
      <c r="W901" s="241"/>
      <c r="X901" s="241"/>
      <c r="Y901" s="241"/>
      <c r="Z901" s="241"/>
      <c r="AA901" s="241"/>
      <c r="AB901" s="241"/>
      <c r="AC901" s="241" t="s">
        <v>316</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row>
    <row r="902" spans="2:59" s="240" customFormat="1" ht="15" customHeight="1">
      <c r="B902" s="241"/>
      <c r="C902" s="241"/>
      <c r="D902" s="241"/>
      <c r="E902" s="241"/>
      <c r="F902" s="241"/>
      <c r="G902" s="241"/>
      <c r="H902" s="241"/>
      <c r="I902" s="241"/>
      <c r="J902" s="241"/>
      <c r="K902" s="241"/>
      <c r="L902" s="241"/>
      <c r="M902" s="241"/>
      <c r="N902" s="241"/>
      <c r="O902" s="241"/>
      <c r="P902" s="241"/>
      <c r="Q902" s="241"/>
      <c r="R902" s="241"/>
      <c r="S902" s="241"/>
      <c r="T902" s="241"/>
      <c r="U902" s="241" t="s">
        <v>1004</v>
      </c>
      <c r="V902" s="241"/>
      <c r="W902" s="241"/>
      <c r="X902" s="241"/>
      <c r="Y902" s="241"/>
      <c r="Z902" s="241"/>
      <c r="AA902" s="241"/>
      <c r="AB902" s="241"/>
      <c r="AC902" s="241" t="s">
        <v>350</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row>
    <row r="903" spans="2:59" s="240" customFormat="1" ht="15" customHeight="1">
      <c r="B903" s="241"/>
      <c r="C903" s="241"/>
      <c r="D903" s="241"/>
      <c r="E903" s="241"/>
      <c r="F903" s="241"/>
      <c r="G903" s="241"/>
      <c r="H903" s="241"/>
      <c r="I903" s="241"/>
      <c r="J903" s="241"/>
      <c r="K903" s="241"/>
      <c r="L903" s="241"/>
      <c r="M903" s="241"/>
      <c r="N903" s="241"/>
      <c r="O903" s="241"/>
      <c r="P903" s="241"/>
      <c r="Q903" s="241"/>
      <c r="R903" s="241"/>
      <c r="S903" s="241"/>
      <c r="T903" s="241"/>
      <c r="U903" s="241" t="s">
        <v>1005</v>
      </c>
      <c r="V903" s="241"/>
      <c r="W903" s="241"/>
      <c r="X903" s="241"/>
      <c r="Y903" s="241"/>
      <c r="Z903" s="241"/>
      <c r="AA903" s="241"/>
      <c r="AB903" s="241"/>
      <c r="AC903" s="241" t="s">
        <v>313</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row>
    <row r="904" spans="2:59" s="240" customFormat="1" ht="15" customHeight="1">
      <c r="B904" s="241"/>
      <c r="C904" s="241"/>
      <c r="D904" s="241"/>
      <c r="E904" s="241"/>
      <c r="F904" s="241"/>
      <c r="G904" s="241"/>
      <c r="H904" s="241"/>
      <c r="I904" s="241"/>
      <c r="J904" s="241"/>
      <c r="K904" s="241"/>
      <c r="L904" s="241"/>
      <c r="M904" s="241"/>
      <c r="N904" s="241"/>
      <c r="O904" s="241"/>
      <c r="P904" s="241"/>
      <c r="Q904" s="241"/>
      <c r="R904" s="241"/>
      <c r="S904" s="241"/>
      <c r="T904" s="241"/>
      <c r="U904" s="241" t="s">
        <v>1006</v>
      </c>
      <c r="V904" s="241"/>
      <c r="W904" s="241"/>
      <c r="X904" s="241"/>
      <c r="Y904" s="241"/>
      <c r="Z904" s="241"/>
      <c r="AA904" s="241"/>
      <c r="AB904" s="241"/>
      <c r="AC904" s="241" t="s">
        <v>325</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row>
    <row r="905" spans="2:59" s="240" customFormat="1" ht="15" customHeight="1">
      <c r="B905" s="241"/>
      <c r="C905" s="241"/>
      <c r="D905" s="241"/>
      <c r="E905" s="241"/>
      <c r="F905" s="241"/>
      <c r="G905" s="241"/>
      <c r="H905" s="241"/>
      <c r="I905" s="241"/>
      <c r="J905" s="241"/>
      <c r="K905" s="241"/>
      <c r="L905" s="241"/>
      <c r="M905" s="241"/>
      <c r="N905" s="241"/>
      <c r="O905" s="241"/>
      <c r="P905" s="241"/>
      <c r="Q905" s="241"/>
      <c r="R905" s="241"/>
      <c r="S905" s="241"/>
      <c r="T905" s="241"/>
      <c r="U905" s="241" t="s">
        <v>1007</v>
      </c>
      <c r="V905" s="241"/>
      <c r="W905" s="241"/>
      <c r="X905" s="241"/>
      <c r="Y905" s="241"/>
      <c r="Z905" s="241"/>
      <c r="AA905" s="241"/>
      <c r="AB905" s="241"/>
      <c r="AC905" s="241" t="s">
        <v>350</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row>
    <row r="906" spans="2:59" s="240" customFormat="1" ht="15" customHeight="1">
      <c r="B906" s="241"/>
      <c r="C906" s="241"/>
      <c r="D906" s="241"/>
      <c r="E906" s="241"/>
      <c r="F906" s="241"/>
      <c r="G906" s="241"/>
      <c r="H906" s="241"/>
      <c r="I906" s="241"/>
      <c r="J906" s="241"/>
      <c r="K906" s="241"/>
      <c r="L906" s="241"/>
      <c r="M906" s="241"/>
      <c r="N906" s="241"/>
      <c r="O906" s="241"/>
      <c r="P906" s="241"/>
      <c r="Q906" s="241"/>
      <c r="R906" s="241"/>
      <c r="S906" s="241"/>
      <c r="T906" s="241"/>
      <c r="U906" s="241" t="s">
        <v>1008</v>
      </c>
      <c r="V906" s="241"/>
      <c r="W906" s="241"/>
      <c r="X906" s="241"/>
      <c r="Y906" s="241"/>
      <c r="Z906" s="241"/>
      <c r="AA906" s="241"/>
      <c r="AB906" s="241"/>
      <c r="AC906" s="241" t="s">
        <v>316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row>
    <row r="907" spans="2:59" s="240" customFormat="1" ht="15" customHeight="1">
      <c r="B907" s="241"/>
      <c r="C907" s="241"/>
      <c r="D907" s="241"/>
      <c r="E907" s="241"/>
      <c r="F907" s="241"/>
      <c r="G907" s="241"/>
      <c r="H907" s="241"/>
      <c r="I907" s="241"/>
      <c r="J907" s="241"/>
      <c r="K907" s="241"/>
      <c r="L907" s="241"/>
      <c r="M907" s="241"/>
      <c r="N907" s="241"/>
      <c r="O907" s="241"/>
      <c r="P907" s="241"/>
      <c r="Q907" s="241"/>
      <c r="R907" s="241"/>
      <c r="S907" s="241"/>
      <c r="T907" s="241"/>
      <c r="U907" s="241" t="s">
        <v>1009</v>
      </c>
      <c r="V907" s="241"/>
      <c r="W907" s="241"/>
      <c r="X907" s="241"/>
      <c r="Y907" s="241"/>
      <c r="Z907" s="241"/>
      <c r="AA907" s="241"/>
      <c r="AB907" s="241"/>
      <c r="AC907" s="241" t="s">
        <v>316</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row>
    <row r="908" spans="2:59" s="240" customFormat="1" ht="15" customHeight="1">
      <c r="B908" s="241"/>
      <c r="C908" s="241"/>
      <c r="D908" s="241"/>
      <c r="E908" s="241"/>
      <c r="F908" s="241"/>
      <c r="G908" s="241"/>
      <c r="H908" s="241"/>
      <c r="I908" s="241"/>
      <c r="J908" s="241"/>
      <c r="K908" s="241"/>
      <c r="L908" s="241"/>
      <c r="M908" s="241"/>
      <c r="N908" s="241"/>
      <c r="O908" s="241"/>
      <c r="P908" s="241"/>
      <c r="Q908" s="241"/>
      <c r="R908" s="241"/>
      <c r="S908" s="241"/>
      <c r="T908" s="241"/>
      <c r="U908" s="241" t="s">
        <v>1010</v>
      </c>
      <c r="V908" s="241"/>
      <c r="W908" s="241"/>
      <c r="X908" s="241"/>
      <c r="Y908" s="241"/>
      <c r="Z908" s="241"/>
      <c r="AA908" s="241"/>
      <c r="AB908" s="241"/>
      <c r="AC908" s="241" t="s">
        <v>316</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row>
    <row r="909" spans="2:59" s="240" customFormat="1" ht="15" customHeight="1">
      <c r="B909" s="241"/>
      <c r="C909" s="241"/>
      <c r="D909" s="241"/>
      <c r="E909" s="241"/>
      <c r="F909" s="241"/>
      <c r="G909" s="241"/>
      <c r="H909" s="241"/>
      <c r="I909" s="241"/>
      <c r="J909" s="241"/>
      <c r="K909" s="241"/>
      <c r="L909" s="241"/>
      <c r="M909" s="241"/>
      <c r="N909" s="241"/>
      <c r="O909" s="241"/>
      <c r="P909" s="241"/>
      <c r="Q909" s="241"/>
      <c r="R909" s="241"/>
      <c r="S909" s="241"/>
      <c r="T909" s="241"/>
      <c r="U909" s="241" t="s">
        <v>1011</v>
      </c>
      <c r="V909" s="241"/>
      <c r="W909" s="241"/>
      <c r="X909" s="241"/>
      <c r="Y909" s="241"/>
      <c r="Z909" s="241"/>
      <c r="AA909" s="241"/>
      <c r="AB909" s="241"/>
      <c r="AC909" s="241" t="s">
        <v>386</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row>
    <row r="910" spans="2:59" s="240" customFormat="1" ht="15" customHeight="1">
      <c r="B910" s="241"/>
      <c r="C910" s="241"/>
      <c r="D910" s="241"/>
      <c r="E910" s="241"/>
      <c r="F910" s="241"/>
      <c r="G910" s="241"/>
      <c r="H910" s="241"/>
      <c r="I910" s="241"/>
      <c r="J910" s="241"/>
      <c r="K910" s="241"/>
      <c r="L910" s="241"/>
      <c r="M910" s="241"/>
      <c r="N910" s="241"/>
      <c r="O910" s="241"/>
      <c r="P910" s="241"/>
      <c r="Q910" s="241"/>
      <c r="R910" s="241"/>
      <c r="S910" s="241"/>
      <c r="T910" s="241"/>
      <c r="U910" s="241" t="s">
        <v>1012</v>
      </c>
      <c r="V910" s="241"/>
      <c r="W910" s="241"/>
      <c r="X910" s="241"/>
      <c r="Y910" s="241"/>
      <c r="Z910" s="241"/>
      <c r="AA910" s="241"/>
      <c r="AB910" s="241"/>
      <c r="AC910" s="241" t="s">
        <v>311</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row>
    <row r="911" spans="2:59" s="240" customFormat="1" ht="15" customHeight="1">
      <c r="B911" s="241"/>
      <c r="C911" s="241"/>
      <c r="D911" s="241"/>
      <c r="E911" s="241"/>
      <c r="F911" s="241"/>
      <c r="G911" s="241"/>
      <c r="H911" s="241"/>
      <c r="I911" s="241"/>
      <c r="J911" s="241"/>
      <c r="K911" s="241"/>
      <c r="L911" s="241"/>
      <c r="M911" s="241"/>
      <c r="N911" s="241"/>
      <c r="O911" s="241"/>
      <c r="P911" s="241"/>
      <c r="Q911" s="241"/>
      <c r="R911" s="241"/>
      <c r="S911" s="241"/>
      <c r="T911" s="241"/>
      <c r="U911" s="241" t="s">
        <v>1013</v>
      </c>
      <c r="V911" s="241"/>
      <c r="W911" s="241"/>
      <c r="X911" s="241"/>
      <c r="Y911" s="241"/>
      <c r="Z911" s="241"/>
      <c r="AA911" s="241"/>
      <c r="AB911" s="241"/>
      <c r="AC911" s="241" t="s">
        <v>309</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row>
    <row r="912" spans="2:59" s="240" customFormat="1" ht="15" customHeight="1">
      <c r="B912" s="241"/>
      <c r="C912" s="241"/>
      <c r="D912" s="241"/>
      <c r="E912" s="241"/>
      <c r="F912" s="241"/>
      <c r="G912" s="241"/>
      <c r="H912" s="241"/>
      <c r="I912" s="241"/>
      <c r="J912" s="241"/>
      <c r="K912" s="241"/>
      <c r="L912" s="241"/>
      <c r="M912" s="241"/>
      <c r="N912" s="241"/>
      <c r="O912" s="241"/>
      <c r="P912" s="241"/>
      <c r="Q912" s="241"/>
      <c r="R912" s="241"/>
      <c r="S912" s="241"/>
      <c r="T912" s="241"/>
      <c r="U912" s="241" t="s">
        <v>1014</v>
      </c>
      <c r="V912" s="241"/>
      <c r="W912" s="241"/>
      <c r="X912" s="241"/>
      <c r="Y912" s="241"/>
      <c r="Z912" s="241"/>
      <c r="AA912" s="241"/>
      <c r="AB912" s="241"/>
      <c r="AC912" s="241" t="s">
        <v>313</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row>
    <row r="913" spans="2:59" s="240" customFormat="1" ht="15" customHeight="1">
      <c r="B913" s="241"/>
      <c r="C913" s="241"/>
      <c r="D913" s="241"/>
      <c r="E913" s="241"/>
      <c r="F913" s="241"/>
      <c r="G913" s="241"/>
      <c r="H913" s="241"/>
      <c r="I913" s="241"/>
      <c r="J913" s="241"/>
      <c r="K913" s="241"/>
      <c r="L913" s="241"/>
      <c r="M913" s="241"/>
      <c r="N913" s="241"/>
      <c r="O913" s="241"/>
      <c r="P913" s="241"/>
      <c r="Q913" s="241"/>
      <c r="R913" s="241"/>
      <c r="S913" s="241"/>
      <c r="T913" s="241"/>
      <c r="U913" s="241" t="s">
        <v>1015</v>
      </c>
      <c r="V913" s="241"/>
      <c r="W913" s="241"/>
      <c r="X913" s="241"/>
      <c r="Y913" s="241"/>
      <c r="Z913" s="241"/>
      <c r="AA913" s="241"/>
      <c r="AB913" s="241"/>
      <c r="AC913" s="241" t="s">
        <v>313</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row>
    <row r="914" spans="2:59" s="240" customFormat="1" ht="15" customHeight="1">
      <c r="B914" s="241"/>
      <c r="C914" s="241"/>
      <c r="D914" s="241"/>
      <c r="E914" s="241"/>
      <c r="F914" s="241"/>
      <c r="G914" s="241"/>
      <c r="H914" s="241"/>
      <c r="I914" s="241"/>
      <c r="J914" s="241"/>
      <c r="K914" s="241"/>
      <c r="L914" s="241"/>
      <c r="M914" s="241"/>
      <c r="N914" s="241"/>
      <c r="O914" s="241"/>
      <c r="P914" s="241"/>
      <c r="Q914" s="241"/>
      <c r="R914" s="241"/>
      <c r="S914" s="241"/>
      <c r="T914" s="241"/>
      <c r="U914" s="241" t="s">
        <v>1016</v>
      </c>
      <c r="V914" s="241"/>
      <c r="W914" s="241"/>
      <c r="X914" s="241"/>
      <c r="Y914" s="241"/>
      <c r="Z914" s="241"/>
      <c r="AA914" s="241"/>
      <c r="AB914" s="241"/>
      <c r="AC914" s="241" t="s">
        <v>316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row>
    <row r="915" spans="2:59" s="240" customFormat="1" ht="15" customHeight="1">
      <c r="B915" s="241"/>
      <c r="C915" s="241"/>
      <c r="D915" s="241"/>
      <c r="E915" s="241"/>
      <c r="F915" s="241"/>
      <c r="G915" s="241"/>
      <c r="H915" s="241"/>
      <c r="I915" s="241"/>
      <c r="J915" s="241"/>
      <c r="K915" s="241"/>
      <c r="L915" s="241"/>
      <c r="M915" s="241"/>
      <c r="N915" s="241"/>
      <c r="O915" s="241"/>
      <c r="P915" s="241"/>
      <c r="Q915" s="241"/>
      <c r="R915" s="241"/>
      <c r="S915" s="241"/>
      <c r="T915" s="241"/>
      <c r="U915" s="241" t="s">
        <v>1017</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row>
    <row r="916" spans="2:59" s="240" customFormat="1" ht="15" customHeight="1">
      <c r="B916" s="241"/>
      <c r="C916" s="241"/>
      <c r="D916" s="241"/>
      <c r="E916" s="241"/>
      <c r="F916" s="241"/>
      <c r="G916" s="241"/>
      <c r="H916" s="241"/>
      <c r="I916" s="241"/>
      <c r="J916" s="241"/>
      <c r="K916" s="241"/>
      <c r="L916" s="241"/>
      <c r="M916" s="241"/>
      <c r="N916" s="241"/>
      <c r="O916" s="241"/>
      <c r="P916" s="241"/>
      <c r="Q916" s="241"/>
      <c r="R916" s="241"/>
      <c r="S916" s="241"/>
      <c r="T916" s="241"/>
      <c r="U916" s="241" t="s">
        <v>1018</v>
      </c>
      <c r="V916" s="241"/>
      <c r="W916" s="241"/>
      <c r="X916" s="241"/>
      <c r="Y916" s="241"/>
      <c r="Z916" s="241"/>
      <c r="AA916" s="241"/>
      <c r="AB916" s="241"/>
      <c r="AC916" s="241" t="s">
        <v>366</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row>
    <row r="917" spans="2:59" s="240" customFormat="1" ht="15" customHeight="1">
      <c r="B917" s="241"/>
      <c r="C917" s="241"/>
      <c r="D917" s="241"/>
      <c r="E917" s="241"/>
      <c r="F917" s="241"/>
      <c r="G917" s="241"/>
      <c r="H917" s="241"/>
      <c r="I917" s="241"/>
      <c r="J917" s="241"/>
      <c r="K917" s="241"/>
      <c r="L917" s="241"/>
      <c r="M917" s="241"/>
      <c r="N917" s="241"/>
      <c r="O917" s="241"/>
      <c r="P917" s="241"/>
      <c r="Q917" s="241"/>
      <c r="R917" s="241"/>
      <c r="S917" s="241"/>
      <c r="T917" s="241"/>
      <c r="U917" s="241" t="s">
        <v>1019</v>
      </c>
      <c r="V917" s="241"/>
      <c r="W917" s="241"/>
      <c r="X917" s="241"/>
      <c r="Y917" s="241"/>
      <c r="Z917" s="241"/>
      <c r="AA917" s="241"/>
      <c r="AB917" s="241"/>
      <c r="AC917" s="241" t="s">
        <v>311</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row>
    <row r="918" spans="2:59" s="240" customFormat="1" ht="15" customHeight="1">
      <c r="B918" s="241"/>
      <c r="C918" s="241"/>
      <c r="D918" s="241"/>
      <c r="E918" s="241"/>
      <c r="F918" s="241"/>
      <c r="G918" s="241"/>
      <c r="H918" s="241"/>
      <c r="I918" s="241"/>
      <c r="J918" s="241"/>
      <c r="K918" s="241"/>
      <c r="L918" s="241"/>
      <c r="M918" s="241"/>
      <c r="N918" s="241"/>
      <c r="O918" s="241"/>
      <c r="P918" s="241"/>
      <c r="Q918" s="241"/>
      <c r="R918" s="241"/>
      <c r="S918" s="241"/>
      <c r="T918" s="241"/>
      <c r="U918" s="241" t="s">
        <v>1020</v>
      </c>
      <c r="V918" s="241"/>
      <c r="W918" s="241"/>
      <c r="X918" s="241"/>
      <c r="Y918" s="241"/>
      <c r="Z918" s="241"/>
      <c r="AA918" s="241"/>
      <c r="AB918" s="241"/>
      <c r="AC918" s="241" t="s">
        <v>316</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row>
    <row r="919" spans="2:59" s="240" customFormat="1" ht="15" customHeight="1">
      <c r="B919" s="241"/>
      <c r="C919" s="241"/>
      <c r="D919" s="241"/>
      <c r="E919" s="241"/>
      <c r="F919" s="241"/>
      <c r="G919" s="241"/>
      <c r="H919" s="241"/>
      <c r="I919" s="241"/>
      <c r="J919" s="241"/>
      <c r="K919" s="241"/>
      <c r="L919" s="241"/>
      <c r="M919" s="241"/>
      <c r="N919" s="241"/>
      <c r="O919" s="241"/>
      <c r="P919" s="241"/>
      <c r="Q919" s="241"/>
      <c r="R919" s="241"/>
      <c r="S919" s="241"/>
      <c r="T919" s="241"/>
      <c r="U919" s="241" t="s">
        <v>1021</v>
      </c>
      <c r="V919" s="241"/>
      <c r="W919" s="241"/>
      <c r="X919" s="241"/>
      <c r="Y919" s="241"/>
      <c r="Z919" s="241"/>
      <c r="AA919" s="241"/>
      <c r="AB919" s="241"/>
      <c r="AC919" s="241" t="s">
        <v>322</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row>
    <row r="920" spans="2:59" s="240" customFormat="1" ht="15" customHeight="1">
      <c r="B920" s="241"/>
      <c r="C920" s="241"/>
      <c r="D920" s="241"/>
      <c r="E920" s="241"/>
      <c r="F920" s="241"/>
      <c r="G920" s="241"/>
      <c r="H920" s="241"/>
      <c r="I920" s="241"/>
      <c r="J920" s="241"/>
      <c r="K920" s="241"/>
      <c r="L920" s="241"/>
      <c r="M920" s="241"/>
      <c r="N920" s="241"/>
      <c r="O920" s="241"/>
      <c r="P920" s="241"/>
      <c r="Q920" s="241"/>
      <c r="R920" s="241"/>
      <c r="S920" s="241"/>
      <c r="T920" s="241"/>
      <c r="U920" s="241" t="s">
        <v>1022</v>
      </c>
      <c r="V920" s="241"/>
      <c r="W920" s="241"/>
      <c r="X920" s="241"/>
      <c r="Y920" s="241"/>
      <c r="Z920" s="241"/>
      <c r="AA920" s="241"/>
      <c r="AB920" s="241"/>
      <c r="AC920" s="241" t="s">
        <v>325</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row>
    <row r="921" spans="2:59" s="240" customFormat="1" ht="15" customHeight="1">
      <c r="B921" s="241"/>
      <c r="C921" s="241"/>
      <c r="D921" s="241"/>
      <c r="E921" s="241"/>
      <c r="F921" s="241"/>
      <c r="G921" s="241"/>
      <c r="H921" s="241"/>
      <c r="I921" s="241"/>
      <c r="J921" s="241"/>
      <c r="K921" s="241"/>
      <c r="L921" s="241"/>
      <c r="M921" s="241"/>
      <c r="N921" s="241"/>
      <c r="O921" s="241"/>
      <c r="P921" s="241"/>
      <c r="Q921" s="241"/>
      <c r="R921" s="241"/>
      <c r="S921" s="241"/>
      <c r="T921" s="241"/>
      <c r="U921" s="241" t="s">
        <v>1023</v>
      </c>
      <c r="V921" s="241"/>
      <c r="W921" s="241"/>
      <c r="X921" s="241"/>
      <c r="Y921" s="241"/>
      <c r="Z921" s="241"/>
      <c r="AA921" s="241"/>
      <c r="AB921" s="241"/>
      <c r="AC921" s="241" t="s">
        <v>309</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row>
    <row r="922" spans="2:59" s="240" customFormat="1" ht="15" customHeight="1">
      <c r="B922" s="241"/>
      <c r="C922" s="241"/>
      <c r="D922" s="241"/>
      <c r="E922" s="241"/>
      <c r="F922" s="241"/>
      <c r="G922" s="241"/>
      <c r="H922" s="241"/>
      <c r="I922" s="241"/>
      <c r="J922" s="241"/>
      <c r="K922" s="241"/>
      <c r="L922" s="241"/>
      <c r="M922" s="241"/>
      <c r="N922" s="241"/>
      <c r="O922" s="241"/>
      <c r="P922" s="241"/>
      <c r="Q922" s="241"/>
      <c r="R922" s="241"/>
      <c r="S922" s="241"/>
      <c r="T922" s="241"/>
      <c r="U922" s="241" t="s">
        <v>1024</v>
      </c>
      <c r="V922" s="241"/>
      <c r="W922" s="241"/>
      <c r="X922" s="241"/>
      <c r="Y922" s="241"/>
      <c r="Z922" s="241"/>
      <c r="AA922" s="241"/>
      <c r="AB922" s="241"/>
      <c r="AC922" s="241" t="s">
        <v>325</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row>
    <row r="923" spans="2:59" s="240" customFormat="1" ht="15" customHeight="1">
      <c r="B923" s="241"/>
      <c r="C923" s="241"/>
      <c r="D923" s="241"/>
      <c r="E923" s="241"/>
      <c r="F923" s="241"/>
      <c r="G923" s="241"/>
      <c r="H923" s="241"/>
      <c r="I923" s="241"/>
      <c r="J923" s="241"/>
      <c r="K923" s="241"/>
      <c r="L923" s="241"/>
      <c r="M923" s="241"/>
      <c r="N923" s="241"/>
      <c r="O923" s="241"/>
      <c r="P923" s="241"/>
      <c r="Q923" s="241"/>
      <c r="R923" s="241"/>
      <c r="S923" s="241"/>
      <c r="T923" s="241"/>
      <c r="U923" s="241" t="s">
        <v>1025</v>
      </c>
      <c r="V923" s="241"/>
      <c r="W923" s="241"/>
      <c r="X923" s="241"/>
      <c r="Y923" s="241"/>
      <c r="Z923" s="241"/>
      <c r="AA923" s="241"/>
      <c r="AB923" s="241"/>
      <c r="AC923" s="241" t="s">
        <v>386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row>
    <row r="924" spans="2:59" s="240" customFormat="1" ht="15" customHeight="1">
      <c r="B924" s="241"/>
      <c r="C924" s="241"/>
      <c r="D924" s="241"/>
      <c r="E924" s="241"/>
      <c r="F924" s="241"/>
      <c r="G924" s="241"/>
      <c r="H924" s="241"/>
      <c r="I924" s="241"/>
      <c r="J924" s="241"/>
      <c r="K924" s="241"/>
      <c r="L924" s="241"/>
      <c r="M924" s="241"/>
      <c r="N924" s="241"/>
      <c r="O924" s="241"/>
      <c r="P924" s="241"/>
      <c r="Q924" s="241"/>
      <c r="R924" s="241"/>
      <c r="S924" s="241"/>
      <c r="T924" s="241"/>
      <c r="U924" s="241" t="s">
        <v>1026</v>
      </c>
      <c r="V924" s="241"/>
      <c r="W924" s="241"/>
      <c r="X924" s="241"/>
      <c r="Y924" s="241"/>
      <c r="Z924" s="241"/>
      <c r="AA924" s="241"/>
      <c r="AB924" s="241"/>
      <c r="AC924" s="241" t="s">
        <v>325</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row>
    <row r="925" spans="2:59" s="240" customFormat="1" ht="15" customHeight="1">
      <c r="B925" s="241"/>
      <c r="C925" s="241"/>
      <c r="D925" s="241"/>
      <c r="E925" s="241"/>
      <c r="F925" s="241"/>
      <c r="G925" s="241"/>
      <c r="H925" s="241"/>
      <c r="I925" s="241"/>
      <c r="J925" s="241"/>
      <c r="K925" s="241"/>
      <c r="L925" s="241"/>
      <c r="M925" s="241"/>
      <c r="N925" s="241"/>
      <c r="O925" s="241"/>
      <c r="P925" s="241"/>
      <c r="Q925" s="241"/>
      <c r="R925" s="241"/>
      <c r="S925" s="241"/>
      <c r="T925" s="241"/>
      <c r="U925" s="241" t="s">
        <v>1027</v>
      </c>
      <c r="V925" s="241"/>
      <c r="W925" s="241"/>
      <c r="X925" s="241"/>
      <c r="Y925" s="241"/>
      <c r="Z925" s="241"/>
      <c r="AA925" s="241"/>
      <c r="AB925" s="241"/>
      <c r="AC925" s="241" t="s">
        <v>386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row>
    <row r="926" spans="2:59" s="240" customFormat="1" ht="15" customHeight="1">
      <c r="B926" s="241"/>
      <c r="C926" s="241"/>
      <c r="D926" s="241"/>
      <c r="E926" s="241"/>
      <c r="F926" s="241"/>
      <c r="G926" s="241"/>
      <c r="H926" s="241"/>
      <c r="I926" s="241"/>
      <c r="J926" s="241"/>
      <c r="K926" s="241"/>
      <c r="L926" s="241"/>
      <c r="M926" s="241"/>
      <c r="N926" s="241"/>
      <c r="O926" s="241"/>
      <c r="P926" s="241"/>
      <c r="Q926" s="241"/>
      <c r="R926" s="241"/>
      <c r="S926" s="241"/>
      <c r="T926" s="241"/>
      <c r="U926" s="241" t="s">
        <v>1028</v>
      </c>
      <c r="V926" s="241"/>
      <c r="W926" s="241"/>
      <c r="X926" s="241"/>
      <c r="Y926" s="241"/>
      <c r="Z926" s="241"/>
      <c r="AA926" s="241"/>
      <c r="AB926" s="241"/>
      <c r="AC926" s="241" t="s">
        <v>386</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row>
    <row r="927" spans="2:59" s="240" customFormat="1" ht="15" customHeight="1">
      <c r="B927" s="241"/>
      <c r="C927" s="241"/>
      <c r="D927" s="241"/>
      <c r="E927" s="241"/>
      <c r="F927" s="241"/>
      <c r="G927" s="241"/>
      <c r="H927" s="241"/>
      <c r="I927" s="241"/>
      <c r="J927" s="241"/>
      <c r="K927" s="241"/>
      <c r="L927" s="241"/>
      <c r="M927" s="241"/>
      <c r="N927" s="241"/>
      <c r="O927" s="241"/>
      <c r="P927" s="241"/>
      <c r="Q927" s="241"/>
      <c r="R927" s="241"/>
      <c r="S927" s="241"/>
      <c r="T927" s="241"/>
      <c r="U927" s="241" t="s">
        <v>1029</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row>
    <row r="928" spans="2:59" s="240" customFormat="1" ht="15" customHeight="1">
      <c r="B928" s="241"/>
      <c r="C928" s="241"/>
      <c r="D928" s="241"/>
      <c r="E928" s="241"/>
      <c r="F928" s="241"/>
      <c r="G928" s="241"/>
      <c r="H928" s="241"/>
      <c r="I928" s="241"/>
      <c r="J928" s="241"/>
      <c r="K928" s="241"/>
      <c r="L928" s="241"/>
      <c r="M928" s="241"/>
      <c r="N928" s="241"/>
      <c r="O928" s="241"/>
      <c r="P928" s="241"/>
      <c r="Q928" s="241"/>
      <c r="R928" s="241"/>
      <c r="S928" s="241"/>
      <c r="T928" s="241"/>
      <c r="U928" s="241" t="s">
        <v>1030</v>
      </c>
      <c r="V928" s="241"/>
      <c r="W928" s="241"/>
      <c r="X928" s="241"/>
      <c r="Y928" s="241"/>
      <c r="Z928" s="241"/>
      <c r="AA928" s="241"/>
      <c r="AB928" s="241"/>
      <c r="AC928" s="241" t="s">
        <v>313</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row>
    <row r="929" spans="2:59" s="240" customFormat="1" ht="15" customHeight="1">
      <c r="B929" s="241"/>
      <c r="C929" s="241"/>
      <c r="D929" s="241"/>
      <c r="E929" s="241"/>
      <c r="F929" s="241"/>
      <c r="G929" s="241"/>
      <c r="H929" s="241"/>
      <c r="I929" s="241"/>
      <c r="J929" s="241"/>
      <c r="K929" s="241"/>
      <c r="L929" s="241"/>
      <c r="M929" s="241"/>
      <c r="N929" s="241"/>
      <c r="O929" s="241"/>
      <c r="P929" s="241"/>
      <c r="Q929" s="241"/>
      <c r="R929" s="241"/>
      <c r="S929" s="241"/>
      <c r="T929" s="241"/>
      <c r="U929" s="241" t="s">
        <v>1031</v>
      </c>
      <c r="V929" s="241"/>
      <c r="W929" s="241"/>
      <c r="X929" s="241"/>
      <c r="Y929" s="241"/>
      <c r="Z929" s="241"/>
      <c r="AA929" s="241"/>
      <c r="AB929" s="241"/>
      <c r="AC929" s="241" t="s">
        <v>316</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row>
    <row r="930" spans="2:59" s="240" customFormat="1" ht="15" customHeight="1">
      <c r="B930" s="241"/>
      <c r="C930" s="241"/>
      <c r="D930" s="241"/>
      <c r="E930" s="241"/>
      <c r="F930" s="241"/>
      <c r="G930" s="241"/>
      <c r="H930" s="241"/>
      <c r="I930" s="241"/>
      <c r="J930" s="241"/>
      <c r="K930" s="241"/>
      <c r="L930" s="241"/>
      <c r="M930" s="241"/>
      <c r="N930" s="241"/>
      <c r="O930" s="241"/>
      <c r="P930" s="241"/>
      <c r="Q930" s="241"/>
      <c r="R930" s="241"/>
      <c r="S930" s="241"/>
      <c r="T930" s="241"/>
      <c r="U930" s="241" t="s">
        <v>1032</v>
      </c>
      <c r="V930" s="241"/>
      <c r="W930" s="241"/>
      <c r="X930" s="241"/>
      <c r="Y930" s="241"/>
      <c r="Z930" s="241"/>
      <c r="AA930" s="241"/>
      <c r="AB930" s="241"/>
      <c r="AC930" s="241" t="s">
        <v>316</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row>
    <row r="931" spans="2:59" s="240" customFormat="1" ht="15" customHeight="1">
      <c r="B931" s="241"/>
      <c r="C931" s="241"/>
      <c r="D931" s="241"/>
      <c r="E931" s="241"/>
      <c r="F931" s="241"/>
      <c r="G931" s="241"/>
      <c r="H931" s="241"/>
      <c r="I931" s="241"/>
      <c r="J931" s="241"/>
      <c r="K931" s="241"/>
      <c r="L931" s="241"/>
      <c r="M931" s="241"/>
      <c r="N931" s="241"/>
      <c r="O931" s="241"/>
      <c r="P931" s="241"/>
      <c r="Q931" s="241"/>
      <c r="R931" s="241"/>
      <c r="S931" s="241"/>
      <c r="T931" s="241"/>
      <c r="U931" s="241" t="s">
        <v>1033</v>
      </c>
      <c r="V931" s="241"/>
      <c r="W931" s="241"/>
      <c r="X931" s="241"/>
      <c r="Y931" s="241"/>
      <c r="Z931" s="241"/>
      <c r="AA931" s="241"/>
      <c r="AB931" s="241"/>
      <c r="AC931" s="241" t="s">
        <v>386</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row>
    <row r="932" spans="2:59" s="240" customFormat="1" ht="15" customHeight="1">
      <c r="B932" s="241"/>
      <c r="C932" s="241"/>
      <c r="D932" s="241"/>
      <c r="E932" s="241"/>
      <c r="F932" s="241"/>
      <c r="G932" s="241"/>
      <c r="H932" s="241"/>
      <c r="I932" s="241"/>
      <c r="J932" s="241"/>
      <c r="K932" s="241"/>
      <c r="L932" s="241"/>
      <c r="M932" s="241"/>
      <c r="N932" s="241"/>
      <c r="O932" s="241"/>
      <c r="P932" s="241"/>
      <c r="Q932" s="241"/>
      <c r="R932" s="241"/>
      <c r="S932" s="241"/>
      <c r="T932" s="241"/>
      <c r="U932" s="241" t="s">
        <v>1034</v>
      </c>
      <c r="V932" s="241"/>
      <c r="W932" s="241"/>
      <c r="X932" s="241"/>
      <c r="Y932" s="241"/>
      <c r="Z932" s="241"/>
      <c r="AA932" s="241"/>
      <c r="AB932" s="241"/>
      <c r="AC932" s="241" t="s">
        <v>386</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row>
    <row r="933" spans="2:59" s="240" customFormat="1" ht="15" customHeight="1">
      <c r="B933" s="241"/>
      <c r="C933" s="241"/>
      <c r="D933" s="241"/>
      <c r="E933" s="241"/>
      <c r="F933" s="241"/>
      <c r="G933" s="241"/>
      <c r="H933" s="241"/>
      <c r="I933" s="241"/>
      <c r="J933" s="241"/>
      <c r="K933" s="241"/>
      <c r="L933" s="241"/>
      <c r="M933" s="241"/>
      <c r="N933" s="241"/>
      <c r="O933" s="241"/>
      <c r="P933" s="241"/>
      <c r="Q933" s="241"/>
      <c r="R933" s="241"/>
      <c r="S933" s="241"/>
      <c r="T933" s="241"/>
      <c r="U933" s="241" t="s">
        <v>1035</v>
      </c>
      <c r="V933" s="241"/>
      <c r="W933" s="241"/>
      <c r="X933" s="241"/>
      <c r="Y933" s="241"/>
      <c r="Z933" s="241"/>
      <c r="AA933" s="241"/>
      <c r="AB933" s="241"/>
      <c r="AC933" s="241" t="s">
        <v>316</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row>
    <row r="934" spans="2:59" s="240" customFormat="1" ht="15" customHeight="1">
      <c r="B934" s="241"/>
      <c r="C934" s="241"/>
      <c r="D934" s="241"/>
      <c r="E934" s="241"/>
      <c r="F934" s="241"/>
      <c r="G934" s="241"/>
      <c r="H934" s="241"/>
      <c r="I934" s="241"/>
      <c r="J934" s="241"/>
      <c r="K934" s="241"/>
      <c r="L934" s="241"/>
      <c r="M934" s="241"/>
      <c r="N934" s="241"/>
      <c r="O934" s="241"/>
      <c r="P934" s="241"/>
      <c r="Q934" s="241"/>
      <c r="R934" s="241"/>
      <c r="S934" s="241"/>
      <c r="T934" s="241"/>
      <c r="U934" s="241" t="s">
        <v>1036</v>
      </c>
      <c r="V934" s="241"/>
      <c r="W934" s="241"/>
      <c r="X934" s="241"/>
      <c r="Y934" s="241"/>
      <c r="Z934" s="241"/>
      <c r="AA934" s="241"/>
      <c r="AB934" s="241"/>
      <c r="AC934" s="241" t="s">
        <v>313</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row>
    <row r="935" spans="2:59" s="240" customFormat="1" ht="15" customHeight="1">
      <c r="B935" s="241"/>
      <c r="C935" s="241"/>
      <c r="D935" s="241"/>
      <c r="E935" s="241"/>
      <c r="F935" s="241"/>
      <c r="G935" s="241"/>
      <c r="H935" s="241"/>
      <c r="I935" s="241"/>
      <c r="J935" s="241"/>
      <c r="K935" s="241"/>
      <c r="L935" s="241"/>
      <c r="M935" s="241"/>
      <c r="N935" s="241"/>
      <c r="O935" s="241"/>
      <c r="P935" s="241"/>
      <c r="Q935" s="241"/>
      <c r="R935" s="241"/>
      <c r="S935" s="241"/>
      <c r="T935" s="241"/>
      <c r="U935" s="241" t="s">
        <v>1037</v>
      </c>
      <c r="V935" s="241"/>
      <c r="W935" s="241"/>
      <c r="X935" s="241"/>
      <c r="Y935" s="241"/>
      <c r="Z935" s="241"/>
      <c r="AA935" s="241"/>
      <c r="AB935" s="241"/>
      <c r="AC935" s="241" t="s">
        <v>350</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row>
    <row r="936" spans="2:59" s="240" customFormat="1" ht="15" customHeight="1">
      <c r="B936" s="241"/>
      <c r="C936" s="241"/>
      <c r="D936" s="241"/>
      <c r="E936" s="241"/>
      <c r="F936" s="241"/>
      <c r="G936" s="241"/>
      <c r="H936" s="241"/>
      <c r="I936" s="241"/>
      <c r="J936" s="241"/>
      <c r="K936" s="241"/>
      <c r="L936" s="241"/>
      <c r="M936" s="241"/>
      <c r="N936" s="241"/>
      <c r="O936" s="241"/>
      <c r="P936" s="241"/>
      <c r="Q936" s="241"/>
      <c r="R936" s="241"/>
      <c r="S936" s="241"/>
      <c r="T936" s="241"/>
      <c r="U936" s="241" t="s">
        <v>1038</v>
      </c>
      <c r="V936" s="241"/>
      <c r="W936" s="241"/>
      <c r="X936" s="241"/>
      <c r="Y936" s="241"/>
      <c r="Z936" s="241"/>
      <c r="AA936" s="241"/>
      <c r="AB936" s="241"/>
      <c r="AC936" s="241" t="s">
        <v>325</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row>
    <row r="937" spans="2:59" s="240" customFormat="1" ht="15" customHeight="1">
      <c r="B937" s="241"/>
      <c r="C937" s="241"/>
      <c r="D937" s="241"/>
      <c r="E937" s="241"/>
      <c r="F937" s="241"/>
      <c r="G937" s="241"/>
      <c r="H937" s="241"/>
      <c r="I937" s="241"/>
      <c r="J937" s="241"/>
      <c r="K937" s="241"/>
      <c r="L937" s="241"/>
      <c r="M937" s="241"/>
      <c r="N937" s="241"/>
      <c r="O937" s="241"/>
      <c r="P937" s="241"/>
      <c r="Q937" s="241"/>
      <c r="R937" s="241"/>
      <c r="S937" s="241"/>
      <c r="T937" s="241"/>
      <c r="U937" s="241" t="s">
        <v>289</v>
      </c>
      <c r="V937" s="241"/>
      <c r="W937" s="241"/>
      <c r="X937" s="241"/>
      <c r="Y937" s="241"/>
      <c r="Z937" s="241"/>
      <c r="AA937" s="241"/>
      <c r="AB937" s="241"/>
      <c r="AC937" s="241" t="s">
        <v>350</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row>
    <row r="938" spans="2:59" s="240" customFormat="1" ht="15" customHeight="1">
      <c r="B938" s="241"/>
      <c r="C938" s="241"/>
      <c r="D938" s="241"/>
      <c r="E938" s="241"/>
      <c r="F938" s="241"/>
      <c r="G938" s="241"/>
      <c r="H938" s="241"/>
      <c r="I938" s="241"/>
      <c r="J938" s="241"/>
      <c r="K938" s="241"/>
      <c r="L938" s="241"/>
      <c r="M938" s="241"/>
      <c r="N938" s="241"/>
      <c r="O938" s="241"/>
      <c r="P938" s="241"/>
      <c r="Q938" s="241"/>
      <c r="R938" s="241"/>
      <c r="S938" s="241"/>
      <c r="T938" s="241"/>
      <c r="U938" s="241" t="s">
        <v>1039</v>
      </c>
      <c r="V938" s="241"/>
      <c r="W938" s="241"/>
      <c r="X938" s="241"/>
      <c r="Y938" s="241"/>
      <c r="Z938" s="241"/>
      <c r="AA938" s="241"/>
      <c r="AB938" s="241"/>
      <c r="AC938" s="241" t="s">
        <v>316</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row>
    <row r="939" spans="2:59" s="240" customFormat="1" ht="15" customHeight="1">
      <c r="B939" s="241"/>
      <c r="C939" s="241"/>
      <c r="D939" s="241"/>
      <c r="E939" s="241"/>
      <c r="F939" s="241"/>
      <c r="G939" s="241"/>
      <c r="H939" s="241"/>
      <c r="I939" s="241"/>
      <c r="J939" s="241"/>
      <c r="K939" s="241"/>
      <c r="L939" s="241"/>
      <c r="M939" s="241"/>
      <c r="N939" s="241"/>
      <c r="O939" s="241"/>
      <c r="P939" s="241"/>
      <c r="Q939" s="241"/>
      <c r="R939" s="241"/>
      <c r="S939" s="241"/>
      <c r="T939" s="241"/>
      <c r="U939" s="241" t="s">
        <v>1040</v>
      </c>
      <c r="V939" s="241"/>
      <c r="W939" s="241"/>
      <c r="X939" s="241"/>
      <c r="Y939" s="241"/>
      <c r="Z939" s="241"/>
      <c r="AA939" s="241"/>
      <c r="AB939" s="241"/>
      <c r="AC939" s="241" t="s">
        <v>311</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row>
    <row r="940" spans="2:59" s="240" customFormat="1" ht="15" customHeight="1">
      <c r="B940" s="241"/>
      <c r="C940" s="241"/>
      <c r="D940" s="241"/>
      <c r="E940" s="241"/>
      <c r="F940" s="241"/>
      <c r="G940" s="241"/>
      <c r="H940" s="241"/>
      <c r="I940" s="241"/>
      <c r="J940" s="241"/>
      <c r="K940" s="241"/>
      <c r="L940" s="241"/>
      <c r="M940" s="241"/>
      <c r="N940" s="241"/>
      <c r="O940" s="241"/>
      <c r="P940" s="241"/>
      <c r="Q940" s="241"/>
      <c r="R940" s="241"/>
      <c r="S940" s="241"/>
      <c r="T940" s="241"/>
      <c r="U940" s="241" t="s">
        <v>1041</v>
      </c>
      <c r="V940" s="241"/>
      <c r="W940" s="241"/>
      <c r="X940" s="241"/>
      <c r="Y940" s="241"/>
      <c r="Z940" s="241"/>
      <c r="AA940" s="241"/>
      <c r="AB940" s="241"/>
      <c r="AC940" s="241" t="s">
        <v>325</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row>
    <row r="941" spans="2:59" s="240" customFormat="1" ht="15" customHeight="1">
      <c r="B941" s="241"/>
      <c r="C941" s="241"/>
      <c r="D941" s="241"/>
      <c r="E941" s="241"/>
      <c r="F941" s="241"/>
      <c r="G941" s="241"/>
      <c r="H941" s="241"/>
      <c r="I941" s="241"/>
      <c r="J941" s="241"/>
      <c r="K941" s="241"/>
      <c r="L941" s="241"/>
      <c r="M941" s="241"/>
      <c r="N941" s="241"/>
      <c r="O941" s="241"/>
      <c r="P941" s="241"/>
      <c r="Q941" s="241"/>
      <c r="R941" s="241"/>
      <c r="S941" s="241"/>
      <c r="T941" s="241"/>
      <c r="U941" s="241" t="s">
        <v>1042</v>
      </c>
      <c r="V941" s="241"/>
      <c r="W941" s="241"/>
      <c r="X941" s="241"/>
      <c r="Y941" s="241"/>
      <c r="Z941" s="241"/>
      <c r="AA941" s="241"/>
      <c r="AB941" s="241"/>
      <c r="AC941" s="241" t="s">
        <v>316</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row>
    <row r="942" spans="2:59" s="240" customFormat="1" ht="15" customHeight="1">
      <c r="B942" s="241"/>
      <c r="C942" s="241"/>
      <c r="D942" s="241"/>
      <c r="E942" s="241"/>
      <c r="F942" s="241"/>
      <c r="G942" s="241"/>
      <c r="H942" s="241"/>
      <c r="I942" s="241"/>
      <c r="J942" s="241"/>
      <c r="K942" s="241"/>
      <c r="L942" s="241"/>
      <c r="M942" s="241"/>
      <c r="N942" s="241"/>
      <c r="O942" s="241"/>
      <c r="P942" s="241"/>
      <c r="Q942" s="241"/>
      <c r="R942" s="241"/>
      <c r="S942" s="241"/>
      <c r="T942" s="241"/>
      <c r="U942" s="241" t="s">
        <v>1043</v>
      </c>
      <c r="V942" s="241"/>
      <c r="W942" s="241"/>
      <c r="X942" s="241"/>
      <c r="Y942" s="241"/>
      <c r="Z942" s="241"/>
      <c r="AA942" s="241"/>
      <c r="AB942" s="241"/>
      <c r="AC942" s="241" t="s">
        <v>316</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row>
    <row r="943" spans="2:59" s="240" customFormat="1" ht="15" customHeight="1">
      <c r="B943" s="241"/>
      <c r="C943" s="241"/>
      <c r="D943" s="241"/>
      <c r="E943" s="241"/>
      <c r="F943" s="241"/>
      <c r="G943" s="241"/>
      <c r="H943" s="241"/>
      <c r="I943" s="241"/>
      <c r="J943" s="241"/>
      <c r="K943" s="241"/>
      <c r="L943" s="241"/>
      <c r="M943" s="241"/>
      <c r="N943" s="241"/>
      <c r="O943" s="241"/>
      <c r="P943" s="241"/>
      <c r="Q943" s="241"/>
      <c r="R943" s="241"/>
      <c r="S943" s="241"/>
      <c r="T943" s="241"/>
      <c r="U943" s="241" t="s">
        <v>1044</v>
      </c>
      <c r="V943" s="241"/>
      <c r="W943" s="241"/>
      <c r="X943" s="241"/>
      <c r="Y943" s="241"/>
      <c r="Z943" s="241"/>
      <c r="AA943" s="241"/>
      <c r="AB943" s="241"/>
      <c r="AC943" s="241" t="s">
        <v>316</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row>
    <row r="944" spans="2:59" s="240" customFormat="1" ht="15" customHeight="1">
      <c r="B944" s="241"/>
      <c r="C944" s="241"/>
      <c r="D944" s="241"/>
      <c r="E944" s="241"/>
      <c r="F944" s="241"/>
      <c r="G944" s="241"/>
      <c r="H944" s="241"/>
      <c r="I944" s="241"/>
      <c r="J944" s="241"/>
      <c r="K944" s="241"/>
      <c r="L944" s="241"/>
      <c r="M944" s="241"/>
      <c r="N944" s="241"/>
      <c r="O944" s="241"/>
      <c r="P944" s="241"/>
      <c r="Q944" s="241"/>
      <c r="R944" s="241"/>
      <c r="S944" s="241"/>
      <c r="T944" s="241"/>
      <c r="U944" s="241" t="s">
        <v>1045</v>
      </c>
      <c r="V944" s="241"/>
      <c r="W944" s="241"/>
      <c r="X944" s="241"/>
      <c r="Y944" s="241"/>
      <c r="Z944" s="241"/>
      <c r="AA944" s="241"/>
      <c r="AB944" s="241"/>
      <c r="AC944" s="241" t="s">
        <v>313</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row>
    <row r="945" spans="2:59" s="240" customFormat="1" ht="15" customHeight="1">
      <c r="B945" s="241"/>
      <c r="C945" s="241"/>
      <c r="D945" s="241"/>
      <c r="E945" s="241"/>
      <c r="F945" s="241"/>
      <c r="G945" s="241"/>
      <c r="H945" s="241"/>
      <c r="I945" s="241"/>
      <c r="J945" s="241"/>
      <c r="K945" s="241"/>
      <c r="L945" s="241"/>
      <c r="M945" s="241"/>
      <c r="N945" s="241"/>
      <c r="O945" s="241"/>
      <c r="P945" s="241"/>
      <c r="Q945" s="241"/>
      <c r="R945" s="241"/>
      <c r="S945" s="241"/>
      <c r="T945" s="241"/>
      <c r="U945" s="241" t="s">
        <v>1046</v>
      </c>
      <c r="V945" s="241"/>
      <c r="W945" s="241"/>
      <c r="X945" s="241"/>
      <c r="Y945" s="241"/>
      <c r="Z945" s="241"/>
      <c r="AA945" s="241"/>
      <c r="AB945" s="241"/>
      <c r="AC945" s="241" t="s">
        <v>325</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row>
    <row r="946" spans="2:59" s="240" customFormat="1" ht="15" customHeight="1">
      <c r="B946" s="241"/>
      <c r="C946" s="241"/>
      <c r="D946" s="241"/>
      <c r="E946" s="241"/>
      <c r="F946" s="241"/>
      <c r="G946" s="241"/>
      <c r="H946" s="241"/>
      <c r="I946" s="241"/>
      <c r="J946" s="241"/>
      <c r="K946" s="241"/>
      <c r="L946" s="241"/>
      <c r="M946" s="241"/>
      <c r="N946" s="241"/>
      <c r="O946" s="241"/>
      <c r="P946" s="241"/>
      <c r="Q946" s="241"/>
      <c r="R946" s="241"/>
      <c r="S946" s="241"/>
      <c r="T946" s="241"/>
      <c r="U946" s="241" t="s">
        <v>1047</v>
      </c>
      <c r="V946" s="241"/>
      <c r="W946" s="241"/>
      <c r="X946" s="241"/>
      <c r="Y946" s="241"/>
      <c r="Z946" s="241"/>
      <c r="AA946" s="241"/>
      <c r="AB946" s="241"/>
      <c r="AC946" s="241" t="s">
        <v>313</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row>
    <row r="947" spans="2:59" s="240" customFormat="1" ht="15" customHeight="1">
      <c r="B947" s="241"/>
      <c r="C947" s="241"/>
      <c r="D947" s="241"/>
      <c r="E947" s="241"/>
      <c r="F947" s="241"/>
      <c r="G947" s="241"/>
      <c r="H947" s="241"/>
      <c r="I947" s="241"/>
      <c r="J947" s="241"/>
      <c r="K947" s="241"/>
      <c r="L947" s="241"/>
      <c r="M947" s="241"/>
      <c r="N947" s="241"/>
      <c r="O947" s="241"/>
      <c r="P947" s="241"/>
      <c r="Q947" s="241"/>
      <c r="R947" s="241"/>
      <c r="S947" s="241"/>
      <c r="T947" s="241"/>
      <c r="U947" s="241" t="s">
        <v>1048</v>
      </c>
      <c r="V947" s="241"/>
      <c r="W947" s="241"/>
      <c r="X947" s="241"/>
      <c r="Y947" s="241"/>
      <c r="Z947" s="241"/>
      <c r="AA947" s="241"/>
      <c r="AB947" s="241"/>
      <c r="AC947" s="241" t="s">
        <v>325</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row>
    <row r="948" spans="2:59" s="240" customFormat="1" ht="15" customHeight="1">
      <c r="B948" s="241"/>
      <c r="C948" s="241"/>
      <c r="D948" s="241"/>
      <c r="E948" s="241"/>
      <c r="F948" s="241"/>
      <c r="G948" s="241"/>
      <c r="H948" s="241"/>
      <c r="I948" s="241"/>
      <c r="J948" s="241"/>
      <c r="K948" s="241"/>
      <c r="L948" s="241"/>
      <c r="M948" s="241"/>
      <c r="N948" s="241"/>
      <c r="O948" s="241"/>
      <c r="P948" s="241"/>
      <c r="Q948" s="241"/>
      <c r="R948" s="241"/>
      <c r="S948" s="241"/>
      <c r="T948" s="241"/>
      <c r="U948" s="241" t="s">
        <v>1049</v>
      </c>
      <c r="V948" s="241"/>
      <c r="W948" s="241"/>
      <c r="X948" s="241"/>
      <c r="Y948" s="241"/>
      <c r="Z948" s="241"/>
      <c r="AA948" s="241"/>
      <c r="AB948" s="241"/>
      <c r="AC948" s="241" t="s">
        <v>316</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row>
    <row r="949" spans="2:59" s="240" customFormat="1" ht="15" customHeight="1">
      <c r="B949" s="241"/>
      <c r="C949" s="241"/>
      <c r="D949" s="241"/>
      <c r="E949" s="241"/>
      <c r="F949" s="241"/>
      <c r="G949" s="241"/>
      <c r="H949" s="241"/>
      <c r="I949" s="241"/>
      <c r="J949" s="241"/>
      <c r="K949" s="241"/>
      <c r="L949" s="241"/>
      <c r="M949" s="241"/>
      <c r="N949" s="241"/>
      <c r="O949" s="241"/>
      <c r="P949" s="241"/>
      <c r="Q949" s="241"/>
      <c r="R949" s="241"/>
      <c r="S949" s="241"/>
      <c r="T949" s="241"/>
      <c r="U949" s="241" t="s">
        <v>1050</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row>
    <row r="950" spans="2:59" s="240" customFormat="1" ht="15" customHeight="1">
      <c r="B950" s="241"/>
      <c r="C950" s="241"/>
      <c r="D950" s="241"/>
      <c r="E950" s="241"/>
      <c r="F950" s="241"/>
      <c r="G950" s="241"/>
      <c r="H950" s="241"/>
      <c r="I950" s="241"/>
      <c r="J950" s="241"/>
      <c r="K950" s="241"/>
      <c r="L950" s="241"/>
      <c r="M950" s="241"/>
      <c r="N950" s="241"/>
      <c r="O950" s="241"/>
      <c r="P950" s="241"/>
      <c r="Q950" s="241"/>
      <c r="R950" s="241"/>
      <c r="S950" s="241"/>
      <c r="T950" s="241"/>
      <c r="U950" s="241" t="s">
        <v>1051</v>
      </c>
      <c r="V950" s="241"/>
      <c r="W950" s="241"/>
      <c r="X950" s="241"/>
      <c r="Y950" s="241"/>
      <c r="Z950" s="241"/>
      <c r="AA950" s="241"/>
      <c r="AB950" s="241"/>
      <c r="AC950" s="241" t="s">
        <v>386</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row>
    <row r="951" spans="2:59" s="240" customFormat="1" ht="15" customHeight="1">
      <c r="B951" s="241"/>
      <c r="C951" s="241"/>
      <c r="D951" s="241"/>
      <c r="E951" s="241"/>
      <c r="F951" s="241"/>
      <c r="G951" s="241"/>
      <c r="H951" s="241"/>
      <c r="I951" s="241"/>
      <c r="J951" s="241"/>
      <c r="K951" s="241"/>
      <c r="L951" s="241"/>
      <c r="M951" s="241"/>
      <c r="N951" s="241"/>
      <c r="O951" s="241"/>
      <c r="P951" s="241"/>
      <c r="Q951" s="241"/>
      <c r="R951" s="241"/>
      <c r="S951" s="241"/>
      <c r="T951" s="241"/>
      <c r="U951" s="241" t="s">
        <v>1052</v>
      </c>
      <c r="V951" s="241"/>
      <c r="W951" s="241"/>
      <c r="X951" s="241"/>
      <c r="Y951" s="241"/>
      <c r="Z951" s="241"/>
      <c r="AA951" s="241"/>
      <c r="AB951" s="241"/>
      <c r="AC951" s="241" t="s">
        <v>311</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row>
    <row r="952" spans="2:59" s="240" customFormat="1" ht="15" customHeight="1">
      <c r="B952" s="241"/>
      <c r="C952" s="241"/>
      <c r="D952" s="241"/>
      <c r="E952" s="241"/>
      <c r="F952" s="241"/>
      <c r="G952" s="241"/>
      <c r="H952" s="241"/>
      <c r="I952" s="241"/>
      <c r="J952" s="241"/>
      <c r="K952" s="241"/>
      <c r="L952" s="241"/>
      <c r="M952" s="241"/>
      <c r="N952" s="241"/>
      <c r="O952" s="241"/>
      <c r="P952" s="241"/>
      <c r="Q952" s="241"/>
      <c r="R952" s="241"/>
      <c r="S952" s="241"/>
      <c r="T952" s="241"/>
      <c r="U952" s="241" t="s">
        <v>1053</v>
      </c>
      <c r="V952" s="241"/>
      <c r="W952" s="241"/>
      <c r="X952" s="241"/>
      <c r="Y952" s="241"/>
      <c r="Z952" s="241"/>
      <c r="AA952" s="241"/>
      <c r="AB952" s="241"/>
      <c r="AC952" s="241" t="s">
        <v>325</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row>
    <row r="953" spans="2:59" s="240" customFormat="1" ht="15" customHeight="1">
      <c r="B953" s="241"/>
      <c r="C953" s="241"/>
      <c r="D953" s="241"/>
      <c r="E953" s="241"/>
      <c r="F953" s="241"/>
      <c r="G953" s="241"/>
      <c r="H953" s="241"/>
      <c r="I953" s="241"/>
      <c r="J953" s="241"/>
      <c r="K953" s="241"/>
      <c r="L953" s="241"/>
      <c r="M953" s="241"/>
      <c r="N953" s="241"/>
      <c r="O953" s="241"/>
      <c r="P953" s="241"/>
      <c r="Q953" s="241"/>
      <c r="R953" s="241"/>
      <c r="S953" s="241"/>
      <c r="T953" s="241"/>
      <c r="U953" s="241" t="s">
        <v>1054</v>
      </c>
      <c r="V953" s="241"/>
      <c r="W953" s="241"/>
      <c r="X953" s="241"/>
      <c r="Y953" s="241"/>
      <c r="Z953" s="241"/>
      <c r="AA953" s="241"/>
      <c r="AB953" s="241"/>
      <c r="AC953" s="241" t="s">
        <v>313</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row>
    <row r="954" spans="2:59" s="240" customFormat="1" ht="15" customHeight="1">
      <c r="B954" s="241"/>
      <c r="C954" s="241"/>
      <c r="D954" s="241"/>
      <c r="E954" s="241"/>
      <c r="F954" s="241"/>
      <c r="G954" s="241"/>
      <c r="H954" s="241"/>
      <c r="I954" s="241"/>
      <c r="J954" s="241"/>
      <c r="K954" s="241"/>
      <c r="L954" s="241"/>
      <c r="M954" s="241"/>
      <c r="N954" s="241"/>
      <c r="O954" s="241"/>
      <c r="P954" s="241"/>
      <c r="Q954" s="241"/>
      <c r="R954" s="241"/>
      <c r="S954" s="241"/>
      <c r="T954" s="241"/>
      <c r="U954" s="241" t="s">
        <v>1055</v>
      </c>
      <c r="V954" s="241"/>
      <c r="W954" s="241"/>
      <c r="X954" s="241"/>
      <c r="Y954" s="241"/>
      <c r="Z954" s="241"/>
      <c r="AA954" s="241"/>
      <c r="AB954" s="241"/>
      <c r="AC954" s="241" t="s">
        <v>316</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row>
    <row r="955" spans="2:59" s="240" customFormat="1" ht="15" customHeight="1">
      <c r="B955" s="241"/>
      <c r="C955" s="241"/>
      <c r="D955" s="241"/>
      <c r="E955" s="241"/>
      <c r="F955" s="241"/>
      <c r="G955" s="241"/>
      <c r="H955" s="241"/>
      <c r="I955" s="241"/>
      <c r="J955" s="241"/>
      <c r="K955" s="241"/>
      <c r="L955" s="241"/>
      <c r="M955" s="241"/>
      <c r="N955" s="241"/>
      <c r="O955" s="241"/>
      <c r="P955" s="241"/>
      <c r="Q955" s="241"/>
      <c r="R955" s="241"/>
      <c r="S955" s="241"/>
      <c r="T955" s="241"/>
      <c r="U955" s="241" t="s">
        <v>1056</v>
      </c>
      <c r="V955" s="241"/>
      <c r="W955" s="241"/>
      <c r="X955" s="241"/>
      <c r="Y955" s="241"/>
      <c r="Z955" s="241"/>
      <c r="AA955" s="241"/>
      <c r="AB955" s="241"/>
      <c r="AC955" s="241" t="s">
        <v>316</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row>
    <row r="956" spans="2:59" s="240" customFormat="1" ht="15" customHeight="1">
      <c r="B956" s="241"/>
      <c r="C956" s="241"/>
      <c r="D956" s="241"/>
      <c r="E956" s="241"/>
      <c r="F956" s="241"/>
      <c r="G956" s="241"/>
      <c r="H956" s="241"/>
      <c r="I956" s="241"/>
      <c r="J956" s="241"/>
      <c r="K956" s="241"/>
      <c r="L956" s="241"/>
      <c r="M956" s="241"/>
      <c r="N956" s="241"/>
      <c r="O956" s="241"/>
      <c r="P956" s="241"/>
      <c r="Q956" s="241"/>
      <c r="R956" s="241"/>
      <c r="S956" s="241"/>
      <c r="T956" s="241"/>
      <c r="U956" s="241" t="s">
        <v>1057</v>
      </c>
      <c r="V956" s="241"/>
      <c r="W956" s="241"/>
      <c r="X956" s="241"/>
      <c r="Y956" s="241"/>
      <c r="Z956" s="241"/>
      <c r="AA956" s="241"/>
      <c r="AB956" s="241"/>
      <c r="AC956" s="241" t="s">
        <v>311</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row>
    <row r="957" spans="2:59" s="240" customFormat="1" ht="15" customHeight="1">
      <c r="B957" s="241"/>
      <c r="C957" s="241"/>
      <c r="D957" s="241"/>
      <c r="E957" s="241"/>
      <c r="F957" s="241"/>
      <c r="G957" s="241"/>
      <c r="H957" s="241"/>
      <c r="I957" s="241"/>
      <c r="J957" s="241"/>
      <c r="K957" s="241"/>
      <c r="L957" s="241"/>
      <c r="M957" s="241"/>
      <c r="N957" s="241"/>
      <c r="O957" s="241"/>
      <c r="P957" s="241"/>
      <c r="Q957" s="241"/>
      <c r="R957" s="241"/>
      <c r="S957" s="241"/>
      <c r="T957" s="241"/>
      <c r="U957" s="241" t="s">
        <v>1058</v>
      </c>
      <c r="V957" s="241"/>
      <c r="W957" s="241"/>
      <c r="X957" s="241"/>
      <c r="Y957" s="241"/>
      <c r="Z957" s="241"/>
      <c r="AA957" s="241"/>
      <c r="AB957" s="241"/>
      <c r="AC957" s="241" t="s">
        <v>325</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row>
    <row r="958" spans="2:59" s="240" customFormat="1" ht="15" customHeight="1">
      <c r="B958" s="241"/>
      <c r="C958" s="241"/>
      <c r="D958" s="241"/>
      <c r="E958" s="241"/>
      <c r="F958" s="241"/>
      <c r="G958" s="241"/>
      <c r="H958" s="241"/>
      <c r="I958" s="241"/>
      <c r="J958" s="241"/>
      <c r="K958" s="241"/>
      <c r="L958" s="241"/>
      <c r="M958" s="241"/>
      <c r="N958" s="241"/>
      <c r="O958" s="241"/>
      <c r="P958" s="241"/>
      <c r="Q958" s="241"/>
      <c r="R958" s="241"/>
      <c r="S958" s="241"/>
      <c r="T958" s="241"/>
      <c r="U958" s="241" t="s">
        <v>1059</v>
      </c>
      <c r="V958" s="241"/>
      <c r="W958" s="241"/>
      <c r="X958" s="241"/>
      <c r="Y958" s="241"/>
      <c r="Z958" s="241"/>
      <c r="AA958" s="241"/>
      <c r="AB958" s="241"/>
      <c r="AC958" s="241" t="s">
        <v>316</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row>
    <row r="959" spans="2:59" s="240" customFormat="1" ht="15" customHeight="1">
      <c r="B959" s="241"/>
      <c r="C959" s="241"/>
      <c r="D959" s="241"/>
      <c r="E959" s="241"/>
      <c r="F959" s="241"/>
      <c r="G959" s="241"/>
      <c r="H959" s="241"/>
      <c r="I959" s="241"/>
      <c r="J959" s="241"/>
      <c r="K959" s="241"/>
      <c r="L959" s="241"/>
      <c r="M959" s="241"/>
      <c r="N959" s="241"/>
      <c r="O959" s="241"/>
      <c r="P959" s="241"/>
      <c r="Q959" s="241"/>
      <c r="R959" s="241"/>
      <c r="S959" s="241"/>
      <c r="T959" s="241"/>
      <c r="U959" s="241" t="s">
        <v>1060</v>
      </c>
      <c r="V959" s="241"/>
      <c r="W959" s="241"/>
      <c r="X959" s="241"/>
      <c r="Y959" s="241"/>
      <c r="Z959" s="241"/>
      <c r="AA959" s="241"/>
      <c r="AB959" s="241"/>
      <c r="AC959" s="241" t="s">
        <v>325</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row>
    <row r="960" spans="2:59" s="240" customFormat="1" ht="15" customHeight="1">
      <c r="B960" s="241"/>
      <c r="C960" s="241"/>
      <c r="D960" s="241"/>
      <c r="E960" s="241"/>
      <c r="F960" s="241"/>
      <c r="G960" s="241"/>
      <c r="H960" s="241"/>
      <c r="I960" s="241"/>
      <c r="J960" s="241"/>
      <c r="K960" s="241"/>
      <c r="L960" s="241"/>
      <c r="M960" s="241"/>
      <c r="N960" s="241"/>
      <c r="O960" s="241"/>
      <c r="P960" s="241"/>
      <c r="Q960" s="241"/>
      <c r="R960" s="241"/>
      <c r="S960" s="241"/>
      <c r="T960" s="241"/>
      <c r="U960" s="241" t="s">
        <v>1061</v>
      </c>
      <c r="V960" s="241"/>
      <c r="W960" s="241"/>
      <c r="X960" s="241"/>
      <c r="Y960" s="241"/>
      <c r="Z960" s="241"/>
      <c r="AA960" s="241"/>
      <c r="AB960" s="241"/>
      <c r="AC960" s="241" t="s">
        <v>325</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row>
    <row r="961" spans="2:59" s="240" customFormat="1" ht="15" customHeight="1">
      <c r="B961" s="241"/>
      <c r="C961" s="241"/>
      <c r="D961" s="241"/>
      <c r="E961" s="241"/>
      <c r="F961" s="241"/>
      <c r="G961" s="241"/>
      <c r="H961" s="241"/>
      <c r="I961" s="241"/>
      <c r="J961" s="241"/>
      <c r="K961" s="241"/>
      <c r="L961" s="241"/>
      <c r="M961" s="241"/>
      <c r="N961" s="241"/>
      <c r="O961" s="241"/>
      <c r="P961" s="241"/>
      <c r="Q961" s="241"/>
      <c r="R961" s="241"/>
      <c r="S961" s="241"/>
      <c r="T961" s="241"/>
      <c r="U961" s="241" t="s">
        <v>1062</v>
      </c>
      <c r="V961" s="241"/>
      <c r="W961" s="241"/>
      <c r="X961" s="241"/>
      <c r="Y961" s="241"/>
      <c r="Z961" s="241"/>
      <c r="AA961" s="241"/>
      <c r="AB961" s="241"/>
      <c r="AC961" s="241" t="s">
        <v>325</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row>
    <row r="962" spans="2:59" s="240" customFormat="1" ht="15" customHeight="1">
      <c r="B962" s="241"/>
      <c r="C962" s="241"/>
      <c r="D962" s="241"/>
      <c r="E962" s="241"/>
      <c r="F962" s="241"/>
      <c r="G962" s="241"/>
      <c r="H962" s="241"/>
      <c r="I962" s="241"/>
      <c r="J962" s="241"/>
      <c r="K962" s="241"/>
      <c r="L962" s="241"/>
      <c r="M962" s="241"/>
      <c r="N962" s="241"/>
      <c r="O962" s="241"/>
      <c r="P962" s="241"/>
      <c r="Q962" s="241"/>
      <c r="R962" s="241"/>
      <c r="S962" s="241"/>
      <c r="T962" s="241"/>
      <c r="U962" s="241" t="s">
        <v>1063</v>
      </c>
      <c r="V962" s="241"/>
      <c r="W962" s="241"/>
      <c r="X962" s="241"/>
      <c r="Y962" s="241"/>
      <c r="Z962" s="241"/>
      <c r="AA962" s="241"/>
      <c r="AB962" s="241"/>
      <c r="AC962" s="241" t="s">
        <v>325</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row>
    <row r="963" spans="2:59" s="240" customFormat="1" ht="15" customHeight="1">
      <c r="B963" s="241"/>
      <c r="C963" s="241"/>
      <c r="D963" s="241"/>
      <c r="E963" s="241"/>
      <c r="F963" s="241"/>
      <c r="G963" s="241"/>
      <c r="H963" s="241"/>
      <c r="I963" s="241"/>
      <c r="J963" s="241"/>
      <c r="K963" s="241"/>
      <c r="L963" s="241"/>
      <c r="M963" s="241"/>
      <c r="N963" s="241"/>
      <c r="O963" s="241"/>
      <c r="P963" s="241"/>
      <c r="Q963" s="241"/>
      <c r="R963" s="241"/>
      <c r="S963" s="241"/>
      <c r="T963" s="241"/>
      <c r="U963" s="241" t="s">
        <v>1064</v>
      </c>
      <c r="V963" s="241"/>
      <c r="W963" s="241"/>
      <c r="X963" s="241"/>
      <c r="Y963" s="241"/>
      <c r="Z963" s="241"/>
      <c r="AA963" s="241"/>
      <c r="AB963" s="241"/>
      <c r="AC963" s="241" t="s">
        <v>325</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row>
    <row r="964" spans="2:59" s="240" customFormat="1" ht="15" customHeight="1">
      <c r="B964" s="241"/>
      <c r="C964" s="241"/>
      <c r="D964" s="241"/>
      <c r="E964" s="241"/>
      <c r="F964" s="241"/>
      <c r="G964" s="241"/>
      <c r="H964" s="241"/>
      <c r="I964" s="241"/>
      <c r="J964" s="241"/>
      <c r="K964" s="241"/>
      <c r="L964" s="241"/>
      <c r="M964" s="241"/>
      <c r="N964" s="241"/>
      <c r="O964" s="241"/>
      <c r="P964" s="241"/>
      <c r="Q964" s="241"/>
      <c r="R964" s="241"/>
      <c r="S964" s="241"/>
      <c r="T964" s="241"/>
      <c r="U964" s="241" t="s">
        <v>1065</v>
      </c>
      <c r="V964" s="241"/>
      <c r="W964" s="241"/>
      <c r="X964" s="241"/>
      <c r="Y964" s="241"/>
      <c r="Z964" s="241"/>
      <c r="AA964" s="241"/>
      <c r="AB964" s="241"/>
      <c r="AC964" s="241" t="s">
        <v>325</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row>
    <row r="965" spans="2:59" s="240" customFormat="1" ht="15" customHeight="1">
      <c r="B965" s="241"/>
      <c r="C965" s="241"/>
      <c r="D965" s="241"/>
      <c r="E965" s="241"/>
      <c r="F965" s="241"/>
      <c r="G965" s="241"/>
      <c r="H965" s="241"/>
      <c r="I965" s="241"/>
      <c r="J965" s="241"/>
      <c r="K965" s="241"/>
      <c r="L965" s="241"/>
      <c r="M965" s="241"/>
      <c r="N965" s="241"/>
      <c r="O965" s="241"/>
      <c r="P965" s="241"/>
      <c r="Q965" s="241"/>
      <c r="R965" s="241"/>
      <c r="S965" s="241"/>
      <c r="T965" s="241"/>
      <c r="U965" s="241" t="s">
        <v>1066</v>
      </c>
      <c r="V965" s="241"/>
      <c r="W965" s="241"/>
      <c r="X965" s="241"/>
      <c r="Y965" s="241"/>
      <c r="Z965" s="241"/>
      <c r="AA965" s="241"/>
      <c r="AB965" s="241"/>
      <c r="AC965" s="241" t="s">
        <v>316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row>
    <row r="966" spans="2:59" s="240" customFormat="1" ht="15" customHeight="1">
      <c r="B966" s="241"/>
      <c r="C966" s="241"/>
      <c r="D966" s="241"/>
      <c r="E966" s="241"/>
      <c r="F966" s="241"/>
      <c r="G966" s="241"/>
      <c r="H966" s="241"/>
      <c r="I966" s="241"/>
      <c r="J966" s="241"/>
      <c r="K966" s="241"/>
      <c r="L966" s="241"/>
      <c r="M966" s="241"/>
      <c r="N966" s="241"/>
      <c r="O966" s="241"/>
      <c r="P966" s="241"/>
      <c r="Q966" s="241"/>
      <c r="R966" s="241"/>
      <c r="S966" s="241"/>
      <c r="T966" s="241"/>
      <c r="U966" s="241" t="s">
        <v>1067</v>
      </c>
      <c r="V966" s="241"/>
      <c r="W966" s="241"/>
      <c r="X966" s="241"/>
      <c r="Y966" s="241"/>
      <c r="Z966" s="241"/>
      <c r="AA966" s="241"/>
      <c r="AB966" s="241"/>
      <c r="AC966" s="241" t="s">
        <v>350</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row>
    <row r="967" spans="2:59" s="240" customFormat="1" ht="15" customHeight="1">
      <c r="B967" s="241"/>
      <c r="C967" s="241"/>
      <c r="D967" s="241"/>
      <c r="E967" s="241"/>
      <c r="F967" s="241"/>
      <c r="G967" s="241"/>
      <c r="H967" s="241"/>
      <c r="I967" s="241"/>
      <c r="J967" s="241"/>
      <c r="K967" s="241"/>
      <c r="L967" s="241"/>
      <c r="M967" s="241"/>
      <c r="N967" s="241"/>
      <c r="O967" s="241"/>
      <c r="P967" s="241"/>
      <c r="Q967" s="241"/>
      <c r="R967" s="241"/>
      <c r="S967" s="241"/>
      <c r="T967" s="241"/>
      <c r="U967" s="241" t="s">
        <v>1068</v>
      </c>
      <c r="V967" s="241"/>
      <c r="W967" s="241"/>
      <c r="X967" s="241"/>
      <c r="Y967" s="241"/>
      <c r="Z967" s="241"/>
      <c r="AA967" s="241"/>
      <c r="AB967" s="241"/>
      <c r="AC967" s="241" t="s">
        <v>313</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row>
    <row r="968" spans="2:59" s="240" customFormat="1" ht="15" customHeight="1">
      <c r="B968" s="241"/>
      <c r="C968" s="241"/>
      <c r="D968" s="241"/>
      <c r="E968" s="241"/>
      <c r="F968" s="241"/>
      <c r="G968" s="241"/>
      <c r="H968" s="241"/>
      <c r="I968" s="241"/>
      <c r="J968" s="241"/>
      <c r="K968" s="241"/>
      <c r="L968" s="241"/>
      <c r="M968" s="241"/>
      <c r="N968" s="241"/>
      <c r="O968" s="241"/>
      <c r="P968" s="241"/>
      <c r="Q968" s="241"/>
      <c r="R968" s="241"/>
      <c r="S968" s="241"/>
      <c r="T968" s="241"/>
      <c r="U968" s="241" t="s">
        <v>1069</v>
      </c>
      <c r="V968" s="241"/>
      <c r="W968" s="241"/>
      <c r="X968" s="241"/>
      <c r="Y968" s="241"/>
      <c r="Z968" s="241"/>
      <c r="AA968" s="241"/>
      <c r="AB968" s="241"/>
      <c r="AC968" s="241" t="s">
        <v>325</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row>
    <row r="969" spans="2:59" s="240" customFormat="1" ht="15" customHeight="1">
      <c r="B969" s="241"/>
      <c r="C969" s="241"/>
      <c r="D969" s="241"/>
      <c r="E969" s="241"/>
      <c r="F969" s="241"/>
      <c r="G969" s="241"/>
      <c r="H969" s="241"/>
      <c r="I969" s="241"/>
      <c r="J969" s="241"/>
      <c r="K969" s="241"/>
      <c r="L969" s="241"/>
      <c r="M969" s="241"/>
      <c r="N969" s="241"/>
      <c r="O969" s="241"/>
      <c r="P969" s="241"/>
      <c r="Q969" s="241"/>
      <c r="R969" s="241"/>
      <c r="S969" s="241"/>
      <c r="T969" s="241"/>
      <c r="U969" s="241" t="s">
        <v>1070</v>
      </c>
      <c r="V969" s="241"/>
      <c r="W969" s="241"/>
      <c r="X969" s="241"/>
      <c r="Y969" s="241"/>
      <c r="Z969" s="241"/>
      <c r="AA969" s="241"/>
      <c r="AB969" s="241"/>
      <c r="AC969" s="241" t="s">
        <v>313</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row>
    <row r="970" spans="2:59" s="240" customFormat="1" ht="15" customHeight="1">
      <c r="B970" s="241"/>
      <c r="C970" s="241"/>
      <c r="D970" s="241"/>
      <c r="E970" s="241"/>
      <c r="F970" s="241"/>
      <c r="G970" s="241"/>
      <c r="H970" s="241"/>
      <c r="I970" s="241"/>
      <c r="J970" s="241"/>
      <c r="K970" s="241"/>
      <c r="L970" s="241"/>
      <c r="M970" s="241"/>
      <c r="N970" s="241"/>
      <c r="O970" s="241"/>
      <c r="P970" s="241"/>
      <c r="Q970" s="241"/>
      <c r="R970" s="241"/>
      <c r="S970" s="241"/>
      <c r="T970" s="241"/>
      <c r="U970" s="241" t="s">
        <v>1071</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row>
    <row r="971" spans="2:59" s="240" customFormat="1" ht="15" customHeight="1">
      <c r="B971" s="241"/>
      <c r="C971" s="241"/>
      <c r="D971" s="241"/>
      <c r="E971" s="241"/>
      <c r="F971" s="241"/>
      <c r="G971" s="241"/>
      <c r="H971" s="241"/>
      <c r="I971" s="241"/>
      <c r="J971" s="241"/>
      <c r="K971" s="241"/>
      <c r="L971" s="241"/>
      <c r="M971" s="241"/>
      <c r="N971" s="241"/>
      <c r="O971" s="241"/>
      <c r="P971" s="241"/>
      <c r="Q971" s="241"/>
      <c r="R971" s="241"/>
      <c r="S971" s="241"/>
      <c r="T971" s="241"/>
      <c r="U971" s="241" t="s">
        <v>1072</v>
      </c>
      <c r="V971" s="241"/>
      <c r="W971" s="241"/>
      <c r="X971" s="241"/>
      <c r="Y971" s="241"/>
      <c r="Z971" s="241"/>
      <c r="AA971" s="241"/>
      <c r="AB971" s="241"/>
      <c r="AC971" s="241" t="s">
        <v>325</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row>
    <row r="972" spans="2:59" s="240" customFormat="1" ht="15" customHeight="1">
      <c r="B972" s="241"/>
      <c r="C972" s="241"/>
      <c r="D972" s="241"/>
      <c r="E972" s="241"/>
      <c r="F972" s="241"/>
      <c r="G972" s="241"/>
      <c r="H972" s="241"/>
      <c r="I972" s="241"/>
      <c r="J972" s="241"/>
      <c r="K972" s="241"/>
      <c r="L972" s="241"/>
      <c r="M972" s="241"/>
      <c r="N972" s="241"/>
      <c r="O972" s="241"/>
      <c r="P972" s="241"/>
      <c r="Q972" s="241"/>
      <c r="R972" s="241"/>
      <c r="S972" s="241"/>
      <c r="T972" s="241"/>
      <c r="U972" s="241" t="s">
        <v>1073</v>
      </c>
      <c r="V972" s="241"/>
      <c r="W972" s="241"/>
      <c r="X972" s="241"/>
      <c r="Y972" s="241"/>
      <c r="Z972" s="241"/>
      <c r="AA972" s="241"/>
      <c r="AB972" s="241"/>
      <c r="AC972" s="241" t="s">
        <v>322</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row>
    <row r="973" spans="2:59" s="240" customFormat="1" ht="15" customHeight="1">
      <c r="B973" s="241"/>
      <c r="C973" s="241"/>
      <c r="D973" s="241"/>
      <c r="E973" s="241"/>
      <c r="F973" s="241"/>
      <c r="G973" s="241"/>
      <c r="H973" s="241"/>
      <c r="I973" s="241"/>
      <c r="J973" s="241"/>
      <c r="K973" s="241"/>
      <c r="L973" s="241"/>
      <c r="M973" s="241"/>
      <c r="N973" s="241"/>
      <c r="O973" s="241"/>
      <c r="P973" s="241"/>
      <c r="Q973" s="241"/>
      <c r="R973" s="241"/>
      <c r="S973" s="241"/>
      <c r="T973" s="241"/>
      <c r="U973" s="241" t="s">
        <v>1074</v>
      </c>
      <c r="V973" s="241"/>
      <c r="W973" s="241"/>
      <c r="X973" s="241"/>
      <c r="Y973" s="241"/>
      <c r="Z973" s="241"/>
      <c r="AA973" s="241"/>
      <c r="AB973" s="241"/>
      <c r="AC973" s="241" t="s">
        <v>313</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row>
    <row r="974" spans="2:59" s="240" customFormat="1" ht="15" customHeight="1">
      <c r="B974" s="241"/>
      <c r="C974" s="241"/>
      <c r="D974" s="241"/>
      <c r="E974" s="241"/>
      <c r="F974" s="241"/>
      <c r="G974" s="241"/>
      <c r="H974" s="241"/>
      <c r="I974" s="241"/>
      <c r="J974" s="241"/>
      <c r="K974" s="241"/>
      <c r="L974" s="241"/>
      <c r="M974" s="241"/>
      <c r="N974" s="241"/>
      <c r="O974" s="241"/>
      <c r="P974" s="241"/>
      <c r="Q974" s="241"/>
      <c r="R974" s="241"/>
      <c r="S974" s="241"/>
      <c r="T974" s="241"/>
      <c r="U974" s="241" t="s">
        <v>1075</v>
      </c>
      <c r="V974" s="241"/>
      <c r="W974" s="241"/>
      <c r="X974" s="241"/>
      <c r="Y974" s="241"/>
      <c r="Z974" s="241"/>
      <c r="AA974" s="241"/>
      <c r="AB974" s="241"/>
      <c r="AC974" s="241" t="s">
        <v>316</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row>
    <row r="975" spans="2:59" s="240" customFormat="1" ht="15" customHeight="1">
      <c r="B975" s="241"/>
      <c r="C975" s="241"/>
      <c r="D975" s="241"/>
      <c r="E975" s="241"/>
      <c r="F975" s="241"/>
      <c r="G975" s="241"/>
      <c r="H975" s="241"/>
      <c r="I975" s="241"/>
      <c r="J975" s="241"/>
      <c r="K975" s="241"/>
      <c r="L975" s="241"/>
      <c r="M975" s="241"/>
      <c r="N975" s="241"/>
      <c r="O975" s="241"/>
      <c r="P975" s="241"/>
      <c r="Q975" s="241"/>
      <c r="R975" s="241"/>
      <c r="S975" s="241"/>
      <c r="T975" s="241"/>
      <c r="U975" s="241" t="s">
        <v>1076</v>
      </c>
      <c r="V975" s="241"/>
      <c r="W975" s="241"/>
      <c r="X975" s="241"/>
      <c r="Y975" s="241"/>
      <c r="Z975" s="241"/>
      <c r="AA975" s="241"/>
      <c r="AB975" s="241"/>
      <c r="AC975" s="241" t="s">
        <v>313</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row>
    <row r="976" spans="2:59" s="240" customFormat="1" ht="15" customHeight="1">
      <c r="B976" s="241"/>
      <c r="C976" s="241"/>
      <c r="D976" s="241"/>
      <c r="E976" s="241"/>
      <c r="F976" s="241"/>
      <c r="G976" s="241"/>
      <c r="H976" s="241"/>
      <c r="I976" s="241"/>
      <c r="J976" s="241"/>
      <c r="K976" s="241"/>
      <c r="L976" s="241"/>
      <c r="M976" s="241"/>
      <c r="N976" s="241"/>
      <c r="O976" s="241"/>
      <c r="P976" s="241"/>
      <c r="Q976" s="241"/>
      <c r="R976" s="241"/>
      <c r="S976" s="241"/>
      <c r="T976" s="241"/>
      <c r="U976" s="241" t="s">
        <v>1077</v>
      </c>
      <c r="V976" s="241"/>
      <c r="W976" s="241"/>
      <c r="X976" s="241"/>
      <c r="Y976" s="241"/>
      <c r="Z976" s="241"/>
      <c r="AA976" s="241"/>
      <c r="AB976" s="241"/>
      <c r="AC976" s="241" t="s">
        <v>313</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row>
    <row r="977" spans="2:59" s="240" customFormat="1" ht="15" customHeight="1">
      <c r="B977" s="241"/>
      <c r="C977" s="241"/>
      <c r="D977" s="241"/>
      <c r="E977" s="241"/>
      <c r="F977" s="241"/>
      <c r="G977" s="241"/>
      <c r="H977" s="241"/>
      <c r="I977" s="241"/>
      <c r="J977" s="241"/>
      <c r="K977" s="241"/>
      <c r="L977" s="241"/>
      <c r="M977" s="241"/>
      <c r="N977" s="241"/>
      <c r="O977" s="241"/>
      <c r="P977" s="241"/>
      <c r="Q977" s="241"/>
      <c r="R977" s="241"/>
      <c r="S977" s="241"/>
      <c r="T977" s="241"/>
      <c r="U977" s="241" t="s">
        <v>1078</v>
      </c>
      <c r="V977" s="241"/>
      <c r="W977" s="241"/>
      <c r="X977" s="241"/>
      <c r="Y977" s="241"/>
      <c r="Z977" s="241"/>
      <c r="AA977" s="241"/>
      <c r="AB977" s="241"/>
      <c r="AC977" s="241" t="s">
        <v>325</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row>
    <row r="978" spans="2:59" s="240" customFormat="1" ht="15" customHeight="1">
      <c r="B978" s="241"/>
      <c r="C978" s="241"/>
      <c r="D978" s="241"/>
      <c r="E978" s="241"/>
      <c r="F978" s="241"/>
      <c r="G978" s="241"/>
      <c r="H978" s="241"/>
      <c r="I978" s="241"/>
      <c r="J978" s="241"/>
      <c r="K978" s="241"/>
      <c r="L978" s="241"/>
      <c r="M978" s="241"/>
      <c r="N978" s="241"/>
      <c r="O978" s="241"/>
      <c r="P978" s="241"/>
      <c r="Q978" s="241"/>
      <c r="R978" s="241"/>
      <c r="S978" s="241"/>
      <c r="T978" s="241"/>
      <c r="U978" s="241" t="s">
        <v>1079</v>
      </c>
      <c r="V978" s="241"/>
      <c r="W978" s="241"/>
      <c r="X978" s="241"/>
      <c r="Y978" s="241"/>
      <c r="Z978" s="241"/>
      <c r="AA978" s="241"/>
      <c r="AB978" s="241"/>
      <c r="AC978" s="241" t="s">
        <v>322</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row>
    <row r="979" spans="2:59" s="240" customFormat="1" ht="15" customHeight="1">
      <c r="B979" s="241"/>
      <c r="C979" s="241"/>
      <c r="D979" s="241"/>
      <c r="E979" s="241"/>
      <c r="F979" s="241"/>
      <c r="G979" s="241"/>
      <c r="H979" s="241"/>
      <c r="I979" s="241"/>
      <c r="J979" s="241"/>
      <c r="K979" s="241"/>
      <c r="L979" s="241"/>
      <c r="M979" s="241"/>
      <c r="N979" s="241"/>
      <c r="O979" s="241"/>
      <c r="P979" s="241"/>
      <c r="Q979" s="241"/>
      <c r="R979" s="241"/>
      <c r="S979" s="241"/>
      <c r="T979" s="241"/>
      <c r="U979" s="241" t="s">
        <v>1080</v>
      </c>
      <c r="V979" s="241"/>
      <c r="W979" s="241"/>
      <c r="X979" s="241"/>
      <c r="Y979" s="241"/>
      <c r="Z979" s="241"/>
      <c r="AA979" s="241"/>
      <c r="AB979" s="241"/>
      <c r="AC979" s="241" t="s">
        <v>311</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row>
    <row r="980" spans="2:59" s="240" customFormat="1" ht="15" customHeight="1">
      <c r="B980" s="241"/>
      <c r="C980" s="241"/>
      <c r="D980" s="241"/>
      <c r="E980" s="241"/>
      <c r="F980" s="241"/>
      <c r="G980" s="241"/>
      <c r="H980" s="241"/>
      <c r="I980" s="241"/>
      <c r="J980" s="241"/>
      <c r="K980" s="241"/>
      <c r="L980" s="241"/>
      <c r="M980" s="241"/>
      <c r="N980" s="241"/>
      <c r="O980" s="241"/>
      <c r="P980" s="241"/>
      <c r="Q980" s="241"/>
      <c r="R980" s="241"/>
      <c r="S980" s="241"/>
      <c r="T980" s="241"/>
      <c r="U980" s="241" t="s">
        <v>1081</v>
      </c>
      <c r="V980" s="241"/>
      <c r="W980" s="241"/>
      <c r="X980" s="241"/>
      <c r="Y980" s="241"/>
      <c r="Z980" s="241"/>
      <c r="AA980" s="241"/>
      <c r="AB980" s="241"/>
      <c r="AC980" s="241" t="s">
        <v>309</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row>
    <row r="981" spans="2:59" s="240" customFormat="1" ht="15" customHeight="1">
      <c r="B981" s="241"/>
      <c r="C981" s="241"/>
      <c r="D981" s="241"/>
      <c r="E981" s="241"/>
      <c r="F981" s="241"/>
      <c r="G981" s="241"/>
      <c r="H981" s="241"/>
      <c r="I981" s="241"/>
      <c r="J981" s="241"/>
      <c r="K981" s="241"/>
      <c r="L981" s="241"/>
      <c r="M981" s="241"/>
      <c r="N981" s="241"/>
      <c r="O981" s="241"/>
      <c r="P981" s="241"/>
      <c r="Q981" s="241"/>
      <c r="R981" s="241"/>
      <c r="S981" s="241"/>
      <c r="T981" s="241"/>
      <c r="U981" s="241" t="s">
        <v>1082</v>
      </c>
      <c r="V981" s="241"/>
      <c r="W981" s="241"/>
      <c r="X981" s="241"/>
      <c r="Y981" s="241"/>
      <c r="Z981" s="241"/>
      <c r="AA981" s="241"/>
      <c r="AB981" s="241"/>
      <c r="AC981" s="241" t="s">
        <v>316</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row>
    <row r="982" spans="2:59" s="240" customFormat="1" ht="15" customHeight="1">
      <c r="B982" s="241"/>
      <c r="C982" s="241"/>
      <c r="D982" s="241"/>
      <c r="E982" s="241"/>
      <c r="F982" s="241"/>
      <c r="G982" s="241"/>
      <c r="H982" s="241"/>
      <c r="I982" s="241"/>
      <c r="J982" s="241"/>
      <c r="K982" s="241"/>
      <c r="L982" s="241"/>
      <c r="M982" s="241"/>
      <c r="N982" s="241"/>
      <c r="O982" s="241"/>
      <c r="P982" s="241"/>
      <c r="Q982" s="241"/>
      <c r="R982" s="241"/>
      <c r="S982" s="241"/>
      <c r="T982" s="241"/>
      <c r="U982" s="241" t="s">
        <v>1083</v>
      </c>
      <c r="V982" s="241"/>
      <c r="W982" s="241"/>
      <c r="X982" s="241"/>
      <c r="Y982" s="241"/>
      <c r="Z982" s="241"/>
      <c r="AA982" s="241"/>
      <c r="AB982" s="241"/>
      <c r="AC982" s="241" t="s">
        <v>325</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row>
    <row r="983" spans="2:59" s="240" customFormat="1" ht="15" customHeight="1">
      <c r="B983" s="241"/>
      <c r="C983" s="241"/>
      <c r="D983" s="241"/>
      <c r="E983" s="241"/>
      <c r="F983" s="241"/>
      <c r="G983" s="241"/>
      <c r="H983" s="241"/>
      <c r="I983" s="241"/>
      <c r="J983" s="241"/>
      <c r="K983" s="241"/>
      <c r="L983" s="241"/>
      <c r="M983" s="241"/>
      <c r="N983" s="241"/>
      <c r="O983" s="241"/>
      <c r="P983" s="241"/>
      <c r="Q983" s="241"/>
      <c r="R983" s="241"/>
      <c r="S983" s="241"/>
      <c r="T983" s="241"/>
      <c r="U983" s="241" t="s">
        <v>1084</v>
      </c>
      <c r="V983" s="241"/>
      <c r="W983" s="241"/>
      <c r="X983" s="241"/>
      <c r="Y983" s="241"/>
      <c r="Z983" s="241"/>
      <c r="AA983" s="241"/>
      <c r="AB983" s="241"/>
      <c r="AC983" s="241" t="s">
        <v>386</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row>
    <row r="984" spans="2:59" s="240" customFormat="1" ht="15" customHeight="1">
      <c r="B984" s="241"/>
      <c r="C984" s="241"/>
      <c r="D984" s="241"/>
      <c r="E984" s="241"/>
      <c r="F984" s="241"/>
      <c r="G984" s="241"/>
      <c r="H984" s="241"/>
      <c r="I984" s="241"/>
      <c r="J984" s="241"/>
      <c r="K984" s="241"/>
      <c r="L984" s="241"/>
      <c r="M984" s="241"/>
      <c r="N984" s="241"/>
      <c r="O984" s="241"/>
      <c r="P984" s="241"/>
      <c r="Q984" s="241"/>
      <c r="R984" s="241"/>
      <c r="S984" s="241"/>
      <c r="T984" s="241"/>
      <c r="U984" s="241" t="s">
        <v>1085</v>
      </c>
      <c r="V984" s="241"/>
      <c r="W984" s="241"/>
      <c r="X984" s="241"/>
      <c r="Y984" s="241"/>
      <c r="Z984" s="241"/>
      <c r="AA984" s="241"/>
      <c r="AB984" s="241"/>
      <c r="AC984" s="241" t="s">
        <v>325</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row>
    <row r="985" spans="2:59" s="240" customFormat="1" ht="15" customHeight="1">
      <c r="B985" s="241"/>
      <c r="C985" s="241"/>
      <c r="D985" s="241"/>
      <c r="E985" s="241"/>
      <c r="F985" s="241"/>
      <c r="G985" s="241"/>
      <c r="H985" s="241"/>
      <c r="I985" s="241"/>
      <c r="J985" s="241"/>
      <c r="K985" s="241"/>
      <c r="L985" s="241"/>
      <c r="M985" s="241"/>
      <c r="N985" s="241"/>
      <c r="O985" s="241"/>
      <c r="P985" s="241"/>
      <c r="Q985" s="241"/>
      <c r="R985" s="241"/>
      <c r="S985" s="241"/>
      <c r="T985" s="241"/>
      <c r="U985" s="241" t="s">
        <v>1086</v>
      </c>
      <c r="V985" s="241"/>
      <c r="W985" s="241"/>
      <c r="X985" s="241"/>
      <c r="Y985" s="241"/>
      <c r="Z985" s="241"/>
      <c r="AA985" s="241"/>
      <c r="AB985" s="241"/>
      <c r="AC985" s="241" t="s">
        <v>322</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row>
    <row r="986" spans="2:59" s="240" customFormat="1" ht="15" customHeight="1">
      <c r="B986" s="241"/>
      <c r="C986" s="241"/>
      <c r="D986" s="241"/>
      <c r="E986" s="241"/>
      <c r="F986" s="241"/>
      <c r="G986" s="241"/>
      <c r="H986" s="241"/>
      <c r="I986" s="241"/>
      <c r="J986" s="241"/>
      <c r="K986" s="241"/>
      <c r="L986" s="241"/>
      <c r="M986" s="241"/>
      <c r="N986" s="241"/>
      <c r="O986" s="241"/>
      <c r="P986" s="241"/>
      <c r="Q986" s="241"/>
      <c r="R986" s="241"/>
      <c r="S986" s="241"/>
      <c r="T986" s="241"/>
      <c r="U986" s="241" t="s">
        <v>1087</v>
      </c>
      <c r="V986" s="241"/>
      <c r="W986" s="241"/>
      <c r="X986" s="241"/>
      <c r="Y986" s="241"/>
      <c r="Z986" s="241"/>
      <c r="AA986" s="241"/>
      <c r="AB986" s="241"/>
      <c r="AC986" s="241" t="s">
        <v>350</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row>
    <row r="987" spans="2:59" s="240" customFormat="1" ht="15" customHeight="1">
      <c r="B987" s="241"/>
      <c r="C987" s="241"/>
      <c r="D987" s="241"/>
      <c r="E987" s="241"/>
      <c r="F987" s="241"/>
      <c r="G987" s="241"/>
      <c r="H987" s="241"/>
      <c r="I987" s="241"/>
      <c r="J987" s="241"/>
      <c r="K987" s="241"/>
      <c r="L987" s="241"/>
      <c r="M987" s="241"/>
      <c r="N987" s="241"/>
      <c r="O987" s="241"/>
      <c r="P987" s="241"/>
      <c r="Q987" s="241"/>
      <c r="R987" s="241"/>
      <c r="S987" s="241"/>
      <c r="T987" s="241"/>
      <c r="U987" s="241" t="s">
        <v>1088</v>
      </c>
      <c r="V987" s="241"/>
      <c r="W987" s="241"/>
      <c r="X987" s="241"/>
      <c r="Y987" s="241"/>
      <c r="Z987" s="241"/>
      <c r="AA987" s="241"/>
      <c r="AB987" s="241"/>
      <c r="AC987" s="241" t="s">
        <v>322</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row>
    <row r="988" spans="2:59" s="240" customFormat="1" ht="15" customHeight="1">
      <c r="B988" s="241"/>
      <c r="C988" s="241"/>
      <c r="D988" s="241"/>
      <c r="E988" s="241"/>
      <c r="F988" s="241"/>
      <c r="G988" s="241"/>
      <c r="H988" s="241"/>
      <c r="I988" s="241"/>
      <c r="J988" s="241"/>
      <c r="K988" s="241"/>
      <c r="L988" s="241"/>
      <c r="M988" s="241"/>
      <c r="N988" s="241"/>
      <c r="O988" s="241"/>
      <c r="P988" s="241"/>
      <c r="Q988" s="241"/>
      <c r="R988" s="241"/>
      <c r="S988" s="241"/>
      <c r="T988" s="241"/>
      <c r="U988" s="241" t="s">
        <v>1089</v>
      </c>
      <c r="V988" s="241"/>
      <c r="W988" s="241"/>
      <c r="X988" s="241"/>
      <c r="Y988" s="241"/>
      <c r="Z988" s="241"/>
      <c r="AA988" s="241"/>
      <c r="AB988" s="241"/>
      <c r="AC988" s="241" t="s">
        <v>313</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row>
    <row r="989" spans="2:59" s="240" customFormat="1" ht="15" customHeight="1">
      <c r="B989" s="241"/>
      <c r="C989" s="241"/>
      <c r="D989" s="241"/>
      <c r="E989" s="241"/>
      <c r="F989" s="241"/>
      <c r="G989" s="241"/>
      <c r="H989" s="241"/>
      <c r="I989" s="241"/>
      <c r="J989" s="241"/>
      <c r="K989" s="241"/>
      <c r="L989" s="241"/>
      <c r="M989" s="241"/>
      <c r="N989" s="241"/>
      <c r="O989" s="241"/>
      <c r="P989" s="241"/>
      <c r="Q989" s="241"/>
      <c r="R989" s="241"/>
      <c r="S989" s="241"/>
      <c r="T989" s="241"/>
      <c r="U989" s="241" t="s">
        <v>1090</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row>
    <row r="990" spans="2:59" s="240" customFormat="1" ht="15" customHeight="1">
      <c r="B990" s="241"/>
      <c r="C990" s="241"/>
      <c r="D990" s="241"/>
      <c r="E990" s="241"/>
      <c r="F990" s="241"/>
      <c r="G990" s="241"/>
      <c r="H990" s="241"/>
      <c r="I990" s="241"/>
      <c r="J990" s="241"/>
      <c r="K990" s="241"/>
      <c r="L990" s="241"/>
      <c r="M990" s="241"/>
      <c r="N990" s="241"/>
      <c r="O990" s="241"/>
      <c r="P990" s="241"/>
      <c r="Q990" s="241"/>
      <c r="R990" s="241"/>
      <c r="S990" s="241"/>
      <c r="T990" s="241"/>
      <c r="U990" s="241" t="s">
        <v>1091</v>
      </c>
      <c r="V990" s="241"/>
      <c r="W990" s="241"/>
      <c r="X990" s="241"/>
      <c r="Y990" s="241"/>
      <c r="Z990" s="241"/>
      <c r="AA990" s="241"/>
      <c r="AB990" s="241"/>
      <c r="AC990" s="241" t="s">
        <v>313</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row>
    <row r="991" spans="2:59" s="240" customFormat="1" ht="15" customHeight="1">
      <c r="B991" s="241"/>
      <c r="C991" s="241"/>
      <c r="D991" s="241"/>
      <c r="E991" s="241"/>
      <c r="F991" s="241"/>
      <c r="G991" s="241"/>
      <c r="H991" s="241"/>
      <c r="I991" s="241"/>
      <c r="J991" s="241"/>
      <c r="K991" s="241"/>
      <c r="L991" s="241"/>
      <c r="M991" s="241"/>
      <c r="N991" s="241"/>
      <c r="O991" s="241"/>
      <c r="P991" s="241"/>
      <c r="Q991" s="241"/>
      <c r="R991" s="241"/>
      <c r="S991" s="241"/>
      <c r="T991" s="241"/>
      <c r="U991" s="241" t="s">
        <v>1092</v>
      </c>
      <c r="V991" s="241"/>
      <c r="W991" s="241"/>
      <c r="X991" s="241"/>
      <c r="Y991" s="241"/>
      <c r="Z991" s="241"/>
      <c r="AA991" s="241"/>
      <c r="AB991" s="241"/>
      <c r="AC991" s="241" t="s">
        <v>313</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row>
    <row r="992" spans="2:59" s="240" customFormat="1" ht="15" customHeight="1">
      <c r="B992" s="241"/>
      <c r="C992" s="241"/>
      <c r="D992" s="241"/>
      <c r="E992" s="241"/>
      <c r="F992" s="241"/>
      <c r="G992" s="241"/>
      <c r="H992" s="241"/>
      <c r="I992" s="241"/>
      <c r="J992" s="241"/>
      <c r="K992" s="241"/>
      <c r="L992" s="241"/>
      <c r="M992" s="241"/>
      <c r="N992" s="241"/>
      <c r="O992" s="241"/>
      <c r="P992" s="241"/>
      <c r="Q992" s="241"/>
      <c r="R992" s="241"/>
      <c r="S992" s="241"/>
      <c r="T992" s="241"/>
      <c r="U992" s="241" t="s">
        <v>1093</v>
      </c>
      <c r="V992" s="241"/>
      <c r="W992" s="241"/>
      <c r="X992" s="241"/>
      <c r="Y992" s="241"/>
      <c r="Z992" s="241"/>
      <c r="AA992" s="241"/>
      <c r="AB992" s="241"/>
      <c r="AC992" s="241" t="s">
        <v>316</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row>
    <row r="993" spans="2:59" s="240" customFormat="1" ht="15" customHeight="1">
      <c r="B993" s="241"/>
      <c r="C993" s="241"/>
      <c r="D993" s="241"/>
      <c r="E993" s="241"/>
      <c r="F993" s="241"/>
      <c r="G993" s="241"/>
      <c r="H993" s="241"/>
      <c r="I993" s="241"/>
      <c r="J993" s="241"/>
      <c r="K993" s="241"/>
      <c r="L993" s="241"/>
      <c r="M993" s="241"/>
      <c r="N993" s="241"/>
      <c r="O993" s="241"/>
      <c r="P993" s="241"/>
      <c r="Q993" s="241"/>
      <c r="R993" s="241"/>
      <c r="S993" s="241"/>
      <c r="T993" s="241"/>
      <c r="U993" s="241" t="s">
        <v>1094</v>
      </c>
      <c r="V993" s="241"/>
      <c r="W993" s="241"/>
      <c r="X993" s="241"/>
      <c r="Y993" s="241"/>
      <c r="Z993" s="241"/>
      <c r="AA993" s="241"/>
      <c r="AB993" s="241"/>
      <c r="AC993" s="241" t="s">
        <v>325</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row>
    <row r="994" spans="2:59" s="240" customFormat="1" ht="15" customHeight="1">
      <c r="B994" s="241"/>
      <c r="C994" s="241"/>
      <c r="D994" s="241"/>
      <c r="E994" s="241"/>
      <c r="F994" s="241"/>
      <c r="G994" s="241"/>
      <c r="H994" s="241"/>
      <c r="I994" s="241"/>
      <c r="J994" s="241"/>
      <c r="K994" s="241"/>
      <c r="L994" s="241"/>
      <c r="M994" s="241"/>
      <c r="N994" s="241"/>
      <c r="O994" s="241"/>
      <c r="P994" s="241"/>
      <c r="Q994" s="241"/>
      <c r="R994" s="241"/>
      <c r="S994" s="241"/>
      <c r="T994" s="241"/>
      <c r="U994" s="241" t="s">
        <v>1095</v>
      </c>
      <c r="V994" s="241"/>
      <c r="W994" s="241"/>
      <c r="X994" s="241"/>
      <c r="Y994" s="241"/>
      <c r="Z994" s="241"/>
      <c r="AA994" s="241"/>
      <c r="AB994" s="241"/>
      <c r="AC994" s="241" t="s">
        <v>313</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row>
    <row r="995" spans="2:59" s="240" customFormat="1" ht="15" customHeight="1">
      <c r="B995" s="241"/>
      <c r="C995" s="241"/>
      <c r="D995" s="241"/>
      <c r="E995" s="241"/>
      <c r="F995" s="241"/>
      <c r="G995" s="241"/>
      <c r="H995" s="241"/>
      <c r="I995" s="241"/>
      <c r="J995" s="241"/>
      <c r="K995" s="241"/>
      <c r="L995" s="241"/>
      <c r="M995" s="241"/>
      <c r="N995" s="241"/>
      <c r="O995" s="241"/>
      <c r="P995" s="241"/>
      <c r="Q995" s="241"/>
      <c r="R995" s="241"/>
      <c r="S995" s="241"/>
      <c r="T995" s="241"/>
      <c r="U995" s="241" t="s">
        <v>1096</v>
      </c>
      <c r="V995" s="241"/>
      <c r="W995" s="241"/>
      <c r="X995" s="241"/>
      <c r="Y995" s="241"/>
      <c r="Z995" s="241"/>
      <c r="AA995" s="241"/>
      <c r="AB995" s="241"/>
      <c r="AC995" s="241" t="s">
        <v>386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row>
    <row r="996" spans="2:59" s="240" customFormat="1" ht="15" customHeight="1">
      <c r="B996" s="241"/>
      <c r="C996" s="241"/>
      <c r="D996" s="241"/>
      <c r="E996" s="241"/>
      <c r="F996" s="241"/>
      <c r="G996" s="241"/>
      <c r="H996" s="241"/>
      <c r="I996" s="241"/>
      <c r="J996" s="241"/>
      <c r="K996" s="241"/>
      <c r="L996" s="241"/>
      <c r="M996" s="241"/>
      <c r="N996" s="241"/>
      <c r="O996" s="241"/>
      <c r="P996" s="241"/>
      <c r="Q996" s="241"/>
      <c r="R996" s="241"/>
      <c r="S996" s="241"/>
      <c r="T996" s="241"/>
      <c r="U996" s="241" t="s">
        <v>1097</v>
      </c>
      <c r="V996" s="241"/>
      <c r="W996" s="241"/>
      <c r="X996" s="241"/>
      <c r="Y996" s="241"/>
      <c r="Z996" s="241"/>
      <c r="AA996" s="241"/>
      <c r="AB996" s="241"/>
      <c r="AC996" s="241" t="s">
        <v>316</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row>
    <row r="997" spans="2:59" s="240" customFormat="1" ht="15" customHeight="1">
      <c r="B997" s="241"/>
      <c r="C997" s="241"/>
      <c r="D997" s="241"/>
      <c r="E997" s="241"/>
      <c r="F997" s="241"/>
      <c r="G997" s="241"/>
      <c r="H997" s="241"/>
      <c r="I997" s="241"/>
      <c r="J997" s="241"/>
      <c r="K997" s="241"/>
      <c r="L997" s="241"/>
      <c r="M997" s="241"/>
      <c r="N997" s="241"/>
      <c r="O997" s="241"/>
      <c r="P997" s="241"/>
      <c r="Q997" s="241"/>
      <c r="R997" s="241"/>
      <c r="S997" s="241"/>
      <c r="T997" s="241"/>
      <c r="U997" s="241" t="s">
        <v>1098</v>
      </c>
      <c r="V997" s="241"/>
      <c r="W997" s="241"/>
      <c r="X997" s="241"/>
      <c r="Y997" s="241"/>
      <c r="Z997" s="241"/>
      <c r="AA997" s="241"/>
      <c r="AB997" s="241"/>
      <c r="AC997" s="241" t="s">
        <v>309</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row>
    <row r="998" spans="2:59" s="240" customFormat="1" ht="15" customHeight="1">
      <c r="B998" s="241"/>
      <c r="C998" s="241"/>
      <c r="D998" s="241"/>
      <c r="E998" s="241"/>
      <c r="F998" s="241"/>
      <c r="G998" s="241"/>
      <c r="H998" s="241"/>
      <c r="I998" s="241"/>
      <c r="J998" s="241"/>
      <c r="K998" s="241"/>
      <c r="L998" s="241"/>
      <c r="M998" s="241"/>
      <c r="N998" s="241"/>
      <c r="O998" s="241"/>
      <c r="P998" s="241"/>
      <c r="Q998" s="241"/>
      <c r="R998" s="241"/>
      <c r="S998" s="241"/>
      <c r="T998" s="241"/>
      <c r="U998" s="241" t="s">
        <v>1099</v>
      </c>
      <c r="V998" s="241"/>
      <c r="W998" s="241"/>
      <c r="X998" s="241"/>
      <c r="Y998" s="241"/>
      <c r="Z998" s="241"/>
      <c r="AA998" s="241"/>
      <c r="AB998" s="241"/>
      <c r="AC998" s="241" t="s">
        <v>311</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row>
    <row r="999" spans="2:59" s="240" customFormat="1" ht="15" customHeight="1">
      <c r="B999" s="241"/>
      <c r="C999" s="241"/>
      <c r="D999" s="241"/>
      <c r="E999" s="241"/>
      <c r="F999" s="241"/>
      <c r="G999" s="241"/>
      <c r="H999" s="241"/>
      <c r="I999" s="241"/>
      <c r="J999" s="241"/>
      <c r="K999" s="241"/>
      <c r="L999" s="241"/>
      <c r="M999" s="241"/>
      <c r="N999" s="241"/>
      <c r="O999" s="241"/>
      <c r="P999" s="241"/>
      <c r="Q999" s="241"/>
      <c r="R999" s="241"/>
      <c r="S999" s="241"/>
      <c r="T999" s="241"/>
      <c r="U999" s="241" t="s">
        <v>285</v>
      </c>
      <c r="V999" s="241"/>
      <c r="W999" s="241"/>
      <c r="X999" s="241"/>
      <c r="Y999" s="241"/>
      <c r="Z999" s="241"/>
      <c r="AA999" s="241"/>
      <c r="AB999" s="241"/>
      <c r="AC999" s="241" t="s">
        <v>350</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row>
    <row r="1000" spans="2:59" s="240" customFormat="1" ht="15" customHeight="1">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1100</v>
      </c>
      <c r="V1000" s="241"/>
      <c r="W1000" s="241"/>
      <c r="X1000" s="241"/>
      <c r="Y1000" s="241"/>
      <c r="Z1000" s="241"/>
      <c r="AA1000" s="241"/>
      <c r="AB1000" s="241"/>
      <c r="AC1000" s="241" t="s">
        <v>316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row>
    <row r="1001" spans="2:59" s="240" customFormat="1" ht="15" customHeight="1">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1101</v>
      </c>
      <c r="V1001" s="241"/>
      <c r="W1001" s="241"/>
      <c r="X1001" s="241"/>
      <c r="Y1001" s="241"/>
      <c r="Z1001" s="241"/>
      <c r="AA1001" s="241"/>
      <c r="AB1001" s="241"/>
      <c r="AC1001" s="241" t="s">
        <v>313</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row>
    <row r="1002" spans="2:59" s="240" customFormat="1" ht="15" customHeight="1">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1102</v>
      </c>
      <c r="V1002" s="241"/>
      <c r="W1002" s="241"/>
      <c r="X1002" s="241"/>
      <c r="Y1002" s="241"/>
      <c r="Z1002" s="241"/>
      <c r="AA1002" s="241"/>
      <c r="AB1002" s="241"/>
      <c r="AC1002" s="241" t="s">
        <v>316</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row>
    <row r="1003" spans="2:59" s="240" customFormat="1" ht="15" customHeight="1">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1103</v>
      </c>
      <c r="V1003" s="241"/>
      <c r="W1003" s="241"/>
      <c r="X1003" s="241"/>
      <c r="Y1003" s="241"/>
      <c r="Z1003" s="241"/>
      <c r="AA1003" s="241"/>
      <c r="AB1003" s="241"/>
      <c r="AC1003" s="241" t="s">
        <v>316</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row>
    <row r="1004" spans="2:59" s="240" customFormat="1" ht="15" customHeight="1">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1104</v>
      </c>
      <c r="V1004" s="241"/>
      <c r="W1004" s="241"/>
      <c r="X1004" s="241"/>
      <c r="Y1004" s="241"/>
      <c r="Z1004" s="241"/>
      <c r="AA1004" s="241"/>
      <c r="AB1004" s="241"/>
      <c r="AC1004" s="241" t="s">
        <v>325</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row>
    <row r="1005" spans="2:59" s="240" customFormat="1" ht="15" customHeight="1">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1105</v>
      </c>
      <c r="V1005" s="241"/>
      <c r="W1005" s="241"/>
      <c r="X1005" s="241"/>
      <c r="Y1005" s="241"/>
      <c r="Z1005" s="241"/>
      <c r="AA1005" s="241"/>
      <c r="AB1005" s="241"/>
      <c r="AC1005" s="241" t="s">
        <v>309</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row>
    <row r="1006" spans="2:59" s="240" customFormat="1" ht="15" customHeight="1">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1106</v>
      </c>
      <c r="V1006" s="241"/>
      <c r="W1006" s="241"/>
      <c r="X1006" s="241"/>
      <c r="Y1006" s="241"/>
      <c r="Z1006" s="241"/>
      <c r="AA1006" s="241"/>
      <c r="AB1006" s="241"/>
      <c r="AC1006" s="241" t="s">
        <v>313</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row>
    <row r="1007" spans="2:59" s="240" customFormat="1" ht="15" customHeight="1">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1107</v>
      </c>
      <c r="V1007" s="241"/>
      <c r="W1007" s="241"/>
      <c r="X1007" s="241"/>
      <c r="Y1007" s="241"/>
      <c r="Z1007" s="241"/>
      <c r="AA1007" s="241"/>
      <c r="AB1007" s="241"/>
      <c r="AC1007" s="241" t="s">
        <v>325</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row>
    <row r="1008" spans="2:59" s="240" customFormat="1" ht="15" customHeight="1">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1108</v>
      </c>
      <c r="V1008" s="241"/>
      <c r="W1008" s="241"/>
      <c r="X1008" s="241"/>
      <c r="Y1008" s="241"/>
      <c r="Z1008" s="241"/>
      <c r="AA1008" s="241"/>
      <c r="AB1008" s="241"/>
      <c r="AC1008" s="241" t="s">
        <v>325</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row>
    <row r="1009" spans="2:59" s="240" customFormat="1" ht="15" customHeight="1">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1109</v>
      </c>
      <c r="V1009" s="241"/>
      <c r="W1009" s="241"/>
      <c r="X1009" s="241"/>
      <c r="Y1009" s="241"/>
      <c r="Z1009" s="241"/>
      <c r="AA1009" s="241"/>
      <c r="AB1009" s="241"/>
      <c r="AC1009" s="241" t="s">
        <v>313</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row>
    <row r="1010" spans="2:59" s="240" customFormat="1" ht="15" customHeight="1">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1110</v>
      </c>
      <c r="V1010" s="241"/>
      <c r="W1010" s="241"/>
      <c r="X1010" s="241"/>
      <c r="Y1010" s="241"/>
      <c r="Z1010" s="241"/>
      <c r="AA1010" s="241"/>
      <c r="AB1010" s="241"/>
      <c r="AC1010" s="241" t="s">
        <v>325</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row>
    <row r="1011" spans="2:59" s="240" customFormat="1" ht="15" customHeight="1">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1111</v>
      </c>
      <c r="V1011" s="241"/>
      <c r="W1011" s="241"/>
      <c r="X1011" s="241"/>
      <c r="Y1011" s="241"/>
      <c r="Z1011" s="241"/>
      <c r="AA1011" s="241"/>
      <c r="AB1011" s="241"/>
      <c r="AC1011" s="241" t="s">
        <v>350</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row>
    <row r="1012" spans="2:59" s="240" customFormat="1" ht="15" customHeight="1">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1112</v>
      </c>
      <c r="V1012" s="241"/>
      <c r="W1012" s="241"/>
      <c r="X1012" s="241"/>
      <c r="Y1012" s="241"/>
      <c r="Z1012" s="241"/>
      <c r="AA1012" s="241"/>
      <c r="AB1012" s="241"/>
      <c r="AC1012" s="241" t="s">
        <v>325</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row>
    <row r="1013" spans="2:59" s="240" customFormat="1" ht="15" customHeight="1">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1113</v>
      </c>
      <c r="V1013" s="241"/>
      <c r="W1013" s="241"/>
      <c r="X1013" s="241"/>
      <c r="Y1013" s="241"/>
      <c r="Z1013" s="241"/>
      <c r="AA1013" s="241"/>
      <c r="AB1013" s="241"/>
      <c r="AC1013" s="241" t="s">
        <v>316</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row>
    <row r="1014" spans="2:59" s="240" customFormat="1" ht="15" customHeight="1">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1114</v>
      </c>
      <c r="V1014" s="241"/>
      <c r="W1014" s="241"/>
      <c r="X1014" s="241"/>
      <c r="Y1014" s="241"/>
      <c r="Z1014" s="241"/>
      <c r="AA1014" s="241"/>
      <c r="AB1014" s="241"/>
      <c r="AC1014" s="241" t="s">
        <v>309</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row>
    <row r="1015" spans="2:59" s="240" customFormat="1" ht="15" customHeight="1">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1115</v>
      </c>
      <c r="V1015" s="241"/>
      <c r="W1015" s="241"/>
      <c r="X1015" s="241"/>
      <c r="Y1015" s="241"/>
      <c r="Z1015" s="241"/>
      <c r="AA1015" s="241"/>
      <c r="AB1015" s="241"/>
      <c r="AC1015" s="241" t="s">
        <v>322</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row>
    <row r="1016" spans="2:59" s="240" customFormat="1" ht="15" customHeight="1">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1116</v>
      </c>
      <c r="V1016" s="241"/>
      <c r="W1016" s="241"/>
      <c r="X1016" s="241"/>
      <c r="Y1016" s="241"/>
      <c r="Z1016" s="241"/>
      <c r="AA1016" s="241"/>
      <c r="AB1016" s="241"/>
      <c r="AC1016" s="241" t="s">
        <v>325</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row>
    <row r="1017" spans="2:59" s="240" customFormat="1" ht="15" customHeight="1">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1117</v>
      </c>
      <c r="V1017" s="241"/>
      <c r="W1017" s="241"/>
      <c r="X1017" s="241"/>
      <c r="Y1017" s="241"/>
      <c r="Z1017" s="241"/>
      <c r="AA1017" s="241"/>
      <c r="AB1017" s="241"/>
      <c r="AC1017" s="241" t="s">
        <v>386</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row>
    <row r="1018" spans="2:59" s="240" customFormat="1" ht="15" customHeight="1">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1118</v>
      </c>
      <c r="V1018" s="241"/>
      <c r="W1018" s="241"/>
      <c r="X1018" s="241"/>
      <c r="Y1018" s="241"/>
      <c r="Z1018" s="241"/>
      <c r="AA1018" s="241"/>
      <c r="AB1018" s="241"/>
      <c r="AC1018" s="241" t="s">
        <v>316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row>
    <row r="1019" spans="2:59" s="240" customFormat="1" ht="15" customHeight="1">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1119</v>
      </c>
      <c r="V1019" s="241"/>
      <c r="W1019" s="241"/>
      <c r="X1019" s="241"/>
      <c r="Y1019" s="241"/>
      <c r="Z1019" s="241"/>
      <c r="AA1019" s="241"/>
      <c r="AB1019" s="241"/>
      <c r="AC1019" s="241" t="s">
        <v>313</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row>
    <row r="1020" spans="2:59" s="240" customFormat="1" ht="15" customHeight="1">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1120</v>
      </c>
      <c r="V1020" s="241"/>
      <c r="W1020" s="241"/>
      <c r="X1020" s="241"/>
      <c r="Y1020" s="241"/>
      <c r="Z1020" s="241"/>
      <c r="AA1020" s="241"/>
      <c r="AB1020" s="241"/>
      <c r="AC1020" s="241" t="s">
        <v>309</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row>
    <row r="1021" spans="2:59" s="240" customFormat="1" ht="15" customHeight="1">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1121</v>
      </c>
      <c r="V1021" s="241"/>
      <c r="W1021" s="241"/>
      <c r="X1021" s="241"/>
      <c r="Y1021" s="241"/>
      <c r="Z1021" s="241"/>
      <c r="AA1021" s="241"/>
      <c r="AB1021" s="241"/>
      <c r="AC1021" s="241" t="s">
        <v>309</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row>
    <row r="1022" spans="2:59" s="240" customFormat="1" ht="15" customHeight="1">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1122</v>
      </c>
      <c r="V1022" s="241"/>
      <c r="W1022" s="241"/>
      <c r="X1022" s="241"/>
      <c r="Y1022" s="241"/>
      <c r="Z1022" s="241"/>
      <c r="AA1022" s="241"/>
      <c r="AB1022" s="241"/>
      <c r="AC1022" s="241" t="s">
        <v>316</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row>
    <row r="1023" spans="2:59" s="240" customFormat="1" ht="15" customHeight="1">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t="s">
        <v>1123</v>
      </c>
      <c r="V1023" s="241"/>
      <c r="W1023" s="241"/>
      <c r="X1023" s="241"/>
      <c r="Y1023" s="241"/>
      <c r="Z1023" s="241"/>
      <c r="AA1023" s="241"/>
      <c r="AB1023" s="241"/>
      <c r="AC1023" s="241" t="s">
        <v>366</v>
      </c>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row>
    <row r="1024" spans="2:59" s="240" customFormat="1" ht="15" customHeight="1">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t="s">
        <v>1124</v>
      </c>
      <c r="V1024" s="241"/>
      <c r="W1024" s="241"/>
      <c r="X1024" s="241"/>
      <c r="Y1024" s="241"/>
      <c r="Z1024" s="241"/>
      <c r="AA1024" s="241"/>
      <c r="AB1024" s="241"/>
      <c r="AC1024" s="241" t="s">
        <v>309</v>
      </c>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row>
    <row r="1025" spans="2:59" s="240" customFormat="1" ht="15" customHeight="1">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t="s">
        <v>1125</v>
      </c>
      <c r="V1025" s="241"/>
      <c r="W1025" s="241"/>
      <c r="X1025" s="241"/>
      <c r="Y1025" s="241"/>
      <c r="Z1025" s="241"/>
      <c r="AA1025" s="241"/>
      <c r="AB1025" s="241"/>
      <c r="AC1025" s="241" t="s">
        <v>366</v>
      </c>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row>
    <row r="1026" spans="2:59" s="240" customFormat="1" ht="15" customHeight="1">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t="s">
        <v>1126</v>
      </c>
      <c r="V1026" s="241"/>
      <c r="W1026" s="241"/>
      <c r="X1026" s="241"/>
      <c r="Y1026" s="241"/>
      <c r="Z1026" s="241"/>
      <c r="AA1026" s="241"/>
      <c r="AB1026" s="241"/>
      <c r="AC1026" s="241" t="s">
        <v>313</v>
      </c>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row>
    <row r="1027" spans="2:59" s="240" customFormat="1" ht="15" customHeight="1">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t="s">
        <v>1127</v>
      </c>
      <c r="V1027" s="241"/>
      <c r="W1027" s="241"/>
      <c r="X1027" s="241"/>
      <c r="Y1027" s="241"/>
      <c r="Z1027" s="241"/>
      <c r="AA1027" s="241"/>
      <c r="AB1027" s="241"/>
      <c r="AC1027" s="241" t="s">
        <v>366</v>
      </c>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row>
    <row r="1028" spans="2:59" s="240" customFormat="1" ht="15" customHeight="1">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t="s">
        <v>1128</v>
      </c>
      <c r="V1028" s="241"/>
      <c r="W1028" s="241"/>
      <c r="X1028" s="241"/>
      <c r="Y1028" s="241"/>
      <c r="Z1028" s="241"/>
      <c r="AA1028" s="241"/>
      <c r="AB1028" s="241"/>
      <c r="AC1028" s="241" t="s">
        <v>316</v>
      </c>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row>
    <row r="1029" spans="2:59" s="240" customFormat="1" ht="15" customHeight="1">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t="s">
        <v>1129</v>
      </c>
      <c r="V1029" s="241"/>
      <c r="W1029" s="241"/>
      <c r="X1029" s="241"/>
      <c r="Y1029" s="241"/>
      <c r="Z1029" s="241"/>
      <c r="AA1029" s="241"/>
      <c r="AB1029" s="241"/>
      <c r="AC1029" s="241" t="s">
        <v>311</v>
      </c>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row>
    <row r="1030" spans="2:59" s="240" customFormat="1" ht="15" customHeight="1">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t="s">
        <v>1130</v>
      </c>
      <c r="V1030" s="241"/>
      <c r="W1030" s="241"/>
      <c r="X1030" s="241"/>
      <c r="Y1030" s="241"/>
      <c r="Z1030" s="241"/>
      <c r="AA1030" s="241"/>
      <c r="AB1030" s="241"/>
      <c r="AC1030" s="241" t="s">
        <v>386</v>
      </c>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row>
    <row r="1031" spans="2:59" s="240" customFormat="1" ht="15" customHeight="1">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t="s">
        <v>1131</v>
      </c>
      <c r="V1031" s="241"/>
      <c r="W1031" s="241"/>
      <c r="X1031" s="241"/>
      <c r="Y1031" s="241"/>
      <c r="Z1031" s="241"/>
      <c r="AA1031" s="241"/>
      <c r="AB1031" s="241"/>
      <c r="AC1031" s="241" t="s">
        <v>325</v>
      </c>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41"/>
      <c r="BD1031" s="241"/>
      <c r="BE1031" s="241"/>
      <c r="BF1031" s="241"/>
      <c r="BG1031" s="241"/>
    </row>
    <row r="1032" spans="2:59" s="240" customFormat="1" ht="15" customHeight="1">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t="s">
        <v>1132</v>
      </c>
      <c r="V1032" s="241"/>
      <c r="W1032" s="241"/>
      <c r="X1032" s="241"/>
      <c r="Y1032" s="241"/>
      <c r="Z1032" s="241"/>
      <c r="AA1032" s="241"/>
      <c r="AB1032" s="241"/>
      <c r="AC1032" s="241" t="s">
        <v>366</v>
      </c>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row>
    <row r="1033" spans="2:59" s="240" customFormat="1" ht="15" customHeight="1">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t="s">
        <v>1133</v>
      </c>
      <c r="V1033" s="241"/>
      <c r="W1033" s="241"/>
      <c r="X1033" s="241"/>
      <c r="Y1033" s="241"/>
      <c r="Z1033" s="241"/>
      <c r="AA1033" s="241"/>
      <c r="AB1033" s="241"/>
      <c r="AC1033" s="241" t="s">
        <v>386</v>
      </c>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41"/>
      <c r="BD1033" s="241"/>
      <c r="BE1033" s="241"/>
      <c r="BF1033" s="241"/>
      <c r="BG1033" s="241"/>
    </row>
    <row r="1034" spans="2:59" s="240" customFormat="1" ht="15" customHeight="1">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t="s">
        <v>1134</v>
      </c>
      <c r="V1034" s="241"/>
      <c r="W1034" s="241"/>
      <c r="X1034" s="241"/>
      <c r="Y1034" s="241"/>
      <c r="Z1034" s="241"/>
      <c r="AA1034" s="241"/>
      <c r="AB1034" s="241"/>
      <c r="AC1034" s="241" t="s">
        <v>386</v>
      </c>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41"/>
      <c r="BD1034" s="241"/>
      <c r="BE1034" s="241"/>
      <c r="BF1034" s="241"/>
      <c r="BG1034" s="241"/>
    </row>
    <row r="1035" spans="2:59" s="240" customFormat="1" ht="15" customHeight="1">
      <c r="B1035" s="241"/>
      <c r="C1035" s="241"/>
      <c r="D1035" s="241"/>
      <c r="E1035" s="241"/>
      <c r="F1035" s="241"/>
      <c r="G1035" s="241"/>
      <c r="H1035" s="241"/>
      <c r="I1035" s="241"/>
      <c r="J1035" s="241"/>
      <c r="K1035" s="241"/>
      <c r="L1035" s="241"/>
      <c r="M1035" s="241"/>
      <c r="N1035" s="241"/>
      <c r="O1035" s="241"/>
      <c r="P1035" s="241"/>
      <c r="Q1035" s="241"/>
      <c r="R1035" s="241"/>
      <c r="S1035" s="241"/>
      <c r="T1035" s="241"/>
      <c r="U1035" s="241" t="s">
        <v>1135</v>
      </c>
      <c r="V1035" s="241"/>
      <c r="W1035" s="241"/>
      <c r="X1035" s="241"/>
      <c r="Y1035" s="241"/>
      <c r="Z1035" s="241"/>
      <c r="AA1035" s="241"/>
      <c r="AB1035" s="241"/>
      <c r="AC1035" s="241" t="s">
        <v>366</v>
      </c>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row>
    <row r="1036" spans="2:59" s="240" customFormat="1" ht="15" customHeight="1">
      <c r="B1036" s="241"/>
      <c r="C1036" s="241"/>
      <c r="D1036" s="241"/>
      <c r="E1036" s="241"/>
      <c r="F1036" s="241"/>
      <c r="G1036" s="241"/>
      <c r="H1036" s="241"/>
      <c r="I1036" s="241"/>
      <c r="J1036" s="241"/>
      <c r="K1036" s="241"/>
      <c r="L1036" s="241"/>
      <c r="M1036" s="241"/>
      <c r="N1036" s="241"/>
      <c r="O1036" s="241"/>
      <c r="P1036" s="241"/>
      <c r="Q1036" s="241"/>
      <c r="R1036" s="241"/>
      <c r="S1036" s="241"/>
      <c r="T1036" s="241"/>
      <c r="U1036" s="241" t="s">
        <v>1136</v>
      </c>
      <c r="V1036" s="241"/>
      <c r="W1036" s="241"/>
      <c r="X1036" s="241"/>
      <c r="Y1036" s="241"/>
      <c r="Z1036" s="241"/>
      <c r="AA1036" s="241"/>
      <c r="AB1036" s="241"/>
      <c r="AC1036" s="241" t="s">
        <v>386</v>
      </c>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41"/>
      <c r="BD1036" s="241"/>
      <c r="BE1036" s="241"/>
      <c r="BF1036" s="241"/>
      <c r="BG1036" s="241"/>
    </row>
    <row r="1037" spans="2:59" s="240" customFormat="1" ht="15" customHeight="1">
      <c r="B1037" s="241"/>
      <c r="C1037" s="241"/>
      <c r="D1037" s="241"/>
      <c r="E1037" s="241"/>
      <c r="F1037" s="241"/>
      <c r="G1037" s="241"/>
      <c r="H1037" s="241"/>
      <c r="I1037" s="241"/>
      <c r="J1037" s="241"/>
      <c r="K1037" s="241"/>
      <c r="L1037" s="241"/>
      <c r="M1037" s="241"/>
      <c r="N1037" s="241"/>
      <c r="O1037" s="241"/>
      <c r="P1037" s="241"/>
      <c r="Q1037" s="241"/>
      <c r="R1037" s="241"/>
      <c r="S1037" s="241"/>
      <c r="T1037" s="241"/>
      <c r="U1037" s="241" t="s">
        <v>1137</v>
      </c>
      <c r="V1037" s="241"/>
      <c r="W1037" s="241"/>
      <c r="X1037" s="241"/>
      <c r="Y1037" s="241"/>
      <c r="Z1037" s="241"/>
      <c r="AA1037" s="241"/>
      <c r="AB1037" s="241"/>
      <c r="AC1037" s="241" t="s">
        <v>322</v>
      </c>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41"/>
      <c r="BD1037" s="241"/>
      <c r="BE1037" s="241"/>
      <c r="BF1037" s="241"/>
      <c r="BG1037" s="241"/>
    </row>
    <row r="1038" spans="2:59" s="240" customFormat="1" ht="15" customHeight="1">
      <c r="B1038" s="241"/>
      <c r="C1038" s="241"/>
      <c r="D1038" s="241"/>
      <c r="E1038" s="241"/>
      <c r="F1038" s="241"/>
      <c r="G1038" s="241"/>
      <c r="H1038" s="241"/>
      <c r="I1038" s="241"/>
      <c r="J1038" s="241"/>
      <c r="K1038" s="241"/>
      <c r="L1038" s="241"/>
      <c r="M1038" s="241"/>
      <c r="N1038" s="241"/>
      <c r="O1038" s="241"/>
      <c r="P1038" s="241"/>
      <c r="Q1038" s="241"/>
      <c r="R1038" s="241"/>
      <c r="S1038" s="241"/>
      <c r="T1038" s="241"/>
      <c r="U1038" s="241" t="s">
        <v>1138</v>
      </c>
      <c r="V1038" s="241"/>
      <c r="W1038" s="241"/>
      <c r="X1038" s="241"/>
      <c r="Y1038" s="241"/>
      <c r="Z1038" s="241"/>
      <c r="AA1038" s="241"/>
      <c r="AB1038" s="241"/>
      <c r="AC1038" s="241" t="s">
        <v>309</v>
      </c>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41"/>
      <c r="BD1038" s="241"/>
      <c r="BE1038" s="241"/>
      <c r="BF1038" s="241"/>
      <c r="BG1038" s="241"/>
    </row>
    <row r="1039" spans="2:59" s="240" customFormat="1" ht="15" customHeight="1">
      <c r="B1039" s="241"/>
      <c r="C1039" s="241"/>
      <c r="D1039" s="241"/>
      <c r="E1039" s="241"/>
      <c r="F1039" s="241"/>
      <c r="G1039" s="241"/>
      <c r="H1039" s="241"/>
      <c r="I1039" s="241"/>
      <c r="J1039" s="241"/>
      <c r="K1039" s="241"/>
      <c r="L1039" s="241"/>
      <c r="M1039" s="241"/>
      <c r="N1039" s="241"/>
      <c r="O1039" s="241"/>
      <c r="P1039" s="241"/>
      <c r="Q1039" s="241"/>
      <c r="R1039" s="241"/>
      <c r="S1039" s="241"/>
      <c r="T1039" s="241"/>
      <c r="U1039" s="241" t="s">
        <v>1139</v>
      </c>
      <c r="V1039" s="241"/>
      <c r="W1039" s="241"/>
      <c r="X1039" s="241"/>
      <c r="Y1039" s="241"/>
      <c r="Z1039" s="241"/>
      <c r="AA1039" s="241"/>
      <c r="AB1039" s="241"/>
      <c r="AC1039" s="241" t="s">
        <v>313</v>
      </c>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row>
    <row r="1040" spans="2:59" s="240" customFormat="1" ht="15" customHeight="1">
      <c r="B1040" s="241"/>
      <c r="C1040" s="241"/>
      <c r="D1040" s="241"/>
      <c r="E1040" s="241"/>
      <c r="F1040" s="241"/>
      <c r="G1040" s="241"/>
      <c r="H1040" s="241"/>
      <c r="I1040" s="241"/>
      <c r="J1040" s="241"/>
      <c r="K1040" s="241"/>
      <c r="L1040" s="241"/>
      <c r="M1040" s="241"/>
      <c r="N1040" s="241"/>
      <c r="O1040" s="241"/>
      <c r="P1040" s="241"/>
      <c r="Q1040" s="241"/>
      <c r="R1040" s="241"/>
      <c r="S1040" s="241"/>
      <c r="T1040" s="241"/>
      <c r="U1040" s="241" t="s">
        <v>290</v>
      </c>
      <c r="V1040" s="241"/>
      <c r="W1040" s="241"/>
      <c r="X1040" s="241"/>
      <c r="Y1040" s="241"/>
      <c r="Z1040" s="241"/>
      <c r="AA1040" s="241"/>
      <c r="AB1040" s="241"/>
      <c r="AC1040" s="241" t="s">
        <v>350</v>
      </c>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row>
    <row r="1041" spans="2:59" s="240" customFormat="1" ht="15" customHeight="1">
      <c r="B1041" s="241"/>
      <c r="C1041" s="241"/>
      <c r="D1041" s="241"/>
      <c r="E1041" s="241"/>
      <c r="F1041" s="241"/>
      <c r="G1041" s="241"/>
      <c r="H1041" s="241"/>
      <c r="I1041" s="241"/>
      <c r="J1041" s="241"/>
      <c r="K1041" s="241"/>
      <c r="L1041" s="241"/>
      <c r="M1041" s="241"/>
      <c r="N1041" s="241"/>
      <c r="O1041" s="241"/>
      <c r="P1041" s="241"/>
      <c r="Q1041" s="241"/>
      <c r="R1041" s="241"/>
      <c r="S1041" s="241"/>
      <c r="T1041" s="241"/>
      <c r="U1041" s="241" t="s">
        <v>1140</v>
      </c>
      <c r="V1041" s="241"/>
      <c r="W1041" s="241"/>
      <c r="X1041" s="241"/>
      <c r="Y1041" s="241"/>
      <c r="Z1041" s="241"/>
      <c r="AA1041" s="241"/>
      <c r="AB1041" s="241"/>
      <c r="AC1041" s="241" t="s">
        <v>313</v>
      </c>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41"/>
      <c r="BD1041" s="241"/>
      <c r="BE1041" s="241"/>
      <c r="BF1041" s="241"/>
      <c r="BG1041" s="241"/>
    </row>
    <row r="1042" spans="2:59" s="240" customFormat="1" ht="15" customHeight="1">
      <c r="B1042" s="241"/>
      <c r="C1042" s="241"/>
      <c r="D1042" s="241"/>
      <c r="E1042" s="241"/>
      <c r="F1042" s="241"/>
      <c r="G1042" s="241"/>
      <c r="H1042" s="241"/>
      <c r="I1042" s="241"/>
      <c r="J1042" s="241"/>
      <c r="K1042" s="241"/>
      <c r="L1042" s="241"/>
      <c r="M1042" s="241"/>
      <c r="N1042" s="241"/>
      <c r="O1042" s="241"/>
      <c r="P1042" s="241"/>
      <c r="Q1042" s="241"/>
      <c r="R1042" s="241"/>
      <c r="S1042" s="241"/>
      <c r="T1042" s="241"/>
      <c r="U1042" s="241" t="s">
        <v>1141</v>
      </c>
      <c r="V1042" s="241"/>
      <c r="W1042" s="241"/>
      <c r="X1042" s="241"/>
      <c r="Y1042" s="241"/>
      <c r="Z1042" s="241"/>
      <c r="AA1042" s="241"/>
      <c r="AB1042" s="241"/>
      <c r="AC1042" s="241" t="s">
        <v>313</v>
      </c>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row>
    <row r="1043" spans="2:59" s="240" customFormat="1" ht="15" customHeight="1">
      <c r="B1043" s="241"/>
      <c r="C1043" s="241"/>
      <c r="D1043" s="241"/>
      <c r="E1043" s="241"/>
      <c r="F1043" s="241"/>
      <c r="G1043" s="241"/>
      <c r="H1043" s="241"/>
      <c r="I1043" s="241"/>
      <c r="J1043" s="241"/>
      <c r="K1043" s="241"/>
      <c r="L1043" s="241"/>
      <c r="M1043" s="241"/>
      <c r="N1043" s="241"/>
      <c r="O1043" s="241"/>
      <c r="P1043" s="241"/>
      <c r="Q1043" s="241"/>
      <c r="R1043" s="241"/>
      <c r="S1043" s="241"/>
      <c r="T1043" s="241"/>
      <c r="U1043" s="241" t="s">
        <v>1142</v>
      </c>
      <c r="V1043" s="241"/>
      <c r="W1043" s="241"/>
      <c r="X1043" s="241"/>
      <c r="Y1043" s="241"/>
      <c r="Z1043" s="241"/>
      <c r="AA1043" s="241"/>
      <c r="AB1043" s="241"/>
      <c r="AC1043" s="241" t="s">
        <v>322</v>
      </c>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row>
    <row r="1044" spans="2:59" s="240" customFormat="1" ht="15" customHeight="1">
      <c r="B1044" s="241"/>
      <c r="C1044" s="241"/>
      <c r="D1044" s="241"/>
      <c r="E1044" s="241"/>
      <c r="F1044" s="241"/>
      <c r="G1044" s="241"/>
      <c r="H1044" s="241"/>
      <c r="I1044" s="241"/>
      <c r="J1044" s="241"/>
      <c r="K1044" s="241"/>
      <c r="L1044" s="241"/>
      <c r="M1044" s="241"/>
      <c r="N1044" s="241"/>
      <c r="O1044" s="241"/>
      <c r="P1044" s="241"/>
      <c r="Q1044" s="241"/>
      <c r="R1044" s="241"/>
      <c r="S1044" s="241"/>
      <c r="T1044" s="241"/>
      <c r="U1044" s="241" t="s">
        <v>1143</v>
      </c>
      <c r="V1044" s="241"/>
      <c r="W1044" s="241"/>
      <c r="X1044" s="241"/>
      <c r="Y1044" s="241"/>
      <c r="Z1044" s="241"/>
      <c r="AA1044" s="241"/>
      <c r="AB1044" s="241"/>
      <c r="AC1044" s="241" t="s">
        <v>325</v>
      </c>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row>
    <row r="1045" spans="2:59" s="240" customFormat="1" ht="15" customHeight="1">
      <c r="B1045" s="241"/>
      <c r="C1045" s="241"/>
      <c r="D1045" s="241"/>
      <c r="E1045" s="241"/>
      <c r="F1045" s="241"/>
      <c r="G1045" s="241"/>
      <c r="H1045" s="241"/>
      <c r="I1045" s="241"/>
      <c r="J1045" s="241"/>
      <c r="K1045" s="241"/>
      <c r="L1045" s="241"/>
      <c r="M1045" s="241"/>
      <c r="N1045" s="241"/>
      <c r="O1045" s="241"/>
      <c r="P1045" s="241"/>
      <c r="Q1045" s="241"/>
      <c r="R1045" s="241"/>
      <c r="S1045" s="241"/>
      <c r="T1045" s="241"/>
      <c r="U1045" s="241" t="s">
        <v>1144</v>
      </c>
      <c r="V1045" s="241"/>
      <c r="W1045" s="241"/>
      <c r="X1045" s="241"/>
      <c r="Y1045" s="241"/>
      <c r="Z1045" s="241"/>
      <c r="AA1045" s="241"/>
      <c r="AB1045" s="241"/>
      <c r="AC1045" s="241" t="s">
        <v>316</v>
      </c>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row>
    <row r="1046" spans="2:59" s="240" customFormat="1" ht="15" customHeight="1">
      <c r="B1046" s="241"/>
      <c r="C1046" s="241"/>
      <c r="D1046" s="241"/>
      <c r="E1046" s="241"/>
      <c r="F1046" s="241"/>
      <c r="G1046" s="241"/>
      <c r="H1046" s="241"/>
      <c r="I1046" s="241"/>
      <c r="J1046" s="241"/>
      <c r="K1046" s="241"/>
      <c r="L1046" s="241"/>
      <c r="M1046" s="241"/>
      <c r="N1046" s="241"/>
      <c r="O1046" s="241"/>
      <c r="P1046" s="241"/>
      <c r="Q1046" s="241"/>
      <c r="R1046" s="241"/>
      <c r="S1046" s="241"/>
      <c r="T1046" s="241"/>
      <c r="U1046" s="241" t="s">
        <v>1145</v>
      </c>
      <c r="V1046" s="241"/>
      <c r="W1046" s="241"/>
      <c r="X1046" s="241"/>
      <c r="Y1046" s="241"/>
      <c r="Z1046" s="241"/>
      <c r="AA1046" s="241"/>
      <c r="AB1046" s="241"/>
      <c r="AC1046" s="241" t="s">
        <v>316</v>
      </c>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row>
    <row r="1047" spans="2:59" s="240" customFormat="1" ht="15" customHeight="1">
      <c r="B1047" s="241"/>
      <c r="C1047" s="241"/>
      <c r="D1047" s="241"/>
      <c r="E1047" s="241"/>
      <c r="F1047" s="241"/>
      <c r="G1047" s="241"/>
      <c r="H1047" s="241"/>
      <c r="I1047" s="241"/>
      <c r="J1047" s="241"/>
      <c r="K1047" s="241"/>
      <c r="L1047" s="241"/>
      <c r="M1047" s="241"/>
      <c r="N1047" s="241"/>
      <c r="O1047" s="241"/>
      <c r="P1047" s="241"/>
      <c r="Q1047" s="241"/>
      <c r="R1047" s="241"/>
      <c r="S1047" s="241"/>
      <c r="T1047" s="241"/>
      <c r="U1047" s="241" t="s">
        <v>1146</v>
      </c>
      <c r="V1047" s="241"/>
      <c r="W1047" s="241"/>
      <c r="X1047" s="241"/>
      <c r="Y1047" s="241"/>
      <c r="Z1047" s="241"/>
      <c r="AA1047" s="241"/>
      <c r="AB1047" s="241"/>
      <c r="AC1047" s="241" t="s">
        <v>313</v>
      </c>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41"/>
      <c r="BD1047" s="241"/>
      <c r="BE1047" s="241"/>
      <c r="BF1047" s="241"/>
      <c r="BG1047" s="241"/>
    </row>
    <row r="1048" spans="2:59" s="240" customFormat="1" ht="15" customHeight="1">
      <c r="B1048" s="241"/>
      <c r="C1048" s="241"/>
      <c r="D1048" s="241"/>
      <c r="E1048" s="241"/>
      <c r="F1048" s="241"/>
      <c r="G1048" s="241"/>
      <c r="H1048" s="241"/>
      <c r="I1048" s="241"/>
      <c r="J1048" s="241"/>
      <c r="K1048" s="241"/>
      <c r="L1048" s="241"/>
      <c r="M1048" s="241"/>
      <c r="N1048" s="241"/>
      <c r="O1048" s="241"/>
      <c r="P1048" s="241"/>
      <c r="Q1048" s="241"/>
      <c r="R1048" s="241"/>
      <c r="S1048" s="241"/>
      <c r="T1048" s="241"/>
      <c r="U1048" s="241" t="s">
        <v>1147</v>
      </c>
      <c r="V1048" s="241"/>
      <c r="W1048" s="241"/>
      <c r="X1048" s="241"/>
      <c r="Y1048" s="241"/>
      <c r="Z1048" s="241"/>
      <c r="AA1048" s="241"/>
      <c r="AB1048" s="241"/>
      <c r="AC1048" s="241" t="s">
        <v>313</v>
      </c>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41"/>
      <c r="BD1048" s="241"/>
      <c r="BE1048" s="241"/>
      <c r="BF1048" s="241"/>
      <c r="BG1048" s="241"/>
    </row>
    <row r="1049" spans="2:59" s="240" customFormat="1" ht="15" customHeight="1">
      <c r="B1049" s="241"/>
      <c r="C1049" s="241"/>
      <c r="D1049" s="241"/>
      <c r="E1049" s="241"/>
      <c r="F1049" s="241"/>
      <c r="G1049" s="241"/>
      <c r="H1049" s="241"/>
      <c r="I1049" s="241"/>
      <c r="J1049" s="241"/>
      <c r="K1049" s="241"/>
      <c r="L1049" s="241"/>
      <c r="M1049" s="241"/>
      <c r="N1049" s="241"/>
      <c r="O1049" s="241"/>
      <c r="P1049" s="241"/>
      <c r="Q1049" s="241"/>
      <c r="R1049" s="241"/>
      <c r="S1049" s="241"/>
      <c r="T1049" s="241"/>
      <c r="U1049" s="241" t="s">
        <v>1148</v>
      </c>
      <c r="V1049" s="241"/>
      <c r="W1049" s="241"/>
      <c r="X1049" s="241"/>
      <c r="Y1049" s="241"/>
      <c r="Z1049" s="241"/>
      <c r="AA1049" s="241"/>
      <c r="AB1049" s="241"/>
      <c r="AC1049" s="241" t="s">
        <v>325</v>
      </c>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row>
    <row r="1050" spans="2:59" s="240" customFormat="1" ht="15" customHeight="1">
      <c r="B1050" s="241"/>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41"/>
      <c r="BD1050" s="241"/>
      <c r="BE1050" s="241"/>
      <c r="BF1050" s="241"/>
      <c r="BG1050" s="241"/>
    </row>
    <row r="1051" spans="2:59" s="240" customFormat="1" ht="15" customHeight="1">
      <c r="B1051" s="241"/>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row>
    <row r="1052" spans="2:59" s="240" customFormat="1" ht="15" customHeight="1">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41"/>
      <c r="BD1052" s="241"/>
      <c r="BE1052" s="241"/>
      <c r="BF1052" s="241"/>
      <c r="BG1052" s="241"/>
    </row>
    <row r="1053" spans="2:59" s="240" customFormat="1" ht="15" customHeight="1">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row>
    <row r="1054" spans="2:59" s="240" customFormat="1" ht="15" customHeight="1">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c r="AX1054" s="241"/>
      <c r="AY1054" s="241"/>
      <c r="AZ1054" s="241"/>
      <c r="BA1054" s="241"/>
      <c r="BB1054" s="241"/>
      <c r="BC1054" s="241"/>
      <c r="BD1054" s="241"/>
      <c r="BE1054" s="241"/>
      <c r="BF1054" s="241"/>
      <c r="BG1054" s="241"/>
    </row>
    <row r="1055" spans="2:59" s="240" customFormat="1" ht="15" customHeight="1">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J1055" s="241"/>
      <c r="AK1055" s="241"/>
      <c r="AL1055" s="241"/>
      <c r="AM1055" s="241"/>
      <c r="AN1055" s="241"/>
      <c r="AO1055" s="241"/>
      <c r="AP1055" s="241"/>
      <c r="AQ1055" s="241"/>
      <c r="AR1055" s="241"/>
      <c r="AS1055" s="241"/>
      <c r="AT1055" s="241"/>
      <c r="AU1055" s="241"/>
      <c r="AV1055" s="241"/>
      <c r="AW1055" s="241"/>
      <c r="AX1055" s="241"/>
      <c r="AY1055" s="241"/>
      <c r="AZ1055" s="241"/>
      <c r="BA1055" s="241"/>
      <c r="BB1055" s="241"/>
      <c r="BC1055" s="241"/>
      <c r="BD1055" s="241"/>
      <c r="BE1055" s="241"/>
      <c r="BF1055" s="241"/>
      <c r="BG1055" s="241"/>
    </row>
    <row r="1056" spans="2:59" s="240" customFormat="1" ht="15" customHeight="1">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J1056" s="241"/>
      <c r="AK1056" s="241"/>
      <c r="AL1056" s="241"/>
      <c r="AM1056" s="241"/>
      <c r="AN1056" s="241"/>
      <c r="AO1056" s="241"/>
      <c r="AP1056" s="241"/>
      <c r="AQ1056" s="241"/>
      <c r="AR1056" s="241"/>
      <c r="AS1056" s="241"/>
      <c r="AT1056" s="241"/>
      <c r="AU1056" s="241"/>
      <c r="AV1056" s="241"/>
      <c r="AW1056" s="241"/>
      <c r="AX1056" s="241"/>
      <c r="AY1056" s="241"/>
      <c r="AZ1056" s="241"/>
      <c r="BA1056" s="241"/>
      <c r="BB1056" s="241"/>
      <c r="BC1056" s="241"/>
      <c r="BD1056" s="241"/>
      <c r="BE1056" s="241"/>
      <c r="BF1056" s="241"/>
      <c r="BG1056" s="241"/>
    </row>
    <row r="1057" spans="3:59" s="240" customFormat="1" ht="15" customHeight="1">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c r="AX1057" s="241"/>
      <c r="AY1057" s="241"/>
      <c r="AZ1057" s="241"/>
      <c r="BA1057" s="241"/>
      <c r="BB1057" s="241"/>
      <c r="BC1057" s="241"/>
      <c r="BD1057" s="241"/>
      <c r="BE1057" s="241"/>
      <c r="BF1057" s="241"/>
      <c r="BG1057" s="241"/>
    </row>
    <row r="1058" spans="3:59" s="240" customFormat="1" ht="15" customHeight="1">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J1058" s="241"/>
      <c r="AK1058" s="241"/>
      <c r="AL1058" s="241"/>
      <c r="AM1058" s="241"/>
      <c r="AN1058" s="241"/>
      <c r="AO1058" s="241"/>
      <c r="AP1058" s="241"/>
      <c r="AQ1058" s="241"/>
      <c r="AR1058" s="241"/>
      <c r="AS1058" s="241"/>
      <c r="AT1058" s="241"/>
      <c r="AU1058" s="241"/>
      <c r="AV1058" s="241"/>
      <c r="AW1058" s="241"/>
      <c r="AX1058" s="241"/>
      <c r="AY1058" s="241"/>
      <c r="AZ1058" s="241"/>
      <c r="BA1058" s="241"/>
      <c r="BB1058" s="241"/>
      <c r="BC1058" s="241"/>
      <c r="BD1058" s="241"/>
      <c r="BE1058" s="241"/>
      <c r="BF1058" s="241"/>
      <c r="BG1058" s="241"/>
    </row>
    <row r="1059" spans="3:59" s="240" customFormat="1" ht="15" customHeight="1">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J1059" s="241"/>
      <c r="AK1059" s="241"/>
      <c r="AL1059" s="241"/>
      <c r="AM1059" s="241"/>
      <c r="AN1059" s="241"/>
      <c r="AO1059" s="241"/>
      <c r="AP1059" s="241"/>
      <c r="AQ1059" s="241"/>
      <c r="AR1059" s="241"/>
      <c r="AS1059" s="241"/>
      <c r="AT1059" s="241"/>
      <c r="AU1059" s="241"/>
      <c r="AV1059" s="241"/>
      <c r="AW1059" s="241"/>
      <c r="AX1059" s="241"/>
      <c r="AY1059" s="241"/>
      <c r="AZ1059" s="241"/>
      <c r="BA1059" s="241"/>
      <c r="BB1059" s="241"/>
      <c r="BC1059" s="241"/>
      <c r="BD1059" s="241"/>
      <c r="BE1059" s="241"/>
      <c r="BF1059" s="241"/>
      <c r="BG1059" s="241"/>
    </row>
    <row r="1060" spans="3:59" s="240" customFormat="1" ht="15" customHeight="1">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c r="AX1060" s="241"/>
      <c r="AY1060" s="241"/>
      <c r="AZ1060" s="241"/>
      <c r="BA1060" s="241"/>
      <c r="BB1060" s="241"/>
      <c r="BC1060" s="241"/>
      <c r="BD1060" s="241"/>
      <c r="BE1060" s="241"/>
      <c r="BF1060" s="241"/>
      <c r="BG1060" s="241"/>
    </row>
    <row r="1061" spans="3:59" s="240" customFormat="1" ht="15" customHeight="1">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J1061" s="241"/>
      <c r="AK1061" s="241"/>
      <c r="AL1061" s="241"/>
      <c r="AM1061" s="241"/>
      <c r="AN1061" s="241"/>
      <c r="AO1061" s="241"/>
      <c r="AP1061" s="241"/>
      <c r="AQ1061" s="241"/>
      <c r="AR1061" s="241"/>
      <c r="AS1061" s="241"/>
      <c r="AT1061" s="241"/>
      <c r="AU1061" s="241"/>
      <c r="AV1061" s="241"/>
      <c r="AW1061" s="241"/>
      <c r="AX1061" s="241"/>
      <c r="AY1061" s="241"/>
      <c r="AZ1061" s="241"/>
      <c r="BA1061" s="241"/>
      <c r="BB1061" s="241"/>
      <c r="BC1061" s="241"/>
      <c r="BD1061" s="241"/>
      <c r="BE1061" s="241"/>
      <c r="BF1061" s="241"/>
      <c r="BG1061" s="241"/>
    </row>
    <row r="1062" spans="3:59" s="240" customFormat="1" ht="15" customHeight="1">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J1062" s="241"/>
      <c r="AK1062" s="241"/>
      <c r="AL1062" s="241"/>
      <c r="AM1062" s="241"/>
      <c r="AN1062" s="241"/>
      <c r="AO1062" s="241"/>
      <c r="AP1062" s="241"/>
      <c r="AQ1062" s="241"/>
      <c r="AR1062" s="241"/>
      <c r="AS1062" s="241"/>
      <c r="AT1062" s="241"/>
      <c r="AU1062" s="241"/>
      <c r="AV1062" s="241"/>
      <c r="AW1062" s="241"/>
      <c r="AX1062" s="241"/>
      <c r="AY1062" s="241"/>
      <c r="AZ1062" s="241"/>
      <c r="BA1062" s="241"/>
      <c r="BB1062" s="241"/>
      <c r="BC1062" s="241"/>
      <c r="BD1062" s="241"/>
      <c r="BE1062" s="241"/>
      <c r="BF1062" s="241"/>
      <c r="BG1062" s="241"/>
    </row>
    <row r="1063" spans="3:59" s="240" customFormat="1" ht="15" customHeight="1">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J1063" s="241"/>
      <c r="AK1063" s="241"/>
      <c r="AL1063" s="241"/>
      <c r="AM1063" s="241"/>
      <c r="AN1063" s="241"/>
      <c r="AO1063" s="241"/>
      <c r="AP1063" s="241"/>
      <c r="AQ1063" s="241"/>
      <c r="AR1063" s="241"/>
      <c r="AS1063" s="241"/>
      <c r="AT1063" s="241"/>
      <c r="AU1063" s="241"/>
      <c r="AV1063" s="241"/>
      <c r="AW1063" s="241"/>
      <c r="AX1063" s="241"/>
      <c r="AY1063" s="241"/>
      <c r="AZ1063" s="241"/>
      <c r="BA1063" s="241"/>
      <c r="BB1063" s="241"/>
      <c r="BC1063" s="241"/>
      <c r="BD1063" s="241"/>
      <c r="BE1063" s="241"/>
      <c r="BF1063" s="241"/>
      <c r="BG1063" s="241"/>
    </row>
    <row r="1064" spans="3:59" s="240" customFormat="1" ht="15" customHeight="1">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J1064" s="241"/>
      <c r="AK1064" s="241"/>
      <c r="AL1064" s="241"/>
      <c r="AM1064" s="241"/>
      <c r="AN1064" s="241"/>
      <c r="AO1064" s="241"/>
      <c r="AP1064" s="241"/>
      <c r="AQ1064" s="241"/>
      <c r="AR1064" s="241"/>
      <c r="AS1064" s="241"/>
      <c r="AT1064" s="241"/>
      <c r="AU1064" s="241"/>
      <c r="AV1064" s="241"/>
      <c r="AW1064" s="241"/>
      <c r="AX1064" s="241"/>
      <c r="AY1064" s="241"/>
      <c r="AZ1064" s="241"/>
      <c r="BA1064" s="241"/>
      <c r="BB1064" s="241"/>
      <c r="BC1064" s="241"/>
      <c r="BD1064" s="241"/>
      <c r="BE1064" s="241"/>
      <c r="BF1064" s="241"/>
      <c r="BG1064" s="241"/>
    </row>
    <row r="1065" spans="3:59" s="240" customFormat="1" ht="15" customHeight="1">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J1065" s="241"/>
      <c r="AK1065" s="241"/>
      <c r="AL1065" s="241"/>
      <c r="AM1065" s="241"/>
      <c r="AN1065" s="241"/>
      <c r="AO1065" s="241"/>
      <c r="AP1065" s="241"/>
      <c r="AQ1065" s="241"/>
      <c r="AR1065" s="241"/>
      <c r="AS1065" s="241"/>
      <c r="AT1065" s="241"/>
      <c r="AU1065" s="241"/>
      <c r="AV1065" s="241"/>
      <c r="AW1065" s="241"/>
      <c r="AX1065" s="241"/>
      <c r="AY1065" s="241"/>
      <c r="AZ1065" s="241"/>
      <c r="BA1065" s="241"/>
      <c r="BB1065" s="241"/>
      <c r="BC1065" s="241"/>
      <c r="BD1065" s="241"/>
      <c r="BE1065" s="241"/>
      <c r="BF1065" s="241"/>
      <c r="BG1065" s="241"/>
    </row>
    <row r="1066" spans="3:59" s="240" customFormat="1" ht="15" customHeight="1">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J1066" s="241"/>
      <c r="AK1066" s="241"/>
      <c r="AL1066" s="241"/>
      <c r="AM1066" s="241"/>
      <c r="AN1066" s="241"/>
      <c r="AO1066" s="241"/>
      <c r="AP1066" s="241"/>
      <c r="AQ1066" s="241"/>
      <c r="AR1066" s="241"/>
      <c r="AS1066" s="241"/>
      <c r="AT1066" s="241"/>
      <c r="AU1066" s="241"/>
      <c r="AV1066" s="241"/>
      <c r="AW1066" s="241"/>
      <c r="AX1066" s="241"/>
      <c r="AY1066" s="241"/>
      <c r="AZ1066" s="241"/>
      <c r="BA1066" s="241"/>
      <c r="BB1066" s="241"/>
      <c r="BC1066" s="241"/>
      <c r="BD1066" s="241"/>
      <c r="BE1066" s="241"/>
      <c r="BF1066" s="241"/>
      <c r="BG1066" s="241"/>
    </row>
    <row r="1067" spans="3:59" s="240" customFormat="1" ht="15" customHeight="1">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J1067" s="241"/>
      <c r="AK1067" s="241"/>
      <c r="AL1067" s="241"/>
      <c r="AM1067" s="241"/>
      <c r="AN1067" s="241"/>
      <c r="AO1067" s="241"/>
      <c r="AP1067" s="241"/>
      <c r="AQ1067" s="241"/>
      <c r="AR1067" s="241"/>
      <c r="AS1067" s="241"/>
      <c r="AT1067" s="241"/>
      <c r="AU1067" s="241"/>
      <c r="AV1067" s="241"/>
      <c r="AW1067" s="241"/>
      <c r="AX1067" s="241"/>
      <c r="AY1067" s="241"/>
      <c r="AZ1067" s="241"/>
      <c r="BA1067" s="241"/>
      <c r="BB1067" s="241"/>
      <c r="BC1067" s="241"/>
      <c r="BD1067" s="241"/>
      <c r="BE1067" s="241"/>
      <c r="BF1067" s="241"/>
      <c r="BG1067" s="241"/>
    </row>
    <row r="1068" spans="3:59" s="240" customFormat="1" ht="15" customHeight="1">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J1068" s="241"/>
      <c r="AK1068" s="241"/>
      <c r="AL1068" s="241"/>
      <c r="AM1068" s="241"/>
      <c r="AN1068" s="241"/>
      <c r="AO1068" s="241"/>
      <c r="AP1068" s="241"/>
      <c r="AQ1068" s="241"/>
      <c r="AR1068" s="241"/>
      <c r="AS1068" s="241"/>
      <c r="AT1068" s="241"/>
      <c r="AU1068" s="241"/>
      <c r="AV1068" s="241"/>
      <c r="AW1068" s="241"/>
      <c r="AX1068" s="241"/>
      <c r="AY1068" s="241"/>
      <c r="AZ1068" s="241"/>
      <c r="BA1068" s="241"/>
      <c r="BB1068" s="241"/>
      <c r="BC1068" s="241"/>
      <c r="BD1068" s="241"/>
      <c r="BE1068" s="241"/>
      <c r="BF1068" s="241"/>
      <c r="BG1068" s="241"/>
    </row>
    <row r="1069" spans="3:59" s="240" customFormat="1" ht="15" customHeight="1">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c r="AX1069" s="241"/>
      <c r="AY1069" s="241"/>
      <c r="AZ1069" s="241"/>
      <c r="BA1069" s="241"/>
      <c r="BB1069" s="241"/>
      <c r="BC1069" s="241"/>
      <c r="BD1069" s="241"/>
      <c r="BE1069" s="241"/>
      <c r="BF1069" s="241"/>
      <c r="BG1069" s="241"/>
    </row>
    <row r="1070" spans="3:59" s="240" customFormat="1" ht="15" customHeight="1">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J1070" s="241"/>
      <c r="AK1070" s="241"/>
      <c r="AL1070" s="241"/>
      <c r="AM1070" s="241"/>
      <c r="AN1070" s="241"/>
      <c r="AO1070" s="241"/>
      <c r="AP1070" s="241"/>
      <c r="AQ1070" s="241"/>
      <c r="AR1070" s="241"/>
      <c r="AS1070" s="241"/>
      <c r="AT1070" s="241"/>
      <c r="AU1070" s="241"/>
      <c r="AV1070" s="241"/>
      <c r="AW1070" s="241"/>
      <c r="AX1070" s="241"/>
      <c r="AY1070" s="241"/>
      <c r="AZ1070" s="241"/>
      <c r="BA1070" s="241"/>
      <c r="BB1070" s="241"/>
      <c r="BC1070" s="241"/>
      <c r="BD1070" s="241"/>
      <c r="BE1070" s="241"/>
      <c r="BF1070" s="241"/>
      <c r="BG1070" s="241"/>
    </row>
    <row r="1071" spans="3:59" s="240" customFormat="1" ht="15" customHeight="1">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c r="AX1071" s="241"/>
      <c r="AY1071" s="241"/>
      <c r="AZ1071" s="241"/>
      <c r="BA1071" s="241"/>
      <c r="BB1071" s="241"/>
      <c r="BC1071" s="241"/>
      <c r="BD1071" s="241"/>
      <c r="BE1071" s="241"/>
      <c r="BF1071" s="241"/>
      <c r="BG1071" s="241"/>
    </row>
    <row r="1072" spans="3:59" s="240" customFormat="1" ht="15" customHeight="1">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J1072" s="241"/>
      <c r="AK1072" s="241"/>
      <c r="AL1072" s="241"/>
      <c r="AM1072" s="241"/>
      <c r="AN1072" s="241"/>
      <c r="AO1072" s="241"/>
      <c r="AP1072" s="241"/>
      <c r="AQ1072" s="241"/>
      <c r="AR1072" s="241"/>
      <c r="AS1072" s="241"/>
      <c r="AT1072" s="241"/>
      <c r="AU1072" s="241"/>
      <c r="AV1072" s="241"/>
      <c r="AW1072" s="241"/>
      <c r="AX1072" s="241"/>
      <c r="AY1072" s="241"/>
      <c r="AZ1072" s="241"/>
      <c r="BA1072" s="241"/>
      <c r="BB1072" s="241"/>
      <c r="BC1072" s="241"/>
      <c r="BD1072" s="241"/>
      <c r="BE1072" s="241"/>
      <c r="BF1072" s="241"/>
      <c r="BG1072" s="241"/>
    </row>
    <row r="1073" spans="3:59" s="240" customFormat="1" ht="15" customHeight="1">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J1073" s="241"/>
      <c r="AK1073" s="241"/>
      <c r="AL1073" s="241"/>
      <c r="AM1073" s="241"/>
      <c r="AN1073" s="241"/>
      <c r="AO1073" s="241"/>
      <c r="AP1073" s="241"/>
      <c r="AQ1073" s="241"/>
      <c r="AR1073" s="241"/>
      <c r="AS1073" s="241"/>
      <c r="AT1073" s="241"/>
      <c r="AU1073" s="241"/>
      <c r="AV1073" s="241"/>
      <c r="AW1073" s="241"/>
      <c r="AX1073" s="241"/>
      <c r="AY1073" s="241"/>
      <c r="AZ1073" s="241"/>
      <c r="BA1073" s="241"/>
      <c r="BB1073" s="241"/>
      <c r="BC1073" s="241"/>
      <c r="BD1073" s="241"/>
      <c r="BE1073" s="241"/>
      <c r="BF1073" s="241"/>
      <c r="BG1073" s="241"/>
    </row>
    <row r="1074" spans="3:59" s="240" customFormat="1" ht="15" customHeight="1">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J1074" s="241"/>
      <c r="AK1074" s="241"/>
      <c r="AL1074" s="241"/>
      <c r="AM1074" s="241"/>
      <c r="AN1074" s="241"/>
      <c r="AO1074" s="241"/>
      <c r="AP1074" s="241"/>
      <c r="AQ1074" s="241"/>
      <c r="AR1074" s="241"/>
      <c r="AS1074" s="241"/>
      <c r="AT1074" s="241"/>
      <c r="AU1074" s="241"/>
      <c r="AV1074" s="241"/>
      <c r="AW1074" s="241"/>
      <c r="AX1074" s="241"/>
      <c r="AY1074" s="241"/>
      <c r="AZ1074" s="241"/>
      <c r="BA1074" s="241"/>
      <c r="BB1074" s="241"/>
      <c r="BC1074" s="241"/>
      <c r="BD1074" s="241"/>
      <c r="BE1074" s="241"/>
      <c r="BF1074" s="241"/>
      <c r="BG1074" s="241"/>
    </row>
    <row r="1075" spans="3:59" s="240" customFormat="1" ht="15" customHeight="1">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c r="AX1075" s="241"/>
      <c r="AY1075" s="241"/>
      <c r="AZ1075" s="241"/>
      <c r="BA1075" s="241"/>
      <c r="BB1075" s="241"/>
      <c r="BC1075" s="241"/>
      <c r="BD1075" s="241"/>
      <c r="BE1075" s="241"/>
      <c r="BF1075" s="241"/>
      <c r="BG1075" s="241"/>
    </row>
    <row r="1076" spans="3:59" s="240" customFormat="1" ht="15" customHeight="1">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J1076" s="241"/>
      <c r="AK1076" s="241"/>
      <c r="AL1076" s="241"/>
      <c r="AM1076" s="241"/>
      <c r="AN1076" s="241"/>
      <c r="AO1076" s="241"/>
      <c r="AP1076" s="241"/>
      <c r="AQ1076" s="241"/>
      <c r="AR1076" s="241"/>
      <c r="AS1076" s="241"/>
      <c r="AT1076" s="241"/>
      <c r="AU1076" s="241"/>
      <c r="AV1076" s="241"/>
      <c r="AW1076" s="241"/>
      <c r="AX1076" s="241"/>
      <c r="AY1076" s="241"/>
      <c r="AZ1076" s="241"/>
      <c r="BA1076" s="241"/>
      <c r="BB1076" s="241"/>
      <c r="BC1076" s="241"/>
      <c r="BD1076" s="241"/>
      <c r="BE1076" s="241"/>
      <c r="BF1076" s="241"/>
      <c r="BG1076" s="241"/>
    </row>
    <row r="1077" spans="3:59" s="240" customFormat="1" ht="15" customHeight="1">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1"/>
      <c r="AL1077" s="241"/>
      <c r="AM1077" s="241"/>
      <c r="AN1077" s="241"/>
      <c r="AO1077" s="241"/>
      <c r="AP1077" s="241"/>
      <c r="AQ1077" s="241"/>
      <c r="AR1077" s="241"/>
      <c r="AS1077" s="241"/>
      <c r="AT1077" s="241"/>
      <c r="AU1077" s="241"/>
      <c r="AV1077" s="241"/>
      <c r="AW1077" s="241"/>
      <c r="AX1077" s="241"/>
      <c r="AY1077" s="241"/>
      <c r="AZ1077" s="241"/>
      <c r="BA1077" s="241"/>
      <c r="BB1077" s="241"/>
      <c r="BC1077" s="241"/>
      <c r="BD1077" s="241"/>
      <c r="BE1077" s="241"/>
      <c r="BF1077" s="241"/>
      <c r="BG1077" s="241"/>
    </row>
    <row r="1078" spans="3:59" s="240" customFormat="1" ht="15" customHeight="1">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J1078" s="241"/>
      <c r="AK1078" s="241"/>
      <c r="AL1078" s="241"/>
      <c r="AM1078" s="241"/>
      <c r="AN1078" s="241"/>
      <c r="AO1078" s="241"/>
      <c r="AP1078" s="241"/>
      <c r="AQ1078" s="241"/>
      <c r="AR1078" s="241"/>
      <c r="AS1078" s="241"/>
      <c r="AT1078" s="241"/>
      <c r="AU1078" s="241"/>
      <c r="AV1078" s="241"/>
      <c r="AW1078" s="241"/>
      <c r="AX1078" s="241"/>
      <c r="AY1078" s="241"/>
      <c r="AZ1078" s="241"/>
      <c r="BA1078" s="241"/>
      <c r="BB1078" s="241"/>
      <c r="BC1078" s="241"/>
      <c r="BD1078" s="241"/>
      <c r="BE1078" s="241"/>
      <c r="BF1078" s="241"/>
      <c r="BG1078" s="241"/>
    </row>
    <row r="1079" spans="3:59" s="240" customFormat="1" ht="15" customHeight="1">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J1079" s="241"/>
      <c r="AK1079" s="241"/>
      <c r="AL1079" s="241"/>
      <c r="AM1079" s="241"/>
      <c r="AN1079" s="241"/>
      <c r="AO1079" s="241"/>
      <c r="AP1079" s="241"/>
      <c r="AQ1079" s="241"/>
      <c r="AR1079" s="241"/>
      <c r="AS1079" s="241"/>
      <c r="AT1079" s="241"/>
      <c r="AU1079" s="241"/>
      <c r="AV1079" s="241"/>
      <c r="AW1079" s="241"/>
      <c r="AX1079" s="241"/>
      <c r="AY1079" s="241"/>
      <c r="AZ1079" s="241"/>
      <c r="BA1079" s="241"/>
      <c r="BB1079" s="241"/>
      <c r="BC1079" s="241"/>
      <c r="BD1079" s="241"/>
      <c r="BE1079" s="241"/>
      <c r="BF1079" s="241"/>
      <c r="BG1079" s="241"/>
    </row>
    <row r="1080" spans="3:59" s="240" customFormat="1" ht="15" customHeight="1">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J1080" s="241"/>
      <c r="AK1080" s="241"/>
      <c r="AL1080" s="241"/>
      <c r="AM1080" s="241"/>
      <c r="AN1080" s="241"/>
      <c r="AO1080" s="241"/>
      <c r="AP1080" s="241"/>
      <c r="AQ1080" s="241"/>
      <c r="AR1080" s="241"/>
      <c r="AS1080" s="241"/>
      <c r="AT1080" s="241"/>
      <c r="AU1080" s="241"/>
      <c r="AV1080" s="241"/>
      <c r="AW1080" s="241"/>
      <c r="AX1080" s="241"/>
      <c r="AY1080" s="241"/>
      <c r="AZ1080" s="241"/>
      <c r="BA1080" s="241"/>
      <c r="BB1080" s="241"/>
      <c r="BC1080" s="241"/>
      <c r="BD1080" s="241"/>
      <c r="BE1080" s="241"/>
      <c r="BF1080" s="241"/>
      <c r="BG1080" s="241"/>
    </row>
    <row r="1081" spans="3:59" s="240" customFormat="1" ht="15" customHeight="1">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J1081" s="241"/>
      <c r="AK1081" s="241"/>
      <c r="AL1081" s="241"/>
      <c r="AM1081" s="241"/>
      <c r="AN1081" s="241"/>
      <c r="AO1081" s="241"/>
      <c r="AP1081" s="241"/>
      <c r="AQ1081" s="241"/>
      <c r="AR1081" s="241"/>
      <c r="AS1081" s="241"/>
      <c r="AT1081" s="241"/>
      <c r="AU1081" s="241"/>
      <c r="AV1081" s="241"/>
      <c r="AW1081" s="241"/>
      <c r="AX1081" s="241"/>
      <c r="AY1081" s="241"/>
      <c r="AZ1081" s="241"/>
      <c r="BA1081" s="241"/>
      <c r="BB1081" s="241"/>
      <c r="BC1081" s="241"/>
      <c r="BD1081" s="241"/>
      <c r="BE1081" s="241"/>
      <c r="BF1081" s="241"/>
      <c r="BG1081" s="241"/>
    </row>
    <row r="1082" spans="3:59" s="240" customFormat="1" ht="15" customHeight="1">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J1082" s="241"/>
      <c r="AK1082" s="241"/>
      <c r="AL1082" s="241"/>
      <c r="AM1082" s="241"/>
      <c r="AN1082" s="241"/>
      <c r="AO1082" s="241"/>
      <c r="AP1082" s="241"/>
      <c r="AQ1082" s="241"/>
      <c r="AR1082" s="241"/>
      <c r="AS1082" s="241"/>
      <c r="AT1082" s="241"/>
      <c r="AU1082" s="241"/>
      <c r="AV1082" s="241"/>
      <c r="AW1082" s="241"/>
      <c r="AX1082" s="241"/>
      <c r="AY1082" s="241"/>
      <c r="AZ1082" s="241"/>
      <c r="BA1082" s="241"/>
      <c r="BB1082" s="241"/>
      <c r="BC1082" s="241"/>
      <c r="BD1082" s="241"/>
      <c r="BE1082" s="241"/>
      <c r="BF1082" s="241"/>
      <c r="BG1082" s="241"/>
    </row>
    <row r="1083" spans="3:59" s="240" customFormat="1" ht="15" customHeight="1">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J1083" s="241"/>
      <c r="AK1083" s="241"/>
      <c r="AL1083" s="241"/>
      <c r="AM1083" s="241"/>
      <c r="AN1083" s="241"/>
      <c r="AO1083" s="241"/>
      <c r="AP1083" s="241"/>
      <c r="AQ1083" s="241"/>
      <c r="AR1083" s="241"/>
      <c r="AS1083" s="241"/>
      <c r="AT1083" s="241"/>
      <c r="AU1083" s="241"/>
      <c r="AV1083" s="241"/>
      <c r="AW1083" s="241"/>
      <c r="AX1083" s="241"/>
      <c r="AY1083" s="241"/>
      <c r="AZ1083" s="241"/>
      <c r="BA1083" s="241"/>
      <c r="BB1083" s="241"/>
      <c r="BC1083" s="241"/>
      <c r="BD1083" s="241"/>
      <c r="BE1083" s="241"/>
      <c r="BF1083" s="241"/>
      <c r="BG1083" s="241"/>
    </row>
    <row r="1084" spans="3:59" s="240" customFormat="1" ht="15" customHeight="1">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J1084" s="241"/>
      <c r="AK1084" s="241"/>
      <c r="AL1084" s="241"/>
      <c r="AM1084" s="241"/>
      <c r="AN1084" s="241"/>
      <c r="AO1084" s="241"/>
      <c r="AP1084" s="241"/>
      <c r="AQ1084" s="241"/>
      <c r="AR1084" s="241"/>
      <c r="AS1084" s="241"/>
      <c r="AT1084" s="241"/>
      <c r="AU1084" s="241"/>
      <c r="AV1084" s="241"/>
      <c r="AW1084" s="241"/>
      <c r="AX1084" s="241"/>
      <c r="AY1084" s="241"/>
      <c r="AZ1084" s="241"/>
      <c r="BA1084" s="241"/>
      <c r="BB1084" s="241"/>
      <c r="BC1084" s="241"/>
      <c r="BD1084" s="241"/>
      <c r="BE1084" s="241"/>
      <c r="BF1084" s="241"/>
      <c r="BG1084" s="241"/>
    </row>
    <row r="1085" spans="3:59" s="240" customFormat="1" ht="15" customHeight="1">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J1085" s="241"/>
      <c r="AK1085" s="241"/>
      <c r="AL1085" s="241"/>
      <c r="AM1085" s="241"/>
      <c r="AN1085" s="241"/>
      <c r="AO1085" s="241"/>
      <c r="AP1085" s="241"/>
      <c r="AQ1085" s="241"/>
      <c r="AR1085" s="241"/>
      <c r="AS1085" s="241"/>
      <c r="AT1085" s="241"/>
      <c r="AU1085" s="241"/>
      <c r="AV1085" s="241"/>
      <c r="AW1085" s="241"/>
      <c r="AX1085" s="241"/>
      <c r="AY1085" s="241"/>
      <c r="AZ1085" s="241"/>
      <c r="BA1085" s="241"/>
      <c r="BB1085" s="241"/>
      <c r="BC1085" s="241"/>
      <c r="BD1085" s="241"/>
      <c r="BE1085" s="241"/>
      <c r="BF1085" s="241"/>
      <c r="BG1085" s="241"/>
    </row>
    <row r="1086" spans="3:59" s="240" customFormat="1" ht="15" customHeight="1">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J1086" s="241"/>
      <c r="AK1086" s="241"/>
      <c r="AL1086" s="241"/>
      <c r="AM1086" s="241"/>
      <c r="AN1086" s="241"/>
      <c r="AO1086" s="241"/>
      <c r="AP1086" s="241"/>
      <c r="AQ1086" s="241"/>
      <c r="AR1086" s="241"/>
      <c r="AS1086" s="241"/>
      <c r="AT1086" s="241"/>
      <c r="AU1086" s="241"/>
      <c r="AV1086" s="241"/>
      <c r="AW1086" s="241"/>
      <c r="AX1086" s="241"/>
      <c r="AY1086" s="241"/>
      <c r="AZ1086" s="241"/>
      <c r="BA1086" s="241"/>
      <c r="BB1086" s="241"/>
      <c r="BC1086" s="241"/>
      <c r="BD1086" s="241"/>
      <c r="BE1086" s="241"/>
      <c r="BF1086" s="241"/>
      <c r="BG1086" s="241"/>
    </row>
    <row r="1087" spans="3:59" s="240" customFormat="1" ht="15" customHeight="1">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J1087" s="241"/>
      <c r="AK1087" s="241"/>
      <c r="AL1087" s="241"/>
      <c r="AM1087" s="241"/>
      <c r="AN1087" s="241"/>
      <c r="AO1087" s="241"/>
      <c r="AP1087" s="241"/>
      <c r="AQ1087" s="241"/>
      <c r="AR1087" s="241"/>
      <c r="AS1087" s="241"/>
      <c r="AT1087" s="241"/>
      <c r="AU1087" s="241"/>
      <c r="AV1087" s="241"/>
      <c r="AW1087" s="241"/>
      <c r="AX1087" s="241"/>
      <c r="AY1087" s="241"/>
      <c r="AZ1087" s="241"/>
      <c r="BA1087" s="241"/>
      <c r="BB1087" s="241"/>
      <c r="BC1087" s="241"/>
      <c r="BD1087" s="241"/>
      <c r="BE1087" s="241"/>
      <c r="BF1087" s="241"/>
      <c r="BG1087" s="241"/>
    </row>
    <row r="1088" spans="3:59" s="240" customFormat="1" ht="15" customHeight="1">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J1088" s="241"/>
      <c r="AK1088" s="241"/>
      <c r="AL1088" s="241"/>
      <c r="AM1088" s="241"/>
      <c r="AN1088" s="241"/>
      <c r="AO1088" s="241"/>
      <c r="AP1088" s="241"/>
      <c r="AQ1088" s="241"/>
      <c r="AR1088" s="241"/>
      <c r="AS1088" s="241"/>
      <c r="AT1088" s="241"/>
      <c r="AU1088" s="241"/>
      <c r="AV1088" s="241"/>
      <c r="AW1088" s="241"/>
      <c r="AX1088" s="241"/>
      <c r="AY1088" s="241"/>
      <c r="AZ1088" s="241"/>
      <c r="BA1088" s="241"/>
      <c r="BB1088" s="241"/>
      <c r="BC1088" s="241"/>
      <c r="BD1088" s="241"/>
      <c r="BE1088" s="241"/>
      <c r="BF1088" s="241"/>
      <c r="BG1088" s="241"/>
    </row>
    <row r="1089" spans="3:59" s="240" customFormat="1" ht="15" customHeight="1">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J1089" s="241"/>
      <c r="AK1089" s="241"/>
      <c r="AL1089" s="241"/>
      <c r="AM1089" s="241"/>
      <c r="AN1089" s="241"/>
      <c r="AO1089" s="241"/>
      <c r="AP1089" s="241"/>
      <c r="AQ1089" s="241"/>
      <c r="AR1089" s="241"/>
      <c r="AS1089" s="241"/>
      <c r="AT1089" s="241"/>
      <c r="AU1089" s="241"/>
      <c r="AV1089" s="241"/>
      <c r="AW1089" s="241"/>
      <c r="AX1089" s="241"/>
      <c r="AY1089" s="241"/>
      <c r="AZ1089" s="241"/>
      <c r="BA1089" s="241"/>
      <c r="BB1089" s="241"/>
      <c r="BC1089" s="241"/>
      <c r="BD1089" s="241"/>
      <c r="BE1089" s="241"/>
      <c r="BF1089" s="241"/>
      <c r="BG1089" s="241"/>
    </row>
    <row r="1090" spans="3:59" s="240" customFormat="1" ht="15" customHeight="1">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J1090" s="241"/>
      <c r="AK1090" s="241"/>
      <c r="AL1090" s="241"/>
      <c r="AM1090" s="241"/>
      <c r="AN1090" s="241"/>
      <c r="AO1090" s="241"/>
      <c r="AP1090" s="241"/>
      <c r="AQ1090" s="241"/>
      <c r="AR1090" s="241"/>
      <c r="AS1090" s="241"/>
      <c r="AT1090" s="241"/>
      <c r="AU1090" s="241"/>
      <c r="AV1090" s="241"/>
      <c r="AW1090" s="241"/>
      <c r="AX1090" s="241"/>
      <c r="AY1090" s="241"/>
      <c r="AZ1090" s="241"/>
      <c r="BA1090" s="241"/>
      <c r="BB1090" s="241"/>
      <c r="BC1090" s="241"/>
      <c r="BD1090" s="241"/>
      <c r="BE1090" s="241"/>
      <c r="BF1090" s="241"/>
      <c r="BG1090" s="241"/>
    </row>
    <row r="1091" spans="3:59" s="240" customFormat="1" ht="15" customHeight="1">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J1091" s="241"/>
      <c r="AK1091" s="241"/>
      <c r="AL1091" s="241"/>
      <c r="AM1091" s="241"/>
      <c r="AN1091" s="241"/>
      <c r="AO1091" s="241"/>
      <c r="AP1091" s="241"/>
      <c r="AQ1091" s="241"/>
      <c r="AR1091" s="241"/>
      <c r="AS1091" s="241"/>
      <c r="AT1091" s="241"/>
      <c r="AU1091" s="241"/>
      <c r="AV1091" s="241"/>
      <c r="AW1091" s="241"/>
      <c r="AX1091" s="241"/>
      <c r="AY1091" s="241"/>
      <c r="AZ1091" s="241"/>
      <c r="BA1091" s="241"/>
      <c r="BB1091" s="241"/>
      <c r="BC1091" s="241"/>
      <c r="BD1091" s="241"/>
      <c r="BE1091" s="241"/>
      <c r="BF1091" s="241"/>
      <c r="BG1091" s="241"/>
    </row>
    <row r="1092" spans="3:59" s="240" customFormat="1" ht="15" customHeight="1">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J1092" s="241"/>
      <c r="AK1092" s="241"/>
      <c r="AL1092" s="241"/>
      <c r="AM1092" s="241"/>
      <c r="AN1092" s="241"/>
      <c r="AO1092" s="241"/>
      <c r="AP1092" s="241"/>
      <c r="AQ1092" s="241"/>
      <c r="AR1092" s="241"/>
      <c r="AS1092" s="241"/>
      <c r="AT1092" s="241"/>
      <c r="AU1092" s="241"/>
      <c r="AV1092" s="241"/>
      <c r="AW1092" s="241"/>
      <c r="AX1092" s="241"/>
      <c r="AY1092" s="241"/>
      <c r="AZ1092" s="241"/>
      <c r="BA1092" s="241"/>
      <c r="BB1092" s="241"/>
      <c r="BC1092" s="241"/>
      <c r="BD1092" s="241"/>
      <c r="BE1092" s="241"/>
      <c r="BF1092" s="241"/>
      <c r="BG1092" s="241"/>
    </row>
    <row r="1093" spans="3:59" s="240" customFormat="1" ht="15" customHeight="1">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J1093" s="241"/>
      <c r="AK1093" s="241"/>
      <c r="AL1093" s="241"/>
      <c r="AM1093" s="241"/>
      <c r="AN1093" s="241"/>
      <c r="AO1093" s="241"/>
      <c r="AP1093" s="241"/>
      <c r="AQ1093" s="241"/>
      <c r="AR1093" s="241"/>
      <c r="AS1093" s="241"/>
      <c r="AT1093" s="241"/>
      <c r="AU1093" s="241"/>
      <c r="AV1093" s="241"/>
      <c r="AW1093" s="241"/>
      <c r="AX1093" s="241"/>
      <c r="AY1093" s="241"/>
      <c r="AZ1093" s="241"/>
      <c r="BA1093" s="241"/>
      <c r="BB1093" s="241"/>
      <c r="BC1093" s="241"/>
      <c r="BD1093" s="241"/>
      <c r="BE1093" s="241"/>
      <c r="BF1093" s="241"/>
      <c r="BG1093" s="241"/>
    </row>
    <row r="1094" spans="3:59" s="240" customFormat="1" ht="15" customHeight="1">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J1094" s="241"/>
      <c r="AK1094" s="241"/>
      <c r="AL1094" s="241"/>
      <c r="AM1094" s="241"/>
      <c r="AN1094" s="241"/>
      <c r="AO1094" s="241"/>
      <c r="AP1094" s="241"/>
      <c r="AQ1094" s="241"/>
      <c r="AR1094" s="241"/>
      <c r="AS1094" s="241"/>
      <c r="AT1094" s="241"/>
      <c r="AU1094" s="241"/>
      <c r="AV1094" s="241"/>
      <c r="AW1094" s="241"/>
      <c r="AX1094" s="241"/>
      <c r="AY1094" s="241"/>
      <c r="AZ1094" s="241"/>
      <c r="BA1094" s="241"/>
      <c r="BB1094" s="241"/>
      <c r="BC1094" s="241"/>
      <c r="BD1094" s="241"/>
      <c r="BE1094" s="241"/>
      <c r="BF1094" s="241"/>
      <c r="BG1094" s="241"/>
    </row>
    <row r="1095" spans="3:59" s="240" customFormat="1" ht="15" customHeight="1">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J1095" s="241"/>
      <c r="AK1095" s="241"/>
      <c r="AL1095" s="241"/>
      <c r="AM1095" s="241"/>
      <c r="AN1095" s="241"/>
      <c r="AO1095" s="241"/>
      <c r="AP1095" s="241"/>
      <c r="AQ1095" s="241"/>
      <c r="AR1095" s="241"/>
      <c r="AS1095" s="241"/>
      <c r="AT1095" s="241"/>
      <c r="AU1095" s="241"/>
      <c r="AV1095" s="241"/>
      <c r="AW1095" s="241"/>
      <c r="AX1095" s="241"/>
      <c r="AY1095" s="241"/>
      <c r="AZ1095" s="241"/>
      <c r="BA1095" s="241"/>
      <c r="BB1095" s="241"/>
      <c r="BC1095" s="241"/>
      <c r="BD1095" s="241"/>
      <c r="BE1095" s="241"/>
      <c r="BF1095" s="241"/>
      <c r="BG1095" s="241"/>
    </row>
    <row r="1096" spans="3:59" s="240" customFormat="1" ht="15" customHeight="1">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J1096" s="241"/>
      <c r="AK1096" s="241"/>
      <c r="AL1096" s="241"/>
      <c r="AM1096" s="241"/>
      <c r="AN1096" s="241"/>
      <c r="AO1096" s="241"/>
      <c r="AP1096" s="241"/>
      <c r="AQ1096" s="241"/>
      <c r="AR1096" s="241"/>
      <c r="AS1096" s="241"/>
      <c r="AT1096" s="241"/>
      <c r="AU1096" s="241"/>
      <c r="AV1096" s="241"/>
      <c r="AW1096" s="241"/>
      <c r="AX1096" s="241"/>
      <c r="AY1096" s="241"/>
      <c r="AZ1096" s="241"/>
      <c r="BA1096" s="241"/>
      <c r="BB1096" s="241"/>
      <c r="BC1096" s="241"/>
      <c r="BD1096" s="241"/>
      <c r="BE1096" s="241"/>
      <c r="BF1096" s="241"/>
      <c r="BG1096" s="241"/>
    </row>
    <row r="1097" spans="3:59" s="240" customFormat="1" ht="15" customHeight="1">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c r="AX1097" s="241"/>
      <c r="AY1097" s="241"/>
      <c r="AZ1097" s="241"/>
      <c r="BA1097" s="241"/>
      <c r="BB1097" s="241"/>
      <c r="BC1097" s="241"/>
      <c r="BD1097" s="241"/>
      <c r="BE1097" s="241"/>
      <c r="BF1097" s="241"/>
      <c r="BG1097" s="241"/>
    </row>
    <row r="1098" spans="3:59" s="240" customFormat="1" ht="15" customHeight="1">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J1098" s="241"/>
      <c r="AK1098" s="241"/>
      <c r="AL1098" s="241"/>
      <c r="AM1098" s="241"/>
      <c r="AN1098" s="241"/>
      <c r="AO1098" s="241"/>
      <c r="AP1098" s="241"/>
      <c r="AQ1098" s="241"/>
      <c r="AR1098" s="241"/>
      <c r="AS1098" s="241"/>
      <c r="AT1098" s="241"/>
      <c r="AU1098" s="241"/>
      <c r="AV1098" s="241"/>
      <c r="AW1098" s="241"/>
      <c r="AX1098" s="241"/>
      <c r="AY1098" s="241"/>
      <c r="AZ1098" s="241"/>
      <c r="BA1098" s="241"/>
      <c r="BB1098" s="241"/>
      <c r="BC1098" s="241"/>
      <c r="BD1098" s="241"/>
      <c r="BE1098" s="241"/>
      <c r="BF1098" s="241"/>
      <c r="BG1098" s="241"/>
    </row>
    <row r="1099" spans="3:59" s="240" customFormat="1" ht="15" customHeight="1">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J1099" s="241"/>
      <c r="AK1099" s="241"/>
      <c r="AL1099" s="241"/>
      <c r="AM1099" s="241"/>
      <c r="AN1099" s="241"/>
      <c r="AO1099" s="241"/>
      <c r="AP1099" s="241"/>
      <c r="AQ1099" s="241"/>
      <c r="AR1099" s="241"/>
      <c r="AS1099" s="241"/>
      <c r="AT1099" s="241"/>
      <c r="AU1099" s="241"/>
      <c r="AV1099" s="241"/>
      <c r="AW1099" s="241"/>
      <c r="AX1099" s="241"/>
      <c r="AY1099" s="241"/>
      <c r="AZ1099" s="241"/>
      <c r="BA1099" s="241"/>
      <c r="BB1099" s="241"/>
      <c r="BC1099" s="241"/>
      <c r="BD1099" s="241"/>
      <c r="BE1099" s="241"/>
      <c r="BF1099" s="241"/>
      <c r="BG1099" s="241"/>
    </row>
    <row r="1100" spans="3:59" s="240" customFormat="1" ht="15" customHeight="1">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J1100" s="241"/>
      <c r="AK1100" s="241"/>
      <c r="AL1100" s="241"/>
      <c r="AM1100" s="241"/>
      <c r="AN1100" s="241"/>
      <c r="AO1100" s="241"/>
      <c r="AP1100" s="241"/>
      <c r="AQ1100" s="241"/>
      <c r="AR1100" s="241"/>
      <c r="AS1100" s="241"/>
      <c r="AT1100" s="241"/>
      <c r="AU1100" s="241"/>
      <c r="AV1100" s="241"/>
      <c r="AW1100" s="241"/>
      <c r="AX1100" s="241"/>
      <c r="AY1100" s="241"/>
      <c r="AZ1100" s="241"/>
      <c r="BA1100" s="241"/>
      <c r="BB1100" s="241"/>
      <c r="BC1100" s="241"/>
      <c r="BD1100" s="241"/>
      <c r="BE1100" s="241"/>
      <c r="BF1100" s="241"/>
      <c r="BG1100" s="241"/>
    </row>
    <row r="1101" spans="3:59" s="240" customFormat="1" ht="15" customHeight="1">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J1101" s="241"/>
      <c r="AK1101" s="241"/>
      <c r="AL1101" s="241"/>
      <c r="AM1101" s="241"/>
      <c r="AN1101" s="241"/>
      <c r="AO1101" s="241"/>
      <c r="AP1101" s="241"/>
      <c r="AQ1101" s="241"/>
      <c r="AR1101" s="241"/>
      <c r="AS1101" s="241"/>
      <c r="AT1101" s="241"/>
      <c r="AU1101" s="241"/>
      <c r="AV1101" s="241"/>
      <c r="AW1101" s="241"/>
      <c r="AX1101" s="241"/>
      <c r="AY1101" s="241"/>
      <c r="AZ1101" s="241"/>
      <c r="BA1101" s="241"/>
      <c r="BB1101" s="241"/>
      <c r="BC1101" s="241"/>
      <c r="BD1101" s="241"/>
      <c r="BE1101" s="241"/>
      <c r="BF1101" s="241"/>
      <c r="BG1101" s="241"/>
    </row>
    <row r="1102" spans="3:59" s="240" customFormat="1" ht="15" customHeight="1">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J1102" s="241"/>
      <c r="AK1102" s="241"/>
      <c r="AL1102" s="241"/>
      <c r="AM1102" s="241"/>
      <c r="AN1102" s="241"/>
      <c r="AO1102" s="241"/>
      <c r="AP1102" s="241"/>
      <c r="AQ1102" s="241"/>
      <c r="AR1102" s="241"/>
      <c r="AS1102" s="241"/>
      <c r="AT1102" s="241"/>
      <c r="AU1102" s="241"/>
      <c r="AV1102" s="241"/>
      <c r="AW1102" s="241"/>
      <c r="AX1102" s="241"/>
      <c r="AY1102" s="241"/>
      <c r="AZ1102" s="241"/>
      <c r="BA1102" s="241"/>
      <c r="BB1102" s="241"/>
      <c r="BC1102" s="241"/>
      <c r="BD1102" s="241"/>
      <c r="BE1102" s="241"/>
      <c r="BF1102" s="241"/>
      <c r="BG1102" s="241"/>
    </row>
    <row r="1103" spans="3:59" s="240" customFormat="1" ht="15" customHeight="1">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J1103" s="241"/>
      <c r="AK1103" s="241"/>
      <c r="AL1103" s="241"/>
      <c r="AM1103" s="241"/>
      <c r="AN1103" s="241"/>
      <c r="AO1103" s="241"/>
      <c r="AP1103" s="241"/>
      <c r="AQ1103" s="241"/>
      <c r="AR1103" s="241"/>
      <c r="AS1103" s="241"/>
      <c r="AT1103" s="241"/>
      <c r="AU1103" s="241"/>
      <c r="AV1103" s="241"/>
      <c r="AW1103" s="241"/>
      <c r="AX1103" s="241"/>
      <c r="AY1103" s="241"/>
      <c r="AZ1103" s="241"/>
      <c r="BA1103" s="241"/>
      <c r="BB1103" s="241"/>
      <c r="BC1103" s="241"/>
      <c r="BD1103" s="241"/>
      <c r="BE1103" s="241"/>
      <c r="BF1103" s="241"/>
      <c r="BG1103" s="241"/>
    </row>
    <row r="1104" spans="3:59" s="240" customFormat="1" ht="15" customHeight="1">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J1104" s="241"/>
      <c r="AK1104" s="241"/>
      <c r="AL1104" s="241"/>
      <c r="AM1104" s="241"/>
      <c r="AN1104" s="241"/>
      <c r="AO1104" s="241"/>
      <c r="AP1104" s="241"/>
      <c r="AQ1104" s="241"/>
      <c r="AR1104" s="241"/>
      <c r="AS1104" s="241"/>
      <c r="AT1104" s="241"/>
      <c r="AU1104" s="241"/>
      <c r="AV1104" s="241"/>
      <c r="AW1104" s="241"/>
      <c r="AX1104" s="241"/>
      <c r="AY1104" s="241"/>
      <c r="AZ1104" s="241"/>
      <c r="BA1104" s="241"/>
      <c r="BB1104" s="241"/>
      <c r="BC1104" s="241"/>
      <c r="BD1104" s="241"/>
      <c r="BE1104" s="241"/>
      <c r="BF1104" s="241"/>
      <c r="BG1104" s="241"/>
    </row>
    <row r="1105" spans="3:59" s="240" customFormat="1" ht="15" customHeight="1">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J1105" s="241"/>
      <c r="AK1105" s="241"/>
      <c r="AL1105" s="241"/>
      <c r="AM1105" s="241"/>
      <c r="AN1105" s="241"/>
      <c r="AO1105" s="241"/>
      <c r="AP1105" s="241"/>
      <c r="AQ1105" s="241"/>
      <c r="AR1105" s="241"/>
      <c r="AS1105" s="241"/>
      <c r="AT1105" s="241"/>
      <c r="AU1105" s="241"/>
      <c r="AV1105" s="241"/>
      <c r="AW1105" s="241"/>
      <c r="AX1105" s="241"/>
      <c r="AY1105" s="241"/>
      <c r="AZ1105" s="241"/>
      <c r="BA1105" s="241"/>
      <c r="BB1105" s="241"/>
      <c r="BC1105" s="241"/>
      <c r="BD1105" s="241"/>
      <c r="BE1105" s="241"/>
      <c r="BF1105" s="241"/>
      <c r="BG1105" s="241"/>
    </row>
    <row r="1106" spans="3:59" s="240" customFormat="1" ht="15" customHeight="1">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J1106" s="241"/>
      <c r="AK1106" s="241"/>
      <c r="AL1106" s="241"/>
      <c r="AM1106" s="241"/>
      <c r="AN1106" s="241"/>
      <c r="AO1106" s="241"/>
      <c r="AP1106" s="241"/>
      <c r="AQ1106" s="241"/>
      <c r="AR1106" s="241"/>
      <c r="AS1106" s="241"/>
      <c r="AT1106" s="241"/>
      <c r="AU1106" s="241"/>
      <c r="AV1106" s="241"/>
      <c r="AW1106" s="241"/>
      <c r="AX1106" s="241"/>
      <c r="AY1106" s="241"/>
      <c r="AZ1106" s="241"/>
      <c r="BA1106" s="241"/>
      <c r="BB1106" s="241"/>
      <c r="BC1106" s="241"/>
      <c r="BD1106" s="241"/>
      <c r="BE1106" s="241"/>
      <c r="BF1106" s="241"/>
      <c r="BG1106" s="241"/>
    </row>
    <row r="1107" spans="3:59" s="240" customFormat="1" ht="15" customHeight="1">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J1107" s="241"/>
      <c r="AK1107" s="241"/>
      <c r="AL1107" s="241"/>
      <c r="AM1107" s="241"/>
      <c r="AN1107" s="241"/>
      <c r="AO1107" s="241"/>
      <c r="AP1107" s="241"/>
      <c r="AQ1107" s="241"/>
      <c r="AR1107" s="241"/>
      <c r="AS1107" s="241"/>
      <c r="AT1107" s="241"/>
      <c r="AU1107" s="241"/>
      <c r="AV1107" s="241"/>
      <c r="AW1107" s="241"/>
      <c r="AX1107" s="241"/>
      <c r="AY1107" s="241"/>
      <c r="AZ1107" s="241"/>
      <c r="BA1107" s="241"/>
      <c r="BB1107" s="241"/>
      <c r="BC1107" s="241"/>
      <c r="BD1107" s="241"/>
      <c r="BE1107" s="241"/>
      <c r="BF1107" s="241"/>
      <c r="BG1107" s="241"/>
    </row>
    <row r="1108" spans="3:59" s="240" customFormat="1" ht="15" customHeight="1">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J1108" s="241"/>
      <c r="AK1108" s="241"/>
      <c r="AL1108" s="241"/>
      <c r="AM1108" s="241"/>
      <c r="AN1108" s="241"/>
      <c r="AO1108" s="241"/>
      <c r="AP1108" s="241"/>
      <c r="AQ1108" s="241"/>
      <c r="AR1108" s="241"/>
      <c r="AS1108" s="241"/>
      <c r="AT1108" s="241"/>
      <c r="AU1108" s="241"/>
      <c r="AV1108" s="241"/>
      <c r="AW1108" s="241"/>
      <c r="AX1108" s="241"/>
      <c r="AY1108" s="241"/>
      <c r="AZ1108" s="241"/>
      <c r="BA1108" s="241"/>
      <c r="BB1108" s="241"/>
      <c r="BC1108" s="241"/>
      <c r="BD1108" s="241"/>
      <c r="BE1108" s="241"/>
      <c r="BF1108" s="241"/>
      <c r="BG1108" s="241"/>
    </row>
    <row r="1109" spans="3:59" s="240" customFormat="1" ht="15" customHeight="1">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J1109" s="241"/>
      <c r="AK1109" s="241"/>
      <c r="AL1109" s="241"/>
      <c r="AM1109" s="241"/>
      <c r="AN1109" s="241"/>
      <c r="AO1109" s="241"/>
      <c r="AP1109" s="241"/>
      <c r="AQ1109" s="241"/>
      <c r="AR1109" s="241"/>
      <c r="AS1109" s="241"/>
      <c r="AT1109" s="241"/>
      <c r="AU1109" s="241"/>
      <c r="AV1109" s="241"/>
      <c r="AW1109" s="241"/>
      <c r="AX1109" s="241"/>
      <c r="AY1109" s="241"/>
      <c r="AZ1109" s="241"/>
      <c r="BA1109" s="241"/>
      <c r="BB1109" s="241"/>
      <c r="BC1109" s="241"/>
      <c r="BD1109" s="241"/>
      <c r="BE1109" s="241"/>
      <c r="BF1109" s="241"/>
      <c r="BG1109" s="241"/>
    </row>
    <row r="1110" spans="3:59" s="240" customFormat="1" ht="15" customHeight="1">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c r="AX1110" s="241"/>
      <c r="AY1110" s="241"/>
      <c r="AZ1110" s="241"/>
      <c r="BA1110" s="241"/>
      <c r="BB1110" s="241"/>
      <c r="BC1110" s="241"/>
      <c r="BD1110" s="241"/>
      <c r="BE1110" s="241"/>
      <c r="BF1110" s="241"/>
      <c r="BG1110" s="241"/>
    </row>
    <row r="1111" spans="3:59" s="240" customFormat="1" ht="15" customHeight="1">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J1111" s="241"/>
      <c r="AK1111" s="241"/>
      <c r="AL1111" s="241"/>
      <c r="AM1111" s="241"/>
      <c r="AN1111" s="241"/>
      <c r="AO1111" s="241"/>
      <c r="AP1111" s="241"/>
      <c r="AQ1111" s="241"/>
      <c r="AR1111" s="241"/>
      <c r="AS1111" s="241"/>
      <c r="AT1111" s="241"/>
      <c r="AU1111" s="241"/>
      <c r="AV1111" s="241"/>
      <c r="AW1111" s="241"/>
      <c r="AX1111" s="241"/>
      <c r="AY1111" s="241"/>
      <c r="AZ1111" s="241"/>
      <c r="BA1111" s="241"/>
      <c r="BB1111" s="241"/>
      <c r="BC1111" s="241"/>
      <c r="BD1111" s="241"/>
      <c r="BE1111" s="241"/>
      <c r="BF1111" s="241"/>
      <c r="BG1111" s="241"/>
    </row>
    <row r="1112" spans="3:59" s="240" customFormat="1" ht="15" customHeight="1">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J1112" s="241"/>
      <c r="AK1112" s="241"/>
      <c r="AL1112" s="241"/>
      <c r="AM1112" s="241"/>
      <c r="AN1112" s="241"/>
      <c r="AO1112" s="241"/>
      <c r="AP1112" s="241"/>
      <c r="AQ1112" s="241"/>
      <c r="AR1112" s="241"/>
      <c r="AS1112" s="241"/>
      <c r="AT1112" s="241"/>
      <c r="AU1112" s="241"/>
      <c r="AV1112" s="241"/>
      <c r="AW1112" s="241"/>
      <c r="AX1112" s="241"/>
      <c r="AY1112" s="241"/>
      <c r="AZ1112" s="241"/>
      <c r="BA1112" s="241"/>
      <c r="BB1112" s="241"/>
      <c r="BC1112" s="241"/>
      <c r="BD1112" s="241"/>
      <c r="BE1112" s="241"/>
      <c r="BF1112" s="241"/>
      <c r="BG1112" s="241"/>
    </row>
    <row r="1113" spans="3:59" s="240" customFormat="1" ht="15" customHeight="1">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J1113" s="241"/>
      <c r="AK1113" s="241"/>
      <c r="AL1113" s="241"/>
      <c r="AM1113" s="241"/>
      <c r="AN1113" s="241"/>
      <c r="AO1113" s="241"/>
      <c r="AP1113" s="241"/>
      <c r="AQ1113" s="241"/>
      <c r="AR1113" s="241"/>
      <c r="AS1113" s="241"/>
      <c r="AT1113" s="241"/>
      <c r="AU1113" s="241"/>
      <c r="AV1113" s="241"/>
      <c r="AW1113" s="241"/>
      <c r="AX1113" s="241"/>
      <c r="AY1113" s="241"/>
      <c r="AZ1113" s="241"/>
      <c r="BA1113" s="241"/>
      <c r="BB1113" s="241"/>
      <c r="BC1113" s="241"/>
      <c r="BD1113" s="241"/>
      <c r="BE1113" s="241"/>
      <c r="BF1113" s="241"/>
      <c r="BG1113" s="241"/>
    </row>
    <row r="1114" spans="3:59" s="240" customFormat="1" ht="15" customHeight="1">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J1114" s="241"/>
      <c r="AK1114" s="241"/>
      <c r="AL1114" s="241"/>
      <c r="AM1114" s="241"/>
      <c r="AN1114" s="241"/>
      <c r="AO1114" s="241"/>
      <c r="AP1114" s="241"/>
      <c r="AQ1114" s="241"/>
      <c r="AR1114" s="241"/>
      <c r="AS1114" s="241"/>
      <c r="AT1114" s="241"/>
      <c r="AU1114" s="241"/>
      <c r="AV1114" s="241"/>
      <c r="AW1114" s="241"/>
      <c r="AX1114" s="241"/>
      <c r="AY1114" s="241"/>
      <c r="AZ1114" s="241"/>
      <c r="BA1114" s="241"/>
      <c r="BB1114" s="241"/>
      <c r="BC1114" s="241"/>
      <c r="BD1114" s="241"/>
      <c r="BE1114" s="241"/>
      <c r="BF1114" s="241"/>
      <c r="BG1114" s="241"/>
    </row>
    <row r="1115" spans="3:59" s="240" customFormat="1" ht="15" customHeight="1">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J1115" s="241"/>
      <c r="AK1115" s="241"/>
      <c r="AL1115" s="241"/>
      <c r="AM1115" s="241"/>
      <c r="AN1115" s="241"/>
      <c r="AO1115" s="241"/>
      <c r="AP1115" s="241"/>
      <c r="AQ1115" s="241"/>
      <c r="AR1115" s="241"/>
      <c r="AS1115" s="241"/>
      <c r="AT1115" s="241"/>
      <c r="AU1115" s="241"/>
      <c r="AV1115" s="241"/>
      <c r="AW1115" s="241"/>
      <c r="AX1115" s="241"/>
      <c r="AY1115" s="241"/>
      <c r="AZ1115" s="241"/>
      <c r="BA1115" s="241"/>
      <c r="BB1115" s="241"/>
      <c r="BC1115" s="241"/>
      <c r="BD1115" s="241"/>
      <c r="BE1115" s="241"/>
      <c r="BF1115" s="241"/>
      <c r="BG1115" s="241"/>
    </row>
    <row r="1116" spans="3:59" s="240" customFormat="1" ht="15" customHeight="1">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J1116" s="241"/>
      <c r="AK1116" s="241"/>
      <c r="AL1116" s="241"/>
      <c r="AM1116" s="241"/>
      <c r="AN1116" s="241"/>
      <c r="AO1116" s="241"/>
      <c r="AP1116" s="241"/>
      <c r="AQ1116" s="241"/>
      <c r="AR1116" s="241"/>
      <c r="AS1116" s="241"/>
      <c r="AT1116" s="241"/>
      <c r="AU1116" s="241"/>
      <c r="AV1116" s="241"/>
      <c r="AW1116" s="241"/>
      <c r="AX1116" s="241"/>
      <c r="AY1116" s="241"/>
      <c r="AZ1116" s="241"/>
      <c r="BA1116" s="241"/>
      <c r="BB1116" s="241"/>
      <c r="BC1116" s="241"/>
      <c r="BD1116" s="241"/>
      <c r="BE1116" s="241"/>
      <c r="BF1116" s="241"/>
      <c r="BG1116" s="241"/>
    </row>
    <row r="1117" spans="3:59" s="240" customFormat="1" ht="15" customHeight="1">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J1117" s="241"/>
      <c r="AK1117" s="241"/>
      <c r="AL1117" s="241"/>
      <c r="AM1117" s="241"/>
      <c r="AN1117" s="241"/>
      <c r="AO1117" s="241"/>
      <c r="AP1117" s="241"/>
      <c r="AQ1117" s="241"/>
      <c r="AR1117" s="241"/>
      <c r="AS1117" s="241"/>
      <c r="AT1117" s="241"/>
      <c r="AU1117" s="241"/>
      <c r="AV1117" s="241"/>
      <c r="AW1117" s="241"/>
      <c r="AX1117" s="241"/>
      <c r="AY1117" s="241"/>
      <c r="AZ1117" s="241"/>
      <c r="BA1117" s="241"/>
      <c r="BB1117" s="241"/>
      <c r="BC1117" s="241"/>
      <c r="BD1117" s="241"/>
      <c r="BE1117" s="241"/>
      <c r="BF1117" s="241"/>
      <c r="BG1117" s="241"/>
    </row>
    <row r="1118" spans="3:59" s="240" customFormat="1" ht="15" customHeight="1">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J1118" s="241"/>
      <c r="AK1118" s="241"/>
      <c r="AL1118" s="241"/>
      <c r="AM1118" s="241"/>
      <c r="AN1118" s="241"/>
      <c r="AO1118" s="241"/>
      <c r="AP1118" s="241"/>
      <c r="AQ1118" s="241"/>
      <c r="AR1118" s="241"/>
      <c r="AS1118" s="241"/>
      <c r="AT1118" s="241"/>
      <c r="AU1118" s="241"/>
      <c r="AV1118" s="241"/>
      <c r="AW1118" s="241"/>
      <c r="AX1118" s="241"/>
      <c r="AY1118" s="241"/>
      <c r="AZ1118" s="241"/>
      <c r="BA1118" s="241"/>
      <c r="BB1118" s="241"/>
      <c r="BC1118" s="241"/>
      <c r="BD1118" s="241"/>
      <c r="BE1118" s="241"/>
      <c r="BF1118" s="241"/>
      <c r="BG1118" s="241"/>
    </row>
    <row r="1119" spans="3:59" s="240" customFormat="1" ht="15" customHeight="1">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J1119" s="241"/>
      <c r="AK1119" s="241"/>
      <c r="AL1119" s="241"/>
      <c r="AM1119" s="241"/>
      <c r="AN1119" s="241"/>
      <c r="AO1119" s="241"/>
      <c r="AP1119" s="241"/>
      <c r="AQ1119" s="241"/>
      <c r="AR1119" s="241"/>
      <c r="AS1119" s="241"/>
      <c r="AT1119" s="241"/>
      <c r="AU1119" s="241"/>
      <c r="AV1119" s="241"/>
      <c r="AW1119" s="241"/>
      <c r="AX1119" s="241"/>
      <c r="AY1119" s="241"/>
      <c r="AZ1119" s="241"/>
      <c r="BA1119" s="241"/>
      <c r="BB1119" s="241"/>
      <c r="BC1119" s="241"/>
      <c r="BD1119" s="241"/>
      <c r="BE1119" s="241"/>
      <c r="BF1119" s="241"/>
      <c r="BG1119" s="241"/>
    </row>
    <row r="1120" spans="3:59" s="240" customFormat="1" ht="15" customHeight="1">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J1120" s="241"/>
      <c r="AK1120" s="241"/>
      <c r="AL1120" s="241"/>
      <c r="AM1120" s="241"/>
      <c r="AN1120" s="241"/>
      <c r="AO1120" s="241"/>
      <c r="AP1120" s="241"/>
      <c r="AQ1120" s="241"/>
      <c r="AR1120" s="241"/>
      <c r="AS1120" s="241"/>
      <c r="AT1120" s="241"/>
      <c r="AU1120" s="241"/>
      <c r="AV1120" s="241"/>
      <c r="AW1120" s="241"/>
      <c r="AX1120" s="241"/>
      <c r="AY1120" s="241"/>
      <c r="AZ1120" s="241"/>
      <c r="BA1120" s="241"/>
      <c r="BB1120" s="241"/>
      <c r="BC1120" s="241"/>
      <c r="BD1120" s="241"/>
      <c r="BE1120" s="241"/>
      <c r="BF1120" s="241"/>
      <c r="BG1120" s="241"/>
    </row>
    <row r="1121" spans="3:59" s="240" customFormat="1" ht="15" customHeight="1">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J1121" s="241"/>
      <c r="AK1121" s="241"/>
      <c r="AL1121" s="241"/>
      <c r="AM1121" s="241"/>
      <c r="AN1121" s="241"/>
      <c r="AO1121" s="241"/>
      <c r="AP1121" s="241"/>
      <c r="AQ1121" s="241"/>
      <c r="AR1121" s="241"/>
      <c r="AS1121" s="241"/>
      <c r="AT1121" s="241"/>
      <c r="AU1121" s="241"/>
      <c r="AV1121" s="241"/>
      <c r="AW1121" s="241"/>
      <c r="AX1121" s="241"/>
      <c r="AY1121" s="241"/>
      <c r="AZ1121" s="241"/>
      <c r="BA1121" s="241"/>
      <c r="BB1121" s="241"/>
      <c r="BC1121" s="241"/>
      <c r="BD1121" s="241"/>
      <c r="BE1121" s="241"/>
      <c r="BF1121" s="241"/>
      <c r="BG1121" s="241"/>
    </row>
    <row r="1122" spans="3:59" s="240" customFormat="1" ht="15" customHeight="1">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J1122" s="241"/>
      <c r="AK1122" s="241"/>
      <c r="AL1122" s="241"/>
      <c r="AM1122" s="241"/>
      <c r="AN1122" s="241"/>
      <c r="AO1122" s="241"/>
      <c r="AP1122" s="241"/>
      <c r="AQ1122" s="241"/>
      <c r="AR1122" s="241"/>
      <c r="AS1122" s="241"/>
      <c r="AT1122" s="241"/>
      <c r="AU1122" s="241"/>
      <c r="AV1122" s="241"/>
      <c r="AW1122" s="241"/>
      <c r="AX1122" s="241"/>
      <c r="AY1122" s="241"/>
      <c r="AZ1122" s="241"/>
      <c r="BA1122" s="241"/>
      <c r="BB1122" s="241"/>
      <c r="BC1122" s="241"/>
      <c r="BD1122" s="241"/>
      <c r="BE1122" s="241"/>
      <c r="BF1122" s="241"/>
      <c r="BG1122" s="241"/>
    </row>
    <row r="1123" spans="3:59" s="240" customFormat="1" ht="15" customHeight="1">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J1123" s="241"/>
      <c r="AK1123" s="241"/>
      <c r="AL1123" s="241"/>
      <c r="AM1123" s="241"/>
      <c r="AN1123" s="241"/>
      <c r="AO1123" s="241"/>
      <c r="AP1123" s="241"/>
      <c r="AQ1123" s="241"/>
      <c r="AR1123" s="241"/>
      <c r="AS1123" s="241"/>
      <c r="AT1123" s="241"/>
      <c r="AU1123" s="241"/>
      <c r="AV1123" s="241"/>
      <c r="AW1123" s="241"/>
      <c r="AX1123" s="241"/>
      <c r="AY1123" s="241"/>
      <c r="AZ1123" s="241"/>
      <c r="BA1123" s="241"/>
      <c r="BB1123" s="241"/>
      <c r="BC1123" s="241"/>
      <c r="BD1123" s="241"/>
      <c r="BE1123" s="241"/>
      <c r="BF1123" s="241"/>
      <c r="BG1123" s="241"/>
    </row>
    <row r="1124" spans="3:59" s="240" customFormat="1" ht="15" customHeight="1">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J1124" s="241"/>
      <c r="AK1124" s="241"/>
      <c r="AL1124" s="241"/>
      <c r="AM1124" s="241"/>
      <c r="AN1124" s="241"/>
      <c r="AO1124" s="241"/>
      <c r="AP1124" s="241"/>
      <c r="AQ1124" s="241"/>
      <c r="AR1124" s="241"/>
      <c r="AS1124" s="241"/>
      <c r="AT1124" s="241"/>
      <c r="AU1124" s="241"/>
      <c r="AV1124" s="241"/>
      <c r="AW1124" s="241"/>
      <c r="AX1124" s="241"/>
      <c r="AY1124" s="241"/>
      <c r="AZ1124" s="241"/>
      <c r="BA1124" s="241"/>
      <c r="BB1124" s="241"/>
      <c r="BC1124" s="241"/>
      <c r="BD1124" s="241"/>
      <c r="BE1124" s="241"/>
      <c r="BF1124" s="241"/>
      <c r="BG1124" s="241"/>
    </row>
    <row r="1125" spans="3:59" s="240" customFormat="1" ht="15" customHeight="1">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c r="AX1125" s="241"/>
      <c r="AY1125" s="241"/>
      <c r="AZ1125" s="241"/>
      <c r="BA1125" s="241"/>
      <c r="BB1125" s="241"/>
      <c r="BC1125" s="241"/>
      <c r="BD1125" s="241"/>
      <c r="BE1125" s="241"/>
      <c r="BF1125" s="241"/>
      <c r="BG1125" s="241"/>
    </row>
    <row r="1126" spans="3:59" s="240" customFormat="1" ht="15" customHeight="1">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J1126" s="241"/>
      <c r="AK1126" s="241"/>
      <c r="AL1126" s="241"/>
      <c r="AM1126" s="241"/>
      <c r="AN1126" s="241"/>
      <c r="AO1126" s="241"/>
      <c r="AP1126" s="241"/>
      <c r="AQ1126" s="241"/>
      <c r="AR1126" s="241"/>
      <c r="AS1126" s="241"/>
      <c r="AT1126" s="241"/>
      <c r="AU1126" s="241"/>
      <c r="AV1126" s="241"/>
      <c r="AW1126" s="241"/>
      <c r="AX1126" s="241"/>
      <c r="AY1126" s="241"/>
      <c r="AZ1126" s="241"/>
      <c r="BA1126" s="241"/>
      <c r="BB1126" s="241"/>
      <c r="BC1126" s="241"/>
      <c r="BD1126" s="241"/>
      <c r="BE1126" s="241"/>
      <c r="BF1126" s="241"/>
      <c r="BG1126" s="241"/>
    </row>
    <row r="1127" spans="3:59" s="240" customFormat="1" ht="15" customHeight="1">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J1127" s="241"/>
      <c r="AK1127" s="241"/>
      <c r="AL1127" s="241"/>
      <c r="AM1127" s="241"/>
      <c r="AN1127" s="241"/>
      <c r="AO1127" s="241"/>
      <c r="AP1127" s="241"/>
      <c r="AQ1127" s="241"/>
      <c r="AR1127" s="241"/>
      <c r="AS1127" s="241"/>
      <c r="AT1127" s="241"/>
      <c r="AU1127" s="241"/>
      <c r="AV1127" s="241"/>
      <c r="AW1127" s="241"/>
      <c r="AX1127" s="241"/>
      <c r="AY1127" s="241"/>
      <c r="AZ1127" s="241"/>
      <c r="BA1127" s="241"/>
      <c r="BB1127" s="241"/>
      <c r="BC1127" s="241"/>
      <c r="BD1127" s="241"/>
      <c r="BE1127" s="241"/>
      <c r="BF1127" s="241"/>
      <c r="BG1127" s="241"/>
    </row>
    <row r="1128" spans="3:59" s="240" customFormat="1" ht="15" customHeight="1">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J1128" s="241"/>
      <c r="AK1128" s="241"/>
      <c r="AL1128" s="241"/>
      <c r="AM1128" s="241"/>
      <c r="AN1128" s="241"/>
      <c r="AO1128" s="241"/>
      <c r="AP1128" s="241"/>
      <c r="AQ1128" s="241"/>
      <c r="AR1128" s="241"/>
      <c r="AS1128" s="241"/>
      <c r="AT1128" s="241"/>
      <c r="AU1128" s="241"/>
      <c r="AV1128" s="241"/>
      <c r="AW1128" s="241"/>
      <c r="AX1128" s="241"/>
      <c r="AY1128" s="241"/>
      <c r="AZ1128" s="241"/>
      <c r="BA1128" s="241"/>
      <c r="BB1128" s="241"/>
      <c r="BC1128" s="241"/>
      <c r="BD1128" s="241"/>
      <c r="BE1128" s="241"/>
      <c r="BF1128" s="241"/>
      <c r="BG1128" s="241"/>
    </row>
    <row r="1129" spans="3:59" s="240" customFormat="1" ht="15" customHeight="1">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J1129" s="241"/>
      <c r="AK1129" s="241"/>
      <c r="AL1129" s="241"/>
      <c r="AM1129" s="241"/>
      <c r="AN1129" s="241"/>
      <c r="AO1129" s="241"/>
      <c r="AP1129" s="241"/>
      <c r="AQ1129" s="241"/>
      <c r="AR1129" s="241"/>
      <c r="AS1129" s="241"/>
      <c r="AT1129" s="241"/>
      <c r="AU1129" s="241"/>
      <c r="AV1129" s="241"/>
      <c r="AW1129" s="241"/>
      <c r="AX1129" s="241"/>
      <c r="AY1129" s="241"/>
      <c r="AZ1129" s="241"/>
      <c r="BA1129" s="241"/>
      <c r="BB1129" s="241"/>
      <c r="BC1129" s="241"/>
      <c r="BD1129" s="241"/>
      <c r="BE1129" s="241"/>
      <c r="BF1129" s="241"/>
      <c r="BG1129" s="241"/>
    </row>
    <row r="1130" spans="3:59" s="240" customFormat="1" ht="15" customHeight="1">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J1130" s="241"/>
      <c r="AK1130" s="241"/>
      <c r="AL1130" s="241"/>
      <c r="AM1130" s="241"/>
      <c r="AN1130" s="241"/>
      <c r="AO1130" s="241"/>
      <c r="AP1130" s="241"/>
      <c r="AQ1130" s="241"/>
      <c r="AR1130" s="241"/>
      <c r="AS1130" s="241"/>
      <c r="AT1130" s="241"/>
      <c r="AU1130" s="241"/>
      <c r="AV1130" s="241"/>
      <c r="AW1130" s="241"/>
      <c r="AX1130" s="241"/>
      <c r="AY1130" s="241"/>
      <c r="AZ1130" s="241"/>
      <c r="BA1130" s="241"/>
      <c r="BB1130" s="241"/>
      <c r="BC1130" s="241"/>
      <c r="BD1130" s="241"/>
      <c r="BE1130" s="241"/>
      <c r="BF1130" s="241"/>
      <c r="BG1130" s="241"/>
    </row>
    <row r="1131" spans="3:59" s="240" customFormat="1" ht="15" customHeight="1">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J1131" s="241"/>
      <c r="AK1131" s="241"/>
      <c r="AL1131" s="241"/>
      <c r="AM1131" s="241"/>
      <c r="AN1131" s="241"/>
      <c r="AO1131" s="241"/>
      <c r="AP1131" s="241"/>
      <c r="AQ1131" s="241"/>
      <c r="AR1131" s="241"/>
      <c r="AS1131" s="241"/>
      <c r="AT1131" s="241"/>
      <c r="AU1131" s="241"/>
      <c r="AV1131" s="241"/>
      <c r="AW1131" s="241"/>
      <c r="AX1131" s="241"/>
      <c r="AY1131" s="241"/>
      <c r="AZ1131" s="241"/>
      <c r="BA1131" s="241"/>
      <c r="BB1131" s="241"/>
      <c r="BC1131" s="241"/>
      <c r="BD1131" s="241"/>
      <c r="BE1131" s="241"/>
      <c r="BF1131" s="241"/>
      <c r="BG1131" s="241"/>
    </row>
    <row r="1132" spans="3:59" s="240" customFormat="1" ht="15" customHeight="1">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J1132" s="241"/>
      <c r="AK1132" s="241"/>
      <c r="AL1132" s="241"/>
      <c r="AM1132" s="241"/>
      <c r="AN1132" s="241"/>
      <c r="AO1132" s="241"/>
      <c r="AP1132" s="241"/>
      <c r="AQ1132" s="241"/>
      <c r="AR1132" s="241"/>
      <c r="AS1132" s="241"/>
      <c r="AT1132" s="241"/>
      <c r="AU1132" s="241"/>
      <c r="AV1132" s="241"/>
      <c r="AW1132" s="241"/>
      <c r="AX1132" s="241"/>
      <c r="AY1132" s="241"/>
      <c r="AZ1132" s="241"/>
      <c r="BA1132" s="241"/>
      <c r="BB1132" s="241"/>
      <c r="BC1132" s="241"/>
      <c r="BD1132" s="241"/>
      <c r="BE1132" s="241"/>
      <c r="BF1132" s="241"/>
      <c r="BG1132" s="241"/>
    </row>
    <row r="1133" spans="3:59" s="240" customFormat="1" ht="15" customHeight="1">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J1133" s="241"/>
      <c r="AK1133" s="241"/>
      <c r="AL1133" s="241"/>
      <c r="AM1133" s="241"/>
      <c r="AN1133" s="241"/>
      <c r="AO1133" s="241"/>
      <c r="AP1133" s="241"/>
      <c r="AQ1133" s="241"/>
      <c r="AR1133" s="241"/>
      <c r="AS1133" s="241"/>
      <c r="AT1133" s="241"/>
      <c r="AU1133" s="241"/>
      <c r="AV1133" s="241"/>
      <c r="AW1133" s="241"/>
      <c r="AX1133" s="241"/>
      <c r="AY1133" s="241"/>
      <c r="AZ1133" s="241"/>
      <c r="BA1133" s="241"/>
      <c r="BB1133" s="241"/>
      <c r="BC1133" s="241"/>
      <c r="BD1133" s="241"/>
      <c r="BE1133" s="241"/>
      <c r="BF1133" s="241"/>
      <c r="BG1133" s="241"/>
    </row>
    <row r="1134" spans="3:59" s="240" customFormat="1" ht="15" customHeight="1">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J1134" s="241"/>
      <c r="AK1134" s="241"/>
      <c r="AL1134" s="241"/>
      <c r="AM1134" s="241"/>
      <c r="AN1134" s="241"/>
      <c r="AO1134" s="241"/>
      <c r="AP1134" s="241"/>
      <c r="AQ1134" s="241"/>
      <c r="AR1134" s="241"/>
      <c r="AS1134" s="241"/>
      <c r="AT1134" s="241"/>
      <c r="AU1134" s="241"/>
      <c r="AV1134" s="241"/>
      <c r="AW1134" s="241"/>
      <c r="AX1134" s="241"/>
      <c r="AY1134" s="241"/>
      <c r="AZ1134" s="241"/>
      <c r="BA1134" s="241"/>
      <c r="BB1134" s="241"/>
      <c r="BC1134" s="241"/>
      <c r="BD1134" s="241"/>
      <c r="BE1134" s="241"/>
      <c r="BF1134" s="241"/>
      <c r="BG1134" s="241"/>
    </row>
    <row r="1135" spans="3:59" s="240" customFormat="1" ht="15" customHeight="1">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J1135" s="241"/>
      <c r="AK1135" s="241"/>
      <c r="AL1135" s="241"/>
      <c r="AM1135" s="241"/>
      <c r="AN1135" s="241"/>
      <c r="AO1135" s="241"/>
      <c r="AP1135" s="241"/>
      <c r="AQ1135" s="241"/>
      <c r="AR1135" s="241"/>
      <c r="AS1135" s="241"/>
      <c r="AT1135" s="241"/>
      <c r="AU1135" s="241"/>
      <c r="AV1135" s="241"/>
      <c r="AW1135" s="241"/>
      <c r="AX1135" s="241"/>
      <c r="AY1135" s="241"/>
      <c r="AZ1135" s="241"/>
      <c r="BA1135" s="241"/>
      <c r="BB1135" s="241"/>
      <c r="BC1135" s="241"/>
      <c r="BD1135" s="241"/>
      <c r="BE1135" s="241"/>
      <c r="BF1135" s="241"/>
      <c r="BG1135" s="241"/>
    </row>
    <row r="1136" spans="3:59" s="240" customFormat="1" ht="15" customHeight="1">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J1136" s="241"/>
      <c r="AK1136" s="241"/>
      <c r="AL1136" s="241"/>
      <c r="AM1136" s="241"/>
      <c r="AN1136" s="241"/>
      <c r="AO1136" s="241"/>
      <c r="AP1136" s="241"/>
      <c r="AQ1136" s="241"/>
      <c r="AR1136" s="241"/>
      <c r="AS1136" s="241"/>
      <c r="AT1136" s="241"/>
      <c r="AU1136" s="241"/>
      <c r="AV1136" s="241"/>
      <c r="AW1136" s="241"/>
      <c r="AX1136" s="241"/>
      <c r="AY1136" s="241"/>
      <c r="AZ1136" s="241"/>
      <c r="BA1136" s="241"/>
      <c r="BB1136" s="241"/>
      <c r="BC1136" s="241"/>
      <c r="BD1136" s="241"/>
      <c r="BE1136" s="241"/>
      <c r="BF1136" s="241"/>
      <c r="BG1136" s="241"/>
    </row>
    <row r="1137" spans="3:59" s="240" customFormat="1" ht="15" customHeight="1">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J1137" s="241"/>
      <c r="AK1137" s="241"/>
      <c r="AL1137" s="241"/>
      <c r="AM1137" s="241"/>
      <c r="AN1137" s="241"/>
      <c r="AO1137" s="241"/>
      <c r="AP1137" s="241"/>
      <c r="AQ1137" s="241"/>
      <c r="AR1137" s="241"/>
      <c r="AS1137" s="241"/>
      <c r="AT1137" s="241"/>
      <c r="AU1137" s="241"/>
      <c r="AV1137" s="241"/>
      <c r="AW1137" s="241"/>
      <c r="AX1137" s="241"/>
      <c r="AY1137" s="241"/>
      <c r="AZ1137" s="241"/>
      <c r="BA1137" s="241"/>
      <c r="BB1137" s="241"/>
      <c r="BC1137" s="241"/>
      <c r="BD1137" s="241"/>
      <c r="BE1137" s="241"/>
      <c r="BF1137" s="241"/>
      <c r="BG1137" s="241"/>
    </row>
    <row r="1138" spans="3:59" s="240" customFormat="1" ht="15" customHeight="1">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J1138" s="241"/>
      <c r="AK1138" s="241"/>
      <c r="AL1138" s="241"/>
      <c r="AM1138" s="241"/>
      <c r="AN1138" s="241"/>
      <c r="AO1138" s="241"/>
      <c r="AP1138" s="241"/>
      <c r="AQ1138" s="241"/>
      <c r="AR1138" s="241"/>
      <c r="AS1138" s="241"/>
      <c r="AT1138" s="241"/>
      <c r="AU1138" s="241"/>
      <c r="AV1138" s="241"/>
      <c r="AW1138" s="241"/>
      <c r="AX1138" s="241"/>
      <c r="AY1138" s="241"/>
      <c r="AZ1138" s="241"/>
      <c r="BA1138" s="241"/>
      <c r="BB1138" s="241"/>
      <c r="BC1138" s="241"/>
      <c r="BD1138" s="241"/>
      <c r="BE1138" s="241"/>
      <c r="BF1138" s="241"/>
      <c r="BG1138" s="241"/>
    </row>
    <row r="1139" spans="3:59" s="240" customFormat="1" ht="15" customHeight="1">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J1139" s="241"/>
      <c r="AK1139" s="241"/>
      <c r="AL1139" s="241"/>
      <c r="AM1139" s="241"/>
      <c r="AN1139" s="241"/>
      <c r="AO1139" s="241"/>
      <c r="AP1139" s="241"/>
      <c r="AQ1139" s="241"/>
      <c r="AR1139" s="241"/>
      <c r="AS1139" s="241"/>
      <c r="AT1139" s="241"/>
      <c r="AU1139" s="241"/>
      <c r="AV1139" s="241"/>
      <c r="AW1139" s="241"/>
      <c r="AX1139" s="241"/>
      <c r="AY1139" s="241"/>
      <c r="AZ1139" s="241"/>
      <c r="BA1139" s="241"/>
      <c r="BB1139" s="241"/>
      <c r="BC1139" s="241"/>
      <c r="BD1139" s="241"/>
      <c r="BE1139" s="241"/>
      <c r="BF1139" s="241"/>
      <c r="BG1139" s="241"/>
    </row>
    <row r="1140" spans="3:59" s="240" customFormat="1" ht="15" customHeight="1">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J1140" s="241"/>
      <c r="AK1140" s="241"/>
      <c r="AL1140" s="241"/>
      <c r="AM1140" s="241"/>
      <c r="AN1140" s="241"/>
      <c r="AO1140" s="241"/>
      <c r="AP1140" s="241"/>
      <c r="AQ1140" s="241"/>
      <c r="AR1140" s="241"/>
      <c r="AS1140" s="241"/>
      <c r="AT1140" s="241"/>
      <c r="AU1140" s="241"/>
      <c r="AV1140" s="241"/>
      <c r="AW1140" s="241"/>
      <c r="AX1140" s="241"/>
      <c r="AY1140" s="241"/>
      <c r="AZ1140" s="241"/>
      <c r="BA1140" s="241"/>
      <c r="BB1140" s="241"/>
      <c r="BC1140" s="241"/>
      <c r="BD1140" s="241"/>
      <c r="BE1140" s="241"/>
      <c r="BF1140" s="241"/>
      <c r="BG1140" s="241"/>
    </row>
    <row r="1141" spans="3:59" s="240" customFormat="1" ht="15" customHeight="1">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J1141" s="241"/>
      <c r="AK1141" s="241"/>
      <c r="AL1141" s="241"/>
      <c r="AM1141" s="241"/>
      <c r="AN1141" s="241"/>
      <c r="AO1141" s="241"/>
      <c r="AP1141" s="241"/>
      <c r="AQ1141" s="241"/>
      <c r="AR1141" s="241"/>
      <c r="AS1141" s="241"/>
      <c r="AT1141" s="241"/>
      <c r="AU1141" s="241"/>
      <c r="AV1141" s="241"/>
      <c r="AW1141" s="241"/>
      <c r="AX1141" s="241"/>
      <c r="AY1141" s="241"/>
      <c r="AZ1141" s="241"/>
      <c r="BA1141" s="241"/>
      <c r="BB1141" s="241"/>
      <c r="BC1141" s="241"/>
      <c r="BD1141" s="241"/>
      <c r="BE1141" s="241"/>
      <c r="BF1141" s="241"/>
      <c r="BG1141" s="241"/>
    </row>
    <row r="1142" spans="3:59" s="240" customFormat="1" ht="15" customHeight="1">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J1142" s="241"/>
      <c r="AK1142" s="241"/>
      <c r="AL1142" s="241"/>
      <c r="AM1142" s="241"/>
      <c r="AN1142" s="241"/>
      <c r="AO1142" s="241"/>
      <c r="AP1142" s="241"/>
      <c r="AQ1142" s="241"/>
      <c r="AR1142" s="241"/>
      <c r="AS1142" s="241"/>
      <c r="AT1142" s="241"/>
      <c r="AU1142" s="241"/>
      <c r="AV1142" s="241"/>
      <c r="AW1142" s="241"/>
      <c r="AX1142" s="241"/>
      <c r="AY1142" s="241"/>
      <c r="AZ1142" s="241"/>
      <c r="BA1142" s="241"/>
      <c r="BB1142" s="241"/>
      <c r="BC1142" s="241"/>
      <c r="BD1142" s="241"/>
      <c r="BE1142" s="241"/>
      <c r="BF1142" s="241"/>
      <c r="BG1142" s="241"/>
    </row>
    <row r="1143" spans="3:59" s="240" customFormat="1" ht="15" customHeight="1">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J1143" s="241"/>
      <c r="AK1143" s="241"/>
      <c r="AL1143" s="241"/>
      <c r="AM1143" s="241"/>
      <c r="AN1143" s="241"/>
      <c r="AO1143" s="241"/>
      <c r="AP1143" s="241"/>
      <c r="AQ1143" s="241"/>
      <c r="AR1143" s="241"/>
      <c r="AS1143" s="241"/>
      <c r="AT1143" s="241"/>
      <c r="AU1143" s="241"/>
      <c r="AV1143" s="241"/>
      <c r="AW1143" s="241"/>
      <c r="AX1143" s="241"/>
      <c r="AY1143" s="241"/>
      <c r="AZ1143" s="241"/>
      <c r="BA1143" s="241"/>
      <c r="BB1143" s="241"/>
      <c r="BC1143" s="241"/>
      <c r="BD1143" s="241"/>
      <c r="BE1143" s="241"/>
      <c r="BF1143" s="241"/>
      <c r="BG1143" s="241"/>
    </row>
    <row r="1144" spans="3:59" s="240" customFormat="1" ht="15" customHeight="1">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J1144" s="241"/>
      <c r="AK1144" s="241"/>
      <c r="AL1144" s="241"/>
      <c r="AM1144" s="241"/>
      <c r="AN1144" s="241"/>
      <c r="AO1144" s="241"/>
      <c r="AP1144" s="241"/>
      <c r="AQ1144" s="241"/>
      <c r="AR1144" s="241"/>
      <c r="AS1144" s="241"/>
      <c r="AT1144" s="241"/>
      <c r="AU1144" s="241"/>
      <c r="AV1144" s="241"/>
      <c r="AW1144" s="241"/>
      <c r="AX1144" s="241"/>
      <c r="AY1144" s="241"/>
      <c r="AZ1144" s="241"/>
      <c r="BA1144" s="241"/>
      <c r="BB1144" s="241"/>
      <c r="BC1144" s="241"/>
      <c r="BD1144" s="241"/>
      <c r="BE1144" s="241"/>
      <c r="BF1144" s="241"/>
      <c r="BG1144" s="241"/>
    </row>
    <row r="1145" spans="3:59" s="240" customFormat="1" ht="15" customHeight="1">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J1145" s="241"/>
      <c r="AK1145" s="241"/>
      <c r="AL1145" s="241"/>
      <c r="AM1145" s="241"/>
      <c r="AN1145" s="241"/>
      <c r="AO1145" s="241"/>
      <c r="AP1145" s="241"/>
      <c r="AQ1145" s="241"/>
      <c r="AR1145" s="241"/>
      <c r="AS1145" s="241"/>
      <c r="AT1145" s="241"/>
      <c r="AU1145" s="241"/>
      <c r="AV1145" s="241"/>
      <c r="AW1145" s="241"/>
      <c r="AX1145" s="241"/>
      <c r="AY1145" s="241"/>
      <c r="AZ1145" s="241"/>
      <c r="BA1145" s="241"/>
      <c r="BB1145" s="241"/>
      <c r="BC1145" s="241"/>
      <c r="BD1145" s="241"/>
      <c r="BE1145" s="241"/>
      <c r="BF1145" s="241"/>
      <c r="BG1145" s="241"/>
    </row>
    <row r="1146" spans="3:59" s="240" customFormat="1" ht="15" customHeight="1">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J1146" s="241"/>
      <c r="AK1146" s="241"/>
      <c r="AL1146" s="241"/>
      <c r="AM1146" s="241"/>
      <c r="AN1146" s="241"/>
      <c r="AO1146" s="241"/>
      <c r="AP1146" s="241"/>
      <c r="AQ1146" s="241"/>
      <c r="AR1146" s="241"/>
      <c r="AS1146" s="241"/>
      <c r="AT1146" s="241"/>
      <c r="AU1146" s="241"/>
      <c r="AV1146" s="241"/>
      <c r="AW1146" s="241"/>
      <c r="AX1146" s="241"/>
      <c r="AY1146" s="241"/>
      <c r="AZ1146" s="241"/>
      <c r="BA1146" s="241"/>
      <c r="BB1146" s="241"/>
      <c r="BC1146" s="241"/>
      <c r="BD1146" s="241"/>
      <c r="BE1146" s="241"/>
      <c r="BF1146" s="241"/>
      <c r="BG1146" s="241"/>
    </row>
    <row r="1147" spans="3:59" s="240" customFormat="1" ht="15" customHeight="1">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J1147" s="241"/>
      <c r="AK1147" s="241"/>
      <c r="AL1147" s="241"/>
      <c r="AM1147" s="241"/>
      <c r="AN1147" s="241"/>
      <c r="AO1147" s="241"/>
      <c r="AP1147" s="241"/>
      <c r="AQ1147" s="241"/>
      <c r="AR1147" s="241"/>
      <c r="AS1147" s="241"/>
      <c r="AT1147" s="241"/>
      <c r="AU1147" s="241"/>
      <c r="AV1147" s="241"/>
      <c r="AW1147" s="241"/>
      <c r="AX1147" s="241"/>
      <c r="AY1147" s="241"/>
      <c r="AZ1147" s="241"/>
      <c r="BA1147" s="241"/>
      <c r="BB1147" s="241"/>
      <c r="BC1147" s="241"/>
      <c r="BD1147" s="241"/>
      <c r="BE1147" s="241"/>
      <c r="BF1147" s="241"/>
      <c r="BG1147" s="241"/>
    </row>
    <row r="1148" spans="3:59" s="240" customFormat="1" ht="15" customHeight="1">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J1148" s="241"/>
      <c r="AK1148" s="241"/>
      <c r="AL1148" s="241"/>
      <c r="AM1148" s="241"/>
      <c r="AN1148" s="241"/>
      <c r="AO1148" s="241"/>
      <c r="AP1148" s="241"/>
      <c r="AQ1148" s="241"/>
      <c r="AR1148" s="241"/>
      <c r="AS1148" s="241"/>
      <c r="AT1148" s="241"/>
      <c r="AU1148" s="241"/>
      <c r="AV1148" s="241"/>
      <c r="AW1148" s="241"/>
      <c r="AX1148" s="241"/>
      <c r="AY1148" s="241"/>
      <c r="AZ1148" s="241"/>
      <c r="BA1148" s="241"/>
      <c r="BB1148" s="241"/>
      <c r="BC1148" s="241"/>
      <c r="BD1148" s="241"/>
      <c r="BE1148" s="241"/>
      <c r="BF1148" s="241"/>
      <c r="BG1148" s="241"/>
    </row>
    <row r="1149" spans="3:59" s="240" customFormat="1" ht="15" customHeight="1">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J1149" s="241"/>
      <c r="AK1149" s="241"/>
      <c r="AL1149" s="241"/>
      <c r="AM1149" s="241"/>
      <c r="AN1149" s="241"/>
      <c r="AO1149" s="241"/>
      <c r="AP1149" s="241"/>
      <c r="AQ1149" s="241"/>
      <c r="AR1149" s="241"/>
      <c r="AS1149" s="241"/>
      <c r="AT1149" s="241"/>
      <c r="AU1149" s="241"/>
      <c r="AV1149" s="241"/>
      <c r="AW1149" s="241"/>
      <c r="AX1149" s="241"/>
      <c r="AY1149" s="241"/>
      <c r="AZ1149" s="241"/>
      <c r="BA1149" s="241"/>
      <c r="BB1149" s="241"/>
      <c r="BC1149" s="241"/>
      <c r="BD1149" s="241"/>
      <c r="BE1149" s="241"/>
      <c r="BF1149" s="241"/>
      <c r="BG1149" s="241"/>
    </row>
    <row r="1150" spans="3:59" s="240" customFormat="1" ht="15" customHeight="1">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J1150" s="241"/>
      <c r="AK1150" s="241"/>
      <c r="AL1150" s="241"/>
      <c r="AM1150" s="241"/>
      <c r="AN1150" s="241"/>
      <c r="AO1150" s="241"/>
      <c r="AP1150" s="241"/>
      <c r="AQ1150" s="241"/>
      <c r="AR1150" s="241"/>
      <c r="AS1150" s="241"/>
      <c r="AT1150" s="241"/>
      <c r="AU1150" s="241"/>
      <c r="AV1150" s="241"/>
      <c r="AW1150" s="241"/>
      <c r="AX1150" s="241"/>
      <c r="AY1150" s="241"/>
      <c r="AZ1150" s="241"/>
      <c r="BA1150" s="241"/>
      <c r="BB1150" s="241"/>
      <c r="BC1150" s="241"/>
      <c r="BD1150" s="241"/>
      <c r="BE1150" s="241"/>
      <c r="BF1150" s="241"/>
      <c r="BG1150" s="241"/>
    </row>
    <row r="1151" spans="3:59" s="240" customFormat="1" ht="15" customHeight="1">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J1151" s="241"/>
      <c r="AK1151" s="241"/>
      <c r="AL1151" s="241"/>
      <c r="AM1151" s="241"/>
      <c r="AN1151" s="241"/>
      <c r="AO1151" s="241"/>
      <c r="AP1151" s="241"/>
      <c r="AQ1151" s="241"/>
      <c r="AR1151" s="241"/>
      <c r="AS1151" s="241"/>
      <c r="AT1151" s="241"/>
      <c r="AU1151" s="241"/>
      <c r="AV1151" s="241"/>
      <c r="AW1151" s="241"/>
      <c r="AX1151" s="241"/>
      <c r="AY1151" s="241"/>
      <c r="AZ1151" s="241"/>
      <c r="BA1151" s="241"/>
      <c r="BB1151" s="241"/>
      <c r="BC1151" s="241"/>
      <c r="BD1151" s="241"/>
      <c r="BE1151" s="241"/>
      <c r="BF1151" s="241"/>
      <c r="BG1151" s="241"/>
    </row>
    <row r="1152" spans="3:59" s="240" customFormat="1" ht="15" customHeight="1">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J1152" s="241"/>
      <c r="AK1152" s="241"/>
      <c r="AL1152" s="241"/>
      <c r="AM1152" s="241"/>
      <c r="AN1152" s="241"/>
      <c r="AO1152" s="241"/>
      <c r="AP1152" s="241"/>
      <c r="AQ1152" s="241"/>
      <c r="AR1152" s="241"/>
      <c r="AS1152" s="241"/>
      <c r="AT1152" s="241"/>
      <c r="AU1152" s="241"/>
      <c r="AV1152" s="241"/>
      <c r="AW1152" s="241"/>
      <c r="AX1152" s="241"/>
      <c r="AY1152" s="241"/>
      <c r="AZ1152" s="241"/>
      <c r="BA1152" s="241"/>
      <c r="BB1152" s="241"/>
      <c r="BC1152" s="241"/>
      <c r="BD1152" s="241"/>
      <c r="BE1152" s="241"/>
      <c r="BF1152" s="241"/>
      <c r="BG1152" s="241"/>
    </row>
    <row r="1153" spans="3:59" s="240" customFormat="1" ht="15" customHeight="1">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c r="AX1153" s="241"/>
      <c r="AY1153" s="241"/>
      <c r="AZ1153" s="241"/>
      <c r="BA1153" s="241"/>
      <c r="BB1153" s="241"/>
      <c r="BC1153" s="241"/>
      <c r="BD1153" s="241"/>
      <c r="BE1153" s="241"/>
      <c r="BF1153" s="241"/>
      <c r="BG1153" s="241"/>
    </row>
    <row r="1154" spans="3:59" s="240" customFormat="1" ht="15" customHeight="1">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J1154" s="241"/>
      <c r="AK1154" s="241"/>
      <c r="AL1154" s="241"/>
      <c r="AM1154" s="241"/>
      <c r="AN1154" s="241"/>
      <c r="AO1154" s="241"/>
      <c r="AP1154" s="241"/>
      <c r="AQ1154" s="241"/>
      <c r="AR1154" s="241"/>
      <c r="AS1154" s="241"/>
      <c r="AT1154" s="241"/>
      <c r="AU1154" s="241"/>
      <c r="AV1154" s="241"/>
      <c r="AW1154" s="241"/>
      <c r="AX1154" s="241"/>
      <c r="AY1154" s="241"/>
      <c r="AZ1154" s="241"/>
      <c r="BA1154" s="241"/>
      <c r="BB1154" s="241"/>
      <c r="BC1154" s="241"/>
      <c r="BD1154" s="241"/>
      <c r="BE1154" s="241"/>
      <c r="BF1154" s="241"/>
      <c r="BG1154" s="241"/>
    </row>
    <row r="1155" spans="3:59" s="240" customFormat="1" ht="15" customHeight="1">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J1155" s="241"/>
      <c r="AK1155" s="241"/>
      <c r="AL1155" s="241"/>
      <c r="AM1155" s="241"/>
      <c r="AN1155" s="241"/>
      <c r="AO1155" s="241"/>
      <c r="AP1155" s="241"/>
      <c r="AQ1155" s="241"/>
      <c r="AR1155" s="241"/>
      <c r="AS1155" s="241"/>
      <c r="AT1155" s="241"/>
      <c r="AU1155" s="241"/>
      <c r="AV1155" s="241"/>
      <c r="AW1155" s="241"/>
      <c r="AX1155" s="241"/>
      <c r="AY1155" s="241"/>
      <c r="AZ1155" s="241"/>
      <c r="BA1155" s="241"/>
      <c r="BB1155" s="241"/>
      <c r="BC1155" s="241"/>
      <c r="BD1155" s="241"/>
      <c r="BE1155" s="241"/>
      <c r="BF1155" s="241"/>
      <c r="BG1155" s="241"/>
    </row>
    <row r="1156" spans="3:59" s="240" customFormat="1" ht="15" customHeight="1">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J1156" s="241"/>
      <c r="AK1156" s="241"/>
      <c r="AL1156" s="241"/>
      <c r="AM1156" s="241"/>
      <c r="AN1156" s="241"/>
      <c r="AO1156" s="241"/>
      <c r="AP1156" s="241"/>
      <c r="AQ1156" s="241"/>
      <c r="AR1156" s="241"/>
      <c r="AS1156" s="241"/>
      <c r="AT1156" s="241"/>
      <c r="AU1156" s="241"/>
      <c r="AV1156" s="241"/>
      <c r="AW1156" s="241"/>
      <c r="AX1156" s="241"/>
      <c r="AY1156" s="241"/>
      <c r="AZ1156" s="241"/>
      <c r="BA1156" s="241"/>
      <c r="BB1156" s="241"/>
      <c r="BC1156" s="241"/>
      <c r="BD1156" s="241"/>
      <c r="BE1156" s="241"/>
      <c r="BF1156" s="241"/>
      <c r="BG1156" s="241"/>
    </row>
    <row r="1157" spans="3:59" s="240" customFormat="1" ht="15" customHeight="1">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J1157" s="241"/>
      <c r="AK1157" s="241"/>
      <c r="AL1157" s="241"/>
      <c r="AM1157" s="241"/>
      <c r="AN1157" s="241"/>
      <c r="AO1157" s="241"/>
      <c r="AP1157" s="241"/>
      <c r="AQ1157" s="241"/>
      <c r="AR1157" s="241"/>
      <c r="AS1157" s="241"/>
      <c r="AT1157" s="241"/>
      <c r="AU1157" s="241"/>
      <c r="AV1157" s="241"/>
      <c r="AW1157" s="241"/>
      <c r="AX1157" s="241"/>
      <c r="AY1157" s="241"/>
      <c r="AZ1157" s="241"/>
      <c r="BA1157" s="241"/>
      <c r="BB1157" s="241"/>
      <c r="BC1157" s="241"/>
      <c r="BD1157" s="241"/>
      <c r="BE1157" s="241"/>
      <c r="BF1157" s="241"/>
      <c r="BG1157" s="241"/>
    </row>
    <row r="1158" spans="3:59" s="240" customFormat="1" ht="15" customHeight="1">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J1158" s="241"/>
      <c r="AK1158" s="241"/>
      <c r="AL1158" s="241"/>
      <c r="AM1158" s="241"/>
      <c r="AN1158" s="241"/>
      <c r="AO1158" s="241"/>
      <c r="AP1158" s="241"/>
      <c r="AQ1158" s="241"/>
      <c r="AR1158" s="241"/>
      <c r="AS1158" s="241"/>
      <c r="AT1158" s="241"/>
      <c r="AU1158" s="241"/>
      <c r="AV1158" s="241"/>
      <c r="AW1158" s="241"/>
      <c r="AX1158" s="241"/>
      <c r="AY1158" s="241"/>
      <c r="AZ1158" s="241"/>
      <c r="BA1158" s="241"/>
      <c r="BB1158" s="241"/>
      <c r="BC1158" s="241"/>
      <c r="BD1158" s="241"/>
      <c r="BE1158" s="241"/>
      <c r="BF1158" s="241"/>
      <c r="BG1158" s="241"/>
    </row>
    <row r="1159" spans="3:59" s="240" customFormat="1" ht="15" customHeight="1">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J1159" s="241"/>
      <c r="AK1159" s="241"/>
      <c r="AL1159" s="241"/>
      <c r="AM1159" s="241"/>
      <c r="AN1159" s="241"/>
      <c r="AO1159" s="241"/>
      <c r="AP1159" s="241"/>
      <c r="AQ1159" s="241"/>
      <c r="AR1159" s="241"/>
      <c r="AS1159" s="241"/>
      <c r="AT1159" s="241"/>
      <c r="AU1159" s="241"/>
      <c r="AV1159" s="241"/>
      <c r="AW1159" s="241"/>
      <c r="AX1159" s="241"/>
      <c r="AY1159" s="241"/>
      <c r="AZ1159" s="241"/>
      <c r="BA1159" s="241"/>
      <c r="BB1159" s="241"/>
      <c r="BC1159" s="241"/>
      <c r="BD1159" s="241"/>
      <c r="BE1159" s="241"/>
      <c r="BF1159" s="241"/>
      <c r="BG1159" s="241"/>
    </row>
    <row r="1160" spans="3:59" s="240" customFormat="1" ht="15" customHeight="1">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c r="AX1160" s="241"/>
      <c r="AY1160" s="241"/>
      <c r="AZ1160" s="241"/>
      <c r="BA1160" s="241"/>
      <c r="BB1160" s="241"/>
      <c r="BC1160" s="241"/>
      <c r="BD1160" s="241"/>
      <c r="BE1160" s="241"/>
      <c r="BF1160" s="241"/>
      <c r="BG1160" s="241"/>
    </row>
    <row r="1161" spans="3:59" s="240" customFormat="1" ht="15" customHeight="1">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J1161" s="241"/>
      <c r="AK1161" s="241"/>
      <c r="AL1161" s="241"/>
      <c r="AM1161" s="241"/>
      <c r="AN1161" s="241"/>
      <c r="AO1161" s="241"/>
      <c r="AP1161" s="241"/>
      <c r="AQ1161" s="241"/>
      <c r="AR1161" s="241"/>
      <c r="AS1161" s="241"/>
      <c r="AT1161" s="241"/>
      <c r="AU1161" s="241"/>
      <c r="AV1161" s="241"/>
      <c r="AW1161" s="241"/>
      <c r="AX1161" s="241"/>
      <c r="AY1161" s="241"/>
      <c r="AZ1161" s="241"/>
      <c r="BA1161" s="241"/>
      <c r="BB1161" s="241"/>
      <c r="BC1161" s="241"/>
      <c r="BD1161" s="241"/>
      <c r="BE1161" s="241"/>
      <c r="BF1161" s="241"/>
      <c r="BG1161" s="241"/>
    </row>
    <row r="1162" spans="3:59" s="240" customFormat="1" ht="15" customHeight="1">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J1162" s="241"/>
      <c r="AK1162" s="241"/>
      <c r="AL1162" s="241"/>
      <c r="AM1162" s="241"/>
      <c r="AN1162" s="241"/>
      <c r="AO1162" s="241"/>
      <c r="AP1162" s="241"/>
      <c r="AQ1162" s="241"/>
      <c r="AR1162" s="241"/>
      <c r="AS1162" s="241"/>
      <c r="AT1162" s="241"/>
      <c r="AU1162" s="241"/>
      <c r="AV1162" s="241"/>
      <c r="AW1162" s="241"/>
      <c r="AX1162" s="241"/>
      <c r="AY1162" s="241"/>
      <c r="AZ1162" s="241"/>
      <c r="BA1162" s="241"/>
      <c r="BB1162" s="241"/>
      <c r="BC1162" s="241"/>
      <c r="BD1162" s="241"/>
      <c r="BE1162" s="241"/>
      <c r="BF1162" s="241"/>
      <c r="BG1162" s="241"/>
    </row>
    <row r="1163" spans="3:59" s="240" customFormat="1" ht="15" customHeight="1">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J1163" s="241"/>
      <c r="AK1163" s="241"/>
      <c r="AL1163" s="241"/>
      <c r="AM1163" s="241"/>
      <c r="AN1163" s="241"/>
      <c r="AO1163" s="241"/>
      <c r="AP1163" s="241"/>
      <c r="AQ1163" s="241"/>
      <c r="AR1163" s="241"/>
      <c r="AS1163" s="241"/>
      <c r="AT1163" s="241"/>
      <c r="AU1163" s="241"/>
      <c r="AV1163" s="241"/>
      <c r="AW1163" s="241"/>
      <c r="AX1163" s="241"/>
      <c r="AY1163" s="241"/>
      <c r="AZ1163" s="241"/>
      <c r="BA1163" s="241"/>
      <c r="BB1163" s="241"/>
      <c r="BC1163" s="241"/>
      <c r="BD1163" s="241"/>
      <c r="BE1163" s="241"/>
      <c r="BF1163" s="241"/>
      <c r="BG1163" s="241"/>
    </row>
    <row r="1164" spans="3:59" s="240" customFormat="1" ht="15" customHeight="1">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J1164" s="241"/>
      <c r="AK1164" s="241"/>
      <c r="AL1164" s="241"/>
      <c r="AM1164" s="241"/>
      <c r="AN1164" s="241"/>
      <c r="AO1164" s="241"/>
      <c r="AP1164" s="241"/>
      <c r="AQ1164" s="241"/>
      <c r="AR1164" s="241"/>
      <c r="AS1164" s="241"/>
      <c r="AT1164" s="241"/>
      <c r="AU1164" s="241"/>
      <c r="AV1164" s="241"/>
      <c r="AW1164" s="241"/>
      <c r="AX1164" s="241"/>
      <c r="AY1164" s="241"/>
      <c r="AZ1164" s="241"/>
      <c r="BA1164" s="241"/>
      <c r="BB1164" s="241"/>
      <c r="BC1164" s="241"/>
      <c r="BD1164" s="241"/>
      <c r="BE1164" s="241"/>
      <c r="BF1164" s="241"/>
      <c r="BG1164" s="241"/>
    </row>
    <row r="1165" spans="3:59" s="240" customFormat="1" ht="15" customHeight="1">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J1165" s="241"/>
      <c r="AK1165" s="241"/>
      <c r="AL1165" s="241"/>
      <c r="AM1165" s="241"/>
      <c r="AN1165" s="241"/>
      <c r="AO1165" s="241"/>
      <c r="AP1165" s="241"/>
      <c r="AQ1165" s="241"/>
      <c r="AR1165" s="241"/>
      <c r="AS1165" s="241"/>
      <c r="AT1165" s="241"/>
      <c r="AU1165" s="241"/>
      <c r="AV1165" s="241"/>
      <c r="AW1165" s="241"/>
      <c r="AX1165" s="241"/>
      <c r="AY1165" s="241"/>
      <c r="AZ1165" s="241"/>
      <c r="BA1165" s="241"/>
      <c r="BB1165" s="241"/>
      <c r="BC1165" s="241"/>
      <c r="BD1165" s="241"/>
      <c r="BE1165" s="241"/>
      <c r="BF1165" s="241"/>
      <c r="BG1165" s="241"/>
    </row>
    <row r="1166" spans="3:59" s="240" customFormat="1" ht="15" customHeight="1">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J1166" s="241"/>
      <c r="AK1166" s="241"/>
      <c r="AL1166" s="241"/>
      <c r="AM1166" s="241"/>
      <c r="AN1166" s="241"/>
      <c r="AO1166" s="241"/>
      <c r="AP1166" s="241"/>
      <c r="AQ1166" s="241"/>
      <c r="AR1166" s="241"/>
      <c r="AS1166" s="241"/>
      <c r="AT1166" s="241"/>
      <c r="AU1166" s="241"/>
      <c r="AV1166" s="241"/>
      <c r="AW1166" s="241"/>
      <c r="AX1166" s="241"/>
      <c r="AY1166" s="241"/>
      <c r="AZ1166" s="241"/>
      <c r="BA1166" s="241"/>
      <c r="BB1166" s="241"/>
      <c r="BC1166" s="241"/>
      <c r="BD1166" s="241"/>
      <c r="BE1166" s="241"/>
      <c r="BF1166" s="241"/>
      <c r="BG1166" s="241"/>
    </row>
    <row r="1167" spans="3:59" s="240" customFormat="1" ht="15" customHeight="1">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J1167" s="241"/>
      <c r="AK1167" s="241"/>
      <c r="AL1167" s="241"/>
      <c r="AM1167" s="241"/>
      <c r="AN1167" s="241"/>
      <c r="AO1167" s="241"/>
      <c r="AP1167" s="241"/>
      <c r="AQ1167" s="241"/>
      <c r="AR1167" s="241"/>
      <c r="AS1167" s="241"/>
      <c r="AT1167" s="241"/>
      <c r="AU1167" s="241"/>
      <c r="AV1167" s="241"/>
      <c r="AW1167" s="241"/>
      <c r="AX1167" s="241"/>
      <c r="AY1167" s="241"/>
      <c r="AZ1167" s="241"/>
      <c r="BA1167" s="241"/>
      <c r="BB1167" s="241"/>
      <c r="BC1167" s="241"/>
      <c r="BD1167" s="241"/>
      <c r="BE1167" s="241"/>
      <c r="BF1167" s="241"/>
      <c r="BG1167" s="241"/>
    </row>
    <row r="1168" spans="3:59" s="240" customFormat="1" ht="15" customHeight="1">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J1168" s="241"/>
      <c r="AK1168" s="241"/>
      <c r="AL1168" s="241"/>
      <c r="AM1168" s="241"/>
      <c r="AN1168" s="241"/>
      <c r="AO1168" s="241"/>
      <c r="AP1168" s="241"/>
      <c r="AQ1168" s="241"/>
      <c r="AR1168" s="241"/>
      <c r="AS1168" s="241"/>
      <c r="AT1168" s="241"/>
      <c r="AU1168" s="241"/>
      <c r="AV1168" s="241"/>
      <c r="AW1168" s="241"/>
      <c r="AX1168" s="241"/>
      <c r="AY1168" s="241"/>
      <c r="AZ1168" s="241"/>
      <c r="BA1168" s="241"/>
      <c r="BB1168" s="241"/>
      <c r="BC1168" s="241"/>
      <c r="BD1168" s="241"/>
      <c r="BE1168" s="241"/>
      <c r="BF1168" s="241"/>
      <c r="BG1168" s="241"/>
    </row>
    <row r="1169" spans="3:59" s="240" customFormat="1" ht="15" customHeight="1">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J1169" s="241"/>
      <c r="AK1169" s="241"/>
      <c r="AL1169" s="241"/>
      <c r="AM1169" s="241"/>
      <c r="AN1169" s="241"/>
      <c r="AO1169" s="241"/>
      <c r="AP1169" s="241"/>
      <c r="AQ1169" s="241"/>
      <c r="AR1169" s="241"/>
      <c r="AS1169" s="241"/>
      <c r="AT1169" s="241"/>
      <c r="AU1169" s="241"/>
      <c r="AV1169" s="241"/>
      <c r="AW1169" s="241"/>
      <c r="AX1169" s="241"/>
      <c r="AY1169" s="241"/>
      <c r="AZ1169" s="241"/>
      <c r="BA1169" s="241"/>
      <c r="BB1169" s="241"/>
      <c r="BC1169" s="241"/>
      <c r="BD1169" s="241"/>
      <c r="BE1169" s="241"/>
      <c r="BF1169" s="241"/>
      <c r="BG1169" s="241"/>
    </row>
    <row r="1170" spans="3:59" s="240" customFormat="1" ht="15" customHeight="1">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J1170" s="241"/>
      <c r="AK1170" s="241"/>
      <c r="AL1170" s="241"/>
      <c r="AM1170" s="241"/>
      <c r="AN1170" s="241"/>
      <c r="AO1170" s="241"/>
      <c r="AP1170" s="241"/>
      <c r="AQ1170" s="241"/>
      <c r="AR1170" s="241"/>
      <c r="AS1170" s="241"/>
      <c r="AT1170" s="241"/>
      <c r="AU1170" s="241"/>
      <c r="AV1170" s="241"/>
      <c r="AW1170" s="241"/>
      <c r="AX1170" s="241"/>
      <c r="AY1170" s="241"/>
      <c r="AZ1170" s="241"/>
      <c r="BA1170" s="241"/>
      <c r="BB1170" s="241"/>
      <c r="BC1170" s="241"/>
      <c r="BD1170" s="241"/>
      <c r="BE1170" s="241"/>
      <c r="BF1170" s="241"/>
      <c r="BG1170" s="241"/>
    </row>
    <row r="1171" spans="3:59" s="240" customFormat="1" ht="15" customHeight="1">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J1171" s="241"/>
      <c r="AK1171" s="241"/>
      <c r="AL1171" s="241"/>
      <c r="AM1171" s="241"/>
      <c r="AN1171" s="241"/>
      <c r="AO1171" s="241"/>
      <c r="AP1171" s="241"/>
      <c r="AQ1171" s="241"/>
      <c r="AR1171" s="241"/>
      <c r="AS1171" s="241"/>
      <c r="AT1171" s="241"/>
      <c r="AU1171" s="241"/>
      <c r="AV1171" s="241"/>
      <c r="AW1171" s="241"/>
      <c r="AX1171" s="241"/>
      <c r="AY1171" s="241"/>
      <c r="AZ1171" s="241"/>
      <c r="BA1171" s="241"/>
      <c r="BB1171" s="241"/>
      <c r="BC1171" s="241"/>
      <c r="BD1171" s="241"/>
      <c r="BE1171" s="241"/>
      <c r="BF1171" s="241"/>
      <c r="BG1171" s="241"/>
    </row>
    <row r="1172" spans="3:59" s="240" customFormat="1" ht="15" customHeight="1">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J1172" s="241"/>
      <c r="AK1172" s="241"/>
      <c r="AL1172" s="241"/>
      <c r="AM1172" s="241"/>
      <c r="AN1172" s="241"/>
      <c r="AO1172" s="241"/>
      <c r="AP1172" s="241"/>
      <c r="AQ1172" s="241"/>
      <c r="AR1172" s="241"/>
      <c r="AS1172" s="241"/>
      <c r="AT1172" s="241"/>
      <c r="AU1172" s="241"/>
      <c r="AV1172" s="241"/>
      <c r="AW1172" s="241"/>
      <c r="AX1172" s="241"/>
      <c r="AY1172" s="241"/>
      <c r="AZ1172" s="241"/>
      <c r="BA1172" s="241"/>
      <c r="BB1172" s="241"/>
      <c r="BC1172" s="241"/>
      <c r="BD1172" s="241"/>
      <c r="BE1172" s="241"/>
      <c r="BF1172" s="241"/>
      <c r="BG1172" s="241"/>
    </row>
    <row r="1173" spans="3:59" s="240" customFormat="1" ht="15" customHeight="1">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J1173" s="241"/>
      <c r="AK1173" s="241"/>
      <c r="AL1173" s="241"/>
      <c r="AM1173" s="241"/>
      <c r="AN1173" s="241"/>
      <c r="AO1173" s="241"/>
      <c r="AP1173" s="241"/>
      <c r="AQ1173" s="241"/>
      <c r="AR1173" s="241"/>
      <c r="AS1173" s="241"/>
      <c r="AT1173" s="241"/>
      <c r="AU1173" s="241"/>
      <c r="AV1173" s="241"/>
      <c r="AW1173" s="241"/>
      <c r="AX1173" s="241"/>
      <c r="AY1173" s="241"/>
      <c r="AZ1173" s="241"/>
      <c r="BA1173" s="241"/>
      <c r="BB1173" s="241"/>
      <c r="BC1173" s="241"/>
      <c r="BD1173" s="241"/>
      <c r="BE1173" s="241"/>
      <c r="BF1173" s="241"/>
      <c r="BG1173" s="241"/>
    </row>
    <row r="1174" spans="3:59" s="240" customFormat="1" ht="15" customHeight="1">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J1174" s="241"/>
      <c r="AK1174" s="241"/>
      <c r="AL1174" s="241"/>
      <c r="AM1174" s="241"/>
      <c r="AN1174" s="241"/>
      <c r="AO1174" s="241"/>
      <c r="AP1174" s="241"/>
      <c r="AQ1174" s="241"/>
      <c r="AR1174" s="241"/>
      <c r="AS1174" s="241"/>
      <c r="AT1174" s="241"/>
      <c r="AU1174" s="241"/>
      <c r="AV1174" s="241"/>
      <c r="AW1174" s="241"/>
      <c r="AX1174" s="241"/>
      <c r="AY1174" s="241"/>
      <c r="AZ1174" s="241"/>
      <c r="BA1174" s="241"/>
      <c r="BB1174" s="241"/>
      <c r="BC1174" s="241"/>
      <c r="BD1174" s="241"/>
      <c r="BE1174" s="241"/>
      <c r="BF1174" s="241"/>
      <c r="BG1174" s="241"/>
    </row>
    <row r="1175" spans="3:59" s="240" customFormat="1" ht="15" customHeight="1">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J1175" s="241"/>
      <c r="AK1175" s="241"/>
      <c r="AL1175" s="241"/>
      <c r="AM1175" s="241"/>
      <c r="AN1175" s="241"/>
      <c r="AO1175" s="241"/>
      <c r="AP1175" s="241"/>
      <c r="AQ1175" s="241"/>
      <c r="AR1175" s="241"/>
      <c r="AS1175" s="241"/>
      <c r="AT1175" s="241"/>
      <c r="AU1175" s="241"/>
      <c r="AV1175" s="241"/>
      <c r="AW1175" s="241"/>
      <c r="AX1175" s="241"/>
      <c r="AY1175" s="241"/>
      <c r="AZ1175" s="241"/>
      <c r="BA1175" s="241"/>
      <c r="BB1175" s="241"/>
      <c r="BC1175" s="241"/>
      <c r="BD1175" s="241"/>
      <c r="BE1175" s="241"/>
      <c r="BF1175" s="241"/>
      <c r="BG1175" s="241"/>
    </row>
    <row r="1176" spans="3:59" s="240" customFormat="1" ht="15" customHeight="1">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J1176" s="241"/>
      <c r="AK1176" s="241"/>
      <c r="AL1176" s="241"/>
      <c r="AM1176" s="241"/>
      <c r="AN1176" s="241"/>
      <c r="AO1176" s="241"/>
      <c r="AP1176" s="241"/>
      <c r="AQ1176" s="241"/>
      <c r="AR1176" s="241"/>
      <c r="AS1176" s="241"/>
      <c r="AT1176" s="241"/>
      <c r="AU1176" s="241"/>
      <c r="AV1176" s="241"/>
      <c r="AW1176" s="241"/>
      <c r="AX1176" s="241"/>
      <c r="AY1176" s="241"/>
      <c r="AZ1176" s="241"/>
      <c r="BA1176" s="241"/>
      <c r="BB1176" s="241"/>
      <c r="BC1176" s="241"/>
      <c r="BD1176" s="241"/>
      <c r="BE1176" s="241"/>
      <c r="BF1176" s="241"/>
      <c r="BG1176" s="241"/>
    </row>
    <row r="1177" spans="3:59" s="240" customFormat="1" ht="15" customHeight="1">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J1177" s="241"/>
      <c r="AK1177" s="241"/>
      <c r="AL1177" s="241"/>
      <c r="AM1177" s="241"/>
      <c r="AN1177" s="241"/>
      <c r="AO1177" s="241"/>
      <c r="AP1177" s="241"/>
      <c r="AQ1177" s="241"/>
      <c r="AR1177" s="241"/>
      <c r="AS1177" s="241"/>
      <c r="AT1177" s="241"/>
      <c r="AU1177" s="241"/>
      <c r="AV1177" s="241"/>
      <c r="AW1177" s="241"/>
      <c r="AX1177" s="241"/>
      <c r="AY1177" s="241"/>
      <c r="AZ1177" s="241"/>
      <c r="BA1177" s="241"/>
      <c r="BB1177" s="241"/>
      <c r="BC1177" s="241"/>
      <c r="BD1177" s="241"/>
      <c r="BE1177" s="241"/>
      <c r="BF1177" s="241"/>
      <c r="BG1177" s="241"/>
    </row>
    <row r="1178" spans="3:59" s="240" customFormat="1" ht="15" customHeight="1">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J1178" s="241"/>
      <c r="AK1178" s="241"/>
      <c r="AL1178" s="241"/>
      <c r="AM1178" s="241"/>
      <c r="AN1178" s="241"/>
      <c r="AO1178" s="241"/>
      <c r="AP1178" s="241"/>
      <c r="AQ1178" s="241"/>
      <c r="AR1178" s="241"/>
      <c r="AS1178" s="241"/>
      <c r="AT1178" s="241"/>
      <c r="AU1178" s="241"/>
      <c r="AV1178" s="241"/>
      <c r="AW1178" s="241"/>
      <c r="AX1178" s="241"/>
      <c r="AY1178" s="241"/>
      <c r="AZ1178" s="241"/>
      <c r="BA1178" s="241"/>
      <c r="BB1178" s="241"/>
      <c r="BC1178" s="241"/>
      <c r="BD1178" s="241"/>
      <c r="BE1178" s="241"/>
      <c r="BF1178" s="241"/>
      <c r="BG1178" s="241"/>
    </row>
    <row r="1179" spans="3:59" s="240" customFormat="1" ht="15" customHeight="1">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J1179" s="241"/>
      <c r="AK1179" s="241"/>
      <c r="AL1179" s="241"/>
      <c r="AM1179" s="241"/>
      <c r="AN1179" s="241"/>
      <c r="AO1179" s="241"/>
      <c r="AP1179" s="241"/>
      <c r="AQ1179" s="241"/>
      <c r="AR1179" s="241"/>
      <c r="AS1179" s="241"/>
      <c r="AT1179" s="241"/>
      <c r="AU1179" s="241"/>
      <c r="AV1179" s="241"/>
      <c r="AW1179" s="241"/>
      <c r="AX1179" s="241"/>
      <c r="AY1179" s="241"/>
      <c r="AZ1179" s="241"/>
      <c r="BA1179" s="241"/>
      <c r="BB1179" s="241"/>
      <c r="BC1179" s="241"/>
      <c r="BD1179" s="241"/>
      <c r="BE1179" s="241"/>
      <c r="BF1179" s="241"/>
      <c r="BG1179" s="241"/>
    </row>
    <row r="1180" spans="3:59" s="240" customFormat="1" ht="15" customHeight="1">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J1180" s="241"/>
      <c r="AK1180" s="241"/>
      <c r="AL1180" s="241"/>
      <c r="AM1180" s="241"/>
      <c r="AN1180" s="241"/>
      <c r="AO1180" s="241"/>
      <c r="AP1180" s="241"/>
      <c r="AQ1180" s="241"/>
      <c r="AR1180" s="241"/>
      <c r="AS1180" s="241"/>
      <c r="AT1180" s="241"/>
      <c r="AU1180" s="241"/>
      <c r="AV1180" s="241"/>
      <c r="AW1180" s="241"/>
      <c r="AX1180" s="241"/>
      <c r="AY1180" s="241"/>
      <c r="AZ1180" s="241"/>
      <c r="BA1180" s="241"/>
      <c r="BB1180" s="241"/>
      <c r="BC1180" s="241"/>
      <c r="BD1180" s="241"/>
      <c r="BE1180" s="241"/>
      <c r="BF1180" s="241"/>
      <c r="BG1180" s="241"/>
    </row>
    <row r="1181" spans="3:59" s="240" customFormat="1" ht="15" customHeight="1">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c r="AX1181" s="241"/>
      <c r="AY1181" s="241"/>
      <c r="AZ1181" s="241"/>
      <c r="BA1181" s="241"/>
      <c r="BB1181" s="241"/>
      <c r="BC1181" s="241"/>
      <c r="BD1181" s="241"/>
      <c r="BE1181" s="241"/>
      <c r="BF1181" s="241"/>
      <c r="BG1181" s="241"/>
    </row>
    <row r="1182" spans="3:59" s="240" customFormat="1" ht="15" customHeight="1">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J1182" s="241"/>
      <c r="AK1182" s="241"/>
      <c r="AL1182" s="241"/>
      <c r="AM1182" s="241"/>
      <c r="AN1182" s="241"/>
      <c r="AO1182" s="241"/>
      <c r="AP1182" s="241"/>
      <c r="AQ1182" s="241"/>
      <c r="AR1182" s="241"/>
      <c r="AS1182" s="241"/>
      <c r="AT1182" s="241"/>
      <c r="AU1182" s="241"/>
      <c r="AV1182" s="241"/>
      <c r="AW1182" s="241"/>
      <c r="AX1182" s="241"/>
      <c r="AY1182" s="241"/>
      <c r="AZ1182" s="241"/>
      <c r="BA1182" s="241"/>
      <c r="BB1182" s="241"/>
      <c r="BC1182" s="241"/>
      <c r="BD1182" s="241"/>
      <c r="BE1182" s="241"/>
      <c r="BF1182" s="241"/>
      <c r="BG1182" s="241"/>
    </row>
    <row r="1183" spans="3:59" s="240" customFormat="1" ht="15" customHeight="1">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J1183" s="241"/>
      <c r="AK1183" s="241"/>
      <c r="AL1183" s="241"/>
      <c r="AM1183" s="241"/>
      <c r="AN1183" s="241"/>
      <c r="AO1183" s="241"/>
      <c r="AP1183" s="241"/>
      <c r="AQ1183" s="241"/>
      <c r="AR1183" s="241"/>
      <c r="AS1183" s="241"/>
      <c r="AT1183" s="241"/>
      <c r="AU1183" s="241"/>
      <c r="AV1183" s="241"/>
      <c r="AW1183" s="241"/>
      <c r="AX1183" s="241"/>
      <c r="AY1183" s="241"/>
      <c r="AZ1183" s="241"/>
      <c r="BA1183" s="241"/>
      <c r="BB1183" s="241"/>
      <c r="BC1183" s="241"/>
      <c r="BD1183" s="241"/>
      <c r="BE1183" s="241"/>
      <c r="BF1183" s="241"/>
      <c r="BG1183" s="241"/>
    </row>
    <row r="1184" spans="3:59" s="240" customFormat="1" ht="15" customHeight="1">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J1184" s="241"/>
      <c r="AK1184" s="241"/>
      <c r="AL1184" s="241"/>
      <c r="AM1184" s="241"/>
      <c r="AN1184" s="241"/>
      <c r="AO1184" s="241"/>
      <c r="AP1184" s="241"/>
      <c r="AQ1184" s="241"/>
      <c r="AR1184" s="241"/>
      <c r="AS1184" s="241"/>
      <c r="AT1184" s="241"/>
      <c r="AU1184" s="241"/>
      <c r="AV1184" s="241"/>
      <c r="AW1184" s="241"/>
      <c r="AX1184" s="241"/>
      <c r="AY1184" s="241"/>
      <c r="AZ1184" s="241"/>
      <c r="BA1184" s="241"/>
      <c r="BB1184" s="241"/>
      <c r="BC1184" s="241"/>
      <c r="BD1184" s="241"/>
      <c r="BE1184" s="241"/>
      <c r="BF1184" s="241"/>
      <c r="BG1184" s="241"/>
    </row>
    <row r="1185" spans="3:59" s="240" customFormat="1" ht="15" customHeight="1">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J1185" s="241"/>
      <c r="AK1185" s="241"/>
      <c r="AL1185" s="241"/>
      <c r="AM1185" s="241"/>
      <c r="AN1185" s="241"/>
      <c r="AO1185" s="241"/>
      <c r="AP1185" s="241"/>
      <c r="AQ1185" s="241"/>
      <c r="AR1185" s="241"/>
      <c r="AS1185" s="241"/>
      <c r="AT1185" s="241"/>
      <c r="AU1185" s="241"/>
      <c r="AV1185" s="241"/>
      <c r="AW1185" s="241"/>
      <c r="AX1185" s="241"/>
      <c r="AY1185" s="241"/>
      <c r="AZ1185" s="241"/>
      <c r="BA1185" s="241"/>
      <c r="BB1185" s="241"/>
      <c r="BC1185" s="241"/>
      <c r="BD1185" s="241"/>
      <c r="BE1185" s="241"/>
      <c r="BF1185" s="241"/>
      <c r="BG1185" s="241"/>
    </row>
    <row r="1186" spans="3:59" s="240" customFormat="1" ht="15" customHeight="1">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J1186" s="241"/>
      <c r="AK1186" s="241"/>
      <c r="AL1186" s="241"/>
      <c r="AM1186" s="241"/>
      <c r="AN1186" s="241"/>
      <c r="AO1186" s="241"/>
      <c r="AP1186" s="241"/>
      <c r="AQ1186" s="241"/>
      <c r="AR1186" s="241"/>
      <c r="AS1186" s="241"/>
      <c r="AT1186" s="241"/>
      <c r="AU1186" s="241"/>
      <c r="AV1186" s="241"/>
      <c r="AW1186" s="241"/>
      <c r="AX1186" s="241"/>
      <c r="AY1186" s="241"/>
      <c r="AZ1186" s="241"/>
      <c r="BA1186" s="241"/>
      <c r="BB1186" s="241"/>
      <c r="BC1186" s="241"/>
      <c r="BD1186" s="241"/>
      <c r="BE1186" s="241"/>
      <c r="BF1186" s="241"/>
      <c r="BG1186" s="241"/>
    </row>
    <row r="1187" spans="3:59" s="240" customFormat="1" ht="15" customHeight="1">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J1187" s="241"/>
      <c r="AK1187" s="241"/>
      <c r="AL1187" s="241"/>
      <c r="AM1187" s="241"/>
      <c r="AN1187" s="241"/>
      <c r="AO1187" s="241"/>
      <c r="AP1187" s="241"/>
      <c r="AQ1187" s="241"/>
      <c r="AR1187" s="241"/>
      <c r="AS1187" s="241"/>
      <c r="AT1187" s="241"/>
      <c r="AU1187" s="241"/>
      <c r="AV1187" s="241"/>
      <c r="AW1187" s="241"/>
      <c r="AX1187" s="241"/>
      <c r="AY1187" s="241"/>
      <c r="AZ1187" s="241"/>
      <c r="BA1187" s="241"/>
      <c r="BB1187" s="241"/>
      <c r="BC1187" s="241"/>
      <c r="BD1187" s="241"/>
      <c r="BE1187" s="241"/>
      <c r="BF1187" s="241"/>
      <c r="BG1187" s="241"/>
    </row>
    <row r="1188" spans="3:59" s="240" customFormat="1" ht="15" customHeight="1">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J1188" s="241"/>
      <c r="AK1188" s="241"/>
      <c r="AL1188" s="241"/>
      <c r="AM1188" s="241"/>
      <c r="AN1188" s="241"/>
      <c r="AO1188" s="241"/>
      <c r="AP1188" s="241"/>
      <c r="AQ1188" s="241"/>
      <c r="AR1188" s="241"/>
      <c r="AS1188" s="241"/>
      <c r="AT1188" s="241"/>
      <c r="AU1188" s="241"/>
      <c r="AV1188" s="241"/>
      <c r="AW1188" s="241"/>
      <c r="AX1188" s="241"/>
      <c r="AY1188" s="241"/>
      <c r="AZ1188" s="241"/>
      <c r="BA1188" s="241"/>
      <c r="BB1188" s="241"/>
      <c r="BC1188" s="241"/>
      <c r="BD1188" s="241"/>
      <c r="BE1188" s="241"/>
      <c r="BF1188" s="241"/>
      <c r="BG1188" s="241"/>
    </row>
    <row r="1189" spans="3:59" s="240" customFormat="1" ht="15" customHeight="1">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J1189" s="241"/>
      <c r="AK1189" s="241"/>
      <c r="AL1189" s="241"/>
      <c r="AM1189" s="241"/>
      <c r="AN1189" s="241"/>
      <c r="AO1189" s="241"/>
      <c r="AP1189" s="241"/>
      <c r="AQ1189" s="241"/>
      <c r="AR1189" s="241"/>
      <c r="AS1189" s="241"/>
      <c r="AT1189" s="241"/>
      <c r="AU1189" s="241"/>
      <c r="AV1189" s="241"/>
      <c r="AW1189" s="241"/>
      <c r="AX1189" s="241"/>
      <c r="AY1189" s="241"/>
      <c r="AZ1189" s="241"/>
      <c r="BA1189" s="241"/>
      <c r="BB1189" s="241"/>
      <c r="BC1189" s="241"/>
      <c r="BD1189" s="241"/>
      <c r="BE1189" s="241"/>
      <c r="BF1189" s="241"/>
      <c r="BG1189" s="241"/>
    </row>
    <row r="1190" spans="3:59" s="240" customFormat="1" ht="15" customHeight="1">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J1190" s="241"/>
      <c r="AK1190" s="241"/>
      <c r="AL1190" s="241"/>
      <c r="AM1190" s="241"/>
      <c r="AN1190" s="241"/>
      <c r="AO1190" s="241"/>
      <c r="AP1190" s="241"/>
      <c r="AQ1190" s="241"/>
      <c r="AR1190" s="241"/>
      <c r="AS1190" s="241"/>
      <c r="AT1190" s="241"/>
      <c r="AU1190" s="241"/>
      <c r="AV1190" s="241"/>
      <c r="AW1190" s="241"/>
      <c r="AX1190" s="241"/>
      <c r="AY1190" s="241"/>
      <c r="AZ1190" s="241"/>
      <c r="BA1190" s="241"/>
      <c r="BB1190" s="241"/>
      <c r="BC1190" s="241"/>
      <c r="BD1190" s="241"/>
      <c r="BE1190" s="241"/>
      <c r="BF1190" s="241"/>
      <c r="BG1190" s="241"/>
    </row>
    <row r="1191" spans="3:59" s="240" customFormat="1" ht="15" customHeight="1">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J1191" s="241"/>
      <c r="AK1191" s="241"/>
      <c r="AL1191" s="241"/>
      <c r="AM1191" s="241"/>
      <c r="AN1191" s="241"/>
      <c r="AO1191" s="241"/>
      <c r="AP1191" s="241"/>
      <c r="AQ1191" s="241"/>
      <c r="AR1191" s="241"/>
      <c r="AS1191" s="241"/>
      <c r="AT1191" s="241"/>
      <c r="AU1191" s="241"/>
      <c r="AV1191" s="241"/>
      <c r="AW1191" s="241"/>
      <c r="AX1191" s="241"/>
      <c r="AY1191" s="241"/>
      <c r="AZ1191" s="241"/>
      <c r="BA1191" s="241"/>
      <c r="BB1191" s="241"/>
      <c r="BC1191" s="241"/>
      <c r="BD1191" s="241"/>
      <c r="BE1191" s="241"/>
      <c r="BF1191" s="241"/>
      <c r="BG1191" s="241"/>
    </row>
    <row r="1192" spans="3:59" s="240" customFormat="1" ht="15" customHeight="1">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J1192" s="241"/>
      <c r="AK1192" s="241"/>
      <c r="AL1192" s="241"/>
      <c r="AM1192" s="241"/>
      <c r="AN1192" s="241"/>
      <c r="AO1192" s="241"/>
      <c r="AP1192" s="241"/>
      <c r="AQ1192" s="241"/>
      <c r="AR1192" s="241"/>
      <c r="AS1192" s="241"/>
      <c r="AT1192" s="241"/>
      <c r="AU1192" s="241"/>
      <c r="AV1192" s="241"/>
      <c r="AW1192" s="241"/>
      <c r="AX1192" s="241"/>
      <c r="AY1192" s="241"/>
      <c r="AZ1192" s="241"/>
      <c r="BA1192" s="241"/>
      <c r="BB1192" s="241"/>
      <c r="BC1192" s="241"/>
      <c r="BD1192" s="241"/>
      <c r="BE1192" s="241"/>
      <c r="BF1192" s="241"/>
      <c r="BG1192" s="241"/>
    </row>
    <row r="1193" spans="3:59" s="240" customFormat="1" ht="15" customHeight="1">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J1193" s="241"/>
      <c r="AK1193" s="241"/>
      <c r="AL1193" s="241"/>
      <c r="AM1193" s="241"/>
      <c r="AN1193" s="241"/>
      <c r="AO1193" s="241"/>
      <c r="AP1193" s="241"/>
      <c r="AQ1193" s="241"/>
      <c r="AR1193" s="241"/>
      <c r="AS1193" s="241"/>
      <c r="AT1193" s="241"/>
      <c r="AU1193" s="241"/>
      <c r="AV1193" s="241"/>
      <c r="AW1193" s="241"/>
      <c r="AX1193" s="241"/>
      <c r="AY1193" s="241"/>
      <c r="AZ1193" s="241"/>
      <c r="BA1193" s="241"/>
      <c r="BB1193" s="241"/>
      <c r="BC1193" s="241"/>
      <c r="BD1193" s="241"/>
      <c r="BE1193" s="241"/>
      <c r="BF1193" s="241"/>
      <c r="BG1193" s="241"/>
    </row>
    <row r="1194" spans="3:59" s="240" customFormat="1" ht="15" customHeight="1">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J1194" s="241"/>
      <c r="AK1194" s="241"/>
      <c r="AL1194" s="241"/>
      <c r="AM1194" s="241"/>
      <c r="AN1194" s="241"/>
      <c r="AO1194" s="241"/>
      <c r="AP1194" s="241"/>
      <c r="AQ1194" s="241"/>
      <c r="AR1194" s="241"/>
      <c r="AS1194" s="241"/>
      <c r="AT1194" s="241"/>
      <c r="AU1194" s="241"/>
      <c r="AV1194" s="241"/>
      <c r="AW1194" s="241"/>
      <c r="AX1194" s="241"/>
      <c r="AY1194" s="241"/>
      <c r="AZ1194" s="241"/>
      <c r="BA1194" s="241"/>
      <c r="BB1194" s="241"/>
      <c r="BC1194" s="241"/>
      <c r="BD1194" s="241"/>
      <c r="BE1194" s="241"/>
      <c r="BF1194" s="241"/>
      <c r="BG1194" s="241"/>
    </row>
    <row r="1195" spans="3:59" s="240" customFormat="1" ht="15" customHeight="1">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J1195" s="241"/>
      <c r="AK1195" s="241"/>
      <c r="AL1195" s="241"/>
      <c r="AM1195" s="241"/>
      <c r="AN1195" s="241"/>
      <c r="AO1195" s="241"/>
      <c r="AP1195" s="241"/>
      <c r="AQ1195" s="241"/>
      <c r="AR1195" s="241"/>
      <c r="AS1195" s="241"/>
      <c r="AT1195" s="241"/>
      <c r="AU1195" s="241"/>
      <c r="AV1195" s="241"/>
      <c r="AW1195" s="241"/>
      <c r="AX1195" s="241"/>
      <c r="AY1195" s="241"/>
      <c r="AZ1195" s="241"/>
      <c r="BA1195" s="241"/>
      <c r="BB1195" s="241"/>
      <c r="BC1195" s="241"/>
      <c r="BD1195" s="241"/>
      <c r="BE1195" s="241"/>
      <c r="BF1195" s="241"/>
      <c r="BG1195" s="241"/>
    </row>
    <row r="1196" spans="3:59" s="240" customFormat="1" ht="15" customHeight="1">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J1196" s="241"/>
      <c r="AK1196" s="241"/>
      <c r="AL1196" s="241"/>
      <c r="AM1196" s="241"/>
      <c r="AN1196" s="241"/>
      <c r="AO1196" s="241"/>
      <c r="AP1196" s="241"/>
      <c r="AQ1196" s="241"/>
      <c r="AR1196" s="241"/>
      <c r="AS1196" s="241"/>
      <c r="AT1196" s="241"/>
      <c r="AU1196" s="241"/>
      <c r="AV1196" s="241"/>
      <c r="AW1196" s="241"/>
      <c r="AX1196" s="241"/>
      <c r="AY1196" s="241"/>
      <c r="AZ1196" s="241"/>
      <c r="BA1196" s="241"/>
      <c r="BB1196" s="241"/>
      <c r="BC1196" s="241"/>
      <c r="BD1196" s="241"/>
      <c r="BE1196" s="241"/>
      <c r="BF1196" s="241"/>
      <c r="BG1196" s="241"/>
    </row>
    <row r="1197" spans="3:59" s="240" customFormat="1" ht="15" customHeight="1">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J1197" s="241"/>
      <c r="AK1197" s="241"/>
      <c r="AL1197" s="241"/>
      <c r="AM1197" s="241"/>
      <c r="AN1197" s="241"/>
      <c r="AO1197" s="241"/>
      <c r="AP1197" s="241"/>
      <c r="AQ1197" s="241"/>
      <c r="AR1197" s="241"/>
      <c r="AS1197" s="241"/>
      <c r="AT1197" s="241"/>
      <c r="AU1197" s="241"/>
      <c r="AV1197" s="241"/>
      <c r="AW1197" s="241"/>
      <c r="AX1197" s="241"/>
      <c r="AY1197" s="241"/>
      <c r="AZ1197" s="241"/>
      <c r="BA1197" s="241"/>
      <c r="BB1197" s="241"/>
      <c r="BC1197" s="241"/>
      <c r="BD1197" s="241"/>
      <c r="BE1197" s="241"/>
      <c r="BF1197" s="241"/>
      <c r="BG1197" s="241"/>
    </row>
    <row r="1198" spans="3:59" s="240" customFormat="1" ht="15" customHeight="1">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J1198" s="241"/>
      <c r="AK1198" s="241"/>
      <c r="AL1198" s="241"/>
      <c r="AM1198" s="241"/>
      <c r="AN1198" s="241"/>
      <c r="AO1198" s="241"/>
      <c r="AP1198" s="241"/>
      <c r="AQ1198" s="241"/>
      <c r="AR1198" s="241"/>
      <c r="AS1198" s="241"/>
      <c r="AT1198" s="241"/>
      <c r="AU1198" s="241"/>
      <c r="AV1198" s="241"/>
      <c r="AW1198" s="241"/>
      <c r="AX1198" s="241"/>
      <c r="AY1198" s="241"/>
      <c r="AZ1198" s="241"/>
      <c r="BA1198" s="241"/>
      <c r="BB1198" s="241"/>
      <c r="BC1198" s="241"/>
      <c r="BD1198" s="241"/>
      <c r="BE1198" s="241"/>
      <c r="BF1198" s="241"/>
      <c r="BG1198" s="241"/>
    </row>
    <row r="1199" spans="3:59" s="240" customFormat="1" ht="15" customHeight="1">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1"/>
      <c r="AN1199" s="241"/>
      <c r="AO1199" s="241"/>
      <c r="AP1199" s="241"/>
      <c r="AQ1199" s="241"/>
      <c r="AR1199" s="241"/>
      <c r="AS1199" s="241"/>
      <c r="AT1199" s="241"/>
      <c r="AU1199" s="241"/>
      <c r="AV1199" s="241"/>
      <c r="AW1199" s="241"/>
      <c r="AX1199" s="241"/>
      <c r="AY1199" s="241"/>
      <c r="AZ1199" s="241"/>
      <c r="BA1199" s="241"/>
      <c r="BB1199" s="241"/>
      <c r="BC1199" s="241"/>
      <c r="BD1199" s="241"/>
      <c r="BE1199" s="241"/>
      <c r="BF1199" s="241"/>
      <c r="BG1199" s="241"/>
    </row>
    <row r="1200" spans="3:59" s="240" customFormat="1" ht="15" customHeight="1">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J1200" s="241"/>
      <c r="AK1200" s="241"/>
      <c r="AL1200" s="241"/>
      <c r="AM1200" s="241"/>
      <c r="AN1200" s="241"/>
      <c r="AO1200" s="241"/>
      <c r="AP1200" s="241"/>
      <c r="AQ1200" s="241"/>
      <c r="AR1200" s="241"/>
      <c r="AS1200" s="241"/>
      <c r="AT1200" s="241"/>
      <c r="AU1200" s="241"/>
      <c r="AV1200" s="241"/>
      <c r="AW1200" s="241"/>
      <c r="AX1200" s="241"/>
      <c r="AY1200" s="241"/>
      <c r="AZ1200" s="241"/>
      <c r="BA1200" s="241"/>
      <c r="BB1200" s="241"/>
      <c r="BC1200" s="241"/>
      <c r="BD1200" s="241"/>
      <c r="BE1200" s="241"/>
      <c r="BF1200" s="241"/>
      <c r="BG1200" s="241"/>
    </row>
    <row r="1201" spans="3:59" s="240" customFormat="1" ht="15" customHeight="1">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J1201" s="241"/>
      <c r="AK1201" s="241"/>
      <c r="AL1201" s="241"/>
      <c r="AM1201" s="241"/>
      <c r="AN1201" s="241"/>
      <c r="AO1201" s="241"/>
      <c r="AP1201" s="241"/>
      <c r="AQ1201" s="241"/>
      <c r="AR1201" s="241"/>
      <c r="AS1201" s="241"/>
      <c r="AT1201" s="241"/>
      <c r="AU1201" s="241"/>
      <c r="AV1201" s="241"/>
      <c r="AW1201" s="241"/>
      <c r="AX1201" s="241"/>
      <c r="AY1201" s="241"/>
      <c r="AZ1201" s="241"/>
      <c r="BA1201" s="241"/>
      <c r="BB1201" s="241"/>
      <c r="BC1201" s="241"/>
      <c r="BD1201" s="241"/>
      <c r="BE1201" s="241"/>
      <c r="BF1201" s="241"/>
      <c r="BG1201" s="241"/>
    </row>
    <row r="1202" spans="3:59" s="240" customFormat="1" ht="15" customHeight="1">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J1202" s="241"/>
      <c r="AK1202" s="241"/>
      <c r="AL1202" s="241"/>
      <c r="AM1202" s="241"/>
      <c r="AN1202" s="241"/>
      <c r="AO1202" s="241"/>
      <c r="AP1202" s="241"/>
      <c r="AQ1202" s="241"/>
      <c r="AR1202" s="241"/>
      <c r="AS1202" s="241"/>
      <c r="AT1202" s="241"/>
      <c r="AU1202" s="241"/>
      <c r="AV1202" s="241"/>
      <c r="AW1202" s="241"/>
      <c r="AX1202" s="241"/>
      <c r="AY1202" s="241"/>
      <c r="AZ1202" s="241"/>
      <c r="BA1202" s="241"/>
      <c r="BB1202" s="241"/>
      <c r="BC1202" s="241"/>
      <c r="BD1202" s="241"/>
      <c r="BE1202" s="241"/>
      <c r="BF1202" s="241"/>
      <c r="BG1202" s="241"/>
    </row>
    <row r="1203" spans="3:59" s="240" customFormat="1" ht="15" customHeight="1">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J1203" s="241"/>
      <c r="AK1203" s="241"/>
      <c r="AL1203" s="241"/>
      <c r="AM1203" s="241"/>
      <c r="AN1203" s="241"/>
      <c r="AO1203" s="241"/>
      <c r="AP1203" s="241"/>
      <c r="AQ1203" s="241"/>
      <c r="AR1203" s="241"/>
      <c r="AS1203" s="241"/>
      <c r="AT1203" s="241"/>
      <c r="AU1203" s="241"/>
      <c r="AV1203" s="241"/>
      <c r="AW1203" s="241"/>
      <c r="AX1203" s="241"/>
      <c r="AY1203" s="241"/>
      <c r="AZ1203" s="241"/>
      <c r="BA1203" s="241"/>
      <c r="BB1203" s="241"/>
      <c r="BC1203" s="241"/>
      <c r="BD1203" s="241"/>
      <c r="BE1203" s="241"/>
      <c r="BF1203" s="241"/>
      <c r="BG1203" s="241"/>
    </row>
    <row r="1204" spans="3:59" s="240" customFormat="1" ht="15" customHeight="1">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J1204" s="241"/>
      <c r="AK1204" s="241"/>
      <c r="AL1204" s="241"/>
      <c r="AM1204" s="241"/>
      <c r="AN1204" s="241"/>
      <c r="AO1204" s="241"/>
      <c r="AP1204" s="241"/>
      <c r="AQ1204" s="241"/>
      <c r="AR1204" s="241"/>
      <c r="AS1204" s="241"/>
      <c r="AT1204" s="241"/>
      <c r="AU1204" s="241"/>
      <c r="AV1204" s="241"/>
      <c r="AW1204" s="241"/>
      <c r="AX1204" s="241"/>
      <c r="AY1204" s="241"/>
      <c r="AZ1204" s="241"/>
      <c r="BA1204" s="241"/>
      <c r="BB1204" s="241"/>
      <c r="BC1204" s="241"/>
      <c r="BD1204" s="241"/>
      <c r="BE1204" s="241"/>
      <c r="BF1204" s="241"/>
      <c r="BG1204" s="241"/>
    </row>
    <row r="1205" spans="3:59" s="240" customFormat="1" ht="15" customHeight="1">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J1205" s="241"/>
      <c r="AK1205" s="241"/>
      <c r="AL1205" s="241"/>
      <c r="AM1205" s="241"/>
      <c r="AN1205" s="241"/>
      <c r="AO1205" s="241"/>
      <c r="AP1205" s="241"/>
      <c r="AQ1205" s="241"/>
      <c r="AR1205" s="241"/>
      <c r="AS1205" s="241"/>
      <c r="AT1205" s="241"/>
      <c r="AU1205" s="241"/>
      <c r="AV1205" s="241"/>
      <c r="AW1205" s="241"/>
      <c r="AX1205" s="241"/>
      <c r="AY1205" s="241"/>
      <c r="AZ1205" s="241"/>
      <c r="BA1205" s="241"/>
      <c r="BB1205" s="241"/>
      <c r="BC1205" s="241"/>
      <c r="BD1205" s="241"/>
      <c r="BE1205" s="241"/>
      <c r="BF1205" s="241"/>
      <c r="BG1205" s="241"/>
    </row>
    <row r="1206" spans="3:59" s="240" customFormat="1" ht="15" customHeight="1">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J1206" s="241"/>
      <c r="AK1206" s="241"/>
      <c r="AL1206" s="241"/>
      <c r="AM1206" s="241"/>
      <c r="AN1206" s="241"/>
      <c r="AO1206" s="241"/>
      <c r="AP1206" s="241"/>
      <c r="AQ1206" s="241"/>
      <c r="AR1206" s="241"/>
      <c r="AS1206" s="241"/>
      <c r="AT1206" s="241"/>
      <c r="AU1206" s="241"/>
      <c r="AV1206" s="241"/>
      <c r="AW1206" s="241"/>
      <c r="AX1206" s="241"/>
      <c r="AY1206" s="241"/>
      <c r="AZ1206" s="241"/>
      <c r="BA1206" s="241"/>
      <c r="BB1206" s="241"/>
      <c r="BC1206" s="241"/>
      <c r="BD1206" s="241"/>
      <c r="BE1206" s="241"/>
      <c r="BF1206" s="241"/>
      <c r="BG1206" s="241"/>
    </row>
    <row r="1207" spans="3:59" s="240" customFormat="1" ht="15" customHeight="1">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J1207" s="241"/>
      <c r="AK1207" s="241"/>
      <c r="AL1207" s="241"/>
      <c r="AM1207" s="241"/>
      <c r="AN1207" s="241"/>
      <c r="AO1207" s="241"/>
      <c r="AP1207" s="241"/>
      <c r="AQ1207" s="241"/>
      <c r="AR1207" s="241"/>
      <c r="AS1207" s="241"/>
      <c r="AT1207" s="241"/>
      <c r="AU1207" s="241"/>
      <c r="AV1207" s="241"/>
      <c r="AW1207" s="241"/>
      <c r="AX1207" s="241"/>
      <c r="AY1207" s="241"/>
      <c r="AZ1207" s="241"/>
      <c r="BA1207" s="241"/>
      <c r="BB1207" s="241"/>
      <c r="BC1207" s="241"/>
      <c r="BD1207" s="241"/>
      <c r="BE1207" s="241"/>
      <c r="BF1207" s="241"/>
      <c r="BG1207" s="241"/>
    </row>
    <row r="1208" spans="3:59" s="240" customFormat="1" ht="15" customHeight="1">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J1208" s="241"/>
      <c r="AK1208" s="241"/>
      <c r="AL1208" s="241"/>
      <c r="AM1208" s="241"/>
      <c r="AN1208" s="241"/>
      <c r="AO1208" s="241"/>
      <c r="AP1208" s="241"/>
      <c r="AQ1208" s="241"/>
      <c r="AR1208" s="241"/>
      <c r="AS1208" s="241"/>
      <c r="AT1208" s="241"/>
      <c r="AU1208" s="241"/>
      <c r="AV1208" s="241"/>
      <c r="AW1208" s="241"/>
      <c r="AX1208" s="241"/>
      <c r="AY1208" s="241"/>
      <c r="AZ1208" s="241"/>
      <c r="BA1208" s="241"/>
      <c r="BB1208" s="241"/>
      <c r="BC1208" s="241"/>
      <c r="BD1208" s="241"/>
      <c r="BE1208" s="241"/>
      <c r="BF1208" s="241"/>
      <c r="BG1208" s="241"/>
    </row>
    <row r="1209" spans="3:59" s="240" customFormat="1" ht="15" customHeight="1">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c r="AX1209" s="241"/>
      <c r="AY1209" s="241"/>
      <c r="AZ1209" s="241"/>
      <c r="BA1209" s="241"/>
      <c r="BB1209" s="241"/>
      <c r="BC1209" s="241"/>
      <c r="BD1209" s="241"/>
      <c r="BE1209" s="241"/>
      <c r="BF1209" s="241"/>
      <c r="BG1209" s="241"/>
    </row>
    <row r="1210" spans="3:59" s="240" customFormat="1" ht="15" customHeight="1">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c r="AX1210" s="241"/>
      <c r="AY1210" s="241"/>
      <c r="AZ1210" s="241"/>
      <c r="BA1210" s="241"/>
      <c r="BB1210" s="241"/>
      <c r="BC1210" s="241"/>
      <c r="BD1210" s="241"/>
      <c r="BE1210" s="241"/>
      <c r="BF1210" s="241"/>
      <c r="BG1210" s="241"/>
    </row>
    <row r="1211" spans="3:59" s="240" customFormat="1" ht="15" customHeight="1">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J1211" s="241"/>
      <c r="AK1211" s="241"/>
      <c r="AL1211" s="241"/>
      <c r="AM1211" s="241"/>
      <c r="AN1211" s="241"/>
      <c r="AO1211" s="241"/>
      <c r="AP1211" s="241"/>
      <c r="AQ1211" s="241"/>
      <c r="AR1211" s="241"/>
      <c r="AS1211" s="241"/>
      <c r="AT1211" s="241"/>
      <c r="AU1211" s="241"/>
      <c r="AV1211" s="241"/>
      <c r="AW1211" s="241"/>
      <c r="AX1211" s="241"/>
      <c r="AY1211" s="241"/>
      <c r="AZ1211" s="241"/>
      <c r="BA1211" s="241"/>
      <c r="BB1211" s="241"/>
      <c r="BC1211" s="241"/>
      <c r="BD1211" s="241"/>
      <c r="BE1211" s="241"/>
      <c r="BF1211" s="241"/>
      <c r="BG1211" s="241"/>
    </row>
    <row r="1212" spans="3:59" s="240" customFormat="1" ht="15" customHeight="1">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J1212" s="241"/>
      <c r="AK1212" s="241"/>
      <c r="AL1212" s="241"/>
      <c r="AM1212" s="241"/>
      <c r="AN1212" s="241"/>
      <c r="AO1212" s="241"/>
      <c r="AP1212" s="241"/>
      <c r="AQ1212" s="241"/>
      <c r="AR1212" s="241"/>
      <c r="AS1212" s="241"/>
      <c r="AT1212" s="241"/>
      <c r="AU1212" s="241"/>
      <c r="AV1212" s="241"/>
      <c r="AW1212" s="241"/>
      <c r="AX1212" s="241"/>
      <c r="AY1212" s="241"/>
      <c r="AZ1212" s="241"/>
      <c r="BA1212" s="241"/>
      <c r="BB1212" s="241"/>
      <c r="BC1212" s="241"/>
      <c r="BD1212" s="241"/>
      <c r="BE1212" s="241"/>
      <c r="BF1212" s="241"/>
      <c r="BG1212" s="241"/>
    </row>
    <row r="1213" spans="3:59" s="240" customFormat="1" ht="15" customHeight="1">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J1213" s="241"/>
      <c r="AK1213" s="241"/>
      <c r="AL1213" s="241"/>
      <c r="AM1213" s="241"/>
      <c r="AN1213" s="241"/>
      <c r="AO1213" s="241"/>
      <c r="AP1213" s="241"/>
      <c r="AQ1213" s="241"/>
      <c r="AR1213" s="241"/>
      <c r="AS1213" s="241"/>
      <c r="AT1213" s="241"/>
      <c r="AU1213" s="241"/>
      <c r="AV1213" s="241"/>
      <c r="AW1213" s="241"/>
      <c r="AX1213" s="241"/>
      <c r="AY1213" s="241"/>
      <c r="AZ1213" s="241"/>
      <c r="BA1213" s="241"/>
      <c r="BB1213" s="241"/>
      <c r="BC1213" s="241"/>
      <c r="BD1213" s="241"/>
      <c r="BE1213" s="241"/>
      <c r="BF1213" s="241"/>
      <c r="BG1213" s="241"/>
    </row>
    <row r="1214" spans="3:59" s="240" customFormat="1" ht="15" customHeight="1">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J1214" s="241"/>
      <c r="AK1214" s="241"/>
      <c r="AL1214" s="241"/>
      <c r="AM1214" s="241"/>
      <c r="AN1214" s="241"/>
      <c r="AO1214" s="241"/>
      <c r="AP1214" s="241"/>
      <c r="AQ1214" s="241"/>
      <c r="AR1214" s="241"/>
      <c r="AS1214" s="241"/>
      <c r="AT1214" s="241"/>
      <c r="AU1214" s="241"/>
      <c r="AV1214" s="241"/>
      <c r="AW1214" s="241"/>
      <c r="AX1214" s="241"/>
      <c r="AY1214" s="241"/>
      <c r="AZ1214" s="241"/>
      <c r="BA1214" s="241"/>
      <c r="BB1214" s="241"/>
      <c r="BC1214" s="241"/>
      <c r="BD1214" s="241"/>
      <c r="BE1214" s="241"/>
      <c r="BF1214" s="241"/>
      <c r="BG1214" s="241"/>
    </row>
    <row r="1215" spans="3:59" s="240" customFormat="1" ht="15" customHeight="1">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J1215" s="241"/>
      <c r="AK1215" s="241"/>
      <c r="AL1215" s="241"/>
      <c r="AM1215" s="241"/>
      <c r="AN1215" s="241"/>
      <c r="AO1215" s="241"/>
      <c r="AP1215" s="241"/>
      <c r="AQ1215" s="241"/>
      <c r="AR1215" s="241"/>
      <c r="AS1215" s="241"/>
      <c r="AT1215" s="241"/>
      <c r="AU1215" s="241"/>
      <c r="AV1215" s="241"/>
      <c r="AW1215" s="241"/>
      <c r="AX1215" s="241"/>
      <c r="AY1215" s="241"/>
      <c r="AZ1215" s="241"/>
      <c r="BA1215" s="241"/>
      <c r="BB1215" s="241"/>
      <c r="BC1215" s="241"/>
      <c r="BD1215" s="241"/>
      <c r="BE1215" s="241"/>
      <c r="BF1215" s="241"/>
      <c r="BG1215" s="241"/>
    </row>
    <row r="1216" spans="3:59" s="240" customFormat="1" ht="15" customHeight="1">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J1216" s="241"/>
      <c r="AK1216" s="241"/>
      <c r="AL1216" s="241"/>
      <c r="AM1216" s="241"/>
      <c r="AN1216" s="241"/>
      <c r="AO1216" s="241"/>
      <c r="AP1216" s="241"/>
      <c r="AQ1216" s="241"/>
      <c r="AR1216" s="241"/>
      <c r="AS1216" s="241"/>
      <c r="AT1216" s="241"/>
      <c r="AU1216" s="241"/>
      <c r="AV1216" s="241"/>
      <c r="AW1216" s="241"/>
      <c r="AX1216" s="241"/>
      <c r="AY1216" s="241"/>
      <c r="AZ1216" s="241"/>
      <c r="BA1216" s="241"/>
      <c r="BB1216" s="241"/>
      <c r="BC1216" s="241"/>
      <c r="BD1216" s="241"/>
      <c r="BE1216" s="241"/>
      <c r="BF1216" s="241"/>
      <c r="BG1216" s="241"/>
    </row>
    <row r="1217" spans="3:59" s="240" customFormat="1" ht="15" customHeight="1">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J1217" s="241"/>
      <c r="AK1217" s="241"/>
      <c r="AL1217" s="241"/>
      <c r="AM1217" s="241"/>
      <c r="AN1217" s="241"/>
      <c r="AO1217" s="241"/>
      <c r="AP1217" s="241"/>
      <c r="AQ1217" s="241"/>
      <c r="AR1217" s="241"/>
      <c r="AS1217" s="241"/>
      <c r="AT1217" s="241"/>
      <c r="AU1217" s="241"/>
      <c r="AV1217" s="241"/>
      <c r="AW1217" s="241"/>
      <c r="AX1217" s="241"/>
      <c r="AY1217" s="241"/>
      <c r="AZ1217" s="241"/>
      <c r="BA1217" s="241"/>
      <c r="BB1217" s="241"/>
      <c r="BC1217" s="241"/>
      <c r="BD1217" s="241"/>
      <c r="BE1217" s="241"/>
      <c r="BF1217" s="241"/>
      <c r="BG1217" s="241"/>
    </row>
    <row r="1218" spans="3:59" s="240" customFormat="1" ht="15" customHeight="1">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J1218" s="241"/>
      <c r="AK1218" s="241"/>
      <c r="AL1218" s="241"/>
      <c r="AM1218" s="241"/>
      <c r="AN1218" s="241"/>
      <c r="AO1218" s="241"/>
      <c r="AP1218" s="241"/>
      <c r="AQ1218" s="241"/>
      <c r="AR1218" s="241"/>
      <c r="AS1218" s="241"/>
      <c r="AT1218" s="241"/>
      <c r="AU1218" s="241"/>
      <c r="AV1218" s="241"/>
      <c r="AW1218" s="241"/>
      <c r="AX1218" s="241"/>
      <c r="AY1218" s="241"/>
      <c r="AZ1218" s="241"/>
      <c r="BA1218" s="241"/>
      <c r="BB1218" s="241"/>
      <c r="BC1218" s="241"/>
      <c r="BD1218" s="241"/>
      <c r="BE1218" s="241"/>
      <c r="BF1218" s="241"/>
      <c r="BG1218" s="241"/>
    </row>
    <row r="1219" spans="3:59" s="240" customFormat="1" ht="15" customHeight="1">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J1219" s="241"/>
      <c r="AK1219" s="241"/>
      <c r="AL1219" s="241"/>
      <c r="AM1219" s="241"/>
      <c r="AN1219" s="241"/>
      <c r="AO1219" s="241"/>
      <c r="AP1219" s="241"/>
      <c r="AQ1219" s="241"/>
      <c r="AR1219" s="241"/>
      <c r="AS1219" s="241"/>
      <c r="AT1219" s="241"/>
      <c r="AU1219" s="241"/>
      <c r="AV1219" s="241"/>
      <c r="AW1219" s="241"/>
      <c r="AX1219" s="241"/>
      <c r="AY1219" s="241"/>
      <c r="AZ1219" s="241"/>
      <c r="BA1219" s="241"/>
      <c r="BB1219" s="241"/>
      <c r="BC1219" s="241"/>
      <c r="BD1219" s="241"/>
      <c r="BE1219" s="241"/>
      <c r="BF1219" s="241"/>
      <c r="BG1219" s="241"/>
    </row>
    <row r="1220" spans="3:59" s="240" customFormat="1" ht="15" customHeight="1">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J1220" s="241"/>
      <c r="AK1220" s="241"/>
      <c r="AL1220" s="241"/>
      <c r="AM1220" s="241"/>
      <c r="AN1220" s="241"/>
      <c r="AO1220" s="241"/>
      <c r="AP1220" s="241"/>
      <c r="AQ1220" s="241"/>
      <c r="AR1220" s="241"/>
      <c r="AS1220" s="241"/>
      <c r="AT1220" s="241"/>
      <c r="AU1220" s="241"/>
      <c r="AV1220" s="241"/>
      <c r="AW1220" s="241"/>
      <c r="AX1220" s="241"/>
      <c r="AY1220" s="241"/>
      <c r="AZ1220" s="241"/>
      <c r="BA1220" s="241"/>
      <c r="BB1220" s="241"/>
      <c r="BC1220" s="241"/>
      <c r="BD1220" s="241"/>
      <c r="BE1220" s="241"/>
      <c r="BF1220" s="241"/>
      <c r="BG1220" s="241"/>
    </row>
    <row r="1221" spans="3:59" s="240" customFormat="1" ht="15" customHeight="1">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J1221" s="241"/>
      <c r="AK1221" s="241"/>
      <c r="AL1221" s="241"/>
      <c r="AM1221" s="241"/>
      <c r="AN1221" s="241"/>
      <c r="AO1221" s="241"/>
      <c r="AP1221" s="241"/>
      <c r="AQ1221" s="241"/>
      <c r="AR1221" s="241"/>
      <c r="AS1221" s="241"/>
      <c r="AT1221" s="241"/>
      <c r="AU1221" s="241"/>
      <c r="AV1221" s="241"/>
      <c r="AW1221" s="241"/>
      <c r="AX1221" s="241"/>
      <c r="AY1221" s="241"/>
      <c r="AZ1221" s="241"/>
      <c r="BA1221" s="241"/>
      <c r="BB1221" s="241"/>
      <c r="BC1221" s="241"/>
      <c r="BD1221" s="241"/>
      <c r="BE1221" s="241"/>
      <c r="BF1221" s="241"/>
      <c r="BG1221" s="241"/>
    </row>
    <row r="1222" spans="3:59" s="240" customFormat="1" ht="15" customHeight="1">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J1222" s="241"/>
      <c r="AK1222" s="241"/>
      <c r="AL1222" s="241"/>
      <c r="AM1222" s="241"/>
      <c r="AN1222" s="241"/>
      <c r="AO1222" s="241"/>
      <c r="AP1222" s="241"/>
      <c r="AQ1222" s="241"/>
      <c r="AR1222" s="241"/>
      <c r="AS1222" s="241"/>
      <c r="AT1222" s="241"/>
      <c r="AU1222" s="241"/>
      <c r="AV1222" s="241"/>
      <c r="AW1222" s="241"/>
      <c r="AX1222" s="241"/>
      <c r="AY1222" s="241"/>
      <c r="AZ1222" s="241"/>
      <c r="BA1222" s="241"/>
      <c r="BB1222" s="241"/>
      <c r="BC1222" s="241"/>
      <c r="BD1222" s="241"/>
      <c r="BE1222" s="241"/>
      <c r="BF1222" s="241"/>
      <c r="BG1222" s="241"/>
    </row>
    <row r="1223" spans="3:59" s="240" customFormat="1" ht="15" customHeight="1">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J1223" s="241"/>
      <c r="AK1223" s="241"/>
      <c r="AL1223" s="241"/>
      <c r="AM1223" s="241"/>
      <c r="AN1223" s="241"/>
      <c r="AO1223" s="241"/>
      <c r="AP1223" s="241"/>
      <c r="AQ1223" s="241"/>
      <c r="AR1223" s="241"/>
      <c r="AS1223" s="241"/>
      <c r="AT1223" s="241"/>
      <c r="AU1223" s="241"/>
      <c r="AV1223" s="241"/>
      <c r="AW1223" s="241"/>
      <c r="AX1223" s="241"/>
      <c r="AY1223" s="241"/>
      <c r="AZ1223" s="241"/>
      <c r="BA1223" s="241"/>
      <c r="BB1223" s="241"/>
      <c r="BC1223" s="241"/>
      <c r="BD1223" s="241"/>
      <c r="BE1223" s="241"/>
      <c r="BF1223" s="241"/>
      <c r="BG1223" s="241"/>
    </row>
    <row r="1224" spans="3:59" s="240" customFormat="1" ht="15" customHeight="1">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J1224" s="241"/>
      <c r="AK1224" s="241"/>
      <c r="AL1224" s="241"/>
      <c r="AM1224" s="241"/>
      <c r="AN1224" s="241"/>
      <c r="AO1224" s="241"/>
      <c r="AP1224" s="241"/>
      <c r="AQ1224" s="241"/>
      <c r="AR1224" s="241"/>
      <c r="AS1224" s="241"/>
      <c r="AT1224" s="241"/>
      <c r="AU1224" s="241"/>
      <c r="AV1224" s="241"/>
      <c r="AW1224" s="241"/>
      <c r="AX1224" s="241"/>
      <c r="AY1224" s="241"/>
      <c r="AZ1224" s="241"/>
      <c r="BA1224" s="241"/>
      <c r="BB1224" s="241"/>
      <c r="BC1224" s="241"/>
      <c r="BD1224" s="241"/>
      <c r="BE1224" s="241"/>
      <c r="BF1224" s="241"/>
      <c r="BG1224" s="241"/>
    </row>
    <row r="1225" spans="3:59" s="240" customFormat="1" ht="15" customHeight="1">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J1225" s="241"/>
      <c r="AK1225" s="241"/>
      <c r="AL1225" s="241"/>
      <c r="AM1225" s="241"/>
      <c r="AN1225" s="241"/>
      <c r="AO1225" s="241"/>
      <c r="AP1225" s="241"/>
      <c r="AQ1225" s="241"/>
      <c r="AR1225" s="241"/>
      <c r="AS1225" s="241"/>
      <c r="AT1225" s="241"/>
      <c r="AU1225" s="241"/>
      <c r="AV1225" s="241"/>
      <c r="AW1225" s="241"/>
      <c r="AX1225" s="241"/>
      <c r="AY1225" s="241"/>
      <c r="AZ1225" s="241"/>
      <c r="BA1225" s="241"/>
      <c r="BB1225" s="241"/>
      <c r="BC1225" s="241"/>
      <c r="BD1225" s="241"/>
      <c r="BE1225" s="241"/>
      <c r="BF1225" s="241"/>
      <c r="BG1225" s="241"/>
    </row>
    <row r="1226" spans="3:59" s="240" customFormat="1" ht="15" customHeight="1">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J1226" s="241"/>
      <c r="AK1226" s="241"/>
      <c r="AL1226" s="241"/>
      <c r="AM1226" s="241"/>
      <c r="AN1226" s="241"/>
      <c r="AO1226" s="241"/>
      <c r="AP1226" s="241"/>
      <c r="AQ1226" s="241"/>
      <c r="AR1226" s="241"/>
      <c r="AS1226" s="241"/>
      <c r="AT1226" s="241"/>
      <c r="AU1226" s="241"/>
      <c r="AV1226" s="241"/>
      <c r="AW1226" s="241"/>
      <c r="AX1226" s="241"/>
      <c r="AY1226" s="241"/>
      <c r="AZ1226" s="241"/>
      <c r="BA1226" s="241"/>
      <c r="BB1226" s="241"/>
      <c r="BC1226" s="241"/>
      <c r="BD1226" s="241"/>
      <c r="BE1226" s="241"/>
      <c r="BF1226" s="241"/>
      <c r="BG1226" s="241"/>
    </row>
    <row r="1227" spans="3:59" s="240" customFormat="1" ht="15" customHeight="1">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J1227" s="241"/>
      <c r="AK1227" s="241"/>
      <c r="AL1227" s="241"/>
      <c r="AM1227" s="241"/>
      <c r="AN1227" s="241"/>
      <c r="AO1227" s="241"/>
      <c r="AP1227" s="241"/>
      <c r="AQ1227" s="241"/>
      <c r="AR1227" s="241"/>
      <c r="AS1227" s="241"/>
      <c r="AT1227" s="241"/>
      <c r="AU1227" s="241"/>
      <c r="AV1227" s="241"/>
      <c r="AW1227" s="241"/>
      <c r="AX1227" s="241"/>
      <c r="AY1227" s="241"/>
      <c r="AZ1227" s="241"/>
      <c r="BA1227" s="241"/>
      <c r="BB1227" s="241"/>
      <c r="BC1227" s="241"/>
      <c r="BD1227" s="241"/>
      <c r="BE1227" s="241"/>
      <c r="BF1227" s="241"/>
      <c r="BG1227" s="241"/>
    </row>
    <row r="1228" spans="3:59" s="240" customFormat="1" ht="15" customHeight="1">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1"/>
      <c r="AN1228" s="241"/>
      <c r="AO1228" s="241"/>
      <c r="AP1228" s="241"/>
      <c r="AQ1228" s="241"/>
      <c r="AR1228" s="241"/>
      <c r="AS1228" s="241"/>
      <c r="AT1228" s="241"/>
      <c r="AU1228" s="241"/>
      <c r="AV1228" s="241"/>
      <c r="AW1228" s="241"/>
      <c r="AX1228" s="241"/>
      <c r="AY1228" s="241"/>
      <c r="AZ1228" s="241"/>
      <c r="BA1228" s="241"/>
      <c r="BB1228" s="241"/>
      <c r="BC1228" s="241"/>
      <c r="BD1228" s="241"/>
      <c r="BE1228" s="241"/>
      <c r="BF1228" s="241"/>
      <c r="BG1228" s="241"/>
    </row>
    <row r="1229" spans="3:59" s="240" customFormat="1" ht="15" customHeight="1">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J1229" s="241"/>
      <c r="AK1229" s="241"/>
      <c r="AL1229" s="241"/>
      <c r="AM1229" s="241"/>
      <c r="AN1229" s="241"/>
      <c r="AO1229" s="241"/>
      <c r="AP1229" s="241"/>
      <c r="AQ1229" s="241"/>
      <c r="AR1229" s="241"/>
      <c r="AS1229" s="241"/>
      <c r="AT1229" s="241"/>
      <c r="AU1229" s="241"/>
      <c r="AV1229" s="241"/>
      <c r="AW1229" s="241"/>
      <c r="AX1229" s="241"/>
      <c r="AY1229" s="241"/>
      <c r="AZ1229" s="241"/>
      <c r="BA1229" s="241"/>
      <c r="BB1229" s="241"/>
      <c r="BC1229" s="241"/>
      <c r="BD1229" s="241"/>
      <c r="BE1229" s="241"/>
      <c r="BF1229" s="241"/>
      <c r="BG1229" s="241"/>
    </row>
    <row r="1230" spans="3:59" s="240" customFormat="1" ht="15" customHeight="1">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J1230" s="241"/>
      <c r="AK1230" s="241"/>
      <c r="AL1230" s="241"/>
      <c r="AM1230" s="241"/>
      <c r="AN1230" s="241"/>
      <c r="AO1230" s="241"/>
      <c r="AP1230" s="241"/>
      <c r="AQ1230" s="241"/>
      <c r="AR1230" s="241"/>
      <c r="AS1230" s="241"/>
      <c r="AT1230" s="241"/>
      <c r="AU1230" s="241"/>
      <c r="AV1230" s="241"/>
      <c r="AW1230" s="241"/>
      <c r="AX1230" s="241"/>
      <c r="AY1230" s="241"/>
      <c r="AZ1230" s="241"/>
      <c r="BA1230" s="241"/>
      <c r="BB1230" s="241"/>
      <c r="BC1230" s="241"/>
      <c r="BD1230" s="241"/>
      <c r="BE1230" s="241"/>
      <c r="BF1230" s="241"/>
      <c r="BG1230" s="241"/>
    </row>
    <row r="1231" spans="3:59" s="240" customFormat="1" ht="15" customHeight="1">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J1231" s="241"/>
      <c r="AK1231" s="241"/>
      <c r="AL1231" s="241"/>
      <c r="AM1231" s="241"/>
      <c r="AN1231" s="241"/>
      <c r="AO1231" s="241"/>
      <c r="AP1231" s="241"/>
      <c r="AQ1231" s="241"/>
      <c r="AR1231" s="241"/>
      <c r="AS1231" s="241"/>
      <c r="AT1231" s="241"/>
      <c r="AU1231" s="241"/>
      <c r="AV1231" s="241"/>
      <c r="AW1231" s="241"/>
      <c r="AX1231" s="241"/>
      <c r="AY1231" s="241"/>
      <c r="AZ1231" s="241"/>
      <c r="BA1231" s="241"/>
      <c r="BB1231" s="241"/>
      <c r="BC1231" s="241"/>
      <c r="BD1231" s="241"/>
      <c r="BE1231" s="241"/>
      <c r="BF1231" s="241"/>
      <c r="BG1231" s="241"/>
    </row>
    <row r="1232" spans="3:59" s="240" customFormat="1" ht="15" customHeight="1">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J1232" s="241"/>
      <c r="AK1232" s="241"/>
      <c r="AL1232" s="241"/>
      <c r="AM1232" s="241"/>
      <c r="AN1232" s="241"/>
      <c r="AO1232" s="241"/>
      <c r="AP1232" s="241"/>
      <c r="AQ1232" s="241"/>
      <c r="AR1232" s="241"/>
      <c r="AS1232" s="241"/>
      <c r="AT1232" s="241"/>
      <c r="AU1232" s="241"/>
      <c r="AV1232" s="241"/>
      <c r="AW1232" s="241"/>
      <c r="AX1232" s="241"/>
      <c r="AY1232" s="241"/>
      <c r="AZ1232" s="241"/>
      <c r="BA1232" s="241"/>
      <c r="BB1232" s="241"/>
      <c r="BC1232" s="241"/>
      <c r="BD1232" s="241"/>
      <c r="BE1232" s="241"/>
      <c r="BF1232" s="241"/>
      <c r="BG1232" s="241"/>
    </row>
    <row r="1233" s="240" customFormat="1" ht="15" customHeight="1"/>
    <row r="1234" s="240" customFormat="1" ht="15" customHeight="1"/>
    <row r="1235" s="240" customFormat="1" ht="15" customHeight="1"/>
    <row r="1236" s="240" customFormat="1" ht="15" customHeight="1"/>
    <row r="1237" s="240" customFormat="1" ht="15" customHeight="1"/>
    <row r="1238" s="240" customFormat="1" ht="15" customHeight="1"/>
    <row r="1239" s="240" customFormat="1" ht="15" customHeight="1"/>
    <row r="1240" s="240" customFormat="1" ht="15" customHeight="1"/>
    <row r="1241" s="240" customFormat="1" ht="15" customHeight="1"/>
    <row r="1242" s="240" customFormat="1" ht="15" customHeight="1"/>
    <row r="1243" s="240" customFormat="1" ht="15" customHeight="1"/>
    <row r="1244" s="240" customFormat="1" ht="15" customHeight="1"/>
    <row r="1245" s="240" customFormat="1" ht="15" customHeight="1"/>
    <row r="1246" s="240" customFormat="1" ht="15" customHeight="1"/>
    <row r="1247" s="240" customFormat="1" ht="15" customHeight="1"/>
    <row r="1248" s="240" customFormat="1" ht="15" customHeight="1"/>
    <row r="1249" s="240" customFormat="1" ht="15" customHeight="1"/>
    <row r="1250" s="240" customFormat="1" ht="15" customHeight="1"/>
    <row r="1251" s="240" customFormat="1" ht="15" customHeight="1"/>
    <row r="1252" s="240" customFormat="1" ht="15" customHeight="1"/>
    <row r="1253" s="240" customFormat="1" ht="15" customHeight="1"/>
    <row r="1254" s="240" customFormat="1" ht="15" customHeight="1"/>
    <row r="1255" s="240" customFormat="1" ht="15" customHeight="1"/>
    <row r="1256" s="240" customFormat="1" ht="15" customHeight="1"/>
    <row r="1257" s="240" customFormat="1" ht="15" customHeight="1"/>
    <row r="1258" s="240" customFormat="1" ht="15" customHeight="1"/>
    <row r="1259" s="240" customFormat="1" ht="15" customHeight="1"/>
    <row r="1260" s="240" customFormat="1" ht="15" customHeight="1"/>
    <row r="1261" s="240" customFormat="1" ht="15" customHeight="1"/>
    <row r="1262" s="240" customFormat="1" ht="15" customHeight="1"/>
    <row r="1263" s="240" customFormat="1" ht="15" customHeight="1"/>
    <row r="1264" s="240" customFormat="1" ht="15" customHeight="1"/>
    <row r="1265" s="240" customFormat="1" ht="15" customHeight="1"/>
    <row r="1266" s="240" customFormat="1" ht="15" customHeight="1"/>
    <row r="1267" s="240" customFormat="1" ht="15" customHeight="1"/>
    <row r="1268" s="240" customFormat="1" ht="15" customHeight="1"/>
    <row r="1269" s="240" customFormat="1" ht="15" customHeight="1"/>
    <row r="1270" s="240" customFormat="1" ht="15" customHeight="1"/>
    <row r="1271" s="240" customFormat="1" ht="15" customHeight="1"/>
    <row r="1272" s="240" customFormat="1" ht="15" customHeight="1"/>
    <row r="1273" s="240" customFormat="1" ht="15" customHeight="1"/>
    <row r="1274" s="240" customFormat="1" ht="15" customHeight="1"/>
    <row r="1275" s="240" customFormat="1" ht="15" customHeight="1"/>
    <row r="1276" s="240" customFormat="1" ht="15" customHeight="1"/>
    <row r="1277" s="240" customFormat="1" ht="15" customHeight="1"/>
    <row r="1278" s="240" customFormat="1" ht="15" customHeight="1"/>
    <row r="1279" s="240" customFormat="1" ht="15" customHeight="1"/>
    <row r="1280" s="240" customFormat="1" ht="15" customHeight="1"/>
    <row r="1281" s="240" customFormat="1" ht="15" customHeight="1"/>
    <row r="1282" s="240" customFormat="1" ht="15" customHeight="1"/>
    <row r="1283" s="240" customFormat="1" ht="15" customHeight="1"/>
    <row r="1284" s="240" customFormat="1" ht="15" customHeight="1"/>
    <row r="1285" s="240" customFormat="1" ht="15" customHeight="1"/>
    <row r="1286" s="240" customFormat="1" ht="15" customHeight="1"/>
    <row r="1287" s="240" customFormat="1" ht="15" customHeight="1"/>
    <row r="1288" s="240" customFormat="1" ht="15" customHeight="1"/>
    <row r="1289" s="240" customFormat="1" ht="15" customHeight="1"/>
    <row r="1290" s="240" customFormat="1" ht="15" customHeight="1"/>
    <row r="1291" s="240" customFormat="1" ht="15" customHeight="1"/>
    <row r="1292" s="240" customFormat="1" ht="15" customHeight="1"/>
    <row r="1293" s="240" customFormat="1" ht="15" customHeight="1"/>
    <row r="1294" s="240" customFormat="1" ht="15" customHeight="1"/>
    <row r="1295" s="240" customFormat="1" ht="15" customHeight="1"/>
    <row r="1296" s="240" customFormat="1" ht="15" customHeight="1"/>
    <row r="1297" s="240" customFormat="1" ht="15" customHeight="1"/>
    <row r="1298" s="240" customFormat="1" ht="15" customHeight="1"/>
    <row r="1299" s="240" customFormat="1" ht="15" customHeight="1"/>
    <row r="1300" s="240" customFormat="1" ht="15" customHeight="1"/>
    <row r="1301" s="240" customFormat="1" ht="15" customHeight="1"/>
    <row r="1302" s="240" customFormat="1" ht="15" customHeight="1"/>
    <row r="1303" s="240" customFormat="1" ht="15" customHeight="1"/>
    <row r="1304" s="240" customFormat="1" ht="15" customHeight="1"/>
    <row r="1305" s="240" customFormat="1" ht="15" customHeight="1"/>
    <row r="1306" s="240" customFormat="1" ht="15" customHeight="1"/>
    <row r="1307" s="240" customFormat="1" ht="15" customHeight="1"/>
    <row r="1308" s="240" customFormat="1" ht="15" customHeight="1"/>
    <row r="1309" s="240" customFormat="1" ht="15" customHeight="1"/>
    <row r="1310" s="240" customFormat="1" ht="15" customHeight="1"/>
    <row r="1311" s="240" customFormat="1" ht="15" customHeight="1"/>
    <row r="1312" s="240" customFormat="1" ht="15" customHeight="1"/>
    <row r="1313" s="240" customFormat="1" ht="15" customHeight="1"/>
    <row r="1314" s="240" customFormat="1" ht="15" customHeight="1"/>
    <row r="1315" s="240" customFormat="1" ht="15" customHeight="1"/>
    <row r="1316" s="240" customFormat="1" ht="15" customHeight="1"/>
    <row r="1317" s="240" customFormat="1" ht="15" customHeight="1"/>
    <row r="1318" s="240" customFormat="1" ht="15" customHeight="1"/>
    <row r="1319" s="240" customFormat="1" ht="15" customHeight="1"/>
    <row r="1320" s="240" customFormat="1" ht="15" customHeight="1"/>
    <row r="1321" s="240" customFormat="1" ht="15" customHeight="1"/>
    <row r="1322" s="240" customFormat="1" ht="15" customHeight="1"/>
    <row r="1323" s="240" customFormat="1" ht="15" customHeight="1"/>
    <row r="1324" s="240" customFormat="1" ht="15" customHeight="1"/>
    <row r="1325" s="240" customFormat="1" ht="15" customHeight="1"/>
    <row r="1326" s="240" customFormat="1" ht="15" customHeight="1"/>
    <row r="1327" s="240" customFormat="1" ht="15" customHeight="1"/>
    <row r="1328" s="240" customFormat="1" ht="15" customHeight="1"/>
    <row r="1329" s="240" customFormat="1" ht="15" customHeight="1"/>
    <row r="1330" s="240" customFormat="1" ht="15" customHeight="1"/>
    <row r="1331" s="240" customFormat="1" ht="15" customHeight="1"/>
    <row r="1332" s="240" customFormat="1" ht="15" customHeight="1"/>
    <row r="1333" s="240" customFormat="1" ht="15" customHeight="1"/>
    <row r="1334" s="240" customFormat="1" ht="15" customHeight="1"/>
    <row r="1335" s="240" customFormat="1" ht="15" customHeight="1"/>
    <row r="1336" s="240" customFormat="1" ht="15" customHeight="1"/>
    <row r="1337" s="240" customFormat="1" ht="15" customHeight="1"/>
    <row r="1338" s="240" customFormat="1" ht="15" customHeight="1"/>
    <row r="1339" s="240" customFormat="1" ht="15" customHeight="1"/>
    <row r="1340" s="240" customFormat="1" ht="15" customHeight="1"/>
    <row r="1341" s="240" customFormat="1" ht="15" customHeight="1"/>
    <row r="1342" s="240" customFormat="1" ht="15" customHeight="1"/>
    <row r="1343" s="240" customFormat="1" ht="15" customHeight="1"/>
    <row r="1344" s="240" customFormat="1" ht="15" customHeight="1"/>
    <row r="1345" s="240" customFormat="1" ht="15" customHeight="1"/>
    <row r="1346" s="240" customFormat="1" ht="15" customHeight="1"/>
    <row r="1347" s="240" customFormat="1" ht="15" customHeight="1"/>
    <row r="1348" s="240" customFormat="1" ht="15" customHeight="1"/>
    <row r="1349" s="240" customFormat="1" ht="15" customHeight="1"/>
    <row r="1350" s="240" customFormat="1" ht="15" customHeight="1"/>
    <row r="1351" s="240" customFormat="1" ht="15" customHeight="1"/>
    <row r="1352" s="240" customFormat="1" ht="15" customHeight="1"/>
    <row r="1353" s="240" customFormat="1" ht="15" customHeight="1"/>
    <row r="1354" s="240" customFormat="1" ht="15" customHeight="1"/>
    <row r="1355" s="240" customFormat="1" ht="15" customHeight="1"/>
    <row r="1356" s="240" customFormat="1" ht="15" customHeight="1"/>
    <row r="1357" s="240" customFormat="1" ht="15" customHeight="1"/>
    <row r="1358" s="240" customFormat="1" ht="15" customHeight="1"/>
    <row r="1359" s="240" customFormat="1" ht="15" customHeight="1"/>
    <row r="1360" s="240" customFormat="1" ht="15" customHeight="1"/>
    <row r="1361" s="240" customFormat="1" ht="15" customHeight="1"/>
    <row r="1362" s="240" customFormat="1" ht="15" customHeight="1"/>
    <row r="1363" s="240" customFormat="1" ht="15" customHeight="1"/>
    <row r="1364" s="240" customFormat="1" ht="15" customHeight="1"/>
    <row r="1365" s="240" customFormat="1" ht="15" customHeight="1"/>
    <row r="1366" s="240" customFormat="1" ht="15" customHeight="1"/>
    <row r="1367" s="240" customFormat="1" ht="15" customHeight="1"/>
    <row r="1368" s="240" customFormat="1" ht="15" customHeight="1"/>
    <row r="1369" s="240" customFormat="1" ht="15" customHeight="1"/>
    <row r="1370" s="240" customFormat="1" ht="15" customHeight="1"/>
    <row r="1371" s="240" customFormat="1" ht="15" customHeight="1"/>
    <row r="1372" s="240" customFormat="1" ht="15" customHeight="1"/>
    <row r="1373" s="240" customFormat="1" ht="15" customHeight="1"/>
    <row r="1374" s="240" customFormat="1" ht="15" customHeight="1"/>
    <row r="1375" s="240" customFormat="1" ht="15" customHeight="1"/>
    <row r="1376" s="240" customFormat="1" ht="15" customHeight="1"/>
    <row r="1377" s="240" customFormat="1" ht="15" customHeight="1"/>
    <row r="1378" s="240" customFormat="1" ht="15" customHeight="1"/>
    <row r="1379" s="240" customFormat="1" ht="15" customHeight="1"/>
    <row r="1380" s="240" customFormat="1" ht="15" customHeight="1"/>
    <row r="1381" s="240" customFormat="1" ht="15" customHeight="1"/>
    <row r="1382" s="240" customFormat="1" ht="15" customHeight="1"/>
    <row r="1383" s="240" customFormat="1" ht="15" customHeight="1"/>
    <row r="1384" s="240" customFormat="1" ht="15" customHeight="1"/>
    <row r="1385" s="240" customFormat="1" ht="15" customHeight="1"/>
    <row r="1386" s="240" customFormat="1" ht="15" customHeight="1"/>
    <row r="1387" s="240" customFormat="1" ht="15" customHeight="1"/>
    <row r="1388" s="240" customFormat="1" ht="15" customHeight="1"/>
    <row r="1389" s="240" customFormat="1" ht="15" customHeight="1"/>
    <row r="1390" s="240" customFormat="1" ht="15" customHeight="1"/>
    <row r="1391" s="240" customFormat="1" ht="15" customHeight="1"/>
    <row r="1392" s="240" customFormat="1" ht="15" customHeight="1"/>
    <row r="1393" s="240" customFormat="1" ht="15" customHeight="1"/>
    <row r="1394" s="240" customFormat="1" ht="15" customHeight="1"/>
    <row r="1395" s="240" customFormat="1" ht="15" customHeight="1"/>
    <row r="1396" s="240" customFormat="1" ht="15" customHeight="1"/>
    <row r="1397" s="240" customFormat="1" ht="15" customHeight="1"/>
    <row r="1398" s="240" customFormat="1" ht="15" customHeight="1"/>
    <row r="1399" s="240" customFormat="1" ht="15" customHeight="1"/>
    <row r="1400" s="240" customFormat="1" ht="15" customHeight="1"/>
    <row r="1401" s="240" customFormat="1" ht="15" customHeight="1"/>
    <row r="1402" s="240" customFormat="1" ht="15" customHeight="1"/>
    <row r="1403" s="240" customFormat="1" ht="15" customHeight="1"/>
    <row r="1404" s="240" customFormat="1" ht="15" customHeight="1"/>
    <row r="1405" s="240" customFormat="1" ht="15" customHeight="1"/>
    <row r="1406" s="240" customFormat="1" ht="15" customHeight="1"/>
    <row r="1407" s="240" customFormat="1" ht="15" customHeight="1"/>
    <row r="1408" s="240" customFormat="1" ht="15" customHeight="1"/>
    <row r="1409" s="240" customFormat="1" ht="15" customHeight="1"/>
    <row r="1410" s="240" customFormat="1" ht="15" customHeight="1"/>
    <row r="1411" s="240" customFormat="1" ht="15" customHeight="1"/>
    <row r="1412" s="240" customFormat="1" ht="15" customHeight="1"/>
    <row r="1413" s="240" customFormat="1" ht="15" customHeight="1"/>
    <row r="1414" s="240" customFormat="1" ht="15" customHeight="1"/>
    <row r="1415" s="240" customFormat="1" ht="15" customHeight="1"/>
    <row r="1416" s="240" customFormat="1" ht="15" customHeight="1"/>
    <row r="1417" s="240" customFormat="1" ht="15" customHeight="1"/>
    <row r="1418" s="240" customFormat="1" ht="15" customHeight="1"/>
    <row r="1419" s="240" customFormat="1" ht="15" customHeight="1"/>
    <row r="1420" s="240" customFormat="1" ht="15" customHeight="1"/>
    <row r="1421" s="240" customFormat="1" ht="15" customHeight="1"/>
    <row r="1422" s="240" customFormat="1" ht="15" customHeight="1"/>
    <row r="1423" s="240" customFormat="1" ht="15" customHeight="1"/>
    <row r="1424" s="240" customFormat="1" ht="15" customHeight="1"/>
    <row r="1425" s="240" customFormat="1" ht="15" customHeight="1"/>
    <row r="1426" s="240" customFormat="1" ht="15" customHeight="1"/>
    <row r="1427" s="240" customFormat="1" ht="15" customHeight="1"/>
    <row r="1428" s="240" customFormat="1" ht="15" customHeight="1"/>
    <row r="1429" s="240" customFormat="1" ht="15" customHeight="1"/>
    <row r="1430" s="240" customFormat="1" ht="15" customHeight="1"/>
    <row r="1431" s="240" customFormat="1" ht="15" customHeight="1"/>
    <row r="1432" s="240" customFormat="1" ht="15" customHeight="1"/>
    <row r="1433" s="240" customFormat="1" ht="15" customHeight="1"/>
    <row r="1434" s="240" customFormat="1" ht="15" customHeight="1"/>
    <row r="1435" s="240" customFormat="1" ht="15" customHeight="1"/>
    <row r="1436" s="240" customFormat="1" ht="15" customHeight="1"/>
    <row r="1437" s="240" customFormat="1" ht="15" customHeight="1"/>
    <row r="1438" s="240" customFormat="1" ht="15" customHeight="1"/>
    <row r="1439" s="240" customFormat="1" ht="15" customHeight="1"/>
    <row r="1440" s="240" customFormat="1" ht="15" customHeight="1"/>
    <row r="1441" s="240" customFormat="1" ht="15" customHeight="1"/>
    <row r="1442" s="240" customFormat="1" ht="15" customHeight="1"/>
    <row r="1443" s="240" customFormat="1" ht="15" customHeight="1"/>
    <row r="1444" s="240" customFormat="1" ht="15" customHeight="1"/>
    <row r="1445" s="240" customFormat="1" ht="15" customHeight="1"/>
    <row r="1446" s="240" customFormat="1" ht="15" customHeight="1"/>
    <row r="1447" s="240" customFormat="1" ht="15" customHeight="1"/>
    <row r="1448" s="240" customFormat="1" ht="15" customHeight="1"/>
    <row r="1449" s="240" customFormat="1" ht="15" customHeight="1"/>
    <row r="1450" s="240" customFormat="1" ht="15" customHeight="1"/>
    <row r="1451" s="240" customFormat="1" ht="15" customHeight="1"/>
    <row r="1452" s="240" customFormat="1" ht="15" customHeight="1"/>
    <row r="1453" s="240" customFormat="1" ht="15" customHeight="1"/>
    <row r="1454" s="240" customFormat="1" ht="15" customHeight="1"/>
    <row r="1455" s="240" customFormat="1" ht="15" customHeight="1"/>
    <row r="1456" s="240" customFormat="1" ht="15" customHeight="1"/>
    <row r="1457" s="240" customFormat="1" ht="15" customHeight="1"/>
    <row r="1458" s="240" customFormat="1" ht="15" customHeight="1"/>
    <row r="1459" s="240" customFormat="1" ht="15" customHeight="1"/>
    <row r="1460" s="240" customFormat="1" ht="15" customHeight="1"/>
    <row r="1461" s="240" customFormat="1" ht="15" customHeight="1"/>
    <row r="1462" s="240" customFormat="1" ht="15" customHeight="1"/>
    <row r="1463" s="240" customFormat="1" ht="15" customHeight="1"/>
    <row r="1464" s="240" customFormat="1" ht="15" customHeight="1"/>
    <row r="1465" s="240" customFormat="1" ht="15" customHeight="1"/>
    <row r="1466" s="240" customFormat="1" ht="15" customHeight="1"/>
    <row r="1467" s="240" customFormat="1" ht="15" customHeight="1"/>
    <row r="1468" s="240" customFormat="1" ht="15" customHeight="1"/>
    <row r="1469" s="240" customFormat="1" ht="15" customHeight="1"/>
    <row r="1470" s="240" customFormat="1" ht="15" customHeight="1"/>
    <row r="1471" s="240" customFormat="1" ht="15" customHeight="1"/>
    <row r="1472" s="240" customFormat="1" ht="15" customHeight="1"/>
    <row r="1473" s="240" customFormat="1" ht="15" customHeight="1"/>
    <row r="1474" s="240" customFormat="1" ht="15" customHeight="1"/>
    <row r="1475" s="240" customFormat="1" ht="15" customHeight="1"/>
    <row r="1476" s="240" customFormat="1" ht="15" customHeight="1"/>
    <row r="1477" s="240" customFormat="1" ht="15" customHeight="1"/>
    <row r="1478" s="240" customFormat="1" ht="15" customHeight="1"/>
    <row r="1479" s="240" customFormat="1" ht="15" customHeight="1"/>
    <row r="1480" s="240" customFormat="1" ht="15" customHeight="1"/>
    <row r="1481" s="240" customFormat="1" ht="15" customHeight="1"/>
    <row r="1482" s="240" customFormat="1" ht="15" customHeight="1"/>
    <row r="1483" s="240" customFormat="1" ht="15" customHeight="1"/>
    <row r="1484" s="240" customFormat="1" ht="15" customHeight="1"/>
    <row r="1485" s="240" customFormat="1" ht="15" customHeight="1"/>
    <row r="1486" s="240" customFormat="1" ht="15" customHeight="1"/>
    <row r="1487" s="240" customFormat="1" ht="15" customHeight="1"/>
    <row r="1488" s="240" customFormat="1" ht="15" customHeight="1"/>
    <row r="1489" s="240" customFormat="1" ht="15" customHeight="1"/>
    <row r="1490" s="240" customFormat="1" ht="15" customHeight="1"/>
    <row r="1491" s="240" customFormat="1" ht="15" customHeight="1"/>
    <row r="1492" s="240" customFormat="1" ht="15" customHeight="1"/>
    <row r="1493" s="240" customFormat="1" ht="15" customHeight="1"/>
    <row r="1494" s="240" customFormat="1" ht="15" customHeight="1"/>
    <row r="1495" s="240" customFormat="1" ht="15" customHeight="1"/>
    <row r="1496" s="240" customFormat="1" ht="15" customHeight="1"/>
    <row r="1497" s="240" customFormat="1" ht="15" customHeight="1"/>
    <row r="1498" s="240" customFormat="1" ht="15" customHeight="1"/>
    <row r="1499" s="240" customFormat="1" ht="15" customHeight="1"/>
    <row r="1500" s="240" customFormat="1" ht="15" customHeight="1"/>
    <row r="1501" s="240" customFormat="1" ht="15" customHeight="1"/>
    <row r="1502" s="240" customFormat="1" ht="15" customHeight="1"/>
    <row r="1503" s="240" customFormat="1" ht="15" customHeight="1"/>
    <row r="1504" s="240" customFormat="1" ht="15" customHeight="1"/>
    <row r="1505" s="240" customFormat="1" ht="15" customHeight="1"/>
    <row r="1506" s="240" customFormat="1" ht="15" customHeight="1"/>
    <row r="1507" s="240" customFormat="1" ht="15" customHeight="1"/>
    <row r="1508" s="240" customFormat="1" ht="15" customHeight="1"/>
    <row r="1509" s="240" customFormat="1" ht="15" customHeight="1"/>
    <row r="1510" s="240" customFormat="1" ht="15" customHeight="1"/>
    <row r="1511" s="240" customFormat="1" ht="15" customHeight="1"/>
    <row r="1512" s="240" customFormat="1" ht="15" customHeight="1"/>
    <row r="1513" s="240" customFormat="1" ht="15" customHeight="1"/>
    <row r="1514" s="240" customFormat="1" ht="15" customHeight="1"/>
    <row r="1515" s="240" customFormat="1" ht="15" customHeight="1"/>
    <row r="1516" s="240" customFormat="1" ht="15" customHeight="1"/>
    <row r="1517" s="240" customFormat="1" ht="15" customHeight="1"/>
    <row r="1518" s="240" customFormat="1" ht="15" customHeight="1"/>
    <row r="1519" s="240" customFormat="1" ht="15" customHeight="1"/>
    <row r="1520" s="240" customFormat="1" ht="15" customHeight="1"/>
    <row r="1521" s="240" customFormat="1" ht="15" customHeight="1"/>
    <row r="1522" s="240" customFormat="1" ht="15" customHeight="1"/>
    <row r="1523" s="240" customFormat="1" ht="15" customHeight="1"/>
    <row r="1524" s="240" customFormat="1" ht="15" customHeight="1"/>
    <row r="1525" s="240" customFormat="1" ht="15" customHeight="1"/>
    <row r="1526" s="240" customFormat="1" ht="15" customHeight="1"/>
    <row r="1527" s="240" customFormat="1" ht="15" customHeight="1"/>
    <row r="1528" s="240" customFormat="1" ht="15" customHeight="1"/>
    <row r="1529" s="240" customFormat="1" ht="15" customHeight="1"/>
    <row r="1530" s="240" customFormat="1" ht="15" customHeight="1"/>
    <row r="1531" s="240" customFormat="1" ht="15" customHeight="1"/>
    <row r="1532" s="240" customFormat="1" ht="15" customHeight="1"/>
    <row r="1533" s="240" customFormat="1" ht="15" customHeight="1"/>
    <row r="1534" s="240" customFormat="1" ht="15" customHeight="1"/>
    <row r="1535" s="240" customFormat="1" ht="15" customHeight="1"/>
    <row r="1536" s="240" customFormat="1" ht="15" customHeight="1"/>
    <row r="1537" s="240" customFormat="1" ht="15" customHeight="1"/>
    <row r="1538" s="240" customFormat="1" ht="15" customHeight="1"/>
    <row r="1539" s="240" customFormat="1" ht="15" customHeight="1"/>
    <row r="1540" s="240" customFormat="1" ht="15" customHeight="1"/>
    <row r="1541" s="240" customFormat="1" ht="15" customHeight="1"/>
    <row r="1542" s="240" customFormat="1" ht="15" customHeight="1"/>
    <row r="1543" s="240" customFormat="1" ht="15" customHeight="1"/>
    <row r="1544" s="240" customFormat="1" ht="15" customHeight="1"/>
    <row r="1545" s="240" customFormat="1" ht="15" customHeight="1"/>
    <row r="1546" s="240" customFormat="1" ht="15" customHeight="1"/>
    <row r="1547" s="240" customFormat="1" ht="15" customHeight="1"/>
    <row r="1548" s="240" customFormat="1" ht="15" customHeight="1"/>
    <row r="1549" s="240" customFormat="1" ht="15" customHeight="1"/>
    <row r="1550" s="240" customFormat="1" ht="15" customHeight="1"/>
    <row r="1551" s="240" customFormat="1" ht="15" customHeight="1"/>
    <row r="1552" s="240" customFormat="1" ht="15" customHeight="1"/>
    <row r="1553" s="240" customFormat="1" ht="15" customHeight="1"/>
    <row r="1554" s="240" customFormat="1" ht="15" customHeight="1"/>
    <row r="1555" s="240" customFormat="1" ht="15" customHeight="1"/>
    <row r="1556" s="240" customFormat="1" ht="15" customHeight="1"/>
    <row r="1557" s="240" customFormat="1" ht="15" customHeight="1"/>
    <row r="1558" s="240" customFormat="1" ht="15" customHeight="1"/>
    <row r="1559" s="240" customFormat="1" ht="15" customHeight="1"/>
    <row r="1560" s="240" customFormat="1" ht="15" customHeight="1"/>
    <row r="1561" s="240" customFormat="1" ht="15" customHeight="1"/>
    <row r="1562" s="240" customFormat="1" ht="15" customHeight="1"/>
    <row r="1563" s="240" customFormat="1" ht="15" customHeight="1"/>
    <row r="1564" s="240" customFormat="1" ht="15" customHeight="1"/>
    <row r="1565" s="240" customFormat="1" ht="15" customHeight="1"/>
    <row r="1566" s="240" customFormat="1" ht="15" customHeight="1"/>
    <row r="1567" s="240" customFormat="1" ht="15" customHeight="1"/>
    <row r="1568" s="240" customFormat="1" ht="15" customHeight="1"/>
    <row r="1569" s="240" customFormat="1" ht="15" customHeight="1"/>
    <row r="1570" s="240" customFormat="1" ht="15" customHeight="1"/>
    <row r="1571" s="240" customFormat="1" ht="15" customHeight="1"/>
    <row r="1572" s="240" customFormat="1" ht="15" customHeight="1"/>
    <row r="1573" s="240" customFormat="1" ht="15" customHeight="1"/>
    <row r="1574" s="240" customFormat="1" ht="15" customHeight="1"/>
    <row r="1575" s="240" customFormat="1" ht="15" customHeight="1"/>
    <row r="1576" s="240" customFormat="1" ht="15" customHeight="1"/>
    <row r="1577" s="240" customFormat="1" ht="15" customHeight="1"/>
    <row r="1578" s="240" customFormat="1" ht="15" customHeight="1"/>
    <row r="1579" s="240" customFormat="1" ht="15" customHeight="1"/>
    <row r="1580" s="240" customFormat="1" ht="15" customHeight="1"/>
    <row r="1581" s="240" customFormat="1" ht="15" customHeight="1"/>
    <row r="1582" s="240" customFormat="1" ht="15" customHeight="1"/>
    <row r="1583" s="240" customFormat="1" ht="15" customHeight="1"/>
    <row r="1584" s="240" customFormat="1" ht="15" customHeight="1"/>
    <row r="1585" s="240" customFormat="1" ht="15" customHeight="1"/>
    <row r="1586" s="240" customFormat="1" ht="15" customHeight="1"/>
    <row r="1587" s="240" customFormat="1" ht="15" customHeight="1"/>
    <row r="1588" s="240" customFormat="1" ht="15" customHeight="1"/>
    <row r="1589" s="240" customFormat="1" ht="15" customHeight="1"/>
    <row r="1590" s="240" customFormat="1" ht="15" customHeight="1"/>
    <row r="1591" s="240" customFormat="1" ht="15" customHeight="1"/>
    <row r="1592" s="240" customFormat="1" ht="15" customHeight="1"/>
    <row r="1593" s="240" customFormat="1" ht="15" customHeight="1"/>
    <row r="1594" s="240" customFormat="1" ht="15" customHeight="1"/>
    <row r="1595" s="240" customFormat="1" ht="15" customHeight="1"/>
    <row r="1596" s="240" customFormat="1" ht="15" customHeight="1"/>
    <row r="1597" s="240" customFormat="1" ht="15" customHeight="1"/>
    <row r="1598" s="240" customFormat="1" ht="15" customHeight="1"/>
    <row r="1599" s="240" customFormat="1" ht="15" customHeight="1"/>
    <row r="1600" s="240" customFormat="1" ht="15" customHeight="1"/>
    <row r="1601" s="240" customFormat="1" ht="15" customHeight="1"/>
    <row r="1602" s="240" customFormat="1" ht="15" customHeight="1"/>
    <row r="1603" s="240" customFormat="1" ht="15" customHeight="1"/>
    <row r="1604" s="240" customFormat="1" ht="15" customHeight="1"/>
    <row r="1605" s="240" customFormat="1" ht="15" customHeight="1"/>
    <row r="1606" s="240" customFormat="1" ht="15" customHeight="1"/>
    <row r="1607" s="240" customFormat="1" ht="15" customHeight="1"/>
    <row r="1608" s="240" customFormat="1" ht="15" customHeight="1"/>
    <row r="1609" s="240" customFormat="1" ht="15" customHeight="1"/>
    <row r="1610" s="240" customFormat="1" ht="15" customHeight="1"/>
    <row r="1611" s="240" customFormat="1" ht="15" customHeight="1"/>
    <row r="1612" s="240" customFormat="1" ht="15" customHeight="1"/>
    <row r="1613" s="240" customFormat="1" ht="15" customHeight="1"/>
    <row r="1614" s="240" customFormat="1" ht="15" customHeight="1"/>
    <row r="1615" s="240" customFormat="1" ht="15" customHeight="1"/>
    <row r="1616" s="240" customFormat="1" ht="15" customHeight="1"/>
    <row r="1617" s="240" customFormat="1" ht="15" customHeight="1"/>
    <row r="1618" s="240" customFormat="1" ht="15" customHeight="1"/>
    <row r="1619" s="240" customFormat="1" ht="15" customHeight="1"/>
    <row r="1620" s="240" customFormat="1" ht="15" customHeight="1"/>
    <row r="1621" s="240" customFormat="1" ht="15" customHeight="1"/>
    <row r="1622" s="240" customFormat="1" ht="15" customHeight="1"/>
    <row r="1623" s="240" customFormat="1" ht="15" customHeight="1"/>
    <row r="1624" s="240" customFormat="1" ht="15" customHeight="1"/>
    <row r="1625" s="240" customFormat="1" ht="15" customHeight="1"/>
    <row r="1626" s="240" customFormat="1" ht="15" customHeight="1"/>
    <row r="1627" s="240" customFormat="1" ht="15" customHeight="1"/>
    <row r="1628" s="240" customFormat="1" ht="15" customHeight="1"/>
    <row r="1629" s="240" customFormat="1" ht="15" customHeight="1"/>
    <row r="1630" s="240" customFormat="1" ht="15" customHeight="1"/>
    <row r="1631" s="240" customFormat="1" ht="15" customHeight="1"/>
    <row r="1632" s="240" customFormat="1" ht="15" customHeight="1"/>
    <row r="1633" s="240" customFormat="1" ht="15" customHeight="1"/>
    <row r="1634" s="240" customFormat="1" ht="15" customHeight="1"/>
    <row r="1635" s="240" customFormat="1" ht="15" customHeight="1"/>
    <row r="1636" s="240" customFormat="1" ht="15" customHeight="1"/>
    <row r="1637" s="240" customFormat="1" ht="15" customHeight="1"/>
    <row r="1638" s="240" customFormat="1" ht="15" customHeight="1"/>
    <row r="1639" s="240" customFormat="1" ht="15" customHeight="1"/>
    <row r="1640" s="240" customFormat="1" ht="15" customHeight="1"/>
    <row r="1641" s="240" customFormat="1" ht="15" customHeight="1"/>
    <row r="1642" s="240" customFormat="1" ht="15" customHeight="1"/>
    <row r="1643" s="240" customFormat="1" ht="15" customHeight="1"/>
    <row r="1644" s="240" customFormat="1" ht="15" customHeight="1"/>
    <row r="1645" s="240" customFormat="1" ht="15" customHeight="1"/>
    <row r="1646" s="240" customFormat="1" ht="15" customHeight="1"/>
    <row r="1647" s="240" customFormat="1" ht="15" customHeight="1"/>
    <row r="1648" s="240" customFormat="1" ht="15" customHeight="1"/>
    <row r="1649" s="240" customFormat="1" ht="15" customHeight="1"/>
    <row r="1650" s="240" customFormat="1" ht="15" customHeight="1"/>
    <row r="1651" s="240" customFormat="1" ht="15" customHeight="1"/>
    <row r="1652" s="240" customFormat="1" ht="15" customHeight="1"/>
    <row r="1653" s="240" customFormat="1" ht="15" customHeight="1"/>
    <row r="1654" s="240" customFormat="1" ht="15" customHeight="1"/>
    <row r="1655" s="240" customFormat="1" ht="15" customHeight="1"/>
    <row r="1656" s="240" customFormat="1" ht="15" customHeight="1"/>
    <row r="1657" s="240" customFormat="1" ht="15" customHeight="1"/>
    <row r="1658" s="240" customFormat="1" ht="15" customHeight="1"/>
    <row r="1659" s="240" customFormat="1" ht="15" customHeight="1"/>
    <row r="1660" s="240" customFormat="1" ht="15" customHeight="1"/>
    <row r="1661" s="240" customFormat="1" ht="15" customHeight="1"/>
    <row r="1662" s="240" customFormat="1" ht="15" customHeight="1"/>
    <row r="1663" s="240" customFormat="1" ht="15" customHeight="1"/>
    <row r="1664" s="240" customFormat="1" ht="15" customHeight="1"/>
    <row r="1665" s="240" customFormat="1" ht="15" customHeight="1"/>
    <row r="1666" s="240" customFormat="1" ht="15" customHeight="1"/>
    <row r="1667" s="240" customFormat="1" ht="15" customHeight="1"/>
    <row r="1668" s="240" customFormat="1" ht="15" customHeight="1"/>
    <row r="1669" s="240" customFormat="1" ht="15" customHeight="1"/>
    <row r="1670" s="240" customFormat="1" ht="15" customHeight="1"/>
    <row r="1671" s="240" customFormat="1" ht="15" customHeight="1"/>
    <row r="1672" s="240" customFormat="1" ht="15" customHeight="1"/>
    <row r="1673" s="240" customFormat="1" ht="15" customHeight="1"/>
    <row r="1674" s="240" customFormat="1" ht="15" customHeight="1"/>
    <row r="1675" s="240" customFormat="1" ht="15" customHeight="1"/>
    <row r="1676" s="240" customFormat="1" ht="15" customHeight="1"/>
    <row r="1677" s="240" customFormat="1" ht="15" customHeight="1"/>
    <row r="1678" s="240" customFormat="1" ht="15" customHeight="1"/>
    <row r="1679" s="240" customFormat="1" ht="15" customHeight="1"/>
    <row r="1680" s="240" customFormat="1" ht="15" customHeight="1"/>
    <row r="1681" s="240" customFormat="1" ht="15" customHeight="1"/>
    <row r="1682" s="240" customFormat="1" ht="15" customHeight="1"/>
    <row r="1683" s="240" customFormat="1" ht="15" customHeight="1"/>
    <row r="1684" s="240" customFormat="1" ht="15" customHeight="1"/>
    <row r="1685" s="240" customFormat="1" ht="15" customHeight="1"/>
    <row r="1686" s="240" customFormat="1" ht="15" customHeight="1"/>
    <row r="1687" s="240" customFormat="1" ht="15" customHeight="1"/>
    <row r="1688" s="240" customFormat="1" ht="15" customHeight="1"/>
    <row r="1689" s="240" customFormat="1" ht="15" customHeight="1"/>
    <row r="1690" s="240" customFormat="1" ht="15" customHeight="1"/>
    <row r="1691" s="240" customFormat="1" ht="15" customHeight="1"/>
    <row r="1692" s="240" customFormat="1" ht="15" customHeight="1"/>
    <row r="1693" s="240" customFormat="1" ht="15" customHeight="1"/>
    <row r="1694" s="240" customFormat="1" ht="15" customHeight="1"/>
    <row r="1695" s="240" customFormat="1" ht="15" customHeight="1"/>
    <row r="1696" s="240" customFormat="1" ht="15" customHeight="1"/>
    <row r="1697" s="240" customFormat="1" ht="15" customHeight="1"/>
    <row r="1698" s="240" customFormat="1" ht="15" customHeight="1"/>
    <row r="1699" s="240" customFormat="1" ht="15" customHeight="1"/>
    <row r="1700" s="240" customFormat="1" ht="15" customHeight="1"/>
    <row r="1701" s="240" customFormat="1" ht="15" customHeight="1"/>
    <row r="1702" s="240" customFormat="1" ht="15" customHeight="1"/>
    <row r="1703" s="240" customFormat="1" ht="15" customHeight="1"/>
    <row r="1704" s="240" customFormat="1" ht="15" customHeight="1"/>
  </sheetData>
  <sheetProtection password="8DE8" sheet="1" objects="1" scenarios="1"/>
  <mergeCells count="242">
    <mergeCell ref="P107:AI107"/>
    <mergeCell ref="I92:R92"/>
    <mergeCell ref="E97:M97"/>
    <mergeCell ref="P97:U97"/>
    <mergeCell ref="X97:AE97"/>
    <mergeCell ref="E99:R99"/>
    <mergeCell ref="U99:AB99"/>
    <mergeCell ref="AE99:AH99"/>
    <mergeCell ref="E103:M103"/>
    <mergeCell ref="P103:V103"/>
    <mergeCell ref="Q115:AI115"/>
    <mergeCell ref="X116:AI116"/>
    <mergeCell ref="W48:AA48"/>
    <mergeCell ref="AB48:AF48"/>
    <mergeCell ref="C49:G50"/>
    <mergeCell ref="AG49:AI49"/>
    <mergeCell ref="AG50:AI50"/>
    <mergeCell ref="H49:V50"/>
    <mergeCell ref="W49:AA49"/>
    <mergeCell ref="AB49:AF49"/>
    <mergeCell ref="W50:AA50"/>
    <mergeCell ref="AB50:AF50"/>
    <mergeCell ref="C71:I71"/>
    <mergeCell ref="J71:O71"/>
    <mergeCell ref="C51:G52"/>
    <mergeCell ref="C74:I74"/>
    <mergeCell ref="C78:S78"/>
    <mergeCell ref="P71:X71"/>
    <mergeCell ref="Y71:AD71"/>
    <mergeCell ref="AE71:AI71"/>
    <mergeCell ref="C72:I72"/>
    <mergeCell ref="J72:O72"/>
    <mergeCell ref="AG51:AI51"/>
    <mergeCell ref="AG52:AI52"/>
    <mergeCell ref="Y74:AD74"/>
    <mergeCell ref="P74:X74"/>
    <mergeCell ref="H51:V52"/>
    <mergeCell ref="W51:AA51"/>
    <mergeCell ref="AB51:AF51"/>
    <mergeCell ref="M64:R64"/>
    <mergeCell ref="AA64:AI64"/>
    <mergeCell ref="W52:AA52"/>
    <mergeCell ref="AB52:AF52"/>
    <mergeCell ref="C58:AI58"/>
    <mergeCell ref="C59:I59"/>
    <mergeCell ref="J59:AI59"/>
    <mergeCell ref="J69:O69"/>
    <mergeCell ref="C69:I69"/>
    <mergeCell ref="Y69:AD69"/>
    <mergeCell ref="P69:X69"/>
    <mergeCell ref="C61:AI61"/>
    <mergeCell ref="C60:N60"/>
    <mergeCell ref="O60:AI60"/>
    <mergeCell ref="C118:AI118"/>
    <mergeCell ref="I83:AI83"/>
    <mergeCell ref="AE76:AI76"/>
    <mergeCell ref="AE77:AI77"/>
    <mergeCell ref="AE74:AI74"/>
    <mergeCell ref="J74:O74"/>
    <mergeCell ref="P72:X72"/>
    <mergeCell ref="Y72:AD72"/>
    <mergeCell ref="AE72:AI72"/>
    <mergeCell ref="C73:I73"/>
    <mergeCell ref="J73:O73"/>
    <mergeCell ref="P73:X73"/>
    <mergeCell ref="Y73:AD73"/>
    <mergeCell ref="C110:K112"/>
    <mergeCell ref="L110:W110"/>
    <mergeCell ref="X110:AI110"/>
    <mergeCell ref="X111:AA111"/>
    <mergeCell ref="AB111:AE111"/>
    <mergeCell ref="AF111:AI111"/>
    <mergeCell ref="AE73:AI73"/>
    <mergeCell ref="C81:AI81"/>
    <mergeCell ref="X84:AI84"/>
    <mergeCell ref="C85:V85"/>
    <mergeCell ref="X85:AI85"/>
    <mergeCell ref="O38:Q38"/>
    <mergeCell ref="R38:AI38"/>
    <mergeCell ref="AG48:AI48"/>
    <mergeCell ref="C40:AI40"/>
    <mergeCell ref="AG42:AI42"/>
    <mergeCell ref="AG44:AI44"/>
    <mergeCell ref="C42:G42"/>
    <mergeCell ref="AG45:AI45"/>
    <mergeCell ref="C45:G46"/>
    <mergeCell ref="AG46:AI46"/>
    <mergeCell ref="H42:V42"/>
    <mergeCell ref="W42:AA42"/>
    <mergeCell ref="AB42:AF42"/>
    <mergeCell ref="H43:V44"/>
    <mergeCell ref="W43:AA43"/>
    <mergeCell ref="AB43:AF43"/>
    <mergeCell ref="H45:V46"/>
    <mergeCell ref="W45:AA45"/>
    <mergeCell ref="AB45:AF45"/>
    <mergeCell ref="W46:AA46"/>
    <mergeCell ref="AB46:AF46"/>
    <mergeCell ref="H47:V48"/>
    <mergeCell ref="W47:AA47"/>
    <mergeCell ref="AB47:AF47"/>
    <mergeCell ref="B2:AJ2"/>
    <mergeCell ref="C33:AI33"/>
    <mergeCell ref="G35:AB35"/>
    <mergeCell ref="AD35:AI35"/>
    <mergeCell ref="H36:S36"/>
    <mergeCell ref="W36:AI36"/>
    <mergeCell ref="V24:AC24"/>
    <mergeCell ref="B4:AJ4"/>
    <mergeCell ref="C6:AI6"/>
    <mergeCell ref="G20:AI20"/>
    <mergeCell ref="G12:M12"/>
    <mergeCell ref="R12:AI12"/>
    <mergeCell ref="M11:P11"/>
    <mergeCell ref="G22:AB22"/>
    <mergeCell ref="H23:S23"/>
    <mergeCell ref="H24:I24"/>
    <mergeCell ref="M19:AI19"/>
    <mergeCell ref="AE22:AI22"/>
    <mergeCell ref="W23:AI23"/>
    <mergeCell ref="C17:AI17"/>
    <mergeCell ref="D18:V18"/>
    <mergeCell ref="J21:AI21"/>
    <mergeCell ref="C21:I21"/>
    <mergeCell ref="R15:AI15"/>
    <mergeCell ref="C120:Y120"/>
    <mergeCell ref="Q128:AI128"/>
    <mergeCell ref="C129:G129"/>
    <mergeCell ref="C138:AI138"/>
    <mergeCell ref="K129:N129"/>
    <mergeCell ref="X126:Z126"/>
    <mergeCell ref="K125:N125"/>
    <mergeCell ref="C123:AI123"/>
    <mergeCell ref="C132:AI132"/>
    <mergeCell ref="J131:AI131"/>
    <mergeCell ref="X125:Z125"/>
    <mergeCell ref="AA125:AD125"/>
    <mergeCell ref="AE125:AG125"/>
    <mergeCell ref="C125:G125"/>
    <mergeCell ref="C135:AI135"/>
    <mergeCell ref="AA126:AD126"/>
    <mergeCell ref="C126:G126"/>
    <mergeCell ref="H129:J129"/>
    <mergeCell ref="Q122:AI122"/>
    <mergeCell ref="I128:P128"/>
    <mergeCell ref="O129:Q129"/>
    <mergeCell ref="S129:W129"/>
    <mergeCell ref="X129:Z129"/>
    <mergeCell ref="O126:Q126"/>
    <mergeCell ref="BA7:BC7"/>
    <mergeCell ref="G8:AI8"/>
    <mergeCell ref="G9:AB9"/>
    <mergeCell ref="W10:AI10"/>
    <mergeCell ref="V11:AC11"/>
    <mergeCell ref="L7:AI7"/>
    <mergeCell ref="AE9:AI9"/>
    <mergeCell ref="H10:S10"/>
    <mergeCell ref="H11:I11"/>
    <mergeCell ref="AG11:AI11"/>
    <mergeCell ref="V37:AC37"/>
    <mergeCell ref="M24:P24"/>
    <mergeCell ref="AG24:AI24"/>
    <mergeCell ref="G25:M25"/>
    <mergeCell ref="R25:AI25"/>
    <mergeCell ref="C26:I26"/>
    <mergeCell ref="J26:AI26"/>
    <mergeCell ref="G37:I37"/>
    <mergeCell ref="L37:P37"/>
    <mergeCell ref="AE37:AI37"/>
    <mergeCell ref="C38:F38"/>
    <mergeCell ref="G38:N38"/>
    <mergeCell ref="C113:G113"/>
    <mergeCell ref="C119:Y119"/>
    <mergeCell ref="C124:AI124"/>
    <mergeCell ref="I122:P122"/>
    <mergeCell ref="AL42:BB43"/>
    <mergeCell ref="C43:G44"/>
    <mergeCell ref="AG43:AI43"/>
    <mergeCell ref="W44:AA44"/>
    <mergeCell ref="AB44:AF44"/>
    <mergeCell ref="AG47:AI47"/>
    <mergeCell ref="C47:G48"/>
    <mergeCell ref="C56:U56"/>
    <mergeCell ref="V56:AI56"/>
    <mergeCell ref="C66:AI66"/>
    <mergeCell ref="C68:AI68"/>
    <mergeCell ref="AA54:AI54"/>
    <mergeCell ref="C70:I70"/>
    <mergeCell ref="J70:O70"/>
    <mergeCell ref="P70:X70"/>
    <mergeCell ref="Y70:AD70"/>
    <mergeCell ref="AE70:AI70"/>
    <mergeCell ref="AE69:AI69"/>
    <mergeCell ref="L111:O111"/>
    <mergeCell ref="L112:O112"/>
    <mergeCell ref="P111:S111"/>
    <mergeCell ref="T111:W111"/>
    <mergeCell ref="H113:K113"/>
    <mergeCell ref="M113:T113"/>
    <mergeCell ref="U113:W113"/>
    <mergeCell ref="Y113:AF113"/>
    <mergeCell ref="AG113:AI113"/>
    <mergeCell ref="P112:S112"/>
    <mergeCell ref="T112:W112"/>
    <mergeCell ref="X112:AA112"/>
    <mergeCell ref="AB112:AE112"/>
    <mergeCell ref="AF112:AI112"/>
    <mergeCell ref="C145:AI146"/>
    <mergeCell ref="C134:I134"/>
    <mergeCell ref="J134:AI134"/>
    <mergeCell ref="C137:I137"/>
    <mergeCell ref="J137:AI137"/>
    <mergeCell ref="C131:I131"/>
    <mergeCell ref="C156:AI157"/>
    <mergeCell ref="S126:W126"/>
    <mergeCell ref="S125:W125"/>
    <mergeCell ref="AE126:AG126"/>
    <mergeCell ref="H126:J126"/>
    <mergeCell ref="O125:Q125"/>
    <mergeCell ref="C127:AI127"/>
    <mergeCell ref="AA129:AD129"/>
    <mergeCell ref="AE129:AG129"/>
    <mergeCell ref="K126:N126"/>
    <mergeCell ref="H125:J125"/>
    <mergeCell ref="C140:AI141"/>
    <mergeCell ref="C143:AI143"/>
    <mergeCell ref="C189:AI189"/>
    <mergeCell ref="C150:AI150"/>
    <mergeCell ref="C148:AI149"/>
    <mergeCell ref="C147:AI147"/>
    <mergeCell ref="C191:AI191"/>
    <mergeCell ref="C186:J186"/>
    <mergeCell ref="L186:AI186"/>
    <mergeCell ref="C187:J187"/>
    <mergeCell ref="L187:AI187"/>
    <mergeCell ref="C155:AI155"/>
    <mergeCell ref="C190:AI190"/>
    <mergeCell ref="C164:AI164"/>
    <mergeCell ref="C166:AI169"/>
    <mergeCell ref="O154:AI154"/>
    <mergeCell ref="C171:AI173"/>
    <mergeCell ref="C175:AI183"/>
  </mergeCells>
  <conditionalFormatting sqref="J21:AI21">
    <cfRule type="expression" dxfId="47" priority="3">
      <formula>$J$21="Informar"</formula>
    </cfRule>
  </conditionalFormatting>
  <conditionalFormatting sqref="V11">
    <cfRule type="expression" dxfId="46" priority="4" stopIfTrue="1">
      <formula>$V$37="Selecionar"</formula>
    </cfRule>
  </conditionalFormatting>
  <conditionalFormatting sqref="V24">
    <cfRule type="expression" dxfId="45" priority="2" stopIfTrue="1">
      <formula>$V$37="Selecionar"</formula>
    </cfRule>
  </conditionalFormatting>
  <conditionalFormatting sqref="V37:AC37">
    <cfRule type="expression" dxfId="44" priority="14" stopIfTrue="1">
      <formula>$V$37="Selecionar"</formula>
    </cfRule>
  </conditionalFormatting>
  <conditionalFormatting sqref="X84:AI84">
    <cfRule type="expression" dxfId="43" priority="27">
      <formula>$X$84="Selecionar"</formula>
    </cfRule>
  </conditionalFormatting>
  <conditionalFormatting sqref="AP19:BQ19">
    <cfRule type="expression" dxfId="42" priority="39" stopIfTrue="1">
      <formula>$BA$7="OCULTAR"</formula>
    </cfRule>
  </conditionalFormatting>
  <conditionalFormatting sqref="AP8:FI16">
    <cfRule type="expression" dxfId="41" priority="22" stopIfTrue="1">
      <formula>$BA$7="OCULTAR"</formula>
    </cfRule>
  </conditionalFormatting>
  <conditionalFormatting sqref="AP18:FI18 BU19:FI34 AP20:BT34 BC42:FI43">
    <cfRule type="expression" dxfId="40" priority="42" stopIfTrue="1">
      <formula>$BA$7="OCULTAR"</formula>
    </cfRule>
  </conditionalFormatting>
  <conditionalFormatting sqref="AP35:FI41">
    <cfRule type="expression" dxfId="39" priority="31" stopIfTrue="1">
      <formula>$BA$7="OCULTAR"</formula>
    </cfRule>
  </conditionalFormatting>
  <conditionalFormatting sqref="AP44:FI831">
    <cfRule type="expression" dxfId="38" priority="1" stopIfTrue="1">
      <formula>$BA$7="OCULTAR"</formula>
    </cfRule>
  </conditionalFormatting>
  <conditionalFormatting sqref="AT9:AT15">
    <cfRule type="expression" dxfId="37" priority="23" stopIfTrue="1">
      <formula>#REF!="OCULTAR"</formula>
    </cfRule>
  </conditionalFormatting>
  <conditionalFormatting sqref="AT18 AT20:AT34 AT39 AT41 AT8 AT16">
    <cfRule type="expression" dxfId="36" priority="43" stopIfTrue="1">
      <formula>#REF!="OCULTAR"</formula>
    </cfRule>
  </conditionalFormatting>
  <conditionalFormatting sqref="AT19">
    <cfRule type="expression" dxfId="35" priority="40" stopIfTrue="1">
      <formula>#REF!="OCULTAR"</formula>
    </cfRule>
  </conditionalFormatting>
  <conditionalFormatting sqref="AT35:AT38">
    <cfRule type="expression" dxfId="34" priority="38" stopIfTrue="1">
      <formula>#REF!="OCULTAR"</formula>
    </cfRule>
  </conditionalFormatting>
  <conditionalFormatting sqref="AT40">
    <cfRule type="expression" dxfId="33" priority="32" stopIfTrue="1">
      <formula>#REF!="OCULTAR"</formula>
    </cfRule>
  </conditionalFormatting>
  <dataValidations count="14">
    <dataValidation type="list" allowBlank="1" showInputMessage="1" showErrorMessage="1" error="Selecionar" prompt="Especificar tipo de licença." sqref="J70:O74">
      <formula1>$M$196:$M$208</formula1>
    </dataValidation>
    <dataValidation type="list" allowBlank="1" showInputMessage="1" showErrorMessage="1" prompt="Escolher município com maior percentual da área do empreendimento" sqref="X84:AI84">
      <formula1>$U$196:$U$1049</formula1>
    </dataValidation>
    <dataValidation type="list" allowBlank="1" showInputMessage="1" showErrorMessage="1" sqref="WWG983205:WWI983205 V65700:V65701 JT65700:JT65701 TP65700:TP65701 ADL65700:ADL65701 ANH65700:ANH65701 AXD65700:AXD65701 BGZ65700:BGZ65701 BQV65700:BQV65701 CAR65700:CAR65701 CKN65700:CKN65701 CUJ65700:CUJ65701 DEF65700:DEF65701 DOB65700:DOB65701 DXX65700:DXX65701 EHT65700:EHT65701 ERP65700:ERP65701 FBL65700:FBL65701 FLH65700:FLH65701 FVD65700:FVD65701 GEZ65700:GEZ65701 GOV65700:GOV65701 GYR65700:GYR65701 HIN65700:HIN65701 HSJ65700:HSJ65701 ICF65700:ICF65701 IMB65700:IMB65701 IVX65700:IVX65701 JFT65700:JFT65701 JPP65700:JPP65701 JZL65700:JZL65701 KJH65700:KJH65701 KTD65700:KTD65701 LCZ65700:LCZ65701 LMV65700:LMV65701 LWR65700:LWR65701 MGN65700:MGN65701 MQJ65700:MQJ65701 NAF65700:NAF65701 NKB65700:NKB65701 NTX65700:NTX65701 ODT65700:ODT65701 ONP65700:ONP65701 OXL65700:OXL65701 PHH65700:PHH65701 PRD65700:PRD65701 QAZ65700:QAZ65701 QKV65700:QKV65701 QUR65700:QUR65701 REN65700:REN65701 ROJ65700:ROJ65701 RYF65700:RYF65701 SIB65700:SIB65701 SRX65700:SRX65701 TBT65700:TBT65701 TLP65700:TLP65701 TVL65700:TVL65701 UFH65700:UFH65701 UPD65700:UPD65701 UYZ65700:UYZ65701 VIV65700:VIV65701 VSR65700:VSR65701 WCN65700:WCN65701 WMJ65700:WMJ65701 WWF65700:WWF65701 V131236:V131237 JT131236:JT131237 TP131236:TP131237 ADL131236:ADL131237 ANH131236:ANH131237 AXD131236:AXD131237 BGZ131236:BGZ131237 BQV131236:BQV131237 CAR131236:CAR131237 CKN131236:CKN131237 CUJ131236:CUJ131237 DEF131236:DEF131237 DOB131236:DOB131237 DXX131236:DXX131237 EHT131236:EHT131237 ERP131236:ERP131237 FBL131236:FBL131237 FLH131236:FLH131237 FVD131236:FVD131237 GEZ131236:GEZ131237 GOV131236:GOV131237 GYR131236:GYR131237 HIN131236:HIN131237 HSJ131236:HSJ131237 ICF131236:ICF131237 IMB131236:IMB131237 IVX131236:IVX131237 JFT131236:JFT131237 JPP131236:JPP131237 JZL131236:JZL131237 KJH131236:KJH131237 KTD131236:KTD131237 LCZ131236:LCZ131237 LMV131236:LMV131237 LWR131236:LWR131237 MGN131236:MGN131237 MQJ131236:MQJ131237 NAF131236:NAF131237 NKB131236:NKB131237 NTX131236:NTX131237 ODT131236:ODT131237 ONP131236:ONP131237 OXL131236:OXL131237 PHH131236:PHH131237 PRD131236:PRD131237 QAZ131236:QAZ131237 QKV131236:QKV131237 QUR131236:QUR131237 REN131236:REN131237 ROJ131236:ROJ131237 RYF131236:RYF131237 SIB131236:SIB131237 SRX131236:SRX131237 TBT131236:TBT131237 TLP131236:TLP131237 TVL131236:TVL131237 UFH131236:UFH131237 UPD131236:UPD131237 UYZ131236:UYZ131237 VIV131236:VIV131237 VSR131236:VSR131237 WCN131236:WCN131237 WMJ131236:WMJ131237 WWF131236:WWF131237 V196772:V196773 JT196772:JT196773 TP196772:TP196773 ADL196772:ADL196773 ANH196772:ANH196773 AXD196772:AXD196773 BGZ196772:BGZ196773 BQV196772:BQV196773 CAR196772:CAR196773 CKN196772:CKN196773 CUJ196772:CUJ196773 DEF196772:DEF196773 DOB196772:DOB196773 DXX196772:DXX196773 EHT196772:EHT196773 ERP196772:ERP196773 FBL196772:FBL196773 FLH196772:FLH196773 FVD196772:FVD196773 GEZ196772:GEZ196773 GOV196772:GOV196773 GYR196772:GYR196773 HIN196772:HIN196773 HSJ196772:HSJ196773 ICF196772:ICF196773 IMB196772:IMB196773 IVX196772:IVX196773 JFT196772:JFT196773 JPP196772:JPP196773 JZL196772:JZL196773 KJH196772:KJH196773 KTD196772:KTD196773 LCZ196772:LCZ196773 LMV196772:LMV196773 LWR196772:LWR196773 MGN196772:MGN196773 MQJ196772:MQJ196773 NAF196772:NAF196773 NKB196772:NKB196773 NTX196772:NTX196773 ODT196772:ODT196773 ONP196772:ONP196773 OXL196772:OXL196773 PHH196772:PHH196773 PRD196772:PRD196773 QAZ196772:QAZ196773 QKV196772:QKV196773 QUR196772:QUR196773 REN196772:REN196773 ROJ196772:ROJ196773 RYF196772:RYF196773 SIB196772:SIB196773 SRX196772:SRX196773 TBT196772:TBT196773 TLP196772:TLP196773 TVL196772:TVL196773 UFH196772:UFH196773 UPD196772:UPD196773 UYZ196772:UYZ196773 VIV196772:VIV196773 VSR196772:VSR196773 WCN196772:WCN196773 WMJ196772:WMJ196773 WWF196772:WWF196773 V262308:V262309 JT262308:JT262309 TP262308:TP262309 ADL262308:ADL262309 ANH262308:ANH262309 AXD262308:AXD262309 BGZ262308:BGZ262309 BQV262308:BQV262309 CAR262308:CAR262309 CKN262308:CKN262309 CUJ262308:CUJ262309 DEF262308:DEF262309 DOB262308:DOB262309 DXX262308:DXX262309 EHT262308:EHT262309 ERP262308:ERP262309 FBL262308:FBL262309 FLH262308:FLH262309 FVD262308:FVD262309 GEZ262308:GEZ262309 GOV262308:GOV262309 GYR262308:GYR262309 HIN262308:HIN262309 HSJ262308:HSJ262309 ICF262308:ICF262309 IMB262308:IMB262309 IVX262308:IVX262309 JFT262308:JFT262309 JPP262308:JPP262309 JZL262308:JZL262309 KJH262308:KJH262309 KTD262308:KTD262309 LCZ262308:LCZ262309 LMV262308:LMV262309 LWR262308:LWR262309 MGN262308:MGN262309 MQJ262308:MQJ262309 NAF262308:NAF262309 NKB262308:NKB262309 NTX262308:NTX262309 ODT262308:ODT262309 ONP262308:ONP262309 OXL262308:OXL262309 PHH262308:PHH262309 PRD262308:PRD262309 QAZ262308:QAZ262309 QKV262308:QKV262309 QUR262308:QUR262309 REN262308:REN262309 ROJ262308:ROJ262309 RYF262308:RYF262309 SIB262308:SIB262309 SRX262308:SRX262309 TBT262308:TBT262309 TLP262308:TLP262309 TVL262308:TVL262309 UFH262308:UFH262309 UPD262308:UPD262309 UYZ262308:UYZ262309 VIV262308:VIV262309 VSR262308:VSR262309 WCN262308:WCN262309 WMJ262308:WMJ262309 WWF262308:WWF262309 V327844:V327845 JT327844:JT327845 TP327844:TP327845 ADL327844:ADL327845 ANH327844:ANH327845 AXD327844:AXD327845 BGZ327844:BGZ327845 BQV327844:BQV327845 CAR327844:CAR327845 CKN327844:CKN327845 CUJ327844:CUJ327845 DEF327844:DEF327845 DOB327844:DOB327845 DXX327844:DXX327845 EHT327844:EHT327845 ERP327844:ERP327845 FBL327844:FBL327845 FLH327844:FLH327845 FVD327844:FVD327845 GEZ327844:GEZ327845 GOV327844:GOV327845 GYR327844:GYR327845 HIN327844:HIN327845 HSJ327844:HSJ327845 ICF327844:ICF327845 IMB327844:IMB327845 IVX327844:IVX327845 JFT327844:JFT327845 JPP327844:JPP327845 JZL327844:JZL327845 KJH327844:KJH327845 KTD327844:KTD327845 LCZ327844:LCZ327845 LMV327844:LMV327845 LWR327844:LWR327845 MGN327844:MGN327845 MQJ327844:MQJ327845 NAF327844:NAF327845 NKB327844:NKB327845 NTX327844:NTX327845 ODT327844:ODT327845 ONP327844:ONP327845 OXL327844:OXL327845 PHH327844:PHH327845 PRD327844:PRD327845 QAZ327844:QAZ327845 QKV327844:QKV327845 QUR327844:QUR327845 REN327844:REN327845 ROJ327844:ROJ327845 RYF327844:RYF327845 SIB327844:SIB327845 SRX327844:SRX327845 TBT327844:TBT327845 TLP327844:TLP327845 TVL327844:TVL327845 UFH327844:UFH327845 UPD327844:UPD327845 UYZ327844:UYZ327845 VIV327844:VIV327845 VSR327844:VSR327845 WCN327844:WCN327845 WMJ327844:WMJ327845 WWF327844:WWF327845 V393380:V393381 JT393380:JT393381 TP393380:TP393381 ADL393380:ADL393381 ANH393380:ANH393381 AXD393380:AXD393381 BGZ393380:BGZ393381 BQV393380:BQV393381 CAR393380:CAR393381 CKN393380:CKN393381 CUJ393380:CUJ393381 DEF393380:DEF393381 DOB393380:DOB393381 DXX393380:DXX393381 EHT393380:EHT393381 ERP393380:ERP393381 FBL393380:FBL393381 FLH393380:FLH393381 FVD393380:FVD393381 GEZ393380:GEZ393381 GOV393380:GOV393381 GYR393380:GYR393381 HIN393380:HIN393381 HSJ393380:HSJ393381 ICF393380:ICF393381 IMB393380:IMB393381 IVX393380:IVX393381 JFT393380:JFT393381 JPP393380:JPP393381 JZL393380:JZL393381 KJH393380:KJH393381 KTD393380:KTD393381 LCZ393380:LCZ393381 LMV393380:LMV393381 LWR393380:LWR393381 MGN393380:MGN393381 MQJ393380:MQJ393381 NAF393380:NAF393381 NKB393380:NKB393381 NTX393380:NTX393381 ODT393380:ODT393381 ONP393380:ONP393381 OXL393380:OXL393381 PHH393380:PHH393381 PRD393380:PRD393381 QAZ393380:QAZ393381 QKV393380:QKV393381 QUR393380:QUR393381 REN393380:REN393381 ROJ393380:ROJ393381 RYF393380:RYF393381 SIB393380:SIB393381 SRX393380:SRX393381 TBT393380:TBT393381 TLP393380:TLP393381 TVL393380:TVL393381 UFH393380:UFH393381 UPD393380:UPD393381 UYZ393380:UYZ393381 VIV393380:VIV393381 VSR393380:VSR393381 WCN393380:WCN393381 WMJ393380:WMJ393381 WWF393380:WWF393381 V458916:V458917 JT458916:JT458917 TP458916:TP458917 ADL458916:ADL458917 ANH458916:ANH458917 AXD458916:AXD458917 BGZ458916:BGZ458917 BQV458916:BQV458917 CAR458916:CAR458917 CKN458916:CKN458917 CUJ458916:CUJ458917 DEF458916:DEF458917 DOB458916:DOB458917 DXX458916:DXX458917 EHT458916:EHT458917 ERP458916:ERP458917 FBL458916:FBL458917 FLH458916:FLH458917 FVD458916:FVD458917 GEZ458916:GEZ458917 GOV458916:GOV458917 GYR458916:GYR458917 HIN458916:HIN458917 HSJ458916:HSJ458917 ICF458916:ICF458917 IMB458916:IMB458917 IVX458916:IVX458917 JFT458916:JFT458917 JPP458916:JPP458917 JZL458916:JZL458917 KJH458916:KJH458917 KTD458916:KTD458917 LCZ458916:LCZ458917 LMV458916:LMV458917 LWR458916:LWR458917 MGN458916:MGN458917 MQJ458916:MQJ458917 NAF458916:NAF458917 NKB458916:NKB458917 NTX458916:NTX458917 ODT458916:ODT458917 ONP458916:ONP458917 OXL458916:OXL458917 PHH458916:PHH458917 PRD458916:PRD458917 QAZ458916:QAZ458917 QKV458916:QKV458917 QUR458916:QUR458917 REN458916:REN458917 ROJ458916:ROJ458917 RYF458916:RYF458917 SIB458916:SIB458917 SRX458916:SRX458917 TBT458916:TBT458917 TLP458916:TLP458917 TVL458916:TVL458917 UFH458916:UFH458917 UPD458916:UPD458917 UYZ458916:UYZ458917 VIV458916:VIV458917 VSR458916:VSR458917 WCN458916:WCN458917 WMJ458916:WMJ458917 WWF458916:WWF458917 V524452:V524453 JT524452:JT524453 TP524452:TP524453 ADL524452:ADL524453 ANH524452:ANH524453 AXD524452:AXD524453 BGZ524452:BGZ524453 BQV524452:BQV524453 CAR524452:CAR524453 CKN524452:CKN524453 CUJ524452:CUJ524453 DEF524452:DEF524453 DOB524452:DOB524453 DXX524452:DXX524453 EHT524452:EHT524453 ERP524452:ERP524453 FBL524452:FBL524453 FLH524452:FLH524453 FVD524452:FVD524453 GEZ524452:GEZ524453 GOV524452:GOV524453 GYR524452:GYR524453 HIN524452:HIN524453 HSJ524452:HSJ524453 ICF524452:ICF524453 IMB524452:IMB524453 IVX524452:IVX524453 JFT524452:JFT524453 JPP524452:JPP524453 JZL524452:JZL524453 KJH524452:KJH524453 KTD524452:KTD524453 LCZ524452:LCZ524453 LMV524452:LMV524453 LWR524452:LWR524453 MGN524452:MGN524453 MQJ524452:MQJ524453 NAF524452:NAF524453 NKB524452:NKB524453 NTX524452:NTX524453 ODT524452:ODT524453 ONP524452:ONP524453 OXL524452:OXL524453 PHH524452:PHH524453 PRD524452:PRD524453 QAZ524452:QAZ524453 QKV524452:QKV524453 QUR524452:QUR524453 REN524452:REN524453 ROJ524452:ROJ524453 RYF524452:RYF524453 SIB524452:SIB524453 SRX524452:SRX524453 TBT524452:TBT524453 TLP524452:TLP524453 TVL524452:TVL524453 UFH524452:UFH524453 UPD524452:UPD524453 UYZ524452:UYZ524453 VIV524452:VIV524453 VSR524452:VSR524453 WCN524452:WCN524453 WMJ524452:WMJ524453 WWF524452:WWF524453 V589988:V589989 JT589988:JT589989 TP589988:TP589989 ADL589988:ADL589989 ANH589988:ANH589989 AXD589988:AXD589989 BGZ589988:BGZ589989 BQV589988:BQV589989 CAR589988:CAR589989 CKN589988:CKN589989 CUJ589988:CUJ589989 DEF589988:DEF589989 DOB589988:DOB589989 DXX589988:DXX589989 EHT589988:EHT589989 ERP589988:ERP589989 FBL589988:FBL589989 FLH589988:FLH589989 FVD589988:FVD589989 GEZ589988:GEZ589989 GOV589988:GOV589989 GYR589988:GYR589989 HIN589988:HIN589989 HSJ589988:HSJ589989 ICF589988:ICF589989 IMB589988:IMB589989 IVX589988:IVX589989 JFT589988:JFT589989 JPP589988:JPP589989 JZL589988:JZL589989 KJH589988:KJH589989 KTD589988:KTD589989 LCZ589988:LCZ589989 LMV589988:LMV589989 LWR589988:LWR589989 MGN589988:MGN589989 MQJ589988:MQJ589989 NAF589988:NAF589989 NKB589988:NKB589989 NTX589988:NTX589989 ODT589988:ODT589989 ONP589988:ONP589989 OXL589988:OXL589989 PHH589988:PHH589989 PRD589988:PRD589989 QAZ589988:QAZ589989 QKV589988:QKV589989 QUR589988:QUR589989 REN589988:REN589989 ROJ589988:ROJ589989 RYF589988:RYF589989 SIB589988:SIB589989 SRX589988:SRX589989 TBT589988:TBT589989 TLP589988:TLP589989 TVL589988:TVL589989 UFH589988:UFH589989 UPD589988:UPD589989 UYZ589988:UYZ589989 VIV589988:VIV589989 VSR589988:VSR589989 WCN589988:WCN589989 WMJ589988:WMJ589989 WWF589988:WWF589989 V655524:V655525 JT655524:JT655525 TP655524:TP655525 ADL655524:ADL655525 ANH655524:ANH655525 AXD655524:AXD655525 BGZ655524:BGZ655525 BQV655524:BQV655525 CAR655524:CAR655525 CKN655524:CKN655525 CUJ655524:CUJ655525 DEF655524:DEF655525 DOB655524:DOB655525 DXX655524:DXX655525 EHT655524:EHT655525 ERP655524:ERP655525 FBL655524:FBL655525 FLH655524:FLH655525 FVD655524:FVD655525 GEZ655524:GEZ655525 GOV655524:GOV655525 GYR655524:GYR655525 HIN655524:HIN655525 HSJ655524:HSJ655525 ICF655524:ICF655525 IMB655524:IMB655525 IVX655524:IVX655525 JFT655524:JFT655525 JPP655524:JPP655525 JZL655524:JZL655525 KJH655524:KJH655525 KTD655524:KTD655525 LCZ655524:LCZ655525 LMV655524:LMV655525 LWR655524:LWR655525 MGN655524:MGN655525 MQJ655524:MQJ655525 NAF655524:NAF655525 NKB655524:NKB655525 NTX655524:NTX655525 ODT655524:ODT655525 ONP655524:ONP655525 OXL655524:OXL655525 PHH655524:PHH655525 PRD655524:PRD655525 QAZ655524:QAZ655525 QKV655524:QKV655525 QUR655524:QUR655525 REN655524:REN655525 ROJ655524:ROJ655525 RYF655524:RYF655525 SIB655524:SIB655525 SRX655524:SRX655525 TBT655524:TBT655525 TLP655524:TLP655525 TVL655524:TVL655525 UFH655524:UFH655525 UPD655524:UPD655525 UYZ655524:UYZ655525 VIV655524:VIV655525 VSR655524:VSR655525 WCN655524:WCN655525 WMJ655524:WMJ655525 WWF655524:WWF655525 V721060:V721061 JT721060:JT721061 TP721060:TP721061 ADL721060:ADL721061 ANH721060:ANH721061 AXD721060:AXD721061 BGZ721060:BGZ721061 BQV721060:BQV721061 CAR721060:CAR721061 CKN721060:CKN721061 CUJ721060:CUJ721061 DEF721060:DEF721061 DOB721060:DOB721061 DXX721060:DXX721061 EHT721060:EHT721061 ERP721060:ERP721061 FBL721060:FBL721061 FLH721060:FLH721061 FVD721060:FVD721061 GEZ721060:GEZ721061 GOV721060:GOV721061 GYR721060:GYR721061 HIN721060:HIN721061 HSJ721060:HSJ721061 ICF721060:ICF721061 IMB721060:IMB721061 IVX721060:IVX721061 JFT721060:JFT721061 JPP721060:JPP721061 JZL721060:JZL721061 KJH721060:KJH721061 KTD721060:KTD721061 LCZ721060:LCZ721061 LMV721060:LMV721061 LWR721060:LWR721061 MGN721060:MGN721061 MQJ721060:MQJ721061 NAF721060:NAF721061 NKB721060:NKB721061 NTX721060:NTX721061 ODT721060:ODT721061 ONP721060:ONP721061 OXL721060:OXL721061 PHH721060:PHH721061 PRD721060:PRD721061 QAZ721060:QAZ721061 QKV721060:QKV721061 QUR721060:QUR721061 REN721060:REN721061 ROJ721060:ROJ721061 RYF721060:RYF721061 SIB721060:SIB721061 SRX721060:SRX721061 TBT721060:TBT721061 TLP721060:TLP721061 TVL721060:TVL721061 UFH721060:UFH721061 UPD721060:UPD721061 UYZ721060:UYZ721061 VIV721060:VIV721061 VSR721060:VSR721061 WCN721060:WCN721061 WMJ721060:WMJ721061 WWF721060:WWF721061 V786596:V786597 JT786596:JT786597 TP786596:TP786597 ADL786596:ADL786597 ANH786596:ANH786597 AXD786596:AXD786597 BGZ786596:BGZ786597 BQV786596:BQV786597 CAR786596:CAR786597 CKN786596:CKN786597 CUJ786596:CUJ786597 DEF786596:DEF786597 DOB786596:DOB786597 DXX786596:DXX786597 EHT786596:EHT786597 ERP786596:ERP786597 FBL786596:FBL786597 FLH786596:FLH786597 FVD786596:FVD786597 GEZ786596:GEZ786597 GOV786596:GOV786597 GYR786596:GYR786597 HIN786596:HIN786597 HSJ786596:HSJ786597 ICF786596:ICF786597 IMB786596:IMB786597 IVX786596:IVX786597 JFT786596:JFT786597 JPP786596:JPP786597 JZL786596:JZL786597 KJH786596:KJH786597 KTD786596:KTD786597 LCZ786596:LCZ786597 LMV786596:LMV786597 LWR786596:LWR786597 MGN786596:MGN786597 MQJ786596:MQJ786597 NAF786596:NAF786597 NKB786596:NKB786597 NTX786596:NTX786597 ODT786596:ODT786597 ONP786596:ONP786597 OXL786596:OXL786597 PHH786596:PHH786597 PRD786596:PRD786597 QAZ786596:QAZ786597 QKV786596:QKV786597 QUR786596:QUR786597 REN786596:REN786597 ROJ786596:ROJ786597 RYF786596:RYF786597 SIB786596:SIB786597 SRX786596:SRX786597 TBT786596:TBT786597 TLP786596:TLP786597 TVL786596:TVL786597 UFH786596:UFH786597 UPD786596:UPD786597 UYZ786596:UYZ786597 VIV786596:VIV786597 VSR786596:VSR786597 WCN786596:WCN786597 WMJ786596:WMJ786597 WWF786596:WWF786597 V852132:V852133 JT852132:JT852133 TP852132:TP852133 ADL852132:ADL852133 ANH852132:ANH852133 AXD852132:AXD852133 BGZ852132:BGZ852133 BQV852132:BQV852133 CAR852132:CAR852133 CKN852132:CKN852133 CUJ852132:CUJ852133 DEF852132:DEF852133 DOB852132:DOB852133 DXX852132:DXX852133 EHT852132:EHT852133 ERP852132:ERP852133 FBL852132:FBL852133 FLH852132:FLH852133 FVD852132:FVD852133 GEZ852132:GEZ852133 GOV852132:GOV852133 GYR852132:GYR852133 HIN852132:HIN852133 HSJ852132:HSJ852133 ICF852132:ICF852133 IMB852132:IMB852133 IVX852132:IVX852133 JFT852132:JFT852133 JPP852132:JPP852133 JZL852132:JZL852133 KJH852132:KJH852133 KTD852132:KTD852133 LCZ852132:LCZ852133 LMV852132:LMV852133 LWR852132:LWR852133 MGN852132:MGN852133 MQJ852132:MQJ852133 NAF852132:NAF852133 NKB852132:NKB852133 NTX852132:NTX852133 ODT852132:ODT852133 ONP852132:ONP852133 OXL852132:OXL852133 PHH852132:PHH852133 PRD852132:PRD852133 QAZ852132:QAZ852133 QKV852132:QKV852133 QUR852132:QUR852133 REN852132:REN852133 ROJ852132:ROJ852133 RYF852132:RYF852133 SIB852132:SIB852133 SRX852132:SRX852133 TBT852132:TBT852133 TLP852132:TLP852133 TVL852132:TVL852133 UFH852132:UFH852133 UPD852132:UPD852133 UYZ852132:UYZ852133 VIV852132:VIV852133 VSR852132:VSR852133 WCN852132:WCN852133 WMJ852132:WMJ852133 WWF852132:WWF852133 V917668:V917669 JT917668:JT917669 TP917668:TP917669 ADL917668:ADL917669 ANH917668:ANH917669 AXD917668:AXD917669 BGZ917668:BGZ917669 BQV917668:BQV917669 CAR917668:CAR917669 CKN917668:CKN917669 CUJ917668:CUJ917669 DEF917668:DEF917669 DOB917668:DOB917669 DXX917668:DXX917669 EHT917668:EHT917669 ERP917668:ERP917669 FBL917668:FBL917669 FLH917668:FLH917669 FVD917668:FVD917669 GEZ917668:GEZ917669 GOV917668:GOV917669 GYR917668:GYR917669 HIN917668:HIN917669 HSJ917668:HSJ917669 ICF917668:ICF917669 IMB917668:IMB917669 IVX917668:IVX917669 JFT917668:JFT917669 JPP917668:JPP917669 JZL917668:JZL917669 KJH917668:KJH917669 KTD917668:KTD917669 LCZ917668:LCZ917669 LMV917668:LMV917669 LWR917668:LWR917669 MGN917668:MGN917669 MQJ917668:MQJ917669 NAF917668:NAF917669 NKB917668:NKB917669 NTX917668:NTX917669 ODT917668:ODT917669 ONP917668:ONP917669 OXL917668:OXL917669 PHH917668:PHH917669 PRD917668:PRD917669 QAZ917668:QAZ917669 QKV917668:QKV917669 QUR917668:QUR917669 REN917668:REN917669 ROJ917668:ROJ917669 RYF917668:RYF917669 SIB917668:SIB917669 SRX917668:SRX917669 TBT917668:TBT917669 TLP917668:TLP917669 TVL917668:TVL917669 UFH917668:UFH917669 UPD917668:UPD917669 UYZ917668:UYZ917669 VIV917668:VIV917669 VSR917668:VSR917669 WCN917668:WCN917669 WMJ917668:WMJ917669 WWF917668:WWF917669 V983204:V983205 JT983204:JT983205 TP983204:TP983205 ADL983204:ADL983205 ANH983204:ANH983205 AXD983204:AXD983205 BGZ983204:BGZ983205 BQV983204:BQV983205 CAR983204:CAR983205 CKN983204:CKN983205 CUJ983204:CUJ983205 DEF983204:DEF983205 DOB983204:DOB983205 DXX983204:DXX983205 EHT983204:EHT983205 ERP983204:ERP983205 FBL983204:FBL983205 FLH983204:FLH983205 FVD983204:FVD983205 GEZ983204:GEZ983205 GOV983204:GOV983205 GYR983204:GYR983205 HIN983204:HIN983205 HSJ983204:HSJ983205 ICF983204:ICF983205 IMB983204:IMB983205 IVX983204:IVX983205 JFT983204:JFT983205 JPP983204:JPP983205 JZL983204:JZL983205 KJH983204:KJH983205 KTD983204:KTD983205 LCZ983204:LCZ983205 LMV983204:LMV983205 LWR983204:LWR983205 MGN983204:MGN983205 MQJ983204:MQJ983205 NAF983204:NAF983205 NKB983204:NKB983205 NTX983204:NTX983205 ODT983204:ODT983205 ONP983204:ONP983205 OXL983204:OXL983205 PHH983204:PHH983205 PRD983204:PRD983205 QAZ983204:QAZ983205 QKV983204:QKV983205 QUR983204:QUR983205 REN983204:REN983205 ROJ983204:ROJ983205 RYF983204:RYF983205 SIB983204:SIB983205 SRX983204:SRX983205 TBT983204:TBT983205 TLP983204:TLP983205 TVL983204:TVL983205 UFH983204:UFH983205 UPD983204:UPD983205 UYZ983204:UYZ983205 VIV983204:VIV983205 VSR983204:VSR983205 WCN983204:WCN983205 WMJ983204:WMJ983205 WWF983204:WWF983205 W65701:Y65701 JU65701:JW65701 TQ65701:TS65701 ADM65701:ADO65701 ANI65701:ANK65701 AXE65701:AXG65701 BHA65701:BHC65701 BQW65701:BQY65701 CAS65701:CAU65701 CKO65701:CKQ65701 CUK65701:CUM65701 DEG65701:DEI65701 DOC65701:DOE65701 DXY65701:DYA65701 EHU65701:EHW65701 ERQ65701:ERS65701 FBM65701:FBO65701 FLI65701:FLK65701 FVE65701:FVG65701 GFA65701:GFC65701 GOW65701:GOY65701 GYS65701:GYU65701 HIO65701:HIQ65701 HSK65701:HSM65701 ICG65701:ICI65701 IMC65701:IME65701 IVY65701:IWA65701 JFU65701:JFW65701 JPQ65701:JPS65701 JZM65701:JZO65701 KJI65701:KJK65701 KTE65701:KTG65701 LDA65701:LDC65701 LMW65701:LMY65701 LWS65701:LWU65701 MGO65701:MGQ65701 MQK65701:MQM65701 NAG65701:NAI65701 NKC65701:NKE65701 NTY65701:NUA65701 ODU65701:ODW65701 ONQ65701:ONS65701 OXM65701:OXO65701 PHI65701:PHK65701 PRE65701:PRG65701 QBA65701:QBC65701 QKW65701:QKY65701 QUS65701:QUU65701 REO65701:REQ65701 ROK65701:ROM65701 RYG65701:RYI65701 SIC65701:SIE65701 SRY65701:SSA65701 TBU65701:TBW65701 TLQ65701:TLS65701 TVM65701:TVO65701 UFI65701:UFK65701 UPE65701:UPG65701 UZA65701:UZC65701 VIW65701:VIY65701 VSS65701:VSU65701 WCO65701:WCQ65701 WMK65701:WMM65701 WWG65701:WWI65701 W131237:Y131237 JU131237:JW131237 TQ131237:TS131237 ADM131237:ADO131237 ANI131237:ANK131237 AXE131237:AXG131237 BHA131237:BHC131237 BQW131237:BQY131237 CAS131237:CAU131237 CKO131237:CKQ131237 CUK131237:CUM131237 DEG131237:DEI131237 DOC131237:DOE131237 DXY131237:DYA131237 EHU131237:EHW131237 ERQ131237:ERS131237 FBM131237:FBO131237 FLI131237:FLK131237 FVE131237:FVG131237 GFA131237:GFC131237 GOW131237:GOY131237 GYS131237:GYU131237 HIO131237:HIQ131237 HSK131237:HSM131237 ICG131237:ICI131237 IMC131237:IME131237 IVY131237:IWA131237 JFU131237:JFW131237 JPQ131237:JPS131237 JZM131237:JZO131237 KJI131237:KJK131237 KTE131237:KTG131237 LDA131237:LDC131237 LMW131237:LMY131237 LWS131237:LWU131237 MGO131237:MGQ131237 MQK131237:MQM131237 NAG131237:NAI131237 NKC131237:NKE131237 NTY131237:NUA131237 ODU131237:ODW131237 ONQ131237:ONS131237 OXM131237:OXO131237 PHI131237:PHK131237 PRE131237:PRG131237 QBA131237:QBC131237 QKW131237:QKY131237 QUS131237:QUU131237 REO131237:REQ131237 ROK131237:ROM131237 RYG131237:RYI131237 SIC131237:SIE131237 SRY131237:SSA131237 TBU131237:TBW131237 TLQ131237:TLS131237 TVM131237:TVO131237 UFI131237:UFK131237 UPE131237:UPG131237 UZA131237:UZC131237 VIW131237:VIY131237 VSS131237:VSU131237 WCO131237:WCQ131237 WMK131237:WMM131237 WWG131237:WWI131237 W196773:Y196773 JU196773:JW196773 TQ196773:TS196773 ADM196773:ADO196773 ANI196773:ANK196773 AXE196773:AXG196773 BHA196773:BHC196773 BQW196773:BQY196773 CAS196773:CAU196773 CKO196773:CKQ196773 CUK196773:CUM196773 DEG196773:DEI196773 DOC196773:DOE196773 DXY196773:DYA196773 EHU196773:EHW196773 ERQ196773:ERS196773 FBM196773:FBO196773 FLI196773:FLK196773 FVE196773:FVG196773 GFA196773:GFC196773 GOW196773:GOY196773 GYS196773:GYU196773 HIO196773:HIQ196773 HSK196773:HSM196773 ICG196773:ICI196773 IMC196773:IME196773 IVY196773:IWA196773 JFU196773:JFW196773 JPQ196773:JPS196773 JZM196773:JZO196773 KJI196773:KJK196773 KTE196773:KTG196773 LDA196773:LDC196773 LMW196773:LMY196773 LWS196773:LWU196773 MGO196773:MGQ196773 MQK196773:MQM196773 NAG196773:NAI196773 NKC196773:NKE196773 NTY196773:NUA196773 ODU196773:ODW196773 ONQ196773:ONS196773 OXM196773:OXO196773 PHI196773:PHK196773 PRE196773:PRG196773 QBA196773:QBC196773 QKW196773:QKY196773 QUS196773:QUU196773 REO196773:REQ196773 ROK196773:ROM196773 RYG196773:RYI196773 SIC196773:SIE196773 SRY196773:SSA196773 TBU196773:TBW196773 TLQ196773:TLS196773 TVM196773:TVO196773 UFI196773:UFK196773 UPE196773:UPG196773 UZA196773:UZC196773 VIW196773:VIY196773 VSS196773:VSU196773 WCO196773:WCQ196773 WMK196773:WMM196773 WWG196773:WWI196773 W262309:Y262309 JU262309:JW262309 TQ262309:TS262309 ADM262309:ADO262309 ANI262309:ANK262309 AXE262309:AXG262309 BHA262309:BHC262309 BQW262309:BQY262309 CAS262309:CAU262309 CKO262309:CKQ262309 CUK262309:CUM262309 DEG262309:DEI262309 DOC262309:DOE262309 DXY262309:DYA262309 EHU262309:EHW262309 ERQ262309:ERS262309 FBM262309:FBO262309 FLI262309:FLK262309 FVE262309:FVG262309 GFA262309:GFC262309 GOW262309:GOY262309 GYS262309:GYU262309 HIO262309:HIQ262309 HSK262309:HSM262309 ICG262309:ICI262309 IMC262309:IME262309 IVY262309:IWA262309 JFU262309:JFW262309 JPQ262309:JPS262309 JZM262309:JZO262309 KJI262309:KJK262309 KTE262309:KTG262309 LDA262309:LDC262309 LMW262309:LMY262309 LWS262309:LWU262309 MGO262309:MGQ262309 MQK262309:MQM262309 NAG262309:NAI262309 NKC262309:NKE262309 NTY262309:NUA262309 ODU262309:ODW262309 ONQ262309:ONS262309 OXM262309:OXO262309 PHI262309:PHK262309 PRE262309:PRG262309 QBA262309:QBC262309 QKW262309:QKY262309 QUS262309:QUU262309 REO262309:REQ262309 ROK262309:ROM262309 RYG262309:RYI262309 SIC262309:SIE262309 SRY262309:SSA262309 TBU262309:TBW262309 TLQ262309:TLS262309 TVM262309:TVO262309 UFI262309:UFK262309 UPE262309:UPG262309 UZA262309:UZC262309 VIW262309:VIY262309 VSS262309:VSU262309 WCO262309:WCQ262309 WMK262309:WMM262309 WWG262309:WWI262309 W327845:Y327845 JU327845:JW327845 TQ327845:TS327845 ADM327845:ADO327845 ANI327845:ANK327845 AXE327845:AXG327845 BHA327845:BHC327845 BQW327845:BQY327845 CAS327845:CAU327845 CKO327845:CKQ327845 CUK327845:CUM327845 DEG327845:DEI327845 DOC327845:DOE327845 DXY327845:DYA327845 EHU327845:EHW327845 ERQ327845:ERS327845 FBM327845:FBO327845 FLI327845:FLK327845 FVE327845:FVG327845 GFA327845:GFC327845 GOW327845:GOY327845 GYS327845:GYU327845 HIO327845:HIQ327845 HSK327845:HSM327845 ICG327845:ICI327845 IMC327845:IME327845 IVY327845:IWA327845 JFU327845:JFW327845 JPQ327845:JPS327845 JZM327845:JZO327845 KJI327845:KJK327845 KTE327845:KTG327845 LDA327845:LDC327845 LMW327845:LMY327845 LWS327845:LWU327845 MGO327845:MGQ327845 MQK327845:MQM327845 NAG327845:NAI327845 NKC327845:NKE327845 NTY327845:NUA327845 ODU327845:ODW327845 ONQ327845:ONS327845 OXM327845:OXO327845 PHI327845:PHK327845 PRE327845:PRG327845 QBA327845:QBC327845 QKW327845:QKY327845 QUS327845:QUU327845 REO327845:REQ327845 ROK327845:ROM327845 RYG327845:RYI327845 SIC327845:SIE327845 SRY327845:SSA327845 TBU327845:TBW327845 TLQ327845:TLS327845 TVM327845:TVO327845 UFI327845:UFK327845 UPE327845:UPG327845 UZA327845:UZC327845 VIW327845:VIY327845 VSS327845:VSU327845 WCO327845:WCQ327845 WMK327845:WMM327845 WWG327845:WWI327845 W393381:Y393381 JU393381:JW393381 TQ393381:TS393381 ADM393381:ADO393381 ANI393381:ANK393381 AXE393381:AXG393381 BHA393381:BHC393381 BQW393381:BQY393381 CAS393381:CAU393381 CKO393381:CKQ393381 CUK393381:CUM393381 DEG393381:DEI393381 DOC393381:DOE393381 DXY393381:DYA393381 EHU393381:EHW393381 ERQ393381:ERS393381 FBM393381:FBO393381 FLI393381:FLK393381 FVE393381:FVG393381 GFA393381:GFC393381 GOW393381:GOY393381 GYS393381:GYU393381 HIO393381:HIQ393381 HSK393381:HSM393381 ICG393381:ICI393381 IMC393381:IME393381 IVY393381:IWA393381 JFU393381:JFW393381 JPQ393381:JPS393381 JZM393381:JZO393381 KJI393381:KJK393381 KTE393381:KTG393381 LDA393381:LDC393381 LMW393381:LMY393381 LWS393381:LWU393381 MGO393381:MGQ393381 MQK393381:MQM393381 NAG393381:NAI393381 NKC393381:NKE393381 NTY393381:NUA393381 ODU393381:ODW393381 ONQ393381:ONS393381 OXM393381:OXO393381 PHI393381:PHK393381 PRE393381:PRG393381 QBA393381:QBC393381 QKW393381:QKY393381 QUS393381:QUU393381 REO393381:REQ393381 ROK393381:ROM393381 RYG393381:RYI393381 SIC393381:SIE393381 SRY393381:SSA393381 TBU393381:TBW393381 TLQ393381:TLS393381 TVM393381:TVO393381 UFI393381:UFK393381 UPE393381:UPG393381 UZA393381:UZC393381 VIW393381:VIY393381 VSS393381:VSU393381 WCO393381:WCQ393381 WMK393381:WMM393381 WWG393381:WWI393381 W458917:Y458917 JU458917:JW458917 TQ458917:TS458917 ADM458917:ADO458917 ANI458917:ANK458917 AXE458917:AXG458917 BHA458917:BHC458917 BQW458917:BQY458917 CAS458917:CAU458917 CKO458917:CKQ458917 CUK458917:CUM458917 DEG458917:DEI458917 DOC458917:DOE458917 DXY458917:DYA458917 EHU458917:EHW458917 ERQ458917:ERS458917 FBM458917:FBO458917 FLI458917:FLK458917 FVE458917:FVG458917 GFA458917:GFC458917 GOW458917:GOY458917 GYS458917:GYU458917 HIO458917:HIQ458917 HSK458917:HSM458917 ICG458917:ICI458917 IMC458917:IME458917 IVY458917:IWA458917 JFU458917:JFW458917 JPQ458917:JPS458917 JZM458917:JZO458917 KJI458917:KJK458917 KTE458917:KTG458917 LDA458917:LDC458917 LMW458917:LMY458917 LWS458917:LWU458917 MGO458917:MGQ458917 MQK458917:MQM458917 NAG458917:NAI458917 NKC458917:NKE458917 NTY458917:NUA458917 ODU458917:ODW458917 ONQ458917:ONS458917 OXM458917:OXO458917 PHI458917:PHK458917 PRE458917:PRG458917 QBA458917:QBC458917 QKW458917:QKY458917 QUS458917:QUU458917 REO458917:REQ458917 ROK458917:ROM458917 RYG458917:RYI458917 SIC458917:SIE458917 SRY458917:SSA458917 TBU458917:TBW458917 TLQ458917:TLS458917 TVM458917:TVO458917 UFI458917:UFK458917 UPE458917:UPG458917 UZA458917:UZC458917 VIW458917:VIY458917 VSS458917:VSU458917 WCO458917:WCQ458917 WMK458917:WMM458917 WWG458917:WWI458917 W524453:Y524453 JU524453:JW524453 TQ524453:TS524453 ADM524453:ADO524453 ANI524453:ANK524453 AXE524453:AXG524453 BHA524453:BHC524453 BQW524453:BQY524453 CAS524453:CAU524453 CKO524453:CKQ524453 CUK524453:CUM524453 DEG524453:DEI524453 DOC524453:DOE524453 DXY524453:DYA524453 EHU524453:EHW524453 ERQ524453:ERS524453 FBM524453:FBO524453 FLI524453:FLK524453 FVE524453:FVG524453 GFA524453:GFC524453 GOW524453:GOY524453 GYS524453:GYU524453 HIO524453:HIQ524453 HSK524453:HSM524453 ICG524453:ICI524453 IMC524453:IME524453 IVY524453:IWA524453 JFU524453:JFW524453 JPQ524453:JPS524453 JZM524453:JZO524453 KJI524453:KJK524453 KTE524453:KTG524453 LDA524453:LDC524453 LMW524453:LMY524453 LWS524453:LWU524453 MGO524453:MGQ524453 MQK524453:MQM524453 NAG524453:NAI524453 NKC524453:NKE524453 NTY524453:NUA524453 ODU524453:ODW524453 ONQ524453:ONS524453 OXM524453:OXO524453 PHI524453:PHK524453 PRE524453:PRG524453 QBA524453:QBC524453 QKW524453:QKY524453 QUS524453:QUU524453 REO524453:REQ524453 ROK524453:ROM524453 RYG524453:RYI524453 SIC524453:SIE524453 SRY524453:SSA524453 TBU524453:TBW524453 TLQ524453:TLS524453 TVM524453:TVO524453 UFI524453:UFK524453 UPE524453:UPG524453 UZA524453:UZC524453 VIW524453:VIY524453 VSS524453:VSU524453 WCO524453:WCQ524453 WMK524453:WMM524453 WWG524453:WWI524453 W589989:Y589989 JU589989:JW589989 TQ589989:TS589989 ADM589989:ADO589989 ANI589989:ANK589989 AXE589989:AXG589989 BHA589989:BHC589989 BQW589989:BQY589989 CAS589989:CAU589989 CKO589989:CKQ589989 CUK589989:CUM589989 DEG589989:DEI589989 DOC589989:DOE589989 DXY589989:DYA589989 EHU589989:EHW589989 ERQ589989:ERS589989 FBM589989:FBO589989 FLI589989:FLK589989 FVE589989:FVG589989 GFA589989:GFC589989 GOW589989:GOY589989 GYS589989:GYU589989 HIO589989:HIQ589989 HSK589989:HSM589989 ICG589989:ICI589989 IMC589989:IME589989 IVY589989:IWA589989 JFU589989:JFW589989 JPQ589989:JPS589989 JZM589989:JZO589989 KJI589989:KJK589989 KTE589989:KTG589989 LDA589989:LDC589989 LMW589989:LMY589989 LWS589989:LWU589989 MGO589989:MGQ589989 MQK589989:MQM589989 NAG589989:NAI589989 NKC589989:NKE589989 NTY589989:NUA589989 ODU589989:ODW589989 ONQ589989:ONS589989 OXM589989:OXO589989 PHI589989:PHK589989 PRE589989:PRG589989 QBA589989:QBC589989 QKW589989:QKY589989 QUS589989:QUU589989 REO589989:REQ589989 ROK589989:ROM589989 RYG589989:RYI589989 SIC589989:SIE589989 SRY589989:SSA589989 TBU589989:TBW589989 TLQ589989:TLS589989 TVM589989:TVO589989 UFI589989:UFK589989 UPE589989:UPG589989 UZA589989:UZC589989 VIW589989:VIY589989 VSS589989:VSU589989 WCO589989:WCQ589989 WMK589989:WMM589989 WWG589989:WWI589989 W655525:Y655525 JU655525:JW655525 TQ655525:TS655525 ADM655525:ADO655525 ANI655525:ANK655525 AXE655525:AXG655525 BHA655525:BHC655525 BQW655525:BQY655525 CAS655525:CAU655525 CKO655525:CKQ655525 CUK655525:CUM655525 DEG655525:DEI655525 DOC655525:DOE655525 DXY655525:DYA655525 EHU655525:EHW655525 ERQ655525:ERS655525 FBM655525:FBO655525 FLI655525:FLK655525 FVE655525:FVG655525 GFA655525:GFC655525 GOW655525:GOY655525 GYS655525:GYU655525 HIO655525:HIQ655525 HSK655525:HSM655525 ICG655525:ICI655525 IMC655525:IME655525 IVY655525:IWA655525 JFU655525:JFW655525 JPQ655525:JPS655525 JZM655525:JZO655525 KJI655525:KJK655525 KTE655525:KTG655525 LDA655525:LDC655525 LMW655525:LMY655525 LWS655525:LWU655525 MGO655525:MGQ655525 MQK655525:MQM655525 NAG655525:NAI655525 NKC655525:NKE655525 NTY655525:NUA655525 ODU655525:ODW655525 ONQ655525:ONS655525 OXM655525:OXO655525 PHI655525:PHK655525 PRE655525:PRG655525 QBA655525:QBC655525 QKW655525:QKY655525 QUS655525:QUU655525 REO655525:REQ655525 ROK655525:ROM655525 RYG655525:RYI655525 SIC655525:SIE655525 SRY655525:SSA655525 TBU655525:TBW655525 TLQ655525:TLS655525 TVM655525:TVO655525 UFI655525:UFK655525 UPE655525:UPG655525 UZA655525:UZC655525 VIW655525:VIY655525 VSS655525:VSU655525 WCO655525:WCQ655525 WMK655525:WMM655525 WWG655525:WWI655525 W721061:Y721061 JU721061:JW721061 TQ721061:TS721061 ADM721061:ADO721061 ANI721061:ANK721061 AXE721061:AXG721061 BHA721061:BHC721061 BQW721061:BQY721061 CAS721061:CAU721061 CKO721061:CKQ721061 CUK721061:CUM721061 DEG721061:DEI721061 DOC721061:DOE721061 DXY721061:DYA721061 EHU721061:EHW721061 ERQ721061:ERS721061 FBM721061:FBO721061 FLI721061:FLK721061 FVE721061:FVG721061 GFA721061:GFC721061 GOW721061:GOY721061 GYS721061:GYU721061 HIO721061:HIQ721061 HSK721061:HSM721061 ICG721061:ICI721061 IMC721061:IME721061 IVY721061:IWA721061 JFU721061:JFW721061 JPQ721061:JPS721061 JZM721061:JZO721061 KJI721061:KJK721061 KTE721061:KTG721061 LDA721061:LDC721061 LMW721061:LMY721061 LWS721061:LWU721061 MGO721061:MGQ721061 MQK721061:MQM721061 NAG721061:NAI721061 NKC721061:NKE721061 NTY721061:NUA721061 ODU721061:ODW721061 ONQ721061:ONS721061 OXM721061:OXO721061 PHI721061:PHK721061 PRE721061:PRG721061 QBA721061:QBC721061 QKW721061:QKY721061 QUS721061:QUU721061 REO721061:REQ721061 ROK721061:ROM721061 RYG721061:RYI721061 SIC721061:SIE721061 SRY721061:SSA721061 TBU721061:TBW721061 TLQ721061:TLS721061 TVM721061:TVO721061 UFI721061:UFK721061 UPE721061:UPG721061 UZA721061:UZC721061 VIW721061:VIY721061 VSS721061:VSU721061 WCO721061:WCQ721061 WMK721061:WMM721061 WWG721061:WWI721061 W786597:Y786597 JU786597:JW786597 TQ786597:TS786597 ADM786597:ADO786597 ANI786597:ANK786597 AXE786597:AXG786597 BHA786597:BHC786597 BQW786597:BQY786597 CAS786597:CAU786597 CKO786597:CKQ786597 CUK786597:CUM786597 DEG786597:DEI786597 DOC786597:DOE786597 DXY786597:DYA786597 EHU786597:EHW786597 ERQ786597:ERS786597 FBM786597:FBO786597 FLI786597:FLK786597 FVE786597:FVG786597 GFA786597:GFC786597 GOW786597:GOY786597 GYS786597:GYU786597 HIO786597:HIQ786597 HSK786597:HSM786597 ICG786597:ICI786597 IMC786597:IME786597 IVY786597:IWA786597 JFU786597:JFW786597 JPQ786597:JPS786597 JZM786597:JZO786597 KJI786597:KJK786597 KTE786597:KTG786597 LDA786597:LDC786597 LMW786597:LMY786597 LWS786597:LWU786597 MGO786597:MGQ786597 MQK786597:MQM786597 NAG786597:NAI786597 NKC786597:NKE786597 NTY786597:NUA786597 ODU786597:ODW786597 ONQ786597:ONS786597 OXM786597:OXO786597 PHI786597:PHK786597 PRE786597:PRG786597 QBA786597:QBC786597 QKW786597:QKY786597 QUS786597:QUU786597 REO786597:REQ786597 ROK786597:ROM786597 RYG786597:RYI786597 SIC786597:SIE786597 SRY786597:SSA786597 TBU786597:TBW786597 TLQ786597:TLS786597 TVM786597:TVO786597 UFI786597:UFK786597 UPE786597:UPG786597 UZA786597:UZC786597 VIW786597:VIY786597 VSS786597:VSU786597 WCO786597:WCQ786597 WMK786597:WMM786597 WWG786597:WWI786597 W852133:Y852133 JU852133:JW852133 TQ852133:TS852133 ADM852133:ADO852133 ANI852133:ANK852133 AXE852133:AXG852133 BHA852133:BHC852133 BQW852133:BQY852133 CAS852133:CAU852133 CKO852133:CKQ852133 CUK852133:CUM852133 DEG852133:DEI852133 DOC852133:DOE852133 DXY852133:DYA852133 EHU852133:EHW852133 ERQ852133:ERS852133 FBM852133:FBO852133 FLI852133:FLK852133 FVE852133:FVG852133 GFA852133:GFC852133 GOW852133:GOY852133 GYS852133:GYU852133 HIO852133:HIQ852133 HSK852133:HSM852133 ICG852133:ICI852133 IMC852133:IME852133 IVY852133:IWA852133 JFU852133:JFW852133 JPQ852133:JPS852133 JZM852133:JZO852133 KJI852133:KJK852133 KTE852133:KTG852133 LDA852133:LDC852133 LMW852133:LMY852133 LWS852133:LWU852133 MGO852133:MGQ852133 MQK852133:MQM852133 NAG852133:NAI852133 NKC852133:NKE852133 NTY852133:NUA852133 ODU852133:ODW852133 ONQ852133:ONS852133 OXM852133:OXO852133 PHI852133:PHK852133 PRE852133:PRG852133 QBA852133:QBC852133 QKW852133:QKY852133 QUS852133:QUU852133 REO852133:REQ852133 ROK852133:ROM852133 RYG852133:RYI852133 SIC852133:SIE852133 SRY852133:SSA852133 TBU852133:TBW852133 TLQ852133:TLS852133 TVM852133:TVO852133 UFI852133:UFK852133 UPE852133:UPG852133 UZA852133:UZC852133 VIW852133:VIY852133 VSS852133:VSU852133 WCO852133:WCQ852133 WMK852133:WMM852133 WWG852133:WWI852133 W917669:Y917669 JU917669:JW917669 TQ917669:TS917669 ADM917669:ADO917669 ANI917669:ANK917669 AXE917669:AXG917669 BHA917669:BHC917669 BQW917669:BQY917669 CAS917669:CAU917669 CKO917669:CKQ917669 CUK917669:CUM917669 DEG917669:DEI917669 DOC917669:DOE917669 DXY917669:DYA917669 EHU917669:EHW917669 ERQ917669:ERS917669 FBM917669:FBO917669 FLI917669:FLK917669 FVE917669:FVG917669 GFA917669:GFC917669 GOW917669:GOY917669 GYS917669:GYU917669 HIO917669:HIQ917669 HSK917669:HSM917669 ICG917669:ICI917669 IMC917669:IME917669 IVY917669:IWA917669 JFU917669:JFW917669 JPQ917669:JPS917669 JZM917669:JZO917669 KJI917669:KJK917669 KTE917669:KTG917669 LDA917669:LDC917669 LMW917669:LMY917669 LWS917669:LWU917669 MGO917669:MGQ917669 MQK917669:MQM917669 NAG917669:NAI917669 NKC917669:NKE917669 NTY917669:NUA917669 ODU917669:ODW917669 ONQ917669:ONS917669 OXM917669:OXO917669 PHI917669:PHK917669 PRE917669:PRG917669 QBA917669:QBC917669 QKW917669:QKY917669 QUS917669:QUU917669 REO917669:REQ917669 ROK917669:ROM917669 RYG917669:RYI917669 SIC917669:SIE917669 SRY917669:SSA917669 TBU917669:TBW917669 TLQ917669:TLS917669 TVM917669:TVO917669 UFI917669:UFK917669 UPE917669:UPG917669 UZA917669:UZC917669 VIW917669:VIY917669 VSS917669:VSU917669 WCO917669:WCQ917669 WMK917669:WMM917669 WWG917669:WWI917669 W983205:Y983205 JU983205:JW983205 TQ983205:TS983205 ADM983205:ADO983205 ANI983205:ANK983205 AXE983205:AXG983205 BHA983205:BHC983205 BQW983205:BQY983205 CAS983205:CAU983205 CKO983205:CKQ983205 CUK983205:CUM983205 DEG983205:DEI983205 DOC983205:DOE983205 DXY983205:DYA983205 EHU983205:EHW983205 ERQ983205:ERS983205 FBM983205:FBO983205 FLI983205:FLK983205 FVE983205:FVG983205 GFA983205:GFC983205 GOW983205:GOY983205 GYS983205:GYU983205 HIO983205:HIQ983205 HSK983205:HSM983205 ICG983205:ICI983205 IMC983205:IME983205 IVY983205:IWA983205 JFU983205:JFW983205 JPQ983205:JPS983205 JZM983205:JZO983205 KJI983205:KJK983205 KTE983205:KTG983205 LDA983205:LDC983205 LMW983205:LMY983205 LWS983205:LWU983205 MGO983205:MGQ983205 MQK983205:MQM983205 NAG983205:NAI983205 NKC983205:NKE983205 NTY983205:NUA983205 ODU983205:ODW983205 ONQ983205:ONS983205 OXM983205:OXO983205 PHI983205:PHK983205 PRE983205:PRG983205 QBA983205:QBC983205 QKW983205:QKY983205 QUS983205:QUU983205 REO983205:REQ983205 ROK983205:ROM983205 RYG983205:RYI983205 SIC983205:SIE983205 SRY983205:SSA983205 TBU983205:TBW983205 TLQ983205:TLS983205 TVM983205:TVO983205 UFI983205:UFK983205 UPE983205:UPG983205 UZA983205:UZC983205 VIW983205:VIY983205 VSS983205:VSU983205 WCO983205:WCQ983205 WMK983205:WMM983205">
      <formula1>$M$201:$M$204</formula1>
    </dataValidation>
    <dataValidation type="whole" allowBlank="1" showInputMessage="1" showErrorMessage="1" error="SOMENTE NÚMEROS INTEIROS ATÉ 7 (SETE) DÍGITOS" sqref="Y65699:AC65699 JW65699:KA65699 TS65699:TW65699 ADO65699:ADS65699 ANK65699:ANO65699 AXG65699:AXK65699 BHC65699:BHG65699 BQY65699:BRC65699 CAU65699:CAY65699 CKQ65699:CKU65699 CUM65699:CUQ65699 DEI65699:DEM65699 DOE65699:DOI65699 DYA65699:DYE65699 EHW65699:EIA65699 ERS65699:ERW65699 FBO65699:FBS65699 FLK65699:FLO65699 FVG65699:FVK65699 GFC65699:GFG65699 GOY65699:GPC65699 GYU65699:GYY65699 HIQ65699:HIU65699 HSM65699:HSQ65699 ICI65699:ICM65699 IME65699:IMI65699 IWA65699:IWE65699 JFW65699:JGA65699 JPS65699:JPW65699 JZO65699:JZS65699 KJK65699:KJO65699 KTG65699:KTK65699 LDC65699:LDG65699 LMY65699:LNC65699 LWU65699:LWY65699 MGQ65699:MGU65699 MQM65699:MQQ65699 NAI65699:NAM65699 NKE65699:NKI65699 NUA65699:NUE65699 ODW65699:OEA65699 ONS65699:ONW65699 OXO65699:OXS65699 PHK65699:PHO65699 PRG65699:PRK65699 QBC65699:QBG65699 QKY65699:QLC65699 QUU65699:QUY65699 REQ65699:REU65699 ROM65699:ROQ65699 RYI65699:RYM65699 SIE65699:SII65699 SSA65699:SSE65699 TBW65699:TCA65699 TLS65699:TLW65699 TVO65699:TVS65699 UFK65699:UFO65699 UPG65699:UPK65699 UZC65699:UZG65699 VIY65699:VJC65699 VSU65699:VSY65699 WCQ65699:WCU65699 WMM65699:WMQ65699 WWI65699:WWM65699 Y131235:AC131235 JW131235:KA131235 TS131235:TW131235 ADO131235:ADS131235 ANK131235:ANO131235 AXG131235:AXK131235 BHC131235:BHG131235 BQY131235:BRC131235 CAU131235:CAY131235 CKQ131235:CKU131235 CUM131235:CUQ131235 DEI131235:DEM131235 DOE131235:DOI131235 DYA131235:DYE131235 EHW131235:EIA131235 ERS131235:ERW131235 FBO131235:FBS131235 FLK131235:FLO131235 FVG131235:FVK131235 GFC131235:GFG131235 GOY131235:GPC131235 GYU131235:GYY131235 HIQ131235:HIU131235 HSM131235:HSQ131235 ICI131235:ICM131235 IME131235:IMI131235 IWA131235:IWE131235 JFW131235:JGA131235 JPS131235:JPW131235 JZO131235:JZS131235 KJK131235:KJO131235 KTG131235:KTK131235 LDC131235:LDG131235 LMY131235:LNC131235 LWU131235:LWY131235 MGQ131235:MGU131235 MQM131235:MQQ131235 NAI131235:NAM131235 NKE131235:NKI131235 NUA131235:NUE131235 ODW131235:OEA131235 ONS131235:ONW131235 OXO131235:OXS131235 PHK131235:PHO131235 PRG131235:PRK131235 QBC131235:QBG131235 QKY131235:QLC131235 QUU131235:QUY131235 REQ131235:REU131235 ROM131235:ROQ131235 RYI131235:RYM131235 SIE131235:SII131235 SSA131235:SSE131235 TBW131235:TCA131235 TLS131235:TLW131235 TVO131235:TVS131235 UFK131235:UFO131235 UPG131235:UPK131235 UZC131235:UZG131235 VIY131235:VJC131235 VSU131235:VSY131235 WCQ131235:WCU131235 WMM131235:WMQ131235 WWI131235:WWM131235 Y196771:AC196771 JW196771:KA196771 TS196771:TW196771 ADO196771:ADS196771 ANK196771:ANO196771 AXG196771:AXK196771 BHC196771:BHG196771 BQY196771:BRC196771 CAU196771:CAY196771 CKQ196771:CKU196771 CUM196771:CUQ196771 DEI196771:DEM196771 DOE196771:DOI196771 DYA196771:DYE196771 EHW196771:EIA196771 ERS196771:ERW196771 FBO196771:FBS196771 FLK196771:FLO196771 FVG196771:FVK196771 GFC196771:GFG196771 GOY196771:GPC196771 GYU196771:GYY196771 HIQ196771:HIU196771 HSM196771:HSQ196771 ICI196771:ICM196771 IME196771:IMI196771 IWA196771:IWE196771 JFW196771:JGA196771 JPS196771:JPW196771 JZO196771:JZS196771 KJK196771:KJO196771 KTG196771:KTK196771 LDC196771:LDG196771 LMY196771:LNC196771 LWU196771:LWY196771 MGQ196771:MGU196771 MQM196771:MQQ196771 NAI196771:NAM196771 NKE196771:NKI196771 NUA196771:NUE196771 ODW196771:OEA196771 ONS196771:ONW196771 OXO196771:OXS196771 PHK196771:PHO196771 PRG196771:PRK196771 QBC196771:QBG196771 QKY196771:QLC196771 QUU196771:QUY196771 REQ196771:REU196771 ROM196771:ROQ196771 RYI196771:RYM196771 SIE196771:SII196771 SSA196771:SSE196771 TBW196771:TCA196771 TLS196771:TLW196771 TVO196771:TVS196771 UFK196771:UFO196771 UPG196771:UPK196771 UZC196771:UZG196771 VIY196771:VJC196771 VSU196771:VSY196771 WCQ196771:WCU196771 WMM196771:WMQ196771 WWI196771:WWM196771 Y262307:AC262307 JW262307:KA262307 TS262307:TW262307 ADO262307:ADS262307 ANK262307:ANO262307 AXG262307:AXK262307 BHC262307:BHG262307 BQY262307:BRC262307 CAU262307:CAY262307 CKQ262307:CKU262307 CUM262307:CUQ262307 DEI262307:DEM262307 DOE262307:DOI262307 DYA262307:DYE262307 EHW262307:EIA262307 ERS262307:ERW262307 FBO262307:FBS262307 FLK262307:FLO262307 FVG262307:FVK262307 GFC262307:GFG262307 GOY262307:GPC262307 GYU262307:GYY262307 HIQ262307:HIU262307 HSM262307:HSQ262307 ICI262307:ICM262307 IME262307:IMI262307 IWA262307:IWE262307 JFW262307:JGA262307 JPS262307:JPW262307 JZO262307:JZS262307 KJK262307:KJO262307 KTG262307:KTK262307 LDC262307:LDG262307 LMY262307:LNC262307 LWU262307:LWY262307 MGQ262307:MGU262307 MQM262307:MQQ262307 NAI262307:NAM262307 NKE262307:NKI262307 NUA262307:NUE262307 ODW262307:OEA262307 ONS262307:ONW262307 OXO262307:OXS262307 PHK262307:PHO262307 PRG262307:PRK262307 QBC262307:QBG262307 QKY262307:QLC262307 QUU262307:QUY262307 REQ262307:REU262307 ROM262307:ROQ262307 RYI262307:RYM262307 SIE262307:SII262307 SSA262307:SSE262307 TBW262307:TCA262307 TLS262307:TLW262307 TVO262307:TVS262307 UFK262307:UFO262307 UPG262307:UPK262307 UZC262307:UZG262307 VIY262307:VJC262307 VSU262307:VSY262307 WCQ262307:WCU262307 WMM262307:WMQ262307 WWI262307:WWM262307 Y327843:AC327843 JW327843:KA327843 TS327843:TW327843 ADO327843:ADS327843 ANK327843:ANO327843 AXG327843:AXK327843 BHC327843:BHG327843 BQY327843:BRC327843 CAU327843:CAY327843 CKQ327843:CKU327843 CUM327843:CUQ327843 DEI327843:DEM327843 DOE327843:DOI327843 DYA327843:DYE327843 EHW327843:EIA327843 ERS327843:ERW327843 FBO327843:FBS327843 FLK327843:FLO327843 FVG327843:FVK327843 GFC327843:GFG327843 GOY327843:GPC327843 GYU327843:GYY327843 HIQ327843:HIU327843 HSM327843:HSQ327843 ICI327843:ICM327843 IME327843:IMI327843 IWA327843:IWE327843 JFW327843:JGA327843 JPS327843:JPW327843 JZO327843:JZS327843 KJK327843:KJO327843 KTG327843:KTK327843 LDC327843:LDG327843 LMY327843:LNC327843 LWU327843:LWY327843 MGQ327843:MGU327843 MQM327843:MQQ327843 NAI327843:NAM327843 NKE327843:NKI327843 NUA327843:NUE327843 ODW327843:OEA327843 ONS327843:ONW327843 OXO327843:OXS327843 PHK327843:PHO327843 PRG327843:PRK327843 QBC327843:QBG327843 QKY327843:QLC327843 QUU327843:QUY327843 REQ327843:REU327843 ROM327843:ROQ327843 RYI327843:RYM327843 SIE327843:SII327843 SSA327843:SSE327843 TBW327843:TCA327843 TLS327843:TLW327843 TVO327843:TVS327843 UFK327843:UFO327843 UPG327843:UPK327843 UZC327843:UZG327843 VIY327843:VJC327843 VSU327843:VSY327843 WCQ327843:WCU327843 WMM327843:WMQ327843 WWI327843:WWM327843 Y393379:AC393379 JW393379:KA393379 TS393379:TW393379 ADO393379:ADS393379 ANK393379:ANO393379 AXG393379:AXK393379 BHC393379:BHG393379 BQY393379:BRC393379 CAU393379:CAY393379 CKQ393379:CKU393379 CUM393379:CUQ393379 DEI393379:DEM393379 DOE393379:DOI393379 DYA393379:DYE393379 EHW393379:EIA393379 ERS393379:ERW393379 FBO393379:FBS393379 FLK393379:FLO393379 FVG393379:FVK393379 GFC393379:GFG393379 GOY393379:GPC393379 GYU393379:GYY393379 HIQ393379:HIU393379 HSM393379:HSQ393379 ICI393379:ICM393379 IME393379:IMI393379 IWA393379:IWE393379 JFW393379:JGA393379 JPS393379:JPW393379 JZO393379:JZS393379 KJK393379:KJO393379 KTG393379:KTK393379 LDC393379:LDG393379 LMY393379:LNC393379 LWU393379:LWY393379 MGQ393379:MGU393379 MQM393379:MQQ393379 NAI393379:NAM393379 NKE393379:NKI393379 NUA393379:NUE393379 ODW393379:OEA393379 ONS393379:ONW393379 OXO393379:OXS393379 PHK393379:PHO393379 PRG393379:PRK393379 QBC393379:QBG393379 QKY393379:QLC393379 QUU393379:QUY393379 REQ393379:REU393379 ROM393379:ROQ393379 RYI393379:RYM393379 SIE393379:SII393379 SSA393379:SSE393379 TBW393379:TCA393379 TLS393379:TLW393379 TVO393379:TVS393379 UFK393379:UFO393379 UPG393379:UPK393379 UZC393379:UZG393379 VIY393379:VJC393379 VSU393379:VSY393379 WCQ393379:WCU393379 WMM393379:WMQ393379 WWI393379:WWM393379 Y458915:AC458915 JW458915:KA458915 TS458915:TW458915 ADO458915:ADS458915 ANK458915:ANO458915 AXG458915:AXK458915 BHC458915:BHG458915 BQY458915:BRC458915 CAU458915:CAY458915 CKQ458915:CKU458915 CUM458915:CUQ458915 DEI458915:DEM458915 DOE458915:DOI458915 DYA458915:DYE458915 EHW458915:EIA458915 ERS458915:ERW458915 FBO458915:FBS458915 FLK458915:FLO458915 FVG458915:FVK458915 GFC458915:GFG458915 GOY458915:GPC458915 GYU458915:GYY458915 HIQ458915:HIU458915 HSM458915:HSQ458915 ICI458915:ICM458915 IME458915:IMI458915 IWA458915:IWE458915 JFW458915:JGA458915 JPS458915:JPW458915 JZO458915:JZS458915 KJK458915:KJO458915 KTG458915:KTK458915 LDC458915:LDG458915 LMY458915:LNC458915 LWU458915:LWY458915 MGQ458915:MGU458915 MQM458915:MQQ458915 NAI458915:NAM458915 NKE458915:NKI458915 NUA458915:NUE458915 ODW458915:OEA458915 ONS458915:ONW458915 OXO458915:OXS458915 PHK458915:PHO458915 PRG458915:PRK458915 QBC458915:QBG458915 QKY458915:QLC458915 QUU458915:QUY458915 REQ458915:REU458915 ROM458915:ROQ458915 RYI458915:RYM458915 SIE458915:SII458915 SSA458915:SSE458915 TBW458915:TCA458915 TLS458915:TLW458915 TVO458915:TVS458915 UFK458915:UFO458915 UPG458915:UPK458915 UZC458915:UZG458915 VIY458915:VJC458915 VSU458915:VSY458915 WCQ458915:WCU458915 WMM458915:WMQ458915 WWI458915:WWM458915 Y524451:AC524451 JW524451:KA524451 TS524451:TW524451 ADO524451:ADS524451 ANK524451:ANO524451 AXG524451:AXK524451 BHC524451:BHG524451 BQY524451:BRC524451 CAU524451:CAY524451 CKQ524451:CKU524451 CUM524451:CUQ524451 DEI524451:DEM524451 DOE524451:DOI524451 DYA524451:DYE524451 EHW524451:EIA524451 ERS524451:ERW524451 FBO524451:FBS524451 FLK524451:FLO524451 FVG524451:FVK524451 GFC524451:GFG524451 GOY524451:GPC524451 GYU524451:GYY524451 HIQ524451:HIU524451 HSM524451:HSQ524451 ICI524451:ICM524451 IME524451:IMI524451 IWA524451:IWE524451 JFW524451:JGA524451 JPS524451:JPW524451 JZO524451:JZS524451 KJK524451:KJO524451 KTG524451:KTK524451 LDC524451:LDG524451 LMY524451:LNC524451 LWU524451:LWY524451 MGQ524451:MGU524451 MQM524451:MQQ524451 NAI524451:NAM524451 NKE524451:NKI524451 NUA524451:NUE524451 ODW524451:OEA524451 ONS524451:ONW524451 OXO524451:OXS524451 PHK524451:PHO524451 PRG524451:PRK524451 QBC524451:QBG524451 QKY524451:QLC524451 QUU524451:QUY524451 REQ524451:REU524451 ROM524451:ROQ524451 RYI524451:RYM524451 SIE524451:SII524451 SSA524451:SSE524451 TBW524451:TCA524451 TLS524451:TLW524451 TVO524451:TVS524451 UFK524451:UFO524451 UPG524451:UPK524451 UZC524451:UZG524451 VIY524451:VJC524451 VSU524451:VSY524451 WCQ524451:WCU524451 WMM524451:WMQ524451 WWI524451:WWM524451 Y589987:AC589987 JW589987:KA589987 TS589987:TW589987 ADO589987:ADS589987 ANK589987:ANO589987 AXG589987:AXK589987 BHC589987:BHG589987 BQY589987:BRC589987 CAU589987:CAY589987 CKQ589987:CKU589987 CUM589987:CUQ589987 DEI589987:DEM589987 DOE589987:DOI589987 DYA589987:DYE589987 EHW589987:EIA589987 ERS589987:ERW589987 FBO589987:FBS589987 FLK589987:FLO589987 FVG589987:FVK589987 GFC589987:GFG589987 GOY589987:GPC589987 GYU589987:GYY589987 HIQ589987:HIU589987 HSM589987:HSQ589987 ICI589987:ICM589987 IME589987:IMI589987 IWA589987:IWE589987 JFW589987:JGA589987 JPS589987:JPW589987 JZO589987:JZS589987 KJK589987:KJO589987 KTG589987:KTK589987 LDC589987:LDG589987 LMY589987:LNC589987 LWU589987:LWY589987 MGQ589987:MGU589987 MQM589987:MQQ589987 NAI589987:NAM589987 NKE589987:NKI589987 NUA589987:NUE589987 ODW589987:OEA589987 ONS589987:ONW589987 OXO589987:OXS589987 PHK589987:PHO589987 PRG589987:PRK589987 QBC589987:QBG589987 QKY589987:QLC589987 QUU589987:QUY589987 REQ589987:REU589987 ROM589987:ROQ589987 RYI589987:RYM589987 SIE589987:SII589987 SSA589987:SSE589987 TBW589987:TCA589987 TLS589987:TLW589987 TVO589987:TVS589987 UFK589987:UFO589987 UPG589987:UPK589987 UZC589987:UZG589987 VIY589987:VJC589987 VSU589987:VSY589987 WCQ589987:WCU589987 WMM589987:WMQ589987 WWI589987:WWM589987 Y655523:AC655523 JW655523:KA655523 TS655523:TW655523 ADO655523:ADS655523 ANK655523:ANO655523 AXG655523:AXK655523 BHC655523:BHG655523 BQY655523:BRC655523 CAU655523:CAY655523 CKQ655523:CKU655523 CUM655523:CUQ655523 DEI655523:DEM655523 DOE655523:DOI655523 DYA655523:DYE655523 EHW655523:EIA655523 ERS655523:ERW655523 FBO655523:FBS655523 FLK655523:FLO655523 FVG655523:FVK655523 GFC655523:GFG655523 GOY655523:GPC655523 GYU655523:GYY655523 HIQ655523:HIU655523 HSM655523:HSQ655523 ICI655523:ICM655523 IME655523:IMI655523 IWA655523:IWE655523 JFW655523:JGA655523 JPS655523:JPW655523 JZO655523:JZS655523 KJK655523:KJO655523 KTG655523:KTK655523 LDC655523:LDG655523 LMY655523:LNC655523 LWU655523:LWY655523 MGQ655523:MGU655523 MQM655523:MQQ655523 NAI655523:NAM655523 NKE655523:NKI655523 NUA655523:NUE655523 ODW655523:OEA655523 ONS655523:ONW655523 OXO655523:OXS655523 PHK655523:PHO655523 PRG655523:PRK655523 QBC655523:QBG655523 QKY655523:QLC655523 QUU655523:QUY655523 REQ655523:REU655523 ROM655523:ROQ655523 RYI655523:RYM655523 SIE655523:SII655523 SSA655523:SSE655523 TBW655523:TCA655523 TLS655523:TLW655523 TVO655523:TVS655523 UFK655523:UFO655523 UPG655523:UPK655523 UZC655523:UZG655523 VIY655523:VJC655523 VSU655523:VSY655523 WCQ655523:WCU655523 WMM655523:WMQ655523 WWI655523:WWM655523 Y721059:AC721059 JW721059:KA721059 TS721059:TW721059 ADO721059:ADS721059 ANK721059:ANO721059 AXG721059:AXK721059 BHC721059:BHG721059 BQY721059:BRC721059 CAU721059:CAY721059 CKQ721059:CKU721059 CUM721059:CUQ721059 DEI721059:DEM721059 DOE721059:DOI721059 DYA721059:DYE721059 EHW721059:EIA721059 ERS721059:ERW721059 FBO721059:FBS721059 FLK721059:FLO721059 FVG721059:FVK721059 GFC721059:GFG721059 GOY721059:GPC721059 GYU721059:GYY721059 HIQ721059:HIU721059 HSM721059:HSQ721059 ICI721059:ICM721059 IME721059:IMI721059 IWA721059:IWE721059 JFW721059:JGA721059 JPS721059:JPW721059 JZO721059:JZS721059 KJK721059:KJO721059 KTG721059:KTK721059 LDC721059:LDG721059 LMY721059:LNC721059 LWU721059:LWY721059 MGQ721059:MGU721059 MQM721059:MQQ721059 NAI721059:NAM721059 NKE721059:NKI721059 NUA721059:NUE721059 ODW721059:OEA721059 ONS721059:ONW721059 OXO721059:OXS721059 PHK721059:PHO721059 PRG721059:PRK721059 QBC721059:QBG721059 QKY721059:QLC721059 QUU721059:QUY721059 REQ721059:REU721059 ROM721059:ROQ721059 RYI721059:RYM721059 SIE721059:SII721059 SSA721059:SSE721059 TBW721059:TCA721059 TLS721059:TLW721059 TVO721059:TVS721059 UFK721059:UFO721059 UPG721059:UPK721059 UZC721059:UZG721059 VIY721059:VJC721059 VSU721059:VSY721059 WCQ721059:WCU721059 WMM721059:WMQ721059 WWI721059:WWM721059 Y786595:AC786595 JW786595:KA786595 TS786595:TW786595 ADO786595:ADS786595 ANK786595:ANO786595 AXG786595:AXK786595 BHC786595:BHG786595 BQY786595:BRC786595 CAU786595:CAY786595 CKQ786595:CKU786595 CUM786595:CUQ786595 DEI786595:DEM786595 DOE786595:DOI786595 DYA786595:DYE786595 EHW786595:EIA786595 ERS786595:ERW786595 FBO786595:FBS786595 FLK786595:FLO786595 FVG786595:FVK786595 GFC786595:GFG786595 GOY786595:GPC786595 GYU786595:GYY786595 HIQ786595:HIU786595 HSM786595:HSQ786595 ICI786595:ICM786595 IME786595:IMI786595 IWA786595:IWE786595 JFW786595:JGA786595 JPS786595:JPW786595 JZO786595:JZS786595 KJK786595:KJO786595 KTG786595:KTK786595 LDC786595:LDG786595 LMY786595:LNC786595 LWU786595:LWY786595 MGQ786595:MGU786595 MQM786595:MQQ786595 NAI786595:NAM786595 NKE786595:NKI786595 NUA786595:NUE786595 ODW786595:OEA786595 ONS786595:ONW786595 OXO786595:OXS786595 PHK786595:PHO786595 PRG786595:PRK786595 QBC786595:QBG786595 QKY786595:QLC786595 QUU786595:QUY786595 REQ786595:REU786595 ROM786595:ROQ786595 RYI786595:RYM786595 SIE786595:SII786595 SSA786595:SSE786595 TBW786595:TCA786595 TLS786595:TLW786595 TVO786595:TVS786595 UFK786595:UFO786595 UPG786595:UPK786595 UZC786595:UZG786595 VIY786595:VJC786595 VSU786595:VSY786595 WCQ786595:WCU786595 WMM786595:WMQ786595 WWI786595:WWM786595 Y852131:AC852131 JW852131:KA852131 TS852131:TW852131 ADO852131:ADS852131 ANK852131:ANO852131 AXG852131:AXK852131 BHC852131:BHG852131 BQY852131:BRC852131 CAU852131:CAY852131 CKQ852131:CKU852131 CUM852131:CUQ852131 DEI852131:DEM852131 DOE852131:DOI852131 DYA852131:DYE852131 EHW852131:EIA852131 ERS852131:ERW852131 FBO852131:FBS852131 FLK852131:FLO852131 FVG852131:FVK852131 GFC852131:GFG852131 GOY852131:GPC852131 GYU852131:GYY852131 HIQ852131:HIU852131 HSM852131:HSQ852131 ICI852131:ICM852131 IME852131:IMI852131 IWA852131:IWE852131 JFW852131:JGA852131 JPS852131:JPW852131 JZO852131:JZS852131 KJK852131:KJO852131 KTG852131:KTK852131 LDC852131:LDG852131 LMY852131:LNC852131 LWU852131:LWY852131 MGQ852131:MGU852131 MQM852131:MQQ852131 NAI852131:NAM852131 NKE852131:NKI852131 NUA852131:NUE852131 ODW852131:OEA852131 ONS852131:ONW852131 OXO852131:OXS852131 PHK852131:PHO852131 PRG852131:PRK852131 QBC852131:QBG852131 QKY852131:QLC852131 QUU852131:QUY852131 REQ852131:REU852131 ROM852131:ROQ852131 RYI852131:RYM852131 SIE852131:SII852131 SSA852131:SSE852131 TBW852131:TCA852131 TLS852131:TLW852131 TVO852131:TVS852131 UFK852131:UFO852131 UPG852131:UPK852131 UZC852131:UZG852131 VIY852131:VJC852131 VSU852131:VSY852131 WCQ852131:WCU852131 WMM852131:WMQ852131 WWI852131:WWM852131 Y917667:AC917667 JW917667:KA917667 TS917667:TW917667 ADO917667:ADS917667 ANK917667:ANO917667 AXG917667:AXK917667 BHC917667:BHG917667 BQY917667:BRC917667 CAU917667:CAY917667 CKQ917667:CKU917667 CUM917667:CUQ917667 DEI917667:DEM917667 DOE917667:DOI917667 DYA917667:DYE917667 EHW917667:EIA917667 ERS917667:ERW917667 FBO917667:FBS917667 FLK917667:FLO917667 FVG917667:FVK917667 GFC917667:GFG917667 GOY917667:GPC917667 GYU917667:GYY917667 HIQ917667:HIU917667 HSM917667:HSQ917667 ICI917667:ICM917667 IME917667:IMI917667 IWA917667:IWE917667 JFW917667:JGA917667 JPS917667:JPW917667 JZO917667:JZS917667 KJK917667:KJO917667 KTG917667:KTK917667 LDC917667:LDG917667 LMY917667:LNC917667 LWU917667:LWY917667 MGQ917667:MGU917667 MQM917667:MQQ917667 NAI917667:NAM917667 NKE917667:NKI917667 NUA917667:NUE917667 ODW917667:OEA917667 ONS917667:ONW917667 OXO917667:OXS917667 PHK917667:PHO917667 PRG917667:PRK917667 QBC917667:QBG917667 QKY917667:QLC917667 QUU917667:QUY917667 REQ917667:REU917667 ROM917667:ROQ917667 RYI917667:RYM917667 SIE917667:SII917667 SSA917667:SSE917667 TBW917667:TCA917667 TLS917667:TLW917667 TVO917667:TVS917667 UFK917667:UFO917667 UPG917667:UPK917667 UZC917667:UZG917667 VIY917667:VJC917667 VSU917667:VSY917667 WCQ917667:WCU917667 WMM917667:WMQ917667 WWI917667:WWM917667 Y983203:AC983203 JW983203:KA983203 TS983203:TW983203 ADO983203:ADS983203 ANK983203:ANO983203 AXG983203:AXK983203 BHC983203:BHG983203 BQY983203:BRC983203 CAU983203:CAY983203 CKQ983203:CKU983203 CUM983203:CUQ983203 DEI983203:DEM983203 DOE983203:DOI983203 DYA983203:DYE983203 EHW983203:EIA983203 ERS983203:ERW983203 FBO983203:FBS983203 FLK983203:FLO983203 FVG983203:FVK983203 GFC983203:GFG983203 GOY983203:GPC983203 GYU983203:GYY983203 HIQ983203:HIU983203 HSM983203:HSQ983203 ICI983203:ICM983203 IME983203:IMI983203 IWA983203:IWE983203 JFW983203:JGA983203 JPS983203:JPW983203 JZO983203:JZS983203 KJK983203:KJO983203 KTG983203:KTK983203 LDC983203:LDG983203 LMY983203:LNC983203 LWU983203:LWY983203 MGQ983203:MGU983203 MQM983203:MQQ983203 NAI983203:NAM983203 NKE983203:NKI983203 NUA983203:NUE983203 ODW983203:OEA983203 ONS983203:ONW983203 OXO983203:OXS983203 PHK983203:PHO983203 PRG983203:PRK983203 QBC983203:QBG983203 QKY983203:QLC983203 QUU983203:QUY983203 REQ983203:REU983203 ROM983203:ROQ983203 RYI983203:RYM983203 SIE983203:SII983203 SSA983203:SSE983203 TBW983203:TCA983203 TLS983203:TLW983203 TVO983203:TVS983203 UFK983203:UFO983203 UPG983203:UPK983203 UZC983203:UZG983203 VIY983203:VJC983203 VSU983203:VSY983203 WCQ983203:WCU983203 WMM983203:WMQ983203 WWI983203:WWM983203">
      <formula1>0</formula1>
      <formula2>9999999</formula2>
    </dataValidation>
    <dataValidation type="whole" allowBlank="1" showInputMessage="1" showErrorMessage="1" error="SOMENTE NUMEROS INTEIROS DE 0 A 59" sqref="J65695:K65695 JH65695:JI65695 TD65695:TE65695 ACZ65695:ADA65695 AMV65695:AMW65695 AWR65695:AWS65695 BGN65695:BGO65695 BQJ65695:BQK65695 CAF65695:CAG65695 CKB65695:CKC65695 CTX65695:CTY65695 DDT65695:DDU65695 DNP65695:DNQ65695 DXL65695:DXM65695 EHH65695:EHI65695 ERD65695:ERE65695 FAZ65695:FBA65695 FKV65695:FKW65695 FUR65695:FUS65695 GEN65695:GEO65695 GOJ65695:GOK65695 GYF65695:GYG65695 HIB65695:HIC65695 HRX65695:HRY65695 IBT65695:IBU65695 ILP65695:ILQ65695 IVL65695:IVM65695 JFH65695:JFI65695 JPD65695:JPE65695 JYZ65695:JZA65695 KIV65695:KIW65695 KSR65695:KSS65695 LCN65695:LCO65695 LMJ65695:LMK65695 LWF65695:LWG65695 MGB65695:MGC65695 MPX65695:MPY65695 MZT65695:MZU65695 NJP65695:NJQ65695 NTL65695:NTM65695 ODH65695:ODI65695 OND65695:ONE65695 OWZ65695:OXA65695 PGV65695:PGW65695 PQR65695:PQS65695 QAN65695:QAO65695 QKJ65695:QKK65695 QUF65695:QUG65695 REB65695:REC65695 RNX65695:RNY65695 RXT65695:RXU65695 SHP65695:SHQ65695 SRL65695:SRM65695 TBH65695:TBI65695 TLD65695:TLE65695 TUZ65695:TVA65695 UEV65695:UEW65695 UOR65695:UOS65695 UYN65695:UYO65695 VIJ65695:VIK65695 VSF65695:VSG65695 WCB65695:WCC65695 WLX65695:WLY65695 WVT65695:WVU65695 J131231:K131231 JH131231:JI131231 TD131231:TE131231 ACZ131231:ADA131231 AMV131231:AMW131231 AWR131231:AWS131231 BGN131231:BGO131231 BQJ131231:BQK131231 CAF131231:CAG131231 CKB131231:CKC131231 CTX131231:CTY131231 DDT131231:DDU131231 DNP131231:DNQ131231 DXL131231:DXM131231 EHH131231:EHI131231 ERD131231:ERE131231 FAZ131231:FBA131231 FKV131231:FKW131231 FUR131231:FUS131231 GEN131231:GEO131231 GOJ131231:GOK131231 GYF131231:GYG131231 HIB131231:HIC131231 HRX131231:HRY131231 IBT131231:IBU131231 ILP131231:ILQ131231 IVL131231:IVM131231 JFH131231:JFI131231 JPD131231:JPE131231 JYZ131231:JZA131231 KIV131231:KIW131231 KSR131231:KSS131231 LCN131231:LCO131231 LMJ131231:LMK131231 LWF131231:LWG131231 MGB131231:MGC131231 MPX131231:MPY131231 MZT131231:MZU131231 NJP131231:NJQ131231 NTL131231:NTM131231 ODH131231:ODI131231 OND131231:ONE131231 OWZ131231:OXA131231 PGV131231:PGW131231 PQR131231:PQS131231 QAN131231:QAO131231 QKJ131231:QKK131231 QUF131231:QUG131231 REB131231:REC131231 RNX131231:RNY131231 RXT131231:RXU131231 SHP131231:SHQ131231 SRL131231:SRM131231 TBH131231:TBI131231 TLD131231:TLE131231 TUZ131231:TVA131231 UEV131231:UEW131231 UOR131231:UOS131231 UYN131231:UYO131231 VIJ131231:VIK131231 VSF131231:VSG131231 WCB131231:WCC131231 WLX131231:WLY131231 WVT131231:WVU131231 J196767:K196767 JH196767:JI196767 TD196767:TE196767 ACZ196767:ADA196767 AMV196767:AMW196767 AWR196767:AWS196767 BGN196767:BGO196767 BQJ196767:BQK196767 CAF196767:CAG196767 CKB196767:CKC196767 CTX196767:CTY196767 DDT196767:DDU196767 DNP196767:DNQ196767 DXL196767:DXM196767 EHH196767:EHI196767 ERD196767:ERE196767 FAZ196767:FBA196767 FKV196767:FKW196767 FUR196767:FUS196767 GEN196767:GEO196767 GOJ196767:GOK196767 GYF196767:GYG196767 HIB196767:HIC196767 HRX196767:HRY196767 IBT196767:IBU196767 ILP196767:ILQ196767 IVL196767:IVM196767 JFH196767:JFI196767 JPD196767:JPE196767 JYZ196767:JZA196767 KIV196767:KIW196767 KSR196767:KSS196767 LCN196767:LCO196767 LMJ196767:LMK196767 LWF196767:LWG196767 MGB196767:MGC196767 MPX196767:MPY196767 MZT196767:MZU196767 NJP196767:NJQ196767 NTL196767:NTM196767 ODH196767:ODI196767 OND196767:ONE196767 OWZ196767:OXA196767 PGV196767:PGW196767 PQR196767:PQS196767 QAN196767:QAO196767 QKJ196767:QKK196767 QUF196767:QUG196767 REB196767:REC196767 RNX196767:RNY196767 RXT196767:RXU196767 SHP196767:SHQ196767 SRL196767:SRM196767 TBH196767:TBI196767 TLD196767:TLE196767 TUZ196767:TVA196767 UEV196767:UEW196767 UOR196767:UOS196767 UYN196767:UYO196767 VIJ196767:VIK196767 VSF196767:VSG196767 WCB196767:WCC196767 WLX196767:WLY196767 WVT196767:WVU196767 J262303:K262303 JH262303:JI262303 TD262303:TE262303 ACZ262303:ADA262303 AMV262303:AMW262303 AWR262303:AWS262303 BGN262303:BGO262303 BQJ262303:BQK262303 CAF262303:CAG262303 CKB262303:CKC262303 CTX262303:CTY262303 DDT262303:DDU262303 DNP262303:DNQ262303 DXL262303:DXM262303 EHH262303:EHI262303 ERD262303:ERE262303 FAZ262303:FBA262303 FKV262303:FKW262303 FUR262303:FUS262303 GEN262303:GEO262303 GOJ262303:GOK262303 GYF262303:GYG262303 HIB262303:HIC262303 HRX262303:HRY262303 IBT262303:IBU262303 ILP262303:ILQ262303 IVL262303:IVM262303 JFH262303:JFI262303 JPD262303:JPE262303 JYZ262303:JZA262303 KIV262303:KIW262303 KSR262303:KSS262303 LCN262303:LCO262303 LMJ262303:LMK262303 LWF262303:LWG262303 MGB262303:MGC262303 MPX262303:MPY262303 MZT262303:MZU262303 NJP262303:NJQ262303 NTL262303:NTM262303 ODH262303:ODI262303 OND262303:ONE262303 OWZ262303:OXA262303 PGV262303:PGW262303 PQR262303:PQS262303 QAN262303:QAO262303 QKJ262303:QKK262303 QUF262303:QUG262303 REB262303:REC262303 RNX262303:RNY262303 RXT262303:RXU262303 SHP262303:SHQ262303 SRL262303:SRM262303 TBH262303:TBI262303 TLD262303:TLE262303 TUZ262303:TVA262303 UEV262303:UEW262303 UOR262303:UOS262303 UYN262303:UYO262303 VIJ262303:VIK262303 VSF262303:VSG262303 WCB262303:WCC262303 WLX262303:WLY262303 WVT262303:WVU262303 J327839:K327839 JH327839:JI327839 TD327839:TE327839 ACZ327839:ADA327839 AMV327839:AMW327839 AWR327839:AWS327839 BGN327839:BGO327839 BQJ327839:BQK327839 CAF327839:CAG327839 CKB327839:CKC327839 CTX327839:CTY327839 DDT327839:DDU327839 DNP327839:DNQ327839 DXL327839:DXM327839 EHH327839:EHI327839 ERD327839:ERE327839 FAZ327839:FBA327839 FKV327839:FKW327839 FUR327839:FUS327839 GEN327839:GEO327839 GOJ327839:GOK327839 GYF327839:GYG327839 HIB327839:HIC327839 HRX327839:HRY327839 IBT327839:IBU327839 ILP327839:ILQ327839 IVL327839:IVM327839 JFH327839:JFI327839 JPD327839:JPE327839 JYZ327839:JZA327839 KIV327839:KIW327839 KSR327839:KSS327839 LCN327839:LCO327839 LMJ327839:LMK327839 LWF327839:LWG327839 MGB327839:MGC327839 MPX327839:MPY327839 MZT327839:MZU327839 NJP327839:NJQ327839 NTL327839:NTM327839 ODH327839:ODI327839 OND327839:ONE327839 OWZ327839:OXA327839 PGV327839:PGW327839 PQR327839:PQS327839 QAN327839:QAO327839 QKJ327839:QKK327839 QUF327839:QUG327839 REB327839:REC327839 RNX327839:RNY327839 RXT327839:RXU327839 SHP327839:SHQ327839 SRL327839:SRM327839 TBH327839:TBI327839 TLD327839:TLE327839 TUZ327839:TVA327839 UEV327839:UEW327839 UOR327839:UOS327839 UYN327839:UYO327839 VIJ327839:VIK327839 VSF327839:VSG327839 WCB327839:WCC327839 WLX327839:WLY327839 WVT327839:WVU327839 J393375:K393375 JH393375:JI393375 TD393375:TE393375 ACZ393375:ADA393375 AMV393375:AMW393375 AWR393375:AWS393375 BGN393375:BGO393375 BQJ393375:BQK393375 CAF393375:CAG393375 CKB393375:CKC393375 CTX393375:CTY393375 DDT393375:DDU393375 DNP393375:DNQ393375 DXL393375:DXM393375 EHH393375:EHI393375 ERD393375:ERE393375 FAZ393375:FBA393375 FKV393375:FKW393375 FUR393375:FUS393375 GEN393375:GEO393375 GOJ393375:GOK393375 GYF393375:GYG393375 HIB393375:HIC393375 HRX393375:HRY393375 IBT393375:IBU393375 ILP393375:ILQ393375 IVL393375:IVM393375 JFH393375:JFI393375 JPD393375:JPE393375 JYZ393375:JZA393375 KIV393375:KIW393375 KSR393375:KSS393375 LCN393375:LCO393375 LMJ393375:LMK393375 LWF393375:LWG393375 MGB393375:MGC393375 MPX393375:MPY393375 MZT393375:MZU393375 NJP393375:NJQ393375 NTL393375:NTM393375 ODH393375:ODI393375 OND393375:ONE393375 OWZ393375:OXA393375 PGV393375:PGW393375 PQR393375:PQS393375 QAN393375:QAO393375 QKJ393375:QKK393375 QUF393375:QUG393375 REB393375:REC393375 RNX393375:RNY393375 RXT393375:RXU393375 SHP393375:SHQ393375 SRL393375:SRM393375 TBH393375:TBI393375 TLD393375:TLE393375 TUZ393375:TVA393375 UEV393375:UEW393375 UOR393375:UOS393375 UYN393375:UYO393375 VIJ393375:VIK393375 VSF393375:VSG393375 WCB393375:WCC393375 WLX393375:WLY393375 WVT393375:WVU393375 J458911:K458911 JH458911:JI458911 TD458911:TE458911 ACZ458911:ADA458911 AMV458911:AMW458911 AWR458911:AWS458911 BGN458911:BGO458911 BQJ458911:BQK458911 CAF458911:CAG458911 CKB458911:CKC458911 CTX458911:CTY458911 DDT458911:DDU458911 DNP458911:DNQ458911 DXL458911:DXM458911 EHH458911:EHI458911 ERD458911:ERE458911 FAZ458911:FBA458911 FKV458911:FKW458911 FUR458911:FUS458911 GEN458911:GEO458911 GOJ458911:GOK458911 GYF458911:GYG458911 HIB458911:HIC458911 HRX458911:HRY458911 IBT458911:IBU458911 ILP458911:ILQ458911 IVL458911:IVM458911 JFH458911:JFI458911 JPD458911:JPE458911 JYZ458911:JZA458911 KIV458911:KIW458911 KSR458911:KSS458911 LCN458911:LCO458911 LMJ458911:LMK458911 LWF458911:LWG458911 MGB458911:MGC458911 MPX458911:MPY458911 MZT458911:MZU458911 NJP458911:NJQ458911 NTL458911:NTM458911 ODH458911:ODI458911 OND458911:ONE458911 OWZ458911:OXA458911 PGV458911:PGW458911 PQR458911:PQS458911 QAN458911:QAO458911 QKJ458911:QKK458911 QUF458911:QUG458911 REB458911:REC458911 RNX458911:RNY458911 RXT458911:RXU458911 SHP458911:SHQ458911 SRL458911:SRM458911 TBH458911:TBI458911 TLD458911:TLE458911 TUZ458911:TVA458911 UEV458911:UEW458911 UOR458911:UOS458911 UYN458911:UYO458911 VIJ458911:VIK458911 VSF458911:VSG458911 WCB458911:WCC458911 WLX458911:WLY458911 WVT458911:WVU458911 J524447:K524447 JH524447:JI524447 TD524447:TE524447 ACZ524447:ADA524447 AMV524447:AMW524447 AWR524447:AWS524447 BGN524447:BGO524447 BQJ524447:BQK524447 CAF524447:CAG524447 CKB524447:CKC524447 CTX524447:CTY524447 DDT524447:DDU524447 DNP524447:DNQ524447 DXL524447:DXM524447 EHH524447:EHI524447 ERD524447:ERE524447 FAZ524447:FBA524447 FKV524447:FKW524447 FUR524447:FUS524447 GEN524447:GEO524447 GOJ524447:GOK524447 GYF524447:GYG524447 HIB524447:HIC524447 HRX524447:HRY524447 IBT524447:IBU524447 ILP524447:ILQ524447 IVL524447:IVM524447 JFH524447:JFI524447 JPD524447:JPE524447 JYZ524447:JZA524447 KIV524447:KIW524447 KSR524447:KSS524447 LCN524447:LCO524447 LMJ524447:LMK524447 LWF524447:LWG524447 MGB524447:MGC524447 MPX524447:MPY524447 MZT524447:MZU524447 NJP524447:NJQ524447 NTL524447:NTM524447 ODH524447:ODI524447 OND524447:ONE524447 OWZ524447:OXA524447 PGV524447:PGW524447 PQR524447:PQS524447 QAN524447:QAO524447 QKJ524447:QKK524447 QUF524447:QUG524447 REB524447:REC524447 RNX524447:RNY524447 RXT524447:RXU524447 SHP524447:SHQ524447 SRL524447:SRM524447 TBH524447:TBI524447 TLD524447:TLE524447 TUZ524447:TVA524447 UEV524447:UEW524447 UOR524447:UOS524447 UYN524447:UYO524447 VIJ524447:VIK524447 VSF524447:VSG524447 WCB524447:WCC524447 WLX524447:WLY524447 WVT524447:WVU524447 J589983:K589983 JH589983:JI589983 TD589983:TE589983 ACZ589983:ADA589983 AMV589983:AMW589983 AWR589983:AWS589983 BGN589983:BGO589983 BQJ589983:BQK589983 CAF589983:CAG589983 CKB589983:CKC589983 CTX589983:CTY589983 DDT589983:DDU589983 DNP589983:DNQ589983 DXL589983:DXM589983 EHH589983:EHI589983 ERD589983:ERE589983 FAZ589983:FBA589983 FKV589983:FKW589983 FUR589983:FUS589983 GEN589983:GEO589983 GOJ589983:GOK589983 GYF589983:GYG589983 HIB589983:HIC589983 HRX589983:HRY589983 IBT589983:IBU589983 ILP589983:ILQ589983 IVL589983:IVM589983 JFH589983:JFI589983 JPD589983:JPE589983 JYZ589983:JZA589983 KIV589983:KIW589983 KSR589983:KSS589983 LCN589983:LCO589983 LMJ589983:LMK589983 LWF589983:LWG589983 MGB589983:MGC589983 MPX589983:MPY589983 MZT589983:MZU589983 NJP589983:NJQ589983 NTL589983:NTM589983 ODH589983:ODI589983 OND589983:ONE589983 OWZ589983:OXA589983 PGV589983:PGW589983 PQR589983:PQS589983 QAN589983:QAO589983 QKJ589983:QKK589983 QUF589983:QUG589983 REB589983:REC589983 RNX589983:RNY589983 RXT589983:RXU589983 SHP589983:SHQ589983 SRL589983:SRM589983 TBH589983:TBI589983 TLD589983:TLE589983 TUZ589983:TVA589983 UEV589983:UEW589983 UOR589983:UOS589983 UYN589983:UYO589983 VIJ589983:VIK589983 VSF589983:VSG589983 WCB589983:WCC589983 WLX589983:WLY589983 WVT589983:WVU589983 J655519:K655519 JH655519:JI655519 TD655519:TE655519 ACZ655519:ADA655519 AMV655519:AMW655519 AWR655519:AWS655519 BGN655519:BGO655519 BQJ655519:BQK655519 CAF655519:CAG655519 CKB655519:CKC655519 CTX655519:CTY655519 DDT655519:DDU655519 DNP655519:DNQ655519 DXL655519:DXM655519 EHH655519:EHI655519 ERD655519:ERE655519 FAZ655519:FBA655519 FKV655519:FKW655519 FUR655519:FUS655519 GEN655519:GEO655519 GOJ655519:GOK655519 GYF655519:GYG655519 HIB655519:HIC655519 HRX655519:HRY655519 IBT655519:IBU655519 ILP655519:ILQ655519 IVL655519:IVM655519 JFH655519:JFI655519 JPD655519:JPE655519 JYZ655519:JZA655519 KIV655519:KIW655519 KSR655519:KSS655519 LCN655519:LCO655519 LMJ655519:LMK655519 LWF655519:LWG655519 MGB655519:MGC655519 MPX655519:MPY655519 MZT655519:MZU655519 NJP655519:NJQ655519 NTL655519:NTM655519 ODH655519:ODI655519 OND655519:ONE655519 OWZ655519:OXA655519 PGV655519:PGW655519 PQR655519:PQS655519 QAN655519:QAO655519 QKJ655519:QKK655519 QUF655519:QUG655519 REB655519:REC655519 RNX655519:RNY655519 RXT655519:RXU655519 SHP655519:SHQ655519 SRL655519:SRM655519 TBH655519:TBI655519 TLD655519:TLE655519 TUZ655519:TVA655519 UEV655519:UEW655519 UOR655519:UOS655519 UYN655519:UYO655519 VIJ655519:VIK655519 VSF655519:VSG655519 WCB655519:WCC655519 WLX655519:WLY655519 WVT655519:WVU655519 J721055:K721055 JH721055:JI721055 TD721055:TE721055 ACZ721055:ADA721055 AMV721055:AMW721055 AWR721055:AWS721055 BGN721055:BGO721055 BQJ721055:BQK721055 CAF721055:CAG721055 CKB721055:CKC721055 CTX721055:CTY721055 DDT721055:DDU721055 DNP721055:DNQ721055 DXL721055:DXM721055 EHH721055:EHI721055 ERD721055:ERE721055 FAZ721055:FBA721055 FKV721055:FKW721055 FUR721055:FUS721055 GEN721055:GEO721055 GOJ721055:GOK721055 GYF721055:GYG721055 HIB721055:HIC721055 HRX721055:HRY721055 IBT721055:IBU721055 ILP721055:ILQ721055 IVL721055:IVM721055 JFH721055:JFI721055 JPD721055:JPE721055 JYZ721055:JZA721055 KIV721055:KIW721055 KSR721055:KSS721055 LCN721055:LCO721055 LMJ721055:LMK721055 LWF721055:LWG721055 MGB721055:MGC721055 MPX721055:MPY721055 MZT721055:MZU721055 NJP721055:NJQ721055 NTL721055:NTM721055 ODH721055:ODI721055 OND721055:ONE721055 OWZ721055:OXA721055 PGV721055:PGW721055 PQR721055:PQS721055 QAN721055:QAO721055 QKJ721055:QKK721055 QUF721055:QUG721055 REB721055:REC721055 RNX721055:RNY721055 RXT721055:RXU721055 SHP721055:SHQ721055 SRL721055:SRM721055 TBH721055:TBI721055 TLD721055:TLE721055 TUZ721055:TVA721055 UEV721055:UEW721055 UOR721055:UOS721055 UYN721055:UYO721055 VIJ721055:VIK721055 VSF721055:VSG721055 WCB721055:WCC721055 WLX721055:WLY721055 WVT721055:WVU721055 J786591:K786591 JH786591:JI786591 TD786591:TE786591 ACZ786591:ADA786591 AMV786591:AMW786591 AWR786591:AWS786591 BGN786591:BGO786591 BQJ786591:BQK786591 CAF786591:CAG786591 CKB786591:CKC786591 CTX786591:CTY786591 DDT786591:DDU786591 DNP786591:DNQ786591 DXL786591:DXM786591 EHH786591:EHI786591 ERD786591:ERE786591 FAZ786591:FBA786591 FKV786591:FKW786591 FUR786591:FUS786591 GEN786591:GEO786591 GOJ786591:GOK786591 GYF786591:GYG786591 HIB786591:HIC786591 HRX786591:HRY786591 IBT786591:IBU786591 ILP786591:ILQ786591 IVL786591:IVM786591 JFH786591:JFI786591 JPD786591:JPE786591 JYZ786591:JZA786591 KIV786591:KIW786591 KSR786591:KSS786591 LCN786591:LCO786591 LMJ786591:LMK786591 LWF786591:LWG786591 MGB786591:MGC786591 MPX786591:MPY786591 MZT786591:MZU786591 NJP786591:NJQ786591 NTL786591:NTM786591 ODH786591:ODI786591 OND786591:ONE786591 OWZ786591:OXA786591 PGV786591:PGW786591 PQR786591:PQS786591 QAN786591:QAO786591 QKJ786591:QKK786591 QUF786591:QUG786591 REB786591:REC786591 RNX786591:RNY786591 RXT786591:RXU786591 SHP786591:SHQ786591 SRL786591:SRM786591 TBH786591:TBI786591 TLD786591:TLE786591 TUZ786591:TVA786591 UEV786591:UEW786591 UOR786591:UOS786591 UYN786591:UYO786591 VIJ786591:VIK786591 VSF786591:VSG786591 WCB786591:WCC786591 WLX786591:WLY786591 WVT786591:WVU786591 J852127:K852127 JH852127:JI852127 TD852127:TE852127 ACZ852127:ADA852127 AMV852127:AMW852127 AWR852127:AWS852127 BGN852127:BGO852127 BQJ852127:BQK852127 CAF852127:CAG852127 CKB852127:CKC852127 CTX852127:CTY852127 DDT852127:DDU852127 DNP852127:DNQ852127 DXL852127:DXM852127 EHH852127:EHI852127 ERD852127:ERE852127 FAZ852127:FBA852127 FKV852127:FKW852127 FUR852127:FUS852127 GEN852127:GEO852127 GOJ852127:GOK852127 GYF852127:GYG852127 HIB852127:HIC852127 HRX852127:HRY852127 IBT852127:IBU852127 ILP852127:ILQ852127 IVL852127:IVM852127 JFH852127:JFI852127 JPD852127:JPE852127 JYZ852127:JZA852127 KIV852127:KIW852127 KSR852127:KSS852127 LCN852127:LCO852127 LMJ852127:LMK852127 LWF852127:LWG852127 MGB852127:MGC852127 MPX852127:MPY852127 MZT852127:MZU852127 NJP852127:NJQ852127 NTL852127:NTM852127 ODH852127:ODI852127 OND852127:ONE852127 OWZ852127:OXA852127 PGV852127:PGW852127 PQR852127:PQS852127 QAN852127:QAO852127 QKJ852127:QKK852127 QUF852127:QUG852127 REB852127:REC852127 RNX852127:RNY852127 RXT852127:RXU852127 SHP852127:SHQ852127 SRL852127:SRM852127 TBH852127:TBI852127 TLD852127:TLE852127 TUZ852127:TVA852127 UEV852127:UEW852127 UOR852127:UOS852127 UYN852127:UYO852127 VIJ852127:VIK852127 VSF852127:VSG852127 WCB852127:WCC852127 WLX852127:WLY852127 WVT852127:WVU852127 J917663:K917663 JH917663:JI917663 TD917663:TE917663 ACZ917663:ADA917663 AMV917663:AMW917663 AWR917663:AWS917663 BGN917663:BGO917663 BQJ917663:BQK917663 CAF917663:CAG917663 CKB917663:CKC917663 CTX917663:CTY917663 DDT917663:DDU917663 DNP917663:DNQ917663 DXL917663:DXM917663 EHH917663:EHI917663 ERD917663:ERE917663 FAZ917663:FBA917663 FKV917663:FKW917663 FUR917663:FUS917663 GEN917663:GEO917663 GOJ917663:GOK917663 GYF917663:GYG917663 HIB917663:HIC917663 HRX917663:HRY917663 IBT917663:IBU917663 ILP917663:ILQ917663 IVL917663:IVM917663 JFH917663:JFI917663 JPD917663:JPE917663 JYZ917663:JZA917663 KIV917663:KIW917663 KSR917663:KSS917663 LCN917663:LCO917663 LMJ917663:LMK917663 LWF917663:LWG917663 MGB917663:MGC917663 MPX917663:MPY917663 MZT917663:MZU917663 NJP917663:NJQ917663 NTL917663:NTM917663 ODH917663:ODI917663 OND917663:ONE917663 OWZ917663:OXA917663 PGV917663:PGW917663 PQR917663:PQS917663 QAN917663:QAO917663 QKJ917663:QKK917663 QUF917663:QUG917663 REB917663:REC917663 RNX917663:RNY917663 RXT917663:RXU917663 SHP917663:SHQ917663 SRL917663:SRM917663 TBH917663:TBI917663 TLD917663:TLE917663 TUZ917663:TVA917663 UEV917663:UEW917663 UOR917663:UOS917663 UYN917663:UYO917663 VIJ917663:VIK917663 VSF917663:VSG917663 WCB917663:WCC917663 WLX917663:WLY917663 WVT917663:WVU917663 J983199:K983199 JH983199:JI983199 TD983199:TE983199 ACZ983199:ADA983199 AMV983199:AMW983199 AWR983199:AWS983199 BGN983199:BGO983199 BQJ983199:BQK983199 CAF983199:CAG983199 CKB983199:CKC983199 CTX983199:CTY983199 DDT983199:DDU983199 DNP983199:DNQ983199 DXL983199:DXM983199 EHH983199:EHI983199 ERD983199:ERE983199 FAZ983199:FBA983199 FKV983199:FKW983199 FUR983199:FUS983199 GEN983199:GEO983199 GOJ983199:GOK983199 GYF983199:GYG983199 HIB983199:HIC983199 HRX983199:HRY983199 IBT983199:IBU983199 ILP983199:ILQ983199 IVL983199:IVM983199 JFH983199:JFI983199 JPD983199:JPE983199 JYZ983199:JZA983199 KIV983199:KIW983199 KSR983199:KSS983199 LCN983199:LCO983199 LMJ983199:LMK983199 LWF983199:LWG983199 MGB983199:MGC983199 MPX983199:MPY983199 MZT983199:MZU983199 NJP983199:NJQ983199 NTL983199:NTM983199 ODH983199:ODI983199 OND983199:ONE983199 OWZ983199:OXA983199 PGV983199:PGW983199 PQR983199:PQS983199 QAN983199:QAO983199 QKJ983199:QKK983199 QUF983199:QUG983199 REB983199:REC983199 RNX983199:RNY983199 RXT983199:RXU983199 SHP983199:SHQ983199 SRL983199:SRM983199 TBH983199:TBI983199 TLD983199:TLE983199 TUZ983199:TVA983199 UEV983199:UEW983199 UOR983199:UOS983199 UYN983199:UYO983199 VIJ983199:VIK983199 VSF983199:VSG983199 WCB983199:WCC983199 WLX983199:WLY983199 WVT983199:WVU983199 W65695:X65695 JU65695:JV65695 TQ65695:TR65695 ADM65695:ADN65695 ANI65695:ANJ65695 AXE65695:AXF65695 BHA65695:BHB65695 BQW65695:BQX65695 CAS65695:CAT65695 CKO65695:CKP65695 CUK65695:CUL65695 DEG65695:DEH65695 DOC65695:DOD65695 DXY65695:DXZ65695 EHU65695:EHV65695 ERQ65695:ERR65695 FBM65695:FBN65695 FLI65695:FLJ65695 FVE65695:FVF65695 GFA65695:GFB65695 GOW65695:GOX65695 GYS65695:GYT65695 HIO65695:HIP65695 HSK65695:HSL65695 ICG65695:ICH65695 IMC65695:IMD65695 IVY65695:IVZ65695 JFU65695:JFV65695 JPQ65695:JPR65695 JZM65695:JZN65695 KJI65695:KJJ65695 KTE65695:KTF65695 LDA65695:LDB65695 LMW65695:LMX65695 LWS65695:LWT65695 MGO65695:MGP65695 MQK65695:MQL65695 NAG65695:NAH65695 NKC65695:NKD65695 NTY65695:NTZ65695 ODU65695:ODV65695 ONQ65695:ONR65695 OXM65695:OXN65695 PHI65695:PHJ65695 PRE65695:PRF65695 QBA65695:QBB65695 QKW65695:QKX65695 QUS65695:QUT65695 REO65695:REP65695 ROK65695:ROL65695 RYG65695:RYH65695 SIC65695:SID65695 SRY65695:SRZ65695 TBU65695:TBV65695 TLQ65695:TLR65695 TVM65695:TVN65695 UFI65695:UFJ65695 UPE65695:UPF65695 UZA65695:UZB65695 VIW65695:VIX65695 VSS65695:VST65695 WCO65695:WCP65695 WMK65695:WML65695 WWG65695:WWH65695 W131231:X131231 JU131231:JV131231 TQ131231:TR131231 ADM131231:ADN131231 ANI131231:ANJ131231 AXE131231:AXF131231 BHA131231:BHB131231 BQW131231:BQX131231 CAS131231:CAT131231 CKO131231:CKP131231 CUK131231:CUL131231 DEG131231:DEH131231 DOC131231:DOD131231 DXY131231:DXZ131231 EHU131231:EHV131231 ERQ131231:ERR131231 FBM131231:FBN131231 FLI131231:FLJ131231 FVE131231:FVF131231 GFA131231:GFB131231 GOW131231:GOX131231 GYS131231:GYT131231 HIO131231:HIP131231 HSK131231:HSL131231 ICG131231:ICH131231 IMC131231:IMD131231 IVY131231:IVZ131231 JFU131231:JFV131231 JPQ131231:JPR131231 JZM131231:JZN131231 KJI131231:KJJ131231 KTE131231:KTF131231 LDA131231:LDB131231 LMW131231:LMX131231 LWS131231:LWT131231 MGO131231:MGP131231 MQK131231:MQL131231 NAG131231:NAH131231 NKC131231:NKD131231 NTY131231:NTZ131231 ODU131231:ODV131231 ONQ131231:ONR131231 OXM131231:OXN131231 PHI131231:PHJ131231 PRE131231:PRF131231 QBA131231:QBB131231 QKW131231:QKX131231 QUS131231:QUT131231 REO131231:REP131231 ROK131231:ROL131231 RYG131231:RYH131231 SIC131231:SID131231 SRY131231:SRZ131231 TBU131231:TBV131231 TLQ131231:TLR131231 TVM131231:TVN131231 UFI131231:UFJ131231 UPE131231:UPF131231 UZA131231:UZB131231 VIW131231:VIX131231 VSS131231:VST131231 WCO131231:WCP131231 WMK131231:WML131231 WWG131231:WWH131231 W196767:X196767 JU196767:JV196767 TQ196767:TR196767 ADM196767:ADN196767 ANI196767:ANJ196767 AXE196767:AXF196767 BHA196767:BHB196767 BQW196767:BQX196767 CAS196767:CAT196767 CKO196767:CKP196767 CUK196767:CUL196767 DEG196767:DEH196767 DOC196767:DOD196767 DXY196767:DXZ196767 EHU196767:EHV196767 ERQ196767:ERR196767 FBM196767:FBN196767 FLI196767:FLJ196767 FVE196767:FVF196767 GFA196767:GFB196767 GOW196767:GOX196767 GYS196767:GYT196767 HIO196767:HIP196767 HSK196767:HSL196767 ICG196767:ICH196767 IMC196767:IMD196767 IVY196767:IVZ196767 JFU196767:JFV196767 JPQ196767:JPR196767 JZM196767:JZN196767 KJI196767:KJJ196767 KTE196767:KTF196767 LDA196767:LDB196767 LMW196767:LMX196767 LWS196767:LWT196767 MGO196767:MGP196767 MQK196767:MQL196767 NAG196767:NAH196767 NKC196767:NKD196767 NTY196767:NTZ196767 ODU196767:ODV196767 ONQ196767:ONR196767 OXM196767:OXN196767 PHI196767:PHJ196767 PRE196767:PRF196767 QBA196767:QBB196767 QKW196767:QKX196767 QUS196767:QUT196767 REO196767:REP196767 ROK196767:ROL196767 RYG196767:RYH196767 SIC196767:SID196767 SRY196767:SRZ196767 TBU196767:TBV196767 TLQ196767:TLR196767 TVM196767:TVN196767 UFI196767:UFJ196767 UPE196767:UPF196767 UZA196767:UZB196767 VIW196767:VIX196767 VSS196767:VST196767 WCO196767:WCP196767 WMK196767:WML196767 WWG196767:WWH196767 W262303:X262303 JU262303:JV262303 TQ262303:TR262303 ADM262303:ADN262303 ANI262303:ANJ262303 AXE262303:AXF262303 BHA262303:BHB262303 BQW262303:BQX262303 CAS262303:CAT262303 CKO262303:CKP262303 CUK262303:CUL262303 DEG262303:DEH262303 DOC262303:DOD262303 DXY262303:DXZ262303 EHU262303:EHV262303 ERQ262303:ERR262303 FBM262303:FBN262303 FLI262303:FLJ262303 FVE262303:FVF262303 GFA262303:GFB262303 GOW262303:GOX262303 GYS262303:GYT262303 HIO262303:HIP262303 HSK262303:HSL262303 ICG262303:ICH262303 IMC262303:IMD262303 IVY262303:IVZ262303 JFU262303:JFV262303 JPQ262303:JPR262303 JZM262303:JZN262303 KJI262303:KJJ262303 KTE262303:KTF262303 LDA262303:LDB262303 LMW262303:LMX262303 LWS262303:LWT262303 MGO262303:MGP262303 MQK262303:MQL262303 NAG262303:NAH262303 NKC262303:NKD262303 NTY262303:NTZ262303 ODU262303:ODV262303 ONQ262303:ONR262303 OXM262303:OXN262303 PHI262303:PHJ262303 PRE262303:PRF262303 QBA262303:QBB262303 QKW262303:QKX262303 QUS262303:QUT262303 REO262303:REP262303 ROK262303:ROL262303 RYG262303:RYH262303 SIC262303:SID262303 SRY262303:SRZ262303 TBU262303:TBV262303 TLQ262303:TLR262303 TVM262303:TVN262303 UFI262303:UFJ262303 UPE262303:UPF262303 UZA262303:UZB262303 VIW262303:VIX262303 VSS262303:VST262303 WCO262303:WCP262303 WMK262303:WML262303 WWG262303:WWH262303 W327839:X327839 JU327839:JV327839 TQ327839:TR327839 ADM327839:ADN327839 ANI327839:ANJ327839 AXE327839:AXF327839 BHA327839:BHB327839 BQW327839:BQX327839 CAS327839:CAT327839 CKO327839:CKP327839 CUK327839:CUL327839 DEG327839:DEH327839 DOC327839:DOD327839 DXY327839:DXZ327839 EHU327839:EHV327839 ERQ327839:ERR327839 FBM327839:FBN327839 FLI327839:FLJ327839 FVE327839:FVF327839 GFA327839:GFB327839 GOW327839:GOX327839 GYS327839:GYT327839 HIO327839:HIP327839 HSK327839:HSL327839 ICG327839:ICH327839 IMC327839:IMD327839 IVY327839:IVZ327839 JFU327839:JFV327839 JPQ327839:JPR327839 JZM327839:JZN327839 KJI327839:KJJ327839 KTE327839:KTF327839 LDA327839:LDB327839 LMW327839:LMX327839 LWS327839:LWT327839 MGO327839:MGP327839 MQK327839:MQL327839 NAG327839:NAH327839 NKC327839:NKD327839 NTY327839:NTZ327839 ODU327839:ODV327839 ONQ327839:ONR327839 OXM327839:OXN327839 PHI327839:PHJ327839 PRE327839:PRF327839 QBA327839:QBB327839 QKW327839:QKX327839 QUS327839:QUT327839 REO327839:REP327839 ROK327839:ROL327839 RYG327839:RYH327839 SIC327839:SID327839 SRY327839:SRZ327839 TBU327839:TBV327839 TLQ327839:TLR327839 TVM327839:TVN327839 UFI327839:UFJ327839 UPE327839:UPF327839 UZA327839:UZB327839 VIW327839:VIX327839 VSS327839:VST327839 WCO327839:WCP327839 WMK327839:WML327839 WWG327839:WWH327839 W393375:X393375 JU393375:JV393375 TQ393375:TR393375 ADM393375:ADN393375 ANI393375:ANJ393375 AXE393375:AXF393375 BHA393375:BHB393375 BQW393375:BQX393375 CAS393375:CAT393375 CKO393375:CKP393375 CUK393375:CUL393375 DEG393375:DEH393375 DOC393375:DOD393375 DXY393375:DXZ393375 EHU393375:EHV393375 ERQ393375:ERR393375 FBM393375:FBN393375 FLI393375:FLJ393375 FVE393375:FVF393375 GFA393375:GFB393375 GOW393375:GOX393375 GYS393375:GYT393375 HIO393375:HIP393375 HSK393375:HSL393375 ICG393375:ICH393375 IMC393375:IMD393375 IVY393375:IVZ393375 JFU393375:JFV393375 JPQ393375:JPR393375 JZM393375:JZN393375 KJI393375:KJJ393375 KTE393375:KTF393375 LDA393375:LDB393375 LMW393375:LMX393375 LWS393375:LWT393375 MGO393375:MGP393375 MQK393375:MQL393375 NAG393375:NAH393375 NKC393375:NKD393375 NTY393375:NTZ393375 ODU393375:ODV393375 ONQ393375:ONR393375 OXM393375:OXN393375 PHI393375:PHJ393375 PRE393375:PRF393375 QBA393375:QBB393375 QKW393375:QKX393375 QUS393375:QUT393375 REO393375:REP393375 ROK393375:ROL393375 RYG393375:RYH393375 SIC393375:SID393375 SRY393375:SRZ393375 TBU393375:TBV393375 TLQ393375:TLR393375 TVM393375:TVN393375 UFI393375:UFJ393375 UPE393375:UPF393375 UZA393375:UZB393375 VIW393375:VIX393375 VSS393375:VST393375 WCO393375:WCP393375 WMK393375:WML393375 WWG393375:WWH393375 W458911:X458911 JU458911:JV458911 TQ458911:TR458911 ADM458911:ADN458911 ANI458911:ANJ458911 AXE458911:AXF458911 BHA458911:BHB458911 BQW458911:BQX458911 CAS458911:CAT458911 CKO458911:CKP458911 CUK458911:CUL458911 DEG458911:DEH458911 DOC458911:DOD458911 DXY458911:DXZ458911 EHU458911:EHV458911 ERQ458911:ERR458911 FBM458911:FBN458911 FLI458911:FLJ458911 FVE458911:FVF458911 GFA458911:GFB458911 GOW458911:GOX458911 GYS458911:GYT458911 HIO458911:HIP458911 HSK458911:HSL458911 ICG458911:ICH458911 IMC458911:IMD458911 IVY458911:IVZ458911 JFU458911:JFV458911 JPQ458911:JPR458911 JZM458911:JZN458911 KJI458911:KJJ458911 KTE458911:KTF458911 LDA458911:LDB458911 LMW458911:LMX458911 LWS458911:LWT458911 MGO458911:MGP458911 MQK458911:MQL458911 NAG458911:NAH458911 NKC458911:NKD458911 NTY458911:NTZ458911 ODU458911:ODV458911 ONQ458911:ONR458911 OXM458911:OXN458911 PHI458911:PHJ458911 PRE458911:PRF458911 QBA458911:QBB458911 QKW458911:QKX458911 QUS458911:QUT458911 REO458911:REP458911 ROK458911:ROL458911 RYG458911:RYH458911 SIC458911:SID458911 SRY458911:SRZ458911 TBU458911:TBV458911 TLQ458911:TLR458911 TVM458911:TVN458911 UFI458911:UFJ458911 UPE458911:UPF458911 UZA458911:UZB458911 VIW458911:VIX458911 VSS458911:VST458911 WCO458911:WCP458911 WMK458911:WML458911 WWG458911:WWH458911 W524447:X524447 JU524447:JV524447 TQ524447:TR524447 ADM524447:ADN524447 ANI524447:ANJ524447 AXE524447:AXF524447 BHA524447:BHB524447 BQW524447:BQX524447 CAS524447:CAT524447 CKO524447:CKP524447 CUK524447:CUL524447 DEG524447:DEH524447 DOC524447:DOD524447 DXY524447:DXZ524447 EHU524447:EHV524447 ERQ524447:ERR524447 FBM524447:FBN524447 FLI524447:FLJ524447 FVE524447:FVF524447 GFA524447:GFB524447 GOW524447:GOX524447 GYS524447:GYT524447 HIO524447:HIP524447 HSK524447:HSL524447 ICG524447:ICH524447 IMC524447:IMD524447 IVY524447:IVZ524447 JFU524447:JFV524447 JPQ524447:JPR524447 JZM524447:JZN524447 KJI524447:KJJ524447 KTE524447:KTF524447 LDA524447:LDB524447 LMW524447:LMX524447 LWS524447:LWT524447 MGO524447:MGP524447 MQK524447:MQL524447 NAG524447:NAH524447 NKC524447:NKD524447 NTY524447:NTZ524447 ODU524447:ODV524447 ONQ524447:ONR524447 OXM524447:OXN524447 PHI524447:PHJ524447 PRE524447:PRF524447 QBA524447:QBB524447 QKW524447:QKX524447 QUS524447:QUT524447 REO524447:REP524447 ROK524447:ROL524447 RYG524447:RYH524447 SIC524447:SID524447 SRY524447:SRZ524447 TBU524447:TBV524447 TLQ524447:TLR524447 TVM524447:TVN524447 UFI524447:UFJ524447 UPE524447:UPF524447 UZA524447:UZB524447 VIW524447:VIX524447 VSS524447:VST524447 WCO524447:WCP524447 WMK524447:WML524447 WWG524447:WWH524447 W589983:X589983 JU589983:JV589983 TQ589983:TR589983 ADM589983:ADN589983 ANI589983:ANJ589983 AXE589983:AXF589983 BHA589983:BHB589983 BQW589983:BQX589983 CAS589983:CAT589983 CKO589983:CKP589983 CUK589983:CUL589983 DEG589983:DEH589983 DOC589983:DOD589983 DXY589983:DXZ589983 EHU589983:EHV589983 ERQ589983:ERR589983 FBM589983:FBN589983 FLI589983:FLJ589983 FVE589983:FVF589983 GFA589983:GFB589983 GOW589983:GOX589983 GYS589983:GYT589983 HIO589983:HIP589983 HSK589983:HSL589983 ICG589983:ICH589983 IMC589983:IMD589983 IVY589983:IVZ589983 JFU589983:JFV589983 JPQ589983:JPR589983 JZM589983:JZN589983 KJI589983:KJJ589983 KTE589983:KTF589983 LDA589983:LDB589983 LMW589983:LMX589983 LWS589983:LWT589983 MGO589983:MGP589983 MQK589983:MQL589983 NAG589983:NAH589983 NKC589983:NKD589983 NTY589983:NTZ589983 ODU589983:ODV589983 ONQ589983:ONR589983 OXM589983:OXN589983 PHI589983:PHJ589983 PRE589983:PRF589983 QBA589983:QBB589983 QKW589983:QKX589983 QUS589983:QUT589983 REO589983:REP589983 ROK589983:ROL589983 RYG589983:RYH589983 SIC589983:SID589983 SRY589983:SRZ589983 TBU589983:TBV589983 TLQ589983:TLR589983 TVM589983:TVN589983 UFI589983:UFJ589983 UPE589983:UPF589983 UZA589983:UZB589983 VIW589983:VIX589983 VSS589983:VST589983 WCO589983:WCP589983 WMK589983:WML589983 WWG589983:WWH589983 W655519:X655519 JU655519:JV655519 TQ655519:TR655519 ADM655519:ADN655519 ANI655519:ANJ655519 AXE655519:AXF655519 BHA655519:BHB655519 BQW655519:BQX655519 CAS655519:CAT655519 CKO655519:CKP655519 CUK655519:CUL655519 DEG655519:DEH655519 DOC655519:DOD655519 DXY655519:DXZ655519 EHU655519:EHV655519 ERQ655519:ERR655519 FBM655519:FBN655519 FLI655519:FLJ655519 FVE655519:FVF655519 GFA655519:GFB655519 GOW655519:GOX655519 GYS655519:GYT655519 HIO655519:HIP655519 HSK655519:HSL655519 ICG655519:ICH655519 IMC655519:IMD655519 IVY655519:IVZ655519 JFU655519:JFV655519 JPQ655519:JPR655519 JZM655519:JZN655519 KJI655519:KJJ655519 KTE655519:KTF655519 LDA655519:LDB655519 LMW655519:LMX655519 LWS655519:LWT655519 MGO655519:MGP655519 MQK655519:MQL655519 NAG655519:NAH655519 NKC655519:NKD655519 NTY655519:NTZ655519 ODU655519:ODV655519 ONQ655519:ONR655519 OXM655519:OXN655519 PHI655519:PHJ655519 PRE655519:PRF655519 QBA655519:QBB655519 QKW655519:QKX655519 QUS655519:QUT655519 REO655519:REP655519 ROK655519:ROL655519 RYG655519:RYH655519 SIC655519:SID655519 SRY655519:SRZ655519 TBU655519:TBV655519 TLQ655519:TLR655519 TVM655519:TVN655519 UFI655519:UFJ655519 UPE655519:UPF655519 UZA655519:UZB655519 VIW655519:VIX655519 VSS655519:VST655519 WCO655519:WCP655519 WMK655519:WML655519 WWG655519:WWH655519 W721055:X721055 JU721055:JV721055 TQ721055:TR721055 ADM721055:ADN721055 ANI721055:ANJ721055 AXE721055:AXF721055 BHA721055:BHB721055 BQW721055:BQX721055 CAS721055:CAT721055 CKO721055:CKP721055 CUK721055:CUL721055 DEG721055:DEH721055 DOC721055:DOD721055 DXY721055:DXZ721055 EHU721055:EHV721055 ERQ721055:ERR721055 FBM721055:FBN721055 FLI721055:FLJ721055 FVE721055:FVF721055 GFA721055:GFB721055 GOW721055:GOX721055 GYS721055:GYT721055 HIO721055:HIP721055 HSK721055:HSL721055 ICG721055:ICH721055 IMC721055:IMD721055 IVY721055:IVZ721055 JFU721055:JFV721055 JPQ721055:JPR721055 JZM721055:JZN721055 KJI721055:KJJ721055 KTE721055:KTF721055 LDA721055:LDB721055 LMW721055:LMX721055 LWS721055:LWT721055 MGO721055:MGP721055 MQK721055:MQL721055 NAG721055:NAH721055 NKC721055:NKD721055 NTY721055:NTZ721055 ODU721055:ODV721055 ONQ721055:ONR721055 OXM721055:OXN721055 PHI721055:PHJ721055 PRE721055:PRF721055 QBA721055:QBB721055 QKW721055:QKX721055 QUS721055:QUT721055 REO721055:REP721055 ROK721055:ROL721055 RYG721055:RYH721055 SIC721055:SID721055 SRY721055:SRZ721055 TBU721055:TBV721055 TLQ721055:TLR721055 TVM721055:TVN721055 UFI721055:UFJ721055 UPE721055:UPF721055 UZA721055:UZB721055 VIW721055:VIX721055 VSS721055:VST721055 WCO721055:WCP721055 WMK721055:WML721055 WWG721055:WWH721055 W786591:X786591 JU786591:JV786591 TQ786591:TR786591 ADM786591:ADN786591 ANI786591:ANJ786591 AXE786591:AXF786591 BHA786591:BHB786591 BQW786591:BQX786591 CAS786591:CAT786591 CKO786591:CKP786591 CUK786591:CUL786591 DEG786591:DEH786591 DOC786591:DOD786591 DXY786591:DXZ786591 EHU786591:EHV786591 ERQ786591:ERR786591 FBM786591:FBN786591 FLI786591:FLJ786591 FVE786591:FVF786591 GFA786591:GFB786591 GOW786591:GOX786591 GYS786591:GYT786591 HIO786591:HIP786591 HSK786591:HSL786591 ICG786591:ICH786591 IMC786591:IMD786591 IVY786591:IVZ786591 JFU786591:JFV786591 JPQ786591:JPR786591 JZM786591:JZN786591 KJI786591:KJJ786591 KTE786591:KTF786591 LDA786591:LDB786591 LMW786591:LMX786591 LWS786591:LWT786591 MGO786591:MGP786591 MQK786591:MQL786591 NAG786591:NAH786591 NKC786591:NKD786591 NTY786591:NTZ786591 ODU786591:ODV786591 ONQ786591:ONR786591 OXM786591:OXN786591 PHI786591:PHJ786591 PRE786591:PRF786591 QBA786591:QBB786591 QKW786591:QKX786591 QUS786591:QUT786591 REO786591:REP786591 ROK786591:ROL786591 RYG786591:RYH786591 SIC786591:SID786591 SRY786591:SRZ786591 TBU786591:TBV786591 TLQ786591:TLR786591 TVM786591:TVN786591 UFI786591:UFJ786591 UPE786591:UPF786591 UZA786591:UZB786591 VIW786591:VIX786591 VSS786591:VST786591 WCO786591:WCP786591 WMK786591:WML786591 WWG786591:WWH786591 W852127:X852127 JU852127:JV852127 TQ852127:TR852127 ADM852127:ADN852127 ANI852127:ANJ852127 AXE852127:AXF852127 BHA852127:BHB852127 BQW852127:BQX852127 CAS852127:CAT852127 CKO852127:CKP852127 CUK852127:CUL852127 DEG852127:DEH852127 DOC852127:DOD852127 DXY852127:DXZ852127 EHU852127:EHV852127 ERQ852127:ERR852127 FBM852127:FBN852127 FLI852127:FLJ852127 FVE852127:FVF852127 GFA852127:GFB852127 GOW852127:GOX852127 GYS852127:GYT852127 HIO852127:HIP852127 HSK852127:HSL852127 ICG852127:ICH852127 IMC852127:IMD852127 IVY852127:IVZ852127 JFU852127:JFV852127 JPQ852127:JPR852127 JZM852127:JZN852127 KJI852127:KJJ852127 KTE852127:KTF852127 LDA852127:LDB852127 LMW852127:LMX852127 LWS852127:LWT852127 MGO852127:MGP852127 MQK852127:MQL852127 NAG852127:NAH852127 NKC852127:NKD852127 NTY852127:NTZ852127 ODU852127:ODV852127 ONQ852127:ONR852127 OXM852127:OXN852127 PHI852127:PHJ852127 PRE852127:PRF852127 QBA852127:QBB852127 QKW852127:QKX852127 QUS852127:QUT852127 REO852127:REP852127 ROK852127:ROL852127 RYG852127:RYH852127 SIC852127:SID852127 SRY852127:SRZ852127 TBU852127:TBV852127 TLQ852127:TLR852127 TVM852127:TVN852127 UFI852127:UFJ852127 UPE852127:UPF852127 UZA852127:UZB852127 VIW852127:VIX852127 VSS852127:VST852127 WCO852127:WCP852127 WMK852127:WML852127 WWG852127:WWH852127 W917663:X917663 JU917663:JV917663 TQ917663:TR917663 ADM917663:ADN917663 ANI917663:ANJ917663 AXE917663:AXF917663 BHA917663:BHB917663 BQW917663:BQX917663 CAS917663:CAT917663 CKO917663:CKP917663 CUK917663:CUL917663 DEG917663:DEH917663 DOC917663:DOD917663 DXY917663:DXZ917663 EHU917663:EHV917663 ERQ917663:ERR917663 FBM917663:FBN917663 FLI917663:FLJ917663 FVE917663:FVF917663 GFA917663:GFB917663 GOW917663:GOX917663 GYS917663:GYT917663 HIO917663:HIP917663 HSK917663:HSL917663 ICG917663:ICH917663 IMC917663:IMD917663 IVY917663:IVZ917663 JFU917663:JFV917663 JPQ917663:JPR917663 JZM917663:JZN917663 KJI917663:KJJ917663 KTE917663:KTF917663 LDA917663:LDB917663 LMW917663:LMX917663 LWS917663:LWT917663 MGO917663:MGP917663 MQK917663:MQL917663 NAG917663:NAH917663 NKC917663:NKD917663 NTY917663:NTZ917663 ODU917663:ODV917663 ONQ917663:ONR917663 OXM917663:OXN917663 PHI917663:PHJ917663 PRE917663:PRF917663 QBA917663:QBB917663 QKW917663:QKX917663 QUS917663:QUT917663 REO917663:REP917663 ROK917663:ROL917663 RYG917663:RYH917663 SIC917663:SID917663 SRY917663:SRZ917663 TBU917663:TBV917663 TLQ917663:TLR917663 TVM917663:TVN917663 UFI917663:UFJ917663 UPE917663:UPF917663 UZA917663:UZB917663 VIW917663:VIX917663 VSS917663:VST917663 WCO917663:WCP917663 WMK917663:WML917663 WWG917663:WWH917663 W983199:X983199 JU983199:JV983199 TQ983199:TR983199 ADM983199:ADN983199 ANI983199:ANJ983199 AXE983199:AXF983199 BHA983199:BHB983199 BQW983199:BQX983199 CAS983199:CAT983199 CKO983199:CKP983199 CUK983199:CUL983199 DEG983199:DEH983199 DOC983199:DOD983199 DXY983199:DXZ983199 EHU983199:EHV983199 ERQ983199:ERR983199 FBM983199:FBN983199 FLI983199:FLJ983199 FVE983199:FVF983199 GFA983199:GFB983199 GOW983199:GOX983199 GYS983199:GYT983199 HIO983199:HIP983199 HSK983199:HSL983199 ICG983199:ICH983199 IMC983199:IMD983199 IVY983199:IVZ983199 JFU983199:JFV983199 JPQ983199:JPR983199 JZM983199:JZN983199 KJI983199:KJJ983199 KTE983199:KTF983199 LDA983199:LDB983199 LMW983199:LMX983199 LWS983199:LWT983199 MGO983199:MGP983199 MQK983199:MQL983199 NAG983199:NAH983199 NKC983199:NKD983199 NTY983199:NTZ983199 ODU983199:ODV983199 ONQ983199:ONR983199 OXM983199:OXN983199 PHI983199:PHJ983199 PRE983199:PRF983199 QBA983199:QBB983199 QKW983199:QKX983199 QUS983199:QUT983199 REO983199:REP983199 ROK983199:ROL983199 RYG983199:RYH983199 SIC983199:SID983199 SRY983199:SRZ983199 TBU983199:TBV983199 TLQ983199:TLR983199 TVM983199:TVN983199 UFI983199:UFJ983199 UPE983199:UPF983199 UZA983199:UZB983199 VIW983199:VIX983199 VSS983199:VST983199 WCO983199:WCP983199 WMK983199:WML983199 WWG983199:WWH983199">
      <formula1>0</formula1>
      <formula2>59</formula2>
    </dataValidation>
    <dataValidation type="list" allowBlank="1" showInputMessage="1" showErrorMessage="1" error="SELECIONE UM MUNICÍPIO DA LISTA!" sqref="WWF37:WWM37 JT11:KA11 TP11:TW11 ADL11:ADS11 ANH11:ANO11 AXD11:AXK11 BGZ11:BHG11 BQV11:BRC11 CAR11:CAY11 CKN11:CKU11 CUJ11:CUQ11 DEF11:DEM11 DOB11:DOI11 DXX11:DYE11 EHT11:EIA11 ERP11:ERW11 FBL11:FBS11 FLH11:FLO11 FVD11:FVK11 GEZ11:GFG11 GOV11:GPC11 GYR11:GYY11 HIN11:HIU11 HSJ11:HSQ11 ICF11:ICM11 IMB11:IMI11 IVX11:IWE11 JFT11:JGA11 JPP11:JPW11 JZL11:JZS11 KJH11:KJO11 KTD11:KTK11 LCZ11:LDG11 LMV11:LNC11 LWR11:LWY11 MGN11:MGU11 MQJ11:MQQ11 NAF11:NAM11 NKB11:NKI11 NTX11:NUE11 ODT11:OEA11 ONP11:ONW11 OXL11:OXS11 PHH11:PHO11 PRD11:PRK11 QAZ11:QBG11 QKV11:QLC11 QUR11:QUY11 REN11:REU11 ROJ11:ROQ11 RYF11:RYM11 SIB11:SII11 SRX11:SSE11 TBT11:TCA11 TLP11:TLW11 TVL11:TVS11 UFH11:UFO11 UPD11:UPK11 UYZ11:UZG11 VIV11:VJC11 VSR11:VSY11 WCN11:WCU11 WMJ11:WMQ11 WWF11:WWM11 TP24:TW24 ADL24:ADS24 ANH24:ANO24 AXD24:AXK24 BGZ24:BHG24 BQV24:BRC24 CAR24:CAY24 CKN24:CKU24 CUJ24:CUQ24 DEF24:DEM24 DOB24:DOI24 DXX24:DYE24 EHT24:EIA24 ERP24:ERW24 FBL24:FBS24 FLH24:FLO24 FVD24:FVK24 GEZ24:GFG24 GOV24:GPC24 GYR24:GYY24 HIN24:HIU24 HSJ24:HSQ24 ICF24:ICM24 IMB24:IMI24 IVX24:IWE24 JFT24:JGA24 JPP24:JPW24 JZL24:JZS24 KJH24:KJO24 KTD24:KTK24 LCZ24:LDG24 LMV24:LNC24 LWR24:LWY24 MGN24:MGU24 MQJ24:MQQ24 NAF24:NAM24 NKB24:NKI24 NTX24:NUE24 ODT24:OEA24 ONP24:ONW24 OXL24:OXS24 PHH24:PHO24 PRD24:PRK24 QAZ24:QBG24 QKV24:QLC24 QUR24:QUY24 REN24:REU24 ROJ24:ROQ24 RYF24:RYM24 SIB24:SII24 SRX24:SSE24 TBT24:TCA24 TLP24:TLW24 TVL24:TVS24 UFH24:UFO24 UPD24:UPK24 UYZ24:UZG24 VIV24:VJC24 VSR24:VSY24 WCN24:WCU24 WMJ24:WMQ24 WWF24:WWM24 V65685:AC65685 JT65685:KA65685 TP65685:TW65685 ADL65685:ADS65685 ANH65685:ANO65685 AXD65685:AXK65685 BGZ65685:BHG65685 BQV65685:BRC65685 CAR65685:CAY65685 CKN65685:CKU65685 CUJ65685:CUQ65685 DEF65685:DEM65685 DOB65685:DOI65685 DXX65685:DYE65685 EHT65685:EIA65685 ERP65685:ERW65685 FBL65685:FBS65685 FLH65685:FLO65685 FVD65685:FVK65685 GEZ65685:GFG65685 GOV65685:GPC65685 GYR65685:GYY65685 HIN65685:HIU65685 HSJ65685:HSQ65685 ICF65685:ICM65685 IMB65685:IMI65685 IVX65685:IWE65685 JFT65685:JGA65685 JPP65685:JPW65685 JZL65685:JZS65685 KJH65685:KJO65685 KTD65685:KTK65685 LCZ65685:LDG65685 LMV65685:LNC65685 LWR65685:LWY65685 MGN65685:MGU65685 MQJ65685:MQQ65685 NAF65685:NAM65685 NKB65685:NKI65685 NTX65685:NUE65685 ODT65685:OEA65685 ONP65685:ONW65685 OXL65685:OXS65685 PHH65685:PHO65685 PRD65685:PRK65685 QAZ65685:QBG65685 QKV65685:QLC65685 QUR65685:QUY65685 REN65685:REU65685 ROJ65685:ROQ65685 RYF65685:RYM65685 SIB65685:SII65685 SRX65685:SSE65685 TBT65685:TCA65685 TLP65685:TLW65685 TVL65685:TVS65685 UFH65685:UFO65685 UPD65685:UPK65685 UYZ65685:UZG65685 VIV65685:VJC65685 VSR65685:VSY65685 WCN65685:WCU65685 WMJ65685:WMQ65685 WWF65685:WWM65685 V131221:AC131221 JT131221:KA131221 TP131221:TW131221 ADL131221:ADS131221 ANH131221:ANO131221 AXD131221:AXK131221 BGZ131221:BHG131221 BQV131221:BRC131221 CAR131221:CAY131221 CKN131221:CKU131221 CUJ131221:CUQ131221 DEF131221:DEM131221 DOB131221:DOI131221 DXX131221:DYE131221 EHT131221:EIA131221 ERP131221:ERW131221 FBL131221:FBS131221 FLH131221:FLO131221 FVD131221:FVK131221 GEZ131221:GFG131221 GOV131221:GPC131221 GYR131221:GYY131221 HIN131221:HIU131221 HSJ131221:HSQ131221 ICF131221:ICM131221 IMB131221:IMI131221 IVX131221:IWE131221 JFT131221:JGA131221 JPP131221:JPW131221 JZL131221:JZS131221 KJH131221:KJO131221 KTD131221:KTK131221 LCZ131221:LDG131221 LMV131221:LNC131221 LWR131221:LWY131221 MGN131221:MGU131221 MQJ131221:MQQ131221 NAF131221:NAM131221 NKB131221:NKI131221 NTX131221:NUE131221 ODT131221:OEA131221 ONP131221:ONW131221 OXL131221:OXS131221 PHH131221:PHO131221 PRD131221:PRK131221 QAZ131221:QBG131221 QKV131221:QLC131221 QUR131221:QUY131221 REN131221:REU131221 ROJ131221:ROQ131221 RYF131221:RYM131221 SIB131221:SII131221 SRX131221:SSE131221 TBT131221:TCA131221 TLP131221:TLW131221 TVL131221:TVS131221 UFH131221:UFO131221 UPD131221:UPK131221 UYZ131221:UZG131221 VIV131221:VJC131221 VSR131221:VSY131221 WCN131221:WCU131221 WMJ131221:WMQ131221 WWF131221:WWM131221 V196757:AC196757 JT196757:KA196757 TP196757:TW196757 ADL196757:ADS196757 ANH196757:ANO196757 AXD196757:AXK196757 BGZ196757:BHG196757 BQV196757:BRC196757 CAR196757:CAY196757 CKN196757:CKU196757 CUJ196757:CUQ196757 DEF196757:DEM196757 DOB196757:DOI196757 DXX196757:DYE196757 EHT196757:EIA196757 ERP196757:ERW196757 FBL196757:FBS196757 FLH196757:FLO196757 FVD196757:FVK196757 GEZ196757:GFG196757 GOV196757:GPC196757 GYR196757:GYY196757 HIN196757:HIU196757 HSJ196757:HSQ196757 ICF196757:ICM196757 IMB196757:IMI196757 IVX196757:IWE196757 JFT196757:JGA196757 JPP196757:JPW196757 JZL196757:JZS196757 KJH196757:KJO196757 KTD196757:KTK196757 LCZ196757:LDG196757 LMV196757:LNC196757 LWR196757:LWY196757 MGN196757:MGU196757 MQJ196757:MQQ196757 NAF196757:NAM196757 NKB196757:NKI196757 NTX196757:NUE196757 ODT196757:OEA196757 ONP196757:ONW196757 OXL196757:OXS196757 PHH196757:PHO196757 PRD196757:PRK196757 QAZ196757:QBG196757 QKV196757:QLC196757 QUR196757:QUY196757 REN196757:REU196757 ROJ196757:ROQ196757 RYF196757:RYM196757 SIB196757:SII196757 SRX196757:SSE196757 TBT196757:TCA196757 TLP196757:TLW196757 TVL196757:TVS196757 UFH196757:UFO196757 UPD196757:UPK196757 UYZ196757:UZG196757 VIV196757:VJC196757 VSR196757:VSY196757 WCN196757:WCU196757 WMJ196757:WMQ196757 WWF196757:WWM196757 V262293:AC262293 JT262293:KA262293 TP262293:TW262293 ADL262293:ADS262293 ANH262293:ANO262293 AXD262293:AXK262293 BGZ262293:BHG262293 BQV262293:BRC262293 CAR262293:CAY262293 CKN262293:CKU262293 CUJ262293:CUQ262293 DEF262293:DEM262293 DOB262293:DOI262293 DXX262293:DYE262293 EHT262293:EIA262293 ERP262293:ERW262293 FBL262293:FBS262293 FLH262293:FLO262293 FVD262293:FVK262293 GEZ262293:GFG262293 GOV262293:GPC262293 GYR262293:GYY262293 HIN262293:HIU262293 HSJ262293:HSQ262293 ICF262293:ICM262293 IMB262293:IMI262293 IVX262293:IWE262293 JFT262293:JGA262293 JPP262293:JPW262293 JZL262293:JZS262293 KJH262293:KJO262293 KTD262293:KTK262293 LCZ262293:LDG262293 LMV262293:LNC262293 LWR262293:LWY262293 MGN262293:MGU262293 MQJ262293:MQQ262293 NAF262293:NAM262293 NKB262293:NKI262293 NTX262293:NUE262293 ODT262293:OEA262293 ONP262293:ONW262293 OXL262293:OXS262293 PHH262293:PHO262293 PRD262293:PRK262293 QAZ262293:QBG262293 QKV262293:QLC262293 QUR262293:QUY262293 REN262293:REU262293 ROJ262293:ROQ262293 RYF262293:RYM262293 SIB262293:SII262293 SRX262293:SSE262293 TBT262293:TCA262293 TLP262293:TLW262293 TVL262293:TVS262293 UFH262293:UFO262293 UPD262293:UPK262293 UYZ262293:UZG262293 VIV262293:VJC262293 VSR262293:VSY262293 WCN262293:WCU262293 WMJ262293:WMQ262293 WWF262293:WWM262293 V327829:AC327829 JT327829:KA327829 TP327829:TW327829 ADL327829:ADS327829 ANH327829:ANO327829 AXD327829:AXK327829 BGZ327829:BHG327829 BQV327829:BRC327829 CAR327829:CAY327829 CKN327829:CKU327829 CUJ327829:CUQ327829 DEF327829:DEM327829 DOB327829:DOI327829 DXX327829:DYE327829 EHT327829:EIA327829 ERP327829:ERW327829 FBL327829:FBS327829 FLH327829:FLO327829 FVD327829:FVK327829 GEZ327829:GFG327829 GOV327829:GPC327829 GYR327829:GYY327829 HIN327829:HIU327829 HSJ327829:HSQ327829 ICF327829:ICM327829 IMB327829:IMI327829 IVX327829:IWE327829 JFT327829:JGA327829 JPP327829:JPW327829 JZL327829:JZS327829 KJH327829:KJO327829 KTD327829:KTK327829 LCZ327829:LDG327829 LMV327829:LNC327829 LWR327829:LWY327829 MGN327829:MGU327829 MQJ327829:MQQ327829 NAF327829:NAM327829 NKB327829:NKI327829 NTX327829:NUE327829 ODT327829:OEA327829 ONP327829:ONW327829 OXL327829:OXS327829 PHH327829:PHO327829 PRD327829:PRK327829 QAZ327829:QBG327829 QKV327829:QLC327829 QUR327829:QUY327829 REN327829:REU327829 ROJ327829:ROQ327829 RYF327829:RYM327829 SIB327829:SII327829 SRX327829:SSE327829 TBT327829:TCA327829 TLP327829:TLW327829 TVL327829:TVS327829 UFH327829:UFO327829 UPD327829:UPK327829 UYZ327829:UZG327829 VIV327829:VJC327829 VSR327829:VSY327829 WCN327829:WCU327829 WMJ327829:WMQ327829 WWF327829:WWM327829 V393365:AC393365 JT393365:KA393365 TP393365:TW393365 ADL393365:ADS393365 ANH393365:ANO393365 AXD393365:AXK393365 BGZ393365:BHG393365 BQV393365:BRC393365 CAR393365:CAY393365 CKN393365:CKU393365 CUJ393365:CUQ393365 DEF393365:DEM393365 DOB393365:DOI393365 DXX393365:DYE393365 EHT393365:EIA393365 ERP393365:ERW393365 FBL393365:FBS393365 FLH393365:FLO393365 FVD393365:FVK393365 GEZ393365:GFG393365 GOV393365:GPC393365 GYR393365:GYY393365 HIN393365:HIU393365 HSJ393365:HSQ393365 ICF393365:ICM393365 IMB393365:IMI393365 IVX393365:IWE393365 JFT393365:JGA393365 JPP393365:JPW393365 JZL393365:JZS393365 KJH393365:KJO393365 KTD393365:KTK393365 LCZ393365:LDG393365 LMV393365:LNC393365 LWR393365:LWY393365 MGN393365:MGU393365 MQJ393365:MQQ393365 NAF393365:NAM393365 NKB393365:NKI393365 NTX393365:NUE393365 ODT393365:OEA393365 ONP393365:ONW393365 OXL393365:OXS393365 PHH393365:PHO393365 PRD393365:PRK393365 QAZ393365:QBG393365 QKV393365:QLC393365 QUR393365:QUY393365 REN393365:REU393365 ROJ393365:ROQ393365 RYF393365:RYM393365 SIB393365:SII393365 SRX393365:SSE393365 TBT393365:TCA393365 TLP393365:TLW393365 TVL393365:TVS393365 UFH393365:UFO393365 UPD393365:UPK393365 UYZ393365:UZG393365 VIV393365:VJC393365 VSR393365:VSY393365 WCN393365:WCU393365 WMJ393365:WMQ393365 WWF393365:WWM393365 V458901:AC458901 JT458901:KA458901 TP458901:TW458901 ADL458901:ADS458901 ANH458901:ANO458901 AXD458901:AXK458901 BGZ458901:BHG458901 BQV458901:BRC458901 CAR458901:CAY458901 CKN458901:CKU458901 CUJ458901:CUQ458901 DEF458901:DEM458901 DOB458901:DOI458901 DXX458901:DYE458901 EHT458901:EIA458901 ERP458901:ERW458901 FBL458901:FBS458901 FLH458901:FLO458901 FVD458901:FVK458901 GEZ458901:GFG458901 GOV458901:GPC458901 GYR458901:GYY458901 HIN458901:HIU458901 HSJ458901:HSQ458901 ICF458901:ICM458901 IMB458901:IMI458901 IVX458901:IWE458901 JFT458901:JGA458901 JPP458901:JPW458901 JZL458901:JZS458901 KJH458901:KJO458901 KTD458901:KTK458901 LCZ458901:LDG458901 LMV458901:LNC458901 LWR458901:LWY458901 MGN458901:MGU458901 MQJ458901:MQQ458901 NAF458901:NAM458901 NKB458901:NKI458901 NTX458901:NUE458901 ODT458901:OEA458901 ONP458901:ONW458901 OXL458901:OXS458901 PHH458901:PHO458901 PRD458901:PRK458901 QAZ458901:QBG458901 QKV458901:QLC458901 QUR458901:QUY458901 REN458901:REU458901 ROJ458901:ROQ458901 RYF458901:RYM458901 SIB458901:SII458901 SRX458901:SSE458901 TBT458901:TCA458901 TLP458901:TLW458901 TVL458901:TVS458901 UFH458901:UFO458901 UPD458901:UPK458901 UYZ458901:UZG458901 VIV458901:VJC458901 VSR458901:VSY458901 WCN458901:WCU458901 WMJ458901:WMQ458901 WWF458901:WWM458901 V524437:AC524437 JT524437:KA524437 TP524437:TW524437 ADL524437:ADS524437 ANH524437:ANO524437 AXD524437:AXK524437 BGZ524437:BHG524437 BQV524437:BRC524437 CAR524437:CAY524437 CKN524437:CKU524437 CUJ524437:CUQ524437 DEF524437:DEM524437 DOB524437:DOI524437 DXX524437:DYE524437 EHT524437:EIA524437 ERP524437:ERW524437 FBL524437:FBS524437 FLH524437:FLO524437 FVD524437:FVK524437 GEZ524437:GFG524437 GOV524437:GPC524437 GYR524437:GYY524437 HIN524437:HIU524437 HSJ524437:HSQ524437 ICF524437:ICM524437 IMB524437:IMI524437 IVX524437:IWE524437 JFT524437:JGA524437 JPP524437:JPW524437 JZL524437:JZS524437 KJH524437:KJO524437 KTD524437:KTK524437 LCZ524437:LDG524437 LMV524437:LNC524437 LWR524437:LWY524437 MGN524437:MGU524437 MQJ524437:MQQ524437 NAF524437:NAM524437 NKB524437:NKI524437 NTX524437:NUE524437 ODT524437:OEA524437 ONP524437:ONW524437 OXL524437:OXS524437 PHH524437:PHO524437 PRD524437:PRK524437 QAZ524437:QBG524437 QKV524437:QLC524437 QUR524437:QUY524437 REN524437:REU524437 ROJ524437:ROQ524437 RYF524437:RYM524437 SIB524437:SII524437 SRX524437:SSE524437 TBT524437:TCA524437 TLP524437:TLW524437 TVL524437:TVS524437 UFH524437:UFO524437 UPD524437:UPK524437 UYZ524437:UZG524437 VIV524437:VJC524437 VSR524437:VSY524437 WCN524437:WCU524437 WMJ524437:WMQ524437 WWF524437:WWM524437 V589973:AC589973 JT589973:KA589973 TP589973:TW589973 ADL589973:ADS589973 ANH589973:ANO589973 AXD589973:AXK589973 BGZ589973:BHG589973 BQV589973:BRC589973 CAR589973:CAY589973 CKN589973:CKU589973 CUJ589973:CUQ589973 DEF589973:DEM589973 DOB589973:DOI589973 DXX589973:DYE589973 EHT589973:EIA589973 ERP589973:ERW589973 FBL589973:FBS589973 FLH589973:FLO589973 FVD589973:FVK589973 GEZ589973:GFG589973 GOV589973:GPC589973 GYR589973:GYY589973 HIN589973:HIU589973 HSJ589973:HSQ589973 ICF589973:ICM589973 IMB589973:IMI589973 IVX589973:IWE589973 JFT589973:JGA589973 JPP589973:JPW589973 JZL589973:JZS589973 KJH589973:KJO589973 KTD589973:KTK589973 LCZ589973:LDG589973 LMV589973:LNC589973 LWR589973:LWY589973 MGN589973:MGU589973 MQJ589973:MQQ589973 NAF589973:NAM589973 NKB589973:NKI589973 NTX589973:NUE589973 ODT589973:OEA589973 ONP589973:ONW589973 OXL589973:OXS589973 PHH589973:PHO589973 PRD589973:PRK589973 QAZ589973:QBG589973 QKV589973:QLC589973 QUR589973:QUY589973 REN589973:REU589973 ROJ589973:ROQ589973 RYF589973:RYM589973 SIB589973:SII589973 SRX589973:SSE589973 TBT589973:TCA589973 TLP589973:TLW589973 TVL589973:TVS589973 UFH589973:UFO589973 UPD589973:UPK589973 UYZ589973:UZG589973 VIV589973:VJC589973 VSR589973:VSY589973 WCN589973:WCU589973 WMJ589973:WMQ589973 WWF589973:WWM589973 V655509:AC655509 JT655509:KA655509 TP655509:TW655509 ADL655509:ADS655509 ANH655509:ANO655509 AXD655509:AXK655509 BGZ655509:BHG655509 BQV655509:BRC655509 CAR655509:CAY655509 CKN655509:CKU655509 CUJ655509:CUQ655509 DEF655509:DEM655509 DOB655509:DOI655509 DXX655509:DYE655509 EHT655509:EIA655509 ERP655509:ERW655509 FBL655509:FBS655509 FLH655509:FLO655509 FVD655509:FVK655509 GEZ655509:GFG655509 GOV655509:GPC655509 GYR655509:GYY655509 HIN655509:HIU655509 HSJ655509:HSQ655509 ICF655509:ICM655509 IMB655509:IMI655509 IVX655509:IWE655509 JFT655509:JGA655509 JPP655509:JPW655509 JZL655509:JZS655509 KJH655509:KJO655509 KTD655509:KTK655509 LCZ655509:LDG655509 LMV655509:LNC655509 LWR655509:LWY655509 MGN655509:MGU655509 MQJ655509:MQQ655509 NAF655509:NAM655509 NKB655509:NKI655509 NTX655509:NUE655509 ODT655509:OEA655509 ONP655509:ONW655509 OXL655509:OXS655509 PHH655509:PHO655509 PRD655509:PRK655509 QAZ655509:QBG655509 QKV655509:QLC655509 QUR655509:QUY655509 REN655509:REU655509 ROJ655509:ROQ655509 RYF655509:RYM655509 SIB655509:SII655509 SRX655509:SSE655509 TBT655509:TCA655509 TLP655509:TLW655509 TVL655509:TVS655509 UFH655509:UFO655509 UPD655509:UPK655509 UYZ655509:UZG655509 VIV655509:VJC655509 VSR655509:VSY655509 WCN655509:WCU655509 WMJ655509:WMQ655509 WWF655509:WWM655509 V721045:AC721045 JT721045:KA721045 TP721045:TW721045 ADL721045:ADS721045 ANH721045:ANO721045 AXD721045:AXK721045 BGZ721045:BHG721045 BQV721045:BRC721045 CAR721045:CAY721045 CKN721045:CKU721045 CUJ721045:CUQ721045 DEF721045:DEM721045 DOB721045:DOI721045 DXX721045:DYE721045 EHT721045:EIA721045 ERP721045:ERW721045 FBL721045:FBS721045 FLH721045:FLO721045 FVD721045:FVK721045 GEZ721045:GFG721045 GOV721045:GPC721045 GYR721045:GYY721045 HIN721045:HIU721045 HSJ721045:HSQ721045 ICF721045:ICM721045 IMB721045:IMI721045 IVX721045:IWE721045 JFT721045:JGA721045 JPP721045:JPW721045 JZL721045:JZS721045 KJH721045:KJO721045 KTD721045:KTK721045 LCZ721045:LDG721045 LMV721045:LNC721045 LWR721045:LWY721045 MGN721045:MGU721045 MQJ721045:MQQ721045 NAF721045:NAM721045 NKB721045:NKI721045 NTX721045:NUE721045 ODT721045:OEA721045 ONP721045:ONW721045 OXL721045:OXS721045 PHH721045:PHO721045 PRD721045:PRK721045 QAZ721045:QBG721045 QKV721045:QLC721045 QUR721045:QUY721045 REN721045:REU721045 ROJ721045:ROQ721045 RYF721045:RYM721045 SIB721045:SII721045 SRX721045:SSE721045 TBT721045:TCA721045 TLP721045:TLW721045 TVL721045:TVS721045 UFH721045:UFO721045 UPD721045:UPK721045 UYZ721045:UZG721045 VIV721045:VJC721045 VSR721045:VSY721045 WCN721045:WCU721045 WMJ721045:WMQ721045 WWF721045:WWM721045 V786581:AC786581 JT786581:KA786581 TP786581:TW786581 ADL786581:ADS786581 ANH786581:ANO786581 AXD786581:AXK786581 BGZ786581:BHG786581 BQV786581:BRC786581 CAR786581:CAY786581 CKN786581:CKU786581 CUJ786581:CUQ786581 DEF786581:DEM786581 DOB786581:DOI786581 DXX786581:DYE786581 EHT786581:EIA786581 ERP786581:ERW786581 FBL786581:FBS786581 FLH786581:FLO786581 FVD786581:FVK786581 GEZ786581:GFG786581 GOV786581:GPC786581 GYR786581:GYY786581 HIN786581:HIU786581 HSJ786581:HSQ786581 ICF786581:ICM786581 IMB786581:IMI786581 IVX786581:IWE786581 JFT786581:JGA786581 JPP786581:JPW786581 JZL786581:JZS786581 KJH786581:KJO786581 KTD786581:KTK786581 LCZ786581:LDG786581 LMV786581:LNC786581 LWR786581:LWY786581 MGN786581:MGU786581 MQJ786581:MQQ786581 NAF786581:NAM786581 NKB786581:NKI786581 NTX786581:NUE786581 ODT786581:OEA786581 ONP786581:ONW786581 OXL786581:OXS786581 PHH786581:PHO786581 PRD786581:PRK786581 QAZ786581:QBG786581 QKV786581:QLC786581 QUR786581:QUY786581 REN786581:REU786581 ROJ786581:ROQ786581 RYF786581:RYM786581 SIB786581:SII786581 SRX786581:SSE786581 TBT786581:TCA786581 TLP786581:TLW786581 TVL786581:TVS786581 UFH786581:UFO786581 UPD786581:UPK786581 UYZ786581:UZG786581 VIV786581:VJC786581 VSR786581:VSY786581 WCN786581:WCU786581 WMJ786581:WMQ786581 WWF786581:WWM786581 V852117:AC852117 JT852117:KA852117 TP852117:TW852117 ADL852117:ADS852117 ANH852117:ANO852117 AXD852117:AXK852117 BGZ852117:BHG852117 BQV852117:BRC852117 CAR852117:CAY852117 CKN852117:CKU852117 CUJ852117:CUQ852117 DEF852117:DEM852117 DOB852117:DOI852117 DXX852117:DYE852117 EHT852117:EIA852117 ERP852117:ERW852117 FBL852117:FBS852117 FLH852117:FLO852117 FVD852117:FVK852117 GEZ852117:GFG852117 GOV852117:GPC852117 GYR852117:GYY852117 HIN852117:HIU852117 HSJ852117:HSQ852117 ICF852117:ICM852117 IMB852117:IMI852117 IVX852117:IWE852117 JFT852117:JGA852117 JPP852117:JPW852117 JZL852117:JZS852117 KJH852117:KJO852117 KTD852117:KTK852117 LCZ852117:LDG852117 LMV852117:LNC852117 LWR852117:LWY852117 MGN852117:MGU852117 MQJ852117:MQQ852117 NAF852117:NAM852117 NKB852117:NKI852117 NTX852117:NUE852117 ODT852117:OEA852117 ONP852117:ONW852117 OXL852117:OXS852117 PHH852117:PHO852117 PRD852117:PRK852117 QAZ852117:QBG852117 QKV852117:QLC852117 QUR852117:QUY852117 REN852117:REU852117 ROJ852117:ROQ852117 RYF852117:RYM852117 SIB852117:SII852117 SRX852117:SSE852117 TBT852117:TCA852117 TLP852117:TLW852117 TVL852117:TVS852117 UFH852117:UFO852117 UPD852117:UPK852117 UYZ852117:UZG852117 VIV852117:VJC852117 VSR852117:VSY852117 WCN852117:WCU852117 WMJ852117:WMQ852117 WWF852117:WWM852117 V917653:AC917653 JT917653:KA917653 TP917653:TW917653 ADL917653:ADS917653 ANH917653:ANO917653 AXD917653:AXK917653 BGZ917653:BHG917653 BQV917653:BRC917653 CAR917653:CAY917653 CKN917653:CKU917653 CUJ917653:CUQ917653 DEF917653:DEM917653 DOB917653:DOI917653 DXX917653:DYE917653 EHT917653:EIA917653 ERP917653:ERW917653 FBL917653:FBS917653 FLH917653:FLO917653 FVD917653:FVK917653 GEZ917653:GFG917653 GOV917653:GPC917653 GYR917653:GYY917653 HIN917653:HIU917653 HSJ917653:HSQ917653 ICF917653:ICM917653 IMB917653:IMI917653 IVX917653:IWE917653 JFT917653:JGA917653 JPP917653:JPW917653 JZL917653:JZS917653 KJH917653:KJO917653 KTD917653:KTK917653 LCZ917653:LDG917653 LMV917653:LNC917653 LWR917653:LWY917653 MGN917653:MGU917653 MQJ917653:MQQ917653 NAF917653:NAM917653 NKB917653:NKI917653 NTX917653:NUE917653 ODT917653:OEA917653 ONP917653:ONW917653 OXL917653:OXS917653 PHH917653:PHO917653 PRD917653:PRK917653 QAZ917653:QBG917653 QKV917653:QLC917653 QUR917653:QUY917653 REN917653:REU917653 ROJ917653:ROQ917653 RYF917653:RYM917653 SIB917653:SII917653 SRX917653:SSE917653 TBT917653:TCA917653 TLP917653:TLW917653 TVL917653:TVS917653 UFH917653:UFO917653 UPD917653:UPK917653 UYZ917653:UZG917653 VIV917653:VJC917653 VSR917653:VSY917653 WCN917653:WCU917653 WMJ917653:WMQ917653 WWF917653:WWM917653 V983189:AC983189 JT983189:KA983189 TP983189:TW983189 ADL983189:ADS983189 ANH983189:ANO983189 AXD983189:AXK983189 BGZ983189:BHG983189 BQV983189:BRC983189 CAR983189:CAY983189 CKN983189:CKU983189 CUJ983189:CUQ983189 DEF983189:DEM983189 DOB983189:DOI983189 DXX983189:DYE983189 EHT983189:EIA983189 ERP983189:ERW983189 FBL983189:FBS983189 FLH983189:FLO983189 FVD983189:FVK983189 GEZ983189:GFG983189 GOV983189:GPC983189 GYR983189:GYY983189 HIN983189:HIU983189 HSJ983189:HSQ983189 ICF983189:ICM983189 IMB983189:IMI983189 IVX983189:IWE983189 JFT983189:JGA983189 JPP983189:JPW983189 JZL983189:JZS983189 KJH983189:KJO983189 KTD983189:KTK983189 LCZ983189:LDG983189 LMV983189:LNC983189 LWR983189:LWY983189 MGN983189:MGU983189 MQJ983189:MQQ983189 NAF983189:NAM983189 NKB983189:NKI983189 NTX983189:NUE983189 ODT983189:OEA983189 ONP983189:ONW983189 OXL983189:OXS983189 PHH983189:PHO983189 PRD983189:PRK983189 QAZ983189:QBG983189 QKV983189:QLC983189 QUR983189:QUY983189 REN983189:REU983189 ROJ983189:ROQ983189 RYF983189:RYM983189 SIB983189:SII983189 SRX983189:SSE983189 TBT983189:TCA983189 TLP983189:TLW983189 TVL983189:TVS983189 UFH983189:UFO983189 UPD983189:UPK983189 UYZ983189:UZG983189 VIV983189:VJC983189 VSR983189:VSY983189 WCN983189:WCU983189 WMJ983189:WMQ983189 WWF983189:WWM983189 JT24:KA24 JT37:KA37 TP37:TW37 ADL37:ADS37 ANH37:ANO37 AXD37:AXK37 BGZ37:BHG37 BQV37:BRC37 CAR37:CAY37 CKN37:CKU37 CUJ37:CUQ37 DEF37:DEM37 DOB37:DOI37 DXX37:DYE37 EHT37:EIA37 ERP37:ERW37 FBL37:FBS37 FLH37:FLO37 FVD37:FVK37 GEZ37:GFG37 GOV37:GPC37 GYR37:GYY37 HIN37:HIU37 HSJ37:HSQ37 ICF37:ICM37 IMB37:IMI37 IVX37:IWE37 JFT37:JGA37 JPP37:JPW37 JZL37:JZS37 KJH37:KJO37 KTD37:KTK37 LCZ37:LDG37 LMV37:LNC37 LWR37:LWY37 MGN37:MGU37 MQJ37:MQQ37 NAF37:NAM37 NKB37:NKI37 NTX37:NUE37 ODT37:OEA37 ONP37:ONW37 OXL37:OXS37 PHH37:PHO37 PRD37:PRK37 QAZ37:QBG37 QKV37:QLC37 QUR37:QUY37 REN37:REU37 ROJ37:ROQ37 RYF37:RYM37 SIB37:SII37 SRX37:SSE37 TBT37:TCA37 TLP37:TLW37 TVL37:TVS37 UFH37:UFO37 UPD37:UPK37 UYZ37:UZG37 VIV37:VJC37 VSR37:VSY37 WCN37:WCU37 WMJ37:WMQ37">
      <formula1>$U$196:$U$1049</formula1>
    </dataValidation>
    <dataValidation type="list" allowBlank="1" showInputMessage="1" showErrorMessage="1" error="Selecionar classe de acordo com DN COPAM nº 74/2004 (classes 3, 4, 5 e 6)" prompt="Selecionar classe do empreendimento" sqref="WVU983211:WWA983211 K65707:Q65707 JI65707:JO65707 TE65707:TK65707 ADA65707:ADG65707 AMW65707:ANC65707 AWS65707:AWY65707 BGO65707:BGU65707 BQK65707:BQQ65707 CAG65707:CAM65707 CKC65707:CKI65707 CTY65707:CUE65707 DDU65707:DEA65707 DNQ65707:DNW65707 DXM65707:DXS65707 EHI65707:EHO65707 ERE65707:ERK65707 FBA65707:FBG65707 FKW65707:FLC65707 FUS65707:FUY65707 GEO65707:GEU65707 GOK65707:GOQ65707 GYG65707:GYM65707 HIC65707:HII65707 HRY65707:HSE65707 IBU65707:ICA65707 ILQ65707:ILW65707 IVM65707:IVS65707 JFI65707:JFO65707 JPE65707:JPK65707 JZA65707:JZG65707 KIW65707:KJC65707 KSS65707:KSY65707 LCO65707:LCU65707 LMK65707:LMQ65707 LWG65707:LWM65707 MGC65707:MGI65707 MPY65707:MQE65707 MZU65707:NAA65707 NJQ65707:NJW65707 NTM65707:NTS65707 ODI65707:ODO65707 ONE65707:ONK65707 OXA65707:OXG65707 PGW65707:PHC65707 PQS65707:PQY65707 QAO65707:QAU65707 QKK65707:QKQ65707 QUG65707:QUM65707 REC65707:REI65707 RNY65707:ROE65707 RXU65707:RYA65707 SHQ65707:SHW65707 SRM65707:SRS65707 TBI65707:TBO65707 TLE65707:TLK65707 TVA65707:TVG65707 UEW65707:UFC65707 UOS65707:UOY65707 UYO65707:UYU65707 VIK65707:VIQ65707 VSG65707:VSM65707 WCC65707:WCI65707 WLY65707:WME65707 WVU65707:WWA65707 K131243:Q131243 JI131243:JO131243 TE131243:TK131243 ADA131243:ADG131243 AMW131243:ANC131243 AWS131243:AWY131243 BGO131243:BGU131243 BQK131243:BQQ131243 CAG131243:CAM131243 CKC131243:CKI131243 CTY131243:CUE131243 DDU131243:DEA131243 DNQ131243:DNW131243 DXM131243:DXS131243 EHI131243:EHO131243 ERE131243:ERK131243 FBA131243:FBG131243 FKW131243:FLC131243 FUS131243:FUY131243 GEO131243:GEU131243 GOK131243:GOQ131243 GYG131243:GYM131243 HIC131243:HII131243 HRY131243:HSE131243 IBU131243:ICA131243 ILQ131243:ILW131243 IVM131243:IVS131243 JFI131243:JFO131243 JPE131243:JPK131243 JZA131243:JZG131243 KIW131243:KJC131243 KSS131243:KSY131243 LCO131243:LCU131243 LMK131243:LMQ131243 LWG131243:LWM131243 MGC131243:MGI131243 MPY131243:MQE131243 MZU131243:NAA131243 NJQ131243:NJW131243 NTM131243:NTS131243 ODI131243:ODO131243 ONE131243:ONK131243 OXA131243:OXG131243 PGW131243:PHC131243 PQS131243:PQY131243 QAO131243:QAU131243 QKK131243:QKQ131243 QUG131243:QUM131243 REC131243:REI131243 RNY131243:ROE131243 RXU131243:RYA131243 SHQ131243:SHW131243 SRM131243:SRS131243 TBI131243:TBO131243 TLE131243:TLK131243 TVA131243:TVG131243 UEW131243:UFC131243 UOS131243:UOY131243 UYO131243:UYU131243 VIK131243:VIQ131243 VSG131243:VSM131243 WCC131243:WCI131243 WLY131243:WME131243 WVU131243:WWA131243 K196779:Q196779 JI196779:JO196779 TE196779:TK196779 ADA196779:ADG196779 AMW196779:ANC196779 AWS196779:AWY196779 BGO196779:BGU196779 BQK196779:BQQ196779 CAG196779:CAM196779 CKC196779:CKI196779 CTY196779:CUE196779 DDU196779:DEA196779 DNQ196779:DNW196779 DXM196779:DXS196779 EHI196779:EHO196779 ERE196779:ERK196779 FBA196779:FBG196779 FKW196779:FLC196779 FUS196779:FUY196779 GEO196779:GEU196779 GOK196779:GOQ196779 GYG196779:GYM196779 HIC196779:HII196779 HRY196779:HSE196779 IBU196779:ICA196779 ILQ196779:ILW196779 IVM196779:IVS196779 JFI196779:JFO196779 JPE196779:JPK196779 JZA196779:JZG196779 KIW196779:KJC196779 KSS196779:KSY196779 LCO196779:LCU196779 LMK196779:LMQ196779 LWG196779:LWM196779 MGC196779:MGI196779 MPY196779:MQE196779 MZU196779:NAA196779 NJQ196779:NJW196779 NTM196779:NTS196779 ODI196779:ODO196779 ONE196779:ONK196779 OXA196779:OXG196779 PGW196779:PHC196779 PQS196779:PQY196779 QAO196779:QAU196779 QKK196779:QKQ196779 QUG196779:QUM196779 REC196779:REI196779 RNY196779:ROE196779 RXU196779:RYA196779 SHQ196779:SHW196779 SRM196779:SRS196779 TBI196779:TBO196779 TLE196779:TLK196779 TVA196779:TVG196779 UEW196779:UFC196779 UOS196779:UOY196779 UYO196779:UYU196779 VIK196779:VIQ196779 VSG196779:VSM196779 WCC196779:WCI196779 WLY196779:WME196779 WVU196779:WWA196779 K262315:Q262315 JI262315:JO262315 TE262315:TK262315 ADA262315:ADG262315 AMW262315:ANC262315 AWS262315:AWY262315 BGO262315:BGU262315 BQK262315:BQQ262315 CAG262315:CAM262315 CKC262315:CKI262315 CTY262315:CUE262315 DDU262315:DEA262315 DNQ262315:DNW262315 DXM262315:DXS262315 EHI262315:EHO262315 ERE262315:ERK262315 FBA262315:FBG262315 FKW262315:FLC262315 FUS262315:FUY262315 GEO262315:GEU262315 GOK262315:GOQ262315 GYG262315:GYM262315 HIC262315:HII262315 HRY262315:HSE262315 IBU262315:ICA262315 ILQ262315:ILW262315 IVM262315:IVS262315 JFI262315:JFO262315 JPE262315:JPK262315 JZA262315:JZG262315 KIW262315:KJC262315 KSS262315:KSY262315 LCO262315:LCU262315 LMK262315:LMQ262315 LWG262315:LWM262315 MGC262315:MGI262315 MPY262315:MQE262315 MZU262315:NAA262315 NJQ262315:NJW262315 NTM262315:NTS262315 ODI262315:ODO262315 ONE262315:ONK262315 OXA262315:OXG262315 PGW262315:PHC262315 PQS262315:PQY262315 QAO262315:QAU262315 QKK262315:QKQ262315 QUG262315:QUM262315 REC262315:REI262315 RNY262315:ROE262315 RXU262315:RYA262315 SHQ262315:SHW262315 SRM262315:SRS262315 TBI262315:TBO262315 TLE262315:TLK262315 TVA262315:TVG262315 UEW262315:UFC262315 UOS262315:UOY262315 UYO262315:UYU262315 VIK262315:VIQ262315 VSG262315:VSM262315 WCC262315:WCI262315 WLY262315:WME262315 WVU262315:WWA262315 K327851:Q327851 JI327851:JO327851 TE327851:TK327851 ADA327851:ADG327851 AMW327851:ANC327851 AWS327851:AWY327851 BGO327851:BGU327851 BQK327851:BQQ327851 CAG327851:CAM327851 CKC327851:CKI327851 CTY327851:CUE327851 DDU327851:DEA327851 DNQ327851:DNW327851 DXM327851:DXS327851 EHI327851:EHO327851 ERE327851:ERK327851 FBA327851:FBG327851 FKW327851:FLC327851 FUS327851:FUY327851 GEO327851:GEU327851 GOK327851:GOQ327851 GYG327851:GYM327851 HIC327851:HII327851 HRY327851:HSE327851 IBU327851:ICA327851 ILQ327851:ILW327851 IVM327851:IVS327851 JFI327851:JFO327851 JPE327851:JPK327851 JZA327851:JZG327851 KIW327851:KJC327851 KSS327851:KSY327851 LCO327851:LCU327851 LMK327851:LMQ327851 LWG327851:LWM327851 MGC327851:MGI327851 MPY327851:MQE327851 MZU327851:NAA327851 NJQ327851:NJW327851 NTM327851:NTS327851 ODI327851:ODO327851 ONE327851:ONK327851 OXA327851:OXG327851 PGW327851:PHC327851 PQS327851:PQY327851 QAO327851:QAU327851 QKK327851:QKQ327851 QUG327851:QUM327851 REC327851:REI327851 RNY327851:ROE327851 RXU327851:RYA327851 SHQ327851:SHW327851 SRM327851:SRS327851 TBI327851:TBO327851 TLE327851:TLK327851 TVA327851:TVG327851 UEW327851:UFC327851 UOS327851:UOY327851 UYO327851:UYU327851 VIK327851:VIQ327851 VSG327851:VSM327851 WCC327851:WCI327851 WLY327851:WME327851 WVU327851:WWA327851 K393387:Q393387 JI393387:JO393387 TE393387:TK393387 ADA393387:ADG393387 AMW393387:ANC393387 AWS393387:AWY393387 BGO393387:BGU393387 BQK393387:BQQ393387 CAG393387:CAM393387 CKC393387:CKI393387 CTY393387:CUE393387 DDU393387:DEA393387 DNQ393387:DNW393387 DXM393387:DXS393387 EHI393387:EHO393387 ERE393387:ERK393387 FBA393387:FBG393387 FKW393387:FLC393387 FUS393387:FUY393387 GEO393387:GEU393387 GOK393387:GOQ393387 GYG393387:GYM393387 HIC393387:HII393387 HRY393387:HSE393387 IBU393387:ICA393387 ILQ393387:ILW393387 IVM393387:IVS393387 JFI393387:JFO393387 JPE393387:JPK393387 JZA393387:JZG393387 KIW393387:KJC393387 KSS393387:KSY393387 LCO393387:LCU393387 LMK393387:LMQ393387 LWG393387:LWM393387 MGC393387:MGI393387 MPY393387:MQE393387 MZU393387:NAA393387 NJQ393387:NJW393387 NTM393387:NTS393387 ODI393387:ODO393387 ONE393387:ONK393387 OXA393387:OXG393387 PGW393387:PHC393387 PQS393387:PQY393387 QAO393387:QAU393387 QKK393387:QKQ393387 QUG393387:QUM393387 REC393387:REI393387 RNY393387:ROE393387 RXU393387:RYA393387 SHQ393387:SHW393387 SRM393387:SRS393387 TBI393387:TBO393387 TLE393387:TLK393387 TVA393387:TVG393387 UEW393387:UFC393387 UOS393387:UOY393387 UYO393387:UYU393387 VIK393387:VIQ393387 VSG393387:VSM393387 WCC393387:WCI393387 WLY393387:WME393387 WVU393387:WWA393387 K458923:Q458923 JI458923:JO458923 TE458923:TK458923 ADA458923:ADG458923 AMW458923:ANC458923 AWS458923:AWY458923 BGO458923:BGU458923 BQK458923:BQQ458923 CAG458923:CAM458923 CKC458923:CKI458923 CTY458923:CUE458923 DDU458923:DEA458923 DNQ458923:DNW458923 DXM458923:DXS458923 EHI458923:EHO458923 ERE458923:ERK458923 FBA458923:FBG458923 FKW458923:FLC458923 FUS458923:FUY458923 GEO458923:GEU458923 GOK458923:GOQ458923 GYG458923:GYM458923 HIC458923:HII458923 HRY458923:HSE458923 IBU458923:ICA458923 ILQ458923:ILW458923 IVM458923:IVS458923 JFI458923:JFO458923 JPE458923:JPK458923 JZA458923:JZG458923 KIW458923:KJC458923 KSS458923:KSY458923 LCO458923:LCU458923 LMK458923:LMQ458923 LWG458923:LWM458923 MGC458923:MGI458923 MPY458923:MQE458923 MZU458923:NAA458923 NJQ458923:NJW458923 NTM458923:NTS458923 ODI458923:ODO458923 ONE458923:ONK458923 OXA458923:OXG458923 PGW458923:PHC458923 PQS458923:PQY458923 QAO458923:QAU458923 QKK458923:QKQ458923 QUG458923:QUM458923 REC458923:REI458923 RNY458923:ROE458923 RXU458923:RYA458923 SHQ458923:SHW458923 SRM458923:SRS458923 TBI458923:TBO458923 TLE458923:TLK458923 TVA458923:TVG458923 UEW458923:UFC458923 UOS458923:UOY458923 UYO458923:UYU458923 VIK458923:VIQ458923 VSG458923:VSM458923 WCC458923:WCI458923 WLY458923:WME458923 WVU458923:WWA458923 K524459:Q524459 JI524459:JO524459 TE524459:TK524459 ADA524459:ADG524459 AMW524459:ANC524459 AWS524459:AWY524459 BGO524459:BGU524459 BQK524459:BQQ524459 CAG524459:CAM524459 CKC524459:CKI524459 CTY524459:CUE524459 DDU524459:DEA524459 DNQ524459:DNW524459 DXM524459:DXS524459 EHI524459:EHO524459 ERE524459:ERK524459 FBA524459:FBG524459 FKW524459:FLC524459 FUS524459:FUY524459 GEO524459:GEU524459 GOK524459:GOQ524459 GYG524459:GYM524459 HIC524459:HII524459 HRY524459:HSE524459 IBU524459:ICA524459 ILQ524459:ILW524459 IVM524459:IVS524459 JFI524459:JFO524459 JPE524459:JPK524459 JZA524459:JZG524459 KIW524459:KJC524459 KSS524459:KSY524459 LCO524459:LCU524459 LMK524459:LMQ524459 LWG524459:LWM524459 MGC524459:MGI524459 MPY524459:MQE524459 MZU524459:NAA524459 NJQ524459:NJW524459 NTM524459:NTS524459 ODI524459:ODO524459 ONE524459:ONK524459 OXA524459:OXG524459 PGW524459:PHC524459 PQS524459:PQY524459 QAO524459:QAU524459 QKK524459:QKQ524459 QUG524459:QUM524459 REC524459:REI524459 RNY524459:ROE524459 RXU524459:RYA524459 SHQ524459:SHW524459 SRM524459:SRS524459 TBI524459:TBO524459 TLE524459:TLK524459 TVA524459:TVG524459 UEW524459:UFC524459 UOS524459:UOY524459 UYO524459:UYU524459 VIK524459:VIQ524459 VSG524459:VSM524459 WCC524459:WCI524459 WLY524459:WME524459 WVU524459:WWA524459 K589995:Q589995 JI589995:JO589995 TE589995:TK589995 ADA589995:ADG589995 AMW589995:ANC589995 AWS589995:AWY589995 BGO589995:BGU589995 BQK589995:BQQ589995 CAG589995:CAM589995 CKC589995:CKI589995 CTY589995:CUE589995 DDU589995:DEA589995 DNQ589995:DNW589995 DXM589995:DXS589995 EHI589995:EHO589995 ERE589995:ERK589995 FBA589995:FBG589995 FKW589995:FLC589995 FUS589995:FUY589995 GEO589995:GEU589995 GOK589995:GOQ589995 GYG589995:GYM589995 HIC589995:HII589995 HRY589995:HSE589995 IBU589995:ICA589995 ILQ589995:ILW589995 IVM589995:IVS589995 JFI589995:JFO589995 JPE589995:JPK589995 JZA589995:JZG589995 KIW589995:KJC589995 KSS589995:KSY589995 LCO589995:LCU589995 LMK589995:LMQ589995 LWG589995:LWM589995 MGC589995:MGI589995 MPY589995:MQE589995 MZU589995:NAA589995 NJQ589995:NJW589995 NTM589995:NTS589995 ODI589995:ODO589995 ONE589995:ONK589995 OXA589995:OXG589995 PGW589995:PHC589995 PQS589995:PQY589995 QAO589995:QAU589995 QKK589995:QKQ589995 QUG589995:QUM589995 REC589995:REI589995 RNY589995:ROE589995 RXU589995:RYA589995 SHQ589995:SHW589995 SRM589995:SRS589995 TBI589995:TBO589995 TLE589995:TLK589995 TVA589995:TVG589995 UEW589995:UFC589995 UOS589995:UOY589995 UYO589995:UYU589995 VIK589995:VIQ589995 VSG589995:VSM589995 WCC589995:WCI589995 WLY589995:WME589995 WVU589995:WWA589995 K655531:Q655531 JI655531:JO655531 TE655531:TK655531 ADA655531:ADG655531 AMW655531:ANC655531 AWS655531:AWY655531 BGO655531:BGU655531 BQK655531:BQQ655531 CAG655531:CAM655531 CKC655531:CKI655531 CTY655531:CUE655531 DDU655531:DEA655531 DNQ655531:DNW655531 DXM655531:DXS655531 EHI655531:EHO655531 ERE655531:ERK655531 FBA655531:FBG655531 FKW655531:FLC655531 FUS655531:FUY655531 GEO655531:GEU655531 GOK655531:GOQ655531 GYG655531:GYM655531 HIC655531:HII655531 HRY655531:HSE655531 IBU655531:ICA655531 ILQ655531:ILW655531 IVM655531:IVS655531 JFI655531:JFO655531 JPE655531:JPK655531 JZA655531:JZG655531 KIW655531:KJC655531 KSS655531:KSY655531 LCO655531:LCU655531 LMK655531:LMQ655531 LWG655531:LWM655531 MGC655531:MGI655531 MPY655531:MQE655531 MZU655531:NAA655531 NJQ655531:NJW655531 NTM655531:NTS655531 ODI655531:ODO655531 ONE655531:ONK655531 OXA655531:OXG655531 PGW655531:PHC655531 PQS655531:PQY655531 QAO655531:QAU655531 QKK655531:QKQ655531 QUG655531:QUM655531 REC655531:REI655531 RNY655531:ROE655531 RXU655531:RYA655531 SHQ655531:SHW655531 SRM655531:SRS655531 TBI655531:TBO655531 TLE655531:TLK655531 TVA655531:TVG655531 UEW655531:UFC655531 UOS655531:UOY655531 UYO655531:UYU655531 VIK655531:VIQ655531 VSG655531:VSM655531 WCC655531:WCI655531 WLY655531:WME655531 WVU655531:WWA655531 K721067:Q721067 JI721067:JO721067 TE721067:TK721067 ADA721067:ADG721067 AMW721067:ANC721067 AWS721067:AWY721067 BGO721067:BGU721067 BQK721067:BQQ721067 CAG721067:CAM721067 CKC721067:CKI721067 CTY721067:CUE721067 DDU721067:DEA721067 DNQ721067:DNW721067 DXM721067:DXS721067 EHI721067:EHO721067 ERE721067:ERK721067 FBA721067:FBG721067 FKW721067:FLC721067 FUS721067:FUY721067 GEO721067:GEU721067 GOK721067:GOQ721067 GYG721067:GYM721067 HIC721067:HII721067 HRY721067:HSE721067 IBU721067:ICA721067 ILQ721067:ILW721067 IVM721067:IVS721067 JFI721067:JFO721067 JPE721067:JPK721067 JZA721067:JZG721067 KIW721067:KJC721067 KSS721067:KSY721067 LCO721067:LCU721067 LMK721067:LMQ721067 LWG721067:LWM721067 MGC721067:MGI721067 MPY721067:MQE721067 MZU721067:NAA721067 NJQ721067:NJW721067 NTM721067:NTS721067 ODI721067:ODO721067 ONE721067:ONK721067 OXA721067:OXG721067 PGW721067:PHC721067 PQS721067:PQY721067 QAO721067:QAU721067 QKK721067:QKQ721067 QUG721067:QUM721067 REC721067:REI721067 RNY721067:ROE721067 RXU721067:RYA721067 SHQ721067:SHW721067 SRM721067:SRS721067 TBI721067:TBO721067 TLE721067:TLK721067 TVA721067:TVG721067 UEW721067:UFC721067 UOS721067:UOY721067 UYO721067:UYU721067 VIK721067:VIQ721067 VSG721067:VSM721067 WCC721067:WCI721067 WLY721067:WME721067 WVU721067:WWA721067 K786603:Q786603 JI786603:JO786603 TE786603:TK786603 ADA786603:ADG786603 AMW786603:ANC786603 AWS786603:AWY786603 BGO786603:BGU786603 BQK786603:BQQ786603 CAG786603:CAM786603 CKC786603:CKI786603 CTY786603:CUE786603 DDU786603:DEA786603 DNQ786603:DNW786603 DXM786603:DXS786603 EHI786603:EHO786603 ERE786603:ERK786603 FBA786603:FBG786603 FKW786603:FLC786603 FUS786603:FUY786603 GEO786603:GEU786603 GOK786603:GOQ786603 GYG786603:GYM786603 HIC786603:HII786603 HRY786603:HSE786603 IBU786603:ICA786603 ILQ786603:ILW786603 IVM786603:IVS786603 JFI786603:JFO786603 JPE786603:JPK786603 JZA786603:JZG786603 KIW786603:KJC786603 KSS786603:KSY786603 LCO786603:LCU786603 LMK786603:LMQ786603 LWG786603:LWM786603 MGC786603:MGI786603 MPY786603:MQE786603 MZU786603:NAA786603 NJQ786603:NJW786603 NTM786603:NTS786603 ODI786603:ODO786603 ONE786603:ONK786603 OXA786603:OXG786603 PGW786603:PHC786603 PQS786603:PQY786603 QAO786603:QAU786603 QKK786603:QKQ786603 QUG786603:QUM786603 REC786603:REI786603 RNY786603:ROE786603 RXU786603:RYA786603 SHQ786603:SHW786603 SRM786603:SRS786603 TBI786603:TBO786603 TLE786603:TLK786603 TVA786603:TVG786603 UEW786603:UFC786603 UOS786603:UOY786603 UYO786603:UYU786603 VIK786603:VIQ786603 VSG786603:VSM786603 WCC786603:WCI786603 WLY786603:WME786603 WVU786603:WWA786603 K852139:Q852139 JI852139:JO852139 TE852139:TK852139 ADA852139:ADG852139 AMW852139:ANC852139 AWS852139:AWY852139 BGO852139:BGU852139 BQK852139:BQQ852139 CAG852139:CAM852139 CKC852139:CKI852139 CTY852139:CUE852139 DDU852139:DEA852139 DNQ852139:DNW852139 DXM852139:DXS852139 EHI852139:EHO852139 ERE852139:ERK852139 FBA852139:FBG852139 FKW852139:FLC852139 FUS852139:FUY852139 GEO852139:GEU852139 GOK852139:GOQ852139 GYG852139:GYM852139 HIC852139:HII852139 HRY852139:HSE852139 IBU852139:ICA852139 ILQ852139:ILW852139 IVM852139:IVS852139 JFI852139:JFO852139 JPE852139:JPK852139 JZA852139:JZG852139 KIW852139:KJC852139 KSS852139:KSY852139 LCO852139:LCU852139 LMK852139:LMQ852139 LWG852139:LWM852139 MGC852139:MGI852139 MPY852139:MQE852139 MZU852139:NAA852139 NJQ852139:NJW852139 NTM852139:NTS852139 ODI852139:ODO852139 ONE852139:ONK852139 OXA852139:OXG852139 PGW852139:PHC852139 PQS852139:PQY852139 QAO852139:QAU852139 QKK852139:QKQ852139 QUG852139:QUM852139 REC852139:REI852139 RNY852139:ROE852139 RXU852139:RYA852139 SHQ852139:SHW852139 SRM852139:SRS852139 TBI852139:TBO852139 TLE852139:TLK852139 TVA852139:TVG852139 UEW852139:UFC852139 UOS852139:UOY852139 UYO852139:UYU852139 VIK852139:VIQ852139 VSG852139:VSM852139 WCC852139:WCI852139 WLY852139:WME852139 WVU852139:WWA852139 K917675:Q917675 JI917675:JO917675 TE917675:TK917675 ADA917675:ADG917675 AMW917675:ANC917675 AWS917675:AWY917675 BGO917675:BGU917675 BQK917675:BQQ917675 CAG917675:CAM917675 CKC917675:CKI917675 CTY917675:CUE917675 DDU917675:DEA917675 DNQ917675:DNW917675 DXM917675:DXS917675 EHI917675:EHO917675 ERE917675:ERK917675 FBA917675:FBG917675 FKW917675:FLC917675 FUS917675:FUY917675 GEO917675:GEU917675 GOK917675:GOQ917675 GYG917675:GYM917675 HIC917675:HII917675 HRY917675:HSE917675 IBU917675:ICA917675 ILQ917675:ILW917675 IVM917675:IVS917675 JFI917675:JFO917675 JPE917675:JPK917675 JZA917675:JZG917675 KIW917675:KJC917675 KSS917675:KSY917675 LCO917675:LCU917675 LMK917675:LMQ917675 LWG917675:LWM917675 MGC917675:MGI917675 MPY917675:MQE917675 MZU917675:NAA917675 NJQ917675:NJW917675 NTM917675:NTS917675 ODI917675:ODO917675 ONE917675:ONK917675 OXA917675:OXG917675 PGW917675:PHC917675 PQS917675:PQY917675 QAO917675:QAU917675 QKK917675:QKQ917675 QUG917675:QUM917675 REC917675:REI917675 RNY917675:ROE917675 RXU917675:RYA917675 SHQ917675:SHW917675 SRM917675:SRS917675 TBI917675:TBO917675 TLE917675:TLK917675 TVA917675:TVG917675 UEW917675:UFC917675 UOS917675:UOY917675 UYO917675:UYU917675 VIK917675:VIQ917675 VSG917675:VSM917675 WCC917675:WCI917675 WLY917675:WME917675 WVU917675:WWA917675 K983211:Q983211 JI983211:JO983211 TE983211:TK983211 ADA983211:ADG983211 AMW983211:ANC983211 AWS983211:AWY983211 BGO983211:BGU983211 BQK983211:BQQ983211 CAG983211:CAM983211 CKC983211:CKI983211 CTY983211:CUE983211 DDU983211:DEA983211 DNQ983211:DNW983211 DXM983211:DXS983211 EHI983211:EHO983211 ERE983211:ERK983211 FBA983211:FBG983211 FKW983211:FLC983211 FUS983211:FUY983211 GEO983211:GEU983211 GOK983211:GOQ983211 GYG983211:GYM983211 HIC983211:HII983211 HRY983211:HSE983211 IBU983211:ICA983211 ILQ983211:ILW983211 IVM983211:IVS983211 JFI983211:JFO983211 JPE983211:JPK983211 JZA983211:JZG983211 KIW983211:KJC983211 KSS983211:KSY983211 LCO983211:LCU983211 LMK983211:LMQ983211 LWG983211:LWM983211 MGC983211:MGI983211 MPY983211:MQE983211 MZU983211:NAA983211 NJQ983211:NJW983211 NTM983211:NTS983211 ODI983211:ODO983211 ONE983211:ONK983211 OXA983211:OXG983211 PGW983211:PHC983211 PQS983211:PQY983211 QAO983211:QAU983211 QKK983211:QKQ983211 QUG983211:QUM983211 REC983211:REI983211 RNY983211:ROE983211 RXU983211:RYA983211 SHQ983211:SHW983211 SRM983211:SRS983211 TBI983211:TBO983211 TLE983211:TLK983211 TVA983211:TVG983211 UEW983211:UFC983211 UOS983211:UOY983211 UYO983211:UYU983211 VIK983211:VIQ983211 VSG983211:VSM983211 WCC983211:WCI983211 WLY983211:WME983211">
      <formula1>$B$195:$B$199</formula1>
    </dataValidation>
    <dataValidation type="whole" allowBlank="1" showInputMessage="1" showErrorMessage="1" error="SOMENTE NÚMEROS INTEIROS ATÉ 6 (SEIS) DIGITOS" sqref="N65699:R65699 JL65699:JP65699 TH65699:TL65699 ADD65699:ADH65699 AMZ65699:AND65699 AWV65699:AWZ65699 BGR65699:BGV65699 BQN65699:BQR65699 CAJ65699:CAN65699 CKF65699:CKJ65699 CUB65699:CUF65699 DDX65699:DEB65699 DNT65699:DNX65699 DXP65699:DXT65699 EHL65699:EHP65699 ERH65699:ERL65699 FBD65699:FBH65699 FKZ65699:FLD65699 FUV65699:FUZ65699 GER65699:GEV65699 GON65699:GOR65699 GYJ65699:GYN65699 HIF65699:HIJ65699 HSB65699:HSF65699 IBX65699:ICB65699 ILT65699:ILX65699 IVP65699:IVT65699 JFL65699:JFP65699 JPH65699:JPL65699 JZD65699:JZH65699 KIZ65699:KJD65699 KSV65699:KSZ65699 LCR65699:LCV65699 LMN65699:LMR65699 LWJ65699:LWN65699 MGF65699:MGJ65699 MQB65699:MQF65699 MZX65699:NAB65699 NJT65699:NJX65699 NTP65699:NTT65699 ODL65699:ODP65699 ONH65699:ONL65699 OXD65699:OXH65699 PGZ65699:PHD65699 PQV65699:PQZ65699 QAR65699:QAV65699 QKN65699:QKR65699 QUJ65699:QUN65699 REF65699:REJ65699 ROB65699:ROF65699 RXX65699:RYB65699 SHT65699:SHX65699 SRP65699:SRT65699 TBL65699:TBP65699 TLH65699:TLL65699 TVD65699:TVH65699 UEZ65699:UFD65699 UOV65699:UOZ65699 UYR65699:UYV65699 VIN65699:VIR65699 VSJ65699:VSN65699 WCF65699:WCJ65699 WMB65699:WMF65699 WVX65699:WWB65699 N131235:R131235 JL131235:JP131235 TH131235:TL131235 ADD131235:ADH131235 AMZ131235:AND131235 AWV131235:AWZ131235 BGR131235:BGV131235 BQN131235:BQR131235 CAJ131235:CAN131235 CKF131235:CKJ131235 CUB131235:CUF131235 DDX131235:DEB131235 DNT131235:DNX131235 DXP131235:DXT131235 EHL131235:EHP131235 ERH131235:ERL131235 FBD131235:FBH131235 FKZ131235:FLD131235 FUV131235:FUZ131235 GER131235:GEV131235 GON131235:GOR131235 GYJ131235:GYN131235 HIF131235:HIJ131235 HSB131235:HSF131235 IBX131235:ICB131235 ILT131235:ILX131235 IVP131235:IVT131235 JFL131235:JFP131235 JPH131235:JPL131235 JZD131235:JZH131235 KIZ131235:KJD131235 KSV131235:KSZ131235 LCR131235:LCV131235 LMN131235:LMR131235 LWJ131235:LWN131235 MGF131235:MGJ131235 MQB131235:MQF131235 MZX131235:NAB131235 NJT131235:NJX131235 NTP131235:NTT131235 ODL131235:ODP131235 ONH131235:ONL131235 OXD131235:OXH131235 PGZ131235:PHD131235 PQV131235:PQZ131235 QAR131235:QAV131235 QKN131235:QKR131235 QUJ131235:QUN131235 REF131235:REJ131235 ROB131235:ROF131235 RXX131235:RYB131235 SHT131235:SHX131235 SRP131235:SRT131235 TBL131235:TBP131235 TLH131235:TLL131235 TVD131235:TVH131235 UEZ131235:UFD131235 UOV131235:UOZ131235 UYR131235:UYV131235 VIN131235:VIR131235 VSJ131235:VSN131235 WCF131235:WCJ131235 WMB131235:WMF131235 WVX131235:WWB131235 N196771:R196771 JL196771:JP196771 TH196771:TL196771 ADD196771:ADH196771 AMZ196771:AND196771 AWV196771:AWZ196771 BGR196771:BGV196771 BQN196771:BQR196771 CAJ196771:CAN196771 CKF196771:CKJ196771 CUB196771:CUF196771 DDX196771:DEB196771 DNT196771:DNX196771 DXP196771:DXT196771 EHL196771:EHP196771 ERH196771:ERL196771 FBD196771:FBH196771 FKZ196771:FLD196771 FUV196771:FUZ196771 GER196771:GEV196771 GON196771:GOR196771 GYJ196771:GYN196771 HIF196771:HIJ196771 HSB196771:HSF196771 IBX196771:ICB196771 ILT196771:ILX196771 IVP196771:IVT196771 JFL196771:JFP196771 JPH196771:JPL196771 JZD196771:JZH196771 KIZ196771:KJD196771 KSV196771:KSZ196771 LCR196771:LCV196771 LMN196771:LMR196771 LWJ196771:LWN196771 MGF196771:MGJ196771 MQB196771:MQF196771 MZX196771:NAB196771 NJT196771:NJX196771 NTP196771:NTT196771 ODL196771:ODP196771 ONH196771:ONL196771 OXD196771:OXH196771 PGZ196771:PHD196771 PQV196771:PQZ196771 QAR196771:QAV196771 QKN196771:QKR196771 QUJ196771:QUN196771 REF196771:REJ196771 ROB196771:ROF196771 RXX196771:RYB196771 SHT196771:SHX196771 SRP196771:SRT196771 TBL196771:TBP196771 TLH196771:TLL196771 TVD196771:TVH196771 UEZ196771:UFD196771 UOV196771:UOZ196771 UYR196771:UYV196771 VIN196771:VIR196771 VSJ196771:VSN196771 WCF196771:WCJ196771 WMB196771:WMF196771 WVX196771:WWB196771 N262307:R262307 JL262307:JP262307 TH262307:TL262307 ADD262307:ADH262307 AMZ262307:AND262307 AWV262307:AWZ262307 BGR262307:BGV262307 BQN262307:BQR262307 CAJ262307:CAN262307 CKF262307:CKJ262307 CUB262307:CUF262307 DDX262307:DEB262307 DNT262307:DNX262307 DXP262307:DXT262307 EHL262307:EHP262307 ERH262307:ERL262307 FBD262307:FBH262307 FKZ262307:FLD262307 FUV262307:FUZ262307 GER262307:GEV262307 GON262307:GOR262307 GYJ262307:GYN262307 HIF262307:HIJ262307 HSB262307:HSF262307 IBX262307:ICB262307 ILT262307:ILX262307 IVP262307:IVT262307 JFL262307:JFP262307 JPH262307:JPL262307 JZD262307:JZH262307 KIZ262307:KJD262307 KSV262307:KSZ262307 LCR262307:LCV262307 LMN262307:LMR262307 LWJ262307:LWN262307 MGF262307:MGJ262307 MQB262307:MQF262307 MZX262307:NAB262307 NJT262307:NJX262307 NTP262307:NTT262307 ODL262307:ODP262307 ONH262307:ONL262307 OXD262307:OXH262307 PGZ262307:PHD262307 PQV262307:PQZ262307 QAR262307:QAV262307 QKN262307:QKR262307 QUJ262307:QUN262307 REF262307:REJ262307 ROB262307:ROF262307 RXX262307:RYB262307 SHT262307:SHX262307 SRP262307:SRT262307 TBL262307:TBP262307 TLH262307:TLL262307 TVD262307:TVH262307 UEZ262307:UFD262307 UOV262307:UOZ262307 UYR262307:UYV262307 VIN262307:VIR262307 VSJ262307:VSN262307 WCF262307:WCJ262307 WMB262307:WMF262307 WVX262307:WWB262307 N327843:R327843 JL327843:JP327843 TH327843:TL327843 ADD327843:ADH327843 AMZ327843:AND327843 AWV327843:AWZ327843 BGR327843:BGV327843 BQN327843:BQR327843 CAJ327843:CAN327843 CKF327843:CKJ327843 CUB327843:CUF327843 DDX327843:DEB327843 DNT327843:DNX327843 DXP327843:DXT327843 EHL327843:EHP327843 ERH327843:ERL327843 FBD327843:FBH327843 FKZ327843:FLD327843 FUV327843:FUZ327843 GER327843:GEV327843 GON327843:GOR327843 GYJ327843:GYN327843 HIF327843:HIJ327843 HSB327843:HSF327843 IBX327843:ICB327843 ILT327843:ILX327843 IVP327843:IVT327843 JFL327843:JFP327843 JPH327843:JPL327843 JZD327843:JZH327843 KIZ327843:KJD327843 KSV327843:KSZ327843 LCR327843:LCV327843 LMN327843:LMR327843 LWJ327843:LWN327843 MGF327843:MGJ327843 MQB327843:MQF327843 MZX327843:NAB327843 NJT327843:NJX327843 NTP327843:NTT327843 ODL327843:ODP327843 ONH327843:ONL327843 OXD327843:OXH327843 PGZ327843:PHD327843 PQV327843:PQZ327843 QAR327843:QAV327843 QKN327843:QKR327843 QUJ327843:QUN327843 REF327843:REJ327843 ROB327843:ROF327843 RXX327843:RYB327843 SHT327843:SHX327843 SRP327843:SRT327843 TBL327843:TBP327843 TLH327843:TLL327843 TVD327843:TVH327843 UEZ327843:UFD327843 UOV327843:UOZ327843 UYR327843:UYV327843 VIN327843:VIR327843 VSJ327843:VSN327843 WCF327843:WCJ327843 WMB327843:WMF327843 WVX327843:WWB327843 N393379:R393379 JL393379:JP393379 TH393379:TL393379 ADD393379:ADH393379 AMZ393379:AND393379 AWV393379:AWZ393379 BGR393379:BGV393379 BQN393379:BQR393379 CAJ393379:CAN393379 CKF393379:CKJ393379 CUB393379:CUF393379 DDX393379:DEB393379 DNT393379:DNX393379 DXP393379:DXT393379 EHL393379:EHP393379 ERH393379:ERL393379 FBD393379:FBH393379 FKZ393379:FLD393379 FUV393379:FUZ393379 GER393379:GEV393379 GON393379:GOR393379 GYJ393379:GYN393379 HIF393379:HIJ393379 HSB393379:HSF393379 IBX393379:ICB393379 ILT393379:ILX393379 IVP393379:IVT393379 JFL393379:JFP393379 JPH393379:JPL393379 JZD393379:JZH393379 KIZ393379:KJD393379 KSV393379:KSZ393379 LCR393379:LCV393379 LMN393379:LMR393379 LWJ393379:LWN393379 MGF393379:MGJ393379 MQB393379:MQF393379 MZX393379:NAB393379 NJT393379:NJX393379 NTP393379:NTT393379 ODL393379:ODP393379 ONH393379:ONL393379 OXD393379:OXH393379 PGZ393379:PHD393379 PQV393379:PQZ393379 QAR393379:QAV393379 QKN393379:QKR393379 QUJ393379:QUN393379 REF393379:REJ393379 ROB393379:ROF393379 RXX393379:RYB393379 SHT393379:SHX393379 SRP393379:SRT393379 TBL393379:TBP393379 TLH393379:TLL393379 TVD393379:TVH393379 UEZ393379:UFD393379 UOV393379:UOZ393379 UYR393379:UYV393379 VIN393379:VIR393379 VSJ393379:VSN393379 WCF393379:WCJ393379 WMB393379:WMF393379 WVX393379:WWB393379 N458915:R458915 JL458915:JP458915 TH458915:TL458915 ADD458915:ADH458915 AMZ458915:AND458915 AWV458915:AWZ458915 BGR458915:BGV458915 BQN458915:BQR458915 CAJ458915:CAN458915 CKF458915:CKJ458915 CUB458915:CUF458915 DDX458915:DEB458915 DNT458915:DNX458915 DXP458915:DXT458915 EHL458915:EHP458915 ERH458915:ERL458915 FBD458915:FBH458915 FKZ458915:FLD458915 FUV458915:FUZ458915 GER458915:GEV458915 GON458915:GOR458915 GYJ458915:GYN458915 HIF458915:HIJ458915 HSB458915:HSF458915 IBX458915:ICB458915 ILT458915:ILX458915 IVP458915:IVT458915 JFL458915:JFP458915 JPH458915:JPL458915 JZD458915:JZH458915 KIZ458915:KJD458915 KSV458915:KSZ458915 LCR458915:LCV458915 LMN458915:LMR458915 LWJ458915:LWN458915 MGF458915:MGJ458915 MQB458915:MQF458915 MZX458915:NAB458915 NJT458915:NJX458915 NTP458915:NTT458915 ODL458915:ODP458915 ONH458915:ONL458915 OXD458915:OXH458915 PGZ458915:PHD458915 PQV458915:PQZ458915 QAR458915:QAV458915 QKN458915:QKR458915 QUJ458915:QUN458915 REF458915:REJ458915 ROB458915:ROF458915 RXX458915:RYB458915 SHT458915:SHX458915 SRP458915:SRT458915 TBL458915:TBP458915 TLH458915:TLL458915 TVD458915:TVH458915 UEZ458915:UFD458915 UOV458915:UOZ458915 UYR458915:UYV458915 VIN458915:VIR458915 VSJ458915:VSN458915 WCF458915:WCJ458915 WMB458915:WMF458915 WVX458915:WWB458915 N524451:R524451 JL524451:JP524451 TH524451:TL524451 ADD524451:ADH524451 AMZ524451:AND524451 AWV524451:AWZ524451 BGR524451:BGV524451 BQN524451:BQR524451 CAJ524451:CAN524451 CKF524451:CKJ524451 CUB524451:CUF524451 DDX524451:DEB524451 DNT524451:DNX524451 DXP524451:DXT524451 EHL524451:EHP524451 ERH524451:ERL524451 FBD524451:FBH524451 FKZ524451:FLD524451 FUV524451:FUZ524451 GER524451:GEV524451 GON524451:GOR524451 GYJ524451:GYN524451 HIF524451:HIJ524451 HSB524451:HSF524451 IBX524451:ICB524451 ILT524451:ILX524451 IVP524451:IVT524451 JFL524451:JFP524451 JPH524451:JPL524451 JZD524451:JZH524451 KIZ524451:KJD524451 KSV524451:KSZ524451 LCR524451:LCV524451 LMN524451:LMR524451 LWJ524451:LWN524451 MGF524451:MGJ524451 MQB524451:MQF524451 MZX524451:NAB524451 NJT524451:NJX524451 NTP524451:NTT524451 ODL524451:ODP524451 ONH524451:ONL524451 OXD524451:OXH524451 PGZ524451:PHD524451 PQV524451:PQZ524451 QAR524451:QAV524451 QKN524451:QKR524451 QUJ524451:QUN524451 REF524451:REJ524451 ROB524451:ROF524451 RXX524451:RYB524451 SHT524451:SHX524451 SRP524451:SRT524451 TBL524451:TBP524451 TLH524451:TLL524451 TVD524451:TVH524451 UEZ524451:UFD524451 UOV524451:UOZ524451 UYR524451:UYV524451 VIN524451:VIR524451 VSJ524451:VSN524451 WCF524451:WCJ524451 WMB524451:WMF524451 WVX524451:WWB524451 N589987:R589987 JL589987:JP589987 TH589987:TL589987 ADD589987:ADH589987 AMZ589987:AND589987 AWV589987:AWZ589987 BGR589987:BGV589987 BQN589987:BQR589987 CAJ589987:CAN589987 CKF589987:CKJ589987 CUB589987:CUF589987 DDX589987:DEB589987 DNT589987:DNX589987 DXP589987:DXT589987 EHL589987:EHP589987 ERH589987:ERL589987 FBD589987:FBH589987 FKZ589987:FLD589987 FUV589987:FUZ589987 GER589987:GEV589987 GON589987:GOR589987 GYJ589987:GYN589987 HIF589987:HIJ589987 HSB589987:HSF589987 IBX589987:ICB589987 ILT589987:ILX589987 IVP589987:IVT589987 JFL589987:JFP589987 JPH589987:JPL589987 JZD589987:JZH589987 KIZ589987:KJD589987 KSV589987:KSZ589987 LCR589987:LCV589987 LMN589987:LMR589987 LWJ589987:LWN589987 MGF589987:MGJ589987 MQB589987:MQF589987 MZX589987:NAB589987 NJT589987:NJX589987 NTP589987:NTT589987 ODL589987:ODP589987 ONH589987:ONL589987 OXD589987:OXH589987 PGZ589987:PHD589987 PQV589987:PQZ589987 QAR589987:QAV589987 QKN589987:QKR589987 QUJ589987:QUN589987 REF589987:REJ589987 ROB589987:ROF589987 RXX589987:RYB589987 SHT589987:SHX589987 SRP589987:SRT589987 TBL589987:TBP589987 TLH589987:TLL589987 TVD589987:TVH589987 UEZ589987:UFD589987 UOV589987:UOZ589987 UYR589987:UYV589987 VIN589987:VIR589987 VSJ589987:VSN589987 WCF589987:WCJ589987 WMB589987:WMF589987 WVX589987:WWB589987 N655523:R655523 JL655523:JP655523 TH655523:TL655523 ADD655523:ADH655523 AMZ655523:AND655523 AWV655523:AWZ655523 BGR655523:BGV655523 BQN655523:BQR655523 CAJ655523:CAN655523 CKF655523:CKJ655523 CUB655523:CUF655523 DDX655523:DEB655523 DNT655523:DNX655523 DXP655523:DXT655523 EHL655523:EHP655523 ERH655523:ERL655523 FBD655523:FBH655523 FKZ655523:FLD655523 FUV655523:FUZ655523 GER655523:GEV655523 GON655523:GOR655523 GYJ655523:GYN655523 HIF655523:HIJ655523 HSB655523:HSF655523 IBX655523:ICB655523 ILT655523:ILX655523 IVP655523:IVT655523 JFL655523:JFP655523 JPH655523:JPL655523 JZD655523:JZH655523 KIZ655523:KJD655523 KSV655523:KSZ655523 LCR655523:LCV655523 LMN655523:LMR655523 LWJ655523:LWN655523 MGF655523:MGJ655523 MQB655523:MQF655523 MZX655523:NAB655523 NJT655523:NJX655523 NTP655523:NTT655523 ODL655523:ODP655523 ONH655523:ONL655523 OXD655523:OXH655523 PGZ655523:PHD655523 PQV655523:PQZ655523 QAR655523:QAV655523 QKN655523:QKR655523 QUJ655523:QUN655523 REF655523:REJ655523 ROB655523:ROF655523 RXX655523:RYB655523 SHT655523:SHX655523 SRP655523:SRT655523 TBL655523:TBP655523 TLH655523:TLL655523 TVD655523:TVH655523 UEZ655523:UFD655523 UOV655523:UOZ655523 UYR655523:UYV655523 VIN655523:VIR655523 VSJ655523:VSN655523 WCF655523:WCJ655523 WMB655523:WMF655523 WVX655523:WWB655523 N721059:R721059 JL721059:JP721059 TH721059:TL721059 ADD721059:ADH721059 AMZ721059:AND721059 AWV721059:AWZ721059 BGR721059:BGV721059 BQN721059:BQR721059 CAJ721059:CAN721059 CKF721059:CKJ721059 CUB721059:CUF721059 DDX721059:DEB721059 DNT721059:DNX721059 DXP721059:DXT721059 EHL721059:EHP721059 ERH721059:ERL721059 FBD721059:FBH721059 FKZ721059:FLD721059 FUV721059:FUZ721059 GER721059:GEV721059 GON721059:GOR721059 GYJ721059:GYN721059 HIF721059:HIJ721059 HSB721059:HSF721059 IBX721059:ICB721059 ILT721059:ILX721059 IVP721059:IVT721059 JFL721059:JFP721059 JPH721059:JPL721059 JZD721059:JZH721059 KIZ721059:KJD721059 KSV721059:KSZ721059 LCR721059:LCV721059 LMN721059:LMR721059 LWJ721059:LWN721059 MGF721059:MGJ721059 MQB721059:MQF721059 MZX721059:NAB721059 NJT721059:NJX721059 NTP721059:NTT721059 ODL721059:ODP721059 ONH721059:ONL721059 OXD721059:OXH721059 PGZ721059:PHD721059 PQV721059:PQZ721059 QAR721059:QAV721059 QKN721059:QKR721059 QUJ721059:QUN721059 REF721059:REJ721059 ROB721059:ROF721059 RXX721059:RYB721059 SHT721059:SHX721059 SRP721059:SRT721059 TBL721059:TBP721059 TLH721059:TLL721059 TVD721059:TVH721059 UEZ721059:UFD721059 UOV721059:UOZ721059 UYR721059:UYV721059 VIN721059:VIR721059 VSJ721059:VSN721059 WCF721059:WCJ721059 WMB721059:WMF721059 WVX721059:WWB721059 N786595:R786595 JL786595:JP786595 TH786595:TL786595 ADD786595:ADH786595 AMZ786595:AND786595 AWV786595:AWZ786595 BGR786595:BGV786595 BQN786595:BQR786595 CAJ786595:CAN786595 CKF786595:CKJ786595 CUB786595:CUF786595 DDX786595:DEB786595 DNT786595:DNX786595 DXP786595:DXT786595 EHL786595:EHP786595 ERH786595:ERL786595 FBD786595:FBH786595 FKZ786595:FLD786595 FUV786595:FUZ786595 GER786595:GEV786595 GON786595:GOR786595 GYJ786595:GYN786595 HIF786595:HIJ786595 HSB786595:HSF786595 IBX786595:ICB786595 ILT786595:ILX786595 IVP786595:IVT786595 JFL786595:JFP786595 JPH786595:JPL786595 JZD786595:JZH786595 KIZ786595:KJD786595 KSV786595:KSZ786595 LCR786595:LCV786595 LMN786595:LMR786595 LWJ786595:LWN786595 MGF786595:MGJ786595 MQB786595:MQF786595 MZX786595:NAB786595 NJT786595:NJX786595 NTP786595:NTT786595 ODL786595:ODP786595 ONH786595:ONL786595 OXD786595:OXH786595 PGZ786595:PHD786595 PQV786595:PQZ786595 QAR786595:QAV786595 QKN786595:QKR786595 QUJ786595:QUN786595 REF786595:REJ786595 ROB786595:ROF786595 RXX786595:RYB786595 SHT786595:SHX786595 SRP786595:SRT786595 TBL786595:TBP786595 TLH786595:TLL786595 TVD786595:TVH786595 UEZ786595:UFD786595 UOV786595:UOZ786595 UYR786595:UYV786595 VIN786595:VIR786595 VSJ786595:VSN786595 WCF786595:WCJ786595 WMB786595:WMF786595 WVX786595:WWB786595 N852131:R852131 JL852131:JP852131 TH852131:TL852131 ADD852131:ADH852131 AMZ852131:AND852131 AWV852131:AWZ852131 BGR852131:BGV852131 BQN852131:BQR852131 CAJ852131:CAN852131 CKF852131:CKJ852131 CUB852131:CUF852131 DDX852131:DEB852131 DNT852131:DNX852131 DXP852131:DXT852131 EHL852131:EHP852131 ERH852131:ERL852131 FBD852131:FBH852131 FKZ852131:FLD852131 FUV852131:FUZ852131 GER852131:GEV852131 GON852131:GOR852131 GYJ852131:GYN852131 HIF852131:HIJ852131 HSB852131:HSF852131 IBX852131:ICB852131 ILT852131:ILX852131 IVP852131:IVT852131 JFL852131:JFP852131 JPH852131:JPL852131 JZD852131:JZH852131 KIZ852131:KJD852131 KSV852131:KSZ852131 LCR852131:LCV852131 LMN852131:LMR852131 LWJ852131:LWN852131 MGF852131:MGJ852131 MQB852131:MQF852131 MZX852131:NAB852131 NJT852131:NJX852131 NTP852131:NTT852131 ODL852131:ODP852131 ONH852131:ONL852131 OXD852131:OXH852131 PGZ852131:PHD852131 PQV852131:PQZ852131 QAR852131:QAV852131 QKN852131:QKR852131 QUJ852131:QUN852131 REF852131:REJ852131 ROB852131:ROF852131 RXX852131:RYB852131 SHT852131:SHX852131 SRP852131:SRT852131 TBL852131:TBP852131 TLH852131:TLL852131 TVD852131:TVH852131 UEZ852131:UFD852131 UOV852131:UOZ852131 UYR852131:UYV852131 VIN852131:VIR852131 VSJ852131:VSN852131 WCF852131:WCJ852131 WMB852131:WMF852131 WVX852131:WWB852131 N917667:R917667 JL917667:JP917667 TH917667:TL917667 ADD917667:ADH917667 AMZ917667:AND917667 AWV917667:AWZ917667 BGR917667:BGV917667 BQN917667:BQR917667 CAJ917667:CAN917667 CKF917667:CKJ917667 CUB917667:CUF917667 DDX917667:DEB917667 DNT917667:DNX917667 DXP917667:DXT917667 EHL917667:EHP917667 ERH917667:ERL917667 FBD917667:FBH917667 FKZ917667:FLD917667 FUV917667:FUZ917667 GER917667:GEV917667 GON917667:GOR917667 GYJ917667:GYN917667 HIF917667:HIJ917667 HSB917667:HSF917667 IBX917667:ICB917667 ILT917667:ILX917667 IVP917667:IVT917667 JFL917667:JFP917667 JPH917667:JPL917667 JZD917667:JZH917667 KIZ917667:KJD917667 KSV917667:KSZ917667 LCR917667:LCV917667 LMN917667:LMR917667 LWJ917667:LWN917667 MGF917667:MGJ917667 MQB917667:MQF917667 MZX917667:NAB917667 NJT917667:NJX917667 NTP917667:NTT917667 ODL917667:ODP917667 ONH917667:ONL917667 OXD917667:OXH917667 PGZ917667:PHD917667 PQV917667:PQZ917667 QAR917667:QAV917667 QKN917667:QKR917667 QUJ917667:QUN917667 REF917667:REJ917667 ROB917667:ROF917667 RXX917667:RYB917667 SHT917667:SHX917667 SRP917667:SRT917667 TBL917667:TBP917667 TLH917667:TLL917667 TVD917667:TVH917667 UEZ917667:UFD917667 UOV917667:UOZ917667 UYR917667:UYV917667 VIN917667:VIR917667 VSJ917667:VSN917667 WCF917667:WCJ917667 WMB917667:WMF917667 WVX917667:WWB917667 N983203:R983203 JL983203:JP983203 TH983203:TL983203 ADD983203:ADH983203 AMZ983203:AND983203 AWV983203:AWZ983203 BGR983203:BGV983203 BQN983203:BQR983203 CAJ983203:CAN983203 CKF983203:CKJ983203 CUB983203:CUF983203 DDX983203:DEB983203 DNT983203:DNX983203 DXP983203:DXT983203 EHL983203:EHP983203 ERH983203:ERL983203 FBD983203:FBH983203 FKZ983203:FLD983203 FUV983203:FUZ983203 GER983203:GEV983203 GON983203:GOR983203 GYJ983203:GYN983203 HIF983203:HIJ983203 HSB983203:HSF983203 IBX983203:ICB983203 ILT983203:ILX983203 IVP983203:IVT983203 JFL983203:JFP983203 JPH983203:JPL983203 JZD983203:JZH983203 KIZ983203:KJD983203 KSV983203:KSZ983203 LCR983203:LCV983203 LMN983203:LMR983203 LWJ983203:LWN983203 MGF983203:MGJ983203 MQB983203:MQF983203 MZX983203:NAB983203 NJT983203:NJX983203 NTP983203:NTT983203 ODL983203:ODP983203 ONH983203:ONL983203 OXD983203:OXH983203 PGZ983203:PHD983203 PQV983203:PQZ983203 QAR983203:QAV983203 QKN983203:QKR983203 QUJ983203:QUN983203 REF983203:REJ983203 ROB983203:ROF983203 RXX983203:RYB983203 SHT983203:SHX983203 SRP983203:SRT983203 TBL983203:TBP983203 TLH983203:TLL983203 TVD983203:TVH983203 UEZ983203:UFD983203 UOV983203:UOZ983203 UYR983203:UYV983203 VIN983203:VIR983203 VSJ983203:VSN983203 WCF983203:WCJ983203 WMB983203:WMF983203 WVX983203:WWB983203">
      <formula1>0</formula1>
      <formula2>999999</formula2>
    </dataValidation>
    <dataValidation type="list" allowBlank="1" showInputMessage="1" showErrorMessage="1" sqref="WVW983196 M65692 JK65692 TG65692 ADC65692 AMY65692 AWU65692 BGQ65692 BQM65692 CAI65692 CKE65692 CUA65692 DDW65692 DNS65692 DXO65692 EHK65692 ERG65692 FBC65692 FKY65692 FUU65692 GEQ65692 GOM65692 GYI65692 HIE65692 HSA65692 IBW65692 ILS65692 IVO65692 JFK65692 JPG65692 JZC65692 KIY65692 KSU65692 LCQ65692 LMM65692 LWI65692 MGE65692 MQA65692 MZW65692 NJS65692 NTO65692 ODK65692 ONG65692 OXC65692 PGY65692 PQU65692 QAQ65692 QKM65692 QUI65692 REE65692 ROA65692 RXW65692 SHS65692 SRO65692 TBK65692 TLG65692 TVC65692 UEY65692 UOU65692 UYQ65692 VIM65692 VSI65692 WCE65692 WMA65692 WVW65692 M131228 JK131228 TG131228 ADC131228 AMY131228 AWU131228 BGQ131228 BQM131228 CAI131228 CKE131228 CUA131228 DDW131228 DNS131228 DXO131228 EHK131228 ERG131228 FBC131228 FKY131228 FUU131228 GEQ131228 GOM131228 GYI131228 HIE131228 HSA131228 IBW131228 ILS131228 IVO131228 JFK131228 JPG131228 JZC131228 KIY131228 KSU131228 LCQ131228 LMM131228 LWI131228 MGE131228 MQA131228 MZW131228 NJS131228 NTO131228 ODK131228 ONG131228 OXC131228 PGY131228 PQU131228 QAQ131228 QKM131228 QUI131228 REE131228 ROA131228 RXW131228 SHS131228 SRO131228 TBK131228 TLG131228 TVC131228 UEY131228 UOU131228 UYQ131228 VIM131228 VSI131228 WCE131228 WMA131228 WVW131228 M196764 JK196764 TG196764 ADC196764 AMY196764 AWU196764 BGQ196764 BQM196764 CAI196764 CKE196764 CUA196764 DDW196764 DNS196764 DXO196764 EHK196764 ERG196764 FBC196764 FKY196764 FUU196764 GEQ196764 GOM196764 GYI196764 HIE196764 HSA196764 IBW196764 ILS196764 IVO196764 JFK196764 JPG196764 JZC196764 KIY196764 KSU196764 LCQ196764 LMM196764 LWI196764 MGE196764 MQA196764 MZW196764 NJS196764 NTO196764 ODK196764 ONG196764 OXC196764 PGY196764 PQU196764 QAQ196764 QKM196764 QUI196764 REE196764 ROA196764 RXW196764 SHS196764 SRO196764 TBK196764 TLG196764 TVC196764 UEY196764 UOU196764 UYQ196764 VIM196764 VSI196764 WCE196764 WMA196764 WVW196764 M262300 JK262300 TG262300 ADC262300 AMY262300 AWU262300 BGQ262300 BQM262300 CAI262300 CKE262300 CUA262300 DDW262300 DNS262300 DXO262300 EHK262300 ERG262300 FBC262300 FKY262300 FUU262300 GEQ262300 GOM262300 GYI262300 HIE262300 HSA262300 IBW262300 ILS262300 IVO262300 JFK262300 JPG262300 JZC262300 KIY262300 KSU262300 LCQ262300 LMM262300 LWI262300 MGE262300 MQA262300 MZW262300 NJS262300 NTO262300 ODK262300 ONG262300 OXC262300 PGY262300 PQU262300 QAQ262300 QKM262300 QUI262300 REE262300 ROA262300 RXW262300 SHS262300 SRO262300 TBK262300 TLG262300 TVC262300 UEY262300 UOU262300 UYQ262300 VIM262300 VSI262300 WCE262300 WMA262300 WVW262300 M327836 JK327836 TG327836 ADC327836 AMY327836 AWU327836 BGQ327836 BQM327836 CAI327836 CKE327836 CUA327836 DDW327836 DNS327836 DXO327836 EHK327836 ERG327836 FBC327836 FKY327836 FUU327836 GEQ327836 GOM327836 GYI327836 HIE327836 HSA327836 IBW327836 ILS327836 IVO327836 JFK327836 JPG327836 JZC327836 KIY327836 KSU327836 LCQ327836 LMM327836 LWI327836 MGE327836 MQA327836 MZW327836 NJS327836 NTO327836 ODK327836 ONG327836 OXC327836 PGY327836 PQU327836 QAQ327836 QKM327836 QUI327836 REE327836 ROA327836 RXW327836 SHS327836 SRO327836 TBK327836 TLG327836 TVC327836 UEY327836 UOU327836 UYQ327836 VIM327836 VSI327836 WCE327836 WMA327836 WVW327836 M393372 JK393372 TG393372 ADC393372 AMY393372 AWU393372 BGQ393372 BQM393372 CAI393372 CKE393372 CUA393372 DDW393372 DNS393372 DXO393372 EHK393372 ERG393372 FBC393372 FKY393372 FUU393372 GEQ393372 GOM393372 GYI393372 HIE393372 HSA393372 IBW393372 ILS393372 IVO393372 JFK393372 JPG393372 JZC393372 KIY393372 KSU393372 LCQ393372 LMM393372 LWI393372 MGE393372 MQA393372 MZW393372 NJS393372 NTO393372 ODK393372 ONG393372 OXC393372 PGY393372 PQU393372 QAQ393372 QKM393372 QUI393372 REE393372 ROA393372 RXW393372 SHS393372 SRO393372 TBK393372 TLG393372 TVC393372 UEY393372 UOU393372 UYQ393372 VIM393372 VSI393372 WCE393372 WMA393372 WVW393372 M458908 JK458908 TG458908 ADC458908 AMY458908 AWU458908 BGQ458908 BQM458908 CAI458908 CKE458908 CUA458908 DDW458908 DNS458908 DXO458908 EHK458908 ERG458908 FBC458908 FKY458908 FUU458908 GEQ458908 GOM458908 GYI458908 HIE458908 HSA458908 IBW458908 ILS458908 IVO458908 JFK458908 JPG458908 JZC458908 KIY458908 KSU458908 LCQ458908 LMM458908 LWI458908 MGE458908 MQA458908 MZW458908 NJS458908 NTO458908 ODK458908 ONG458908 OXC458908 PGY458908 PQU458908 QAQ458908 QKM458908 QUI458908 REE458908 ROA458908 RXW458908 SHS458908 SRO458908 TBK458908 TLG458908 TVC458908 UEY458908 UOU458908 UYQ458908 VIM458908 VSI458908 WCE458908 WMA458908 WVW458908 M524444 JK524444 TG524444 ADC524444 AMY524444 AWU524444 BGQ524444 BQM524444 CAI524444 CKE524444 CUA524444 DDW524444 DNS524444 DXO524444 EHK524444 ERG524444 FBC524444 FKY524444 FUU524444 GEQ524444 GOM524444 GYI524444 HIE524444 HSA524444 IBW524444 ILS524444 IVO524444 JFK524444 JPG524444 JZC524444 KIY524444 KSU524444 LCQ524444 LMM524444 LWI524444 MGE524444 MQA524444 MZW524444 NJS524444 NTO524444 ODK524444 ONG524444 OXC524444 PGY524444 PQU524444 QAQ524444 QKM524444 QUI524444 REE524444 ROA524444 RXW524444 SHS524444 SRO524444 TBK524444 TLG524444 TVC524444 UEY524444 UOU524444 UYQ524444 VIM524444 VSI524444 WCE524444 WMA524444 WVW524444 M589980 JK589980 TG589980 ADC589980 AMY589980 AWU589980 BGQ589980 BQM589980 CAI589980 CKE589980 CUA589980 DDW589980 DNS589980 DXO589980 EHK589980 ERG589980 FBC589980 FKY589980 FUU589980 GEQ589980 GOM589980 GYI589980 HIE589980 HSA589980 IBW589980 ILS589980 IVO589980 JFK589980 JPG589980 JZC589980 KIY589980 KSU589980 LCQ589980 LMM589980 LWI589980 MGE589980 MQA589980 MZW589980 NJS589980 NTO589980 ODK589980 ONG589980 OXC589980 PGY589980 PQU589980 QAQ589980 QKM589980 QUI589980 REE589980 ROA589980 RXW589980 SHS589980 SRO589980 TBK589980 TLG589980 TVC589980 UEY589980 UOU589980 UYQ589980 VIM589980 VSI589980 WCE589980 WMA589980 WVW589980 M655516 JK655516 TG655516 ADC655516 AMY655516 AWU655516 BGQ655516 BQM655516 CAI655516 CKE655516 CUA655516 DDW655516 DNS655516 DXO655516 EHK655516 ERG655516 FBC655516 FKY655516 FUU655516 GEQ655516 GOM655516 GYI655516 HIE655516 HSA655516 IBW655516 ILS655516 IVO655516 JFK655516 JPG655516 JZC655516 KIY655516 KSU655516 LCQ655516 LMM655516 LWI655516 MGE655516 MQA655516 MZW655516 NJS655516 NTO655516 ODK655516 ONG655516 OXC655516 PGY655516 PQU655516 QAQ655516 QKM655516 QUI655516 REE655516 ROA655516 RXW655516 SHS655516 SRO655516 TBK655516 TLG655516 TVC655516 UEY655516 UOU655516 UYQ655516 VIM655516 VSI655516 WCE655516 WMA655516 WVW655516 M721052 JK721052 TG721052 ADC721052 AMY721052 AWU721052 BGQ721052 BQM721052 CAI721052 CKE721052 CUA721052 DDW721052 DNS721052 DXO721052 EHK721052 ERG721052 FBC721052 FKY721052 FUU721052 GEQ721052 GOM721052 GYI721052 HIE721052 HSA721052 IBW721052 ILS721052 IVO721052 JFK721052 JPG721052 JZC721052 KIY721052 KSU721052 LCQ721052 LMM721052 LWI721052 MGE721052 MQA721052 MZW721052 NJS721052 NTO721052 ODK721052 ONG721052 OXC721052 PGY721052 PQU721052 QAQ721052 QKM721052 QUI721052 REE721052 ROA721052 RXW721052 SHS721052 SRO721052 TBK721052 TLG721052 TVC721052 UEY721052 UOU721052 UYQ721052 VIM721052 VSI721052 WCE721052 WMA721052 WVW721052 M786588 JK786588 TG786588 ADC786588 AMY786588 AWU786588 BGQ786588 BQM786588 CAI786588 CKE786588 CUA786588 DDW786588 DNS786588 DXO786588 EHK786588 ERG786588 FBC786588 FKY786588 FUU786588 GEQ786588 GOM786588 GYI786588 HIE786588 HSA786588 IBW786588 ILS786588 IVO786588 JFK786588 JPG786588 JZC786588 KIY786588 KSU786588 LCQ786588 LMM786588 LWI786588 MGE786588 MQA786588 MZW786588 NJS786588 NTO786588 ODK786588 ONG786588 OXC786588 PGY786588 PQU786588 QAQ786588 QKM786588 QUI786588 REE786588 ROA786588 RXW786588 SHS786588 SRO786588 TBK786588 TLG786588 TVC786588 UEY786588 UOU786588 UYQ786588 VIM786588 VSI786588 WCE786588 WMA786588 WVW786588 M852124 JK852124 TG852124 ADC852124 AMY852124 AWU852124 BGQ852124 BQM852124 CAI852124 CKE852124 CUA852124 DDW852124 DNS852124 DXO852124 EHK852124 ERG852124 FBC852124 FKY852124 FUU852124 GEQ852124 GOM852124 GYI852124 HIE852124 HSA852124 IBW852124 ILS852124 IVO852124 JFK852124 JPG852124 JZC852124 KIY852124 KSU852124 LCQ852124 LMM852124 LWI852124 MGE852124 MQA852124 MZW852124 NJS852124 NTO852124 ODK852124 ONG852124 OXC852124 PGY852124 PQU852124 QAQ852124 QKM852124 QUI852124 REE852124 ROA852124 RXW852124 SHS852124 SRO852124 TBK852124 TLG852124 TVC852124 UEY852124 UOU852124 UYQ852124 VIM852124 VSI852124 WCE852124 WMA852124 WVW852124 M917660 JK917660 TG917660 ADC917660 AMY917660 AWU917660 BGQ917660 BQM917660 CAI917660 CKE917660 CUA917660 DDW917660 DNS917660 DXO917660 EHK917660 ERG917660 FBC917660 FKY917660 FUU917660 GEQ917660 GOM917660 GYI917660 HIE917660 HSA917660 IBW917660 ILS917660 IVO917660 JFK917660 JPG917660 JZC917660 KIY917660 KSU917660 LCQ917660 LMM917660 LWI917660 MGE917660 MQA917660 MZW917660 NJS917660 NTO917660 ODK917660 ONG917660 OXC917660 PGY917660 PQU917660 QAQ917660 QKM917660 QUI917660 REE917660 ROA917660 RXW917660 SHS917660 SRO917660 TBK917660 TLG917660 TVC917660 UEY917660 UOU917660 UYQ917660 VIM917660 VSI917660 WCE917660 WMA917660 WVW917660 M983196 JK983196 TG983196 ADC983196 AMY983196 AWU983196 BGQ983196 BQM983196 CAI983196 CKE983196 CUA983196 DDW983196 DNS983196 DXO983196 EHK983196 ERG983196 FBC983196 FKY983196 FUU983196 GEQ983196 GOM983196 GYI983196 HIE983196 HSA983196 IBW983196 ILS983196 IVO983196 JFK983196 JPG983196 JZC983196 KIY983196 KSU983196 LCQ983196 LMM983196 LWI983196 MGE983196 MQA983196 MZW983196 NJS983196 NTO983196 ODK983196 ONG983196 OXC983196 PGY983196 PQU983196 QAQ983196 QKM983196 QUI983196 REE983196 ROA983196 RXW983196 SHS983196 SRO983196 TBK983196 TLG983196 TVC983196 UEY983196 UOU983196 UYQ983196 VIM983196 VSI983196 WCE983196 WMA983196">
      <formula1>$M$196:$M$199</formula1>
    </dataValidation>
    <dataValidation type="list" allowBlank="1" showInputMessage="1" showErrorMessage="1" sqref="BA7:BC7 KW7:KY7 US7:UU7 AEO7:AEQ7 AOK7:AOM7 AYG7:AYI7 BIC7:BIE7 BRY7:BSA7 CBU7:CBW7 CLQ7:CLS7 CVM7:CVO7 DFI7:DFK7 DPE7:DPG7 DZA7:DZC7 EIW7:EIY7 ESS7:ESU7 FCO7:FCQ7 FMK7:FMM7 FWG7:FWI7 GGC7:GGE7 GPY7:GQA7 GZU7:GZW7 HJQ7:HJS7 HTM7:HTO7 IDI7:IDK7 INE7:ING7 IXA7:IXC7 JGW7:JGY7 JQS7:JQU7 KAO7:KAQ7 KKK7:KKM7 KUG7:KUI7 LEC7:LEE7 LNY7:LOA7 LXU7:LXW7 MHQ7:MHS7 MRM7:MRO7 NBI7:NBK7 NLE7:NLG7 NVA7:NVC7 OEW7:OEY7 OOS7:OOU7 OYO7:OYQ7 PIK7:PIM7 PSG7:PSI7 QCC7:QCE7 QLY7:QMA7 QVU7:QVW7 RFQ7:RFS7 RPM7:RPO7 RZI7:RZK7 SJE7:SJG7 STA7:STC7 TCW7:TCY7 TMS7:TMU7 TWO7:TWQ7 UGK7:UGM7 UQG7:UQI7 VAC7:VAE7 VJY7:VKA7 VTU7:VTW7 WDQ7:WDS7 WNM7:WNO7 WXI7:WXK7 BA65672:BC65672 KW65672:KY65672 US65672:UU65672 AEO65672:AEQ65672 AOK65672:AOM65672 AYG65672:AYI65672 BIC65672:BIE65672 BRY65672:BSA65672 CBU65672:CBW65672 CLQ65672:CLS65672 CVM65672:CVO65672 DFI65672:DFK65672 DPE65672:DPG65672 DZA65672:DZC65672 EIW65672:EIY65672 ESS65672:ESU65672 FCO65672:FCQ65672 FMK65672:FMM65672 FWG65672:FWI65672 GGC65672:GGE65672 GPY65672:GQA65672 GZU65672:GZW65672 HJQ65672:HJS65672 HTM65672:HTO65672 IDI65672:IDK65672 INE65672:ING65672 IXA65672:IXC65672 JGW65672:JGY65672 JQS65672:JQU65672 KAO65672:KAQ65672 KKK65672:KKM65672 KUG65672:KUI65672 LEC65672:LEE65672 LNY65672:LOA65672 LXU65672:LXW65672 MHQ65672:MHS65672 MRM65672:MRO65672 NBI65672:NBK65672 NLE65672:NLG65672 NVA65672:NVC65672 OEW65672:OEY65672 OOS65672:OOU65672 OYO65672:OYQ65672 PIK65672:PIM65672 PSG65672:PSI65672 QCC65672:QCE65672 QLY65672:QMA65672 QVU65672:QVW65672 RFQ65672:RFS65672 RPM65672:RPO65672 RZI65672:RZK65672 SJE65672:SJG65672 STA65672:STC65672 TCW65672:TCY65672 TMS65672:TMU65672 TWO65672:TWQ65672 UGK65672:UGM65672 UQG65672:UQI65672 VAC65672:VAE65672 VJY65672:VKA65672 VTU65672:VTW65672 WDQ65672:WDS65672 WNM65672:WNO65672 WXI65672:WXK65672 BA131208:BC131208 KW131208:KY131208 US131208:UU131208 AEO131208:AEQ131208 AOK131208:AOM131208 AYG131208:AYI131208 BIC131208:BIE131208 BRY131208:BSA131208 CBU131208:CBW131208 CLQ131208:CLS131208 CVM131208:CVO131208 DFI131208:DFK131208 DPE131208:DPG131208 DZA131208:DZC131208 EIW131208:EIY131208 ESS131208:ESU131208 FCO131208:FCQ131208 FMK131208:FMM131208 FWG131208:FWI131208 GGC131208:GGE131208 GPY131208:GQA131208 GZU131208:GZW131208 HJQ131208:HJS131208 HTM131208:HTO131208 IDI131208:IDK131208 INE131208:ING131208 IXA131208:IXC131208 JGW131208:JGY131208 JQS131208:JQU131208 KAO131208:KAQ131208 KKK131208:KKM131208 KUG131208:KUI131208 LEC131208:LEE131208 LNY131208:LOA131208 LXU131208:LXW131208 MHQ131208:MHS131208 MRM131208:MRO131208 NBI131208:NBK131208 NLE131208:NLG131208 NVA131208:NVC131208 OEW131208:OEY131208 OOS131208:OOU131208 OYO131208:OYQ131208 PIK131208:PIM131208 PSG131208:PSI131208 QCC131208:QCE131208 QLY131208:QMA131208 QVU131208:QVW131208 RFQ131208:RFS131208 RPM131208:RPO131208 RZI131208:RZK131208 SJE131208:SJG131208 STA131208:STC131208 TCW131208:TCY131208 TMS131208:TMU131208 TWO131208:TWQ131208 UGK131208:UGM131208 UQG131208:UQI131208 VAC131208:VAE131208 VJY131208:VKA131208 VTU131208:VTW131208 WDQ131208:WDS131208 WNM131208:WNO131208 WXI131208:WXK131208 BA196744:BC196744 KW196744:KY196744 US196744:UU196744 AEO196744:AEQ196744 AOK196744:AOM196744 AYG196744:AYI196744 BIC196744:BIE196744 BRY196744:BSA196744 CBU196744:CBW196744 CLQ196744:CLS196744 CVM196744:CVO196744 DFI196744:DFK196744 DPE196744:DPG196744 DZA196744:DZC196744 EIW196744:EIY196744 ESS196744:ESU196744 FCO196744:FCQ196744 FMK196744:FMM196744 FWG196744:FWI196744 GGC196744:GGE196744 GPY196744:GQA196744 GZU196744:GZW196744 HJQ196744:HJS196744 HTM196744:HTO196744 IDI196744:IDK196744 INE196744:ING196744 IXA196744:IXC196744 JGW196744:JGY196744 JQS196744:JQU196744 KAO196744:KAQ196744 KKK196744:KKM196744 KUG196744:KUI196744 LEC196744:LEE196744 LNY196744:LOA196744 LXU196744:LXW196744 MHQ196744:MHS196744 MRM196744:MRO196744 NBI196744:NBK196744 NLE196744:NLG196744 NVA196744:NVC196744 OEW196744:OEY196744 OOS196744:OOU196744 OYO196744:OYQ196744 PIK196744:PIM196744 PSG196744:PSI196744 QCC196744:QCE196744 QLY196744:QMA196744 QVU196744:QVW196744 RFQ196744:RFS196744 RPM196744:RPO196744 RZI196744:RZK196744 SJE196744:SJG196744 STA196744:STC196744 TCW196744:TCY196744 TMS196744:TMU196744 TWO196744:TWQ196744 UGK196744:UGM196744 UQG196744:UQI196744 VAC196744:VAE196744 VJY196744:VKA196744 VTU196744:VTW196744 WDQ196744:WDS196744 WNM196744:WNO196744 WXI196744:WXK196744 BA262280:BC262280 KW262280:KY262280 US262280:UU262280 AEO262280:AEQ262280 AOK262280:AOM262280 AYG262280:AYI262280 BIC262280:BIE262280 BRY262280:BSA262280 CBU262280:CBW262280 CLQ262280:CLS262280 CVM262280:CVO262280 DFI262280:DFK262280 DPE262280:DPG262280 DZA262280:DZC262280 EIW262280:EIY262280 ESS262280:ESU262280 FCO262280:FCQ262280 FMK262280:FMM262280 FWG262280:FWI262280 GGC262280:GGE262280 GPY262280:GQA262280 GZU262280:GZW262280 HJQ262280:HJS262280 HTM262280:HTO262280 IDI262280:IDK262280 INE262280:ING262280 IXA262280:IXC262280 JGW262280:JGY262280 JQS262280:JQU262280 KAO262280:KAQ262280 KKK262280:KKM262280 KUG262280:KUI262280 LEC262280:LEE262280 LNY262280:LOA262280 LXU262280:LXW262280 MHQ262280:MHS262280 MRM262280:MRO262280 NBI262280:NBK262280 NLE262280:NLG262280 NVA262280:NVC262280 OEW262280:OEY262280 OOS262280:OOU262280 OYO262280:OYQ262280 PIK262280:PIM262280 PSG262280:PSI262280 QCC262280:QCE262280 QLY262280:QMA262280 QVU262280:QVW262280 RFQ262280:RFS262280 RPM262280:RPO262280 RZI262280:RZK262280 SJE262280:SJG262280 STA262280:STC262280 TCW262280:TCY262280 TMS262280:TMU262280 TWO262280:TWQ262280 UGK262280:UGM262280 UQG262280:UQI262280 VAC262280:VAE262280 VJY262280:VKA262280 VTU262280:VTW262280 WDQ262280:WDS262280 WNM262280:WNO262280 WXI262280:WXK262280 BA327816:BC327816 KW327816:KY327816 US327816:UU327816 AEO327816:AEQ327816 AOK327816:AOM327816 AYG327816:AYI327816 BIC327816:BIE327816 BRY327816:BSA327816 CBU327816:CBW327816 CLQ327816:CLS327816 CVM327816:CVO327816 DFI327816:DFK327816 DPE327816:DPG327816 DZA327816:DZC327816 EIW327816:EIY327816 ESS327816:ESU327816 FCO327816:FCQ327816 FMK327816:FMM327816 FWG327816:FWI327816 GGC327816:GGE327816 GPY327816:GQA327816 GZU327816:GZW327816 HJQ327816:HJS327816 HTM327816:HTO327816 IDI327816:IDK327816 INE327816:ING327816 IXA327816:IXC327816 JGW327816:JGY327816 JQS327816:JQU327816 KAO327816:KAQ327816 KKK327816:KKM327816 KUG327816:KUI327816 LEC327816:LEE327816 LNY327816:LOA327816 LXU327816:LXW327816 MHQ327816:MHS327816 MRM327816:MRO327816 NBI327816:NBK327816 NLE327816:NLG327816 NVA327816:NVC327816 OEW327816:OEY327816 OOS327816:OOU327816 OYO327816:OYQ327816 PIK327816:PIM327816 PSG327816:PSI327816 QCC327816:QCE327816 QLY327816:QMA327816 QVU327816:QVW327816 RFQ327816:RFS327816 RPM327816:RPO327816 RZI327816:RZK327816 SJE327816:SJG327816 STA327816:STC327816 TCW327816:TCY327816 TMS327816:TMU327816 TWO327816:TWQ327816 UGK327816:UGM327816 UQG327816:UQI327816 VAC327816:VAE327816 VJY327816:VKA327816 VTU327816:VTW327816 WDQ327816:WDS327816 WNM327816:WNO327816 WXI327816:WXK327816 BA393352:BC393352 KW393352:KY393352 US393352:UU393352 AEO393352:AEQ393352 AOK393352:AOM393352 AYG393352:AYI393352 BIC393352:BIE393352 BRY393352:BSA393352 CBU393352:CBW393352 CLQ393352:CLS393352 CVM393352:CVO393352 DFI393352:DFK393352 DPE393352:DPG393352 DZA393352:DZC393352 EIW393352:EIY393352 ESS393352:ESU393352 FCO393352:FCQ393352 FMK393352:FMM393352 FWG393352:FWI393352 GGC393352:GGE393352 GPY393352:GQA393352 GZU393352:GZW393352 HJQ393352:HJS393352 HTM393352:HTO393352 IDI393352:IDK393352 INE393352:ING393352 IXA393352:IXC393352 JGW393352:JGY393352 JQS393352:JQU393352 KAO393352:KAQ393352 KKK393352:KKM393352 KUG393352:KUI393352 LEC393352:LEE393352 LNY393352:LOA393352 LXU393352:LXW393352 MHQ393352:MHS393352 MRM393352:MRO393352 NBI393352:NBK393352 NLE393352:NLG393352 NVA393352:NVC393352 OEW393352:OEY393352 OOS393352:OOU393352 OYO393352:OYQ393352 PIK393352:PIM393352 PSG393352:PSI393352 QCC393352:QCE393352 QLY393352:QMA393352 QVU393352:QVW393352 RFQ393352:RFS393352 RPM393352:RPO393352 RZI393352:RZK393352 SJE393352:SJG393352 STA393352:STC393352 TCW393352:TCY393352 TMS393352:TMU393352 TWO393352:TWQ393352 UGK393352:UGM393352 UQG393352:UQI393352 VAC393352:VAE393352 VJY393352:VKA393352 VTU393352:VTW393352 WDQ393352:WDS393352 WNM393352:WNO393352 WXI393352:WXK393352 BA458888:BC458888 KW458888:KY458888 US458888:UU458888 AEO458888:AEQ458888 AOK458888:AOM458888 AYG458888:AYI458888 BIC458888:BIE458888 BRY458888:BSA458888 CBU458888:CBW458888 CLQ458888:CLS458888 CVM458888:CVO458888 DFI458888:DFK458888 DPE458888:DPG458888 DZA458888:DZC458888 EIW458888:EIY458888 ESS458888:ESU458888 FCO458888:FCQ458888 FMK458888:FMM458888 FWG458888:FWI458888 GGC458888:GGE458888 GPY458888:GQA458888 GZU458888:GZW458888 HJQ458888:HJS458888 HTM458888:HTO458888 IDI458888:IDK458888 INE458888:ING458888 IXA458888:IXC458888 JGW458888:JGY458888 JQS458888:JQU458888 KAO458888:KAQ458888 KKK458888:KKM458888 KUG458888:KUI458888 LEC458888:LEE458888 LNY458888:LOA458888 LXU458888:LXW458888 MHQ458888:MHS458888 MRM458888:MRO458888 NBI458888:NBK458888 NLE458888:NLG458888 NVA458888:NVC458888 OEW458888:OEY458888 OOS458888:OOU458888 OYO458888:OYQ458888 PIK458888:PIM458888 PSG458888:PSI458888 QCC458888:QCE458888 QLY458888:QMA458888 QVU458888:QVW458888 RFQ458888:RFS458888 RPM458888:RPO458888 RZI458888:RZK458888 SJE458888:SJG458888 STA458888:STC458888 TCW458888:TCY458888 TMS458888:TMU458888 TWO458888:TWQ458888 UGK458888:UGM458888 UQG458888:UQI458888 VAC458888:VAE458888 VJY458888:VKA458888 VTU458888:VTW458888 WDQ458888:WDS458888 WNM458888:WNO458888 WXI458888:WXK458888 BA524424:BC524424 KW524424:KY524424 US524424:UU524424 AEO524424:AEQ524424 AOK524424:AOM524424 AYG524424:AYI524424 BIC524424:BIE524424 BRY524424:BSA524424 CBU524424:CBW524424 CLQ524424:CLS524424 CVM524424:CVO524424 DFI524424:DFK524424 DPE524424:DPG524424 DZA524424:DZC524424 EIW524424:EIY524424 ESS524424:ESU524424 FCO524424:FCQ524424 FMK524424:FMM524424 FWG524424:FWI524424 GGC524424:GGE524424 GPY524424:GQA524424 GZU524424:GZW524424 HJQ524424:HJS524424 HTM524424:HTO524424 IDI524424:IDK524424 INE524424:ING524424 IXA524424:IXC524424 JGW524424:JGY524424 JQS524424:JQU524424 KAO524424:KAQ524424 KKK524424:KKM524424 KUG524424:KUI524424 LEC524424:LEE524424 LNY524424:LOA524424 LXU524424:LXW524424 MHQ524424:MHS524424 MRM524424:MRO524424 NBI524424:NBK524424 NLE524424:NLG524424 NVA524424:NVC524424 OEW524424:OEY524424 OOS524424:OOU524424 OYO524424:OYQ524424 PIK524424:PIM524424 PSG524424:PSI524424 QCC524424:QCE524424 QLY524424:QMA524424 QVU524424:QVW524424 RFQ524424:RFS524424 RPM524424:RPO524424 RZI524424:RZK524424 SJE524424:SJG524424 STA524424:STC524424 TCW524424:TCY524424 TMS524424:TMU524424 TWO524424:TWQ524424 UGK524424:UGM524424 UQG524424:UQI524424 VAC524424:VAE524424 VJY524424:VKA524424 VTU524424:VTW524424 WDQ524424:WDS524424 WNM524424:WNO524424 WXI524424:WXK524424 BA589960:BC589960 KW589960:KY589960 US589960:UU589960 AEO589960:AEQ589960 AOK589960:AOM589960 AYG589960:AYI589960 BIC589960:BIE589960 BRY589960:BSA589960 CBU589960:CBW589960 CLQ589960:CLS589960 CVM589960:CVO589960 DFI589960:DFK589960 DPE589960:DPG589960 DZA589960:DZC589960 EIW589960:EIY589960 ESS589960:ESU589960 FCO589960:FCQ589960 FMK589960:FMM589960 FWG589960:FWI589960 GGC589960:GGE589960 GPY589960:GQA589960 GZU589960:GZW589960 HJQ589960:HJS589960 HTM589960:HTO589960 IDI589960:IDK589960 INE589960:ING589960 IXA589960:IXC589960 JGW589960:JGY589960 JQS589960:JQU589960 KAO589960:KAQ589960 KKK589960:KKM589960 KUG589960:KUI589960 LEC589960:LEE589960 LNY589960:LOA589960 LXU589960:LXW589960 MHQ589960:MHS589960 MRM589960:MRO589960 NBI589960:NBK589960 NLE589960:NLG589960 NVA589960:NVC589960 OEW589960:OEY589960 OOS589960:OOU589960 OYO589960:OYQ589960 PIK589960:PIM589960 PSG589960:PSI589960 QCC589960:QCE589960 QLY589960:QMA589960 QVU589960:QVW589960 RFQ589960:RFS589960 RPM589960:RPO589960 RZI589960:RZK589960 SJE589960:SJG589960 STA589960:STC589960 TCW589960:TCY589960 TMS589960:TMU589960 TWO589960:TWQ589960 UGK589960:UGM589960 UQG589960:UQI589960 VAC589960:VAE589960 VJY589960:VKA589960 VTU589960:VTW589960 WDQ589960:WDS589960 WNM589960:WNO589960 WXI589960:WXK589960 BA655496:BC655496 KW655496:KY655496 US655496:UU655496 AEO655496:AEQ655496 AOK655496:AOM655496 AYG655496:AYI655496 BIC655496:BIE655496 BRY655496:BSA655496 CBU655496:CBW655496 CLQ655496:CLS655496 CVM655496:CVO655496 DFI655496:DFK655496 DPE655496:DPG655496 DZA655496:DZC655496 EIW655496:EIY655496 ESS655496:ESU655496 FCO655496:FCQ655496 FMK655496:FMM655496 FWG655496:FWI655496 GGC655496:GGE655496 GPY655496:GQA655496 GZU655496:GZW655496 HJQ655496:HJS655496 HTM655496:HTO655496 IDI655496:IDK655496 INE655496:ING655496 IXA655496:IXC655496 JGW655496:JGY655496 JQS655496:JQU655496 KAO655496:KAQ655496 KKK655496:KKM655496 KUG655496:KUI655496 LEC655496:LEE655496 LNY655496:LOA655496 LXU655496:LXW655496 MHQ655496:MHS655496 MRM655496:MRO655496 NBI655496:NBK655496 NLE655496:NLG655496 NVA655496:NVC655496 OEW655496:OEY655496 OOS655496:OOU655496 OYO655496:OYQ655496 PIK655496:PIM655496 PSG655496:PSI655496 QCC655496:QCE655496 QLY655496:QMA655496 QVU655496:QVW655496 RFQ655496:RFS655496 RPM655496:RPO655496 RZI655496:RZK655496 SJE655496:SJG655496 STA655496:STC655496 TCW655496:TCY655496 TMS655496:TMU655496 TWO655496:TWQ655496 UGK655496:UGM655496 UQG655496:UQI655496 VAC655496:VAE655496 VJY655496:VKA655496 VTU655496:VTW655496 WDQ655496:WDS655496 WNM655496:WNO655496 WXI655496:WXK655496 BA721032:BC721032 KW721032:KY721032 US721032:UU721032 AEO721032:AEQ721032 AOK721032:AOM721032 AYG721032:AYI721032 BIC721032:BIE721032 BRY721032:BSA721032 CBU721032:CBW721032 CLQ721032:CLS721032 CVM721032:CVO721032 DFI721032:DFK721032 DPE721032:DPG721032 DZA721032:DZC721032 EIW721032:EIY721032 ESS721032:ESU721032 FCO721032:FCQ721032 FMK721032:FMM721032 FWG721032:FWI721032 GGC721032:GGE721032 GPY721032:GQA721032 GZU721032:GZW721032 HJQ721032:HJS721032 HTM721032:HTO721032 IDI721032:IDK721032 INE721032:ING721032 IXA721032:IXC721032 JGW721032:JGY721032 JQS721032:JQU721032 KAO721032:KAQ721032 KKK721032:KKM721032 KUG721032:KUI721032 LEC721032:LEE721032 LNY721032:LOA721032 LXU721032:LXW721032 MHQ721032:MHS721032 MRM721032:MRO721032 NBI721032:NBK721032 NLE721032:NLG721032 NVA721032:NVC721032 OEW721032:OEY721032 OOS721032:OOU721032 OYO721032:OYQ721032 PIK721032:PIM721032 PSG721032:PSI721032 QCC721032:QCE721032 QLY721032:QMA721032 QVU721032:QVW721032 RFQ721032:RFS721032 RPM721032:RPO721032 RZI721032:RZK721032 SJE721032:SJG721032 STA721032:STC721032 TCW721032:TCY721032 TMS721032:TMU721032 TWO721032:TWQ721032 UGK721032:UGM721032 UQG721032:UQI721032 VAC721032:VAE721032 VJY721032:VKA721032 VTU721032:VTW721032 WDQ721032:WDS721032 WNM721032:WNO721032 WXI721032:WXK721032 BA786568:BC786568 KW786568:KY786568 US786568:UU786568 AEO786568:AEQ786568 AOK786568:AOM786568 AYG786568:AYI786568 BIC786568:BIE786568 BRY786568:BSA786568 CBU786568:CBW786568 CLQ786568:CLS786568 CVM786568:CVO786568 DFI786568:DFK786568 DPE786568:DPG786568 DZA786568:DZC786568 EIW786568:EIY786568 ESS786568:ESU786568 FCO786568:FCQ786568 FMK786568:FMM786568 FWG786568:FWI786568 GGC786568:GGE786568 GPY786568:GQA786568 GZU786568:GZW786568 HJQ786568:HJS786568 HTM786568:HTO786568 IDI786568:IDK786568 INE786568:ING786568 IXA786568:IXC786568 JGW786568:JGY786568 JQS786568:JQU786568 KAO786568:KAQ786568 KKK786568:KKM786568 KUG786568:KUI786568 LEC786568:LEE786568 LNY786568:LOA786568 LXU786568:LXW786568 MHQ786568:MHS786568 MRM786568:MRO786568 NBI786568:NBK786568 NLE786568:NLG786568 NVA786568:NVC786568 OEW786568:OEY786568 OOS786568:OOU786568 OYO786568:OYQ786568 PIK786568:PIM786568 PSG786568:PSI786568 QCC786568:QCE786568 QLY786568:QMA786568 QVU786568:QVW786568 RFQ786568:RFS786568 RPM786568:RPO786568 RZI786568:RZK786568 SJE786568:SJG786568 STA786568:STC786568 TCW786568:TCY786568 TMS786568:TMU786568 TWO786568:TWQ786568 UGK786568:UGM786568 UQG786568:UQI786568 VAC786568:VAE786568 VJY786568:VKA786568 VTU786568:VTW786568 WDQ786568:WDS786568 WNM786568:WNO786568 WXI786568:WXK786568 BA852104:BC852104 KW852104:KY852104 US852104:UU852104 AEO852104:AEQ852104 AOK852104:AOM852104 AYG852104:AYI852104 BIC852104:BIE852104 BRY852104:BSA852104 CBU852104:CBW852104 CLQ852104:CLS852104 CVM852104:CVO852104 DFI852104:DFK852104 DPE852104:DPG852104 DZA852104:DZC852104 EIW852104:EIY852104 ESS852104:ESU852104 FCO852104:FCQ852104 FMK852104:FMM852104 FWG852104:FWI852104 GGC852104:GGE852104 GPY852104:GQA852104 GZU852104:GZW852104 HJQ852104:HJS852104 HTM852104:HTO852104 IDI852104:IDK852104 INE852104:ING852104 IXA852104:IXC852104 JGW852104:JGY852104 JQS852104:JQU852104 KAO852104:KAQ852104 KKK852104:KKM852104 KUG852104:KUI852104 LEC852104:LEE852104 LNY852104:LOA852104 LXU852104:LXW852104 MHQ852104:MHS852104 MRM852104:MRO852104 NBI852104:NBK852104 NLE852104:NLG852104 NVA852104:NVC852104 OEW852104:OEY852104 OOS852104:OOU852104 OYO852104:OYQ852104 PIK852104:PIM852104 PSG852104:PSI852104 QCC852104:QCE852104 QLY852104:QMA852104 QVU852104:QVW852104 RFQ852104:RFS852104 RPM852104:RPO852104 RZI852104:RZK852104 SJE852104:SJG852104 STA852104:STC852104 TCW852104:TCY852104 TMS852104:TMU852104 TWO852104:TWQ852104 UGK852104:UGM852104 UQG852104:UQI852104 VAC852104:VAE852104 VJY852104:VKA852104 VTU852104:VTW852104 WDQ852104:WDS852104 WNM852104:WNO852104 WXI852104:WXK852104 BA917640:BC917640 KW917640:KY917640 US917640:UU917640 AEO917640:AEQ917640 AOK917640:AOM917640 AYG917640:AYI917640 BIC917640:BIE917640 BRY917640:BSA917640 CBU917640:CBW917640 CLQ917640:CLS917640 CVM917640:CVO917640 DFI917640:DFK917640 DPE917640:DPG917640 DZA917640:DZC917640 EIW917640:EIY917640 ESS917640:ESU917640 FCO917640:FCQ917640 FMK917640:FMM917640 FWG917640:FWI917640 GGC917640:GGE917640 GPY917640:GQA917640 GZU917640:GZW917640 HJQ917640:HJS917640 HTM917640:HTO917640 IDI917640:IDK917640 INE917640:ING917640 IXA917640:IXC917640 JGW917640:JGY917640 JQS917640:JQU917640 KAO917640:KAQ917640 KKK917640:KKM917640 KUG917640:KUI917640 LEC917640:LEE917640 LNY917640:LOA917640 LXU917640:LXW917640 MHQ917640:MHS917640 MRM917640:MRO917640 NBI917640:NBK917640 NLE917640:NLG917640 NVA917640:NVC917640 OEW917640:OEY917640 OOS917640:OOU917640 OYO917640:OYQ917640 PIK917640:PIM917640 PSG917640:PSI917640 QCC917640:QCE917640 QLY917640:QMA917640 QVU917640:QVW917640 RFQ917640:RFS917640 RPM917640:RPO917640 RZI917640:RZK917640 SJE917640:SJG917640 STA917640:STC917640 TCW917640:TCY917640 TMS917640:TMU917640 TWO917640:TWQ917640 UGK917640:UGM917640 UQG917640:UQI917640 VAC917640:VAE917640 VJY917640:VKA917640 VTU917640:VTW917640 WDQ917640:WDS917640 WNM917640:WNO917640 WXI917640:WXK917640 BA983176:BC983176 KW983176:KY983176 US983176:UU983176 AEO983176:AEQ983176 AOK983176:AOM983176 AYG983176:AYI983176 BIC983176:BIE983176 BRY983176:BSA983176 CBU983176:CBW983176 CLQ983176:CLS983176 CVM983176:CVO983176 DFI983176:DFK983176 DPE983176:DPG983176 DZA983176:DZC983176 EIW983176:EIY983176 ESS983176:ESU983176 FCO983176:FCQ983176 FMK983176:FMM983176 FWG983176:FWI983176 GGC983176:GGE983176 GPY983176:GQA983176 GZU983176:GZW983176 HJQ983176:HJS983176 HTM983176:HTO983176 IDI983176:IDK983176 INE983176:ING983176 IXA983176:IXC983176 JGW983176:JGY983176 JQS983176:JQU983176 KAO983176:KAQ983176 KKK983176:KKM983176 KUG983176:KUI983176 LEC983176:LEE983176 LNY983176:LOA983176 LXU983176:LXW983176 MHQ983176:MHS983176 MRM983176:MRO983176 NBI983176:NBK983176 NLE983176:NLG983176 NVA983176:NVC983176 OEW983176:OEY983176 OOS983176:OOU983176 OYO983176:OYQ983176 PIK983176:PIM983176 PSG983176:PSI983176 QCC983176:QCE983176 QLY983176:QMA983176 QVU983176:QVW983176 RFQ983176:RFS983176 RPM983176:RPO983176 RZI983176:RZK983176 SJE983176:SJG983176 STA983176:STC983176 TCW983176:TCY983176 TMS983176:TMU983176 TWO983176:TWQ983176 UGK983176:UGM983176 UQG983176:UQI983176 VAC983176:VAE983176 VJY983176:VKA983176 VTU983176:VTW983176 WDQ983176:WDS983176 WNM983176:WNO983176 WXI983176:WXK983176">
      <formula1>$B$212:$B$213</formula1>
    </dataValidation>
    <dataValidation type="list" allowBlank="1" showInputMessage="1" showErrorMessage="1" error="Motivo não listado. Escolher &quot;Outro&quot; e especificar." prompt="Escolha a opção para o não lançar efluente líquido no ano base." sqref="WVP983218:WWE983218 F65714:U65714 JD65714:JS65714 SZ65714:TO65714 ACV65714:ADK65714 AMR65714:ANG65714 AWN65714:AXC65714 BGJ65714:BGY65714 BQF65714:BQU65714 CAB65714:CAQ65714 CJX65714:CKM65714 CTT65714:CUI65714 DDP65714:DEE65714 DNL65714:DOA65714 DXH65714:DXW65714 EHD65714:EHS65714 EQZ65714:ERO65714 FAV65714:FBK65714 FKR65714:FLG65714 FUN65714:FVC65714 GEJ65714:GEY65714 GOF65714:GOU65714 GYB65714:GYQ65714 HHX65714:HIM65714 HRT65714:HSI65714 IBP65714:ICE65714 ILL65714:IMA65714 IVH65714:IVW65714 JFD65714:JFS65714 JOZ65714:JPO65714 JYV65714:JZK65714 KIR65714:KJG65714 KSN65714:KTC65714 LCJ65714:LCY65714 LMF65714:LMU65714 LWB65714:LWQ65714 MFX65714:MGM65714 MPT65714:MQI65714 MZP65714:NAE65714 NJL65714:NKA65714 NTH65714:NTW65714 ODD65714:ODS65714 OMZ65714:ONO65714 OWV65714:OXK65714 PGR65714:PHG65714 PQN65714:PRC65714 QAJ65714:QAY65714 QKF65714:QKU65714 QUB65714:QUQ65714 RDX65714:REM65714 RNT65714:ROI65714 RXP65714:RYE65714 SHL65714:SIA65714 SRH65714:SRW65714 TBD65714:TBS65714 TKZ65714:TLO65714 TUV65714:TVK65714 UER65714:UFG65714 UON65714:UPC65714 UYJ65714:UYY65714 VIF65714:VIU65714 VSB65714:VSQ65714 WBX65714:WCM65714 WLT65714:WMI65714 WVP65714:WWE65714 F131250:U131250 JD131250:JS131250 SZ131250:TO131250 ACV131250:ADK131250 AMR131250:ANG131250 AWN131250:AXC131250 BGJ131250:BGY131250 BQF131250:BQU131250 CAB131250:CAQ131250 CJX131250:CKM131250 CTT131250:CUI131250 DDP131250:DEE131250 DNL131250:DOA131250 DXH131250:DXW131250 EHD131250:EHS131250 EQZ131250:ERO131250 FAV131250:FBK131250 FKR131250:FLG131250 FUN131250:FVC131250 GEJ131250:GEY131250 GOF131250:GOU131250 GYB131250:GYQ131250 HHX131250:HIM131250 HRT131250:HSI131250 IBP131250:ICE131250 ILL131250:IMA131250 IVH131250:IVW131250 JFD131250:JFS131250 JOZ131250:JPO131250 JYV131250:JZK131250 KIR131250:KJG131250 KSN131250:KTC131250 LCJ131250:LCY131250 LMF131250:LMU131250 LWB131250:LWQ131250 MFX131250:MGM131250 MPT131250:MQI131250 MZP131250:NAE131250 NJL131250:NKA131250 NTH131250:NTW131250 ODD131250:ODS131250 OMZ131250:ONO131250 OWV131250:OXK131250 PGR131250:PHG131250 PQN131250:PRC131250 QAJ131250:QAY131250 QKF131250:QKU131250 QUB131250:QUQ131250 RDX131250:REM131250 RNT131250:ROI131250 RXP131250:RYE131250 SHL131250:SIA131250 SRH131250:SRW131250 TBD131250:TBS131250 TKZ131250:TLO131250 TUV131250:TVK131250 UER131250:UFG131250 UON131250:UPC131250 UYJ131250:UYY131250 VIF131250:VIU131250 VSB131250:VSQ131250 WBX131250:WCM131250 WLT131250:WMI131250 WVP131250:WWE131250 F196786:U196786 JD196786:JS196786 SZ196786:TO196786 ACV196786:ADK196786 AMR196786:ANG196786 AWN196786:AXC196786 BGJ196786:BGY196786 BQF196786:BQU196786 CAB196786:CAQ196786 CJX196786:CKM196786 CTT196786:CUI196786 DDP196786:DEE196786 DNL196786:DOA196786 DXH196786:DXW196786 EHD196786:EHS196786 EQZ196786:ERO196786 FAV196786:FBK196786 FKR196786:FLG196786 FUN196786:FVC196786 GEJ196786:GEY196786 GOF196786:GOU196786 GYB196786:GYQ196786 HHX196786:HIM196786 HRT196786:HSI196786 IBP196786:ICE196786 ILL196786:IMA196786 IVH196786:IVW196786 JFD196786:JFS196786 JOZ196786:JPO196786 JYV196786:JZK196786 KIR196786:KJG196786 KSN196786:KTC196786 LCJ196786:LCY196786 LMF196786:LMU196786 LWB196786:LWQ196786 MFX196786:MGM196786 MPT196786:MQI196786 MZP196786:NAE196786 NJL196786:NKA196786 NTH196786:NTW196786 ODD196786:ODS196786 OMZ196786:ONO196786 OWV196786:OXK196786 PGR196786:PHG196786 PQN196786:PRC196786 QAJ196786:QAY196786 QKF196786:QKU196786 QUB196786:QUQ196786 RDX196786:REM196786 RNT196786:ROI196786 RXP196786:RYE196786 SHL196786:SIA196786 SRH196786:SRW196786 TBD196786:TBS196786 TKZ196786:TLO196786 TUV196786:TVK196786 UER196786:UFG196786 UON196786:UPC196786 UYJ196786:UYY196786 VIF196786:VIU196786 VSB196786:VSQ196786 WBX196786:WCM196786 WLT196786:WMI196786 WVP196786:WWE196786 F262322:U262322 JD262322:JS262322 SZ262322:TO262322 ACV262322:ADK262322 AMR262322:ANG262322 AWN262322:AXC262322 BGJ262322:BGY262322 BQF262322:BQU262322 CAB262322:CAQ262322 CJX262322:CKM262322 CTT262322:CUI262322 DDP262322:DEE262322 DNL262322:DOA262322 DXH262322:DXW262322 EHD262322:EHS262322 EQZ262322:ERO262322 FAV262322:FBK262322 FKR262322:FLG262322 FUN262322:FVC262322 GEJ262322:GEY262322 GOF262322:GOU262322 GYB262322:GYQ262322 HHX262322:HIM262322 HRT262322:HSI262322 IBP262322:ICE262322 ILL262322:IMA262322 IVH262322:IVW262322 JFD262322:JFS262322 JOZ262322:JPO262322 JYV262322:JZK262322 KIR262322:KJG262322 KSN262322:KTC262322 LCJ262322:LCY262322 LMF262322:LMU262322 LWB262322:LWQ262322 MFX262322:MGM262322 MPT262322:MQI262322 MZP262322:NAE262322 NJL262322:NKA262322 NTH262322:NTW262322 ODD262322:ODS262322 OMZ262322:ONO262322 OWV262322:OXK262322 PGR262322:PHG262322 PQN262322:PRC262322 QAJ262322:QAY262322 QKF262322:QKU262322 QUB262322:QUQ262322 RDX262322:REM262322 RNT262322:ROI262322 RXP262322:RYE262322 SHL262322:SIA262322 SRH262322:SRW262322 TBD262322:TBS262322 TKZ262322:TLO262322 TUV262322:TVK262322 UER262322:UFG262322 UON262322:UPC262322 UYJ262322:UYY262322 VIF262322:VIU262322 VSB262322:VSQ262322 WBX262322:WCM262322 WLT262322:WMI262322 WVP262322:WWE262322 F327858:U327858 JD327858:JS327858 SZ327858:TO327858 ACV327858:ADK327858 AMR327858:ANG327858 AWN327858:AXC327858 BGJ327858:BGY327858 BQF327858:BQU327858 CAB327858:CAQ327858 CJX327858:CKM327858 CTT327858:CUI327858 DDP327858:DEE327858 DNL327858:DOA327858 DXH327858:DXW327858 EHD327858:EHS327858 EQZ327858:ERO327858 FAV327858:FBK327858 FKR327858:FLG327858 FUN327858:FVC327858 GEJ327858:GEY327858 GOF327858:GOU327858 GYB327858:GYQ327858 HHX327858:HIM327858 HRT327858:HSI327858 IBP327858:ICE327858 ILL327858:IMA327858 IVH327858:IVW327858 JFD327858:JFS327858 JOZ327858:JPO327858 JYV327858:JZK327858 KIR327858:KJG327858 KSN327858:KTC327858 LCJ327858:LCY327858 LMF327858:LMU327858 LWB327858:LWQ327858 MFX327858:MGM327858 MPT327858:MQI327858 MZP327858:NAE327858 NJL327858:NKA327858 NTH327858:NTW327858 ODD327858:ODS327858 OMZ327858:ONO327858 OWV327858:OXK327858 PGR327858:PHG327858 PQN327858:PRC327858 QAJ327858:QAY327858 QKF327858:QKU327858 QUB327858:QUQ327858 RDX327858:REM327858 RNT327858:ROI327858 RXP327858:RYE327858 SHL327858:SIA327858 SRH327858:SRW327858 TBD327858:TBS327858 TKZ327858:TLO327858 TUV327858:TVK327858 UER327858:UFG327858 UON327858:UPC327858 UYJ327858:UYY327858 VIF327858:VIU327858 VSB327858:VSQ327858 WBX327858:WCM327858 WLT327858:WMI327858 WVP327858:WWE327858 F393394:U393394 JD393394:JS393394 SZ393394:TO393394 ACV393394:ADK393394 AMR393394:ANG393394 AWN393394:AXC393394 BGJ393394:BGY393394 BQF393394:BQU393394 CAB393394:CAQ393394 CJX393394:CKM393394 CTT393394:CUI393394 DDP393394:DEE393394 DNL393394:DOA393394 DXH393394:DXW393394 EHD393394:EHS393394 EQZ393394:ERO393394 FAV393394:FBK393394 FKR393394:FLG393394 FUN393394:FVC393394 GEJ393394:GEY393394 GOF393394:GOU393394 GYB393394:GYQ393394 HHX393394:HIM393394 HRT393394:HSI393394 IBP393394:ICE393394 ILL393394:IMA393394 IVH393394:IVW393394 JFD393394:JFS393394 JOZ393394:JPO393394 JYV393394:JZK393394 KIR393394:KJG393394 KSN393394:KTC393394 LCJ393394:LCY393394 LMF393394:LMU393394 LWB393394:LWQ393394 MFX393394:MGM393394 MPT393394:MQI393394 MZP393394:NAE393394 NJL393394:NKA393394 NTH393394:NTW393394 ODD393394:ODS393394 OMZ393394:ONO393394 OWV393394:OXK393394 PGR393394:PHG393394 PQN393394:PRC393394 QAJ393394:QAY393394 QKF393394:QKU393394 QUB393394:QUQ393394 RDX393394:REM393394 RNT393394:ROI393394 RXP393394:RYE393394 SHL393394:SIA393394 SRH393394:SRW393394 TBD393394:TBS393394 TKZ393394:TLO393394 TUV393394:TVK393394 UER393394:UFG393394 UON393394:UPC393394 UYJ393394:UYY393394 VIF393394:VIU393394 VSB393394:VSQ393394 WBX393394:WCM393394 WLT393394:WMI393394 WVP393394:WWE393394 F458930:U458930 JD458930:JS458930 SZ458930:TO458930 ACV458930:ADK458930 AMR458930:ANG458930 AWN458930:AXC458930 BGJ458930:BGY458930 BQF458930:BQU458930 CAB458930:CAQ458930 CJX458930:CKM458930 CTT458930:CUI458930 DDP458930:DEE458930 DNL458930:DOA458930 DXH458930:DXW458930 EHD458930:EHS458930 EQZ458930:ERO458930 FAV458930:FBK458930 FKR458930:FLG458930 FUN458930:FVC458930 GEJ458930:GEY458930 GOF458930:GOU458930 GYB458930:GYQ458930 HHX458930:HIM458930 HRT458930:HSI458930 IBP458930:ICE458930 ILL458930:IMA458930 IVH458930:IVW458930 JFD458930:JFS458930 JOZ458930:JPO458930 JYV458930:JZK458930 KIR458930:KJG458930 KSN458930:KTC458930 LCJ458930:LCY458930 LMF458930:LMU458930 LWB458930:LWQ458930 MFX458930:MGM458930 MPT458930:MQI458930 MZP458930:NAE458930 NJL458930:NKA458930 NTH458930:NTW458930 ODD458930:ODS458930 OMZ458930:ONO458930 OWV458930:OXK458930 PGR458930:PHG458930 PQN458930:PRC458930 QAJ458930:QAY458930 QKF458930:QKU458930 QUB458930:QUQ458930 RDX458930:REM458930 RNT458930:ROI458930 RXP458930:RYE458930 SHL458930:SIA458930 SRH458930:SRW458930 TBD458930:TBS458930 TKZ458930:TLO458930 TUV458930:TVK458930 UER458930:UFG458930 UON458930:UPC458930 UYJ458930:UYY458930 VIF458930:VIU458930 VSB458930:VSQ458930 WBX458930:WCM458930 WLT458930:WMI458930 WVP458930:WWE458930 F524466:U524466 JD524466:JS524466 SZ524466:TO524466 ACV524466:ADK524466 AMR524466:ANG524466 AWN524466:AXC524466 BGJ524466:BGY524466 BQF524466:BQU524466 CAB524466:CAQ524466 CJX524466:CKM524466 CTT524466:CUI524466 DDP524466:DEE524466 DNL524466:DOA524466 DXH524466:DXW524466 EHD524466:EHS524466 EQZ524466:ERO524466 FAV524466:FBK524466 FKR524466:FLG524466 FUN524466:FVC524466 GEJ524466:GEY524466 GOF524466:GOU524466 GYB524466:GYQ524466 HHX524466:HIM524466 HRT524466:HSI524466 IBP524466:ICE524466 ILL524466:IMA524466 IVH524466:IVW524466 JFD524466:JFS524466 JOZ524466:JPO524466 JYV524466:JZK524466 KIR524466:KJG524466 KSN524466:KTC524466 LCJ524466:LCY524466 LMF524466:LMU524466 LWB524466:LWQ524466 MFX524466:MGM524466 MPT524466:MQI524466 MZP524466:NAE524466 NJL524466:NKA524466 NTH524466:NTW524466 ODD524466:ODS524466 OMZ524466:ONO524466 OWV524466:OXK524466 PGR524466:PHG524466 PQN524466:PRC524466 QAJ524466:QAY524466 QKF524466:QKU524466 QUB524466:QUQ524466 RDX524466:REM524466 RNT524466:ROI524466 RXP524466:RYE524466 SHL524466:SIA524466 SRH524466:SRW524466 TBD524466:TBS524466 TKZ524466:TLO524466 TUV524466:TVK524466 UER524466:UFG524466 UON524466:UPC524466 UYJ524466:UYY524466 VIF524466:VIU524466 VSB524466:VSQ524466 WBX524466:WCM524466 WLT524466:WMI524466 WVP524466:WWE524466 F590002:U590002 JD590002:JS590002 SZ590002:TO590002 ACV590002:ADK590002 AMR590002:ANG590002 AWN590002:AXC590002 BGJ590002:BGY590002 BQF590002:BQU590002 CAB590002:CAQ590002 CJX590002:CKM590002 CTT590002:CUI590002 DDP590002:DEE590002 DNL590002:DOA590002 DXH590002:DXW590002 EHD590002:EHS590002 EQZ590002:ERO590002 FAV590002:FBK590002 FKR590002:FLG590002 FUN590002:FVC590002 GEJ590002:GEY590002 GOF590002:GOU590002 GYB590002:GYQ590002 HHX590002:HIM590002 HRT590002:HSI590002 IBP590002:ICE590002 ILL590002:IMA590002 IVH590002:IVW590002 JFD590002:JFS590002 JOZ590002:JPO590002 JYV590002:JZK590002 KIR590002:KJG590002 KSN590002:KTC590002 LCJ590002:LCY590002 LMF590002:LMU590002 LWB590002:LWQ590002 MFX590002:MGM590002 MPT590002:MQI590002 MZP590002:NAE590002 NJL590002:NKA590002 NTH590002:NTW590002 ODD590002:ODS590002 OMZ590002:ONO590002 OWV590002:OXK590002 PGR590002:PHG590002 PQN590002:PRC590002 QAJ590002:QAY590002 QKF590002:QKU590002 QUB590002:QUQ590002 RDX590002:REM590002 RNT590002:ROI590002 RXP590002:RYE590002 SHL590002:SIA590002 SRH590002:SRW590002 TBD590002:TBS590002 TKZ590002:TLO590002 TUV590002:TVK590002 UER590002:UFG590002 UON590002:UPC590002 UYJ590002:UYY590002 VIF590002:VIU590002 VSB590002:VSQ590002 WBX590002:WCM590002 WLT590002:WMI590002 WVP590002:WWE590002 F655538:U655538 JD655538:JS655538 SZ655538:TO655538 ACV655538:ADK655538 AMR655538:ANG655538 AWN655538:AXC655538 BGJ655538:BGY655538 BQF655538:BQU655538 CAB655538:CAQ655538 CJX655538:CKM655538 CTT655538:CUI655538 DDP655538:DEE655538 DNL655538:DOA655538 DXH655538:DXW655538 EHD655538:EHS655538 EQZ655538:ERO655538 FAV655538:FBK655538 FKR655538:FLG655538 FUN655538:FVC655538 GEJ655538:GEY655538 GOF655538:GOU655538 GYB655538:GYQ655538 HHX655538:HIM655538 HRT655538:HSI655538 IBP655538:ICE655538 ILL655538:IMA655538 IVH655538:IVW655538 JFD655538:JFS655538 JOZ655538:JPO655538 JYV655538:JZK655538 KIR655538:KJG655538 KSN655538:KTC655538 LCJ655538:LCY655538 LMF655538:LMU655538 LWB655538:LWQ655538 MFX655538:MGM655538 MPT655538:MQI655538 MZP655538:NAE655538 NJL655538:NKA655538 NTH655538:NTW655538 ODD655538:ODS655538 OMZ655538:ONO655538 OWV655538:OXK655538 PGR655538:PHG655538 PQN655538:PRC655538 QAJ655538:QAY655538 QKF655538:QKU655538 QUB655538:QUQ655538 RDX655538:REM655538 RNT655538:ROI655538 RXP655538:RYE655538 SHL655538:SIA655538 SRH655538:SRW655538 TBD655538:TBS655538 TKZ655538:TLO655538 TUV655538:TVK655538 UER655538:UFG655538 UON655538:UPC655538 UYJ655538:UYY655538 VIF655538:VIU655538 VSB655538:VSQ655538 WBX655538:WCM655538 WLT655538:WMI655538 WVP655538:WWE655538 F721074:U721074 JD721074:JS721074 SZ721074:TO721074 ACV721074:ADK721074 AMR721074:ANG721074 AWN721074:AXC721074 BGJ721074:BGY721074 BQF721074:BQU721074 CAB721074:CAQ721074 CJX721074:CKM721074 CTT721074:CUI721074 DDP721074:DEE721074 DNL721074:DOA721074 DXH721074:DXW721074 EHD721074:EHS721074 EQZ721074:ERO721074 FAV721074:FBK721074 FKR721074:FLG721074 FUN721074:FVC721074 GEJ721074:GEY721074 GOF721074:GOU721074 GYB721074:GYQ721074 HHX721074:HIM721074 HRT721074:HSI721074 IBP721074:ICE721074 ILL721074:IMA721074 IVH721074:IVW721074 JFD721074:JFS721074 JOZ721074:JPO721074 JYV721074:JZK721074 KIR721074:KJG721074 KSN721074:KTC721074 LCJ721074:LCY721074 LMF721074:LMU721074 LWB721074:LWQ721074 MFX721074:MGM721074 MPT721074:MQI721074 MZP721074:NAE721074 NJL721074:NKA721074 NTH721074:NTW721074 ODD721074:ODS721074 OMZ721074:ONO721074 OWV721074:OXK721074 PGR721074:PHG721074 PQN721074:PRC721074 QAJ721074:QAY721074 QKF721074:QKU721074 QUB721074:QUQ721074 RDX721074:REM721074 RNT721074:ROI721074 RXP721074:RYE721074 SHL721074:SIA721074 SRH721074:SRW721074 TBD721074:TBS721074 TKZ721074:TLO721074 TUV721074:TVK721074 UER721074:UFG721074 UON721074:UPC721074 UYJ721074:UYY721074 VIF721074:VIU721074 VSB721074:VSQ721074 WBX721074:WCM721074 WLT721074:WMI721074 WVP721074:WWE721074 F786610:U786610 JD786610:JS786610 SZ786610:TO786610 ACV786610:ADK786610 AMR786610:ANG786610 AWN786610:AXC786610 BGJ786610:BGY786610 BQF786610:BQU786610 CAB786610:CAQ786610 CJX786610:CKM786610 CTT786610:CUI786610 DDP786610:DEE786610 DNL786610:DOA786610 DXH786610:DXW786610 EHD786610:EHS786610 EQZ786610:ERO786610 FAV786610:FBK786610 FKR786610:FLG786610 FUN786610:FVC786610 GEJ786610:GEY786610 GOF786610:GOU786610 GYB786610:GYQ786610 HHX786610:HIM786610 HRT786610:HSI786610 IBP786610:ICE786610 ILL786610:IMA786610 IVH786610:IVW786610 JFD786610:JFS786610 JOZ786610:JPO786610 JYV786610:JZK786610 KIR786610:KJG786610 KSN786610:KTC786610 LCJ786610:LCY786610 LMF786610:LMU786610 LWB786610:LWQ786610 MFX786610:MGM786610 MPT786610:MQI786610 MZP786610:NAE786610 NJL786610:NKA786610 NTH786610:NTW786610 ODD786610:ODS786610 OMZ786610:ONO786610 OWV786610:OXK786610 PGR786610:PHG786610 PQN786610:PRC786610 QAJ786610:QAY786610 QKF786610:QKU786610 QUB786610:QUQ786610 RDX786610:REM786610 RNT786610:ROI786610 RXP786610:RYE786610 SHL786610:SIA786610 SRH786610:SRW786610 TBD786610:TBS786610 TKZ786610:TLO786610 TUV786610:TVK786610 UER786610:UFG786610 UON786610:UPC786610 UYJ786610:UYY786610 VIF786610:VIU786610 VSB786610:VSQ786610 WBX786610:WCM786610 WLT786610:WMI786610 WVP786610:WWE786610 F852146:U852146 JD852146:JS852146 SZ852146:TO852146 ACV852146:ADK852146 AMR852146:ANG852146 AWN852146:AXC852146 BGJ852146:BGY852146 BQF852146:BQU852146 CAB852146:CAQ852146 CJX852146:CKM852146 CTT852146:CUI852146 DDP852146:DEE852146 DNL852146:DOA852146 DXH852146:DXW852146 EHD852146:EHS852146 EQZ852146:ERO852146 FAV852146:FBK852146 FKR852146:FLG852146 FUN852146:FVC852146 GEJ852146:GEY852146 GOF852146:GOU852146 GYB852146:GYQ852146 HHX852146:HIM852146 HRT852146:HSI852146 IBP852146:ICE852146 ILL852146:IMA852146 IVH852146:IVW852146 JFD852146:JFS852146 JOZ852146:JPO852146 JYV852146:JZK852146 KIR852146:KJG852146 KSN852146:KTC852146 LCJ852146:LCY852146 LMF852146:LMU852146 LWB852146:LWQ852146 MFX852146:MGM852146 MPT852146:MQI852146 MZP852146:NAE852146 NJL852146:NKA852146 NTH852146:NTW852146 ODD852146:ODS852146 OMZ852146:ONO852146 OWV852146:OXK852146 PGR852146:PHG852146 PQN852146:PRC852146 QAJ852146:QAY852146 QKF852146:QKU852146 QUB852146:QUQ852146 RDX852146:REM852146 RNT852146:ROI852146 RXP852146:RYE852146 SHL852146:SIA852146 SRH852146:SRW852146 TBD852146:TBS852146 TKZ852146:TLO852146 TUV852146:TVK852146 UER852146:UFG852146 UON852146:UPC852146 UYJ852146:UYY852146 VIF852146:VIU852146 VSB852146:VSQ852146 WBX852146:WCM852146 WLT852146:WMI852146 WVP852146:WWE852146 F917682:U917682 JD917682:JS917682 SZ917682:TO917682 ACV917682:ADK917682 AMR917682:ANG917682 AWN917682:AXC917682 BGJ917682:BGY917682 BQF917682:BQU917682 CAB917682:CAQ917682 CJX917682:CKM917682 CTT917682:CUI917682 DDP917682:DEE917682 DNL917682:DOA917682 DXH917682:DXW917682 EHD917682:EHS917682 EQZ917682:ERO917682 FAV917682:FBK917682 FKR917682:FLG917682 FUN917682:FVC917682 GEJ917682:GEY917682 GOF917682:GOU917682 GYB917682:GYQ917682 HHX917682:HIM917682 HRT917682:HSI917682 IBP917682:ICE917682 ILL917682:IMA917682 IVH917682:IVW917682 JFD917682:JFS917682 JOZ917682:JPO917682 JYV917682:JZK917682 KIR917682:KJG917682 KSN917682:KTC917682 LCJ917682:LCY917682 LMF917682:LMU917682 LWB917682:LWQ917682 MFX917682:MGM917682 MPT917682:MQI917682 MZP917682:NAE917682 NJL917682:NKA917682 NTH917682:NTW917682 ODD917682:ODS917682 OMZ917682:ONO917682 OWV917682:OXK917682 PGR917682:PHG917682 PQN917682:PRC917682 QAJ917682:QAY917682 QKF917682:QKU917682 QUB917682:QUQ917682 RDX917682:REM917682 RNT917682:ROI917682 RXP917682:RYE917682 SHL917682:SIA917682 SRH917682:SRW917682 TBD917682:TBS917682 TKZ917682:TLO917682 TUV917682:TVK917682 UER917682:UFG917682 UON917682:UPC917682 UYJ917682:UYY917682 VIF917682:VIU917682 VSB917682:VSQ917682 WBX917682:WCM917682 WLT917682:WMI917682 WVP917682:WWE917682 F983218:U983218 JD983218:JS983218 SZ983218:TO983218 ACV983218:ADK983218 AMR983218:ANG983218 AWN983218:AXC983218 BGJ983218:BGY983218 BQF983218:BQU983218 CAB983218:CAQ983218 CJX983218:CKM983218 CTT983218:CUI983218 DDP983218:DEE983218 DNL983218:DOA983218 DXH983218:DXW983218 EHD983218:EHS983218 EQZ983218:ERO983218 FAV983218:FBK983218 FKR983218:FLG983218 FUN983218:FVC983218 GEJ983218:GEY983218 GOF983218:GOU983218 GYB983218:GYQ983218 HHX983218:HIM983218 HRT983218:HSI983218 IBP983218:ICE983218 ILL983218:IMA983218 IVH983218:IVW983218 JFD983218:JFS983218 JOZ983218:JPO983218 JYV983218:JZK983218 KIR983218:KJG983218 KSN983218:KTC983218 LCJ983218:LCY983218 LMF983218:LMU983218 LWB983218:LWQ983218 MFX983218:MGM983218 MPT983218:MQI983218 MZP983218:NAE983218 NJL983218:NKA983218 NTH983218:NTW983218 ODD983218:ODS983218 OMZ983218:ONO983218 OWV983218:OXK983218 PGR983218:PHG983218 PQN983218:PRC983218 QAJ983218:QAY983218 QKF983218:QKU983218 QUB983218:QUQ983218 RDX983218:REM983218 RNT983218:ROI983218 RXP983218:RYE983218 SHL983218:SIA983218 SRH983218:SRW983218 TBD983218:TBS983218 TKZ983218:TLO983218 TUV983218:TVK983218 UER983218:UFG983218 UON983218:UPC983218 UYJ983218:UYY983218 VIF983218:VIU983218 VSB983218:VSQ983218 WBX983218:WCM983218 WLT983218:WMI983218">
      <formula1>$B$201:$B$209</formula1>
    </dataValidation>
    <dataValidation allowBlank="1" showInputMessage="1" showErrorMessage="1" error="SOMENTE NUMEROS INTEIROS DE 0 A 59" sqref="N65695:O65695 JL65695:JM65695 TH65695:TI65695 ADD65695:ADE65695 AMZ65695:ANA65695 AWV65695:AWW65695 BGR65695:BGS65695 BQN65695:BQO65695 CAJ65695:CAK65695 CKF65695:CKG65695 CUB65695:CUC65695 DDX65695:DDY65695 DNT65695:DNU65695 DXP65695:DXQ65695 EHL65695:EHM65695 ERH65695:ERI65695 FBD65695:FBE65695 FKZ65695:FLA65695 FUV65695:FUW65695 GER65695:GES65695 GON65695:GOO65695 GYJ65695:GYK65695 HIF65695:HIG65695 HSB65695:HSC65695 IBX65695:IBY65695 ILT65695:ILU65695 IVP65695:IVQ65695 JFL65695:JFM65695 JPH65695:JPI65695 JZD65695:JZE65695 KIZ65695:KJA65695 KSV65695:KSW65695 LCR65695:LCS65695 LMN65695:LMO65695 LWJ65695:LWK65695 MGF65695:MGG65695 MQB65695:MQC65695 MZX65695:MZY65695 NJT65695:NJU65695 NTP65695:NTQ65695 ODL65695:ODM65695 ONH65695:ONI65695 OXD65695:OXE65695 PGZ65695:PHA65695 PQV65695:PQW65695 QAR65695:QAS65695 QKN65695:QKO65695 QUJ65695:QUK65695 REF65695:REG65695 ROB65695:ROC65695 RXX65695:RXY65695 SHT65695:SHU65695 SRP65695:SRQ65695 TBL65695:TBM65695 TLH65695:TLI65695 TVD65695:TVE65695 UEZ65695:UFA65695 UOV65695:UOW65695 UYR65695:UYS65695 VIN65695:VIO65695 VSJ65695:VSK65695 WCF65695:WCG65695 WMB65695:WMC65695 WVX65695:WVY65695 N131231:O131231 JL131231:JM131231 TH131231:TI131231 ADD131231:ADE131231 AMZ131231:ANA131231 AWV131231:AWW131231 BGR131231:BGS131231 BQN131231:BQO131231 CAJ131231:CAK131231 CKF131231:CKG131231 CUB131231:CUC131231 DDX131231:DDY131231 DNT131231:DNU131231 DXP131231:DXQ131231 EHL131231:EHM131231 ERH131231:ERI131231 FBD131231:FBE131231 FKZ131231:FLA131231 FUV131231:FUW131231 GER131231:GES131231 GON131231:GOO131231 GYJ131231:GYK131231 HIF131231:HIG131231 HSB131231:HSC131231 IBX131231:IBY131231 ILT131231:ILU131231 IVP131231:IVQ131231 JFL131231:JFM131231 JPH131231:JPI131231 JZD131231:JZE131231 KIZ131231:KJA131231 KSV131231:KSW131231 LCR131231:LCS131231 LMN131231:LMO131231 LWJ131231:LWK131231 MGF131231:MGG131231 MQB131231:MQC131231 MZX131231:MZY131231 NJT131231:NJU131231 NTP131231:NTQ131231 ODL131231:ODM131231 ONH131231:ONI131231 OXD131231:OXE131231 PGZ131231:PHA131231 PQV131231:PQW131231 QAR131231:QAS131231 QKN131231:QKO131231 QUJ131231:QUK131231 REF131231:REG131231 ROB131231:ROC131231 RXX131231:RXY131231 SHT131231:SHU131231 SRP131231:SRQ131231 TBL131231:TBM131231 TLH131231:TLI131231 TVD131231:TVE131231 UEZ131231:UFA131231 UOV131231:UOW131231 UYR131231:UYS131231 VIN131231:VIO131231 VSJ131231:VSK131231 WCF131231:WCG131231 WMB131231:WMC131231 WVX131231:WVY131231 N196767:O196767 JL196767:JM196767 TH196767:TI196767 ADD196767:ADE196767 AMZ196767:ANA196767 AWV196767:AWW196767 BGR196767:BGS196767 BQN196767:BQO196767 CAJ196767:CAK196767 CKF196767:CKG196767 CUB196767:CUC196767 DDX196767:DDY196767 DNT196767:DNU196767 DXP196767:DXQ196767 EHL196767:EHM196767 ERH196767:ERI196767 FBD196767:FBE196767 FKZ196767:FLA196767 FUV196767:FUW196767 GER196767:GES196767 GON196767:GOO196767 GYJ196767:GYK196767 HIF196767:HIG196767 HSB196767:HSC196767 IBX196767:IBY196767 ILT196767:ILU196767 IVP196767:IVQ196767 JFL196767:JFM196767 JPH196767:JPI196767 JZD196767:JZE196767 KIZ196767:KJA196767 KSV196767:KSW196767 LCR196767:LCS196767 LMN196767:LMO196767 LWJ196767:LWK196767 MGF196767:MGG196767 MQB196767:MQC196767 MZX196767:MZY196767 NJT196767:NJU196767 NTP196767:NTQ196767 ODL196767:ODM196767 ONH196767:ONI196767 OXD196767:OXE196767 PGZ196767:PHA196767 PQV196767:PQW196767 QAR196767:QAS196767 QKN196767:QKO196767 QUJ196767:QUK196767 REF196767:REG196767 ROB196767:ROC196767 RXX196767:RXY196767 SHT196767:SHU196767 SRP196767:SRQ196767 TBL196767:TBM196767 TLH196767:TLI196767 TVD196767:TVE196767 UEZ196767:UFA196767 UOV196767:UOW196767 UYR196767:UYS196767 VIN196767:VIO196767 VSJ196767:VSK196767 WCF196767:WCG196767 WMB196767:WMC196767 WVX196767:WVY196767 N262303:O262303 JL262303:JM262303 TH262303:TI262303 ADD262303:ADE262303 AMZ262303:ANA262303 AWV262303:AWW262303 BGR262303:BGS262303 BQN262303:BQO262303 CAJ262303:CAK262303 CKF262303:CKG262303 CUB262303:CUC262303 DDX262303:DDY262303 DNT262303:DNU262303 DXP262303:DXQ262303 EHL262303:EHM262303 ERH262303:ERI262303 FBD262303:FBE262303 FKZ262303:FLA262303 FUV262303:FUW262303 GER262303:GES262303 GON262303:GOO262303 GYJ262303:GYK262303 HIF262303:HIG262303 HSB262303:HSC262303 IBX262303:IBY262303 ILT262303:ILU262303 IVP262303:IVQ262303 JFL262303:JFM262303 JPH262303:JPI262303 JZD262303:JZE262303 KIZ262303:KJA262303 KSV262303:KSW262303 LCR262303:LCS262303 LMN262303:LMO262303 LWJ262303:LWK262303 MGF262303:MGG262303 MQB262303:MQC262303 MZX262303:MZY262303 NJT262303:NJU262303 NTP262303:NTQ262303 ODL262303:ODM262303 ONH262303:ONI262303 OXD262303:OXE262303 PGZ262303:PHA262303 PQV262303:PQW262303 QAR262303:QAS262303 QKN262303:QKO262303 QUJ262303:QUK262303 REF262303:REG262303 ROB262303:ROC262303 RXX262303:RXY262303 SHT262303:SHU262303 SRP262303:SRQ262303 TBL262303:TBM262303 TLH262303:TLI262303 TVD262303:TVE262303 UEZ262303:UFA262303 UOV262303:UOW262303 UYR262303:UYS262303 VIN262303:VIO262303 VSJ262303:VSK262303 WCF262303:WCG262303 WMB262303:WMC262303 WVX262303:WVY262303 N327839:O327839 JL327839:JM327839 TH327839:TI327839 ADD327839:ADE327839 AMZ327839:ANA327839 AWV327839:AWW327839 BGR327839:BGS327839 BQN327839:BQO327839 CAJ327839:CAK327839 CKF327839:CKG327839 CUB327839:CUC327839 DDX327839:DDY327839 DNT327839:DNU327839 DXP327839:DXQ327839 EHL327839:EHM327839 ERH327839:ERI327839 FBD327839:FBE327839 FKZ327839:FLA327839 FUV327839:FUW327839 GER327839:GES327839 GON327839:GOO327839 GYJ327839:GYK327839 HIF327839:HIG327839 HSB327839:HSC327839 IBX327839:IBY327839 ILT327839:ILU327839 IVP327839:IVQ327839 JFL327839:JFM327839 JPH327839:JPI327839 JZD327839:JZE327839 KIZ327839:KJA327839 KSV327839:KSW327839 LCR327839:LCS327839 LMN327839:LMO327839 LWJ327839:LWK327839 MGF327839:MGG327839 MQB327839:MQC327839 MZX327839:MZY327839 NJT327839:NJU327839 NTP327839:NTQ327839 ODL327839:ODM327839 ONH327839:ONI327839 OXD327839:OXE327839 PGZ327839:PHA327839 PQV327839:PQW327839 QAR327839:QAS327839 QKN327839:QKO327839 QUJ327839:QUK327839 REF327839:REG327839 ROB327839:ROC327839 RXX327839:RXY327839 SHT327839:SHU327839 SRP327839:SRQ327839 TBL327839:TBM327839 TLH327839:TLI327839 TVD327839:TVE327839 UEZ327839:UFA327839 UOV327839:UOW327839 UYR327839:UYS327839 VIN327839:VIO327839 VSJ327839:VSK327839 WCF327839:WCG327839 WMB327839:WMC327839 WVX327839:WVY327839 N393375:O393375 JL393375:JM393375 TH393375:TI393375 ADD393375:ADE393375 AMZ393375:ANA393375 AWV393375:AWW393375 BGR393375:BGS393375 BQN393375:BQO393375 CAJ393375:CAK393375 CKF393375:CKG393375 CUB393375:CUC393375 DDX393375:DDY393375 DNT393375:DNU393375 DXP393375:DXQ393375 EHL393375:EHM393375 ERH393375:ERI393375 FBD393375:FBE393375 FKZ393375:FLA393375 FUV393375:FUW393375 GER393375:GES393375 GON393375:GOO393375 GYJ393375:GYK393375 HIF393375:HIG393375 HSB393375:HSC393375 IBX393375:IBY393375 ILT393375:ILU393375 IVP393375:IVQ393375 JFL393375:JFM393375 JPH393375:JPI393375 JZD393375:JZE393375 KIZ393375:KJA393375 KSV393375:KSW393375 LCR393375:LCS393375 LMN393375:LMO393375 LWJ393375:LWK393375 MGF393375:MGG393375 MQB393375:MQC393375 MZX393375:MZY393375 NJT393375:NJU393375 NTP393375:NTQ393375 ODL393375:ODM393375 ONH393375:ONI393375 OXD393375:OXE393375 PGZ393375:PHA393375 PQV393375:PQW393375 QAR393375:QAS393375 QKN393375:QKO393375 QUJ393375:QUK393375 REF393375:REG393375 ROB393375:ROC393375 RXX393375:RXY393375 SHT393375:SHU393375 SRP393375:SRQ393375 TBL393375:TBM393375 TLH393375:TLI393375 TVD393375:TVE393375 UEZ393375:UFA393375 UOV393375:UOW393375 UYR393375:UYS393375 VIN393375:VIO393375 VSJ393375:VSK393375 WCF393375:WCG393375 WMB393375:WMC393375 WVX393375:WVY393375 N458911:O458911 JL458911:JM458911 TH458911:TI458911 ADD458911:ADE458911 AMZ458911:ANA458911 AWV458911:AWW458911 BGR458911:BGS458911 BQN458911:BQO458911 CAJ458911:CAK458911 CKF458911:CKG458911 CUB458911:CUC458911 DDX458911:DDY458911 DNT458911:DNU458911 DXP458911:DXQ458911 EHL458911:EHM458911 ERH458911:ERI458911 FBD458911:FBE458911 FKZ458911:FLA458911 FUV458911:FUW458911 GER458911:GES458911 GON458911:GOO458911 GYJ458911:GYK458911 HIF458911:HIG458911 HSB458911:HSC458911 IBX458911:IBY458911 ILT458911:ILU458911 IVP458911:IVQ458911 JFL458911:JFM458911 JPH458911:JPI458911 JZD458911:JZE458911 KIZ458911:KJA458911 KSV458911:KSW458911 LCR458911:LCS458911 LMN458911:LMO458911 LWJ458911:LWK458911 MGF458911:MGG458911 MQB458911:MQC458911 MZX458911:MZY458911 NJT458911:NJU458911 NTP458911:NTQ458911 ODL458911:ODM458911 ONH458911:ONI458911 OXD458911:OXE458911 PGZ458911:PHA458911 PQV458911:PQW458911 QAR458911:QAS458911 QKN458911:QKO458911 QUJ458911:QUK458911 REF458911:REG458911 ROB458911:ROC458911 RXX458911:RXY458911 SHT458911:SHU458911 SRP458911:SRQ458911 TBL458911:TBM458911 TLH458911:TLI458911 TVD458911:TVE458911 UEZ458911:UFA458911 UOV458911:UOW458911 UYR458911:UYS458911 VIN458911:VIO458911 VSJ458911:VSK458911 WCF458911:WCG458911 WMB458911:WMC458911 WVX458911:WVY458911 N524447:O524447 JL524447:JM524447 TH524447:TI524447 ADD524447:ADE524447 AMZ524447:ANA524447 AWV524447:AWW524447 BGR524447:BGS524447 BQN524447:BQO524447 CAJ524447:CAK524447 CKF524447:CKG524447 CUB524447:CUC524447 DDX524447:DDY524447 DNT524447:DNU524447 DXP524447:DXQ524447 EHL524447:EHM524447 ERH524447:ERI524447 FBD524447:FBE524447 FKZ524447:FLA524447 FUV524447:FUW524447 GER524447:GES524447 GON524447:GOO524447 GYJ524447:GYK524447 HIF524447:HIG524447 HSB524447:HSC524447 IBX524447:IBY524447 ILT524447:ILU524447 IVP524447:IVQ524447 JFL524447:JFM524447 JPH524447:JPI524447 JZD524447:JZE524447 KIZ524447:KJA524447 KSV524447:KSW524447 LCR524447:LCS524447 LMN524447:LMO524447 LWJ524447:LWK524447 MGF524447:MGG524447 MQB524447:MQC524447 MZX524447:MZY524447 NJT524447:NJU524447 NTP524447:NTQ524447 ODL524447:ODM524447 ONH524447:ONI524447 OXD524447:OXE524447 PGZ524447:PHA524447 PQV524447:PQW524447 QAR524447:QAS524447 QKN524447:QKO524447 QUJ524447:QUK524447 REF524447:REG524447 ROB524447:ROC524447 RXX524447:RXY524447 SHT524447:SHU524447 SRP524447:SRQ524447 TBL524447:TBM524447 TLH524447:TLI524447 TVD524447:TVE524447 UEZ524447:UFA524447 UOV524447:UOW524447 UYR524447:UYS524447 VIN524447:VIO524447 VSJ524447:VSK524447 WCF524447:WCG524447 WMB524447:WMC524447 WVX524447:WVY524447 N589983:O589983 JL589983:JM589983 TH589983:TI589983 ADD589983:ADE589983 AMZ589983:ANA589983 AWV589983:AWW589983 BGR589983:BGS589983 BQN589983:BQO589983 CAJ589983:CAK589983 CKF589983:CKG589983 CUB589983:CUC589983 DDX589983:DDY589983 DNT589983:DNU589983 DXP589983:DXQ589983 EHL589983:EHM589983 ERH589983:ERI589983 FBD589983:FBE589983 FKZ589983:FLA589983 FUV589983:FUW589983 GER589983:GES589983 GON589983:GOO589983 GYJ589983:GYK589983 HIF589983:HIG589983 HSB589983:HSC589983 IBX589983:IBY589983 ILT589983:ILU589983 IVP589983:IVQ589983 JFL589983:JFM589983 JPH589983:JPI589983 JZD589983:JZE589983 KIZ589983:KJA589983 KSV589983:KSW589983 LCR589983:LCS589983 LMN589983:LMO589983 LWJ589983:LWK589983 MGF589983:MGG589983 MQB589983:MQC589983 MZX589983:MZY589983 NJT589983:NJU589983 NTP589983:NTQ589983 ODL589983:ODM589983 ONH589983:ONI589983 OXD589983:OXE589983 PGZ589983:PHA589983 PQV589983:PQW589983 QAR589983:QAS589983 QKN589983:QKO589983 QUJ589983:QUK589983 REF589983:REG589983 ROB589983:ROC589983 RXX589983:RXY589983 SHT589983:SHU589983 SRP589983:SRQ589983 TBL589983:TBM589983 TLH589983:TLI589983 TVD589983:TVE589983 UEZ589983:UFA589983 UOV589983:UOW589983 UYR589983:UYS589983 VIN589983:VIO589983 VSJ589983:VSK589983 WCF589983:WCG589983 WMB589983:WMC589983 WVX589983:WVY589983 N655519:O655519 JL655519:JM655519 TH655519:TI655519 ADD655519:ADE655519 AMZ655519:ANA655519 AWV655519:AWW655519 BGR655519:BGS655519 BQN655519:BQO655519 CAJ655519:CAK655519 CKF655519:CKG655519 CUB655519:CUC655519 DDX655519:DDY655519 DNT655519:DNU655519 DXP655519:DXQ655519 EHL655519:EHM655519 ERH655519:ERI655519 FBD655519:FBE655519 FKZ655519:FLA655519 FUV655519:FUW655519 GER655519:GES655519 GON655519:GOO655519 GYJ655519:GYK655519 HIF655519:HIG655519 HSB655519:HSC655519 IBX655519:IBY655519 ILT655519:ILU655519 IVP655519:IVQ655519 JFL655519:JFM655519 JPH655519:JPI655519 JZD655519:JZE655519 KIZ655519:KJA655519 KSV655519:KSW655519 LCR655519:LCS655519 LMN655519:LMO655519 LWJ655519:LWK655519 MGF655519:MGG655519 MQB655519:MQC655519 MZX655519:MZY655519 NJT655519:NJU655519 NTP655519:NTQ655519 ODL655519:ODM655519 ONH655519:ONI655519 OXD655519:OXE655519 PGZ655519:PHA655519 PQV655519:PQW655519 QAR655519:QAS655519 QKN655519:QKO655519 QUJ655519:QUK655519 REF655519:REG655519 ROB655519:ROC655519 RXX655519:RXY655519 SHT655519:SHU655519 SRP655519:SRQ655519 TBL655519:TBM655519 TLH655519:TLI655519 TVD655519:TVE655519 UEZ655519:UFA655519 UOV655519:UOW655519 UYR655519:UYS655519 VIN655519:VIO655519 VSJ655519:VSK655519 WCF655519:WCG655519 WMB655519:WMC655519 WVX655519:WVY655519 N721055:O721055 JL721055:JM721055 TH721055:TI721055 ADD721055:ADE721055 AMZ721055:ANA721055 AWV721055:AWW721055 BGR721055:BGS721055 BQN721055:BQO721055 CAJ721055:CAK721055 CKF721055:CKG721055 CUB721055:CUC721055 DDX721055:DDY721055 DNT721055:DNU721055 DXP721055:DXQ721055 EHL721055:EHM721055 ERH721055:ERI721055 FBD721055:FBE721055 FKZ721055:FLA721055 FUV721055:FUW721055 GER721055:GES721055 GON721055:GOO721055 GYJ721055:GYK721055 HIF721055:HIG721055 HSB721055:HSC721055 IBX721055:IBY721055 ILT721055:ILU721055 IVP721055:IVQ721055 JFL721055:JFM721055 JPH721055:JPI721055 JZD721055:JZE721055 KIZ721055:KJA721055 KSV721055:KSW721055 LCR721055:LCS721055 LMN721055:LMO721055 LWJ721055:LWK721055 MGF721055:MGG721055 MQB721055:MQC721055 MZX721055:MZY721055 NJT721055:NJU721055 NTP721055:NTQ721055 ODL721055:ODM721055 ONH721055:ONI721055 OXD721055:OXE721055 PGZ721055:PHA721055 PQV721055:PQW721055 QAR721055:QAS721055 QKN721055:QKO721055 QUJ721055:QUK721055 REF721055:REG721055 ROB721055:ROC721055 RXX721055:RXY721055 SHT721055:SHU721055 SRP721055:SRQ721055 TBL721055:TBM721055 TLH721055:TLI721055 TVD721055:TVE721055 UEZ721055:UFA721055 UOV721055:UOW721055 UYR721055:UYS721055 VIN721055:VIO721055 VSJ721055:VSK721055 WCF721055:WCG721055 WMB721055:WMC721055 WVX721055:WVY721055 N786591:O786591 JL786591:JM786591 TH786591:TI786591 ADD786591:ADE786591 AMZ786591:ANA786591 AWV786591:AWW786591 BGR786591:BGS786591 BQN786591:BQO786591 CAJ786591:CAK786591 CKF786591:CKG786591 CUB786591:CUC786591 DDX786591:DDY786591 DNT786591:DNU786591 DXP786591:DXQ786591 EHL786591:EHM786591 ERH786591:ERI786591 FBD786591:FBE786591 FKZ786591:FLA786591 FUV786591:FUW786591 GER786591:GES786591 GON786591:GOO786591 GYJ786591:GYK786591 HIF786591:HIG786591 HSB786591:HSC786591 IBX786591:IBY786591 ILT786591:ILU786591 IVP786591:IVQ786591 JFL786591:JFM786591 JPH786591:JPI786591 JZD786591:JZE786591 KIZ786591:KJA786591 KSV786591:KSW786591 LCR786591:LCS786591 LMN786591:LMO786591 LWJ786591:LWK786591 MGF786591:MGG786591 MQB786591:MQC786591 MZX786591:MZY786591 NJT786591:NJU786591 NTP786591:NTQ786591 ODL786591:ODM786591 ONH786591:ONI786591 OXD786591:OXE786591 PGZ786591:PHA786591 PQV786591:PQW786591 QAR786591:QAS786591 QKN786591:QKO786591 QUJ786591:QUK786591 REF786591:REG786591 ROB786591:ROC786591 RXX786591:RXY786591 SHT786591:SHU786591 SRP786591:SRQ786591 TBL786591:TBM786591 TLH786591:TLI786591 TVD786591:TVE786591 UEZ786591:UFA786591 UOV786591:UOW786591 UYR786591:UYS786591 VIN786591:VIO786591 VSJ786591:VSK786591 WCF786591:WCG786591 WMB786591:WMC786591 WVX786591:WVY786591 N852127:O852127 JL852127:JM852127 TH852127:TI852127 ADD852127:ADE852127 AMZ852127:ANA852127 AWV852127:AWW852127 BGR852127:BGS852127 BQN852127:BQO852127 CAJ852127:CAK852127 CKF852127:CKG852127 CUB852127:CUC852127 DDX852127:DDY852127 DNT852127:DNU852127 DXP852127:DXQ852127 EHL852127:EHM852127 ERH852127:ERI852127 FBD852127:FBE852127 FKZ852127:FLA852127 FUV852127:FUW852127 GER852127:GES852127 GON852127:GOO852127 GYJ852127:GYK852127 HIF852127:HIG852127 HSB852127:HSC852127 IBX852127:IBY852127 ILT852127:ILU852127 IVP852127:IVQ852127 JFL852127:JFM852127 JPH852127:JPI852127 JZD852127:JZE852127 KIZ852127:KJA852127 KSV852127:KSW852127 LCR852127:LCS852127 LMN852127:LMO852127 LWJ852127:LWK852127 MGF852127:MGG852127 MQB852127:MQC852127 MZX852127:MZY852127 NJT852127:NJU852127 NTP852127:NTQ852127 ODL852127:ODM852127 ONH852127:ONI852127 OXD852127:OXE852127 PGZ852127:PHA852127 PQV852127:PQW852127 QAR852127:QAS852127 QKN852127:QKO852127 QUJ852127:QUK852127 REF852127:REG852127 ROB852127:ROC852127 RXX852127:RXY852127 SHT852127:SHU852127 SRP852127:SRQ852127 TBL852127:TBM852127 TLH852127:TLI852127 TVD852127:TVE852127 UEZ852127:UFA852127 UOV852127:UOW852127 UYR852127:UYS852127 VIN852127:VIO852127 VSJ852127:VSK852127 WCF852127:WCG852127 WMB852127:WMC852127 WVX852127:WVY852127 N917663:O917663 JL917663:JM917663 TH917663:TI917663 ADD917663:ADE917663 AMZ917663:ANA917663 AWV917663:AWW917663 BGR917663:BGS917663 BQN917663:BQO917663 CAJ917663:CAK917663 CKF917663:CKG917663 CUB917663:CUC917663 DDX917663:DDY917663 DNT917663:DNU917663 DXP917663:DXQ917663 EHL917663:EHM917663 ERH917663:ERI917663 FBD917663:FBE917663 FKZ917663:FLA917663 FUV917663:FUW917663 GER917663:GES917663 GON917663:GOO917663 GYJ917663:GYK917663 HIF917663:HIG917663 HSB917663:HSC917663 IBX917663:IBY917663 ILT917663:ILU917663 IVP917663:IVQ917663 JFL917663:JFM917663 JPH917663:JPI917663 JZD917663:JZE917663 KIZ917663:KJA917663 KSV917663:KSW917663 LCR917663:LCS917663 LMN917663:LMO917663 LWJ917663:LWK917663 MGF917663:MGG917663 MQB917663:MQC917663 MZX917663:MZY917663 NJT917663:NJU917663 NTP917663:NTQ917663 ODL917663:ODM917663 ONH917663:ONI917663 OXD917663:OXE917663 PGZ917663:PHA917663 PQV917663:PQW917663 QAR917663:QAS917663 QKN917663:QKO917663 QUJ917663:QUK917663 REF917663:REG917663 ROB917663:ROC917663 RXX917663:RXY917663 SHT917663:SHU917663 SRP917663:SRQ917663 TBL917663:TBM917663 TLH917663:TLI917663 TVD917663:TVE917663 UEZ917663:UFA917663 UOV917663:UOW917663 UYR917663:UYS917663 VIN917663:VIO917663 VSJ917663:VSK917663 WCF917663:WCG917663 WMB917663:WMC917663 WVX917663:WVY917663 N983199:O983199 JL983199:JM983199 TH983199:TI983199 ADD983199:ADE983199 AMZ983199:ANA983199 AWV983199:AWW983199 BGR983199:BGS983199 BQN983199:BQO983199 CAJ983199:CAK983199 CKF983199:CKG983199 CUB983199:CUC983199 DDX983199:DDY983199 DNT983199:DNU983199 DXP983199:DXQ983199 EHL983199:EHM983199 ERH983199:ERI983199 FBD983199:FBE983199 FKZ983199:FLA983199 FUV983199:FUW983199 GER983199:GES983199 GON983199:GOO983199 GYJ983199:GYK983199 HIF983199:HIG983199 HSB983199:HSC983199 IBX983199:IBY983199 ILT983199:ILU983199 IVP983199:IVQ983199 JFL983199:JFM983199 JPH983199:JPI983199 JZD983199:JZE983199 KIZ983199:KJA983199 KSV983199:KSW983199 LCR983199:LCS983199 LMN983199:LMO983199 LWJ983199:LWK983199 MGF983199:MGG983199 MQB983199:MQC983199 MZX983199:MZY983199 NJT983199:NJU983199 NTP983199:NTQ983199 ODL983199:ODM983199 ONH983199:ONI983199 OXD983199:OXE983199 PGZ983199:PHA983199 PQV983199:PQW983199 QAR983199:QAS983199 QKN983199:QKO983199 QUJ983199:QUK983199 REF983199:REG983199 ROB983199:ROC983199 RXX983199:RXY983199 SHT983199:SHU983199 SRP983199:SRQ983199 TBL983199:TBM983199 TLH983199:TLI983199 TVD983199:TVE983199 UEZ983199:UFA983199 UOV983199:UOW983199 UYR983199:UYS983199 VIN983199:VIO983199 VSJ983199:VSK983199 WCF983199:WCG983199 WMB983199:WMC983199 WVX983199:WVY983199 AA65695:AB65695 JY65695:JZ65695 TU65695:TV65695 ADQ65695:ADR65695 ANM65695:ANN65695 AXI65695:AXJ65695 BHE65695:BHF65695 BRA65695:BRB65695 CAW65695:CAX65695 CKS65695:CKT65695 CUO65695:CUP65695 DEK65695:DEL65695 DOG65695:DOH65695 DYC65695:DYD65695 EHY65695:EHZ65695 ERU65695:ERV65695 FBQ65695:FBR65695 FLM65695:FLN65695 FVI65695:FVJ65695 GFE65695:GFF65695 GPA65695:GPB65695 GYW65695:GYX65695 HIS65695:HIT65695 HSO65695:HSP65695 ICK65695:ICL65695 IMG65695:IMH65695 IWC65695:IWD65695 JFY65695:JFZ65695 JPU65695:JPV65695 JZQ65695:JZR65695 KJM65695:KJN65695 KTI65695:KTJ65695 LDE65695:LDF65695 LNA65695:LNB65695 LWW65695:LWX65695 MGS65695:MGT65695 MQO65695:MQP65695 NAK65695:NAL65695 NKG65695:NKH65695 NUC65695:NUD65695 ODY65695:ODZ65695 ONU65695:ONV65695 OXQ65695:OXR65695 PHM65695:PHN65695 PRI65695:PRJ65695 QBE65695:QBF65695 QLA65695:QLB65695 QUW65695:QUX65695 RES65695:RET65695 ROO65695:ROP65695 RYK65695:RYL65695 SIG65695:SIH65695 SSC65695:SSD65695 TBY65695:TBZ65695 TLU65695:TLV65695 TVQ65695:TVR65695 UFM65695:UFN65695 UPI65695:UPJ65695 UZE65695:UZF65695 VJA65695:VJB65695 VSW65695:VSX65695 WCS65695:WCT65695 WMO65695:WMP65695 WWK65695:WWL65695 AA131231:AB131231 JY131231:JZ131231 TU131231:TV131231 ADQ131231:ADR131231 ANM131231:ANN131231 AXI131231:AXJ131231 BHE131231:BHF131231 BRA131231:BRB131231 CAW131231:CAX131231 CKS131231:CKT131231 CUO131231:CUP131231 DEK131231:DEL131231 DOG131231:DOH131231 DYC131231:DYD131231 EHY131231:EHZ131231 ERU131231:ERV131231 FBQ131231:FBR131231 FLM131231:FLN131231 FVI131231:FVJ131231 GFE131231:GFF131231 GPA131231:GPB131231 GYW131231:GYX131231 HIS131231:HIT131231 HSO131231:HSP131231 ICK131231:ICL131231 IMG131231:IMH131231 IWC131231:IWD131231 JFY131231:JFZ131231 JPU131231:JPV131231 JZQ131231:JZR131231 KJM131231:KJN131231 KTI131231:KTJ131231 LDE131231:LDF131231 LNA131231:LNB131231 LWW131231:LWX131231 MGS131231:MGT131231 MQO131231:MQP131231 NAK131231:NAL131231 NKG131231:NKH131231 NUC131231:NUD131231 ODY131231:ODZ131231 ONU131231:ONV131231 OXQ131231:OXR131231 PHM131231:PHN131231 PRI131231:PRJ131231 QBE131231:QBF131231 QLA131231:QLB131231 QUW131231:QUX131231 RES131231:RET131231 ROO131231:ROP131231 RYK131231:RYL131231 SIG131231:SIH131231 SSC131231:SSD131231 TBY131231:TBZ131231 TLU131231:TLV131231 TVQ131231:TVR131231 UFM131231:UFN131231 UPI131231:UPJ131231 UZE131231:UZF131231 VJA131231:VJB131231 VSW131231:VSX131231 WCS131231:WCT131231 WMO131231:WMP131231 WWK131231:WWL131231 AA196767:AB196767 JY196767:JZ196767 TU196767:TV196767 ADQ196767:ADR196767 ANM196767:ANN196767 AXI196767:AXJ196767 BHE196767:BHF196767 BRA196767:BRB196767 CAW196767:CAX196767 CKS196767:CKT196767 CUO196767:CUP196767 DEK196767:DEL196767 DOG196767:DOH196767 DYC196767:DYD196767 EHY196767:EHZ196767 ERU196767:ERV196767 FBQ196767:FBR196767 FLM196767:FLN196767 FVI196767:FVJ196767 GFE196767:GFF196767 GPA196767:GPB196767 GYW196767:GYX196767 HIS196767:HIT196767 HSO196767:HSP196767 ICK196767:ICL196767 IMG196767:IMH196767 IWC196767:IWD196767 JFY196767:JFZ196767 JPU196767:JPV196767 JZQ196767:JZR196767 KJM196767:KJN196767 KTI196767:KTJ196767 LDE196767:LDF196767 LNA196767:LNB196767 LWW196767:LWX196767 MGS196767:MGT196767 MQO196767:MQP196767 NAK196767:NAL196767 NKG196767:NKH196767 NUC196767:NUD196767 ODY196767:ODZ196767 ONU196767:ONV196767 OXQ196767:OXR196767 PHM196767:PHN196767 PRI196767:PRJ196767 QBE196767:QBF196767 QLA196767:QLB196767 QUW196767:QUX196767 RES196767:RET196767 ROO196767:ROP196767 RYK196767:RYL196767 SIG196767:SIH196767 SSC196767:SSD196767 TBY196767:TBZ196767 TLU196767:TLV196767 TVQ196767:TVR196767 UFM196767:UFN196767 UPI196767:UPJ196767 UZE196767:UZF196767 VJA196767:VJB196767 VSW196767:VSX196767 WCS196767:WCT196767 WMO196767:WMP196767 WWK196767:WWL196767 AA262303:AB262303 JY262303:JZ262303 TU262303:TV262303 ADQ262303:ADR262303 ANM262303:ANN262303 AXI262303:AXJ262303 BHE262303:BHF262303 BRA262303:BRB262303 CAW262303:CAX262303 CKS262303:CKT262303 CUO262303:CUP262303 DEK262303:DEL262303 DOG262303:DOH262303 DYC262303:DYD262303 EHY262303:EHZ262303 ERU262303:ERV262303 FBQ262303:FBR262303 FLM262303:FLN262303 FVI262303:FVJ262303 GFE262303:GFF262303 GPA262303:GPB262303 GYW262303:GYX262303 HIS262303:HIT262303 HSO262303:HSP262303 ICK262303:ICL262303 IMG262303:IMH262303 IWC262303:IWD262303 JFY262303:JFZ262303 JPU262303:JPV262303 JZQ262303:JZR262303 KJM262303:KJN262303 KTI262303:KTJ262303 LDE262303:LDF262303 LNA262303:LNB262303 LWW262303:LWX262303 MGS262303:MGT262303 MQO262303:MQP262303 NAK262303:NAL262303 NKG262303:NKH262303 NUC262303:NUD262303 ODY262303:ODZ262303 ONU262303:ONV262303 OXQ262303:OXR262303 PHM262303:PHN262303 PRI262303:PRJ262303 QBE262303:QBF262303 QLA262303:QLB262303 QUW262303:QUX262303 RES262303:RET262303 ROO262303:ROP262303 RYK262303:RYL262303 SIG262303:SIH262303 SSC262303:SSD262303 TBY262303:TBZ262303 TLU262303:TLV262303 TVQ262303:TVR262303 UFM262303:UFN262303 UPI262303:UPJ262303 UZE262303:UZF262303 VJA262303:VJB262303 VSW262303:VSX262303 WCS262303:WCT262303 WMO262303:WMP262303 WWK262303:WWL262303 AA327839:AB327839 JY327839:JZ327839 TU327839:TV327839 ADQ327839:ADR327839 ANM327839:ANN327839 AXI327839:AXJ327839 BHE327839:BHF327839 BRA327839:BRB327839 CAW327839:CAX327839 CKS327839:CKT327839 CUO327839:CUP327839 DEK327839:DEL327839 DOG327839:DOH327839 DYC327839:DYD327839 EHY327839:EHZ327839 ERU327839:ERV327839 FBQ327839:FBR327839 FLM327839:FLN327839 FVI327839:FVJ327839 GFE327839:GFF327839 GPA327839:GPB327839 GYW327839:GYX327839 HIS327839:HIT327839 HSO327839:HSP327839 ICK327839:ICL327839 IMG327839:IMH327839 IWC327839:IWD327839 JFY327839:JFZ327839 JPU327839:JPV327839 JZQ327839:JZR327839 KJM327839:KJN327839 KTI327839:KTJ327839 LDE327839:LDF327839 LNA327839:LNB327839 LWW327839:LWX327839 MGS327839:MGT327839 MQO327839:MQP327839 NAK327839:NAL327839 NKG327839:NKH327839 NUC327839:NUD327839 ODY327839:ODZ327839 ONU327839:ONV327839 OXQ327839:OXR327839 PHM327839:PHN327839 PRI327839:PRJ327839 QBE327839:QBF327839 QLA327839:QLB327839 QUW327839:QUX327839 RES327839:RET327839 ROO327839:ROP327839 RYK327839:RYL327839 SIG327839:SIH327839 SSC327839:SSD327839 TBY327839:TBZ327839 TLU327839:TLV327839 TVQ327839:TVR327839 UFM327839:UFN327839 UPI327839:UPJ327839 UZE327839:UZF327839 VJA327839:VJB327839 VSW327839:VSX327839 WCS327839:WCT327839 WMO327839:WMP327839 WWK327839:WWL327839 AA393375:AB393375 JY393375:JZ393375 TU393375:TV393375 ADQ393375:ADR393375 ANM393375:ANN393375 AXI393375:AXJ393375 BHE393375:BHF393375 BRA393375:BRB393375 CAW393375:CAX393375 CKS393375:CKT393375 CUO393375:CUP393375 DEK393375:DEL393375 DOG393375:DOH393375 DYC393375:DYD393375 EHY393375:EHZ393375 ERU393375:ERV393375 FBQ393375:FBR393375 FLM393375:FLN393375 FVI393375:FVJ393375 GFE393375:GFF393375 GPA393375:GPB393375 GYW393375:GYX393375 HIS393375:HIT393375 HSO393375:HSP393375 ICK393375:ICL393375 IMG393375:IMH393375 IWC393375:IWD393375 JFY393375:JFZ393375 JPU393375:JPV393375 JZQ393375:JZR393375 KJM393375:KJN393375 KTI393375:KTJ393375 LDE393375:LDF393375 LNA393375:LNB393375 LWW393375:LWX393375 MGS393375:MGT393375 MQO393375:MQP393375 NAK393375:NAL393375 NKG393375:NKH393375 NUC393375:NUD393375 ODY393375:ODZ393375 ONU393375:ONV393375 OXQ393375:OXR393375 PHM393375:PHN393375 PRI393375:PRJ393375 QBE393375:QBF393375 QLA393375:QLB393375 QUW393375:QUX393375 RES393375:RET393375 ROO393375:ROP393375 RYK393375:RYL393375 SIG393375:SIH393375 SSC393375:SSD393375 TBY393375:TBZ393375 TLU393375:TLV393375 TVQ393375:TVR393375 UFM393375:UFN393375 UPI393375:UPJ393375 UZE393375:UZF393375 VJA393375:VJB393375 VSW393375:VSX393375 WCS393375:WCT393375 WMO393375:WMP393375 WWK393375:WWL393375 AA458911:AB458911 JY458911:JZ458911 TU458911:TV458911 ADQ458911:ADR458911 ANM458911:ANN458911 AXI458911:AXJ458911 BHE458911:BHF458911 BRA458911:BRB458911 CAW458911:CAX458911 CKS458911:CKT458911 CUO458911:CUP458911 DEK458911:DEL458911 DOG458911:DOH458911 DYC458911:DYD458911 EHY458911:EHZ458911 ERU458911:ERV458911 FBQ458911:FBR458911 FLM458911:FLN458911 FVI458911:FVJ458911 GFE458911:GFF458911 GPA458911:GPB458911 GYW458911:GYX458911 HIS458911:HIT458911 HSO458911:HSP458911 ICK458911:ICL458911 IMG458911:IMH458911 IWC458911:IWD458911 JFY458911:JFZ458911 JPU458911:JPV458911 JZQ458911:JZR458911 KJM458911:KJN458911 KTI458911:KTJ458911 LDE458911:LDF458911 LNA458911:LNB458911 LWW458911:LWX458911 MGS458911:MGT458911 MQO458911:MQP458911 NAK458911:NAL458911 NKG458911:NKH458911 NUC458911:NUD458911 ODY458911:ODZ458911 ONU458911:ONV458911 OXQ458911:OXR458911 PHM458911:PHN458911 PRI458911:PRJ458911 QBE458911:QBF458911 QLA458911:QLB458911 QUW458911:QUX458911 RES458911:RET458911 ROO458911:ROP458911 RYK458911:RYL458911 SIG458911:SIH458911 SSC458911:SSD458911 TBY458911:TBZ458911 TLU458911:TLV458911 TVQ458911:TVR458911 UFM458911:UFN458911 UPI458911:UPJ458911 UZE458911:UZF458911 VJA458911:VJB458911 VSW458911:VSX458911 WCS458911:WCT458911 WMO458911:WMP458911 WWK458911:WWL458911 AA524447:AB524447 JY524447:JZ524447 TU524447:TV524447 ADQ524447:ADR524447 ANM524447:ANN524447 AXI524447:AXJ524447 BHE524447:BHF524447 BRA524447:BRB524447 CAW524447:CAX524447 CKS524447:CKT524447 CUO524447:CUP524447 DEK524447:DEL524447 DOG524447:DOH524447 DYC524447:DYD524447 EHY524447:EHZ524447 ERU524447:ERV524447 FBQ524447:FBR524447 FLM524447:FLN524447 FVI524447:FVJ524447 GFE524447:GFF524447 GPA524447:GPB524447 GYW524447:GYX524447 HIS524447:HIT524447 HSO524447:HSP524447 ICK524447:ICL524447 IMG524447:IMH524447 IWC524447:IWD524447 JFY524447:JFZ524447 JPU524447:JPV524447 JZQ524447:JZR524447 KJM524447:KJN524447 KTI524447:KTJ524447 LDE524447:LDF524447 LNA524447:LNB524447 LWW524447:LWX524447 MGS524447:MGT524447 MQO524447:MQP524447 NAK524447:NAL524447 NKG524447:NKH524447 NUC524447:NUD524447 ODY524447:ODZ524447 ONU524447:ONV524447 OXQ524447:OXR524447 PHM524447:PHN524447 PRI524447:PRJ524447 QBE524447:QBF524447 QLA524447:QLB524447 QUW524447:QUX524447 RES524447:RET524447 ROO524447:ROP524447 RYK524447:RYL524447 SIG524447:SIH524447 SSC524447:SSD524447 TBY524447:TBZ524447 TLU524447:TLV524447 TVQ524447:TVR524447 UFM524447:UFN524447 UPI524447:UPJ524447 UZE524447:UZF524447 VJA524447:VJB524447 VSW524447:VSX524447 WCS524447:WCT524447 WMO524447:WMP524447 WWK524447:WWL524447 AA589983:AB589983 JY589983:JZ589983 TU589983:TV589983 ADQ589983:ADR589983 ANM589983:ANN589983 AXI589983:AXJ589983 BHE589983:BHF589983 BRA589983:BRB589983 CAW589983:CAX589983 CKS589983:CKT589983 CUO589983:CUP589983 DEK589983:DEL589983 DOG589983:DOH589983 DYC589983:DYD589983 EHY589983:EHZ589983 ERU589983:ERV589983 FBQ589983:FBR589983 FLM589983:FLN589983 FVI589983:FVJ589983 GFE589983:GFF589983 GPA589983:GPB589983 GYW589983:GYX589983 HIS589983:HIT589983 HSO589983:HSP589983 ICK589983:ICL589983 IMG589983:IMH589983 IWC589983:IWD589983 JFY589983:JFZ589983 JPU589983:JPV589983 JZQ589983:JZR589983 KJM589983:KJN589983 KTI589983:KTJ589983 LDE589983:LDF589983 LNA589983:LNB589983 LWW589983:LWX589983 MGS589983:MGT589983 MQO589983:MQP589983 NAK589983:NAL589983 NKG589983:NKH589983 NUC589983:NUD589983 ODY589983:ODZ589983 ONU589983:ONV589983 OXQ589983:OXR589983 PHM589983:PHN589983 PRI589983:PRJ589983 QBE589983:QBF589983 QLA589983:QLB589983 QUW589983:QUX589983 RES589983:RET589983 ROO589983:ROP589983 RYK589983:RYL589983 SIG589983:SIH589983 SSC589983:SSD589983 TBY589983:TBZ589983 TLU589983:TLV589983 TVQ589983:TVR589983 UFM589983:UFN589983 UPI589983:UPJ589983 UZE589983:UZF589983 VJA589983:VJB589983 VSW589983:VSX589983 WCS589983:WCT589983 WMO589983:WMP589983 WWK589983:WWL589983 AA655519:AB655519 JY655519:JZ655519 TU655519:TV655519 ADQ655519:ADR655519 ANM655519:ANN655519 AXI655519:AXJ655519 BHE655519:BHF655519 BRA655519:BRB655519 CAW655519:CAX655519 CKS655519:CKT655519 CUO655519:CUP655519 DEK655519:DEL655519 DOG655519:DOH655519 DYC655519:DYD655519 EHY655519:EHZ655519 ERU655519:ERV655519 FBQ655519:FBR655519 FLM655519:FLN655519 FVI655519:FVJ655519 GFE655519:GFF655519 GPA655519:GPB655519 GYW655519:GYX655519 HIS655519:HIT655519 HSO655519:HSP655519 ICK655519:ICL655519 IMG655519:IMH655519 IWC655519:IWD655519 JFY655519:JFZ655519 JPU655519:JPV655519 JZQ655519:JZR655519 KJM655519:KJN655519 KTI655519:KTJ655519 LDE655519:LDF655519 LNA655519:LNB655519 LWW655519:LWX655519 MGS655519:MGT655519 MQO655519:MQP655519 NAK655519:NAL655519 NKG655519:NKH655519 NUC655519:NUD655519 ODY655519:ODZ655519 ONU655519:ONV655519 OXQ655519:OXR655519 PHM655519:PHN655519 PRI655519:PRJ655519 QBE655519:QBF655519 QLA655519:QLB655519 QUW655519:QUX655519 RES655519:RET655519 ROO655519:ROP655519 RYK655519:RYL655519 SIG655519:SIH655519 SSC655519:SSD655519 TBY655519:TBZ655519 TLU655519:TLV655519 TVQ655519:TVR655519 UFM655519:UFN655519 UPI655519:UPJ655519 UZE655519:UZF655519 VJA655519:VJB655519 VSW655519:VSX655519 WCS655519:WCT655519 WMO655519:WMP655519 WWK655519:WWL655519 AA721055:AB721055 JY721055:JZ721055 TU721055:TV721055 ADQ721055:ADR721055 ANM721055:ANN721055 AXI721055:AXJ721055 BHE721055:BHF721055 BRA721055:BRB721055 CAW721055:CAX721055 CKS721055:CKT721055 CUO721055:CUP721055 DEK721055:DEL721055 DOG721055:DOH721055 DYC721055:DYD721055 EHY721055:EHZ721055 ERU721055:ERV721055 FBQ721055:FBR721055 FLM721055:FLN721055 FVI721055:FVJ721055 GFE721055:GFF721055 GPA721055:GPB721055 GYW721055:GYX721055 HIS721055:HIT721055 HSO721055:HSP721055 ICK721055:ICL721055 IMG721055:IMH721055 IWC721055:IWD721055 JFY721055:JFZ721055 JPU721055:JPV721055 JZQ721055:JZR721055 KJM721055:KJN721055 KTI721055:KTJ721055 LDE721055:LDF721055 LNA721055:LNB721055 LWW721055:LWX721055 MGS721055:MGT721055 MQO721055:MQP721055 NAK721055:NAL721055 NKG721055:NKH721055 NUC721055:NUD721055 ODY721055:ODZ721055 ONU721055:ONV721055 OXQ721055:OXR721055 PHM721055:PHN721055 PRI721055:PRJ721055 QBE721055:QBF721055 QLA721055:QLB721055 QUW721055:QUX721055 RES721055:RET721055 ROO721055:ROP721055 RYK721055:RYL721055 SIG721055:SIH721055 SSC721055:SSD721055 TBY721055:TBZ721055 TLU721055:TLV721055 TVQ721055:TVR721055 UFM721055:UFN721055 UPI721055:UPJ721055 UZE721055:UZF721055 VJA721055:VJB721055 VSW721055:VSX721055 WCS721055:WCT721055 WMO721055:WMP721055 WWK721055:WWL721055 AA786591:AB786591 JY786591:JZ786591 TU786591:TV786591 ADQ786591:ADR786591 ANM786591:ANN786591 AXI786591:AXJ786591 BHE786591:BHF786591 BRA786591:BRB786591 CAW786591:CAX786591 CKS786591:CKT786591 CUO786591:CUP786591 DEK786591:DEL786591 DOG786591:DOH786591 DYC786591:DYD786591 EHY786591:EHZ786591 ERU786591:ERV786591 FBQ786591:FBR786591 FLM786591:FLN786591 FVI786591:FVJ786591 GFE786591:GFF786591 GPA786591:GPB786591 GYW786591:GYX786591 HIS786591:HIT786591 HSO786591:HSP786591 ICK786591:ICL786591 IMG786591:IMH786591 IWC786591:IWD786591 JFY786591:JFZ786591 JPU786591:JPV786591 JZQ786591:JZR786591 KJM786591:KJN786591 KTI786591:KTJ786591 LDE786591:LDF786591 LNA786591:LNB786591 LWW786591:LWX786591 MGS786591:MGT786591 MQO786591:MQP786591 NAK786591:NAL786591 NKG786591:NKH786591 NUC786591:NUD786591 ODY786591:ODZ786591 ONU786591:ONV786591 OXQ786591:OXR786591 PHM786591:PHN786591 PRI786591:PRJ786591 QBE786591:QBF786591 QLA786591:QLB786591 QUW786591:QUX786591 RES786591:RET786591 ROO786591:ROP786591 RYK786591:RYL786591 SIG786591:SIH786591 SSC786591:SSD786591 TBY786591:TBZ786591 TLU786591:TLV786591 TVQ786591:TVR786591 UFM786591:UFN786591 UPI786591:UPJ786591 UZE786591:UZF786591 VJA786591:VJB786591 VSW786591:VSX786591 WCS786591:WCT786591 WMO786591:WMP786591 WWK786591:WWL786591 AA852127:AB852127 JY852127:JZ852127 TU852127:TV852127 ADQ852127:ADR852127 ANM852127:ANN852127 AXI852127:AXJ852127 BHE852127:BHF852127 BRA852127:BRB852127 CAW852127:CAX852127 CKS852127:CKT852127 CUO852127:CUP852127 DEK852127:DEL852127 DOG852127:DOH852127 DYC852127:DYD852127 EHY852127:EHZ852127 ERU852127:ERV852127 FBQ852127:FBR852127 FLM852127:FLN852127 FVI852127:FVJ852127 GFE852127:GFF852127 GPA852127:GPB852127 GYW852127:GYX852127 HIS852127:HIT852127 HSO852127:HSP852127 ICK852127:ICL852127 IMG852127:IMH852127 IWC852127:IWD852127 JFY852127:JFZ852127 JPU852127:JPV852127 JZQ852127:JZR852127 KJM852127:KJN852127 KTI852127:KTJ852127 LDE852127:LDF852127 LNA852127:LNB852127 LWW852127:LWX852127 MGS852127:MGT852127 MQO852127:MQP852127 NAK852127:NAL852127 NKG852127:NKH852127 NUC852127:NUD852127 ODY852127:ODZ852127 ONU852127:ONV852127 OXQ852127:OXR852127 PHM852127:PHN852127 PRI852127:PRJ852127 QBE852127:QBF852127 QLA852127:QLB852127 QUW852127:QUX852127 RES852127:RET852127 ROO852127:ROP852127 RYK852127:RYL852127 SIG852127:SIH852127 SSC852127:SSD852127 TBY852127:TBZ852127 TLU852127:TLV852127 TVQ852127:TVR852127 UFM852127:UFN852127 UPI852127:UPJ852127 UZE852127:UZF852127 VJA852127:VJB852127 VSW852127:VSX852127 WCS852127:WCT852127 WMO852127:WMP852127 WWK852127:WWL852127 AA917663:AB917663 JY917663:JZ917663 TU917663:TV917663 ADQ917663:ADR917663 ANM917663:ANN917663 AXI917663:AXJ917663 BHE917663:BHF917663 BRA917663:BRB917663 CAW917663:CAX917663 CKS917663:CKT917663 CUO917663:CUP917663 DEK917663:DEL917663 DOG917663:DOH917663 DYC917663:DYD917663 EHY917663:EHZ917663 ERU917663:ERV917663 FBQ917663:FBR917663 FLM917663:FLN917663 FVI917663:FVJ917663 GFE917663:GFF917663 GPA917663:GPB917663 GYW917663:GYX917663 HIS917663:HIT917663 HSO917663:HSP917663 ICK917663:ICL917663 IMG917663:IMH917663 IWC917663:IWD917663 JFY917663:JFZ917663 JPU917663:JPV917663 JZQ917663:JZR917663 KJM917663:KJN917663 KTI917663:KTJ917663 LDE917663:LDF917663 LNA917663:LNB917663 LWW917663:LWX917663 MGS917663:MGT917663 MQO917663:MQP917663 NAK917663:NAL917663 NKG917663:NKH917663 NUC917663:NUD917663 ODY917663:ODZ917663 ONU917663:ONV917663 OXQ917663:OXR917663 PHM917663:PHN917663 PRI917663:PRJ917663 QBE917663:QBF917663 QLA917663:QLB917663 QUW917663:QUX917663 RES917663:RET917663 ROO917663:ROP917663 RYK917663:RYL917663 SIG917663:SIH917663 SSC917663:SSD917663 TBY917663:TBZ917663 TLU917663:TLV917663 TVQ917663:TVR917663 UFM917663:UFN917663 UPI917663:UPJ917663 UZE917663:UZF917663 VJA917663:VJB917663 VSW917663:VSX917663 WCS917663:WCT917663 WMO917663:WMP917663 WWK917663:WWL917663 AA983199:AB983199 JY983199:JZ983199 TU983199:TV983199 ADQ983199:ADR983199 ANM983199:ANN983199 AXI983199:AXJ983199 BHE983199:BHF983199 BRA983199:BRB983199 CAW983199:CAX983199 CKS983199:CKT983199 CUO983199:CUP983199 DEK983199:DEL983199 DOG983199:DOH983199 DYC983199:DYD983199 EHY983199:EHZ983199 ERU983199:ERV983199 FBQ983199:FBR983199 FLM983199:FLN983199 FVI983199:FVJ983199 GFE983199:GFF983199 GPA983199:GPB983199 GYW983199:GYX983199 HIS983199:HIT983199 HSO983199:HSP983199 ICK983199:ICL983199 IMG983199:IMH983199 IWC983199:IWD983199 JFY983199:JFZ983199 JPU983199:JPV983199 JZQ983199:JZR983199 KJM983199:KJN983199 KTI983199:KTJ983199 LDE983199:LDF983199 LNA983199:LNB983199 LWW983199:LWX983199 MGS983199:MGT983199 MQO983199:MQP983199 NAK983199:NAL983199 NKG983199:NKH983199 NUC983199:NUD983199 ODY983199:ODZ983199 ONU983199:ONV983199 OXQ983199:OXR983199 PHM983199:PHN983199 PRI983199:PRJ983199 QBE983199:QBF983199 QLA983199:QLB983199 QUW983199:QUX983199 RES983199:RET983199 ROO983199:ROP983199 RYK983199:RYL983199 SIG983199:SIH983199 SSC983199:SSD983199 TBY983199:TBZ983199 TLU983199:TLV983199 TVQ983199:TVR983199 UFM983199:UFN983199 UPI983199:UPJ983199 UZE983199:UZF983199 VJA983199:VJB983199 VSW983199:VSX983199 WCS983199:WCT983199 WMO983199:WMP983199 WWK983199:WWL983199"/>
    <dataValidation type="list" allowBlank="1" showInputMessage="1" showErrorMessage="1" error="Selecionar!" prompt="Selecionar código DN 74/2004" sqref="WVQ983210:WVT983210 G65706:J65706 JE65706:JH65706 TA65706:TD65706 ACW65706:ACZ65706 AMS65706:AMV65706 AWO65706:AWR65706 BGK65706:BGN65706 BQG65706:BQJ65706 CAC65706:CAF65706 CJY65706:CKB65706 CTU65706:CTX65706 DDQ65706:DDT65706 DNM65706:DNP65706 DXI65706:DXL65706 EHE65706:EHH65706 ERA65706:ERD65706 FAW65706:FAZ65706 FKS65706:FKV65706 FUO65706:FUR65706 GEK65706:GEN65706 GOG65706:GOJ65706 GYC65706:GYF65706 HHY65706:HIB65706 HRU65706:HRX65706 IBQ65706:IBT65706 ILM65706:ILP65706 IVI65706:IVL65706 JFE65706:JFH65706 JPA65706:JPD65706 JYW65706:JYZ65706 KIS65706:KIV65706 KSO65706:KSR65706 LCK65706:LCN65706 LMG65706:LMJ65706 LWC65706:LWF65706 MFY65706:MGB65706 MPU65706:MPX65706 MZQ65706:MZT65706 NJM65706:NJP65706 NTI65706:NTL65706 ODE65706:ODH65706 ONA65706:OND65706 OWW65706:OWZ65706 PGS65706:PGV65706 PQO65706:PQR65706 QAK65706:QAN65706 QKG65706:QKJ65706 QUC65706:QUF65706 RDY65706:REB65706 RNU65706:RNX65706 RXQ65706:RXT65706 SHM65706:SHP65706 SRI65706:SRL65706 TBE65706:TBH65706 TLA65706:TLD65706 TUW65706:TUZ65706 UES65706:UEV65706 UOO65706:UOR65706 UYK65706:UYN65706 VIG65706:VIJ65706 VSC65706:VSF65706 WBY65706:WCB65706 WLU65706:WLX65706 WVQ65706:WVT65706 G131242:J131242 JE131242:JH131242 TA131242:TD131242 ACW131242:ACZ131242 AMS131242:AMV131242 AWO131242:AWR131242 BGK131242:BGN131242 BQG131242:BQJ131242 CAC131242:CAF131242 CJY131242:CKB131242 CTU131242:CTX131242 DDQ131242:DDT131242 DNM131242:DNP131242 DXI131242:DXL131242 EHE131242:EHH131242 ERA131242:ERD131242 FAW131242:FAZ131242 FKS131242:FKV131242 FUO131242:FUR131242 GEK131242:GEN131242 GOG131242:GOJ131242 GYC131242:GYF131242 HHY131242:HIB131242 HRU131242:HRX131242 IBQ131242:IBT131242 ILM131242:ILP131242 IVI131242:IVL131242 JFE131242:JFH131242 JPA131242:JPD131242 JYW131242:JYZ131242 KIS131242:KIV131242 KSO131242:KSR131242 LCK131242:LCN131242 LMG131242:LMJ131242 LWC131242:LWF131242 MFY131242:MGB131242 MPU131242:MPX131242 MZQ131242:MZT131242 NJM131242:NJP131242 NTI131242:NTL131242 ODE131242:ODH131242 ONA131242:OND131242 OWW131242:OWZ131242 PGS131242:PGV131242 PQO131242:PQR131242 QAK131242:QAN131242 QKG131242:QKJ131242 QUC131242:QUF131242 RDY131242:REB131242 RNU131242:RNX131242 RXQ131242:RXT131242 SHM131242:SHP131242 SRI131242:SRL131242 TBE131242:TBH131242 TLA131242:TLD131242 TUW131242:TUZ131242 UES131242:UEV131242 UOO131242:UOR131242 UYK131242:UYN131242 VIG131242:VIJ131242 VSC131242:VSF131242 WBY131242:WCB131242 WLU131242:WLX131242 WVQ131242:WVT131242 G196778:J196778 JE196778:JH196778 TA196778:TD196778 ACW196778:ACZ196778 AMS196778:AMV196778 AWO196778:AWR196778 BGK196778:BGN196778 BQG196778:BQJ196778 CAC196778:CAF196778 CJY196778:CKB196778 CTU196778:CTX196778 DDQ196778:DDT196778 DNM196778:DNP196778 DXI196778:DXL196778 EHE196778:EHH196778 ERA196778:ERD196778 FAW196778:FAZ196778 FKS196778:FKV196778 FUO196778:FUR196778 GEK196778:GEN196778 GOG196778:GOJ196778 GYC196778:GYF196778 HHY196778:HIB196778 HRU196778:HRX196778 IBQ196778:IBT196778 ILM196778:ILP196778 IVI196778:IVL196778 JFE196778:JFH196778 JPA196778:JPD196778 JYW196778:JYZ196778 KIS196778:KIV196778 KSO196778:KSR196778 LCK196778:LCN196778 LMG196778:LMJ196778 LWC196778:LWF196778 MFY196778:MGB196778 MPU196778:MPX196778 MZQ196778:MZT196778 NJM196778:NJP196778 NTI196778:NTL196778 ODE196778:ODH196778 ONA196778:OND196778 OWW196778:OWZ196778 PGS196778:PGV196778 PQO196778:PQR196778 QAK196778:QAN196778 QKG196778:QKJ196778 QUC196778:QUF196778 RDY196778:REB196778 RNU196778:RNX196778 RXQ196778:RXT196778 SHM196778:SHP196778 SRI196778:SRL196778 TBE196778:TBH196778 TLA196778:TLD196778 TUW196778:TUZ196778 UES196778:UEV196778 UOO196778:UOR196778 UYK196778:UYN196778 VIG196778:VIJ196778 VSC196778:VSF196778 WBY196778:WCB196778 WLU196778:WLX196778 WVQ196778:WVT196778 G262314:J262314 JE262314:JH262314 TA262314:TD262314 ACW262314:ACZ262314 AMS262314:AMV262314 AWO262314:AWR262314 BGK262314:BGN262314 BQG262314:BQJ262314 CAC262314:CAF262314 CJY262314:CKB262314 CTU262314:CTX262314 DDQ262314:DDT262314 DNM262314:DNP262314 DXI262314:DXL262314 EHE262314:EHH262314 ERA262314:ERD262314 FAW262314:FAZ262314 FKS262314:FKV262314 FUO262314:FUR262314 GEK262314:GEN262314 GOG262314:GOJ262314 GYC262314:GYF262314 HHY262314:HIB262314 HRU262314:HRX262314 IBQ262314:IBT262314 ILM262314:ILP262314 IVI262314:IVL262314 JFE262314:JFH262314 JPA262314:JPD262314 JYW262314:JYZ262314 KIS262314:KIV262314 KSO262314:KSR262314 LCK262314:LCN262314 LMG262314:LMJ262314 LWC262314:LWF262314 MFY262314:MGB262314 MPU262314:MPX262314 MZQ262314:MZT262314 NJM262314:NJP262314 NTI262314:NTL262314 ODE262314:ODH262314 ONA262314:OND262314 OWW262314:OWZ262314 PGS262314:PGV262314 PQO262314:PQR262314 QAK262314:QAN262314 QKG262314:QKJ262314 QUC262314:QUF262314 RDY262314:REB262314 RNU262314:RNX262314 RXQ262314:RXT262314 SHM262314:SHP262314 SRI262314:SRL262314 TBE262314:TBH262314 TLA262314:TLD262314 TUW262314:TUZ262314 UES262314:UEV262314 UOO262314:UOR262314 UYK262314:UYN262314 VIG262314:VIJ262314 VSC262314:VSF262314 WBY262314:WCB262314 WLU262314:WLX262314 WVQ262314:WVT262314 G327850:J327850 JE327850:JH327850 TA327850:TD327850 ACW327850:ACZ327850 AMS327850:AMV327850 AWO327850:AWR327850 BGK327850:BGN327850 BQG327850:BQJ327850 CAC327850:CAF327850 CJY327850:CKB327850 CTU327850:CTX327850 DDQ327850:DDT327850 DNM327850:DNP327850 DXI327850:DXL327850 EHE327850:EHH327850 ERA327850:ERD327850 FAW327850:FAZ327850 FKS327850:FKV327850 FUO327850:FUR327850 GEK327850:GEN327850 GOG327850:GOJ327850 GYC327850:GYF327850 HHY327850:HIB327850 HRU327850:HRX327850 IBQ327850:IBT327850 ILM327850:ILP327850 IVI327850:IVL327850 JFE327850:JFH327850 JPA327850:JPD327850 JYW327850:JYZ327850 KIS327850:KIV327850 KSO327850:KSR327850 LCK327850:LCN327850 LMG327850:LMJ327850 LWC327850:LWF327850 MFY327850:MGB327850 MPU327850:MPX327850 MZQ327850:MZT327850 NJM327850:NJP327850 NTI327850:NTL327850 ODE327850:ODH327850 ONA327850:OND327850 OWW327850:OWZ327850 PGS327850:PGV327850 PQO327850:PQR327850 QAK327850:QAN327850 QKG327850:QKJ327850 QUC327850:QUF327850 RDY327850:REB327850 RNU327850:RNX327850 RXQ327850:RXT327850 SHM327850:SHP327850 SRI327850:SRL327850 TBE327850:TBH327850 TLA327850:TLD327850 TUW327850:TUZ327850 UES327850:UEV327850 UOO327850:UOR327850 UYK327850:UYN327850 VIG327850:VIJ327850 VSC327850:VSF327850 WBY327850:WCB327850 WLU327850:WLX327850 WVQ327850:WVT327850 G393386:J393386 JE393386:JH393386 TA393386:TD393386 ACW393386:ACZ393386 AMS393386:AMV393386 AWO393386:AWR393386 BGK393386:BGN393386 BQG393386:BQJ393386 CAC393386:CAF393386 CJY393386:CKB393386 CTU393386:CTX393386 DDQ393386:DDT393386 DNM393386:DNP393386 DXI393386:DXL393386 EHE393386:EHH393386 ERA393386:ERD393386 FAW393386:FAZ393386 FKS393386:FKV393386 FUO393386:FUR393386 GEK393386:GEN393386 GOG393386:GOJ393386 GYC393386:GYF393386 HHY393386:HIB393386 HRU393386:HRX393386 IBQ393386:IBT393386 ILM393386:ILP393386 IVI393386:IVL393386 JFE393386:JFH393386 JPA393386:JPD393386 JYW393386:JYZ393386 KIS393386:KIV393386 KSO393386:KSR393386 LCK393386:LCN393386 LMG393386:LMJ393386 LWC393386:LWF393386 MFY393386:MGB393386 MPU393386:MPX393386 MZQ393386:MZT393386 NJM393386:NJP393386 NTI393386:NTL393386 ODE393386:ODH393386 ONA393386:OND393386 OWW393386:OWZ393386 PGS393386:PGV393386 PQO393386:PQR393386 QAK393386:QAN393386 QKG393386:QKJ393386 QUC393386:QUF393386 RDY393386:REB393386 RNU393386:RNX393386 RXQ393386:RXT393386 SHM393386:SHP393386 SRI393386:SRL393386 TBE393386:TBH393386 TLA393386:TLD393386 TUW393386:TUZ393386 UES393386:UEV393386 UOO393386:UOR393386 UYK393386:UYN393386 VIG393386:VIJ393386 VSC393386:VSF393386 WBY393386:WCB393386 WLU393386:WLX393386 WVQ393386:WVT393386 G458922:J458922 JE458922:JH458922 TA458922:TD458922 ACW458922:ACZ458922 AMS458922:AMV458922 AWO458922:AWR458922 BGK458922:BGN458922 BQG458922:BQJ458922 CAC458922:CAF458922 CJY458922:CKB458922 CTU458922:CTX458922 DDQ458922:DDT458922 DNM458922:DNP458922 DXI458922:DXL458922 EHE458922:EHH458922 ERA458922:ERD458922 FAW458922:FAZ458922 FKS458922:FKV458922 FUO458922:FUR458922 GEK458922:GEN458922 GOG458922:GOJ458922 GYC458922:GYF458922 HHY458922:HIB458922 HRU458922:HRX458922 IBQ458922:IBT458922 ILM458922:ILP458922 IVI458922:IVL458922 JFE458922:JFH458922 JPA458922:JPD458922 JYW458922:JYZ458922 KIS458922:KIV458922 KSO458922:KSR458922 LCK458922:LCN458922 LMG458922:LMJ458922 LWC458922:LWF458922 MFY458922:MGB458922 MPU458922:MPX458922 MZQ458922:MZT458922 NJM458922:NJP458922 NTI458922:NTL458922 ODE458922:ODH458922 ONA458922:OND458922 OWW458922:OWZ458922 PGS458922:PGV458922 PQO458922:PQR458922 QAK458922:QAN458922 QKG458922:QKJ458922 QUC458922:QUF458922 RDY458922:REB458922 RNU458922:RNX458922 RXQ458922:RXT458922 SHM458922:SHP458922 SRI458922:SRL458922 TBE458922:TBH458922 TLA458922:TLD458922 TUW458922:TUZ458922 UES458922:UEV458922 UOO458922:UOR458922 UYK458922:UYN458922 VIG458922:VIJ458922 VSC458922:VSF458922 WBY458922:WCB458922 WLU458922:WLX458922 WVQ458922:WVT458922 G524458:J524458 JE524458:JH524458 TA524458:TD524458 ACW524458:ACZ524458 AMS524458:AMV524458 AWO524458:AWR524458 BGK524458:BGN524458 BQG524458:BQJ524458 CAC524458:CAF524458 CJY524458:CKB524458 CTU524458:CTX524458 DDQ524458:DDT524458 DNM524458:DNP524458 DXI524458:DXL524458 EHE524458:EHH524458 ERA524458:ERD524458 FAW524458:FAZ524458 FKS524458:FKV524458 FUO524458:FUR524458 GEK524458:GEN524458 GOG524458:GOJ524458 GYC524458:GYF524458 HHY524458:HIB524458 HRU524458:HRX524458 IBQ524458:IBT524458 ILM524458:ILP524458 IVI524458:IVL524458 JFE524458:JFH524458 JPA524458:JPD524458 JYW524458:JYZ524458 KIS524458:KIV524458 KSO524458:KSR524458 LCK524458:LCN524458 LMG524458:LMJ524458 LWC524458:LWF524458 MFY524458:MGB524458 MPU524458:MPX524458 MZQ524458:MZT524458 NJM524458:NJP524458 NTI524458:NTL524458 ODE524458:ODH524458 ONA524458:OND524458 OWW524458:OWZ524458 PGS524458:PGV524458 PQO524458:PQR524458 QAK524458:QAN524458 QKG524458:QKJ524458 QUC524458:QUF524458 RDY524458:REB524458 RNU524458:RNX524458 RXQ524458:RXT524458 SHM524458:SHP524458 SRI524458:SRL524458 TBE524458:TBH524458 TLA524458:TLD524458 TUW524458:TUZ524458 UES524458:UEV524458 UOO524458:UOR524458 UYK524458:UYN524458 VIG524458:VIJ524458 VSC524458:VSF524458 WBY524458:WCB524458 WLU524458:WLX524458 WVQ524458:WVT524458 G589994:J589994 JE589994:JH589994 TA589994:TD589994 ACW589994:ACZ589994 AMS589994:AMV589994 AWO589994:AWR589994 BGK589994:BGN589994 BQG589994:BQJ589994 CAC589994:CAF589994 CJY589994:CKB589994 CTU589994:CTX589994 DDQ589994:DDT589994 DNM589994:DNP589994 DXI589994:DXL589994 EHE589994:EHH589994 ERA589994:ERD589994 FAW589994:FAZ589994 FKS589994:FKV589994 FUO589994:FUR589994 GEK589994:GEN589994 GOG589994:GOJ589994 GYC589994:GYF589994 HHY589994:HIB589994 HRU589994:HRX589994 IBQ589994:IBT589994 ILM589994:ILP589994 IVI589994:IVL589994 JFE589994:JFH589994 JPA589994:JPD589994 JYW589994:JYZ589994 KIS589994:KIV589994 KSO589994:KSR589994 LCK589994:LCN589994 LMG589994:LMJ589994 LWC589994:LWF589994 MFY589994:MGB589994 MPU589994:MPX589994 MZQ589994:MZT589994 NJM589994:NJP589994 NTI589994:NTL589994 ODE589994:ODH589994 ONA589994:OND589994 OWW589994:OWZ589994 PGS589994:PGV589994 PQO589994:PQR589994 QAK589994:QAN589994 QKG589994:QKJ589994 QUC589994:QUF589994 RDY589994:REB589994 RNU589994:RNX589994 RXQ589994:RXT589994 SHM589994:SHP589994 SRI589994:SRL589994 TBE589994:TBH589994 TLA589994:TLD589994 TUW589994:TUZ589994 UES589994:UEV589994 UOO589994:UOR589994 UYK589994:UYN589994 VIG589994:VIJ589994 VSC589994:VSF589994 WBY589994:WCB589994 WLU589994:WLX589994 WVQ589994:WVT589994 G655530:J655530 JE655530:JH655530 TA655530:TD655530 ACW655530:ACZ655530 AMS655530:AMV655530 AWO655530:AWR655530 BGK655530:BGN655530 BQG655530:BQJ655530 CAC655530:CAF655530 CJY655530:CKB655530 CTU655530:CTX655530 DDQ655530:DDT655530 DNM655530:DNP655530 DXI655530:DXL655530 EHE655530:EHH655530 ERA655530:ERD655530 FAW655530:FAZ655530 FKS655530:FKV655530 FUO655530:FUR655530 GEK655530:GEN655530 GOG655530:GOJ655530 GYC655530:GYF655530 HHY655530:HIB655530 HRU655530:HRX655530 IBQ655530:IBT655530 ILM655530:ILP655530 IVI655530:IVL655530 JFE655530:JFH655530 JPA655530:JPD655530 JYW655530:JYZ655530 KIS655530:KIV655530 KSO655530:KSR655530 LCK655530:LCN655530 LMG655530:LMJ655530 LWC655530:LWF655530 MFY655530:MGB655530 MPU655530:MPX655530 MZQ655530:MZT655530 NJM655530:NJP655530 NTI655530:NTL655530 ODE655530:ODH655530 ONA655530:OND655530 OWW655530:OWZ655530 PGS655530:PGV655530 PQO655530:PQR655530 QAK655530:QAN655530 QKG655530:QKJ655530 QUC655530:QUF655530 RDY655530:REB655530 RNU655530:RNX655530 RXQ655530:RXT655530 SHM655530:SHP655530 SRI655530:SRL655530 TBE655530:TBH655530 TLA655530:TLD655530 TUW655530:TUZ655530 UES655530:UEV655530 UOO655530:UOR655530 UYK655530:UYN655530 VIG655530:VIJ655530 VSC655530:VSF655530 WBY655530:WCB655530 WLU655530:WLX655530 WVQ655530:WVT655530 G721066:J721066 JE721066:JH721066 TA721066:TD721066 ACW721066:ACZ721066 AMS721066:AMV721066 AWO721066:AWR721066 BGK721066:BGN721066 BQG721066:BQJ721066 CAC721066:CAF721066 CJY721066:CKB721066 CTU721066:CTX721066 DDQ721066:DDT721066 DNM721066:DNP721066 DXI721066:DXL721066 EHE721066:EHH721066 ERA721066:ERD721066 FAW721066:FAZ721066 FKS721066:FKV721066 FUO721066:FUR721066 GEK721066:GEN721066 GOG721066:GOJ721066 GYC721066:GYF721066 HHY721066:HIB721066 HRU721066:HRX721066 IBQ721066:IBT721066 ILM721066:ILP721066 IVI721066:IVL721066 JFE721066:JFH721066 JPA721066:JPD721066 JYW721066:JYZ721066 KIS721066:KIV721066 KSO721066:KSR721066 LCK721066:LCN721066 LMG721066:LMJ721066 LWC721066:LWF721066 MFY721066:MGB721066 MPU721066:MPX721066 MZQ721066:MZT721066 NJM721066:NJP721066 NTI721066:NTL721066 ODE721066:ODH721066 ONA721066:OND721066 OWW721066:OWZ721066 PGS721066:PGV721066 PQO721066:PQR721066 QAK721066:QAN721066 QKG721066:QKJ721066 QUC721066:QUF721066 RDY721066:REB721066 RNU721066:RNX721066 RXQ721066:RXT721066 SHM721066:SHP721066 SRI721066:SRL721066 TBE721066:TBH721066 TLA721066:TLD721066 TUW721066:TUZ721066 UES721066:UEV721066 UOO721066:UOR721066 UYK721066:UYN721066 VIG721066:VIJ721066 VSC721066:VSF721066 WBY721066:WCB721066 WLU721066:WLX721066 WVQ721066:WVT721066 G786602:J786602 JE786602:JH786602 TA786602:TD786602 ACW786602:ACZ786602 AMS786602:AMV786602 AWO786602:AWR786602 BGK786602:BGN786602 BQG786602:BQJ786602 CAC786602:CAF786602 CJY786602:CKB786602 CTU786602:CTX786602 DDQ786602:DDT786602 DNM786602:DNP786602 DXI786602:DXL786602 EHE786602:EHH786602 ERA786602:ERD786602 FAW786602:FAZ786602 FKS786602:FKV786602 FUO786602:FUR786602 GEK786602:GEN786602 GOG786602:GOJ786602 GYC786602:GYF786602 HHY786602:HIB786602 HRU786602:HRX786602 IBQ786602:IBT786602 ILM786602:ILP786602 IVI786602:IVL786602 JFE786602:JFH786602 JPA786602:JPD786602 JYW786602:JYZ786602 KIS786602:KIV786602 KSO786602:KSR786602 LCK786602:LCN786602 LMG786602:LMJ786602 LWC786602:LWF786602 MFY786602:MGB786602 MPU786602:MPX786602 MZQ786602:MZT786602 NJM786602:NJP786602 NTI786602:NTL786602 ODE786602:ODH786602 ONA786602:OND786602 OWW786602:OWZ786602 PGS786602:PGV786602 PQO786602:PQR786602 QAK786602:QAN786602 QKG786602:QKJ786602 QUC786602:QUF786602 RDY786602:REB786602 RNU786602:RNX786602 RXQ786602:RXT786602 SHM786602:SHP786602 SRI786602:SRL786602 TBE786602:TBH786602 TLA786602:TLD786602 TUW786602:TUZ786602 UES786602:UEV786602 UOO786602:UOR786602 UYK786602:UYN786602 VIG786602:VIJ786602 VSC786602:VSF786602 WBY786602:WCB786602 WLU786602:WLX786602 WVQ786602:WVT786602 G852138:J852138 JE852138:JH852138 TA852138:TD852138 ACW852138:ACZ852138 AMS852138:AMV852138 AWO852138:AWR852138 BGK852138:BGN852138 BQG852138:BQJ852138 CAC852138:CAF852138 CJY852138:CKB852138 CTU852138:CTX852138 DDQ852138:DDT852138 DNM852138:DNP852138 DXI852138:DXL852138 EHE852138:EHH852138 ERA852138:ERD852138 FAW852138:FAZ852138 FKS852138:FKV852138 FUO852138:FUR852138 GEK852138:GEN852138 GOG852138:GOJ852138 GYC852138:GYF852138 HHY852138:HIB852138 HRU852138:HRX852138 IBQ852138:IBT852138 ILM852138:ILP852138 IVI852138:IVL852138 JFE852138:JFH852138 JPA852138:JPD852138 JYW852138:JYZ852138 KIS852138:KIV852138 KSO852138:KSR852138 LCK852138:LCN852138 LMG852138:LMJ852138 LWC852138:LWF852138 MFY852138:MGB852138 MPU852138:MPX852138 MZQ852138:MZT852138 NJM852138:NJP852138 NTI852138:NTL852138 ODE852138:ODH852138 ONA852138:OND852138 OWW852138:OWZ852138 PGS852138:PGV852138 PQO852138:PQR852138 QAK852138:QAN852138 QKG852138:QKJ852138 QUC852138:QUF852138 RDY852138:REB852138 RNU852138:RNX852138 RXQ852138:RXT852138 SHM852138:SHP852138 SRI852138:SRL852138 TBE852138:TBH852138 TLA852138:TLD852138 TUW852138:TUZ852138 UES852138:UEV852138 UOO852138:UOR852138 UYK852138:UYN852138 VIG852138:VIJ852138 VSC852138:VSF852138 WBY852138:WCB852138 WLU852138:WLX852138 WVQ852138:WVT852138 G917674:J917674 JE917674:JH917674 TA917674:TD917674 ACW917674:ACZ917674 AMS917674:AMV917674 AWO917674:AWR917674 BGK917674:BGN917674 BQG917674:BQJ917674 CAC917674:CAF917674 CJY917674:CKB917674 CTU917674:CTX917674 DDQ917674:DDT917674 DNM917674:DNP917674 DXI917674:DXL917674 EHE917674:EHH917674 ERA917674:ERD917674 FAW917674:FAZ917674 FKS917674:FKV917674 FUO917674:FUR917674 GEK917674:GEN917674 GOG917674:GOJ917674 GYC917674:GYF917674 HHY917674:HIB917674 HRU917674:HRX917674 IBQ917674:IBT917674 ILM917674:ILP917674 IVI917674:IVL917674 JFE917674:JFH917674 JPA917674:JPD917674 JYW917674:JYZ917674 KIS917674:KIV917674 KSO917674:KSR917674 LCK917674:LCN917674 LMG917674:LMJ917674 LWC917674:LWF917674 MFY917674:MGB917674 MPU917674:MPX917674 MZQ917674:MZT917674 NJM917674:NJP917674 NTI917674:NTL917674 ODE917674:ODH917674 ONA917674:OND917674 OWW917674:OWZ917674 PGS917674:PGV917674 PQO917674:PQR917674 QAK917674:QAN917674 QKG917674:QKJ917674 QUC917674:QUF917674 RDY917674:REB917674 RNU917674:RNX917674 RXQ917674:RXT917674 SHM917674:SHP917674 SRI917674:SRL917674 TBE917674:TBH917674 TLA917674:TLD917674 TUW917674:TUZ917674 UES917674:UEV917674 UOO917674:UOR917674 UYK917674:UYN917674 VIG917674:VIJ917674 VSC917674:VSF917674 WBY917674:WCB917674 WLU917674:WLX917674 WVQ917674:WVT917674 G983210:J983210 JE983210:JH983210 TA983210:TD983210 ACW983210:ACZ983210 AMS983210:AMV983210 AWO983210:AWR983210 BGK983210:BGN983210 BQG983210:BQJ983210 CAC983210:CAF983210 CJY983210:CKB983210 CTU983210:CTX983210 DDQ983210:DDT983210 DNM983210:DNP983210 DXI983210:DXL983210 EHE983210:EHH983210 ERA983210:ERD983210 FAW983210:FAZ983210 FKS983210:FKV983210 FUO983210:FUR983210 GEK983210:GEN983210 GOG983210:GOJ983210 GYC983210:GYF983210 HHY983210:HIB983210 HRU983210:HRX983210 IBQ983210:IBT983210 ILM983210:ILP983210 IVI983210:IVL983210 JFE983210:JFH983210 JPA983210:JPD983210 JYW983210:JYZ983210 KIS983210:KIV983210 KSO983210:KSR983210 LCK983210:LCN983210 LMG983210:LMJ983210 LWC983210:LWF983210 MFY983210:MGB983210 MPU983210:MPX983210 MZQ983210:MZT983210 NJM983210:NJP983210 NTI983210:NTL983210 ODE983210:ODH983210 ONA983210:OND983210 OWW983210:OWZ983210 PGS983210:PGV983210 PQO983210:PQR983210 QAK983210:QAN983210 QKG983210:QKJ983210 QUC983210:QUF983210 RDY983210:REB983210 RNU983210:RNX983210 RXQ983210:RXT983210 SHM983210:SHP983210 SRI983210:SRL983210 TBE983210:TBH983210 TLA983210:TLD983210 TUW983210:TUZ983210 UES983210:UEV983210 UOO983210:UOR983210 UYK983210:UYN983210 VIG983210:VIJ983210 VSC983210:VSF983210 WBY983210:WCB983210 WLU983210:WLX983210">
      <formula1>$AP$7:$AP$467</formula1>
    </dataValidation>
    <dataValidation type="list" allowBlank="1" showInputMessage="1" showErrorMessage="1" sqref="H113:K114">
      <formula1>$I$197:$I$200</formula1>
    </dataValidation>
  </dataValidations>
  <hyperlinks>
    <hyperlink ref="C190:AI190" location="'Tela 9 - Documentos'!Area_de_impressao" display="Os documentos listados na Tela 9 tem caráter orientativo e a listagem definitiva será encaminhada pela Supram responsável para o e-mail informado no sistema de requerimento."/>
    <hyperlink ref="AA54" location="'Tela 10 - Adicionais'!A1" display="Sim. Utilizar quadro na Tela 10."/>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7" min="1" max="35" man="1"/>
    <brk id="135" min="1" max="35" man="1"/>
  </rowBreaks>
  <drawing r:id="rId2"/>
</worksheet>
</file>

<file path=xl/worksheets/sheet12.xml><?xml version="1.0" encoding="utf-8"?>
<worksheet xmlns="http://schemas.openxmlformats.org/spreadsheetml/2006/main" xmlns:r="http://schemas.openxmlformats.org/officeDocument/2006/relationships">
  <sheetPr codeName="Planilha12"/>
  <dimension ref="A1:JU1686"/>
  <sheetViews>
    <sheetView showGridLines="0" topLeftCell="A2" workbookViewId="0">
      <selection activeCell="G8" sqref="G8:AI8"/>
    </sheetView>
  </sheetViews>
  <sheetFormatPr defaultColWidth="2.85546875" defaultRowHeight="15" customHeight="1"/>
  <cols>
    <col min="1" max="1" width="2.85546875" style="240"/>
    <col min="2" max="2" width="0.85546875" style="240" customWidth="1"/>
    <col min="3" max="8" width="2.85546875" style="240"/>
    <col min="9" max="9" width="2.85546875" style="240" customWidth="1"/>
    <col min="10" max="18" width="2.85546875" style="240"/>
    <col min="19" max="19" width="2.28515625" style="240" customWidth="1"/>
    <col min="20" max="20" width="2.85546875" style="240"/>
    <col min="21" max="21" width="3.85546875" style="240" customWidth="1"/>
    <col min="22" max="22" width="3" style="240" customWidth="1"/>
    <col min="23" max="23" width="2.85546875" style="240"/>
    <col min="24" max="24" width="3.42578125" style="240" customWidth="1"/>
    <col min="25" max="35" width="2.85546875" style="240"/>
    <col min="36" max="36" width="0.85546875" style="240" customWidth="1"/>
    <col min="37" max="42" width="2.85546875" style="240"/>
    <col min="43" max="258" width="2.85546875" style="241"/>
    <col min="259" max="259" width="1.7109375" style="241" customWidth="1"/>
    <col min="260" max="266" width="2.85546875" style="241"/>
    <col min="267" max="267" width="2.85546875" style="241" customWidth="1"/>
    <col min="268" max="291" width="2.85546875" style="241"/>
    <col min="292" max="292" width="1.7109375" style="241" customWidth="1"/>
    <col min="293" max="514" width="2.85546875" style="241"/>
    <col min="515" max="515" width="1.7109375" style="241" customWidth="1"/>
    <col min="516" max="522" width="2.85546875" style="241"/>
    <col min="523" max="523" width="2.85546875" style="241" customWidth="1"/>
    <col min="524" max="547" width="2.85546875" style="241"/>
    <col min="548" max="548" width="1.7109375" style="241" customWidth="1"/>
    <col min="549" max="770" width="2.85546875" style="241"/>
    <col min="771" max="771" width="1.7109375" style="241" customWidth="1"/>
    <col min="772" max="778" width="2.85546875" style="241"/>
    <col min="779" max="779" width="2.85546875" style="241" customWidth="1"/>
    <col min="780" max="803" width="2.85546875" style="241"/>
    <col min="804" max="804" width="1.7109375" style="241" customWidth="1"/>
    <col min="805" max="1026" width="2.85546875" style="241"/>
    <col min="1027" max="1027" width="1.7109375" style="241" customWidth="1"/>
    <col min="1028" max="1034" width="2.85546875" style="241"/>
    <col min="1035" max="1035" width="2.85546875" style="241" customWidth="1"/>
    <col min="1036" max="1059" width="2.85546875" style="241"/>
    <col min="1060" max="1060" width="1.7109375" style="241" customWidth="1"/>
    <col min="1061" max="1282" width="2.85546875" style="241"/>
    <col min="1283" max="1283" width="1.7109375" style="241" customWidth="1"/>
    <col min="1284" max="1290" width="2.85546875" style="241"/>
    <col min="1291" max="1291" width="2.85546875" style="241" customWidth="1"/>
    <col min="1292" max="1315" width="2.85546875" style="241"/>
    <col min="1316" max="1316" width="1.7109375" style="241" customWidth="1"/>
    <col min="1317" max="1538" width="2.85546875" style="241"/>
    <col min="1539" max="1539" width="1.7109375" style="241" customWidth="1"/>
    <col min="1540" max="1546" width="2.85546875" style="241"/>
    <col min="1547" max="1547" width="2.85546875" style="241" customWidth="1"/>
    <col min="1548" max="1571" width="2.85546875" style="241"/>
    <col min="1572" max="1572" width="1.7109375" style="241" customWidth="1"/>
    <col min="1573" max="1794" width="2.85546875" style="241"/>
    <col min="1795" max="1795" width="1.7109375" style="241" customWidth="1"/>
    <col min="1796" max="1802" width="2.85546875" style="241"/>
    <col min="1803" max="1803" width="2.85546875" style="241" customWidth="1"/>
    <col min="1804" max="1827" width="2.85546875" style="241"/>
    <col min="1828" max="1828" width="1.7109375" style="241" customWidth="1"/>
    <col min="1829" max="2050" width="2.85546875" style="241"/>
    <col min="2051" max="2051" width="1.7109375" style="241" customWidth="1"/>
    <col min="2052" max="2058" width="2.85546875" style="241"/>
    <col min="2059" max="2059" width="2.85546875" style="241" customWidth="1"/>
    <col min="2060" max="2083" width="2.85546875" style="241"/>
    <col min="2084" max="2084" width="1.7109375" style="241" customWidth="1"/>
    <col min="2085" max="2306" width="2.85546875" style="241"/>
    <col min="2307" max="2307" width="1.7109375" style="241" customWidth="1"/>
    <col min="2308" max="2314" width="2.85546875" style="241"/>
    <col min="2315" max="2315" width="2.85546875" style="241" customWidth="1"/>
    <col min="2316" max="2339" width="2.85546875" style="241"/>
    <col min="2340" max="2340" width="1.7109375" style="241" customWidth="1"/>
    <col min="2341" max="2562" width="2.85546875" style="241"/>
    <col min="2563" max="2563" width="1.7109375" style="241" customWidth="1"/>
    <col min="2564" max="2570" width="2.85546875" style="241"/>
    <col min="2571" max="2571" width="2.85546875" style="241" customWidth="1"/>
    <col min="2572" max="2595" width="2.85546875" style="241"/>
    <col min="2596" max="2596" width="1.7109375" style="241" customWidth="1"/>
    <col min="2597" max="2818" width="2.85546875" style="241"/>
    <col min="2819" max="2819" width="1.7109375" style="241" customWidth="1"/>
    <col min="2820" max="2826" width="2.85546875" style="241"/>
    <col min="2827" max="2827" width="2.85546875" style="241" customWidth="1"/>
    <col min="2828" max="2851" width="2.85546875" style="241"/>
    <col min="2852" max="2852" width="1.7109375" style="241" customWidth="1"/>
    <col min="2853" max="3074" width="2.85546875" style="241"/>
    <col min="3075" max="3075" width="1.7109375" style="241" customWidth="1"/>
    <col min="3076" max="3082" width="2.85546875" style="241"/>
    <col min="3083" max="3083" width="2.85546875" style="241" customWidth="1"/>
    <col min="3084" max="3107" width="2.85546875" style="241"/>
    <col min="3108" max="3108" width="1.7109375" style="241" customWidth="1"/>
    <col min="3109" max="3330" width="2.85546875" style="241"/>
    <col min="3331" max="3331" width="1.7109375" style="241" customWidth="1"/>
    <col min="3332" max="3338" width="2.85546875" style="241"/>
    <col min="3339" max="3339" width="2.85546875" style="241" customWidth="1"/>
    <col min="3340" max="3363" width="2.85546875" style="241"/>
    <col min="3364" max="3364" width="1.7109375" style="241" customWidth="1"/>
    <col min="3365" max="3586" width="2.85546875" style="241"/>
    <col min="3587" max="3587" width="1.7109375" style="241" customWidth="1"/>
    <col min="3588" max="3594" width="2.85546875" style="241"/>
    <col min="3595" max="3595" width="2.85546875" style="241" customWidth="1"/>
    <col min="3596" max="3619" width="2.85546875" style="241"/>
    <col min="3620" max="3620" width="1.7109375" style="241" customWidth="1"/>
    <col min="3621" max="3842" width="2.85546875" style="241"/>
    <col min="3843" max="3843" width="1.7109375" style="241" customWidth="1"/>
    <col min="3844" max="3850" width="2.85546875" style="241"/>
    <col min="3851" max="3851" width="2.85546875" style="241" customWidth="1"/>
    <col min="3852" max="3875" width="2.85546875" style="241"/>
    <col min="3876" max="3876" width="1.7109375" style="241" customWidth="1"/>
    <col min="3877" max="4098" width="2.85546875" style="241"/>
    <col min="4099" max="4099" width="1.7109375" style="241" customWidth="1"/>
    <col min="4100" max="4106" width="2.85546875" style="241"/>
    <col min="4107" max="4107" width="2.85546875" style="241" customWidth="1"/>
    <col min="4108" max="4131" width="2.85546875" style="241"/>
    <col min="4132" max="4132" width="1.7109375" style="241" customWidth="1"/>
    <col min="4133" max="4354" width="2.85546875" style="241"/>
    <col min="4355" max="4355" width="1.7109375" style="241" customWidth="1"/>
    <col min="4356" max="4362" width="2.85546875" style="241"/>
    <col min="4363" max="4363" width="2.85546875" style="241" customWidth="1"/>
    <col min="4364" max="4387" width="2.85546875" style="241"/>
    <col min="4388" max="4388" width="1.7109375" style="241" customWidth="1"/>
    <col min="4389" max="4610" width="2.85546875" style="241"/>
    <col min="4611" max="4611" width="1.7109375" style="241" customWidth="1"/>
    <col min="4612" max="4618" width="2.85546875" style="241"/>
    <col min="4619" max="4619" width="2.85546875" style="241" customWidth="1"/>
    <col min="4620" max="4643" width="2.85546875" style="241"/>
    <col min="4644" max="4644" width="1.7109375" style="241" customWidth="1"/>
    <col min="4645" max="4866" width="2.85546875" style="241"/>
    <col min="4867" max="4867" width="1.7109375" style="241" customWidth="1"/>
    <col min="4868" max="4874" width="2.85546875" style="241"/>
    <col min="4875" max="4875" width="2.85546875" style="241" customWidth="1"/>
    <col min="4876" max="4899" width="2.85546875" style="241"/>
    <col min="4900" max="4900" width="1.7109375" style="241" customWidth="1"/>
    <col min="4901" max="5122" width="2.85546875" style="241"/>
    <col min="5123" max="5123" width="1.7109375" style="241" customWidth="1"/>
    <col min="5124" max="5130" width="2.85546875" style="241"/>
    <col min="5131" max="5131" width="2.85546875" style="241" customWidth="1"/>
    <col min="5132" max="5155" width="2.85546875" style="241"/>
    <col min="5156" max="5156" width="1.7109375" style="241" customWidth="1"/>
    <col min="5157" max="5378" width="2.85546875" style="241"/>
    <col min="5379" max="5379" width="1.7109375" style="241" customWidth="1"/>
    <col min="5380" max="5386" width="2.85546875" style="241"/>
    <col min="5387" max="5387" width="2.85546875" style="241" customWidth="1"/>
    <col min="5388" max="5411" width="2.85546875" style="241"/>
    <col min="5412" max="5412" width="1.7109375" style="241" customWidth="1"/>
    <col min="5413" max="5634" width="2.85546875" style="241"/>
    <col min="5635" max="5635" width="1.7109375" style="241" customWidth="1"/>
    <col min="5636" max="5642" width="2.85546875" style="241"/>
    <col min="5643" max="5643" width="2.85546875" style="241" customWidth="1"/>
    <col min="5644" max="5667" width="2.85546875" style="241"/>
    <col min="5668" max="5668" width="1.7109375" style="241" customWidth="1"/>
    <col min="5669" max="5890" width="2.85546875" style="241"/>
    <col min="5891" max="5891" width="1.7109375" style="241" customWidth="1"/>
    <col min="5892" max="5898" width="2.85546875" style="241"/>
    <col min="5899" max="5899" width="2.85546875" style="241" customWidth="1"/>
    <col min="5900" max="5923" width="2.85546875" style="241"/>
    <col min="5924" max="5924" width="1.7109375" style="241" customWidth="1"/>
    <col min="5925" max="6146" width="2.85546875" style="241"/>
    <col min="6147" max="6147" width="1.7109375" style="241" customWidth="1"/>
    <col min="6148" max="6154" width="2.85546875" style="241"/>
    <col min="6155" max="6155" width="2.85546875" style="241" customWidth="1"/>
    <col min="6156" max="6179" width="2.85546875" style="241"/>
    <col min="6180" max="6180" width="1.7109375" style="241" customWidth="1"/>
    <col min="6181" max="6402" width="2.85546875" style="241"/>
    <col min="6403" max="6403" width="1.7109375" style="241" customWidth="1"/>
    <col min="6404" max="6410" width="2.85546875" style="241"/>
    <col min="6411" max="6411" width="2.85546875" style="241" customWidth="1"/>
    <col min="6412" max="6435" width="2.85546875" style="241"/>
    <col min="6436" max="6436" width="1.7109375" style="241" customWidth="1"/>
    <col min="6437" max="6658" width="2.85546875" style="241"/>
    <col min="6659" max="6659" width="1.7109375" style="241" customWidth="1"/>
    <col min="6660" max="6666" width="2.85546875" style="241"/>
    <col min="6667" max="6667" width="2.85546875" style="241" customWidth="1"/>
    <col min="6668" max="6691" width="2.85546875" style="241"/>
    <col min="6692" max="6692" width="1.7109375" style="241" customWidth="1"/>
    <col min="6693" max="6914" width="2.85546875" style="241"/>
    <col min="6915" max="6915" width="1.7109375" style="241" customWidth="1"/>
    <col min="6916" max="6922" width="2.85546875" style="241"/>
    <col min="6923" max="6923" width="2.85546875" style="241" customWidth="1"/>
    <col min="6924" max="6947" width="2.85546875" style="241"/>
    <col min="6948" max="6948" width="1.7109375" style="241" customWidth="1"/>
    <col min="6949" max="7170" width="2.85546875" style="241"/>
    <col min="7171" max="7171" width="1.7109375" style="241" customWidth="1"/>
    <col min="7172" max="7178" width="2.85546875" style="241"/>
    <col min="7179" max="7179" width="2.85546875" style="241" customWidth="1"/>
    <col min="7180" max="7203" width="2.85546875" style="241"/>
    <col min="7204" max="7204" width="1.7109375" style="241" customWidth="1"/>
    <col min="7205" max="7426" width="2.85546875" style="241"/>
    <col min="7427" max="7427" width="1.7109375" style="241" customWidth="1"/>
    <col min="7428" max="7434" width="2.85546875" style="241"/>
    <col min="7435" max="7435" width="2.85546875" style="241" customWidth="1"/>
    <col min="7436" max="7459" width="2.85546875" style="241"/>
    <col min="7460" max="7460" width="1.7109375" style="241" customWidth="1"/>
    <col min="7461" max="7682" width="2.85546875" style="241"/>
    <col min="7683" max="7683" width="1.7109375" style="241" customWidth="1"/>
    <col min="7684" max="7690" width="2.85546875" style="241"/>
    <col min="7691" max="7691" width="2.85546875" style="241" customWidth="1"/>
    <col min="7692" max="7715" width="2.85546875" style="241"/>
    <col min="7716" max="7716" width="1.7109375" style="241" customWidth="1"/>
    <col min="7717" max="7938" width="2.85546875" style="241"/>
    <col min="7939" max="7939" width="1.7109375" style="241" customWidth="1"/>
    <col min="7940" max="7946" width="2.85546875" style="241"/>
    <col min="7947" max="7947" width="2.85546875" style="241" customWidth="1"/>
    <col min="7948" max="7971" width="2.85546875" style="241"/>
    <col min="7972" max="7972" width="1.7109375" style="241" customWidth="1"/>
    <col min="7973" max="8194" width="2.85546875" style="241"/>
    <col min="8195" max="8195" width="1.7109375" style="241" customWidth="1"/>
    <col min="8196" max="8202" width="2.85546875" style="241"/>
    <col min="8203" max="8203" width="2.85546875" style="241" customWidth="1"/>
    <col min="8204" max="8227" width="2.85546875" style="241"/>
    <col min="8228" max="8228" width="1.7109375" style="241" customWidth="1"/>
    <col min="8229" max="8450" width="2.85546875" style="241"/>
    <col min="8451" max="8451" width="1.7109375" style="241" customWidth="1"/>
    <col min="8452" max="8458" width="2.85546875" style="241"/>
    <col min="8459" max="8459" width="2.85546875" style="241" customWidth="1"/>
    <col min="8460" max="8483" width="2.85546875" style="241"/>
    <col min="8484" max="8484" width="1.7109375" style="241" customWidth="1"/>
    <col min="8485" max="8706" width="2.85546875" style="241"/>
    <col min="8707" max="8707" width="1.7109375" style="241" customWidth="1"/>
    <col min="8708" max="8714" width="2.85546875" style="241"/>
    <col min="8715" max="8715" width="2.85546875" style="241" customWidth="1"/>
    <col min="8716" max="8739" width="2.85546875" style="241"/>
    <col min="8740" max="8740" width="1.7109375" style="241" customWidth="1"/>
    <col min="8741" max="8962" width="2.85546875" style="241"/>
    <col min="8963" max="8963" width="1.7109375" style="241" customWidth="1"/>
    <col min="8964" max="8970" width="2.85546875" style="241"/>
    <col min="8971" max="8971" width="2.85546875" style="241" customWidth="1"/>
    <col min="8972" max="8995" width="2.85546875" style="241"/>
    <col min="8996" max="8996" width="1.7109375" style="241" customWidth="1"/>
    <col min="8997" max="9218" width="2.85546875" style="241"/>
    <col min="9219" max="9219" width="1.7109375" style="241" customWidth="1"/>
    <col min="9220" max="9226" width="2.85546875" style="241"/>
    <col min="9227" max="9227" width="2.85546875" style="241" customWidth="1"/>
    <col min="9228" max="9251" width="2.85546875" style="241"/>
    <col min="9252" max="9252" width="1.7109375" style="241" customWidth="1"/>
    <col min="9253" max="9474" width="2.85546875" style="241"/>
    <col min="9475" max="9475" width="1.7109375" style="241" customWidth="1"/>
    <col min="9476" max="9482" width="2.85546875" style="241"/>
    <col min="9483" max="9483" width="2.85546875" style="241" customWidth="1"/>
    <col min="9484" max="9507" width="2.85546875" style="241"/>
    <col min="9508" max="9508" width="1.7109375" style="241" customWidth="1"/>
    <col min="9509" max="9730" width="2.85546875" style="241"/>
    <col min="9731" max="9731" width="1.7109375" style="241" customWidth="1"/>
    <col min="9732" max="9738" width="2.85546875" style="241"/>
    <col min="9739" max="9739" width="2.85546875" style="241" customWidth="1"/>
    <col min="9740" max="9763" width="2.85546875" style="241"/>
    <col min="9764" max="9764" width="1.7109375" style="241" customWidth="1"/>
    <col min="9765" max="9986" width="2.85546875" style="241"/>
    <col min="9987" max="9987" width="1.7109375" style="241" customWidth="1"/>
    <col min="9988" max="9994" width="2.85546875" style="241"/>
    <col min="9995" max="9995" width="2.85546875" style="241" customWidth="1"/>
    <col min="9996" max="10019" width="2.85546875" style="241"/>
    <col min="10020" max="10020" width="1.7109375" style="241" customWidth="1"/>
    <col min="10021" max="10242" width="2.85546875" style="241"/>
    <col min="10243" max="10243" width="1.7109375" style="241" customWidth="1"/>
    <col min="10244" max="10250" width="2.85546875" style="241"/>
    <col min="10251" max="10251" width="2.85546875" style="241" customWidth="1"/>
    <col min="10252" max="10275" width="2.85546875" style="241"/>
    <col min="10276" max="10276" width="1.7109375" style="241" customWidth="1"/>
    <col min="10277" max="10498" width="2.85546875" style="241"/>
    <col min="10499" max="10499" width="1.7109375" style="241" customWidth="1"/>
    <col min="10500" max="10506" width="2.85546875" style="241"/>
    <col min="10507" max="10507" width="2.85546875" style="241" customWidth="1"/>
    <col min="10508" max="10531" width="2.85546875" style="241"/>
    <col min="10532" max="10532" width="1.7109375" style="241" customWidth="1"/>
    <col min="10533" max="10754" width="2.85546875" style="241"/>
    <col min="10755" max="10755" width="1.7109375" style="241" customWidth="1"/>
    <col min="10756" max="10762" width="2.85546875" style="241"/>
    <col min="10763" max="10763" width="2.85546875" style="241" customWidth="1"/>
    <col min="10764" max="10787" width="2.85546875" style="241"/>
    <col min="10788" max="10788" width="1.7109375" style="241" customWidth="1"/>
    <col min="10789" max="11010" width="2.85546875" style="241"/>
    <col min="11011" max="11011" width="1.7109375" style="241" customWidth="1"/>
    <col min="11012" max="11018" width="2.85546875" style="241"/>
    <col min="11019" max="11019" width="2.85546875" style="241" customWidth="1"/>
    <col min="11020" max="11043" width="2.85546875" style="241"/>
    <col min="11044" max="11044" width="1.7109375" style="241" customWidth="1"/>
    <col min="11045" max="11266" width="2.85546875" style="241"/>
    <col min="11267" max="11267" width="1.7109375" style="241" customWidth="1"/>
    <col min="11268" max="11274" width="2.85546875" style="241"/>
    <col min="11275" max="11275" width="2.85546875" style="241" customWidth="1"/>
    <col min="11276" max="11299" width="2.85546875" style="241"/>
    <col min="11300" max="11300" width="1.7109375" style="241" customWidth="1"/>
    <col min="11301" max="11522" width="2.85546875" style="241"/>
    <col min="11523" max="11523" width="1.7109375" style="241" customWidth="1"/>
    <col min="11524" max="11530" width="2.85546875" style="241"/>
    <col min="11531" max="11531" width="2.85546875" style="241" customWidth="1"/>
    <col min="11532" max="11555" width="2.85546875" style="241"/>
    <col min="11556" max="11556" width="1.7109375" style="241" customWidth="1"/>
    <col min="11557" max="11778" width="2.85546875" style="241"/>
    <col min="11779" max="11779" width="1.7109375" style="241" customWidth="1"/>
    <col min="11780" max="11786" width="2.85546875" style="241"/>
    <col min="11787" max="11787" width="2.85546875" style="241" customWidth="1"/>
    <col min="11788" max="11811" width="2.85546875" style="241"/>
    <col min="11812" max="11812" width="1.7109375" style="241" customWidth="1"/>
    <col min="11813" max="12034" width="2.85546875" style="241"/>
    <col min="12035" max="12035" width="1.7109375" style="241" customWidth="1"/>
    <col min="12036" max="12042" width="2.85546875" style="241"/>
    <col min="12043" max="12043" width="2.85546875" style="241" customWidth="1"/>
    <col min="12044" max="12067" width="2.85546875" style="241"/>
    <col min="12068" max="12068" width="1.7109375" style="241" customWidth="1"/>
    <col min="12069" max="12290" width="2.85546875" style="241"/>
    <col min="12291" max="12291" width="1.7109375" style="241" customWidth="1"/>
    <col min="12292" max="12298" width="2.85546875" style="241"/>
    <col min="12299" max="12299" width="2.85546875" style="241" customWidth="1"/>
    <col min="12300" max="12323" width="2.85546875" style="241"/>
    <col min="12324" max="12324" width="1.7109375" style="241" customWidth="1"/>
    <col min="12325" max="12546" width="2.85546875" style="241"/>
    <col min="12547" max="12547" width="1.7109375" style="241" customWidth="1"/>
    <col min="12548" max="12554" width="2.85546875" style="241"/>
    <col min="12555" max="12555" width="2.85546875" style="241" customWidth="1"/>
    <col min="12556" max="12579" width="2.85546875" style="241"/>
    <col min="12580" max="12580" width="1.7109375" style="241" customWidth="1"/>
    <col min="12581" max="12802" width="2.85546875" style="241"/>
    <col min="12803" max="12803" width="1.7109375" style="241" customWidth="1"/>
    <col min="12804" max="12810" width="2.85546875" style="241"/>
    <col min="12811" max="12811" width="2.85546875" style="241" customWidth="1"/>
    <col min="12812" max="12835" width="2.85546875" style="241"/>
    <col min="12836" max="12836" width="1.7109375" style="241" customWidth="1"/>
    <col min="12837" max="13058" width="2.85546875" style="241"/>
    <col min="13059" max="13059" width="1.7109375" style="241" customWidth="1"/>
    <col min="13060" max="13066" width="2.85546875" style="241"/>
    <col min="13067" max="13067" width="2.85546875" style="241" customWidth="1"/>
    <col min="13068" max="13091" width="2.85546875" style="241"/>
    <col min="13092" max="13092" width="1.7109375" style="241" customWidth="1"/>
    <col min="13093" max="13314" width="2.85546875" style="241"/>
    <col min="13315" max="13315" width="1.7109375" style="241" customWidth="1"/>
    <col min="13316" max="13322" width="2.85546875" style="241"/>
    <col min="13323" max="13323" width="2.85546875" style="241" customWidth="1"/>
    <col min="13324" max="13347" width="2.85546875" style="241"/>
    <col min="13348" max="13348" width="1.7109375" style="241" customWidth="1"/>
    <col min="13349" max="13570" width="2.85546875" style="241"/>
    <col min="13571" max="13571" width="1.7109375" style="241" customWidth="1"/>
    <col min="13572" max="13578" width="2.85546875" style="241"/>
    <col min="13579" max="13579" width="2.85546875" style="241" customWidth="1"/>
    <col min="13580" max="13603" width="2.85546875" style="241"/>
    <col min="13604" max="13604" width="1.7109375" style="241" customWidth="1"/>
    <col min="13605" max="13826" width="2.85546875" style="241"/>
    <col min="13827" max="13827" width="1.7109375" style="241" customWidth="1"/>
    <col min="13828" max="13834" width="2.85546875" style="241"/>
    <col min="13835" max="13835" width="2.85546875" style="241" customWidth="1"/>
    <col min="13836" max="13859" width="2.85546875" style="241"/>
    <col min="13860" max="13860" width="1.7109375" style="241" customWidth="1"/>
    <col min="13861" max="14082" width="2.85546875" style="241"/>
    <col min="14083" max="14083" width="1.7109375" style="241" customWidth="1"/>
    <col min="14084" max="14090" width="2.85546875" style="241"/>
    <col min="14091" max="14091" width="2.85546875" style="241" customWidth="1"/>
    <col min="14092" max="14115" width="2.85546875" style="241"/>
    <col min="14116" max="14116" width="1.7109375" style="241" customWidth="1"/>
    <col min="14117" max="14338" width="2.85546875" style="241"/>
    <col min="14339" max="14339" width="1.7109375" style="241" customWidth="1"/>
    <col min="14340" max="14346" width="2.85546875" style="241"/>
    <col min="14347" max="14347" width="2.85546875" style="241" customWidth="1"/>
    <col min="14348" max="14371" width="2.85546875" style="241"/>
    <col min="14372" max="14372" width="1.7109375" style="241" customWidth="1"/>
    <col min="14373" max="14594" width="2.85546875" style="241"/>
    <col min="14595" max="14595" width="1.7109375" style="241" customWidth="1"/>
    <col min="14596" max="14602" width="2.85546875" style="241"/>
    <col min="14603" max="14603" width="2.85546875" style="241" customWidth="1"/>
    <col min="14604" max="14627" width="2.85546875" style="241"/>
    <col min="14628" max="14628" width="1.7109375" style="241" customWidth="1"/>
    <col min="14629" max="14850" width="2.85546875" style="241"/>
    <col min="14851" max="14851" width="1.7109375" style="241" customWidth="1"/>
    <col min="14852" max="14858" width="2.85546875" style="241"/>
    <col min="14859" max="14859" width="2.85546875" style="241" customWidth="1"/>
    <col min="14860" max="14883" width="2.85546875" style="241"/>
    <col min="14884" max="14884" width="1.7109375" style="241" customWidth="1"/>
    <col min="14885" max="15106" width="2.85546875" style="241"/>
    <col min="15107" max="15107" width="1.7109375" style="241" customWidth="1"/>
    <col min="15108" max="15114" width="2.85546875" style="241"/>
    <col min="15115" max="15115" width="2.85546875" style="241" customWidth="1"/>
    <col min="15116" max="15139" width="2.85546875" style="241"/>
    <col min="15140" max="15140" width="1.7109375" style="241" customWidth="1"/>
    <col min="15141" max="15362" width="2.85546875" style="241"/>
    <col min="15363" max="15363" width="1.7109375" style="241" customWidth="1"/>
    <col min="15364" max="15370" width="2.85546875" style="241"/>
    <col min="15371" max="15371" width="2.85546875" style="241" customWidth="1"/>
    <col min="15372" max="15395" width="2.85546875" style="241"/>
    <col min="15396" max="15396" width="1.7109375" style="241" customWidth="1"/>
    <col min="15397" max="15618" width="2.85546875" style="241"/>
    <col min="15619" max="15619" width="1.7109375" style="241" customWidth="1"/>
    <col min="15620" max="15626" width="2.85546875" style="241"/>
    <col min="15627" max="15627" width="2.85546875" style="241" customWidth="1"/>
    <col min="15628" max="15651" width="2.85546875" style="241"/>
    <col min="15652" max="15652" width="1.7109375" style="241" customWidth="1"/>
    <col min="15653" max="15874" width="2.85546875" style="241"/>
    <col min="15875" max="15875" width="1.7109375" style="241" customWidth="1"/>
    <col min="15876" max="15882" width="2.85546875" style="241"/>
    <col min="15883" max="15883" width="2.85546875" style="241" customWidth="1"/>
    <col min="15884" max="15907" width="2.85546875" style="241"/>
    <col min="15908" max="15908" width="1.7109375" style="241" customWidth="1"/>
    <col min="15909" max="16130" width="2.85546875" style="241"/>
    <col min="16131" max="16131" width="1.7109375" style="241" customWidth="1"/>
    <col min="16132" max="16138" width="2.85546875" style="241"/>
    <col min="16139" max="16139" width="2.85546875" style="241" customWidth="1"/>
    <col min="16140" max="16163" width="2.85546875" style="241"/>
    <col min="16164" max="16164" width="1.7109375" style="241" customWidth="1"/>
    <col min="16165" max="16384" width="2.85546875" style="241"/>
  </cols>
  <sheetData>
    <row r="1" spans="2:111" s="124" customFormat="1" ht="15" customHeight="1" thickBot="1">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c r="B2" s="695" t="s">
        <v>2088</v>
      </c>
      <c r="C2" s="696"/>
      <c r="D2" s="696"/>
      <c r="E2" s="696"/>
      <c r="F2" s="696"/>
      <c r="G2" s="696"/>
      <c r="H2" s="696"/>
      <c r="I2" s="696"/>
      <c r="J2" s="696"/>
      <c r="K2" s="696"/>
      <c r="L2" s="696"/>
      <c r="M2" s="696"/>
      <c r="N2" s="696"/>
      <c r="O2" s="696"/>
      <c r="P2" s="696"/>
      <c r="Q2" s="696"/>
      <c r="R2" s="696"/>
      <c r="S2" s="696"/>
      <c r="T2" s="696"/>
      <c r="U2" s="696"/>
      <c r="V2" s="696"/>
      <c r="W2" s="696"/>
      <c r="X2" s="696"/>
      <c r="Y2" s="696"/>
      <c r="Z2" s="696"/>
      <c r="AA2" s="696"/>
      <c r="AB2" s="696"/>
      <c r="AC2" s="696"/>
      <c r="AD2" s="696"/>
      <c r="AE2" s="696"/>
      <c r="AF2" s="696"/>
      <c r="AG2" s="696"/>
      <c r="AH2" s="696"/>
      <c r="AI2" s="696"/>
      <c r="AJ2" s="697"/>
      <c r="AK2" s="125"/>
      <c r="AL2" s="125"/>
      <c r="AM2" s="125"/>
    </row>
    <row r="3" spans="2:111" s="124" customFormat="1" ht="5.0999999999999996" customHeight="1" thickBot="1">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125"/>
      <c r="AM3" s="125"/>
    </row>
    <row r="4" spans="2:111" s="124" customFormat="1" ht="15" customHeight="1">
      <c r="B4" s="695" t="s">
        <v>2326</v>
      </c>
      <c r="C4" s="696"/>
      <c r="D4" s="696"/>
      <c r="E4" s="696"/>
      <c r="F4" s="696"/>
      <c r="G4" s="696"/>
      <c r="H4" s="696"/>
      <c r="I4" s="696"/>
      <c r="J4" s="696"/>
      <c r="K4" s="696"/>
      <c r="L4" s="696"/>
      <c r="M4" s="696"/>
      <c r="N4" s="696"/>
      <c r="O4" s="696"/>
      <c r="P4" s="696"/>
      <c r="Q4" s="696"/>
      <c r="R4" s="696"/>
      <c r="S4" s="696"/>
      <c r="T4" s="696"/>
      <c r="U4" s="696"/>
      <c r="V4" s="696"/>
      <c r="W4" s="696"/>
      <c r="X4" s="696"/>
      <c r="Y4" s="696"/>
      <c r="Z4" s="696"/>
      <c r="AA4" s="696"/>
      <c r="AB4" s="696"/>
      <c r="AC4" s="696"/>
      <c r="AD4" s="696"/>
      <c r="AE4" s="696"/>
      <c r="AF4" s="696"/>
      <c r="AG4" s="696"/>
      <c r="AH4" s="696"/>
      <c r="AI4" s="696"/>
      <c r="AJ4" s="697"/>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c r="B6" s="237"/>
      <c r="C6" s="892" t="s">
        <v>1188</v>
      </c>
      <c r="D6" s="893"/>
      <c r="E6" s="893"/>
      <c r="F6" s="893"/>
      <c r="G6" s="893"/>
      <c r="H6" s="893"/>
      <c r="I6" s="893"/>
      <c r="J6" s="893"/>
      <c r="K6" s="893"/>
      <c r="L6" s="893"/>
      <c r="M6" s="893"/>
      <c r="N6" s="893"/>
      <c r="O6" s="893"/>
      <c r="P6" s="893"/>
      <c r="Q6" s="893"/>
      <c r="R6" s="893"/>
      <c r="S6" s="893"/>
      <c r="T6" s="893"/>
      <c r="U6" s="893"/>
      <c r="V6" s="893"/>
      <c r="W6" s="893"/>
      <c r="X6" s="893"/>
      <c r="Y6" s="893"/>
      <c r="Z6" s="893"/>
      <c r="AA6" s="893"/>
      <c r="AB6" s="893"/>
      <c r="AC6" s="893"/>
      <c r="AD6" s="893"/>
      <c r="AE6" s="893"/>
      <c r="AF6" s="893"/>
      <c r="AG6" s="893"/>
      <c r="AH6" s="893"/>
      <c r="AI6" s="894"/>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c r="B7" s="237"/>
      <c r="C7" s="127" t="s">
        <v>1738</v>
      </c>
      <c r="D7" s="305"/>
      <c r="E7" s="305"/>
      <c r="F7" s="305"/>
      <c r="G7" s="305"/>
      <c r="H7" s="305"/>
      <c r="I7" s="305"/>
      <c r="J7" s="305"/>
      <c r="K7" s="305"/>
      <c r="L7" s="985"/>
      <c r="M7" s="985"/>
      <c r="N7" s="985"/>
      <c r="O7" s="985"/>
      <c r="P7" s="985"/>
      <c r="Q7" s="985"/>
      <c r="R7" s="985"/>
      <c r="S7" s="985"/>
      <c r="T7" s="985"/>
      <c r="U7" s="985"/>
      <c r="V7" s="985"/>
      <c r="W7" s="985"/>
      <c r="X7" s="985"/>
      <c r="Y7" s="985"/>
      <c r="Z7" s="985"/>
      <c r="AA7" s="985"/>
      <c r="AB7" s="985"/>
      <c r="AC7" s="985"/>
      <c r="AD7" s="985"/>
      <c r="AE7" s="985"/>
      <c r="AF7" s="985"/>
      <c r="AG7" s="985"/>
      <c r="AH7" s="985"/>
      <c r="AI7" s="985"/>
      <c r="AJ7" s="242"/>
      <c r="AK7" s="239"/>
      <c r="AL7" s="240"/>
      <c r="AM7" s="241"/>
      <c r="AN7" s="241"/>
      <c r="AO7" s="241"/>
      <c r="AP7" s="243"/>
      <c r="AQ7" s="243"/>
      <c r="AR7" s="243"/>
      <c r="AS7" s="243"/>
      <c r="AT7" s="244"/>
      <c r="AU7" s="26"/>
      <c r="AV7" s="159"/>
      <c r="AW7" s="26"/>
      <c r="AX7" s="26"/>
      <c r="AY7" s="26"/>
      <c r="AZ7" s="26"/>
      <c r="BA7" s="970"/>
      <c r="BB7" s="970"/>
      <c r="BC7" s="970"/>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c r="B8" s="237"/>
      <c r="C8" s="160" t="s">
        <v>1739</v>
      </c>
      <c r="D8" s="160"/>
      <c r="E8" s="160"/>
      <c r="F8" s="160"/>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c r="B9" s="237"/>
      <c r="C9" s="160" t="s">
        <v>1911</v>
      </c>
      <c r="D9" s="160"/>
      <c r="E9" s="160"/>
      <c r="F9" s="160"/>
      <c r="G9" s="964"/>
      <c r="H9" s="964"/>
      <c r="I9" s="964"/>
      <c r="J9" s="964"/>
      <c r="K9" s="964"/>
      <c r="L9" s="964"/>
      <c r="M9" s="964"/>
      <c r="N9" s="964"/>
      <c r="O9" s="964"/>
      <c r="P9" s="964"/>
      <c r="Q9" s="964"/>
      <c r="R9" s="964"/>
      <c r="S9" s="964"/>
      <c r="T9" s="964"/>
      <c r="U9" s="964"/>
      <c r="V9" s="964"/>
      <c r="W9" s="964"/>
      <c r="X9" s="964"/>
      <c r="Y9" s="964"/>
      <c r="Z9" s="964"/>
      <c r="AA9" s="964"/>
      <c r="AB9" s="964"/>
      <c r="AC9" s="247" t="s">
        <v>2011</v>
      </c>
      <c r="AD9" s="313"/>
      <c r="AE9" s="964"/>
      <c r="AF9" s="964"/>
      <c r="AG9" s="964"/>
      <c r="AH9" s="964"/>
      <c r="AI9" s="964"/>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c r="B10" s="237"/>
      <c r="C10" s="160" t="s">
        <v>2012</v>
      </c>
      <c r="D10" s="160"/>
      <c r="E10" s="160"/>
      <c r="F10" s="160"/>
      <c r="G10" s="306"/>
      <c r="H10" s="964"/>
      <c r="I10" s="964"/>
      <c r="J10" s="964"/>
      <c r="K10" s="964"/>
      <c r="L10" s="964"/>
      <c r="M10" s="964"/>
      <c r="N10" s="964"/>
      <c r="O10" s="964"/>
      <c r="P10" s="964"/>
      <c r="Q10" s="964"/>
      <c r="R10" s="964"/>
      <c r="S10" s="964"/>
      <c r="T10" s="160"/>
      <c r="U10" s="247"/>
      <c r="V10" s="249" t="s">
        <v>2013</v>
      </c>
      <c r="W10" s="963"/>
      <c r="X10" s="963"/>
      <c r="Y10" s="963"/>
      <c r="Z10" s="963"/>
      <c r="AA10" s="963"/>
      <c r="AB10" s="963"/>
      <c r="AC10" s="963"/>
      <c r="AD10" s="963"/>
      <c r="AE10" s="963"/>
      <c r="AF10" s="963"/>
      <c r="AG10" s="963"/>
      <c r="AH10" s="963"/>
      <c r="AI10" s="963"/>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c r="B11" s="237"/>
      <c r="C11" s="160" t="s">
        <v>2014</v>
      </c>
      <c r="D11" s="160"/>
      <c r="E11" s="160"/>
      <c r="F11" s="160"/>
      <c r="G11" s="306"/>
      <c r="H11" s="964"/>
      <c r="I11" s="964"/>
      <c r="J11" s="306"/>
      <c r="K11" s="250"/>
      <c r="L11" s="251" t="s">
        <v>2015</v>
      </c>
      <c r="M11" s="972"/>
      <c r="N11" s="972"/>
      <c r="O11" s="972"/>
      <c r="P11" s="972"/>
      <c r="Q11" s="308"/>
      <c r="R11" s="252"/>
      <c r="S11" s="160"/>
      <c r="T11" s="160"/>
      <c r="U11" s="249" t="s">
        <v>2016</v>
      </c>
      <c r="V11" s="963"/>
      <c r="W11" s="963"/>
      <c r="X11" s="963"/>
      <c r="Y11" s="963"/>
      <c r="Z11" s="963"/>
      <c r="AA11" s="963"/>
      <c r="AB11" s="963"/>
      <c r="AC11" s="963"/>
      <c r="AD11" s="247" t="s">
        <v>2017</v>
      </c>
      <c r="AE11" s="313"/>
      <c r="AF11" s="313"/>
      <c r="AG11" s="964"/>
      <c r="AH11" s="964"/>
      <c r="AI11" s="964"/>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c r="B12" s="237"/>
      <c r="C12" s="160" t="s">
        <v>2018</v>
      </c>
      <c r="D12" s="160"/>
      <c r="E12" s="160"/>
      <c r="F12" s="127"/>
      <c r="G12" s="963"/>
      <c r="H12" s="963"/>
      <c r="I12" s="963"/>
      <c r="J12" s="963"/>
      <c r="K12" s="963"/>
      <c r="L12" s="963"/>
      <c r="M12" s="963"/>
      <c r="N12" s="160" t="s">
        <v>2019</v>
      </c>
      <c r="O12" s="160"/>
      <c r="P12" s="253"/>
      <c r="Q12" s="307"/>
      <c r="R12" s="942"/>
      <c r="S12" s="942"/>
      <c r="T12" s="942"/>
      <c r="U12" s="942"/>
      <c r="V12" s="942"/>
      <c r="W12" s="942"/>
      <c r="X12" s="942"/>
      <c r="Y12" s="942"/>
      <c r="Z12" s="942"/>
      <c r="AA12" s="942"/>
      <c r="AB12" s="942"/>
      <c r="AC12" s="942"/>
      <c r="AD12" s="942"/>
      <c r="AE12" s="942"/>
      <c r="AF12" s="942"/>
      <c r="AG12" s="942"/>
      <c r="AH12" s="942"/>
      <c r="AI12" s="942"/>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c r="B13" s="237"/>
      <c r="C13" s="160" t="s">
        <v>2369</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c r="B14" s="237"/>
      <c r="C14" s="160"/>
      <c r="D14" s="438"/>
      <c r="E14" s="247" t="s">
        <v>1684</v>
      </c>
      <c r="F14" s="254"/>
      <c r="G14" s="254"/>
      <c r="H14" s="254"/>
      <c r="I14" s="254"/>
      <c r="J14" s="254"/>
      <c r="K14" s="438"/>
      <c r="L14" s="247" t="s">
        <v>1685</v>
      </c>
      <c r="M14" s="254"/>
      <c r="N14" s="160"/>
      <c r="O14" s="160"/>
      <c r="P14" s="255"/>
      <c r="Q14" s="127"/>
      <c r="R14" s="127"/>
      <c r="S14" s="438"/>
      <c r="T14" s="160" t="s">
        <v>1686</v>
      </c>
      <c r="U14" s="254"/>
      <c r="V14" s="254"/>
      <c r="W14" s="254"/>
      <c r="X14" s="127"/>
      <c r="Y14" s="127"/>
      <c r="Z14" s="438"/>
      <c r="AA14" s="160" t="s">
        <v>1687</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c r="B15" s="237"/>
      <c r="C15" s="160"/>
      <c r="D15" s="438"/>
      <c r="E15" s="160" t="s">
        <v>1688</v>
      </c>
      <c r="F15" s="255"/>
      <c r="G15" s="255"/>
      <c r="H15" s="254"/>
      <c r="I15" s="254"/>
      <c r="J15" s="254"/>
      <c r="K15" s="438"/>
      <c r="L15" s="160" t="s">
        <v>1689</v>
      </c>
      <c r="M15" s="255"/>
      <c r="N15" s="255"/>
      <c r="O15" s="255"/>
      <c r="P15" s="255"/>
      <c r="Q15" s="255"/>
      <c r="R15" s="973"/>
      <c r="S15" s="973"/>
      <c r="T15" s="973"/>
      <c r="U15" s="973"/>
      <c r="V15" s="973"/>
      <c r="W15" s="973"/>
      <c r="X15" s="973"/>
      <c r="Y15" s="973"/>
      <c r="Z15" s="973"/>
      <c r="AA15" s="973"/>
      <c r="AB15" s="973"/>
      <c r="AC15" s="973"/>
      <c r="AD15" s="973"/>
      <c r="AE15" s="973"/>
      <c r="AF15" s="973"/>
      <c r="AG15" s="973"/>
      <c r="AH15" s="973"/>
      <c r="AI15" s="973"/>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c r="B17" s="237"/>
      <c r="C17" s="892" t="s">
        <v>1189</v>
      </c>
      <c r="D17" s="893"/>
      <c r="E17" s="893"/>
      <c r="F17" s="893"/>
      <c r="G17" s="893"/>
      <c r="H17" s="893"/>
      <c r="I17" s="893"/>
      <c r="J17" s="893"/>
      <c r="K17" s="893"/>
      <c r="L17" s="893"/>
      <c r="M17" s="893"/>
      <c r="N17" s="893"/>
      <c r="O17" s="893"/>
      <c r="P17" s="893"/>
      <c r="Q17" s="893"/>
      <c r="R17" s="893"/>
      <c r="S17" s="893"/>
      <c r="T17" s="893"/>
      <c r="U17" s="893"/>
      <c r="V17" s="893"/>
      <c r="W17" s="893"/>
      <c r="X17" s="893"/>
      <c r="Y17" s="893"/>
      <c r="Z17" s="893"/>
      <c r="AA17" s="893"/>
      <c r="AB17" s="893"/>
      <c r="AC17" s="893"/>
      <c r="AD17" s="893"/>
      <c r="AE17" s="893"/>
      <c r="AF17" s="893"/>
      <c r="AG17" s="893"/>
      <c r="AH17" s="893"/>
      <c r="AI17" s="894"/>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c r="B18" s="237"/>
      <c r="C18" s="160"/>
      <c r="D18" s="1063" t="s">
        <v>302</v>
      </c>
      <c r="E18" s="1063"/>
      <c r="F18" s="1063"/>
      <c r="G18" s="1063"/>
      <c r="H18" s="1063"/>
      <c r="I18" s="1063"/>
      <c r="J18" s="1063"/>
      <c r="K18" s="1063"/>
      <c r="L18" s="1063"/>
      <c r="M18" s="1063"/>
      <c r="N18" s="1063"/>
      <c r="O18" s="1063"/>
      <c r="P18" s="1063"/>
      <c r="Q18" s="1063"/>
      <c r="R18" s="1063"/>
      <c r="S18" s="1063"/>
      <c r="T18" s="1063"/>
      <c r="U18" s="1063"/>
      <c r="V18" s="1064"/>
      <c r="W18" s="438"/>
      <c r="X18" s="247" t="s">
        <v>197</v>
      </c>
      <c r="Y18" s="247"/>
      <c r="Z18" s="438"/>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c r="B19" s="237"/>
      <c r="C19" s="127" t="s">
        <v>2101</v>
      </c>
      <c r="D19" s="127"/>
      <c r="E19" s="127"/>
      <c r="F19" s="127"/>
      <c r="G19" s="127"/>
      <c r="H19" s="127"/>
      <c r="I19" s="127"/>
      <c r="J19" s="127"/>
      <c r="K19" s="127"/>
      <c r="L19" s="127"/>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c r="B20" s="237"/>
      <c r="C20" s="160" t="s">
        <v>1740</v>
      </c>
      <c r="D20" s="160"/>
      <c r="E20" s="160"/>
      <c r="F20" s="160"/>
      <c r="G20" s="958" t="str">
        <f>IF($W$18="X",G8,"")</f>
        <v/>
      </c>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c r="B21" s="237"/>
      <c r="C21" s="935" t="s">
        <v>1913</v>
      </c>
      <c r="D21" s="935"/>
      <c r="E21" s="935"/>
      <c r="F21" s="935"/>
      <c r="G21" s="935"/>
      <c r="H21" s="935"/>
      <c r="I21" s="935"/>
      <c r="J21" s="959" t="str">
        <f>IF($W$18="X","Informar","")</f>
        <v/>
      </c>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c r="B22" s="237"/>
      <c r="C22" s="160" t="s">
        <v>1915</v>
      </c>
      <c r="D22" s="160"/>
      <c r="E22" s="160"/>
      <c r="F22" s="160"/>
      <c r="G22" s="960" t="str">
        <f>IF($W$18="X",G9,"")</f>
        <v/>
      </c>
      <c r="H22" s="960"/>
      <c r="I22" s="960"/>
      <c r="J22" s="959"/>
      <c r="K22" s="959"/>
      <c r="L22" s="959"/>
      <c r="M22" s="959"/>
      <c r="N22" s="959"/>
      <c r="O22" s="959"/>
      <c r="P22" s="959"/>
      <c r="Q22" s="959"/>
      <c r="R22" s="959"/>
      <c r="S22" s="959"/>
      <c r="T22" s="959"/>
      <c r="U22" s="959"/>
      <c r="V22" s="959"/>
      <c r="W22" s="959"/>
      <c r="X22" s="959"/>
      <c r="Y22" s="959"/>
      <c r="Z22" s="959"/>
      <c r="AA22" s="959"/>
      <c r="AB22" s="959"/>
      <c r="AC22" s="247" t="s">
        <v>2020</v>
      </c>
      <c r="AD22" s="313"/>
      <c r="AE22" s="959" t="str">
        <f>IF($W$18="x",AE9,"")</f>
        <v/>
      </c>
      <c r="AF22" s="959"/>
      <c r="AG22" s="959"/>
      <c r="AH22" s="959"/>
      <c r="AI22" s="959"/>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c r="B23" s="237"/>
      <c r="C23" s="160" t="s">
        <v>2021</v>
      </c>
      <c r="D23" s="160"/>
      <c r="E23" s="160"/>
      <c r="F23" s="160"/>
      <c r="G23" s="306"/>
      <c r="H23" s="959" t="str">
        <f>IF($W$18="X",H10,"")</f>
        <v/>
      </c>
      <c r="I23" s="959"/>
      <c r="J23" s="959"/>
      <c r="K23" s="959"/>
      <c r="L23" s="959"/>
      <c r="M23" s="959"/>
      <c r="N23" s="959"/>
      <c r="O23" s="959"/>
      <c r="P23" s="959"/>
      <c r="Q23" s="959"/>
      <c r="R23" s="959"/>
      <c r="S23" s="959"/>
      <c r="T23" s="160"/>
      <c r="U23" s="247"/>
      <c r="V23" s="249" t="s">
        <v>2022</v>
      </c>
      <c r="W23" s="960" t="str">
        <f>IF($W$18="x",W10,"")</f>
        <v/>
      </c>
      <c r="X23" s="960"/>
      <c r="Y23" s="960"/>
      <c r="Z23" s="960"/>
      <c r="AA23" s="960"/>
      <c r="AB23" s="960"/>
      <c r="AC23" s="960"/>
      <c r="AD23" s="960"/>
      <c r="AE23" s="960"/>
      <c r="AF23" s="960"/>
      <c r="AG23" s="960"/>
      <c r="AH23" s="960"/>
      <c r="AI23" s="960"/>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c r="B24" s="237"/>
      <c r="C24" s="160" t="s">
        <v>2023</v>
      </c>
      <c r="D24" s="160"/>
      <c r="E24" s="160"/>
      <c r="F24" s="160"/>
      <c r="G24" s="306"/>
      <c r="H24" s="999" t="str">
        <f>IF($W$18="X",H11,"")</f>
        <v/>
      </c>
      <c r="I24" s="999"/>
      <c r="J24" s="309"/>
      <c r="K24" s="309"/>
      <c r="L24" s="251" t="s">
        <v>2024</v>
      </c>
      <c r="M24" s="1000" t="str">
        <f>IF($W$18="X",M11,"")</f>
        <v/>
      </c>
      <c r="N24" s="1000"/>
      <c r="O24" s="1000"/>
      <c r="P24" s="1000"/>
      <c r="Q24" s="308"/>
      <c r="R24" s="252"/>
      <c r="S24" s="160"/>
      <c r="T24" s="160"/>
      <c r="U24" s="249" t="s">
        <v>2025</v>
      </c>
      <c r="V24" s="960" t="str">
        <f>IF($W$18="x",V11,"")</f>
        <v/>
      </c>
      <c r="W24" s="960"/>
      <c r="X24" s="960"/>
      <c r="Y24" s="960"/>
      <c r="Z24" s="960"/>
      <c r="AA24" s="960"/>
      <c r="AB24" s="960"/>
      <c r="AC24" s="960"/>
      <c r="AD24" s="247" t="s">
        <v>2026</v>
      </c>
      <c r="AE24" s="313"/>
      <c r="AF24" s="313"/>
      <c r="AG24" s="959" t="str">
        <f>IF($W$18="x",AG11,"")</f>
        <v/>
      </c>
      <c r="AH24" s="959"/>
      <c r="AI24" s="959"/>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c r="B25" s="237"/>
      <c r="C25" s="160" t="s">
        <v>2027</v>
      </c>
      <c r="D25" s="160"/>
      <c r="E25" s="160"/>
      <c r="F25" s="127"/>
      <c r="G25" s="960" t="str">
        <f>IF($W$18="X",G12,"")</f>
        <v/>
      </c>
      <c r="H25" s="960"/>
      <c r="I25" s="960"/>
      <c r="J25" s="960"/>
      <c r="K25" s="960"/>
      <c r="L25" s="960"/>
      <c r="M25" s="960"/>
      <c r="N25" s="160" t="s">
        <v>2028</v>
      </c>
      <c r="O25" s="160"/>
      <c r="P25" s="253"/>
      <c r="Q25" s="307"/>
      <c r="R25" s="987" t="str">
        <f>IF($W$18="X",R12,"")</f>
        <v/>
      </c>
      <c r="S25" s="987"/>
      <c r="T25" s="987"/>
      <c r="U25" s="987"/>
      <c r="V25" s="987"/>
      <c r="W25" s="987"/>
      <c r="X25" s="987"/>
      <c r="Y25" s="987"/>
      <c r="Z25" s="987"/>
      <c r="AA25" s="987"/>
      <c r="AB25" s="987"/>
      <c r="AC25" s="987"/>
      <c r="AD25" s="987"/>
      <c r="AE25" s="987"/>
      <c r="AF25" s="987"/>
      <c r="AG25" s="987"/>
      <c r="AH25" s="987"/>
      <c r="AI25" s="987"/>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c r="B26" s="237"/>
      <c r="C26" s="935" t="s">
        <v>2029</v>
      </c>
      <c r="D26" s="935"/>
      <c r="E26" s="935"/>
      <c r="F26" s="935"/>
      <c r="G26" s="935"/>
      <c r="H26" s="935"/>
      <c r="I26" s="935"/>
      <c r="J26" s="1065"/>
      <c r="K26" s="1065"/>
      <c r="L26" s="1065"/>
      <c r="M26" s="1065"/>
      <c r="N26" s="1065"/>
      <c r="O26" s="1065"/>
      <c r="P26" s="1065"/>
      <c r="Q26" s="1065"/>
      <c r="R26" s="1065"/>
      <c r="S26" s="1065"/>
      <c r="T26" s="1065"/>
      <c r="U26" s="1065"/>
      <c r="V26" s="1065"/>
      <c r="W26" s="1065"/>
      <c r="X26" s="1065"/>
      <c r="Y26" s="1065"/>
      <c r="Z26" s="1065"/>
      <c r="AA26" s="1065"/>
      <c r="AB26" s="1065"/>
      <c r="AC26" s="1065"/>
      <c r="AD26" s="1065"/>
      <c r="AE26" s="1065"/>
      <c r="AF26" s="1065"/>
      <c r="AG26" s="1065"/>
      <c r="AH26" s="1065"/>
      <c r="AI26" s="1065"/>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c r="B28" s="237"/>
      <c r="C28" s="160" t="s">
        <v>2030</v>
      </c>
      <c r="D28" s="160"/>
      <c r="E28" s="160"/>
      <c r="F28" s="160"/>
      <c r="G28" s="160"/>
      <c r="H28" s="160"/>
      <c r="I28" s="257"/>
      <c r="J28" s="257"/>
      <c r="K28" s="257"/>
      <c r="L28" s="257"/>
      <c r="M28" s="257"/>
      <c r="N28" s="257"/>
      <c r="O28" s="257"/>
      <c r="P28" s="257"/>
      <c r="Q28" s="257"/>
      <c r="R28" s="257"/>
      <c r="S28" s="127"/>
      <c r="T28" s="127"/>
      <c r="U28" s="127"/>
      <c r="V28" s="127"/>
      <c r="W28" s="438"/>
      <c r="X28" s="247" t="s">
        <v>197</v>
      </c>
      <c r="Y28" s="247"/>
      <c r="Z28" s="438"/>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c r="B29" s="237"/>
      <c r="C29" s="160" t="s">
        <v>2031</v>
      </c>
      <c r="D29" s="160"/>
      <c r="E29" s="160"/>
      <c r="F29" s="160"/>
      <c r="G29" s="160"/>
      <c r="H29" s="160"/>
      <c r="I29" s="257"/>
      <c r="J29" s="257"/>
      <c r="K29" s="257"/>
      <c r="L29" s="257"/>
      <c r="M29" s="257"/>
      <c r="N29" s="257"/>
      <c r="O29" s="257"/>
      <c r="P29" s="257"/>
      <c r="Q29" s="257"/>
      <c r="R29" s="257"/>
      <c r="S29" s="127"/>
      <c r="T29" s="127"/>
      <c r="U29" s="127"/>
      <c r="V29" s="127"/>
      <c r="W29" s="438"/>
      <c r="X29" s="247" t="s">
        <v>197</v>
      </c>
      <c r="Y29" s="247"/>
      <c r="Z29" s="438"/>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c r="B30" s="237"/>
      <c r="C30" s="160" t="s">
        <v>2034</v>
      </c>
      <c r="D30" s="160"/>
      <c r="E30" s="160"/>
      <c r="F30" s="160"/>
      <c r="G30" s="160"/>
      <c r="H30" s="160"/>
      <c r="I30" s="257"/>
      <c r="J30" s="257"/>
      <c r="K30" s="257"/>
      <c r="L30" s="257"/>
      <c r="M30" s="257"/>
      <c r="N30" s="257"/>
      <c r="O30" s="257"/>
      <c r="P30" s="257"/>
      <c r="Q30" s="257"/>
      <c r="R30" s="257"/>
      <c r="S30" s="257"/>
      <c r="T30" s="257"/>
      <c r="U30" s="257"/>
      <c r="V30" s="127"/>
      <c r="W30" s="438"/>
      <c r="X30" s="247" t="s">
        <v>197</v>
      </c>
      <c r="Y30" s="247"/>
      <c r="Z30" s="438"/>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c r="B31" s="237"/>
      <c r="C31" s="160" t="s">
        <v>2033</v>
      </c>
      <c r="D31" s="160"/>
      <c r="E31" s="160"/>
      <c r="F31" s="160"/>
      <c r="G31" s="160"/>
      <c r="H31" s="160"/>
      <c r="I31" s="257"/>
      <c r="J31" s="257"/>
      <c r="K31" s="257"/>
      <c r="L31" s="257"/>
      <c r="M31" s="257"/>
      <c r="N31" s="257"/>
      <c r="O31" s="257"/>
      <c r="P31" s="257"/>
      <c r="Q31" s="257"/>
      <c r="R31" s="257"/>
      <c r="S31" s="257"/>
      <c r="T31" s="257"/>
      <c r="U31" s="257"/>
      <c r="V31" s="127"/>
      <c r="W31" s="438"/>
      <c r="X31" s="247" t="s">
        <v>197</v>
      </c>
      <c r="Y31" s="247"/>
      <c r="Z31" s="438"/>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c r="B33" s="237"/>
      <c r="C33" s="892" t="s">
        <v>1190</v>
      </c>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4"/>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c r="B34" s="237"/>
      <c r="C34" s="160"/>
      <c r="D34" s="160"/>
      <c r="E34" s="160"/>
      <c r="F34" s="160"/>
      <c r="G34" s="289" t="s">
        <v>304</v>
      </c>
      <c r="H34" s="438"/>
      <c r="I34" s="247" t="s">
        <v>305</v>
      </c>
      <c r="J34" s="132"/>
      <c r="K34" s="247"/>
      <c r="L34" s="247"/>
      <c r="M34" s="247"/>
      <c r="N34" s="258" t="s">
        <v>306</v>
      </c>
      <c r="O34" s="438"/>
      <c r="P34" s="247" t="s">
        <v>307</v>
      </c>
      <c r="Q34" s="247"/>
      <c r="R34" s="247"/>
      <c r="S34" s="247"/>
      <c r="T34" s="247"/>
      <c r="U34" s="127"/>
      <c r="V34" s="438"/>
      <c r="W34" s="247" t="s">
        <v>1149</v>
      </c>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c r="B35" s="237"/>
      <c r="C35" s="160" t="s">
        <v>1742</v>
      </c>
      <c r="D35" s="160"/>
      <c r="E35" s="160"/>
      <c r="F35" s="160"/>
      <c r="G35" s="963"/>
      <c r="H35" s="963"/>
      <c r="I35" s="963"/>
      <c r="J35" s="963"/>
      <c r="K35" s="963"/>
      <c r="L35" s="963"/>
      <c r="M35" s="963"/>
      <c r="N35" s="963"/>
      <c r="O35" s="963"/>
      <c r="P35" s="963"/>
      <c r="Q35" s="963"/>
      <c r="R35" s="963"/>
      <c r="S35" s="963"/>
      <c r="T35" s="963"/>
      <c r="U35" s="963"/>
      <c r="V35" s="963"/>
      <c r="W35" s="963"/>
      <c r="X35" s="963"/>
      <c r="Y35" s="963"/>
      <c r="Z35" s="963"/>
      <c r="AA35" s="963"/>
      <c r="AB35" s="963"/>
      <c r="AC35" s="247" t="s">
        <v>297</v>
      </c>
      <c r="AD35" s="963"/>
      <c r="AE35" s="963"/>
      <c r="AF35" s="963"/>
      <c r="AG35" s="963"/>
      <c r="AH35" s="963"/>
      <c r="AI35" s="963"/>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c r="B36" s="237"/>
      <c r="C36" s="160" t="s">
        <v>1912</v>
      </c>
      <c r="D36" s="160"/>
      <c r="E36" s="160"/>
      <c r="F36" s="160"/>
      <c r="G36" s="160"/>
      <c r="H36" s="963"/>
      <c r="I36" s="963"/>
      <c r="J36" s="963"/>
      <c r="K36" s="963"/>
      <c r="L36" s="963"/>
      <c r="M36" s="963"/>
      <c r="N36" s="963"/>
      <c r="O36" s="963"/>
      <c r="P36" s="963"/>
      <c r="Q36" s="963"/>
      <c r="R36" s="963"/>
      <c r="S36" s="963"/>
      <c r="T36" s="160"/>
      <c r="U36" s="247"/>
      <c r="V36" s="249" t="s">
        <v>298</v>
      </c>
      <c r="W36" s="963"/>
      <c r="X36" s="963"/>
      <c r="Y36" s="963"/>
      <c r="Z36" s="963"/>
      <c r="AA36" s="963"/>
      <c r="AB36" s="963"/>
      <c r="AC36" s="963"/>
      <c r="AD36" s="963"/>
      <c r="AE36" s="963"/>
      <c r="AF36" s="963"/>
      <c r="AG36" s="963"/>
      <c r="AH36" s="963"/>
      <c r="AI36" s="963"/>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c r="B37" s="237"/>
      <c r="C37" s="160" t="s">
        <v>299</v>
      </c>
      <c r="D37" s="160"/>
      <c r="E37" s="160"/>
      <c r="F37" s="160"/>
      <c r="G37" s="963"/>
      <c r="H37" s="963"/>
      <c r="I37" s="963"/>
      <c r="J37" s="280"/>
      <c r="K37" s="251" t="s">
        <v>300</v>
      </c>
      <c r="L37" s="994"/>
      <c r="M37" s="994"/>
      <c r="N37" s="994"/>
      <c r="O37" s="994"/>
      <c r="P37" s="994"/>
      <c r="Q37" s="290"/>
      <c r="R37" s="252"/>
      <c r="S37" s="160"/>
      <c r="T37" s="160"/>
      <c r="U37" s="249" t="s">
        <v>1743</v>
      </c>
      <c r="V37" s="963"/>
      <c r="W37" s="963"/>
      <c r="X37" s="963"/>
      <c r="Y37" s="963"/>
      <c r="Z37" s="963"/>
      <c r="AA37" s="963"/>
      <c r="AB37" s="963"/>
      <c r="AC37" s="963"/>
      <c r="AD37" s="247" t="s">
        <v>301</v>
      </c>
      <c r="AE37" s="964"/>
      <c r="AF37" s="964"/>
      <c r="AG37" s="964"/>
      <c r="AH37" s="964"/>
      <c r="AI37" s="964"/>
      <c r="AJ37" s="301"/>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c r="B38" s="237"/>
      <c r="C38" s="935" t="s">
        <v>1744</v>
      </c>
      <c r="D38" s="935"/>
      <c r="E38" s="935"/>
      <c r="F38" s="935"/>
      <c r="G38" s="963"/>
      <c r="H38" s="963"/>
      <c r="I38" s="963"/>
      <c r="J38" s="963"/>
      <c r="K38" s="963"/>
      <c r="L38" s="963"/>
      <c r="M38" s="963"/>
      <c r="N38" s="963"/>
      <c r="O38" s="1025" t="s">
        <v>2083</v>
      </c>
      <c r="P38" s="1025"/>
      <c r="Q38" s="1025"/>
      <c r="R38" s="942"/>
      <c r="S38" s="942"/>
      <c r="T38" s="942"/>
      <c r="U38" s="942"/>
      <c r="V38" s="942"/>
      <c r="W38" s="942"/>
      <c r="X38" s="942"/>
      <c r="Y38" s="942"/>
      <c r="Z38" s="942"/>
      <c r="AA38" s="942"/>
      <c r="AB38" s="942"/>
      <c r="AC38" s="942"/>
      <c r="AD38" s="942"/>
      <c r="AE38" s="942"/>
      <c r="AF38" s="942"/>
      <c r="AG38" s="942"/>
      <c r="AH38" s="942"/>
      <c r="AI38" s="942"/>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c r="B40" s="237"/>
      <c r="C40" s="892" t="s">
        <v>1907</v>
      </c>
      <c r="D40" s="893"/>
      <c r="E40" s="893"/>
      <c r="F40" s="893"/>
      <c r="G40" s="893"/>
      <c r="H40" s="893"/>
      <c r="I40" s="893"/>
      <c r="J40" s="893"/>
      <c r="K40" s="893"/>
      <c r="L40" s="893"/>
      <c r="M40" s="893"/>
      <c r="N40" s="893"/>
      <c r="O40" s="893"/>
      <c r="P40" s="893"/>
      <c r="Q40" s="893"/>
      <c r="R40" s="893"/>
      <c r="S40" s="893"/>
      <c r="T40" s="893"/>
      <c r="U40" s="893"/>
      <c r="V40" s="893"/>
      <c r="W40" s="893"/>
      <c r="X40" s="893"/>
      <c r="Y40" s="893"/>
      <c r="Z40" s="893"/>
      <c r="AA40" s="893"/>
      <c r="AB40" s="893"/>
      <c r="AC40" s="893"/>
      <c r="AD40" s="893"/>
      <c r="AE40" s="893"/>
      <c r="AF40" s="893"/>
      <c r="AG40" s="893"/>
      <c r="AH40" s="893"/>
      <c r="AI40" s="894"/>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15" customHeight="1">
      <c r="B41" s="237"/>
      <c r="C41" s="1061" t="s">
        <v>2347</v>
      </c>
      <c r="D41" s="1061"/>
      <c r="E41" s="1061"/>
      <c r="F41" s="1061"/>
      <c r="G41" s="1061"/>
      <c r="H41" s="1061"/>
      <c r="I41" s="1061"/>
      <c r="J41" s="1061"/>
      <c r="K41" s="1061"/>
      <c r="L41" s="1061"/>
      <c r="M41" s="1061"/>
      <c r="N41" s="1061"/>
      <c r="O41" s="1061"/>
      <c r="P41" s="1061"/>
      <c r="Q41" s="1061"/>
      <c r="R41" s="1061"/>
      <c r="S41" s="1061"/>
      <c r="T41" s="1061"/>
      <c r="U41" s="1062" t="s">
        <v>1908</v>
      </c>
      <c r="V41" s="1062"/>
      <c r="W41" s="1062"/>
      <c r="X41" s="1062"/>
      <c r="Y41" s="1062"/>
      <c r="Z41" s="1062"/>
      <c r="AA41" s="1062"/>
      <c r="AB41" s="1062"/>
      <c r="AC41" s="1062"/>
      <c r="AD41" s="1062"/>
      <c r="AE41" s="1062"/>
      <c r="AF41" s="1062"/>
      <c r="AG41" s="1062"/>
      <c r="AH41" s="1062"/>
      <c r="AI41" s="1062"/>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0" customFormat="1" ht="5.0999999999999996" customHeight="1">
      <c r="B42" s="237"/>
      <c r="C42" s="127"/>
      <c r="D42" s="127"/>
      <c r="E42" s="127"/>
      <c r="F42" s="127"/>
      <c r="G42" s="127"/>
      <c r="H42" s="127"/>
      <c r="I42" s="127"/>
      <c r="J42" s="127"/>
      <c r="K42" s="254"/>
      <c r="L42" s="254"/>
      <c r="M42" s="254"/>
      <c r="N42" s="127"/>
      <c r="O42" s="251"/>
      <c r="P42" s="254"/>
      <c r="Q42" s="254"/>
      <c r="R42" s="254"/>
      <c r="S42" s="254"/>
      <c r="T42" s="254"/>
      <c r="U42" s="132"/>
      <c r="V42" s="259"/>
      <c r="W42" s="259"/>
      <c r="X42" s="132"/>
      <c r="Y42" s="132"/>
      <c r="Z42" s="249"/>
      <c r="AA42" s="259"/>
      <c r="AB42" s="259"/>
      <c r="AC42" s="259"/>
      <c r="AD42" s="259"/>
      <c r="AE42" s="259"/>
      <c r="AF42" s="259"/>
      <c r="AG42" s="259"/>
      <c r="AH42" s="259"/>
      <c r="AI42" s="259"/>
      <c r="AJ42" s="260"/>
      <c r="AK42" s="239"/>
      <c r="AL42" s="240"/>
      <c r="AM42" s="240"/>
      <c r="AN42" s="240"/>
      <c r="AO42" s="240"/>
      <c r="AP42" s="248"/>
      <c r="AQ42" s="240"/>
      <c r="AR42" s="240"/>
      <c r="AS42" s="240"/>
      <c r="AT42" s="248"/>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40"/>
      <c r="BT42" s="240"/>
      <c r="BU42" s="240"/>
      <c r="BV42" s="240"/>
      <c r="BW42" s="240"/>
      <c r="BX42" s="240"/>
      <c r="BY42" s="240"/>
      <c r="BZ42" s="240"/>
      <c r="CA42" s="24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row>
    <row r="43" spans="2:111" s="23" customFormat="1" ht="23.25" customHeight="1">
      <c r="B43" s="261"/>
      <c r="C43" s="995" t="s">
        <v>1154</v>
      </c>
      <c r="D43" s="995"/>
      <c r="E43" s="995"/>
      <c r="F43" s="995"/>
      <c r="G43" s="995"/>
      <c r="H43" s="965" t="s">
        <v>2089</v>
      </c>
      <c r="I43" s="965"/>
      <c r="J43" s="965"/>
      <c r="K43" s="965"/>
      <c r="L43" s="965"/>
      <c r="M43" s="965"/>
      <c r="N43" s="965"/>
      <c r="O43" s="965"/>
      <c r="P43" s="965"/>
      <c r="Q43" s="965"/>
      <c r="R43" s="965"/>
      <c r="S43" s="965"/>
      <c r="T43" s="965"/>
      <c r="U43" s="965"/>
      <c r="V43" s="965"/>
      <c r="W43" s="995" t="s">
        <v>151</v>
      </c>
      <c r="X43" s="995"/>
      <c r="Y43" s="995"/>
      <c r="Z43" s="995"/>
      <c r="AA43" s="995"/>
      <c r="AB43" s="995" t="s">
        <v>161</v>
      </c>
      <c r="AC43" s="995"/>
      <c r="AD43" s="995"/>
      <c r="AE43" s="995"/>
      <c r="AF43" s="995"/>
      <c r="AG43" s="995" t="s">
        <v>156</v>
      </c>
      <c r="AH43" s="995"/>
      <c r="AI43" s="995"/>
      <c r="AJ43" s="262"/>
      <c r="AL43" s="957"/>
      <c r="AM43" s="957"/>
      <c r="AN43" s="957"/>
      <c r="AO43" s="957"/>
      <c r="AP43" s="957"/>
      <c r="AQ43" s="957"/>
      <c r="AR43" s="957"/>
      <c r="AS43" s="957"/>
      <c r="AT43" s="957"/>
      <c r="AU43" s="957"/>
      <c r="AV43" s="957"/>
      <c r="AW43" s="957"/>
      <c r="AX43" s="957"/>
      <c r="AY43" s="957"/>
      <c r="AZ43" s="957"/>
      <c r="BA43" s="957"/>
      <c r="BB43" s="957"/>
      <c r="BC43" s="240"/>
      <c r="BD43" s="240"/>
      <c r="BE43" s="240"/>
      <c r="BF43" s="248"/>
      <c r="BH43" s="248"/>
    </row>
    <row r="44" spans="2:111" s="240" customFormat="1" ht="20.100000000000001" customHeight="1">
      <c r="B44" s="263"/>
      <c r="C44" s="1066" t="str">
        <f>IF('TELA 3'!C8="","",'TELA 3'!C8)</f>
        <v/>
      </c>
      <c r="D44" s="1067"/>
      <c r="E44" s="1067"/>
      <c r="F44" s="1067"/>
      <c r="G44" s="1068"/>
      <c r="H44" s="993"/>
      <c r="I44" s="993"/>
      <c r="J44" s="993"/>
      <c r="K44" s="993"/>
      <c r="L44" s="993"/>
      <c r="M44" s="993"/>
      <c r="N44" s="993"/>
      <c r="O44" s="993"/>
      <c r="P44" s="993"/>
      <c r="Q44" s="993"/>
      <c r="R44" s="993"/>
      <c r="S44" s="993"/>
      <c r="T44" s="993"/>
      <c r="U44" s="993"/>
      <c r="V44" s="993"/>
      <c r="W44" s="940" t="str">
        <f>'TELA 3'!T$8</f>
        <v>-</v>
      </c>
      <c r="X44" s="940"/>
      <c r="Y44" s="940"/>
      <c r="Z44" s="940"/>
      <c r="AA44" s="940"/>
      <c r="AB44" s="1007" t="str">
        <f>IF('TELA 3'!Y$8="","",'TELA 3'!Y$8)</f>
        <v/>
      </c>
      <c r="AC44" s="1007"/>
      <c r="AD44" s="1007"/>
      <c r="AE44" s="1007"/>
      <c r="AF44" s="1007"/>
      <c r="AG44" s="940" t="str">
        <f>'TELA 3'!$AC$8</f>
        <v>-</v>
      </c>
      <c r="AH44" s="940"/>
      <c r="AI44" s="940"/>
      <c r="AJ44" s="264"/>
      <c r="AL44" s="957"/>
      <c r="AM44" s="957"/>
      <c r="AN44" s="957"/>
      <c r="AO44" s="957"/>
      <c r="AP44" s="957"/>
      <c r="AQ44" s="957"/>
      <c r="AR44" s="957"/>
      <c r="AS44" s="957"/>
      <c r="AT44" s="957"/>
      <c r="AU44" s="957"/>
      <c r="AV44" s="957"/>
      <c r="AW44" s="957"/>
      <c r="AX44" s="957"/>
      <c r="AY44" s="957"/>
      <c r="AZ44" s="957"/>
      <c r="BA44" s="957"/>
      <c r="BB44" s="957"/>
      <c r="BC44" s="23"/>
      <c r="BD44" s="23"/>
      <c r="BE44" s="23"/>
      <c r="BF44" s="23"/>
      <c r="BG44" s="23"/>
      <c r="BH44" s="23"/>
      <c r="BI44" s="23"/>
      <c r="BJ44" s="23"/>
      <c r="BK44" s="23"/>
      <c r="BL44" s="23"/>
      <c r="BM44" s="23"/>
      <c r="BN44" s="23"/>
      <c r="BO44" s="23"/>
      <c r="BP44" s="23"/>
      <c r="BQ44" s="23"/>
      <c r="BR44" s="23"/>
      <c r="BS44" s="23"/>
      <c r="BT44" s="23"/>
    </row>
    <row r="45" spans="2:111" s="240" customFormat="1" ht="20.100000000000001" customHeight="1">
      <c r="B45" s="263"/>
      <c r="C45" s="1069"/>
      <c r="D45" s="1070"/>
      <c r="E45" s="1070"/>
      <c r="F45" s="1070"/>
      <c r="G45" s="1071"/>
      <c r="H45" s="993"/>
      <c r="I45" s="993"/>
      <c r="J45" s="993"/>
      <c r="K45" s="993"/>
      <c r="L45" s="993"/>
      <c r="M45" s="993"/>
      <c r="N45" s="993"/>
      <c r="O45" s="993"/>
      <c r="P45" s="993"/>
      <c r="Q45" s="993"/>
      <c r="R45" s="993"/>
      <c r="S45" s="993"/>
      <c r="T45" s="993"/>
      <c r="U45" s="993"/>
      <c r="V45" s="993"/>
      <c r="W45" s="1072" t="str">
        <f>'TELA 3'!$T$9</f>
        <v>-</v>
      </c>
      <c r="X45" s="1073"/>
      <c r="Y45" s="1073"/>
      <c r="Z45" s="1073"/>
      <c r="AA45" s="1074"/>
      <c r="AB45" s="1007" t="str">
        <f>IF('TELA 3'!$Y$9="","",'TELA 3'!$Y$9)</f>
        <v/>
      </c>
      <c r="AC45" s="1007"/>
      <c r="AD45" s="1007"/>
      <c r="AE45" s="1007"/>
      <c r="AF45" s="1007"/>
      <c r="AG45" s="1072" t="str">
        <f>'TELA 3'!$AC$9</f>
        <v>-</v>
      </c>
      <c r="AH45" s="1073"/>
      <c r="AI45" s="1074"/>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c r="B46" s="263"/>
      <c r="C46" s="1066" t="str">
        <f>IF('TELA 3'!C10="","",'TELA 3'!C10)</f>
        <v/>
      </c>
      <c r="D46" s="1067"/>
      <c r="E46" s="1067"/>
      <c r="F46" s="1067"/>
      <c r="G46" s="1068"/>
      <c r="H46" s="993"/>
      <c r="I46" s="993"/>
      <c r="J46" s="993"/>
      <c r="K46" s="993"/>
      <c r="L46" s="993"/>
      <c r="M46" s="993"/>
      <c r="N46" s="993"/>
      <c r="O46" s="993"/>
      <c r="P46" s="993"/>
      <c r="Q46" s="993"/>
      <c r="R46" s="993"/>
      <c r="S46" s="993"/>
      <c r="T46" s="993"/>
      <c r="U46" s="993"/>
      <c r="V46" s="993"/>
      <c r="W46" s="1072" t="str">
        <f>'TELA 3'!T10</f>
        <v>-</v>
      </c>
      <c r="X46" s="1073"/>
      <c r="Y46" s="1073"/>
      <c r="Z46" s="1073"/>
      <c r="AA46" s="1074"/>
      <c r="AB46" s="1007" t="str">
        <f>IF('TELA 3'!Y10="","",'TELA 3'!Y10)</f>
        <v/>
      </c>
      <c r="AC46" s="1007"/>
      <c r="AD46" s="1007"/>
      <c r="AE46" s="1007"/>
      <c r="AF46" s="1007"/>
      <c r="AG46" s="1072" t="str">
        <f>'TELA 3'!AC10</f>
        <v>-</v>
      </c>
      <c r="AH46" s="1073"/>
      <c r="AI46" s="1074"/>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c r="B47" s="263"/>
      <c r="C47" s="1069"/>
      <c r="D47" s="1070"/>
      <c r="E47" s="1070"/>
      <c r="F47" s="1070"/>
      <c r="G47" s="1071"/>
      <c r="H47" s="993"/>
      <c r="I47" s="993"/>
      <c r="J47" s="993"/>
      <c r="K47" s="993"/>
      <c r="L47" s="993"/>
      <c r="M47" s="993"/>
      <c r="N47" s="993"/>
      <c r="O47" s="993"/>
      <c r="P47" s="993"/>
      <c r="Q47" s="993"/>
      <c r="R47" s="993"/>
      <c r="S47" s="993"/>
      <c r="T47" s="993"/>
      <c r="U47" s="993"/>
      <c r="V47" s="993"/>
      <c r="W47" s="1072" t="str">
        <f>'TELA 3'!T11</f>
        <v>-</v>
      </c>
      <c r="X47" s="1073"/>
      <c r="Y47" s="1073"/>
      <c r="Z47" s="1073"/>
      <c r="AA47" s="1074"/>
      <c r="AB47" s="1007" t="str">
        <f>IF('TELA 3'!Y11="","",'TELA 3'!Y11)</f>
        <v/>
      </c>
      <c r="AC47" s="1007"/>
      <c r="AD47" s="1007"/>
      <c r="AE47" s="1007"/>
      <c r="AF47" s="1007"/>
      <c r="AG47" s="1072" t="str">
        <f>'TELA 3'!AC11</f>
        <v>-</v>
      </c>
      <c r="AH47" s="1073"/>
      <c r="AI47" s="1074"/>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c r="B48" s="263"/>
      <c r="C48" s="1066" t="str">
        <f>IF('TELA 3'!C12="","",'TELA 3'!C12)</f>
        <v/>
      </c>
      <c r="D48" s="1067"/>
      <c r="E48" s="1067"/>
      <c r="F48" s="1067"/>
      <c r="G48" s="1068"/>
      <c r="H48" s="993"/>
      <c r="I48" s="993"/>
      <c r="J48" s="993"/>
      <c r="K48" s="993"/>
      <c r="L48" s="993"/>
      <c r="M48" s="993"/>
      <c r="N48" s="993"/>
      <c r="O48" s="993"/>
      <c r="P48" s="993"/>
      <c r="Q48" s="993"/>
      <c r="R48" s="993"/>
      <c r="S48" s="993"/>
      <c r="T48" s="993"/>
      <c r="U48" s="993"/>
      <c r="V48" s="993"/>
      <c r="W48" s="1072" t="str">
        <f>'TELA 3'!T12</f>
        <v>-</v>
      </c>
      <c r="X48" s="1073"/>
      <c r="Y48" s="1073"/>
      <c r="Z48" s="1073"/>
      <c r="AA48" s="1074"/>
      <c r="AB48" s="1007" t="str">
        <f>IF('TELA 3'!Y12="","",'TELA 3'!Y12)</f>
        <v/>
      </c>
      <c r="AC48" s="1007"/>
      <c r="AD48" s="1007"/>
      <c r="AE48" s="1007"/>
      <c r="AF48" s="1007"/>
      <c r="AG48" s="1072" t="str">
        <f>'TELA 3'!AC12</f>
        <v>-</v>
      </c>
      <c r="AH48" s="1073"/>
      <c r="AI48" s="1074"/>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c r="B49" s="263"/>
      <c r="C49" s="1069"/>
      <c r="D49" s="1070"/>
      <c r="E49" s="1070"/>
      <c r="F49" s="1070"/>
      <c r="G49" s="1071"/>
      <c r="H49" s="993"/>
      <c r="I49" s="993"/>
      <c r="J49" s="993"/>
      <c r="K49" s="993"/>
      <c r="L49" s="993"/>
      <c r="M49" s="993"/>
      <c r="N49" s="993"/>
      <c r="O49" s="993"/>
      <c r="P49" s="993"/>
      <c r="Q49" s="993"/>
      <c r="R49" s="993"/>
      <c r="S49" s="993"/>
      <c r="T49" s="993"/>
      <c r="U49" s="993"/>
      <c r="V49" s="993"/>
      <c r="W49" s="1072" t="str">
        <f>'TELA 3'!T13</f>
        <v>-</v>
      </c>
      <c r="X49" s="1073"/>
      <c r="Y49" s="1073"/>
      <c r="Z49" s="1073"/>
      <c r="AA49" s="1074"/>
      <c r="AB49" s="1007" t="str">
        <f>IF('TELA 3'!Y13="","",'TELA 3'!Y13)</f>
        <v/>
      </c>
      <c r="AC49" s="1007"/>
      <c r="AD49" s="1007"/>
      <c r="AE49" s="1007"/>
      <c r="AF49" s="1007"/>
      <c r="AG49" s="1072" t="str">
        <f>'TELA 3'!AC13</f>
        <v>-</v>
      </c>
      <c r="AH49" s="1073"/>
      <c r="AI49" s="1074"/>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c r="B50" s="263"/>
      <c r="C50" s="1066" t="str">
        <f>IF('TELA 3'!C14="","",'TELA 3'!C14)</f>
        <v/>
      </c>
      <c r="D50" s="1067"/>
      <c r="E50" s="1067"/>
      <c r="F50" s="1067"/>
      <c r="G50" s="1068"/>
      <c r="H50" s="993"/>
      <c r="I50" s="993"/>
      <c r="J50" s="993"/>
      <c r="K50" s="993"/>
      <c r="L50" s="993"/>
      <c r="M50" s="993"/>
      <c r="N50" s="993"/>
      <c r="O50" s="993"/>
      <c r="P50" s="993"/>
      <c r="Q50" s="993"/>
      <c r="R50" s="993"/>
      <c r="S50" s="993"/>
      <c r="T50" s="993"/>
      <c r="U50" s="993"/>
      <c r="V50" s="993"/>
      <c r="W50" s="1072" t="str">
        <f>'TELA 3'!T14</f>
        <v>-</v>
      </c>
      <c r="X50" s="1073"/>
      <c r="Y50" s="1073"/>
      <c r="Z50" s="1073"/>
      <c r="AA50" s="1074"/>
      <c r="AB50" s="1007" t="str">
        <f>IF('TELA 3'!Y14="","",'TELA 3'!Y14)</f>
        <v/>
      </c>
      <c r="AC50" s="1007"/>
      <c r="AD50" s="1007"/>
      <c r="AE50" s="1007"/>
      <c r="AF50" s="1007"/>
      <c r="AG50" s="1072" t="str">
        <f>'TELA 3'!AC14</f>
        <v>-</v>
      </c>
      <c r="AH50" s="1073"/>
      <c r="AI50" s="1074"/>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c r="B51" s="263"/>
      <c r="C51" s="1069"/>
      <c r="D51" s="1070"/>
      <c r="E51" s="1070"/>
      <c r="F51" s="1070"/>
      <c r="G51" s="1071"/>
      <c r="H51" s="993"/>
      <c r="I51" s="993"/>
      <c r="J51" s="993"/>
      <c r="K51" s="993"/>
      <c r="L51" s="993"/>
      <c r="M51" s="993"/>
      <c r="N51" s="993"/>
      <c r="O51" s="993"/>
      <c r="P51" s="993"/>
      <c r="Q51" s="993"/>
      <c r="R51" s="993"/>
      <c r="S51" s="993"/>
      <c r="T51" s="993"/>
      <c r="U51" s="993"/>
      <c r="V51" s="993"/>
      <c r="W51" s="1072" t="str">
        <f>'TELA 3'!T15</f>
        <v>-</v>
      </c>
      <c r="X51" s="1073"/>
      <c r="Y51" s="1073"/>
      <c r="Z51" s="1073"/>
      <c r="AA51" s="1074"/>
      <c r="AB51" s="1007" t="str">
        <f>IF('TELA 3'!Y15="","",'TELA 3'!Y15)</f>
        <v/>
      </c>
      <c r="AC51" s="1007"/>
      <c r="AD51" s="1007"/>
      <c r="AE51" s="1007"/>
      <c r="AF51" s="1007"/>
      <c r="AG51" s="1072" t="str">
        <f>'TELA 3'!AC15</f>
        <v>-</v>
      </c>
      <c r="AH51" s="1073"/>
      <c r="AI51" s="1074"/>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c r="B52" s="263"/>
      <c r="C52" s="1066" t="str">
        <f>IF('TELA 3'!C16="","",'TELA 3'!C16)</f>
        <v/>
      </c>
      <c r="D52" s="1067"/>
      <c r="E52" s="1067"/>
      <c r="F52" s="1067"/>
      <c r="G52" s="1068"/>
      <c r="H52" s="993"/>
      <c r="I52" s="993"/>
      <c r="J52" s="993"/>
      <c r="K52" s="993"/>
      <c r="L52" s="993"/>
      <c r="M52" s="993"/>
      <c r="N52" s="993"/>
      <c r="O52" s="993"/>
      <c r="P52" s="993"/>
      <c r="Q52" s="993"/>
      <c r="R52" s="993"/>
      <c r="S52" s="993"/>
      <c r="T52" s="993"/>
      <c r="U52" s="993"/>
      <c r="V52" s="993"/>
      <c r="W52" s="1072" t="str">
        <f>'TELA 3'!T16</f>
        <v>-</v>
      </c>
      <c r="X52" s="1073"/>
      <c r="Y52" s="1073"/>
      <c r="Z52" s="1073"/>
      <c r="AA52" s="1074"/>
      <c r="AB52" s="1007" t="str">
        <f>IF('TELA 3'!Y16="","",'TELA 3'!Y16)</f>
        <v/>
      </c>
      <c r="AC52" s="1007"/>
      <c r="AD52" s="1007"/>
      <c r="AE52" s="1007"/>
      <c r="AF52" s="1007"/>
      <c r="AG52" s="1072" t="str">
        <f>'TELA 3'!AC16</f>
        <v>-</v>
      </c>
      <c r="AH52" s="1073"/>
      <c r="AI52" s="1074"/>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20.100000000000001" customHeight="1">
      <c r="B53" s="263"/>
      <c r="C53" s="1069"/>
      <c r="D53" s="1070"/>
      <c r="E53" s="1070"/>
      <c r="F53" s="1070"/>
      <c r="G53" s="1071"/>
      <c r="H53" s="993"/>
      <c r="I53" s="993"/>
      <c r="J53" s="993"/>
      <c r="K53" s="993"/>
      <c r="L53" s="993"/>
      <c r="M53" s="993"/>
      <c r="N53" s="993"/>
      <c r="O53" s="993"/>
      <c r="P53" s="993"/>
      <c r="Q53" s="993"/>
      <c r="R53" s="993"/>
      <c r="S53" s="993"/>
      <c r="T53" s="993"/>
      <c r="U53" s="993"/>
      <c r="V53" s="993"/>
      <c r="W53" s="1072" t="str">
        <f>'TELA 3'!T17</f>
        <v>-</v>
      </c>
      <c r="X53" s="1073"/>
      <c r="Y53" s="1073"/>
      <c r="Z53" s="1073"/>
      <c r="AA53" s="1074"/>
      <c r="AB53" s="1007" t="str">
        <f>IF('TELA 3'!Y17="","",'TELA 3'!Y17)</f>
        <v/>
      </c>
      <c r="AC53" s="1007"/>
      <c r="AD53" s="1007"/>
      <c r="AE53" s="1007"/>
      <c r="AF53" s="1007"/>
      <c r="AG53" s="1072" t="str">
        <f>'TELA 3'!AC17</f>
        <v>-</v>
      </c>
      <c r="AH53" s="1073"/>
      <c r="AI53" s="1074"/>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5.0999999999999996" customHeight="1">
      <c r="B54" s="263"/>
      <c r="C54" s="265"/>
      <c r="D54" s="265"/>
      <c r="E54" s="265"/>
      <c r="F54" s="265"/>
      <c r="G54" s="265"/>
      <c r="H54" s="266"/>
      <c r="I54" s="266"/>
      <c r="J54" s="266"/>
      <c r="K54" s="266"/>
      <c r="L54" s="266"/>
      <c r="M54" s="266"/>
      <c r="N54" s="266"/>
      <c r="O54" s="266"/>
      <c r="P54" s="266"/>
      <c r="Q54" s="266"/>
      <c r="R54" s="266"/>
      <c r="S54" s="266"/>
      <c r="T54" s="266"/>
      <c r="U54" s="266"/>
      <c r="V54" s="265"/>
      <c r="W54" s="265"/>
      <c r="X54" s="265"/>
      <c r="Y54" s="265"/>
      <c r="Z54" s="265"/>
      <c r="AA54" s="267"/>
      <c r="AB54" s="267"/>
      <c r="AC54" s="267"/>
      <c r="AD54" s="267"/>
      <c r="AE54" s="265"/>
      <c r="AF54" s="265"/>
      <c r="AG54" s="265"/>
      <c r="AH54" s="265"/>
      <c r="AI54" s="265"/>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15" customHeight="1">
      <c r="B55" s="263"/>
      <c r="C55" s="411" t="s">
        <v>2144</v>
      </c>
      <c r="D55" s="265"/>
      <c r="E55" s="265"/>
      <c r="F55" s="265"/>
      <c r="G55" s="265"/>
      <c r="H55" s="266"/>
      <c r="I55" s="266"/>
      <c r="J55" s="266"/>
      <c r="K55" s="266"/>
      <c r="L55" s="266"/>
      <c r="M55" s="266"/>
      <c r="N55" s="266"/>
      <c r="O55" s="266"/>
      <c r="P55" s="266"/>
      <c r="Q55" s="266"/>
      <c r="R55" s="266"/>
      <c r="S55" s="266"/>
      <c r="T55" s="266"/>
      <c r="U55" s="266"/>
      <c r="V55" s="265"/>
      <c r="W55" s="438"/>
      <c r="X55" s="247" t="s">
        <v>196</v>
      </c>
      <c r="Y55" s="247"/>
      <c r="Z55" s="438"/>
      <c r="AA55" s="1018" t="s">
        <v>2267</v>
      </c>
      <c r="AB55" s="1019"/>
      <c r="AC55" s="1019"/>
      <c r="AD55" s="1019"/>
      <c r="AE55" s="1019"/>
      <c r="AF55" s="1019"/>
      <c r="AG55" s="1019"/>
      <c r="AH55" s="1019"/>
      <c r="AI55" s="1019"/>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5.0999999999999996" customHeight="1" thickBot="1">
      <c r="B56" s="263"/>
      <c r="C56" s="265"/>
      <c r="D56" s="265"/>
      <c r="E56" s="265"/>
      <c r="F56" s="265"/>
      <c r="G56" s="265"/>
      <c r="H56" s="266"/>
      <c r="I56" s="266"/>
      <c r="J56" s="266"/>
      <c r="K56" s="266"/>
      <c r="L56" s="266"/>
      <c r="M56" s="266"/>
      <c r="N56" s="266"/>
      <c r="O56" s="266"/>
      <c r="P56" s="266"/>
      <c r="Q56" s="266"/>
      <c r="R56" s="266"/>
      <c r="S56" s="266"/>
      <c r="T56" s="266"/>
      <c r="U56" s="266"/>
      <c r="V56" s="270"/>
      <c r="W56" s="270"/>
      <c r="X56" s="270"/>
      <c r="Y56" s="270"/>
      <c r="Z56" s="270"/>
      <c r="AA56" s="302"/>
      <c r="AB56" s="302"/>
      <c r="AC56" s="302"/>
      <c r="AD56" s="302"/>
      <c r="AE56" s="270"/>
      <c r="AF56" s="270"/>
      <c r="AG56" s="270"/>
      <c r="AH56" s="270"/>
      <c r="AI56" s="270"/>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15" customHeight="1" thickBot="1">
      <c r="B57" s="263"/>
      <c r="C57" s="1037" t="s">
        <v>1917</v>
      </c>
      <c r="D57" s="1037"/>
      <c r="E57" s="1037"/>
      <c r="F57" s="1037"/>
      <c r="G57" s="1037"/>
      <c r="H57" s="1037"/>
      <c r="I57" s="1037"/>
      <c r="J57" s="1037"/>
      <c r="K57" s="1037"/>
      <c r="L57" s="1037"/>
      <c r="M57" s="1037"/>
      <c r="N57" s="1037"/>
      <c r="O57" s="1037"/>
      <c r="P57" s="1037"/>
      <c r="Q57" s="1037"/>
      <c r="R57" s="1037"/>
      <c r="S57" s="1037"/>
      <c r="T57" s="1037"/>
      <c r="U57" s="1077"/>
      <c r="V57" s="974" t="str">
        <f>'TELA 3'!N19</f>
        <v/>
      </c>
      <c r="W57" s="975"/>
      <c r="X57" s="975"/>
      <c r="Y57" s="975"/>
      <c r="Z57" s="975"/>
      <c r="AA57" s="975"/>
      <c r="AB57" s="975"/>
      <c r="AC57" s="975"/>
      <c r="AD57" s="975"/>
      <c r="AE57" s="975"/>
      <c r="AF57" s="975"/>
      <c r="AG57" s="975"/>
      <c r="AH57" s="975"/>
      <c r="AI57" s="976"/>
      <c r="AJ57" s="310"/>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ht="15" customHeight="1">
      <c r="B58" s="272"/>
      <c r="C58" s="1078" t="s">
        <v>1918</v>
      </c>
      <c r="D58" s="1078"/>
      <c r="E58" s="1078"/>
      <c r="F58" s="1078"/>
      <c r="G58" s="1078"/>
      <c r="H58" s="1078"/>
      <c r="I58" s="1078"/>
      <c r="J58" s="1078"/>
      <c r="K58" s="1078"/>
      <c r="L58" s="1078"/>
      <c r="M58" s="1078"/>
      <c r="N58" s="1078"/>
      <c r="O58" s="1078"/>
      <c r="P58" s="1078"/>
      <c r="Q58" s="1078"/>
      <c r="R58" s="1078"/>
      <c r="S58" s="1078"/>
      <c r="T58" s="1078"/>
      <c r="U58" s="1078"/>
      <c r="V58" s="1078"/>
      <c r="W58" s="1078"/>
      <c r="X58" s="1078"/>
      <c r="Y58" s="1078"/>
      <c r="Z58" s="1078"/>
      <c r="AA58" s="1078"/>
      <c r="AB58" s="1078"/>
      <c r="AC58" s="1078"/>
      <c r="AD58" s="1078"/>
      <c r="AE58" s="1078"/>
      <c r="AF58" s="1078"/>
      <c r="AG58" s="1078"/>
      <c r="AH58" s="1078"/>
      <c r="AI58" s="1078"/>
      <c r="AJ58" s="27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5.0999999999999996" customHeight="1">
      <c r="B59" s="263"/>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88" customFormat="1" ht="24.95" customHeight="1">
      <c r="B60" s="303"/>
      <c r="C60" s="984" t="s">
        <v>1150</v>
      </c>
      <c r="D60" s="984"/>
      <c r="E60" s="984"/>
      <c r="F60" s="984"/>
      <c r="G60" s="984"/>
      <c r="H60" s="984"/>
      <c r="I60" s="984"/>
      <c r="J60" s="989" t="s">
        <v>2328</v>
      </c>
      <c r="K60" s="989"/>
      <c r="L60" s="989"/>
      <c r="M60" s="989"/>
      <c r="N60" s="989"/>
      <c r="O60" s="989"/>
      <c r="P60" s="984" t="s">
        <v>1152</v>
      </c>
      <c r="Q60" s="984"/>
      <c r="R60" s="984"/>
      <c r="S60" s="984"/>
      <c r="T60" s="984"/>
      <c r="U60" s="984"/>
      <c r="V60" s="984" t="s">
        <v>1909</v>
      </c>
      <c r="W60" s="984"/>
      <c r="X60" s="984"/>
      <c r="Y60" s="984"/>
      <c r="Z60" s="984"/>
      <c r="AA60" s="984"/>
      <c r="AB60" s="989" t="s">
        <v>2145</v>
      </c>
      <c r="AC60" s="989"/>
      <c r="AD60" s="989"/>
      <c r="AE60" s="989"/>
      <c r="AF60" s="989"/>
      <c r="AG60" s="989"/>
      <c r="AH60" s="989"/>
      <c r="AI60" s="989"/>
      <c r="AJ60" s="304"/>
      <c r="AV60" s="111"/>
      <c r="AW60" s="111"/>
      <c r="AX60" s="111"/>
      <c r="AY60" s="111"/>
      <c r="AZ60" s="111"/>
      <c r="BA60" s="111"/>
      <c r="BB60" s="111"/>
      <c r="BC60" s="111"/>
    </row>
    <row r="61" spans="2:71" s="288" customFormat="1" ht="15" customHeight="1">
      <c r="B61" s="303"/>
      <c r="C61" s="1075"/>
      <c r="D61" s="1075"/>
      <c r="E61" s="1075"/>
      <c r="F61" s="1075"/>
      <c r="G61" s="1075"/>
      <c r="H61" s="1075"/>
      <c r="I61" s="1075"/>
      <c r="J61" s="1075"/>
      <c r="K61" s="1075"/>
      <c r="L61" s="1075"/>
      <c r="M61" s="1075"/>
      <c r="N61" s="1075"/>
      <c r="O61" s="1075"/>
      <c r="P61" s="1075"/>
      <c r="Q61" s="1075"/>
      <c r="R61" s="1075"/>
      <c r="S61" s="1075"/>
      <c r="T61" s="1075"/>
      <c r="U61" s="1075"/>
      <c r="V61" s="1075"/>
      <c r="W61" s="1075"/>
      <c r="X61" s="1075"/>
      <c r="Y61" s="1075"/>
      <c r="Z61" s="1075"/>
      <c r="AA61" s="1075"/>
      <c r="AB61" s="1076"/>
      <c r="AC61" s="1076"/>
      <c r="AD61" s="1076"/>
      <c r="AE61" s="1076"/>
      <c r="AF61" s="1076"/>
      <c r="AG61" s="1076"/>
      <c r="AH61" s="1076"/>
      <c r="AI61" s="1076"/>
      <c r="AJ61" s="304"/>
      <c r="AV61" s="111"/>
      <c r="AW61" s="111"/>
      <c r="AX61" s="111"/>
      <c r="AY61" s="111"/>
      <c r="AZ61" s="111"/>
      <c r="BA61" s="111"/>
      <c r="BB61" s="111"/>
      <c r="BC61" s="111"/>
    </row>
    <row r="62" spans="2:71" s="288" customFormat="1" ht="15" customHeight="1">
      <c r="B62" s="303"/>
      <c r="C62" s="1075"/>
      <c r="D62" s="1075"/>
      <c r="E62" s="1075"/>
      <c r="F62" s="1075"/>
      <c r="G62" s="1075"/>
      <c r="H62" s="1075"/>
      <c r="I62" s="1075"/>
      <c r="J62" s="1075"/>
      <c r="K62" s="1075"/>
      <c r="L62" s="1075"/>
      <c r="M62" s="1075"/>
      <c r="N62" s="1075"/>
      <c r="O62" s="1075"/>
      <c r="P62" s="1075"/>
      <c r="Q62" s="1075"/>
      <c r="R62" s="1075"/>
      <c r="S62" s="1075"/>
      <c r="T62" s="1075"/>
      <c r="U62" s="1075"/>
      <c r="V62" s="1075"/>
      <c r="W62" s="1075"/>
      <c r="X62" s="1075"/>
      <c r="Y62" s="1075"/>
      <c r="Z62" s="1075"/>
      <c r="AA62" s="1075"/>
      <c r="AB62" s="1076"/>
      <c r="AC62" s="1076"/>
      <c r="AD62" s="1076"/>
      <c r="AE62" s="1076"/>
      <c r="AF62" s="1076"/>
      <c r="AG62" s="1076"/>
      <c r="AH62" s="1076"/>
      <c r="AI62" s="1076"/>
      <c r="AJ62" s="304"/>
      <c r="AV62" s="111"/>
      <c r="AW62" s="111"/>
      <c r="AX62" s="111"/>
      <c r="AY62" s="111"/>
      <c r="AZ62" s="111"/>
      <c r="BA62" s="111"/>
      <c r="BB62" s="111"/>
      <c r="BC62" s="111"/>
    </row>
    <row r="63" spans="2:71" s="288" customFormat="1" ht="15" customHeight="1">
      <c r="B63" s="303"/>
      <c r="C63" s="1075"/>
      <c r="D63" s="1075"/>
      <c r="E63" s="1075"/>
      <c r="F63" s="1075"/>
      <c r="G63" s="1075"/>
      <c r="H63" s="1075"/>
      <c r="I63" s="1075"/>
      <c r="J63" s="1075"/>
      <c r="K63" s="1075"/>
      <c r="L63" s="1075"/>
      <c r="M63" s="1075"/>
      <c r="N63" s="1075"/>
      <c r="O63" s="1075"/>
      <c r="P63" s="1075"/>
      <c r="Q63" s="1075"/>
      <c r="R63" s="1075"/>
      <c r="S63" s="1075"/>
      <c r="T63" s="1075"/>
      <c r="U63" s="1075"/>
      <c r="V63" s="1075"/>
      <c r="W63" s="1075"/>
      <c r="X63" s="1075"/>
      <c r="Y63" s="1075"/>
      <c r="Z63" s="1075"/>
      <c r="AA63" s="1075"/>
      <c r="AB63" s="1076"/>
      <c r="AC63" s="1076"/>
      <c r="AD63" s="1076"/>
      <c r="AE63" s="1076"/>
      <c r="AF63" s="1076"/>
      <c r="AG63" s="1076"/>
      <c r="AH63" s="1076"/>
      <c r="AI63" s="1076"/>
      <c r="AJ63" s="304"/>
      <c r="AV63" s="111"/>
      <c r="AW63" s="111"/>
      <c r="AX63" s="111"/>
      <c r="AY63" s="111"/>
      <c r="AZ63" s="111"/>
      <c r="BA63" s="111"/>
      <c r="BB63" s="111"/>
      <c r="BC63" s="111"/>
    </row>
    <row r="64" spans="2:71" s="288" customFormat="1" ht="15" customHeight="1">
      <c r="B64" s="303"/>
      <c r="C64" s="1075"/>
      <c r="D64" s="1075"/>
      <c r="E64" s="1075"/>
      <c r="F64" s="1075"/>
      <c r="G64" s="1075"/>
      <c r="H64" s="1075"/>
      <c r="I64" s="1075"/>
      <c r="J64" s="1075"/>
      <c r="K64" s="1075"/>
      <c r="L64" s="1075"/>
      <c r="M64" s="1075"/>
      <c r="N64" s="1075"/>
      <c r="O64" s="1075"/>
      <c r="P64" s="1075"/>
      <c r="Q64" s="1075"/>
      <c r="R64" s="1075"/>
      <c r="S64" s="1075"/>
      <c r="T64" s="1075"/>
      <c r="U64" s="1075"/>
      <c r="V64" s="1075"/>
      <c r="W64" s="1075"/>
      <c r="X64" s="1075"/>
      <c r="Y64" s="1075"/>
      <c r="Z64" s="1075"/>
      <c r="AA64" s="1075"/>
      <c r="AB64" s="1076"/>
      <c r="AC64" s="1076"/>
      <c r="AD64" s="1076"/>
      <c r="AE64" s="1076"/>
      <c r="AF64" s="1076"/>
      <c r="AG64" s="1076"/>
      <c r="AH64" s="1076"/>
      <c r="AI64" s="1076"/>
      <c r="AJ64" s="304"/>
      <c r="AV64" s="111"/>
      <c r="AW64" s="111"/>
      <c r="AX64" s="111"/>
      <c r="AY64" s="111"/>
      <c r="AZ64" s="111"/>
      <c r="BA64" s="111"/>
      <c r="BB64" s="111"/>
      <c r="BC64" s="111"/>
    </row>
    <row r="65" spans="2:55" s="288" customFormat="1" ht="15" customHeight="1">
      <c r="B65" s="303"/>
      <c r="C65" s="1075"/>
      <c r="D65" s="1075"/>
      <c r="E65" s="1075"/>
      <c r="F65" s="1075"/>
      <c r="G65" s="1075"/>
      <c r="H65" s="1075"/>
      <c r="I65" s="1075"/>
      <c r="J65" s="1075"/>
      <c r="K65" s="1075"/>
      <c r="L65" s="1075"/>
      <c r="M65" s="1075"/>
      <c r="N65" s="1075"/>
      <c r="O65" s="1075"/>
      <c r="P65" s="1075"/>
      <c r="Q65" s="1075"/>
      <c r="R65" s="1075"/>
      <c r="S65" s="1075"/>
      <c r="T65" s="1075"/>
      <c r="U65" s="1075"/>
      <c r="V65" s="1075"/>
      <c r="W65" s="1075"/>
      <c r="X65" s="1075"/>
      <c r="Y65" s="1075"/>
      <c r="Z65" s="1075"/>
      <c r="AA65" s="1075"/>
      <c r="AB65" s="1076"/>
      <c r="AC65" s="1076"/>
      <c r="AD65" s="1076"/>
      <c r="AE65" s="1076"/>
      <c r="AF65" s="1076"/>
      <c r="AG65" s="1076"/>
      <c r="AH65" s="1076"/>
      <c r="AI65" s="1076"/>
      <c r="AJ65" s="304"/>
      <c r="AV65" s="111"/>
      <c r="AW65" s="111"/>
      <c r="AX65" s="111"/>
      <c r="AY65" s="111"/>
      <c r="AZ65" s="111"/>
      <c r="BA65" s="111"/>
      <c r="BB65" s="111"/>
      <c r="BC65" s="111"/>
    </row>
    <row r="66" spans="2:55" s="288" customFormat="1" ht="15" customHeight="1">
      <c r="B66" s="303"/>
      <c r="C66" s="1075"/>
      <c r="D66" s="1075"/>
      <c r="E66" s="1075"/>
      <c r="F66" s="1075"/>
      <c r="G66" s="1075"/>
      <c r="H66" s="1075"/>
      <c r="I66" s="1075"/>
      <c r="J66" s="1075"/>
      <c r="K66" s="1075"/>
      <c r="L66" s="1075"/>
      <c r="M66" s="1075"/>
      <c r="N66" s="1075"/>
      <c r="O66" s="1075"/>
      <c r="P66" s="1075"/>
      <c r="Q66" s="1075"/>
      <c r="R66" s="1075"/>
      <c r="S66" s="1075"/>
      <c r="T66" s="1075"/>
      <c r="U66" s="1075"/>
      <c r="V66" s="1075"/>
      <c r="W66" s="1075"/>
      <c r="X66" s="1075"/>
      <c r="Y66" s="1075"/>
      <c r="Z66" s="1075"/>
      <c r="AA66" s="1075"/>
      <c r="AB66" s="1076"/>
      <c r="AC66" s="1076"/>
      <c r="AD66" s="1076"/>
      <c r="AE66" s="1076"/>
      <c r="AF66" s="1076"/>
      <c r="AG66" s="1076"/>
      <c r="AH66" s="1076"/>
      <c r="AI66" s="1076"/>
      <c r="AJ66" s="304"/>
      <c r="AV66" s="111"/>
      <c r="AW66" s="111"/>
      <c r="AX66" s="111"/>
      <c r="AY66" s="111"/>
      <c r="AZ66" s="111"/>
      <c r="BA66" s="111"/>
      <c r="BB66" s="111"/>
      <c r="BC66" s="111"/>
    </row>
    <row r="67" spans="2:55" s="288" customFormat="1" ht="5.0999999999999996" customHeight="1">
      <c r="B67" s="303"/>
      <c r="C67" s="528"/>
      <c r="D67" s="278"/>
      <c r="E67" s="128"/>
      <c r="F67" s="128"/>
      <c r="G67" s="128"/>
      <c r="H67" s="128"/>
      <c r="I67" s="128"/>
      <c r="J67" s="528"/>
      <c r="K67" s="278"/>
      <c r="L67" s="128"/>
      <c r="M67" s="128"/>
      <c r="N67" s="128"/>
      <c r="O67" s="528"/>
      <c r="P67" s="127"/>
      <c r="Q67" s="257"/>
      <c r="R67" s="257"/>
      <c r="S67" s="128"/>
      <c r="T67" s="521"/>
      <c r="U67" s="521"/>
      <c r="V67" s="521"/>
      <c r="W67" s="521"/>
      <c r="X67" s="521"/>
      <c r="Y67" s="526"/>
      <c r="Z67" s="526"/>
      <c r="AA67" s="528"/>
      <c r="AB67" s="278"/>
      <c r="AC67" s="128"/>
      <c r="AD67" s="128"/>
      <c r="AE67" s="527"/>
      <c r="AF67" s="527"/>
      <c r="AG67" s="527"/>
      <c r="AH67" s="527"/>
      <c r="AI67" s="527"/>
      <c r="AJ67" s="304"/>
      <c r="AV67" s="111"/>
      <c r="AW67" s="111"/>
      <c r="AX67" s="111"/>
      <c r="AY67" s="111"/>
      <c r="AZ67" s="111"/>
      <c r="BA67" s="111"/>
      <c r="BB67" s="111"/>
      <c r="BC67" s="111"/>
    </row>
    <row r="68" spans="2:55" s="288" customFormat="1" ht="15" customHeight="1">
      <c r="B68" s="303"/>
      <c r="C68" s="529" t="s">
        <v>2327</v>
      </c>
      <c r="D68" s="530"/>
      <c r="E68" s="530"/>
      <c r="F68" s="530"/>
      <c r="G68" s="530"/>
      <c r="H68" s="530"/>
      <c r="I68" s="530"/>
      <c r="J68" s="530"/>
      <c r="K68" s="530"/>
      <c r="L68" s="530"/>
      <c r="M68" s="530"/>
      <c r="N68" s="531"/>
      <c r="O68" s="532" t="s">
        <v>1904</v>
      </c>
      <c r="P68" s="240"/>
      <c r="Q68" s="240"/>
      <c r="R68" s="240"/>
      <c r="S68" s="240"/>
      <c r="T68" s="531"/>
      <c r="U68" s="532" t="s">
        <v>1156</v>
      </c>
      <c r="V68" s="240"/>
      <c r="W68" s="240"/>
      <c r="X68" s="240"/>
      <c r="Y68" s="531"/>
      <c r="Z68" s="230" t="s">
        <v>1905</v>
      </c>
      <c r="AA68" s="533"/>
      <c r="AB68" s="533"/>
      <c r="AC68" s="240"/>
      <c r="AD68" s="1085"/>
      <c r="AE68" s="1085"/>
      <c r="AF68" s="1085"/>
      <c r="AG68" s="1085"/>
      <c r="AH68" s="1085"/>
      <c r="AI68" s="1085"/>
      <c r="AJ68" s="304"/>
      <c r="AV68" s="111"/>
      <c r="AW68" s="111"/>
      <c r="AX68" s="111"/>
      <c r="AY68" s="111"/>
      <c r="AZ68" s="111"/>
      <c r="BA68" s="111"/>
      <c r="BB68" s="111"/>
      <c r="BC68" s="111"/>
    </row>
    <row r="69" spans="2:55" s="288" customFormat="1" ht="15" customHeight="1">
      <c r="B69" s="303"/>
      <c r="N69" s="531"/>
      <c r="O69" s="532" t="s">
        <v>1902</v>
      </c>
      <c r="P69" s="240"/>
      <c r="Q69" s="240"/>
      <c r="Y69" s="530"/>
      <c r="Z69" s="530"/>
      <c r="AE69" s="534"/>
      <c r="AF69" s="534"/>
      <c r="AG69" s="534"/>
      <c r="AH69" s="534"/>
      <c r="AI69" s="534"/>
      <c r="AJ69" s="304"/>
      <c r="AV69" s="111"/>
      <c r="AW69" s="111"/>
      <c r="AX69" s="111"/>
      <c r="AY69" s="111"/>
      <c r="AZ69" s="111"/>
      <c r="BA69" s="111"/>
      <c r="BB69" s="111"/>
      <c r="BC69" s="111"/>
    </row>
    <row r="70" spans="2:55" s="240" customFormat="1" ht="5.0999999999999996" customHeight="1">
      <c r="B70" s="263"/>
      <c r="C70" s="275"/>
      <c r="D70" s="275"/>
      <c r="E70" s="275"/>
      <c r="F70" s="275"/>
      <c r="G70" s="275"/>
      <c r="H70" s="275"/>
      <c r="I70" s="275"/>
      <c r="J70" s="276"/>
      <c r="K70" s="276"/>
      <c r="L70" s="276"/>
      <c r="M70" s="276"/>
      <c r="N70" s="276"/>
      <c r="O70" s="276"/>
      <c r="P70" s="276"/>
      <c r="Q70" s="276"/>
      <c r="R70" s="276"/>
      <c r="S70" s="276"/>
      <c r="T70" s="276"/>
      <c r="U70" s="276"/>
      <c r="V70" s="276"/>
      <c r="W70" s="276"/>
      <c r="X70" s="276"/>
      <c r="Y70" s="276"/>
      <c r="Z70" s="276"/>
      <c r="AA70" s="276"/>
      <c r="AB70" s="276"/>
      <c r="AC70" s="276"/>
      <c r="AD70" s="276"/>
      <c r="AE70" s="277"/>
      <c r="AF70" s="277"/>
      <c r="AG70" s="277"/>
      <c r="AH70" s="277"/>
      <c r="AI70" s="277"/>
      <c r="AJ70" s="264"/>
      <c r="AP70" s="248"/>
      <c r="AT70" s="248"/>
      <c r="AV70" s="23"/>
      <c r="AW70" s="23"/>
      <c r="AX70" s="23"/>
      <c r="AY70" s="23"/>
      <c r="AZ70" s="23"/>
      <c r="BA70" s="23"/>
      <c r="BB70" s="23"/>
      <c r="BC70" s="23"/>
    </row>
    <row r="71" spans="2:55" s="240" customFormat="1" ht="15" customHeight="1">
      <c r="B71" s="263"/>
      <c r="C71" s="892" t="s">
        <v>2317</v>
      </c>
      <c r="D71" s="893"/>
      <c r="E71" s="893"/>
      <c r="F71" s="893"/>
      <c r="G71" s="893"/>
      <c r="H71" s="893"/>
      <c r="I71" s="893"/>
      <c r="J71" s="893"/>
      <c r="K71" s="893"/>
      <c r="L71" s="893"/>
      <c r="M71" s="893"/>
      <c r="N71" s="893"/>
      <c r="O71" s="893"/>
      <c r="P71" s="893"/>
      <c r="Q71" s="893"/>
      <c r="R71" s="893"/>
      <c r="S71" s="893"/>
      <c r="T71" s="893"/>
      <c r="U71" s="893"/>
      <c r="V71" s="893"/>
      <c r="W71" s="893"/>
      <c r="X71" s="893"/>
      <c r="Y71" s="893"/>
      <c r="Z71" s="893"/>
      <c r="AA71" s="893"/>
      <c r="AB71" s="893"/>
      <c r="AC71" s="893"/>
      <c r="AD71" s="893"/>
      <c r="AE71" s="893"/>
      <c r="AF71" s="893"/>
      <c r="AG71" s="893"/>
      <c r="AH71" s="893"/>
      <c r="AI71" s="894"/>
      <c r="AJ71" s="264"/>
      <c r="AP71" s="248"/>
      <c r="AT71" s="248"/>
      <c r="AV71" s="23"/>
      <c r="AW71" s="23"/>
      <c r="AX71" s="23"/>
      <c r="AY71" s="23"/>
      <c r="AZ71" s="23"/>
      <c r="BA71" s="23"/>
      <c r="BB71" s="23"/>
      <c r="BC71" s="23"/>
    </row>
    <row r="72" spans="2:55" s="240" customFormat="1" ht="15" customHeight="1">
      <c r="B72" s="263"/>
      <c r="C72" s="127" t="s">
        <v>1203</v>
      </c>
      <c r="D72" s="280"/>
      <c r="E72" s="280"/>
      <c r="F72" s="280"/>
      <c r="G72" s="280"/>
      <c r="H72" s="280"/>
      <c r="I72" s="280"/>
      <c r="J72" s="280"/>
      <c r="K72" s="280"/>
      <c r="L72" s="280"/>
      <c r="M72" s="280"/>
      <c r="N72" s="280"/>
      <c r="O72" s="280"/>
      <c r="P72" s="280"/>
      <c r="Q72" s="280"/>
      <c r="R72" s="280"/>
      <c r="S72" s="280"/>
      <c r="T72" s="280"/>
      <c r="U72" s="280"/>
      <c r="W72" s="438"/>
      <c r="X72" s="247" t="s">
        <v>197</v>
      </c>
      <c r="Y72" s="247"/>
      <c r="Z72" s="438"/>
      <c r="AA72" s="247" t="s">
        <v>196</v>
      </c>
      <c r="AB72" s="280"/>
      <c r="AC72" s="280"/>
      <c r="AD72" s="280"/>
      <c r="AE72" s="280"/>
      <c r="AF72" s="280"/>
      <c r="AG72" s="280"/>
      <c r="AH72" s="280"/>
      <c r="AI72" s="219"/>
      <c r="AJ72" s="264"/>
      <c r="AP72" s="248"/>
      <c r="AT72" s="248"/>
      <c r="AV72" s="23"/>
      <c r="AW72" s="23"/>
      <c r="AX72" s="23"/>
      <c r="AY72" s="23"/>
      <c r="AZ72" s="23"/>
      <c r="BA72" s="23"/>
      <c r="BB72" s="23"/>
      <c r="BC72" s="23"/>
    </row>
    <row r="73" spans="2:55" s="240" customFormat="1" ht="15" customHeight="1">
      <c r="B73" s="263"/>
      <c r="C73" s="127" t="s">
        <v>1204</v>
      </c>
      <c r="D73" s="127"/>
      <c r="E73" s="127"/>
      <c r="F73" s="127"/>
      <c r="G73" s="280"/>
      <c r="H73" s="280"/>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264"/>
      <c r="AP73" s="248"/>
      <c r="AT73" s="248"/>
      <c r="AV73" s="23"/>
      <c r="AW73" s="23"/>
      <c r="AX73" s="23"/>
      <c r="AY73" s="23"/>
      <c r="AZ73" s="23"/>
      <c r="BA73" s="23"/>
      <c r="BB73" s="23"/>
      <c r="BC73" s="23"/>
    </row>
    <row r="74" spans="2:55" s="240" customFormat="1" ht="15" customHeight="1">
      <c r="B74" s="263"/>
      <c r="C74" s="127" t="s">
        <v>1205</v>
      </c>
      <c r="D74" s="127"/>
      <c r="E74" s="127"/>
      <c r="F74" s="127"/>
      <c r="G74" s="127"/>
      <c r="H74" s="127"/>
      <c r="I74" s="127"/>
      <c r="J74" s="127"/>
      <c r="K74" s="127"/>
      <c r="L74" s="127"/>
      <c r="M74" s="127"/>
      <c r="N74" s="127"/>
      <c r="O74" s="127"/>
      <c r="P74" s="127"/>
      <c r="Q74" s="127"/>
      <c r="R74" s="127"/>
      <c r="S74" s="127"/>
      <c r="T74" s="127"/>
      <c r="U74" s="127"/>
      <c r="V74" s="127"/>
      <c r="W74" s="127"/>
      <c r="X74" s="929" t="s">
        <v>303</v>
      </c>
      <c r="Y74" s="929"/>
      <c r="Z74" s="929"/>
      <c r="AA74" s="929"/>
      <c r="AB74" s="929"/>
      <c r="AC74" s="929"/>
      <c r="AD74" s="929"/>
      <c r="AE74" s="929"/>
      <c r="AF74" s="929"/>
      <c r="AG74" s="929"/>
      <c r="AH74" s="929"/>
      <c r="AI74" s="929"/>
      <c r="AJ74" s="264"/>
      <c r="AP74" s="248"/>
      <c r="AT74" s="248"/>
      <c r="AV74" s="23"/>
      <c r="AW74" s="23"/>
      <c r="AX74" s="23"/>
      <c r="AY74" s="23"/>
      <c r="AZ74" s="23"/>
      <c r="BA74" s="23"/>
      <c r="BB74" s="23"/>
      <c r="BC74" s="23"/>
    </row>
    <row r="75" spans="2:55" s="240" customFormat="1" ht="15" customHeight="1">
      <c r="B75" s="263"/>
      <c r="C75" s="930" t="s">
        <v>1206</v>
      </c>
      <c r="D75" s="930"/>
      <c r="E75" s="930"/>
      <c r="F75" s="930"/>
      <c r="G75" s="930"/>
      <c r="H75" s="930"/>
      <c r="I75" s="930"/>
      <c r="J75" s="930"/>
      <c r="K75" s="930"/>
      <c r="L75" s="930"/>
      <c r="M75" s="930"/>
      <c r="N75" s="930"/>
      <c r="O75" s="930"/>
      <c r="P75" s="930"/>
      <c r="Q75" s="930"/>
      <c r="R75" s="930"/>
      <c r="S75" s="930"/>
      <c r="T75" s="930"/>
      <c r="U75" s="930"/>
      <c r="V75" s="930"/>
      <c r="W75" s="127"/>
      <c r="X75" s="904" t="str">
        <f>IF(OR($X$74="",$X$74="Selecionar"),"",VLOOKUP(X74,U179:AP1031,9,FALSE))</f>
        <v/>
      </c>
      <c r="Y75" s="904"/>
      <c r="Z75" s="904"/>
      <c r="AA75" s="904"/>
      <c r="AB75" s="904"/>
      <c r="AC75" s="904"/>
      <c r="AD75" s="904"/>
      <c r="AE75" s="904"/>
      <c r="AF75" s="904"/>
      <c r="AG75" s="904"/>
      <c r="AH75" s="904"/>
      <c r="AI75" s="904"/>
      <c r="AJ75" s="264"/>
      <c r="AP75" s="248"/>
      <c r="AT75" s="248"/>
      <c r="AV75" s="23"/>
      <c r="AW75" s="23"/>
      <c r="AX75" s="23"/>
      <c r="AY75" s="23"/>
      <c r="AZ75" s="23"/>
      <c r="BA75" s="23"/>
      <c r="BB75" s="23"/>
      <c r="BC75" s="23"/>
    </row>
    <row r="76" spans="2:55" s="240" customFormat="1" ht="5.0999999999999996" customHeight="1">
      <c r="B76" s="263"/>
      <c r="C76" s="251"/>
      <c r="D76" s="251"/>
      <c r="E76" s="251"/>
      <c r="F76" s="251"/>
      <c r="G76" s="251"/>
      <c r="H76" s="251"/>
      <c r="I76" s="251"/>
      <c r="J76" s="251"/>
      <c r="K76" s="251"/>
      <c r="L76" s="251"/>
      <c r="M76" s="251"/>
      <c r="N76" s="251"/>
      <c r="O76" s="251"/>
      <c r="P76" s="251"/>
      <c r="Q76" s="251"/>
      <c r="R76" s="251"/>
      <c r="S76" s="251"/>
      <c r="T76" s="251"/>
      <c r="U76" s="251"/>
      <c r="V76" s="251"/>
      <c r="W76" s="127"/>
      <c r="X76" s="254"/>
      <c r="Y76" s="254"/>
      <c r="Z76" s="254"/>
      <c r="AA76" s="254"/>
      <c r="AB76" s="254"/>
      <c r="AC76" s="254"/>
      <c r="AD76" s="254"/>
      <c r="AE76" s="254"/>
      <c r="AF76" s="254"/>
      <c r="AG76" s="254"/>
      <c r="AH76" s="254"/>
      <c r="AI76" s="254"/>
      <c r="AJ76" s="264"/>
      <c r="AP76" s="248"/>
      <c r="AT76" s="248"/>
      <c r="AV76" s="23"/>
      <c r="AW76" s="23"/>
      <c r="AX76" s="23"/>
      <c r="AY76" s="23"/>
      <c r="AZ76" s="23"/>
      <c r="BA76" s="23"/>
      <c r="BB76" s="23"/>
      <c r="BC76" s="23"/>
    </row>
    <row r="77" spans="2:55" s="240" customFormat="1" ht="15" customHeight="1">
      <c r="B77" s="263"/>
      <c r="C77" s="411" t="s">
        <v>1952</v>
      </c>
      <c r="D77" s="608"/>
      <c r="E77" s="608"/>
      <c r="F77" s="608"/>
      <c r="G77" s="608"/>
      <c r="H77" s="608"/>
      <c r="I77" s="608"/>
      <c r="J77" s="625"/>
      <c r="K77" s="625"/>
      <c r="L77" s="625"/>
      <c r="M77" s="625"/>
      <c r="N77" s="625"/>
      <c r="O77" s="625"/>
      <c r="P77" s="625"/>
      <c r="Q77" s="625"/>
      <c r="R77" s="625"/>
      <c r="S77" s="626"/>
      <c r="T77" s="411" t="s">
        <v>1158</v>
      </c>
      <c r="U77" s="625"/>
      <c r="V77" s="625"/>
      <c r="W77" s="626"/>
      <c r="X77" s="411" t="s">
        <v>1159</v>
      </c>
      <c r="Y77" s="627"/>
      <c r="Z77" s="625"/>
      <c r="AA77" s="625"/>
      <c r="AB77" s="625"/>
      <c r="AC77" s="626"/>
      <c r="AD77" s="411" t="s">
        <v>1160</v>
      </c>
      <c r="AE77" s="625"/>
      <c r="AF77" s="611"/>
      <c r="AG77" s="611"/>
      <c r="AH77" s="611"/>
      <c r="AI77" s="611"/>
      <c r="AJ77" s="264"/>
      <c r="AP77" s="248"/>
      <c r="AT77" s="248"/>
      <c r="AV77" s="23"/>
      <c r="AW77" s="23"/>
      <c r="AX77" s="23"/>
      <c r="AY77" s="23"/>
      <c r="AZ77" s="23"/>
      <c r="BA77" s="23"/>
      <c r="BB77" s="23"/>
      <c r="BC77" s="23"/>
    </row>
    <row r="78" spans="2:55" s="240" customFormat="1" ht="5.0999999999999996" customHeight="1">
      <c r="B78" s="263"/>
      <c r="C78" s="644"/>
      <c r="D78" s="644"/>
      <c r="E78" s="644"/>
      <c r="F78" s="644"/>
      <c r="G78" s="644"/>
      <c r="H78" s="644"/>
      <c r="I78" s="644"/>
      <c r="J78" s="644"/>
      <c r="K78" s="644"/>
      <c r="L78" s="644"/>
      <c r="M78" s="644"/>
      <c r="N78" s="644"/>
      <c r="O78" s="644"/>
      <c r="P78" s="644"/>
      <c r="Q78" s="644"/>
      <c r="R78" s="644"/>
      <c r="S78" s="644"/>
      <c r="T78" s="644"/>
      <c r="U78" s="644"/>
      <c r="V78" s="644"/>
      <c r="W78" s="411"/>
      <c r="X78" s="625"/>
      <c r="Y78" s="625"/>
      <c r="Z78" s="625"/>
      <c r="AA78" s="625"/>
      <c r="AB78" s="625"/>
      <c r="AC78" s="625"/>
      <c r="AD78" s="625"/>
      <c r="AE78" s="625"/>
      <c r="AF78" s="625"/>
      <c r="AG78" s="625"/>
      <c r="AH78" s="625"/>
      <c r="AI78" s="625"/>
      <c r="AJ78" s="264"/>
      <c r="AP78" s="248"/>
      <c r="AT78" s="248"/>
      <c r="AV78" s="23"/>
      <c r="AW78" s="23"/>
      <c r="AX78" s="23"/>
      <c r="AY78" s="23"/>
      <c r="AZ78" s="23"/>
      <c r="BA78" s="23"/>
      <c r="BB78" s="23"/>
      <c r="BC78" s="23"/>
    </row>
    <row r="79" spans="2:55" s="240" customFormat="1" ht="15" customHeight="1">
      <c r="B79" s="263"/>
      <c r="C79" s="624" t="s">
        <v>1749</v>
      </c>
      <c r="D79" s="608"/>
      <c r="E79" s="608"/>
      <c r="F79" s="608"/>
      <c r="G79" s="608"/>
      <c r="H79" s="608"/>
      <c r="I79" s="608"/>
      <c r="J79" s="625"/>
      <c r="K79" s="625"/>
      <c r="L79" s="625"/>
      <c r="M79" s="625"/>
      <c r="N79" s="625"/>
      <c r="O79" s="625"/>
      <c r="P79" s="625"/>
      <c r="Q79" s="626"/>
      <c r="R79" s="608" t="s">
        <v>1162</v>
      </c>
      <c r="S79" s="627"/>
      <c r="T79" s="627"/>
      <c r="U79" s="626"/>
      <c r="V79" s="608" t="s">
        <v>2430</v>
      </c>
      <c r="W79" s="627"/>
      <c r="X79" s="625"/>
      <c r="Y79" s="627"/>
      <c r="Z79" s="627"/>
      <c r="AA79" s="627"/>
      <c r="AB79" s="627"/>
      <c r="AC79" s="627"/>
      <c r="AD79" s="626"/>
      <c r="AE79" s="608" t="s">
        <v>1161</v>
      </c>
      <c r="AF79" s="611"/>
      <c r="AG79" s="611"/>
      <c r="AH79" s="611"/>
      <c r="AI79" s="611"/>
      <c r="AJ79" s="264"/>
      <c r="AP79" s="248"/>
      <c r="AT79" s="248"/>
      <c r="AV79" s="23"/>
      <c r="AW79" s="23"/>
      <c r="AX79" s="23"/>
      <c r="AY79" s="23"/>
      <c r="AZ79" s="23"/>
      <c r="BA79" s="23"/>
      <c r="BB79" s="23"/>
      <c r="BC79" s="23"/>
    </row>
    <row r="80" spans="2:55" s="240" customFormat="1" ht="5.0999999999999996" customHeight="1">
      <c r="B80" s="263"/>
      <c r="C80" s="608"/>
      <c r="D80" s="608"/>
      <c r="E80" s="608"/>
      <c r="F80" s="608"/>
      <c r="G80" s="608"/>
      <c r="H80" s="608"/>
      <c r="I80" s="608"/>
      <c r="J80" s="625"/>
      <c r="K80" s="625"/>
      <c r="L80" s="625"/>
      <c r="M80" s="625"/>
      <c r="N80" s="625"/>
      <c r="O80" s="625"/>
      <c r="P80" s="625"/>
      <c r="Q80" s="625"/>
      <c r="R80" s="625"/>
      <c r="S80" s="625"/>
      <c r="T80" s="625"/>
      <c r="U80" s="625"/>
      <c r="V80" s="625"/>
      <c r="W80" s="625"/>
      <c r="X80" s="625"/>
      <c r="Y80" s="625"/>
      <c r="Z80" s="625"/>
      <c r="AA80" s="625"/>
      <c r="AB80" s="625"/>
      <c r="AC80" s="625"/>
      <c r="AD80" s="625"/>
      <c r="AE80" s="611"/>
      <c r="AF80" s="611"/>
      <c r="AG80" s="611"/>
      <c r="AH80" s="611"/>
      <c r="AI80" s="611"/>
      <c r="AJ80" s="264"/>
      <c r="AP80" s="248"/>
      <c r="AT80" s="248"/>
      <c r="AV80" s="23"/>
      <c r="AW80" s="23"/>
      <c r="AX80" s="23"/>
      <c r="AY80" s="23"/>
      <c r="AZ80" s="23"/>
      <c r="BA80" s="23"/>
      <c r="BB80" s="23"/>
      <c r="BC80" s="23"/>
    </row>
    <row r="81" spans="2:55" s="240" customFormat="1" ht="15" customHeight="1">
      <c r="B81" s="263"/>
      <c r="C81" s="608"/>
      <c r="D81" s="608"/>
      <c r="E81" s="608"/>
      <c r="F81" s="627"/>
      <c r="G81" s="626"/>
      <c r="H81" s="608" t="s">
        <v>2415</v>
      </c>
      <c r="I81" s="625"/>
      <c r="J81" s="627"/>
      <c r="K81" s="627"/>
      <c r="L81" s="627"/>
      <c r="M81" s="627"/>
      <c r="N81" s="627"/>
      <c r="O81" s="627"/>
      <c r="P81" s="625"/>
      <c r="Q81" s="625"/>
      <c r="R81" s="627"/>
      <c r="S81" s="627"/>
      <c r="T81" s="627"/>
      <c r="U81" s="627"/>
      <c r="V81" s="627"/>
      <c r="W81" s="627"/>
      <c r="X81" s="627"/>
      <c r="Y81" s="627"/>
      <c r="Z81" s="627"/>
      <c r="AA81" s="627"/>
      <c r="AB81" s="627"/>
      <c r="AC81" s="625"/>
      <c r="AD81" s="625"/>
      <c r="AE81" s="625"/>
      <c r="AF81" s="611"/>
      <c r="AG81" s="611"/>
      <c r="AH81" s="611"/>
      <c r="AI81" s="611"/>
      <c r="AJ81" s="264"/>
      <c r="AP81" s="248"/>
      <c r="AT81" s="248"/>
      <c r="AV81" s="23"/>
      <c r="AW81" s="23"/>
      <c r="AX81" s="23"/>
      <c r="AY81" s="23"/>
      <c r="AZ81" s="23"/>
      <c r="BA81" s="23"/>
      <c r="BB81" s="23"/>
      <c r="BC81" s="23"/>
    </row>
    <row r="82" spans="2:55" s="240" customFormat="1" ht="15" customHeight="1">
      <c r="B82" s="263"/>
      <c r="C82" s="608"/>
      <c r="D82" s="608"/>
      <c r="E82" s="608"/>
      <c r="F82" s="608"/>
      <c r="G82" s="608"/>
      <c r="H82" s="608"/>
      <c r="I82" s="932" t="str">
        <f>IF(Q79="x",auxiliar!$O$4,IF(U79="x",auxiliar!$O$4,IF(AD79="x",auxiliar!$O$5,IF(G81="x",auxiliar!$O$6,auxiliar!$O$7))))</f>
        <v>Preencher item 5.3</v>
      </c>
      <c r="J82" s="932"/>
      <c r="K82" s="932"/>
      <c r="L82" s="932"/>
      <c r="M82" s="932"/>
      <c r="N82" s="932"/>
      <c r="O82" s="932"/>
      <c r="P82" s="932"/>
      <c r="Q82" s="932"/>
      <c r="R82" s="932"/>
      <c r="S82" s="628"/>
      <c r="T82" s="628"/>
      <c r="U82" s="628"/>
      <c r="V82" s="628"/>
      <c r="W82" s="628"/>
      <c r="X82" s="628"/>
      <c r="Y82" s="628"/>
      <c r="Z82" s="627"/>
      <c r="AA82" s="627"/>
      <c r="AB82" s="625" t="str">
        <f>IF(AE58="x",AF58,IF(AA58="x",AB58,""))</f>
        <v/>
      </c>
      <c r="AC82" s="625"/>
      <c r="AD82" s="625"/>
      <c r="AE82" s="611"/>
      <c r="AF82" s="611"/>
      <c r="AG82" s="611"/>
      <c r="AH82" s="611"/>
      <c r="AI82" s="611"/>
      <c r="AJ82" s="264"/>
      <c r="AP82" s="248"/>
      <c r="AT82" s="248"/>
      <c r="AV82" s="23"/>
      <c r="AW82" s="23"/>
      <c r="AX82" s="23"/>
      <c r="AY82" s="23"/>
      <c r="AZ82" s="23"/>
      <c r="BA82" s="23"/>
      <c r="BB82" s="23"/>
      <c r="BC82" s="23"/>
    </row>
    <row r="83" spans="2:55" s="240" customFormat="1" ht="15" customHeight="1">
      <c r="B83" s="263"/>
      <c r="C83" s="624" t="s">
        <v>2428</v>
      </c>
      <c r="D83" s="608"/>
      <c r="E83" s="608"/>
      <c r="F83" s="608"/>
      <c r="G83" s="608"/>
      <c r="H83" s="608"/>
      <c r="I83" s="608"/>
      <c r="J83" s="625"/>
      <c r="K83" s="625"/>
      <c r="L83" s="625"/>
      <c r="M83" s="625"/>
      <c r="N83" s="625"/>
      <c r="O83" s="625"/>
      <c r="P83" s="629"/>
      <c r="Q83" s="629"/>
      <c r="R83" s="629"/>
      <c r="S83" s="629"/>
      <c r="T83" s="629"/>
      <c r="U83" s="629"/>
      <c r="V83" s="629"/>
      <c r="W83" s="629"/>
      <c r="X83" s="629"/>
      <c r="Y83" s="629"/>
      <c r="Z83" s="627"/>
      <c r="AA83" s="627"/>
      <c r="AB83" s="625"/>
      <c r="AC83" s="625"/>
      <c r="AD83" s="625"/>
      <c r="AE83" s="611"/>
      <c r="AF83" s="611"/>
      <c r="AG83" s="611"/>
      <c r="AH83" s="611"/>
      <c r="AI83" s="611"/>
      <c r="AJ83" s="264"/>
      <c r="AP83" s="248"/>
      <c r="AT83" s="248"/>
      <c r="AV83" s="23"/>
      <c r="AW83" s="23"/>
      <c r="AX83" s="23"/>
      <c r="AY83" s="23"/>
      <c r="AZ83" s="23"/>
      <c r="BA83" s="23"/>
      <c r="BB83" s="23"/>
      <c r="BC83" s="23"/>
    </row>
    <row r="84" spans="2:55" s="240" customFormat="1" ht="15" customHeight="1">
      <c r="B84" s="263"/>
      <c r="C84" s="608"/>
      <c r="D84" s="608"/>
      <c r="E84" s="627"/>
      <c r="F84" s="627"/>
      <c r="G84" s="626"/>
      <c r="H84" s="608" t="s">
        <v>1162</v>
      </c>
      <c r="I84" s="608"/>
      <c r="J84" s="627"/>
      <c r="K84" s="626"/>
      <c r="L84" s="630" t="s">
        <v>1161</v>
      </c>
      <c r="M84" s="627"/>
      <c r="N84" s="611"/>
      <c r="O84" s="628" t="str">
        <f>IF(G84="x",auxiliar!$O$8,IF(K84="x",auxiliar!$O$9,""))</f>
        <v/>
      </c>
      <c r="P84" s="628"/>
      <c r="Q84" s="628"/>
      <c r="R84" s="628"/>
      <c r="S84" s="628"/>
      <c r="T84" s="628"/>
      <c r="U84" s="628"/>
      <c r="V84" s="628"/>
      <c r="W84" s="628"/>
      <c r="X84" s="628"/>
      <c r="Y84" s="628"/>
      <c r="Z84" s="627"/>
      <c r="AA84" s="625"/>
      <c r="AB84" s="625"/>
      <c r="AC84" s="625"/>
      <c r="AD84" s="611"/>
      <c r="AE84" s="611"/>
      <c r="AF84" s="611"/>
      <c r="AG84" s="611"/>
      <c r="AH84" s="611"/>
      <c r="AI84" s="627"/>
      <c r="AJ84" s="264"/>
      <c r="AP84" s="248"/>
      <c r="AT84" s="248"/>
      <c r="AV84" s="23"/>
      <c r="AW84" s="23"/>
      <c r="AX84" s="23"/>
      <c r="AY84" s="23"/>
      <c r="AZ84" s="23"/>
      <c r="BA84" s="23"/>
      <c r="BB84" s="23"/>
      <c r="BC84" s="23"/>
    </row>
    <row r="85" spans="2:55" s="240" customFormat="1" ht="5.0999999999999996" customHeight="1">
      <c r="B85" s="263"/>
      <c r="C85" s="608"/>
      <c r="D85" s="608"/>
      <c r="E85" s="608"/>
      <c r="F85" s="608"/>
      <c r="G85" s="608"/>
      <c r="H85" s="608"/>
      <c r="I85" s="608"/>
      <c r="J85" s="625"/>
      <c r="K85" s="625"/>
      <c r="L85" s="625"/>
      <c r="M85" s="625"/>
      <c r="N85" s="625"/>
      <c r="O85" s="625"/>
      <c r="P85" s="625"/>
      <c r="Q85" s="625"/>
      <c r="R85" s="625"/>
      <c r="S85" s="625"/>
      <c r="T85" s="625"/>
      <c r="U85" s="625"/>
      <c r="V85" s="625"/>
      <c r="W85" s="625"/>
      <c r="X85" s="625"/>
      <c r="Y85" s="625"/>
      <c r="Z85" s="625"/>
      <c r="AA85" s="625"/>
      <c r="AB85" s="625"/>
      <c r="AC85" s="625"/>
      <c r="AD85" s="625"/>
      <c r="AE85" s="611"/>
      <c r="AF85" s="611"/>
      <c r="AG85" s="611"/>
      <c r="AH85" s="611"/>
      <c r="AI85" s="611"/>
      <c r="AJ85" s="264"/>
      <c r="AP85" s="248"/>
      <c r="AT85" s="248"/>
      <c r="AV85" s="23"/>
      <c r="AW85" s="23"/>
      <c r="AX85" s="23"/>
      <c r="AY85" s="23"/>
      <c r="AZ85" s="23"/>
      <c r="BA85" s="23"/>
      <c r="BB85" s="23"/>
      <c r="BC85" s="23"/>
    </row>
    <row r="86" spans="2:55" s="240" customFormat="1" ht="15" customHeight="1">
      <c r="B86" s="263"/>
      <c r="C86" s="624" t="s">
        <v>2427</v>
      </c>
      <c r="D86" s="608"/>
      <c r="E86" s="608"/>
      <c r="F86" s="608"/>
      <c r="G86" s="608"/>
      <c r="H86" s="608"/>
      <c r="I86" s="608"/>
      <c r="J86" s="625"/>
      <c r="K86" s="625"/>
      <c r="L86" s="625"/>
      <c r="M86" s="625"/>
      <c r="N86" s="625"/>
      <c r="O86" s="625"/>
      <c r="P86" s="625"/>
      <c r="Q86" s="625"/>
      <c r="R86" s="625"/>
      <c r="S86" s="625"/>
      <c r="T86" s="625"/>
      <c r="U86" s="625"/>
      <c r="V86" s="625"/>
      <c r="W86" s="625"/>
      <c r="X86" s="625"/>
      <c r="Y86" s="625"/>
      <c r="Z86" s="625"/>
      <c r="AA86" s="625"/>
      <c r="AB86" s="625"/>
      <c r="AC86" s="625"/>
      <c r="AD86" s="625"/>
      <c r="AE86" s="611"/>
      <c r="AF86" s="611"/>
      <c r="AG86" s="611"/>
      <c r="AH86" s="611"/>
      <c r="AI86" s="611"/>
      <c r="AJ86" s="264"/>
      <c r="AP86" s="248"/>
      <c r="AT86" s="248"/>
      <c r="AV86" s="23"/>
      <c r="AW86" s="23"/>
      <c r="AX86" s="23"/>
      <c r="AY86" s="23"/>
      <c r="AZ86" s="23"/>
      <c r="BA86" s="23"/>
      <c r="BB86" s="23"/>
      <c r="BC86" s="23"/>
    </row>
    <row r="87" spans="2:55" s="240" customFormat="1" ht="15" customHeight="1">
      <c r="B87" s="263"/>
      <c r="C87" s="608"/>
      <c r="D87" s="626"/>
      <c r="E87" s="933" t="s">
        <v>2417</v>
      </c>
      <c r="F87" s="934"/>
      <c r="G87" s="934"/>
      <c r="H87" s="934"/>
      <c r="I87" s="934"/>
      <c r="J87" s="934"/>
      <c r="K87" s="934"/>
      <c r="L87" s="934"/>
      <c r="M87" s="934"/>
      <c r="N87" s="625"/>
      <c r="O87" s="626"/>
      <c r="P87" s="996" t="s">
        <v>2418</v>
      </c>
      <c r="Q87" s="997"/>
      <c r="R87" s="997"/>
      <c r="S87" s="997"/>
      <c r="T87" s="997"/>
      <c r="U87" s="997"/>
      <c r="V87" s="625"/>
      <c r="W87" s="626"/>
      <c r="X87" s="996" t="s">
        <v>2419</v>
      </c>
      <c r="Y87" s="997"/>
      <c r="Z87" s="997"/>
      <c r="AA87" s="997"/>
      <c r="AB87" s="997"/>
      <c r="AC87" s="997"/>
      <c r="AD87" s="997"/>
      <c r="AE87" s="997"/>
      <c r="AF87" s="611"/>
      <c r="AG87" s="611"/>
      <c r="AH87" s="611"/>
      <c r="AI87" s="611"/>
      <c r="AJ87" s="264"/>
      <c r="AP87" s="248"/>
      <c r="AT87" s="248"/>
      <c r="AV87" s="23"/>
      <c r="AW87" s="23"/>
      <c r="AX87" s="23"/>
      <c r="AY87" s="23"/>
      <c r="AZ87" s="23"/>
      <c r="BA87" s="23"/>
      <c r="BB87" s="23"/>
      <c r="BC87" s="23"/>
    </row>
    <row r="88" spans="2:55" s="240" customFormat="1" ht="5.0999999999999996" customHeight="1">
      <c r="B88" s="263"/>
      <c r="C88" s="608"/>
      <c r="D88" s="631"/>
      <c r="E88" s="625"/>
      <c r="F88" s="625"/>
      <c r="G88" s="625"/>
      <c r="H88" s="625"/>
      <c r="I88" s="625"/>
      <c r="J88" s="625"/>
      <c r="K88" s="625"/>
      <c r="L88" s="625"/>
      <c r="M88" s="625"/>
      <c r="N88" s="625"/>
      <c r="O88" s="631"/>
      <c r="P88" s="632"/>
      <c r="Q88" s="632"/>
      <c r="R88" s="632"/>
      <c r="S88" s="632"/>
      <c r="T88" s="632"/>
      <c r="U88" s="632"/>
      <c r="V88" s="625"/>
      <c r="W88" s="631"/>
      <c r="X88" s="632"/>
      <c r="Y88" s="632"/>
      <c r="Z88" s="632"/>
      <c r="AA88" s="632"/>
      <c r="AB88" s="632"/>
      <c r="AC88" s="632"/>
      <c r="AD88" s="632"/>
      <c r="AE88" s="632"/>
      <c r="AF88" s="611"/>
      <c r="AG88" s="611"/>
      <c r="AH88" s="611"/>
      <c r="AI88" s="611"/>
      <c r="AJ88" s="264"/>
      <c r="AP88" s="248"/>
      <c r="AT88" s="248"/>
      <c r="AV88" s="23"/>
      <c r="AW88" s="23"/>
      <c r="AX88" s="23"/>
      <c r="AY88" s="23"/>
      <c r="AZ88" s="23"/>
      <c r="BA88" s="23"/>
      <c r="BB88" s="23"/>
      <c r="BC88" s="23"/>
    </row>
    <row r="89" spans="2:55" s="240" customFormat="1" ht="15" customHeight="1">
      <c r="B89" s="263"/>
      <c r="C89" s="608"/>
      <c r="D89" s="626"/>
      <c r="E89" s="933" t="s">
        <v>2420</v>
      </c>
      <c r="F89" s="934"/>
      <c r="G89" s="934"/>
      <c r="H89" s="934"/>
      <c r="I89" s="934"/>
      <c r="J89" s="934"/>
      <c r="K89" s="934"/>
      <c r="L89" s="934"/>
      <c r="M89" s="934"/>
      <c r="N89" s="934"/>
      <c r="O89" s="934"/>
      <c r="P89" s="934"/>
      <c r="Q89" s="934"/>
      <c r="R89" s="934"/>
      <c r="S89" s="632"/>
      <c r="T89" s="626"/>
      <c r="U89" s="996" t="s">
        <v>2421</v>
      </c>
      <c r="V89" s="997"/>
      <c r="W89" s="997"/>
      <c r="X89" s="997"/>
      <c r="Y89" s="997"/>
      <c r="Z89" s="997"/>
      <c r="AA89" s="997"/>
      <c r="AB89" s="997"/>
      <c r="AC89" s="632"/>
      <c r="AD89" s="626"/>
      <c r="AE89" s="996" t="s">
        <v>2422</v>
      </c>
      <c r="AF89" s="997"/>
      <c r="AG89" s="997"/>
      <c r="AH89" s="997"/>
      <c r="AI89" s="611"/>
      <c r="AJ89" s="264"/>
      <c r="AP89" s="248"/>
      <c r="AT89" s="248"/>
      <c r="AV89" s="23"/>
      <c r="AW89" s="23"/>
      <c r="AX89" s="23"/>
      <c r="AY89" s="23"/>
      <c r="AZ89" s="23"/>
      <c r="BA89" s="23"/>
      <c r="BB89" s="23"/>
      <c r="BC89" s="23"/>
    </row>
    <row r="90" spans="2:55" s="240" customFormat="1" ht="5.0999999999999996" customHeight="1">
      <c r="B90" s="263"/>
      <c r="C90" s="608"/>
      <c r="D90" s="631"/>
      <c r="E90" s="625"/>
      <c r="F90" s="625"/>
      <c r="G90" s="625"/>
      <c r="H90" s="625"/>
      <c r="I90" s="625"/>
      <c r="J90" s="625"/>
      <c r="K90" s="625"/>
      <c r="L90" s="625"/>
      <c r="M90" s="625"/>
      <c r="N90" s="625"/>
      <c r="O90" s="625"/>
      <c r="P90" s="625"/>
      <c r="Q90" s="625"/>
      <c r="R90" s="625"/>
      <c r="S90" s="632"/>
      <c r="T90" s="631"/>
      <c r="U90" s="632"/>
      <c r="V90" s="632"/>
      <c r="W90" s="632"/>
      <c r="X90" s="632"/>
      <c r="Y90" s="632"/>
      <c r="Z90" s="632"/>
      <c r="AA90" s="632"/>
      <c r="AB90" s="632"/>
      <c r="AC90" s="632"/>
      <c r="AD90" s="631"/>
      <c r="AE90" s="632"/>
      <c r="AF90" s="632"/>
      <c r="AG90" s="632"/>
      <c r="AH90" s="632"/>
      <c r="AI90" s="611"/>
      <c r="AJ90" s="264"/>
      <c r="AP90" s="248"/>
      <c r="AT90" s="248"/>
      <c r="AV90" s="23"/>
      <c r="AW90" s="23"/>
      <c r="AX90" s="23"/>
      <c r="AY90" s="23"/>
      <c r="AZ90" s="23"/>
      <c r="BA90" s="23"/>
      <c r="BB90" s="23"/>
      <c r="BC90" s="23"/>
    </row>
    <row r="91" spans="2:55" s="240" customFormat="1" ht="15" customHeight="1">
      <c r="B91" s="263"/>
      <c r="C91" s="608"/>
      <c r="D91" s="626"/>
      <c r="E91" s="633" t="s">
        <v>2426</v>
      </c>
      <c r="F91" s="411"/>
      <c r="G91" s="411"/>
      <c r="H91" s="411"/>
      <c r="I91" s="411"/>
      <c r="J91" s="411"/>
      <c r="K91" s="411"/>
      <c r="L91" s="411"/>
      <c r="M91" s="411"/>
      <c r="N91" s="625"/>
      <c r="O91" s="625"/>
      <c r="P91" s="625"/>
      <c r="Q91" s="625"/>
      <c r="R91" s="625"/>
      <c r="S91" s="632"/>
      <c r="T91" s="631"/>
      <c r="U91" s="632"/>
      <c r="V91" s="632"/>
      <c r="W91" s="632"/>
      <c r="X91" s="632"/>
      <c r="Y91" s="626"/>
      <c r="Z91" s="634" t="s">
        <v>2423</v>
      </c>
      <c r="AA91" s="630"/>
      <c r="AB91" s="630"/>
      <c r="AC91" s="630"/>
      <c r="AD91" s="630"/>
      <c r="AE91" s="630"/>
      <c r="AF91" s="632"/>
      <c r="AG91" s="632"/>
      <c r="AH91" s="632"/>
      <c r="AI91" s="611"/>
      <c r="AJ91" s="264"/>
      <c r="AP91" s="248"/>
      <c r="AT91" s="248"/>
      <c r="AV91" s="23"/>
      <c r="AW91" s="23"/>
      <c r="AX91" s="23"/>
      <c r="AY91" s="23"/>
      <c r="AZ91" s="23"/>
      <c r="BA91" s="23"/>
      <c r="BB91" s="23"/>
      <c r="BC91" s="23"/>
    </row>
    <row r="92" spans="2:55" s="240" customFormat="1" ht="5.0999999999999996" customHeight="1">
      <c r="B92" s="263"/>
      <c r="C92" s="608"/>
      <c r="D92" s="631"/>
      <c r="E92" s="625"/>
      <c r="F92" s="625"/>
      <c r="G92" s="625"/>
      <c r="H92" s="625"/>
      <c r="I92" s="625"/>
      <c r="J92" s="625"/>
      <c r="K92" s="625"/>
      <c r="L92" s="625"/>
      <c r="M92" s="625"/>
      <c r="N92" s="625"/>
      <c r="O92" s="625"/>
      <c r="P92" s="625"/>
      <c r="Q92" s="625"/>
      <c r="R92" s="625"/>
      <c r="S92" s="632"/>
      <c r="T92" s="631"/>
      <c r="U92" s="632"/>
      <c r="V92" s="632"/>
      <c r="W92" s="632"/>
      <c r="X92" s="632"/>
      <c r="Y92" s="632"/>
      <c r="Z92" s="632"/>
      <c r="AA92" s="632"/>
      <c r="AB92" s="632"/>
      <c r="AC92" s="632"/>
      <c r="AD92" s="631"/>
      <c r="AE92" s="632"/>
      <c r="AF92" s="632"/>
      <c r="AG92" s="632"/>
      <c r="AH92" s="632"/>
      <c r="AI92" s="611"/>
      <c r="AJ92" s="264"/>
      <c r="AP92" s="248"/>
      <c r="AT92" s="248"/>
      <c r="AV92" s="23"/>
      <c r="AW92" s="23"/>
      <c r="AX92" s="23"/>
      <c r="AY92" s="23"/>
      <c r="AZ92" s="23"/>
      <c r="BA92" s="23"/>
      <c r="BB92" s="23"/>
      <c r="BC92" s="23"/>
    </row>
    <row r="93" spans="2:55" s="240" customFormat="1" ht="15" customHeight="1">
      <c r="B93" s="263"/>
      <c r="C93" s="608"/>
      <c r="D93" s="626"/>
      <c r="E93" s="996" t="s">
        <v>2424</v>
      </c>
      <c r="F93" s="997"/>
      <c r="G93" s="997"/>
      <c r="H93" s="997"/>
      <c r="I93" s="997"/>
      <c r="J93" s="997"/>
      <c r="K93" s="997"/>
      <c r="L93" s="997"/>
      <c r="M93" s="997"/>
      <c r="N93" s="630"/>
      <c r="O93" s="626"/>
      <c r="P93" s="996" t="s">
        <v>2425</v>
      </c>
      <c r="Q93" s="997"/>
      <c r="R93" s="997"/>
      <c r="S93" s="997"/>
      <c r="T93" s="997"/>
      <c r="U93" s="997"/>
      <c r="V93" s="997"/>
      <c r="W93" s="627"/>
      <c r="X93" s="627"/>
      <c r="Y93" s="627"/>
      <c r="Z93" s="627"/>
      <c r="AA93" s="627"/>
      <c r="AB93" s="627"/>
      <c r="AC93" s="627"/>
      <c r="AD93" s="627"/>
      <c r="AE93" s="611"/>
      <c r="AF93" s="611"/>
      <c r="AG93" s="611"/>
      <c r="AH93" s="611"/>
      <c r="AI93" s="611"/>
      <c r="AJ93" s="264"/>
      <c r="AP93" s="248"/>
      <c r="AT93" s="248"/>
      <c r="AV93" s="23"/>
      <c r="AW93" s="23"/>
      <c r="AX93" s="23"/>
      <c r="AY93" s="23"/>
      <c r="AZ93" s="23"/>
      <c r="BA93" s="23"/>
      <c r="BB93" s="23"/>
      <c r="BC93" s="23"/>
    </row>
    <row r="94" spans="2:55" s="240" customFormat="1" ht="5.0999999999999996" customHeight="1">
      <c r="B94" s="263"/>
      <c r="C94" s="608"/>
      <c r="D94" s="608"/>
      <c r="E94" s="608"/>
      <c r="F94" s="608"/>
      <c r="G94" s="608"/>
      <c r="H94" s="608"/>
      <c r="I94" s="608"/>
      <c r="J94" s="625"/>
      <c r="K94" s="625"/>
      <c r="L94" s="625"/>
      <c r="M94" s="625"/>
      <c r="N94" s="625"/>
      <c r="O94" s="625"/>
      <c r="P94" s="625"/>
      <c r="Q94" s="625"/>
      <c r="R94" s="625"/>
      <c r="S94" s="625"/>
      <c r="T94" s="625"/>
      <c r="U94" s="625"/>
      <c r="V94" s="625"/>
      <c r="W94" s="625"/>
      <c r="X94" s="625"/>
      <c r="Y94" s="625"/>
      <c r="Z94" s="625"/>
      <c r="AA94" s="625"/>
      <c r="AB94" s="625"/>
      <c r="AC94" s="625"/>
      <c r="AD94" s="625"/>
      <c r="AE94" s="611"/>
      <c r="AF94" s="611"/>
      <c r="AG94" s="611"/>
      <c r="AH94" s="611"/>
      <c r="AI94" s="611"/>
      <c r="AJ94" s="264"/>
      <c r="AP94" s="248"/>
      <c r="AT94" s="248"/>
      <c r="AV94" s="23"/>
      <c r="AW94" s="23"/>
      <c r="AX94" s="23"/>
      <c r="AY94" s="23"/>
      <c r="AZ94" s="23"/>
      <c r="BA94" s="23"/>
      <c r="BB94" s="23"/>
      <c r="BC94" s="23"/>
    </row>
    <row r="95" spans="2:55" s="240" customFormat="1" ht="15" customHeight="1">
      <c r="B95" s="263"/>
      <c r="C95" s="624" t="s">
        <v>1750</v>
      </c>
      <c r="D95" s="608"/>
      <c r="E95" s="608"/>
      <c r="F95" s="608"/>
      <c r="G95" s="608"/>
      <c r="H95" s="608"/>
      <c r="I95" s="608"/>
      <c r="J95" s="625"/>
      <c r="K95" s="627"/>
      <c r="L95" s="626"/>
      <c r="M95" s="610" t="s">
        <v>196</v>
      </c>
      <c r="N95" s="627"/>
      <c r="O95" s="626"/>
      <c r="P95" s="610" t="s">
        <v>2279</v>
      </c>
      <c r="Q95" s="627"/>
      <c r="R95" s="627"/>
      <c r="S95" s="627"/>
      <c r="T95" s="627"/>
      <c r="U95" s="627"/>
      <c r="V95" s="627"/>
      <c r="W95" s="627"/>
      <c r="X95" s="627"/>
      <c r="Y95" s="627"/>
      <c r="Z95" s="627"/>
      <c r="AA95" s="627"/>
      <c r="AB95" s="645"/>
      <c r="AC95" s="645"/>
      <c r="AD95" s="645"/>
      <c r="AE95" s="645"/>
      <c r="AF95" s="645"/>
      <c r="AG95" s="645"/>
      <c r="AH95" s="645"/>
      <c r="AI95" s="645"/>
      <c r="AJ95" s="264"/>
      <c r="AP95" s="248"/>
      <c r="AT95" s="248"/>
      <c r="AV95" s="23"/>
      <c r="AW95" s="23"/>
      <c r="AX95" s="23"/>
      <c r="AY95" s="23"/>
      <c r="AZ95" s="23"/>
      <c r="BA95" s="23"/>
      <c r="BB95" s="23"/>
      <c r="BC95" s="23"/>
    </row>
    <row r="96" spans="2:55" s="240" customFormat="1" ht="5.0999999999999996" customHeight="1">
      <c r="B96" s="263"/>
      <c r="C96" s="608"/>
      <c r="D96" s="608"/>
      <c r="E96" s="608"/>
      <c r="F96" s="608"/>
      <c r="G96" s="608"/>
      <c r="H96" s="608"/>
      <c r="I96" s="608"/>
      <c r="J96" s="625"/>
      <c r="K96" s="625"/>
      <c r="L96" s="625"/>
      <c r="M96" s="625"/>
      <c r="N96" s="625"/>
      <c r="O96" s="625"/>
      <c r="P96" s="625"/>
      <c r="Q96" s="625"/>
      <c r="R96" s="625"/>
      <c r="S96" s="625"/>
      <c r="T96" s="625"/>
      <c r="U96" s="625"/>
      <c r="V96" s="625"/>
      <c r="W96" s="625"/>
      <c r="X96" s="625"/>
      <c r="Y96" s="625"/>
      <c r="Z96" s="625"/>
      <c r="AA96" s="625"/>
      <c r="AB96" s="625"/>
      <c r="AC96" s="625"/>
      <c r="AD96" s="625"/>
      <c r="AE96" s="611"/>
      <c r="AF96" s="611"/>
      <c r="AG96" s="611"/>
      <c r="AH96" s="611"/>
      <c r="AI96" s="611"/>
      <c r="AJ96" s="264"/>
      <c r="AP96" s="248"/>
      <c r="AT96" s="248"/>
      <c r="AV96" s="23"/>
      <c r="AW96" s="23"/>
      <c r="AX96" s="23"/>
      <c r="AY96" s="23"/>
      <c r="AZ96" s="23"/>
      <c r="BA96" s="23"/>
      <c r="BB96" s="23"/>
      <c r="BC96" s="23"/>
    </row>
    <row r="97" spans="2:55" s="240" customFormat="1" ht="15" customHeight="1">
      <c r="B97" s="263"/>
      <c r="C97" s="610" t="s">
        <v>2278</v>
      </c>
      <c r="D97" s="610"/>
      <c r="E97" s="610"/>
      <c r="F97" s="610"/>
      <c r="G97" s="610"/>
      <c r="H97" s="610"/>
      <c r="I97" s="610"/>
      <c r="J97" s="610"/>
      <c r="K97" s="610"/>
      <c r="L97" s="610"/>
      <c r="M97" s="608"/>
      <c r="N97" s="608"/>
      <c r="O97" s="646"/>
      <c r="P97" s="1060"/>
      <c r="Q97" s="1060"/>
      <c r="R97" s="1060"/>
      <c r="S97" s="1060"/>
      <c r="T97" s="1060"/>
      <c r="U97" s="1060"/>
      <c r="V97" s="1060"/>
      <c r="W97" s="1060"/>
      <c r="X97" s="1060"/>
      <c r="Y97" s="1060"/>
      <c r="Z97" s="1060"/>
      <c r="AA97" s="1060"/>
      <c r="AB97" s="1060"/>
      <c r="AC97" s="1060"/>
      <c r="AD97" s="1060"/>
      <c r="AE97" s="1060"/>
      <c r="AF97" s="1060"/>
      <c r="AG97" s="1060"/>
      <c r="AH97" s="1060"/>
      <c r="AI97" s="1060"/>
      <c r="AJ97" s="264"/>
      <c r="AP97" s="248"/>
      <c r="AT97" s="248"/>
      <c r="AV97" s="23"/>
      <c r="AW97" s="23"/>
      <c r="AX97" s="23"/>
      <c r="AY97" s="23"/>
      <c r="AZ97" s="23"/>
      <c r="BA97" s="23"/>
      <c r="BB97" s="23"/>
      <c r="BC97" s="23"/>
    </row>
    <row r="98" spans="2:55" s="240" customFormat="1" ht="5.0999999999999996" customHeight="1">
      <c r="B98" s="263"/>
      <c r="C98" s="251"/>
      <c r="D98" s="251"/>
      <c r="E98" s="251"/>
      <c r="F98" s="251"/>
      <c r="G98" s="251"/>
      <c r="H98" s="251"/>
      <c r="I98" s="251"/>
      <c r="J98" s="251"/>
      <c r="K98" s="251"/>
      <c r="L98" s="251"/>
      <c r="M98" s="251"/>
      <c r="N98" s="251"/>
      <c r="O98" s="251"/>
      <c r="P98" s="251"/>
      <c r="Q98" s="251"/>
      <c r="R98" s="251"/>
      <c r="S98" s="251"/>
      <c r="T98" s="251"/>
      <c r="U98" s="251"/>
      <c r="V98" s="251"/>
      <c r="W98" s="127"/>
      <c r="X98" s="254"/>
      <c r="Y98" s="254"/>
      <c r="Z98" s="254"/>
      <c r="AA98" s="254"/>
      <c r="AB98" s="254"/>
      <c r="AC98" s="254"/>
      <c r="AD98" s="254"/>
      <c r="AE98" s="254"/>
      <c r="AF98" s="254"/>
      <c r="AG98" s="254"/>
      <c r="AH98" s="254"/>
      <c r="AI98" s="254"/>
      <c r="AJ98" s="264"/>
      <c r="AP98" s="248"/>
      <c r="AT98" s="248"/>
      <c r="AV98" s="23"/>
      <c r="AW98" s="23"/>
      <c r="AX98" s="23"/>
      <c r="AY98" s="23"/>
      <c r="AZ98" s="23"/>
      <c r="BA98" s="23"/>
      <c r="BB98" s="23"/>
      <c r="BC98" s="23"/>
    </row>
    <row r="99" spans="2:55" s="240" customFormat="1" ht="15" customHeight="1">
      <c r="B99" s="263"/>
      <c r="C99" s="160" t="s">
        <v>1932</v>
      </c>
      <c r="D99" s="160"/>
      <c r="E99" s="160"/>
      <c r="F99" s="160"/>
      <c r="G99" s="160"/>
      <c r="H99" s="160"/>
      <c r="I99" s="160"/>
      <c r="J99" s="254"/>
      <c r="K99" s="254"/>
      <c r="L99" s="254"/>
      <c r="M99" s="254"/>
      <c r="N99" s="254"/>
      <c r="O99" s="254"/>
      <c r="P99" s="254"/>
      <c r="Q99" s="254"/>
      <c r="R99" s="254"/>
      <c r="S99" s="254"/>
      <c r="T99" s="254"/>
      <c r="U99" s="254"/>
      <c r="V99" s="254"/>
      <c r="W99" s="254"/>
      <c r="X99" s="254"/>
      <c r="Y99" s="254"/>
      <c r="Z99" s="254"/>
      <c r="AA99" s="254"/>
      <c r="AB99" s="254"/>
      <c r="AC99" s="254"/>
      <c r="AD99" s="254"/>
      <c r="AE99" s="158"/>
      <c r="AF99" s="158"/>
      <c r="AG99" s="158"/>
      <c r="AH99" s="158"/>
      <c r="AI99" s="158"/>
      <c r="AJ99" s="264"/>
      <c r="AP99" s="248"/>
      <c r="AT99" s="248"/>
      <c r="AV99" s="23"/>
      <c r="AW99" s="23"/>
      <c r="AX99" s="23"/>
      <c r="AY99" s="23"/>
      <c r="AZ99" s="23"/>
      <c r="BA99" s="23"/>
      <c r="BB99" s="23"/>
      <c r="BC99" s="23"/>
    </row>
    <row r="100" spans="2:55" s="240" customFormat="1" ht="15" customHeight="1">
      <c r="B100" s="263"/>
      <c r="C100" s="925" t="s">
        <v>2080</v>
      </c>
      <c r="D100" s="925"/>
      <c r="E100" s="925"/>
      <c r="F100" s="925"/>
      <c r="G100" s="925"/>
      <c r="H100" s="925"/>
      <c r="I100" s="925"/>
      <c r="J100" s="925"/>
      <c r="K100" s="925"/>
      <c r="L100" s="910" t="s">
        <v>1930</v>
      </c>
      <c r="M100" s="910"/>
      <c r="N100" s="910"/>
      <c r="O100" s="910"/>
      <c r="P100" s="910"/>
      <c r="Q100" s="910"/>
      <c r="R100" s="910"/>
      <c r="S100" s="910"/>
      <c r="T100" s="910"/>
      <c r="U100" s="910"/>
      <c r="V100" s="910"/>
      <c r="W100" s="910"/>
      <c r="X100" s="910" t="s">
        <v>1931</v>
      </c>
      <c r="Y100" s="910"/>
      <c r="Z100" s="910"/>
      <c r="AA100" s="910"/>
      <c r="AB100" s="910"/>
      <c r="AC100" s="910"/>
      <c r="AD100" s="910"/>
      <c r="AE100" s="910"/>
      <c r="AF100" s="910"/>
      <c r="AG100" s="910"/>
      <c r="AH100" s="910"/>
      <c r="AI100" s="910"/>
      <c r="AJ100" s="264"/>
      <c r="AP100" s="248"/>
      <c r="AT100" s="248"/>
      <c r="AV100" s="23"/>
      <c r="AW100" s="23"/>
      <c r="AX100" s="23"/>
      <c r="AY100" s="23"/>
      <c r="AZ100" s="23"/>
      <c r="BA100" s="23"/>
      <c r="BB100" s="23"/>
      <c r="BC100" s="23"/>
    </row>
    <row r="101" spans="2:55" s="240" customFormat="1" ht="15" customHeight="1">
      <c r="B101" s="263"/>
      <c r="C101" s="925"/>
      <c r="D101" s="925"/>
      <c r="E101" s="925"/>
      <c r="F101" s="925"/>
      <c r="G101" s="925"/>
      <c r="H101" s="925"/>
      <c r="I101" s="925"/>
      <c r="J101" s="925"/>
      <c r="K101" s="925"/>
      <c r="L101" s="910" t="s">
        <v>1923</v>
      </c>
      <c r="M101" s="910"/>
      <c r="N101" s="910"/>
      <c r="O101" s="910"/>
      <c r="P101" s="910" t="s">
        <v>1924</v>
      </c>
      <c r="Q101" s="910"/>
      <c r="R101" s="910"/>
      <c r="S101" s="910"/>
      <c r="T101" s="910" t="s">
        <v>1925</v>
      </c>
      <c r="U101" s="910"/>
      <c r="V101" s="910"/>
      <c r="W101" s="910"/>
      <c r="X101" s="910" t="s">
        <v>1923</v>
      </c>
      <c r="Y101" s="910"/>
      <c r="Z101" s="910"/>
      <c r="AA101" s="910"/>
      <c r="AB101" s="910" t="s">
        <v>1924</v>
      </c>
      <c r="AC101" s="910"/>
      <c r="AD101" s="910"/>
      <c r="AE101" s="910"/>
      <c r="AF101" s="910" t="s">
        <v>1925</v>
      </c>
      <c r="AG101" s="910"/>
      <c r="AH101" s="910"/>
      <c r="AI101" s="910"/>
      <c r="AJ101" s="264"/>
      <c r="AP101" s="248"/>
      <c r="AT101" s="248"/>
      <c r="AV101" s="23"/>
      <c r="AW101" s="23"/>
      <c r="AX101" s="23"/>
      <c r="AY101" s="23"/>
      <c r="AZ101" s="23"/>
      <c r="BA101" s="23"/>
      <c r="BB101" s="23"/>
      <c r="BC101" s="23"/>
    </row>
    <row r="102" spans="2:55" s="240" customFormat="1" ht="15" customHeight="1">
      <c r="B102" s="263"/>
      <c r="C102" s="925"/>
      <c r="D102" s="925"/>
      <c r="E102" s="925"/>
      <c r="F102" s="925"/>
      <c r="G102" s="925"/>
      <c r="H102" s="925"/>
      <c r="I102" s="925"/>
      <c r="J102" s="925"/>
      <c r="K102" s="925"/>
      <c r="L102" s="906"/>
      <c r="M102" s="906"/>
      <c r="N102" s="906"/>
      <c r="O102" s="906"/>
      <c r="P102" s="906"/>
      <c r="Q102" s="906"/>
      <c r="R102" s="906"/>
      <c r="S102" s="906"/>
      <c r="T102" s="906"/>
      <c r="U102" s="906"/>
      <c r="V102" s="906"/>
      <c r="W102" s="906"/>
      <c r="X102" s="906"/>
      <c r="Y102" s="906"/>
      <c r="Z102" s="906"/>
      <c r="AA102" s="906"/>
      <c r="AB102" s="906"/>
      <c r="AC102" s="906"/>
      <c r="AD102" s="906"/>
      <c r="AE102" s="906"/>
      <c r="AF102" s="906"/>
      <c r="AG102" s="906"/>
      <c r="AH102" s="906"/>
      <c r="AI102" s="906"/>
      <c r="AJ102" s="264"/>
      <c r="AP102" s="248"/>
      <c r="AT102" s="248"/>
      <c r="AV102" s="23"/>
      <c r="AW102" s="23"/>
      <c r="AX102" s="23"/>
      <c r="AY102" s="23"/>
      <c r="AZ102" s="23"/>
      <c r="BA102" s="23"/>
      <c r="BB102" s="23"/>
      <c r="BC102" s="23"/>
    </row>
    <row r="103" spans="2:55" s="240" customFormat="1" ht="30" customHeight="1">
      <c r="B103" s="263"/>
      <c r="C103" s="700" t="s">
        <v>1922</v>
      </c>
      <c r="D103" s="701"/>
      <c r="E103" s="701"/>
      <c r="F103" s="701"/>
      <c r="G103" s="702"/>
      <c r="H103" s="1033" t="s">
        <v>1929</v>
      </c>
      <c r="I103" s="1034"/>
      <c r="J103" s="1034"/>
      <c r="K103" s="1035"/>
      <c r="L103" s="281" t="s">
        <v>1926</v>
      </c>
      <c r="M103" s="909"/>
      <c r="N103" s="906"/>
      <c r="O103" s="906"/>
      <c r="P103" s="906"/>
      <c r="Q103" s="906"/>
      <c r="R103" s="906"/>
      <c r="S103" s="906"/>
      <c r="T103" s="906"/>
      <c r="U103" s="910" t="s">
        <v>2392</v>
      </c>
      <c r="V103" s="910"/>
      <c r="W103" s="910"/>
      <c r="X103" s="281" t="s">
        <v>1927</v>
      </c>
      <c r="Y103" s="909"/>
      <c r="Z103" s="906"/>
      <c r="AA103" s="906"/>
      <c r="AB103" s="906"/>
      <c r="AC103" s="906"/>
      <c r="AD103" s="906"/>
      <c r="AE103" s="906"/>
      <c r="AF103" s="906"/>
      <c r="AG103" s="910" t="s">
        <v>1928</v>
      </c>
      <c r="AH103" s="910"/>
      <c r="AI103" s="910"/>
      <c r="AJ103" s="264"/>
      <c r="AP103" s="248"/>
      <c r="AT103" s="248"/>
      <c r="AV103" s="23"/>
      <c r="AW103" s="23"/>
      <c r="AX103" s="23"/>
      <c r="AY103" s="23"/>
      <c r="AZ103" s="23"/>
      <c r="BA103" s="23"/>
      <c r="BB103" s="23"/>
      <c r="BC103" s="23"/>
    </row>
    <row r="104" spans="2:55" s="240" customFormat="1" ht="5.0999999999999996" customHeight="1">
      <c r="B104" s="263"/>
      <c r="C104" s="158"/>
      <c r="D104" s="158"/>
      <c r="E104" s="158"/>
      <c r="F104" s="158"/>
      <c r="G104" s="158"/>
      <c r="H104" s="520"/>
      <c r="I104" s="520"/>
      <c r="J104" s="520"/>
      <c r="K104" s="520"/>
      <c r="L104" s="254"/>
      <c r="M104" s="519"/>
      <c r="N104" s="519"/>
      <c r="O104" s="519"/>
      <c r="P104" s="519"/>
      <c r="Q104" s="519"/>
      <c r="R104" s="519"/>
      <c r="S104" s="519"/>
      <c r="T104" s="519"/>
      <c r="U104" s="254"/>
      <c r="V104" s="254"/>
      <c r="W104" s="254"/>
      <c r="X104" s="254"/>
      <c r="Y104" s="519"/>
      <c r="Z104" s="519"/>
      <c r="AA104" s="519"/>
      <c r="AB104" s="519"/>
      <c r="AC104" s="519"/>
      <c r="AD104" s="519"/>
      <c r="AE104" s="519"/>
      <c r="AF104" s="519"/>
      <c r="AG104" s="254"/>
      <c r="AH104" s="254"/>
      <c r="AI104" s="254"/>
      <c r="AJ104" s="264"/>
      <c r="AP104" s="248"/>
      <c r="AT104" s="248"/>
      <c r="AV104" s="23"/>
      <c r="AW104" s="23"/>
      <c r="AX104" s="23"/>
      <c r="AY104" s="23"/>
      <c r="AZ104" s="23"/>
      <c r="BA104" s="23"/>
      <c r="BB104" s="23"/>
      <c r="BC104" s="23"/>
    </row>
    <row r="105" spans="2:55" s="240" customFormat="1" ht="15" customHeight="1">
      <c r="B105" s="263"/>
      <c r="C105" s="630" t="s">
        <v>2318</v>
      </c>
      <c r="D105" s="604"/>
      <c r="E105" s="627"/>
      <c r="F105" s="631"/>
      <c r="G105" s="604"/>
      <c r="H105" s="647"/>
      <c r="I105" s="610"/>
      <c r="J105" s="610"/>
      <c r="K105" s="610"/>
      <c r="L105" s="610"/>
      <c r="M105" s="610"/>
      <c r="N105" s="610"/>
      <c r="O105" s="610"/>
      <c r="P105" s="648"/>
      <c r="Q105" s="1084"/>
      <c r="R105" s="1084"/>
      <c r="S105" s="1084"/>
      <c r="T105" s="1084"/>
      <c r="U105" s="1084"/>
      <c r="V105" s="1084"/>
      <c r="W105" s="1084"/>
      <c r="X105" s="1084"/>
      <c r="Y105" s="1084"/>
      <c r="Z105" s="1084"/>
      <c r="AA105" s="1084"/>
      <c r="AB105" s="1084"/>
      <c r="AC105" s="1084"/>
      <c r="AD105" s="1084"/>
      <c r="AE105" s="1084"/>
      <c r="AF105" s="1084"/>
      <c r="AG105" s="1084"/>
      <c r="AH105" s="1084"/>
      <c r="AI105" s="1084"/>
      <c r="AJ105" s="264"/>
      <c r="AP105" s="248"/>
      <c r="AT105" s="248"/>
      <c r="AV105" s="23"/>
      <c r="AW105" s="23"/>
      <c r="AX105" s="23"/>
      <c r="AY105" s="23"/>
      <c r="AZ105" s="23"/>
      <c r="BA105" s="23"/>
      <c r="BB105" s="23"/>
      <c r="BC105" s="23"/>
    </row>
    <row r="106" spans="2:55" s="240" customFormat="1" ht="15" customHeight="1">
      <c r="B106" s="263"/>
      <c r="C106" s="132" t="s">
        <v>2319</v>
      </c>
      <c r="D106" s="20"/>
      <c r="E106" s="128"/>
      <c r="F106" s="512"/>
      <c r="G106" s="20"/>
      <c r="H106" s="282"/>
      <c r="I106" s="247"/>
      <c r="J106" s="247"/>
      <c r="K106" s="247"/>
      <c r="L106" s="247"/>
      <c r="M106" s="247"/>
      <c r="N106" s="247"/>
      <c r="O106" s="247"/>
      <c r="P106" s="518"/>
      <c r="Q106" s="518"/>
      <c r="R106" s="518"/>
      <c r="S106" s="518"/>
      <c r="T106" s="518"/>
      <c r="U106" s="518"/>
      <c r="V106" s="518"/>
      <c r="W106" s="518"/>
      <c r="X106" s="1016"/>
      <c r="Y106" s="1016"/>
      <c r="Z106" s="1016"/>
      <c r="AA106" s="1016"/>
      <c r="AB106" s="1016"/>
      <c r="AC106" s="1016"/>
      <c r="AD106" s="1016"/>
      <c r="AE106" s="1016"/>
      <c r="AF106" s="1016"/>
      <c r="AG106" s="1016"/>
      <c r="AH106" s="1016"/>
      <c r="AI106" s="1016"/>
      <c r="AJ106" s="264"/>
      <c r="AP106" s="248"/>
      <c r="AT106" s="248"/>
      <c r="AV106" s="23"/>
      <c r="AW106" s="23"/>
      <c r="AX106" s="23"/>
      <c r="AY106" s="23"/>
      <c r="AZ106" s="23"/>
      <c r="BA106" s="23"/>
      <c r="BB106" s="23"/>
      <c r="BC106" s="23"/>
    </row>
    <row r="107" spans="2:55" s="240" customFormat="1" ht="5.0999999999999996" customHeight="1">
      <c r="B107" s="263"/>
      <c r="C107" s="160"/>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c r="B108" s="263"/>
      <c r="C108" s="892" t="s">
        <v>1192</v>
      </c>
      <c r="D108" s="893"/>
      <c r="E108" s="893"/>
      <c r="F108" s="893"/>
      <c r="G108" s="893"/>
      <c r="H108" s="893"/>
      <c r="I108" s="893"/>
      <c r="J108" s="893"/>
      <c r="K108" s="893"/>
      <c r="L108" s="893"/>
      <c r="M108" s="893"/>
      <c r="N108" s="893"/>
      <c r="O108" s="893"/>
      <c r="P108" s="893"/>
      <c r="Q108" s="893"/>
      <c r="R108" s="893"/>
      <c r="S108" s="893"/>
      <c r="T108" s="893"/>
      <c r="U108" s="893"/>
      <c r="V108" s="893"/>
      <c r="W108" s="893"/>
      <c r="X108" s="893"/>
      <c r="Y108" s="893"/>
      <c r="Z108" s="893"/>
      <c r="AA108" s="893"/>
      <c r="AB108" s="893"/>
      <c r="AC108" s="893"/>
      <c r="AD108" s="893"/>
      <c r="AE108" s="893"/>
      <c r="AF108" s="893"/>
      <c r="AG108" s="893"/>
      <c r="AH108" s="893"/>
      <c r="AI108" s="894"/>
      <c r="AJ108" s="264"/>
      <c r="AP108" s="248"/>
      <c r="AT108" s="248"/>
      <c r="AV108" s="23"/>
      <c r="AW108" s="23"/>
      <c r="AX108" s="23"/>
      <c r="AY108" s="23"/>
      <c r="AZ108" s="23"/>
      <c r="BA108" s="23"/>
      <c r="BB108" s="23"/>
      <c r="BC108" s="23"/>
    </row>
    <row r="109" spans="2:55" s="240" customFormat="1" ht="5.0999999999999996" customHeight="1">
      <c r="B109" s="263"/>
      <c r="C109" s="132"/>
      <c r="D109" s="160"/>
      <c r="E109" s="130"/>
      <c r="F109" s="130"/>
      <c r="G109" s="131"/>
      <c r="H109" s="131"/>
      <c r="I109" s="131"/>
      <c r="J109" s="131"/>
      <c r="K109" s="131"/>
      <c r="L109" s="131"/>
      <c r="M109" s="131"/>
      <c r="N109" s="131"/>
      <c r="O109" s="131"/>
      <c r="P109" s="131"/>
      <c r="Q109" s="131"/>
      <c r="R109" s="128"/>
      <c r="S109" s="132"/>
      <c r="T109" s="130"/>
      <c r="U109" s="128"/>
      <c r="V109" s="128"/>
      <c r="W109" s="128"/>
      <c r="X109" s="130"/>
      <c r="Y109" s="131"/>
      <c r="Z109" s="131"/>
      <c r="AA109" s="131"/>
      <c r="AB109" s="131"/>
      <c r="AC109" s="131"/>
      <c r="AD109" s="131"/>
      <c r="AE109" s="131"/>
      <c r="AF109" s="131"/>
      <c r="AG109" s="131"/>
      <c r="AH109" s="131"/>
      <c r="AI109" s="131"/>
      <c r="AJ109" s="264"/>
      <c r="AP109" s="248"/>
      <c r="AT109" s="248"/>
      <c r="AV109" s="23"/>
      <c r="AW109" s="23"/>
      <c r="AX109" s="23"/>
      <c r="AY109" s="23"/>
      <c r="AZ109" s="23"/>
      <c r="BA109" s="23"/>
      <c r="BB109" s="23"/>
      <c r="BC109" s="23"/>
    </row>
    <row r="110" spans="2:55" s="240" customFormat="1" ht="15" customHeight="1">
      <c r="B110" s="263"/>
      <c r="C110" s="935" t="s">
        <v>1207</v>
      </c>
      <c r="D110" s="935"/>
      <c r="E110" s="935"/>
      <c r="F110" s="935"/>
      <c r="G110" s="935"/>
      <c r="H110" s="935"/>
      <c r="I110" s="935"/>
      <c r="J110" s="935"/>
      <c r="K110" s="935"/>
      <c r="L110" s="935"/>
      <c r="M110" s="935"/>
      <c r="N110" s="935"/>
      <c r="O110" s="935"/>
      <c r="P110" s="935"/>
      <c r="Q110" s="935"/>
      <c r="R110" s="935"/>
      <c r="S110" s="935"/>
      <c r="T110" s="935"/>
      <c r="U110" s="935"/>
      <c r="V110" s="935"/>
      <c r="W110" s="935"/>
      <c r="X110" s="935"/>
      <c r="Y110" s="936"/>
      <c r="Z110" s="438"/>
      <c r="AA110" s="160" t="s">
        <v>196</v>
      </c>
      <c r="AB110" s="131"/>
      <c r="AC110" s="438"/>
      <c r="AD110" s="160" t="s">
        <v>1187</v>
      </c>
      <c r="AE110" s="131"/>
      <c r="AF110" s="131"/>
      <c r="AG110" s="131"/>
      <c r="AH110" s="131"/>
      <c r="AI110" s="131"/>
      <c r="AJ110" s="264"/>
      <c r="AP110" s="248"/>
      <c r="AT110" s="248"/>
      <c r="AV110" s="23"/>
      <c r="AW110" s="23"/>
      <c r="AX110" s="23"/>
      <c r="AY110" s="23"/>
      <c r="AZ110" s="23"/>
      <c r="BA110" s="23"/>
      <c r="BB110" s="23"/>
      <c r="BC110" s="23"/>
    </row>
    <row r="111" spans="2:55" s="240" customFormat="1" ht="15" customHeight="1">
      <c r="B111" s="263"/>
      <c r="C111" s="935" t="s">
        <v>1208</v>
      </c>
      <c r="D111" s="935"/>
      <c r="E111" s="935"/>
      <c r="F111" s="935"/>
      <c r="G111" s="935"/>
      <c r="H111" s="935"/>
      <c r="I111" s="935"/>
      <c r="J111" s="935"/>
      <c r="K111" s="935"/>
      <c r="L111" s="935"/>
      <c r="M111" s="935"/>
      <c r="N111" s="935"/>
      <c r="O111" s="935"/>
      <c r="P111" s="935"/>
      <c r="Q111" s="935"/>
      <c r="R111" s="935"/>
      <c r="S111" s="935"/>
      <c r="T111" s="935"/>
      <c r="U111" s="935"/>
      <c r="V111" s="935"/>
      <c r="W111" s="935"/>
      <c r="X111" s="935"/>
      <c r="Y111" s="936"/>
      <c r="Z111" s="438"/>
      <c r="AA111" s="20" t="s">
        <v>196</v>
      </c>
      <c r="AB111" s="128"/>
      <c r="AC111" s="438"/>
      <c r="AD111" s="20" t="s">
        <v>1753</v>
      </c>
      <c r="AE111" s="282"/>
      <c r="AF111" s="282"/>
      <c r="AG111" s="282"/>
      <c r="AH111" s="282"/>
      <c r="AI111" s="282"/>
      <c r="AJ111" s="264"/>
      <c r="AP111" s="248"/>
      <c r="AT111" s="248"/>
      <c r="AV111" s="23"/>
      <c r="AW111" s="23"/>
      <c r="AX111" s="23"/>
      <c r="AY111" s="23"/>
      <c r="AZ111" s="23"/>
      <c r="BA111" s="23"/>
      <c r="BB111" s="23"/>
      <c r="BC111" s="23"/>
    </row>
    <row r="112" spans="2:55" s="240" customFormat="1" ht="15" customHeight="1">
      <c r="B112" s="263"/>
      <c r="C112" s="278" t="s">
        <v>1209</v>
      </c>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8"/>
      <c r="AA112" s="128"/>
      <c r="AB112" s="128"/>
      <c r="AC112" s="128"/>
      <c r="AD112" s="128"/>
      <c r="AE112" s="128"/>
      <c r="AF112" s="127"/>
      <c r="AG112" s="127"/>
      <c r="AH112" s="127"/>
      <c r="AI112" s="127"/>
      <c r="AJ112" s="264"/>
      <c r="AP112" s="248"/>
      <c r="AT112" s="248"/>
      <c r="AV112" s="23"/>
      <c r="AW112" s="23"/>
      <c r="AX112" s="23"/>
      <c r="AY112" s="23"/>
      <c r="AZ112" s="23"/>
      <c r="BA112" s="23"/>
      <c r="BB112" s="23"/>
      <c r="BC112" s="23"/>
    </row>
    <row r="113" spans="2:55" s="240" customFormat="1" ht="15" customHeight="1">
      <c r="B113" s="263"/>
      <c r="C113" s="438"/>
      <c r="D113" s="20" t="s">
        <v>196</v>
      </c>
      <c r="E113" s="128"/>
      <c r="F113" s="438"/>
      <c r="G113" s="20" t="s">
        <v>1193</v>
      </c>
      <c r="H113" s="127"/>
      <c r="I113" s="730" t="s">
        <v>1194</v>
      </c>
      <c r="J113" s="730"/>
      <c r="K113" s="730"/>
      <c r="L113" s="730"/>
      <c r="M113" s="730"/>
      <c r="N113" s="730"/>
      <c r="O113" s="730"/>
      <c r="P113" s="730"/>
      <c r="Q113" s="963"/>
      <c r="R113" s="963"/>
      <c r="S113" s="963"/>
      <c r="T113" s="963"/>
      <c r="U113" s="963"/>
      <c r="V113" s="963"/>
      <c r="W113" s="963"/>
      <c r="X113" s="963"/>
      <c r="Y113" s="963"/>
      <c r="Z113" s="963"/>
      <c r="AA113" s="963"/>
      <c r="AB113" s="963"/>
      <c r="AC113" s="963"/>
      <c r="AD113" s="963"/>
      <c r="AE113" s="963"/>
      <c r="AF113" s="963"/>
      <c r="AG113" s="963"/>
      <c r="AH113" s="963"/>
      <c r="AI113" s="963"/>
      <c r="AJ113" s="264"/>
      <c r="AP113" s="248"/>
      <c r="AT113" s="248"/>
      <c r="AV113" s="23"/>
      <c r="AW113" s="23"/>
      <c r="AX113" s="23"/>
      <c r="AY113" s="23"/>
      <c r="AZ113" s="23"/>
      <c r="BA113" s="23"/>
      <c r="BB113" s="23"/>
      <c r="BC113" s="23"/>
    </row>
    <row r="114" spans="2:55" s="240" customFormat="1" ht="15" customHeight="1">
      <c r="B114" s="263"/>
      <c r="C114" s="963"/>
      <c r="D114" s="963"/>
      <c r="E114" s="963"/>
      <c r="F114" s="963"/>
      <c r="G114" s="963"/>
      <c r="H114" s="963"/>
      <c r="I114" s="963"/>
      <c r="J114" s="963"/>
      <c r="K114" s="963"/>
      <c r="L114" s="963"/>
      <c r="M114" s="963"/>
      <c r="N114" s="963"/>
      <c r="O114" s="963"/>
      <c r="P114" s="963"/>
      <c r="Q114" s="963"/>
      <c r="R114" s="963"/>
      <c r="S114" s="963"/>
      <c r="T114" s="963"/>
      <c r="U114" s="963"/>
      <c r="V114" s="963"/>
      <c r="W114" s="963"/>
      <c r="X114" s="963"/>
      <c r="Y114" s="963"/>
      <c r="Z114" s="963"/>
      <c r="AA114" s="963"/>
      <c r="AB114" s="963"/>
      <c r="AC114" s="963"/>
      <c r="AD114" s="963"/>
      <c r="AE114" s="963"/>
      <c r="AF114" s="963"/>
      <c r="AG114" s="963"/>
      <c r="AH114" s="963"/>
      <c r="AI114" s="963"/>
      <c r="AJ114" s="264"/>
      <c r="AP114" s="248"/>
      <c r="AT114" s="248"/>
      <c r="AV114" s="23"/>
      <c r="AW114" s="23"/>
      <c r="AX114" s="23"/>
      <c r="AY114" s="23"/>
      <c r="AZ114" s="23"/>
      <c r="BA114" s="23"/>
      <c r="BB114" s="23"/>
      <c r="BC114" s="23"/>
    </row>
    <row r="115" spans="2:55" s="240" customFormat="1" ht="15" customHeight="1">
      <c r="B115" s="263"/>
      <c r="C115" s="935" t="s">
        <v>1210</v>
      </c>
      <c r="D115" s="935"/>
      <c r="E115" s="935"/>
      <c r="F115" s="935"/>
      <c r="G115" s="935"/>
      <c r="H115" s="935"/>
      <c r="I115" s="935"/>
      <c r="J115" s="935"/>
      <c r="K115" s="935"/>
      <c r="L115" s="935"/>
      <c r="M115" s="935"/>
      <c r="N115" s="935"/>
      <c r="O115" s="935"/>
      <c r="P115" s="935"/>
      <c r="Q115" s="935"/>
      <c r="R115" s="935"/>
      <c r="S115" s="935"/>
      <c r="T115" s="935"/>
      <c r="U115" s="935"/>
      <c r="V115" s="935"/>
      <c r="W115" s="935"/>
      <c r="X115" s="935"/>
      <c r="Y115" s="935"/>
      <c r="Z115" s="935"/>
      <c r="AA115" s="935"/>
      <c r="AB115" s="935"/>
      <c r="AC115" s="935"/>
      <c r="AD115" s="935"/>
      <c r="AE115" s="935"/>
      <c r="AF115" s="935"/>
      <c r="AG115" s="935"/>
      <c r="AH115" s="935"/>
      <c r="AI115" s="935"/>
      <c r="AJ115" s="264"/>
      <c r="AP115" s="248"/>
      <c r="AT115" s="248"/>
      <c r="AV115" s="23"/>
      <c r="AW115" s="23"/>
      <c r="AX115" s="23"/>
      <c r="AY115" s="23"/>
      <c r="AZ115" s="23"/>
      <c r="BA115" s="23"/>
      <c r="BB115" s="23"/>
      <c r="BC115" s="23"/>
    </row>
    <row r="116" spans="2:55" s="240" customFormat="1" ht="15" customHeight="1">
      <c r="B116" s="263"/>
      <c r="C116" s="730" t="s">
        <v>1195</v>
      </c>
      <c r="D116" s="730"/>
      <c r="E116" s="730"/>
      <c r="F116" s="730"/>
      <c r="G116" s="730"/>
      <c r="H116" s="924"/>
      <c r="I116" s="924"/>
      <c r="J116" s="924"/>
      <c r="K116" s="1027" t="s">
        <v>1196</v>
      </c>
      <c r="L116" s="1027"/>
      <c r="M116" s="1027"/>
      <c r="N116" s="1027"/>
      <c r="O116" s="924"/>
      <c r="P116" s="924"/>
      <c r="Q116" s="924"/>
      <c r="R116" s="128"/>
      <c r="S116" s="730" t="s">
        <v>1195</v>
      </c>
      <c r="T116" s="730"/>
      <c r="U116" s="730"/>
      <c r="V116" s="730"/>
      <c r="W116" s="730"/>
      <c r="X116" s="924"/>
      <c r="Y116" s="924"/>
      <c r="Z116" s="924"/>
      <c r="AA116" s="1027" t="s">
        <v>1196</v>
      </c>
      <c r="AB116" s="1027"/>
      <c r="AC116" s="1027"/>
      <c r="AD116" s="1027"/>
      <c r="AE116" s="924"/>
      <c r="AF116" s="924"/>
      <c r="AG116" s="924"/>
      <c r="AH116" s="131"/>
      <c r="AI116" s="131"/>
      <c r="AJ116" s="264"/>
      <c r="AP116" s="248"/>
      <c r="AT116" s="248"/>
      <c r="AV116" s="23"/>
      <c r="AW116" s="23"/>
      <c r="AX116" s="23"/>
      <c r="AY116" s="23"/>
      <c r="AZ116" s="23"/>
      <c r="BA116" s="23"/>
      <c r="BB116" s="23"/>
      <c r="BC116" s="23"/>
    </row>
    <row r="117" spans="2:55" s="240" customFormat="1" ht="15" customHeight="1">
      <c r="B117" s="263"/>
      <c r="C117" s="730" t="s">
        <v>1195</v>
      </c>
      <c r="D117" s="730"/>
      <c r="E117" s="730"/>
      <c r="F117" s="730"/>
      <c r="G117" s="730"/>
      <c r="H117" s="924"/>
      <c r="I117" s="924"/>
      <c r="J117" s="924"/>
      <c r="K117" s="1027" t="s">
        <v>1196</v>
      </c>
      <c r="L117" s="1027"/>
      <c r="M117" s="1027"/>
      <c r="N117" s="1027"/>
      <c r="O117" s="924"/>
      <c r="P117" s="924"/>
      <c r="Q117" s="924"/>
      <c r="R117" s="128"/>
      <c r="S117" s="730" t="s">
        <v>1195</v>
      </c>
      <c r="T117" s="730"/>
      <c r="U117" s="730"/>
      <c r="V117" s="730"/>
      <c r="W117" s="730"/>
      <c r="X117" s="924"/>
      <c r="Y117" s="924"/>
      <c r="Z117" s="924"/>
      <c r="AA117" s="1027" t="s">
        <v>1196</v>
      </c>
      <c r="AB117" s="1027"/>
      <c r="AC117" s="1027"/>
      <c r="AD117" s="1027"/>
      <c r="AE117" s="924"/>
      <c r="AF117" s="924"/>
      <c r="AG117" s="924"/>
      <c r="AH117" s="131"/>
      <c r="AI117" s="131"/>
      <c r="AJ117" s="264"/>
      <c r="AP117" s="248"/>
      <c r="AT117" s="248"/>
      <c r="AV117" s="23"/>
      <c r="AW117" s="23"/>
      <c r="AX117" s="23"/>
      <c r="AY117" s="23"/>
      <c r="AZ117" s="23"/>
      <c r="BA117" s="23"/>
      <c r="BB117" s="23"/>
      <c r="BC117" s="23"/>
    </row>
    <row r="118" spans="2:55" s="240" customFormat="1" ht="15" customHeight="1">
      <c r="B118" s="263"/>
      <c r="C118" s="935" t="s">
        <v>1211</v>
      </c>
      <c r="D118" s="935"/>
      <c r="E118" s="935"/>
      <c r="F118" s="935"/>
      <c r="G118" s="935"/>
      <c r="H118" s="935"/>
      <c r="I118" s="935"/>
      <c r="J118" s="935"/>
      <c r="K118" s="935"/>
      <c r="L118" s="935"/>
      <c r="M118" s="935"/>
      <c r="N118" s="935"/>
      <c r="O118" s="935"/>
      <c r="P118" s="935"/>
      <c r="Q118" s="935"/>
      <c r="R118" s="935"/>
      <c r="S118" s="935"/>
      <c r="T118" s="935"/>
      <c r="U118" s="935"/>
      <c r="V118" s="935"/>
      <c r="W118" s="935"/>
      <c r="X118" s="935"/>
      <c r="Y118" s="935"/>
      <c r="Z118" s="935"/>
      <c r="AA118" s="935"/>
      <c r="AB118" s="935"/>
      <c r="AC118" s="935"/>
      <c r="AD118" s="935"/>
      <c r="AE118" s="935"/>
      <c r="AF118" s="935"/>
      <c r="AG118" s="935"/>
      <c r="AH118" s="935"/>
      <c r="AI118" s="935"/>
      <c r="AJ118" s="264"/>
      <c r="AP118" s="248"/>
      <c r="AT118" s="248"/>
      <c r="AV118" s="23"/>
      <c r="AW118" s="23"/>
      <c r="AX118" s="23"/>
      <c r="AY118" s="23"/>
      <c r="AZ118" s="23"/>
      <c r="BA118" s="23"/>
      <c r="BB118" s="23"/>
      <c r="BC118" s="23"/>
    </row>
    <row r="119" spans="2:55" s="240" customFormat="1" ht="15" customHeight="1">
      <c r="B119" s="263"/>
      <c r="C119" s="438"/>
      <c r="D119" s="20" t="s">
        <v>196</v>
      </c>
      <c r="E119" s="128"/>
      <c r="F119" s="438"/>
      <c r="G119" s="20" t="s">
        <v>1193</v>
      </c>
      <c r="H119" s="127"/>
      <c r="I119" s="730" t="s">
        <v>1197</v>
      </c>
      <c r="J119" s="730"/>
      <c r="K119" s="730"/>
      <c r="L119" s="730"/>
      <c r="M119" s="730"/>
      <c r="N119" s="730"/>
      <c r="O119" s="730"/>
      <c r="P119" s="730"/>
      <c r="Q119" s="963"/>
      <c r="R119" s="963"/>
      <c r="S119" s="963"/>
      <c r="T119" s="963"/>
      <c r="U119" s="963"/>
      <c r="V119" s="963"/>
      <c r="W119" s="963"/>
      <c r="X119" s="963"/>
      <c r="Y119" s="963"/>
      <c r="Z119" s="963"/>
      <c r="AA119" s="963"/>
      <c r="AB119" s="963"/>
      <c r="AC119" s="963"/>
      <c r="AD119" s="963"/>
      <c r="AE119" s="963"/>
      <c r="AF119" s="963"/>
      <c r="AG119" s="963"/>
      <c r="AH119" s="963"/>
      <c r="AI119" s="963"/>
      <c r="AJ119" s="264"/>
      <c r="AP119" s="248"/>
      <c r="AT119" s="248"/>
      <c r="AV119" s="23"/>
      <c r="AW119" s="23"/>
      <c r="AX119" s="23"/>
      <c r="AY119" s="23"/>
      <c r="AZ119" s="23"/>
      <c r="BA119" s="23"/>
      <c r="BB119" s="23"/>
      <c r="BC119" s="23"/>
    </row>
    <row r="120" spans="2:55" s="240" customFormat="1" ht="15" customHeight="1">
      <c r="B120" s="263"/>
      <c r="C120" s="294" t="s">
        <v>1198</v>
      </c>
      <c r="D120" s="160"/>
      <c r="E120" s="130"/>
      <c r="F120" s="130"/>
      <c r="G120" s="131"/>
      <c r="H120" s="131"/>
      <c r="I120" s="131"/>
      <c r="J120" s="131"/>
      <c r="K120" s="131"/>
      <c r="L120" s="131"/>
      <c r="M120" s="131"/>
      <c r="N120" s="131"/>
      <c r="O120" s="131"/>
      <c r="P120" s="131"/>
      <c r="Q120" s="131"/>
      <c r="R120" s="128"/>
      <c r="S120" s="132"/>
      <c r="T120" s="130"/>
      <c r="U120" s="128"/>
      <c r="V120" s="128"/>
      <c r="W120" s="128"/>
      <c r="X120" s="130"/>
      <c r="Y120" s="131"/>
      <c r="Z120" s="131"/>
      <c r="AA120" s="131"/>
      <c r="AB120" s="131"/>
      <c r="AC120" s="131"/>
      <c r="AD120" s="131"/>
      <c r="AE120" s="131"/>
      <c r="AF120" s="131"/>
      <c r="AG120" s="131"/>
      <c r="AH120" s="131"/>
      <c r="AI120" s="131"/>
      <c r="AJ120" s="264"/>
      <c r="AP120" s="248"/>
      <c r="AT120" s="248"/>
      <c r="AV120" s="23"/>
      <c r="AW120" s="23"/>
      <c r="AX120" s="23"/>
      <c r="AY120" s="23"/>
      <c r="AZ120" s="23"/>
      <c r="BA120" s="23"/>
      <c r="BB120" s="23"/>
      <c r="BC120" s="23"/>
    </row>
    <row r="121" spans="2:55" s="240" customFormat="1" ht="15" customHeight="1">
      <c r="B121" s="263"/>
      <c r="C121" s="730" t="s">
        <v>1195</v>
      </c>
      <c r="D121" s="730"/>
      <c r="E121" s="730"/>
      <c r="F121" s="730"/>
      <c r="G121" s="730"/>
      <c r="H121" s="924"/>
      <c r="I121" s="924"/>
      <c r="J121" s="924"/>
      <c r="K121" s="1027" t="s">
        <v>1196</v>
      </c>
      <c r="L121" s="1027"/>
      <c r="M121" s="1027"/>
      <c r="N121" s="1027"/>
      <c r="O121" s="924"/>
      <c r="P121" s="924"/>
      <c r="Q121" s="924"/>
      <c r="R121" s="128"/>
      <c r="S121" s="730" t="s">
        <v>1195</v>
      </c>
      <c r="T121" s="730"/>
      <c r="U121" s="730"/>
      <c r="V121" s="730"/>
      <c r="W121" s="730"/>
      <c r="X121" s="924"/>
      <c r="Y121" s="924"/>
      <c r="Z121" s="924"/>
      <c r="AA121" s="1027" t="s">
        <v>1196</v>
      </c>
      <c r="AB121" s="1027"/>
      <c r="AC121" s="1027"/>
      <c r="AD121" s="1027"/>
      <c r="AE121" s="924"/>
      <c r="AF121" s="924"/>
      <c r="AG121" s="924"/>
      <c r="AH121" s="131"/>
      <c r="AI121" s="131"/>
      <c r="AJ121" s="264"/>
      <c r="AP121" s="248"/>
      <c r="AT121" s="248"/>
      <c r="AV121" s="23"/>
      <c r="AW121" s="23"/>
      <c r="AX121" s="23"/>
      <c r="AY121" s="23"/>
      <c r="AZ121" s="23"/>
      <c r="BA121" s="23"/>
      <c r="BB121" s="23"/>
      <c r="BC121" s="23"/>
    </row>
    <row r="122" spans="2:55" s="240" customFormat="1" ht="15" customHeight="1">
      <c r="B122" s="263"/>
      <c r="C122" s="132" t="s">
        <v>1212</v>
      </c>
      <c r="D122" s="160"/>
      <c r="E122" s="130"/>
      <c r="F122" s="130"/>
      <c r="G122" s="131"/>
      <c r="H122" s="131"/>
      <c r="I122" s="131"/>
      <c r="J122" s="131"/>
      <c r="K122" s="131"/>
      <c r="L122" s="131"/>
      <c r="M122" s="131"/>
      <c r="N122" s="131"/>
      <c r="O122" s="131"/>
      <c r="P122" s="131"/>
      <c r="Q122" s="131"/>
      <c r="R122" s="128"/>
      <c r="S122" s="132"/>
      <c r="T122" s="438"/>
      <c r="U122" s="522" t="s">
        <v>196</v>
      </c>
      <c r="V122" s="523"/>
      <c r="W122" s="438"/>
      <c r="X122" s="522" t="s">
        <v>1193</v>
      </c>
      <c r="Y122" s="524"/>
      <c r="Z122" s="131"/>
      <c r="AA122" s="131"/>
      <c r="AB122" s="131"/>
      <c r="AC122" s="131"/>
      <c r="AD122" s="131"/>
      <c r="AE122" s="131"/>
      <c r="AF122" s="131"/>
      <c r="AG122" s="131"/>
      <c r="AH122" s="131"/>
      <c r="AI122" s="131"/>
      <c r="AJ122" s="264"/>
      <c r="AP122" s="248"/>
      <c r="AT122" s="248"/>
      <c r="AV122" s="23"/>
      <c r="AW122" s="23"/>
      <c r="AX122" s="23"/>
      <c r="AY122" s="23"/>
      <c r="AZ122" s="23"/>
      <c r="BA122" s="23"/>
      <c r="BB122" s="23"/>
      <c r="BC122" s="23"/>
    </row>
    <row r="123" spans="2:55" s="240" customFormat="1" ht="15" customHeight="1">
      <c r="B123" s="263"/>
      <c r="C123" s="1025" t="s">
        <v>2147</v>
      </c>
      <c r="D123" s="1025"/>
      <c r="E123" s="1025"/>
      <c r="F123" s="1025"/>
      <c r="G123" s="1025"/>
      <c r="H123" s="1025"/>
      <c r="I123" s="1025"/>
      <c r="J123" s="921"/>
      <c r="K123" s="921"/>
      <c r="L123" s="921"/>
      <c r="M123" s="921"/>
      <c r="N123" s="921"/>
      <c r="O123" s="921"/>
      <c r="P123" s="921"/>
      <c r="Q123" s="921"/>
      <c r="R123" s="921"/>
      <c r="S123" s="921"/>
      <c r="T123" s="921"/>
      <c r="U123" s="921"/>
      <c r="V123" s="921"/>
      <c r="W123" s="921"/>
      <c r="X123" s="921"/>
      <c r="Y123" s="921"/>
      <c r="Z123" s="921"/>
      <c r="AA123" s="921"/>
      <c r="AB123" s="921"/>
      <c r="AC123" s="921"/>
      <c r="AD123" s="921"/>
      <c r="AE123" s="921"/>
      <c r="AF123" s="921"/>
      <c r="AG123" s="921"/>
      <c r="AH123" s="921"/>
      <c r="AI123" s="921"/>
      <c r="AJ123" s="264"/>
      <c r="AP123" s="248"/>
      <c r="AT123" s="248"/>
      <c r="AV123" s="23"/>
      <c r="AW123" s="23"/>
      <c r="AX123" s="23"/>
      <c r="AY123" s="23"/>
      <c r="AZ123" s="23"/>
      <c r="BA123" s="23"/>
      <c r="BB123" s="23"/>
      <c r="BC123" s="23"/>
    </row>
    <row r="124" spans="2:55" s="240" customFormat="1" ht="15" customHeight="1">
      <c r="B124" s="263"/>
      <c r="C124" s="963"/>
      <c r="D124" s="963"/>
      <c r="E124" s="963"/>
      <c r="F124" s="963"/>
      <c r="G124" s="963"/>
      <c r="H124" s="963"/>
      <c r="I124" s="963"/>
      <c r="J124" s="963"/>
      <c r="K124" s="963"/>
      <c r="L124" s="963"/>
      <c r="M124" s="963"/>
      <c r="N124" s="963"/>
      <c r="O124" s="963"/>
      <c r="P124" s="963"/>
      <c r="Q124" s="963"/>
      <c r="R124" s="963"/>
      <c r="S124" s="963"/>
      <c r="T124" s="963"/>
      <c r="U124" s="963"/>
      <c r="V124" s="963"/>
      <c r="W124" s="963"/>
      <c r="X124" s="963"/>
      <c r="Y124" s="963"/>
      <c r="Z124" s="963"/>
      <c r="AA124" s="963"/>
      <c r="AB124" s="963"/>
      <c r="AC124" s="963"/>
      <c r="AD124" s="963"/>
      <c r="AE124" s="963"/>
      <c r="AF124" s="963"/>
      <c r="AG124" s="963"/>
      <c r="AH124" s="963"/>
      <c r="AI124" s="963"/>
      <c r="AJ124" s="264"/>
      <c r="AP124" s="248"/>
      <c r="AT124" s="248"/>
      <c r="AV124" s="23"/>
      <c r="AW124" s="23"/>
      <c r="AX124" s="23"/>
      <c r="AY124" s="23"/>
      <c r="AZ124" s="23"/>
      <c r="BA124" s="23"/>
      <c r="BB124" s="23"/>
      <c r="BC124" s="23"/>
    </row>
    <row r="125" spans="2:55" s="240" customFormat="1" ht="15" customHeight="1">
      <c r="B125" s="263"/>
      <c r="C125" s="127" t="s">
        <v>1213</v>
      </c>
      <c r="D125" s="160"/>
      <c r="E125" s="130"/>
      <c r="F125" s="130"/>
      <c r="G125" s="131"/>
      <c r="H125" s="131"/>
      <c r="I125" s="131"/>
      <c r="J125" s="131"/>
      <c r="K125" s="131"/>
      <c r="L125" s="131"/>
      <c r="M125" s="131"/>
      <c r="N125" s="131"/>
      <c r="O125" s="131"/>
      <c r="P125" s="131"/>
      <c r="Q125" s="131"/>
      <c r="R125" s="128"/>
      <c r="S125" s="132"/>
      <c r="T125" s="438"/>
      <c r="U125" s="522" t="s">
        <v>196</v>
      </c>
      <c r="V125" s="523"/>
      <c r="W125" s="438"/>
      <c r="X125" s="522" t="s">
        <v>1193</v>
      </c>
      <c r="Y125" s="524"/>
      <c r="Z125" s="131"/>
      <c r="AA125" s="131"/>
      <c r="AB125" s="131"/>
      <c r="AC125" s="131"/>
      <c r="AD125" s="131"/>
      <c r="AE125" s="131"/>
      <c r="AF125" s="131"/>
      <c r="AG125" s="131"/>
      <c r="AH125" s="131"/>
      <c r="AI125" s="131"/>
      <c r="AJ125" s="264"/>
      <c r="AP125" s="248"/>
      <c r="AT125" s="248"/>
      <c r="AV125" s="23"/>
      <c r="AW125" s="23"/>
      <c r="AX125" s="23"/>
      <c r="AY125" s="23"/>
      <c r="AZ125" s="23"/>
      <c r="BA125" s="23"/>
      <c r="BB125" s="23"/>
      <c r="BC125" s="23"/>
    </row>
    <row r="126" spans="2:55" s="240" customFormat="1" ht="15" customHeight="1">
      <c r="B126" s="263"/>
      <c r="C126" s="1025" t="s">
        <v>2147</v>
      </c>
      <c r="D126" s="1025"/>
      <c r="E126" s="1025"/>
      <c r="F126" s="1025"/>
      <c r="G126" s="1025"/>
      <c r="H126" s="1025"/>
      <c r="I126" s="1025"/>
      <c r="J126" s="921"/>
      <c r="K126" s="921"/>
      <c r="L126" s="921"/>
      <c r="M126" s="921"/>
      <c r="N126" s="921"/>
      <c r="O126" s="921"/>
      <c r="P126" s="921"/>
      <c r="Q126" s="921"/>
      <c r="R126" s="921"/>
      <c r="S126" s="921"/>
      <c r="T126" s="921"/>
      <c r="U126" s="921"/>
      <c r="V126" s="921"/>
      <c r="W126" s="921"/>
      <c r="X126" s="921"/>
      <c r="Y126" s="921"/>
      <c r="Z126" s="921"/>
      <c r="AA126" s="921"/>
      <c r="AB126" s="921"/>
      <c r="AC126" s="921"/>
      <c r="AD126" s="921"/>
      <c r="AE126" s="921"/>
      <c r="AF126" s="921"/>
      <c r="AG126" s="921"/>
      <c r="AH126" s="921"/>
      <c r="AI126" s="921"/>
      <c r="AJ126" s="264"/>
      <c r="AP126" s="248"/>
      <c r="AT126" s="248"/>
      <c r="AV126" s="23"/>
      <c r="AW126" s="23"/>
      <c r="AX126" s="23"/>
      <c r="AY126" s="23"/>
      <c r="AZ126" s="23"/>
      <c r="BA126" s="23"/>
      <c r="BB126" s="23"/>
      <c r="BC126" s="23"/>
    </row>
    <row r="127" spans="2:55" s="240" customFormat="1" ht="15" customHeight="1">
      <c r="B127" s="263"/>
      <c r="C127" s="963"/>
      <c r="D127" s="963"/>
      <c r="E127" s="963"/>
      <c r="F127" s="963"/>
      <c r="G127" s="963"/>
      <c r="H127" s="963"/>
      <c r="I127" s="963"/>
      <c r="J127" s="963"/>
      <c r="K127" s="963"/>
      <c r="L127" s="963"/>
      <c r="M127" s="963"/>
      <c r="N127" s="963"/>
      <c r="O127" s="963"/>
      <c r="P127" s="963"/>
      <c r="Q127" s="963"/>
      <c r="R127" s="963"/>
      <c r="S127" s="963"/>
      <c r="T127" s="963"/>
      <c r="U127" s="963"/>
      <c r="V127" s="963"/>
      <c r="W127" s="963"/>
      <c r="X127" s="963"/>
      <c r="Y127" s="963"/>
      <c r="Z127" s="963"/>
      <c r="AA127" s="963"/>
      <c r="AB127" s="963"/>
      <c r="AC127" s="963"/>
      <c r="AD127" s="963"/>
      <c r="AE127" s="963"/>
      <c r="AF127" s="963"/>
      <c r="AG127" s="963"/>
      <c r="AH127" s="963"/>
      <c r="AI127" s="963"/>
      <c r="AJ127" s="264"/>
      <c r="AP127" s="248"/>
      <c r="AT127" s="248"/>
      <c r="AV127" s="23"/>
      <c r="AW127" s="23"/>
      <c r="AX127" s="23"/>
      <c r="AY127" s="23"/>
      <c r="AZ127" s="23"/>
      <c r="BA127" s="23"/>
      <c r="BB127" s="23"/>
      <c r="BC127" s="23"/>
    </row>
    <row r="128" spans="2:55" s="240" customFormat="1" ht="15" customHeight="1">
      <c r="B128" s="263"/>
      <c r="C128" s="127" t="s">
        <v>1214</v>
      </c>
      <c r="D128" s="127"/>
      <c r="E128" s="127"/>
      <c r="F128" s="127"/>
      <c r="G128" s="127"/>
      <c r="H128" s="127"/>
      <c r="I128" s="127"/>
      <c r="J128" s="127"/>
      <c r="K128" s="127"/>
      <c r="L128" s="127"/>
      <c r="M128" s="127"/>
      <c r="N128" s="127"/>
      <c r="O128" s="127"/>
      <c r="P128" s="127"/>
      <c r="Q128" s="127"/>
      <c r="R128" s="127"/>
      <c r="S128" s="127"/>
      <c r="T128" s="438"/>
      <c r="U128" s="522" t="s">
        <v>196</v>
      </c>
      <c r="V128" s="523"/>
      <c r="W128" s="438"/>
      <c r="X128" s="522" t="s">
        <v>1193</v>
      </c>
      <c r="Y128" s="127"/>
      <c r="Z128" s="127"/>
      <c r="AA128" s="127"/>
      <c r="AB128" s="127"/>
      <c r="AC128" s="127"/>
      <c r="AD128" s="127"/>
      <c r="AE128" s="127"/>
      <c r="AF128" s="127"/>
      <c r="AG128" s="127"/>
      <c r="AH128" s="127"/>
      <c r="AI128" s="127"/>
      <c r="AJ128" s="264"/>
      <c r="AP128" s="248"/>
      <c r="AT128" s="248"/>
      <c r="AV128" s="23"/>
      <c r="AW128" s="23"/>
      <c r="AX128" s="23"/>
      <c r="AY128" s="23"/>
      <c r="AZ128" s="23"/>
      <c r="BA128" s="23"/>
      <c r="BB128" s="23"/>
      <c r="BC128" s="23"/>
    </row>
    <row r="129" spans="2:55" s="240" customFormat="1" ht="15" customHeight="1">
      <c r="B129" s="263"/>
      <c r="C129" s="1025" t="s">
        <v>2147</v>
      </c>
      <c r="D129" s="1025"/>
      <c r="E129" s="1025"/>
      <c r="F129" s="1025"/>
      <c r="G129" s="1025"/>
      <c r="H129" s="1025"/>
      <c r="I129" s="1025"/>
      <c r="J129" s="921"/>
      <c r="K129" s="921"/>
      <c r="L129" s="921"/>
      <c r="M129" s="921"/>
      <c r="N129" s="921"/>
      <c r="O129" s="921"/>
      <c r="P129" s="921"/>
      <c r="Q129" s="921"/>
      <c r="R129" s="921"/>
      <c r="S129" s="921"/>
      <c r="T129" s="921"/>
      <c r="U129" s="921"/>
      <c r="V129" s="921"/>
      <c r="W129" s="921"/>
      <c r="X129" s="921"/>
      <c r="Y129" s="921"/>
      <c r="Z129" s="921"/>
      <c r="AA129" s="921"/>
      <c r="AB129" s="921"/>
      <c r="AC129" s="921"/>
      <c r="AD129" s="921"/>
      <c r="AE129" s="921"/>
      <c r="AF129" s="921"/>
      <c r="AG129" s="921"/>
      <c r="AH129" s="921"/>
      <c r="AI129" s="921"/>
      <c r="AJ129" s="264"/>
      <c r="AP129" s="248"/>
      <c r="AT129" s="248"/>
      <c r="AV129" s="23"/>
      <c r="AW129" s="23"/>
      <c r="AX129" s="23"/>
      <c r="AY129" s="23"/>
      <c r="AZ129" s="23"/>
      <c r="BA129" s="23"/>
      <c r="BB129" s="23"/>
      <c r="BC129" s="23"/>
    </row>
    <row r="130" spans="2:55" s="240" customFormat="1" ht="15" customHeight="1">
      <c r="B130" s="263"/>
      <c r="C130" s="963"/>
      <c r="D130" s="963"/>
      <c r="E130" s="963"/>
      <c r="F130" s="963"/>
      <c r="G130" s="963"/>
      <c r="H130" s="963"/>
      <c r="I130" s="963"/>
      <c r="J130" s="963"/>
      <c r="K130" s="963"/>
      <c r="L130" s="963"/>
      <c r="M130" s="963"/>
      <c r="N130" s="963"/>
      <c r="O130" s="963"/>
      <c r="P130" s="963"/>
      <c r="Q130" s="963"/>
      <c r="R130" s="963"/>
      <c r="S130" s="963"/>
      <c r="T130" s="963"/>
      <c r="U130" s="963"/>
      <c r="V130" s="963"/>
      <c r="W130" s="963"/>
      <c r="X130" s="963"/>
      <c r="Y130" s="963"/>
      <c r="Z130" s="963"/>
      <c r="AA130" s="963"/>
      <c r="AB130" s="963"/>
      <c r="AC130" s="963"/>
      <c r="AD130" s="963"/>
      <c r="AE130" s="963"/>
      <c r="AF130" s="963"/>
      <c r="AG130" s="963"/>
      <c r="AH130" s="963"/>
      <c r="AI130" s="963"/>
      <c r="AJ130" s="264"/>
      <c r="AP130" s="248"/>
      <c r="AT130" s="248"/>
      <c r="AV130" s="23"/>
      <c r="AW130" s="23"/>
      <c r="AX130" s="23"/>
      <c r="AY130" s="23"/>
      <c r="AZ130" s="23"/>
      <c r="BA130" s="23"/>
      <c r="BB130" s="23"/>
      <c r="BC130" s="23"/>
    </row>
    <row r="131" spans="2:55" s="240" customFormat="1" ht="5.0999999999999996" customHeight="1">
      <c r="B131" s="263"/>
      <c r="C131" s="132"/>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c r="B132" s="263"/>
      <c r="C132" s="1028" t="s">
        <v>1199</v>
      </c>
      <c r="D132" s="1028"/>
      <c r="E132" s="1028"/>
      <c r="F132" s="1028"/>
      <c r="G132" s="1028"/>
      <c r="H132" s="1028"/>
      <c r="I132" s="1028"/>
      <c r="J132" s="1028"/>
      <c r="K132" s="1028"/>
      <c r="L132" s="1028"/>
      <c r="M132" s="1028"/>
      <c r="N132" s="1028"/>
      <c r="O132" s="1028"/>
      <c r="P132" s="1028"/>
      <c r="Q132" s="1028"/>
      <c r="R132" s="1028"/>
      <c r="S132" s="1028"/>
      <c r="T132" s="1028"/>
      <c r="U132" s="1028"/>
      <c r="V132" s="1028"/>
      <c r="W132" s="1028"/>
      <c r="X132" s="1028"/>
      <c r="Y132" s="1028"/>
      <c r="Z132" s="1028"/>
      <c r="AA132" s="1028"/>
      <c r="AB132" s="1028"/>
      <c r="AC132" s="1028"/>
      <c r="AD132" s="1028"/>
      <c r="AE132" s="1028"/>
      <c r="AF132" s="1028"/>
      <c r="AG132" s="1028"/>
      <c r="AH132" s="1028"/>
      <c r="AI132" s="1028"/>
      <c r="AJ132" s="264"/>
      <c r="AP132" s="248"/>
      <c r="AT132" s="248"/>
      <c r="AV132" s="23"/>
      <c r="AW132" s="23"/>
      <c r="AX132" s="23"/>
      <c r="AY132" s="23"/>
      <c r="AZ132" s="23"/>
      <c r="BA132" s="23"/>
      <c r="BB132" s="23"/>
      <c r="BC132" s="23"/>
    </row>
    <row r="133" spans="2:55" s="240" customFormat="1" ht="15" customHeight="1">
      <c r="B133" s="263"/>
      <c r="C133" s="1028"/>
      <c r="D133" s="1028"/>
      <c r="E133" s="1028"/>
      <c r="F133" s="1028"/>
      <c r="G133" s="1028"/>
      <c r="H133" s="1028"/>
      <c r="I133" s="1028"/>
      <c r="J133" s="1028"/>
      <c r="K133" s="1028"/>
      <c r="L133" s="1028"/>
      <c r="M133" s="1028"/>
      <c r="N133" s="1028"/>
      <c r="O133" s="1028"/>
      <c r="P133" s="1028"/>
      <c r="Q133" s="1028"/>
      <c r="R133" s="1028"/>
      <c r="S133" s="1028"/>
      <c r="T133" s="1028"/>
      <c r="U133" s="1028"/>
      <c r="V133" s="1028"/>
      <c r="W133" s="1028"/>
      <c r="X133" s="1028"/>
      <c r="Y133" s="1028"/>
      <c r="Z133" s="1028"/>
      <c r="AA133" s="1028"/>
      <c r="AB133" s="1028"/>
      <c r="AC133" s="1028"/>
      <c r="AD133" s="1028"/>
      <c r="AE133" s="1028"/>
      <c r="AF133" s="1028"/>
      <c r="AG133" s="1028"/>
      <c r="AH133" s="1028"/>
      <c r="AI133" s="1028"/>
      <c r="AJ133" s="264"/>
      <c r="AP133" s="248"/>
      <c r="AT133" s="248"/>
      <c r="AV133" s="23"/>
      <c r="AW133" s="23"/>
      <c r="AX133" s="23"/>
      <c r="AY133" s="23"/>
      <c r="AZ133" s="23"/>
      <c r="BA133" s="23"/>
      <c r="BB133" s="23"/>
      <c r="BC133" s="23"/>
    </row>
    <row r="134" spans="2:55" s="240" customFormat="1" ht="5.0999999999999996" customHeight="1" thickBot="1">
      <c r="B134" s="268"/>
      <c r="C134" s="295"/>
      <c r="D134" s="295"/>
      <c r="E134" s="295"/>
      <c r="F134" s="295"/>
      <c r="G134" s="295"/>
      <c r="H134" s="295"/>
      <c r="I134" s="295"/>
      <c r="J134" s="535"/>
      <c r="K134" s="535"/>
      <c r="L134" s="535"/>
      <c r="M134" s="535"/>
      <c r="N134" s="535"/>
      <c r="O134" s="535"/>
      <c r="P134" s="535"/>
      <c r="Q134" s="535"/>
      <c r="R134" s="535"/>
      <c r="S134" s="535"/>
      <c r="T134" s="535"/>
      <c r="U134" s="535"/>
      <c r="V134" s="535"/>
      <c r="W134" s="535"/>
      <c r="X134" s="535"/>
      <c r="Y134" s="535"/>
      <c r="Z134" s="535"/>
      <c r="AA134" s="535"/>
      <c r="AB134" s="535"/>
      <c r="AC134" s="535"/>
      <c r="AD134" s="535"/>
      <c r="AE134" s="536"/>
      <c r="AF134" s="536"/>
      <c r="AG134" s="536"/>
      <c r="AH134" s="536"/>
      <c r="AI134" s="536"/>
      <c r="AJ134" s="271"/>
      <c r="AP134" s="248"/>
      <c r="AT134" s="248"/>
      <c r="AV134" s="23"/>
      <c r="AW134" s="23"/>
      <c r="AX134" s="23"/>
      <c r="AY134" s="23"/>
      <c r="AZ134" s="23"/>
      <c r="BA134" s="23"/>
      <c r="BB134" s="23"/>
      <c r="BC134" s="23"/>
    </row>
    <row r="135" spans="2:55" s="240" customFormat="1" ht="29.25" customHeight="1">
      <c r="B135" s="263"/>
      <c r="C135" s="1079" t="s">
        <v>2084</v>
      </c>
      <c r="D135" s="1080"/>
      <c r="E135" s="1080"/>
      <c r="F135" s="1080"/>
      <c r="G135" s="1080"/>
      <c r="H135" s="1080"/>
      <c r="I135" s="1080"/>
      <c r="J135" s="1080"/>
      <c r="K135" s="1080"/>
      <c r="L135" s="1080"/>
      <c r="M135" s="1080"/>
      <c r="N135" s="1080"/>
      <c r="O135" s="1080"/>
      <c r="P135" s="1080"/>
      <c r="Q135" s="1080"/>
      <c r="R135" s="1080"/>
      <c r="S135" s="1080"/>
      <c r="T135" s="1080"/>
      <c r="U135" s="1080"/>
      <c r="V135" s="1080"/>
      <c r="W135" s="1080"/>
      <c r="X135" s="1080"/>
      <c r="Y135" s="1080"/>
      <c r="Z135" s="1080"/>
      <c r="AA135" s="1080"/>
      <c r="AB135" s="1080"/>
      <c r="AC135" s="1080"/>
      <c r="AD135" s="1080"/>
      <c r="AE135" s="1080"/>
      <c r="AF135" s="1080"/>
      <c r="AG135" s="1080"/>
      <c r="AH135" s="1080"/>
      <c r="AI135" s="1081"/>
      <c r="AJ135" s="264"/>
      <c r="AP135" s="248"/>
      <c r="AT135" s="248"/>
      <c r="AV135" s="23"/>
      <c r="AW135" s="23"/>
      <c r="AX135" s="23"/>
      <c r="AY135" s="23"/>
      <c r="AZ135" s="23"/>
      <c r="BA135" s="23"/>
      <c r="BB135" s="23"/>
      <c r="BC135" s="23"/>
    </row>
    <row r="136" spans="2:55" s="240" customFormat="1" ht="5.0999999999999996" customHeight="1">
      <c r="B136" s="263"/>
      <c r="C136" s="132"/>
      <c r="D136" s="160"/>
      <c r="E136" s="130"/>
      <c r="F136" s="130"/>
      <c r="G136" s="131"/>
      <c r="H136" s="131"/>
      <c r="I136" s="131"/>
      <c r="J136" s="131"/>
      <c r="K136" s="131"/>
      <c r="L136" s="131"/>
      <c r="M136" s="131"/>
      <c r="N136" s="131"/>
      <c r="O136" s="131"/>
      <c r="P136" s="131"/>
      <c r="Q136" s="131"/>
      <c r="R136" s="128"/>
      <c r="S136" s="132"/>
      <c r="T136" s="130"/>
      <c r="U136" s="128"/>
      <c r="V136" s="128"/>
      <c r="W136" s="128"/>
      <c r="X136" s="130"/>
      <c r="Y136" s="131"/>
      <c r="Z136" s="131"/>
      <c r="AA136" s="131"/>
      <c r="AB136" s="131"/>
      <c r="AC136" s="131"/>
      <c r="AD136" s="131"/>
      <c r="AE136" s="131"/>
      <c r="AF136" s="131"/>
      <c r="AG136" s="131"/>
      <c r="AH136" s="131"/>
      <c r="AI136" s="131"/>
      <c r="AJ136" s="264"/>
      <c r="AP136" s="248"/>
      <c r="AT136" s="248"/>
      <c r="AV136" s="23"/>
      <c r="AW136" s="23"/>
      <c r="AX136" s="23"/>
      <c r="AY136" s="23"/>
      <c r="AZ136" s="23"/>
      <c r="BA136" s="23"/>
      <c r="BB136" s="23"/>
      <c r="BC136" s="23"/>
    </row>
    <row r="137" spans="2:55" s="240" customFormat="1" ht="15" customHeight="1">
      <c r="B137" s="263"/>
      <c r="C137" s="1021" t="s">
        <v>1956</v>
      </c>
      <c r="D137" s="1021"/>
      <c r="E137" s="1021"/>
      <c r="F137" s="1021"/>
      <c r="G137" s="1021"/>
      <c r="H137" s="1021"/>
      <c r="I137" s="1021"/>
      <c r="J137" s="1021"/>
      <c r="K137" s="1021"/>
      <c r="L137" s="1021"/>
      <c r="M137" s="1021"/>
      <c r="N137" s="1021"/>
      <c r="O137" s="1021"/>
      <c r="P137" s="1021"/>
      <c r="Q137" s="1021"/>
      <c r="R137" s="1021"/>
      <c r="S137" s="1021"/>
      <c r="T137" s="1021"/>
      <c r="U137" s="1021"/>
      <c r="V137" s="1021"/>
      <c r="W137" s="1021"/>
      <c r="X137" s="1021"/>
      <c r="Y137" s="1021"/>
      <c r="Z137" s="1021"/>
      <c r="AA137" s="1021"/>
      <c r="AB137" s="1021"/>
      <c r="AC137" s="1021"/>
      <c r="AD137" s="1021"/>
      <c r="AE137" s="1021"/>
      <c r="AF137" s="1021"/>
      <c r="AG137" s="1021"/>
      <c r="AH137" s="1021"/>
      <c r="AI137" s="1021"/>
      <c r="AJ137" s="264"/>
      <c r="AP137" s="248"/>
      <c r="AT137" s="248"/>
      <c r="AV137" s="23"/>
      <c r="AW137" s="23"/>
      <c r="AX137" s="23"/>
      <c r="AY137" s="23"/>
      <c r="AZ137" s="23"/>
      <c r="BA137" s="23"/>
      <c r="BB137" s="23"/>
      <c r="BC137" s="23"/>
    </row>
    <row r="138" spans="2:55" s="240" customFormat="1">
      <c r="B138" s="263"/>
      <c r="C138" s="1021"/>
      <c r="D138" s="1021"/>
      <c r="E138" s="1021"/>
      <c r="F138" s="1021"/>
      <c r="G138" s="1021"/>
      <c r="H138" s="1021"/>
      <c r="I138" s="1021"/>
      <c r="J138" s="1021"/>
      <c r="K138" s="1021"/>
      <c r="L138" s="1021"/>
      <c r="M138" s="1021"/>
      <c r="N138" s="1021"/>
      <c r="O138" s="1021"/>
      <c r="P138" s="1021"/>
      <c r="Q138" s="1021"/>
      <c r="R138" s="1021"/>
      <c r="S138" s="1021"/>
      <c r="T138" s="1021"/>
      <c r="U138" s="1021"/>
      <c r="V138" s="1021"/>
      <c r="W138" s="1021"/>
      <c r="X138" s="1021"/>
      <c r="Y138" s="1021"/>
      <c r="Z138" s="1021"/>
      <c r="AA138" s="1021"/>
      <c r="AB138" s="1021"/>
      <c r="AC138" s="1021"/>
      <c r="AD138" s="1021"/>
      <c r="AE138" s="1021"/>
      <c r="AF138" s="1021"/>
      <c r="AG138" s="1021"/>
      <c r="AH138" s="1021"/>
      <c r="AI138" s="1021"/>
      <c r="AJ138" s="264"/>
      <c r="AP138" s="248"/>
      <c r="AT138" s="248"/>
      <c r="AV138" s="23"/>
      <c r="AW138" s="23"/>
      <c r="AX138" s="23"/>
      <c r="AY138" s="23"/>
      <c r="AZ138" s="23"/>
      <c r="BA138" s="23"/>
      <c r="BB138" s="23"/>
      <c r="BC138" s="23"/>
    </row>
    <row r="139" spans="2:55" s="240" customFormat="1" ht="15" customHeight="1">
      <c r="B139" s="263"/>
      <c r="C139" s="921"/>
      <c r="D139" s="921"/>
      <c r="E139" s="921"/>
      <c r="F139" s="921"/>
      <c r="G139" s="921"/>
      <c r="H139" s="921"/>
      <c r="I139" s="921"/>
      <c r="J139" s="921"/>
      <c r="K139" s="921"/>
      <c r="L139" s="921"/>
      <c r="M139" s="921"/>
      <c r="N139" s="921"/>
      <c r="O139" s="921"/>
      <c r="P139" s="921"/>
      <c r="Q139" s="921"/>
      <c r="R139" s="921"/>
      <c r="S139" s="921"/>
      <c r="T139" s="921"/>
      <c r="U139" s="921"/>
      <c r="V139" s="921"/>
      <c r="W139" s="921"/>
      <c r="X139" s="921"/>
      <c r="Y139" s="921"/>
      <c r="Z139" s="921"/>
      <c r="AA139" s="921"/>
      <c r="AB139" s="921"/>
      <c r="AC139" s="921"/>
      <c r="AD139" s="921"/>
      <c r="AE139" s="921"/>
      <c r="AF139" s="921"/>
      <c r="AG139" s="921"/>
      <c r="AH139" s="921"/>
      <c r="AI139" s="921"/>
      <c r="AJ139" s="264"/>
      <c r="AP139" s="248"/>
      <c r="AT139" s="248"/>
      <c r="AV139" s="23"/>
      <c r="AW139" s="23"/>
      <c r="AX139" s="23"/>
      <c r="AY139" s="23"/>
      <c r="AZ139" s="23"/>
      <c r="BA139" s="23"/>
      <c r="BB139" s="23"/>
      <c r="BC139" s="23"/>
    </row>
    <row r="140" spans="2:55" s="240" customFormat="1" ht="15" customHeight="1">
      <c r="B140" s="263"/>
      <c r="C140" s="1020" t="s">
        <v>1957</v>
      </c>
      <c r="D140" s="1020"/>
      <c r="E140" s="1020"/>
      <c r="F140" s="1020"/>
      <c r="G140" s="1020"/>
      <c r="H140" s="1020"/>
      <c r="I140" s="1020"/>
      <c r="J140" s="1020"/>
      <c r="K140" s="1020"/>
      <c r="L140" s="1020"/>
      <c r="M140" s="1020"/>
      <c r="N140" s="1020"/>
      <c r="O140" s="1020"/>
      <c r="P140" s="1020"/>
      <c r="Q140" s="1020"/>
      <c r="R140" s="1020"/>
      <c r="S140" s="1020"/>
      <c r="T140" s="1020"/>
      <c r="U140" s="1020"/>
      <c r="V140" s="1020"/>
      <c r="W140" s="1020"/>
      <c r="X140" s="1020"/>
      <c r="Y140" s="1020"/>
      <c r="Z140" s="1020"/>
      <c r="AA140" s="1020"/>
      <c r="AB140" s="1020"/>
      <c r="AC140" s="1020"/>
      <c r="AD140" s="1020"/>
      <c r="AE140" s="1020"/>
      <c r="AF140" s="1020"/>
      <c r="AG140" s="1020"/>
      <c r="AH140" s="1020"/>
      <c r="AI140" s="1020"/>
      <c r="AJ140" s="264"/>
      <c r="AP140" s="248"/>
      <c r="AT140" s="248"/>
      <c r="AV140" s="23"/>
      <c r="AW140" s="23"/>
      <c r="AX140" s="23"/>
      <c r="AY140" s="23"/>
      <c r="AZ140" s="23"/>
      <c r="BA140" s="23"/>
      <c r="BB140" s="23"/>
      <c r="BC140" s="23"/>
    </row>
    <row r="141" spans="2:55" s="240" customFormat="1" ht="15" customHeight="1">
      <c r="B141" s="263"/>
      <c r="C141" s="1021"/>
      <c r="D141" s="1021"/>
      <c r="E141" s="1021"/>
      <c r="F141" s="1021"/>
      <c r="G141" s="1021"/>
      <c r="H141" s="1021"/>
      <c r="I141" s="1021"/>
      <c r="J141" s="1021"/>
      <c r="K141" s="1021"/>
      <c r="L141" s="1021"/>
      <c r="M141" s="1021"/>
      <c r="N141" s="1021"/>
      <c r="O141" s="1021"/>
      <c r="P141" s="1021"/>
      <c r="Q141" s="1021"/>
      <c r="R141" s="1021"/>
      <c r="S141" s="1021"/>
      <c r="T141" s="1021"/>
      <c r="U141" s="1021"/>
      <c r="V141" s="1021"/>
      <c r="W141" s="1021"/>
      <c r="X141" s="1021"/>
      <c r="Y141" s="1021"/>
      <c r="Z141" s="1021"/>
      <c r="AA141" s="1021"/>
      <c r="AB141" s="1021"/>
      <c r="AC141" s="1021"/>
      <c r="AD141" s="1021"/>
      <c r="AE141" s="1021"/>
      <c r="AF141" s="1021"/>
      <c r="AG141" s="1021"/>
      <c r="AH141" s="1021"/>
      <c r="AI141" s="1021"/>
      <c r="AJ141" s="264"/>
      <c r="AP141" s="248"/>
      <c r="AT141" s="248"/>
      <c r="AV141" s="23"/>
      <c r="AW141" s="23"/>
      <c r="AX141" s="23"/>
      <c r="AY141" s="23"/>
      <c r="AZ141" s="23"/>
      <c r="BA141" s="23"/>
      <c r="BB141" s="23"/>
      <c r="BC141" s="23"/>
    </row>
    <row r="142" spans="2:55" s="240" customFormat="1" ht="15" customHeight="1">
      <c r="B142" s="263"/>
      <c r="C142" s="921"/>
      <c r="D142" s="921"/>
      <c r="E142" s="921"/>
      <c r="F142" s="921"/>
      <c r="G142" s="921"/>
      <c r="H142" s="921"/>
      <c r="I142" s="921"/>
      <c r="J142" s="921"/>
      <c r="K142" s="921"/>
      <c r="L142" s="921"/>
      <c r="M142" s="921"/>
      <c r="N142" s="921"/>
      <c r="O142" s="921"/>
      <c r="P142" s="921"/>
      <c r="Q142" s="921"/>
      <c r="R142" s="921"/>
      <c r="S142" s="921"/>
      <c r="T142" s="921"/>
      <c r="U142" s="921"/>
      <c r="V142" s="921"/>
      <c r="W142" s="921"/>
      <c r="X142" s="921"/>
      <c r="Y142" s="921"/>
      <c r="Z142" s="921"/>
      <c r="AA142" s="921"/>
      <c r="AB142" s="921"/>
      <c r="AC142" s="921"/>
      <c r="AD142" s="921"/>
      <c r="AE142" s="921"/>
      <c r="AF142" s="921"/>
      <c r="AG142" s="921"/>
      <c r="AH142" s="921"/>
      <c r="AI142" s="921"/>
      <c r="AJ142" s="264"/>
      <c r="AP142" s="248"/>
      <c r="AT142" s="248"/>
      <c r="AV142" s="23"/>
      <c r="AW142" s="23"/>
      <c r="AX142" s="23"/>
      <c r="AY142" s="23"/>
      <c r="AZ142" s="23"/>
      <c r="BA142" s="23"/>
      <c r="BB142" s="23"/>
      <c r="BC142" s="23"/>
    </row>
    <row r="143" spans="2:55" s="240" customFormat="1" ht="15" customHeight="1">
      <c r="B143" s="263"/>
      <c r="C143" s="278" t="s">
        <v>1200</v>
      </c>
      <c r="D143" s="160"/>
      <c r="E143" s="160"/>
      <c r="F143" s="160"/>
      <c r="G143" s="160"/>
      <c r="H143" s="160"/>
      <c r="I143" s="160"/>
      <c r="J143" s="254"/>
      <c r="K143" s="254"/>
      <c r="L143" s="254"/>
      <c r="M143" s="254"/>
      <c r="N143" s="254"/>
      <c r="O143" s="254"/>
      <c r="P143" s="131"/>
      <c r="Q143" s="131"/>
      <c r="R143" s="128"/>
      <c r="S143" s="128"/>
      <c r="T143" s="128"/>
      <c r="U143" s="128"/>
      <c r="V143" s="128"/>
      <c r="W143" s="128"/>
      <c r="X143" s="438"/>
      <c r="Y143" s="160" t="s">
        <v>196</v>
      </c>
      <c r="Z143" s="131"/>
      <c r="AA143" s="438"/>
      <c r="AB143" s="160" t="s">
        <v>1187</v>
      </c>
      <c r="AC143" s="131"/>
      <c r="AD143" s="131"/>
      <c r="AE143" s="131"/>
      <c r="AF143" s="131"/>
      <c r="AG143" s="131"/>
      <c r="AH143" s="131"/>
      <c r="AI143" s="131"/>
      <c r="AJ143" s="264"/>
      <c r="AP143" s="248"/>
      <c r="AT143" s="248"/>
      <c r="AV143" s="23"/>
      <c r="AW143" s="23"/>
      <c r="AX143" s="23"/>
      <c r="AY143" s="23"/>
      <c r="AZ143" s="23"/>
      <c r="BA143" s="23"/>
      <c r="BB143" s="23"/>
      <c r="BC143" s="23"/>
    </row>
    <row r="144" spans="2:55" s="240" customFormat="1" ht="15" customHeight="1">
      <c r="B144" s="263"/>
      <c r="C144" s="132" t="s">
        <v>1201</v>
      </c>
      <c r="D144" s="160"/>
      <c r="E144" s="130"/>
      <c r="F144" s="130"/>
      <c r="G144" s="131"/>
      <c r="H144" s="131"/>
      <c r="I144" s="131"/>
      <c r="J144" s="131"/>
      <c r="K144" s="131"/>
      <c r="L144" s="131"/>
      <c r="M144" s="131"/>
      <c r="N144" s="131"/>
      <c r="O144" s="131"/>
      <c r="P144" s="131"/>
      <c r="Q144" s="131"/>
      <c r="R144" s="128"/>
      <c r="S144" s="132"/>
      <c r="T144" s="130"/>
      <c r="U144" s="128"/>
      <c r="V144" s="128"/>
      <c r="W144" s="128"/>
      <c r="X144" s="438"/>
      <c r="Y144" s="160" t="s">
        <v>196</v>
      </c>
      <c r="Z144" s="131"/>
      <c r="AA144" s="438"/>
      <c r="AB144" s="160" t="s">
        <v>1187</v>
      </c>
      <c r="AC144" s="131"/>
      <c r="AD144" s="131"/>
      <c r="AE144" s="131"/>
      <c r="AF144" s="131"/>
      <c r="AG144" s="131"/>
      <c r="AH144" s="131"/>
      <c r="AI144" s="131"/>
      <c r="AJ144" s="264"/>
      <c r="AP144" s="248"/>
      <c r="AT144" s="248"/>
      <c r="AV144" s="23"/>
      <c r="AW144" s="23"/>
      <c r="AX144" s="23"/>
      <c r="AY144" s="23"/>
      <c r="AZ144" s="23"/>
      <c r="BA144" s="23"/>
      <c r="BB144" s="23"/>
      <c r="BC144" s="23"/>
    </row>
    <row r="145" spans="2:55" s="240" customFormat="1" ht="15" customHeight="1">
      <c r="B145" s="263"/>
      <c r="C145" s="278" t="s">
        <v>1761</v>
      </c>
      <c r="D145" s="160"/>
      <c r="E145" s="160"/>
      <c r="F145" s="160"/>
      <c r="G145" s="160"/>
      <c r="H145" s="160"/>
      <c r="I145" s="160"/>
      <c r="J145" s="254"/>
      <c r="K145" s="128"/>
      <c r="L145" s="438"/>
      <c r="M145" s="247" t="s">
        <v>196</v>
      </c>
      <c r="N145" s="128"/>
      <c r="O145" s="438"/>
      <c r="P145" s="247" t="s">
        <v>2119</v>
      </c>
      <c r="Q145" s="128"/>
      <c r="R145" s="128"/>
      <c r="S145" s="128"/>
      <c r="T145" s="128"/>
      <c r="U145" s="128"/>
      <c r="V145" s="128"/>
      <c r="W145" s="128"/>
      <c r="X145" s="128"/>
      <c r="Y145" s="128"/>
      <c r="Z145" s="128"/>
      <c r="AA145" s="128"/>
      <c r="AB145" s="371"/>
      <c r="AC145" s="371"/>
      <c r="AD145" s="371"/>
      <c r="AE145" s="371"/>
      <c r="AF145" s="371"/>
      <c r="AG145" s="371"/>
      <c r="AH145" s="371"/>
      <c r="AI145" s="371"/>
      <c r="AJ145" s="264"/>
      <c r="AP145" s="248"/>
      <c r="AT145" s="248"/>
      <c r="AV145" s="23"/>
      <c r="AW145" s="23"/>
      <c r="AX145" s="23"/>
      <c r="AY145" s="23"/>
      <c r="AZ145" s="23"/>
      <c r="BA145" s="23"/>
      <c r="BB145" s="23"/>
      <c r="BC145" s="23"/>
    </row>
    <row r="146" spans="2:55" s="240" customFormat="1" ht="15" customHeight="1">
      <c r="B146" s="263"/>
      <c r="C146" s="247" t="s">
        <v>2120</v>
      </c>
      <c r="D146" s="247"/>
      <c r="E146" s="247"/>
      <c r="F146" s="247"/>
      <c r="G146" s="247"/>
      <c r="H146" s="247"/>
      <c r="I146" s="247"/>
      <c r="J146" s="247"/>
      <c r="K146" s="247"/>
      <c r="L146" s="247"/>
      <c r="M146" s="160"/>
      <c r="N146" s="160"/>
      <c r="O146" s="921"/>
      <c r="P146" s="921"/>
      <c r="Q146" s="921"/>
      <c r="R146" s="921"/>
      <c r="S146" s="921"/>
      <c r="T146" s="921"/>
      <c r="U146" s="921"/>
      <c r="V146" s="921"/>
      <c r="W146" s="921"/>
      <c r="X146" s="921"/>
      <c r="Y146" s="921"/>
      <c r="Z146" s="921"/>
      <c r="AA146" s="921"/>
      <c r="AB146" s="921"/>
      <c r="AC146" s="921"/>
      <c r="AD146" s="921"/>
      <c r="AE146" s="921"/>
      <c r="AF146" s="921"/>
      <c r="AG146" s="921"/>
      <c r="AH146" s="921"/>
      <c r="AI146" s="921"/>
      <c r="AJ146" s="264"/>
      <c r="AP146" s="248"/>
      <c r="AT146" s="248"/>
      <c r="AV146" s="23"/>
      <c r="AW146" s="23"/>
      <c r="AX146" s="23"/>
      <c r="AY146" s="23"/>
      <c r="AZ146" s="23"/>
      <c r="BA146" s="23"/>
      <c r="BB146" s="23"/>
      <c r="BC146" s="23"/>
    </row>
    <row r="147" spans="2:55" s="240" customFormat="1" ht="15" customHeight="1">
      <c r="B147" s="263"/>
      <c r="C147" s="921"/>
      <c r="D147" s="921"/>
      <c r="E147" s="921"/>
      <c r="F147" s="921"/>
      <c r="G147" s="921"/>
      <c r="H147" s="921"/>
      <c r="I147" s="921"/>
      <c r="J147" s="921"/>
      <c r="K147" s="921"/>
      <c r="L147" s="921"/>
      <c r="M147" s="921"/>
      <c r="N147" s="921"/>
      <c r="O147" s="921"/>
      <c r="P147" s="921"/>
      <c r="Q147" s="921"/>
      <c r="R147" s="921"/>
      <c r="S147" s="921"/>
      <c r="T147" s="921"/>
      <c r="U147" s="921"/>
      <c r="V147" s="921"/>
      <c r="W147" s="921"/>
      <c r="X147" s="921"/>
      <c r="Y147" s="921"/>
      <c r="Z147" s="921"/>
      <c r="AA147" s="921"/>
      <c r="AB147" s="921"/>
      <c r="AC147" s="921"/>
      <c r="AD147" s="921"/>
      <c r="AE147" s="921"/>
      <c r="AF147" s="921"/>
      <c r="AG147" s="921"/>
      <c r="AH147" s="921"/>
      <c r="AI147" s="921"/>
      <c r="AJ147" s="264"/>
      <c r="AP147" s="248"/>
      <c r="AT147" s="248"/>
      <c r="AV147" s="23"/>
      <c r="AW147" s="23"/>
      <c r="AX147" s="23"/>
      <c r="AY147" s="23"/>
      <c r="AZ147" s="23"/>
      <c r="BA147" s="23"/>
      <c r="BB147" s="23"/>
      <c r="BC147" s="23"/>
    </row>
    <row r="148" spans="2:55" s="240" customFormat="1" ht="15" customHeight="1">
      <c r="B148" s="263"/>
      <c r="C148" s="1026" t="s">
        <v>1762</v>
      </c>
      <c r="D148" s="1026"/>
      <c r="E148" s="1026"/>
      <c r="F148" s="1026"/>
      <c r="G148" s="1026"/>
      <c r="H148" s="1026"/>
      <c r="I148" s="1026"/>
      <c r="J148" s="1026"/>
      <c r="K148" s="1026"/>
      <c r="L148" s="1026"/>
      <c r="M148" s="1026"/>
      <c r="N148" s="1026"/>
      <c r="O148" s="1026"/>
      <c r="P148" s="1026"/>
      <c r="Q148" s="1026"/>
      <c r="R148" s="1026"/>
      <c r="S148" s="1026"/>
      <c r="T148" s="1026"/>
      <c r="U148" s="1026"/>
      <c r="V148" s="1026"/>
      <c r="W148" s="1026"/>
      <c r="X148" s="1026"/>
      <c r="Y148" s="1026"/>
      <c r="Z148" s="1026"/>
      <c r="AA148" s="1026"/>
      <c r="AB148" s="1026"/>
      <c r="AC148" s="1026"/>
      <c r="AD148" s="1026"/>
      <c r="AE148" s="1026"/>
      <c r="AF148" s="1026"/>
      <c r="AG148" s="1026"/>
      <c r="AH148" s="1026"/>
      <c r="AI148" s="1026"/>
      <c r="AJ148" s="264"/>
      <c r="AP148" s="248"/>
      <c r="AT148" s="248"/>
      <c r="AV148" s="23"/>
      <c r="AW148" s="23"/>
      <c r="AX148" s="23"/>
      <c r="AY148" s="23"/>
      <c r="AZ148" s="23"/>
      <c r="BA148" s="23"/>
      <c r="BB148" s="23"/>
      <c r="BC148" s="23"/>
    </row>
    <row r="149" spans="2:55" s="240" customFormat="1" ht="15" customHeight="1">
      <c r="B149" s="263"/>
      <c r="C149" s="1026"/>
      <c r="D149" s="1026"/>
      <c r="E149" s="1026"/>
      <c r="F149" s="1026"/>
      <c r="G149" s="1026"/>
      <c r="H149" s="1026"/>
      <c r="I149" s="1026"/>
      <c r="J149" s="1026"/>
      <c r="K149" s="1026"/>
      <c r="L149" s="1026"/>
      <c r="M149" s="1026"/>
      <c r="N149" s="1026"/>
      <c r="O149" s="1026"/>
      <c r="P149" s="1026"/>
      <c r="Q149" s="1026"/>
      <c r="R149" s="1026"/>
      <c r="S149" s="1026"/>
      <c r="T149" s="1026"/>
      <c r="U149" s="1026"/>
      <c r="V149" s="1026"/>
      <c r="W149" s="1026"/>
      <c r="X149" s="1026"/>
      <c r="Y149" s="1026"/>
      <c r="Z149" s="1026"/>
      <c r="AA149" s="1026"/>
      <c r="AB149" s="1026"/>
      <c r="AC149" s="1026"/>
      <c r="AD149" s="1026"/>
      <c r="AE149" s="1026"/>
      <c r="AF149" s="1026"/>
      <c r="AG149" s="1026"/>
      <c r="AH149" s="1026"/>
      <c r="AI149" s="1026"/>
      <c r="AJ149" s="264"/>
      <c r="AP149" s="248"/>
      <c r="AT149" s="248"/>
      <c r="AV149" s="23"/>
      <c r="AW149" s="23"/>
      <c r="AX149" s="23"/>
      <c r="AY149" s="23"/>
      <c r="AZ149" s="23"/>
      <c r="BA149" s="23"/>
      <c r="BB149" s="23"/>
      <c r="BC149" s="23"/>
    </row>
    <row r="150" spans="2:55" s="240" customFormat="1" ht="15" customHeight="1">
      <c r="B150" s="263"/>
      <c r="C150" s="438"/>
      <c r="D150" s="160" t="s">
        <v>1202</v>
      </c>
      <c r="E150" s="130"/>
      <c r="F150" s="130"/>
      <c r="G150" s="131"/>
      <c r="H150" s="131"/>
      <c r="I150" s="131"/>
      <c r="J150" s="131"/>
      <c r="K150" s="131"/>
      <c r="L150" s="131"/>
      <c r="M150" s="131"/>
      <c r="N150" s="438"/>
      <c r="O150" s="160" t="s">
        <v>1763</v>
      </c>
      <c r="P150" s="131"/>
      <c r="Q150" s="131"/>
      <c r="R150" s="128"/>
      <c r="S150" s="132"/>
      <c r="T150" s="130"/>
      <c r="U150" s="128"/>
      <c r="V150" s="128"/>
      <c r="W150" s="128"/>
      <c r="X150" s="130"/>
      <c r="Y150" s="131"/>
      <c r="Z150" s="131"/>
      <c r="AA150" s="131"/>
      <c r="AB150" s="131"/>
      <c r="AC150" s="131"/>
      <c r="AD150" s="131"/>
      <c r="AE150" s="131"/>
      <c r="AF150" s="131"/>
      <c r="AG150" s="131"/>
      <c r="AH150" s="131"/>
      <c r="AI150" s="131"/>
      <c r="AJ150" s="264"/>
      <c r="AP150" s="248"/>
      <c r="AT150" s="248"/>
      <c r="AV150" s="23"/>
      <c r="AW150" s="23"/>
      <c r="AX150" s="23"/>
      <c r="AY150" s="23"/>
      <c r="AZ150" s="23"/>
      <c r="BA150" s="23"/>
      <c r="BB150" s="23"/>
      <c r="BC150" s="23"/>
    </row>
    <row r="151" spans="2:55" s="240" customFormat="1" ht="15" customHeight="1">
      <c r="B151" s="263"/>
      <c r="C151" s="247" t="s">
        <v>1764</v>
      </c>
      <c r="D151" s="160"/>
      <c r="E151" s="130"/>
      <c r="F151" s="130"/>
      <c r="G151" s="131"/>
      <c r="H151" s="131"/>
      <c r="I151" s="131"/>
      <c r="J151" s="131"/>
      <c r="K151" s="131"/>
      <c r="L151" s="131"/>
      <c r="M151" s="131"/>
      <c r="N151" s="438"/>
      <c r="O151" s="160" t="s">
        <v>196</v>
      </c>
      <c r="P151" s="131"/>
      <c r="Q151" s="438"/>
      <c r="R151" s="160" t="s">
        <v>2314</v>
      </c>
      <c r="S151" s="131"/>
      <c r="T151" s="130"/>
      <c r="U151" s="128"/>
      <c r="V151" s="128"/>
      <c r="W151" s="128"/>
      <c r="X151" s="130"/>
      <c r="Y151" s="131"/>
      <c r="Z151" s="131"/>
      <c r="AA151" s="131"/>
      <c r="AB151" s="131"/>
      <c r="AC151" s="131"/>
      <c r="AD151" s="131"/>
      <c r="AE151" s="131"/>
      <c r="AF151" s="131"/>
      <c r="AG151" s="131"/>
      <c r="AH151" s="131"/>
      <c r="AI151" s="131"/>
      <c r="AJ151" s="264"/>
      <c r="AP151" s="248"/>
      <c r="AT151" s="248"/>
      <c r="AV151" s="23"/>
      <c r="AW151" s="23"/>
      <c r="AX151" s="23"/>
      <c r="AY151" s="23"/>
      <c r="AZ151" s="23"/>
      <c r="BA151" s="23"/>
      <c r="BB151" s="23"/>
      <c r="BC151" s="23"/>
    </row>
    <row r="152" spans="2:55" s="240" customFormat="1" ht="15" customHeight="1">
      <c r="B152" s="263"/>
      <c r="C152" s="132" t="s">
        <v>1765</v>
      </c>
      <c r="D152" s="128"/>
      <c r="E152" s="438"/>
      <c r="F152" s="127" t="s">
        <v>1768</v>
      </c>
      <c r="G152" s="130"/>
      <c r="H152" s="131"/>
      <c r="I152" s="131"/>
      <c r="J152" s="131"/>
      <c r="K152" s="131"/>
      <c r="L152" s="131"/>
      <c r="M152" s="131"/>
      <c r="N152" s="131"/>
      <c r="O152" s="131"/>
      <c r="P152" s="128"/>
      <c r="Q152" s="438"/>
      <c r="R152" s="127" t="s">
        <v>1769</v>
      </c>
      <c r="S152" s="128"/>
      <c r="T152" s="130"/>
      <c r="U152" s="128"/>
      <c r="V152" s="128"/>
      <c r="W152" s="128"/>
      <c r="X152" s="130"/>
      <c r="Y152" s="131"/>
      <c r="Z152" s="131"/>
      <c r="AA152" s="131"/>
      <c r="AB152" s="131"/>
      <c r="AC152" s="131"/>
      <c r="AD152" s="131"/>
      <c r="AE152" s="131"/>
      <c r="AF152" s="131"/>
      <c r="AG152" s="131"/>
      <c r="AH152" s="131"/>
      <c r="AI152" s="131"/>
      <c r="AJ152" s="264"/>
      <c r="AP152" s="248"/>
      <c r="AT152" s="248"/>
      <c r="AV152" s="23"/>
      <c r="AW152" s="23"/>
      <c r="AX152" s="23"/>
      <c r="AY152" s="23"/>
      <c r="AZ152" s="23"/>
      <c r="BA152" s="23"/>
      <c r="BB152" s="23"/>
      <c r="BC152" s="23"/>
    </row>
    <row r="153" spans="2:55" s="240" customFormat="1" ht="15" customHeight="1">
      <c r="B153" s="263"/>
      <c r="C153" s="127" t="s">
        <v>1766</v>
      </c>
      <c r="D153" s="160"/>
      <c r="E153" s="130"/>
      <c r="F153" s="130"/>
      <c r="G153" s="131"/>
      <c r="H153" s="131"/>
      <c r="I153" s="131"/>
      <c r="J153" s="131"/>
      <c r="K153" s="131"/>
      <c r="L153" s="131"/>
      <c r="M153" s="131"/>
      <c r="N153" s="131"/>
      <c r="O153" s="131"/>
      <c r="P153" s="131"/>
      <c r="Q153" s="131"/>
      <c r="R153" s="128"/>
      <c r="S153" s="132"/>
      <c r="T153" s="130"/>
      <c r="U153" s="128"/>
      <c r="V153" s="128"/>
      <c r="W153" s="128"/>
      <c r="X153" s="130"/>
      <c r="Y153" s="131"/>
      <c r="Z153" s="131"/>
      <c r="AA153" s="131"/>
      <c r="AB153" s="131"/>
      <c r="AC153" s="131"/>
      <c r="AD153" s="438"/>
      <c r="AE153" s="160" t="s">
        <v>196</v>
      </c>
      <c r="AF153" s="131"/>
      <c r="AG153" s="438"/>
      <c r="AH153" s="160" t="s">
        <v>1187</v>
      </c>
      <c r="AI153" s="131"/>
      <c r="AJ153" s="264"/>
      <c r="AP153" s="248"/>
      <c r="AT153" s="248"/>
      <c r="AV153" s="23"/>
      <c r="AW153" s="23"/>
      <c r="AX153" s="23"/>
      <c r="AY153" s="23"/>
      <c r="AZ153" s="23"/>
      <c r="BA153" s="23"/>
      <c r="BB153" s="23"/>
      <c r="BC153" s="23"/>
    </row>
    <row r="154" spans="2:55" s="240" customFormat="1" ht="15" customHeight="1">
      <c r="B154" s="263"/>
      <c r="C154" s="132" t="s">
        <v>1767</v>
      </c>
      <c r="D154" s="160"/>
      <c r="E154" s="130"/>
      <c r="F154" s="130"/>
      <c r="G154" s="131"/>
      <c r="H154" s="131"/>
      <c r="I154" s="131"/>
      <c r="J154" s="131"/>
      <c r="K154" s="131"/>
      <c r="L154" s="131"/>
      <c r="M154" s="131"/>
      <c r="N154" s="131"/>
      <c r="O154" s="131"/>
      <c r="P154" s="131"/>
      <c r="Q154" s="131"/>
      <c r="R154" s="128"/>
      <c r="S154" s="132"/>
      <c r="T154" s="130"/>
      <c r="U154" s="128"/>
      <c r="V154" s="128"/>
      <c r="W154" s="128"/>
      <c r="X154" s="130"/>
      <c r="Y154" s="131"/>
      <c r="Z154" s="131"/>
      <c r="AA154" s="131"/>
      <c r="AB154" s="131"/>
      <c r="AC154" s="131"/>
      <c r="AD154" s="438"/>
      <c r="AE154" s="160" t="s">
        <v>196</v>
      </c>
      <c r="AF154" s="131"/>
      <c r="AG154" s="438"/>
      <c r="AH154" s="160" t="s">
        <v>1187</v>
      </c>
      <c r="AI154" s="131"/>
      <c r="AJ154" s="264"/>
      <c r="AP154" s="248"/>
      <c r="AT154" s="248"/>
      <c r="AV154" s="23"/>
      <c r="AW154" s="23"/>
      <c r="AX154" s="23"/>
      <c r="AY154" s="23"/>
      <c r="AZ154" s="23"/>
      <c r="BA154" s="23"/>
      <c r="BB154" s="23"/>
      <c r="BC154" s="23"/>
    </row>
    <row r="155" spans="2:55" s="240" customFormat="1" ht="5.0999999999999996" customHeight="1">
      <c r="B155" s="263"/>
      <c r="C155" s="132"/>
      <c r="D155" s="160"/>
      <c r="E155" s="130"/>
      <c r="F155" s="130"/>
      <c r="G155" s="131"/>
      <c r="H155" s="131"/>
      <c r="I155" s="131"/>
      <c r="J155" s="131"/>
      <c r="K155" s="131"/>
      <c r="L155" s="131"/>
      <c r="M155" s="131"/>
      <c r="N155" s="131"/>
      <c r="O155" s="131"/>
      <c r="P155" s="131"/>
      <c r="Q155" s="131"/>
      <c r="R155" s="128"/>
      <c r="S155" s="132"/>
      <c r="T155" s="130"/>
      <c r="U155" s="128"/>
      <c r="V155" s="128"/>
      <c r="W155" s="128"/>
      <c r="X155" s="130"/>
      <c r="Y155" s="131"/>
      <c r="Z155" s="131"/>
      <c r="AA155" s="131"/>
      <c r="AB155" s="131"/>
      <c r="AC155" s="131"/>
      <c r="AD155" s="131"/>
      <c r="AE155" s="131"/>
      <c r="AF155" s="131"/>
      <c r="AG155" s="131"/>
      <c r="AH155" s="131"/>
      <c r="AI155" s="131"/>
      <c r="AJ155" s="264"/>
      <c r="AP155" s="248"/>
      <c r="AT155" s="248"/>
      <c r="AV155" s="23"/>
      <c r="AW155" s="23"/>
      <c r="AX155" s="23"/>
      <c r="AY155" s="23"/>
      <c r="AZ155" s="23"/>
      <c r="BA155" s="23"/>
      <c r="BB155" s="23"/>
      <c r="BC155" s="23"/>
    </row>
    <row r="156" spans="2:55" s="240" customFormat="1" ht="15" customHeight="1">
      <c r="B156" s="263"/>
      <c r="C156" s="892" t="s">
        <v>2160</v>
      </c>
      <c r="D156" s="893"/>
      <c r="E156" s="893"/>
      <c r="F156" s="893"/>
      <c r="G156" s="893"/>
      <c r="H156" s="893"/>
      <c r="I156" s="893"/>
      <c r="J156" s="893"/>
      <c r="K156" s="893"/>
      <c r="L156" s="893"/>
      <c r="M156" s="893"/>
      <c r="N156" s="893"/>
      <c r="O156" s="893"/>
      <c r="P156" s="893"/>
      <c r="Q156" s="893"/>
      <c r="R156" s="893"/>
      <c r="S156" s="893"/>
      <c r="T156" s="893"/>
      <c r="U156" s="893"/>
      <c r="V156" s="893"/>
      <c r="W156" s="893"/>
      <c r="X156" s="893"/>
      <c r="Y156" s="893"/>
      <c r="Z156" s="893"/>
      <c r="AA156" s="893"/>
      <c r="AB156" s="893"/>
      <c r="AC156" s="893"/>
      <c r="AD156" s="893"/>
      <c r="AE156" s="893"/>
      <c r="AF156" s="893"/>
      <c r="AG156" s="893"/>
      <c r="AH156" s="893"/>
      <c r="AI156" s="894"/>
      <c r="AJ156" s="264"/>
      <c r="AP156" s="248"/>
      <c r="AT156" s="248"/>
      <c r="AV156" s="23"/>
      <c r="AW156" s="23"/>
      <c r="AX156" s="23"/>
      <c r="AY156" s="23"/>
      <c r="AZ156" s="23"/>
      <c r="BA156" s="23"/>
      <c r="BB156" s="23"/>
      <c r="BC156" s="23"/>
    </row>
    <row r="157" spans="2:55" s="240" customFormat="1" ht="5.0999999999999996" customHeight="1">
      <c r="B157" s="263"/>
      <c r="C157" s="219"/>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c r="AA157" s="219"/>
      <c r="AB157" s="219"/>
      <c r="AC157" s="219"/>
      <c r="AD157" s="219"/>
      <c r="AE157" s="219"/>
      <c r="AF157" s="219"/>
      <c r="AG157" s="219"/>
      <c r="AH157" s="219"/>
      <c r="AI157" s="219"/>
      <c r="AJ157" s="264"/>
      <c r="AP157" s="248"/>
      <c r="AT157" s="248"/>
      <c r="AV157" s="23"/>
      <c r="AW157" s="23"/>
      <c r="AX157" s="23"/>
      <c r="AY157" s="23"/>
      <c r="AZ157" s="23"/>
      <c r="BA157" s="23"/>
      <c r="BB157" s="23"/>
      <c r="BC157" s="23"/>
    </row>
    <row r="158" spans="2:55" s="240" customFormat="1" ht="15" customHeight="1">
      <c r="B158" s="263"/>
      <c r="C158" s="1082"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58" s="1023"/>
      <c r="E158" s="1023"/>
      <c r="F158" s="1023"/>
      <c r="G158" s="1023"/>
      <c r="H158" s="1023"/>
      <c r="I158" s="1023"/>
      <c r="J158" s="1023"/>
      <c r="K158" s="1023"/>
      <c r="L158" s="1023"/>
      <c r="M158" s="1023"/>
      <c r="N158" s="1023"/>
      <c r="O158" s="1023"/>
      <c r="P158" s="1023"/>
      <c r="Q158" s="1023"/>
      <c r="R158" s="1023"/>
      <c r="S158" s="1023"/>
      <c r="T158" s="1023"/>
      <c r="U158" s="1023"/>
      <c r="V158" s="1023"/>
      <c r="W158" s="1023"/>
      <c r="X158" s="1023"/>
      <c r="Y158" s="1023"/>
      <c r="Z158" s="1023"/>
      <c r="AA158" s="1023"/>
      <c r="AB158" s="1023"/>
      <c r="AC158" s="1023"/>
      <c r="AD158" s="1023"/>
      <c r="AE158" s="1023"/>
      <c r="AF158" s="1023"/>
      <c r="AG158" s="1023"/>
      <c r="AH158" s="1023"/>
      <c r="AI158" s="1024"/>
      <c r="AJ158" s="264"/>
      <c r="AP158" s="248"/>
      <c r="AT158" s="248"/>
      <c r="AV158" s="23"/>
      <c r="AW158" s="23"/>
      <c r="AX158" s="23"/>
      <c r="AY158" s="23"/>
      <c r="AZ158" s="23"/>
      <c r="BA158" s="23"/>
      <c r="BB158" s="23"/>
      <c r="BC158" s="23"/>
    </row>
    <row r="159" spans="2:55" s="240" customFormat="1" ht="15" customHeight="1">
      <c r="B159" s="263"/>
      <c r="C159" s="885"/>
      <c r="D159" s="886"/>
      <c r="E159" s="886"/>
      <c r="F159" s="886"/>
      <c r="G159" s="886"/>
      <c r="H159" s="886"/>
      <c r="I159" s="886"/>
      <c r="J159" s="886"/>
      <c r="K159" s="886"/>
      <c r="L159" s="886"/>
      <c r="M159" s="886"/>
      <c r="N159" s="886"/>
      <c r="O159" s="886"/>
      <c r="P159" s="886"/>
      <c r="Q159" s="886"/>
      <c r="R159" s="886"/>
      <c r="S159" s="886"/>
      <c r="T159" s="886"/>
      <c r="U159" s="886"/>
      <c r="V159" s="886"/>
      <c r="W159" s="886"/>
      <c r="X159" s="886"/>
      <c r="Y159" s="886"/>
      <c r="Z159" s="886"/>
      <c r="AA159" s="886"/>
      <c r="AB159" s="886"/>
      <c r="AC159" s="886"/>
      <c r="AD159" s="886"/>
      <c r="AE159" s="886"/>
      <c r="AF159" s="886"/>
      <c r="AG159" s="886"/>
      <c r="AH159" s="886"/>
      <c r="AI159" s="887"/>
      <c r="AJ159" s="264"/>
      <c r="AP159" s="248"/>
      <c r="AT159" s="248"/>
      <c r="AV159" s="23"/>
      <c r="AW159" s="23"/>
      <c r="AX159" s="23"/>
      <c r="AY159" s="23"/>
      <c r="AZ159" s="23"/>
      <c r="BA159" s="23"/>
      <c r="BB159" s="23"/>
      <c r="BC159" s="23"/>
    </row>
    <row r="160" spans="2:55" s="240" customFormat="1" ht="15" customHeight="1">
      <c r="B160" s="263"/>
      <c r="C160" s="885"/>
      <c r="D160" s="886"/>
      <c r="E160" s="886"/>
      <c r="F160" s="886"/>
      <c r="G160" s="886"/>
      <c r="H160" s="886"/>
      <c r="I160" s="886"/>
      <c r="J160" s="886"/>
      <c r="K160" s="886"/>
      <c r="L160" s="886"/>
      <c r="M160" s="886"/>
      <c r="N160" s="886"/>
      <c r="O160" s="886"/>
      <c r="P160" s="886"/>
      <c r="Q160" s="886"/>
      <c r="R160" s="886"/>
      <c r="S160" s="886"/>
      <c r="T160" s="886"/>
      <c r="U160" s="886"/>
      <c r="V160" s="886"/>
      <c r="W160" s="886"/>
      <c r="X160" s="886"/>
      <c r="Y160" s="886"/>
      <c r="Z160" s="886"/>
      <c r="AA160" s="886"/>
      <c r="AB160" s="886"/>
      <c r="AC160" s="886"/>
      <c r="AD160" s="886"/>
      <c r="AE160" s="886"/>
      <c r="AF160" s="886"/>
      <c r="AG160" s="886"/>
      <c r="AH160" s="886"/>
      <c r="AI160" s="887"/>
      <c r="AJ160" s="264"/>
      <c r="AP160" s="248"/>
      <c r="AT160" s="248"/>
      <c r="AV160" s="23"/>
      <c r="AW160" s="23"/>
      <c r="AX160" s="23"/>
      <c r="AY160" s="23"/>
      <c r="AZ160" s="23"/>
      <c r="BA160" s="23"/>
      <c r="BB160" s="23"/>
      <c r="BC160" s="23"/>
    </row>
    <row r="161" spans="1:55" s="240" customFormat="1" ht="10.5" customHeight="1">
      <c r="B161" s="263"/>
      <c r="C161" s="885"/>
      <c r="D161" s="886"/>
      <c r="E161" s="886"/>
      <c r="F161" s="886"/>
      <c r="G161" s="886"/>
      <c r="H161" s="886"/>
      <c r="I161" s="886"/>
      <c r="J161" s="886"/>
      <c r="K161" s="886"/>
      <c r="L161" s="886"/>
      <c r="M161" s="886"/>
      <c r="N161" s="886"/>
      <c r="O161" s="886"/>
      <c r="P161" s="886"/>
      <c r="Q161" s="886"/>
      <c r="R161" s="886"/>
      <c r="S161" s="886"/>
      <c r="T161" s="886"/>
      <c r="U161" s="886"/>
      <c r="V161" s="886"/>
      <c r="W161" s="886"/>
      <c r="X161" s="886"/>
      <c r="Y161" s="886"/>
      <c r="Z161" s="886"/>
      <c r="AA161" s="886"/>
      <c r="AB161" s="886"/>
      <c r="AC161" s="886"/>
      <c r="AD161" s="886"/>
      <c r="AE161" s="886"/>
      <c r="AF161" s="886"/>
      <c r="AG161" s="886"/>
      <c r="AH161" s="886"/>
      <c r="AI161" s="887"/>
      <c r="AJ161" s="264"/>
      <c r="AP161" s="248"/>
      <c r="AT161" s="248"/>
      <c r="AV161" s="23"/>
      <c r="AW161" s="23"/>
      <c r="AX161" s="23"/>
      <c r="AY161" s="23"/>
      <c r="AZ161" s="23"/>
      <c r="BA161" s="23"/>
      <c r="BB161" s="23"/>
      <c r="BC161" s="23"/>
    </row>
    <row r="162" spans="1:55" s="240" customFormat="1" ht="5.0999999999999996" customHeight="1">
      <c r="B162" s="263"/>
      <c r="C162" s="634"/>
      <c r="D162" s="608"/>
      <c r="E162" s="635"/>
      <c r="F162" s="635"/>
      <c r="G162" s="636"/>
      <c r="H162" s="636"/>
      <c r="I162" s="636"/>
      <c r="J162" s="636"/>
      <c r="K162" s="636"/>
      <c r="L162" s="636"/>
      <c r="M162" s="636"/>
      <c r="N162" s="636"/>
      <c r="O162" s="636"/>
      <c r="P162" s="636"/>
      <c r="Q162" s="636"/>
      <c r="R162" s="627"/>
      <c r="S162" s="630"/>
      <c r="T162" s="635"/>
      <c r="U162" s="627"/>
      <c r="V162" s="627"/>
      <c r="W162" s="627"/>
      <c r="X162" s="635"/>
      <c r="Y162" s="636"/>
      <c r="Z162" s="636"/>
      <c r="AA162" s="636"/>
      <c r="AB162" s="636"/>
      <c r="AC162" s="636"/>
      <c r="AD162" s="636"/>
      <c r="AE162" s="636"/>
      <c r="AF162" s="636"/>
      <c r="AG162" s="636"/>
      <c r="AH162" s="636"/>
      <c r="AI162" s="637"/>
      <c r="AJ162" s="264"/>
      <c r="AP162" s="248"/>
      <c r="AT162" s="248"/>
      <c r="AV162" s="23"/>
      <c r="AW162" s="23"/>
      <c r="AX162" s="23"/>
      <c r="AY162" s="23"/>
      <c r="AZ162" s="23"/>
      <c r="BA162" s="23"/>
      <c r="BB162" s="23"/>
      <c r="BC162" s="23"/>
    </row>
    <row r="163" spans="1:55" s="240" customFormat="1" ht="15" customHeight="1">
      <c r="B163" s="263"/>
      <c r="C163" s="885"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63" s="886"/>
      <c r="E163" s="886"/>
      <c r="F163" s="886"/>
      <c r="G163" s="886"/>
      <c r="H163" s="886"/>
      <c r="I163" s="886"/>
      <c r="J163" s="886"/>
      <c r="K163" s="886"/>
      <c r="L163" s="886"/>
      <c r="M163" s="886"/>
      <c r="N163" s="886"/>
      <c r="O163" s="886"/>
      <c r="P163" s="886"/>
      <c r="Q163" s="886"/>
      <c r="R163" s="886"/>
      <c r="S163" s="886"/>
      <c r="T163" s="886"/>
      <c r="U163" s="886"/>
      <c r="V163" s="886"/>
      <c r="W163" s="886"/>
      <c r="X163" s="886"/>
      <c r="Y163" s="886"/>
      <c r="Z163" s="886"/>
      <c r="AA163" s="886"/>
      <c r="AB163" s="886"/>
      <c r="AC163" s="886"/>
      <c r="AD163" s="886"/>
      <c r="AE163" s="886"/>
      <c r="AF163" s="886"/>
      <c r="AG163" s="886"/>
      <c r="AH163" s="886"/>
      <c r="AI163" s="887"/>
      <c r="AJ163" s="264"/>
      <c r="AP163" s="248"/>
      <c r="AT163" s="248"/>
      <c r="AV163" s="23"/>
      <c r="AW163" s="23"/>
      <c r="AX163" s="23"/>
      <c r="AY163" s="23"/>
      <c r="AZ163" s="23"/>
      <c r="BA163" s="23"/>
      <c r="BB163" s="23"/>
      <c r="BC163" s="23"/>
    </row>
    <row r="164" spans="1:55" s="240" customFormat="1" ht="15" customHeight="1">
      <c r="B164" s="263"/>
      <c r="C164" s="885"/>
      <c r="D164" s="886"/>
      <c r="E164" s="886"/>
      <c r="F164" s="886"/>
      <c r="G164" s="886"/>
      <c r="H164" s="886"/>
      <c r="I164" s="886"/>
      <c r="J164" s="886"/>
      <c r="K164" s="886"/>
      <c r="L164" s="886"/>
      <c r="M164" s="886"/>
      <c r="N164" s="886"/>
      <c r="O164" s="886"/>
      <c r="P164" s="886"/>
      <c r="Q164" s="886"/>
      <c r="R164" s="886"/>
      <c r="S164" s="886"/>
      <c r="T164" s="886"/>
      <c r="U164" s="886"/>
      <c r="V164" s="886"/>
      <c r="W164" s="886"/>
      <c r="X164" s="886"/>
      <c r="Y164" s="886"/>
      <c r="Z164" s="886"/>
      <c r="AA164" s="886"/>
      <c r="AB164" s="886"/>
      <c r="AC164" s="886"/>
      <c r="AD164" s="886"/>
      <c r="AE164" s="886"/>
      <c r="AF164" s="886"/>
      <c r="AG164" s="886"/>
      <c r="AH164" s="886"/>
      <c r="AI164" s="887"/>
      <c r="AJ164" s="264"/>
      <c r="AP164" s="248"/>
      <c r="AT164" s="248"/>
      <c r="AV164" s="23"/>
      <c r="AW164" s="23"/>
      <c r="AX164" s="23"/>
      <c r="AY164" s="23"/>
      <c r="AZ164" s="23"/>
      <c r="BA164" s="23"/>
      <c r="BB164" s="23"/>
      <c r="BC164" s="23"/>
    </row>
    <row r="165" spans="1:55" s="240" customFormat="1" ht="15" customHeight="1">
      <c r="B165" s="263"/>
      <c r="C165" s="888"/>
      <c r="D165" s="889"/>
      <c r="E165" s="889"/>
      <c r="F165" s="889"/>
      <c r="G165" s="889"/>
      <c r="H165" s="889"/>
      <c r="I165" s="889"/>
      <c r="J165" s="889"/>
      <c r="K165" s="889"/>
      <c r="L165" s="889"/>
      <c r="M165" s="889"/>
      <c r="N165" s="889"/>
      <c r="O165" s="889"/>
      <c r="P165" s="889"/>
      <c r="Q165" s="889"/>
      <c r="R165" s="889"/>
      <c r="S165" s="889"/>
      <c r="T165" s="889"/>
      <c r="U165" s="889"/>
      <c r="V165" s="889"/>
      <c r="W165" s="889"/>
      <c r="X165" s="889"/>
      <c r="Y165" s="889"/>
      <c r="Z165" s="889"/>
      <c r="AA165" s="889"/>
      <c r="AB165" s="889"/>
      <c r="AC165" s="889"/>
      <c r="AD165" s="889"/>
      <c r="AE165" s="889"/>
      <c r="AF165" s="889"/>
      <c r="AG165" s="889"/>
      <c r="AH165" s="889"/>
      <c r="AI165" s="890"/>
      <c r="AJ165" s="264"/>
      <c r="AP165" s="248"/>
      <c r="AT165" s="248"/>
      <c r="AV165" s="23"/>
      <c r="AW165" s="23"/>
      <c r="AX165" s="23"/>
      <c r="AY165" s="23"/>
      <c r="AZ165" s="23"/>
      <c r="BA165" s="23"/>
      <c r="BB165" s="23"/>
      <c r="BC165" s="23"/>
    </row>
    <row r="166" spans="1:55" s="240" customFormat="1" ht="15" customHeight="1">
      <c r="B166" s="263"/>
      <c r="C166" s="859"/>
      <c r="D166" s="859"/>
      <c r="E166" s="859"/>
      <c r="F166" s="859"/>
      <c r="G166" s="859"/>
      <c r="H166" s="859"/>
      <c r="I166" s="859"/>
      <c r="J166" s="859"/>
      <c r="K166" s="131"/>
      <c r="L166" s="1083"/>
      <c r="M166" s="1083"/>
      <c r="N166" s="1083"/>
      <c r="O166" s="1083"/>
      <c r="P166" s="1083"/>
      <c r="Q166" s="1083"/>
      <c r="R166" s="1083"/>
      <c r="S166" s="1083"/>
      <c r="T166" s="1083"/>
      <c r="U166" s="1083"/>
      <c r="V166" s="1083"/>
      <c r="W166" s="1083"/>
      <c r="X166" s="1083"/>
      <c r="Y166" s="1083"/>
      <c r="Z166" s="1083"/>
      <c r="AA166" s="1083"/>
      <c r="AB166" s="1083"/>
      <c r="AC166" s="1083"/>
      <c r="AD166" s="1083"/>
      <c r="AE166" s="1083"/>
      <c r="AF166" s="1083"/>
      <c r="AG166" s="1083"/>
      <c r="AH166" s="1083"/>
      <c r="AI166" s="1083"/>
      <c r="AJ166" s="264"/>
      <c r="AP166" s="248"/>
      <c r="AT166" s="248"/>
      <c r="AV166" s="23"/>
      <c r="AW166" s="23"/>
      <c r="AX166" s="23"/>
      <c r="AY166" s="23"/>
      <c r="AZ166" s="23"/>
      <c r="BA166" s="23"/>
      <c r="BB166" s="23"/>
      <c r="BC166" s="23"/>
    </row>
    <row r="167" spans="1:55" s="240" customFormat="1" ht="5.0999999999999996" customHeight="1">
      <c r="B167" s="263"/>
      <c r="C167" s="595"/>
      <c r="D167" s="595"/>
      <c r="E167" s="595"/>
      <c r="F167" s="595"/>
      <c r="G167" s="595"/>
      <c r="H167" s="595"/>
      <c r="I167" s="595"/>
      <c r="J167" s="595"/>
      <c r="K167" s="131"/>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264"/>
      <c r="AP167" s="248"/>
      <c r="AT167" s="248"/>
      <c r="AV167" s="23"/>
      <c r="AW167" s="23"/>
      <c r="AX167" s="23"/>
      <c r="AY167" s="23"/>
      <c r="AZ167" s="23"/>
      <c r="BA167" s="23"/>
      <c r="BB167" s="23"/>
      <c r="BC167" s="23"/>
    </row>
    <row r="168" spans="1:55" s="240" customFormat="1" ht="5.0999999999999996" customHeight="1">
      <c r="B168" s="263"/>
      <c r="C168" s="595"/>
      <c r="D168" s="595"/>
      <c r="E168" s="595"/>
      <c r="F168" s="595"/>
      <c r="G168" s="595"/>
      <c r="H168" s="595"/>
      <c r="I168" s="595"/>
      <c r="J168" s="595"/>
      <c r="K168" s="131"/>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264"/>
      <c r="AP168" s="248"/>
      <c r="AT168" s="248"/>
      <c r="AV168" s="23"/>
      <c r="AW168" s="23"/>
      <c r="AX168" s="23"/>
      <c r="AY168" s="23"/>
      <c r="AZ168" s="23"/>
      <c r="BA168" s="23"/>
      <c r="BB168" s="23"/>
      <c r="BC168" s="23"/>
    </row>
    <row r="169" spans="1:55" s="240" customFormat="1" ht="15" customHeight="1">
      <c r="B169" s="263"/>
      <c r="C169" s="947" t="s">
        <v>1775</v>
      </c>
      <c r="D169" s="947"/>
      <c r="E169" s="947"/>
      <c r="F169" s="947"/>
      <c r="G169" s="947"/>
      <c r="H169" s="947"/>
      <c r="I169" s="947"/>
      <c r="J169" s="947"/>
      <c r="K169" s="131"/>
      <c r="L169" s="947" t="s">
        <v>1965</v>
      </c>
      <c r="M169" s="947"/>
      <c r="N169" s="947"/>
      <c r="O169" s="947"/>
      <c r="P169" s="947"/>
      <c r="Q169" s="947"/>
      <c r="R169" s="947"/>
      <c r="S169" s="947"/>
      <c r="T169" s="947"/>
      <c r="U169" s="947"/>
      <c r="V169" s="947"/>
      <c r="W169" s="947"/>
      <c r="X169" s="947"/>
      <c r="Y169" s="947"/>
      <c r="Z169" s="947"/>
      <c r="AA169" s="947"/>
      <c r="AB169" s="947"/>
      <c r="AC169" s="947"/>
      <c r="AD169" s="947"/>
      <c r="AE169" s="947"/>
      <c r="AF169" s="947"/>
      <c r="AG169" s="947"/>
      <c r="AH169" s="947"/>
      <c r="AI169" s="947"/>
      <c r="AJ169" s="264"/>
      <c r="AP169" s="248"/>
      <c r="AT169" s="248"/>
      <c r="AV169" s="23"/>
      <c r="AW169" s="23"/>
      <c r="AX169" s="23"/>
      <c r="AY169" s="23"/>
      <c r="AZ169" s="23"/>
      <c r="BA169" s="23"/>
      <c r="BB169" s="23"/>
      <c r="BC169" s="23"/>
    </row>
    <row r="170" spans="1:55" s="240" customFormat="1" ht="5.0999999999999996" customHeight="1">
      <c r="B170" s="263"/>
      <c r="C170" s="132"/>
      <c r="D170" s="160"/>
      <c r="E170" s="130"/>
      <c r="F170" s="130"/>
      <c r="G170" s="131"/>
      <c r="H170" s="131"/>
      <c r="I170" s="131"/>
      <c r="J170" s="131"/>
      <c r="K170" s="131"/>
      <c r="L170" s="131"/>
      <c r="M170" s="131"/>
      <c r="N170" s="131"/>
      <c r="O170" s="131"/>
      <c r="P170" s="131"/>
      <c r="Q170" s="131"/>
      <c r="R170" s="128"/>
      <c r="S170" s="132"/>
      <c r="T170" s="130"/>
      <c r="U170" s="128"/>
      <c r="V170" s="128"/>
      <c r="W170" s="128"/>
      <c r="X170" s="130"/>
      <c r="Y170" s="131"/>
      <c r="Z170" s="131"/>
      <c r="AA170" s="131"/>
      <c r="AB170" s="131"/>
      <c r="AC170" s="131"/>
      <c r="AD170" s="131"/>
      <c r="AE170" s="131"/>
      <c r="AF170" s="131"/>
      <c r="AG170" s="131"/>
      <c r="AH170" s="131"/>
      <c r="AI170" s="131"/>
      <c r="AJ170" s="264"/>
      <c r="AP170" s="248"/>
      <c r="AT170" s="248"/>
      <c r="AV170" s="23"/>
      <c r="AW170" s="23"/>
      <c r="AX170" s="23"/>
      <c r="AY170" s="23"/>
      <c r="AZ170" s="23"/>
      <c r="BA170" s="23"/>
      <c r="BB170" s="23"/>
      <c r="BC170" s="23"/>
    </row>
    <row r="171" spans="1:55" s="240" customFormat="1" ht="15" customHeight="1">
      <c r="B171" s="263"/>
      <c r="C171" s="892" t="s">
        <v>2161</v>
      </c>
      <c r="D171" s="893"/>
      <c r="E171" s="893"/>
      <c r="F171" s="893"/>
      <c r="G171" s="893"/>
      <c r="H171" s="893"/>
      <c r="I171" s="893"/>
      <c r="J171" s="893"/>
      <c r="K171" s="893"/>
      <c r="L171" s="893"/>
      <c r="M171" s="893"/>
      <c r="N171" s="893"/>
      <c r="O171" s="893"/>
      <c r="P171" s="893"/>
      <c r="Q171" s="893"/>
      <c r="R171" s="893"/>
      <c r="S171" s="893"/>
      <c r="T171" s="893"/>
      <c r="U171" s="893"/>
      <c r="V171" s="893"/>
      <c r="W171" s="893"/>
      <c r="X171" s="893"/>
      <c r="Y171" s="893"/>
      <c r="Z171" s="893"/>
      <c r="AA171" s="893"/>
      <c r="AB171" s="893"/>
      <c r="AC171" s="893"/>
      <c r="AD171" s="893"/>
      <c r="AE171" s="893"/>
      <c r="AF171" s="893"/>
      <c r="AG171" s="893"/>
      <c r="AH171" s="893"/>
      <c r="AI171" s="894"/>
      <c r="AJ171" s="264"/>
      <c r="AP171" s="248"/>
      <c r="AT171" s="248"/>
      <c r="AV171" s="23"/>
      <c r="AW171" s="23"/>
      <c r="AX171" s="23"/>
      <c r="AY171" s="23"/>
      <c r="AZ171" s="23"/>
      <c r="BA171" s="23"/>
      <c r="BB171" s="23"/>
      <c r="BC171" s="23"/>
    </row>
    <row r="172" spans="1:55" s="240" customFormat="1" ht="30" customHeight="1">
      <c r="B172" s="263"/>
      <c r="C172" s="1011" t="s">
        <v>2266</v>
      </c>
      <c r="D172" s="1011"/>
      <c r="E172" s="1011"/>
      <c r="F172" s="1011"/>
      <c r="G172" s="1011"/>
      <c r="H172" s="1011"/>
      <c r="I172" s="1011"/>
      <c r="J172" s="1011"/>
      <c r="K172" s="1011"/>
      <c r="L172" s="1011"/>
      <c r="M172" s="1011"/>
      <c r="N172" s="1011"/>
      <c r="O172" s="1011"/>
      <c r="P172" s="1011"/>
      <c r="Q172" s="1011"/>
      <c r="R172" s="1011"/>
      <c r="S172" s="1011"/>
      <c r="T172" s="1011"/>
      <c r="U172" s="1011"/>
      <c r="V172" s="1011"/>
      <c r="W172" s="1011"/>
      <c r="X172" s="1011"/>
      <c r="Y172" s="1011"/>
      <c r="Z172" s="1011"/>
      <c r="AA172" s="1011"/>
      <c r="AB172" s="1011"/>
      <c r="AC172" s="1011"/>
      <c r="AD172" s="1011"/>
      <c r="AE172" s="1011"/>
      <c r="AF172" s="1011"/>
      <c r="AG172" s="1011"/>
      <c r="AH172" s="1011"/>
      <c r="AI172" s="1011"/>
      <c r="AJ172" s="264"/>
      <c r="AP172" s="248"/>
      <c r="AT172" s="248"/>
      <c r="AV172" s="23"/>
      <c r="AW172" s="23"/>
      <c r="AX172" s="23"/>
      <c r="AY172" s="23"/>
      <c r="AZ172" s="23"/>
      <c r="BA172" s="23"/>
      <c r="BB172" s="23"/>
      <c r="BC172" s="23"/>
    </row>
    <row r="173" spans="1:55" s="240" customFormat="1" ht="5.0999999999999996" customHeight="1" thickBot="1">
      <c r="B173" s="268"/>
      <c r="C173" s="891"/>
      <c r="D173" s="891"/>
      <c r="E173" s="891"/>
      <c r="F173" s="891"/>
      <c r="G173" s="891"/>
      <c r="H173" s="891"/>
      <c r="I173" s="891"/>
      <c r="J173" s="891"/>
      <c r="K173" s="891"/>
      <c r="L173" s="891"/>
      <c r="M173" s="891"/>
      <c r="N173" s="891"/>
      <c r="O173" s="891"/>
      <c r="P173" s="891"/>
      <c r="Q173" s="891"/>
      <c r="R173" s="891"/>
      <c r="S173" s="891"/>
      <c r="T173" s="891"/>
      <c r="U173" s="891"/>
      <c r="V173" s="891"/>
      <c r="W173" s="891"/>
      <c r="X173" s="891"/>
      <c r="Y173" s="891"/>
      <c r="Z173" s="891"/>
      <c r="AA173" s="891"/>
      <c r="AB173" s="891"/>
      <c r="AC173" s="891"/>
      <c r="AD173" s="891"/>
      <c r="AE173" s="891"/>
      <c r="AF173" s="891"/>
      <c r="AG173" s="891"/>
      <c r="AH173" s="891"/>
      <c r="AI173" s="891"/>
      <c r="AJ173" s="271"/>
      <c r="AP173" s="248"/>
      <c r="AT173" s="248"/>
      <c r="AV173" s="23"/>
      <c r="AW173" s="23"/>
      <c r="AX173" s="23"/>
      <c r="AY173" s="23"/>
      <c r="AZ173" s="23"/>
      <c r="BA173" s="23"/>
      <c r="BB173" s="23"/>
      <c r="BC173" s="23"/>
    </row>
    <row r="174" spans="1:55" s="240" customFormat="1" ht="15" customHeight="1">
      <c r="C174" s="296"/>
      <c r="D174" s="297"/>
      <c r="E174" s="297"/>
      <c r="F174" s="23"/>
      <c r="AP174" s="248"/>
      <c r="AT174" s="248"/>
      <c r="AV174" s="23"/>
      <c r="AW174" s="23"/>
      <c r="AX174" s="23"/>
      <c r="AY174" s="23"/>
      <c r="AZ174" s="23"/>
      <c r="BA174" s="23"/>
      <c r="BB174" s="23"/>
      <c r="BC174" s="23"/>
    </row>
    <row r="175" spans="1:55" s="240" customFormat="1" ht="15" customHeight="1">
      <c r="A175" s="241"/>
      <c r="B175" s="241"/>
      <c r="C175" s="298"/>
      <c r="D175" s="285"/>
      <c r="E175" s="285"/>
      <c r="F175" s="26"/>
      <c r="G175" s="241"/>
      <c r="H175" s="241"/>
      <c r="I175" s="241"/>
      <c r="J175" s="241"/>
      <c r="K175" s="241"/>
      <c r="L175" s="241"/>
      <c r="M175" s="241"/>
      <c r="N175" s="241"/>
      <c r="O175" s="241"/>
      <c r="P175" s="241"/>
      <c r="Q175" s="241"/>
      <c r="R175" s="241"/>
      <c r="S175" s="241"/>
      <c r="T175" s="241"/>
      <c r="U175" s="241"/>
      <c r="V175" s="241"/>
      <c r="W175" s="241"/>
      <c r="X175" s="241"/>
      <c r="Y175" s="241"/>
      <c r="Z175" s="241"/>
      <c r="AA175" s="241"/>
      <c r="AB175" s="241"/>
      <c r="AC175" s="241"/>
      <c r="AD175" s="241"/>
      <c r="AE175" s="241"/>
      <c r="AF175" s="241"/>
      <c r="AG175" s="241"/>
      <c r="AH175" s="241"/>
      <c r="AI175" s="241"/>
      <c r="AJ175" s="241"/>
      <c r="AK175" s="241"/>
      <c r="AL175" s="241"/>
      <c r="AM175" s="241"/>
      <c r="AN175" s="241"/>
      <c r="AO175" s="241"/>
      <c r="AP175" s="244"/>
      <c r="AT175" s="248"/>
      <c r="AV175" s="23"/>
      <c r="AW175" s="23"/>
      <c r="AX175" s="23"/>
      <c r="AY175" s="23"/>
      <c r="AZ175" s="23"/>
      <c r="BA175" s="23"/>
      <c r="BB175" s="23"/>
      <c r="BC175" s="23"/>
    </row>
    <row r="176" spans="1:55" s="240" customFormat="1" ht="15" customHeight="1">
      <c r="A176" s="241"/>
      <c r="B176" s="241"/>
      <c r="C176" s="298"/>
      <c r="D176" s="285"/>
      <c r="E176" s="285"/>
      <c r="F176" s="26"/>
      <c r="G176" s="241"/>
      <c r="H176" s="241"/>
      <c r="I176" s="241"/>
      <c r="J176" s="241"/>
      <c r="K176" s="241"/>
      <c r="L176" s="241"/>
      <c r="M176" s="241"/>
      <c r="N176" s="241"/>
      <c r="O176" s="241"/>
      <c r="P176" s="241"/>
      <c r="Q176" s="241"/>
      <c r="R176" s="241"/>
      <c r="S176" s="241"/>
      <c r="T176" s="241"/>
      <c r="U176" s="241"/>
      <c r="V176" s="241"/>
      <c r="W176" s="241"/>
      <c r="X176" s="241"/>
      <c r="Y176" s="241"/>
      <c r="Z176" s="241"/>
      <c r="AA176" s="241"/>
      <c r="AB176" s="241"/>
      <c r="AC176" s="241"/>
      <c r="AD176" s="241"/>
      <c r="AE176" s="241"/>
      <c r="AF176" s="241"/>
      <c r="AG176" s="241"/>
      <c r="AH176" s="241"/>
      <c r="AI176" s="241"/>
      <c r="AJ176" s="241"/>
      <c r="AK176" s="241"/>
      <c r="AL176" s="241"/>
      <c r="AM176" s="241"/>
      <c r="AN176" s="241"/>
      <c r="AO176" s="241"/>
      <c r="AP176" s="244"/>
      <c r="AQ176" s="241"/>
      <c r="AR176" s="241"/>
      <c r="AS176" s="241"/>
      <c r="AT176" s="244"/>
      <c r="AU176" s="241"/>
      <c r="AV176" s="26"/>
      <c r="AW176" s="26"/>
      <c r="AX176" s="26"/>
      <c r="AY176" s="26"/>
      <c r="AZ176" s="26"/>
      <c r="BA176" s="26"/>
      <c r="BB176" s="26"/>
      <c r="BC176" s="26"/>
    </row>
    <row r="177" spans="1:281" s="240" customFormat="1" ht="15" customHeight="1">
      <c r="A177" s="241"/>
      <c r="B177" s="26"/>
      <c r="C177" s="285"/>
      <c r="D177" s="285"/>
      <c r="E177" s="285"/>
      <c r="F177" s="26"/>
      <c r="G177" s="241"/>
      <c r="H177" s="241"/>
      <c r="I177" s="241"/>
      <c r="J177" s="241"/>
      <c r="K177" s="241"/>
      <c r="L177" s="241"/>
      <c r="M177" s="241"/>
      <c r="N177" s="241"/>
      <c r="O177" s="241"/>
      <c r="P177" s="241"/>
      <c r="Q177" s="241"/>
      <c r="R177" s="241"/>
      <c r="S177" s="241"/>
      <c r="T177" s="241"/>
      <c r="U177" s="241"/>
      <c r="V177" s="241"/>
      <c r="W177" s="241"/>
      <c r="X177" s="241"/>
      <c r="Y177" s="241"/>
      <c r="Z177" s="241"/>
      <c r="AA177" s="241"/>
      <c r="AB177" s="241"/>
      <c r="AC177" s="241"/>
      <c r="AD177" s="241"/>
      <c r="AE177" s="241"/>
      <c r="AF177" s="241"/>
      <c r="AG177" s="241"/>
      <c r="AH177" s="241"/>
      <c r="AI177" s="241"/>
      <c r="AJ177" s="241"/>
      <c r="AK177" s="241"/>
      <c r="AL177" s="241"/>
      <c r="AM177" s="241"/>
      <c r="AN177" s="241"/>
      <c r="AO177" s="241"/>
      <c r="AP177" s="244"/>
      <c r="AQ177" s="241"/>
      <c r="AR177" s="241"/>
      <c r="AS177" s="241"/>
      <c r="AT177" s="244"/>
      <c r="AU177" s="241"/>
      <c r="AV177" s="26"/>
      <c r="AW177" s="26"/>
      <c r="AX177" s="26"/>
      <c r="AY177" s="26"/>
      <c r="AZ177" s="26"/>
      <c r="BA177" s="26"/>
      <c r="BB177" s="26"/>
      <c r="BC177" s="26"/>
    </row>
    <row r="178" spans="1:281" s="240" customFormat="1" ht="15" customHeight="1">
      <c r="A178" s="241"/>
      <c r="B178" s="26"/>
      <c r="C178" s="285"/>
      <c r="D178" s="285"/>
      <c r="E178" s="285"/>
      <c r="F178" s="26"/>
      <c r="G178" s="241"/>
      <c r="H178" s="241"/>
      <c r="I178" s="241"/>
      <c r="J178" s="241"/>
      <c r="K178" s="241"/>
      <c r="L178" s="241"/>
      <c r="M178" s="286"/>
      <c r="N178" s="241"/>
      <c r="O178" s="241"/>
      <c r="P178" s="241"/>
      <c r="Q178" s="241"/>
      <c r="R178" s="241"/>
      <c r="S178" s="241"/>
      <c r="T178" s="241"/>
      <c r="U178" s="241" t="s">
        <v>303</v>
      </c>
      <c r="V178" s="241"/>
      <c r="W178" s="241"/>
      <c r="X178" s="241"/>
      <c r="Y178" s="241"/>
      <c r="Z178" s="241"/>
      <c r="AA178" s="241"/>
      <c r="AB178" s="241"/>
      <c r="AC178" s="241"/>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c r="AX178" s="241"/>
      <c r="AY178" s="241"/>
      <c r="AZ178" s="241"/>
      <c r="BA178" s="241"/>
      <c r="BB178" s="241"/>
      <c r="BC178" s="241"/>
    </row>
    <row r="179" spans="1:281" s="240" customFormat="1" ht="15" customHeight="1">
      <c r="A179" s="241"/>
      <c r="B179" s="26"/>
      <c r="C179" s="241"/>
      <c r="D179" s="241"/>
      <c r="E179" s="241"/>
      <c r="F179" s="241"/>
      <c r="G179" s="241"/>
      <c r="H179" s="241"/>
      <c r="I179" s="241" t="s">
        <v>1929</v>
      </c>
      <c r="J179" s="241"/>
      <c r="K179" s="241"/>
      <c r="L179" s="241"/>
      <c r="M179" s="241" t="s">
        <v>1170</v>
      </c>
      <c r="N179" s="241"/>
      <c r="O179" s="241"/>
      <c r="P179" s="241"/>
      <c r="Q179" s="241"/>
      <c r="R179" s="241"/>
      <c r="S179" s="241"/>
      <c r="T179" s="241"/>
      <c r="U179" s="241" t="s">
        <v>308</v>
      </c>
      <c r="V179" s="241"/>
      <c r="W179" s="241"/>
      <c r="X179" s="241"/>
      <c r="Y179" s="241"/>
      <c r="Z179" s="241"/>
      <c r="AA179" s="241"/>
      <c r="AB179" s="241"/>
      <c r="AC179" s="241" t="s">
        <v>309</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c r="CJ179" s="241"/>
      <c r="CK179" s="241"/>
      <c r="CL179" s="241"/>
      <c r="CM179" s="241"/>
      <c r="CN179" s="241"/>
      <c r="CO179" s="241"/>
      <c r="CP179" s="241"/>
      <c r="CQ179" s="241"/>
      <c r="CR179" s="241"/>
      <c r="CS179" s="241"/>
      <c r="CT179" s="241"/>
      <c r="CU179" s="241"/>
      <c r="CV179" s="241"/>
      <c r="CW179" s="241"/>
      <c r="CX179" s="241"/>
      <c r="CY179" s="241"/>
      <c r="CZ179" s="241"/>
      <c r="DA179" s="241"/>
      <c r="DB179" s="241"/>
      <c r="DC179" s="241"/>
      <c r="DD179" s="241"/>
      <c r="DE179" s="241"/>
      <c r="DF179" s="241"/>
      <c r="DG179" s="241"/>
      <c r="DH179" s="241"/>
      <c r="DI179" s="241"/>
      <c r="DJ179" s="241"/>
      <c r="DK179" s="241"/>
      <c r="DL179" s="241"/>
      <c r="DM179" s="241"/>
      <c r="DN179" s="241"/>
      <c r="DO179" s="241"/>
      <c r="DP179" s="241"/>
      <c r="DQ179" s="241"/>
      <c r="DR179" s="241"/>
      <c r="DS179" s="241"/>
      <c r="DT179" s="241"/>
      <c r="DU179" s="241"/>
      <c r="DV179" s="241"/>
      <c r="DW179" s="241"/>
      <c r="DX179" s="241"/>
      <c r="DY179" s="241"/>
      <c r="DZ179" s="241"/>
      <c r="EA179" s="241"/>
      <c r="EB179" s="241"/>
      <c r="EC179" s="241"/>
      <c r="ED179" s="241"/>
      <c r="EE179" s="241"/>
      <c r="EF179" s="241"/>
      <c r="EG179" s="241"/>
      <c r="EH179" s="241"/>
      <c r="EI179" s="241"/>
      <c r="EJ179" s="241"/>
      <c r="EK179" s="241"/>
      <c r="EL179" s="241"/>
      <c r="EM179" s="241"/>
      <c r="EN179" s="241"/>
      <c r="EO179" s="241"/>
      <c r="EP179" s="241"/>
      <c r="EQ179" s="241"/>
      <c r="ER179" s="241"/>
      <c r="ES179" s="241"/>
      <c r="ET179" s="241"/>
      <c r="EU179" s="241"/>
      <c r="EV179" s="241"/>
      <c r="EW179" s="241"/>
      <c r="EX179" s="241"/>
      <c r="EY179" s="241"/>
      <c r="EZ179" s="241"/>
      <c r="FA179" s="241"/>
      <c r="FB179" s="241"/>
      <c r="FC179" s="241"/>
      <c r="FD179" s="241"/>
      <c r="FE179" s="241"/>
      <c r="FF179" s="241"/>
      <c r="FG179" s="241"/>
      <c r="FH179" s="241"/>
      <c r="FI179" s="241"/>
      <c r="FJ179" s="241"/>
      <c r="FK179" s="241"/>
      <c r="FL179" s="241"/>
      <c r="FM179" s="241"/>
      <c r="FN179" s="241"/>
      <c r="FO179" s="241"/>
      <c r="FP179" s="241"/>
      <c r="FQ179" s="241"/>
      <c r="FR179" s="241"/>
      <c r="FS179" s="241"/>
      <c r="FT179" s="241"/>
      <c r="FU179" s="241"/>
      <c r="FV179" s="241"/>
      <c r="FW179" s="241"/>
      <c r="FX179" s="241"/>
      <c r="FY179" s="241"/>
      <c r="FZ179" s="241"/>
      <c r="GA179" s="241"/>
      <c r="GB179" s="241"/>
      <c r="GC179" s="241"/>
      <c r="GD179" s="241"/>
      <c r="GE179" s="241"/>
      <c r="GF179" s="241"/>
      <c r="GG179" s="241"/>
      <c r="GH179" s="241"/>
      <c r="GI179" s="241"/>
      <c r="GJ179" s="241"/>
      <c r="GK179" s="241"/>
      <c r="GL179" s="241"/>
      <c r="GM179" s="241"/>
      <c r="GN179" s="241"/>
      <c r="GO179" s="241"/>
      <c r="GP179" s="241"/>
      <c r="GQ179" s="241"/>
      <c r="GR179" s="241"/>
      <c r="GS179" s="241"/>
      <c r="GT179" s="241"/>
      <c r="GU179" s="241"/>
      <c r="GV179" s="241"/>
      <c r="GW179" s="241"/>
      <c r="GX179" s="241"/>
      <c r="GY179" s="241"/>
      <c r="GZ179" s="241"/>
      <c r="HA179" s="241"/>
      <c r="HB179" s="241"/>
      <c r="HC179" s="241"/>
      <c r="HD179" s="241"/>
      <c r="HE179" s="241"/>
      <c r="HF179" s="241"/>
      <c r="HG179" s="241"/>
      <c r="HH179" s="241"/>
      <c r="HI179" s="241"/>
      <c r="HJ179" s="241"/>
      <c r="HK179" s="241"/>
      <c r="HL179" s="241"/>
      <c r="HM179" s="241"/>
      <c r="HN179" s="241"/>
      <c r="HO179" s="241"/>
      <c r="HP179" s="241"/>
      <c r="HQ179" s="241"/>
      <c r="HR179" s="241"/>
      <c r="HS179" s="241"/>
      <c r="HT179" s="241"/>
      <c r="HU179" s="241"/>
      <c r="HV179" s="241"/>
      <c r="HW179" s="241"/>
      <c r="HX179" s="241"/>
      <c r="HY179" s="241"/>
      <c r="HZ179" s="241"/>
      <c r="IA179" s="241"/>
      <c r="IB179" s="241"/>
      <c r="IC179" s="241"/>
      <c r="ID179" s="241"/>
      <c r="IE179" s="241"/>
      <c r="IF179" s="241"/>
      <c r="IG179" s="241"/>
      <c r="IH179" s="241"/>
      <c r="II179" s="241"/>
      <c r="IJ179" s="241"/>
      <c r="IK179" s="241"/>
      <c r="IL179" s="241"/>
      <c r="IM179" s="241"/>
      <c r="IN179" s="241"/>
      <c r="IO179" s="241"/>
      <c r="IP179" s="241"/>
      <c r="IQ179" s="241"/>
      <c r="IR179" s="241"/>
      <c r="IS179" s="241"/>
      <c r="IT179" s="241"/>
      <c r="IU179" s="241"/>
      <c r="IV179" s="241"/>
      <c r="IW179" s="241"/>
      <c r="IX179" s="241"/>
      <c r="IY179" s="241"/>
      <c r="IZ179" s="241"/>
      <c r="JA179" s="241"/>
      <c r="JB179" s="241"/>
      <c r="JC179" s="241"/>
      <c r="JD179" s="241"/>
      <c r="JE179" s="241"/>
      <c r="JF179" s="241"/>
      <c r="JG179" s="241"/>
      <c r="JH179" s="241"/>
      <c r="JI179" s="241"/>
      <c r="JJ179" s="241"/>
      <c r="JK179" s="241"/>
      <c r="JL179" s="241"/>
      <c r="JM179" s="241"/>
      <c r="JN179" s="241"/>
      <c r="JO179" s="241"/>
      <c r="JP179" s="241"/>
      <c r="JQ179" s="241"/>
      <c r="JR179" s="241"/>
      <c r="JS179" s="241"/>
      <c r="JT179" s="241"/>
      <c r="JU179" s="241"/>
    </row>
    <row r="180" spans="1:281" s="240" customFormat="1" ht="15" customHeight="1">
      <c r="A180" s="241"/>
      <c r="B180" s="26"/>
      <c r="C180" s="241"/>
      <c r="D180" s="241"/>
      <c r="E180" s="241"/>
      <c r="F180" s="241"/>
      <c r="G180" s="241"/>
      <c r="H180" s="241"/>
      <c r="I180" s="241">
        <v>22</v>
      </c>
      <c r="J180" s="241"/>
      <c r="K180" s="241"/>
      <c r="L180" s="241"/>
      <c r="M180" s="241" t="s">
        <v>1171</v>
      </c>
      <c r="N180" s="241"/>
      <c r="O180" s="241"/>
      <c r="P180" s="241"/>
      <c r="Q180" s="241"/>
      <c r="R180" s="241"/>
      <c r="S180" s="241"/>
      <c r="T180" s="241"/>
      <c r="U180" s="241" t="s">
        <v>310</v>
      </c>
      <c r="V180" s="241"/>
      <c r="W180" s="241"/>
      <c r="X180" s="241"/>
      <c r="Y180" s="241"/>
      <c r="Z180" s="241"/>
      <c r="AA180" s="241"/>
      <c r="AB180" s="241"/>
      <c r="AC180" s="241" t="s">
        <v>311</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c r="DD180" s="241"/>
      <c r="DE180" s="241"/>
      <c r="DF180" s="241"/>
      <c r="DG180" s="241"/>
      <c r="DH180" s="241"/>
      <c r="DI180" s="241"/>
      <c r="DJ180" s="241"/>
      <c r="DK180" s="241"/>
      <c r="DL180" s="241"/>
      <c r="DM180" s="241"/>
      <c r="DN180" s="241"/>
      <c r="DO180" s="241"/>
      <c r="DP180" s="241"/>
      <c r="DQ180" s="241"/>
      <c r="DR180" s="241"/>
      <c r="DS180" s="241"/>
      <c r="DT180" s="241"/>
      <c r="DU180" s="241"/>
      <c r="DV180" s="241"/>
      <c r="DW180" s="241"/>
      <c r="DX180" s="241"/>
      <c r="DY180" s="241"/>
      <c r="DZ180" s="241"/>
      <c r="EA180" s="241"/>
      <c r="EB180" s="241"/>
      <c r="EC180" s="241"/>
      <c r="ED180" s="241"/>
      <c r="EE180" s="241"/>
      <c r="EF180" s="241"/>
      <c r="EG180" s="241"/>
      <c r="EH180" s="241"/>
      <c r="EI180" s="241"/>
      <c r="EJ180" s="241"/>
      <c r="EK180" s="241"/>
      <c r="EL180" s="241"/>
      <c r="EM180" s="241"/>
      <c r="EN180" s="241"/>
      <c r="EO180" s="241"/>
      <c r="EP180" s="241"/>
      <c r="EQ180" s="241"/>
      <c r="ER180" s="241"/>
      <c r="ES180" s="241"/>
      <c r="ET180" s="241"/>
      <c r="EU180" s="241"/>
      <c r="EV180" s="241"/>
      <c r="EW180" s="241"/>
      <c r="EX180" s="241"/>
      <c r="EY180" s="241"/>
      <c r="EZ180" s="241"/>
      <c r="FA180" s="241"/>
      <c r="FB180" s="241"/>
      <c r="FC180" s="241"/>
      <c r="FD180" s="241"/>
      <c r="FE180" s="241"/>
      <c r="FF180" s="241"/>
      <c r="FG180" s="241"/>
      <c r="FH180" s="241"/>
      <c r="FI180" s="241"/>
      <c r="FJ180" s="241"/>
      <c r="FK180" s="241"/>
      <c r="FL180" s="241"/>
      <c r="FM180" s="241"/>
      <c r="FN180" s="241"/>
      <c r="FO180" s="241"/>
      <c r="FP180" s="241"/>
      <c r="FQ180" s="241"/>
      <c r="FR180" s="241"/>
      <c r="FS180" s="241"/>
      <c r="FT180" s="241"/>
      <c r="FU180" s="241"/>
      <c r="FV180" s="241"/>
      <c r="FW180" s="241"/>
      <c r="FX180" s="241"/>
      <c r="FY180" s="241"/>
      <c r="FZ180" s="241"/>
      <c r="GA180" s="241"/>
      <c r="GB180" s="241"/>
      <c r="GC180" s="241"/>
      <c r="GD180" s="241"/>
      <c r="GE180" s="241"/>
      <c r="GF180" s="241"/>
      <c r="GG180" s="241"/>
      <c r="GH180" s="241"/>
      <c r="GI180" s="241"/>
      <c r="GJ180" s="241"/>
      <c r="GK180" s="241"/>
      <c r="GL180" s="241"/>
      <c r="GM180" s="241"/>
      <c r="GN180" s="241"/>
      <c r="GO180" s="241"/>
      <c r="GP180" s="241"/>
      <c r="GQ180" s="241"/>
      <c r="GR180" s="241"/>
      <c r="GS180" s="241"/>
      <c r="GT180" s="241"/>
      <c r="GU180" s="241"/>
      <c r="GV180" s="241"/>
      <c r="GW180" s="241"/>
      <c r="GX180" s="241"/>
      <c r="GY180" s="241"/>
      <c r="GZ180" s="241"/>
      <c r="HA180" s="241"/>
      <c r="HB180" s="241"/>
      <c r="HC180" s="241"/>
      <c r="HD180" s="241"/>
      <c r="HE180" s="241"/>
      <c r="HF180" s="241"/>
      <c r="HG180" s="241"/>
      <c r="HH180" s="241"/>
      <c r="HI180" s="241"/>
      <c r="HJ180" s="241"/>
      <c r="HK180" s="241"/>
      <c r="HL180" s="241"/>
      <c r="HM180" s="241"/>
      <c r="HN180" s="241"/>
      <c r="HO180" s="241"/>
      <c r="HP180" s="241"/>
      <c r="HQ180" s="241"/>
      <c r="HR180" s="241"/>
      <c r="HS180" s="241"/>
      <c r="HT180" s="241"/>
      <c r="HU180" s="241"/>
      <c r="HV180" s="241"/>
      <c r="HW180" s="241"/>
      <c r="HX180" s="241"/>
      <c r="HY180" s="241"/>
      <c r="HZ180" s="241"/>
      <c r="IA180" s="241"/>
      <c r="IB180" s="241"/>
      <c r="IC180" s="241"/>
      <c r="ID180" s="241"/>
      <c r="IE180" s="241"/>
      <c r="IF180" s="241"/>
      <c r="IG180" s="241"/>
      <c r="IH180" s="241"/>
      <c r="II180" s="241"/>
      <c r="IJ180" s="241"/>
      <c r="IK180" s="241"/>
      <c r="IL180" s="241"/>
      <c r="IM180" s="241"/>
      <c r="IN180" s="241"/>
      <c r="IO180" s="241"/>
      <c r="IP180" s="241"/>
      <c r="IQ180" s="241"/>
      <c r="IR180" s="241"/>
      <c r="IS180" s="241"/>
      <c r="IT180" s="241"/>
      <c r="IU180" s="241"/>
      <c r="IV180" s="241"/>
      <c r="IW180" s="241"/>
      <c r="IX180" s="241"/>
      <c r="IY180" s="241"/>
      <c r="IZ180" s="241"/>
      <c r="JA180" s="241"/>
      <c r="JB180" s="241"/>
      <c r="JC180" s="241"/>
      <c r="JD180" s="241"/>
      <c r="JE180" s="241"/>
      <c r="JF180" s="241"/>
      <c r="JG180" s="241"/>
      <c r="JH180" s="241"/>
      <c r="JI180" s="241"/>
      <c r="JJ180" s="241"/>
      <c r="JK180" s="241"/>
      <c r="JL180" s="241"/>
      <c r="JM180" s="241"/>
      <c r="JN180" s="241"/>
      <c r="JO180" s="241"/>
      <c r="JP180" s="241"/>
      <c r="JQ180" s="241"/>
      <c r="JR180" s="241"/>
      <c r="JS180" s="241"/>
      <c r="JT180" s="241"/>
      <c r="JU180" s="241"/>
    </row>
    <row r="181" spans="1:281" s="240" customFormat="1" ht="15" customHeight="1">
      <c r="A181" s="241"/>
      <c r="B181" s="26"/>
      <c r="C181" s="241"/>
      <c r="D181" s="241"/>
      <c r="E181" s="241"/>
      <c r="F181" s="241"/>
      <c r="G181" s="241"/>
      <c r="H181" s="241"/>
      <c r="I181" s="241">
        <v>23</v>
      </c>
      <c r="J181" s="241"/>
      <c r="K181" s="241"/>
      <c r="L181" s="241"/>
      <c r="M181" s="241" t="s">
        <v>1172</v>
      </c>
      <c r="N181" s="241"/>
      <c r="O181" s="241"/>
      <c r="P181" s="241"/>
      <c r="Q181" s="241"/>
      <c r="R181" s="241"/>
      <c r="S181" s="241"/>
      <c r="T181" s="241"/>
      <c r="U181" s="241" t="s">
        <v>312</v>
      </c>
      <c r="V181" s="241"/>
      <c r="W181" s="241"/>
      <c r="X181" s="241"/>
      <c r="Y181" s="241"/>
      <c r="Z181" s="241"/>
      <c r="AA181" s="241"/>
      <c r="AB181" s="241"/>
      <c r="AC181" s="241" t="s">
        <v>313</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c r="CJ181" s="241"/>
      <c r="CK181" s="241"/>
      <c r="CL181" s="241"/>
      <c r="CM181" s="241"/>
      <c r="CN181" s="241"/>
      <c r="CO181" s="241"/>
      <c r="CP181" s="241"/>
      <c r="CQ181" s="241"/>
      <c r="CR181" s="241"/>
      <c r="CS181" s="241"/>
      <c r="CT181" s="241"/>
      <c r="CU181" s="241"/>
      <c r="CV181" s="241"/>
      <c r="CW181" s="241"/>
      <c r="CX181" s="241"/>
      <c r="CY181" s="241"/>
      <c r="CZ181" s="241"/>
      <c r="DA181" s="241"/>
      <c r="DB181" s="241"/>
      <c r="DC181" s="241"/>
      <c r="DD181" s="241"/>
      <c r="DE181" s="241"/>
      <c r="DF181" s="241"/>
      <c r="DG181" s="241"/>
      <c r="DH181" s="241"/>
      <c r="DI181" s="241"/>
      <c r="DJ181" s="241"/>
      <c r="DK181" s="241"/>
      <c r="DL181" s="241"/>
      <c r="DM181" s="241"/>
      <c r="DN181" s="241"/>
      <c r="DO181" s="241"/>
      <c r="DP181" s="241"/>
      <c r="DQ181" s="241"/>
      <c r="DR181" s="241"/>
      <c r="DS181" s="241"/>
      <c r="DT181" s="241"/>
      <c r="DU181" s="241"/>
      <c r="DV181" s="241"/>
      <c r="DW181" s="241"/>
      <c r="DX181" s="241"/>
      <c r="DY181" s="241"/>
      <c r="DZ181" s="241"/>
      <c r="EA181" s="241"/>
      <c r="EB181" s="241"/>
      <c r="EC181" s="241"/>
      <c r="ED181" s="241"/>
      <c r="EE181" s="241"/>
      <c r="EF181" s="241"/>
      <c r="EG181" s="241"/>
      <c r="EH181" s="241"/>
      <c r="EI181" s="241"/>
      <c r="EJ181" s="241"/>
      <c r="EK181" s="241"/>
      <c r="EL181" s="241"/>
      <c r="EM181" s="241"/>
      <c r="EN181" s="241"/>
      <c r="EO181" s="241"/>
      <c r="EP181" s="241"/>
      <c r="EQ181" s="241"/>
      <c r="ER181" s="241"/>
      <c r="ES181" s="241"/>
      <c r="ET181" s="241"/>
      <c r="EU181" s="241"/>
      <c r="EV181" s="241"/>
      <c r="EW181" s="241"/>
      <c r="EX181" s="241"/>
      <c r="EY181" s="241"/>
      <c r="EZ181" s="241"/>
      <c r="FA181" s="241"/>
      <c r="FB181" s="241"/>
      <c r="FC181" s="241"/>
      <c r="FD181" s="241"/>
      <c r="FE181" s="241"/>
      <c r="FF181" s="241"/>
      <c r="FG181" s="241"/>
      <c r="FH181" s="241"/>
      <c r="FI181" s="241"/>
      <c r="FJ181" s="241"/>
      <c r="FK181" s="241"/>
      <c r="FL181" s="241"/>
      <c r="FM181" s="241"/>
      <c r="FN181" s="241"/>
      <c r="FO181" s="241"/>
      <c r="FP181" s="241"/>
      <c r="FQ181" s="241"/>
      <c r="FR181" s="241"/>
      <c r="FS181" s="241"/>
      <c r="FT181" s="241"/>
      <c r="FU181" s="241"/>
      <c r="FV181" s="241"/>
      <c r="FW181" s="241"/>
      <c r="FX181" s="241"/>
      <c r="FY181" s="241"/>
      <c r="FZ181" s="241"/>
      <c r="GA181" s="241"/>
      <c r="GB181" s="241"/>
      <c r="GC181" s="241"/>
      <c r="GD181" s="241"/>
      <c r="GE181" s="241"/>
      <c r="GF181" s="241"/>
      <c r="GG181" s="241"/>
      <c r="GH181" s="241"/>
      <c r="GI181" s="241"/>
      <c r="GJ181" s="241"/>
      <c r="GK181" s="241"/>
      <c r="GL181" s="241"/>
      <c r="GM181" s="241"/>
      <c r="GN181" s="241"/>
      <c r="GO181" s="241"/>
      <c r="GP181" s="241"/>
      <c r="GQ181" s="241"/>
      <c r="GR181" s="241"/>
      <c r="GS181" s="241"/>
      <c r="GT181" s="241"/>
      <c r="GU181" s="241"/>
      <c r="GV181" s="241"/>
      <c r="GW181" s="241"/>
      <c r="GX181" s="241"/>
      <c r="GY181" s="241"/>
      <c r="GZ181" s="241"/>
      <c r="HA181" s="241"/>
      <c r="HB181" s="241"/>
      <c r="HC181" s="241"/>
      <c r="HD181" s="241"/>
      <c r="HE181" s="241"/>
      <c r="HF181" s="241"/>
      <c r="HG181" s="241"/>
      <c r="HH181" s="241"/>
      <c r="HI181" s="241"/>
      <c r="HJ181" s="241"/>
      <c r="HK181" s="241"/>
      <c r="HL181" s="241"/>
      <c r="HM181" s="241"/>
      <c r="HN181" s="241"/>
      <c r="HO181" s="241"/>
      <c r="HP181" s="241"/>
      <c r="HQ181" s="241"/>
      <c r="HR181" s="241"/>
      <c r="HS181" s="241"/>
      <c r="HT181" s="241"/>
      <c r="HU181" s="241"/>
      <c r="HV181" s="241"/>
      <c r="HW181" s="241"/>
      <c r="HX181" s="241"/>
      <c r="HY181" s="241"/>
      <c r="HZ181" s="241"/>
      <c r="IA181" s="241"/>
      <c r="IB181" s="241"/>
      <c r="IC181" s="241"/>
      <c r="ID181" s="241"/>
      <c r="IE181" s="241"/>
      <c r="IF181" s="241"/>
      <c r="IG181" s="241"/>
      <c r="IH181" s="241"/>
      <c r="II181" s="241"/>
      <c r="IJ181" s="241"/>
      <c r="IK181" s="241"/>
      <c r="IL181" s="241"/>
      <c r="IM181" s="241"/>
      <c r="IN181" s="241"/>
      <c r="IO181" s="241"/>
      <c r="IP181" s="241"/>
      <c r="IQ181" s="241"/>
      <c r="IR181" s="241"/>
      <c r="IS181" s="241"/>
      <c r="IT181" s="241"/>
      <c r="IU181" s="241"/>
      <c r="IV181" s="241"/>
      <c r="IW181" s="241"/>
      <c r="IX181" s="241"/>
      <c r="IY181" s="241"/>
      <c r="IZ181" s="241"/>
      <c r="JA181" s="241"/>
      <c r="JB181" s="241"/>
      <c r="JC181" s="241"/>
      <c r="JD181" s="241"/>
      <c r="JE181" s="241"/>
      <c r="JF181" s="241"/>
      <c r="JG181" s="241"/>
      <c r="JH181" s="241"/>
      <c r="JI181" s="241"/>
      <c r="JJ181" s="241"/>
      <c r="JK181" s="241"/>
      <c r="JL181" s="241"/>
      <c r="JM181" s="241"/>
      <c r="JN181" s="241"/>
      <c r="JO181" s="241"/>
      <c r="JP181" s="241"/>
      <c r="JQ181" s="241"/>
      <c r="JR181" s="241"/>
      <c r="JS181" s="241"/>
      <c r="JT181" s="241"/>
      <c r="JU181" s="241"/>
    </row>
    <row r="182" spans="1:281" s="240" customFormat="1" ht="15" customHeight="1">
      <c r="A182" s="241"/>
      <c r="B182" s="26"/>
      <c r="C182" s="241"/>
      <c r="D182" s="241"/>
      <c r="E182" s="241"/>
      <c r="F182" s="241"/>
      <c r="G182" s="241"/>
      <c r="H182" s="241"/>
      <c r="I182" s="241">
        <v>24</v>
      </c>
      <c r="J182" s="241"/>
      <c r="K182" s="241"/>
      <c r="L182" s="241"/>
      <c r="M182" s="241" t="s">
        <v>1173</v>
      </c>
      <c r="N182" s="241"/>
      <c r="O182" s="241"/>
      <c r="P182" s="241"/>
      <c r="Q182" s="241"/>
      <c r="R182" s="241"/>
      <c r="S182" s="241"/>
      <c r="T182" s="241"/>
      <c r="U182" s="241" t="s">
        <v>314</v>
      </c>
      <c r="V182" s="241"/>
      <c r="W182" s="241"/>
      <c r="X182" s="241"/>
      <c r="Y182" s="241"/>
      <c r="Z182" s="241"/>
      <c r="AA182" s="241"/>
      <c r="AB182" s="241"/>
      <c r="AC182" s="241" t="s">
        <v>313</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c r="CJ182" s="241"/>
      <c r="CK182" s="241"/>
      <c r="CL182" s="241"/>
      <c r="CM182" s="241"/>
      <c r="CN182" s="241"/>
      <c r="CO182" s="241"/>
      <c r="CP182" s="241"/>
      <c r="CQ182" s="241"/>
      <c r="CR182" s="241"/>
      <c r="CS182" s="241"/>
      <c r="CT182" s="241"/>
      <c r="CU182" s="241"/>
      <c r="CV182" s="241"/>
      <c r="CW182" s="241"/>
      <c r="CX182" s="241"/>
      <c r="CY182" s="241"/>
      <c r="CZ182" s="241"/>
      <c r="DA182" s="241"/>
      <c r="DB182" s="241"/>
      <c r="DC182" s="241"/>
      <c r="DD182" s="241"/>
      <c r="DE182" s="241"/>
      <c r="DF182" s="241"/>
      <c r="DG182" s="241"/>
      <c r="DH182" s="241"/>
      <c r="DI182" s="241"/>
      <c r="DJ182" s="241"/>
      <c r="DK182" s="241"/>
      <c r="DL182" s="241"/>
      <c r="DM182" s="241"/>
      <c r="DN182" s="241"/>
      <c r="DO182" s="241"/>
      <c r="DP182" s="241"/>
      <c r="DQ182" s="241"/>
      <c r="DR182" s="241"/>
      <c r="DS182" s="241"/>
      <c r="DT182" s="241"/>
      <c r="DU182" s="241"/>
      <c r="DV182" s="241"/>
      <c r="DW182" s="241"/>
      <c r="DX182" s="241"/>
      <c r="DY182" s="241"/>
      <c r="DZ182" s="241"/>
      <c r="EA182" s="241"/>
      <c r="EB182" s="241"/>
      <c r="EC182" s="241"/>
      <c r="ED182" s="241"/>
      <c r="EE182" s="241"/>
      <c r="EF182" s="241"/>
      <c r="EG182" s="241"/>
      <c r="EH182" s="241"/>
      <c r="EI182" s="241"/>
      <c r="EJ182" s="241"/>
      <c r="EK182" s="241"/>
      <c r="EL182" s="241"/>
      <c r="EM182" s="241"/>
      <c r="EN182" s="241"/>
      <c r="EO182" s="241"/>
      <c r="EP182" s="241"/>
      <c r="EQ182" s="241"/>
      <c r="ER182" s="241"/>
      <c r="ES182" s="241"/>
      <c r="ET182" s="241"/>
      <c r="EU182" s="241"/>
      <c r="EV182" s="241"/>
      <c r="EW182" s="241"/>
      <c r="EX182" s="241"/>
      <c r="EY182" s="241"/>
      <c r="EZ182" s="241"/>
      <c r="FA182" s="241"/>
      <c r="FB182" s="241"/>
      <c r="FC182" s="241"/>
      <c r="FD182" s="241"/>
      <c r="FE182" s="241"/>
      <c r="FF182" s="241"/>
      <c r="FG182" s="241"/>
      <c r="FH182" s="241"/>
      <c r="FI182" s="241"/>
      <c r="FJ182" s="241"/>
      <c r="FK182" s="241"/>
      <c r="FL182" s="241"/>
      <c r="FM182" s="241"/>
      <c r="FN182" s="241"/>
      <c r="FO182" s="241"/>
      <c r="FP182" s="241"/>
      <c r="FQ182" s="241"/>
      <c r="FR182" s="241"/>
      <c r="FS182" s="241"/>
      <c r="FT182" s="241"/>
      <c r="FU182" s="241"/>
      <c r="FV182" s="241"/>
      <c r="FW182" s="241"/>
      <c r="FX182" s="241"/>
      <c r="FY182" s="241"/>
      <c r="FZ182" s="241"/>
      <c r="GA182" s="241"/>
      <c r="GB182" s="241"/>
      <c r="GC182" s="241"/>
      <c r="GD182" s="241"/>
      <c r="GE182" s="241"/>
      <c r="GF182" s="241"/>
      <c r="GG182" s="241"/>
      <c r="GH182" s="241"/>
      <c r="GI182" s="241"/>
      <c r="GJ182" s="241"/>
      <c r="GK182" s="241"/>
      <c r="GL182" s="241"/>
      <c r="GM182" s="241"/>
      <c r="GN182" s="241"/>
      <c r="GO182" s="241"/>
      <c r="GP182" s="241"/>
      <c r="GQ182" s="241"/>
      <c r="GR182" s="241"/>
      <c r="GS182" s="241"/>
      <c r="GT182" s="241"/>
      <c r="GU182" s="241"/>
      <c r="GV182" s="241"/>
      <c r="GW182" s="241"/>
      <c r="GX182" s="241"/>
      <c r="GY182" s="241"/>
      <c r="GZ182" s="241"/>
      <c r="HA182" s="241"/>
      <c r="HB182" s="241"/>
      <c r="HC182" s="241"/>
      <c r="HD182" s="241"/>
      <c r="HE182" s="241"/>
      <c r="HF182" s="241"/>
      <c r="HG182" s="241"/>
      <c r="HH182" s="241"/>
      <c r="HI182" s="241"/>
      <c r="HJ182" s="241"/>
      <c r="HK182" s="241"/>
      <c r="HL182" s="241"/>
      <c r="HM182" s="241"/>
      <c r="HN182" s="241"/>
      <c r="HO182" s="241"/>
      <c r="HP182" s="241"/>
      <c r="HQ182" s="241"/>
      <c r="HR182" s="241"/>
      <c r="HS182" s="241"/>
      <c r="HT182" s="241"/>
      <c r="HU182" s="241"/>
      <c r="HV182" s="241"/>
      <c r="HW182" s="241"/>
      <c r="HX182" s="241"/>
      <c r="HY182" s="241"/>
      <c r="HZ182" s="241"/>
      <c r="IA182" s="241"/>
      <c r="IB182" s="241"/>
      <c r="IC182" s="241"/>
      <c r="ID182" s="241"/>
      <c r="IE182" s="241"/>
      <c r="IF182" s="241"/>
      <c r="IG182" s="241"/>
      <c r="IH182" s="241"/>
      <c r="II182" s="241"/>
      <c r="IJ182" s="241"/>
      <c r="IK182" s="241"/>
      <c r="IL182" s="241"/>
      <c r="IM182" s="241"/>
      <c r="IN182" s="241"/>
      <c r="IO182" s="241"/>
      <c r="IP182" s="241"/>
      <c r="IQ182" s="241"/>
      <c r="IR182" s="241"/>
      <c r="IS182" s="241"/>
      <c r="IT182" s="241"/>
      <c r="IU182" s="241"/>
      <c r="IV182" s="241"/>
      <c r="IW182" s="241"/>
      <c r="IX182" s="241"/>
      <c r="IY182" s="241"/>
      <c r="IZ182" s="241"/>
      <c r="JA182" s="241"/>
      <c r="JB182" s="241"/>
      <c r="JC182" s="241"/>
      <c r="JD182" s="241"/>
      <c r="JE182" s="241"/>
      <c r="JF182" s="241"/>
      <c r="JG182" s="241"/>
      <c r="JH182" s="241"/>
      <c r="JI182" s="241"/>
      <c r="JJ182" s="241"/>
      <c r="JK182" s="241"/>
      <c r="JL182" s="241"/>
      <c r="JM182" s="241"/>
      <c r="JN182" s="241"/>
      <c r="JO182" s="241"/>
      <c r="JP182" s="241"/>
      <c r="JQ182" s="241"/>
      <c r="JR182" s="241"/>
      <c r="JS182" s="241"/>
      <c r="JT182" s="241"/>
      <c r="JU182" s="241"/>
    </row>
    <row r="183" spans="1:281" s="240" customFormat="1" ht="15" customHeight="1">
      <c r="A183" s="241"/>
      <c r="B183" s="26"/>
      <c r="C183" s="241"/>
      <c r="D183" s="241"/>
      <c r="E183" s="241"/>
      <c r="F183" s="241"/>
      <c r="G183" s="241"/>
      <c r="H183" s="241"/>
      <c r="I183" s="241"/>
      <c r="J183" s="241"/>
      <c r="K183" s="241"/>
      <c r="L183" s="241"/>
      <c r="M183" s="241" t="s">
        <v>1174</v>
      </c>
      <c r="N183" s="241"/>
      <c r="O183" s="241"/>
      <c r="P183" s="241"/>
      <c r="Q183" s="241"/>
      <c r="R183" s="241"/>
      <c r="S183" s="241"/>
      <c r="T183" s="241"/>
      <c r="U183" s="241" t="s">
        <v>315</v>
      </c>
      <c r="V183" s="241"/>
      <c r="W183" s="241"/>
      <c r="X183" s="241"/>
      <c r="Y183" s="241"/>
      <c r="Z183" s="241"/>
      <c r="AA183" s="241"/>
      <c r="AB183" s="241"/>
      <c r="AC183" s="241" t="s">
        <v>316</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c r="CJ183" s="241"/>
      <c r="CK183" s="241"/>
      <c r="CL183" s="241"/>
      <c r="CM183" s="241"/>
      <c r="CN183" s="241"/>
      <c r="CO183" s="241"/>
      <c r="CP183" s="241"/>
      <c r="CQ183" s="241"/>
      <c r="CR183" s="241"/>
      <c r="CS183" s="241"/>
      <c r="CT183" s="241"/>
      <c r="CU183" s="241"/>
      <c r="CV183" s="241"/>
      <c r="CW183" s="241"/>
      <c r="CX183" s="241"/>
      <c r="CY183" s="241"/>
      <c r="CZ183" s="241"/>
      <c r="DA183" s="241"/>
      <c r="DB183" s="241"/>
      <c r="DC183" s="241"/>
      <c r="DD183" s="241"/>
      <c r="DE183" s="241"/>
      <c r="DF183" s="241"/>
      <c r="DG183" s="241"/>
      <c r="DH183" s="241"/>
      <c r="DI183" s="241"/>
      <c r="DJ183" s="241"/>
      <c r="DK183" s="241"/>
      <c r="DL183" s="241"/>
      <c r="DM183" s="241"/>
      <c r="DN183" s="241"/>
      <c r="DO183" s="241"/>
      <c r="DP183" s="241"/>
      <c r="DQ183" s="241"/>
      <c r="DR183" s="241"/>
      <c r="DS183" s="241"/>
      <c r="DT183" s="241"/>
      <c r="DU183" s="241"/>
      <c r="DV183" s="241"/>
      <c r="DW183" s="241"/>
      <c r="DX183" s="241"/>
      <c r="DY183" s="241"/>
      <c r="DZ183" s="241"/>
      <c r="EA183" s="241"/>
      <c r="EB183" s="241"/>
      <c r="EC183" s="241"/>
      <c r="ED183" s="241"/>
      <c r="EE183" s="241"/>
      <c r="EF183" s="241"/>
      <c r="EG183" s="241"/>
      <c r="EH183" s="241"/>
      <c r="EI183" s="241"/>
      <c r="EJ183" s="241"/>
      <c r="EK183" s="241"/>
      <c r="EL183" s="241"/>
      <c r="EM183" s="241"/>
      <c r="EN183" s="241"/>
      <c r="EO183" s="241"/>
      <c r="EP183" s="241"/>
      <c r="EQ183" s="241"/>
      <c r="ER183" s="241"/>
      <c r="ES183" s="241"/>
      <c r="ET183" s="241"/>
      <c r="EU183" s="241"/>
      <c r="EV183" s="241"/>
      <c r="EW183" s="241"/>
      <c r="EX183" s="241"/>
      <c r="EY183" s="241"/>
      <c r="EZ183" s="241"/>
      <c r="FA183" s="241"/>
      <c r="FB183" s="241"/>
      <c r="FC183" s="241"/>
      <c r="FD183" s="241"/>
      <c r="FE183" s="241"/>
      <c r="FF183" s="241"/>
      <c r="FG183" s="241"/>
      <c r="FH183" s="241"/>
      <c r="FI183" s="241"/>
      <c r="FJ183" s="241"/>
      <c r="FK183" s="241"/>
      <c r="FL183" s="241"/>
      <c r="FM183" s="241"/>
      <c r="FN183" s="241"/>
      <c r="FO183" s="241"/>
      <c r="FP183" s="241"/>
      <c r="FQ183" s="241"/>
      <c r="FR183" s="241"/>
      <c r="FS183" s="241"/>
      <c r="FT183" s="241"/>
      <c r="FU183" s="241"/>
      <c r="FV183" s="241"/>
      <c r="FW183" s="241"/>
      <c r="FX183" s="241"/>
      <c r="FY183" s="241"/>
      <c r="FZ183" s="241"/>
      <c r="GA183" s="241"/>
      <c r="GB183" s="241"/>
      <c r="GC183" s="241"/>
      <c r="GD183" s="241"/>
      <c r="GE183" s="241"/>
      <c r="GF183" s="241"/>
      <c r="GG183" s="241"/>
      <c r="GH183" s="241"/>
      <c r="GI183" s="241"/>
      <c r="GJ183" s="241"/>
      <c r="GK183" s="241"/>
      <c r="GL183" s="241"/>
      <c r="GM183" s="241"/>
      <c r="GN183" s="241"/>
      <c r="GO183" s="241"/>
      <c r="GP183" s="241"/>
      <c r="GQ183" s="241"/>
      <c r="GR183" s="241"/>
      <c r="GS183" s="241"/>
      <c r="GT183" s="241"/>
      <c r="GU183" s="241"/>
      <c r="GV183" s="241"/>
      <c r="GW183" s="241"/>
      <c r="GX183" s="241"/>
      <c r="GY183" s="241"/>
      <c r="GZ183" s="241"/>
      <c r="HA183" s="241"/>
      <c r="HB183" s="241"/>
      <c r="HC183" s="241"/>
      <c r="HD183" s="241"/>
      <c r="HE183" s="241"/>
      <c r="HF183" s="241"/>
      <c r="HG183" s="241"/>
      <c r="HH183" s="241"/>
      <c r="HI183" s="241"/>
      <c r="HJ183" s="241"/>
      <c r="HK183" s="241"/>
      <c r="HL183" s="241"/>
      <c r="HM183" s="241"/>
      <c r="HN183" s="241"/>
      <c r="HO183" s="241"/>
      <c r="HP183" s="241"/>
      <c r="HQ183" s="241"/>
      <c r="HR183" s="241"/>
      <c r="HS183" s="241"/>
      <c r="HT183" s="241"/>
      <c r="HU183" s="241"/>
      <c r="HV183" s="241"/>
      <c r="HW183" s="241"/>
      <c r="HX183" s="241"/>
      <c r="HY183" s="241"/>
      <c r="HZ183" s="241"/>
      <c r="IA183" s="241"/>
      <c r="IB183" s="241"/>
      <c r="IC183" s="241"/>
      <c r="ID183" s="241"/>
      <c r="IE183" s="241"/>
      <c r="IF183" s="241"/>
      <c r="IG183" s="241"/>
      <c r="IH183" s="241"/>
      <c r="II183" s="241"/>
      <c r="IJ183" s="241"/>
      <c r="IK183" s="241"/>
      <c r="IL183" s="241"/>
      <c r="IM183" s="241"/>
      <c r="IN183" s="241"/>
      <c r="IO183" s="241"/>
      <c r="IP183" s="241"/>
      <c r="IQ183" s="241"/>
      <c r="IR183" s="241"/>
      <c r="IS183" s="241"/>
      <c r="IT183" s="241"/>
      <c r="IU183" s="241"/>
      <c r="IV183" s="241"/>
      <c r="IW183" s="241"/>
      <c r="IX183" s="241"/>
      <c r="IY183" s="241"/>
      <c r="IZ183" s="241"/>
      <c r="JA183" s="241"/>
      <c r="JB183" s="241"/>
      <c r="JC183" s="241"/>
      <c r="JD183" s="241"/>
      <c r="JE183" s="241"/>
      <c r="JF183" s="241"/>
      <c r="JG183" s="241"/>
      <c r="JH183" s="241"/>
      <c r="JI183" s="241"/>
      <c r="JJ183" s="241"/>
      <c r="JK183" s="241"/>
      <c r="JL183" s="241"/>
      <c r="JM183" s="241"/>
      <c r="JN183" s="241"/>
      <c r="JO183" s="241"/>
      <c r="JP183" s="241"/>
      <c r="JQ183" s="241"/>
      <c r="JR183" s="241"/>
      <c r="JS183" s="241"/>
      <c r="JT183" s="241"/>
      <c r="JU183" s="241"/>
    </row>
    <row r="184" spans="1:281" s="240" customFormat="1" ht="15" customHeight="1">
      <c r="A184" s="241"/>
      <c r="B184" s="26"/>
      <c r="C184" s="241"/>
      <c r="D184" s="241"/>
      <c r="E184" s="241"/>
      <c r="F184" s="241"/>
      <c r="G184" s="241"/>
      <c r="H184" s="241"/>
      <c r="I184" s="241"/>
      <c r="J184" s="241"/>
      <c r="K184" s="241"/>
      <c r="L184" s="241"/>
      <c r="M184" s="241" t="s">
        <v>1175</v>
      </c>
      <c r="N184" s="241"/>
      <c r="O184" s="241"/>
      <c r="P184" s="241"/>
      <c r="Q184" s="241"/>
      <c r="R184" s="241"/>
      <c r="S184" s="241"/>
      <c r="T184" s="241"/>
      <c r="U184" s="241" t="s">
        <v>317</v>
      </c>
      <c r="V184" s="241"/>
      <c r="W184" s="241"/>
      <c r="X184" s="241"/>
      <c r="Y184" s="241"/>
      <c r="Z184" s="241"/>
      <c r="AA184" s="241"/>
      <c r="AB184" s="241"/>
      <c r="AC184" s="241" t="s">
        <v>316</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c r="DD184" s="241"/>
      <c r="DE184" s="241"/>
      <c r="DF184" s="241"/>
      <c r="DG184" s="241"/>
      <c r="DH184" s="241"/>
      <c r="DI184" s="241"/>
      <c r="DJ184" s="241"/>
      <c r="DK184" s="241"/>
      <c r="DL184" s="241"/>
      <c r="DM184" s="241"/>
      <c r="DN184" s="241"/>
      <c r="DO184" s="241"/>
      <c r="DP184" s="241"/>
      <c r="DQ184" s="241"/>
      <c r="DR184" s="241"/>
      <c r="DS184" s="241"/>
      <c r="DT184" s="241"/>
      <c r="DU184" s="241"/>
      <c r="DV184" s="241"/>
      <c r="DW184" s="241"/>
      <c r="DX184" s="241"/>
      <c r="DY184" s="241"/>
      <c r="DZ184" s="241"/>
      <c r="EA184" s="241"/>
      <c r="EB184" s="241"/>
      <c r="EC184" s="241"/>
      <c r="ED184" s="241"/>
      <c r="EE184" s="241"/>
      <c r="EF184" s="241"/>
      <c r="EG184" s="241"/>
      <c r="EH184" s="241"/>
      <c r="EI184" s="241"/>
      <c r="EJ184" s="241"/>
      <c r="EK184" s="241"/>
      <c r="EL184" s="241"/>
      <c r="EM184" s="241"/>
      <c r="EN184" s="241"/>
      <c r="EO184" s="241"/>
      <c r="EP184" s="241"/>
      <c r="EQ184" s="241"/>
      <c r="ER184" s="241"/>
      <c r="ES184" s="241"/>
      <c r="ET184" s="241"/>
      <c r="EU184" s="241"/>
      <c r="EV184" s="241"/>
      <c r="EW184" s="241"/>
      <c r="EX184" s="241"/>
      <c r="EY184" s="241"/>
      <c r="EZ184" s="241"/>
      <c r="FA184" s="241"/>
      <c r="FB184" s="241"/>
      <c r="FC184" s="241"/>
      <c r="FD184" s="241"/>
      <c r="FE184" s="241"/>
      <c r="FF184" s="241"/>
      <c r="FG184" s="241"/>
      <c r="FH184" s="241"/>
      <c r="FI184" s="241"/>
      <c r="FJ184" s="241"/>
      <c r="FK184" s="241"/>
      <c r="FL184" s="241"/>
      <c r="FM184" s="241"/>
      <c r="FN184" s="241"/>
      <c r="FO184" s="241"/>
      <c r="FP184" s="241"/>
      <c r="FQ184" s="241"/>
      <c r="FR184" s="241"/>
      <c r="FS184" s="241"/>
      <c r="FT184" s="241"/>
      <c r="FU184" s="241"/>
      <c r="FV184" s="241"/>
      <c r="FW184" s="241"/>
      <c r="FX184" s="241"/>
      <c r="FY184" s="241"/>
      <c r="FZ184" s="241"/>
      <c r="GA184" s="241"/>
      <c r="GB184" s="241"/>
      <c r="GC184" s="241"/>
      <c r="GD184" s="241"/>
      <c r="GE184" s="241"/>
      <c r="GF184" s="241"/>
      <c r="GG184" s="241"/>
      <c r="GH184" s="241"/>
      <c r="GI184" s="241"/>
      <c r="GJ184" s="241"/>
      <c r="GK184" s="241"/>
      <c r="GL184" s="241"/>
      <c r="GM184" s="241"/>
      <c r="GN184" s="241"/>
      <c r="GO184" s="241"/>
      <c r="GP184" s="241"/>
      <c r="GQ184" s="241"/>
      <c r="GR184" s="241"/>
      <c r="GS184" s="241"/>
      <c r="GT184" s="241"/>
      <c r="GU184" s="241"/>
      <c r="GV184" s="241"/>
      <c r="GW184" s="241"/>
      <c r="GX184" s="241"/>
      <c r="GY184" s="241"/>
      <c r="GZ184" s="241"/>
      <c r="HA184" s="241"/>
      <c r="HB184" s="241"/>
      <c r="HC184" s="241"/>
      <c r="HD184" s="241"/>
      <c r="HE184" s="241"/>
      <c r="HF184" s="241"/>
      <c r="HG184" s="241"/>
      <c r="HH184" s="241"/>
      <c r="HI184" s="241"/>
      <c r="HJ184" s="241"/>
      <c r="HK184" s="241"/>
      <c r="HL184" s="241"/>
      <c r="HM184" s="241"/>
      <c r="HN184" s="241"/>
      <c r="HO184" s="241"/>
      <c r="HP184" s="241"/>
      <c r="HQ184" s="241"/>
      <c r="HR184" s="241"/>
      <c r="HS184" s="241"/>
      <c r="HT184" s="241"/>
      <c r="HU184" s="241"/>
      <c r="HV184" s="241"/>
      <c r="HW184" s="241"/>
      <c r="HX184" s="241"/>
      <c r="HY184" s="241"/>
      <c r="HZ184" s="241"/>
      <c r="IA184" s="241"/>
      <c r="IB184" s="241"/>
      <c r="IC184" s="241"/>
      <c r="ID184" s="241"/>
      <c r="IE184" s="241"/>
      <c r="IF184" s="241"/>
      <c r="IG184" s="241"/>
      <c r="IH184" s="241"/>
      <c r="II184" s="241"/>
      <c r="IJ184" s="241"/>
      <c r="IK184" s="241"/>
      <c r="IL184" s="241"/>
      <c r="IM184" s="241"/>
      <c r="IN184" s="241"/>
      <c r="IO184" s="241"/>
      <c r="IP184" s="241"/>
      <c r="IQ184" s="241"/>
      <c r="IR184" s="241"/>
      <c r="IS184" s="241"/>
      <c r="IT184" s="241"/>
      <c r="IU184" s="241"/>
      <c r="IV184" s="241"/>
      <c r="IW184" s="241"/>
      <c r="IX184" s="241"/>
      <c r="IY184" s="241"/>
      <c r="IZ184" s="241"/>
      <c r="JA184" s="241"/>
      <c r="JB184" s="241"/>
      <c r="JC184" s="241"/>
      <c r="JD184" s="241"/>
      <c r="JE184" s="241"/>
      <c r="JF184" s="241"/>
      <c r="JG184" s="241"/>
      <c r="JH184" s="241"/>
      <c r="JI184" s="241"/>
      <c r="JJ184" s="241"/>
      <c r="JK184" s="241"/>
      <c r="JL184" s="241"/>
      <c r="JM184" s="241"/>
      <c r="JN184" s="241"/>
      <c r="JO184" s="241"/>
      <c r="JP184" s="241"/>
      <c r="JQ184" s="241"/>
      <c r="JR184" s="241"/>
      <c r="JS184" s="241"/>
      <c r="JT184" s="241"/>
      <c r="JU184" s="241"/>
    </row>
    <row r="185" spans="1:281" s="240" customFormat="1" ht="15" customHeight="1">
      <c r="A185" s="241"/>
      <c r="B185" s="26"/>
      <c r="C185" s="241"/>
      <c r="D185" s="241"/>
      <c r="E185" s="241"/>
      <c r="F185" s="241"/>
      <c r="G185" s="241"/>
      <c r="H185" s="241"/>
      <c r="I185" s="241"/>
      <c r="J185" s="241"/>
      <c r="K185" s="241"/>
      <c r="L185" s="241"/>
      <c r="M185" s="241" t="s">
        <v>1176</v>
      </c>
      <c r="N185" s="241"/>
      <c r="O185" s="241"/>
      <c r="P185" s="241"/>
      <c r="Q185" s="241"/>
      <c r="R185" s="241"/>
      <c r="S185" s="241"/>
      <c r="T185" s="241"/>
      <c r="U185" s="241" t="s">
        <v>318</v>
      </c>
      <c r="V185" s="241"/>
      <c r="W185" s="241"/>
      <c r="X185" s="241"/>
      <c r="Y185" s="241"/>
      <c r="Z185" s="241"/>
      <c r="AA185" s="241"/>
      <c r="AB185" s="241"/>
      <c r="AC185" s="241" t="s">
        <v>309</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c r="CJ185" s="241"/>
      <c r="CK185" s="241"/>
      <c r="CL185" s="241"/>
      <c r="CM185" s="241"/>
      <c r="CN185" s="241"/>
      <c r="CO185" s="241"/>
      <c r="CP185" s="241"/>
      <c r="CQ185" s="241"/>
      <c r="CR185" s="241"/>
      <c r="CS185" s="241"/>
      <c r="CT185" s="241"/>
      <c r="CU185" s="241"/>
      <c r="CV185" s="241"/>
      <c r="CW185" s="241"/>
      <c r="CX185" s="241"/>
      <c r="CY185" s="241"/>
      <c r="CZ185" s="241"/>
      <c r="DA185" s="241"/>
      <c r="DB185" s="241"/>
      <c r="DC185" s="241"/>
      <c r="DD185" s="241"/>
      <c r="DE185" s="241"/>
      <c r="DF185" s="241"/>
      <c r="DG185" s="241"/>
      <c r="DH185" s="241"/>
      <c r="DI185" s="241"/>
      <c r="DJ185" s="241"/>
      <c r="DK185" s="241"/>
      <c r="DL185" s="241"/>
      <c r="DM185" s="241"/>
      <c r="DN185" s="241"/>
      <c r="DO185" s="241"/>
      <c r="DP185" s="241"/>
      <c r="DQ185" s="241"/>
      <c r="DR185" s="241"/>
      <c r="DS185" s="241"/>
      <c r="DT185" s="241"/>
      <c r="DU185" s="241"/>
      <c r="DV185" s="241"/>
      <c r="DW185" s="241"/>
      <c r="DX185" s="241"/>
      <c r="DY185" s="241"/>
      <c r="DZ185" s="241"/>
      <c r="EA185" s="241"/>
      <c r="EB185" s="241"/>
      <c r="EC185" s="241"/>
      <c r="ED185" s="241"/>
      <c r="EE185" s="241"/>
      <c r="EF185" s="241"/>
      <c r="EG185" s="241"/>
      <c r="EH185" s="241"/>
      <c r="EI185" s="241"/>
      <c r="EJ185" s="241"/>
      <c r="EK185" s="241"/>
      <c r="EL185" s="241"/>
      <c r="EM185" s="241"/>
      <c r="EN185" s="241"/>
      <c r="EO185" s="241"/>
      <c r="EP185" s="241"/>
      <c r="EQ185" s="241"/>
      <c r="ER185" s="241"/>
      <c r="ES185" s="241"/>
      <c r="ET185" s="241"/>
      <c r="EU185" s="241"/>
      <c r="EV185" s="241"/>
      <c r="EW185" s="241"/>
      <c r="EX185" s="241"/>
      <c r="EY185" s="241"/>
      <c r="EZ185" s="241"/>
      <c r="FA185" s="241"/>
      <c r="FB185" s="241"/>
      <c r="FC185" s="241"/>
      <c r="FD185" s="241"/>
      <c r="FE185" s="241"/>
      <c r="FF185" s="241"/>
      <c r="FG185" s="241"/>
      <c r="FH185" s="241"/>
      <c r="FI185" s="241"/>
      <c r="FJ185" s="241"/>
      <c r="FK185" s="241"/>
      <c r="FL185" s="241"/>
      <c r="FM185" s="241"/>
      <c r="FN185" s="241"/>
      <c r="FO185" s="241"/>
      <c r="FP185" s="241"/>
      <c r="FQ185" s="241"/>
      <c r="FR185" s="241"/>
      <c r="FS185" s="241"/>
      <c r="FT185" s="241"/>
      <c r="FU185" s="241"/>
      <c r="FV185" s="241"/>
      <c r="FW185" s="241"/>
      <c r="FX185" s="241"/>
      <c r="FY185" s="241"/>
      <c r="FZ185" s="241"/>
      <c r="GA185" s="241"/>
      <c r="GB185" s="241"/>
      <c r="GC185" s="241"/>
      <c r="GD185" s="241"/>
      <c r="GE185" s="241"/>
      <c r="GF185" s="241"/>
      <c r="GG185" s="241"/>
      <c r="GH185" s="241"/>
      <c r="GI185" s="241"/>
      <c r="GJ185" s="241"/>
      <c r="GK185" s="241"/>
      <c r="GL185" s="241"/>
      <c r="GM185" s="241"/>
      <c r="GN185" s="241"/>
      <c r="GO185" s="241"/>
      <c r="GP185" s="241"/>
      <c r="GQ185" s="241"/>
      <c r="GR185" s="241"/>
      <c r="GS185" s="241"/>
      <c r="GT185" s="241"/>
      <c r="GU185" s="241"/>
      <c r="GV185" s="241"/>
      <c r="GW185" s="241"/>
      <c r="GX185" s="241"/>
      <c r="GY185" s="241"/>
      <c r="GZ185" s="241"/>
      <c r="HA185" s="241"/>
      <c r="HB185" s="241"/>
      <c r="HC185" s="241"/>
      <c r="HD185" s="241"/>
      <c r="HE185" s="241"/>
      <c r="HF185" s="241"/>
      <c r="HG185" s="241"/>
      <c r="HH185" s="241"/>
      <c r="HI185" s="241"/>
      <c r="HJ185" s="241"/>
      <c r="HK185" s="241"/>
      <c r="HL185" s="241"/>
      <c r="HM185" s="241"/>
      <c r="HN185" s="241"/>
      <c r="HO185" s="241"/>
      <c r="HP185" s="241"/>
      <c r="HQ185" s="241"/>
      <c r="HR185" s="241"/>
      <c r="HS185" s="241"/>
      <c r="HT185" s="241"/>
      <c r="HU185" s="241"/>
      <c r="HV185" s="241"/>
      <c r="HW185" s="241"/>
      <c r="HX185" s="241"/>
      <c r="HY185" s="241"/>
      <c r="HZ185" s="241"/>
      <c r="IA185" s="241"/>
      <c r="IB185" s="241"/>
      <c r="IC185" s="241"/>
      <c r="ID185" s="241"/>
      <c r="IE185" s="241"/>
      <c r="IF185" s="241"/>
      <c r="IG185" s="241"/>
      <c r="IH185" s="241"/>
      <c r="II185" s="241"/>
      <c r="IJ185" s="241"/>
      <c r="IK185" s="241"/>
      <c r="IL185" s="241"/>
      <c r="IM185" s="241"/>
      <c r="IN185" s="241"/>
      <c r="IO185" s="241"/>
      <c r="IP185" s="241"/>
      <c r="IQ185" s="241"/>
      <c r="IR185" s="241"/>
      <c r="IS185" s="241"/>
      <c r="IT185" s="241"/>
      <c r="IU185" s="241"/>
      <c r="IV185" s="241"/>
      <c r="IW185" s="241"/>
      <c r="IX185" s="241"/>
      <c r="IY185" s="241"/>
      <c r="IZ185" s="241"/>
      <c r="JA185" s="241"/>
      <c r="JB185" s="241"/>
      <c r="JC185" s="241"/>
      <c r="JD185" s="241"/>
      <c r="JE185" s="241"/>
      <c r="JF185" s="241"/>
      <c r="JG185" s="241"/>
      <c r="JH185" s="241"/>
      <c r="JI185" s="241"/>
      <c r="JJ185" s="241"/>
      <c r="JK185" s="241"/>
      <c r="JL185" s="241"/>
      <c r="JM185" s="241"/>
      <c r="JN185" s="241"/>
      <c r="JO185" s="241"/>
      <c r="JP185" s="241"/>
      <c r="JQ185" s="241"/>
      <c r="JR185" s="241"/>
      <c r="JS185" s="241"/>
      <c r="JT185" s="241"/>
      <c r="JU185" s="241"/>
    </row>
    <row r="186" spans="1:281" s="240" customFormat="1" ht="15" customHeight="1">
      <c r="A186" s="241"/>
      <c r="B186" s="26"/>
      <c r="C186" s="241"/>
      <c r="D186" s="241"/>
      <c r="E186" s="241"/>
      <c r="F186" s="241"/>
      <c r="G186" s="241"/>
      <c r="H186" s="241"/>
      <c r="I186" s="241"/>
      <c r="J186" s="241"/>
      <c r="K186" s="241"/>
      <c r="L186" s="241"/>
      <c r="M186" s="241" t="s">
        <v>1177</v>
      </c>
      <c r="N186" s="241"/>
      <c r="O186" s="241"/>
      <c r="P186" s="241"/>
      <c r="Q186" s="241"/>
      <c r="R186" s="241"/>
      <c r="S186" s="241"/>
      <c r="T186" s="241"/>
      <c r="U186" s="241" t="s">
        <v>319</v>
      </c>
      <c r="V186" s="241"/>
      <c r="W186" s="241"/>
      <c r="X186" s="241"/>
      <c r="Y186" s="241"/>
      <c r="Z186" s="241"/>
      <c r="AA186" s="241"/>
      <c r="AB186" s="241"/>
      <c r="AC186" s="241" t="s">
        <v>325</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c r="CJ186" s="241"/>
      <c r="CK186" s="241"/>
      <c r="CL186" s="241"/>
      <c r="CM186" s="241"/>
      <c r="CN186" s="241"/>
      <c r="CO186" s="241"/>
      <c r="CP186" s="241"/>
      <c r="CQ186" s="241"/>
      <c r="CR186" s="241"/>
      <c r="CS186" s="241"/>
      <c r="CT186" s="241"/>
      <c r="CU186" s="241"/>
      <c r="CV186" s="241"/>
      <c r="CW186" s="241"/>
      <c r="CX186" s="241"/>
      <c r="CY186" s="241"/>
      <c r="CZ186" s="241"/>
      <c r="DA186" s="241"/>
      <c r="DB186" s="241"/>
      <c r="DC186" s="241"/>
      <c r="DD186" s="241"/>
      <c r="DE186" s="241"/>
      <c r="DF186" s="241"/>
      <c r="DG186" s="241"/>
      <c r="DH186" s="241"/>
      <c r="DI186" s="241"/>
      <c r="DJ186" s="241"/>
      <c r="DK186" s="241"/>
      <c r="DL186" s="241"/>
      <c r="DM186" s="241"/>
      <c r="DN186" s="241"/>
      <c r="DO186" s="241"/>
      <c r="DP186" s="241"/>
      <c r="DQ186" s="241"/>
      <c r="DR186" s="241"/>
      <c r="DS186" s="241"/>
      <c r="DT186" s="241"/>
      <c r="DU186" s="241"/>
      <c r="DV186" s="241"/>
      <c r="DW186" s="241"/>
      <c r="DX186" s="241"/>
      <c r="DY186" s="241"/>
      <c r="DZ186" s="241"/>
      <c r="EA186" s="241"/>
      <c r="EB186" s="241"/>
      <c r="EC186" s="241"/>
      <c r="ED186" s="241"/>
      <c r="EE186" s="241"/>
      <c r="EF186" s="241"/>
      <c r="EG186" s="241"/>
      <c r="EH186" s="241"/>
      <c r="EI186" s="241"/>
      <c r="EJ186" s="241"/>
      <c r="EK186" s="241"/>
      <c r="EL186" s="241"/>
      <c r="EM186" s="241"/>
      <c r="EN186" s="241"/>
      <c r="EO186" s="241"/>
      <c r="EP186" s="241"/>
      <c r="EQ186" s="241"/>
      <c r="ER186" s="241"/>
      <c r="ES186" s="241"/>
      <c r="ET186" s="241"/>
      <c r="EU186" s="241"/>
      <c r="EV186" s="241"/>
      <c r="EW186" s="241"/>
      <c r="EX186" s="241"/>
      <c r="EY186" s="241"/>
      <c r="EZ186" s="241"/>
      <c r="FA186" s="241"/>
      <c r="FB186" s="241"/>
      <c r="FC186" s="241"/>
      <c r="FD186" s="241"/>
      <c r="FE186" s="241"/>
      <c r="FF186" s="241"/>
      <c r="FG186" s="241"/>
      <c r="FH186" s="241"/>
      <c r="FI186" s="241"/>
      <c r="FJ186" s="241"/>
      <c r="FK186" s="241"/>
      <c r="FL186" s="241"/>
      <c r="FM186" s="241"/>
      <c r="FN186" s="241"/>
      <c r="FO186" s="241"/>
      <c r="FP186" s="241"/>
      <c r="FQ186" s="241"/>
      <c r="FR186" s="241"/>
      <c r="FS186" s="241"/>
      <c r="FT186" s="241"/>
      <c r="FU186" s="241"/>
      <c r="FV186" s="241"/>
      <c r="FW186" s="241"/>
      <c r="FX186" s="241"/>
      <c r="FY186" s="241"/>
      <c r="FZ186" s="241"/>
      <c r="GA186" s="241"/>
      <c r="GB186" s="241"/>
      <c r="GC186" s="241"/>
      <c r="GD186" s="241"/>
      <c r="GE186" s="241"/>
      <c r="GF186" s="241"/>
      <c r="GG186" s="241"/>
      <c r="GH186" s="241"/>
      <c r="GI186" s="241"/>
      <c r="GJ186" s="241"/>
      <c r="GK186" s="241"/>
      <c r="GL186" s="241"/>
      <c r="GM186" s="241"/>
      <c r="GN186" s="241"/>
      <c r="GO186" s="241"/>
      <c r="GP186" s="241"/>
      <c r="GQ186" s="241"/>
      <c r="GR186" s="241"/>
      <c r="GS186" s="241"/>
      <c r="GT186" s="241"/>
      <c r="GU186" s="241"/>
      <c r="GV186" s="241"/>
      <c r="GW186" s="241"/>
      <c r="GX186" s="241"/>
      <c r="GY186" s="241"/>
      <c r="GZ186" s="241"/>
      <c r="HA186" s="241"/>
      <c r="HB186" s="241"/>
      <c r="HC186" s="241"/>
      <c r="HD186" s="241"/>
      <c r="HE186" s="241"/>
      <c r="HF186" s="241"/>
      <c r="HG186" s="241"/>
      <c r="HH186" s="241"/>
      <c r="HI186" s="241"/>
      <c r="HJ186" s="241"/>
      <c r="HK186" s="241"/>
      <c r="HL186" s="241"/>
      <c r="HM186" s="241"/>
      <c r="HN186" s="241"/>
      <c r="HO186" s="241"/>
      <c r="HP186" s="241"/>
      <c r="HQ186" s="241"/>
      <c r="HR186" s="241"/>
      <c r="HS186" s="241"/>
      <c r="HT186" s="241"/>
      <c r="HU186" s="241"/>
      <c r="HV186" s="241"/>
      <c r="HW186" s="241"/>
      <c r="HX186" s="241"/>
      <c r="HY186" s="241"/>
      <c r="HZ186" s="241"/>
      <c r="IA186" s="241"/>
      <c r="IB186" s="241"/>
      <c r="IC186" s="241"/>
      <c r="ID186" s="241"/>
      <c r="IE186" s="241"/>
      <c r="IF186" s="241"/>
      <c r="IG186" s="241"/>
      <c r="IH186" s="241"/>
      <c r="II186" s="241"/>
      <c r="IJ186" s="241"/>
      <c r="IK186" s="241"/>
      <c r="IL186" s="241"/>
      <c r="IM186" s="241"/>
      <c r="IN186" s="241"/>
      <c r="IO186" s="241"/>
      <c r="IP186" s="241"/>
      <c r="IQ186" s="241"/>
      <c r="IR186" s="241"/>
      <c r="IS186" s="241"/>
      <c r="IT186" s="241"/>
      <c r="IU186" s="241"/>
      <c r="IV186" s="241"/>
      <c r="IW186" s="241"/>
      <c r="IX186" s="241"/>
      <c r="IY186" s="241"/>
      <c r="IZ186" s="241"/>
      <c r="JA186" s="241"/>
      <c r="JB186" s="241"/>
      <c r="JC186" s="241"/>
      <c r="JD186" s="241"/>
      <c r="JE186" s="241"/>
      <c r="JF186" s="241"/>
      <c r="JG186" s="241"/>
      <c r="JH186" s="241"/>
      <c r="JI186" s="241"/>
      <c r="JJ186" s="241"/>
      <c r="JK186" s="241"/>
      <c r="JL186" s="241"/>
      <c r="JM186" s="241"/>
      <c r="JN186" s="241"/>
      <c r="JO186" s="241"/>
      <c r="JP186" s="241"/>
      <c r="JQ186" s="241"/>
      <c r="JR186" s="241"/>
      <c r="JS186" s="241"/>
      <c r="JT186" s="241"/>
      <c r="JU186" s="241"/>
    </row>
    <row r="187" spans="1:281" s="240" customFormat="1" ht="15" customHeight="1">
      <c r="A187" s="241"/>
      <c r="B187" s="26"/>
      <c r="C187" s="241"/>
      <c r="D187" s="241"/>
      <c r="E187" s="241"/>
      <c r="F187" s="241"/>
      <c r="G187" s="241"/>
      <c r="H187" s="241"/>
      <c r="I187" s="241"/>
      <c r="J187" s="241"/>
      <c r="K187" s="241"/>
      <c r="L187" s="241"/>
      <c r="M187" s="241" t="s">
        <v>1178</v>
      </c>
      <c r="N187" s="241"/>
      <c r="O187" s="241"/>
      <c r="P187" s="241"/>
      <c r="Q187" s="241"/>
      <c r="R187" s="241"/>
      <c r="S187" s="241"/>
      <c r="T187" s="241"/>
      <c r="U187" s="241" t="s">
        <v>320</v>
      </c>
      <c r="V187" s="241"/>
      <c r="W187" s="241"/>
      <c r="X187" s="241"/>
      <c r="Y187" s="241"/>
      <c r="Z187" s="241"/>
      <c r="AA187" s="241"/>
      <c r="AB187" s="241"/>
      <c r="AC187" s="241" t="s">
        <v>316</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c r="DA187" s="241"/>
      <c r="DB187" s="241"/>
      <c r="DC187" s="241"/>
      <c r="DD187" s="241"/>
      <c r="DE187" s="241"/>
      <c r="DF187" s="241"/>
      <c r="DG187" s="241"/>
      <c r="DH187" s="241"/>
      <c r="DI187" s="241"/>
      <c r="DJ187" s="241"/>
      <c r="DK187" s="241"/>
      <c r="DL187" s="241"/>
      <c r="DM187" s="241"/>
      <c r="DN187" s="241"/>
      <c r="DO187" s="241"/>
      <c r="DP187" s="241"/>
      <c r="DQ187" s="241"/>
      <c r="DR187" s="241"/>
      <c r="DS187" s="241"/>
      <c r="DT187" s="241"/>
      <c r="DU187" s="241"/>
      <c r="DV187" s="241"/>
      <c r="DW187" s="241"/>
      <c r="DX187" s="241"/>
      <c r="DY187" s="241"/>
      <c r="DZ187" s="241"/>
      <c r="EA187" s="241"/>
      <c r="EB187" s="241"/>
      <c r="EC187" s="241"/>
      <c r="ED187" s="241"/>
      <c r="EE187" s="241"/>
      <c r="EF187" s="241"/>
      <c r="EG187" s="241"/>
      <c r="EH187" s="241"/>
      <c r="EI187" s="241"/>
      <c r="EJ187" s="241"/>
      <c r="EK187" s="241"/>
      <c r="EL187" s="241"/>
      <c r="EM187" s="241"/>
      <c r="EN187" s="241"/>
      <c r="EO187" s="241"/>
      <c r="EP187" s="241"/>
      <c r="EQ187" s="241"/>
      <c r="ER187" s="241"/>
      <c r="ES187" s="241"/>
      <c r="ET187" s="241"/>
      <c r="EU187" s="241"/>
      <c r="EV187" s="241"/>
      <c r="EW187" s="241"/>
      <c r="EX187" s="241"/>
      <c r="EY187" s="241"/>
      <c r="EZ187" s="241"/>
      <c r="FA187" s="241"/>
      <c r="FB187" s="241"/>
      <c r="FC187" s="241"/>
      <c r="FD187" s="241"/>
      <c r="FE187" s="241"/>
      <c r="FF187" s="241"/>
      <c r="FG187" s="241"/>
      <c r="FH187" s="241"/>
      <c r="FI187" s="241"/>
      <c r="FJ187" s="241"/>
      <c r="FK187" s="241"/>
      <c r="FL187" s="241"/>
      <c r="FM187" s="241"/>
      <c r="FN187" s="241"/>
      <c r="FO187" s="241"/>
      <c r="FP187" s="241"/>
      <c r="FQ187" s="241"/>
      <c r="FR187" s="241"/>
      <c r="FS187" s="241"/>
      <c r="FT187" s="241"/>
      <c r="FU187" s="241"/>
      <c r="FV187" s="241"/>
      <c r="FW187" s="241"/>
      <c r="FX187" s="241"/>
      <c r="FY187" s="241"/>
      <c r="FZ187" s="241"/>
      <c r="GA187" s="241"/>
      <c r="GB187" s="241"/>
      <c r="GC187" s="241"/>
      <c r="GD187" s="241"/>
      <c r="GE187" s="241"/>
      <c r="GF187" s="241"/>
      <c r="GG187" s="241"/>
      <c r="GH187" s="241"/>
      <c r="GI187" s="241"/>
      <c r="GJ187" s="241"/>
      <c r="GK187" s="241"/>
      <c r="GL187" s="241"/>
      <c r="GM187" s="241"/>
      <c r="GN187" s="241"/>
      <c r="GO187" s="241"/>
      <c r="GP187" s="241"/>
      <c r="GQ187" s="241"/>
      <c r="GR187" s="241"/>
      <c r="GS187" s="241"/>
      <c r="GT187" s="241"/>
      <c r="GU187" s="241"/>
      <c r="GV187" s="241"/>
      <c r="GW187" s="241"/>
      <c r="GX187" s="241"/>
      <c r="GY187" s="241"/>
      <c r="GZ187" s="241"/>
      <c r="HA187" s="241"/>
      <c r="HB187" s="241"/>
      <c r="HC187" s="241"/>
      <c r="HD187" s="241"/>
      <c r="HE187" s="241"/>
      <c r="HF187" s="241"/>
      <c r="HG187" s="241"/>
      <c r="HH187" s="241"/>
      <c r="HI187" s="241"/>
      <c r="HJ187" s="241"/>
      <c r="HK187" s="241"/>
      <c r="HL187" s="241"/>
      <c r="HM187" s="241"/>
      <c r="HN187" s="241"/>
      <c r="HO187" s="241"/>
      <c r="HP187" s="241"/>
      <c r="HQ187" s="241"/>
      <c r="HR187" s="241"/>
      <c r="HS187" s="241"/>
      <c r="HT187" s="241"/>
      <c r="HU187" s="241"/>
      <c r="HV187" s="241"/>
      <c r="HW187" s="241"/>
      <c r="HX187" s="241"/>
      <c r="HY187" s="241"/>
      <c r="HZ187" s="241"/>
      <c r="IA187" s="241"/>
      <c r="IB187" s="241"/>
      <c r="IC187" s="241"/>
      <c r="ID187" s="241"/>
      <c r="IE187" s="241"/>
      <c r="IF187" s="241"/>
      <c r="IG187" s="241"/>
      <c r="IH187" s="241"/>
      <c r="II187" s="241"/>
      <c r="IJ187" s="241"/>
      <c r="IK187" s="241"/>
      <c r="IL187" s="241"/>
      <c r="IM187" s="241"/>
      <c r="IN187" s="241"/>
      <c r="IO187" s="241"/>
      <c r="IP187" s="241"/>
      <c r="IQ187" s="241"/>
      <c r="IR187" s="241"/>
      <c r="IS187" s="241"/>
      <c r="IT187" s="241"/>
      <c r="IU187" s="241"/>
      <c r="IV187" s="241"/>
      <c r="IW187" s="241"/>
      <c r="IX187" s="241"/>
      <c r="IY187" s="241"/>
      <c r="IZ187" s="241"/>
      <c r="JA187" s="241"/>
      <c r="JB187" s="241"/>
      <c r="JC187" s="241"/>
      <c r="JD187" s="241"/>
      <c r="JE187" s="241"/>
      <c r="JF187" s="241"/>
      <c r="JG187" s="241"/>
      <c r="JH187" s="241"/>
      <c r="JI187" s="241"/>
      <c r="JJ187" s="241"/>
      <c r="JK187" s="241"/>
      <c r="JL187" s="241"/>
      <c r="JM187" s="241"/>
      <c r="JN187" s="241"/>
      <c r="JO187" s="241"/>
      <c r="JP187" s="241"/>
      <c r="JQ187" s="241"/>
      <c r="JR187" s="241"/>
      <c r="JS187" s="241"/>
      <c r="JT187" s="241"/>
      <c r="JU187" s="241"/>
    </row>
    <row r="188" spans="1:281" s="240" customFormat="1" ht="15" customHeight="1">
      <c r="A188" s="241"/>
      <c r="B188" s="26"/>
      <c r="C188" s="241"/>
      <c r="D188" s="241"/>
      <c r="E188" s="241"/>
      <c r="F188" s="241"/>
      <c r="G188" s="241"/>
      <c r="H188" s="241"/>
      <c r="I188" s="241"/>
      <c r="J188" s="241"/>
      <c r="K188" s="241"/>
      <c r="L188" s="241"/>
      <c r="M188" s="241" t="s">
        <v>1179</v>
      </c>
      <c r="N188" s="241"/>
      <c r="O188" s="241"/>
      <c r="P188" s="241"/>
      <c r="Q188" s="241"/>
      <c r="R188" s="241"/>
      <c r="S188" s="241"/>
      <c r="T188" s="241"/>
      <c r="U188" s="241" t="s">
        <v>321</v>
      </c>
      <c r="V188" s="241"/>
      <c r="W188" s="241"/>
      <c r="X188" s="241"/>
      <c r="Y188" s="241"/>
      <c r="Z188" s="241"/>
      <c r="AA188" s="241"/>
      <c r="AB188" s="241"/>
      <c r="AC188" s="241" t="s">
        <v>322</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c r="DD188" s="241"/>
      <c r="DE188" s="241"/>
      <c r="DF188" s="241"/>
      <c r="DG188" s="241"/>
      <c r="DH188" s="241"/>
      <c r="DI188" s="241"/>
      <c r="DJ188" s="241"/>
      <c r="DK188" s="241"/>
      <c r="DL188" s="241"/>
      <c r="DM188" s="241"/>
      <c r="DN188" s="241"/>
      <c r="DO188" s="241"/>
      <c r="DP188" s="241"/>
      <c r="DQ188" s="241"/>
      <c r="DR188" s="241"/>
      <c r="DS188" s="241"/>
      <c r="DT188" s="241"/>
      <c r="DU188" s="241"/>
      <c r="DV188" s="241"/>
      <c r="DW188" s="241"/>
      <c r="DX188" s="241"/>
      <c r="DY188" s="241"/>
      <c r="DZ188" s="241"/>
      <c r="EA188" s="241"/>
      <c r="EB188" s="241"/>
      <c r="EC188" s="241"/>
      <c r="ED188" s="241"/>
      <c r="EE188" s="241"/>
      <c r="EF188" s="241"/>
      <c r="EG188" s="241"/>
      <c r="EH188" s="241"/>
      <c r="EI188" s="241"/>
      <c r="EJ188" s="241"/>
      <c r="EK188" s="241"/>
      <c r="EL188" s="241"/>
      <c r="EM188" s="241"/>
      <c r="EN188" s="241"/>
      <c r="EO188" s="241"/>
      <c r="EP188" s="241"/>
      <c r="EQ188" s="241"/>
      <c r="ER188" s="241"/>
      <c r="ES188" s="241"/>
      <c r="ET188" s="241"/>
      <c r="EU188" s="241"/>
      <c r="EV188" s="241"/>
      <c r="EW188" s="241"/>
      <c r="EX188" s="241"/>
      <c r="EY188" s="241"/>
      <c r="EZ188" s="241"/>
      <c r="FA188" s="241"/>
      <c r="FB188" s="241"/>
      <c r="FC188" s="241"/>
      <c r="FD188" s="241"/>
      <c r="FE188" s="241"/>
      <c r="FF188" s="241"/>
      <c r="FG188" s="241"/>
      <c r="FH188" s="241"/>
      <c r="FI188" s="241"/>
      <c r="FJ188" s="241"/>
      <c r="FK188" s="241"/>
      <c r="FL188" s="241"/>
      <c r="FM188" s="241"/>
      <c r="FN188" s="241"/>
      <c r="FO188" s="241"/>
      <c r="FP188" s="241"/>
      <c r="FQ188" s="241"/>
      <c r="FR188" s="241"/>
      <c r="FS188" s="241"/>
      <c r="FT188" s="241"/>
      <c r="FU188" s="241"/>
      <c r="FV188" s="241"/>
      <c r="FW188" s="241"/>
      <c r="FX188" s="241"/>
      <c r="FY188" s="241"/>
      <c r="FZ188" s="241"/>
      <c r="GA188" s="241"/>
      <c r="GB188" s="241"/>
      <c r="GC188" s="241"/>
      <c r="GD188" s="241"/>
      <c r="GE188" s="241"/>
      <c r="GF188" s="241"/>
      <c r="GG188" s="241"/>
      <c r="GH188" s="241"/>
      <c r="GI188" s="241"/>
      <c r="GJ188" s="241"/>
      <c r="GK188" s="241"/>
      <c r="GL188" s="241"/>
      <c r="GM188" s="241"/>
      <c r="GN188" s="241"/>
      <c r="GO188" s="241"/>
      <c r="GP188" s="241"/>
      <c r="GQ188" s="241"/>
      <c r="GR188" s="241"/>
      <c r="GS188" s="241"/>
      <c r="GT188" s="241"/>
      <c r="GU188" s="241"/>
      <c r="GV188" s="241"/>
      <c r="GW188" s="241"/>
      <c r="GX188" s="241"/>
      <c r="GY188" s="241"/>
      <c r="GZ188" s="241"/>
      <c r="HA188" s="241"/>
      <c r="HB188" s="241"/>
      <c r="HC188" s="241"/>
      <c r="HD188" s="241"/>
      <c r="HE188" s="241"/>
      <c r="HF188" s="241"/>
      <c r="HG188" s="241"/>
      <c r="HH188" s="241"/>
      <c r="HI188" s="241"/>
      <c r="HJ188" s="241"/>
      <c r="HK188" s="241"/>
      <c r="HL188" s="241"/>
      <c r="HM188" s="241"/>
      <c r="HN188" s="241"/>
      <c r="HO188" s="241"/>
      <c r="HP188" s="241"/>
      <c r="HQ188" s="241"/>
      <c r="HR188" s="241"/>
      <c r="HS188" s="241"/>
      <c r="HT188" s="241"/>
      <c r="HU188" s="241"/>
      <c r="HV188" s="241"/>
      <c r="HW188" s="241"/>
      <c r="HX188" s="241"/>
      <c r="HY188" s="241"/>
      <c r="HZ188" s="241"/>
      <c r="IA188" s="241"/>
      <c r="IB188" s="241"/>
      <c r="IC188" s="241"/>
      <c r="ID188" s="241"/>
      <c r="IE188" s="241"/>
      <c r="IF188" s="241"/>
      <c r="IG188" s="241"/>
      <c r="IH188" s="241"/>
      <c r="II188" s="241"/>
      <c r="IJ188" s="241"/>
      <c r="IK188" s="241"/>
      <c r="IL188" s="241"/>
      <c r="IM188" s="241"/>
      <c r="IN188" s="241"/>
      <c r="IO188" s="241"/>
      <c r="IP188" s="241"/>
      <c r="IQ188" s="241"/>
      <c r="IR188" s="241"/>
      <c r="IS188" s="241"/>
      <c r="IT188" s="241"/>
      <c r="IU188" s="241"/>
      <c r="IV188" s="241"/>
      <c r="IW188" s="241"/>
      <c r="IX188" s="241"/>
      <c r="IY188" s="241"/>
      <c r="IZ188" s="241"/>
      <c r="JA188" s="241"/>
      <c r="JB188" s="241"/>
      <c r="JC188" s="241"/>
      <c r="JD188" s="241"/>
      <c r="JE188" s="241"/>
      <c r="JF188" s="241"/>
      <c r="JG188" s="241"/>
      <c r="JH188" s="241"/>
      <c r="JI188" s="241"/>
      <c r="JJ188" s="241"/>
      <c r="JK188" s="241"/>
      <c r="JL188" s="241"/>
      <c r="JM188" s="241"/>
      <c r="JN188" s="241"/>
      <c r="JO188" s="241"/>
      <c r="JP188" s="241"/>
      <c r="JQ188" s="241"/>
      <c r="JR188" s="241"/>
      <c r="JS188" s="241"/>
      <c r="JT188" s="241"/>
      <c r="JU188" s="241"/>
    </row>
    <row r="189" spans="1:281" s="240" customFormat="1" ht="15" customHeight="1">
      <c r="A189" s="241"/>
      <c r="B189" s="26"/>
      <c r="C189" s="241"/>
      <c r="D189" s="241"/>
      <c r="E189" s="241"/>
      <c r="F189" s="241"/>
      <c r="G189" s="241"/>
      <c r="H189" s="241"/>
      <c r="I189" s="241"/>
      <c r="J189" s="241"/>
      <c r="K189" s="241"/>
      <c r="L189" s="241"/>
      <c r="M189" s="241" t="s">
        <v>1180</v>
      </c>
      <c r="N189" s="241"/>
      <c r="O189" s="241"/>
      <c r="P189" s="241"/>
      <c r="Q189" s="241"/>
      <c r="R189" s="241"/>
      <c r="S189" s="241"/>
      <c r="T189" s="241"/>
      <c r="U189" s="241" t="s">
        <v>323</v>
      </c>
      <c r="V189" s="241"/>
      <c r="W189" s="241"/>
      <c r="X189" s="241"/>
      <c r="Y189" s="241"/>
      <c r="Z189" s="241"/>
      <c r="AA189" s="241"/>
      <c r="AB189" s="241"/>
      <c r="AC189" s="241" t="s">
        <v>316</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c r="CU189" s="241"/>
      <c r="CV189" s="241"/>
      <c r="CW189" s="241"/>
      <c r="CX189" s="241"/>
      <c r="CY189" s="241"/>
      <c r="CZ189" s="241"/>
      <c r="DA189" s="241"/>
      <c r="DB189" s="241"/>
      <c r="DC189" s="241"/>
      <c r="DD189" s="241"/>
      <c r="DE189" s="241"/>
      <c r="DF189" s="241"/>
      <c r="DG189" s="241"/>
      <c r="DH189" s="241"/>
      <c r="DI189" s="241"/>
      <c r="DJ189" s="241"/>
      <c r="DK189" s="241"/>
      <c r="DL189" s="241"/>
      <c r="DM189" s="241"/>
      <c r="DN189" s="241"/>
      <c r="DO189" s="241"/>
      <c r="DP189" s="241"/>
      <c r="DQ189" s="241"/>
      <c r="DR189" s="241"/>
      <c r="DS189" s="241"/>
      <c r="DT189" s="241"/>
      <c r="DU189" s="241"/>
      <c r="DV189" s="241"/>
      <c r="DW189" s="241"/>
      <c r="DX189" s="241"/>
      <c r="DY189" s="241"/>
      <c r="DZ189" s="241"/>
      <c r="EA189" s="241"/>
      <c r="EB189" s="241"/>
      <c r="EC189" s="241"/>
      <c r="ED189" s="241"/>
      <c r="EE189" s="241"/>
      <c r="EF189" s="241"/>
      <c r="EG189" s="241"/>
      <c r="EH189" s="241"/>
      <c r="EI189" s="241"/>
      <c r="EJ189" s="241"/>
      <c r="EK189" s="241"/>
      <c r="EL189" s="241"/>
      <c r="EM189" s="241"/>
      <c r="EN189" s="241"/>
      <c r="EO189" s="241"/>
      <c r="EP189" s="241"/>
      <c r="EQ189" s="241"/>
      <c r="ER189" s="241"/>
      <c r="ES189" s="241"/>
      <c r="ET189" s="241"/>
      <c r="EU189" s="241"/>
      <c r="EV189" s="241"/>
      <c r="EW189" s="241"/>
      <c r="EX189" s="241"/>
      <c r="EY189" s="241"/>
      <c r="EZ189" s="241"/>
      <c r="FA189" s="241"/>
      <c r="FB189" s="241"/>
      <c r="FC189" s="241"/>
      <c r="FD189" s="241"/>
      <c r="FE189" s="241"/>
      <c r="FF189" s="241"/>
      <c r="FG189" s="241"/>
      <c r="FH189" s="241"/>
      <c r="FI189" s="241"/>
      <c r="FJ189" s="241"/>
      <c r="FK189" s="241"/>
      <c r="FL189" s="241"/>
      <c r="FM189" s="241"/>
      <c r="FN189" s="241"/>
      <c r="FO189" s="241"/>
      <c r="FP189" s="241"/>
      <c r="FQ189" s="241"/>
      <c r="FR189" s="241"/>
      <c r="FS189" s="241"/>
      <c r="FT189" s="241"/>
      <c r="FU189" s="241"/>
      <c r="FV189" s="241"/>
      <c r="FW189" s="241"/>
      <c r="FX189" s="241"/>
      <c r="FY189" s="241"/>
      <c r="FZ189" s="241"/>
      <c r="GA189" s="241"/>
      <c r="GB189" s="241"/>
      <c r="GC189" s="241"/>
      <c r="GD189" s="241"/>
      <c r="GE189" s="241"/>
      <c r="GF189" s="241"/>
      <c r="GG189" s="241"/>
      <c r="GH189" s="241"/>
      <c r="GI189" s="241"/>
      <c r="GJ189" s="241"/>
      <c r="GK189" s="241"/>
      <c r="GL189" s="241"/>
      <c r="GM189" s="241"/>
      <c r="GN189" s="241"/>
      <c r="GO189" s="241"/>
      <c r="GP189" s="241"/>
      <c r="GQ189" s="241"/>
      <c r="GR189" s="241"/>
      <c r="GS189" s="241"/>
      <c r="GT189" s="241"/>
      <c r="GU189" s="241"/>
      <c r="GV189" s="241"/>
      <c r="GW189" s="241"/>
      <c r="GX189" s="241"/>
      <c r="GY189" s="241"/>
      <c r="GZ189" s="241"/>
      <c r="HA189" s="241"/>
      <c r="HB189" s="241"/>
      <c r="HC189" s="241"/>
      <c r="HD189" s="241"/>
      <c r="HE189" s="241"/>
      <c r="HF189" s="241"/>
      <c r="HG189" s="241"/>
      <c r="HH189" s="241"/>
      <c r="HI189" s="241"/>
      <c r="HJ189" s="241"/>
      <c r="HK189" s="241"/>
      <c r="HL189" s="241"/>
      <c r="HM189" s="241"/>
      <c r="HN189" s="241"/>
      <c r="HO189" s="241"/>
      <c r="HP189" s="241"/>
      <c r="HQ189" s="241"/>
      <c r="HR189" s="241"/>
      <c r="HS189" s="241"/>
      <c r="HT189" s="241"/>
      <c r="HU189" s="241"/>
      <c r="HV189" s="241"/>
      <c r="HW189" s="241"/>
      <c r="HX189" s="241"/>
      <c r="HY189" s="241"/>
      <c r="HZ189" s="241"/>
      <c r="IA189" s="241"/>
      <c r="IB189" s="241"/>
      <c r="IC189" s="241"/>
      <c r="ID189" s="241"/>
      <c r="IE189" s="241"/>
      <c r="IF189" s="241"/>
      <c r="IG189" s="241"/>
      <c r="IH189" s="241"/>
      <c r="II189" s="241"/>
      <c r="IJ189" s="241"/>
      <c r="IK189" s="241"/>
      <c r="IL189" s="241"/>
      <c r="IM189" s="241"/>
      <c r="IN189" s="241"/>
      <c r="IO189" s="241"/>
      <c r="IP189" s="241"/>
      <c r="IQ189" s="241"/>
      <c r="IR189" s="241"/>
      <c r="IS189" s="241"/>
      <c r="IT189" s="241"/>
      <c r="IU189" s="241"/>
      <c r="IV189" s="241"/>
      <c r="IW189" s="241"/>
      <c r="IX189" s="241"/>
      <c r="IY189" s="241"/>
      <c r="IZ189" s="241"/>
      <c r="JA189" s="241"/>
      <c r="JB189" s="241"/>
      <c r="JC189" s="241"/>
      <c r="JD189" s="241"/>
      <c r="JE189" s="241"/>
      <c r="JF189" s="241"/>
      <c r="JG189" s="241"/>
      <c r="JH189" s="241"/>
      <c r="JI189" s="241"/>
      <c r="JJ189" s="241"/>
      <c r="JK189" s="241"/>
      <c r="JL189" s="241"/>
      <c r="JM189" s="241"/>
      <c r="JN189" s="241"/>
      <c r="JO189" s="241"/>
      <c r="JP189" s="241"/>
      <c r="JQ189" s="241"/>
      <c r="JR189" s="241"/>
      <c r="JS189" s="241"/>
      <c r="JT189" s="241"/>
      <c r="JU189" s="241"/>
    </row>
    <row r="190" spans="1:281" s="240" customFormat="1" ht="15" customHeight="1">
      <c r="A190" s="241"/>
      <c r="B190" s="241"/>
      <c r="C190" s="241"/>
      <c r="D190" s="241"/>
      <c r="E190" s="241"/>
      <c r="F190" s="241"/>
      <c r="G190" s="241"/>
      <c r="H190" s="241"/>
      <c r="I190" s="241"/>
      <c r="J190" s="241"/>
      <c r="K190" s="241"/>
      <c r="L190" s="241"/>
      <c r="M190" s="241" t="s">
        <v>1181</v>
      </c>
      <c r="N190" s="241"/>
      <c r="O190" s="241"/>
      <c r="P190" s="241"/>
      <c r="Q190" s="241"/>
      <c r="R190" s="241"/>
      <c r="S190" s="241"/>
      <c r="T190" s="241"/>
      <c r="U190" s="241" t="s">
        <v>324</v>
      </c>
      <c r="V190" s="241"/>
      <c r="W190" s="241"/>
      <c r="X190" s="241"/>
      <c r="Y190" s="241"/>
      <c r="Z190" s="241"/>
      <c r="AA190" s="241"/>
      <c r="AB190" s="241"/>
      <c r="AC190" s="241" t="s">
        <v>325</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c r="CU190" s="241"/>
      <c r="CV190" s="241"/>
      <c r="CW190" s="241"/>
      <c r="CX190" s="241"/>
      <c r="CY190" s="241"/>
      <c r="CZ190" s="241"/>
      <c r="DA190" s="241"/>
      <c r="DB190" s="241"/>
      <c r="DC190" s="241"/>
      <c r="DD190" s="241"/>
      <c r="DE190" s="241"/>
      <c r="DF190" s="241"/>
      <c r="DG190" s="241"/>
      <c r="DH190" s="241"/>
      <c r="DI190" s="241"/>
      <c r="DJ190" s="241"/>
      <c r="DK190" s="241"/>
      <c r="DL190" s="241"/>
      <c r="DM190" s="241"/>
      <c r="DN190" s="241"/>
      <c r="DO190" s="241"/>
      <c r="DP190" s="241"/>
      <c r="DQ190" s="241"/>
      <c r="DR190" s="241"/>
      <c r="DS190" s="241"/>
      <c r="DT190" s="241"/>
      <c r="DU190" s="241"/>
      <c r="DV190" s="241"/>
      <c r="DW190" s="241"/>
      <c r="DX190" s="241"/>
      <c r="DY190" s="241"/>
      <c r="DZ190" s="241"/>
      <c r="EA190" s="241"/>
      <c r="EB190" s="241"/>
      <c r="EC190" s="241"/>
      <c r="ED190" s="241"/>
      <c r="EE190" s="241"/>
      <c r="EF190" s="241"/>
      <c r="EG190" s="241"/>
      <c r="EH190" s="241"/>
      <c r="EI190" s="241"/>
      <c r="EJ190" s="241"/>
      <c r="EK190" s="241"/>
      <c r="EL190" s="241"/>
      <c r="EM190" s="241"/>
      <c r="EN190" s="241"/>
      <c r="EO190" s="241"/>
      <c r="EP190" s="241"/>
      <c r="EQ190" s="241"/>
      <c r="ER190" s="241"/>
      <c r="ES190" s="241"/>
      <c r="ET190" s="241"/>
      <c r="EU190" s="241"/>
      <c r="EV190" s="241"/>
      <c r="EW190" s="241"/>
      <c r="EX190" s="241"/>
      <c r="EY190" s="241"/>
      <c r="EZ190" s="241"/>
      <c r="FA190" s="241"/>
      <c r="FB190" s="241"/>
      <c r="FC190" s="241"/>
      <c r="FD190" s="241"/>
      <c r="FE190" s="241"/>
      <c r="FF190" s="241"/>
      <c r="FG190" s="241"/>
      <c r="FH190" s="241"/>
      <c r="FI190" s="241"/>
      <c r="FJ190" s="241"/>
      <c r="FK190" s="241"/>
      <c r="FL190" s="241"/>
      <c r="FM190" s="241"/>
      <c r="FN190" s="241"/>
      <c r="FO190" s="241"/>
      <c r="FP190" s="241"/>
      <c r="FQ190" s="241"/>
      <c r="FR190" s="241"/>
      <c r="FS190" s="241"/>
      <c r="FT190" s="241"/>
      <c r="FU190" s="241"/>
      <c r="FV190" s="241"/>
      <c r="FW190" s="241"/>
      <c r="FX190" s="241"/>
      <c r="FY190" s="241"/>
      <c r="FZ190" s="241"/>
      <c r="GA190" s="241"/>
      <c r="GB190" s="241"/>
      <c r="GC190" s="241"/>
      <c r="GD190" s="241"/>
      <c r="GE190" s="241"/>
      <c r="GF190" s="241"/>
      <c r="GG190" s="241"/>
      <c r="GH190" s="241"/>
      <c r="GI190" s="241"/>
      <c r="GJ190" s="241"/>
      <c r="GK190" s="241"/>
      <c r="GL190" s="241"/>
      <c r="GM190" s="241"/>
      <c r="GN190" s="241"/>
      <c r="GO190" s="241"/>
      <c r="GP190" s="241"/>
      <c r="GQ190" s="241"/>
      <c r="GR190" s="241"/>
      <c r="GS190" s="241"/>
      <c r="GT190" s="241"/>
      <c r="GU190" s="241"/>
      <c r="GV190" s="241"/>
      <c r="GW190" s="241"/>
      <c r="GX190" s="241"/>
      <c r="GY190" s="241"/>
      <c r="GZ190" s="241"/>
      <c r="HA190" s="241"/>
      <c r="HB190" s="241"/>
      <c r="HC190" s="241"/>
      <c r="HD190" s="241"/>
      <c r="HE190" s="241"/>
      <c r="HF190" s="241"/>
      <c r="HG190" s="241"/>
      <c r="HH190" s="241"/>
      <c r="HI190" s="241"/>
      <c r="HJ190" s="241"/>
      <c r="HK190" s="241"/>
      <c r="HL190" s="241"/>
      <c r="HM190" s="241"/>
      <c r="HN190" s="241"/>
      <c r="HO190" s="241"/>
      <c r="HP190" s="241"/>
      <c r="HQ190" s="241"/>
      <c r="HR190" s="241"/>
      <c r="HS190" s="241"/>
      <c r="HT190" s="241"/>
      <c r="HU190" s="241"/>
      <c r="HV190" s="241"/>
      <c r="HW190" s="241"/>
      <c r="HX190" s="241"/>
      <c r="HY190" s="241"/>
      <c r="HZ190" s="241"/>
      <c r="IA190" s="241"/>
      <c r="IB190" s="241"/>
      <c r="IC190" s="241"/>
      <c r="ID190" s="241"/>
      <c r="IE190" s="241"/>
      <c r="IF190" s="241"/>
      <c r="IG190" s="241"/>
      <c r="IH190" s="241"/>
      <c r="II190" s="241"/>
      <c r="IJ190" s="241"/>
      <c r="IK190" s="241"/>
      <c r="IL190" s="241"/>
      <c r="IM190" s="241"/>
      <c r="IN190" s="241"/>
      <c r="IO190" s="241"/>
      <c r="IP190" s="241"/>
      <c r="IQ190" s="241"/>
      <c r="IR190" s="241"/>
      <c r="IS190" s="241"/>
      <c r="IT190" s="241"/>
      <c r="IU190" s="241"/>
      <c r="IV190" s="241"/>
      <c r="IW190" s="241"/>
      <c r="IX190" s="241"/>
      <c r="IY190" s="241"/>
      <c r="IZ190" s="241"/>
      <c r="JA190" s="241"/>
      <c r="JB190" s="241"/>
      <c r="JC190" s="241"/>
      <c r="JD190" s="241"/>
      <c r="JE190" s="241"/>
      <c r="JF190" s="241"/>
      <c r="JG190" s="241"/>
      <c r="JH190" s="241"/>
      <c r="JI190" s="241"/>
      <c r="JJ190" s="241"/>
      <c r="JK190" s="241"/>
      <c r="JL190" s="241"/>
      <c r="JM190" s="241"/>
      <c r="JN190" s="241"/>
      <c r="JO190" s="241"/>
      <c r="JP190" s="241"/>
      <c r="JQ190" s="241"/>
      <c r="JR190" s="241"/>
      <c r="JS190" s="241"/>
      <c r="JT190" s="241"/>
      <c r="JU190" s="241"/>
    </row>
    <row r="191" spans="1:281" s="240" customFormat="1" ht="15" customHeight="1">
      <c r="A191" s="241"/>
      <c r="B191" s="26"/>
      <c r="C191" s="241"/>
      <c r="D191" s="241"/>
      <c r="E191" s="241"/>
      <c r="F191" s="241"/>
      <c r="G191" s="241"/>
      <c r="H191" s="241"/>
      <c r="I191" s="241"/>
      <c r="J191" s="26"/>
      <c r="K191" s="26"/>
      <c r="L191" s="26"/>
      <c r="M191" s="26"/>
      <c r="N191" s="26"/>
      <c r="O191" s="26"/>
      <c r="P191" s="241"/>
      <c r="Q191" s="241"/>
      <c r="R191" s="241"/>
      <c r="S191" s="241"/>
      <c r="T191" s="241"/>
      <c r="U191" s="241" t="s">
        <v>326</v>
      </c>
      <c r="V191" s="241"/>
      <c r="W191" s="241"/>
      <c r="X191" s="241"/>
      <c r="Y191" s="241"/>
      <c r="Z191" s="241"/>
      <c r="AA191" s="241"/>
      <c r="AB191" s="241"/>
      <c r="AC191" s="241" t="s">
        <v>325</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c r="DD191" s="241"/>
      <c r="DE191" s="241"/>
      <c r="DF191" s="241"/>
      <c r="DG191" s="241"/>
      <c r="DH191" s="241"/>
      <c r="DI191" s="241"/>
      <c r="DJ191" s="241"/>
      <c r="DK191" s="241"/>
      <c r="DL191" s="241"/>
      <c r="DM191" s="241"/>
      <c r="DN191" s="241"/>
      <c r="DO191" s="241"/>
      <c r="DP191" s="241"/>
      <c r="DQ191" s="241"/>
      <c r="DR191" s="241"/>
      <c r="DS191" s="241"/>
      <c r="DT191" s="241"/>
      <c r="DU191" s="241"/>
      <c r="DV191" s="241"/>
      <c r="DW191" s="241"/>
      <c r="DX191" s="241"/>
      <c r="DY191" s="241"/>
      <c r="DZ191" s="241"/>
      <c r="EA191" s="241"/>
      <c r="EB191" s="241"/>
      <c r="EC191" s="241"/>
      <c r="ED191" s="241"/>
      <c r="EE191" s="241"/>
      <c r="EF191" s="241"/>
      <c r="EG191" s="241"/>
      <c r="EH191" s="241"/>
      <c r="EI191" s="241"/>
      <c r="EJ191" s="241"/>
      <c r="EK191" s="241"/>
      <c r="EL191" s="241"/>
      <c r="EM191" s="241"/>
      <c r="EN191" s="241"/>
      <c r="EO191" s="241"/>
      <c r="EP191" s="241"/>
      <c r="EQ191" s="241"/>
      <c r="ER191" s="241"/>
      <c r="ES191" s="241"/>
      <c r="ET191" s="241"/>
      <c r="EU191" s="241"/>
      <c r="EV191" s="241"/>
      <c r="EW191" s="241"/>
      <c r="EX191" s="241"/>
      <c r="EY191" s="241"/>
      <c r="EZ191" s="241"/>
      <c r="FA191" s="241"/>
      <c r="FB191" s="241"/>
      <c r="FC191" s="241"/>
      <c r="FD191" s="241"/>
      <c r="FE191" s="241"/>
      <c r="FF191" s="241"/>
      <c r="FG191" s="241"/>
      <c r="FH191" s="241"/>
      <c r="FI191" s="241"/>
      <c r="FJ191" s="241"/>
      <c r="FK191" s="241"/>
      <c r="FL191" s="241"/>
      <c r="FM191" s="241"/>
      <c r="FN191" s="241"/>
      <c r="FO191" s="241"/>
      <c r="FP191" s="241"/>
      <c r="FQ191" s="241"/>
      <c r="FR191" s="241"/>
      <c r="FS191" s="241"/>
      <c r="FT191" s="241"/>
      <c r="FU191" s="241"/>
      <c r="FV191" s="241"/>
      <c r="FW191" s="241"/>
      <c r="FX191" s="241"/>
      <c r="FY191" s="241"/>
      <c r="FZ191" s="241"/>
      <c r="GA191" s="241"/>
      <c r="GB191" s="241"/>
      <c r="GC191" s="241"/>
      <c r="GD191" s="241"/>
      <c r="GE191" s="241"/>
      <c r="GF191" s="241"/>
      <c r="GG191" s="241"/>
      <c r="GH191" s="241"/>
      <c r="GI191" s="241"/>
      <c r="GJ191" s="241"/>
      <c r="GK191" s="241"/>
      <c r="GL191" s="241"/>
      <c r="GM191" s="241"/>
      <c r="GN191" s="241"/>
      <c r="GO191" s="241"/>
      <c r="GP191" s="241"/>
      <c r="GQ191" s="241"/>
      <c r="GR191" s="241"/>
      <c r="GS191" s="241"/>
      <c r="GT191" s="241"/>
      <c r="GU191" s="241"/>
      <c r="GV191" s="241"/>
      <c r="GW191" s="241"/>
      <c r="GX191" s="241"/>
      <c r="GY191" s="241"/>
      <c r="GZ191" s="241"/>
      <c r="HA191" s="241"/>
      <c r="HB191" s="241"/>
      <c r="HC191" s="241"/>
      <c r="HD191" s="241"/>
      <c r="HE191" s="241"/>
      <c r="HF191" s="241"/>
      <c r="HG191" s="241"/>
      <c r="HH191" s="241"/>
      <c r="HI191" s="241"/>
      <c r="HJ191" s="241"/>
      <c r="HK191" s="241"/>
      <c r="HL191" s="241"/>
      <c r="HM191" s="241"/>
      <c r="HN191" s="241"/>
      <c r="HO191" s="241"/>
      <c r="HP191" s="241"/>
      <c r="HQ191" s="241"/>
      <c r="HR191" s="241"/>
      <c r="HS191" s="241"/>
      <c r="HT191" s="241"/>
      <c r="HU191" s="241"/>
      <c r="HV191" s="241"/>
      <c r="HW191" s="241"/>
      <c r="HX191" s="241"/>
      <c r="HY191" s="241"/>
      <c r="HZ191" s="241"/>
      <c r="IA191" s="241"/>
      <c r="IB191" s="241"/>
      <c r="IC191" s="241"/>
      <c r="ID191" s="241"/>
      <c r="IE191" s="241"/>
      <c r="IF191" s="241"/>
      <c r="IG191" s="241"/>
      <c r="IH191" s="241"/>
      <c r="II191" s="241"/>
      <c r="IJ191" s="241"/>
      <c r="IK191" s="241"/>
      <c r="IL191" s="241"/>
      <c r="IM191" s="241"/>
      <c r="IN191" s="241"/>
      <c r="IO191" s="241"/>
      <c r="IP191" s="241"/>
      <c r="IQ191" s="241"/>
      <c r="IR191" s="241"/>
      <c r="IS191" s="241"/>
      <c r="IT191" s="241"/>
      <c r="IU191" s="241"/>
      <c r="IV191" s="241"/>
      <c r="IW191" s="241"/>
      <c r="IX191" s="241"/>
      <c r="IY191" s="241"/>
      <c r="IZ191" s="241"/>
      <c r="JA191" s="241"/>
      <c r="JB191" s="241"/>
      <c r="JC191" s="241"/>
      <c r="JD191" s="241"/>
      <c r="JE191" s="241"/>
      <c r="JF191" s="241"/>
      <c r="JG191" s="241"/>
      <c r="JH191" s="241"/>
      <c r="JI191" s="241"/>
      <c r="JJ191" s="241"/>
      <c r="JK191" s="241"/>
      <c r="JL191" s="241"/>
      <c r="JM191" s="241"/>
      <c r="JN191" s="241"/>
      <c r="JO191" s="241"/>
      <c r="JP191" s="241"/>
      <c r="JQ191" s="241"/>
      <c r="JR191" s="241"/>
      <c r="JS191" s="241"/>
      <c r="JT191" s="241"/>
      <c r="JU191" s="241"/>
    </row>
    <row r="192" spans="1:281" s="240" customFormat="1" ht="15" customHeight="1">
      <c r="A192" s="241"/>
      <c r="B192" s="241"/>
      <c r="C192" s="241"/>
      <c r="D192" s="241"/>
      <c r="E192" s="241"/>
      <c r="F192" s="241"/>
      <c r="G192" s="241"/>
      <c r="H192" s="241"/>
      <c r="I192" s="287" t="s">
        <v>266</v>
      </c>
      <c r="J192" s="26"/>
      <c r="K192" s="26"/>
      <c r="L192" s="26"/>
      <c r="M192" s="26"/>
      <c r="N192" s="26"/>
      <c r="O192" s="26"/>
      <c r="P192" s="26" t="s">
        <v>1186</v>
      </c>
      <c r="Q192" s="241"/>
      <c r="R192" s="241"/>
      <c r="S192" s="241"/>
      <c r="T192" s="241"/>
      <c r="U192" s="241" t="s">
        <v>327</v>
      </c>
      <c r="V192" s="241"/>
      <c r="W192" s="241"/>
      <c r="X192" s="241"/>
      <c r="Y192" s="241"/>
      <c r="Z192" s="241"/>
      <c r="AA192" s="241"/>
      <c r="AB192" s="241"/>
      <c r="AC192" s="241" t="s">
        <v>325</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c r="CJ192" s="241"/>
      <c r="CK192" s="241"/>
      <c r="CL192" s="241"/>
      <c r="CM192" s="241"/>
      <c r="CN192" s="241"/>
      <c r="CO192" s="241"/>
      <c r="CP192" s="241"/>
      <c r="CQ192" s="241"/>
      <c r="CR192" s="241"/>
      <c r="CS192" s="241"/>
      <c r="CT192" s="241"/>
      <c r="CU192" s="241"/>
      <c r="CV192" s="241"/>
      <c r="CW192" s="241"/>
      <c r="CX192" s="241"/>
      <c r="CY192" s="241"/>
      <c r="CZ192" s="241"/>
      <c r="DA192" s="241"/>
      <c r="DB192" s="241"/>
      <c r="DC192" s="241"/>
      <c r="DD192" s="241"/>
      <c r="DE192" s="241"/>
      <c r="DF192" s="241"/>
      <c r="DG192" s="241"/>
      <c r="DH192" s="241"/>
      <c r="DI192" s="241"/>
      <c r="DJ192" s="241"/>
      <c r="DK192" s="241"/>
      <c r="DL192" s="241"/>
      <c r="DM192" s="241"/>
      <c r="DN192" s="241"/>
      <c r="DO192" s="241"/>
      <c r="DP192" s="241"/>
      <c r="DQ192" s="241"/>
      <c r="DR192" s="241"/>
      <c r="DS192" s="241"/>
      <c r="DT192" s="241"/>
      <c r="DU192" s="241"/>
      <c r="DV192" s="241"/>
      <c r="DW192" s="241"/>
      <c r="DX192" s="241"/>
      <c r="DY192" s="241"/>
      <c r="DZ192" s="241"/>
      <c r="EA192" s="241"/>
      <c r="EB192" s="241"/>
      <c r="EC192" s="241"/>
      <c r="ED192" s="241"/>
      <c r="EE192" s="241"/>
      <c r="EF192" s="241"/>
      <c r="EG192" s="241"/>
      <c r="EH192" s="241"/>
      <c r="EI192" s="241"/>
      <c r="EJ192" s="241"/>
      <c r="EK192" s="241"/>
      <c r="EL192" s="241"/>
      <c r="EM192" s="241"/>
      <c r="EN192" s="241"/>
      <c r="EO192" s="241"/>
      <c r="EP192" s="241"/>
      <c r="EQ192" s="241"/>
      <c r="ER192" s="241"/>
      <c r="ES192" s="241"/>
      <c r="ET192" s="241"/>
      <c r="EU192" s="241"/>
      <c r="EV192" s="241"/>
      <c r="EW192" s="241"/>
      <c r="EX192" s="241"/>
      <c r="EY192" s="241"/>
      <c r="EZ192" s="241"/>
      <c r="FA192" s="241"/>
      <c r="FB192" s="241"/>
      <c r="FC192" s="241"/>
      <c r="FD192" s="241"/>
      <c r="FE192" s="241"/>
      <c r="FF192" s="241"/>
      <c r="FG192" s="241"/>
      <c r="FH192" s="241"/>
      <c r="FI192" s="241"/>
      <c r="FJ192" s="241"/>
      <c r="FK192" s="241"/>
      <c r="FL192" s="241"/>
      <c r="FM192" s="241"/>
      <c r="FN192" s="241"/>
      <c r="FO192" s="241"/>
      <c r="FP192" s="241"/>
      <c r="FQ192" s="241"/>
      <c r="FR192" s="241"/>
      <c r="FS192" s="241"/>
      <c r="FT192" s="241"/>
      <c r="FU192" s="241"/>
      <c r="FV192" s="241"/>
      <c r="FW192" s="241"/>
      <c r="FX192" s="241"/>
      <c r="FY192" s="241"/>
      <c r="FZ192" s="241"/>
      <c r="GA192" s="241"/>
      <c r="GB192" s="241"/>
      <c r="GC192" s="241"/>
      <c r="GD192" s="241"/>
      <c r="GE192" s="241"/>
      <c r="GF192" s="241"/>
      <c r="GG192" s="241"/>
      <c r="GH192" s="241"/>
      <c r="GI192" s="241"/>
      <c r="GJ192" s="241"/>
      <c r="GK192" s="241"/>
      <c r="GL192" s="241"/>
      <c r="GM192" s="241"/>
      <c r="GN192" s="241"/>
      <c r="GO192" s="241"/>
      <c r="GP192" s="241"/>
      <c r="GQ192" s="241"/>
      <c r="GR192" s="241"/>
      <c r="GS192" s="241"/>
      <c r="GT192" s="241"/>
      <c r="GU192" s="241"/>
      <c r="GV192" s="241"/>
      <c r="GW192" s="241"/>
      <c r="GX192" s="241"/>
      <c r="GY192" s="241"/>
      <c r="GZ192" s="241"/>
      <c r="HA192" s="241"/>
      <c r="HB192" s="241"/>
      <c r="HC192" s="241"/>
      <c r="HD192" s="241"/>
      <c r="HE192" s="241"/>
      <c r="HF192" s="241"/>
      <c r="HG192" s="241"/>
      <c r="HH192" s="241"/>
      <c r="HI192" s="241"/>
      <c r="HJ192" s="241"/>
      <c r="HK192" s="241"/>
      <c r="HL192" s="241"/>
      <c r="HM192" s="241"/>
      <c r="HN192" s="241"/>
      <c r="HO192" s="241"/>
      <c r="HP192" s="241"/>
      <c r="HQ192" s="241"/>
      <c r="HR192" s="241"/>
      <c r="HS192" s="241"/>
      <c r="HT192" s="241"/>
      <c r="HU192" s="241"/>
      <c r="HV192" s="241"/>
      <c r="HW192" s="241"/>
      <c r="HX192" s="241"/>
      <c r="HY192" s="241"/>
      <c r="HZ192" s="241"/>
      <c r="IA192" s="241"/>
      <c r="IB192" s="241"/>
      <c r="IC192" s="241"/>
      <c r="ID192" s="241"/>
      <c r="IE192" s="241"/>
      <c r="IF192" s="241"/>
      <c r="IG192" s="241"/>
      <c r="IH192" s="241"/>
      <c r="II192" s="241"/>
      <c r="IJ192" s="241"/>
      <c r="IK192" s="241"/>
      <c r="IL192" s="241"/>
      <c r="IM192" s="241"/>
      <c r="IN192" s="241"/>
      <c r="IO192" s="241"/>
      <c r="IP192" s="241"/>
      <c r="IQ192" s="241"/>
      <c r="IR192" s="241"/>
      <c r="IS192" s="241"/>
      <c r="IT192" s="241"/>
      <c r="IU192" s="241"/>
      <c r="IV192" s="241"/>
      <c r="IW192" s="241"/>
      <c r="IX192" s="241"/>
      <c r="IY192" s="241"/>
      <c r="IZ192" s="241"/>
      <c r="JA192" s="241"/>
      <c r="JB192" s="241"/>
      <c r="JC192" s="241"/>
      <c r="JD192" s="241"/>
      <c r="JE192" s="241"/>
      <c r="JF192" s="241"/>
      <c r="JG192" s="241"/>
      <c r="JH192" s="241"/>
      <c r="JI192" s="241"/>
      <c r="JJ192" s="241"/>
      <c r="JK192" s="241"/>
      <c r="JL192" s="241"/>
      <c r="JM192" s="241"/>
      <c r="JN192" s="241"/>
      <c r="JO192" s="241"/>
      <c r="JP192" s="241"/>
      <c r="JQ192" s="241"/>
      <c r="JR192" s="241"/>
      <c r="JS192" s="241"/>
      <c r="JT192" s="241"/>
      <c r="JU192" s="241"/>
    </row>
    <row r="193" spans="1:281" s="240" customFormat="1" ht="15" customHeight="1">
      <c r="A193" s="241"/>
      <c r="B193" s="26"/>
      <c r="C193" s="241"/>
      <c r="D193" s="241"/>
      <c r="E193" s="241"/>
      <c r="F193" s="241"/>
      <c r="G193" s="241"/>
      <c r="H193" s="241"/>
      <c r="I193" s="287" t="s">
        <v>268</v>
      </c>
      <c r="J193" s="26"/>
      <c r="K193" s="26"/>
      <c r="L193" s="26"/>
      <c r="M193" s="26"/>
      <c r="N193" s="26"/>
      <c r="O193" s="26"/>
      <c r="P193" s="26" t="s">
        <v>265</v>
      </c>
      <c r="Q193" s="241"/>
      <c r="R193" s="241"/>
      <c r="S193" s="241"/>
      <c r="T193" s="241"/>
      <c r="U193" s="241" t="s">
        <v>328</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c r="CJ193" s="241"/>
      <c r="CK193" s="241"/>
      <c r="CL193" s="241"/>
      <c r="CM193" s="241"/>
      <c r="CN193" s="241"/>
      <c r="CO193" s="241"/>
      <c r="CP193" s="241"/>
      <c r="CQ193" s="241"/>
      <c r="CR193" s="241"/>
      <c r="CS193" s="241"/>
      <c r="CT193" s="241"/>
      <c r="CU193" s="241"/>
      <c r="CV193" s="241"/>
      <c r="CW193" s="241"/>
      <c r="CX193" s="241"/>
      <c r="CY193" s="241"/>
      <c r="CZ193" s="241"/>
      <c r="DA193" s="241"/>
      <c r="DB193" s="241"/>
      <c r="DC193" s="241"/>
      <c r="DD193" s="241"/>
      <c r="DE193" s="241"/>
      <c r="DF193" s="241"/>
      <c r="DG193" s="241"/>
      <c r="DH193" s="241"/>
      <c r="DI193" s="241"/>
      <c r="DJ193" s="241"/>
      <c r="DK193" s="241"/>
      <c r="DL193" s="241"/>
      <c r="DM193" s="241"/>
      <c r="DN193" s="241"/>
      <c r="DO193" s="241"/>
      <c r="DP193" s="241"/>
      <c r="DQ193" s="241"/>
      <c r="DR193" s="241"/>
      <c r="DS193" s="241"/>
      <c r="DT193" s="241"/>
      <c r="DU193" s="241"/>
      <c r="DV193" s="241"/>
      <c r="DW193" s="241"/>
      <c r="DX193" s="241"/>
      <c r="DY193" s="241"/>
      <c r="DZ193" s="241"/>
      <c r="EA193" s="241"/>
      <c r="EB193" s="241"/>
      <c r="EC193" s="241"/>
      <c r="ED193" s="241"/>
      <c r="EE193" s="241"/>
      <c r="EF193" s="241"/>
      <c r="EG193" s="241"/>
      <c r="EH193" s="241"/>
      <c r="EI193" s="241"/>
      <c r="EJ193" s="241"/>
      <c r="EK193" s="241"/>
      <c r="EL193" s="241"/>
      <c r="EM193" s="241"/>
      <c r="EN193" s="241"/>
      <c r="EO193" s="241"/>
      <c r="EP193" s="241"/>
      <c r="EQ193" s="241"/>
      <c r="ER193" s="241"/>
      <c r="ES193" s="241"/>
      <c r="ET193" s="241"/>
      <c r="EU193" s="241"/>
      <c r="EV193" s="241"/>
      <c r="EW193" s="241"/>
      <c r="EX193" s="241"/>
      <c r="EY193" s="241"/>
      <c r="EZ193" s="241"/>
      <c r="FA193" s="241"/>
      <c r="FB193" s="241"/>
      <c r="FC193" s="241"/>
      <c r="FD193" s="241"/>
      <c r="FE193" s="241"/>
      <c r="FF193" s="241"/>
      <c r="FG193" s="241"/>
      <c r="FH193" s="241"/>
      <c r="FI193" s="241"/>
      <c r="FJ193" s="241"/>
      <c r="FK193" s="241"/>
      <c r="FL193" s="241"/>
      <c r="FM193" s="241"/>
      <c r="FN193" s="241"/>
      <c r="FO193" s="241"/>
      <c r="FP193" s="241"/>
      <c r="FQ193" s="241"/>
      <c r="FR193" s="241"/>
      <c r="FS193" s="241"/>
      <c r="FT193" s="241"/>
      <c r="FU193" s="241"/>
      <c r="FV193" s="241"/>
      <c r="FW193" s="241"/>
      <c r="FX193" s="241"/>
      <c r="FY193" s="241"/>
      <c r="FZ193" s="241"/>
      <c r="GA193" s="241"/>
      <c r="GB193" s="241"/>
      <c r="GC193" s="241"/>
      <c r="GD193" s="241"/>
      <c r="GE193" s="241"/>
      <c r="GF193" s="241"/>
      <c r="GG193" s="241"/>
      <c r="GH193" s="241"/>
      <c r="GI193" s="241"/>
      <c r="GJ193" s="241"/>
      <c r="GK193" s="241"/>
      <c r="GL193" s="241"/>
      <c r="GM193" s="241"/>
      <c r="GN193" s="241"/>
      <c r="GO193" s="241"/>
      <c r="GP193" s="241"/>
      <c r="GQ193" s="241"/>
      <c r="GR193" s="241"/>
      <c r="GS193" s="241"/>
      <c r="GT193" s="241"/>
      <c r="GU193" s="241"/>
      <c r="GV193" s="241"/>
      <c r="GW193" s="241"/>
      <c r="GX193" s="241"/>
      <c r="GY193" s="241"/>
      <c r="GZ193" s="241"/>
      <c r="HA193" s="241"/>
      <c r="HB193" s="241"/>
      <c r="HC193" s="241"/>
      <c r="HD193" s="241"/>
      <c r="HE193" s="241"/>
      <c r="HF193" s="241"/>
      <c r="HG193" s="241"/>
      <c r="HH193" s="241"/>
      <c r="HI193" s="241"/>
      <c r="HJ193" s="241"/>
      <c r="HK193" s="241"/>
      <c r="HL193" s="241"/>
      <c r="HM193" s="241"/>
      <c r="HN193" s="241"/>
      <c r="HO193" s="241"/>
      <c r="HP193" s="241"/>
      <c r="HQ193" s="241"/>
      <c r="HR193" s="241"/>
      <c r="HS193" s="241"/>
      <c r="HT193" s="241"/>
      <c r="HU193" s="241"/>
      <c r="HV193" s="241"/>
      <c r="HW193" s="241"/>
      <c r="HX193" s="241"/>
      <c r="HY193" s="241"/>
      <c r="HZ193" s="241"/>
      <c r="IA193" s="241"/>
      <c r="IB193" s="241"/>
      <c r="IC193" s="241"/>
      <c r="ID193" s="241"/>
      <c r="IE193" s="241"/>
      <c r="IF193" s="241"/>
      <c r="IG193" s="241"/>
      <c r="IH193" s="241"/>
      <c r="II193" s="241"/>
      <c r="IJ193" s="241"/>
      <c r="IK193" s="241"/>
      <c r="IL193" s="241"/>
      <c r="IM193" s="241"/>
      <c r="IN193" s="241"/>
      <c r="IO193" s="241"/>
      <c r="IP193" s="241"/>
      <c r="IQ193" s="241"/>
      <c r="IR193" s="241"/>
      <c r="IS193" s="241"/>
      <c r="IT193" s="241"/>
      <c r="IU193" s="241"/>
      <c r="IV193" s="241"/>
      <c r="IW193" s="241"/>
      <c r="IX193" s="241"/>
      <c r="IY193" s="241"/>
      <c r="IZ193" s="241"/>
      <c r="JA193" s="241"/>
      <c r="JB193" s="241"/>
      <c r="JC193" s="241"/>
      <c r="JD193" s="241"/>
      <c r="JE193" s="241"/>
      <c r="JF193" s="241"/>
      <c r="JG193" s="241"/>
      <c r="JH193" s="241"/>
      <c r="JI193" s="241"/>
      <c r="JJ193" s="241"/>
      <c r="JK193" s="241"/>
      <c r="JL193" s="241"/>
      <c r="JM193" s="241"/>
      <c r="JN193" s="241"/>
      <c r="JO193" s="241"/>
      <c r="JP193" s="241"/>
      <c r="JQ193" s="241"/>
      <c r="JR193" s="241"/>
      <c r="JS193" s="241"/>
      <c r="JT193" s="241"/>
      <c r="JU193" s="241"/>
    </row>
    <row r="194" spans="1:281" s="240" customFormat="1" ht="15" customHeight="1">
      <c r="A194" s="241"/>
      <c r="B194" s="26" t="s">
        <v>329</v>
      </c>
      <c r="C194" s="241"/>
      <c r="D194" s="241"/>
      <c r="E194" s="241"/>
      <c r="F194" s="241"/>
      <c r="G194" s="241"/>
      <c r="H194" s="241"/>
      <c r="I194" s="287" t="s">
        <v>264</v>
      </c>
      <c r="J194" s="26"/>
      <c r="K194" s="26"/>
      <c r="L194" s="26"/>
      <c r="M194" s="287"/>
      <c r="N194" s="26"/>
      <c r="O194" s="26"/>
      <c r="P194" s="26" t="s">
        <v>267</v>
      </c>
      <c r="Q194" s="241"/>
      <c r="R194" s="241"/>
      <c r="S194" s="241"/>
      <c r="T194" s="241"/>
      <c r="U194" s="241" t="s">
        <v>330</v>
      </c>
      <c r="V194" s="241"/>
      <c r="W194" s="241"/>
      <c r="X194" s="241"/>
      <c r="Y194" s="241"/>
      <c r="Z194" s="241"/>
      <c r="AA194" s="241"/>
      <c r="AB194" s="241"/>
      <c r="AC194" s="241" t="s">
        <v>325</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c r="CJ194" s="241"/>
      <c r="CK194" s="241"/>
      <c r="CL194" s="241"/>
      <c r="CM194" s="241"/>
      <c r="CN194" s="241"/>
      <c r="CO194" s="241"/>
      <c r="CP194" s="241"/>
      <c r="CQ194" s="241"/>
      <c r="CR194" s="241"/>
      <c r="CS194" s="241"/>
      <c r="CT194" s="241"/>
      <c r="CU194" s="241"/>
      <c r="CV194" s="241"/>
      <c r="CW194" s="241"/>
      <c r="CX194" s="241"/>
      <c r="CY194" s="241"/>
      <c r="CZ194" s="241"/>
      <c r="DA194" s="241"/>
      <c r="DB194" s="241"/>
      <c r="DC194" s="241"/>
      <c r="DD194" s="241"/>
      <c r="DE194" s="241"/>
      <c r="DF194" s="241"/>
      <c r="DG194" s="241"/>
      <c r="DH194" s="241"/>
      <c r="DI194" s="241"/>
      <c r="DJ194" s="241"/>
      <c r="DK194" s="241"/>
      <c r="DL194" s="241"/>
      <c r="DM194" s="241"/>
      <c r="DN194" s="241"/>
      <c r="DO194" s="241"/>
      <c r="DP194" s="241"/>
      <c r="DQ194" s="241"/>
      <c r="DR194" s="241"/>
      <c r="DS194" s="241"/>
      <c r="DT194" s="241"/>
      <c r="DU194" s="241"/>
      <c r="DV194" s="241"/>
      <c r="DW194" s="241"/>
      <c r="DX194" s="241"/>
      <c r="DY194" s="241"/>
      <c r="DZ194" s="241"/>
      <c r="EA194" s="241"/>
      <c r="EB194" s="241"/>
      <c r="EC194" s="241"/>
      <c r="ED194" s="241"/>
      <c r="EE194" s="241"/>
      <c r="EF194" s="241"/>
      <c r="EG194" s="241"/>
      <c r="EH194" s="241"/>
      <c r="EI194" s="241"/>
      <c r="EJ194" s="241"/>
      <c r="EK194" s="241"/>
      <c r="EL194" s="241"/>
      <c r="EM194" s="241"/>
      <c r="EN194" s="241"/>
      <c r="EO194" s="241"/>
      <c r="EP194" s="241"/>
      <c r="EQ194" s="241"/>
      <c r="ER194" s="241"/>
      <c r="ES194" s="241"/>
      <c r="ET194" s="241"/>
      <c r="EU194" s="241"/>
      <c r="EV194" s="241"/>
      <c r="EW194" s="241"/>
      <c r="EX194" s="241"/>
      <c r="EY194" s="241"/>
      <c r="EZ194" s="241"/>
      <c r="FA194" s="241"/>
      <c r="FB194" s="241"/>
      <c r="FC194" s="241"/>
      <c r="FD194" s="241"/>
      <c r="FE194" s="241"/>
      <c r="FF194" s="241"/>
      <c r="FG194" s="241"/>
      <c r="FH194" s="241"/>
      <c r="FI194" s="241"/>
      <c r="FJ194" s="241"/>
      <c r="FK194" s="241"/>
      <c r="FL194" s="241"/>
      <c r="FM194" s="241"/>
      <c r="FN194" s="241"/>
      <c r="FO194" s="241"/>
      <c r="FP194" s="241"/>
      <c r="FQ194" s="241"/>
      <c r="FR194" s="241"/>
      <c r="FS194" s="241"/>
      <c r="FT194" s="241"/>
      <c r="FU194" s="241"/>
      <c r="FV194" s="241"/>
      <c r="FW194" s="241"/>
      <c r="FX194" s="241"/>
      <c r="FY194" s="241"/>
      <c r="FZ194" s="241"/>
      <c r="GA194" s="241"/>
      <c r="GB194" s="241"/>
      <c r="GC194" s="241"/>
      <c r="GD194" s="241"/>
      <c r="GE194" s="241"/>
      <c r="GF194" s="241"/>
      <c r="GG194" s="241"/>
      <c r="GH194" s="241"/>
      <c r="GI194" s="241"/>
      <c r="GJ194" s="241"/>
      <c r="GK194" s="241"/>
      <c r="GL194" s="241"/>
      <c r="GM194" s="241"/>
      <c r="GN194" s="241"/>
      <c r="GO194" s="241"/>
      <c r="GP194" s="241"/>
      <c r="GQ194" s="241"/>
      <c r="GR194" s="241"/>
      <c r="GS194" s="241"/>
      <c r="GT194" s="241"/>
      <c r="GU194" s="241"/>
      <c r="GV194" s="241"/>
      <c r="GW194" s="241"/>
      <c r="GX194" s="241"/>
      <c r="GY194" s="241"/>
      <c r="GZ194" s="241"/>
      <c r="HA194" s="241"/>
      <c r="HB194" s="241"/>
      <c r="HC194" s="241"/>
      <c r="HD194" s="241"/>
      <c r="HE194" s="241"/>
      <c r="HF194" s="241"/>
      <c r="HG194" s="241"/>
      <c r="HH194" s="241"/>
      <c r="HI194" s="241"/>
      <c r="HJ194" s="241"/>
      <c r="HK194" s="241"/>
      <c r="HL194" s="241"/>
      <c r="HM194" s="241"/>
      <c r="HN194" s="241"/>
      <c r="HO194" s="241"/>
      <c r="HP194" s="241"/>
      <c r="HQ194" s="241"/>
      <c r="HR194" s="241"/>
      <c r="HS194" s="241"/>
      <c r="HT194" s="241"/>
      <c r="HU194" s="241"/>
      <c r="HV194" s="241"/>
      <c r="HW194" s="241"/>
      <c r="HX194" s="241"/>
      <c r="HY194" s="241"/>
      <c r="HZ194" s="241"/>
      <c r="IA194" s="241"/>
      <c r="IB194" s="241"/>
      <c r="IC194" s="241"/>
      <c r="ID194" s="241"/>
      <c r="IE194" s="241"/>
      <c r="IF194" s="241"/>
      <c r="IG194" s="241"/>
      <c r="IH194" s="241"/>
      <c r="II194" s="241"/>
      <c r="IJ194" s="241"/>
      <c r="IK194" s="241"/>
      <c r="IL194" s="241"/>
      <c r="IM194" s="241"/>
      <c r="IN194" s="241"/>
      <c r="IO194" s="241"/>
      <c r="IP194" s="241"/>
      <c r="IQ194" s="241"/>
      <c r="IR194" s="241"/>
      <c r="IS194" s="241"/>
      <c r="IT194" s="241"/>
      <c r="IU194" s="241"/>
      <c r="IV194" s="241"/>
      <c r="IW194" s="241"/>
      <c r="IX194" s="241"/>
      <c r="IY194" s="241"/>
      <c r="IZ194" s="241"/>
      <c r="JA194" s="241"/>
      <c r="JB194" s="241"/>
      <c r="JC194" s="241"/>
      <c r="JD194" s="241"/>
      <c r="JE194" s="241"/>
      <c r="JF194" s="241"/>
      <c r="JG194" s="241"/>
      <c r="JH194" s="241"/>
      <c r="JI194" s="241"/>
      <c r="JJ194" s="241"/>
      <c r="JK194" s="241"/>
      <c r="JL194" s="241"/>
      <c r="JM194" s="241"/>
      <c r="JN194" s="241"/>
      <c r="JO194" s="241"/>
      <c r="JP194" s="241"/>
      <c r="JQ194" s="241"/>
      <c r="JR194" s="241"/>
      <c r="JS194" s="241"/>
      <c r="JT194" s="241"/>
      <c r="JU194" s="241"/>
    </row>
    <row r="195" spans="1:281" s="240" customFormat="1" ht="15" customHeight="1">
      <c r="A195" s="241"/>
      <c r="B195" s="26" t="s">
        <v>296</v>
      </c>
      <c r="C195" s="241"/>
      <c r="D195" s="241"/>
      <c r="E195" s="241"/>
      <c r="F195" s="241"/>
      <c r="G195" s="241"/>
      <c r="H195" s="241"/>
      <c r="I195" s="287" t="s">
        <v>263</v>
      </c>
      <c r="J195" s="241"/>
      <c r="K195" s="241"/>
      <c r="L195" s="241"/>
      <c r="M195" s="241"/>
      <c r="N195" s="241"/>
      <c r="O195" s="241"/>
      <c r="P195" s="26" t="s">
        <v>267</v>
      </c>
      <c r="Q195" s="241"/>
      <c r="R195" s="241"/>
      <c r="S195" s="241"/>
      <c r="T195" s="241"/>
      <c r="U195" s="241" t="s">
        <v>331</v>
      </c>
      <c r="V195" s="241"/>
      <c r="W195" s="241"/>
      <c r="X195" s="241"/>
      <c r="Y195" s="241"/>
      <c r="Z195" s="241"/>
      <c r="AA195" s="241"/>
      <c r="AB195" s="241"/>
      <c r="AC195" s="241" t="s">
        <v>313</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c r="CJ195" s="241"/>
      <c r="CK195" s="241"/>
      <c r="CL195" s="241"/>
      <c r="CM195" s="241"/>
      <c r="CN195" s="241"/>
      <c r="CO195" s="241"/>
      <c r="CP195" s="241"/>
      <c r="CQ195" s="241"/>
      <c r="CR195" s="241"/>
      <c r="CS195" s="241"/>
      <c r="CT195" s="241"/>
      <c r="CU195" s="241"/>
      <c r="CV195" s="241"/>
      <c r="CW195" s="241"/>
      <c r="CX195" s="241"/>
      <c r="CY195" s="241"/>
      <c r="CZ195" s="241"/>
      <c r="DA195" s="241"/>
      <c r="DB195" s="241"/>
      <c r="DC195" s="241"/>
      <c r="DD195" s="241"/>
      <c r="DE195" s="241"/>
      <c r="DF195" s="241"/>
      <c r="DG195" s="241"/>
      <c r="DH195" s="241"/>
      <c r="DI195" s="241"/>
      <c r="DJ195" s="241"/>
      <c r="DK195" s="241"/>
      <c r="DL195" s="241"/>
      <c r="DM195" s="241"/>
      <c r="DN195" s="241"/>
      <c r="DO195" s="241"/>
      <c r="DP195" s="241"/>
      <c r="DQ195" s="241"/>
      <c r="DR195" s="241"/>
      <c r="DS195" s="241"/>
      <c r="DT195" s="241"/>
      <c r="DU195" s="241"/>
      <c r="DV195" s="241"/>
      <c r="DW195" s="241"/>
      <c r="DX195" s="241"/>
      <c r="DY195" s="241"/>
      <c r="DZ195" s="241"/>
      <c r="EA195" s="241"/>
      <c r="EB195" s="241"/>
      <c r="EC195" s="241"/>
      <c r="ED195" s="241"/>
      <c r="EE195" s="241"/>
      <c r="EF195" s="241"/>
      <c r="EG195" s="241"/>
      <c r="EH195" s="241"/>
      <c r="EI195" s="241"/>
      <c r="EJ195" s="241"/>
      <c r="EK195" s="241"/>
      <c r="EL195" s="241"/>
      <c r="EM195" s="241"/>
      <c r="EN195" s="241"/>
      <c r="EO195" s="241"/>
      <c r="EP195" s="241"/>
      <c r="EQ195" s="241"/>
      <c r="ER195" s="241"/>
      <c r="ES195" s="241"/>
      <c r="ET195" s="241"/>
      <c r="EU195" s="241"/>
      <c r="EV195" s="241"/>
      <c r="EW195" s="241"/>
      <c r="EX195" s="241"/>
      <c r="EY195" s="241"/>
      <c r="EZ195" s="241"/>
      <c r="FA195" s="241"/>
      <c r="FB195" s="241"/>
      <c r="FC195" s="241"/>
      <c r="FD195" s="241"/>
      <c r="FE195" s="241"/>
      <c r="FF195" s="241"/>
      <c r="FG195" s="241"/>
      <c r="FH195" s="241"/>
      <c r="FI195" s="241"/>
      <c r="FJ195" s="241"/>
      <c r="FK195" s="241"/>
      <c r="FL195" s="241"/>
      <c r="FM195" s="241"/>
      <c r="FN195" s="241"/>
      <c r="FO195" s="241"/>
      <c r="FP195" s="241"/>
      <c r="FQ195" s="241"/>
      <c r="FR195" s="241"/>
      <c r="FS195" s="241"/>
      <c r="FT195" s="241"/>
      <c r="FU195" s="241"/>
      <c r="FV195" s="241"/>
      <c r="FW195" s="241"/>
      <c r="FX195" s="241"/>
      <c r="FY195" s="241"/>
      <c r="FZ195" s="241"/>
      <c r="GA195" s="241"/>
      <c r="GB195" s="241"/>
      <c r="GC195" s="241"/>
      <c r="GD195" s="241"/>
      <c r="GE195" s="241"/>
      <c r="GF195" s="241"/>
      <c r="GG195" s="241"/>
      <c r="GH195" s="241"/>
      <c r="GI195" s="241"/>
      <c r="GJ195" s="241"/>
      <c r="GK195" s="241"/>
      <c r="GL195" s="241"/>
      <c r="GM195" s="241"/>
      <c r="GN195" s="241"/>
      <c r="GO195" s="241"/>
      <c r="GP195" s="241"/>
      <c r="GQ195" s="241"/>
      <c r="GR195" s="241"/>
      <c r="GS195" s="241"/>
      <c r="GT195" s="241"/>
      <c r="GU195" s="241"/>
      <c r="GV195" s="241"/>
      <c r="GW195" s="241"/>
      <c r="GX195" s="241"/>
      <c r="GY195" s="241"/>
      <c r="GZ195" s="241"/>
      <c r="HA195" s="241"/>
      <c r="HB195" s="241"/>
      <c r="HC195" s="241"/>
      <c r="HD195" s="241"/>
      <c r="HE195" s="241"/>
      <c r="HF195" s="241"/>
      <c r="HG195" s="241"/>
      <c r="HH195" s="241"/>
      <c r="HI195" s="241"/>
      <c r="HJ195" s="241"/>
      <c r="HK195" s="241"/>
      <c r="HL195" s="241"/>
      <c r="HM195" s="241"/>
      <c r="HN195" s="241"/>
      <c r="HO195" s="241"/>
      <c r="HP195" s="241"/>
      <c r="HQ195" s="241"/>
      <c r="HR195" s="241"/>
      <c r="HS195" s="241"/>
      <c r="HT195" s="241"/>
      <c r="HU195" s="241"/>
      <c r="HV195" s="241"/>
      <c r="HW195" s="241"/>
      <c r="HX195" s="241"/>
      <c r="HY195" s="241"/>
      <c r="HZ195" s="241"/>
      <c r="IA195" s="241"/>
      <c r="IB195" s="241"/>
      <c r="IC195" s="241"/>
      <c r="ID195" s="241"/>
      <c r="IE195" s="241"/>
      <c r="IF195" s="241"/>
      <c r="IG195" s="241"/>
      <c r="IH195" s="241"/>
      <c r="II195" s="241"/>
      <c r="IJ195" s="241"/>
      <c r="IK195" s="241"/>
      <c r="IL195" s="241"/>
      <c r="IM195" s="241"/>
      <c r="IN195" s="241"/>
      <c r="IO195" s="241"/>
      <c r="IP195" s="241"/>
      <c r="IQ195" s="241"/>
      <c r="IR195" s="241"/>
      <c r="IS195" s="241"/>
      <c r="IT195" s="241"/>
      <c r="IU195" s="241"/>
      <c r="IV195" s="241"/>
      <c r="IW195" s="241"/>
      <c r="IX195" s="241"/>
      <c r="IY195" s="241"/>
      <c r="IZ195" s="241"/>
      <c r="JA195" s="241"/>
      <c r="JB195" s="241"/>
      <c r="JC195" s="241"/>
      <c r="JD195" s="241"/>
      <c r="JE195" s="241"/>
      <c r="JF195" s="241"/>
      <c r="JG195" s="241"/>
      <c r="JH195" s="241"/>
      <c r="JI195" s="241"/>
      <c r="JJ195" s="241"/>
      <c r="JK195" s="241"/>
      <c r="JL195" s="241"/>
      <c r="JM195" s="241"/>
      <c r="JN195" s="241"/>
      <c r="JO195" s="241"/>
      <c r="JP195" s="241"/>
      <c r="JQ195" s="241"/>
      <c r="JR195" s="241"/>
      <c r="JS195" s="241"/>
      <c r="JT195" s="241"/>
      <c r="JU195" s="241"/>
    </row>
    <row r="196" spans="1:281" s="240" customFormat="1" ht="15" customHeight="1">
      <c r="A196" s="241"/>
      <c r="B196" s="241"/>
      <c r="C196" s="241"/>
      <c r="D196" s="241"/>
      <c r="E196" s="241"/>
      <c r="F196" s="241"/>
      <c r="G196" s="241"/>
      <c r="H196" s="241"/>
      <c r="I196" s="241"/>
      <c r="J196" s="241"/>
      <c r="K196" s="241"/>
      <c r="L196" s="241"/>
      <c r="M196" s="241"/>
      <c r="N196" s="241"/>
      <c r="O196" s="241"/>
      <c r="P196" s="241"/>
      <c r="Q196" s="241"/>
      <c r="R196" s="241"/>
      <c r="S196" s="241"/>
      <c r="T196" s="241"/>
      <c r="U196" s="241" t="s">
        <v>332</v>
      </c>
      <c r="V196" s="241"/>
      <c r="W196" s="241"/>
      <c r="X196" s="241"/>
      <c r="Y196" s="241"/>
      <c r="Z196" s="241"/>
      <c r="AA196" s="241"/>
      <c r="AB196" s="241"/>
      <c r="AC196" s="241" t="s">
        <v>322</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c r="CJ196" s="241"/>
      <c r="CK196" s="241"/>
      <c r="CL196" s="241"/>
      <c r="CM196" s="241"/>
      <c r="CN196" s="241"/>
      <c r="CO196" s="241"/>
      <c r="CP196" s="241"/>
      <c r="CQ196" s="241"/>
      <c r="CR196" s="241"/>
      <c r="CS196" s="241"/>
      <c r="CT196" s="241"/>
      <c r="CU196" s="241"/>
      <c r="CV196" s="241"/>
      <c r="CW196" s="241"/>
      <c r="CX196" s="241"/>
      <c r="CY196" s="241"/>
      <c r="CZ196" s="241"/>
      <c r="DA196" s="241"/>
      <c r="DB196" s="241"/>
      <c r="DC196" s="241"/>
      <c r="DD196" s="241"/>
      <c r="DE196" s="241"/>
      <c r="DF196" s="241"/>
      <c r="DG196" s="241"/>
      <c r="DH196" s="241"/>
      <c r="DI196" s="241"/>
      <c r="DJ196" s="241"/>
      <c r="DK196" s="241"/>
      <c r="DL196" s="241"/>
      <c r="DM196" s="241"/>
      <c r="DN196" s="241"/>
      <c r="DO196" s="241"/>
      <c r="DP196" s="241"/>
      <c r="DQ196" s="241"/>
      <c r="DR196" s="241"/>
      <c r="DS196" s="241"/>
      <c r="DT196" s="241"/>
      <c r="DU196" s="241"/>
      <c r="DV196" s="241"/>
      <c r="DW196" s="241"/>
      <c r="DX196" s="241"/>
      <c r="DY196" s="241"/>
      <c r="DZ196" s="241"/>
      <c r="EA196" s="241"/>
      <c r="EB196" s="241"/>
      <c r="EC196" s="241"/>
      <c r="ED196" s="241"/>
      <c r="EE196" s="241"/>
      <c r="EF196" s="241"/>
      <c r="EG196" s="241"/>
      <c r="EH196" s="241"/>
      <c r="EI196" s="241"/>
      <c r="EJ196" s="241"/>
      <c r="EK196" s="241"/>
      <c r="EL196" s="241"/>
      <c r="EM196" s="241"/>
      <c r="EN196" s="241"/>
      <c r="EO196" s="241"/>
      <c r="EP196" s="241"/>
      <c r="EQ196" s="241"/>
      <c r="ER196" s="241"/>
      <c r="ES196" s="241"/>
      <c r="ET196" s="241"/>
      <c r="EU196" s="241"/>
      <c r="EV196" s="241"/>
      <c r="EW196" s="241"/>
      <c r="EX196" s="241"/>
      <c r="EY196" s="241"/>
      <c r="EZ196" s="241"/>
      <c r="FA196" s="241"/>
      <c r="FB196" s="241"/>
      <c r="FC196" s="241"/>
      <c r="FD196" s="241"/>
      <c r="FE196" s="241"/>
      <c r="FF196" s="241"/>
      <c r="FG196" s="241"/>
      <c r="FH196" s="241"/>
      <c r="FI196" s="241"/>
      <c r="FJ196" s="241"/>
      <c r="FK196" s="241"/>
      <c r="FL196" s="241"/>
      <c r="FM196" s="241"/>
      <c r="FN196" s="241"/>
      <c r="FO196" s="241"/>
      <c r="FP196" s="241"/>
      <c r="FQ196" s="241"/>
      <c r="FR196" s="241"/>
      <c r="FS196" s="241"/>
      <c r="FT196" s="241"/>
      <c r="FU196" s="241"/>
      <c r="FV196" s="241"/>
      <c r="FW196" s="241"/>
      <c r="FX196" s="241"/>
      <c r="FY196" s="241"/>
      <c r="FZ196" s="241"/>
      <c r="GA196" s="241"/>
      <c r="GB196" s="241"/>
      <c r="GC196" s="241"/>
      <c r="GD196" s="241"/>
      <c r="GE196" s="241"/>
      <c r="GF196" s="241"/>
      <c r="GG196" s="241"/>
      <c r="GH196" s="241"/>
      <c r="GI196" s="241"/>
      <c r="GJ196" s="241"/>
      <c r="GK196" s="241"/>
      <c r="GL196" s="241"/>
      <c r="GM196" s="241"/>
      <c r="GN196" s="241"/>
      <c r="GO196" s="241"/>
      <c r="GP196" s="241"/>
      <c r="GQ196" s="241"/>
      <c r="GR196" s="241"/>
      <c r="GS196" s="241"/>
      <c r="GT196" s="241"/>
      <c r="GU196" s="241"/>
      <c r="GV196" s="241"/>
      <c r="GW196" s="241"/>
      <c r="GX196" s="241"/>
      <c r="GY196" s="241"/>
      <c r="GZ196" s="241"/>
      <c r="HA196" s="241"/>
      <c r="HB196" s="241"/>
      <c r="HC196" s="241"/>
      <c r="HD196" s="241"/>
      <c r="HE196" s="241"/>
      <c r="HF196" s="241"/>
      <c r="HG196" s="241"/>
      <c r="HH196" s="241"/>
      <c r="HI196" s="241"/>
      <c r="HJ196" s="241"/>
      <c r="HK196" s="241"/>
      <c r="HL196" s="241"/>
      <c r="HM196" s="241"/>
      <c r="HN196" s="241"/>
      <c r="HO196" s="241"/>
      <c r="HP196" s="241"/>
      <c r="HQ196" s="241"/>
      <c r="HR196" s="241"/>
      <c r="HS196" s="241"/>
      <c r="HT196" s="241"/>
      <c r="HU196" s="241"/>
      <c r="HV196" s="241"/>
      <c r="HW196" s="241"/>
      <c r="HX196" s="241"/>
      <c r="HY196" s="241"/>
      <c r="HZ196" s="241"/>
      <c r="IA196" s="241"/>
      <c r="IB196" s="241"/>
      <c r="IC196" s="241"/>
      <c r="ID196" s="241"/>
      <c r="IE196" s="241"/>
      <c r="IF196" s="241"/>
      <c r="IG196" s="241"/>
      <c r="IH196" s="241"/>
      <c r="II196" s="241"/>
      <c r="IJ196" s="241"/>
      <c r="IK196" s="241"/>
      <c r="IL196" s="241"/>
      <c r="IM196" s="241"/>
      <c r="IN196" s="241"/>
      <c r="IO196" s="241"/>
      <c r="IP196" s="241"/>
      <c r="IQ196" s="241"/>
      <c r="IR196" s="241"/>
      <c r="IS196" s="241"/>
      <c r="IT196" s="241"/>
      <c r="IU196" s="241"/>
      <c r="IV196" s="241"/>
      <c r="IW196" s="241"/>
      <c r="IX196" s="241"/>
      <c r="IY196" s="241"/>
      <c r="IZ196" s="241"/>
      <c r="JA196" s="241"/>
      <c r="JB196" s="241"/>
      <c r="JC196" s="241"/>
      <c r="JD196" s="241"/>
      <c r="JE196" s="241"/>
      <c r="JF196" s="241"/>
      <c r="JG196" s="241"/>
      <c r="JH196" s="241"/>
      <c r="JI196" s="241"/>
      <c r="JJ196" s="241"/>
      <c r="JK196" s="241"/>
      <c r="JL196" s="241"/>
      <c r="JM196" s="241"/>
      <c r="JN196" s="241"/>
      <c r="JO196" s="241"/>
      <c r="JP196" s="241"/>
      <c r="JQ196" s="241"/>
      <c r="JR196" s="241"/>
      <c r="JS196" s="241"/>
      <c r="JT196" s="241"/>
      <c r="JU196" s="241"/>
    </row>
    <row r="197" spans="1:281" s="240" customFormat="1" ht="15" customHeight="1">
      <c r="A197" s="241"/>
      <c r="B197" s="241"/>
      <c r="C197" s="241"/>
      <c r="D197" s="241"/>
      <c r="E197" s="241"/>
      <c r="F197" s="241"/>
      <c r="G197" s="241"/>
      <c r="H197" s="241"/>
      <c r="I197" s="241"/>
      <c r="J197" s="241"/>
      <c r="K197" s="241"/>
      <c r="L197" s="241"/>
      <c r="M197" s="241"/>
      <c r="N197" s="241"/>
      <c r="O197" s="241"/>
      <c r="P197" s="241"/>
      <c r="Q197" s="241"/>
      <c r="R197" s="241"/>
      <c r="S197" s="241"/>
      <c r="T197" s="241"/>
      <c r="U197" s="241" t="s">
        <v>333</v>
      </c>
      <c r="V197" s="241"/>
      <c r="W197" s="241"/>
      <c r="X197" s="241"/>
      <c r="Y197" s="241"/>
      <c r="Z197" s="241"/>
      <c r="AA197" s="241"/>
      <c r="AB197" s="241"/>
      <c r="AC197" s="241" t="s">
        <v>316</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c r="CJ197" s="241"/>
      <c r="CK197" s="241"/>
      <c r="CL197" s="241"/>
      <c r="CM197" s="241"/>
      <c r="CN197" s="241"/>
      <c r="CO197" s="241"/>
      <c r="CP197" s="241"/>
      <c r="CQ197" s="241"/>
      <c r="CR197" s="241"/>
      <c r="CS197" s="241"/>
      <c r="CT197" s="241"/>
      <c r="CU197" s="241"/>
      <c r="CV197" s="241"/>
      <c r="CW197" s="241"/>
      <c r="CX197" s="241"/>
      <c r="CY197" s="241"/>
      <c r="CZ197" s="241"/>
      <c r="DA197" s="241"/>
      <c r="DB197" s="241"/>
      <c r="DC197" s="241"/>
      <c r="DD197" s="241"/>
      <c r="DE197" s="241"/>
      <c r="DF197" s="241"/>
      <c r="DG197" s="241"/>
      <c r="DH197" s="241"/>
      <c r="DI197" s="241"/>
      <c r="DJ197" s="241"/>
      <c r="DK197" s="241"/>
      <c r="DL197" s="241"/>
      <c r="DM197" s="241"/>
      <c r="DN197" s="241"/>
      <c r="DO197" s="241"/>
      <c r="DP197" s="241"/>
      <c r="DQ197" s="241"/>
      <c r="DR197" s="241"/>
      <c r="DS197" s="241"/>
      <c r="DT197" s="241"/>
      <c r="DU197" s="241"/>
      <c r="DV197" s="241"/>
      <c r="DW197" s="241"/>
      <c r="DX197" s="241"/>
      <c r="DY197" s="241"/>
      <c r="DZ197" s="241"/>
      <c r="EA197" s="241"/>
      <c r="EB197" s="241"/>
      <c r="EC197" s="241"/>
      <c r="ED197" s="241"/>
      <c r="EE197" s="241"/>
      <c r="EF197" s="241"/>
      <c r="EG197" s="241"/>
      <c r="EH197" s="241"/>
      <c r="EI197" s="241"/>
      <c r="EJ197" s="241"/>
      <c r="EK197" s="241"/>
      <c r="EL197" s="241"/>
      <c r="EM197" s="241"/>
      <c r="EN197" s="241"/>
      <c r="EO197" s="241"/>
      <c r="EP197" s="241"/>
      <c r="EQ197" s="241"/>
      <c r="ER197" s="241"/>
      <c r="ES197" s="241"/>
      <c r="ET197" s="241"/>
      <c r="EU197" s="241"/>
      <c r="EV197" s="241"/>
      <c r="EW197" s="241"/>
      <c r="EX197" s="241"/>
      <c r="EY197" s="241"/>
      <c r="EZ197" s="241"/>
      <c r="FA197" s="241"/>
      <c r="FB197" s="241"/>
      <c r="FC197" s="241"/>
      <c r="FD197" s="241"/>
      <c r="FE197" s="241"/>
      <c r="FF197" s="241"/>
      <c r="FG197" s="241"/>
      <c r="FH197" s="241"/>
      <c r="FI197" s="241"/>
      <c r="FJ197" s="241"/>
      <c r="FK197" s="241"/>
      <c r="FL197" s="241"/>
      <c r="FM197" s="241"/>
      <c r="FN197" s="241"/>
      <c r="FO197" s="241"/>
      <c r="FP197" s="241"/>
      <c r="FQ197" s="241"/>
      <c r="FR197" s="241"/>
      <c r="FS197" s="241"/>
      <c r="FT197" s="241"/>
      <c r="FU197" s="241"/>
      <c r="FV197" s="241"/>
      <c r="FW197" s="241"/>
      <c r="FX197" s="241"/>
      <c r="FY197" s="241"/>
      <c r="FZ197" s="241"/>
      <c r="GA197" s="241"/>
      <c r="GB197" s="241"/>
      <c r="GC197" s="241"/>
      <c r="GD197" s="241"/>
      <c r="GE197" s="241"/>
      <c r="GF197" s="241"/>
      <c r="GG197" s="241"/>
      <c r="GH197" s="241"/>
      <c r="GI197" s="241"/>
      <c r="GJ197" s="241"/>
      <c r="GK197" s="241"/>
      <c r="GL197" s="241"/>
      <c r="GM197" s="241"/>
      <c r="GN197" s="241"/>
      <c r="GO197" s="241"/>
      <c r="GP197" s="241"/>
      <c r="GQ197" s="241"/>
      <c r="GR197" s="241"/>
      <c r="GS197" s="241"/>
      <c r="GT197" s="241"/>
      <c r="GU197" s="241"/>
      <c r="GV197" s="241"/>
      <c r="GW197" s="241"/>
      <c r="GX197" s="241"/>
      <c r="GY197" s="241"/>
      <c r="GZ197" s="241"/>
      <c r="HA197" s="241"/>
      <c r="HB197" s="241"/>
      <c r="HC197" s="241"/>
      <c r="HD197" s="241"/>
      <c r="HE197" s="241"/>
      <c r="HF197" s="241"/>
      <c r="HG197" s="241"/>
      <c r="HH197" s="241"/>
      <c r="HI197" s="241"/>
      <c r="HJ197" s="241"/>
      <c r="HK197" s="241"/>
      <c r="HL197" s="241"/>
      <c r="HM197" s="241"/>
      <c r="HN197" s="241"/>
      <c r="HO197" s="241"/>
      <c r="HP197" s="241"/>
      <c r="HQ197" s="241"/>
      <c r="HR197" s="241"/>
      <c r="HS197" s="241"/>
      <c r="HT197" s="241"/>
      <c r="HU197" s="241"/>
      <c r="HV197" s="241"/>
      <c r="HW197" s="241"/>
      <c r="HX197" s="241"/>
      <c r="HY197" s="241"/>
      <c r="HZ197" s="241"/>
      <c r="IA197" s="241"/>
      <c r="IB197" s="241"/>
      <c r="IC197" s="241"/>
      <c r="ID197" s="241"/>
      <c r="IE197" s="241"/>
      <c r="IF197" s="241"/>
      <c r="IG197" s="241"/>
      <c r="IH197" s="241"/>
      <c r="II197" s="241"/>
      <c r="IJ197" s="241"/>
      <c r="IK197" s="241"/>
      <c r="IL197" s="241"/>
      <c r="IM197" s="241"/>
      <c r="IN197" s="241"/>
      <c r="IO197" s="241"/>
      <c r="IP197" s="241"/>
      <c r="IQ197" s="241"/>
      <c r="IR197" s="241"/>
      <c r="IS197" s="241"/>
      <c r="IT197" s="241"/>
      <c r="IU197" s="241"/>
      <c r="IV197" s="241"/>
      <c r="IW197" s="241"/>
      <c r="IX197" s="241"/>
      <c r="IY197" s="241"/>
      <c r="IZ197" s="241"/>
      <c r="JA197" s="241"/>
      <c r="JB197" s="241"/>
      <c r="JC197" s="241"/>
      <c r="JD197" s="241"/>
      <c r="JE197" s="241"/>
      <c r="JF197" s="241"/>
      <c r="JG197" s="241"/>
      <c r="JH197" s="241"/>
      <c r="JI197" s="241"/>
      <c r="JJ197" s="241"/>
      <c r="JK197" s="241"/>
      <c r="JL197" s="241"/>
      <c r="JM197" s="241"/>
      <c r="JN197" s="241"/>
      <c r="JO197" s="241"/>
      <c r="JP197" s="241"/>
      <c r="JQ197" s="241"/>
      <c r="JR197" s="241"/>
      <c r="JS197" s="241"/>
      <c r="JT197" s="241"/>
      <c r="JU197" s="241"/>
    </row>
    <row r="198" spans="1:281" s="240" customFormat="1" ht="15" customHeight="1">
      <c r="A198" s="241"/>
      <c r="B198" s="241"/>
      <c r="C198" s="241"/>
      <c r="D198" s="241"/>
      <c r="E198" s="241"/>
      <c r="F198" s="241"/>
      <c r="G198" s="241"/>
      <c r="H198" s="241"/>
      <c r="I198" s="241"/>
      <c r="J198" s="241"/>
      <c r="K198" s="241"/>
      <c r="L198" s="241"/>
      <c r="M198" s="241"/>
      <c r="N198" s="241"/>
      <c r="O198" s="241"/>
      <c r="P198" s="241"/>
      <c r="Q198" s="241"/>
      <c r="R198" s="241"/>
      <c r="S198" s="241"/>
      <c r="T198" s="241"/>
      <c r="U198" s="241" t="s">
        <v>334</v>
      </c>
      <c r="V198" s="241"/>
      <c r="W198" s="241"/>
      <c r="X198" s="241"/>
      <c r="Y198" s="241"/>
      <c r="Z198" s="241"/>
      <c r="AA198" s="241"/>
      <c r="AB198" s="241"/>
      <c r="AC198" s="241" t="s">
        <v>325</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c r="CJ198" s="241"/>
      <c r="CK198" s="241"/>
      <c r="CL198" s="241"/>
      <c r="CM198" s="241"/>
      <c r="CN198" s="241"/>
      <c r="CO198" s="241"/>
      <c r="CP198" s="241"/>
      <c r="CQ198" s="241"/>
      <c r="CR198" s="241"/>
      <c r="CS198" s="241"/>
      <c r="CT198" s="241"/>
      <c r="CU198" s="241"/>
      <c r="CV198" s="241"/>
      <c r="CW198" s="241"/>
      <c r="CX198" s="241"/>
      <c r="CY198" s="241"/>
      <c r="CZ198" s="241"/>
      <c r="DA198" s="241"/>
      <c r="DB198" s="241"/>
      <c r="DC198" s="241"/>
      <c r="DD198" s="241"/>
      <c r="DE198" s="241"/>
      <c r="DF198" s="241"/>
      <c r="DG198" s="241"/>
      <c r="DH198" s="241"/>
      <c r="DI198" s="241"/>
      <c r="DJ198" s="241"/>
      <c r="DK198" s="241"/>
      <c r="DL198" s="241"/>
      <c r="DM198" s="241"/>
      <c r="DN198" s="241"/>
      <c r="DO198" s="241"/>
      <c r="DP198" s="241"/>
      <c r="DQ198" s="241"/>
      <c r="DR198" s="241"/>
      <c r="DS198" s="241"/>
      <c r="DT198" s="241"/>
      <c r="DU198" s="241"/>
      <c r="DV198" s="241"/>
      <c r="DW198" s="241"/>
      <c r="DX198" s="241"/>
      <c r="DY198" s="241"/>
      <c r="DZ198" s="241"/>
      <c r="EA198" s="241"/>
      <c r="EB198" s="241"/>
      <c r="EC198" s="241"/>
      <c r="ED198" s="241"/>
      <c r="EE198" s="241"/>
      <c r="EF198" s="241"/>
      <c r="EG198" s="241"/>
      <c r="EH198" s="241"/>
      <c r="EI198" s="241"/>
      <c r="EJ198" s="241"/>
      <c r="EK198" s="241"/>
      <c r="EL198" s="241"/>
      <c r="EM198" s="241"/>
      <c r="EN198" s="241"/>
      <c r="EO198" s="241"/>
      <c r="EP198" s="241"/>
      <c r="EQ198" s="241"/>
      <c r="ER198" s="241"/>
      <c r="ES198" s="241"/>
      <c r="ET198" s="241"/>
      <c r="EU198" s="241"/>
      <c r="EV198" s="241"/>
      <c r="EW198" s="241"/>
      <c r="EX198" s="241"/>
      <c r="EY198" s="241"/>
      <c r="EZ198" s="241"/>
      <c r="FA198" s="241"/>
      <c r="FB198" s="241"/>
      <c r="FC198" s="241"/>
      <c r="FD198" s="241"/>
      <c r="FE198" s="241"/>
      <c r="FF198" s="241"/>
      <c r="FG198" s="241"/>
      <c r="FH198" s="241"/>
      <c r="FI198" s="241"/>
      <c r="FJ198" s="241"/>
      <c r="FK198" s="241"/>
      <c r="FL198" s="241"/>
      <c r="FM198" s="241"/>
      <c r="FN198" s="241"/>
      <c r="FO198" s="241"/>
      <c r="FP198" s="241"/>
      <c r="FQ198" s="241"/>
      <c r="FR198" s="241"/>
      <c r="FS198" s="241"/>
      <c r="FT198" s="241"/>
      <c r="FU198" s="241"/>
      <c r="FV198" s="241"/>
      <c r="FW198" s="241"/>
      <c r="FX198" s="241"/>
      <c r="FY198" s="241"/>
      <c r="FZ198" s="241"/>
      <c r="GA198" s="241"/>
      <c r="GB198" s="241"/>
      <c r="GC198" s="241"/>
      <c r="GD198" s="241"/>
      <c r="GE198" s="241"/>
      <c r="GF198" s="241"/>
      <c r="GG198" s="241"/>
      <c r="GH198" s="241"/>
      <c r="GI198" s="241"/>
      <c r="GJ198" s="241"/>
      <c r="GK198" s="241"/>
      <c r="GL198" s="241"/>
      <c r="GM198" s="241"/>
      <c r="GN198" s="241"/>
      <c r="GO198" s="241"/>
      <c r="GP198" s="241"/>
      <c r="GQ198" s="241"/>
      <c r="GR198" s="241"/>
      <c r="GS198" s="241"/>
      <c r="GT198" s="241"/>
      <c r="GU198" s="241"/>
      <c r="GV198" s="241"/>
      <c r="GW198" s="241"/>
      <c r="GX198" s="241"/>
      <c r="GY198" s="241"/>
      <c r="GZ198" s="241"/>
      <c r="HA198" s="241"/>
      <c r="HB198" s="241"/>
      <c r="HC198" s="241"/>
      <c r="HD198" s="241"/>
      <c r="HE198" s="241"/>
      <c r="HF198" s="241"/>
      <c r="HG198" s="241"/>
      <c r="HH198" s="241"/>
      <c r="HI198" s="241"/>
      <c r="HJ198" s="241"/>
      <c r="HK198" s="241"/>
      <c r="HL198" s="241"/>
      <c r="HM198" s="241"/>
      <c r="HN198" s="241"/>
      <c r="HO198" s="241"/>
      <c r="HP198" s="241"/>
      <c r="HQ198" s="241"/>
      <c r="HR198" s="241"/>
      <c r="HS198" s="241"/>
      <c r="HT198" s="241"/>
      <c r="HU198" s="241"/>
      <c r="HV198" s="241"/>
      <c r="HW198" s="241"/>
      <c r="HX198" s="241"/>
      <c r="HY198" s="241"/>
      <c r="HZ198" s="241"/>
      <c r="IA198" s="241"/>
      <c r="IB198" s="241"/>
      <c r="IC198" s="241"/>
      <c r="ID198" s="241"/>
      <c r="IE198" s="241"/>
      <c r="IF198" s="241"/>
      <c r="IG198" s="241"/>
      <c r="IH198" s="241"/>
      <c r="II198" s="241"/>
      <c r="IJ198" s="241"/>
      <c r="IK198" s="241"/>
      <c r="IL198" s="241"/>
      <c r="IM198" s="241"/>
      <c r="IN198" s="241"/>
      <c r="IO198" s="241"/>
      <c r="IP198" s="241"/>
      <c r="IQ198" s="241"/>
      <c r="IR198" s="241"/>
      <c r="IS198" s="241"/>
      <c r="IT198" s="241"/>
      <c r="IU198" s="241"/>
      <c r="IV198" s="241"/>
      <c r="IW198" s="241"/>
      <c r="IX198" s="241"/>
      <c r="IY198" s="241"/>
      <c r="IZ198" s="241"/>
      <c r="JA198" s="241"/>
      <c r="JB198" s="241"/>
      <c r="JC198" s="241"/>
      <c r="JD198" s="241"/>
      <c r="JE198" s="241"/>
      <c r="JF198" s="241"/>
      <c r="JG198" s="241"/>
      <c r="JH198" s="241"/>
      <c r="JI198" s="241"/>
      <c r="JJ198" s="241"/>
      <c r="JK198" s="241"/>
      <c r="JL198" s="241"/>
      <c r="JM198" s="241"/>
      <c r="JN198" s="241"/>
      <c r="JO198" s="241"/>
      <c r="JP198" s="241"/>
      <c r="JQ198" s="241"/>
      <c r="JR198" s="241"/>
      <c r="JS198" s="241"/>
      <c r="JT198" s="241"/>
      <c r="JU198" s="241"/>
    </row>
    <row r="199" spans="1:281" s="240" customFormat="1" ht="15" customHeight="1">
      <c r="A199" s="241"/>
      <c r="B199" s="241"/>
      <c r="C199" s="241"/>
      <c r="D199" s="241"/>
      <c r="E199" s="241"/>
      <c r="F199" s="241"/>
      <c r="G199" s="241"/>
      <c r="H199" s="241"/>
      <c r="I199" s="241"/>
      <c r="J199" s="241"/>
      <c r="K199" s="241"/>
      <c r="L199" s="241"/>
      <c r="M199" s="241"/>
      <c r="N199" s="241"/>
      <c r="O199" s="241"/>
      <c r="P199" s="241"/>
      <c r="Q199" s="241"/>
      <c r="R199" s="241"/>
      <c r="S199" s="241"/>
      <c r="T199" s="241"/>
      <c r="U199" s="241" t="s">
        <v>335</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c r="DD199" s="241"/>
      <c r="DE199" s="241"/>
      <c r="DF199" s="241"/>
      <c r="DG199" s="241"/>
      <c r="DH199" s="241"/>
      <c r="DI199" s="241"/>
      <c r="DJ199" s="241"/>
      <c r="DK199" s="241"/>
      <c r="DL199" s="241"/>
      <c r="DM199" s="241"/>
      <c r="DN199" s="241"/>
      <c r="DO199" s="241"/>
      <c r="DP199" s="241"/>
      <c r="DQ199" s="241"/>
      <c r="DR199" s="241"/>
      <c r="DS199" s="241"/>
      <c r="DT199" s="241"/>
      <c r="DU199" s="241"/>
      <c r="DV199" s="241"/>
      <c r="DW199" s="241"/>
      <c r="DX199" s="241"/>
      <c r="DY199" s="241"/>
      <c r="DZ199" s="241"/>
      <c r="EA199" s="241"/>
      <c r="EB199" s="241"/>
      <c r="EC199" s="241"/>
      <c r="ED199" s="241"/>
      <c r="EE199" s="241"/>
      <c r="EF199" s="241"/>
      <c r="EG199" s="241"/>
      <c r="EH199" s="241"/>
      <c r="EI199" s="241"/>
      <c r="EJ199" s="241"/>
      <c r="EK199" s="241"/>
      <c r="EL199" s="241"/>
      <c r="EM199" s="241"/>
      <c r="EN199" s="241"/>
      <c r="EO199" s="241"/>
      <c r="EP199" s="241"/>
      <c r="EQ199" s="241"/>
      <c r="ER199" s="241"/>
      <c r="ES199" s="241"/>
      <c r="ET199" s="241"/>
      <c r="EU199" s="241"/>
      <c r="EV199" s="241"/>
      <c r="EW199" s="241"/>
      <c r="EX199" s="241"/>
      <c r="EY199" s="241"/>
      <c r="EZ199" s="241"/>
      <c r="FA199" s="241"/>
      <c r="FB199" s="241"/>
      <c r="FC199" s="241"/>
      <c r="FD199" s="241"/>
      <c r="FE199" s="241"/>
      <c r="FF199" s="241"/>
      <c r="FG199" s="241"/>
      <c r="FH199" s="241"/>
      <c r="FI199" s="241"/>
      <c r="FJ199" s="241"/>
      <c r="FK199" s="241"/>
      <c r="FL199" s="241"/>
      <c r="FM199" s="241"/>
      <c r="FN199" s="241"/>
      <c r="FO199" s="241"/>
      <c r="FP199" s="241"/>
      <c r="FQ199" s="241"/>
      <c r="FR199" s="241"/>
      <c r="FS199" s="241"/>
      <c r="FT199" s="241"/>
      <c r="FU199" s="241"/>
      <c r="FV199" s="241"/>
      <c r="FW199" s="241"/>
      <c r="FX199" s="241"/>
      <c r="FY199" s="241"/>
      <c r="FZ199" s="241"/>
      <c r="GA199" s="241"/>
      <c r="GB199" s="241"/>
      <c r="GC199" s="241"/>
      <c r="GD199" s="241"/>
      <c r="GE199" s="241"/>
      <c r="GF199" s="241"/>
      <c r="GG199" s="241"/>
      <c r="GH199" s="241"/>
      <c r="GI199" s="241"/>
      <c r="GJ199" s="241"/>
      <c r="GK199" s="241"/>
      <c r="GL199" s="241"/>
      <c r="GM199" s="241"/>
      <c r="GN199" s="241"/>
      <c r="GO199" s="241"/>
      <c r="GP199" s="241"/>
      <c r="GQ199" s="241"/>
      <c r="GR199" s="241"/>
      <c r="GS199" s="241"/>
      <c r="GT199" s="241"/>
      <c r="GU199" s="241"/>
      <c r="GV199" s="241"/>
      <c r="GW199" s="241"/>
      <c r="GX199" s="241"/>
      <c r="GY199" s="241"/>
      <c r="GZ199" s="241"/>
      <c r="HA199" s="241"/>
      <c r="HB199" s="241"/>
      <c r="HC199" s="241"/>
      <c r="HD199" s="241"/>
      <c r="HE199" s="241"/>
      <c r="HF199" s="241"/>
      <c r="HG199" s="241"/>
      <c r="HH199" s="241"/>
      <c r="HI199" s="241"/>
      <c r="HJ199" s="241"/>
      <c r="HK199" s="241"/>
      <c r="HL199" s="241"/>
      <c r="HM199" s="241"/>
      <c r="HN199" s="241"/>
      <c r="HO199" s="241"/>
      <c r="HP199" s="241"/>
      <c r="HQ199" s="241"/>
      <c r="HR199" s="241"/>
      <c r="HS199" s="241"/>
      <c r="HT199" s="241"/>
      <c r="HU199" s="241"/>
      <c r="HV199" s="241"/>
      <c r="HW199" s="241"/>
      <c r="HX199" s="241"/>
      <c r="HY199" s="241"/>
      <c r="HZ199" s="241"/>
      <c r="IA199" s="241"/>
      <c r="IB199" s="241"/>
      <c r="IC199" s="241"/>
      <c r="ID199" s="241"/>
      <c r="IE199" s="241"/>
      <c r="IF199" s="241"/>
      <c r="IG199" s="241"/>
      <c r="IH199" s="241"/>
      <c r="II199" s="241"/>
      <c r="IJ199" s="241"/>
      <c r="IK199" s="241"/>
      <c r="IL199" s="241"/>
      <c r="IM199" s="241"/>
      <c r="IN199" s="241"/>
      <c r="IO199" s="241"/>
      <c r="IP199" s="241"/>
      <c r="IQ199" s="241"/>
      <c r="IR199" s="241"/>
      <c r="IS199" s="241"/>
      <c r="IT199" s="241"/>
      <c r="IU199" s="241"/>
      <c r="IV199" s="241"/>
      <c r="IW199" s="241"/>
      <c r="IX199" s="241"/>
      <c r="IY199" s="241"/>
      <c r="IZ199" s="241"/>
      <c r="JA199" s="241"/>
      <c r="JB199" s="241"/>
      <c r="JC199" s="241"/>
      <c r="JD199" s="241"/>
      <c r="JE199" s="241"/>
      <c r="JF199" s="241"/>
      <c r="JG199" s="241"/>
      <c r="JH199" s="241"/>
      <c r="JI199" s="241"/>
      <c r="JJ199" s="241"/>
      <c r="JK199" s="241"/>
      <c r="JL199" s="241"/>
      <c r="JM199" s="241"/>
      <c r="JN199" s="241"/>
      <c r="JO199" s="241"/>
      <c r="JP199" s="241"/>
      <c r="JQ199" s="241"/>
      <c r="JR199" s="241"/>
      <c r="JS199" s="241"/>
      <c r="JT199" s="241"/>
      <c r="JU199" s="241"/>
    </row>
    <row r="200" spans="1:281" s="240" customFormat="1" ht="15" customHeight="1">
      <c r="A200" s="241"/>
      <c r="B200" s="241"/>
      <c r="C200" s="241"/>
      <c r="D200" s="241"/>
      <c r="E200" s="241"/>
      <c r="F200" s="241"/>
      <c r="G200" s="241"/>
      <c r="H200" s="241"/>
      <c r="I200" s="241"/>
      <c r="J200" s="241"/>
      <c r="K200" s="241"/>
      <c r="L200" s="241"/>
      <c r="M200" s="241"/>
      <c r="N200" s="241"/>
      <c r="O200" s="241"/>
      <c r="P200" s="241"/>
      <c r="Q200" s="241"/>
      <c r="R200" s="241"/>
      <c r="S200" s="241"/>
      <c r="T200" s="241"/>
      <c r="U200" s="241" t="s">
        <v>336</v>
      </c>
      <c r="V200" s="241"/>
      <c r="W200" s="241"/>
      <c r="X200" s="241"/>
      <c r="Y200" s="241"/>
      <c r="Z200" s="241"/>
      <c r="AA200" s="241"/>
      <c r="AB200" s="241"/>
      <c r="AC200" s="241" t="s">
        <v>313</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c r="CJ200" s="241"/>
      <c r="CK200" s="241"/>
      <c r="CL200" s="241"/>
      <c r="CM200" s="241"/>
      <c r="CN200" s="241"/>
      <c r="CO200" s="241"/>
      <c r="CP200" s="241"/>
      <c r="CQ200" s="241"/>
      <c r="CR200" s="241"/>
      <c r="CS200" s="241"/>
      <c r="CT200" s="241"/>
      <c r="CU200" s="241"/>
      <c r="CV200" s="241"/>
      <c r="CW200" s="241"/>
      <c r="CX200" s="241"/>
      <c r="CY200" s="241"/>
      <c r="CZ200" s="241"/>
      <c r="DA200" s="241"/>
      <c r="DB200" s="241"/>
      <c r="DC200" s="241"/>
      <c r="DD200" s="241"/>
      <c r="DE200" s="241"/>
      <c r="DF200" s="241"/>
      <c r="DG200" s="241"/>
      <c r="DH200" s="241"/>
      <c r="DI200" s="241"/>
      <c r="DJ200" s="241"/>
      <c r="DK200" s="241"/>
      <c r="DL200" s="241"/>
      <c r="DM200" s="241"/>
      <c r="DN200" s="241"/>
      <c r="DO200" s="241"/>
      <c r="DP200" s="241"/>
      <c r="DQ200" s="241"/>
      <c r="DR200" s="241"/>
      <c r="DS200" s="241"/>
      <c r="DT200" s="241"/>
      <c r="DU200" s="241"/>
      <c r="DV200" s="241"/>
      <c r="DW200" s="241"/>
      <c r="DX200" s="241"/>
      <c r="DY200" s="241"/>
      <c r="DZ200" s="241"/>
      <c r="EA200" s="241"/>
      <c r="EB200" s="241"/>
      <c r="EC200" s="241"/>
      <c r="ED200" s="241"/>
      <c r="EE200" s="241"/>
      <c r="EF200" s="241"/>
      <c r="EG200" s="241"/>
      <c r="EH200" s="241"/>
      <c r="EI200" s="241"/>
      <c r="EJ200" s="241"/>
      <c r="EK200" s="241"/>
      <c r="EL200" s="241"/>
      <c r="EM200" s="241"/>
      <c r="EN200" s="241"/>
      <c r="EO200" s="241"/>
      <c r="EP200" s="241"/>
      <c r="EQ200" s="241"/>
      <c r="ER200" s="241"/>
      <c r="ES200" s="241"/>
      <c r="ET200" s="241"/>
      <c r="EU200" s="241"/>
      <c r="EV200" s="241"/>
      <c r="EW200" s="241"/>
      <c r="EX200" s="241"/>
      <c r="EY200" s="241"/>
      <c r="EZ200" s="241"/>
      <c r="FA200" s="241"/>
      <c r="FB200" s="241"/>
      <c r="FC200" s="241"/>
      <c r="FD200" s="241"/>
      <c r="FE200" s="241"/>
      <c r="FF200" s="241"/>
      <c r="FG200" s="241"/>
      <c r="FH200" s="241"/>
      <c r="FI200" s="241"/>
      <c r="FJ200" s="241"/>
      <c r="FK200" s="241"/>
      <c r="FL200" s="241"/>
      <c r="FM200" s="241"/>
      <c r="FN200" s="241"/>
      <c r="FO200" s="241"/>
      <c r="FP200" s="241"/>
      <c r="FQ200" s="241"/>
      <c r="FR200" s="241"/>
      <c r="FS200" s="241"/>
      <c r="FT200" s="241"/>
      <c r="FU200" s="241"/>
      <c r="FV200" s="241"/>
      <c r="FW200" s="241"/>
      <c r="FX200" s="241"/>
      <c r="FY200" s="241"/>
      <c r="FZ200" s="241"/>
      <c r="GA200" s="241"/>
      <c r="GB200" s="241"/>
      <c r="GC200" s="241"/>
      <c r="GD200" s="241"/>
      <c r="GE200" s="241"/>
      <c r="GF200" s="241"/>
      <c r="GG200" s="241"/>
      <c r="GH200" s="241"/>
      <c r="GI200" s="241"/>
      <c r="GJ200" s="241"/>
      <c r="GK200" s="241"/>
      <c r="GL200" s="241"/>
      <c r="GM200" s="241"/>
      <c r="GN200" s="241"/>
      <c r="GO200" s="241"/>
      <c r="GP200" s="241"/>
      <c r="GQ200" s="241"/>
      <c r="GR200" s="241"/>
      <c r="GS200" s="241"/>
      <c r="GT200" s="241"/>
      <c r="GU200" s="241"/>
      <c r="GV200" s="241"/>
      <c r="GW200" s="241"/>
      <c r="GX200" s="241"/>
      <c r="GY200" s="241"/>
      <c r="GZ200" s="241"/>
      <c r="HA200" s="241"/>
      <c r="HB200" s="241"/>
      <c r="HC200" s="241"/>
      <c r="HD200" s="241"/>
      <c r="HE200" s="241"/>
      <c r="HF200" s="241"/>
      <c r="HG200" s="241"/>
      <c r="HH200" s="241"/>
      <c r="HI200" s="241"/>
      <c r="HJ200" s="241"/>
      <c r="HK200" s="241"/>
      <c r="HL200" s="241"/>
      <c r="HM200" s="241"/>
      <c r="HN200" s="241"/>
      <c r="HO200" s="241"/>
      <c r="HP200" s="241"/>
      <c r="HQ200" s="241"/>
      <c r="HR200" s="241"/>
      <c r="HS200" s="241"/>
      <c r="HT200" s="241"/>
      <c r="HU200" s="241"/>
      <c r="HV200" s="241"/>
      <c r="HW200" s="241"/>
      <c r="HX200" s="241"/>
      <c r="HY200" s="241"/>
      <c r="HZ200" s="241"/>
      <c r="IA200" s="241"/>
      <c r="IB200" s="241"/>
      <c r="IC200" s="241"/>
      <c r="ID200" s="241"/>
      <c r="IE200" s="241"/>
      <c r="IF200" s="241"/>
      <c r="IG200" s="241"/>
      <c r="IH200" s="241"/>
      <c r="II200" s="241"/>
      <c r="IJ200" s="241"/>
      <c r="IK200" s="241"/>
      <c r="IL200" s="241"/>
      <c r="IM200" s="241"/>
      <c r="IN200" s="241"/>
      <c r="IO200" s="241"/>
      <c r="IP200" s="241"/>
      <c r="IQ200" s="241"/>
      <c r="IR200" s="241"/>
      <c r="IS200" s="241"/>
      <c r="IT200" s="241"/>
      <c r="IU200" s="241"/>
      <c r="IV200" s="241"/>
      <c r="IW200" s="241"/>
      <c r="IX200" s="241"/>
      <c r="IY200" s="241"/>
      <c r="IZ200" s="241"/>
      <c r="JA200" s="241"/>
      <c r="JB200" s="241"/>
      <c r="JC200" s="241"/>
      <c r="JD200" s="241"/>
      <c r="JE200" s="241"/>
      <c r="JF200" s="241"/>
      <c r="JG200" s="241"/>
      <c r="JH200" s="241"/>
      <c r="JI200" s="241"/>
      <c r="JJ200" s="241"/>
      <c r="JK200" s="241"/>
      <c r="JL200" s="241"/>
      <c r="JM200" s="241"/>
      <c r="JN200" s="241"/>
      <c r="JO200" s="241"/>
      <c r="JP200" s="241"/>
      <c r="JQ200" s="241"/>
      <c r="JR200" s="241"/>
      <c r="JS200" s="241"/>
      <c r="JT200" s="241"/>
      <c r="JU200" s="241"/>
    </row>
    <row r="201" spans="1:281" s="240" customFormat="1" ht="15" customHeight="1">
      <c r="A201" s="241"/>
      <c r="B201" s="241"/>
      <c r="C201" s="241"/>
      <c r="D201" s="241"/>
      <c r="E201" s="241"/>
      <c r="F201" s="241"/>
      <c r="G201" s="241"/>
      <c r="H201" s="241"/>
      <c r="I201" s="241"/>
      <c r="J201" s="241"/>
      <c r="K201" s="241"/>
      <c r="L201" s="241"/>
      <c r="M201" s="241"/>
      <c r="N201" s="241"/>
      <c r="O201" s="241"/>
      <c r="P201" s="241"/>
      <c r="Q201" s="241"/>
      <c r="R201" s="241"/>
      <c r="S201" s="241"/>
      <c r="T201" s="241"/>
      <c r="U201" s="241" t="s">
        <v>337</v>
      </c>
      <c r="V201" s="241"/>
      <c r="W201" s="241"/>
      <c r="X201" s="241"/>
      <c r="Y201" s="241"/>
      <c r="Z201" s="241"/>
      <c r="AA201" s="241"/>
      <c r="AB201" s="241"/>
      <c r="AC201" s="241" t="s">
        <v>313</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c r="DD201" s="241"/>
      <c r="DE201" s="241"/>
      <c r="DF201" s="241"/>
      <c r="DG201" s="241"/>
      <c r="DH201" s="241"/>
      <c r="DI201" s="241"/>
      <c r="DJ201" s="241"/>
      <c r="DK201" s="241"/>
      <c r="DL201" s="241"/>
      <c r="DM201" s="241"/>
      <c r="DN201" s="241"/>
      <c r="DO201" s="241"/>
      <c r="DP201" s="241"/>
      <c r="DQ201" s="241"/>
      <c r="DR201" s="241"/>
      <c r="DS201" s="241"/>
      <c r="DT201" s="241"/>
      <c r="DU201" s="241"/>
      <c r="DV201" s="241"/>
      <c r="DW201" s="241"/>
      <c r="DX201" s="241"/>
      <c r="DY201" s="241"/>
      <c r="DZ201" s="241"/>
      <c r="EA201" s="241"/>
      <c r="EB201" s="241"/>
      <c r="EC201" s="241"/>
      <c r="ED201" s="241"/>
      <c r="EE201" s="241"/>
      <c r="EF201" s="241"/>
      <c r="EG201" s="241"/>
      <c r="EH201" s="241"/>
      <c r="EI201" s="241"/>
      <c r="EJ201" s="241"/>
      <c r="EK201" s="241"/>
      <c r="EL201" s="241"/>
      <c r="EM201" s="241"/>
      <c r="EN201" s="241"/>
      <c r="EO201" s="241"/>
      <c r="EP201" s="241"/>
      <c r="EQ201" s="241"/>
      <c r="ER201" s="241"/>
      <c r="ES201" s="241"/>
      <c r="ET201" s="241"/>
      <c r="EU201" s="241"/>
      <c r="EV201" s="241"/>
      <c r="EW201" s="241"/>
      <c r="EX201" s="241"/>
      <c r="EY201" s="241"/>
      <c r="EZ201" s="241"/>
      <c r="FA201" s="241"/>
      <c r="FB201" s="241"/>
      <c r="FC201" s="241"/>
      <c r="FD201" s="241"/>
      <c r="FE201" s="241"/>
      <c r="FF201" s="241"/>
      <c r="FG201" s="241"/>
      <c r="FH201" s="241"/>
      <c r="FI201" s="241"/>
      <c r="FJ201" s="241"/>
      <c r="FK201" s="241"/>
      <c r="FL201" s="241"/>
      <c r="FM201" s="241"/>
      <c r="FN201" s="241"/>
      <c r="FO201" s="241"/>
      <c r="FP201" s="241"/>
      <c r="FQ201" s="241"/>
      <c r="FR201" s="241"/>
      <c r="FS201" s="241"/>
      <c r="FT201" s="241"/>
      <c r="FU201" s="241"/>
      <c r="FV201" s="241"/>
      <c r="FW201" s="241"/>
      <c r="FX201" s="241"/>
      <c r="FY201" s="241"/>
      <c r="FZ201" s="241"/>
      <c r="GA201" s="241"/>
      <c r="GB201" s="241"/>
      <c r="GC201" s="241"/>
      <c r="GD201" s="241"/>
      <c r="GE201" s="241"/>
      <c r="GF201" s="241"/>
      <c r="GG201" s="241"/>
      <c r="GH201" s="241"/>
      <c r="GI201" s="241"/>
      <c r="GJ201" s="241"/>
      <c r="GK201" s="241"/>
      <c r="GL201" s="241"/>
      <c r="GM201" s="241"/>
      <c r="GN201" s="241"/>
      <c r="GO201" s="241"/>
      <c r="GP201" s="241"/>
      <c r="GQ201" s="241"/>
      <c r="GR201" s="241"/>
      <c r="GS201" s="241"/>
      <c r="GT201" s="241"/>
      <c r="GU201" s="241"/>
      <c r="GV201" s="241"/>
      <c r="GW201" s="241"/>
      <c r="GX201" s="241"/>
      <c r="GY201" s="241"/>
      <c r="GZ201" s="241"/>
      <c r="HA201" s="241"/>
      <c r="HB201" s="241"/>
      <c r="HC201" s="241"/>
      <c r="HD201" s="241"/>
      <c r="HE201" s="241"/>
      <c r="HF201" s="241"/>
      <c r="HG201" s="241"/>
      <c r="HH201" s="241"/>
      <c r="HI201" s="241"/>
      <c r="HJ201" s="241"/>
      <c r="HK201" s="241"/>
      <c r="HL201" s="241"/>
      <c r="HM201" s="241"/>
      <c r="HN201" s="241"/>
      <c r="HO201" s="241"/>
      <c r="HP201" s="241"/>
      <c r="HQ201" s="241"/>
      <c r="HR201" s="241"/>
      <c r="HS201" s="241"/>
      <c r="HT201" s="241"/>
      <c r="HU201" s="241"/>
      <c r="HV201" s="241"/>
      <c r="HW201" s="241"/>
      <c r="HX201" s="241"/>
      <c r="HY201" s="241"/>
      <c r="HZ201" s="241"/>
      <c r="IA201" s="241"/>
      <c r="IB201" s="241"/>
      <c r="IC201" s="241"/>
      <c r="ID201" s="241"/>
      <c r="IE201" s="241"/>
      <c r="IF201" s="241"/>
      <c r="IG201" s="241"/>
      <c r="IH201" s="241"/>
      <c r="II201" s="241"/>
      <c r="IJ201" s="241"/>
      <c r="IK201" s="241"/>
      <c r="IL201" s="241"/>
      <c r="IM201" s="241"/>
      <c r="IN201" s="241"/>
      <c r="IO201" s="241"/>
      <c r="IP201" s="241"/>
      <c r="IQ201" s="241"/>
      <c r="IR201" s="241"/>
      <c r="IS201" s="241"/>
      <c r="IT201" s="241"/>
      <c r="IU201" s="241"/>
      <c r="IV201" s="241"/>
      <c r="IW201" s="241"/>
      <c r="IX201" s="241"/>
      <c r="IY201" s="241"/>
      <c r="IZ201" s="241"/>
      <c r="JA201" s="241"/>
      <c r="JB201" s="241"/>
      <c r="JC201" s="241"/>
      <c r="JD201" s="241"/>
      <c r="JE201" s="241"/>
      <c r="JF201" s="241"/>
      <c r="JG201" s="241"/>
      <c r="JH201" s="241"/>
      <c r="JI201" s="241"/>
      <c r="JJ201" s="241"/>
      <c r="JK201" s="241"/>
      <c r="JL201" s="241"/>
      <c r="JM201" s="241"/>
      <c r="JN201" s="241"/>
      <c r="JO201" s="241"/>
      <c r="JP201" s="241"/>
      <c r="JQ201" s="241"/>
      <c r="JR201" s="241"/>
      <c r="JS201" s="241"/>
      <c r="JT201" s="241"/>
      <c r="JU201" s="241"/>
    </row>
    <row r="202" spans="1:281" s="240" customFormat="1" ht="15" customHeight="1">
      <c r="A202" s="241"/>
      <c r="B202" s="241"/>
      <c r="C202" s="241"/>
      <c r="D202" s="241"/>
      <c r="E202" s="241"/>
      <c r="F202" s="241"/>
      <c r="G202" s="241"/>
      <c r="H202" s="241"/>
      <c r="I202" s="241"/>
      <c r="J202" s="241"/>
      <c r="K202" s="241"/>
      <c r="L202" s="241"/>
      <c r="M202" s="241"/>
      <c r="N202" s="241"/>
      <c r="O202" s="241"/>
      <c r="P202" s="241"/>
      <c r="Q202" s="241"/>
      <c r="R202" s="241"/>
      <c r="S202" s="241"/>
      <c r="T202" s="241"/>
      <c r="U202" s="241" t="s">
        <v>338</v>
      </c>
      <c r="V202" s="241"/>
      <c r="W202" s="241"/>
      <c r="X202" s="241"/>
      <c r="Y202" s="241"/>
      <c r="Z202" s="241"/>
      <c r="AA202" s="241"/>
      <c r="AB202" s="241"/>
      <c r="AC202" s="241" t="s">
        <v>313</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c r="DD202" s="241"/>
      <c r="DE202" s="241"/>
      <c r="DF202" s="241"/>
      <c r="DG202" s="241"/>
      <c r="DH202" s="241"/>
      <c r="DI202" s="241"/>
      <c r="DJ202" s="241"/>
      <c r="DK202" s="241"/>
      <c r="DL202" s="241"/>
      <c r="DM202" s="241"/>
      <c r="DN202" s="241"/>
      <c r="DO202" s="241"/>
      <c r="DP202" s="241"/>
      <c r="DQ202" s="241"/>
      <c r="DR202" s="241"/>
      <c r="DS202" s="241"/>
      <c r="DT202" s="241"/>
      <c r="DU202" s="241"/>
      <c r="DV202" s="241"/>
      <c r="DW202" s="241"/>
      <c r="DX202" s="241"/>
      <c r="DY202" s="241"/>
      <c r="DZ202" s="241"/>
      <c r="EA202" s="241"/>
      <c r="EB202" s="241"/>
      <c r="EC202" s="241"/>
      <c r="ED202" s="241"/>
      <c r="EE202" s="241"/>
      <c r="EF202" s="241"/>
      <c r="EG202" s="241"/>
      <c r="EH202" s="241"/>
      <c r="EI202" s="241"/>
      <c r="EJ202" s="241"/>
      <c r="EK202" s="241"/>
      <c r="EL202" s="241"/>
      <c r="EM202" s="241"/>
      <c r="EN202" s="241"/>
      <c r="EO202" s="241"/>
      <c r="EP202" s="241"/>
      <c r="EQ202" s="241"/>
      <c r="ER202" s="241"/>
      <c r="ES202" s="241"/>
      <c r="ET202" s="241"/>
      <c r="EU202" s="241"/>
      <c r="EV202" s="241"/>
      <c r="EW202" s="241"/>
      <c r="EX202" s="241"/>
      <c r="EY202" s="241"/>
      <c r="EZ202" s="241"/>
      <c r="FA202" s="241"/>
      <c r="FB202" s="241"/>
      <c r="FC202" s="241"/>
      <c r="FD202" s="241"/>
      <c r="FE202" s="241"/>
      <c r="FF202" s="241"/>
      <c r="FG202" s="241"/>
      <c r="FH202" s="241"/>
      <c r="FI202" s="241"/>
      <c r="FJ202" s="241"/>
      <c r="FK202" s="241"/>
      <c r="FL202" s="241"/>
      <c r="FM202" s="241"/>
      <c r="FN202" s="241"/>
      <c r="FO202" s="241"/>
      <c r="FP202" s="241"/>
      <c r="FQ202" s="241"/>
      <c r="FR202" s="241"/>
      <c r="FS202" s="241"/>
      <c r="FT202" s="241"/>
      <c r="FU202" s="241"/>
      <c r="FV202" s="241"/>
      <c r="FW202" s="241"/>
      <c r="FX202" s="241"/>
      <c r="FY202" s="241"/>
      <c r="FZ202" s="241"/>
      <c r="GA202" s="241"/>
      <c r="GB202" s="241"/>
      <c r="GC202" s="241"/>
      <c r="GD202" s="241"/>
      <c r="GE202" s="241"/>
      <c r="GF202" s="241"/>
      <c r="GG202" s="241"/>
      <c r="GH202" s="241"/>
      <c r="GI202" s="241"/>
      <c r="GJ202" s="241"/>
      <c r="GK202" s="241"/>
      <c r="GL202" s="241"/>
      <c r="GM202" s="241"/>
      <c r="GN202" s="241"/>
      <c r="GO202" s="241"/>
      <c r="GP202" s="241"/>
      <c r="GQ202" s="241"/>
      <c r="GR202" s="241"/>
      <c r="GS202" s="241"/>
      <c r="GT202" s="241"/>
      <c r="GU202" s="241"/>
      <c r="GV202" s="241"/>
      <c r="GW202" s="241"/>
      <c r="GX202" s="241"/>
      <c r="GY202" s="241"/>
      <c r="GZ202" s="241"/>
      <c r="HA202" s="241"/>
      <c r="HB202" s="241"/>
      <c r="HC202" s="241"/>
      <c r="HD202" s="241"/>
      <c r="HE202" s="241"/>
      <c r="HF202" s="241"/>
      <c r="HG202" s="241"/>
      <c r="HH202" s="241"/>
      <c r="HI202" s="241"/>
      <c r="HJ202" s="241"/>
      <c r="HK202" s="241"/>
      <c r="HL202" s="241"/>
      <c r="HM202" s="241"/>
      <c r="HN202" s="241"/>
      <c r="HO202" s="241"/>
      <c r="HP202" s="241"/>
      <c r="HQ202" s="241"/>
      <c r="HR202" s="241"/>
      <c r="HS202" s="241"/>
      <c r="HT202" s="241"/>
      <c r="HU202" s="241"/>
      <c r="HV202" s="241"/>
      <c r="HW202" s="241"/>
      <c r="HX202" s="241"/>
      <c r="HY202" s="241"/>
      <c r="HZ202" s="241"/>
      <c r="IA202" s="241"/>
      <c r="IB202" s="241"/>
      <c r="IC202" s="241"/>
      <c r="ID202" s="241"/>
      <c r="IE202" s="241"/>
      <c r="IF202" s="241"/>
      <c r="IG202" s="241"/>
      <c r="IH202" s="241"/>
      <c r="II202" s="241"/>
      <c r="IJ202" s="241"/>
      <c r="IK202" s="241"/>
      <c r="IL202" s="241"/>
      <c r="IM202" s="241"/>
      <c r="IN202" s="241"/>
      <c r="IO202" s="241"/>
      <c r="IP202" s="241"/>
      <c r="IQ202" s="241"/>
      <c r="IR202" s="241"/>
      <c r="IS202" s="241"/>
      <c r="IT202" s="241"/>
      <c r="IU202" s="241"/>
      <c r="IV202" s="241"/>
      <c r="IW202" s="241"/>
      <c r="IX202" s="241"/>
      <c r="IY202" s="241"/>
      <c r="IZ202" s="241"/>
      <c r="JA202" s="241"/>
      <c r="JB202" s="241"/>
      <c r="JC202" s="241"/>
      <c r="JD202" s="241"/>
      <c r="JE202" s="241"/>
      <c r="JF202" s="241"/>
      <c r="JG202" s="241"/>
      <c r="JH202" s="241"/>
      <c r="JI202" s="241"/>
      <c r="JJ202" s="241"/>
      <c r="JK202" s="241"/>
      <c r="JL202" s="241"/>
      <c r="JM202" s="241"/>
      <c r="JN202" s="241"/>
      <c r="JO202" s="241"/>
      <c r="JP202" s="241"/>
      <c r="JQ202" s="241"/>
      <c r="JR202" s="241"/>
      <c r="JS202" s="241"/>
      <c r="JT202" s="241"/>
      <c r="JU202" s="241"/>
    </row>
    <row r="203" spans="1:281" s="240" customFormat="1" ht="15" customHeight="1">
      <c r="A203" s="241"/>
      <c r="B203" s="241"/>
      <c r="C203" s="241"/>
      <c r="D203" s="241"/>
      <c r="E203" s="241"/>
      <c r="F203" s="241"/>
      <c r="G203" s="241"/>
      <c r="H203" s="241"/>
      <c r="I203" s="241"/>
      <c r="J203" s="241"/>
      <c r="K203" s="241"/>
      <c r="L203" s="241"/>
      <c r="M203" s="241"/>
      <c r="N203" s="241"/>
      <c r="O203" s="241"/>
      <c r="P203" s="241"/>
      <c r="Q203" s="241"/>
      <c r="R203" s="241"/>
      <c r="S203" s="241"/>
      <c r="T203" s="241"/>
      <c r="U203" s="241" t="s">
        <v>339</v>
      </c>
      <c r="V203" s="241"/>
      <c r="W203" s="241"/>
      <c r="X203" s="241"/>
      <c r="Y203" s="241"/>
      <c r="Z203" s="241"/>
      <c r="AA203" s="241"/>
      <c r="AB203" s="241"/>
      <c r="AC203" s="241" t="s">
        <v>316</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41"/>
      <c r="DM203" s="241"/>
      <c r="DN203" s="241"/>
      <c r="DO203" s="241"/>
      <c r="DP203" s="241"/>
      <c r="DQ203" s="241"/>
      <c r="DR203" s="241"/>
      <c r="DS203" s="241"/>
      <c r="DT203" s="241"/>
      <c r="DU203" s="241"/>
      <c r="DV203" s="241"/>
      <c r="DW203" s="241"/>
      <c r="DX203" s="241"/>
      <c r="DY203" s="241"/>
      <c r="DZ203" s="241"/>
      <c r="EA203" s="241"/>
      <c r="EB203" s="241"/>
      <c r="EC203" s="241"/>
      <c r="ED203" s="241"/>
      <c r="EE203" s="241"/>
      <c r="EF203" s="241"/>
      <c r="EG203" s="241"/>
      <c r="EH203" s="241"/>
      <c r="EI203" s="241"/>
      <c r="EJ203" s="241"/>
      <c r="EK203" s="241"/>
      <c r="EL203" s="241"/>
      <c r="EM203" s="241"/>
      <c r="EN203" s="241"/>
      <c r="EO203" s="241"/>
      <c r="EP203" s="241"/>
      <c r="EQ203" s="241"/>
      <c r="ER203" s="241"/>
      <c r="ES203" s="241"/>
      <c r="ET203" s="241"/>
      <c r="EU203" s="241"/>
      <c r="EV203" s="241"/>
      <c r="EW203" s="241"/>
      <c r="EX203" s="241"/>
      <c r="EY203" s="241"/>
      <c r="EZ203" s="241"/>
      <c r="FA203" s="241"/>
      <c r="FB203" s="241"/>
      <c r="FC203" s="241"/>
      <c r="FD203" s="241"/>
      <c r="FE203" s="241"/>
      <c r="FF203" s="241"/>
      <c r="FG203" s="241"/>
      <c r="FH203" s="241"/>
      <c r="FI203" s="241"/>
      <c r="FJ203" s="241"/>
      <c r="FK203" s="241"/>
      <c r="FL203" s="241"/>
      <c r="FM203" s="241"/>
      <c r="FN203" s="241"/>
      <c r="FO203" s="241"/>
      <c r="FP203" s="241"/>
      <c r="FQ203" s="241"/>
      <c r="FR203" s="241"/>
      <c r="FS203" s="241"/>
      <c r="FT203" s="241"/>
      <c r="FU203" s="241"/>
      <c r="FV203" s="241"/>
      <c r="FW203" s="241"/>
      <c r="FX203" s="241"/>
      <c r="FY203" s="241"/>
      <c r="FZ203" s="241"/>
      <c r="GA203" s="241"/>
      <c r="GB203" s="241"/>
      <c r="GC203" s="241"/>
      <c r="GD203" s="241"/>
      <c r="GE203" s="241"/>
      <c r="GF203" s="241"/>
      <c r="GG203" s="241"/>
      <c r="GH203" s="241"/>
      <c r="GI203" s="241"/>
      <c r="GJ203" s="241"/>
      <c r="GK203" s="241"/>
      <c r="GL203" s="241"/>
      <c r="GM203" s="241"/>
      <c r="GN203" s="241"/>
      <c r="GO203" s="241"/>
      <c r="GP203" s="241"/>
      <c r="GQ203" s="241"/>
      <c r="GR203" s="241"/>
      <c r="GS203" s="241"/>
      <c r="GT203" s="241"/>
      <c r="GU203" s="241"/>
      <c r="GV203" s="241"/>
      <c r="GW203" s="241"/>
      <c r="GX203" s="241"/>
      <c r="GY203" s="241"/>
      <c r="GZ203" s="241"/>
      <c r="HA203" s="241"/>
      <c r="HB203" s="241"/>
      <c r="HC203" s="241"/>
      <c r="HD203" s="241"/>
      <c r="HE203" s="241"/>
      <c r="HF203" s="241"/>
      <c r="HG203" s="241"/>
      <c r="HH203" s="241"/>
      <c r="HI203" s="241"/>
      <c r="HJ203" s="241"/>
      <c r="HK203" s="241"/>
      <c r="HL203" s="241"/>
      <c r="HM203" s="241"/>
      <c r="HN203" s="241"/>
      <c r="HO203" s="241"/>
      <c r="HP203" s="241"/>
      <c r="HQ203" s="241"/>
      <c r="HR203" s="241"/>
      <c r="HS203" s="241"/>
      <c r="HT203" s="241"/>
      <c r="HU203" s="241"/>
      <c r="HV203" s="241"/>
      <c r="HW203" s="241"/>
      <c r="HX203" s="241"/>
      <c r="HY203" s="241"/>
      <c r="HZ203" s="241"/>
      <c r="IA203" s="241"/>
      <c r="IB203" s="241"/>
      <c r="IC203" s="241"/>
      <c r="ID203" s="241"/>
      <c r="IE203" s="241"/>
      <c r="IF203" s="241"/>
      <c r="IG203" s="241"/>
      <c r="IH203" s="241"/>
      <c r="II203" s="241"/>
      <c r="IJ203" s="241"/>
      <c r="IK203" s="241"/>
      <c r="IL203" s="241"/>
      <c r="IM203" s="241"/>
      <c r="IN203" s="241"/>
      <c r="IO203" s="241"/>
      <c r="IP203" s="241"/>
      <c r="IQ203" s="241"/>
      <c r="IR203" s="241"/>
      <c r="IS203" s="241"/>
      <c r="IT203" s="241"/>
      <c r="IU203" s="241"/>
      <c r="IV203" s="241"/>
      <c r="IW203" s="241"/>
      <c r="IX203" s="241"/>
      <c r="IY203" s="241"/>
      <c r="IZ203" s="241"/>
      <c r="JA203" s="241"/>
      <c r="JB203" s="241"/>
      <c r="JC203" s="241"/>
      <c r="JD203" s="241"/>
      <c r="JE203" s="241"/>
      <c r="JF203" s="241"/>
      <c r="JG203" s="241"/>
      <c r="JH203" s="241"/>
      <c r="JI203" s="241"/>
      <c r="JJ203" s="241"/>
      <c r="JK203" s="241"/>
      <c r="JL203" s="241"/>
      <c r="JM203" s="241"/>
      <c r="JN203" s="241"/>
      <c r="JO203" s="241"/>
      <c r="JP203" s="241"/>
      <c r="JQ203" s="241"/>
      <c r="JR203" s="241"/>
      <c r="JS203" s="241"/>
      <c r="JT203" s="241"/>
      <c r="JU203" s="241"/>
    </row>
    <row r="204" spans="1:281" s="240" customFormat="1" ht="15" customHeight="1">
      <c r="A204" s="241"/>
      <c r="B204" s="241"/>
      <c r="C204" s="241"/>
      <c r="D204" s="241"/>
      <c r="E204" s="241"/>
      <c r="F204" s="241"/>
      <c r="G204" s="241"/>
      <c r="H204" s="241"/>
      <c r="I204" s="241"/>
      <c r="J204" s="241"/>
      <c r="K204" s="241"/>
      <c r="L204" s="241"/>
      <c r="M204" s="241"/>
      <c r="N204" s="241"/>
      <c r="O204" s="241"/>
      <c r="P204" s="241"/>
      <c r="Q204" s="241"/>
      <c r="R204" s="241"/>
      <c r="S204" s="241"/>
      <c r="T204" s="241"/>
      <c r="U204" s="241" t="s">
        <v>340</v>
      </c>
      <c r="V204" s="241"/>
      <c r="W204" s="241"/>
      <c r="X204" s="241"/>
      <c r="Y204" s="241"/>
      <c r="Z204" s="241"/>
      <c r="AA204" s="241"/>
      <c r="AB204" s="241"/>
      <c r="AC204" s="241" t="s">
        <v>316</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41"/>
      <c r="DM204" s="241"/>
      <c r="DN204" s="241"/>
      <c r="DO204" s="241"/>
      <c r="DP204" s="241"/>
      <c r="DQ204" s="241"/>
      <c r="DR204" s="241"/>
      <c r="DS204" s="241"/>
      <c r="DT204" s="241"/>
      <c r="DU204" s="241"/>
      <c r="DV204" s="241"/>
      <c r="DW204" s="241"/>
      <c r="DX204" s="241"/>
      <c r="DY204" s="241"/>
      <c r="DZ204" s="241"/>
      <c r="EA204" s="241"/>
      <c r="EB204" s="241"/>
      <c r="EC204" s="241"/>
      <c r="ED204" s="241"/>
      <c r="EE204" s="241"/>
      <c r="EF204" s="241"/>
      <c r="EG204" s="241"/>
      <c r="EH204" s="241"/>
      <c r="EI204" s="241"/>
      <c r="EJ204" s="241"/>
      <c r="EK204" s="241"/>
      <c r="EL204" s="241"/>
      <c r="EM204" s="241"/>
      <c r="EN204" s="241"/>
      <c r="EO204" s="241"/>
      <c r="EP204" s="241"/>
      <c r="EQ204" s="241"/>
      <c r="ER204" s="241"/>
      <c r="ES204" s="241"/>
      <c r="ET204" s="241"/>
      <c r="EU204" s="241"/>
      <c r="EV204" s="241"/>
      <c r="EW204" s="241"/>
      <c r="EX204" s="241"/>
      <c r="EY204" s="241"/>
      <c r="EZ204" s="241"/>
      <c r="FA204" s="241"/>
      <c r="FB204" s="241"/>
      <c r="FC204" s="241"/>
      <c r="FD204" s="241"/>
      <c r="FE204" s="241"/>
      <c r="FF204" s="241"/>
      <c r="FG204" s="241"/>
      <c r="FH204" s="241"/>
      <c r="FI204" s="241"/>
      <c r="FJ204" s="241"/>
      <c r="FK204" s="241"/>
      <c r="FL204" s="241"/>
      <c r="FM204" s="241"/>
      <c r="FN204" s="241"/>
      <c r="FO204" s="241"/>
      <c r="FP204" s="241"/>
      <c r="FQ204" s="241"/>
      <c r="FR204" s="241"/>
      <c r="FS204" s="241"/>
      <c r="FT204" s="241"/>
      <c r="FU204" s="241"/>
      <c r="FV204" s="241"/>
      <c r="FW204" s="241"/>
      <c r="FX204" s="241"/>
      <c r="FY204" s="241"/>
      <c r="FZ204" s="241"/>
      <c r="GA204" s="241"/>
      <c r="GB204" s="241"/>
      <c r="GC204" s="241"/>
      <c r="GD204" s="241"/>
      <c r="GE204" s="241"/>
      <c r="GF204" s="241"/>
      <c r="GG204" s="241"/>
      <c r="GH204" s="241"/>
      <c r="GI204" s="241"/>
      <c r="GJ204" s="241"/>
      <c r="GK204" s="241"/>
      <c r="GL204" s="241"/>
      <c r="GM204" s="241"/>
      <c r="GN204" s="241"/>
      <c r="GO204" s="241"/>
      <c r="GP204" s="241"/>
      <c r="GQ204" s="241"/>
      <c r="GR204" s="241"/>
      <c r="GS204" s="241"/>
      <c r="GT204" s="241"/>
      <c r="GU204" s="241"/>
      <c r="GV204" s="241"/>
      <c r="GW204" s="241"/>
      <c r="GX204" s="241"/>
      <c r="GY204" s="241"/>
      <c r="GZ204" s="241"/>
      <c r="HA204" s="241"/>
      <c r="HB204" s="241"/>
      <c r="HC204" s="241"/>
      <c r="HD204" s="241"/>
      <c r="HE204" s="241"/>
      <c r="HF204" s="241"/>
      <c r="HG204" s="241"/>
      <c r="HH204" s="241"/>
      <c r="HI204" s="241"/>
      <c r="HJ204" s="241"/>
      <c r="HK204" s="241"/>
      <c r="HL204" s="241"/>
      <c r="HM204" s="241"/>
      <c r="HN204" s="241"/>
      <c r="HO204" s="241"/>
      <c r="HP204" s="241"/>
      <c r="HQ204" s="241"/>
      <c r="HR204" s="241"/>
      <c r="HS204" s="241"/>
      <c r="HT204" s="241"/>
      <c r="HU204" s="241"/>
      <c r="HV204" s="241"/>
      <c r="HW204" s="241"/>
      <c r="HX204" s="241"/>
      <c r="HY204" s="241"/>
      <c r="HZ204" s="241"/>
      <c r="IA204" s="241"/>
      <c r="IB204" s="241"/>
      <c r="IC204" s="241"/>
      <c r="ID204" s="241"/>
      <c r="IE204" s="241"/>
      <c r="IF204" s="241"/>
      <c r="IG204" s="241"/>
      <c r="IH204" s="241"/>
      <c r="II204" s="241"/>
      <c r="IJ204" s="241"/>
      <c r="IK204" s="241"/>
      <c r="IL204" s="241"/>
      <c r="IM204" s="241"/>
      <c r="IN204" s="241"/>
      <c r="IO204" s="241"/>
      <c r="IP204" s="241"/>
      <c r="IQ204" s="241"/>
      <c r="IR204" s="241"/>
      <c r="IS204" s="241"/>
      <c r="IT204" s="241"/>
      <c r="IU204" s="241"/>
      <c r="IV204" s="241"/>
      <c r="IW204" s="241"/>
      <c r="IX204" s="241"/>
      <c r="IY204" s="241"/>
      <c r="IZ204" s="241"/>
      <c r="JA204" s="241"/>
      <c r="JB204" s="241"/>
      <c r="JC204" s="241"/>
      <c r="JD204" s="241"/>
      <c r="JE204" s="241"/>
      <c r="JF204" s="241"/>
      <c r="JG204" s="241"/>
      <c r="JH204" s="241"/>
      <c r="JI204" s="241"/>
      <c r="JJ204" s="241"/>
      <c r="JK204" s="241"/>
      <c r="JL204" s="241"/>
      <c r="JM204" s="241"/>
      <c r="JN204" s="241"/>
      <c r="JO204" s="241"/>
      <c r="JP204" s="241"/>
      <c r="JQ204" s="241"/>
      <c r="JR204" s="241"/>
      <c r="JS204" s="241"/>
      <c r="JT204" s="241"/>
      <c r="JU204" s="241"/>
    </row>
    <row r="205" spans="1:281" s="240" customFormat="1" ht="15" customHeight="1">
      <c r="A205" s="241"/>
      <c r="B205" s="241"/>
      <c r="C205" s="241"/>
      <c r="D205" s="241"/>
      <c r="E205" s="241"/>
      <c r="F205" s="241"/>
      <c r="G205" s="241"/>
      <c r="H205" s="241"/>
      <c r="I205" s="241"/>
      <c r="J205" s="241"/>
      <c r="K205" s="241"/>
      <c r="L205" s="241"/>
      <c r="M205" s="241"/>
      <c r="N205" s="241"/>
      <c r="O205" s="241"/>
      <c r="P205" s="241"/>
      <c r="Q205" s="241"/>
      <c r="R205" s="241"/>
      <c r="S205" s="241"/>
      <c r="T205" s="241"/>
      <c r="U205" s="241" t="s">
        <v>341</v>
      </c>
      <c r="V205" s="241"/>
      <c r="W205" s="241"/>
      <c r="X205" s="241"/>
      <c r="Y205" s="241"/>
      <c r="Z205" s="241"/>
      <c r="AA205" s="241"/>
      <c r="AB205" s="241"/>
      <c r="AC205" s="241" t="s">
        <v>322</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c r="DD205" s="241"/>
      <c r="DE205" s="241"/>
      <c r="DF205" s="241"/>
      <c r="DG205" s="241"/>
      <c r="DH205" s="241"/>
      <c r="DI205" s="241"/>
      <c r="DJ205" s="241"/>
      <c r="DK205" s="241"/>
      <c r="DL205" s="241"/>
      <c r="DM205" s="241"/>
      <c r="DN205" s="241"/>
      <c r="DO205" s="241"/>
      <c r="DP205" s="241"/>
      <c r="DQ205" s="241"/>
      <c r="DR205" s="241"/>
      <c r="DS205" s="241"/>
      <c r="DT205" s="241"/>
      <c r="DU205" s="241"/>
      <c r="DV205" s="241"/>
      <c r="DW205" s="241"/>
      <c r="DX205" s="241"/>
      <c r="DY205" s="241"/>
      <c r="DZ205" s="241"/>
      <c r="EA205" s="241"/>
      <c r="EB205" s="241"/>
      <c r="EC205" s="241"/>
      <c r="ED205" s="241"/>
      <c r="EE205" s="241"/>
      <c r="EF205" s="241"/>
      <c r="EG205" s="241"/>
      <c r="EH205" s="241"/>
      <c r="EI205" s="241"/>
      <c r="EJ205" s="241"/>
      <c r="EK205" s="241"/>
      <c r="EL205" s="241"/>
      <c r="EM205" s="241"/>
      <c r="EN205" s="241"/>
      <c r="EO205" s="241"/>
      <c r="EP205" s="241"/>
      <c r="EQ205" s="241"/>
      <c r="ER205" s="241"/>
      <c r="ES205" s="241"/>
      <c r="ET205" s="241"/>
      <c r="EU205" s="241"/>
      <c r="EV205" s="241"/>
      <c r="EW205" s="241"/>
      <c r="EX205" s="241"/>
      <c r="EY205" s="241"/>
      <c r="EZ205" s="241"/>
      <c r="FA205" s="241"/>
      <c r="FB205" s="241"/>
      <c r="FC205" s="241"/>
      <c r="FD205" s="241"/>
      <c r="FE205" s="241"/>
      <c r="FF205" s="241"/>
      <c r="FG205" s="241"/>
      <c r="FH205" s="241"/>
      <c r="FI205" s="241"/>
      <c r="FJ205" s="241"/>
      <c r="FK205" s="241"/>
      <c r="FL205" s="241"/>
      <c r="FM205" s="241"/>
      <c r="FN205" s="241"/>
      <c r="FO205" s="241"/>
      <c r="FP205" s="241"/>
      <c r="FQ205" s="241"/>
      <c r="FR205" s="241"/>
      <c r="FS205" s="241"/>
      <c r="FT205" s="241"/>
      <c r="FU205" s="241"/>
      <c r="FV205" s="241"/>
      <c r="FW205" s="241"/>
      <c r="FX205" s="241"/>
      <c r="FY205" s="241"/>
      <c r="FZ205" s="241"/>
      <c r="GA205" s="241"/>
      <c r="GB205" s="241"/>
      <c r="GC205" s="241"/>
      <c r="GD205" s="241"/>
      <c r="GE205" s="241"/>
      <c r="GF205" s="241"/>
      <c r="GG205" s="241"/>
      <c r="GH205" s="241"/>
      <c r="GI205" s="241"/>
      <c r="GJ205" s="241"/>
      <c r="GK205" s="241"/>
      <c r="GL205" s="241"/>
      <c r="GM205" s="241"/>
      <c r="GN205" s="241"/>
      <c r="GO205" s="241"/>
      <c r="GP205" s="241"/>
      <c r="GQ205" s="241"/>
      <c r="GR205" s="241"/>
      <c r="GS205" s="241"/>
      <c r="GT205" s="241"/>
      <c r="GU205" s="241"/>
      <c r="GV205" s="241"/>
      <c r="GW205" s="241"/>
      <c r="GX205" s="241"/>
      <c r="GY205" s="241"/>
      <c r="GZ205" s="241"/>
      <c r="HA205" s="241"/>
      <c r="HB205" s="241"/>
      <c r="HC205" s="241"/>
      <c r="HD205" s="241"/>
      <c r="HE205" s="241"/>
      <c r="HF205" s="241"/>
      <c r="HG205" s="241"/>
      <c r="HH205" s="241"/>
      <c r="HI205" s="241"/>
      <c r="HJ205" s="241"/>
      <c r="HK205" s="241"/>
      <c r="HL205" s="241"/>
      <c r="HM205" s="241"/>
      <c r="HN205" s="241"/>
      <c r="HO205" s="241"/>
      <c r="HP205" s="241"/>
      <c r="HQ205" s="241"/>
      <c r="HR205" s="241"/>
      <c r="HS205" s="241"/>
      <c r="HT205" s="241"/>
      <c r="HU205" s="241"/>
      <c r="HV205" s="241"/>
      <c r="HW205" s="241"/>
      <c r="HX205" s="241"/>
      <c r="HY205" s="241"/>
      <c r="HZ205" s="241"/>
      <c r="IA205" s="241"/>
      <c r="IB205" s="241"/>
      <c r="IC205" s="241"/>
      <c r="ID205" s="241"/>
      <c r="IE205" s="241"/>
      <c r="IF205" s="241"/>
      <c r="IG205" s="241"/>
      <c r="IH205" s="241"/>
      <c r="II205" s="241"/>
      <c r="IJ205" s="241"/>
      <c r="IK205" s="241"/>
      <c r="IL205" s="241"/>
      <c r="IM205" s="241"/>
      <c r="IN205" s="241"/>
      <c r="IO205" s="241"/>
      <c r="IP205" s="241"/>
      <c r="IQ205" s="241"/>
      <c r="IR205" s="241"/>
      <c r="IS205" s="241"/>
      <c r="IT205" s="241"/>
      <c r="IU205" s="241"/>
      <c r="IV205" s="241"/>
      <c r="IW205" s="241"/>
      <c r="IX205" s="241"/>
      <c r="IY205" s="241"/>
      <c r="IZ205" s="241"/>
      <c r="JA205" s="241"/>
      <c r="JB205" s="241"/>
      <c r="JC205" s="241"/>
      <c r="JD205" s="241"/>
      <c r="JE205" s="241"/>
      <c r="JF205" s="241"/>
      <c r="JG205" s="241"/>
      <c r="JH205" s="241"/>
      <c r="JI205" s="241"/>
      <c r="JJ205" s="241"/>
      <c r="JK205" s="241"/>
      <c r="JL205" s="241"/>
      <c r="JM205" s="241"/>
      <c r="JN205" s="241"/>
      <c r="JO205" s="241"/>
      <c r="JP205" s="241"/>
      <c r="JQ205" s="241"/>
      <c r="JR205" s="241"/>
      <c r="JS205" s="241"/>
      <c r="JT205" s="241"/>
      <c r="JU205" s="241"/>
    </row>
    <row r="206" spans="1:281" s="240" customFormat="1" ht="15" customHeight="1">
      <c r="A206" s="241"/>
      <c r="B206" s="241"/>
      <c r="C206" s="241"/>
      <c r="D206" s="241"/>
      <c r="E206" s="241"/>
      <c r="F206" s="241"/>
      <c r="G206" s="241"/>
      <c r="H206" s="241"/>
      <c r="I206" s="241"/>
      <c r="J206" s="241"/>
      <c r="K206" s="241"/>
      <c r="L206" s="241"/>
      <c r="M206" s="241"/>
      <c r="N206" s="241"/>
      <c r="O206" s="241"/>
      <c r="P206" s="241"/>
      <c r="Q206" s="241"/>
      <c r="R206" s="241"/>
      <c r="S206" s="241"/>
      <c r="T206" s="241"/>
      <c r="U206" s="241" t="s">
        <v>342</v>
      </c>
      <c r="V206" s="241"/>
      <c r="W206" s="241"/>
      <c r="X206" s="241"/>
      <c r="Y206" s="241"/>
      <c r="Z206" s="241"/>
      <c r="AA206" s="241"/>
      <c r="AB206" s="241"/>
      <c r="AC206" s="241" t="s">
        <v>313</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c r="DD206" s="241"/>
      <c r="DE206" s="241"/>
      <c r="DF206" s="241"/>
      <c r="DG206" s="241"/>
      <c r="DH206" s="241"/>
      <c r="DI206" s="241"/>
      <c r="DJ206" s="241"/>
      <c r="DK206" s="241"/>
      <c r="DL206" s="241"/>
      <c r="DM206" s="241"/>
      <c r="DN206" s="241"/>
      <c r="DO206" s="241"/>
      <c r="DP206" s="241"/>
      <c r="DQ206" s="241"/>
      <c r="DR206" s="241"/>
      <c r="DS206" s="241"/>
      <c r="DT206" s="241"/>
      <c r="DU206" s="241"/>
      <c r="DV206" s="241"/>
      <c r="DW206" s="241"/>
      <c r="DX206" s="241"/>
      <c r="DY206" s="241"/>
      <c r="DZ206" s="241"/>
      <c r="EA206" s="241"/>
      <c r="EB206" s="241"/>
      <c r="EC206" s="241"/>
      <c r="ED206" s="241"/>
      <c r="EE206" s="241"/>
      <c r="EF206" s="241"/>
      <c r="EG206" s="241"/>
      <c r="EH206" s="241"/>
      <c r="EI206" s="241"/>
      <c r="EJ206" s="241"/>
      <c r="EK206" s="241"/>
      <c r="EL206" s="241"/>
      <c r="EM206" s="241"/>
      <c r="EN206" s="241"/>
      <c r="EO206" s="241"/>
      <c r="EP206" s="241"/>
      <c r="EQ206" s="241"/>
      <c r="ER206" s="241"/>
      <c r="ES206" s="241"/>
      <c r="ET206" s="241"/>
      <c r="EU206" s="241"/>
      <c r="EV206" s="241"/>
      <c r="EW206" s="241"/>
      <c r="EX206" s="241"/>
      <c r="EY206" s="241"/>
      <c r="EZ206" s="241"/>
      <c r="FA206" s="241"/>
      <c r="FB206" s="241"/>
      <c r="FC206" s="241"/>
      <c r="FD206" s="241"/>
      <c r="FE206" s="241"/>
      <c r="FF206" s="241"/>
      <c r="FG206" s="241"/>
      <c r="FH206" s="241"/>
      <c r="FI206" s="241"/>
      <c r="FJ206" s="241"/>
      <c r="FK206" s="241"/>
      <c r="FL206" s="241"/>
      <c r="FM206" s="241"/>
      <c r="FN206" s="241"/>
      <c r="FO206" s="241"/>
      <c r="FP206" s="241"/>
      <c r="FQ206" s="241"/>
      <c r="FR206" s="241"/>
      <c r="FS206" s="241"/>
      <c r="FT206" s="241"/>
      <c r="FU206" s="241"/>
      <c r="FV206" s="241"/>
      <c r="FW206" s="241"/>
      <c r="FX206" s="241"/>
      <c r="FY206" s="241"/>
      <c r="FZ206" s="241"/>
      <c r="GA206" s="241"/>
      <c r="GB206" s="241"/>
      <c r="GC206" s="241"/>
      <c r="GD206" s="241"/>
      <c r="GE206" s="241"/>
      <c r="GF206" s="241"/>
      <c r="GG206" s="241"/>
      <c r="GH206" s="241"/>
      <c r="GI206" s="241"/>
      <c r="GJ206" s="241"/>
      <c r="GK206" s="241"/>
      <c r="GL206" s="241"/>
      <c r="GM206" s="241"/>
      <c r="GN206" s="241"/>
      <c r="GO206" s="241"/>
      <c r="GP206" s="241"/>
      <c r="GQ206" s="241"/>
      <c r="GR206" s="241"/>
      <c r="GS206" s="241"/>
      <c r="GT206" s="241"/>
      <c r="GU206" s="241"/>
      <c r="GV206" s="241"/>
      <c r="GW206" s="241"/>
      <c r="GX206" s="241"/>
      <c r="GY206" s="241"/>
      <c r="GZ206" s="241"/>
      <c r="HA206" s="241"/>
      <c r="HB206" s="241"/>
      <c r="HC206" s="241"/>
      <c r="HD206" s="241"/>
      <c r="HE206" s="241"/>
      <c r="HF206" s="241"/>
      <c r="HG206" s="241"/>
      <c r="HH206" s="241"/>
      <c r="HI206" s="241"/>
      <c r="HJ206" s="241"/>
      <c r="HK206" s="241"/>
      <c r="HL206" s="241"/>
      <c r="HM206" s="241"/>
      <c r="HN206" s="241"/>
      <c r="HO206" s="241"/>
      <c r="HP206" s="241"/>
      <c r="HQ206" s="241"/>
      <c r="HR206" s="241"/>
      <c r="HS206" s="241"/>
      <c r="HT206" s="241"/>
      <c r="HU206" s="241"/>
      <c r="HV206" s="241"/>
      <c r="HW206" s="241"/>
      <c r="HX206" s="241"/>
      <c r="HY206" s="241"/>
      <c r="HZ206" s="241"/>
      <c r="IA206" s="241"/>
      <c r="IB206" s="241"/>
      <c r="IC206" s="241"/>
      <c r="ID206" s="241"/>
      <c r="IE206" s="241"/>
      <c r="IF206" s="241"/>
      <c r="IG206" s="241"/>
      <c r="IH206" s="241"/>
      <c r="II206" s="241"/>
      <c r="IJ206" s="241"/>
      <c r="IK206" s="241"/>
      <c r="IL206" s="241"/>
      <c r="IM206" s="241"/>
      <c r="IN206" s="241"/>
      <c r="IO206" s="241"/>
      <c r="IP206" s="241"/>
      <c r="IQ206" s="241"/>
      <c r="IR206" s="241"/>
      <c r="IS206" s="241"/>
      <c r="IT206" s="241"/>
      <c r="IU206" s="241"/>
      <c r="IV206" s="241"/>
      <c r="IW206" s="241"/>
      <c r="IX206" s="241"/>
      <c r="IY206" s="241"/>
      <c r="IZ206" s="241"/>
      <c r="JA206" s="241"/>
      <c r="JB206" s="241"/>
      <c r="JC206" s="241"/>
      <c r="JD206" s="241"/>
      <c r="JE206" s="241"/>
      <c r="JF206" s="241"/>
      <c r="JG206" s="241"/>
      <c r="JH206" s="241"/>
      <c r="JI206" s="241"/>
      <c r="JJ206" s="241"/>
      <c r="JK206" s="241"/>
      <c r="JL206" s="241"/>
      <c r="JM206" s="241"/>
      <c r="JN206" s="241"/>
      <c r="JO206" s="241"/>
      <c r="JP206" s="241"/>
      <c r="JQ206" s="241"/>
      <c r="JR206" s="241"/>
      <c r="JS206" s="241"/>
      <c r="JT206" s="241"/>
      <c r="JU206" s="241"/>
    </row>
    <row r="207" spans="1:281" s="240" customFormat="1" ht="15" customHeight="1">
      <c r="A207" s="241"/>
      <c r="B207" s="241"/>
      <c r="C207" s="241"/>
      <c r="D207" s="241"/>
      <c r="E207" s="241"/>
      <c r="F207" s="241"/>
      <c r="G207" s="241"/>
      <c r="H207" s="241"/>
      <c r="I207" s="241"/>
      <c r="J207" s="241"/>
      <c r="K207" s="241"/>
      <c r="L207" s="241"/>
      <c r="M207" s="241"/>
      <c r="N207" s="241"/>
      <c r="O207" s="241"/>
      <c r="P207" s="241"/>
      <c r="Q207" s="241"/>
      <c r="R207" s="241"/>
      <c r="S207" s="241"/>
      <c r="T207" s="241"/>
      <c r="U207" s="241" t="s">
        <v>343</v>
      </c>
      <c r="V207" s="241"/>
      <c r="W207" s="241"/>
      <c r="X207" s="241"/>
      <c r="Y207" s="241"/>
      <c r="Z207" s="241"/>
      <c r="AA207" s="241"/>
      <c r="AB207" s="241"/>
      <c r="AC207" s="241" t="s">
        <v>325</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41"/>
      <c r="DM207" s="241"/>
      <c r="DN207" s="241"/>
      <c r="DO207" s="241"/>
      <c r="DP207" s="241"/>
      <c r="DQ207" s="241"/>
      <c r="DR207" s="241"/>
      <c r="DS207" s="241"/>
      <c r="DT207" s="241"/>
      <c r="DU207" s="241"/>
      <c r="DV207" s="241"/>
      <c r="DW207" s="241"/>
      <c r="DX207" s="241"/>
      <c r="DY207" s="241"/>
      <c r="DZ207" s="241"/>
      <c r="EA207" s="241"/>
      <c r="EB207" s="241"/>
      <c r="EC207" s="241"/>
      <c r="ED207" s="241"/>
      <c r="EE207" s="241"/>
      <c r="EF207" s="241"/>
      <c r="EG207" s="241"/>
      <c r="EH207" s="241"/>
      <c r="EI207" s="241"/>
      <c r="EJ207" s="241"/>
      <c r="EK207" s="241"/>
      <c r="EL207" s="241"/>
      <c r="EM207" s="241"/>
      <c r="EN207" s="241"/>
      <c r="EO207" s="241"/>
      <c r="EP207" s="241"/>
      <c r="EQ207" s="241"/>
      <c r="ER207" s="241"/>
      <c r="ES207" s="241"/>
      <c r="ET207" s="241"/>
      <c r="EU207" s="241"/>
      <c r="EV207" s="241"/>
      <c r="EW207" s="241"/>
      <c r="EX207" s="241"/>
      <c r="EY207" s="241"/>
      <c r="EZ207" s="241"/>
      <c r="FA207" s="241"/>
      <c r="FB207" s="241"/>
      <c r="FC207" s="241"/>
      <c r="FD207" s="241"/>
      <c r="FE207" s="241"/>
      <c r="FF207" s="241"/>
      <c r="FG207" s="241"/>
      <c r="FH207" s="241"/>
      <c r="FI207" s="241"/>
      <c r="FJ207" s="241"/>
      <c r="FK207" s="241"/>
      <c r="FL207" s="241"/>
      <c r="FM207" s="241"/>
      <c r="FN207" s="241"/>
      <c r="FO207" s="241"/>
      <c r="FP207" s="241"/>
      <c r="FQ207" s="241"/>
      <c r="FR207" s="241"/>
      <c r="FS207" s="241"/>
      <c r="FT207" s="241"/>
      <c r="FU207" s="241"/>
      <c r="FV207" s="241"/>
      <c r="FW207" s="241"/>
      <c r="FX207" s="241"/>
      <c r="FY207" s="241"/>
      <c r="FZ207" s="241"/>
      <c r="GA207" s="241"/>
      <c r="GB207" s="241"/>
      <c r="GC207" s="241"/>
      <c r="GD207" s="241"/>
      <c r="GE207" s="241"/>
      <c r="GF207" s="241"/>
      <c r="GG207" s="241"/>
      <c r="GH207" s="241"/>
      <c r="GI207" s="241"/>
      <c r="GJ207" s="241"/>
      <c r="GK207" s="241"/>
      <c r="GL207" s="241"/>
      <c r="GM207" s="241"/>
      <c r="GN207" s="241"/>
      <c r="GO207" s="241"/>
      <c r="GP207" s="241"/>
      <c r="GQ207" s="241"/>
      <c r="GR207" s="241"/>
      <c r="GS207" s="241"/>
      <c r="GT207" s="241"/>
      <c r="GU207" s="241"/>
      <c r="GV207" s="241"/>
      <c r="GW207" s="241"/>
      <c r="GX207" s="241"/>
      <c r="GY207" s="241"/>
      <c r="GZ207" s="241"/>
      <c r="HA207" s="241"/>
      <c r="HB207" s="241"/>
      <c r="HC207" s="241"/>
      <c r="HD207" s="241"/>
      <c r="HE207" s="241"/>
      <c r="HF207" s="241"/>
      <c r="HG207" s="241"/>
      <c r="HH207" s="241"/>
      <c r="HI207" s="241"/>
      <c r="HJ207" s="241"/>
      <c r="HK207" s="241"/>
      <c r="HL207" s="241"/>
      <c r="HM207" s="241"/>
      <c r="HN207" s="241"/>
      <c r="HO207" s="241"/>
      <c r="HP207" s="241"/>
      <c r="HQ207" s="241"/>
      <c r="HR207" s="241"/>
      <c r="HS207" s="241"/>
      <c r="HT207" s="241"/>
      <c r="HU207" s="241"/>
      <c r="HV207" s="241"/>
      <c r="HW207" s="241"/>
      <c r="HX207" s="241"/>
      <c r="HY207" s="241"/>
      <c r="HZ207" s="241"/>
      <c r="IA207" s="241"/>
      <c r="IB207" s="241"/>
      <c r="IC207" s="241"/>
      <c r="ID207" s="241"/>
      <c r="IE207" s="241"/>
      <c r="IF207" s="241"/>
      <c r="IG207" s="241"/>
      <c r="IH207" s="241"/>
      <c r="II207" s="241"/>
      <c r="IJ207" s="241"/>
      <c r="IK207" s="241"/>
      <c r="IL207" s="241"/>
      <c r="IM207" s="241"/>
      <c r="IN207" s="241"/>
      <c r="IO207" s="241"/>
      <c r="IP207" s="241"/>
      <c r="IQ207" s="241"/>
      <c r="IR207" s="241"/>
      <c r="IS207" s="241"/>
      <c r="IT207" s="241"/>
      <c r="IU207" s="241"/>
      <c r="IV207" s="241"/>
      <c r="IW207" s="241"/>
      <c r="IX207" s="241"/>
      <c r="IY207" s="241"/>
      <c r="IZ207" s="241"/>
      <c r="JA207" s="241"/>
      <c r="JB207" s="241"/>
      <c r="JC207" s="241"/>
      <c r="JD207" s="241"/>
      <c r="JE207" s="241"/>
      <c r="JF207" s="241"/>
      <c r="JG207" s="241"/>
      <c r="JH207" s="241"/>
      <c r="JI207" s="241"/>
      <c r="JJ207" s="241"/>
      <c r="JK207" s="241"/>
      <c r="JL207" s="241"/>
      <c r="JM207" s="241"/>
      <c r="JN207" s="241"/>
      <c r="JO207" s="241"/>
      <c r="JP207" s="241"/>
      <c r="JQ207" s="241"/>
      <c r="JR207" s="241"/>
      <c r="JS207" s="241"/>
      <c r="JT207" s="241"/>
      <c r="JU207" s="241"/>
    </row>
    <row r="208" spans="1:281" s="240" customFormat="1" ht="15" customHeight="1">
      <c r="A208" s="241"/>
      <c r="B208" s="241"/>
      <c r="C208" s="241"/>
      <c r="D208" s="241"/>
      <c r="E208" s="241"/>
      <c r="F208" s="241"/>
      <c r="G208" s="241"/>
      <c r="H208" s="241"/>
      <c r="I208" s="241"/>
      <c r="J208" s="241"/>
      <c r="K208" s="241"/>
      <c r="L208" s="241"/>
      <c r="M208" s="241"/>
      <c r="N208" s="241"/>
      <c r="O208" s="241"/>
      <c r="P208" s="241"/>
      <c r="Q208" s="241"/>
      <c r="R208" s="241"/>
      <c r="S208" s="241"/>
      <c r="T208" s="241"/>
      <c r="U208" s="241" t="s">
        <v>344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41"/>
      <c r="DM208" s="241"/>
      <c r="DN208" s="241"/>
      <c r="DO208" s="241"/>
      <c r="DP208" s="241"/>
      <c r="DQ208" s="241"/>
      <c r="DR208" s="241"/>
      <c r="DS208" s="241"/>
      <c r="DT208" s="241"/>
      <c r="DU208" s="241"/>
      <c r="DV208" s="241"/>
      <c r="DW208" s="241"/>
      <c r="DX208" s="241"/>
      <c r="DY208" s="241"/>
      <c r="DZ208" s="241"/>
      <c r="EA208" s="241"/>
      <c r="EB208" s="241"/>
      <c r="EC208" s="241"/>
      <c r="ED208" s="241"/>
      <c r="EE208" s="241"/>
      <c r="EF208" s="241"/>
      <c r="EG208" s="241"/>
      <c r="EH208" s="241"/>
      <c r="EI208" s="241"/>
      <c r="EJ208" s="241"/>
      <c r="EK208" s="241"/>
      <c r="EL208" s="241"/>
      <c r="EM208" s="241"/>
      <c r="EN208" s="241"/>
      <c r="EO208" s="241"/>
      <c r="EP208" s="241"/>
      <c r="EQ208" s="241"/>
      <c r="ER208" s="241"/>
      <c r="ES208" s="241"/>
      <c r="ET208" s="241"/>
      <c r="EU208" s="241"/>
      <c r="EV208" s="241"/>
      <c r="EW208" s="241"/>
      <c r="EX208" s="241"/>
      <c r="EY208" s="241"/>
      <c r="EZ208" s="241"/>
      <c r="FA208" s="241"/>
      <c r="FB208" s="241"/>
      <c r="FC208" s="241"/>
      <c r="FD208" s="241"/>
      <c r="FE208" s="241"/>
      <c r="FF208" s="241"/>
      <c r="FG208" s="241"/>
      <c r="FH208" s="241"/>
      <c r="FI208" s="241"/>
      <c r="FJ208" s="241"/>
      <c r="FK208" s="241"/>
      <c r="FL208" s="241"/>
      <c r="FM208" s="241"/>
      <c r="FN208" s="241"/>
      <c r="FO208" s="241"/>
      <c r="FP208" s="241"/>
      <c r="FQ208" s="241"/>
      <c r="FR208" s="241"/>
      <c r="FS208" s="241"/>
      <c r="FT208" s="241"/>
      <c r="FU208" s="241"/>
      <c r="FV208" s="241"/>
      <c r="FW208" s="241"/>
      <c r="FX208" s="241"/>
      <c r="FY208" s="241"/>
      <c r="FZ208" s="241"/>
      <c r="GA208" s="241"/>
      <c r="GB208" s="241"/>
      <c r="GC208" s="241"/>
      <c r="GD208" s="241"/>
      <c r="GE208" s="241"/>
      <c r="GF208" s="241"/>
      <c r="GG208" s="241"/>
      <c r="GH208" s="241"/>
      <c r="GI208" s="241"/>
      <c r="GJ208" s="241"/>
      <c r="GK208" s="241"/>
      <c r="GL208" s="241"/>
      <c r="GM208" s="241"/>
      <c r="GN208" s="241"/>
      <c r="GO208" s="241"/>
      <c r="GP208" s="241"/>
      <c r="GQ208" s="241"/>
      <c r="GR208" s="241"/>
      <c r="GS208" s="241"/>
      <c r="GT208" s="241"/>
      <c r="GU208" s="241"/>
      <c r="GV208" s="241"/>
      <c r="GW208" s="241"/>
      <c r="GX208" s="241"/>
      <c r="GY208" s="241"/>
      <c r="GZ208" s="241"/>
      <c r="HA208" s="241"/>
      <c r="HB208" s="241"/>
      <c r="HC208" s="241"/>
      <c r="HD208" s="241"/>
      <c r="HE208" s="241"/>
      <c r="HF208" s="241"/>
      <c r="HG208" s="241"/>
      <c r="HH208" s="241"/>
      <c r="HI208" s="241"/>
      <c r="HJ208" s="241"/>
      <c r="HK208" s="241"/>
      <c r="HL208" s="241"/>
      <c r="HM208" s="241"/>
      <c r="HN208" s="241"/>
      <c r="HO208" s="241"/>
      <c r="HP208" s="241"/>
      <c r="HQ208" s="241"/>
      <c r="HR208" s="241"/>
      <c r="HS208" s="241"/>
      <c r="HT208" s="241"/>
      <c r="HU208" s="241"/>
      <c r="HV208" s="241"/>
      <c r="HW208" s="241"/>
      <c r="HX208" s="241"/>
      <c r="HY208" s="241"/>
      <c r="HZ208" s="241"/>
      <c r="IA208" s="241"/>
      <c r="IB208" s="241"/>
      <c r="IC208" s="241"/>
      <c r="ID208" s="241"/>
      <c r="IE208" s="241"/>
      <c r="IF208" s="241"/>
      <c r="IG208" s="241"/>
      <c r="IH208" s="241"/>
      <c r="II208" s="241"/>
      <c r="IJ208" s="241"/>
      <c r="IK208" s="241"/>
      <c r="IL208" s="241"/>
      <c r="IM208" s="241"/>
      <c r="IN208" s="241"/>
      <c r="IO208" s="241"/>
      <c r="IP208" s="241"/>
      <c r="IQ208" s="241"/>
      <c r="IR208" s="241"/>
      <c r="IS208" s="241"/>
      <c r="IT208" s="241"/>
      <c r="IU208" s="241"/>
      <c r="IV208" s="241"/>
      <c r="IW208" s="241"/>
      <c r="IX208" s="241"/>
      <c r="IY208" s="241"/>
      <c r="IZ208" s="241"/>
      <c r="JA208" s="241"/>
      <c r="JB208" s="241"/>
      <c r="JC208" s="241"/>
      <c r="JD208" s="241"/>
      <c r="JE208" s="241"/>
      <c r="JF208" s="241"/>
      <c r="JG208" s="241"/>
      <c r="JH208" s="241"/>
      <c r="JI208" s="241"/>
      <c r="JJ208" s="241"/>
      <c r="JK208" s="241"/>
      <c r="JL208" s="241"/>
      <c r="JM208" s="241"/>
      <c r="JN208" s="241"/>
      <c r="JO208" s="241"/>
      <c r="JP208" s="241"/>
      <c r="JQ208" s="241"/>
      <c r="JR208" s="241"/>
      <c r="JS208" s="241"/>
      <c r="JT208" s="241"/>
      <c r="JU208" s="241"/>
    </row>
    <row r="209" spans="1:281" s="240" customFormat="1" ht="15" customHeight="1">
      <c r="A209" s="241"/>
      <c r="B209" s="241"/>
      <c r="C209" s="241"/>
      <c r="D209" s="241"/>
      <c r="E209" s="241"/>
      <c r="F209" s="241"/>
      <c r="G209" s="241"/>
      <c r="H209" s="241"/>
      <c r="I209" s="241"/>
      <c r="J209" s="241"/>
      <c r="K209" s="241"/>
      <c r="L209" s="241"/>
      <c r="M209" s="241"/>
      <c r="N209" s="241"/>
      <c r="O209" s="241"/>
      <c r="P209" s="241"/>
      <c r="Q209" s="241"/>
      <c r="R209" s="241"/>
      <c r="S209" s="241"/>
      <c r="T209" s="241"/>
      <c r="U209" s="241" t="s">
        <v>345</v>
      </c>
      <c r="V209" s="241"/>
      <c r="W209" s="241"/>
      <c r="X209" s="241"/>
      <c r="Y209" s="241"/>
      <c r="Z209" s="241"/>
      <c r="AA209" s="241"/>
      <c r="AB209" s="241"/>
      <c r="AC209" s="241" t="s">
        <v>322</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c r="DZ209" s="241"/>
      <c r="EA209" s="241"/>
      <c r="EB209" s="241"/>
      <c r="EC209" s="241"/>
      <c r="ED209" s="241"/>
      <c r="EE209" s="241"/>
      <c r="EF209" s="241"/>
      <c r="EG209" s="241"/>
      <c r="EH209" s="241"/>
      <c r="EI209" s="241"/>
      <c r="EJ209" s="241"/>
      <c r="EK209" s="241"/>
      <c r="EL209" s="241"/>
      <c r="EM209" s="241"/>
      <c r="EN209" s="241"/>
      <c r="EO209" s="241"/>
      <c r="EP209" s="241"/>
      <c r="EQ209" s="241"/>
      <c r="ER209" s="241"/>
      <c r="ES209" s="241"/>
      <c r="ET209" s="241"/>
      <c r="EU209" s="241"/>
      <c r="EV209" s="241"/>
      <c r="EW209" s="241"/>
      <c r="EX209" s="241"/>
      <c r="EY209" s="241"/>
      <c r="EZ209" s="241"/>
      <c r="FA209" s="241"/>
      <c r="FB209" s="241"/>
      <c r="FC209" s="241"/>
      <c r="FD209" s="241"/>
      <c r="FE209" s="241"/>
      <c r="FF209" s="241"/>
      <c r="FG209" s="241"/>
      <c r="FH209" s="241"/>
      <c r="FI209" s="241"/>
      <c r="FJ209" s="241"/>
      <c r="FK209" s="241"/>
      <c r="FL209" s="241"/>
      <c r="FM209" s="241"/>
      <c r="FN209" s="241"/>
      <c r="FO209" s="241"/>
      <c r="FP209" s="241"/>
      <c r="FQ209" s="241"/>
      <c r="FR209" s="241"/>
      <c r="FS209" s="241"/>
      <c r="FT209" s="241"/>
      <c r="FU209" s="241"/>
      <c r="FV209" s="241"/>
      <c r="FW209" s="241"/>
      <c r="FX209" s="241"/>
      <c r="FY209" s="241"/>
      <c r="FZ209" s="241"/>
      <c r="GA209" s="241"/>
      <c r="GB209" s="241"/>
      <c r="GC209" s="241"/>
      <c r="GD209" s="241"/>
      <c r="GE209" s="241"/>
      <c r="GF209" s="241"/>
      <c r="GG209" s="241"/>
      <c r="GH209" s="241"/>
      <c r="GI209" s="241"/>
      <c r="GJ209" s="241"/>
      <c r="GK209" s="241"/>
      <c r="GL209" s="241"/>
      <c r="GM209" s="241"/>
      <c r="GN209" s="241"/>
      <c r="GO209" s="241"/>
      <c r="GP209" s="241"/>
      <c r="GQ209" s="241"/>
      <c r="GR209" s="241"/>
      <c r="GS209" s="241"/>
      <c r="GT209" s="241"/>
      <c r="GU209" s="241"/>
      <c r="GV209" s="241"/>
      <c r="GW209" s="241"/>
      <c r="GX209" s="241"/>
      <c r="GY209" s="241"/>
      <c r="GZ209" s="241"/>
      <c r="HA209" s="241"/>
      <c r="HB209" s="241"/>
      <c r="HC209" s="241"/>
      <c r="HD209" s="241"/>
      <c r="HE209" s="241"/>
      <c r="HF209" s="241"/>
      <c r="HG209" s="241"/>
      <c r="HH209" s="241"/>
      <c r="HI209" s="241"/>
      <c r="HJ209" s="241"/>
      <c r="HK209" s="241"/>
      <c r="HL209" s="241"/>
      <c r="HM209" s="241"/>
      <c r="HN209" s="241"/>
      <c r="HO209" s="241"/>
      <c r="HP209" s="241"/>
      <c r="HQ209" s="241"/>
      <c r="HR209" s="241"/>
      <c r="HS209" s="241"/>
      <c r="HT209" s="241"/>
      <c r="HU209" s="241"/>
      <c r="HV209" s="241"/>
      <c r="HW209" s="241"/>
      <c r="HX209" s="241"/>
      <c r="HY209" s="241"/>
      <c r="HZ209" s="241"/>
      <c r="IA209" s="241"/>
      <c r="IB209" s="241"/>
      <c r="IC209" s="241"/>
      <c r="ID209" s="241"/>
      <c r="IE209" s="241"/>
      <c r="IF209" s="241"/>
      <c r="IG209" s="241"/>
      <c r="IH209" s="241"/>
      <c r="II209" s="241"/>
      <c r="IJ209" s="241"/>
      <c r="IK209" s="241"/>
      <c r="IL209" s="241"/>
      <c r="IM209" s="241"/>
      <c r="IN209" s="241"/>
      <c r="IO209" s="241"/>
      <c r="IP209" s="241"/>
      <c r="IQ209" s="241"/>
      <c r="IR209" s="241"/>
      <c r="IS209" s="241"/>
      <c r="IT209" s="241"/>
      <c r="IU209" s="241"/>
      <c r="IV209" s="241"/>
      <c r="IW209" s="241"/>
      <c r="IX209" s="241"/>
      <c r="IY209" s="241"/>
      <c r="IZ209" s="241"/>
      <c r="JA209" s="241"/>
      <c r="JB209" s="241"/>
      <c r="JC209" s="241"/>
      <c r="JD209" s="241"/>
      <c r="JE209" s="241"/>
      <c r="JF209" s="241"/>
      <c r="JG209" s="241"/>
      <c r="JH209" s="241"/>
      <c r="JI209" s="241"/>
      <c r="JJ209" s="241"/>
      <c r="JK209" s="241"/>
      <c r="JL209" s="241"/>
      <c r="JM209" s="241"/>
      <c r="JN209" s="241"/>
      <c r="JO209" s="241"/>
      <c r="JP209" s="241"/>
      <c r="JQ209" s="241"/>
      <c r="JR209" s="241"/>
      <c r="JS209" s="241"/>
      <c r="JT209" s="241"/>
      <c r="JU209" s="241"/>
    </row>
    <row r="210" spans="1:281" s="240" customFormat="1" ht="15" customHeight="1">
      <c r="A210" s="241"/>
      <c r="B210" s="241"/>
      <c r="C210" s="241"/>
      <c r="D210" s="241"/>
      <c r="E210" s="241"/>
      <c r="F210" s="241"/>
      <c r="G210" s="241"/>
      <c r="H210" s="241"/>
      <c r="I210" s="241"/>
      <c r="J210" s="241"/>
      <c r="K210" s="241"/>
      <c r="L210" s="241"/>
      <c r="M210" s="241"/>
      <c r="N210" s="241"/>
      <c r="O210" s="241"/>
      <c r="P210" s="241"/>
      <c r="Q210" s="241"/>
      <c r="R210" s="241"/>
      <c r="S210" s="241"/>
      <c r="T210" s="241"/>
      <c r="U210" s="241" t="s">
        <v>346</v>
      </c>
      <c r="V210" s="241"/>
      <c r="W210" s="241"/>
      <c r="X210" s="241"/>
      <c r="Y210" s="241"/>
      <c r="Z210" s="241"/>
      <c r="AA210" s="241"/>
      <c r="AB210" s="241"/>
      <c r="AC210" s="241" t="s">
        <v>313</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c r="DV210" s="241"/>
      <c r="DW210" s="241"/>
      <c r="DX210" s="241"/>
      <c r="DY210" s="241"/>
      <c r="DZ210" s="241"/>
      <c r="EA210" s="241"/>
      <c r="EB210" s="241"/>
      <c r="EC210" s="241"/>
      <c r="ED210" s="241"/>
      <c r="EE210" s="241"/>
      <c r="EF210" s="241"/>
      <c r="EG210" s="241"/>
      <c r="EH210" s="241"/>
      <c r="EI210" s="241"/>
      <c r="EJ210" s="241"/>
      <c r="EK210" s="241"/>
      <c r="EL210" s="241"/>
      <c r="EM210" s="241"/>
      <c r="EN210" s="241"/>
      <c r="EO210" s="241"/>
      <c r="EP210" s="241"/>
      <c r="EQ210" s="241"/>
      <c r="ER210" s="241"/>
      <c r="ES210" s="241"/>
      <c r="ET210" s="241"/>
      <c r="EU210" s="241"/>
      <c r="EV210" s="241"/>
      <c r="EW210" s="241"/>
      <c r="EX210" s="241"/>
      <c r="EY210" s="241"/>
      <c r="EZ210" s="241"/>
      <c r="FA210" s="241"/>
      <c r="FB210" s="241"/>
      <c r="FC210" s="241"/>
      <c r="FD210" s="241"/>
      <c r="FE210" s="241"/>
      <c r="FF210" s="241"/>
      <c r="FG210" s="241"/>
      <c r="FH210" s="241"/>
      <c r="FI210" s="241"/>
      <c r="FJ210" s="241"/>
      <c r="FK210" s="241"/>
      <c r="FL210" s="241"/>
      <c r="FM210" s="241"/>
      <c r="FN210" s="241"/>
      <c r="FO210" s="241"/>
      <c r="FP210" s="241"/>
      <c r="FQ210" s="241"/>
      <c r="FR210" s="241"/>
      <c r="FS210" s="241"/>
      <c r="FT210" s="241"/>
      <c r="FU210" s="241"/>
      <c r="FV210" s="241"/>
      <c r="FW210" s="241"/>
      <c r="FX210" s="241"/>
      <c r="FY210" s="241"/>
      <c r="FZ210" s="241"/>
      <c r="GA210" s="241"/>
      <c r="GB210" s="241"/>
      <c r="GC210" s="241"/>
      <c r="GD210" s="241"/>
      <c r="GE210" s="241"/>
      <c r="GF210" s="241"/>
      <c r="GG210" s="241"/>
      <c r="GH210" s="241"/>
      <c r="GI210" s="241"/>
      <c r="GJ210" s="241"/>
      <c r="GK210" s="241"/>
      <c r="GL210" s="241"/>
      <c r="GM210" s="241"/>
      <c r="GN210" s="241"/>
      <c r="GO210" s="241"/>
      <c r="GP210" s="241"/>
      <c r="GQ210" s="241"/>
      <c r="GR210" s="241"/>
      <c r="GS210" s="241"/>
      <c r="GT210" s="241"/>
      <c r="GU210" s="241"/>
      <c r="GV210" s="241"/>
      <c r="GW210" s="241"/>
      <c r="GX210" s="241"/>
      <c r="GY210" s="241"/>
      <c r="GZ210" s="241"/>
      <c r="HA210" s="241"/>
      <c r="HB210" s="241"/>
      <c r="HC210" s="241"/>
      <c r="HD210" s="241"/>
      <c r="HE210" s="241"/>
      <c r="HF210" s="241"/>
      <c r="HG210" s="241"/>
      <c r="HH210" s="241"/>
      <c r="HI210" s="241"/>
      <c r="HJ210" s="241"/>
      <c r="HK210" s="241"/>
      <c r="HL210" s="241"/>
      <c r="HM210" s="241"/>
      <c r="HN210" s="241"/>
      <c r="HO210" s="241"/>
      <c r="HP210" s="241"/>
      <c r="HQ210" s="241"/>
      <c r="HR210" s="241"/>
      <c r="HS210" s="241"/>
      <c r="HT210" s="241"/>
      <c r="HU210" s="241"/>
      <c r="HV210" s="241"/>
      <c r="HW210" s="241"/>
      <c r="HX210" s="241"/>
      <c r="HY210" s="241"/>
      <c r="HZ210" s="241"/>
      <c r="IA210" s="241"/>
      <c r="IB210" s="241"/>
      <c r="IC210" s="241"/>
      <c r="ID210" s="241"/>
      <c r="IE210" s="241"/>
      <c r="IF210" s="241"/>
      <c r="IG210" s="241"/>
      <c r="IH210" s="241"/>
      <c r="II210" s="241"/>
      <c r="IJ210" s="241"/>
      <c r="IK210" s="241"/>
      <c r="IL210" s="241"/>
      <c r="IM210" s="241"/>
      <c r="IN210" s="241"/>
      <c r="IO210" s="241"/>
      <c r="IP210" s="241"/>
      <c r="IQ210" s="241"/>
      <c r="IR210" s="241"/>
      <c r="IS210" s="241"/>
      <c r="IT210" s="241"/>
      <c r="IU210" s="241"/>
      <c r="IV210" s="241"/>
      <c r="IW210" s="241"/>
      <c r="IX210" s="241"/>
      <c r="IY210" s="241"/>
      <c r="IZ210" s="241"/>
      <c r="JA210" s="241"/>
      <c r="JB210" s="241"/>
      <c r="JC210" s="241"/>
      <c r="JD210" s="241"/>
      <c r="JE210" s="241"/>
      <c r="JF210" s="241"/>
      <c r="JG210" s="241"/>
      <c r="JH210" s="241"/>
      <c r="JI210" s="241"/>
      <c r="JJ210" s="241"/>
      <c r="JK210" s="241"/>
      <c r="JL210" s="241"/>
      <c r="JM210" s="241"/>
      <c r="JN210" s="241"/>
      <c r="JO210" s="241"/>
      <c r="JP210" s="241"/>
      <c r="JQ210" s="241"/>
      <c r="JR210" s="241"/>
      <c r="JS210" s="241"/>
      <c r="JT210" s="241"/>
      <c r="JU210" s="241"/>
    </row>
    <row r="211" spans="1:281" s="240" customFormat="1" ht="15" customHeight="1">
      <c r="A211" s="241"/>
      <c r="B211" s="241"/>
      <c r="C211" s="241"/>
      <c r="D211" s="241"/>
      <c r="E211" s="241"/>
      <c r="F211" s="241"/>
      <c r="G211" s="241"/>
      <c r="H211" s="241"/>
      <c r="I211" s="241"/>
      <c r="J211" s="241"/>
      <c r="K211" s="241"/>
      <c r="L211" s="241"/>
      <c r="M211" s="241"/>
      <c r="N211" s="241"/>
      <c r="O211" s="241"/>
      <c r="P211" s="241"/>
      <c r="Q211" s="241"/>
      <c r="R211" s="241"/>
      <c r="S211" s="241"/>
      <c r="T211" s="241"/>
      <c r="U211" s="241" t="s">
        <v>347</v>
      </c>
      <c r="V211" s="241"/>
      <c r="W211" s="241"/>
      <c r="X211" s="241"/>
      <c r="Y211" s="241"/>
      <c r="Z211" s="241"/>
      <c r="AA211" s="241"/>
      <c r="AB211" s="241"/>
      <c r="AC211" s="241" t="s">
        <v>316</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c r="DV211" s="241"/>
      <c r="DW211" s="241"/>
      <c r="DX211" s="241"/>
      <c r="DY211" s="241"/>
      <c r="DZ211" s="241"/>
      <c r="EA211" s="241"/>
      <c r="EB211" s="241"/>
      <c r="EC211" s="241"/>
      <c r="ED211" s="241"/>
      <c r="EE211" s="241"/>
      <c r="EF211" s="241"/>
      <c r="EG211" s="241"/>
      <c r="EH211" s="241"/>
      <c r="EI211" s="241"/>
      <c r="EJ211" s="241"/>
      <c r="EK211" s="241"/>
      <c r="EL211" s="241"/>
      <c r="EM211" s="241"/>
      <c r="EN211" s="241"/>
      <c r="EO211" s="241"/>
      <c r="EP211" s="241"/>
      <c r="EQ211" s="241"/>
      <c r="ER211" s="241"/>
      <c r="ES211" s="241"/>
      <c r="ET211" s="241"/>
      <c r="EU211" s="241"/>
      <c r="EV211" s="241"/>
      <c r="EW211" s="241"/>
      <c r="EX211" s="241"/>
      <c r="EY211" s="241"/>
      <c r="EZ211" s="241"/>
      <c r="FA211" s="241"/>
      <c r="FB211" s="241"/>
      <c r="FC211" s="241"/>
      <c r="FD211" s="241"/>
      <c r="FE211" s="241"/>
      <c r="FF211" s="241"/>
      <c r="FG211" s="241"/>
      <c r="FH211" s="241"/>
      <c r="FI211" s="241"/>
      <c r="FJ211" s="241"/>
      <c r="FK211" s="241"/>
      <c r="FL211" s="241"/>
      <c r="FM211" s="241"/>
      <c r="FN211" s="241"/>
      <c r="FO211" s="241"/>
      <c r="FP211" s="241"/>
      <c r="FQ211" s="241"/>
      <c r="FR211" s="241"/>
      <c r="FS211" s="241"/>
      <c r="FT211" s="241"/>
      <c r="FU211" s="241"/>
      <c r="FV211" s="241"/>
      <c r="FW211" s="241"/>
      <c r="FX211" s="241"/>
      <c r="FY211" s="241"/>
      <c r="FZ211" s="241"/>
      <c r="GA211" s="241"/>
      <c r="GB211" s="241"/>
      <c r="GC211" s="241"/>
      <c r="GD211" s="241"/>
      <c r="GE211" s="241"/>
      <c r="GF211" s="241"/>
      <c r="GG211" s="241"/>
      <c r="GH211" s="241"/>
      <c r="GI211" s="241"/>
      <c r="GJ211" s="241"/>
      <c r="GK211" s="241"/>
      <c r="GL211" s="241"/>
      <c r="GM211" s="241"/>
      <c r="GN211" s="241"/>
      <c r="GO211" s="241"/>
      <c r="GP211" s="241"/>
      <c r="GQ211" s="241"/>
      <c r="GR211" s="241"/>
      <c r="GS211" s="241"/>
      <c r="GT211" s="241"/>
      <c r="GU211" s="241"/>
      <c r="GV211" s="241"/>
      <c r="GW211" s="241"/>
      <c r="GX211" s="241"/>
      <c r="GY211" s="241"/>
      <c r="GZ211" s="241"/>
      <c r="HA211" s="241"/>
      <c r="HB211" s="241"/>
      <c r="HC211" s="241"/>
      <c r="HD211" s="241"/>
      <c r="HE211" s="241"/>
      <c r="HF211" s="241"/>
      <c r="HG211" s="241"/>
      <c r="HH211" s="241"/>
      <c r="HI211" s="241"/>
      <c r="HJ211" s="241"/>
      <c r="HK211" s="241"/>
      <c r="HL211" s="241"/>
      <c r="HM211" s="241"/>
      <c r="HN211" s="241"/>
      <c r="HO211" s="241"/>
      <c r="HP211" s="241"/>
      <c r="HQ211" s="241"/>
      <c r="HR211" s="241"/>
      <c r="HS211" s="241"/>
      <c r="HT211" s="241"/>
      <c r="HU211" s="241"/>
      <c r="HV211" s="241"/>
      <c r="HW211" s="241"/>
      <c r="HX211" s="241"/>
      <c r="HY211" s="241"/>
      <c r="HZ211" s="241"/>
      <c r="IA211" s="241"/>
      <c r="IB211" s="241"/>
      <c r="IC211" s="241"/>
      <c r="ID211" s="241"/>
      <c r="IE211" s="241"/>
      <c r="IF211" s="241"/>
      <c r="IG211" s="241"/>
      <c r="IH211" s="241"/>
      <c r="II211" s="241"/>
      <c r="IJ211" s="241"/>
      <c r="IK211" s="241"/>
      <c r="IL211" s="241"/>
      <c r="IM211" s="241"/>
      <c r="IN211" s="241"/>
      <c r="IO211" s="241"/>
      <c r="IP211" s="241"/>
      <c r="IQ211" s="241"/>
      <c r="IR211" s="241"/>
      <c r="IS211" s="241"/>
      <c r="IT211" s="241"/>
      <c r="IU211" s="241"/>
      <c r="IV211" s="241"/>
      <c r="IW211" s="241"/>
      <c r="IX211" s="241"/>
      <c r="IY211" s="241"/>
      <c r="IZ211" s="241"/>
      <c r="JA211" s="241"/>
      <c r="JB211" s="241"/>
      <c r="JC211" s="241"/>
      <c r="JD211" s="241"/>
      <c r="JE211" s="241"/>
      <c r="JF211" s="241"/>
      <c r="JG211" s="241"/>
      <c r="JH211" s="241"/>
      <c r="JI211" s="241"/>
      <c r="JJ211" s="241"/>
      <c r="JK211" s="241"/>
      <c r="JL211" s="241"/>
      <c r="JM211" s="241"/>
      <c r="JN211" s="241"/>
      <c r="JO211" s="241"/>
      <c r="JP211" s="241"/>
      <c r="JQ211" s="241"/>
      <c r="JR211" s="241"/>
      <c r="JS211" s="241"/>
      <c r="JT211" s="241"/>
      <c r="JU211" s="241"/>
    </row>
    <row r="212" spans="1:281" s="240" customFormat="1" ht="15" customHeight="1">
      <c r="A212" s="241"/>
      <c r="B212" s="241"/>
      <c r="C212" s="241"/>
      <c r="D212" s="241"/>
      <c r="E212" s="241"/>
      <c r="F212" s="241"/>
      <c r="G212" s="241"/>
      <c r="H212" s="241"/>
      <c r="I212" s="241"/>
      <c r="J212" s="241"/>
      <c r="K212" s="241"/>
      <c r="L212" s="241"/>
      <c r="M212" s="241"/>
      <c r="N212" s="241"/>
      <c r="O212" s="241"/>
      <c r="P212" s="241"/>
      <c r="Q212" s="241"/>
      <c r="R212" s="241"/>
      <c r="S212" s="241"/>
      <c r="T212" s="241"/>
      <c r="U212" s="241" t="s">
        <v>348</v>
      </c>
      <c r="V212" s="241"/>
      <c r="W212" s="241"/>
      <c r="X212" s="241"/>
      <c r="Y212" s="241"/>
      <c r="Z212" s="241"/>
      <c r="AA212" s="241"/>
      <c r="AB212" s="241"/>
      <c r="AC212" s="241" t="s">
        <v>313</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c r="EN212" s="241"/>
      <c r="EO212" s="241"/>
      <c r="EP212" s="241"/>
      <c r="EQ212" s="241"/>
      <c r="ER212" s="241"/>
      <c r="ES212" s="241"/>
      <c r="ET212" s="241"/>
      <c r="EU212" s="241"/>
      <c r="EV212" s="241"/>
      <c r="EW212" s="241"/>
      <c r="EX212" s="241"/>
      <c r="EY212" s="241"/>
      <c r="EZ212" s="241"/>
      <c r="FA212" s="241"/>
      <c r="FB212" s="241"/>
      <c r="FC212" s="241"/>
      <c r="FD212" s="241"/>
      <c r="FE212" s="241"/>
      <c r="FF212" s="241"/>
      <c r="FG212" s="241"/>
      <c r="FH212" s="241"/>
      <c r="FI212" s="241"/>
      <c r="FJ212" s="241"/>
      <c r="FK212" s="241"/>
      <c r="FL212" s="241"/>
      <c r="FM212" s="241"/>
      <c r="FN212" s="241"/>
      <c r="FO212" s="241"/>
      <c r="FP212" s="241"/>
      <c r="FQ212" s="241"/>
      <c r="FR212" s="241"/>
      <c r="FS212" s="241"/>
      <c r="FT212" s="241"/>
      <c r="FU212" s="241"/>
      <c r="FV212" s="241"/>
      <c r="FW212" s="241"/>
      <c r="FX212" s="241"/>
      <c r="FY212" s="241"/>
      <c r="FZ212" s="241"/>
      <c r="GA212" s="241"/>
      <c r="GB212" s="241"/>
      <c r="GC212" s="241"/>
      <c r="GD212" s="241"/>
      <c r="GE212" s="241"/>
      <c r="GF212" s="241"/>
      <c r="GG212" s="241"/>
      <c r="GH212" s="241"/>
      <c r="GI212" s="241"/>
      <c r="GJ212" s="241"/>
      <c r="GK212" s="241"/>
      <c r="GL212" s="241"/>
      <c r="GM212" s="241"/>
      <c r="GN212" s="241"/>
      <c r="GO212" s="241"/>
      <c r="GP212" s="241"/>
      <c r="GQ212" s="241"/>
      <c r="GR212" s="241"/>
      <c r="GS212" s="241"/>
      <c r="GT212" s="241"/>
      <c r="GU212" s="241"/>
      <c r="GV212" s="241"/>
      <c r="GW212" s="241"/>
      <c r="GX212" s="241"/>
      <c r="GY212" s="241"/>
      <c r="GZ212" s="241"/>
      <c r="HA212" s="241"/>
      <c r="HB212" s="241"/>
      <c r="HC212" s="241"/>
      <c r="HD212" s="241"/>
      <c r="HE212" s="241"/>
      <c r="HF212" s="241"/>
      <c r="HG212" s="241"/>
      <c r="HH212" s="241"/>
      <c r="HI212" s="241"/>
      <c r="HJ212" s="241"/>
      <c r="HK212" s="241"/>
      <c r="HL212" s="241"/>
      <c r="HM212" s="241"/>
      <c r="HN212" s="241"/>
      <c r="HO212" s="241"/>
      <c r="HP212" s="241"/>
      <c r="HQ212" s="241"/>
      <c r="HR212" s="241"/>
      <c r="HS212" s="241"/>
      <c r="HT212" s="241"/>
      <c r="HU212" s="241"/>
      <c r="HV212" s="241"/>
      <c r="HW212" s="241"/>
      <c r="HX212" s="241"/>
      <c r="HY212" s="241"/>
      <c r="HZ212" s="241"/>
      <c r="IA212" s="241"/>
      <c r="IB212" s="241"/>
      <c r="IC212" s="241"/>
      <c r="ID212" s="241"/>
      <c r="IE212" s="241"/>
      <c r="IF212" s="241"/>
      <c r="IG212" s="241"/>
      <c r="IH212" s="241"/>
      <c r="II212" s="241"/>
      <c r="IJ212" s="241"/>
      <c r="IK212" s="241"/>
      <c r="IL212" s="241"/>
      <c r="IM212" s="241"/>
      <c r="IN212" s="241"/>
      <c r="IO212" s="241"/>
      <c r="IP212" s="241"/>
      <c r="IQ212" s="241"/>
      <c r="IR212" s="241"/>
      <c r="IS212" s="241"/>
      <c r="IT212" s="241"/>
      <c r="IU212" s="241"/>
      <c r="IV212" s="241"/>
      <c r="IW212" s="241"/>
      <c r="IX212" s="241"/>
      <c r="IY212" s="241"/>
      <c r="IZ212" s="241"/>
      <c r="JA212" s="241"/>
      <c r="JB212" s="241"/>
      <c r="JC212" s="241"/>
      <c r="JD212" s="241"/>
      <c r="JE212" s="241"/>
      <c r="JF212" s="241"/>
      <c r="JG212" s="241"/>
      <c r="JH212" s="241"/>
      <c r="JI212" s="241"/>
      <c r="JJ212" s="241"/>
      <c r="JK212" s="241"/>
      <c r="JL212" s="241"/>
      <c r="JM212" s="241"/>
      <c r="JN212" s="241"/>
      <c r="JO212" s="241"/>
      <c r="JP212" s="241"/>
      <c r="JQ212" s="241"/>
      <c r="JR212" s="241"/>
      <c r="JS212" s="241"/>
      <c r="JT212" s="241"/>
      <c r="JU212" s="241"/>
    </row>
    <row r="213" spans="1:281" s="240" customFormat="1" ht="15" customHeight="1">
      <c r="A213" s="241"/>
      <c r="B213" s="241"/>
      <c r="C213" s="241"/>
      <c r="D213" s="241"/>
      <c r="E213" s="241"/>
      <c r="F213" s="241"/>
      <c r="G213" s="241"/>
      <c r="H213" s="241"/>
      <c r="I213" s="241"/>
      <c r="J213" s="241"/>
      <c r="K213" s="241"/>
      <c r="L213" s="241"/>
      <c r="M213" s="241"/>
      <c r="N213" s="241"/>
      <c r="O213" s="241"/>
      <c r="P213" s="241"/>
      <c r="Q213" s="241"/>
      <c r="R213" s="241"/>
      <c r="S213" s="241"/>
      <c r="T213" s="241"/>
      <c r="U213" s="241" t="s">
        <v>349</v>
      </c>
      <c r="V213" s="241"/>
      <c r="W213" s="241"/>
      <c r="X213" s="241"/>
      <c r="Y213" s="241"/>
      <c r="Z213" s="241"/>
      <c r="AA213" s="241"/>
      <c r="AB213" s="241"/>
      <c r="AC213" s="241" t="s">
        <v>350</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c r="DV213" s="241"/>
      <c r="DW213" s="241"/>
      <c r="DX213" s="241"/>
      <c r="DY213" s="241"/>
      <c r="DZ213" s="241"/>
      <c r="EA213" s="241"/>
      <c r="EB213" s="241"/>
      <c r="EC213" s="241"/>
      <c r="ED213" s="241"/>
      <c r="EE213" s="241"/>
      <c r="EF213" s="241"/>
      <c r="EG213" s="241"/>
      <c r="EH213" s="241"/>
      <c r="EI213" s="241"/>
      <c r="EJ213" s="241"/>
      <c r="EK213" s="241"/>
      <c r="EL213" s="241"/>
      <c r="EM213" s="241"/>
      <c r="EN213" s="241"/>
      <c r="EO213" s="241"/>
      <c r="EP213" s="241"/>
      <c r="EQ213" s="241"/>
      <c r="ER213" s="241"/>
      <c r="ES213" s="241"/>
      <c r="ET213" s="241"/>
      <c r="EU213" s="241"/>
      <c r="EV213" s="241"/>
      <c r="EW213" s="241"/>
      <c r="EX213" s="241"/>
      <c r="EY213" s="241"/>
      <c r="EZ213" s="241"/>
      <c r="FA213" s="241"/>
      <c r="FB213" s="241"/>
      <c r="FC213" s="241"/>
      <c r="FD213" s="241"/>
      <c r="FE213" s="241"/>
      <c r="FF213" s="241"/>
      <c r="FG213" s="241"/>
      <c r="FH213" s="241"/>
      <c r="FI213" s="241"/>
      <c r="FJ213" s="241"/>
      <c r="FK213" s="241"/>
      <c r="FL213" s="241"/>
      <c r="FM213" s="241"/>
      <c r="FN213" s="241"/>
      <c r="FO213" s="241"/>
      <c r="FP213" s="241"/>
      <c r="FQ213" s="241"/>
      <c r="FR213" s="241"/>
      <c r="FS213" s="241"/>
      <c r="FT213" s="241"/>
      <c r="FU213" s="241"/>
      <c r="FV213" s="241"/>
      <c r="FW213" s="241"/>
      <c r="FX213" s="241"/>
      <c r="FY213" s="241"/>
      <c r="FZ213" s="241"/>
      <c r="GA213" s="241"/>
      <c r="GB213" s="241"/>
      <c r="GC213" s="241"/>
      <c r="GD213" s="241"/>
      <c r="GE213" s="241"/>
      <c r="GF213" s="241"/>
      <c r="GG213" s="241"/>
      <c r="GH213" s="241"/>
      <c r="GI213" s="241"/>
      <c r="GJ213" s="241"/>
      <c r="GK213" s="241"/>
      <c r="GL213" s="241"/>
      <c r="GM213" s="241"/>
      <c r="GN213" s="241"/>
      <c r="GO213" s="241"/>
      <c r="GP213" s="241"/>
      <c r="GQ213" s="241"/>
      <c r="GR213" s="241"/>
      <c r="GS213" s="241"/>
      <c r="GT213" s="241"/>
      <c r="GU213" s="241"/>
      <c r="GV213" s="241"/>
      <c r="GW213" s="241"/>
      <c r="GX213" s="241"/>
      <c r="GY213" s="241"/>
      <c r="GZ213" s="241"/>
      <c r="HA213" s="241"/>
      <c r="HB213" s="241"/>
      <c r="HC213" s="241"/>
      <c r="HD213" s="241"/>
      <c r="HE213" s="241"/>
      <c r="HF213" s="241"/>
      <c r="HG213" s="241"/>
      <c r="HH213" s="241"/>
      <c r="HI213" s="241"/>
      <c r="HJ213" s="241"/>
      <c r="HK213" s="241"/>
      <c r="HL213" s="241"/>
      <c r="HM213" s="241"/>
      <c r="HN213" s="241"/>
      <c r="HO213" s="241"/>
      <c r="HP213" s="241"/>
      <c r="HQ213" s="241"/>
      <c r="HR213" s="241"/>
      <c r="HS213" s="241"/>
      <c r="HT213" s="241"/>
      <c r="HU213" s="241"/>
      <c r="HV213" s="241"/>
      <c r="HW213" s="241"/>
      <c r="HX213" s="241"/>
      <c r="HY213" s="241"/>
      <c r="HZ213" s="241"/>
      <c r="IA213" s="241"/>
      <c r="IB213" s="241"/>
      <c r="IC213" s="241"/>
      <c r="ID213" s="241"/>
      <c r="IE213" s="241"/>
      <c r="IF213" s="241"/>
      <c r="IG213" s="241"/>
      <c r="IH213" s="241"/>
      <c r="II213" s="241"/>
      <c r="IJ213" s="241"/>
      <c r="IK213" s="241"/>
      <c r="IL213" s="241"/>
      <c r="IM213" s="241"/>
      <c r="IN213" s="241"/>
      <c r="IO213" s="241"/>
      <c r="IP213" s="241"/>
      <c r="IQ213" s="241"/>
      <c r="IR213" s="241"/>
      <c r="IS213" s="241"/>
      <c r="IT213" s="241"/>
      <c r="IU213" s="241"/>
      <c r="IV213" s="241"/>
      <c r="IW213" s="241"/>
      <c r="IX213" s="241"/>
      <c r="IY213" s="241"/>
      <c r="IZ213" s="241"/>
      <c r="JA213" s="241"/>
      <c r="JB213" s="241"/>
      <c r="JC213" s="241"/>
      <c r="JD213" s="241"/>
      <c r="JE213" s="241"/>
      <c r="JF213" s="241"/>
      <c r="JG213" s="241"/>
      <c r="JH213" s="241"/>
      <c r="JI213" s="241"/>
      <c r="JJ213" s="241"/>
      <c r="JK213" s="241"/>
      <c r="JL213" s="241"/>
      <c r="JM213" s="241"/>
      <c r="JN213" s="241"/>
      <c r="JO213" s="241"/>
      <c r="JP213" s="241"/>
      <c r="JQ213" s="241"/>
      <c r="JR213" s="241"/>
      <c r="JS213" s="241"/>
      <c r="JT213" s="241"/>
      <c r="JU213" s="241"/>
    </row>
    <row r="214" spans="1:281" s="240" customFormat="1" ht="15" customHeight="1">
      <c r="A214" s="241"/>
      <c r="B214" s="241"/>
      <c r="C214" s="241"/>
      <c r="D214" s="241"/>
      <c r="E214" s="241"/>
      <c r="F214" s="241"/>
      <c r="G214" s="241"/>
      <c r="H214" s="241"/>
      <c r="I214" s="241"/>
      <c r="J214" s="241"/>
      <c r="K214" s="241"/>
      <c r="L214" s="241"/>
      <c r="M214" s="241"/>
      <c r="N214" s="241"/>
      <c r="O214" s="241"/>
      <c r="P214" s="241"/>
      <c r="Q214" s="241"/>
      <c r="R214" s="241"/>
      <c r="S214" s="241"/>
      <c r="T214" s="241"/>
      <c r="U214" s="241" t="s">
        <v>351</v>
      </c>
      <c r="V214" s="241"/>
      <c r="W214" s="241"/>
      <c r="X214" s="241"/>
      <c r="Y214" s="241"/>
      <c r="Z214" s="241"/>
      <c r="AA214" s="241"/>
      <c r="AB214" s="241"/>
      <c r="AC214" s="241" t="s">
        <v>313</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c r="EN214" s="241"/>
      <c r="EO214" s="241"/>
      <c r="EP214" s="241"/>
      <c r="EQ214" s="241"/>
      <c r="ER214" s="241"/>
      <c r="ES214" s="241"/>
      <c r="ET214" s="241"/>
      <c r="EU214" s="241"/>
      <c r="EV214" s="241"/>
      <c r="EW214" s="241"/>
      <c r="EX214" s="241"/>
      <c r="EY214" s="241"/>
      <c r="EZ214" s="241"/>
      <c r="FA214" s="241"/>
      <c r="FB214" s="241"/>
      <c r="FC214" s="241"/>
      <c r="FD214" s="241"/>
      <c r="FE214" s="241"/>
      <c r="FF214" s="241"/>
      <c r="FG214" s="241"/>
      <c r="FH214" s="241"/>
      <c r="FI214" s="241"/>
      <c r="FJ214" s="241"/>
      <c r="FK214" s="241"/>
      <c r="FL214" s="241"/>
      <c r="FM214" s="241"/>
      <c r="FN214" s="241"/>
      <c r="FO214" s="241"/>
      <c r="FP214" s="241"/>
      <c r="FQ214" s="241"/>
      <c r="FR214" s="241"/>
      <c r="FS214" s="241"/>
      <c r="FT214" s="241"/>
      <c r="FU214" s="241"/>
      <c r="FV214" s="241"/>
      <c r="FW214" s="241"/>
      <c r="FX214" s="241"/>
      <c r="FY214" s="241"/>
      <c r="FZ214" s="241"/>
      <c r="GA214" s="241"/>
      <c r="GB214" s="241"/>
      <c r="GC214" s="241"/>
      <c r="GD214" s="241"/>
      <c r="GE214" s="241"/>
      <c r="GF214" s="241"/>
      <c r="GG214" s="241"/>
      <c r="GH214" s="241"/>
      <c r="GI214" s="241"/>
      <c r="GJ214" s="241"/>
      <c r="GK214" s="241"/>
      <c r="GL214" s="241"/>
      <c r="GM214" s="241"/>
      <c r="GN214" s="241"/>
      <c r="GO214" s="241"/>
      <c r="GP214" s="241"/>
      <c r="GQ214" s="241"/>
      <c r="GR214" s="241"/>
      <c r="GS214" s="241"/>
      <c r="GT214" s="241"/>
      <c r="GU214" s="241"/>
      <c r="GV214" s="241"/>
      <c r="GW214" s="241"/>
      <c r="GX214" s="241"/>
      <c r="GY214" s="241"/>
      <c r="GZ214" s="241"/>
      <c r="HA214" s="241"/>
      <c r="HB214" s="241"/>
      <c r="HC214" s="241"/>
      <c r="HD214" s="241"/>
      <c r="HE214" s="241"/>
      <c r="HF214" s="241"/>
      <c r="HG214" s="241"/>
      <c r="HH214" s="241"/>
      <c r="HI214" s="241"/>
      <c r="HJ214" s="241"/>
      <c r="HK214" s="241"/>
      <c r="HL214" s="241"/>
      <c r="HM214" s="241"/>
      <c r="HN214" s="241"/>
      <c r="HO214" s="241"/>
      <c r="HP214" s="241"/>
      <c r="HQ214" s="241"/>
      <c r="HR214" s="241"/>
      <c r="HS214" s="241"/>
      <c r="HT214" s="241"/>
      <c r="HU214" s="241"/>
      <c r="HV214" s="241"/>
      <c r="HW214" s="241"/>
      <c r="HX214" s="241"/>
      <c r="HY214" s="241"/>
      <c r="HZ214" s="241"/>
      <c r="IA214" s="241"/>
      <c r="IB214" s="241"/>
      <c r="IC214" s="241"/>
      <c r="ID214" s="241"/>
      <c r="IE214" s="241"/>
      <c r="IF214" s="241"/>
      <c r="IG214" s="241"/>
      <c r="IH214" s="241"/>
      <c r="II214" s="241"/>
      <c r="IJ214" s="241"/>
      <c r="IK214" s="241"/>
      <c r="IL214" s="241"/>
      <c r="IM214" s="241"/>
      <c r="IN214" s="241"/>
      <c r="IO214" s="241"/>
      <c r="IP214" s="241"/>
      <c r="IQ214" s="241"/>
      <c r="IR214" s="241"/>
      <c r="IS214" s="241"/>
      <c r="IT214" s="241"/>
      <c r="IU214" s="241"/>
      <c r="IV214" s="241"/>
      <c r="IW214" s="241"/>
      <c r="IX214" s="241"/>
      <c r="IY214" s="241"/>
      <c r="IZ214" s="241"/>
      <c r="JA214" s="241"/>
      <c r="JB214" s="241"/>
      <c r="JC214" s="241"/>
      <c r="JD214" s="241"/>
      <c r="JE214" s="241"/>
      <c r="JF214" s="241"/>
      <c r="JG214" s="241"/>
      <c r="JH214" s="241"/>
      <c r="JI214" s="241"/>
      <c r="JJ214" s="241"/>
      <c r="JK214" s="241"/>
      <c r="JL214" s="241"/>
      <c r="JM214" s="241"/>
      <c r="JN214" s="241"/>
      <c r="JO214" s="241"/>
      <c r="JP214" s="241"/>
      <c r="JQ214" s="241"/>
      <c r="JR214" s="241"/>
      <c r="JS214" s="241"/>
      <c r="JT214" s="241"/>
      <c r="JU214" s="241"/>
    </row>
    <row r="215" spans="1:281" s="240" customFormat="1" ht="15" customHeight="1">
      <c r="A215" s="241"/>
      <c r="B215" s="241"/>
      <c r="C215" s="241"/>
      <c r="D215" s="241"/>
      <c r="E215" s="241"/>
      <c r="F215" s="241"/>
      <c r="G215" s="241"/>
      <c r="H215" s="241"/>
      <c r="I215" s="241"/>
      <c r="J215" s="241"/>
      <c r="K215" s="241"/>
      <c r="L215" s="241"/>
      <c r="M215" s="241"/>
      <c r="N215" s="241"/>
      <c r="O215" s="241"/>
      <c r="P215" s="241"/>
      <c r="Q215" s="241"/>
      <c r="R215" s="241"/>
      <c r="S215" s="241"/>
      <c r="T215" s="241"/>
      <c r="U215" s="241" t="s">
        <v>352</v>
      </c>
      <c r="V215" s="241"/>
      <c r="W215" s="241"/>
      <c r="X215" s="241"/>
      <c r="Y215" s="241"/>
      <c r="Z215" s="241"/>
      <c r="AA215" s="241"/>
      <c r="AB215" s="241"/>
      <c r="AC215" s="241" t="s">
        <v>322</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c r="EN215" s="241"/>
      <c r="EO215" s="241"/>
      <c r="EP215" s="241"/>
      <c r="EQ215" s="241"/>
      <c r="ER215" s="241"/>
      <c r="ES215" s="241"/>
      <c r="ET215" s="241"/>
      <c r="EU215" s="241"/>
      <c r="EV215" s="241"/>
      <c r="EW215" s="241"/>
      <c r="EX215" s="241"/>
      <c r="EY215" s="241"/>
      <c r="EZ215" s="241"/>
      <c r="FA215" s="241"/>
      <c r="FB215" s="241"/>
      <c r="FC215" s="241"/>
      <c r="FD215" s="241"/>
      <c r="FE215" s="241"/>
      <c r="FF215" s="241"/>
      <c r="FG215" s="241"/>
      <c r="FH215" s="241"/>
      <c r="FI215" s="241"/>
      <c r="FJ215" s="241"/>
      <c r="FK215" s="241"/>
      <c r="FL215" s="241"/>
      <c r="FM215" s="241"/>
      <c r="FN215" s="241"/>
      <c r="FO215" s="241"/>
      <c r="FP215" s="241"/>
      <c r="FQ215" s="241"/>
      <c r="FR215" s="241"/>
      <c r="FS215" s="241"/>
      <c r="FT215" s="241"/>
      <c r="FU215" s="241"/>
      <c r="FV215" s="241"/>
      <c r="FW215" s="241"/>
      <c r="FX215" s="241"/>
      <c r="FY215" s="241"/>
      <c r="FZ215" s="241"/>
      <c r="GA215" s="241"/>
      <c r="GB215" s="241"/>
      <c r="GC215" s="241"/>
      <c r="GD215" s="241"/>
      <c r="GE215" s="241"/>
      <c r="GF215" s="241"/>
      <c r="GG215" s="241"/>
      <c r="GH215" s="241"/>
      <c r="GI215" s="241"/>
      <c r="GJ215" s="241"/>
      <c r="GK215" s="241"/>
      <c r="GL215" s="241"/>
      <c r="GM215" s="241"/>
      <c r="GN215" s="241"/>
      <c r="GO215" s="241"/>
      <c r="GP215" s="241"/>
      <c r="GQ215" s="241"/>
      <c r="GR215" s="241"/>
      <c r="GS215" s="241"/>
      <c r="GT215" s="241"/>
      <c r="GU215" s="241"/>
      <c r="GV215" s="241"/>
      <c r="GW215" s="241"/>
      <c r="GX215" s="241"/>
      <c r="GY215" s="241"/>
      <c r="GZ215" s="241"/>
      <c r="HA215" s="241"/>
      <c r="HB215" s="241"/>
      <c r="HC215" s="241"/>
      <c r="HD215" s="241"/>
      <c r="HE215" s="241"/>
      <c r="HF215" s="241"/>
      <c r="HG215" s="241"/>
      <c r="HH215" s="241"/>
      <c r="HI215" s="241"/>
      <c r="HJ215" s="241"/>
      <c r="HK215" s="241"/>
      <c r="HL215" s="241"/>
      <c r="HM215" s="241"/>
      <c r="HN215" s="241"/>
      <c r="HO215" s="241"/>
      <c r="HP215" s="241"/>
      <c r="HQ215" s="241"/>
      <c r="HR215" s="241"/>
      <c r="HS215" s="241"/>
      <c r="HT215" s="241"/>
      <c r="HU215" s="241"/>
      <c r="HV215" s="241"/>
      <c r="HW215" s="241"/>
      <c r="HX215" s="241"/>
      <c r="HY215" s="241"/>
      <c r="HZ215" s="241"/>
      <c r="IA215" s="241"/>
      <c r="IB215" s="241"/>
      <c r="IC215" s="241"/>
      <c r="ID215" s="241"/>
      <c r="IE215" s="241"/>
      <c r="IF215" s="241"/>
      <c r="IG215" s="241"/>
      <c r="IH215" s="241"/>
      <c r="II215" s="241"/>
      <c r="IJ215" s="241"/>
      <c r="IK215" s="241"/>
      <c r="IL215" s="241"/>
      <c r="IM215" s="241"/>
      <c r="IN215" s="241"/>
      <c r="IO215" s="241"/>
      <c r="IP215" s="241"/>
      <c r="IQ215" s="241"/>
      <c r="IR215" s="241"/>
      <c r="IS215" s="241"/>
      <c r="IT215" s="241"/>
      <c r="IU215" s="241"/>
      <c r="IV215" s="241"/>
      <c r="IW215" s="241"/>
      <c r="IX215" s="241"/>
      <c r="IY215" s="241"/>
      <c r="IZ215" s="241"/>
      <c r="JA215" s="241"/>
      <c r="JB215" s="241"/>
      <c r="JC215" s="241"/>
      <c r="JD215" s="241"/>
      <c r="JE215" s="241"/>
      <c r="JF215" s="241"/>
      <c r="JG215" s="241"/>
      <c r="JH215" s="241"/>
      <c r="JI215" s="241"/>
      <c r="JJ215" s="241"/>
      <c r="JK215" s="241"/>
      <c r="JL215" s="241"/>
      <c r="JM215" s="241"/>
      <c r="JN215" s="241"/>
      <c r="JO215" s="241"/>
      <c r="JP215" s="241"/>
      <c r="JQ215" s="241"/>
      <c r="JR215" s="241"/>
      <c r="JS215" s="241"/>
      <c r="JT215" s="241"/>
      <c r="JU215" s="241"/>
    </row>
    <row r="216" spans="1:281" s="240" customFormat="1" ht="15" customHeight="1">
      <c r="A216" s="241"/>
      <c r="B216" s="241"/>
      <c r="C216" s="241"/>
      <c r="D216" s="241"/>
      <c r="E216" s="241"/>
      <c r="F216" s="241"/>
      <c r="G216" s="241"/>
      <c r="H216" s="241"/>
      <c r="I216" s="241"/>
      <c r="J216" s="241"/>
      <c r="K216" s="241"/>
      <c r="L216" s="241"/>
      <c r="M216" s="241"/>
      <c r="N216" s="241"/>
      <c r="O216" s="241"/>
      <c r="P216" s="241"/>
      <c r="Q216" s="241"/>
      <c r="R216" s="241"/>
      <c r="S216" s="241"/>
      <c r="T216" s="241"/>
      <c r="U216" s="241" t="s">
        <v>353</v>
      </c>
      <c r="V216" s="241"/>
      <c r="W216" s="241"/>
      <c r="X216" s="241"/>
      <c r="Y216" s="241"/>
      <c r="Z216" s="241"/>
      <c r="AA216" s="241"/>
      <c r="AB216" s="241"/>
      <c r="AC216" s="241" t="s">
        <v>309</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c r="EN216" s="241"/>
      <c r="EO216" s="241"/>
      <c r="EP216" s="241"/>
      <c r="EQ216" s="241"/>
      <c r="ER216" s="241"/>
      <c r="ES216" s="241"/>
      <c r="ET216" s="241"/>
      <c r="EU216" s="241"/>
      <c r="EV216" s="241"/>
      <c r="EW216" s="241"/>
      <c r="EX216" s="241"/>
      <c r="EY216" s="241"/>
      <c r="EZ216" s="241"/>
      <c r="FA216" s="241"/>
      <c r="FB216" s="241"/>
      <c r="FC216" s="241"/>
      <c r="FD216" s="241"/>
      <c r="FE216" s="241"/>
      <c r="FF216" s="241"/>
      <c r="FG216" s="241"/>
      <c r="FH216" s="241"/>
      <c r="FI216" s="241"/>
      <c r="FJ216" s="241"/>
      <c r="FK216" s="241"/>
      <c r="FL216" s="241"/>
      <c r="FM216" s="241"/>
      <c r="FN216" s="241"/>
      <c r="FO216" s="241"/>
      <c r="FP216" s="241"/>
      <c r="FQ216" s="241"/>
      <c r="FR216" s="241"/>
      <c r="FS216" s="241"/>
      <c r="FT216" s="241"/>
      <c r="FU216" s="241"/>
      <c r="FV216" s="241"/>
      <c r="FW216" s="241"/>
      <c r="FX216" s="241"/>
      <c r="FY216" s="241"/>
      <c r="FZ216" s="241"/>
      <c r="GA216" s="241"/>
      <c r="GB216" s="241"/>
      <c r="GC216" s="241"/>
      <c r="GD216" s="241"/>
      <c r="GE216" s="241"/>
      <c r="GF216" s="241"/>
      <c r="GG216" s="241"/>
      <c r="GH216" s="241"/>
      <c r="GI216" s="241"/>
      <c r="GJ216" s="241"/>
      <c r="GK216" s="241"/>
      <c r="GL216" s="241"/>
      <c r="GM216" s="241"/>
      <c r="GN216" s="241"/>
      <c r="GO216" s="241"/>
      <c r="GP216" s="241"/>
      <c r="GQ216" s="241"/>
      <c r="GR216" s="241"/>
      <c r="GS216" s="241"/>
      <c r="GT216" s="241"/>
      <c r="GU216" s="241"/>
      <c r="GV216" s="241"/>
      <c r="GW216" s="241"/>
      <c r="GX216" s="241"/>
      <c r="GY216" s="241"/>
      <c r="GZ216" s="241"/>
      <c r="HA216" s="241"/>
      <c r="HB216" s="241"/>
      <c r="HC216" s="241"/>
      <c r="HD216" s="241"/>
      <c r="HE216" s="241"/>
      <c r="HF216" s="241"/>
      <c r="HG216" s="241"/>
      <c r="HH216" s="241"/>
      <c r="HI216" s="241"/>
      <c r="HJ216" s="241"/>
      <c r="HK216" s="241"/>
      <c r="HL216" s="241"/>
      <c r="HM216" s="241"/>
      <c r="HN216" s="241"/>
      <c r="HO216" s="241"/>
      <c r="HP216" s="241"/>
      <c r="HQ216" s="241"/>
      <c r="HR216" s="241"/>
      <c r="HS216" s="241"/>
      <c r="HT216" s="241"/>
      <c r="HU216" s="241"/>
      <c r="HV216" s="241"/>
      <c r="HW216" s="241"/>
      <c r="HX216" s="241"/>
      <c r="HY216" s="241"/>
      <c r="HZ216" s="241"/>
      <c r="IA216" s="241"/>
      <c r="IB216" s="241"/>
      <c r="IC216" s="241"/>
      <c r="ID216" s="241"/>
      <c r="IE216" s="241"/>
      <c r="IF216" s="241"/>
      <c r="IG216" s="241"/>
      <c r="IH216" s="241"/>
      <c r="II216" s="241"/>
      <c r="IJ216" s="241"/>
      <c r="IK216" s="241"/>
      <c r="IL216" s="241"/>
      <c r="IM216" s="241"/>
      <c r="IN216" s="241"/>
      <c r="IO216" s="241"/>
      <c r="IP216" s="241"/>
      <c r="IQ216" s="241"/>
      <c r="IR216" s="241"/>
      <c r="IS216" s="241"/>
      <c r="IT216" s="241"/>
      <c r="IU216" s="241"/>
      <c r="IV216" s="241"/>
      <c r="IW216" s="241"/>
      <c r="IX216" s="241"/>
      <c r="IY216" s="241"/>
      <c r="IZ216" s="241"/>
      <c r="JA216" s="241"/>
      <c r="JB216" s="241"/>
      <c r="JC216" s="241"/>
      <c r="JD216" s="241"/>
      <c r="JE216" s="241"/>
      <c r="JF216" s="241"/>
      <c r="JG216" s="241"/>
      <c r="JH216" s="241"/>
      <c r="JI216" s="241"/>
      <c r="JJ216" s="241"/>
      <c r="JK216" s="241"/>
      <c r="JL216" s="241"/>
      <c r="JM216" s="241"/>
      <c r="JN216" s="241"/>
      <c r="JO216" s="241"/>
      <c r="JP216" s="241"/>
      <c r="JQ216" s="241"/>
      <c r="JR216" s="241"/>
      <c r="JS216" s="241"/>
      <c r="JT216" s="241"/>
      <c r="JU216" s="241"/>
    </row>
    <row r="217" spans="1:281" s="240" customFormat="1" ht="15" customHeight="1">
      <c r="A217" s="241"/>
      <c r="B217" s="241"/>
      <c r="C217" s="241"/>
      <c r="D217" s="241"/>
      <c r="E217" s="241"/>
      <c r="F217" s="241"/>
      <c r="G217" s="241"/>
      <c r="H217" s="241"/>
      <c r="I217" s="241"/>
      <c r="J217" s="241"/>
      <c r="K217" s="241"/>
      <c r="L217" s="241"/>
      <c r="M217" s="241"/>
      <c r="N217" s="241"/>
      <c r="O217" s="241"/>
      <c r="P217" s="241"/>
      <c r="Q217" s="241"/>
      <c r="R217" s="241"/>
      <c r="S217" s="241"/>
      <c r="T217" s="241"/>
      <c r="U217" s="241" t="s">
        <v>354</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c r="CJ217" s="241"/>
      <c r="CK217" s="241"/>
      <c r="CL217" s="241"/>
      <c r="CM217" s="241"/>
      <c r="CN217" s="241"/>
      <c r="CO217" s="241"/>
      <c r="CP217" s="241"/>
      <c r="CQ217" s="241"/>
      <c r="CR217" s="241"/>
      <c r="CS217" s="241"/>
      <c r="CT217" s="241"/>
      <c r="CU217" s="241"/>
      <c r="CV217" s="241"/>
      <c r="CW217" s="241"/>
      <c r="CX217" s="241"/>
      <c r="CY217" s="241"/>
      <c r="CZ217" s="241"/>
      <c r="DA217" s="241"/>
      <c r="DB217" s="241"/>
      <c r="DC217" s="241"/>
      <c r="DD217" s="241"/>
      <c r="DE217" s="241"/>
      <c r="DF217" s="241"/>
      <c r="DG217" s="241"/>
      <c r="DH217" s="241"/>
      <c r="DI217" s="241"/>
      <c r="DJ217" s="241"/>
      <c r="DK217" s="241"/>
      <c r="DL217" s="241"/>
      <c r="DM217" s="241"/>
      <c r="DN217" s="241"/>
      <c r="DO217" s="241"/>
      <c r="DP217" s="241"/>
      <c r="DQ217" s="241"/>
      <c r="DR217" s="241"/>
      <c r="DS217" s="241"/>
      <c r="DT217" s="241"/>
      <c r="DU217" s="241"/>
      <c r="DV217" s="241"/>
      <c r="DW217" s="241"/>
      <c r="DX217" s="241"/>
      <c r="DY217" s="241"/>
      <c r="DZ217" s="241"/>
      <c r="EA217" s="241"/>
      <c r="EB217" s="241"/>
      <c r="EC217" s="241"/>
      <c r="ED217" s="241"/>
      <c r="EE217" s="241"/>
      <c r="EF217" s="241"/>
      <c r="EG217" s="241"/>
      <c r="EH217" s="241"/>
      <c r="EI217" s="241"/>
      <c r="EJ217" s="241"/>
      <c r="EK217" s="241"/>
      <c r="EL217" s="241"/>
      <c r="EM217" s="241"/>
      <c r="EN217" s="241"/>
      <c r="EO217" s="241"/>
      <c r="EP217" s="241"/>
      <c r="EQ217" s="241"/>
      <c r="ER217" s="241"/>
      <c r="ES217" s="241"/>
      <c r="ET217" s="241"/>
      <c r="EU217" s="241"/>
      <c r="EV217" s="241"/>
      <c r="EW217" s="241"/>
      <c r="EX217" s="241"/>
      <c r="EY217" s="241"/>
      <c r="EZ217" s="241"/>
      <c r="FA217" s="241"/>
      <c r="FB217" s="241"/>
      <c r="FC217" s="241"/>
      <c r="FD217" s="241"/>
      <c r="FE217" s="241"/>
      <c r="FF217" s="241"/>
      <c r="FG217" s="241"/>
      <c r="FH217" s="241"/>
      <c r="FI217" s="241"/>
      <c r="FJ217" s="241"/>
      <c r="FK217" s="241"/>
      <c r="FL217" s="241"/>
      <c r="FM217" s="241"/>
      <c r="FN217" s="241"/>
      <c r="FO217" s="241"/>
      <c r="FP217" s="241"/>
      <c r="FQ217" s="241"/>
      <c r="FR217" s="241"/>
      <c r="FS217" s="241"/>
      <c r="FT217" s="241"/>
      <c r="FU217" s="241"/>
      <c r="FV217" s="241"/>
      <c r="FW217" s="241"/>
      <c r="FX217" s="241"/>
      <c r="FY217" s="241"/>
      <c r="FZ217" s="241"/>
      <c r="GA217" s="241"/>
      <c r="GB217" s="241"/>
      <c r="GC217" s="241"/>
      <c r="GD217" s="241"/>
      <c r="GE217" s="241"/>
      <c r="GF217" s="241"/>
      <c r="GG217" s="241"/>
      <c r="GH217" s="241"/>
      <c r="GI217" s="241"/>
      <c r="GJ217" s="241"/>
      <c r="GK217" s="241"/>
      <c r="GL217" s="241"/>
      <c r="GM217" s="241"/>
      <c r="GN217" s="241"/>
      <c r="GO217" s="241"/>
      <c r="GP217" s="241"/>
      <c r="GQ217" s="241"/>
      <c r="GR217" s="241"/>
      <c r="GS217" s="241"/>
      <c r="GT217" s="241"/>
      <c r="GU217" s="241"/>
      <c r="GV217" s="241"/>
      <c r="GW217" s="241"/>
      <c r="GX217" s="241"/>
      <c r="GY217" s="241"/>
      <c r="GZ217" s="241"/>
      <c r="HA217" s="241"/>
      <c r="HB217" s="241"/>
      <c r="HC217" s="241"/>
      <c r="HD217" s="241"/>
      <c r="HE217" s="241"/>
      <c r="HF217" s="241"/>
      <c r="HG217" s="241"/>
      <c r="HH217" s="241"/>
      <c r="HI217" s="241"/>
      <c r="HJ217" s="241"/>
      <c r="HK217" s="241"/>
      <c r="HL217" s="241"/>
      <c r="HM217" s="241"/>
      <c r="HN217" s="241"/>
      <c r="HO217" s="241"/>
      <c r="HP217" s="241"/>
      <c r="HQ217" s="241"/>
      <c r="HR217" s="241"/>
      <c r="HS217" s="241"/>
      <c r="HT217" s="241"/>
      <c r="HU217" s="241"/>
      <c r="HV217" s="241"/>
      <c r="HW217" s="241"/>
      <c r="HX217" s="241"/>
      <c r="HY217" s="241"/>
      <c r="HZ217" s="241"/>
      <c r="IA217" s="241"/>
      <c r="IB217" s="241"/>
      <c r="IC217" s="241"/>
      <c r="ID217" s="241"/>
      <c r="IE217" s="241"/>
      <c r="IF217" s="241"/>
      <c r="IG217" s="241"/>
      <c r="IH217" s="241"/>
      <c r="II217" s="241"/>
      <c r="IJ217" s="241"/>
      <c r="IK217" s="241"/>
      <c r="IL217" s="241"/>
      <c r="IM217" s="241"/>
      <c r="IN217" s="241"/>
      <c r="IO217" s="241"/>
      <c r="IP217" s="241"/>
      <c r="IQ217" s="241"/>
      <c r="IR217" s="241"/>
      <c r="IS217" s="241"/>
      <c r="IT217" s="241"/>
      <c r="IU217" s="241"/>
      <c r="IV217" s="241"/>
      <c r="IW217" s="241"/>
      <c r="IX217" s="241"/>
      <c r="IY217" s="241"/>
      <c r="IZ217" s="241"/>
      <c r="JA217" s="241"/>
      <c r="JB217" s="241"/>
      <c r="JC217" s="241"/>
      <c r="JD217" s="241"/>
      <c r="JE217" s="241"/>
      <c r="JF217" s="241"/>
      <c r="JG217" s="241"/>
      <c r="JH217" s="241"/>
      <c r="JI217" s="241"/>
      <c r="JJ217" s="241"/>
      <c r="JK217" s="241"/>
      <c r="JL217" s="241"/>
      <c r="JM217" s="241"/>
      <c r="JN217" s="241"/>
      <c r="JO217" s="241"/>
      <c r="JP217" s="241"/>
      <c r="JQ217" s="241"/>
      <c r="JR217" s="241"/>
      <c r="JS217" s="241"/>
      <c r="JT217" s="241"/>
      <c r="JU217" s="241"/>
    </row>
    <row r="218" spans="1:281" s="240" customFormat="1" ht="15" customHeight="1">
      <c r="A218" s="241"/>
      <c r="B218" s="241"/>
      <c r="C218" s="241"/>
      <c r="D218" s="241"/>
      <c r="E218" s="241"/>
      <c r="F218" s="241"/>
      <c r="G218" s="241"/>
      <c r="H218" s="241"/>
      <c r="I218" s="241"/>
      <c r="J218" s="241"/>
      <c r="K218" s="241"/>
      <c r="L218" s="241"/>
      <c r="M218" s="241"/>
      <c r="N218" s="241"/>
      <c r="O218" s="241"/>
      <c r="P218" s="241"/>
      <c r="Q218" s="241"/>
      <c r="R218" s="241"/>
      <c r="S218" s="241"/>
      <c r="T218" s="241"/>
      <c r="U218" s="241" t="s">
        <v>355</v>
      </c>
      <c r="V218" s="241"/>
      <c r="W218" s="241"/>
      <c r="X218" s="241"/>
      <c r="Y218" s="241"/>
      <c r="Z218" s="241"/>
      <c r="AA218" s="241"/>
      <c r="AB218" s="241"/>
      <c r="AC218" s="241" t="s">
        <v>313</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c r="CJ218" s="241"/>
      <c r="CK218" s="241"/>
      <c r="CL218" s="241"/>
      <c r="CM218" s="241"/>
      <c r="CN218" s="241"/>
      <c r="CO218" s="241"/>
      <c r="CP218" s="241"/>
      <c r="CQ218" s="241"/>
      <c r="CR218" s="241"/>
      <c r="CS218" s="241"/>
      <c r="CT218" s="241"/>
      <c r="CU218" s="241"/>
      <c r="CV218" s="241"/>
      <c r="CW218" s="241"/>
      <c r="CX218" s="241"/>
      <c r="CY218" s="241"/>
      <c r="CZ218" s="241"/>
      <c r="DA218" s="241"/>
      <c r="DB218" s="241"/>
      <c r="DC218" s="241"/>
      <c r="DD218" s="241"/>
      <c r="DE218" s="241"/>
      <c r="DF218" s="241"/>
      <c r="DG218" s="241"/>
      <c r="DH218" s="241"/>
      <c r="DI218" s="241"/>
      <c r="DJ218" s="241"/>
      <c r="DK218" s="241"/>
      <c r="DL218" s="241"/>
      <c r="DM218" s="241"/>
      <c r="DN218" s="241"/>
      <c r="DO218" s="241"/>
      <c r="DP218" s="241"/>
      <c r="DQ218" s="241"/>
      <c r="DR218" s="241"/>
      <c r="DS218" s="241"/>
      <c r="DT218" s="241"/>
      <c r="DU218" s="241"/>
      <c r="DV218" s="241"/>
      <c r="DW218" s="241"/>
      <c r="DX218" s="241"/>
      <c r="DY218" s="241"/>
      <c r="DZ218" s="241"/>
      <c r="EA218" s="241"/>
      <c r="EB218" s="241"/>
      <c r="EC218" s="241"/>
      <c r="ED218" s="241"/>
      <c r="EE218" s="241"/>
      <c r="EF218" s="241"/>
      <c r="EG218" s="241"/>
      <c r="EH218" s="241"/>
      <c r="EI218" s="241"/>
      <c r="EJ218" s="241"/>
      <c r="EK218" s="241"/>
      <c r="EL218" s="241"/>
      <c r="EM218" s="241"/>
      <c r="EN218" s="241"/>
      <c r="EO218" s="241"/>
      <c r="EP218" s="241"/>
      <c r="EQ218" s="241"/>
      <c r="ER218" s="241"/>
      <c r="ES218" s="241"/>
      <c r="ET218" s="241"/>
      <c r="EU218" s="241"/>
      <c r="EV218" s="241"/>
      <c r="EW218" s="241"/>
      <c r="EX218" s="241"/>
      <c r="EY218" s="241"/>
      <c r="EZ218" s="241"/>
      <c r="FA218" s="241"/>
      <c r="FB218" s="241"/>
      <c r="FC218" s="241"/>
      <c r="FD218" s="241"/>
      <c r="FE218" s="241"/>
      <c r="FF218" s="241"/>
      <c r="FG218" s="241"/>
      <c r="FH218" s="241"/>
      <c r="FI218" s="241"/>
      <c r="FJ218" s="241"/>
      <c r="FK218" s="241"/>
      <c r="FL218" s="241"/>
      <c r="FM218" s="241"/>
      <c r="FN218" s="241"/>
      <c r="FO218" s="241"/>
      <c r="FP218" s="241"/>
      <c r="FQ218" s="241"/>
      <c r="FR218" s="241"/>
      <c r="FS218" s="241"/>
      <c r="FT218" s="241"/>
      <c r="FU218" s="241"/>
      <c r="FV218" s="241"/>
      <c r="FW218" s="241"/>
      <c r="FX218" s="241"/>
      <c r="FY218" s="241"/>
      <c r="FZ218" s="241"/>
      <c r="GA218" s="241"/>
      <c r="GB218" s="241"/>
      <c r="GC218" s="241"/>
      <c r="GD218" s="241"/>
      <c r="GE218" s="241"/>
      <c r="GF218" s="241"/>
      <c r="GG218" s="241"/>
      <c r="GH218" s="241"/>
      <c r="GI218" s="241"/>
      <c r="GJ218" s="241"/>
      <c r="GK218" s="241"/>
      <c r="GL218" s="241"/>
      <c r="GM218" s="241"/>
      <c r="GN218" s="241"/>
      <c r="GO218" s="241"/>
      <c r="GP218" s="241"/>
      <c r="GQ218" s="241"/>
      <c r="GR218" s="241"/>
      <c r="GS218" s="241"/>
      <c r="GT218" s="241"/>
      <c r="GU218" s="241"/>
      <c r="GV218" s="241"/>
      <c r="GW218" s="241"/>
      <c r="GX218" s="241"/>
      <c r="GY218" s="241"/>
      <c r="GZ218" s="241"/>
      <c r="HA218" s="241"/>
      <c r="HB218" s="241"/>
      <c r="HC218" s="241"/>
      <c r="HD218" s="241"/>
      <c r="HE218" s="241"/>
      <c r="HF218" s="241"/>
      <c r="HG218" s="241"/>
      <c r="HH218" s="241"/>
      <c r="HI218" s="241"/>
      <c r="HJ218" s="241"/>
      <c r="HK218" s="241"/>
      <c r="HL218" s="241"/>
      <c r="HM218" s="241"/>
      <c r="HN218" s="241"/>
      <c r="HO218" s="241"/>
      <c r="HP218" s="241"/>
      <c r="HQ218" s="241"/>
      <c r="HR218" s="241"/>
      <c r="HS218" s="241"/>
      <c r="HT218" s="241"/>
      <c r="HU218" s="241"/>
      <c r="HV218" s="241"/>
      <c r="HW218" s="241"/>
      <c r="HX218" s="241"/>
      <c r="HY218" s="241"/>
      <c r="HZ218" s="241"/>
      <c r="IA218" s="241"/>
      <c r="IB218" s="241"/>
      <c r="IC218" s="241"/>
      <c r="ID218" s="241"/>
      <c r="IE218" s="241"/>
      <c r="IF218" s="241"/>
      <c r="IG218" s="241"/>
      <c r="IH218" s="241"/>
      <c r="II218" s="241"/>
      <c r="IJ218" s="241"/>
      <c r="IK218" s="241"/>
      <c r="IL218" s="241"/>
      <c r="IM218" s="241"/>
      <c r="IN218" s="241"/>
      <c r="IO218" s="241"/>
      <c r="IP218" s="241"/>
      <c r="IQ218" s="241"/>
      <c r="IR218" s="241"/>
      <c r="IS218" s="241"/>
      <c r="IT218" s="241"/>
      <c r="IU218" s="241"/>
      <c r="IV218" s="241"/>
      <c r="IW218" s="241"/>
      <c r="IX218" s="241"/>
      <c r="IY218" s="241"/>
      <c r="IZ218" s="241"/>
      <c r="JA218" s="241"/>
      <c r="JB218" s="241"/>
      <c r="JC218" s="241"/>
      <c r="JD218" s="241"/>
      <c r="JE218" s="241"/>
      <c r="JF218" s="241"/>
      <c r="JG218" s="241"/>
      <c r="JH218" s="241"/>
      <c r="JI218" s="241"/>
      <c r="JJ218" s="241"/>
      <c r="JK218" s="241"/>
      <c r="JL218" s="241"/>
      <c r="JM218" s="241"/>
      <c r="JN218" s="241"/>
      <c r="JO218" s="241"/>
      <c r="JP218" s="241"/>
      <c r="JQ218" s="241"/>
      <c r="JR218" s="241"/>
      <c r="JS218" s="241"/>
      <c r="JT218" s="241"/>
      <c r="JU218" s="241"/>
    </row>
    <row r="219" spans="1:281" s="240" customFormat="1" ht="15" customHeight="1">
      <c r="A219" s="241"/>
      <c r="B219" s="241"/>
      <c r="C219" s="241"/>
      <c r="D219" s="241"/>
      <c r="E219" s="241"/>
      <c r="F219" s="241"/>
      <c r="G219" s="241"/>
      <c r="H219" s="241"/>
      <c r="I219" s="241"/>
      <c r="J219" s="241"/>
      <c r="K219" s="241"/>
      <c r="L219" s="241"/>
      <c r="M219" s="241"/>
      <c r="N219" s="241"/>
      <c r="O219" s="241"/>
      <c r="P219" s="241"/>
      <c r="Q219" s="241"/>
      <c r="R219" s="241"/>
      <c r="S219" s="241"/>
      <c r="T219" s="241"/>
      <c r="U219" s="241" t="s">
        <v>356</v>
      </c>
      <c r="V219" s="241"/>
      <c r="W219" s="241"/>
      <c r="X219" s="241"/>
      <c r="Y219" s="241"/>
      <c r="Z219" s="241"/>
      <c r="AA219" s="241"/>
      <c r="AB219" s="241"/>
      <c r="AC219" s="241" t="s">
        <v>309</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c r="DV219" s="241"/>
      <c r="DW219" s="241"/>
      <c r="DX219" s="241"/>
      <c r="DY219" s="241"/>
      <c r="DZ219" s="241"/>
      <c r="EA219" s="241"/>
      <c r="EB219" s="241"/>
      <c r="EC219" s="241"/>
      <c r="ED219" s="241"/>
      <c r="EE219" s="241"/>
      <c r="EF219" s="241"/>
      <c r="EG219" s="241"/>
      <c r="EH219" s="241"/>
      <c r="EI219" s="241"/>
      <c r="EJ219" s="241"/>
      <c r="EK219" s="241"/>
      <c r="EL219" s="241"/>
      <c r="EM219" s="241"/>
      <c r="EN219" s="241"/>
      <c r="EO219" s="241"/>
      <c r="EP219" s="241"/>
      <c r="EQ219" s="241"/>
      <c r="ER219" s="241"/>
      <c r="ES219" s="241"/>
      <c r="ET219" s="241"/>
      <c r="EU219" s="241"/>
      <c r="EV219" s="241"/>
      <c r="EW219" s="241"/>
      <c r="EX219" s="241"/>
      <c r="EY219" s="241"/>
      <c r="EZ219" s="241"/>
      <c r="FA219" s="241"/>
      <c r="FB219" s="241"/>
      <c r="FC219" s="241"/>
      <c r="FD219" s="241"/>
      <c r="FE219" s="241"/>
      <c r="FF219" s="241"/>
      <c r="FG219" s="241"/>
      <c r="FH219" s="241"/>
      <c r="FI219" s="241"/>
      <c r="FJ219" s="241"/>
      <c r="FK219" s="241"/>
      <c r="FL219" s="241"/>
      <c r="FM219" s="241"/>
      <c r="FN219" s="241"/>
      <c r="FO219" s="241"/>
      <c r="FP219" s="241"/>
      <c r="FQ219" s="241"/>
      <c r="FR219" s="241"/>
      <c r="FS219" s="241"/>
      <c r="FT219" s="241"/>
      <c r="FU219" s="241"/>
      <c r="FV219" s="241"/>
      <c r="FW219" s="241"/>
      <c r="FX219" s="241"/>
      <c r="FY219" s="241"/>
      <c r="FZ219" s="241"/>
      <c r="GA219" s="241"/>
      <c r="GB219" s="241"/>
      <c r="GC219" s="241"/>
      <c r="GD219" s="241"/>
      <c r="GE219" s="241"/>
      <c r="GF219" s="241"/>
      <c r="GG219" s="241"/>
      <c r="GH219" s="241"/>
      <c r="GI219" s="241"/>
      <c r="GJ219" s="241"/>
      <c r="GK219" s="241"/>
      <c r="GL219" s="241"/>
      <c r="GM219" s="241"/>
      <c r="GN219" s="241"/>
      <c r="GO219" s="241"/>
      <c r="GP219" s="241"/>
      <c r="GQ219" s="241"/>
      <c r="GR219" s="241"/>
      <c r="GS219" s="241"/>
      <c r="GT219" s="241"/>
      <c r="GU219" s="241"/>
      <c r="GV219" s="241"/>
      <c r="GW219" s="241"/>
      <c r="GX219" s="241"/>
      <c r="GY219" s="241"/>
      <c r="GZ219" s="241"/>
      <c r="HA219" s="241"/>
      <c r="HB219" s="241"/>
      <c r="HC219" s="241"/>
      <c r="HD219" s="241"/>
      <c r="HE219" s="241"/>
      <c r="HF219" s="241"/>
      <c r="HG219" s="241"/>
      <c r="HH219" s="241"/>
      <c r="HI219" s="241"/>
      <c r="HJ219" s="241"/>
      <c r="HK219" s="241"/>
      <c r="HL219" s="241"/>
      <c r="HM219" s="241"/>
      <c r="HN219" s="241"/>
      <c r="HO219" s="241"/>
      <c r="HP219" s="241"/>
      <c r="HQ219" s="241"/>
      <c r="HR219" s="241"/>
      <c r="HS219" s="241"/>
      <c r="HT219" s="241"/>
      <c r="HU219" s="241"/>
      <c r="HV219" s="241"/>
      <c r="HW219" s="241"/>
      <c r="HX219" s="241"/>
      <c r="HY219" s="241"/>
      <c r="HZ219" s="241"/>
      <c r="IA219" s="241"/>
      <c r="IB219" s="241"/>
      <c r="IC219" s="241"/>
      <c r="ID219" s="241"/>
      <c r="IE219" s="241"/>
      <c r="IF219" s="241"/>
      <c r="IG219" s="241"/>
      <c r="IH219" s="241"/>
      <c r="II219" s="241"/>
      <c r="IJ219" s="241"/>
      <c r="IK219" s="241"/>
      <c r="IL219" s="241"/>
      <c r="IM219" s="241"/>
      <c r="IN219" s="241"/>
      <c r="IO219" s="241"/>
      <c r="IP219" s="241"/>
      <c r="IQ219" s="241"/>
      <c r="IR219" s="241"/>
      <c r="IS219" s="241"/>
      <c r="IT219" s="241"/>
      <c r="IU219" s="241"/>
      <c r="IV219" s="241"/>
      <c r="IW219" s="241"/>
      <c r="IX219" s="241"/>
      <c r="IY219" s="241"/>
      <c r="IZ219" s="241"/>
      <c r="JA219" s="241"/>
      <c r="JB219" s="241"/>
      <c r="JC219" s="241"/>
      <c r="JD219" s="241"/>
      <c r="JE219" s="241"/>
      <c r="JF219" s="241"/>
      <c r="JG219" s="241"/>
      <c r="JH219" s="241"/>
      <c r="JI219" s="241"/>
      <c r="JJ219" s="241"/>
      <c r="JK219" s="241"/>
      <c r="JL219" s="241"/>
      <c r="JM219" s="241"/>
      <c r="JN219" s="241"/>
      <c r="JO219" s="241"/>
      <c r="JP219" s="241"/>
      <c r="JQ219" s="241"/>
      <c r="JR219" s="241"/>
      <c r="JS219" s="241"/>
      <c r="JT219" s="241"/>
      <c r="JU219" s="241"/>
    </row>
    <row r="220" spans="1:281" s="240" customFormat="1" ht="15" customHeight="1">
      <c r="A220" s="241"/>
      <c r="B220" s="241"/>
      <c r="C220" s="241"/>
      <c r="D220" s="241"/>
      <c r="E220" s="241"/>
      <c r="F220" s="241"/>
      <c r="G220" s="241"/>
      <c r="H220" s="241"/>
      <c r="I220" s="241"/>
      <c r="J220" s="241"/>
      <c r="K220" s="241"/>
      <c r="L220" s="241"/>
      <c r="M220" s="241"/>
      <c r="N220" s="241"/>
      <c r="O220" s="241"/>
      <c r="P220" s="241"/>
      <c r="Q220" s="241"/>
      <c r="R220" s="241"/>
      <c r="S220" s="241"/>
      <c r="T220" s="241"/>
      <c r="U220" s="241" t="s">
        <v>357</v>
      </c>
      <c r="V220" s="241"/>
      <c r="W220" s="241"/>
      <c r="X220" s="241"/>
      <c r="Y220" s="241"/>
      <c r="Z220" s="241"/>
      <c r="AA220" s="241"/>
      <c r="AB220" s="241"/>
      <c r="AC220" s="241" t="s">
        <v>309</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c r="CJ220" s="241"/>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241"/>
      <c r="FF220" s="241"/>
      <c r="FG220" s="241"/>
      <c r="FH220" s="241"/>
      <c r="FI220" s="241"/>
      <c r="FJ220" s="241"/>
      <c r="FK220" s="241"/>
      <c r="FL220" s="241"/>
      <c r="FM220" s="241"/>
      <c r="FN220" s="241"/>
      <c r="FO220" s="241"/>
      <c r="FP220" s="241"/>
      <c r="FQ220" s="241"/>
      <c r="FR220" s="241"/>
      <c r="FS220" s="241"/>
      <c r="FT220" s="241"/>
      <c r="FU220" s="241"/>
      <c r="FV220" s="241"/>
      <c r="FW220" s="241"/>
      <c r="FX220" s="241"/>
      <c r="FY220" s="241"/>
      <c r="FZ220" s="241"/>
      <c r="GA220" s="241"/>
      <c r="GB220" s="241"/>
      <c r="GC220" s="241"/>
      <c r="GD220" s="241"/>
      <c r="GE220" s="241"/>
      <c r="GF220" s="241"/>
      <c r="GG220" s="241"/>
      <c r="GH220" s="241"/>
      <c r="GI220" s="241"/>
      <c r="GJ220" s="241"/>
      <c r="GK220" s="241"/>
      <c r="GL220" s="241"/>
      <c r="GM220" s="241"/>
      <c r="GN220" s="241"/>
      <c r="GO220" s="241"/>
      <c r="GP220" s="241"/>
      <c r="GQ220" s="241"/>
      <c r="GR220" s="241"/>
      <c r="GS220" s="241"/>
      <c r="GT220" s="241"/>
      <c r="GU220" s="241"/>
      <c r="GV220" s="241"/>
      <c r="GW220" s="241"/>
      <c r="GX220" s="241"/>
      <c r="GY220" s="241"/>
      <c r="GZ220" s="241"/>
      <c r="HA220" s="241"/>
      <c r="HB220" s="241"/>
      <c r="HC220" s="241"/>
      <c r="HD220" s="241"/>
      <c r="HE220" s="241"/>
      <c r="HF220" s="241"/>
      <c r="HG220" s="241"/>
      <c r="HH220" s="241"/>
      <c r="HI220" s="241"/>
      <c r="HJ220" s="241"/>
      <c r="HK220" s="241"/>
      <c r="HL220" s="241"/>
      <c r="HM220" s="241"/>
      <c r="HN220" s="241"/>
      <c r="HO220" s="241"/>
      <c r="HP220" s="241"/>
      <c r="HQ220" s="241"/>
      <c r="HR220" s="241"/>
      <c r="HS220" s="241"/>
      <c r="HT220" s="241"/>
      <c r="HU220" s="241"/>
      <c r="HV220" s="241"/>
      <c r="HW220" s="241"/>
      <c r="HX220" s="241"/>
      <c r="HY220" s="241"/>
      <c r="HZ220" s="241"/>
      <c r="IA220" s="241"/>
      <c r="IB220" s="241"/>
      <c r="IC220" s="241"/>
      <c r="ID220" s="241"/>
      <c r="IE220" s="241"/>
      <c r="IF220" s="241"/>
      <c r="IG220" s="241"/>
      <c r="IH220" s="241"/>
      <c r="II220" s="241"/>
      <c r="IJ220" s="241"/>
      <c r="IK220" s="241"/>
      <c r="IL220" s="241"/>
      <c r="IM220" s="241"/>
      <c r="IN220" s="241"/>
      <c r="IO220" s="241"/>
      <c r="IP220" s="241"/>
      <c r="IQ220" s="241"/>
      <c r="IR220" s="241"/>
      <c r="IS220" s="241"/>
      <c r="IT220" s="241"/>
      <c r="IU220" s="241"/>
      <c r="IV220" s="241"/>
      <c r="IW220" s="241"/>
      <c r="IX220" s="241"/>
      <c r="IY220" s="241"/>
      <c r="IZ220" s="241"/>
      <c r="JA220" s="241"/>
      <c r="JB220" s="241"/>
      <c r="JC220" s="241"/>
      <c r="JD220" s="241"/>
      <c r="JE220" s="241"/>
      <c r="JF220" s="241"/>
      <c r="JG220" s="241"/>
      <c r="JH220" s="241"/>
      <c r="JI220" s="241"/>
      <c r="JJ220" s="241"/>
      <c r="JK220" s="241"/>
      <c r="JL220" s="241"/>
      <c r="JM220" s="241"/>
      <c r="JN220" s="241"/>
      <c r="JO220" s="241"/>
      <c r="JP220" s="241"/>
      <c r="JQ220" s="241"/>
      <c r="JR220" s="241"/>
      <c r="JS220" s="241"/>
      <c r="JT220" s="241"/>
      <c r="JU220" s="241"/>
    </row>
    <row r="221" spans="1:281" s="240" customFormat="1" ht="15" customHeight="1">
      <c r="A221" s="241"/>
      <c r="B221" s="241"/>
      <c r="C221" s="241"/>
      <c r="D221" s="241"/>
      <c r="E221" s="241"/>
      <c r="F221" s="241"/>
      <c r="G221" s="241"/>
      <c r="H221" s="241"/>
      <c r="I221" s="241"/>
      <c r="J221" s="241"/>
      <c r="K221" s="241"/>
      <c r="L221" s="241"/>
      <c r="M221" s="241"/>
      <c r="N221" s="241"/>
      <c r="O221" s="241"/>
      <c r="P221" s="241"/>
      <c r="Q221" s="241"/>
      <c r="R221" s="241"/>
      <c r="S221" s="241"/>
      <c r="T221" s="241"/>
      <c r="U221" s="241" t="s">
        <v>358</v>
      </c>
      <c r="V221" s="241"/>
      <c r="W221" s="241"/>
      <c r="X221" s="241"/>
      <c r="Y221" s="241"/>
      <c r="Z221" s="241"/>
      <c r="AA221" s="241"/>
      <c r="AB221" s="241"/>
      <c r="AC221" s="241" t="s">
        <v>311</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241"/>
      <c r="FF221" s="241"/>
      <c r="FG221" s="241"/>
      <c r="FH221" s="241"/>
      <c r="FI221" s="241"/>
      <c r="FJ221" s="241"/>
      <c r="FK221" s="241"/>
      <c r="FL221" s="241"/>
      <c r="FM221" s="241"/>
      <c r="FN221" s="241"/>
      <c r="FO221" s="241"/>
      <c r="FP221" s="241"/>
      <c r="FQ221" s="241"/>
      <c r="FR221" s="241"/>
      <c r="FS221" s="241"/>
      <c r="FT221" s="241"/>
      <c r="FU221" s="241"/>
      <c r="FV221" s="241"/>
      <c r="FW221" s="241"/>
      <c r="FX221" s="241"/>
      <c r="FY221" s="241"/>
      <c r="FZ221" s="241"/>
      <c r="GA221" s="241"/>
      <c r="GB221" s="241"/>
      <c r="GC221" s="241"/>
      <c r="GD221" s="241"/>
      <c r="GE221" s="241"/>
      <c r="GF221" s="241"/>
      <c r="GG221" s="241"/>
      <c r="GH221" s="241"/>
      <c r="GI221" s="241"/>
      <c r="GJ221" s="241"/>
      <c r="GK221" s="241"/>
      <c r="GL221" s="241"/>
      <c r="GM221" s="241"/>
      <c r="GN221" s="241"/>
      <c r="GO221" s="241"/>
      <c r="GP221" s="241"/>
      <c r="GQ221" s="241"/>
      <c r="GR221" s="241"/>
      <c r="GS221" s="241"/>
      <c r="GT221" s="241"/>
      <c r="GU221" s="241"/>
      <c r="GV221" s="241"/>
      <c r="GW221" s="241"/>
      <c r="GX221" s="241"/>
      <c r="GY221" s="241"/>
      <c r="GZ221" s="241"/>
      <c r="HA221" s="241"/>
      <c r="HB221" s="241"/>
      <c r="HC221" s="241"/>
      <c r="HD221" s="241"/>
      <c r="HE221" s="241"/>
      <c r="HF221" s="241"/>
      <c r="HG221" s="241"/>
      <c r="HH221" s="241"/>
      <c r="HI221" s="241"/>
      <c r="HJ221" s="241"/>
      <c r="HK221" s="241"/>
      <c r="HL221" s="241"/>
      <c r="HM221" s="241"/>
      <c r="HN221" s="241"/>
      <c r="HO221" s="241"/>
      <c r="HP221" s="241"/>
      <c r="HQ221" s="241"/>
      <c r="HR221" s="241"/>
      <c r="HS221" s="241"/>
      <c r="HT221" s="241"/>
      <c r="HU221" s="241"/>
      <c r="HV221" s="241"/>
      <c r="HW221" s="241"/>
      <c r="HX221" s="241"/>
      <c r="HY221" s="241"/>
      <c r="HZ221" s="241"/>
      <c r="IA221" s="241"/>
      <c r="IB221" s="241"/>
      <c r="IC221" s="241"/>
      <c r="ID221" s="241"/>
      <c r="IE221" s="241"/>
      <c r="IF221" s="241"/>
      <c r="IG221" s="241"/>
      <c r="IH221" s="241"/>
      <c r="II221" s="241"/>
      <c r="IJ221" s="241"/>
      <c r="IK221" s="241"/>
      <c r="IL221" s="241"/>
      <c r="IM221" s="241"/>
      <c r="IN221" s="241"/>
      <c r="IO221" s="241"/>
      <c r="IP221" s="241"/>
      <c r="IQ221" s="241"/>
      <c r="IR221" s="241"/>
      <c r="IS221" s="241"/>
      <c r="IT221" s="241"/>
      <c r="IU221" s="241"/>
      <c r="IV221" s="241"/>
      <c r="IW221" s="241"/>
      <c r="IX221" s="241"/>
      <c r="IY221" s="241"/>
      <c r="IZ221" s="241"/>
      <c r="JA221" s="241"/>
      <c r="JB221" s="241"/>
      <c r="JC221" s="241"/>
      <c r="JD221" s="241"/>
      <c r="JE221" s="241"/>
      <c r="JF221" s="241"/>
      <c r="JG221" s="241"/>
      <c r="JH221" s="241"/>
      <c r="JI221" s="241"/>
      <c r="JJ221" s="241"/>
      <c r="JK221" s="241"/>
      <c r="JL221" s="241"/>
      <c r="JM221" s="241"/>
      <c r="JN221" s="241"/>
      <c r="JO221" s="241"/>
      <c r="JP221" s="241"/>
      <c r="JQ221" s="241"/>
      <c r="JR221" s="241"/>
      <c r="JS221" s="241"/>
      <c r="JT221" s="241"/>
      <c r="JU221" s="241"/>
    </row>
    <row r="222" spans="1:281" s="240" customFormat="1" ht="15" customHeight="1">
      <c r="A222" s="241"/>
      <c r="B222" s="241"/>
      <c r="C222" s="241"/>
      <c r="D222" s="241"/>
      <c r="E222" s="241"/>
      <c r="F222" s="241"/>
      <c r="G222" s="241"/>
      <c r="H222" s="241"/>
      <c r="I222" s="241"/>
      <c r="J222" s="241"/>
      <c r="K222" s="241"/>
      <c r="L222" s="241"/>
      <c r="M222" s="241"/>
      <c r="N222" s="241"/>
      <c r="O222" s="241"/>
      <c r="P222" s="241"/>
      <c r="Q222" s="241"/>
      <c r="R222" s="241"/>
      <c r="S222" s="241"/>
      <c r="T222" s="241"/>
      <c r="U222" s="241" t="s">
        <v>359</v>
      </c>
      <c r="V222" s="241"/>
      <c r="W222" s="241"/>
      <c r="X222" s="241"/>
      <c r="Y222" s="241"/>
      <c r="Z222" s="241"/>
      <c r="AA222" s="241"/>
      <c r="AB222" s="241"/>
      <c r="AC222" s="241" t="s">
        <v>309</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241"/>
      <c r="FF222" s="241"/>
      <c r="FG222" s="241"/>
      <c r="FH222" s="241"/>
      <c r="FI222" s="241"/>
      <c r="FJ222" s="241"/>
      <c r="FK222" s="241"/>
      <c r="FL222" s="241"/>
      <c r="FM222" s="241"/>
      <c r="FN222" s="241"/>
      <c r="FO222" s="241"/>
      <c r="FP222" s="241"/>
      <c r="FQ222" s="241"/>
      <c r="FR222" s="241"/>
      <c r="FS222" s="241"/>
      <c r="FT222" s="241"/>
      <c r="FU222" s="241"/>
      <c r="FV222" s="241"/>
      <c r="FW222" s="241"/>
      <c r="FX222" s="241"/>
      <c r="FY222" s="241"/>
      <c r="FZ222" s="241"/>
      <c r="GA222" s="241"/>
      <c r="GB222" s="241"/>
      <c r="GC222" s="241"/>
      <c r="GD222" s="241"/>
      <c r="GE222" s="241"/>
      <c r="GF222" s="241"/>
      <c r="GG222" s="241"/>
      <c r="GH222" s="241"/>
      <c r="GI222" s="241"/>
      <c r="GJ222" s="241"/>
      <c r="GK222" s="241"/>
      <c r="GL222" s="241"/>
      <c r="GM222" s="241"/>
      <c r="GN222" s="241"/>
      <c r="GO222" s="241"/>
      <c r="GP222" s="241"/>
      <c r="GQ222" s="241"/>
      <c r="GR222" s="241"/>
      <c r="GS222" s="241"/>
      <c r="GT222" s="241"/>
      <c r="GU222" s="241"/>
      <c r="GV222" s="241"/>
      <c r="GW222" s="241"/>
      <c r="GX222" s="241"/>
      <c r="GY222" s="241"/>
      <c r="GZ222" s="241"/>
      <c r="HA222" s="241"/>
      <c r="HB222" s="241"/>
      <c r="HC222" s="241"/>
      <c r="HD222" s="241"/>
      <c r="HE222" s="241"/>
      <c r="HF222" s="241"/>
      <c r="HG222" s="241"/>
      <c r="HH222" s="241"/>
      <c r="HI222" s="241"/>
      <c r="HJ222" s="241"/>
      <c r="HK222" s="241"/>
      <c r="HL222" s="241"/>
      <c r="HM222" s="241"/>
      <c r="HN222" s="241"/>
      <c r="HO222" s="241"/>
      <c r="HP222" s="241"/>
      <c r="HQ222" s="241"/>
      <c r="HR222" s="241"/>
      <c r="HS222" s="241"/>
      <c r="HT222" s="241"/>
      <c r="HU222" s="241"/>
      <c r="HV222" s="241"/>
      <c r="HW222" s="241"/>
      <c r="HX222" s="241"/>
      <c r="HY222" s="241"/>
      <c r="HZ222" s="241"/>
      <c r="IA222" s="241"/>
      <c r="IB222" s="241"/>
      <c r="IC222" s="241"/>
      <c r="ID222" s="241"/>
      <c r="IE222" s="241"/>
      <c r="IF222" s="241"/>
      <c r="IG222" s="241"/>
      <c r="IH222" s="241"/>
      <c r="II222" s="241"/>
      <c r="IJ222" s="241"/>
      <c r="IK222" s="241"/>
      <c r="IL222" s="241"/>
      <c r="IM222" s="241"/>
      <c r="IN222" s="241"/>
      <c r="IO222" s="241"/>
      <c r="IP222" s="241"/>
      <c r="IQ222" s="241"/>
      <c r="IR222" s="241"/>
      <c r="IS222" s="241"/>
      <c r="IT222" s="241"/>
      <c r="IU222" s="241"/>
      <c r="IV222" s="241"/>
      <c r="IW222" s="241"/>
      <c r="IX222" s="241"/>
      <c r="IY222" s="241"/>
      <c r="IZ222" s="241"/>
      <c r="JA222" s="241"/>
      <c r="JB222" s="241"/>
      <c r="JC222" s="241"/>
      <c r="JD222" s="241"/>
      <c r="JE222" s="241"/>
      <c r="JF222" s="241"/>
      <c r="JG222" s="241"/>
      <c r="JH222" s="241"/>
      <c r="JI222" s="241"/>
      <c r="JJ222" s="241"/>
      <c r="JK222" s="241"/>
      <c r="JL222" s="241"/>
      <c r="JM222" s="241"/>
      <c r="JN222" s="241"/>
      <c r="JO222" s="241"/>
      <c r="JP222" s="241"/>
      <c r="JQ222" s="241"/>
      <c r="JR222" s="241"/>
      <c r="JS222" s="241"/>
      <c r="JT222" s="241"/>
      <c r="JU222" s="241"/>
    </row>
    <row r="223" spans="1:281" s="240" customFormat="1" ht="15" customHeight="1">
      <c r="A223" s="241"/>
      <c r="B223" s="241"/>
      <c r="C223" s="241"/>
      <c r="D223" s="241"/>
      <c r="E223" s="241"/>
      <c r="F223" s="241"/>
      <c r="G223" s="241"/>
      <c r="H223" s="241"/>
      <c r="I223" s="241"/>
      <c r="J223" s="241"/>
      <c r="K223" s="241"/>
      <c r="L223" s="241"/>
      <c r="M223" s="241"/>
      <c r="N223" s="241"/>
      <c r="O223" s="241"/>
      <c r="P223" s="241"/>
      <c r="Q223" s="241"/>
      <c r="R223" s="241"/>
      <c r="S223" s="241"/>
      <c r="T223" s="241"/>
      <c r="U223" s="241" t="s">
        <v>360</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c r="DV223" s="241"/>
      <c r="DW223" s="241"/>
      <c r="DX223" s="241"/>
      <c r="DY223" s="241"/>
      <c r="DZ223" s="241"/>
      <c r="EA223" s="241"/>
      <c r="EB223" s="241"/>
      <c r="EC223" s="241"/>
      <c r="ED223" s="241"/>
      <c r="EE223" s="241"/>
      <c r="EF223" s="241"/>
      <c r="EG223" s="241"/>
      <c r="EH223" s="241"/>
      <c r="EI223" s="241"/>
      <c r="EJ223" s="241"/>
      <c r="EK223" s="241"/>
      <c r="EL223" s="241"/>
      <c r="EM223" s="241"/>
      <c r="EN223" s="241"/>
      <c r="EO223" s="241"/>
      <c r="EP223" s="241"/>
      <c r="EQ223" s="241"/>
      <c r="ER223" s="241"/>
      <c r="ES223" s="241"/>
      <c r="ET223" s="241"/>
      <c r="EU223" s="241"/>
      <c r="EV223" s="241"/>
      <c r="EW223" s="241"/>
      <c r="EX223" s="241"/>
      <c r="EY223" s="241"/>
      <c r="EZ223" s="241"/>
      <c r="FA223" s="241"/>
      <c r="FB223" s="241"/>
      <c r="FC223" s="241"/>
      <c r="FD223" s="241"/>
      <c r="FE223" s="241"/>
      <c r="FF223" s="241"/>
      <c r="FG223" s="241"/>
      <c r="FH223" s="241"/>
      <c r="FI223" s="241"/>
      <c r="FJ223" s="241"/>
      <c r="FK223" s="241"/>
      <c r="FL223" s="241"/>
      <c r="FM223" s="241"/>
      <c r="FN223" s="241"/>
      <c r="FO223" s="241"/>
      <c r="FP223" s="241"/>
      <c r="FQ223" s="241"/>
      <c r="FR223" s="241"/>
      <c r="FS223" s="241"/>
      <c r="FT223" s="241"/>
      <c r="FU223" s="241"/>
      <c r="FV223" s="241"/>
      <c r="FW223" s="241"/>
      <c r="FX223" s="241"/>
      <c r="FY223" s="241"/>
      <c r="FZ223" s="241"/>
      <c r="GA223" s="241"/>
      <c r="GB223" s="241"/>
      <c r="GC223" s="241"/>
      <c r="GD223" s="241"/>
      <c r="GE223" s="241"/>
      <c r="GF223" s="241"/>
      <c r="GG223" s="241"/>
      <c r="GH223" s="241"/>
      <c r="GI223" s="241"/>
      <c r="GJ223" s="241"/>
      <c r="GK223" s="241"/>
      <c r="GL223" s="241"/>
      <c r="GM223" s="241"/>
      <c r="GN223" s="241"/>
      <c r="GO223" s="241"/>
      <c r="GP223" s="241"/>
      <c r="GQ223" s="241"/>
      <c r="GR223" s="241"/>
      <c r="GS223" s="241"/>
      <c r="GT223" s="241"/>
      <c r="GU223" s="241"/>
      <c r="GV223" s="241"/>
      <c r="GW223" s="241"/>
      <c r="GX223" s="241"/>
      <c r="GY223" s="241"/>
      <c r="GZ223" s="241"/>
      <c r="HA223" s="241"/>
      <c r="HB223" s="241"/>
      <c r="HC223" s="241"/>
      <c r="HD223" s="241"/>
      <c r="HE223" s="241"/>
      <c r="HF223" s="241"/>
      <c r="HG223" s="241"/>
      <c r="HH223" s="241"/>
      <c r="HI223" s="241"/>
      <c r="HJ223" s="241"/>
      <c r="HK223" s="241"/>
      <c r="HL223" s="241"/>
      <c r="HM223" s="241"/>
      <c r="HN223" s="241"/>
      <c r="HO223" s="241"/>
      <c r="HP223" s="241"/>
      <c r="HQ223" s="241"/>
      <c r="HR223" s="241"/>
      <c r="HS223" s="241"/>
      <c r="HT223" s="241"/>
      <c r="HU223" s="241"/>
      <c r="HV223" s="241"/>
      <c r="HW223" s="241"/>
      <c r="HX223" s="241"/>
      <c r="HY223" s="241"/>
      <c r="HZ223" s="241"/>
      <c r="IA223" s="241"/>
      <c r="IB223" s="241"/>
      <c r="IC223" s="241"/>
      <c r="ID223" s="241"/>
      <c r="IE223" s="241"/>
      <c r="IF223" s="241"/>
      <c r="IG223" s="241"/>
      <c r="IH223" s="241"/>
      <c r="II223" s="241"/>
      <c r="IJ223" s="241"/>
      <c r="IK223" s="241"/>
      <c r="IL223" s="241"/>
      <c r="IM223" s="241"/>
      <c r="IN223" s="241"/>
      <c r="IO223" s="241"/>
      <c r="IP223" s="241"/>
      <c r="IQ223" s="241"/>
      <c r="IR223" s="241"/>
      <c r="IS223" s="241"/>
      <c r="IT223" s="241"/>
      <c r="IU223" s="241"/>
      <c r="IV223" s="241"/>
      <c r="IW223" s="241"/>
      <c r="IX223" s="241"/>
      <c r="IY223" s="241"/>
      <c r="IZ223" s="241"/>
      <c r="JA223" s="241"/>
      <c r="JB223" s="241"/>
      <c r="JC223" s="241"/>
      <c r="JD223" s="241"/>
      <c r="JE223" s="241"/>
      <c r="JF223" s="241"/>
      <c r="JG223" s="241"/>
      <c r="JH223" s="241"/>
      <c r="JI223" s="241"/>
      <c r="JJ223" s="241"/>
      <c r="JK223" s="241"/>
      <c r="JL223" s="241"/>
      <c r="JM223" s="241"/>
      <c r="JN223" s="241"/>
      <c r="JO223" s="241"/>
      <c r="JP223" s="241"/>
      <c r="JQ223" s="241"/>
      <c r="JR223" s="241"/>
      <c r="JS223" s="241"/>
      <c r="JT223" s="241"/>
      <c r="JU223" s="241"/>
    </row>
    <row r="224" spans="1:281" s="240" customFormat="1" ht="15" customHeight="1">
      <c r="A224" s="241"/>
      <c r="B224" s="241"/>
      <c r="C224" s="241"/>
      <c r="D224" s="241"/>
      <c r="E224" s="241"/>
      <c r="F224" s="241"/>
      <c r="G224" s="241"/>
      <c r="H224" s="241"/>
      <c r="I224" s="241"/>
      <c r="J224" s="241"/>
      <c r="K224" s="241"/>
      <c r="L224" s="241"/>
      <c r="M224" s="241"/>
      <c r="N224" s="241"/>
      <c r="O224" s="241"/>
      <c r="P224" s="241"/>
      <c r="Q224" s="241"/>
      <c r="R224" s="241"/>
      <c r="S224" s="241"/>
      <c r="T224" s="241"/>
      <c r="U224" s="241" t="s">
        <v>361</v>
      </c>
      <c r="V224" s="241"/>
      <c r="W224" s="241"/>
      <c r="X224" s="241"/>
      <c r="Y224" s="241"/>
      <c r="Z224" s="241"/>
      <c r="AA224" s="241"/>
      <c r="AB224" s="241"/>
      <c r="AC224" s="241" t="s">
        <v>311</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c r="CJ224" s="241"/>
      <c r="CK224" s="241"/>
      <c r="CL224" s="241"/>
      <c r="CM224" s="241"/>
      <c r="CN224" s="241"/>
      <c r="CO224" s="241"/>
      <c r="CP224" s="241"/>
      <c r="CQ224" s="241"/>
      <c r="CR224" s="241"/>
      <c r="CS224" s="241"/>
      <c r="CT224" s="241"/>
      <c r="CU224" s="241"/>
      <c r="CV224" s="241"/>
      <c r="CW224" s="241"/>
      <c r="CX224" s="241"/>
      <c r="CY224" s="241"/>
      <c r="CZ224" s="241"/>
      <c r="DA224" s="241"/>
      <c r="DB224" s="241"/>
      <c r="DC224" s="241"/>
      <c r="DD224" s="241"/>
      <c r="DE224" s="241"/>
      <c r="DF224" s="241"/>
      <c r="DG224" s="241"/>
      <c r="DH224" s="241"/>
      <c r="DI224" s="241"/>
      <c r="DJ224" s="241"/>
      <c r="DK224" s="241"/>
      <c r="DL224" s="241"/>
      <c r="DM224" s="241"/>
      <c r="DN224" s="241"/>
      <c r="DO224" s="241"/>
      <c r="DP224" s="241"/>
      <c r="DQ224" s="241"/>
      <c r="DR224" s="241"/>
      <c r="DS224" s="241"/>
      <c r="DT224" s="241"/>
      <c r="DU224" s="241"/>
      <c r="DV224" s="241"/>
      <c r="DW224" s="241"/>
      <c r="DX224" s="241"/>
      <c r="DY224" s="241"/>
      <c r="DZ224" s="241"/>
      <c r="EA224" s="241"/>
      <c r="EB224" s="241"/>
      <c r="EC224" s="241"/>
      <c r="ED224" s="241"/>
      <c r="EE224" s="241"/>
      <c r="EF224" s="241"/>
      <c r="EG224" s="241"/>
      <c r="EH224" s="241"/>
      <c r="EI224" s="241"/>
      <c r="EJ224" s="241"/>
      <c r="EK224" s="241"/>
      <c r="EL224" s="241"/>
      <c r="EM224" s="241"/>
      <c r="EN224" s="241"/>
      <c r="EO224" s="241"/>
      <c r="EP224" s="241"/>
      <c r="EQ224" s="241"/>
      <c r="ER224" s="241"/>
      <c r="ES224" s="241"/>
      <c r="ET224" s="241"/>
      <c r="EU224" s="241"/>
      <c r="EV224" s="241"/>
      <c r="EW224" s="241"/>
      <c r="EX224" s="241"/>
      <c r="EY224" s="241"/>
      <c r="EZ224" s="241"/>
      <c r="FA224" s="241"/>
      <c r="FB224" s="241"/>
      <c r="FC224" s="241"/>
      <c r="FD224" s="241"/>
      <c r="FE224" s="241"/>
      <c r="FF224" s="241"/>
      <c r="FG224" s="241"/>
      <c r="FH224" s="241"/>
      <c r="FI224" s="241"/>
      <c r="FJ224" s="241"/>
      <c r="FK224" s="241"/>
      <c r="FL224" s="241"/>
      <c r="FM224" s="241"/>
      <c r="FN224" s="241"/>
      <c r="FO224" s="241"/>
      <c r="FP224" s="241"/>
      <c r="FQ224" s="241"/>
      <c r="FR224" s="241"/>
      <c r="FS224" s="241"/>
      <c r="FT224" s="241"/>
      <c r="FU224" s="241"/>
      <c r="FV224" s="241"/>
      <c r="FW224" s="241"/>
      <c r="FX224" s="241"/>
      <c r="FY224" s="241"/>
      <c r="FZ224" s="241"/>
      <c r="GA224" s="241"/>
      <c r="GB224" s="241"/>
      <c r="GC224" s="241"/>
      <c r="GD224" s="241"/>
      <c r="GE224" s="241"/>
      <c r="GF224" s="241"/>
      <c r="GG224" s="241"/>
      <c r="GH224" s="241"/>
      <c r="GI224" s="241"/>
      <c r="GJ224" s="241"/>
      <c r="GK224" s="241"/>
      <c r="GL224" s="241"/>
      <c r="GM224" s="241"/>
      <c r="GN224" s="241"/>
      <c r="GO224" s="241"/>
      <c r="GP224" s="241"/>
      <c r="GQ224" s="241"/>
      <c r="GR224" s="241"/>
      <c r="GS224" s="241"/>
      <c r="GT224" s="241"/>
      <c r="GU224" s="241"/>
      <c r="GV224" s="241"/>
      <c r="GW224" s="241"/>
      <c r="GX224" s="241"/>
      <c r="GY224" s="241"/>
      <c r="GZ224" s="241"/>
      <c r="HA224" s="241"/>
      <c r="HB224" s="241"/>
      <c r="HC224" s="241"/>
      <c r="HD224" s="241"/>
      <c r="HE224" s="241"/>
      <c r="HF224" s="241"/>
      <c r="HG224" s="241"/>
      <c r="HH224" s="241"/>
      <c r="HI224" s="241"/>
      <c r="HJ224" s="241"/>
      <c r="HK224" s="241"/>
      <c r="HL224" s="241"/>
      <c r="HM224" s="241"/>
      <c r="HN224" s="241"/>
      <c r="HO224" s="241"/>
      <c r="HP224" s="241"/>
      <c r="HQ224" s="241"/>
      <c r="HR224" s="241"/>
      <c r="HS224" s="241"/>
      <c r="HT224" s="241"/>
      <c r="HU224" s="241"/>
      <c r="HV224" s="241"/>
      <c r="HW224" s="241"/>
      <c r="HX224" s="241"/>
      <c r="HY224" s="241"/>
      <c r="HZ224" s="241"/>
      <c r="IA224" s="241"/>
      <c r="IB224" s="241"/>
      <c r="IC224" s="241"/>
      <c r="ID224" s="241"/>
      <c r="IE224" s="241"/>
      <c r="IF224" s="241"/>
      <c r="IG224" s="241"/>
      <c r="IH224" s="241"/>
      <c r="II224" s="241"/>
      <c r="IJ224" s="241"/>
      <c r="IK224" s="241"/>
      <c r="IL224" s="241"/>
      <c r="IM224" s="241"/>
      <c r="IN224" s="241"/>
      <c r="IO224" s="241"/>
      <c r="IP224" s="241"/>
      <c r="IQ224" s="241"/>
      <c r="IR224" s="241"/>
      <c r="IS224" s="241"/>
      <c r="IT224" s="241"/>
      <c r="IU224" s="241"/>
      <c r="IV224" s="241"/>
      <c r="IW224" s="241"/>
      <c r="IX224" s="241"/>
      <c r="IY224" s="241"/>
      <c r="IZ224" s="241"/>
      <c r="JA224" s="241"/>
      <c r="JB224" s="241"/>
      <c r="JC224" s="241"/>
      <c r="JD224" s="241"/>
      <c r="JE224" s="241"/>
      <c r="JF224" s="241"/>
      <c r="JG224" s="241"/>
      <c r="JH224" s="241"/>
      <c r="JI224" s="241"/>
      <c r="JJ224" s="241"/>
      <c r="JK224" s="241"/>
      <c r="JL224" s="241"/>
      <c r="JM224" s="241"/>
      <c r="JN224" s="241"/>
      <c r="JO224" s="241"/>
      <c r="JP224" s="241"/>
      <c r="JQ224" s="241"/>
      <c r="JR224" s="241"/>
      <c r="JS224" s="241"/>
      <c r="JT224" s="241"/>
      <c r="JU224" s="241"/>
    </row>
    <row r="225" spans="1:281" s="240" customFormat="1" ht="15" customHeight="1">
      <c r="A225" s="241"/>
      <c r="B225" s="241"/>
      <c r="C225" s="241"/>
      <c r="D225" s="241"/>
      <c r="E225" s="241"/>
      <c r="F225" s="241"/>
      <c r="G225" s="241"/>
      <c r="H225" s="241"/>
      <c r="I225" s="241"/>
      <c r="J225" s="241"/>
      <c r="K225" s="241"/>
      <c r="L225" s="241"/>
      <c r="M225" s="241"/>
      <c r="N225" s="241"/>
      <c r="O225" s="241"/>
      <c r="P225" s="241"/>
      <c r="Q225" s="241"/>
      <c r="R225" s="241"/>
      <c r="S225" s="241"/>
      <c r="T225" s="241"/>
      <c r="U225" s="241" t="s">
        <v>362</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c r="DV225" s="241"/>
      <c r="DW225" s="241"/>
      <c r="DX225" s="241"/>
      <c r="DY225" s="241"/>
      <c r="DZ225" s="241"/>
      <c r="EA225" s="241"/>
      <c r="EB225" s="241"/>
      <c r="EC225" s="241"/>
      <c r="ED225" s="241"/>
      <c r="EE225" s="241"/>
      <c r="EF225" s="241"/>
      <c r="EG225" s="241"/>
      <c r="EH225" s="241"/>
      <c r="EI225" s="241"/>
      <c r="EJ225" s="241"/>
      <c r="EK225" s="241"/>
      <c r="EL225" s="241"/>
      <c r="EM225" s="241"/>
      <c r="EN225" s="241"/>
      <c r="EO225" s="241"/>
      <c r="EP225" s="241"/>
      <c r="EQ225" s="241"/>
      <c r="ER225" s="241"/>
      <c r="ES225" s="241"/>
      <c r="ET225" s="241"/>
      <c r="EU225" s="241"/>
      <c r="EV225" s="241"/>
      <c r="EW225" s="241"/>
      <c r="EX225" s="241"/>
      <c r="EY225" s="241"/>
      <c r="EZ225" s="241"/>
      <c r="FA225" s="241"/>
      <c r="FB225" s="241"/>
      <c r="FC225" s="241"/>
      <c r="FD225" s="241"/>
      <c r="FE225" s="241"/>
      <c r="FF225" s="241"/>
      <c r="FG225" s="241"/>
      <c r="FH225" s="241"/>
      <c r="FI225" s="241"/>
      <c r="FJ225" s="241"/>
      <c r="FK225" s="241"/>
      <c r="FL225" s="241"/>
      <c r="FM225" s="241"/>
      <c r="FN225" s="241"/>
      <c r="FO225" s="241"/>
      <c r="FP225" s="241"/>
      <c r="FQ225" s="241"/>
      <c r="FR225" s="241"/>
      <c r="FS225" s="241"/>
      <c r="FT225" s="241"/>
      <c r="FU225" s="241"/>
      <c r="FV225" s="241"/>
      <c r="FW225" s="241"/>
      <c r="FX225" s="241"/>
      <c r="FY225" s="241"/>
      <c r="FZ225" s="241"/>
      <c r="GA225" s="241"/>
      <c r="GB225" s="241"/>
      <c r="GC225" s="241"/>
      <c r="GD225" s="241"/>
      <c r="GE225" s="241"/>
      <c r="GF225" s="241"/>
      <c r="GG225" s="241"/>
      <c r="GH225" s="241"/>
      <c r="GI225" s="241"/>
      <c r="GJ225" s="241"/>
      <c r="GK225" s="241"/>
      <c r="GL225" s="241"/>
      <c r="GM225" s="241"/>
      <c r="GN225" s="241"/>
      <c r="GO225" s="241"/>
      <c r="GP225" s="241"/>
      <c r="GQ225" s="241"/>
      <c r="GR225" s="241"/>
      <c r="GS225" s="241"/>
      <c r="GT225" s="241"/>
      <c r="GU225" s="241"/>
      <c r="GV225" s="241"/>
      <c r="GW225" s="241"/>
      <c r="GX225" s="241"/>
      <c r="GY225" s="241"/>
      <c r="GZ225" s="241"/>
      <c r="HA225" s="241"/>
      <c r="HB225" s="241"/>
      <c r="HC225" s="241"/>
      <c r="HD225" s="241"/>
      <c r="HE225" s="241"/>
      <c r="HF225" s="241"/>
      <c r="HG225" s="241"/>
      <c r="HH225" s="241"/>
      <c r="HI225" s="241"/>
      <c r="HJ225" s="241"/>
      <c r="HK225" s="241"/>
      <c r="HL225" s="241"/>
      <c r="HM225" s="241"/>
      <c r="HN225" s="241"/>
      <c r="HO225" s="241"/>
      <c r="HP225" s="241"/>
      <c r="HQ225" s="241"/>
      <c r="HR225" s="241"/>
      <c r="HS225" s="241"/>
      <c r="HT225" s="241"/>
      <c r="HU225" s="241"/>
      <c r="HV225" s="241"/>
      <c r="HW225" s="241"/>
      <c r="HX225" s="241"/>
      <c r="HY225" s="241"/>
      <c r="HZ225" s="241"/>
      <c r="IA225" s="241"/>
      <c r="IB225" s="241"/>
      <c r="IC225" s="241"/>
      <c r="ID225" s="241"/>
      <c r="IE225" s="241"/>
      <c r="IF225" s="241"/>
      <c r="IG225" s="241"/>
      <c r="IH225" s="241"/>
      <c r="II225" s="241"/>
      <c r="IJ225" s="241"/>
      <c r="IK225" s="241"/>
      <c r="IL225" s="241"/>
      <c r="IM225" s="241"/>
      <c r="IN225" s="241"/>
      <c r="IO225" s="241"/>
      <c r="IP225" s="241"/>
      <c r="IQ225" s="241"/>
      <c r="IR225" s="241"/>
      <c r="IS225" s="241"/>
      <c r="IT225" s="241"/>
      <c r="IU225" s="241"/>
      <c r="IV225" s="241"/>
      <c r="IW225" s="241"/>
      <c r="IX225" s="241"/>
      <c r="IY225" s="241"/>
      <c r="IZ225" s="241"/>
      <c r="JA225" s="241"/>
      <c r="JB225" s="241"/>
      <c r="JC225" s="241"/>
      <c r="JD225" s="241"/>
      <c r="JE225" s="241"/>
      <c r="JF225" s="241"/>
      <c r="JG225" s="241"/>
      <c r="JH225" s="241"/>
      <c r="JI225" s="241"/>
      <c r="JJ225" s="241"/>
      <c r="JK225" s="241"/>
      <c r="JL225" s="241"/>
      <c r="JM225" s="241"/>
      <c r="JN225" s="241"/>
      <c r="JO225" s="241"/>
      <c r="JP225" s="241"/>
      <c r="JQ225" s="241"/>
      <c r="JR225" s="241"/>
      <c r="JS225" s="241"/>
      <c r="JT225" s="241"/>
      <c r="JU225" s="241"/>
    </row>
    <row r="226" spans="1:281" s="240" customFormat="1" ht="15" customHeight="1">
      <c r="A226" s="241"/>
      <c r="B226" s="241"/>
      <c r="C226" s="241"/>
      <c r="D226" s="241"/>
      <c r="E226" s="241"/>
      <c r="F226" s="241"/>
      <c r="G226" s="241"/>
      <c r="H226" s="241"/>
      <c r="I226" s="241"/>
      <c r="J226" s="241"/>
      <c r="K226" s="241"/>
      <c r="L226" s="241"/>
      <c r="M226" s="241"/>
      <c r="N226" s="241"/>
      <c r="O226" s="241"/>
      <c r="P226" s="241"/>
      <c r="Q226" s="241"/>
      <c r="R226" s="241"/>
      <c r="S226" s="241"/>
      <c r="T226" s="241"/>
      <c r="U226" s="241" t="s">
        <v>363</v>
      </c>
      <c r="V226" s="241"/>
      <c r="W226" s="241"/>
      <c r="X226" s="241"/>
      <c r="Y226" s="241"/>
      <c r="Z226" s="241"/>
      <c r="AA226" s="241"/>
      <c r="AB226" s="241"/>
      <c r="AC226" s="241" t="s">
        <v>313</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c r="DD226" s="241"/>
      <c r="DE226" s="241"/>
      <c r="DF226" s="241"/>
      <c r="DG226" s="241"/>
      <c r="DH226" s="241"/>
      <c r="DI226" s="241"/>
      <c r="DJ226" s="241"/>
      <c r="DK226" s="241"/>
      <c r="DL226" s="241"/>
      <c r="DM226" s="241"/>
      <c r="DN226" s="241"/>
      <c r="DO226" s="241"/>
      <c r="DP226" s="241"/>
      <c r="DQ226" s="241"/>
      <c r="DR226" s="241"/>
      <c r="DS226" s="241"/>
      <c r="DT226" s="241"/>
      <c r="DU226" s="241"/>
      <c r="DV226" s="241"/>
      <c r="DW226" s="241"/>
      <c r="DX226" s="241"/>
      <c r="DY226" s="241"/>
      <c r="DZ226" s="241"/>
      <c r="EA226" s="241"/>
      <c r="EB226" s="241"/>
      <c r="EC226" s="241"/>
      <c r="ED226" s="241"/>
      <c r="EE226" s="241"/>
      <c r="EF226" s="241"/>
      <c r="EG226" s="241"/>
      <c r="EH226" s="241"/>
      <c r="EI226" s="241"/>
      <c r="EJ226" s="241"/>
      <c r="EK226" s="241"/>
      <c r="EL226" s="241"/>
      <c r="EM226" s="241"/>
      <c r="EN226" s="241"/>
      <c r="EO226" s="241"/>
      <c r="EP226" s="241"/>
      <c r="EQ226" s="241"/>
      <c r="ER226" s="241"/>
      <c r="ES226" s="241"/>
      <c r="ET226" s="241"/>
      <c r="EU226" s="241"/>
      <c r="EV226" s="241"/>
      <c r="EW226" s="241"/>
      <c r="EX226" s="241"/>
      <c r="EY226" s="241"/>
      <c r="EZ226" s="241"/>
      <c r="FA226" s="241"/>
      <c r="FB226" s="241"/>
      <c r="FC226" s="241"/>
      <c r="FD226" s="241"/>
      <c r="FE226" s="241"/>
      <c r="FF226" s="241"/>
      <c r="FG226" s="241"/>
      <c r="FH226" s="241"/>
      <c r="FI226" s="241"/>
      <c r="FJ226" s="241"/>
      <c r="FK226" s="241"/>
      <c r="FL226" s="241"/>
      <c r="FM226" s="241"/>
      <c r="FN226" s="241"/>
      <c r="FO226" s="241"/>
      <c r="FP226" s="241"/>
      <c r="FQ226" s="241"/>
      <c r="FR226" s="241"/>
      <c r="FS226" s="241"/>
      <c r="FT226" s="241"/>
      <c r="FU226" s="241"/>
      <c r="FV226" s="241"/>
      <c r="FW226" s="241"/>
      <c r="FX226" s="241"/>
      <c r="FY226" s="241"/>
      <c r="FZ226" s="241"/>
      <c r="GA226" s="241"/>
      <c r="GB226" s="241"/>
      <c r="GC226" s="241"/>
      <c r="GD226" s="241"/>
      <c r="GE226" s="241"/>
      <c r="GF226" s="241"/>
      <c r="GG226" s="241"/>
      <c r="GH226" s="241"/>
      <c r="GI226" s="241"/>
      <c r="GJ226" s="241"/>
      <c r="GK226" s="241"/>
      <c r="GL226" s="241"/>
      <c r="GM226" s="241"/>
      <c r="GN226" s="241"/>
      <c r="GO226" s="241"/>
      <c r="GP226" s="241"/>
      <c r="GQ226" s="241"/>
      <c r="GR226" s="241"/>
      <c r="GS226" s="241"/>
      <c r="GT226" s="241"/>
      <c r="GU226" s="241"/>
      <c r="GV226" s="241"/>
      <c r="GW226" s="241"/>
      <c r="GX226" s="241"/>
      <c r="GY226" s="241"/>
      <c r="GZ226" s="241"/>
      <c r="HA226" s="241"/>
      <c r="HB226" s="241"/>
      <c r="HC226" s="241"/>
      <c r="HD226" s="241"/>
      <c r="HE226" s="241"/>
      <c r="HF226" s="241"/>
      <c r="HG226" s="241"/>
      <c r="HH226" s="241"/>
      <c r="HI226" s="241"/>
      <c r="HJ226" s="241"/>
      <c r="HK226" s="241"/>
      <c r="HL226" s="241"/>
      <c r="HM226" s="241"/>
      <c r="HN226" s="241"/>
      <c r="HO226" s="241"/>
      <c r="HP226" s="241"/>
      <c r="HQ226" s="241"/>
      <c r="HR226" s="241"/>
      <c r="HS226" s="241"/>
      <c r="HT226" s="241"/>
      <c r="HU226" s="241"/>
      <c r="HV226" s="241"/>
      <c r="HW226" s="241"/>
      <c r="HX226" s="241"/>
      <c r="HY226" s="241"/>
      <c r="HZ226" s="241"/>
      <c r="IA226" s="241"/>
      <c r="IB226" s="241"/>
      <c r="IC226" s="241"/>
      <c r="ID226" s="241"/>
      <c r="IE226" s="241"/>
      <c r="IF226" s="241"/>
      <c r="IG226" s="241"/>
      <c r="IH226" s="241"/>
      <c r="II226" s="241"/>
      <c r="IJ226" s="241"/>
      <c r="IK226" s="241"/>
      <c r="IL226" s="241"/>
      <c r="IM226" s="241"/>
      <c r="IN226" s="241"/>
      <c r="IO226" s="241"/>
      <c r="IP226" s="241"/>
      <c r="IQ226" s="241"/>
      <c r="IR226" s="241"/>
      <c r="IS226" s="241"/>
      <c r="IT226" s="241"/>
      <c r="IU226" s="241"/>
      <c r="IV226" s="241"/>
      <c r="IW226" s="241"/>
      <c r="IX226" s="241"/>
      <c r="IY226" s="241"/>
      <c r="IZ226" s="241"/>
      <c r="JA226" s="241"/>
      <c r="JB226" s="241"/>
      <c r="JC226" s="241"/>
      <c r="JD226" s="241"/>
      <c r="JE226" s="241"/>
      <c r="JF226" s="241"/>
      <c r="JG226" s="241"/>
      <c r="JH226" s="241"/>
      <c r="JI226" s="241"/>
      <c r="JJ226" s="241"/>
      <c r="JK226" s="241"/>
      <c r="JL226" s="241"/>
      <c r="JM226" s="241"/>
      <c r="JN226" s="241"/>
      <c r="JO226" s="241"/>
      <c r="JP226" s="241"/>
      <c r="JQ226" s="241"/>
      <c r="JR226" s="241"/>
      <c r="JS226" s="241"/>
      <c r="JT226" s="241"/>
      <c r="JU226" s="241"/>
    </row>
    <row r="227" spans="1:281" s="240" customFormat="1" ht="15" customHeight="1">
      <c r="A227" s="241"/>
      <c r="B227" s="241"/>
      <c r="C227" s="241"/>
      <c r="D227" s="241"/>
      <c r="E227" s="241"/>
      <c r="F227" s="241"/>
      <c r="G227" s="241"/>
      <c r="H227" s="241"/>
      <c r="I227" s="241"/>
      <c r="J227" s="241"/>
      <c r="K227" s="241"/>
      <c r="L227" s="241"/>
      <c r="M227" s="241"/>
      <c r="N227" s="241"/>
      <c r="O227" s="241"/>
      <c r="P227" s="241"/>
      <c r="Q227" s="241"/>
      <c r="R227" s="241"/>
      <c r="S227" s="241"/>
      <c r="T227" s="241"/>
      <c r="U227" s="241" t="s">
        <v>364</v>
      </c>
      <c r="V227" s="241"/>
      <c r="W227" s="241"/>
      <c r="X227" s="241"/>
      <c r="Y227" s="241"/>
      <c r="Z227" s="241"/>
      <c r="AA227" s="241"/>
      <c r="AB227" s="241"/>
      <c r="AC227" s="241" t="s">
        <v>322</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c r="CJ227" s="241"/>
      <c r="CK227" s="241"/>
      <c r="CL227" s="241"/>
      <c r="CM227" s="241"/>
      <c r="CN227" s="241"/>
      <c r="CO227" s="241"/>
      <c r="CP227" s="241"/>
      <c r="CQ227" s="241"/>
      <c r="CR227" s="241"/>
      <c r="CS227" s="241"/>
      <c r="CT227" s="241"/>
      <c r="CU227" s="241"/>
      <c r="CV227" s="241"/>
      <c r="CW227" s="241"/>
      <c r="CX227" s="241"/>
      <c r="CY227" s="241"/>
      <c r="CZ227" s="241"/>
      <c r="DA227" s="241"/>
      <c r="DB227" s="241"/>
      <c r="DC227" s="241"/>
      <c r="DD227" s="241"/>
      <c r="DE227" s="241"/>
      <c r="DF227" s="241"/>
      <c r="DG227" s="241"/>
      <c r="DH227" s="241"/>
      <c r="DI227" s="241"/>
      <c r="DJ227" s="241"/>
      <c r="DK227" s="241"/>
      <c r="DL227" s="241"/>
      <c r="DM227" s="241"/>
      <c r="DN227" s="241"/>
      <c r="DO227" s="241"/>
      <c r="DP227" s="241"/>
      <c r="DQ227" s="241"/>
      <c r="DR227" s="241"/>
      <c r="DS227" s="241"/>
      <c r="DT227" s="241"/>
      <c r="DU227" s="241"/>
      <c r="DV227" s="241"/>
      <c r="DW227" s="241"/>
      <c r="DX227" s="241"/>
      <c r="DY227" s="241"/>
      <c r="DZ227" s="241"/>
      <c r="EA227" s="241"/>
      <c r="EB227" s="241"/>
      <c r="EC227" s="241"/>
      <c r="ED227" s="241"/>
      <c r="EE227" s="241"/>
      <c r="EF227" s="241"/>
      <c r="EG227" s="241"/>
      <c r="EH227" s="241"/>
      <c r="EI227" s="241"/>
      <c r="EJ227" s="241"/>
      <c r="EK227" s="241"/>
      <c r="EL227" s="241"/>
      <c r="EM227" s="241"/>
      <c r="EN227" s="241"/>
      <c r="EO227" s="241"/>
      <c r="EP227" s="241"/>
      <c r="EQ227" s="241"/>
      <c r="ER227" s="241"/>
      <c r="ES227" s="241"/>
      <c r="ET227" s="241"/>
      <c r="EU227" s="241"/>
      <c r="EV227" s="241"/>
      <c r="EW227" s="241"/>
      <c r="EX227" s="241"/>
      <c r="EY227" s="241"/>
      <c r="EZ227" s="241"/>
      <c r="FA227" s="241"/>
      <c r="FB227" s="241"/>
      <c r="FC227" s="241"/>
      <c r="FD227" s="241"/>
      <c r="FE227" s="241"/>
      <c r="FF227" s="241"/>
      <c r="FG227" s="241"/>
      <c r="FH227" s="241"/>
      <c r="FI227" s="241"/>
      <c r="FJ227" s="241"/>
      <c r="FK227" s="241"/>
      <c r="FL227" s="241"/>
      <c r="FM227" s="241"/>
      <c r="FN227" s="241"/>
      <c r="FO227" s="241"/>
      <c r="FP227" s="241"/>
      <c r="FQ227" s="241"/>
      <c r="FR227" s="241"/>
      <c r="FS227" s="241"/>
      <c r="FT227" s="241"/>
      <c r="FU227" s="241"/>
      <c r="FV227" s="241"/>
      <c r="FW227" s="241"/>
      <c r="FX227" s="241"/>
      <c r="FY227" s="241"/>
      <c r="FZ227" s="241"/>
      <c r="GA227" s="241"/>
      <c r="GB227" s="241"/>
      <c r="GC227" s="241"/>
      <c r="GD227" s="241"/>
      <c r="GE227" s="241"/>
      <c r="GF227" s="241"/>
      <c r="GG227" s="241"/>
      <c r="GH227" s="241"/>
      <c r="GI227" s="241"/>
      <c r="GJ227" s="241"/>
      <c r="GK227" s="241"/>
      <c r="GL227" s="241"/>
      <c r="GM227" s="241"/>
      <c r="GN227" s="241"/>
      <c r="GO227" s="241"/>
      <c r="GP227" s="241"/>
      <c r="GQ227" s="241"/>
      <c r="GR227" s="241"/>
      <c r="GS227" s="241"/>
      <c r="GT227" s="241"/>
      <c r="GU227" s="241"/>
      <c r="GV227" s="241"/>
      <c r="GW227" s="241"/>
      <c r="GX227" s="241"/>
      <c r="GY227" s="241"/>
      <c r="GZ227" s="241"/>
      <c r="HA227" s="241"/>
      <c r="HB227" s="241"/>
      <c r="HC227" s="241"/>
      <c r="HD227" s="241"/>
      <c r="HE227" s="241"/>
      <c r="HF227" s="241"/>
      <c r="HG227" s="241"/>
      <c r="HH227" s="241"/>
      <c r="HI227" s="241"/>
      <c r="HJ227" s="241"/>
      <c r="HK227" s="241"/>
      <c r="HL227" s="241"/>
      <c r="HM227" s="241"/>
      <c r="HN227" s="241"/>
      <c r="HO227" s="241"/>
      <c r="HP227" s="241"/>
      <c r="HQ227" s="241"/>
      <c r="HR227" s="241"/>
      <c r="HS227" s="241"/>
      <c r="HT227" s="241"/>
      <c r="HU227" s="241"/>
      <c r="HV227" s="241"/>
      <c r="HW227" s="241"/>
      <c r="HX227" s="241"/>
      <c r="HY227" s="241"/>
      <c r="HZ227" s="241"/>
      <c r="IA227" s="241"/>
      <c r="IB227" s="241"/>
      <c r="IC227" s="241"/>
      <c r="ID227" s="241"/>
      <c r="IE227" s="241"/>
      <c r="IF227" s="241"/>
      <c r="IG227" s="241"/>
      <c r="IH227" s="241"/>
      <c r="II227" s="241"/>
      <c r="IJ227" s="241"/>
      <c r="IK227" s="241"/>
      <c r="IL227" s="241"/>
      <c r="IM227" s="241"/>
      <c r="IN227" s="241"/>
      <c r="IO227" s="241"/>
      <c r="IP227" s="241"/>
      <c r="IQ227" s="241"/>
      <c r="IR227" s="241"/>
      <c r="IS227" s="241"/>
      <c r="IT227" s="241"/>
      <c r="IU227" s="241"/>
      <c r="IV227" s="241"/>
      <c r="IW227" s="241"/>
      <c r="IX227" s="241"/>
      <c r="IY227" s="241"/>
      <c r="IZ227" s="241"/>
      <c r="JA227" s="241"/>
      <c r="JB227" s="241"/>
      <c r="JC227" s="241"/>
      <c r="JD227" s="241"/>
      <c r="JE227" s="241"/>
      <c r="JF227" s="241"/>
      <c r="JG227" s="241"/>
      <c r="JH227" s="241"/>
      <c r="JI227" s="241"/>
      <c r="JJ227" s="241"/>
      <c r="JK227" s="241"/>
      <c r="JL227" s="241"/>
      <c r="JM227" s="241"/>
      <c r="JN227" s="241"/>
      <c r="JO227" s="241"/>
      <c r="JP227" s="241"/>
      <c r="JQ227" s="241"/>
      <c r="JR227" s="241"/>
      <c r="JS227" s="241"/>
      <c r="JT227" s="241"/>
      <c r="JU227" s="241"/>
    </row>
    <row r="228" spans="1:281" s="240" customFormat="1" ht="15" customHeight="1">
      <c r="A228" s="241"/>
      <c r="B228" s="241"/>
      <c r="C228" s="241"/>
      <c r="D228" s="241"/>
      <c r="E228" s="241"/>
      <c r="F228" s="241"/>
      <c r="G228" s="241"/>
      <c r="H228" s="241"/>
      <c r="I228" s="241"/>
      <c r="J228" s="241"/>
      <c r="K228" s="241"/>
      <c r="L228" s="241"/>
      <c r="M228" s="241"/>
      <c r="N228" s="241"/>
      <c r="O228" s="241"/>
      <c r="P228" s="241"/>
      <c r="Q228" s="241"/>
      <c r="R228" s="241"/>
      <c r="S228" s="241"/>
      <c r="T228" s="241"/>
      <c r="U228" s="241" t="s">
        <v>365</v>
      </c>
      <c r="V228" s="241"/>
      <c r="W228" s="241"/>
      <c r="X228" s="241"/>
      <c r="Y228" s="241"/>
      <c r="Z228" s="241"/>
      <c r="AA228" s="241"/>
      <c r="AB228" s="241"/>
      <c r="AC228" s="241" t="s">
        <v>366</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c r="CJ228" s="241"/>
      <c r="CK228" s="241"/>
      <c r="CL228" s="241"/>
      <c r="CM228" s="241"/>
      <c r="CN228" s="241"/>
      <c r="CO228" s="241"/>
      <c r="CP228" s="241"/>
      <c r="CQ228" s="241"/>
      <c r="CR228" s="241"/>
      <c r="CS228" s="241"/>
      <c r="CT228" s="241"/>
      <c r="CU228" s="241"/>
      <c r="CV228" s="241"/>
      <c r="CW228" s="241"/>
      <c r="CX228" s="241"/>
      <c r="CY228" s="241"/>
      <c r="CZ228" s="241"/>
      <c r="DA228" s="241"/>
      <c r="DB228" s="241"/>
      <c r="DC228" s="241"/>
      <c r="DD228" s="241"/>
      <c r="DE228" s="241"/>
      <c r="DF228" s="241"/>
      <c r="DG228" s="241"/>
      <c r="DH228" s="241"/>
      <c r="DI228" s="241"/>
      <c r="DJ228" s="241"/>
      <c r="DK228" s="241"/>
      <c r="DL228" s="241"/>
      <c r="DM228" s="241"/>
      <c r="DN228" s="241"/>
      <c r="DO228" s="241"/>
      <c r="DP228" s="241"/>
      <c r="DQ228" s="241"/>
      <c r="DR228" s="241"/>
      <c r="DS228" s="241"/>
      <c r="DT228" s="241"/>
      <c r="DU228" s="241"/>
      <c r="DV228" s="241"/>
      <c r="DW228" s="241"/>
      <c r="DX228" s="241"/>
      <c r="DY228" s="241"/>
      <c r="DZ228" s="241"/>
      <c r="EA228" s="241"/>
      <c r="EB228" s="241"/>
      <c r="EC228" s="241"/>
      <c r="ED228" s="241"/>
      <c r="EE228" s="241"/>
      <c r="EF228" s="241"/>
      <c r="EG228" s="241"/>
      <c r="EH228" s="241"/>
      <c r="EI228" s="241"/>
      <c r="EJ228" s="241"/>
      <c r="EK228" s="241"/>
      <c r="EL228" s="241"/>
      <c r="EM228" s="241"/>
      <c r="EN228" s="241"/>
      <c r="EO228" s="241"/>
      <c r="EP228" s="241"/>
      <c r="EQ228" s="241"/>
      <c r="ER228" s="241"/>
      <c r="ES228" s="241"/>
      <c r="ET228" s="241"/>
      <c r="EU228" s="241"/>
      <c r="EV228" s="241"/>
      <c r="EW228" s="241"/>
      <c r="EX228" s="241"/>
      <c r="EY228" s="241"/>
      <c r="EZ228" s="241"/>
      <c r="FA228" s="241"/>
      <c r="FB228" s="241"/>
      <c r="FC228" s="241"/>
      <c r="FD228" s="241"/>
      <c r="FE228" s="241"/>
      <c r="FF228" s="241"/>
      <c r="FG228" s="241"/>
      <c r="FH228" s="241"/>
      <c r="FI228" s="241"/>
      <c r="FJ228" s="241"/>
      <c r="FK228" s="241"/>
      <c r="FL228" s="241"/>
      <c r="FM228" s="241"/>
      <c r="FN228" s="241"/>
      <c r="FO228" s="241"/>
      <c r="FP228" s="241"/>
      <c r="FQ228" s="241"/>
      <c r="FR228" s="241"/>
      <c r="FS228" s="241"/>
      <c r="FT228" s="241"/>
      <c r="FU228" s="241"/>
      <c r="FV228" s="241"/>
      <c r="FW228" s="241"/>
      <c r="FX228" s="241"/>
      <c r="FY228" s="241"/>
      <c r="FZ228" s="241"/>
      <c r="GA228" s="241"/>
      <c r="GB228" s="241"/>
      <c r="GC228" s="241"/>
      <c r="GD228" s="241"/>
      <c r="GE228" s="241"/>
      <c r="GF228" s="241"/>
      <c r="GG228" s="241"/>
      <c r="GH228" s="241"/>
      <c r="GI228" s="241"/>
      <c r="GJ228" s="241"/>
      <c r="GK228" s="241"/>
      <c r="GL228" s="241"/>
      <c r="GM228" s="241"/>
      <c r="GN228" s="241"/>
      <c r="GO228" s="241"/>
      <c r="GP228" s="241"/>
      <c r="GQ228" s="241"/>
      <c r="GR228" s="241"/>
      <c r="GS228" s="241"/>
      <c r="GT228" s="241"/>
      <c r="GU228" s="241"/>
      <c r="GV228" s="241"/>
      <c r="GW228" s="241"/>
      <c r="GX228" s="241"/>
      <c r="GY228" s="241"/>
      <c r="GZ228" s="241"/>
      <c r="HA228" s="241"/>
      <c r="HB228" s="241"/>
      <c r="HC228" s="241"/>
      <c r="HD228" s="241"/>
      <c r="HE228" s="241"/>
      <c r="HF228" s="241"/>
      <c r="HG228" s="241"/>
      <c r="HH228" s="241"/>
      <c r="HI228" s="241"/>
      <c r="HJ228" s="241"/>
      <c r="HK228" s="241"/>
      <c r="HL228" s="241"/>
      <c r="HM228" s="241"/>
      <c r="HN228" s="241"/>
      <c r="HO228" s="241"/>
      <c r="HP228" s="241"/>
      <c r="HQ228" s="241"/>
      <c r="HR228" s="241"/>
      <c r="HS228" s="241"/>
      <c r="HT228" s="241"/>
      <c r="HU228" s="241"/>
      <c r="HV228" s="241"/>
      <c r="HW228" s="241"/>
      <c r="HX228" s="241"/>
      <c r="HY228" s="241"/>
      <c r="HZ228" s="241"/>
      <c r="IA228" s="241"/>
      <c r="IB228" s="241"/>
      <c r="IC228" s="241"/>
      <c r="ID228" s="241"/>
      <c r="IE228" s="241"/>
      <c r="IF228" s="241"/>
      <c r="IG228" s="241"/>
      <c r="IH228" s="241"/>
      <c r="II228" s="241"/>
      <c r="IJ228" s="241"/>
      <c r="IK228" s="241"/>
      <c r="IL228" s="241"/>
      <c r="IM228" s="241"/>
      <c r="IN228" s="241"/>
      <c r="IO228" s="241"/>
      <c r="IP228" s="241"/>
      <c r="IQ228" s="241"/>
      <c r="IR228" s="241"/>
      <c r="IS228" s="241"/>
      <c r="IT228" s="241"/>
      <c r="IU228" s="241"/>
      <c r="IV228" s="241"/>
      <c r="IW228" s="241"/>
      <c r="IX228" s="241"/>
      <c r="IY228" s="241"/>
      <c r="IZ228" s="241"/>
      <c r="JA228" s="241"/>
      <c r="JB228" s="241"/>
      <c r="JC228" s="241"/>
      <c r="JD228" s="241"/>
      <c r="JE228" s="241"/>
      <c r="JF228" s="241"/>
      <c r="JG228" s="241"/>
      <c r="JH228" s="241"/>
      <c r="JI228" s="241"/>
      <c r="JJ228" s="241"/>
      <c r="JK228" s="241"/>
      <c r="JL228" s="241"/>
      <c r="JM228" s="241"/>
      <c r="JN228" s="241"/>
      <c r="JO228" s="241"/>
      <c r="JP228" s="241"/>
      <c r="JQ228" s="241"/>
      <c r="JR228" s="241"/>
      <c r="JS228" s="241"/>
      <c r="JT228" s="241"/>
      <c r="JU228" s="241"/>
    </row>
    <row r="229" spans="1:281" s="240" customFormat="1" ht="15" customHeight="1">
      <c r="A229" s="241"/>
      <c r="B229" s="241"/>
      <c r="C229" s="241"/>
      <c r="D229" s="241"/>
      <c r="E229" s="241"/>
      <c r="F229" s="241"/>
      <c r="G229" s="241"/>
      <c r="H229" s="241"/>
      <c r="I229" s="241"/>
      <c r="J229" s="241"/>
      <c r="K229" s="241"/>
      <c r="L229" s="241"/>
      <c r="M229" s="241"/>
      <c r="N229" s="241"/>
      <c r="O229" s="241"/>
      <c r="P229" s="241"/>
      <c r="Q229" s="241"/>
      <c r="R229" s="241"/>
      <c r="S229" s="241"/>
      <c r="T229" s="241"/>
      <c r="U229" s="241" t="s">
        <v>367</v>
      </c>
      <c r="V229" s="241"/>
      <c r="W229" s="241"/>
      <c r="X229" s="241"/>
      <c r="Y229" s="241"/>
      <c r="Z229" s="241"/>
      <c r="AA229" s="241"/>
      <c r="AB229" s="241"/>
      <c r="AC229" s="241" t="s">
        <v>313</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1"/>
      <c r="CX229" s="241"/>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1"/>
      <c r="DT229" s="241"/>
      <c r="DU229" s="241"/>
      <c r="DV229" s="241"/>
      <c r="DW229" s="241"/>
      <c r="DX229" s="241"/>
      <c r="DY229" s="241"/>
      <c r="DZ229" s="241"/>
      <c r="EA229" s="241"/>
      <c r="EB229" s="241"/>
      <c r="EC229" s="241"/>
      <c r="ED229" s="241"/>
      <c r="EE229" s="241"/>
      <c r="EF229" s="241"/>
      <c r="EG229" s="241"/>
      <c r="EH229" s="241"/>
      <c r="EI229" s="241"/>
      <c r="EJ229" s="241"/>
      <c r="EK229" s="241"/>
      <c r="EL229" s="241"/>
      <c r="EM229" s="241"/>
      <c r="EN229" s="241"/>
      <c r="EO229" s="241"/>
      <c r="EP229" s="241"/>
      <c r="EQ229" s="241"/>
      <c r="ER229" s="241"/>
      <c r="ES229" s="241"/>
      <c r="ET229" s="241"/>
      <c r="EU229" s="241"/>
      <c r="EV229" s="241"/>
      <c r="EW229" s="241"/>
      <c r="EX229" s="241"/>
      <c r="EY229" s="241"/>
      <c r="EZ229" s="241"/>
      <c r="FA229" s="241"/>
      <c r="FB229" s="241"/>
      <c r="FC229" s="241"/>
      <c r="FD229" s="241"/>
      <c r="FE229" s="241"/>
      <c r="FF229" s="241"/>
      <c r="FG229" s="241"/>
      <c r="FH229" s="241"/>
      <c r="FI229" s="241"/>
      <c r="FJ229" s="241"/>
      <c r="FK229" s="241"/>
      <c r="FL229" s="241"/>
      <c r="FM229" s="241"/>
      <c r="FN229" s="241"/>
      <c r="FO229" s="241"/>
      <c r="FP229" s="241"/>
      <c r="FQ229" s="241"/>
      <c r="FR229" s="241"/>
      <c r="FS229" s="241"/>
      <c r="FT229" s="241"/>
      <c r="FU229" s="241"/>
      <c r="FV229" s="241"/>
      <c r="FW229" s="241"/>
      <c r="FX229" s="241"/>
      <c r="FY229" s="241"/>
      <c r="FZ229" s="241"/>
      <c r="GA229" s="241"/>
      <c r="GB229" s="241"/>
      <c r="GC229" s="241"/>
      <c r="GD229" s="241"/>
      <c r="GE229" s="241"/>
      <c r="GF229" s="241"/>
      <c r="GG229" s="241"/>
      <c r="GH229" s="241"/>
      <c r="GI229" s="241"/>
      <c r="GJ229" s="241"/>
      <c r="GK229" s="241"/>
      <c r="GL229" s="241"/>
      <c r="GM229" s="241"/>
      <c r="GN229" s="241"/>
      <c r="GO229" s="241"/>
      <c r="GP229" s="241"/>
      <c r="GQ229" s="241"/>
      <c r="GR229" s="241"/>
      <c r="GS229" s="241"/>
      <c r="GT229" s="241"/>
      <c r="GU229" s="241"/>
      <c r="GV229" s="241"/>
      <c r="GW229" s="241"/>
      <c r="GX229" s="241"/>
      <c r="GY229" s="241"/>
      <c r="GZ229" s="241"/>
      <c r="HA229" s="241"/>
      <c r="HB229" s="241"/>
      <c r="HC229" s="241"/>
      <c r="HD229" s="241"/>
      <c r="HE229" s="241"/>
      <c r="HF229" s="241"/>
      <c r="HG229" s="241"/>
      <c r="HH229" s="241"/>
      <c r="HI229" s="241"/>
      <c r="HJ229" s="241"/>
      <c r="HK229" s="241"/>
      <c r="HL229" s="241"/>
      <c r="HM229" s="241"/>
      <c r="HN229" s="241"/>
      <c r="HO229" s="241"/>
      <c r="HP229" s="241"/>
      <c r="HQ229" s="241"/>
      <c r="HR229" s="241"/>
      <c r="HS229" s="241"/>
      <c r="HT229" s="241"/>
      <c r="HU229" s="241"/>
      <c r="HV229" s="241"/>
      <c r="HW229" s="241"/>
      <c r="HX229" s="241"/>
      <c r="HY229" s="241"/>
      <c r="HZ229" s="241"/>
      <c r="IA229" s="241"/>
      <c r="IB229" s="241"/>
      <c r="IC229" s="241"/>
      <c r="ID229" s="241"/>
      <c r="IE229" s="241"/>
      <c r="IF229" s="241"/>
      <c r="IG229" s="241"/>
      <c r="IH229" s="241"/>
      <c r="II229" s="241"/>
      <c r="IJ229" s="241"/>
      <c r="IK229" s="241"/>
      <c r="IL229" s="241"/>
      <c r="IM229" s="241"/>
      <c r="IN229" s="241"/>
      <c r="IO229" s="241"/>
      <c r="IP229" s="241"/>
      <c r="IQ229" s="241"/>
      <c r="IR229" s="241"/>
      <c r="IS229" s="241"/>
      <c r="IT229" s="241"/>
      <c r="IU229" s="241"/>
      <c r="IV229" s="241"/>
      <c r="IW229" s="241"/>
      <c r="IX229" s="241"/>
      <c r="IY229" s="241"/>
      <c r="IZ229" s="241"/>
      <c r="JA229" s="241"/>
      <c r="JB229" s="241"/>
      <c r="JC229" s="241"/>
      <c r="JD229" s="241"/>
      <c r="JE229" s="241"/>
      <c r="JF229" s="241"/>
      <c r="JG229" s="241"/>
      <c r="JH229" s="241"/>
      <c r="JI229" s="241"/>
      <c r="JJ229" s="241"/>
      <c r="JK229" s="241"/>
      <c r="JL229" s="241"/>
      <c r="JM229" s="241"/>
      <c r="JN229" s="241"/>
      <c r="JO229" s="241"/>
      <c r="JP229" s="241"/>
      <c r="JQ229" s="241"/>
      <c r="JR229" s="241"/>
      <c r="JS229" s="241"/>
      <c r="JT229" s="241"/>
      <c r="JU229" s="241"/>
    </row>
    <row r="230" spans="1:281" s="240" customFormat="1" ht="15" customHeight="1">
      <c r="A230" s="241"/>
      <c r="B230" s="241"/>
      <c r="C230" s="241"/>
      <c r="D230" s="241"/>
      <c r="E230" s="241"/>
      <c r="F230" s="241"/>
      <c r="G230" s="241"/>
      <c r="H230" s="241"/>
      <c r="I230" s="241"/>
      <c r="J230" s="241"/>
      <c r="K230" s="241"/>
      <c r="L230" s="241"/>
      <c r="M230" s="241"/>
      <c r="N230" s="241"/>
      <c r="O230" s="241"/>
      <c r="P230" s="241"/>
      <c r="Q230" s="241"/>
      <c r="R230" s="241"/>
      <c r="S230" s="241"/>
      <c r="T230" s="241"/>
      <c r="U230" s="241" t="s">
        <v>368</v>
      </c>
      <c r="V230" s="241"/>
      <c r="W230" s="241"/>
      <c r="X230" s="241"/>
      <c r="Y230" s="241"/>
      <c r="Z230" s="241"/>
      <c r="AA230" s="241"/>
      <c r="AB230" s="241"/>
      <c r="AC230" s="241" t="s">
        <v>316</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c r="CJ230" s="241"/>
      <c r="CK230" s="241"/>
      <c r="CL230" s="241"/>
      <c r="CM230" s="241"/>
      <c r="CN230" s="241"/>
      <c r="CO230" s="241"/>
      <c r="CP230" s="241"/>
      <c r="CQ230" s="241"/>
      <c r="CR230" s="241"/>
      <c r="CS230" s="241"/>
      <c r="CT230" s="241"/>
      <c r="CU230" s="241"/>
      <c r="CV230" s="241"/>
      <c r="CW230" s="241"/>
      <c r="CX230" s="241"/>
      <c r="CY230" s="241"/>
      <c r="CZ230" s="241"/>
      <c r="DA230" s="241"/>
      <c r="DB230" s="241"/>
      <c r="DC230" s="241"/>
      <c r="DD230" s="241"/>
      <c r="DE230" s="241"/>
      <c r="DF230" s="241"/>
      <c r="DG230" s="241"/>
      <c r="DH230" s="241"/>
      <c r="DI230" s="241"/>
      <c r="DJ230" s="241"/>
      <c r="DK230" s="241"/>
      <c r="DL230" s="241"/>
      <c r="DM230" s="241"/>
      <c r="DN230" s="241"/>
      <c r="DO230" s="241"/>
      <c r="DP230" s="241"/>
      <c r="DQ230" s="241"/>
      <c r="DR230" s="241"/>
      <c r="DS230" s="241"/>
      <c r="DT230" s="241"/>
      <c r="DU230" s="241"/>
      <c r="DV230" s="241"/>
      <c r="DW230" s="241"/>
      <c r="DX230" s="241"/>
      <c r="DY230" s="241"/>
      <c r="DZ230" s="241"/>
      <c r="EA230" s="241"/>
      <c r="EB230" s="241"/>
      <c r="EC230" s="241"/>
      <c r="ED230" s="241"/>
      <c r="EE230" s="241"/>
      <c r="EF230" s="241"/>
      <c r="EG230" s="241"/>
      <c r="EH230" s="241"/>
      <c r="EI230" s="241"/>
      <c r="EJ230" s="241"/>
      <c r="EK230" s="241"/>
      <c r="EL230" s="241"/>
      <c r="EM230" s="241"/>
      <c r="EN230" s="241"/>
      <c r="EO230" s="241"/>
      <c r="EP230" s="241"/>
      <c r="EQ230" s="241"/>
      <c r="ER230" s="241"/>
      <c r="ES230" s="241"/>
      <c r="ET230" s="241"/>
      <c r="EU230" s="241"/>
      <c r="EV230" s="241"/>
      <c r="EW230" s="241"/>
      <c r="EX230" s="241"/>
      <c r="EY230" s="241"/>
      <c r="EZ230" s="241"/>
      <c r="FA230" s="241"/>
      <c r="FB230" s="241"/>
      <c r="FC230" s="241"/>
      <c r="FD230" s="241"/>
      <c r="FE230" s="241"/>
      <c r="FF230" s="241"/>
      <c r="FG230" s="241"/>
      <c r="FH230" s="241"/>
      <c r="FI230" s="241"/>
      <c r="FJ230" s="241"/>
      <c r="FK230" s="241"/>
      <c r="FL230" s="241"/>
      <c r="FM230" s="241"/>
      <c r="FN230" s="241"/>
      <c r="FO230" s="241"/>
      <c r="FP230" s="241"/>
      <c r="FQ230" s="241"/>
      <c r="FR230" s="241"/>
      <c r="FS230" s="241"/>
      <c r="FT230" s="241"/>
      <c r="FU230" s="241"/>
      <c r="FV230" s="241"/>
      <c r="FW230" s="241"/>
      <c r="FX230" s="241"/>
      <c r="FY230" s="241"/>
      <c r="FZ230" s="241"/>
      <c r="GA230" s="241"/>
      <c r="GB230" s="241"/>
      <c r="GC230" s="241"/>
      <c r="GD230" s="241"/>
      <c r="GE230" s="241"/>
      <c r="GF230" s="241"/>
      <c r="GG230" s="241"/>
      <c r="GH230" s="241"/>
      <c r="GI230" s="241"/>
      <c r="GJ230" s="241"/>
      <c r="GK230" s="241"/>
      <c r="GL230" s="241"/>
      <c r="GM230" s="241"/>
      <c r="GN230" s="241"/>
      <c r="GO230" s="241"/>
      <c r="GP230" s="241"/>
      <c r="GQ230" s="241"/>
      <c r="GR230" s="241"/>
      <c r="GS230" s="241"/>
      <c r="GT230" s="241"/>
      <c r="GU230" s="241"/>
      <c r="GV230" s="241"/>
      <c r="GW230" s="241"/>
      <c r="GX230" s="241"/>
      <c r="GY230" s="241"/>
      <c r="GZ230" s="241"/>
      <c r="HA230" s="241"/>
      <c r="HB230" s="241"/>
      <c r="HC230" s="241"/>
      <c r="HD230" s="241"/>
      <c r="HE230" s="241"/>
      <c r="HF230" s="241"/>
      <c r="HG230" s="241"/>
      <c r="HH230" s="241"/>
      <c r="HI230" s="241"/>
      <c r="HJ230" s="241"/>
      <c r="HK230" s="241"/>
      <c r="HL230" s="241"/>
      <c r="HM230" s="241"/>
      <c r="HN230" s="241"/>
      <c r="HO230" s="241"/>
      <c r="HP230" s="241"/>
      <c r="HQ230" s="241"/>
      <c r="HR230" s="241"/>
      <c r="HS230" s="241"/>
      <c r="HT230" s="241"/>
      <c r="HU230" s="241"/>
      <c r="HV230" s="241"/>
      <c r="HW230" s="241"/>
      <c r="HX230" s="241"/>
      <c r="HY230" s="241"/>
      <c r="HZ230" s="241"/>
      <c r="IA230" s="241"/>
      <c r="IB230" s="241"/>
      <c r="IC230" s="241"/>
      <c r="ID230" s="241"/>
      <c r="IE230" s="241"/>
      <c r="IF230" s="241"/>
      <c r="IG230" s="241"/>
      <c r="IH230" s="241"/>
      <c r="II230" s="241"/>
      <c r="IJ230" s="241"/>
      <c r="IK230" s="241"/>
      <c r="IL230" s="241"/>
      <c r="IM230" s="241"/>
      <c r="IN230" s="241"/>
      <c r="IO230" s="241"/>
      <c r="IP230" s="241"/>
      <c r="IQ230" s="241"/>
      <c r="IR230" s="241"/>
      <c r="IS230" s="241"/>
      <c r="IT230" s="241"/>
      <c r="IU230" s="241"/>
      <c r="IV230" s="241"/>
      <c r="IW230" s="241"/>
      <c r="IX230" s="241"/>
      <c r="IY230" s="241"/>
      <c r="IZ230" s="241"/>
      <c r="JA230" s="241"/>
      <c r="JB230" s="241"/>
      <c r="JC230" s="241"/>
      <c r="JD230" s="241"/>
      <c r="JE230" s="241"/>
      <c r="JF230" s="241"/>
      <c r="JG230" s="241"/>
      <c r="JH230" s="241"/>
      <c r="JI230" s="241"/>
      <c r="JJ230" s="241"/>
      <c r="JK230" s="241"/>
      <c r="JL230" s="241"/>
      <c r="JM230" s="241"/>
      <c r="JN230" s="241"/>
      <c r="JO230" s="241"/>
      <c r="JP230" s="241"/>
      <c r="JQ230" s="241"/>
      <c r="JR230" s="241"/>
      <c r="JS230" s="241"/>
      <c r="JT230" s="241"/>
      <c r="JU230" s="241"/>
    </row>
    <row r="231" spans="1:281" s="240" customFormat="1" ht="15" customHeight="1">
      <c r="A231" s="241"/>
      <c r="B231" s="241"/>
      <c r="C231" s="241"/>
      <c r="D231" s="241"/>
      <c r="E231" s="241"/>
      <c r="F231" s="241"/>
      <c r="G231" s="241"/>
      <c r="H231" s="241"/>
      <c r="I231" s="241"/>
      <c r="J231" s="241"/>
      <c r="K231" s="241"/>
      <c r="L231" s="241"/>
      <c r="M231" s="241"/>
      <c r="N231" s="241"/>
      <c r="O231" s="241"/>
      <c r="P231" s="241"/>
      <c r="Q231" s="241"/>
      <c r="R231" s="241"/>
      <c r="S231" s="241"/>
      <c r="T231" s="241"/>
      <c r="U231" s="241" t="s">
        <v>369</v>
      </c>
      <c r="V231" s="241"/>
      <c r="W231" s="241"/>
      <c r="X231" s="241"/>
      <c r="Y231" s="241"/>
      <c r="Z231" s="241"/>
      <c r="AA231" s="241"/>
      <c r="AB231" s="241"/>
      <c r="AC231" s="241" t="s">
        <v>350</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c r="EN231" s="241"/>
      <c r="EO231" s="241"/>
      <c r="EP231" s="241"/>
      <c r="EQ231" s="241"/>
      <c r="ER231" s="241"/>
      <c r="ES231" s="241"/>
      <c r="ET231" s="241"/>
      <c r="EU231" s="241"/>
      <c r="EV231" s="241"/>
      <c r="EW231" s="241"/>
      <c r="EX231" s="241"/>
      <c r="EY231" s="241"/>
      <c r="EZ231" s="241"/>
      <c r="FA231" s="241"/>
      <c r="FB231" s="241"/>
      <c r="FC231" s="241"/>
      <c r="FD231" s="241"/>
      <c r="FE231" s="241"/>
      <c r="FF231" s="241"/>
      <c r="FG231" s="241"/>
      <c r="FH231" s="241"/>
      <c r="FI231" s="241"/>
      <c r="FJ231" s="241"/>
      <c r="FK231" s="241"/>
      <c r="FL231" s="241"/>
      <c r="FM231" s="241"/>
      <c r="FN231" s="241"/>
      <c r="FO231" s="241"/>
      <c r="FP231" s="241"/>
      <c r="FQ231" s="241"/>
      <c r="FR231" s="241"/>
      <c r="FS231" s="241"/>
      <c r="FT231" s="241"/>
      <c r="FU231" s="241"/>
      <c r="FV231" s="241"/>
      <c r="FW231" s="241"/>
      <c r="FX231" s="241"/>
      <c r="FY231" s="241"/>
      <c r="FZ231" s="241"/>
      <c r="GA231" s="241"/>
      <c r="GB231" s="241"/>
      <c r="GC231" s="241"/>
      <c r="GD231" s="241"/>
      <c r="GE231" s="241"/>
      <c r="GF231" s="241"/>
      <c r="GG231" s="241"/>
      <c r="GH231" s="241"/>
      <c r="GI231" s="241"/>
      <c r="GJ231" s="241"/>
      <c r="GK231" s="241"/>
      <c r="GL231" s="241"/>
      <c r="GM231" s="241"/>
      <c r="GN231" s="241"/>
      <c r="GO231" s="241"/>
      <c r="GP231" s="241"/>
      <c r="GQ231" s="241"/>
      <c r="GR231" s="241"/>
      <c r="GS231" s="241"/>
      <c r="GT231" s="241"/>
      <c r="GU231" s="241"/>
      <c r="GV231" s="241"/>
      <c r="GW231" s="241"/>
      <c r="GX231" s="241"/>
      <c r="GY231" s="241"/>
      <c r="GZ231" s="241"/>
      <c r="HA231" s="241"/>
      <c r="HB231" s="241"/>
      <c r="HC231" s="241"/>
      <c r="HD231" s="241"/>
      <c r="HE231" s="241"/>
      <c r="HF231" s="241"/>
      <c r="HG231" s="241"/>
      <c r="HH231" s="241"/>
      <c r="HI231" s="241"/>
      <c r="HJ231" s="241"/>
      <c r="HK231" s="241"/>
      <c r="HL231" s="241"/>
      <c r="HM231" s="241"/>
      <c r="HN231" s="241"/>
      <c r="HO231" s="241"/>
      <c r="HP231" s="241"/>
      <c r="HQ231" s="241"/>
      <c r="HR231" s="241"/>
      <c r="HS231" s="241"/>
      <c r="HT231" s="241"/>
      <c r="HU231" s="241"/>
      <c r="HV231" s="241"/>
      <c r="HW231" s="241"/>
      <c r="HX231" s="241"/>
      <c r="HY231" s="241"/>
      <c r="HZ231" s="241"/>
      <c r="IA231" s="241"/>
      <c r="IB231" s="241"/>
      <c r="IC231" s="241"/>
      <c r="ID231" s="241"/>
      <c r="IE231" s="241"/>
      <c r="IF231" s="241"/>
      <c r="IG231" s="241"/>
      <c r="IH231" s="241"/>
      <c r="II231" s="241"/>
      <c r="IJ231" s="241"/>
      <c r="IK231" s="241"/>
      <c r="IL231" s="241"/>
      <c r="IM231" s="241"/>
      <c r="IN231" s="241"/>
      <c r="IO231" s="241"/>
      <c r="IP231" s="241"/>
      <c r="IQ231" s="241"/>
      <c r="IR231" s="241"/>
      <c r="IS231" s="241"/>
      <c r="IT231" s="241"/>
      <c r="IU231" s="241"/>
      <c r="IV231" s="241"/>
      <c r="IW231" s="241"/>
      <c r="IX231" s="241"/>
      <c r="IY231" s="241"/>
      <c r="IZ231" s="241"/>
      <c r="JA231" s="241"/>
      <c r="JB231" s="241"/>
      <c r="JC231" s="241"/>
      <c r="JD231" s="241"/>
      <c r="JE231" s="241"/>
      <c r="JF231" s="241"/>
      <c r="JG231" s="241"/>
      <c r="JH231" s="241"/>
      <c r="JI231" s="241"/>
      <c r="JJ231" s="241"/>
      <c r="JK231" s="241"/>
      <c r="JL231" s="241"/>
      <c r="JM231" s="241"/>
      <c r="JN231" s="241"/>
      <c r="JO231" s="241"/>
      <c r="JP231" s="241"/>
      <c r="JQ231" s="241"/>
      <c r="JR231" s="241"/>
      <c r="JS231" s="241"/>
      <c r="JT231" s="241"/>
      <c r="JU231" s="241"/>
    </row>
    <row r="232" spans="1:281" s="240" customFormat="1" ht="15" customHeight="1">
      <c r="A232" s="241"/>
      <c r="B232" s="241"/>
      <c r="C232" s="241"/>
      <c r="D232" s="241"/>
      <c r="E232" s="241"/>
      <c r="F232" s="241"/>
      <c r="G232" s="241"/>
      <c r="H232" s="241"/>
      <c r="I232" s="241"/>
      <c r="J232" s="241"/>
      <c r="K232" s="241"/>
      <c r="L232" s="241"/>
      <c r="M232" s="241"/>
      <c r="N232" s="241"/>
      <c r="O232" s="241"/>
      <c r="P232" s="241"/>
      <c r="Q232" s="241"/>
      <c r="R232" s="241"/>
      <c r="S232" s="241"/>
      <c r="T232" s="241"/>
      <c r="U232" s="241" t="s">
        <v>370</v>
      </c>
      <c r="V232" s="241"/>
      <c r="W232" s="241"/>
      <c r="X232" s="241"/>
      <c r="Y232" s="241"/>
      <c r="Z232" s="241"/>
      <c r="AA232" s="241"/>
      <c r="AB232" s="241"/>
      <c r="AC232" s="241" t="s">
        <v>325</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c r="CJ232" s="241"/>
      <c r="CK232" s="241"/>
      <c r="CL232" s="241"/>
      <c r="CM232" s="241"/>
      <c r="CN232" s="241"/>
      <c r="CO232" s="241"/>
      <c r="CP232" s="241"/>
      <c r="CQ232" s="241"/>
      <c r="CR232" s="241"/>
      <c r="CS232" s="241"/>
      <c r="CT232" s="241"/>
      <c r="CU232" s="241"/>
      <c r="CV232" s="241"/>
      <c r="CW232" s="241"/>
      <c r="CX232" s="241"/>
      <c r="CY232" s="241"/>
      <c r="CZ232" s="241"/>
      <c r="DA232" s="241"/>
      <c r="DB232" s="241"/>
      <c r="DC232" s="241"/>
      <c r="DD232" s="241"/>
      <c r="DE232" s="241"/>
      <c r="DF232" s="241"/>
      <c r="DG232" s="241"/>
      <c r="DH232" s="241"/>
      <c r="DI232" s="241"/>
      <c r="DJ232" s="241"/>
      <c r="DK232" s="241"/>
      <c r="DL232" s="241"/>
      <c r="DM232" s="241"/>
      <c r="DN232" s="241"/>
      <c r="DO232" s="241"/>
      <c r="DP232" s="241"/>
      <c r="DQ232" s="241"/>
      <c r="DR232" s="241"/>
      <c r="DS232" s="241"/>
      <c r="DT232" s="241"/>
      <c r="DU232" s="241"/>
      <c r="DV232" s="241"/>
      <c r="DW232" s="241"/>
      <c r="DX232" s="241"/>
      <c r="DY232" s="241"/>
      <c r="DZ232" s="241"/>
      <c r="EA232" s="241"/>
      <c r="EB232" s="241"/>
      <c r="EC232" s="241"/>
      <c r="ED232" s="241"/>
      <c r="EE232" s="241"/>
      <c r="EF232" s="241"/>
      <c r="EG232" s="241"/>
      <c r="EH232" s="241"/>
      <c r="EI232" s="241"/>
      <c r="EJ232" s="241"/>
      <c r="EK232" s="241"/>
      <c r="EL232" s="241"/>
      <c r="EM232" s="241"/>
      <c r="EN232" s="241"/>
      <c r="EO232" s="241"/>
      <c r="EP232" s="241"/>
      <c r="EQ232" s="241"/>
      <c r="ER232" s="241"/>
      <c r="ES232" s="241"/>
      <c r="ET232" s="241"/>
      <c r="EU232" s="241"/>
      <c r="EV232" s="241"/>
      <c r="EW232" s="241"/>
      <c r="EX232" s="241"/>
      <c r="EY232" s="241"/>
      <c r="EZ232" s="241"/>
      <c r="FA232" s="241"/>
      <c r="FB232" s="241"/>
      <c r="FC232" s="241"/>
      <c r="FD232" s="241"/>
      <c r="FE232" s="241"/>
      <c r="FF232" s="241"/>
      <c r="FG232" s="241"/>
      <c r="FH232" s="241"/>
      <c r="FI232" s="241"/>
      <c r="FJ232" s="241"/>
      <c r="FK232" s="241"/>
      <c r="FL232" s="241"/>
      <c r="FM232" s="241"/>
      <c r="FN232" s="241"/>
      <c r="FO232" s="241"/>
      <c r="FP232" s="241"/>
      <c r="FQ232" s="241"/>
      <c r="FR232" s="241"/>
      <c r="FS232" s="241"/>
      <c r="FT232" s="241"/>
      <c r="FU232" s="241"/>
      <c r="FV232" s="241"/>
      <c r="FW232" s="241"/>
      <c r="FX232" s="241"/>
      <c r="FY232" s="241"/>
      <c r="FZ232" s="241"/>
      <c r="GA232" s="241"/>
      <c r="GB232" s="241"/>
      <c r="GC232" s="241"/>
      <c r="GD232" s="241"/>
      <c r="GE232" s="241"/>
      <c r="GF232" s="241"/>
      <c r="GG232" s="241"/>
      <c r="GH232" s="241"/>
      <c r="GI232" s="241"/>
      <c r="GJ232" s="241"/>
      <c r="GK232" s="241"/>
      <c r="GL232" s="241"/>
      <c r="GM232" s="241"/>
      <c r="GN232" s="241"/>
      <c r="GO232" s="241"/>
      <c r="GP232" s="241"/>
      <c r="GQ232" s="241"/>
      <c r="GR232" s="241"/>
      <c r="GS232" s="241"/>
      <c r="GT232" s="241"/>
      <c r="GU232" s="241"/>
      <c r="GV232" s="241"/>
      <c r="GW232" s="241"/>
      <c r="GX232" s="241"/>
      <c r="GY232" s="241"/>
      <c r="GZ232" s="241"/>
      <c r="HA232" s="241"/>
      <c r="HB232" s="241"/>
      <c r="HC232" s="241"/>
      <c r="HD232" s="241"/>
      <c r="HE232" s="241"/>
      <c r="HF232" s="241"/>
      <c r="HG232" s="241"/>
      <c r="HH232" s="241"/>
      <c r="HI232" s="241"/>
      <c r="HJ232" s="241"/>
      <c r="HK232" s="241"/>
      <c r="HL232" s="241"/>
      <c r="HM232" s="241"/>
      <c r="HN232" s="241"/>
      <c r="HO232" s="241"/>
      <c r="HP232" s="241"/>
      <c r="HQ232" s="241"/>
      <c r="HR232" s="241"/>
      <c r="HS232" s="241"/>
      <c r="HT232" s="241"/>
      <c r="HU232" s="241"/>
      <c r="HV232" s="241"/>
      <c r="HW232" s="241"/>
      <c r="HX232" s="241"/>
      <c r="HY232" s="241"/>
      <c r="HZ232" s="241"/>
      <c r="IA232" s="241"/>
      <c r="IB232" s="241"/>
      <c r="IC232" s="241"/>
      <c r="ID232" s="241"/>
      <c r="IE232" s="241"/>
      <c r="IF232" s="241"/>
      <c r="IG232" s="241"/>
      <c r="IH232" s="241"/>
      <c r="II232" s="241"/>
      <c r="IJ232" s="241"/>
      <c r="IK232" s="241"/>
      <c r="IL232" s="241"/>
      <c r="IM232" s="241"/>
      <c r="IN232" s="241"/>
      <c r="IO232" s="241"/>
      <c r="IP232" s="241"/>
      <c r="IQ232" s="241"/>
      <c r="IR232" s="241"/>
      <c r="IS232" s="241"/>
      <c r="IT232" s="241"/>
      <c r="IU232" s="241"/>
      <c r="IV232" s="241"/>
      <c r="IW232" s="241"/>
      <c r="IX232" s="241"/>
      <c r="IY232" s="241"/>
      <c r="IZ232" s="241"/>
      <c r="JA232" s="241"/>
      <c r="JB232" s="241"/>
      <c r="JC232" s="241"/>
      <c r="JD232" s="241"/>
      <c r="JE232" s="241"/>
      <c r="JF232" s="241"/>
      <c r="JG232" s="241"/>
      <c r="JH232" s="241"/>
      <c r="JI232" s="241"/>
      <c r="JJ232" s="241"/>
      <c r="JK232" s="241"/>
      <c r="JL232" s="241"/>
      <c r="JM232" s="241"/>
      <c r="JN232" s="241"/>
      <c r="JO232" s="241"/>
      <c r="JP232" s="241"/>
      <c r="JQ232" s="241"/>
      <c r="JR232" s="241"/>
      <c r="JS232" s="241"/>
      <c r="JT232" s="241"/>
      <c r="JU232" s="241"/>
    </row>
    <row r="233" spans="1:281" s="240" customFormat="1" ht="15" customHeight="1">
      <c r="A233" s="241"/>
      <c r="B233" s="241"/>
      <c r="C233" s="241"/>
      <c r="D233" s="241"/>
      <c r="E233" s="241"/>
      <c r="F233" s="241"/>
      <c r="G233" s="241"/>
      <c r="H233" s="241"/>
      <c r="I233" s="241"/>
      <c r="J233" s="241"/>
      <c r="K233" s="241"/>
      <c r="L233" s="241"/>
      <c r="M233" s="241"/>
      <c r="N233" s="241"/>
      <c r="O233" s="241"/>
      <c r="P233" s="241"/>
      <c r="Q233" s="241"/>
      <c r="R233" s="241"/>
      <c r="S233" s="241"/>
      <c r="T233" s="241"/>
      <c r="U233" s="241" t="s">
        <v>269</v>
      </c>
      <c r="V233" s="241"/>
      <c r="W233" s="241"/>
      <c r="X233" s="241"/>
      <c r="Y233" s="241"/>
      <c r="Z233" s="241"/>
      <c r="AA233" s="241"/>
      <c r="AB233" s="241"/>
      <c r="AC233" s="241" t="s">
        <v>350</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c r="CJ233" s="241"/>
      <c r="CK233" s="241"/>
      <c r="CL233" s="241"/>
      <c r="CM233" s="241"/>
      <c r="CN233" s="241"/>
      <c r="CO233" s="241"/>
      <c r="CP233" s="241"/>
      <c r="CQ233" s="241"/>
      <c r="CR233" s="241"/>
      <c r="CS233" s="241"/>
      <c r="CT233" s="241"/>
      <c r="CU233" s="241"/>
      <c r="CV233" s="241"/>
      <c r="CW233" s="241"/>
      <c r="CX233" s="241"/>
      <c r="CY233" s="241"/>
      <c r="CZ233" s="241"/>
      <c r="DA233" s="241"/>
      <c r="DB233" s="241"/>
      <c r="DC233" s="241"/>
      <c r="DD233" s="241"/>
      <c r="DE233" s="241"/>
      <c r="DF233" s="241"/>
      <c r="DG233" s="241"/>
      <c r="DH233" s="241"/>
      <c r="DI233" s="241"/>
      <c r="DJ233" s="241"/>
      <c r="DK233" s="241"/>
      <c r="DL233" s="241"/>
      <c r="DM233" s="241"/>
      <c r="DN233" s="241"/>
      <c r="DO233" s="241"/>
      <c r="DP233" s="241"/>
      <c r="DQ233" s="241"/>
      <c r="DR233" s="241"/>
      <c r="DS233" s="241"/>
      <c r="DT233" s="241"/>
      <c r="DU233" s="241"/>
      <c r="DV233" s="241"/>
      <c r="DW233" s="241"/>
      <c r="DX233" s="241"/>
      <c r="DY233" s="241"/>
      <c r="DZ233" s="241"/>
      <c r="EA233" s="241"/>
      <c r="EB233" s="241"/>
      <c r="EC233" s="241"/>
      <c r="ED233" s="241"/>
      <c r="EE233" s="241"/>
      <c r="EF233" s="241"/>
      <c r="EG233" s="241"/>
      <c r="EH233" s="241"/>
      <c r="EI233" s="241"/>
      <c r="EJ233" s="241"/>
      <c r="EK233" s="241"/>
      <c r="EL233" s="241"/>
      <c r="EM233" s="241"/>
      <c r="EN233" s="241"/>
      <c r="EO233" s="241"/>
      <c r="EP233" s="241"/>
      <c r="EQ233" s="241"/>
      <c r="ER233" s="241"/>
      <c r="ES233" s="241"/>
      <c r="ET233" s="241"/>
      <c r="EU233" s="241"/>
      <c r="EV233" s="241"/>
      <c r="EW233" s="241"/>
      <c r="EX233" s="241"/>
      <c r="EY233" s="241"/>
      <c r="EZ233" s="241"/>
      <c r="FA233" s="241"/>
      <c r="FB233" s="241"/>
      <c r="FC233" s="241"/>
      <c r="FD233" s="241"/>
      <c r="FE233" s="241"/>
      <c r="FF233" s="241"/>
      <c r="FG233" s="241"/>
      <c r="FH233" s="241"/>
      <c r="FI233" s="241"/>
      <c r="FJ233" s="241"/>
      <c r="FK233" s="241"/>
      <c r="FL233" s="241"/>
      <c r="FM233" s="241"/>
      <c r="FN233" s="241"/>
      <c r="FO233" s="241"/>
      <c r="FP233" s="241"/>
      <c r="FQ233" s="241"/>
      <c r="FR233" s="241"/>
      <c r="FS233" s="241"/>
      <c r="FT233" s="241"/>
      <c r="FU233" s="241"/>
      <c r="FV233" s="241"/>
      <c r="FW233" s="241"/>
      <c r="FX233" s="241"/>
      <c r="FY233" s="241"/>
      <c r="FZ233" s="241"/>
      <c r="GA233" s="241"/>
      <c r="GB233" s="241"/>
      <c r="GC233" s="241"/>
      <c r="GD233" s="241"/>
      <c r="GE233" s="241"/>
      <c r="GF233" s="241"/>
      <c r="GG233" s="241"/>
      <c r="GH233" s="241"/>
      <c r="GI233" s="241"/>
      <c r="GJ233" s="241"/>
      <c r="GK233" s="241"/>
      <c r="GL233" s="241"/>
      <c r="GM233" s="241"/>
      <c r="GN233" s="241"/>
      <c r="GO233" s="241"/>
      <c r="GP233" s="241"/>
      <c r="GQ233" s="241"/>
      <c r="GR233" s="241"/>
      <c r="GS233" s="241"/>
      <c r="GT233" s="241"/>
      <c r="GU233" s="241"/>
      <c r="GV233" s="241"/>
      <c r="GW233" s="241"/>
      <c r="GX233" s="241"/>
      <c r="GY233" s="241"/>
      <c r="GZ233" s="241"/>
      <c r="HA233" s="241"/>
      <c r="HB233" s="241"/>
      <c r="HC233" s="241"/>
      <c r="HD233" s="241"/>
      <c r="HE233" s="241"/>
      <c r="HF233" s="241"/>
      <c r="HG233" s="241"/>
      <c r="HH233" s="241"/>
      <c r="HI233" s="241"/>
      <c r="HJ233" s="241"/>
      <c r="HK233" s="241"/>
      <c r="HL233" s="241"/>
      <c r="HM233" s="241"/>
      <c r="HN233" s="241"/>
      <c r="HO233" s="241"/>
      <c r="HP233" s="241"/>
      <c r="HQ233" s="241"/>
      <c r="HR233" s="241"/>
      <c r="HS233" s="241"/>
      <c r="HT233" s="241"/>
      <c r="HU233" s="241"/>
      <c r="HV233" s="241"/>
      <c r="HW233" s="241"/>
      <c r="HX233" s="241"/>
      <c r="HY233" s="241"/>
      <c r="HZ233" s="241"/>
      <c r="IA233" s="241"/>
      <c r="IB233" s="241"/>
      <c r="IC233" s="241"/>
      <c r="ID233" s="241"/>
      <c r="IE233" s="241"/>
      <c r="IF233" s="241"/>
      <c r="IG233" s="241"/>
      <c r="IH233" s="241"/>
      <c r="II233" s="241"/>
      <c r="IJ233" s="241"/>
      <c r="IK233" s="241"/>
      <c r="IL233" s="241"/>
      <c r="IM233" s="241"/>
      <c r="IN233" s="241"/>
      <c r="IO233" s="241"/>
      <c r="IP233" s="241"/>
      <c r="IQ233" s="241"/>
      <c r="IR233" s="241"/>
      <c r="IS233" s="241"/>
      <c r="IT233" s="241"/>
      <c r="IU233" s="241"/>
      <c r="IV233" s="241"/>
      <c r="IW233" s="241"/>
      <c r="IX233" s="241"/>
      <c r="IY233" s="241"/>
      <c r="IZ233" s="241"/>
      <c r="JA233" s="241"/>
      <c r="JB233" s="241"/>
      <c r="JC233" s="241"/>
      <c r="JD233" s="241"/>
      <c r="JE233" s="241"/>
      <c r="JF233" s="241"/>
      <c r="JG233" s="241"/>
      <c r="JH233" s="241"/>
      <c r="JI233" s="241"/>
      <c r="JJ233" s="241"/>
      <c r="JK233" s="241"/>
      <c r="JL233" s="241"/>
      <c r="JM233" s="241"/>
      <c r="JN233" s="241"/>
      <c r="JO233" s="241"/>
      <c r="JP233" s="241"/>
      <c r="JQ233" s="241"/>
      <c r="JR233" s="241"/>
      <c r="JS233" s="241"/>
      <c r="JT233" s="241"/>
      <c r="JU233" s="241"/>
    </row>
    <row r="234" spans="1:281" s="240" customFormat="1" ht="15" customHeight="1">
      <c r="A234" s="241"/>
      <c r="B234" s="241"/>
      <c r="C234" s="241"/>
      <c r="D234" s="241"/>
      <c r="E234" s="241"/>
      <c r="F234" s="241"/>
      <c r="G234" s="241"/>
      <c r="H234" s="241"/>
      <c r="I234" s="241"/>
      <c r="J234" s="241"/>
      <c r="K234" s="241"/>
      <c r="L234" s="241"/>
      <c r="M234" s="241"/>
      <c r="N234" s="241"/>
      <c r="O234" s="241"/>
      <c r="P234" s="241"/>
      <c r="Q234" s="241"/>
      <c r="R234" s="241"/>
      <c r="S234" s="241"/>
      <c r="T234" s="241"/>
      <c r="U234" s="241" t="s">
        <v>371</v>
      </c>
      <c r="V234" s="241"/>
      <c r="W234" s="241"/>
      <c r="X234" s="241"/>
      <c r="Y234" s="241"/>
      <c r="Z234" s="241"/>
      <c r="AA234" s="241"/>
      <c r="AB234" s="241"/>
      <c r="AC234" s="241" t="s">
        <v>311</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c r="CJ234" s="241"/>
      <c r="CK234" s="241"/>
      <c r="CL234" s="241"/>
      <c r="CM234" s="241"/>
      <c r="CN234" s="241"/>
      <c r="CO234" s="241"/>
      <c r="CP234" s="241"/>
      <c r="CQ234" s="241"/>
      <c r="CR234" s="241"/>
      <c r="CS234" s="241"/>
      <c r="CT234" s="241"/>
      <c r="CU234" s="241"/>
      <c r="CV234" s="241"/>
      <c r="CW234" s="241"/>
      <c r="CX234" s="241"/>
      <c r="CY234" s="241"/>
      <c r="CZ234" s="241"/>
      <c r="DA234" s="241"/>
      <c r="DB234" s="241"/>
      <c r="DC234" s="241"/>
      <c r="DD234" s="241"/>
      <c r="DE234" s="241"/>
      <c r="DF234" s="241"/>
      <c r="DG234" s="241"/>
      <c r="DH234" s="241"/>
      <c r="DI234" s="241"/>
      <c r="DJ234" s="241"/>
      <c r="DK234" s="241"/>
      <c r="DL234" s="241"/>
      <c r="DM234" s="241"/>
      <c r="DN234" s="241"/>
      <c r="DO234" s="241"/>
      <c r="DP234" s="241"/>
      <c r="DQ234" s="241"/>
      <c r="DR234" s="241"/>
      <c r="DS234" s="241"/>
      <c r="DT234" s="241"/>
      <c r="DU234" s="241"/>
      <c r="DV234" s="241"/>
      <c r="DW234" s="241"/>
      <c r="DX234" s="241"/>
      <c r="DY234" s="241"/>
      <c r="DZ234" s="241"/>
      <c r="EA234" s="241"/>
      <c r="EB234" s="241"/>
      <c r="EC234" s="241"/>
      <c r="ED234" s="241"/>
      <c r="EE234" s="241"/>
      <c r="EF234" s="241"/>
      <c r="EG234" s="241"/>
      <c r="EH234" s="241"/>
      <c r="EI234" s="241"/>
      <c r="EJ234" s="241"/>
      <c r="EK234" s="241"/>
      <c r="EL234" s="241"/>
      <c r="EM234" s="241"/>
      <c r="EN234" s="241"/>
      <c r="EO234" s="241"/>
      <c r="EP234" s="241"/>
      <c r="EQ234" s="241"/>
      <c r="ER234" s="241"/>
      <c r="ES234" s="241"/>
      <c r="ET234" s="241"/>
      <c r="EU234" s="241"/>
      <c r="EV234" s="241"/>
      <c r="EW234" s="241"/>
      <c r="EX234" s="241"/>
      <c r="EY234" s="241"/>
      <c r="EZ234" s="241"/>
      <c r="FA234" s="241"/>
      <c r="FB234" s="241"/>
      <c r="FC234" s="241"/>
      <c r="FD234" s="241"/>
      <c r="FE234" s="241"/>
      <c r="FF234" s="241"/>
      <c r="FG234" s="241"/>
      <c r="FH234" s="241"/>
      <c r="FI234" s="241"/>
      <c r="FJ234" s="241"/>
      <c r="FK234" s="241"/>
      <c r="FL234" s="241"/>
      <c r="FM234" s="241"/>
      <c r="FN234" s="241"/>
      <c r="FO234" s="241"/>
      <c r="FP234" s="241"/>
      <c r="FQ234" s="241"/>
      <c r="FR234" s="241"/>
      <c r="FS234" s="241"/>
      <c r="FT234" s="241"/>
      <c r="FU234" s="241"/>
      <c r="FV234" s="241"/>
      <c r="FW234" s="241"/>
      <c r="FX234" s="241"/>
      <c r="FY234" s="241"/>
      <c r="FZ234" s="241"/>
      <c r="GA234" s="241"/>
      <c r="GB234" s="241"/>
      <c r="GC234" s="241"/>
      <c r="GD234" s="241"/>
      <c r="GE234" s="241"/>
      <c r="GF234" s="241"/>
      <c r="GG234" s="241"/>
      <c r="GH234" s="241"/>
      <c r="GI234" s="241"/>
      <c r="GJ234" s="241"/>
      <c r="GK234" s="241"/>
      <c r="GL234" s="241"/>
      <c r="GM234" s="241"/>
      <c r="GN234" s="241"/>
      <c r="GO234" s="241"/>
      <c r="GP234" s="241"/>
      <c r="GQ234" s="241"/>
      <c r="GR234" s="241"/>
      <c r="GS234" s="241"/>
      <c r="GT234" s="241"/>
      <c r="GU234" s="241"/>
      <c r="GV234" s="241"/>
      <c r="GW234" s="241"/>
      <c r="GX234" s="241"/>
      <c r="GY234" s="241"/>
      <c r="GZ234" s="241"/>
      <c r="HA234" s="241"/>
      <c r="HB234" s="241"/>
      <c r="HC234" s="241"/>
      <c r="HD234" s="241"/>
      <c r="HE234" s="241"/>
      <c r="HF234" s="241"/>
      <c r="HG234" s="241"/>
      <c r="HH234" s="241"/>
      <c r="HI234" s="241"/>
      <c r="HJ234" s="241"/>
      <c r="HK234" s="241"/>
      <c r="HL234" s="241"/>
      <c r="HM234" s="241"/>
      <c r="HN234" s="241"/>
      <c r="HO234" s="241"/>
      <c r="HP234" s="241"/>
      <c r="HQ234" s="241"/>
      <c r="HR234" s="241"/>
      <c r="HS234" s="241"/>
      <c r="HT234" s="241"/>
      <c r="HU234" s="241"/>
      <c r="HV234" s="241"/>
      <c r="HW234" s="241"/>
      <c r="HX234" s="241"/>
      <c r="HY234" s="241"/>
      <c r="HZ234" s="241"/>
      <c r="IA234" s="241"/>
      <c r="IB234" s="241"/>
      <c r="IC234" s="241"/>
      <c r="ID234" s="241"/>
      <c r="IE234" s="241"/>
      <c r="IF234" s="241"/>
      <c r="IG234" s="241"/>
      <c r="IH234" s="241"/>
      <c r="II234" s="241"/>
      <c r="IJ234" s="241"/>
      <c r="IK234" s="241"/>
      <c r="IL234" s="241"/>
      <c r="IM234" s="241"/>
      <c r="IN234" s="241"/>
      <c r="IO234" s="241"/>
      <c r="IP234" s="241"/>
      <c r="IQ234" s="241"/>
      <c r="IR234" s="241"/>
      <c r="IS234" s="241"/>
      <c r="IT234" s="241"/>
      <c r="IU234" s="241"/>
      <c r="IV234" s="241"/>
      <c r="IW234" s="241"/>
      <c r="IX234" s="241"/>
      <c r="IY234" s="241"/>
      <c r="IZ234" s="241"/>
      <c r="JA234" s="241"/>
      <c r="JB234" s="241"/>
      <c r="JC234" s="241"/>
      <c r="JD234" s="241"/>
      <c r="JE234" s="241"/>
      <c r="JF234" s="241"/>
      <c r="JG234" s="241"/>
      <c r="JH234" s="241"/>
      <c r="JI234" s="241"/>
      <c r="JJ234" s="241"/>
      <c r="JK234" s="241"/>
      <c r="JL234" s="241"/>
      <c r="JM234" s="241"/>
      <c r="JN234" s="241"/>
      <c r="JO234" s="241"/>
      <c r="JP234" s="241"/>
      <c r="JQ234" s="241"/>
      <c r="JR234" s="241"/>
      <c r="JS234" s="241"/>
      <c r="JT234" s="241"/>
      <c r="JU234" s="241"/>
    </row>
    <row r="235" spans="1:281" s="240" customFormat="1" ht="15" customHeight="1">
      <c r="A235" s="241"/>
      <c r="B235" s="241"/>
      <c r="C235" s="241"/>
      <c r="D235" s="241"/>
      <c r="E235" s="241"/>
      <c r="F235" s="241"/>
      <c r="G235" s="241"/>
      <c r="H235" s="241"/>
      <c r="I235" s="241"/>
      <c r="J235" s="241"/>
      <c r="K235" s="241"/>
      <c r="L235" s="241"/>
      <c r="M235" s="241"/>
      <c r="N235" s="241"/>
      <c r="O235" s="241"/>
      <c r="P235" s="241"/>
      <c r="Q235" s="241"/>
      <c r="R235" s="241"/>
      <c r="S235" s="241"/>
      <c r="T235" s="241"/>
      <c r="U235" s="241" t="s">
        <v>372</v>
      </c>
      <c r="V235" s="241"/>
      <c r="W235" s="241"/>
      <c r="X235" s="241"/>
      <c r="Y235" s="241"/>
      <c r="Z235" s="241"/>
      <c r="AA235" s="241"/>
      <c r="AB235" s="241"/>
      <c r="AC235" s="241" t="s">
        <v>322</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1"/>
      <c r="CX235" s="241"/>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1"/>
      <c r="DT235" s="241"/>
      <c r="DU235" s="241"/>
      <c r="DV235" s="241"/>
      <c r="DW235" s="241"/>
      <c r="DX235" s="241"/>
      <c r="DY235" s="241"/>
      <c r="DZ235" s="241"/>
      <c r="EA235" s="241"/>
      <c r="EB235" s="241"/>
      <c r="EC235" s="241"/>
      <c r="ED235" s="241"/>
      <c r="EE235" s="241"/>
      <c r="EF235" s="241"/>
      <c r="EG235" s="241"/>
      <c r="EH235" s="241"/>
      <c r="EI235" s="241"/>
      <c r="EJ235" s="241"/>
      <c r="EK235" s="241"/>
      <c r="EL235" s="241"/>
      <c r="EM235" s="241"/>
      <c r="EN235" s="241"/>
      <c r="EO235" s="241"/>
      <c r="EP235" s="241"/>
      <c r="EQ235" s="241"/>
      <c r="ER235" s="241"/>
      <c r="ES235" s="241"/>
      <c r="ET235" s="241"/>
      <c r="EU235" s="241"/>
      <c r="EV235" s="241"/>
      <c r="EW235" s="241"/>
      <c r="EX235" s="241"/>
      <c r="EY235" s="241"/>
      <c r="EZ235" s="241"/>
      <c r="FA235" s="241"/>
      <c r="FB235" s="241"/>
      <c r="FC235" s="241"/>
      <c r="FD235" s="241"/>
      <c r="FE235" s="241"/>
      <c r="FF235" s="241"/>
      <c r="FG235" s="241"/>
      <c r="FH235" s="241"/>
      <c r="FI235" s="241"/>
      <c r="FJ235" s="241"/>
      <c r="FK235" s="241"/>
      <c r="FL235" s="241"/>
      <c r="FM235" s="241"/>
      <c r="FN235" s="241"/>
      <c r="FO235" s="241"/>
      <c r="FP235" s="241"/>
      <c r="FQ235" s="241"/>
      <c r="FR235" s="241"/>
      <c r="FS235" s="241"/>
      <c r="FT235" s="241"/>
      <c r="FU235" s="241"/>
      <c r="FV235" s="241"/>
      <c r="FW235" s="241"/>
      <c r="FX235" s="241"/>
      <c r="FY235" s="241"/>
      <c r="FZ235" s="241"/>
      <c r="GA235" s="241"/>
      <c r="GB235" s="241"/>
      <c r="GC235" s="241"/>
      <c r="GD235" s="241"/>
      <c r="GE235" s="241"/>
      <c r="GF235" s="241"/>
      <c r="GG235" s="241"/>
      <c r="GH235" s="241"/>
      <c r="GI235" s="241"/>
      <c r="GJ235" s="241"/>
      <c r="GK235" s="241"/>
      <c r="GL235" s="241"/>
      <c r="GM235" s="241"/>
      <c r="GN235" s="241"/>
      <c r="GO235" s="241"/>
      <c r="GP235" s="241"/>
      <c r="GQ235" s="241"/>
      <c r="GR235" s="241"/>
      <c r="GS235" s="241"/>
      <c r="GT235" s="241"/>
      <c r="GU235" s="241"/>
      <c r="GV235" s="241"/>
      <c r="GW235" s="241"/>
      <c r="GX235" s="241"/>
      <c r="GY235" s="241"/>
      <c r="GZ235" s="241"/>
      <c r="HA235" s="241"/>
      <c r="HB235" s="241"/>
      <c r="HC235" s="241"/>
      <c r="HD235" s="241"/>
      <c r="HE235" s="241"/>
      <c r="HF235" s="241"/>
      <c r="HG235" s="241"/>
      <c r="HH235" s="241"/>
      <c r="HI235" s="241"/>
      <c r="HJ235" s="241"/>
      <c r="HK235" s="241"/>
      <c r="HL235" s="241"/>
      <c r="HM235" s="241"/>
      <c r="HN235" s="241"/>
      <c r="HO235" s="241"/>
      <c r="HP235" s="241"/>
      <c r="HQ235" s="241"/>
      <c r="HR235" s="241"/>
      <c r="HS235" s="241"/>
      <c r="HT235" s="241"/>
      <c r="HU235" s="241"/>
      <c r="HV235" s="241"/>
      <c r="HW235" s="241"/>
      <c r="HX235" s="241"/>
      <c r="HY235" s="241"/>
      <c r="HZ235" s="241"/>
      <c r="IA235" s="241"/>
      <c r="IB235" s="241"/>
      <c r="IC235" s="241"/>
      <c r="ID235" s="241"/>
      <c r="IE235" s="241"/>
      <c r="IF235" s="241"/>
      <c r="IG235" s="241"/>
      <c r="IH235" s="241"/>
      <c r="II235" s="241"/>
      <c r="IJ235" s="241"/>
      <c r="IK235" s="241"/>
      <c r="IL235" s="241"/>
      <c r="IM235" s="241"/>
      <c r="IN235" s="241"/>
      <c r="IO235" s="241"/>
      <c r="IP235" s="241"/>
      <c r="IQ235" s="241"/>
      <c r="IR235" s="241"/>
      <c r="IS235" s="241"/>
      <c r="IT235" s="241"/>
      <c r="IU235" s="241"/>
      <c r="IV235" s="241"/>
      <c r="IW235" s="241"/>
      <c r="IX235" s="241"/>
      <c r="IY235" s="241"/>
      <c r="IZ235" s="241"/>
      <c r="JA235" s="241"/>
      <c r="JB235" s="241"/>
      <c r="JC235" s="241"/>
      <c r="JD235" s="241"/>
      <c r="JE235" s="241"/>
      <c r="JF235" s="241"/>
      <c r="JG235" s="241"/>
      <c r="JH235" s="241"/>
      <c r="JI235" s="241"/>
      <c r="JJ235" s="241"/>
      <c r="JK235" s="241"/>
      <c r="JL235" s="241"/>
      <c r="JM235" s="241"/>
      <c r="JN235" s="241"/>
      <c r="JO235" s="241"/>
      <c r="JP235" s="241"/>
      <c r="JQ235" s="241"/>
      <c r="JR235" s="241"/>
      <c r="JS235" s="241"/>
      <c r="JT235" s="241"/>
      <c r="JU235" s="241"/>
    </row>
    <row r="236" spans="1:281" s="240" customFormat="1" ht="15" customHeight="1">
      <c r="A236" s="241"/>
      <c r="B236" s="241"/>
      <c r="C236" s="241"/>
      <c r="D236" s="241"/>
      <c r="E236" s="241"/>
      <c r="F236" s="241"/>
      <c r="G236" s="241"/>
      <c r="H236" s="241"/>
      <c r="I236" s="241"/>
      <c r="J236" s="241"/>
      <c r="K236" s="241"/>
      <c r="L236" s="241"/>
      <c r="M236" s="241"/>
      <c r="N236" s="241"/>
      <c r="O236" s="241"/>
      <c r="P236" s="241"/>
      <c r="Q236" s="241"/>
      <c r="R236" s="241"/>
      <c r="S236" s="241"/>
      <c r="T236" s="241"/>
      <c r="U236" s="241" t="s">
        <v>373</v>
      </c>
      <c r="V236" s="241"/>
      <c r="W236" s="241"/>
      <c r="X236" s="241"/>
      <c r="Y236" s="241"/>
      <c r="Z236" s="241"/>
      <c r="AA236" s="241"/>
      <c r="AB236" s="241"/>
      <c r="AC236" s="241" t="s">
        <v>325</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c r="DV236" s="241"/>
      <c r="DW236" s="241"/>
      <c r="DX236" s="241"/>
      <c r="DY236" s="241"/>
      <c r="DZ236" s="241"/>
      <c r="EA236" s="241"/>
      <c r="EB236" s="241"/>
      <c r="EC236" s="241"/>
      <c r="ED236" s="241"/>
      <c r="EE236" s="241"/>
      <c r="EF236" s="241"/>
      <c r="EG236" s="241"/>
      <c r="EH236" s="241"/>
      <c r="EI236" s="241"/>
      <c r="EJ236" s="241"/>
      <c r="EK236" s="241"/>
      <c r="EL236" s="241"/>
      <c r="EM236" s="241"/>
      <c r="EN236" s="241"/>
      <c r="EO236" s="241"/>
      <c r="EP236" s="241"/>
      <c r="EQ236" s="241"/>
      <c r="ER236" s="241"/>
      <c r="ES236" s="241"/>
      <c r="ET236" s="241"/>
      <c r="EU236" s="241"/>
      <c r="EV236" s="241"/>
      <c r="EW236" s="241"/>
      <c r="EX236" s="241"/>
      <c r="EY236" s="241"/>
      <c r="EZ236" s="241"/>
      <c r="FA236" s="241"/>
      <c r="FB236" s="241"/>
      <c r="FC236" s="241"/>
      <c r="FD236" s="241"/>
      <c r="FE236" s="241"/>
      <c r="FF236" s="241"/>
      <c r="FG236" s="241"/>
      <c r="FH236" s="241"/>
      <c r="FI236" s="241"/>
      <c r="FJ236" s="241"/>
      <c r="FK236" s="241"/>
      <c r="FL236" s="241"/>
      <c r="FM236" s="241"/>
      <c r="FN236" s="241"/>
      <c r="FO236" s="241"/>
      <c r="FP236" s="241"/>
      <c r="FQ236" s="241"/>
      <c r="FR236" s="241"/>
      <c r="FS236" s="241"/>
      <c r="FT236" s="241"/>
      <c r="FU236" s="241"/>
      <c r="FV236" s="241"/>
      <c r="FW236" s="241"/>
      <c r="FX236" s="241"/>
      <c r="FY236" s="241"/>
      <c r="FZ236" s="241"/>
      <c r="GA236" s="241"/>
      <c r="GB236" s="241"/>
      <c r="GC236" s="241"/>
      <c r="GD236" s="241"/>
      <c r="GE236" s="241"/>
      <c r="GF236" s="241"/>
      <c r="GG236" s="241"/>
      <c r="GH236" s="241"/>
      <c r="GI236" s="241"/>
      <c r="GJ236" s="241"/>
      <c r="GK236" s="241"/>
      <c r="GL236" s="241"/>
      <c r="GM236" s="241"/>
      <c r="GN236" s="241"/>
      <c r="GO236" s="241"/>
      <c r="GP236" s="241"/>
      <c r="GQ236" s="241"/>
      <c r="GR236" s="241"/>
      <c r="GS236" s="241"/>
      <c r="GT236" s="241"/>
      <c r="GU236" s="241"/>
      <c r="GV236" s="241"/>
      <c r="GW236" s="241"/>
      <c r="GX236" s="241"/>
      <c r="GY236" s="241"/>
      <c r="GZ236" s="241"/>
      <c r="HA236" s="241"/>
      <c r="HB236" s="241"/>
      <c r="HC236" s="241"/>
      <c r="HD236" s="241"/>
      <c r="HE236" s="241"/>
      <c r="HF236" s="241"/>
      <c r="HG236" s="241"/>
      <c r="HH236" s="241"/>
      <c r="HI236" s="241"/>
      <c r="HJ236" s="241"/>
      <c r="HK236" s="241"/>
      <c r="HL236" s="241"/>
      <c r="HM236" s="241"/>
      <c r="HN236" s="241"/>
      <c r="HO236" s="241"/>
      <c r="HP236" s="241"/>
      <c r="HQ236" s="241"/>
      <c r="HR236" s="241"/>
      <c r="HS236" s="241"/>
      <c r="HT236" s="241"/>
      <c r="HU236" s="241"/>
      <c r="HV236" s="241"/>
      <c r="HW236" s="241"/>
      <c r="HX236" s="241"/>
      <c r="HY236" s="241"/>
      <c r="HZ236" s="241"/>
      <c r="IA236" s="241"/>
      <c r="IB236" s="241"/>
      <c r="IC236" s="241"/>
      <c r="ID236" s="241"/>
      <c r="IE236" s="241"/>
      <c r="IF236" s="241"/>
      <c r="IG236" s="241"/>
      <c r="IH236" s="241"/>
      <c r="II236" s="241"/>
      <c r="IJ236" s="241"/>
      <c r="IK236" s="241"/>
      <c r="IL236" s="241"/>
      <c r="IM236" s="241"/>
      <c r="IN236" s="241"/>
      <c r="IO236" s="241"/>
      <c r="IP236" s="241"/>
      <c r="IQ236" s="241"/>
      <c r="IR236" s="241"/>
      <c r="IS236" s="241"/>
      <c r="IT236" s="241"/>
      <c r="IU236" s="241"/>
      <c r="IV236" s="241"/>
      <c r="IW236" s="241"/>
      <c r="IX236" s="241"/>
      <c r="IY236" s="241"/>
      <c r="IZ236" s="241"/>
      <c r="JA236" s="241"/>
      <c r="JB236" s="241"/>
      <c r="JC236" s="241"/>
      <c r="JD236" s="241"/>
      <c r="JE236" s="241"/>
      <c r="JF236" s="241"/>
      <c r="JG236" s="241"/>
      <c r="JH236" s="241"/>
      <c r="JI236" s="241"/>
      <c r="JJ236" s="241"/>
      <c r="JK236" s="241"/>
      <c r="JL236" s="241"/>
      <c r="JM236" s="241"/>
      <c r="JN236" s="241"/>
      <c r="JO236" s="241"/>
      <c r="JP236" s="241"/>
      <c r="JQ236" s="241"/>
      <c r="JR236" s="241"/>
      <c r="JS236" s="241"/>
      <c r="JT236" s="241"/>
      <c r="JU236" s="241"/>
    </row>
    <row r="237" spans="1:281" s="240" customFormat="1" ht="15" customHeight="1">
      <c r="A237" s="241"/>
      <c r="B237" s="241"/>
      <c r="C237" s="241"/>
      <c r="D237" s="241"/>
      <c r="E237" s="241"/>
      <c r="F237" s="241"/>
      <c r="G237" s="241"/>
      <c r="H237" s="241"/>
      <c r="I237" s="241"/>
      <c r="J237" s="241"/>
      <c r="K237" s="241"/>
      <c r="L237" s="241"/>
      <c r="M237" s="241"/>
      <c r="N237" s="241"/>
      <c r="O237" s="241"/>
      <c r="P237" s="241"/>
      <c r="Q237" s="241"/>
      <c r="R237" s="241"/>
      <c r="S237" s="241"/>
      <c r="T237" s="241"/>
      <c r="U237" s="241" t="s">
        <v>374</v>
      </c>
      <c r="V237" s="241"/>
      <c r="W237" s="241"/>
      <c r="X237" s="241"/>
      <c r="Y237" s="241"/>
      <c r="Z237" s="241"/>
      <c r="AA237" s="241"/>
      <c r="AB237" s="241"/>
      <c r="AC237" s="241" t="s">
        <v>316</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c r="CJ237" s="241"/>
      <c r="CK237" s="241"/>
      <c r="CL237" s="241"/>
      <c r="CM237" s="241"/>
      <c r="CN237" s="241"/>
      <c r="CO237" s="241"/>
      <c r="CP237" s="241"/>
      <c r="CQ237" s="241"/>
      <c r="CR237" s="241"/>
      <c r="CS237" s="241"/>
      <c r="CT237" s="241"/>
      <c r="CU237" s="241"/>
      <c r="CV237" s="241"/>
      <c r="CW237" s="241"/>
      <c r="CX237" s="241"/>
      <c r="CY237" s="241"/>
      <c r="CZ237" s="241"/>
      <c r="DA237" s="241"/>
      <c r="DB237" s="241"/>
      <c r="DC237" s="241"/>
      <c r="DD237" s="241"/>
      <c r="DE237" s="241"/>
      <c r="DF237" s="241"/>
      <c r="DG237" s="241"/>
      <c r="DH237" s="241"/>
      <c r="DI237" s="241"/>
      <c r="DJ237" s="241"/>
      <c r="DK237" s="241"/>
      <c r="DL237" s="241"/>
      <c r="DM237" s="241"/>
      <c r="DN237" s="241"/>
      <c r="DO237" s="241"/>
      <c r="DP237" s="241"/>
      <c r="DQ237" s="241"/>
      <c r="DR237" s="241"/>
      <c r="DS237" s="241"/>
      <c r="DT237" s="241"/>
      <c r="DU237" s="241"/>
      <c r="DV237" s="241"/>
      <c r="DW237" s="241"/>
      <c r="DX237" s="241"/>
      <c r="DY237" s="241"/>
      <c r="DZ237" s="241"/>
      <c r="EA237" s="241"/>
      <c r="EB237" s="241"/>
      <c r="EC237" s="241"/>
      <c r="ED237" s="241"/>
      <c r="EE237" s="241"/>
      <c r="EF237" s="241"/>
      <c r="EG237" s="241"/>
      <c r="EH237" s="241"/>
      <c r="EI237" s="241"/>
      <c r="EJ237" s="241"/>
      <c r="EK237" s="241"/>
      <c r="EL237" s="241"/>
      <c r="EM237" s="241"/>
      <c r="EN237" s="241"/>
      <c r="EO237" s="241"/>
      <c r="EP237" s="241"/>
      <c r="EQ237" s="241"/>
      <c r="ER237" s="241"/>
      <c r="ES237" s="241"/>
      <c r="ET237" s="241"/>
      <c r="EU237" s="241"/>
      <c r="EV237" s="241"/>
      <c r="EW237" s="241"/>
      <c r="EX237" s="241"/>
      <c r="EY237" s="241"/>
      <c r="EZ237" s="241"/>
      <c r="FA237" s="241"/>
      <c r="FB237" s="241"/>
      <c r="FC237" s="241"/>
      <c r="FD237" s="241"/>
      <c r="FE237" s="241"/>
      <c r="FF237" s="241"/>
      <c r="FG237" s="241"/>
      <c r="FH237" s="241"/>
      <c r="FI237" s="241"/>
      <c r="FJ237" s="241"/>
      <c r="FK237" s="241"/>
      <c r="FL237" s="241"/>
      <c r="FM237" s="241"/>
      <c r="FN237" s="241"/>
      <c r="FO237" s="241"/>
      <c r="FP237" s="241"/>
      <c r="FQ237" s="241"/>
      <c r="FR237" s="241"/>
      <c r="FS237" s="241"/>
      <c r="FT237" s="241"/>
      <c r="FU237" s="241"/>
      <c r="FV237" s="241"/>
      <c r="FW237" s="241"/>
      <c r="FX237" s="241"/>
      <c r="FY237" s="241"/>
      <c r="FZ237" s="241"/>
      <c r="GA237" s="241"/>
      <c r="GB237" s="241"/>
      <c r="GC237" s="241"/>
      <c r="GD237" s="241"/>
      <c r="GE237" s="241"/>
      <c r="GF237" s="241"/>
      <c r="GG237" s="241"/>
      <c r="GH237" s="241"/>
      <c r="GI237" s="241"/>
      <c r="GJ237" s="241"/>
      <c r="GK237" s="241"/>
      <c r="GL237" s="241"/>
      <c r="GM237" s="241"/>
      <c r="GN237" s="241"/>
      <c r="GO237" s="241"/>
      <c r="GP237" s="241"/>
      <c r="GQ237" s="241"/>
      <c r="GR237" s="241"/>
      <c r="GS237" s="241"/>
      <c r="GT237" s="241"/>
      <c r="GU237" s="241"/>
      <c r="GV237" s="241"/>
      <c r="GW237" s="241"/>
      <c r="GX237" s="241"/>
      <c r="GY237" s="241"/>
      <c r="GZ237" s="241"/>
      <c r="HA237" s="241"/>
      <c r="HB237" s="241"/>
      <c r="HC237" s="241"/>
      <c r="HD237" s="241"/>
      <c r="HE237" s="241"/>
      <c r="HF237" s="241"/>
      <c r="HG237" s="241"/>
      <c r="HH237" s="241"/>
      <c r="HI237" s="241"/>
      <c r="HJ237" s="241"/>
      <c r="HK237" s="241"/>
      <c r="HL237" s="241"/>
      <c r="HM237" s="241"/>
      <c r="HN237" s="241"/>
      <c r="HO237" s="241"/>
      <c r="HP237" s="241"/>
      <c r="HQ237" s="241"/>
      <c r="HR237" s="241"/>
      <c r="HS237" s="241"/>
      <c r="HT237" s="241"/>
      <c r="HU237" s="241"/>
      <c r="HV237" s="241"/>
      <c r="HW237" s="241"/>
      <c r="HX237" s="241"/>
      <c r="HY237" s="241"/>
      <c r="HZ237" s="241"/>
      <c r="IA237" s="241"/>
      <c r="IB237" s="241"/>
      <c r="IC237" s="241"/>
      <c r="ID237" s="241"/>
      <c r="IE237" s="241"/>
      <c r="IF237" s="241"/>
      <c r="IG237" s="241"/>
      <c r="IH237" s="241"/>
      <c r="II237" s="241"/>
      <c r="IJ237" s="241"/>
      <c r="IK237" s="241"/>
      <c r="IL237" s="241"/>
      <c r="IM237" s="241"/>
      <c r="IN237" s="241"/>
      <c r="IO237" s="241"/>
      <c r="IP237" s="241"/>
      <c r="IQ237" s="241"/>
      <c r="IR237" s="241"/>
      <c r="IS237" s="241"/>
      <c r="IT237" s="241"/>
      <c r="IU237" s="241"/>
      <c r="IV237" s="241"/>
      <c r="IW237" s="241"/>
      <c r="IX237" s="241"/>
      <c r="IY237" s="241"/>
      <c r="IZ237" s="241"/>
      <c r="JA237" s="241"/>
      <c r="JB237" s="241"/>
      <c r="JC237" s="241"/>
      <c r="JD237" s="241"/>
      <c r="JE237" s="241"/>
      <c r="JF237" s="241"/>
      <c r="JG237" s="241"/>
      <c r="JH237" s="241"/>
      <c r="JI237" s="241"/>
      <c r="JJ237" s="241"/>
      <c r="JK237" s="241"/>
      <c r="JL237" s="241"/>
      <c r="JM237" s="241"/>
      <c r="JN237" s="241"/>
      <c r="JO237" s="241"/>
      <c r="JP237" s="241"/>
      <c r="JQ237" s="241"/>
      <c r="JR237" s="241"/>
      <c r="JS237" s="241"/>
      <c r="JT237" s="241"/>
      <c r="JU237" s="241"/>
    </row>
    <row r="238" spans="1:281" s="240" customFormat="1" ht="15" customHeight="1">
      <c r="A238" s="241"/>
      <c r="B238" s="241"/>
      <c r="C238" s="241"/>
      <c r="D238" s="241"/>
      <c r="E238" s="241"/>
      <c r="F238" s="241"/>
      <c r="G238" s="241"/>
      <c r="H238" s="241"/>
      <c r="I238" s="241"/>
      <c r="J238" s="241"/>
      <c r="K238" s="241"/>
      <c r="L238" s="241"/>
      <c r="M238" s="241"/>
      <c r="N238" s="241"/>
      <c r="O238" s="241"/>
      <c r="P238" s="241"/>
      <c r="Q238" s="241"/>
      <c r="R238" s="241"/>
      <c r="S238" s="241"/>
      <c r="T238" s="241"/>
      <c r="U238" s="241" t="s">
        <v>375</v>
      </c>
      <c r="V238" s="241"/>
      <c r="W238" s="241"/>
      <c r="X238" s="241"/>
      <c r="Y238" s="241"/>
      <c r="Z238" s="241"/>
      <c r="AA238" s="241"/>
      <c r="AB238" s="241"/>
      <c r="AC238" s="241" t="s">
        <v>313</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c r="DD238" s="241"/>
      <c r="DE238" s="241"/>
      <c r="DF238" s="241"/>
      <c r="DG238" s="241"/>
      <c r="DH238" s="241"/>
      <c r="DI238" s="241"/>
      <c r="DJ238" s="241"/>
      <c r="DK238" s="241"/>
      <c r="DL238" s="241"/>
      <c r="DM238" s="241"/>
      <c r="DN238" s="241"/>
      <c r="DO238" s="241"/>
      <c r="DP238" s="241"/>
      <c r="DQ238" s="241"/>
      <c r="DR238" s="241"/>
      <c r="DS238" s="241"/>
      <c r="DT238" s="241"/>
      <c r="DU238" s="241"/>
      <c r="DV238" s="241"/>
      <c r="DW238" s="241"/>
      <c r="DX238" s="241"/>
      <c r="DY238" s="241"/>
      <c r="DZ238" s="241"/>
      <c r="EA238" s="241"/>
      <c r="EB238" s="241"/>
      <c r="EC238" s="241"/>
      <c r="ED238" s="241"/>
      <c r="EE238" s="241"/>
      <c r="EF238" s="241"/>
      <c r="EG238" s="241"/>
      <c r="EH238" s="241"/>
      <c r="EI238" s="241"/>
      <c r="EJ238" s="241"/>
      <c r="EK238" s="241"/>
      <c r="EL238" s="241"/>
      <c r="EM238" s="241"/>
      <c r="EN238" s="241"/>
      <c r="EO238" s="241"/>
      <c r="EP238" s="241"/>
      <c r="EQ238" s="241"/>
      <c r="ER238" s="241"/>
      <c r="ES238" s="241"/>
      <c r="ET238" s="241"/>
      <c r="EU238" s="241"/>
      <c r="EV238" s="241"/>
      <c r="EW238" s="241"/>
      <c r="EX238" s="241"/>
      <c r="EY238" s="241"/>
      <c r="EZ238" s="241"/>
      <c r="FA238" s="241"/>
      <c r="FB238" s="241"/>
      <c r="FC238" s="241"/>
      <c r="FD238" s="241"/>
      <c r="FE238" s="241"/>
      <c r="FF238" s="241"/>
      <c r="FG238" s="241"/>
      <c r="FH238" s="241"/>
      <c r="FI238" s="241"/>
      <c r="FJ238" s="241"/>
      <c r="FK238" s="241"/>
      <c r="FL238" s="241"/>
      <c r="FM238" s="241"/>
      <c r="FN238" s="241"/>
      <c r="FO238" s="241"/>
      <c r="FP238" s="241"/>
      <c r="FQ238" s="241"/>
      <c r="FR238" s="241"/>
      <c r="FS238" s="241"/>
      <c r="FT238" s="241"/>
      <c r="FU238" s="241"/>
      <c r="FV238" s="241"/>
      <c r="FW238" s="241"/>
      <c r="FX238" s="241"/>
      <c r="FY238" s="241"/>
      <c r="FZ238" s="241"/>
      <c r="GA238" s="241"/>
      <c r="GB238" s="241"/>
      <c r="GC238" s="241"/>
      <c r="GD238" s="241"/>
      <c r="GE238" s="241"/>
      <c r="GF238" s="241"/>
      <c r="GG238" s="241"/>
      <c r="GH238" s="241"/>
      <c r="GI238" s="241"/>
      <c r="GJ238" s="241"/>
      <c r="GK238" s="241"/>
      <c r="GL238" s="241"/>
      <c r="GM238" s="241"/>
      <c r="GN238" s="241"/>
      <c r="GO238" s="241"/>
      <c r="GP238" s="241"/>
      <c r="GQ238" s="241"/>
      <c r="GR238" s="241"/>
      <c r="GS238" s="241"/>
      <c r="GT238" s="241"/>
      <c r="GU238" s="241"/>
      <c r="GV238" s="241"/>
      <c r="GW238" s="241"/>
      <c r="GX238" s="241"/>
      <c r="GY238" s="241"/>
      <c r="GZ238" s="241"/>
      <c r="HA238" s="241"/>
      <c r="HB238" s="241"/>
      <c r="HC238" s="241"/>
      <c r="HD238" s="241"/>
      <c r="HE238" s="241"/>
      <c r="HF238" s="241"/>
      <c r="HG238" s="241"/>
      <c r="HH238" s="241"/>
      <c r="HI238" s="241"/>
      <c r="HJ238" s="241"/>
      <c r="HK238" s="241"/>
      <c r="HL238" s="241"/>
      <c r="HM238" s="241"/>
      <c r="HN238" s="241"/>
      <c r="HO238" s="241"/>
      <c r="HP238" s="241"/>
      <c r="HQ238" s="241"/>
      <c r="HR238" s="241"/>
      <c r="HS238" s="241"/>
      <c r="HT238" s="241"/>
      <c r="HU238" s="241"/>
      <c r="HV238" s="241"/>
      <c r="HW238" s="241"/>
      <c r="HX238" s="241"/>
      <c r="HY238" s="241"/>
      <c r="HZ238" s="241"/>
      <c r="IA238" s="241"/>
      <c r="IB238" s="241"/>
      <c r="IC238" s="241"/>
      <c r="ID238" s="241"/>
      <c r="IE238" s="241"/>
      <c r="IF238" s="241"/>
      <c r="IG238" s="241"/>
      <c r="IH238" s="241"/>
      <c r="II238" s="241"/>
      <c r="IJ238" s="241"/>
      <c r="IK238" s="241"/>
      <c r="IL238" s="241"/>
      <c r="IM238" s="241"/>
      <c r="IN238" s="241"/>
      <c r="IO238" s="241"/>
      <c r="IP238" s="241"/>
      <c r="IQ238" s="241"/>
      <c r="IR238" s="241"/>
      <c r="IS238" s="241"/>
      <c r="IT238" s="241"/>
      <c r="IU238" s="241"/>
      <c r="IV238" s="241"/>
      <c r="IW238" s="241"/>
      <c r="IX238" s="241"/>
      <c r="IY238" s="241"/>
      <c r="IZ238" s="241"/>
      <c r="JA238" s="241"/>
      <c r="JB238" s="241"/>
      <c r="JC238" s="241"/>
      <c r="JD238" s="241"/>
      <c r="JE238" s="241"/>
      <c r="JF238" s="241"/>
      <c r="JG238" s="241"/>
      <c r="JH238" s="241"/>
      <c r="JI238" s="241"/>
      <c r="JJ238" s="241"/>
      <c r="JK238" s="241"/>
      <c r="JL238" s="241"/>
      <c r="JM238" s="241"/>
      <c r="JN238" s="241"/>
      <c r="JO238" s="241"/>
      <c r="JP238" s="241"/>
      <c r="JQ238" s="241"/>
      <c r="JR238" s="241"/>
      <c r="JS238" s="241"/>
      <c r="JT238" s="241"/>
      <c r="JU238" s="241"/>
    </row>
    <row r="239" spans="1:281" s="240" customFormat="1" ht="15" customHeight="1">
      <c r="A239" s="241"/>
      <c r="B239" s="241"/>
      <c r="C239" s="241"/>
      <c r="D239" s="241"/>
      <c r="E239" s="241"/>
      <c r="F239" s="241"/>
      <c r="G239" s="241"/>
      <c r="H239" s="241"/>
      <c r="I239" s="241"/>
      <c r="J239" s="241"/>
      <c r="K239" s="241"/>
      <c r="L239" s="241"/>
      <c r="M239" s="241"/>
      <c r="N239" s="241"/>
      <c r="O239" s="241"/>
      <c r="P239" s="241"/>
      <c r="Q239" s="241"/>
      <c r="R239" s="241"/>
      <c r="S239" s="241"/>
      <c r="T239" s="241"/>
      <c r="U239" s="241" t="s">
        <v>376</v>
      </c>
      <c r="V239" s="241"/>
      <c r="W239" s="241"/>
      <c r="X239" s="241"/>
      <c r="Y239" s="241"/>
      <c r="Z239" s="241"/>
      <c r="AA239" s="241"/>
      <c r="AB239" s="241"/>
      <c r="AC239" s="241" t="s">
        <v>313</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c r="DD239" s="241"/>
      <c r="DE239" s="241"/>
      <c r="DF239" s="241"/>
      <c r="DG239" s="241"/>
      <c r="DH239" s="241"/>
      <c r="DI239" s="241"/>
      <c r="DJ239" s="241"/>
      <c r="DK239" s="241"/>
      <c r="DL239" s="241"/>
      <c r="DM239" s="241"/>
      <c r="DN239" s="241"/>
      <c r="DO239" s="241"/>
      <c r="DP239" s="241"/>
      <c r="DQ239" s="241"/>
      <c r="DR239" s="241"/>
      <c r="DS239" s="241"/>
      <c r="DT239" s="241"/>
      <c r="DU239" s="241"/>
      <c r="DV239" s="241"/>
      <c r="DW239" s="241"/>
      <c r="DX239" s="241"/>
      <c r="DY239" s="241"/>
      <c r="DZ239" s="241"/>
      <c r="EA239" s="241"/>
      <c r="EB239" s="241"/>
      <c r="EC239" s="241"/>
      <c r="ED239" s="241"/>
      <c r="EE239" s="241"/>
      <c r="EF239" s="241"/>
      <c r="EG239" s="241"/>
      <c r="EH239" s="241"/>
      <c r="EI239" s="241"/>
      <c r="EJ239" s="241"/>
      <c r="EK239" s="241"/>
      <c r="EL239" s="241"/>
      <c r="EM239" s="241"/>
      <c r="EN239" s="241"/>
      <c r="EO239" s="241"/>
      <c r="EP239" s="241"/>
      <c r="EQ239" s="241"/>
      <c r="ER239" s="241"/>
      <c r="ES239" s="241"/>
      <c r="ET239" s="241"/>
      <c r="EU239" s="241"/>
      <c r="EV239" s="241"/>
      <c r="EW239" s="241"/>
      <c r="EX239" s="241"/>
      <c r="EY239" s="241"/>
      <c r="EZ239" s="241"/>
      <c r="FA239" s="241"/>
      <c r="FB239" s="241"/>
      <c r="FC239" s="241"/>
      <c r="FD239" s="241"/>
      <c r="FE239" s="241"/>
      <c r="FF239" s="241"/>
      <c r="FG239" s="241"/>
      <c r="FH239" s="241"/>
      <c r="FI239" s="241"/>
      <c r="FJ239" s="241"/>
      <c r="FK239" s="241"/>
      <c r="FL239" s="241"/>
      <c r="FM239" s="241"/>
      <c r="FN239" s="241"/>
      <c r="FO239" s="241"/>
      <c r="FP239" s="241"/>
      <c r="FQ239" s="241"/>
      <c r="FR239" s="241"/>
      <c r="FS239" s="241"/>
      <c r="FT239" s="241"/>
      <c r="FU239" s="241"/>
      <c r="FV239" s="241"/>
      <c r="FW239" s="241"/>
      <c r="FX239" s="241"/>
      <c r="FY239" s="241"/>
      <c r="FZ239" s="241"/>
      <c r="GA239" s="241"/>
      <c r="GB239" s="241"/>
      <c r="GC239" s="241"/>
      <c r="GD239" s="241"/>
      <c r="GE239" s="241"/>
      <c r="GF239" s="241"/>
      <c r="GG239" s="241"/>
      <c r="GH239" s="241"/>
      <c r="GI239" s="241"/>
      <c r="GJ239" s="241"/>
      <c r="GK239" s="241"/>
      <c r="GL239" s="241"/>
      <c r="GM239" s="241"/>
      <c r="GN239" s="241"/>
      <c r="GO239" s="241"/>
      <c r="GP239" s="241"/>
      <c r="GQ239" s="241"/>
      <c r="GR239" s="241"/>
      <c r="GS239" s="241"/>
      <c r="GT239" s="241"/>
      <c r="GU239" s="241"/>
      <c r="GV239" s="241"/>
      <c r="GW239" s="241"/>
      <c r="GX239" s="241"/>
      <c r="GY239" s="241"/>
      <c r="GZ239" s="241"/>
      <c r="HA239" s="241"/>
      <c r="HB239" s="241"/>
      <c r="HC239" s="241"/>
      <c r="HD239" s="241"/>
      <c r="HE239" s="241"/>
      <c r="HF239" s="241"/>
      <c r="HG239" s="241"/>
      <c r="HH239" s="241"/>
      <c r="HI239" s="241"/>
      <c r="HJ239" s="241"/>
      <c r="HK239" s="241"/>
      <c r="HL239" s="241"/>
      <c r="HM239" s="241"/>
      <c r="HN239" s="241"/>
      <c r="HO239" s="241"/>
      <c r="HP239" s="241"/>
      <c r="HQ239" s="241"/>
      <c r="HR239" s="241"/>
      <c r="HS239" s="241"/>
      <c r="HT239" s="241"/>
      <c r="HU239" s="241"/>
      <c r="HV239" s="241"/>
      <c r="HW239" s="241"/>
      <c r="HX239" s="241"/>
      <c r="HY239" s="241"/>
      <c r="HZ239" s="241"/>
      <c r="IA239" s="241"/>
      <c r="IB239" s="241"/>
      <c r="IC239" s="241"/>
      <c r="ID239" s="241"/>
      <c r="IE239" s="241"/>
      <c r="IF239" s="241"/>
      <c r="IG239" s="241"/>
      <c r="IH239" s="241"/>
      <c r="II239" s="241"/>
      <c r="IJ239" s="241"/>
      <c r="IK239" s="241"/>
      <c r="IL239" s="241"/>
      <c r="IM239" s="241"/>
      <c r="IN239" s="241"/>
      <c r="IO239" s="241"/>
      <c r="IP239" s="241"/>
      <c r="IQ239" s="241"/>
      <c r="IR239" s="241"/>
      <c r="IS239" s="241"/>
      <c r="IT239" s="241"/>
      <c r="IU239" s="241"/>
      <c r="IV239" s="241"/>
      <c r="IW239" s="241"/>
      <c r="IX239" s="241"/>
      <c r="IY239" s="241"/>
      <c r="IZ239" s="241"/>
      <c r="JA239" s="241"/>
      <c r="JB239" s="241"/>
      <c r="JC239" s="241"/>
      <c r="JD239" s="241"/>
      <c r="JE239" s="241"/>
      <c r="JF239" s="241"/>
      <c r="JG239" s="241"/>
      <c r="JH239" s="241"/>
      <c r="JI239" s="241"/>
      <c r="JJ239" s="241"/>
      <c r="JK239" s="241"/>
      <c r="JL239" s="241"/>
      <c r="JM239" s="241"/>
      <c r="JN239" s="241"/>
      <c r="JO239" s="241"/>
      <c r="JP239" s="241"/>
      <c r="JQ239" s="241"/>
      <c r="JR239" s="241"/>
      <c r="JS239" s="241"/>
      <c r="JT239" s="241"/>
      <c r="JU239" s="241"/>
    </row>
    <row r="240" spans="1:281" s="240" customFormat="1" ht="15" customHeight="1">
      <c r="A240" s="241"/>
      <c r="B240" s="241"/>
      <c r="C240" s="241"/>
      <c r="D240" s="241"/>
      <c r="E240" s="241"/>
      <c r="F240" s="241"/>
      <c r="G240" s="241"/>
      <c r="H240" s="241"/>
      <c r="I240" s="241"/>
      <c r="J240" s="241"/>
      <c r="K240" s="241"/>
      <c r="L240" s="241"/>
      <c r="M240" s="241"/>
      <c r="N240" s="241"/>
      <c r="O240" s="241"/>
      <c r="P240" s="241"/>
      <c r="Q240" s="241"/>
      <c r="R240" s="241"/>
      <c r="S240" s="241"/>
      <c r="T240" s="241"/>
      <c r="U240" s="241" t="s">
        <v>377</v>
      </c>
      <c r="V240" s="241"/>
      <c r="W240" s="241"/>
      <c r="X240" s="241"/>
      <c r="Y240" s="241"/>
      <c r="Z240" s="241"/>
      <c r="AA240" s="241"/>
      <c r="AB240" s="241"/>
      <c r="AC240" s="241" t="s">
        <v>313</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c r="CJ240" s="241"/>
      <c r="CK240" s="241"/>
      <c r="CL240" s="241"/>
      <c r="CM240" s="241"/>
      <c r="CN240" s="241"/>
      <c r="CO240" s="241"/>
      <c r="CP240" s="241"/>
      <c r="CQ240" s="241"/>
      <c r="CR240" s="241"/>
      <c r="CS240" s="241"/>
      <c r="CT240" s="241"/>
      <c r="CU240" s="241"/>
      <c r="CV240" s="241"/>
      <c r="CW240" s="241"/>
      <c r="CX240" s="241"/>
      <c r="CY240" s="241"/>
      <c r="CZ240" s="241"/>
      <c r="DA240" s="241"/>
      <c r="DB240" s="241"/>
      <c r="DC240" s="241"/>
      <c r="DD240" s="241"/>
      <c r="DE240" s="241"/>
      <c r="DF240" s="241"/>
      <c r="DG240" s="241"/>
      <c r="DH240" s="241"/>
      <c r="DI240" s="241"/>
      <c r="DJ240" s="241"/>
      <c r="DK240" s="241"/>
      <c r="DL240" s="241"/>
      <c r="DM240" s="241"/>
      <c r="DN240" s="241"/>
      <c r="DO240" s="241"/>
      <c r="DP240" s="241"/>
      <c r="DQ240" s="241"/>
      <c r="DR240" s="241"/>
      <c r="DS240" s="241"/>
      <c r="DT240" s="241"/>
      <c r="DU240" s="241"/>
      <c r="DV240" s="241"/>
      <c r="DW240" s="241"/>
      <c r="DX240" s="241"/>
      <c r="DY240" s="241"/>
      <c r="DZ240" s="241"/>
      <c r="EA240" s="241"/>
      <c r="EB240" s="241"/>
      <c r="EC240" s="241"/>
      <c r="ED240" s="241"/>
      <c r="EE240" s="241"/>
      <c r="EF240" s="241"/>
      <c r="EG240" s="241"/>
      <c r="EH240" s="241"/>
      <c r="EI240" s="241"/>
      <c r="EJ240" s="241"/>
      <c r="EK240" s="241"/>
      <c r="EL240" s="241"/>
      <c r="EM240" s="241"/>
      <c r="EN240" s="241"/>
      <c r="EO240" s="241"/>
      <c r="EP240" s="241"/>
      <c r="EQ240" s="241"/>
      <c r="ER240" s="241"/>
      <c r="ES240" s="241"/>
      <c r="ET240" s="241"/>
      <c r="EU240" s="241"/>
      <c r="EV240" s="241"/>
      <c r="EW240" s="241"/>
      <c r="EX240" s="241"/>
      <c r="EY240" s="241"/>
      <c r="EZ240" s="241"/>
      <c r="FA240" s="241"/>
      <c r="FB240" s="241"/>
      <c r="FC240" s="241"/>
      <c r="FD240" s="241"/>
      <c r="FE240" s="241"/>
      <c r="FF240" s="241"/>
      <c r="FG240" s="241"/>
      <c r="FH240" s="241"/>
      <c r="FI240" s="241"/>
      <c r="FJ240" s="241"/>
      <c r="FK240" s="241"/>
      <c r="FL240" s="241"/>
      <c r="FM240" s="241"/>
      <c r="FN240" s="241"/>
      <c r="FO240" s="241"/>
      <c r="FP240" s="241"/>
      <c r="FQ240" s="241"/>
      <c r="FR240" s="241"/>
      <c r="FS240" s="241"/>
      <c r="FT240" s="241"/>
      <c r="FU240" s="241"/>
      <c r="FV240" s="241"/>
      <c r="FW240" s="241"/>
      <c r="FX240" s="241"/>
      <c r="FY240" s="241"/>
      <c r="FZ240" s="241"/>
      <c r="GA240" s="241"/>
      <c r="GB240" s="241"/>
      <c r="GC240" s="241"/>
      <c r="GD240" s="241"/>
      <c r="GE240" s="241"/>
      <c r="GF240" s="241"/>
      <c r="GG240" s="241"/>
      <c r="GH240" s="241"/>
      <c r="GI240" s="241"/>
      <c r="GJ240" s="241"/>
      <c r="GK240" s="241"/>
      <c r="GL240" s="241"/>
      <c r="GM240" s="241"/>
      <c r="GN240" s="241"/>
      <c r="GO240" s="241"/>
      <c r="GP240" s="241"/>
      <c r="GQ240" s="241"/>
      <c r="GR240" s="241"/>
      <c r="GS240" s="241"/>
      <c r="GT240" s="241"/>
      <c r="GU240" s="241"/>
      <c r="GV240" s="241"/>
      <c r="GW240" s="241"/>
      <c r="GX240" s="241"/>
      <c r="GY240" s="241"/>
      <c r="GZ240" s="241"/>
      <c r="HA240" s="241"/>
      <c r="HB240" s="241"/>
      <c r="HC240" s="241"/>
      <c r="HD240" s="241"/>
      <c r="HE240" s="241"/>
      <c r="HF240" s="241"/>
      <c r="HG240" s="241"/>
      <c r="HH240" s="241"/>
      <c r="HI240" s="241"/>
      <c r="HJ240" s="241"/>
      <c r="HK240" s="241"/>
      <c r="HL240" s="241"/>
      <c r="HM240" s="241"/>
      <c r="HN240" s="241"/>
      <c r="HO240" s="241"/>
      <c r="HP240" s="241"/>
      <c r="HQ240" s="241"/>
      <c r="HR240" s="241"/>
      <c r="HS240" s="241"/>
      <c r="HT240" s="241"/>
      <c r="HU240" s="241"/>
      <c r="HV240" s="241"/>
      <c r="HW240" s="241"/>
      <c r="HX240" s="241"/>
      <c r="HY240" s="241"/>
      <c r="HZ240" s="241"/>
      <c r="IA240" s="241"/>
      <c r="IB240" s="241"/>
      <c r="IC240" s="241"/>
      <c r="ID240" s="241"/>
      <c r="IE240" s="241"/>
      <c r="IF240" s="241"/>
      <c r="IG240" s="241"/>
      <c r="IH240" s="241"/>
      <c r="II240" s="241"/>
      <c r="IJ240" s="241"/>
      <c r="IK240" s="241"/>
      <c r="IL240" s="241"/>
      <c r="IM240" s="241"/>
      <c r="IN240" s="241"/>
      <c r="IO240" s="241"/>
      <c r="IP240" s="241"/>
      <c r="IQ240" s="241"/>
      <c r="IR240" s="241"/>
      <c r="IS240" s="241"/>
      <c r="IT240" s="241"/>
      <c r="IU240" s="241"/>
      <c r="IV240" s="241"/>
      <c r="IW240" s="241"/>
      <c r="IX240" s="241"/>
      <c r="IY240" s="241"/>
      <c r="IZ240" s="241"/>
      <c r="JA240" s="241"/>
      <c r="JB240" s="241"/>
      <c r="JC240" s="241"/>
      <c r="JD240" s="241"/>
      <c r="JE240" s="241"/>
      <c r="JF240" s="241"/>
      <c r="JG240" s="241"/>
      <c r="JH240" s="241"/>
      <c r="JI240" s="241"/>
      <c r="JJ240" s="241"/>
      <c r="JK240" s="241"/>
      <c r="JL240" s="241"/>
      <c r="JM240" s="241"/>
      <c r="JN240" s="241"/>
      <c r="JO240" s="241"/>
      <c r="JP240" s="241"/>
      <c r="JQ240" s="241"/>
      <c r="JR240" s="241"/>
      <c r="JS240" s="241"/>
      <c r="JT240" s="241"/>
      <c r="JU240" s="241"/>
    </row>
    <row r="241" spans="1:281" s="240" customFormat="1" ht="15" customHeight="1">
      <c r="A241" s="241"/>
      <c r="B241" s="241"/>
      <c r="C241" s="241"/>
      <c r="D241" s="241"/>
      <c r="E241" s="241"/>
      <c r="F241" s="241"/>
      <c r="G241" s="241"/>
      <c r="H241" s="241"/>
      <c r="I241" s="241"/>
      <c r="J241" s="241"/>
      <c r="K241" s="241"/>
      <c r="L241" s="241"/>
      <c r="M241" s="241"/>
      <c r="N241" s="241"/>
      <c r="O241" s="241"/>
      <c r="P241" s="241"/>
      <c r="Q241" s="241"/>
      <c r="R241" s="241"/>
      <c r="S241" s="241"/>
      <c r="T241" s="241"/>
      <c r="U241" s="241" t="s">
        <v>378</v>
      </c>
      <c r="V241" s="241"/>
      <c r="W241" s="241"/>
      <c r="X241" s="241"/>
      <c r="Y241" s="241"/>
      <c r="Z241" s="241"/>
      <c r="AA241" s="241"/>
      <c r="AB241" s="241"/>
      <c r="AC241" s="241" t="s">
        <v>313</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c r="CJ241" s="241"/>
      <c r="CK241" s="241"/>
      <c r="CL241" s="241"/>
      <c r="CM241" s="241"/>
      <c r="CN241" s="241"/>
      <c r="CO241" s="241"/>
      <c r="CP241" s="241"/>
      <c r="CQ241" s="241"/>
      <c r="CR241" s="241"/>
      <c r="CS241" s="241"/>
      <c r="CT241" s="241"/>
      <c r="CU241" s="241"/>
      <c r="CV241" s="241"/>
      <c r="CW241" s="241"/>
      <c r="CX241" s="241"/>
      <c r="CY241" s="241"/>
      <c r="CZ241" s="241"/>
      <c r="DA241" s="241"/>
      <c r="DB241" s="241"/>
      <c r="DC241" s="241"/>
      <c r="DD241" s="241"/>
      <c r="DE241" s="241"/>
      <c r="DF241" s="241"/>
      <c r="DG241" s="241"/>
      <c r="DH241" s="241"/>
      <c r="DI241" s="241"/>
      <c r="DJ241" s="241"/>
      <c r="DK241" s="241"/>
      <c r="DL241" s="241"/>
      <c r="DM241" s="241"/>
      <c r="DN241" s="241"/>
      <c r="DO241" s="241"/>
      <c r="DP241" s="241"/>
      <c r="DQ241" s="241"/>
      <c r="DR241" s="241"/>
      <c r="DS241" s="241"/>
      <c r="DT241" s="241"/>
      <c r="DU241" s="241"/>
      <c r="DV241" s="241"/>
      <c r="DW241" s="241"/>
      <c r="DX241" s="241"/>
      <c r="DY241" s="241"/>
      <c r="DZ241" s="241"/>
      <c r="EA241" s="241"/>
      <c r="EB241" s="241"/>
      <c r="EC241" s="241"/>
      <c r="ED241" s="241"/>
      <c r="EE241" s="241"/>
      <c r="EF241" s="241"/>
      <c r="EG241" s="241"/>
      <c r="EH241" s="241"/>
      <c r="EI241" s="241"/>
      <c r="EJ241" s="241"/>
      <c r="EK241" s="241"/>
      <c r="EL241" s="241"/>
      <c r="EM241" s="241"/>
      <c r="EN241" s="241"/>
      <c r="EO241" s="241"/>
      <c r="EP241" s="241"/>
      <c r="EQ241" s="241"/>
      <c r="ER241" s="241"/>
      <c r="ES241" s="241"/>
      <c r="ET241" s="241"/>
      <c r="EU241" s="241"/>
      <c r="EV241" s="241"/>
      <c r="EW241" s="241"/>
      <c r="EX241" s="241"/>
      <c r="EY241" s="241"/>
      <c r="EZ241" s="241"/>
      <c r="FA241" s="241"/>
      <c r="FB241" s="241"/>
      <c r="FC241" s="241"/>
      <c r="FD241" s="241"/>
      <c r="FE241" s="241"/>
      <c r="FF241" s="241"/>
      <c r="FG241" s="241"/>
      <c r="FH241" s="241"/>
      <c r="FI241" s="241"/>
      <c r="FJ241" s="241"/>
      <c r="FK241" s="241"/>
      <c r="FL241" s="241"/>
      <c r="FM241" s="241"/>
      <c r="FN241" s="241"/>
      <c r="FO241" s="241"/>
      <c r="FP241" s="241"/>
      <c r="FQ241" s="241"/>
      <c r="FR241" s="241"/>
      <c r="FS241" s="241"/>
      <c r="FT241" s="241"/>
      <c r="FU241" s="241"/>
      <c r="FV241" s="241"/>
      <c r="FW241" s="241"/>
      <c r="FX241" s="241"/>
      <c r="FY241" s="241"/>
      <c r="FZ241" s="241"/>
      <c r="GA241" s="241"/>
      <c r="GB241" s="241"/>
      <c r="GC241" s="241"/>
      <c r="GD241" s="241"/>
      <c r="GE241" s="241"/>
      <c r="GF241" s="241"/>
      <c r="GG241" s="241"/>
      <c r="GH241" s="241"/>
      <c r="GI241" s="241"/>
      <c r="GJ241" s="241"/>
      <c r="GK241" s="241"/>
      <c r="GL241" s="241"/>
      <c r="GM241" s="241"/>
      <c r="GN241" s="241"/>
      <c r="GO241" s="241"/>
      <c r="GP241" s="241"/>
      <c r="GQ241" s="241"/>
      <c r="GR241" s="241"/>
      <c r="GS241" s="241"/>
      <c r="GT241" s="241"/>
      <c r="GU241" s="241"/>
      <c r="GV241" s="241"/>
      <c r="GW241" s="241"/>
      <c r="GX241" s="241"/>
      <c r="GY241" s="241"/>
      <c r="GZ241" s="241"/>
      <c r="HA241" s="241"/>
      <c r="HB241" s="241"/>
      <c r="HC241" s="241"/>
      <c r="HD241" s="241"/>
      <c r="HE241" s="241"/>
      <c r="HF241" s="241"/>
      <c r="HG241" s="241"/>
      <c r="HH241" s="241"/>
      <c r="HI241" s="241"/>
      <c r="HJ241" s="241"/>
      <c r="HK241" s="241"/>
      <c r="HL241" s="241"/>
      <c r="HM241" s="241"/>
      <c r="HN241" s="241"/>
      <c r="HO241" s="241"/>
      <c r="HP241" s="241"/>
      <c r="HQ241" s="241"/>
      <c r="HR241" s="241"/>
      <c r="HS241" s="241"/>
      <c r="HT241" s="241"/>
      <c r="HU241" s="241"/>
      <c r="HV241" s="241"/>
      <c r="HW241" s="241"/>
      <c r="HX241" s="241"/>
      <c r="HY241" s="241"/>
      <c r="HZ241" s="241"/>
      <c r="IA241" s="241"/>
      <c r="IB241" s="241"/>
      <c r="IC241" s="241"/>
      <c r="ID241" s="241"/>
      <c r="IE241" s="241"/>
      <c r="IF241" s="241"/>
      <c r="IG241" s="241"/>
      <c r="IH241" s="241"/>
      <c r="II241" s="241"/>
      <c r="IJ241" s="241"/>
      <c r="IK241" s="241"/>
      <c r="IL241" s="241"/>
      <c r="IM241" s="241"/>
      <c r="IN241" s="241"/>
      <c r="IO241" s="241"/>
      <c r="IP241" s="241"/>
      <c r="IQ241" s="241"/>
      <c r="IR241" s="241"/>
      <c r="IS241" s="241"/>
      <c r="IT241" s="241"/>
      <c r="IU241" s="241"/>
      <c r="IV241" s="241"/>
      <c r="IW241" s="241"/>
      <c r="IX241" s="241"/>
      <c r="IY241" s="241"/>
      <c r="IZ241" s="241"/>
      <c r="JA241" s="241"/>
      <c r="JB241" s="241"/>
      <c r="JC241" s="241"/>
      <c r="JD241" s="241"/>
      <c r="JE241" s="241"/>
      <c r="JF241" s="241"/>
      <c r="JG241" s="241"/>
      <c r="JH241" s="241"/>
      <c r="JI241" s="241"/>
      <c r="JJ241" s="241"/>
      <c r="JK241" s="241"/>
      <c r="JL241" s="241"/>
      <c r="JM241" s="241"/>
      <c r="JN241" s="241"/>
      <c r="JO241" s="241"/>
      <c r="JP241" s="241"/>
      <c r="JQ241" s="241"/>
      <c r="JR241" s="241"/>
      <c r="JS241" s="241"/>
      <c r="JT241" s="241"/>
      <c r="JU241" s="241"/>
    </row>
    <row r="242" spans="1:281" s="240" customFormat="1" ht="15" customHeight="1">
      <c r="A242" s="241"/>
      <c r="B242" s="241"/>
      <c r="C242" s="241"/>
      <c r="D242" s="241"/>
      <c r="E242" s="241"/>
      <c r="F242" s="241"/>
      <c r="G242" s="241"/>
      <c r="H242" s="241"/>
      <c r="I242" s="241"/>
      <c r="J242" s="241"/>
      <c r="K242" s="241"/>
      <c r="L242" s="241"/>
      <c r="M242" s="241"/>
      <c r="N242" s="241"/>
      <c r="O242" s="241"/>
      <c r="P242" s="241"/>
      <c r="Q242" s="241"/>
      <c r="R242" s="241"/>
      <c r="S242" s="241"/>
      <c r="T242" s="241"/>
      <c r="U242" s="241" t="s">
        <v>379</v>
      </c>
      <c r="V242" s="241"/>
      <c r="W242" s="241"/>
      <c r="X242" s="241"/>
      <c r="Y242" s="241"/>
      <c r="Z242" s="241"/>
      <c r="AA242" s="241"/>
      <c r="AB242" s="241"/>
      <c r="AC242" s="241" t="s">
        <v>316</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c r="CJ242" s="241"/>
      <c r="CK242" s="241"/>
      <c r="CL242" s="241"/>
      <c r="CM242" s="241"/>
      <c r="CN242" s="241"/>
      <c r="CO242" s="241"/>
      <c r="CP242" s="241"/>
      <c r="CQ242" s="241"/>
      <c r="CR242" s="241"/>
      <c r="CS242" s="241"/>
      <c r="CT242" s="241"/>
      <c r="CU242" s="241"/>
      <c r="CV242" s="241"/>
      <c r="CW242" s="241"/>
      <c r="CX242" s="241"/>
      <c r="CY242" s="241"/>
      <c r="CZ242" s="241"/>
      <c r="DA242" s="241"/>
      <c r="DB242" s="241"/>
      <c r="DC242" s="241"/>
      <c r="DD242" s="241"/>
      <c r="DE242" s="241"/>
      <c r="DF242" s="241"/>
      <c r="DG242" s="241"/>
      <c r="DH242" s="241"/>
      <c r="DI242" s="241"/>
      <c r="DJ242" s="241"/>
      <c r="DK242" s="241"/>
      <c r="DL242" s="241"/>
      <c r="DM242" s="241"/>
      <c r="DN242" s="241"/>
      <c r="DO242" s="241"/>
      <c r="DP242" s="241"/>
      <c r="DQ242" s="241"/>
      <c r="DR242" s="241"/>
      <c r="DS242" s="241"/>
      <c r="DT242" s="241"/>
      <c r="DU242" s="241"/>
      <c r="DV242" s="241"/>
      <c r="DW242" s="241"/>
      <c r="DX242" s="241"/>
      <c r="DY242" s="241"/>
      <c r="DZ242" s="241"/>
      <c r="EA242" s="241"/>
      <c r="EB242" s="241"/>
      <c r="EC242" s="241"/>
      <c r="ED242" s="241"/>
      <c r="EE242" s="241"/>
      <c r="EF242" s="241"/>
      <c r="EG242" s="241"/>
      <c r="EH242" s="241"/>
      <c r="EI242" s="241"/>
      <c r="EJ242" s="241"/>
      <c r="EK242" s="241"/>
      <c r="EL242" s="241"/>
      <c r="EM242" s="241"/>
      <c r="EN242" s="241"/>
      <c r="EO242" s="241"/>
      <c r="EP242" s="241"/>
      <c r="EQ242" s="241"/>
      <c r="ER242" s="241"/>
      <c r="ES242" s="241"/>
      <c r="ET242" s="241"/>
      <c r="EU242" s="241"/>
      <c r="EV242" s="241"/>
      <c r="EW242" s="241"/>
      <c r="EX242" s="241"/>
      <c r="EY242" s="241"/>
      <c r="EZ242" s="241"/>
      <c r="FA242" s="241"/>
      <c r="FB242" s="241"/>
      <c r="FC242" s="241"/>
      <c r="FD242" s="241"/>
      <c r="FE242" s="241"/>
      <c r="FF242" s="241"/>
      <c r="FG242" s="241"/>
      <c r="FH242" s="241"/>
      <c r="FI242" s="241"/>
      <c r="FJ242" s="241"/>
      <c r="FK242" s="241"/>
      <c r="FL242" s="241"/>
      <c r="FM242" s="241"/>
      <c r="FN242" s="241"/>
      <c r="FO242" s="241"/>
      <c r="FP242" s="241"/>
      <c r="FQ242" s="241"/>
      <c r="FR242" s="241"/>
      <c r="FS242" s="241"/>
      <c r="FT242" s="241"/>
      <c r="FU242" s="241"/>
      <c r="FV242" s="241"/>
      <c r="FW242" s="241"/>
      <c r="FX242" s="241"/>
      <c r="FY242" s="241"/>
      <c r="FZ242" s="241"/>
      <c r="GA242" s="241"/>
      <c r="GB242" s="241"/>
      <c r="GC242" s="241"/>
      <c r="GD242" s="241"/>
      <c r="GE242" s="241"/>
      <c r="GF242" s="241"/>
      <c r="GG242" s="241"/>
      <c r="GH242" s="241"/>
      <c r="GI242" s="241"/>
      <c r="GJ242" s="241"/>
      <c r="GK242" s="241"/>
      <c r="GL242" s="241"/>
      <c r="GM242" s="241"/>
      <c r="GN242" s="241"/>
      <c r="GO242" s="241"/>
      <c r="GP242" s="241"/>
      <c r="GQ242" s="241"/>
      <c r="GR242" s="241"/>
      <c r="GS242" s="241"/>
      <c r="GT242" s="241"/>
      <c r="GU242" s="241"/>
      <c r="GV242" s="241"/>
      <c r="GW242" s="241"/>
      <c r="GX242" s="241"/>
      <c r="GY242" s="241"/>
      <c r="GZ242" s="241"/>
      <c r="HA242" s="241"/>
      <c r="HB242" s="241"/>
      <c r="HC242" s="241"/>
      <c r="HD242" s="241"/>
      <c r="HE242" s="241"/>
      <c r="HF242" s="241"/>
      <c r="HG242" s="241"/>
      <c r="HH242" s="241"/>
      <c r="HI242" s="241"/>
      <c r="HJ242" s="241"/>
      <c r="HK242" s="241"/>
      <c r="HL242" s="241"/>
      <c r="HM242" s="241"/>
      <c r="HN242" s="241"/>
      <c r="HO242" s="241"/>
      <c r="HP242" s="241"/>
      <c r="HQ242" s="241"/>
      <c r="HR242" s="241"/>
      <c r="HS242" s="241"/>
      <c r="HT242" s="241"/>
      <c r="HU242" s="241"/>
      <c r="HV242" s="241"/>
      <c r="HW242" s="241"/>
      <c r="HX242" s="241"/>
      <c r="HY242" s="241"/>
      <c r="HZ242" s="241"/>
      <c r="IA242" s="241"/>
      <c r="IB242" s="241"/>
      <c r="IC242" s="241"/>
      <c r="ID242" s="241"/>
      <c r="IE242" s="241"/>
      <c r="IF242" s="241"/>
      <c r="IG242" s="241"/>
      <c r="IH242" s="241"/>
      <c r="II242" s="241"/>
      <c r="IJ242" s="241"/>
      <c r="IK242" s="241"/>
      <c r="IL242" s="241"/>
      <c r="IM242" s="241"/>
      <c r="IN242" s="241"/>
      <c r="IO242" s="241"/>
      <c r="IP242" s="241"/>
      <c r="IQ242" s="241"/>
      <c r="IR242" s="241"/>
      <c r="IS242" s="241"/>
      <c r="IT242" s="241"/>
      <c r="IU242" s="241"/>
      <c r="IV242" s="241"/>
      <c r="IW242" s="241"/>
      <c r="IX242" s="241"/>
      <c r="IY242" s="241"/>
      <c r="IZ242" s="241"/>
      <c r="JA242" s="241"/>
      <c r="JB242" s="241"/>
      <c r="JC242" s="241"/>
      <c r="JD242" s="241"/>
      <c r="JE242" s="241"/>
      <c r="JF242" s="241"/>
      <c r="JG242" s="241"/>
      <c r="JH242" s="241"/>
      <c r="JI242" s="241"/>
      <c r="JJ242" s="241"/>
      <c r="JK242" s="241"/>
      <c r="JL242" s="241"/>
      <c r="JM242" s="241"/>
      <c r="JN242" s="241"/>
      <c r="JO242" s="241"/>
      <c r="JP242" s="241"/>
      <c r="JQ242" s="241"/>
      <c r="JR242" s="241"/>
      <c r="JS242" s="241"/>
      <c r="JT242" s="241"/>
      <c r="JU242" s="241"/>
    </row>
    <row r="243" spans="1:281" s="240" customFormat="1" ht="15" customHeight="1">
      <c r="A243" s="241"/>
      <c r="B243" s="241"/>
      <c r="C243" s="241"/>
      <c r="D243" s="241"/>
      <c r="E243" s="241"/>
      <c r="F243" s="241"/>
      <c r="G243" s="241"/>
      <c r="H243" s="241"/>
      <c r="I243" s="241"/>
      <c r="J243" s="241"/>
      <c r="K243" s="241"/>
      <c r="L243" s="241"/>
      <c r="M243" s="241"/>
      <c r="N243" s="241"/>
      <c r="O243" s="241"/>
      <c r="P243" s="241"/>
      <c r="Q243" s="241"/>
      <c r="R243" s="241"/>
      <c r="S243" s="241"/>
      <c r="T243" s="241"/>
      <c r="U243" s="241" t="s">
        <v>380</v>
      </c>
      <c r="V243" s="241"/>
      <c r="W243" s="241"/>
      <c r="X243" s="241"/>
      <c r="Y243" s="241"/>
      <c r="Z243" s="241"/>
      <c r="AA243" s="241"/>
      <c r="AB243" s="241"/>
      <c r="AC243" s="241" t="s">
        <v>313</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c r="CJ243" s="241"/>
      <c r="CK243" s="241"/>
      <c r="CL243" s="241"/>
      <c r="CM243" s="241"/>
      <c r="CN243" s="241"/>
      <c r="CO243" s="241"/>
      <c r="CP243" s="241"/>
      <c r="CQ243" s="241"/>
      <c r="CR243" s="241"/>
      <c r="CS243" s="241"/>
      <c r="CT243" s="241"/>
      <c r="CU243" s="241"/>
      <c r="CV243" s="241"/>
      <c r="CW243" s="241"/>
      <c r="CX243" s="241"/>
      <c r="CY243" s="241"/>
      <c r="CZ243" s="241"/>
      <c r="DA243" s="241"/>
      <c r="DB243" s="241"/>
      <c r="DC243" s="241"/>
      <c r="DD243" s="241"/>
      <c r="DE243" s="241"/>
      <c r="DF243" s="241"/>
      <c r="DG243" s="241"/>
      <c r="DH243" s="241"/>
      <c r="DI243" s="241"/>
      <c r="DJ243" s="241"/>
      <c r="DK243" s="241"/>
      <c r="DL243" s="241"/>
      <c r="DM243" s="241"/>
      <c r="DN243" s="241"/>
      <c r="DO243" s="241"/>
      <c r="DP243" s="241"/>
      <c r="DQ243" s="241"/>
      <c r="DR243" s="241"/>
      <c r="DS243" s="241"/>
      <c r="DT243" s="241"/>
      <c r="DU243" s="241"/>
      <c r="DV243" s="241"/>
      <c r="DW243" s="241"/>
      <c r="DX243" s="241"/>
      <c r="DY243" s="241"/>
      <c r="DZ243" s="241"/>
      <c r="EA243" s="241"/>
      <c r="EB243" s="241"/>
      <c r="EC243" s="241"/>
      <c r="ED243" s="241"/>
      <c r="EE243" s="241"/>
      <c r="EF243" s="241"/>
      <c r="EG243" s="241"/>
      <c r="EH243" s="241"/>
      <c r="EI243" s="241"/>
      <c r="EJ243" s="241"/>
      <c r="EK243" s="241"/>
      <c r="EL243" s="241"/>
      <c r="EM243" s="241"/>
      <c r="EN243" s="241"/>
      <c r="EO243" s="241"/>
      <c r="EP243" s="241"/>
      <c r="EQ243" s="241"/>
      <c r="ER243" s="241"/>
      <c r="ES243" s="241"/>
      <c r="ET243" s="241"/>
      <c r="EU243" s="241"/>
      <c r="EV243" s="241"/>
      <c r="EW243" s="241"/>
      <c r="EX243" s="241"/>
      <c r="EY243" s="241"/>
      <c r="EZ243" s="241"/>
      <c r="FA243" s="241"/>
      <c r="FB243" s="241"/>
      <c r="FC243" s="241"/>
      <c r="FD243" s="241"/>
      <c r="FE243" s="241"/>
      <c r="FF243" s="241"/>
      <c r="FG243" s="241"/>
      <c r="FH243" s="241"/>
      <c r="FI243" s="241"/>
      <c r="FJ243" s="241"/>
      <c r="FK243" s="241"/>
      <c r="FL243" s="241"/>
      <c r="FM243" s="241"/>
      <c r="FN243" s="241"/>
      <c r="FO243" s="241"/>
      <c r="FP243" s="241"/>
      <c r="FQ243" s="241"/>
      <c r="FR243" s="241"/>
      <c r="FS243" s="241"/>
      <c r="FT243" s="241"/>
      <c r="FU243" s="241"/>
      <c r="FV243" s="241"/>
      <c r="FW243" s="241"/>
      <c r="FX243" s="241"/>
      <c r="FY243" s="241"/>
      <c r="FZ243" s="241"/>
      <c r="GA243" s="241"/>
      <c r="GB243" s="241"/>
      <c r="GC243" s="241"/>
      <c r="GD243" s="241"/>
      <c r="GE243" s="241"/>
      <c r="GF243" s="241"/>
      <c r="GG243" s="241"/>
      <c r="GH243" s="241"/>
      <c r="GI243" s="241"/>
      <c r="GJ243" s="241"/>
      <c r="GK243" s="241"/>
      <c r="GL243" s="241"/>
      <c r="GM243" s="241"/>
      <c r="GN243" s="241"/>
      <c r="GO243" s="241"/>
      <c r="GP243" s="241"/>
      <c r="GQ243" s="241"/>
      <c r="GR243" s="241"/>
      <c r="GS243" s="241"/>
      <c r="GT243" s="241"/>
      <c r="GU243" s="241"/>
      <c r="GV243" s="241"/>
      <c r="GW243" s="241"/>
      <c r="GX243" s="241"/>
      <c r="GY243" s="241"/>
      <c r="GZ243" s="241"/>
      <c r="HA243" s="241"/>
      <c r="HB243" s="241"/>
      <c r="HC243" s="241"/>
      <c r="HD243" s="241"/>
      <c r="HE243" s="241"/>
      <c r="HF243" s="241"/>
      <c r="HG243" s="241"/>
      <c r="HH243" s="241"/>
      <c r="HI243" s="241"/>
      <c r="HJ243" s="241"/>
      <c r="HK243" s="241"/>
      <c r="HL243" s="241"/>
      <c r="HM243" s="241"/>
      <c r="HN243" s="241"/>
      <c r="HO243" s="241"/>
      <c r="HP243" s="241"/>
      <c r="HQ243" s="241"/>
      <c r="HR243" s="241"/>
      <c r="HS243" s="241"/>
      <c r="HT243" s="241"/>
      <c r="HU243" s="241"/>
      <c r="HV243" s="241"/>
      <c r="HW243" s="241"/>
      <c r="HX243" s="241"/>
      <c r="HY243" s="241"/>
      <c r="HZ243" s="241"/>
      <c r="IA243" s="241"/>
      <c r="IB243" s="241"/>
      <c r="IC243" s="241"/>
      <c r="ID243" s="241"/>
      <c r="IE243" s="241"/>
      <c r="IF243" s="241"/>
      <c r="IG243" s="241"/>
      <c r="IH243" s="241"/>
      <c r="II243" s="241"/>
      <c r="IJ243" s="241"/>
      <c r="IK243" s="241"/>
      <c r="IL243" s="241"/>
      <c r="IM243" s="241"/>
      <c r="IN243" s="241"/>
      <c r="IO243" s="241"/>
      <c r="IP243" s="241"/>
      <c r="IQ243" s="241"/>
      <c r="IR243" s="241"/>
      <c r="IS243" s="241"/>
      <c r="IT243" s="241"/>
      <c r="IU243" s="241"/>
      <c r="IV243" s="241"/>
      <c r="IW243" s="241"/>
      <c r="IX243" s="241"/>
      <c r="IY243" s="241"/>
      <c r="IZ243" s="241"/>
      <c r="JA243" s="241"/>
      <c r="JB243" s="241"/>
      <c r="JC243" s="241"/>
      <c r="JD243" s="241"/>
      <c r="JE243" s="241"/>
      <c r="JF243" s="241"/>
      <c r="JG243" s="241"/>
      <c r="JH243" s="241"/>
      <c r="JI243" s="241"/>
      <c r="JJ243" s="241"/>
      <c r="JK243" s="241"/>
      <c r="JL243" s="241"/>
      <c r="JM243" s="241"/>
      <c r="JN243" s="241"/>
      <c r="JO243" s="241"/>
      <c r="JP243" s="241"/>
      <c r="JQ243" s="241"/>
      <c r="JR243" s="241"/>
      <c r="JS243" s="241"/>
      <c r="JT243" s="241"/>
      <c r="JU243" s="241"/>
    </row>
    <row r="244" spans="1:281" s="240" customFormat="1" ht="15" customHeight="1">
      <c r="A244" s="241"/>
      <c r="B244" s="241"/>
      <c r="C244" s="241"/>
      <c r="D244" s="241"/>
      <c r="E244" s="241"/>
      <c r="F244" s="241"/>
      <c r="G244" s="241"/>
      <c r="H244" s="241"/>
      <c r="I244" s="241"/>
      <c r="J244" s="241"/>
      <c r="K244" s="241"/>
      <c r="L244" s="241"/>
      <c r="M244" s="241"/>
      <c r="N244" s="241"/>
      <c r="O244" s="241"/>
      <c r="P244" s="241"/>
      <c r="Q244" s="241"/>
      <c r="R244" s="241"/>
      <c r="S244" s="241"/>
      <c r="T244" s="241"/>
      <c r="U244" s="241" t="s">
        <v>381</v>
      </c>
      <c r="V244" s="241"/>
      <c r="W244" s="241"/>
      <c r="X244" s="241"/>
      <c r="Y244" s="241"/>
      <c r="Z244" s="241"/>
      <c r="AA244" s="241"/>
      <c r="AB244" s="241"/>
      <c r="AC244" s="241" t="s">
        <v>350</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c r="CJ244" s="241"/>
      <c r="CK244" s="241"/>
      <c r="CL244" s="241"/>
      <c r="CM244" s="241"/>
      <c r="CN244" s="241"/>
      <c r="CO244" s="241"/>
      <c r="CP244" s="241"/>
      <c r="CQ244" s="241"/>
      <c r="CR244" s="241"/>
      <c r="CS244" s="241"/>
      <c r="CT244" s="241"/>
      <c r="CU244" s="241"/>
      <c r="CV244" s="241"/>
      <c r="CW244" s="241"/>
      <c r="CX244" s="241"/>
      <c r="CY244" s="241"/>
      <c r="CZ244" s="241"/>
      <c r="DA244" s="241"/>
      <c r="DB244" s="241"/>
      <c r="DC244" s="241"/>
      <c r="DD244" s="241"/>
      <c r="DE244" s="241"/>
      <c r="DF244" s="241"/>
      <c r="DG244" s="241"/>
      <c r="DH244" s="241"/>
      <c r="DI244" s="241"/>
      <c r="DJ244" s="241"/>
      <c r="DK244" s="241"/>
      <c r="DL244" s="241"/>
      <c r="DM244" s="241"/>
      <c r="DN244" s="241"/>
      <c r="DO244" s="241"/>
      <c r="DP244" s="241"/>
      <c r="DQ244" s="241"/>
      <c r="DR244" s="241"/>
      <c r="DS244" s="241"/>
      <c r="DT244" s="241"/>
      <c r="DU244" s="241"/>
      <c r="DV244" s="241"/>
      <c r="DW244" s="241"/>
      <c r="DX244" s="241"/>
      <c r="DY244" s="241"/>
      <c r="DZ244" s="241"/>
      <c r="EA244" s="241"/>
      <c r="EB244" s="241"/>
      <c r="EC244" s="241"/>
      <c r="ED244" s="241"/>
      <c r="EE244" s="241"/>
      <c r="EF244" s="241"/>
      <c r="EG244" s="241"/>
      <c r="EH244" s="241"/>
      <c r="EI244" s="241"/>
      <c r="EJ244" s="241"/>
      <c r="EK244" s="241"/>
      <c r="EL244" s="241"/>
      <c r="EM244" s="241"/>
      <c r="EN244" s="241"/>
      <c r="EO244" s="241"/>
      <c r="EP244" s="241"/>
      <c r="EQ244" s="241"/>
      <c r="ER244" s="241"/>
      <c r="ES244" s="241"/>
      <c r="ET244" s="241"/>
      <c r="EU244" s="241"/>
      <c r="EV244" s="241"/>
      <c r="EW244" s="241"/>
      <c r="EX244" s="241"/>
      <c r="EY244" s="241"/>
      <c r="EZ244" s="241"/>
      <c r="FA244" s="241"/>
      <c r="FB244" s="241"/>
      <c r="FC244" s="241"/>
      <c r="FD244" s="241"/>
      <c r="FE244" s="241"/>
      <c r="FF244" s="241"/>
      <c r="FG244" s="241"/>
      <c r="FH244" s="241"/>
      <c r="FI244" s="241"/>
      <c r="FJ244" s="241"/>
      <c r="FK244" s="241"/>
      <c r="FL244" s="241"/>
      <c r="FM244" s="241"/>
      <c r="FN244" s="241"/>
      <c r="FO244" s="241"/>
      <c r="FP244" s="241"/>
      <c r="FQ244" s="241"/>
      <c r="FR244" s="241"/>
      <c r="FS244" s="241"/>
      <c r="FT244" s="241"/>
      <c r="FU244" s="241"/>
      <c r="FV244" s="241"/>
      <c r="FW244" s="241"/>
      <c r="FX244" s="241"/>
      <c r="FY244" s="241"/>
      <c r="FZ244" s="241"/>
      <c r="GA244" s="241"/>
      <c r="GB244" s="241"/>
      <c r="GC244" s="241"/>
      <c r="GD244" s="241"/>
      <c r="GE244" s="241"/>
      <c r="GF244" s="241"/>
      <c r="GG244" s="241"/>
      <c r="GH244" s="241"/>
      <c r="GI244" s="241"/>
      <c r="GJ244" s="241"/>
      <c r="GK244" s="241"/>
      <c r="GL244" s="241"/>
      <c r="GM244" s="241"/>
      <c r="GN244" s="241"/>
      <c r="GO244" s="241"/>
      <c r="GP244" s="241"/>
      <c r="GQ244" s="241"/>
      <c r="GR244" s="241"/>
      <c r="GS244" s="241"/>
      <c r="GT244" s="241"/>
      <c r="GU244" s="241"/>
      <c r="GV244" s="241"/>
      <c r="GW244" s="241"/>
      <c r="GX244" s="241"/>
      <c r="GY244" s="241"/>
      <c r="GZ244" s="241"/>
      <c r="HA244" s="241"/>
      <c r="HB244" s="241"/>
      <c r="HC244" s="241"/>
      <c r="HD244" s="241"/>
      <c r="HE244" s="241"/>
      <c r="HF244" s="241"/>
      <c r="HG244" s="241"/>
      <c r="HH244" s="241"/>
      <c r="HI244" s="241"/>
      <c r="HJ244" s="241"/>
      <c r="HK244" s="241"/>
      <c r="HL244" s="241"/>
      <c r="HM244" s="241"/>
      <c r="HN244" s="241"/>
      <c r="HO244" s="241"/>
      <c r="HP244" s="241"/>
      <c r="HQ244" s="241"/>
      <c r="HR244" s="241"/>
      <c r="HS244" s="241"/>
      <c r="HT244" s="241"/>
      <c r="HU244" s="241"/>
      <c r="HV244" s="241"/>
      <c r="HW244" s="241"/>
      <c r="HX244" s="241"/>
      <c r="HY244" s="241"/>
      <c r="HZ244" s="241"/>
      <c r="IA244" s="241"/>
      <c r="IB244" s="241"/>
      <c r="IC244" s="241"/>
      <c r="ID244" s="241"/>
      <c r="IE244" s="241"/>
      <c r="IF244" s="241"/>
      <c r="IG244" s="241"/>
      <c r="IH244" s="241"/>
      <c r="II244" s="241"/>
      <c r="IJ244" s="241"/>
      <c r="IK244" s="241"/>
      <c r="IL244" s="241"/>
      <c r="IM244" s="241"/>
      <c r="IN244" s="241"/>
      <c r="IO244" s="241"/>
      <c r="IP244" s="241"/>
      <c r="IQ244" s="241"/>
      <c r="IR244" s="241"/>
      <c r="IS244" s="241"/>
      <c r="IT244" s="241"/>
      <c r="IU244" s="241"/>
      <c r="IV244" s="241"/>
      <c r="IW244" s="241"/>
      <c r="IX244" s="241"/>
      <c r="IY244" s="241"/>
      <c r="IZ244" s="241"/>
      <c r="JA244" s="241"/>
      <c r="JB244" s="241"/>
      <c r="JC244" s="241"/>
      <c r="JD244" s="241"/>
      <c r="JE244" s="241"/>
      <c r="JF244" s="241"/>
      <c r="JG244" s="241"/>
      <c r="JH244" s="241"/>
      <c r="JI244" s="241"/>
      <c r="JJ244" s="241"/>
      <c r="JK244" s="241"/>
      <c r="JL244" s="241"/>
      <c r="JM244" s="241"/>
      <c r="JN244" s="241"/>
      <c r="JO244" s="241"/>
      <c r="JP244" s="241"/>
      <c r="JQ244" s="241"/>
      <c r="JR244" s="241"/>
      <c r="JS244" s="241"/>
      <c r="JT244" s="241"/>
      <c r="JU244" s="241"/>
    </row>
    <row r="245" spans="1:281" s="240" customFormat="1" ht="15" customHeight="1">
      <c r="A245" s="241"/>
      <c r="B245" s="241"/>
      <c r="C245" s="241"/>
      <c r="D245" s="241"/>
      <c r="E245" s="241"/>
      <c r="F245" s="241"/>
      <c r="G245" s="241"/>
      <c r="H245" s="241"/>
      <c r="I245" s="241"/>
      <c r="J245" s="241"/>
      <c r="K245" s="241"/>
      <c r="L245" s="241"/>
      <c r="M245" s="241"/>
      <c r="N245" s="241"/>
      <c r="O245" s="241"/>
      <c r="P245" s="241"/>
      <c r="Q245" s="241"/>
      <c r="R245" s="241"/>
      <c r="S245" s="241"/>
      <c r="T245" s="241"/>
      <c r="U245" s="241" t="s">
        <v>382</v>
      </c>
      <c r="V245" s="241"/>
      <c r="W245" s="241"/>
      <c r="X245" s="241"/>
      <c r="Y245" s="241"/>
      <c r="Z245" s="241"/>
      <c r="AA245" s="241"/>
      <c r="AB245" s="241"/>
      <c r="AC245" s="241" t="s">
        <v>316</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c r="CJ245" s="241"/>
      <c r="CK245" s="241"/>
      <c r="CL245" s="241"/>
      <c r="CM245" s="241"/>
      <c r="CN245" s="241"/>
      <c r="CO245" s="241"/>
      <c r="CP245" s="241"/>
      <c r="CQ245" s="241"/>
      <c r="CR245" s="241"/>
      <c r="CS245" s="241"/>
      <c r="CT245" s="241"/>
      <c r="CU245" s="241"/>
      <c r="CV245" s="241"/>
      <c r="CW245" s="241"/>
      <c r="CX245" s="241"/>
      <c r="CY245" s="241"/>
      <c r="CZ245" s="241"/>
      <c r="DA245" s="241"/>
      <c r="DB245" s="241"/>
      <c r="DC245" s="241"/>
      <c r="DD245" s="241"/>
      <c r="DE245" s="241"/>
      <c r="DF245" s="241"/>
      <c r="DG245" s="241"/>
      <c r="DH245" s="241"/>
      <c r="DI245" s="241"/>
      <c r="DJ245" s="241"/>
      <c r="DK245" s="241"/>
      <c r="DL245" s="241"/>
      <c r="DM245" s="241"/>
      <c r="DN245" s="241"/>
      <c r="DO245" s="241"/>
      <c r="DP245" s="241"/>
      <c r="DQ245" s="241"/>
      <c r="DR245" s="241"/>
      <c r="DS245" s="241"/>
      <c r="DT245" s="241"/>
      <c r="DU245" s="241"/>
      <c r="DV245" s="241"/>
      <c r="DW245" s="241"/>
      <c r="DX245" s="241"/>
      <c r="DY245" s="241"/>
      <c r="DZ245" s="241"/>
      <c r="EA245" s="241"/>
      <c r="EB245" s="241"/>
      <c r="EC245" s="241"/>
      <c r="ED245" s="241"/>
      <c r="EE245" s="241"/>
      <c r="EF245" s="241"/>
      <c r="EG245" s="241"/>
      <c r="EH245" s="241"/>
      <c r="EI245" s="241"/>
      <c r="EJ245" s="241"/>
      <c r="EK245" s="241"/>
      <c r="EL245" s="241"/>
      <c r="EM245" s="241"/>
      <c r="EN245" s="241"/>
      <c r="EO245" s="241"/>
      <c r="EP245" s="241"/>
      <c r="EQ245" s="241"/>
      <c r="ER245" s="241"/>
      <c r="ES245" s="241"/>
      <c r="ET245" s="241"/>
      <c r="EU245" s="241"/>
      <c r="EV245" s="241"/>
      <c r="EW245" s="241"/>
      <c r="EX245" s="241"/>
      <c r="EY245" s="241"/>
      <c r="EZ245" s="241"/>
      <c r="FA245" s="241"/>
      <c r="FB245" s="241"/>
      <c r="FC245" s="241"/>
      <c r="FD245" s="241"/>
      <c r="FE245" s="241"/>
      <c r="FF245" s="241"/>
      <c r="FG245" s="241"/>
      <c r="FH245" s="241"/>
      <c r="FI245" s="241"/>
      <c r="FJ245" s="241"/>
      <c r="FK245" s="241"/>
      <c r="FL245" s="241"/>
      <c r="FM245" s="241"/>
      <c r="FN245" s="241"/>
      <c r="FO245" s="241"/>
      <c r="FP245" s="241"/>
      <c r="FQ245" s="241"/>
      <c r="FR245" s="241"/>
      <c r="FS245" s="241"/>
      <c r="FT245" s="241"/>
      <c r="FU245" s="241"/>
      <c r="FV245" s="241"/>
      <c r="FW245" s="241"/>
      <c r="FX245" s="241"/>
      <c r="FY245" s="241"/>
      <c r="FZ245" s="241"/>
      <c r="GA245" s="241"/>
      <c r="GB245" s="241"/>
      <c r="GC245" s="241"/>
      <c r="GD245" s="241"/>
      <c r="GE245" s="241"/>
      <c r="GF245" s="241"/>
      <c r="GG245" s="241"/>
      <c r="GH245" s="241"/>
      <c r="GI245" s="241"/>
      <c r="GJ245" s="241"/>
      <c r="GK245" s="241"/>
      <c r="GL245" s="241"/>
      <c r="GM245" s="241"/>
      <c r="GN245" s="241"/>
      <c r="GO245" s="241"/>
      <c r="GP245" s="241"/>
      <c r="GQ245" s="241"/>
      <c r="GR245" s="241"/>
      <c r="GS245" s="241"/>
      <c r="GT245" s="241"/>
      <c r="GU245" s="241"/>
      <c r="GV245" s="241"/>
      <c r="GW245" s="241"/>
      <c r="GX245" s="241"/>
      <c r="GY245" s="241"/>
      <c r="GZ245" s="241"/>
      <c r="HA245" s="241"/>
      <c r="HB245" s="241"/>
      <c r="HC245" s="241"/>
      <c r="HD245" s="241"/>
      <c r="HE245" s="241"/>
      <c r="HF245" s="241"/>
      <c r="HG245" s="241"/>
      <c r="HH245" s="241"/>
      <c r="HI245" s="241"/>
      <c r="HJ245" s="241"/>
      <c r="HK245" s="241"/>
      <c r="HL245" s="241"/>
      <c r="HM245" s="241"/>
      <c r="HN245" s="241"/>
      <c r="HO245" s="241"/>
      <c r="HP245" s="241"/>
      <c r="HQ245" s="241"/>
      <c r="HR245" s="241"/>
      <c r="HS245" s="241"/>
      <c r="HT245" s="241"/>
      <c r="HU245" s="241"/>
      <c r="HV245" s="241"/>
      <c r="HW245" s="241"/>
      <c r="HX245" s="241"/>
      <c r="HY245" s="241"/>
      <c r="HZ245" s="241"/>
      <c r="IA245" s="241"/>
      <c r="IB245" s="241"/>
      <c r="IC245" s="241"/>
      <c r="ID245" s="241"/>
      <c r="IE245" s="241"/>
      <c r="IF245" s="241"/>
      <c r="IG245" s="241"/>
      <c r="IH245" s="241"/>
      <c r="II245" s="241"/>
      <c r="IJ245" s="241"/>
      <c r="IK245" s="241"/>
      <c r="IL245" s="241"/>
      <c r="IM245" s="241"/>
      <c r="IN245" s="241"/>
      <c r="IO245" s="241"/>
      <c r="IP245" s="241"/>
      <c r="IQ245" s="241"/>
      <c r="IR245" s="241"/>
      <c r="IS245" s="241"/>
      <c r="IT245" s="241"/>
      <c r="IU245" s="241"/>
      <c r="IV245" s="241"/>
      <c r="IW245" s="241"/>
      <c r="IX245" s="241"/>
      <c r="IY245" s="241"/>
      <c r="IZ245" s="241"/>
      <c r="JA245" s="241"/>
      <c r="JB245" s="241"/>
      <c r="JC245" s="241"/>
      <c r="JD245" s="241"/>
      <c r="JE245" s="241"/>
      <c r="JF245" s="241"/>
      <c r="JG245" s="241"/>
      <c r="JH245" s="241"/>
      <c r="JI245" s="241"/>
      <c r="JJ245" s="241"/>
      <c r="JK245" s="241"/>
      <c r="JL245" s="241"/>
      <c r="JM245" s="241"/>
      <c r="JN245" s="241"/>
      <c r="JO245" s="241"/>
      <c r="JP245" s="241"/>
      <c r="JQ245" s="241"/>
      <c r="JR245" s="241"/>
      <c r="JS245" s="241"/>
      <c r="JT245" s="241"/>
      <c r="JU245" s="241"/>
    </row>
    <row r="246" spans="1:281" s="240" customFormat="1" ht="15" customHeight="1">
      <c r="A246" s="241"/>
      <c r="B246" s="241"/>
      <c r="C246" s="241"/>
      <c r="D246" s="241"/>
      <c r="E246" s="241"/>
      <c r="F246" s="241"/>
      <c r="G246" s="241"/>
      <c r="H246" s="241"/>
      <c r="I246" s="241"/>
      <c r="J246" s="241"/>
      <c r="K246" s="241"/>
      <c r="L246" s="241"/>
      <c r="M246" s="241"/>
      <c r="N246" s="241"/>
      <c r="O246" s="241"/>
      <c r="P246" s="241"/>
      <c r="Q246" s="241"/>
      <c r="R246" s="241"/>
      <c r="S246" s="241"/>
      <c r="T246" s="241"/>
      <c r="U246" s="241" t="s">
        <v>383</v>
      </c>
      <c r="V246" s="241"/>
      <c r="W246" s="241"/>
      <c r="X246" s="241"/>
      <c r="Y246" s="241"/>
      <c r="Z246" s="241"/>
      <c r="AA246" s="241"/>
      <c r="AB246" s="241"/>
      <c r="AC246" s="241" t="s">
        <v>350</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c r="CJ246" s="241"/>
      <c r="CK246" s="241"/>
      <c r="CL246" s="241"/>
      <c r="CM246" s="241"/>
      <c r="CN246" s="241"/>
      <c r="CO246" s="241"/>
      <c r="CP246" s="241"/>
      <c r="CQ246" s="241"/>
      <c r="CR246" s="241"/>
      <c r="CS246" s="241"/>
      <c r="CT246" s="241"/>
      <c r="CU246" s="241"/>
      <c r="CV246" s="241"/>
      <c r="CW246" s="241"/>
      <c r="CX246" s="241"/>
      <c r="CY246" s="241"/>
      <c r="CZ246" s="241"/>
      <c r="DA246" s="241"/>
      <c r="DB246" s="241"/>
      <c r="DC246" s="241"/>
      <c r="DD246" s="241"/>
      <c r="DE246" s="241"/>
      <c r="DF246" s="241"/>
      <c r="DG246" s="241"/>
      <c r="DH246" s="241"/>
      <c r="DI246" s="241"/>
      <c r="DJ246" s="241"/>
      <c r="DK246" s="241"/>
      <c r="DL246" s="241"/>
      <c r="DM246" s="241"/>
      <c r="DN246" s="241"/>
      <c r="DO246" s="241"/>
      <c r="DP246" s="241"/>
      <c r="DQ246" s="241"/>
      <c r="DR246" s="241"/>
      <c r="DS246" s="241"/>
      <c r="DT246" s="241"/>
      <c r="DU246" s="241"/>
      <c r="DV246" s="241"/>
      <c r="DW246" s="241"/>
      <c r="DX246" s="241"/>
      <c r="DY246" s="241"/>
      <c r="DZ246" s="241"/>
      <c r="EA246" s="241"/>
      <c r="EB246" s="241"/>
      <c r="EC246" s="241"/>
      <c r="ED246" s="241"/>
      <c r="EE246" s="241"/>
      <c r="EF246" s="241"/>
      <c r="EG246" s="241"/>
      <c r="EH246" s="241"/>
      <c r="EI246" s="241"/>
      <c r="EJ246" s="241"/>
      <c r="EK246" s="241"/>
      <c r="EL246" s="241"/>
      <c r="EM246" s="241"/>
      <c r="EN246" s="241"/>
      <c r="EO246" s="241"/>
      <c r="EP246" s="241"/>
      <c r="EQ246" s="241"/>
      <c r="ER246" s="241"/>
      <c r="ES246" s="241"/>
      <c r="ET246" s="241"/>
      <c r="EU246" s="241"/>
      <c r="EV246" s="241"/>
      <c r="EW246" s="241"/>
      <c r="EX246" s="241"/>
      <c r="EY246" s="241"/>
      <c r="EZ246" s="241"/>
      <c r="FA246" s="241"/>
      <c r="FB246" s="241"/>
      <c r="FC246" s="241"/>
      <c r="FD246" s="241"/>
      <c r="FE246" s="241"/>
      <c r="FF246" s="241"/>
      <c r="FG246" s="241"/>
      <c r="FH246" s="241"/>
      <c r="FI246" s="241"/>
      <c r="FJ246" s="241"/>
      <c r="FK246" s="241"/>
      <c r="FL246" s="241"/>
      <c r="FM246" s="241"/>
      <c r="FN246" s="241"/>
      <c r="FO246" s="241"/>
      <c r="FP246" s="241"/>
      <c r="FQ246" s="241"/>
      <c r="FR246" s="241"/>
      <c r="FS246" s="241"/>
      <c r="FT246" s="241"/>
      <c r="FU246" s="241"/>
      <c r="FV246" s="241"/>
      <c r="FW246" s="241"/>
      <c r="FX246" s="241"/>
      <c r="FY246" s="241"/>
      <c r="FZ246" s="241"/>
      <c r="GA246" s="241"/>
      <c r="GB246" s="241"/>
      <c r="GC246" s="241"/>
      <c r="GD246" s="241"/>
      <c r="GE246" s="241"/>
      <c r="GF246" s="241"/>
      <c r="GG246" s="241"/>
      <c r="GH246" s="241"/>
      <c r="GI246" s="241"/>
      <c r="GJ246" s="241"/>
      <c r="GK246" s="241"/>
      <c r="GL246" s="241"/>
      <c r="GM246" s="241"/>
      <c r="GN246" s="241"/>
      <c r="GO246" s="241"/>
      <c r="GP246" s="241"/>
      <c r="GQ246" s="241"/>
      <c r="GR246" s="241"/>
      <c r="GS246" s="241"/>
      <c r="GT246" s="241"/>
      <c r="GU246" s="241"/>
      <c r="GV246" s="241"/>
      <c r="GW246" s="241"/>
      <c r="GX246" s="241"/>
      <c r="GY246" s="241"/>
      <c r="GZ246" s="241"/>
      <c r="HA246" s="241"/>
      <c r="HB246" s="241"/>
      <c r="HC246" s="241"/>
      <c r="HD246" s="241"/>
      <c r="HE246" s="241"/>
      <c r="HF246" s="241"/>
      <c r="HG246" s="241"/>
      <c r="HH246" s="241"/>
      <c r="HI246" s="241"/>
      <c r="HJ246" s="241"/>
      <c r="HK246" s="241"/>
      <c r="HL246" s="241"/>
      <c r="HM246" s="241"/>
      <c r="HN246" s="241"/>
      <c r="HO246" s="241"/>
      <c r="HP246" s="241"/>
      <c r="HQ246" s="241"/>
      <c r="HR246" s="241"/>
      <c r="HS246" s="241"/>
      <c r="HT246" s="241"/>
      <c r="HU246" s="241"/>
      <c r="HV246" s="241"/>
      <c r="HW246" s="241"/>
      <c r="HX246" s="241"/>
      <c r="HY246" s="241"/>
      <c r="HZ246" s="241"/>
      <c r="IA246" s="241"/>
      <c r="IB246" s="241"/>
      <c r="IC246" s="241"/>
      <c r="ID246" s="241"/>
      <c r="IE246" s="241"/>
      <c r="IF246" s="241"/>
      <c r="IG246" s="241"/>
      <c r="IH246" s="241"/>
      <c r="II246" s="241"/>
      <c r="IJ246" s="241"/>
      <c r="IK246" s="241"/>
      <c r="IL246" s="241"/>
      <c r="IM246" s="241"/>
      <c r="IN246" s="241"/>
      <c r="IO246" s="241"/>
      <c r="IP246" s="241"/>
      <c r="IQ246" s="241"/>
      <c r="IR246" s="241"/>
      <c r="IS246" s="241"/>
      <c r="IT246" s="241"/>
      <c r="IU246" s="241"/>
      <c r="IV246" s="241"/>
      <c r="IW246" s="241"/>
      <c r="IX246" s="241"/>
      <c r="IY246" s="241"/>
      <c r="IZ246" s="241"/>
      <c r="JA246" s="241"/>
      <c r="JB246" s="241"/>
      <c r="JC246" s="241"/>
      <c r="JD246" s="241"/>
      <c r="JE246" s="241"/>
      <c r="JF246" s="241"/>
      <c r="JG246" s="241"/>
      <c r="JH246" s="241"/>
      <c r="JI246" s="241"/>
      <c r="JJ246" s="241"/>
      <c r="JK246" s="241"/>
      <c r="JL246" s="241"/>
      <c r="JM246" s="241"/>
      <c r="JN246" s="241"/>
      <c r="JO246" s="241"/>
      <c r="JP246" s="241"/>
      <c r="JQ246" s="241"/>
      <c r="JR246" s="241"/>
      <c r="JS246" s="241"/>
      <c r="JT246" s="241"/>
      <c r="JU246" s="241"/>
    </row>
    <row r="247" spans="1:281" s="240" customFormat="1" ht="15" customHeight="1">
      <c r="A247" s="241"/>
      <c r="B247" s="241"/>
      <c r="C247" s="241"/>
      <c r="D247" s="241"/>
      <c r="E247" s="241"/>
      <c r="F247" s="241"/>
      <c r="G247" s="241"/>
      <c r="H247" s="241"/>
      <c r="I247" s="241"/>
      <c r="J247" s="241"/>
      <c r="K247" s="241"/>
      <c r="L247" s="241"/>
      <c r="M247" s="241"/>
      <c r="N247" s="241"/>
      <c r="O247" s="241"/>
      <c r="P247" s="241"/>
      <c r="Q247" s="241"/>
      <c r="R247" s="241"/>
      <c r="S247" s="241"/>
      <c r="T247" s="241"/>
      <c r="U247" s="241" t="s">
        <v>384</v>
      </c>
      <c r="V247" s="241"/>
      <c r="W247" s="241"/>
      <c r="X247" s="241"/>
      <c r="Y247" s="241"/>
      <c r="Z247" s="241"/>
      <c r="AA247" s="241"/>
      <c r="AB247" s="241"/>
      <c r="AC247" s="241" t="s">
        <v>322</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c r="CJ247" s="241"/>
      <c r="CK247" s="241"/>
      <c r="CL247" s="241"/>
      <c r="CM247" s="241"/>
      <c r="CN247" s="241"/>
      <c r="CO247" s="241"/>
      <c r="CP247" s="241"/>
      <c r="CQ247" s="241"/>
      <c r="CR247" s="241"/>
      <c r="CS247" s="241"/>
      <c r="CT247" s="241"/>
      <c r="CU247" s="241"/>
      <c r="CV247" s="241"/>
      <c r="CW247" s="241"/>
      <c r="CX247" s="241"/>
      <c r="CY247" s="241"/>
      <c r="CZ247" s="241"/>
      <c r="DA247" s="241"/>
      <c r="DB247" s="241"/>
      <c r="DC247" s="241"/>
      <c r="DD247" s="241"/>
      <c r="DE247" s="241"/>
      <c r="DF247" s="241"/>
      <c r="DG247" s="241"/>
      <c r="DH247" s="241"/>
      <c r="DI247" s="241"/>
      <c r="DJ247" s="241"/>
      <c r="DK247" s="241"/>
      <c r="DL247" s="241"/>
      <c r="DM247" s="241"/>
      <c r="DN247" s="241"/>
      <c r="DO247" s="241"/>
      <c r="DP247" s="241"/>
      <c r="DQ247" s="241"/>
      <c r="DR247" s="241"/>
      <c r="DS247" s="241"/>
      <c r="DT247" s="241"/>
      <c r="DU247" s="241"/>
      <c r="DV247" s="241"/>
      <c r="DW247" s="241"/>
      <c r="DX247" s="241"/>
      <c r="DY247" s="241"/>
      <c r="DZ247" s="241"/>
      <c r="EA247" s="241"/>
      <c r="EB247" s="241"/>
      <c r="EC247" s="241"/>
      <c r="ED247" s="241"/>
      <c r="EE247" s="241"/>
      <c r="EF247" s="241"/>
      <c r="EG247" s="241"/>
      <c r="EH247" s="241"/>
      <c r="EI247" s="241"/>
      <c r="EJ247" s="241"/>
      <c r="EK247" s="241"/>
      <c r="EL247" s="241"/>
      <c r="EM247" s="241"/>
      <c r="EN247" s="241"/>
      <c r="EO247" s="241"/>
      <c r="EP247" s="241"/>
      <c r="EQ247" s="241"/>
      <c r="ER247" s="241"/>
      <c r="ES247" s="241"/>
      <c r="ET247" s="241"/>
      <c r="EU247" s="241"/>
      <c r="EV247" s="241"/>
      <c r="EW247" s="241"/>
      <c r="EX247" s="241"/>
      <c r="EY247" s="241"/>
      <c r="EZ247" s="241"/>
      <c r="FA247" s="241"/>
      <c r="FB247" s="241"/>
      <c r="FC247" s="241"/>
      <c r="FD247" s="241"/>
      <c r="FE247" s="241"/>
      <c r="FF247" s="241"/>
      <c r="FG247" s="241"/>
      <c r="FH247" s="241"/>
      <c r="FI247" s="241"/>
      <c r="FJ247" s="241"/>
      <c r="FK247" s="241"/>
      <c r="FL247" s="241"/>
      <c r="FM247" s="241"/>
      <c r="FN247" s="241"/>
      <c r="FO247" s="241"/>
      <c r="FP247" s="241"/>
      <c r="FQ247" s="241"/>
      <c r="FR247" s="241"/>
      <c r="FS247" s="241"/>
      <c r="FT247" s="241"/>
      <c r="FU247" s="241"/>
      <c r="FV247" s="241"/>
      <c r="FW247" s="241"/>
      <c r="FX247" s="241"/>
      <c r="FY247" s="241"/>
      <c r="FZ247" s="241"/>
      <c r="GA247" s="241"/>
      <c r="GB247" s="241"/>
      <c r="GC247" s="241"/>
      <c r="GD247" s="241"/>
      <c r="GE247" s="241"/>
      <c r="GF247" s="241"/>
      <c r="GG247" s="241"/>
      <c r="GH247" s="241"/>
      <c r="GI247" s="241"/>
      <c r="GJ247" s="241"/>
      <c r="GK247" s="241"/>
      <c r="GL247" s="241"/>
      <c r="GM247" s="241"/>
      <c r="GN247" s="241"/>
      <c r="GO247" s="241"/>
      <c r="GP247" s="241"/>
      <c r="GQ247" s="241"/>
      <c r="GR247" s="241"/>
      <c r="GS247" s="241"/>
      <c r="GT247" s="241"/>
      <c r="GU247" s="241"/>
      <c r="GV247" s="241"/>
      <c r="GW247" s="241"/>
      <c r="GX247" s="241"/>
      <c r="GY247" s="241"/>
      <c r="GZ247" s="241"/>
      <c r="HA247" s="241"/>
      <c r="HB247" s="241"/>
      <c r="HC247" s="241"/>
      <c r="HD247" s="241"/>
      <c r="HE247" s="241"/>
      <c r="HF247" s="241"/>
      <c r="HG247" s="241"/>
      <c r="HH247" s="241"/>
      <c r="HI247" s="241"/>
      <c r="HJ247" s="241"/>
      <c r="HK247" s="241"/>
      <c r="HL247" s="241"/>
      <c r="HM247" s="241"/>
      <c r="HN247" s="241"/>
      <c r="HO247" s="241"/>
      <c r="HP247" s="241"/>
      <c r="HQ247" s="241"/>
      <c r="HR247" s="241"/>
      <c r="HS247" s="241"/>
      <c r="HT247" s="241"/>
      <c r="HU247" s="241"/>
      <c r="HV247" s="241"/>
      <c r="HW247" s="241"/>
      <c r="HX247" s="241"/>
      <c r="HY247" s="241"/>
      <c r="HZ247" s="241"/>
      <c r="IA247" s="241"/>
      <c r="IB247" s="241"/>
      <c r="IC247" s="241"/>
      <c r="ID247" s="241"/>
      <c r="IE247" s="241"/>
      <c r="IF247" s="241"/>
      <c r="IG247" s="241"/>
      <c r="IH247" s="241"/>
      <c r="II247" s="241"/>
      <c r="IJ247" s="241"/>
      <c r="IK247" s="241"/>
      <c r="IL247" s="241"/>
      <c r="IM247" s="241"/>
      <c r="IN247" s="241"/>
      <c r="IO247" s="241"/>
      <c r="IP247" s="241"/>
      <c r="IQ247" s="241"/>
      <c r="IR247" s="241"/>
      <c r="IS247" s="241"/>
      <c r="IT247" s="241"/>
      <c r="IU247" s="241"/>
      <c r="IV247" s="241"/>
      <c r="IW247" s="241"/>
      <c r="IX247" s="241"/>
      <c r="IY247" s="241"/>
      <c r="IZ247" s="241"/>
      <c r="JA247" s="241"/>
      <c r="JB247" s="241"/>
      <c r="JC247" s="241"/>
      <c r="JD247" s="241"/>
      <c r="JE247" s="241"/>
      <c r="JF247" s="241"/>
      <c r="JG247" s="241"/>
      <c r="JH247" s="241"/>
      <c r="JI247" s="241"/>
      <c r="JJ247" s="241"/>
      <c r="JK247" s="241"/>
      <c r="JL247" s="241"/>
      <c r="JM247" s="241"/>
      <c r="JN247" s="241"/>
      <c r="JO247" s="241"/>
      <c r="JP247" s="241"/>
      <c r="JQ247" s="241"/>
      <c r="JR247" s="241"/>
      <c r="JS247" s="241"/>
      <c r="JT247" s="241"/>
      <c r="JU247" s="241"/>
    </row>
    <row r="248" spans="1:281" s="240" customFormat="1" ht="15" customHeight="1">
      <c r="A248" s="241"/>
      <c r="B248" s="241"/>
      <c r="C248" s="241"/>
      <c r="D248" s="241"/>
      <c r="E248" s="241"/>
      <c r="F248" s="241"/>
      <c r="G248" s="241"/>
      <c r="H248" s="241"/>
      <c r="I248" s="241"/>
      <c r="J248" s="241"/>
      <c r="K248" s="241"/>
      <c r="L248" s="241"/>
      <c r="M248" s="241"/>
      <c r="N248" s="241"/>
      <c r="O248" s="241"/>
      <c r="P248" s="241"/>
      <c r="Q248" s="241"/>
      <c r="R248" s="241"/>
      <c r="S248" s="241"/>
      <c r="T248" s="241"/>
      <c r="U248" s="241" t="s">
        <v>385</v>
      </c>
      <c r="V248" s="241"/>
      <c r="W248" s="241"/>
      <c r="X248" s="241"/>
      <c r="Y248" s="241"/>
      <c r="Z248" s="241"/>
      <c r="AA248" s="241"/>
      <c r="AB248" s="241"/>
      <c r="AC248" s="241" t="s">
        <v>386</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c r="DD248" s="241"/>
      <c r="DE248" s="241"/>
      <c r="DF248" s="241"/>
      <c r="DG248" s="241"/>
      <c r="DH248" s="241"/>
      <c r="DI248" s="241"/>
      <c r="DJ248" s="241"/>
      <c r="DK248" s="241"/>
      <c r="DL248" s="241"/>
      <c r="DM248" s="241"/>
      <c r="DN248" s="241"/>
      <c r="DO248" s="241"/>
      <c r="DP248" s="241"/>
      <c r="DQ248" s="241"/>
      <c r="DR248" s="241"/>
      <c r="DS248" s="241"/>
      <c r="DT248" s="241"/>
      <c r="DU248" s="241"/>
      <c r="DV248" s="241"/>
      <c r="DW248" s="241"/>
      <c r="DX248" s="241"/>
      <c r="DY248" s="241"/>
      <c r="DZ248" s="241"/>
      <c r="EA248" s="241"/>
      <c r="EB248" s="241"/>
      <c r="EC248" s="241"/>
      <c r="ED248" s="241"/>
      <c r="EE248" s="241"/>
      <c r="EF248" s="241"/>
      <c r="EG248" s="241"/>
      <c r="EH248" s="241"/>
      <c r="EI248" s="241"/>
      <c r="EJ248" s="241"/>
      <c r="EK248" s="241"/>
      <c r="EL248" s="241"/>
      <c r="EM248" s="241"/>
      <c r="EN248" s="241"/>
      <c r="EO248" s="241"/>
      <c r="EP248" s="241"/>
      <c r="EQ248" s="241"/>
      <c r="ER248" s="241"/>
      <c r="ES248" s="241"/>
      <c r="ET248" s="241"/>
      <c r="EU248" s="241"/>
      <c r="EV248" s="241"/>
      <c r="EW248" s="241"/>
      <c r="EX248" s="241"/>
      <c r="EY248" s="241"/>
      <c r="EZ248" s="241"/>
      <c r="FA248" s="241"/>
      <c r="FB248" s="241"/>
      <c r="FC248" s="241"/>
      <c r="FD248" s="241"/>
      <c r="FE248" s="241"/>
      <c r="FF248" s="241"/>
      <c r="FG248" s="241"/>
      <c r="FH248" s="241"/>
      <c r="FI248" s="241"/>
      <c r="FJ248" s="241"/>
      <c r="FK248" s="241"/>
      <c r="FL248" s="241"/>
      <c r="FM248" s="241"/>
      <c r="FN248" s="241"/>
      <c r="FO248" s="241"/>
      <c r="FP248" s="241"/>
      <c r="FQ248" s="241"/>
      <c r="FR248" s="241"/>
      <c r="FS248" s="241"/>
      <c r="FT248" s="241"/>
      <c r="FU248" s="241"/>
      <c r="FV248" s="241"/>
      <c r="FW248" s="241"/>
      <c r="FX248" s="241"/>
      <c r="FY248" s="241"/>
      <c r="FZ248" s="241"/>
      <c r="GA248" s="241"/>
      <c r="GB248" s="241"/>
      <c r="GC248" s="241"/>
      <c r="GD248" s="241"/>
      <c r="GE248" s="241"/>
      <c r="GF248" s="241"/>
      <c r="GG248" s="241"/>
      <c r="GH248" s="241"/>
      <c r="GI248" s="241"/>
      <c r="GJ248" s="241"/>
      <c r="GK248" s="241"/>
      <c r="GL248" s="241"/>
      <c r="GM248" s="241"/>
      <c r="GN248" s="241"/>
      <c r="GO248" s="241"/>
      <c r="GP248" s="241"/>
      <c r="GQ248" s="241"/>
      <c r="GR248" s="241"/>
      <c r="GS248" s="241"/>
      <c r="GT248" s="241"/>
      <c r="GU248" s="241"/>
      <c r="GV248" s="241"/>
      <c r="GW248" s="241"/>
      <c r="GX248" s="241"/>
      <c r="GY248" s="241"/>
      <c r="GZ248" s="241"/>
      <c r="HA248" s="241"/>
      <c r="HB248" s="241"/>
      <c r="HC248" s="241"/>
      <c r="HD248" s="241"/>
      <c r="HE248" s="241"/>
      <c r="HF248" s="241"/>
      <c r="HG248" s="241"/>
      <c r="HH248" s="241"/>
      <c r="HI248" s="241"/>
      <c r="HJ248" s="241"/>
      <c r="HK248" s="241"/>
      <c r="HL248" s="241"/>
      <c r="HM248" s="241"/>
      <c r="HN248" s="241"/>
      <c r="HO248" s="241"/>
      <c r="HP248" s="241"/>
      <c r="HQ248" s="241"/>
      <c r="HR248" s="241"/>
      <c r="HS248" s="241"/>
      <c r="HT248" s="241"/>
      <c r="HU248" s="241"/>
      <c r="HV248" s="241"/>
      <c r="HW248" s="241"/>
      <c r="HX248" s="241"/>
      <c r="HY248" s="241"/>
      <c r="HZ248" s="241"/>
      <c r="IA248" s="241"/>
      <c r="IB248" s="241"/>
      <c r="IC248" s="241"/>
      <c r="ID248" s="241"/>
      <c r="IE248" s="241"/>
      <c r="IF248" s="241"/>
      <c r="IG248" s="241"/>
      <c r="IH248" s="241"/>
      <c r="II248" s="241"/>
      <c r="IJ248" s="241"/>
      <c r="IK248" s="241"/>
      <c r="IL248" s="241"/>
      <c r="IM248" s="241"/>
      <c r="IN248" s="241"/>
      <c r="IO248" s="241"/>
      <c r="IP248" s="241"/>
      <c r="IQ248" s="241"/>
      <c r="IR248" s="241"/>
      <c r="IS248" s="241"/>
      <c r="IT248" s="241"/>
      <c r="IU248" s="241"/>
      <c r="IV248" s="241"/>
      <c r="IW248" s="241"/>
      <c r="IX248" s="241"/>
      <c r="IY248" s="241"/>
      <c r="IZ248" s="241"/>
      <c r="JA248" s="241"/>
      <c r="JB248" s="241"/>
      <c r="JC248" s="241"/>
      <c r="JD248" s="241"/>
      <c r="JE248" s="241"/>
      <c r="JF248" s="241"/>
      <c r="JG248" s="241"/>
      <c r="JH248" s="241"/>
      <c r="JI248" s="241"/>
      <c r="JJ248" s="241"/>
      <c r="JK248" s="241"/>
      <c r="JL248" s="241"/>
      <c r="JM248" s="241"/>
      <c r="JN248" s="241"/>
      <c r="JO248" s="241"/>
      <c r="JP248" s="241"/>
      <c r="JQ248" s="241"/>
      <c r="JR248" s="241"/>
      <c r="JS248" s="241"/>
      <c r="JT248" s="241"/>
      <c r="JU248" s="241"/>
    </row>
    <row r="249" spans="1:281" s="240" customFormat="1" ht="15" customHeight="1">
      <c r="A249" s="241"/>
      <c r="B249" s="241"/>
      <c r="C249" s="241"/>
      <c r="D249" s="241"/>
      <c r="E249" s="241"/>
      <c r="F249" s="241"/>
      <c r="G249" s="241"/>
      <c r="H249" s="241"/>
      <c r="I249" s="241"/>
      <c r="J249" s="241"/>
      <c r="K249" s="241"/>
      <c r="L249" s="241"/>
      <c r="M249" s="241"/>
      <c r="N249" s="241"/>
      <c r="O249" s="241"/>
      <c r="P249" s="241"/>
      <c r="Q249" s="241"/>
      <c r="R249" s="241"/>
      <c r="S249" s="241"/>
      <c r="T249" s="241"/>
      <c r="U249" s="241" t="s">
        <v>387</v>
      </c>
      <c r="V249" s="241"/>
      <c r="W249" s="241"/>
      <c r="X249" s="241"/>
      <c r="Y249" s="241"/>
      <c r="Z249" s="241"/>
      <c r="AA249" s="241"/>
      <c r="AB249" s="241"/>
      <c r="AC249" s="241" t="s">
        <v>316</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c r="DD249" s="241"/>
      <c r="DE249" s="241"/>
      <c r="DF249" s="241"/>
      <c r="DG249" s="241"/>
      <c r="DH249" s="241"/>
      <c r="DI249" s="241"/>
      <c r="DJ249" s="241"/>
      <c r="DK249" s="241"/>
      <c r="DL249" s="241"/>
      <c r="DM249" s="241"/>
      <c r="DN249" s="241"/>
      <c r="DO249" s="241"/>
      <c r="DP249" s="241"/>
      <c r="DQ249" s="241"/>
      <c r="DR249" s="241"/>
      <c r="DS249" s="241"/>
      <c r="DT249" s="241"/>
      <c r="DU249" s="241"/>
      <c r="DV249" s="241"/>
      <c r="DW249" s="241"/>
      <c r="DX249" s="241"/>
      <c r="DY249" s="241"/>
      <c r="DZ249" s="241"/>
      <c r="EA249" s="241"/>
      <c r="EB249" s="241"/>
      <c r="EC249" s="241"/>
      <c r="ED249" s="241"/>
      <c r="EE249" s="241"/>
      <c r="EF249" s="241"/>
      <c r="EG249" s="241"/>
      <c r="EH249" s="241"/>
      <c r="EI249" s="241"/>
      <c r="EJ249" s="241"/>
      <c r="EK249" s="241"/>
      <c r="EL249" s="241"/>
      <c r="EM249" s="241"/>
      <c r="EN249" s="241"/>
      <c r="EO249" s="241"/>
      <c r="EP249" s="241"/>
      <c r="EQ249" s="241"/>
      <c r="ER249" s="241"/>
      <c r="ES249" s="241"/>
      <c r="ET249" s="241"/>
      <c r="EU249" s="241"/>
      <c r="EV249" s="241"/>
      <c r="EW249" s="241"/>
      <c r="EX249" s="241"/>
      <c r="EY249" s="241"/>
      <c r="EZ249" s="241"/>
      <c r="FA249" s="241"/>
      <c r="FB249" s="241"/>
      <c r="FC249" s="241"/>
      <c r="FD249" s="241"/>
      <c r="FE249" s="241"/>
      <c r="FF249" s="241"/>
      <c r="FG249" s="241"/>
      <c r="FH249" s="241"/>
      <c r="FI249" s="241"/>
      <c r="FJ249" s="241"/>
      <c r="FK249" s="241"/>
      <c r="FL249" s="241"/>
      <c r="FM249" s="241"/>
      <c r="FN249" s="241"/>
      <c r="FO249" s="241"/>
      <c r="FP249" s="241"/>
      <c r="FQ249" s="241"/>
      <c r="FR249" s="241"/>
      <c r="FS249" s="241"/>
      <c r="FT249" s="241"/>
      <c r="FU249" s="241"/>
      <c r="FV249" s="241"/>
      <c r="FW249" s="241"/>
      <c r="FX249" s="241"/>
      <c r="FY249" s="241"/>
      <c r="FZ249" s="241"/>
      <c r="GA249" s="241"/>
      <c r="GB249" s="241"/>
      <c r="GC249" s="241"/>
      <c r="GD249" s="241"/>
      <c r="GE249" s="241"/>
      <c r="GF249" s="241"/>
      <c r="GG249" s="241"/>
      <c r="GH249" s="241"/>
      <c r="GI249" s="241"/>
      <c r="GJ249" s="241"/>
      <c r="GK249" s="241"/>
      <c r="GL249" s="241"/>
      <c r="GM249" s="241"/>
      <c r="GN249" s="241"/>
      <c r="GO249" s="241"/>
      <c r="GP249" s="241"/>
      <c r="GQ249" s="241"/>
      <c r="GR249" s="241"/>
      <c r="GS249" s="241"/>
      <c r="GT249" s="241"/>
      <c r="GU249" s="241"/>
      <c r="GV249" s="241"/>
      <c r="GW249" s="241"/>
      <c r="GX249" s="241"/>
      <c r="GY249" s="241"/>
      <c r="GZ249" s="241"/>
      <c r="HA249" s="241"/>
      <c r="HB249" s="241"/>
      <c r="HC249" s="241"/>
      <c r="HD249" s="241"/>
      <c r="HE249" s="241"/>
      <c r="HF249" s="241"/>
      <c r="HG249" s="241"/>
      <c r="HH249" s="241"/>
      <c r="HI249" s="241"/>
      <c r="HJ249" s="241"/>
      <c r="HK249" s="241"/>
      <c r="HL249" s="241"/>
      <c r="HM249" s="241"/>
      <c r="HN249" s="241"/>
      <c r="HO249" s="241"/>
      <c r="HP249" s="241"/>
      <c r="HQ249" s="241"/>
      <c r="HR249" s="241"/>
      <c r="HS249" s="241"/>
      <c r="HT249" s="241"/>
      <c r="HU249" s="241"/>
      <c r="HV249" s="241"/>
      <c r="HW249" s="241"/>
      <c r="HX249" s="241"/>
      <c r="HY249" s="241"/>
      <c r="HZ249" s="241"/>
      <c r="IA249" s="241"/>
      <c r="IB249" s="241"/>
      <c r="IC249" s="241"/>
      <c r="ID249" s="241"/>
      <c r="IE249" s="241"/>
      <c r="IF249" s="241"/>
      <c r="IG249" s="241"/>
      <c r="IH249" s="241"/>
      <c r="II249" s="241"/>
      <c r="IJ249" s="241"/>
      <c r="IK249" s="241"/>
      <c r="IL249" s="241"/>
      <c r="IM249" s="241"/>
      <c r="IN249" s="241"/>
      <c r="IO249" s="241"/>
      <c r="IP249" s="241"/>
      <c r="IQ249" s="241"/>
      <c r="IR249" s="241"/>
      <c r="IS249" s="241"/>
      <c r="IT249" s="241"/>
      <c r="IU249" s="241"/>
      <c r="IV249" s="241"/>
      <c r="IW249" s="241"/>
      <c r="IX249" s="241"/>
      <c r="IY249" s="241"/>
      <c r="IZ249" s="241"/>
      <c r="JA249" s="241"/>
      <c r="JB249" s="241"/>
      <c r="JC249" s="241"/>
      <c r="JD249" s="241"/>
      <c r="JE249" s="241"/>
      <c r="JF249" s="241"/>
      <c r="JG249" s="241"/>
      <c r="JH249" s="241"/>
      <c r="JI249" s="241"/>
      <c r="JJ249" s="241"/>
      <c r="JK249" s="241"/>
      <c r="JL249" s="241"/>
      <c r="JM249" s="241"/>
      <c r="JN249" s="241"/>
      <c r="JO249" s="241"/>
      <c r="JP249" s="241"/>
      <c r="JQ249" s="241"/>
      <c r="JR249" s="241"/>
      <c r="JS249" s="241"/>
      <c r="JT249" s="241"/>
      <c r="JU249" s="241"/>
    </row>
    <row r="250" spans="1:281" s="240" customFormat="1" ht="15" customHeight="1">
      <c r="A250" s="241"/>
      <c r="B250" s="241"/>
      <c r="C250" s="241"/>
      <c r="D250" s="241"/>
      <c r="E250" s="241"/>
      <c r="F250" s="241"/>
      <c r="G250" s="241"/>
      <c r="H250" s="241"/>
      <c r="I250" s="241"/>
      <c r="J250" s="241"/>
      <c r="K250" s="241"/>
      <c r="L250" s="241"/>
      <c r="M250" s="241"/>
      <c r="N250" s="241"/>
      <c r="O250" s="241"/>
      <c r="P250" s="241"/>
      <c r="Q250" s="241"/>
      <c r="R250" s="241"/>
      <c r="S250" s="241"/>
      <c r="T250" s="241"/>
      <c r="U250" s="241" t="s">
        <v>272</v>
      </c>
      <c r="V250" s="241"/>
      <c r="W250" s="241"/>
      <c r="X250" s="241"/>
      <c r="Y250" s="241"/>
      <c r="Z250" s="241"/>
      <c r="AA250" s="241"/>
      <c r="AB250" s="241"/>
      <c r="AC250" s="241" t="s">
        <v>350</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c r="CJ250" s="241"/>
      <c r="CK250" s="241"/>
      <c r="CL250" s="241"/>
      <c r="CM250" s="241"/>
      <c r="CN250" s="241"/>
      <c r="CO250" s="241"/>
      <c r="CP250" s="241"/>
      <c r="CQ250" s="241"/>
      <c r="CR250" s="241"/>
      <c r="CS250" s="241"/>
      <c r="CT250" s="241"/>
      <c r="CU250" s="241"/>
      <c r="CV250" s="241"/>
      <c r="CW250" s="241"/>
      <c r="CX250" s="241"/>
      <c r="CY250" s="241"/>
      <c r="CZ250" s="241"/>
      <c r="DA250" s="241"/>
      <c r="DB250" s="241"/>
      <c r="DC250" s="241"/>
      <c r="DD250" s="241"/>
      <c r="DE250" s="241"/>
      <c r="DF250" s="241"/>
      <c r="DG250" s="241"/>
      <c r="DH250" s="241"/>
      <c r="DI250" s="241"/>
      <c r="DJ250" s="241"/>
      <c r="DK250" s="241"/>
      <c r="DL250" s="241"/>
      <c r="DM250" s="241"/>
      <c r="DN250" s="241"/>
      <c r="DO250" s="241"/>
      <c r="DP250" s="241"/>
      <c r="DQ250" s="241"/>
      <c r="DR250" s="241"/>
      <c r="DS250" s="241"/>
      <c r="DT250" s="241"/>
      <c r="DU250" s="241"/>
      <c r="DV250" s="241"/>
      <c r="DW250" s="241"/>
      <c r="DX250" s="241"/>
      <c r="DY250" s="241"/>
      <c r="DZ250" s="241"/>
      <c r="EA250" s="241"/>
      <c r="EB250" s="241"/>
      <c r="EC250" s="241"/>
      <c r="ED250" s="241"/>
      <c r="EE250" s="241"/>
      <c r="EF250" s="241"/>
      <c r="EG250" s="241"/>
      <c r="EH250" s="241"/>
      <c r="EI250" s="241"/>
      <c r="EJ250" s="241"/>
      <c r="EK250" s="241"/>
      <c r="EL250" s="241"/>
      <c r="EM250" s="241"/>
      <c r="EN250" s="241"/>
      <c r="EO250" s="241"/>
      <c r="EP250" s="241"/>
      <c r="EQ250" s="241"/>
      <c r="ER250" s="241"/>
      <c r="ES250" s="241"/>
      <c r="ET250" s="241"/>
      <c r="EU250" s="241"/>
      <c r="EV250" s="241"/>
      <c r="EW250" s="241"/>
      <c r="EX250" s="241"/>
      <c r="EY250" s="241"/>
      <c r="EZ250" s="241"/>
      <c r="FA250" s="241"/>
      <c r="FB250" s="241"/>
      <c r="FC250" s="241"/>
      <c r="FD250" s="241"/>
      <c r="FE250" s="241"/>
      <c r="FF250" s="241"/>
      <c r="FG250" s="241"/>
      <c r="FH250" s="241"/>
      <c r="FI250" s="241"/>
      <c r="FJ250" s="241"/>
      <c r="FK250" s="241"/>
      <c r="FL250" s="241"/>
      <c r="FM250" s="241"/>
      <c r="FN250" s="241"/>
      <c r="FO250" s="241"/>
      <c r="FP250" s="241"/>
      <c r="FQ250" s="241"/>
      <c r="FR250" s="241"/>
      <c r="FS250" s="241"/>
      <c r="FT250" s="241"/>
      <c r="FU250" s="241"/>
      <c r="FV250" s="241"/>
      <c r="FW250" s="241"/>
      <c r="FX250" s="241"/>
      <c r="FY250" s="241"/>
      <c r="FZ250" s="241"/>
      <c r="GA250" s="241"/>
      <c r="GB250" s="241"/>
      <c r="GC250" s="241"/>
      <c r="GD250" s="241"/>
      <c r="GE250" s="241"/>
      <c r="GF250" s="241"/>
      <c r="GG250" s="241"/>
      <c r="GH250" s="241"/>
      <c r="GI250" s="241"/>
      <c r="GJ250" s="241"/>
      <c r="GK250" s="241"/>
      <c r="GL250" s="241"/>
      <c r="GM250" s="241"/>
      <c r="GN250" s="241"/>
      <c r="GO250" s="241"/>
      <c r="GP250" s="241"/>
      <c r="GQ250" s="241"/>
      <c r="GR250" s="241"/>
      <c r="GS250" s="241"/>
      <c r="GT250" s="241"/>
      <c r="GU250" s="241"/>
      <c r="GV250" s="241"/>
      <c r="GW250" s="241"/>
      <c r="GX250" s="241"/>
      <c r="GY250" s="241"/>
      <c r="GZ250" s="241"/>
      <c r="HA250" s="241"/>
      <c r="HB250" s="241"/>
      <c r="HC250" s="241"/>
      <c r="HD250" s="241"/>
      <c r="HE250" s="241"/>
      <c r="HF250" s="241"/>
      <c r="HG250" s="241"/>
      <c r="HH250" s="241"/>
      <c r="HI250" s="241"/>
      <c r="HJ250" s="241"/>
      <c r="HK250" s="241"/>
      <c r="HL250" s="241"/>
      <c r="HM250" s="241"/>
      <c r="HN250" s="241"/>
      <c r="HO250" s="241"/>
      <c r="HP250" s="241"/>
      <c r="HQ250" s="241"/>
      <c r="HR250" s="241"/>
      <c r="HS250" s="241"/>
      <c r="HT250" s="241"/>
      <c r="HU250" s="241"/>
      <c r="HV250" s="241"/>
      <c r="HW250" s="241"/>
      <c r="HX250" s="241"/>
      <c r="HY250" s="241"/>
      <c r="HZ250" s="241"/>
      <c r="IA250" s="241"/>
      <c r="IB250" s="241"/>
      <c r="IC250" s="241"/>
      <c r="ID250" s="241"/>
      <c r="IE250" s="241"/>
      <c r="IF250" s="241"/>
      <c r="IG250" s="241"/>
      <c r="IH250" s="241"/>
      <c r="II250" s="241"/>
      <c r="IJ250" s="241"/>
      <c r="IK250" s="241"/>
      <c r="IL250" s="241"/>
      <c r="IM250" s="241"/>
      <c r="IN250" s="241"/>
      <c r="IO250" s="241"/>
      <c r="IP250" s="241"/>
      <c r="IQ250" s="241"/>
      <c r="IR250" s="241"/>
      <c r="IS250" s="241"/>
      <c r="IT250" s="241"/>
      <c r="IU250" s="241"/>
      <c r="IV250" s="241"/>
      <c r="IW250" s="241"/>
      <c r="IX250" s="241"/>
      <c r="IY250" s="241"/>
      <c r="IZ250" s="241"/>
      <c r="JA250" s="241"/>
      <c r="JB250" s="241"/>
      <c r="JC250" s="241"/>
      <c r="JD250" s="241"/>
      <c r="JE250" s="241"/>
      <c r="JF250" s="241"/>
      <c r="JG250" s="241"/>
      <c r="JH250" s="241"/>
      <c r="JI250" s="241"/>
      <c r="JJ250" s="241"/>
      <c r="JK250" s="241"/>
      <c r="JL250" s="241"/>
      <c r="JM250" s="241"/>
      <c r="JN250" s="241"/>
      <c r="JO250" s="241"/>
      <c r="JP250" s="241"/>
      <c r="JQ250" s="241"/>
      <c r="JR250" s="241"/>
      <c r="JS250" s="241"/>
      <c r="JT250" s="241"/>
      <c r="JU250" s="241"/>
    </row>
    <row r="251" spans="1:281" s="240" customFormat="1" ht="15" customHeight="1">
      <c r="A251" s="241"/>
      <c r="B251" s="241"/>
      <c r="C251" s="241"/>
      <c r="D251" s="241"/>
      <c r="E251" s="241"/>
      <c r="F251" s="241"/>
      <c r="G251" s="241"/>
      <c r="H251" s="241"/>
      <c r="I251" s="241"/>
      <c r="J251" s="241"/>
      <c r="K251" s="241"/>
      <c r="L251" s="241"/>
      <c r="M251" s="241"/>
      <c r="N251" s="241"/>
      <c r="O251" s="241"/>
      <c r="P251" s="241"/>
      <c r="Q251" s="241"/>
      <c r="R251" s="241"/>
      <c r="S251" s="241"/>
      <c r="T251" s="241"/>
      <c r="U251" s="241" t="s">
        <v>388</v>
      </c>
      <c r="V251" s="241"/>
      <c r="W251" s="241"/>
      <c r="X251" s="241"/>
      <c r="Y251" s="241"/>
      <c r="Z251" s="241"/>
      <c r="AA251" s="241"/>
      <c r="AB251" s="241"/>
      <c r="AC251" s="241" t="s">
        <v>313</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c r="CJ251" s="241"/>
      <c r="CK251" s="241"/>
      <c r="CL251" s="241"/>
      <c r="CM251" s="241"/>
      <c r="CN251" s="241"/>
      <c r="CO251" s="241"/>
      <c r="CP251" s="241"/>
      <c r="CQ251" s="241"/>
      <c r="CR251" s="241"/>
      <c r="CS251" s="241"/>
      <c r="CT251" s="241"/>
      <c r="CU251" s="241"/>
      <c r="CV251" s="241"/>
      <c r="CW251" s="241"/>
      <c r="CX251" s="241"/>
      <c r="CY251" s="241"/>
      <c r="CZ251" s="241"/>
      <c r="DA251" s="241"/>
      <c r="DB251" s="241"/>
      <c r="DC251" s="241"/>
      <c r="DD251" s="241"/>
      <c r="DE251" s="241"/>
      <c r="DF251" s="241"/>
      <c r="DG251" s="241"/>
      <c r="DH251" s="241"/>
      <c r="DI251" s="241"/>
      <c r="DJ251" s="241"/>
      <c r="DK251" s="241"/>
      <c r="DL251" s="241"/>
      <c r="DM251" s="241"/>
      <c r="DN251" s="241"/>
      <c r="DO251" s="241"/>
      <c r="DP251" s="241"/>
      <c r="DQ251" s="241"/>
      <c r="DR251" s="241"/>
      <c r="DS251" s="241"/>
      <c r="DT251" s="241"/>
      <c r="DU251" s="241"/>
      <c r="DV251" s="241"/>
      <c r="DW251" s="241"/>
      <c r="DX251" s="241"/>
      <c r="DY251" s="241"/>
      <c r="DZ251" s="241"/>
      <c r="EA251" s="241"/>
      <c r="EB251" s="241"/>
      <c r="EC251" s="241"/>
      <c r="ED251" s="241"/>
      <c r="EE251" s="241"/>
      <c r="EF251" s="241"/>
      <c r="EG251" s="241"/>
      <c r="EH251" s="241"/>
      <c r="EI251" s="241"/>
      <c r="EJ251" s="241"/>
      <c r="EK251" s="241"/>
      <c r="EL251" s="241"/>
      <c r="EM251" s="241"/>
      <c r="EN251" s="241"/>
      <c r="EO251" s="241"/>
      <c r="EP251" s="241"/>
      <c r="EQ251" s="241"/>
      <c r="ER251" s="241"/>
      <c r="ES251" s="241"/>
      <c r="ET251" s="241"/>
      <c r="EU251" s="241"/>
      <c r="EV251" s="241"/>
      <c r="EW251" s="241"/>
      <c r="EX251" s="241"/>
      <c r="EY251" s="241"/>
      <c r="EZ251" s="241"/>
      <c r="FA251" s="241"/>
      <c r="FB251" s="241"/>
      <c r="FC251" s="241"/>
      <c r="FD251" s="241"/>
      <c r="FE251" s="241"/>
      <c r="FF251" s="241"/>
      <c r="FG251" s="241"/>
      <c r="FH251" s="241"/>
      <c r="FI251" s="241"/>
      <c r="FJ251" s="241"/>
      <c r="FK251" s="241"/>
      <c r="FL251" s="241"/>
      <c r="FM251" s="241"/>
      <c r="FN251" s="241"/>
      <c r="FO251" s="241"/>
      <c r="FP251" s="241"/>
      <c r="FQ251" s="241"/>
      <c r="FR251" s="241"/>
      <c r="FS251" s="241"/>
      <c r="FT251" s="241"/>
      <c r="FU251" s="241"/>
      <c r="FV251" s="241"/>
      <c r="FW251" s="241"/>
      <c r="FX251" s="241"/>
      <c r="FY251" s="241"/>
      <c r="FZ251" s="241"/>
      <c r="GA251" s="241"/>
      <c r="GB251" s="241"/>
      <c r="GC251" s="241"/>
      <c r="GD251" s="241"/>
      <c r="GE251" s="241"/>
      <c r="GF251" s="241"/>
      <c r="GG251" s="241"/>
      <c r="GH251" s="241"/>
      <c r="GI251" s="241"/>
      <c r="GJ251" s="241"/>
      <c r="GK251" s="241"/>
      <c r="GL251" s="241"/>
      <c r="GM251" s="241"/>
      <c r="GN251" s="241"/>
      <c r="GO251" s="241"/>
      <c r="GP251" s="241"/>
      <c r="GQ251" s="241"/>
      <c r="GR251" s="241"/>
      <c r="GS251" s="241"/>
      <c r="GT251" s="241"/>
      <c r="GU251" s="241"/>
      <c r="GV251" s="241"/>
      <c r="GW251" s="241"/>
      <c r="GX251" s="241"/>
      <c r="GY251" s="241"/>
      <c r="GZ251" s="241"/>
      <c r="HA251" s="241"/>
      <c r="HB251" s="241"/>
      <c r="HC251" s="241"/>
      <c r="HD251" s="241"/>
      <c r="HE251" s="241"/>
      <c r="HF251" s="241"/>
      <c r="HG251" s="241"/>
      <c r="HH251" s="241"/>
      <c r="HI251" s="241"/>
      <c r="HJ251" s="241"/>
      <c r="HK251" s="241"/>
      <c r="HL251" s="241"/>
      <c r="HM251" s="241"/>
      <c r="HN251" s="241"/>
      <c r="HO251" s="241"/>
      <c r="HP251" s="241"/>
      <c r="HQ251" s="241"/>
      <c r="HR251" s="241"/>
      <c r="HS251" s="241"/>
      <c r="HT251" s="241"/>
      <c r="HU251" s="241"/>
      <c r="HV251" s="241"/>
      <c r="HW251" s="241"/>
      <c r="HX251" s="241"/>
      <c r="HY251" s="241"/>
      <c r="HZ251" s="241"/>
      <c r="IA251" s="241"/>
      <c r="IB251" s="241"/>
      <c r="IC251" s="241"/>
      <c r="ID251" s="241"/>
      <c r="IE251" s="241"/>
      <c r="IF251" s="241"/>
      <c r="IG251" s="241"/>
      <c r="IH251" s="241"/>
      <c r="II251" s="241"/>
      <c r="IJ251" s="241"/>
      <c r="IK251" s="241"/>
      <c r="IL251" s="241"/>
      <c r="IM251" s="241"/>
      <c r="IN251" s="241"/>
      <c r="IO251" s="241"/>
      <c r="IP251" s="241"/>
      <c r="IQ251" s="241"/>
      <c r="IR251" s="241"/>
      <c r="IS251" s="241"/>
      <c r="IT251" s="241"/>
      <c r="IU251" s="241"/>
      <c r="IV251" s="241"/>
      <c r="IW251" s="241"/>
      <c r="IX251" s="241"/>
      <c r="IY251" s="241"/>
      <c r="IZ251" s="241"/>
      <c r="JA251" s="241"/>
      <c r="JB251" s="241"/>
      <c r="JC251" s="241"/>
      <c r="JD251" s="241"/>
      <c r="JE251" s="241"/>
      <c r="JF251" s="241"/>
      <c r="JG251" s="241"/>
      <c r="JH251" s="241"/>
      <c r="JI251" s="241"/>
      <c r="JJ251" s="241"/>
      <c r="JK251" s="241"/>
      <c r="JL251" s="241"/>
      <c r="JM251" s="241"/>
      <c r="JN251" s="241"/>
      <c r="JO251" s="241"/>
      <c r="JP251" s="241"/>
      <c r="JQ251" s="241"/>
      <c r="JR251" s="241"/>
      <c r="JS251" s="241"/>
      <c r="JT251" s="241"/>
      <c r="JU251" s="241"/>
    </row>
    <row r="252" spans="1:281" s="240" customFormat="1" ht="15" customHeight="1">
      <c r="A252" s="241"/>
      <c r="B252" s="241"/>
      <c r="C252" s="241"/>
      <c r="D252" s="241"/>
      <c r="E252" s="241"/>
      <c r="F252" s="241"/>
      <c r="G252" s="241"/>
      <c r="H252" s="241"/>
      <c r="I252" s="241"/>
      <c r="J252" s="241"/>
      <c r="K252" s="241"/>
      <c r="L252" s="241"/>
      <c r="M252" s="241"/>
      <c r="N252" s="241"/>
      <c r="O252" s="241"/>
      <c r="P252" s="241"/>
      <c r="Q252" s="241"/>
      <c r="R252" s="241"/>
      <c r="S252" s="241"/>
      <c r="T252" s="241"/>
      <c r="U252" s="241" t="s">
        <v>389</v>
      </c>
      <c r="V252" s="241"/>
      <c r="W252" s="241"/>
      <c r="X252" s="241"/>
      <c r="Y252" s="241"/>
      <c r="Z252" s="241"/>
      <c r="AA252" s="241"/>
      <c r="AB252" s="241"/>
      <c r="AC252" s="241" t="s">
        <v>313</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c r="CJ252" s="241"/>
      <c r="CK252" s="241"/>
      <c r="CL252" s="241"/>
      <c r="CM252" s="241"/>
      <c r="CN252" s="241"/>
      <c r="CO252" s="241"/>
      <c r="CP252" s="241"/>
      <c r="CQ252" s="241"/>
      <c r="CR252" s="241"/>
      <c r="CS252" s="241"/>
      <c r="CT252" s="241"/>
      <c r="CU252" s="241"/>
      <c r="CV252" s="241"/>
      <c r="CW252" s="241"/>
      <c r="CX252" s="241"/>
      <c r="CY252" s="241"/>
      <c r="CZ252" s="241"/>
      <c r="DA252" s="241"/>
      <c r="DB252" s="241"/>
      <c r="DC252" s="241"/>
      <c r="DD252" s="241"/>
      <c r="DE252" s="241"/>
      <c r="DF252" s="241"/>
      <c r="DG252" s="241"/>
      <c r="DH252" s="241"/>
      <c r="DI252" s="241"/>
      <c r="DJ252" s="241"/>
      <c r="DK252" s="241"/>
      <c r="DL252" s="241"/>
      <c r="DM252" s="241"/>
      <c r="DN252" s="241"/>
      <c r="DO252" s="241"/>
      <c r="DP252" s="241"/>
      <c r="DQ252" s="241"/>
      <c r="DR252" s="241"/>
      <c r="DS252" s="241"/>
      <c r="DT252" s="241"/>
      <c r="DU252" s="241"/>
      <c r="DV252" s="241"/>
      <c r="DW252" s="241"/>
      <c r="DX252" s="241"/>
      <c r="DY252" s="241"/>
      <c r="DZ252" s="241"/>
      <c r="EA252" s="241"/>
      <c r="EB252" s="241"/>
      <c r="EC252" s="241"/>
      <c r="ED252" s="241"/>
      <c r="EE252" s="241"/>
      <c r="EF252" s="241"/>
      <c r="EG252" s="241"/>
      <c r="EH252" s="241"/>
      <c r="EI252" s="241"/>
      <c r="EJ252" s="241"/>
      <c r="EK252" s="241"/>
      <c r="EL252" s="241"/>
      <c r="EM252" s="241"/>
      <c r="EN252" s="241"/>
      <c r="EO252" s="241"/>
      <c r="EP252" s="241"/>
      <c r="EQ252" s="241"/>
      <c r="ER252" s="241"/>
      <c r="ES252" s="241"/>
      <c r="ET252" s="241"/>
      <c r="EU252" s="241"/>
      <c r="EV252" s="241"/>
      <c r="EW252" s="241"/>
      <c r="EX252" s="241"/>
      <c r="EY252" s="241"/>
      <c r="EZ252" s="241"/>
      <c r="FA252" s="241"/>
      <c r="FB252" s="241"/>
      <c r="FC252" s="241"/>
      <c r="FD252" s="241"/>
      <c r="FE252" s="241"/>
      <c r="FF252" s="241"/>
      <c r="FG252" s="241"/>
      <c r="FH252" s="241"/>
      <c r="FI252" s="241"/>
      <c r="FJ252" s="241"/>
      <c r="FK252" s="241"/>
      <c r="FL252" s="241"/>
      <c r="FM252" s="241"/>
      <c r="FN252" s="241"/>
      <c r="FO252" s="241"/>
      <c r="FP252" s="241"/>
      <c r="FQ252" s="241"/>
      <c r="FR252" s="241"/>
      <c r="FS252" s="241"/>
      <c r="FT252" s="241"/>
      <c r="FU252" s="241"/>
      <c r="FV252" s="241"/>
      <c r="FW252" s="241"/>
      <c r="FX252" s="241"/>
      <c r="FY252" s="241"/>
      <c r="FZ252" s="241"/>
      <c r="GA252" s="241"/>
      <c r="GB252" s="241"/>
      <c r="GC252" s="241"/>
      <c r="GD252" s="241"/>
      <c r="GE252" s="241"/>
      <c r="GF252" s="241"/>
      <c r="GG252" s="241"/>
      <c r="GH252" s="241"/>
      <c r="GI252" s="241"/>
      <c r="GJ252" s="241"/>
      <c r="GK252" s="241"/>
      <c r="GL252" s="241"/>
      <c r="GM252" s="241"/>
      <c r="GN252" s="241"/>
      <c r="GO252" s="241"/>
      <c r="GP252" s="241"/>
      <c r="GQ252" s="241"/>
      <c r="GR252" s="241"/>
      <c r="GS252" s="241"/>
      <c r="GT252" s="241"/>
      <c r="GU252" s="241"/>
      <c r="GV252" s="241"/>
      <c r="GW252" s="241"/>
      <c r="GX252" s="241"/>
      <c r="GY252" s="241"/>
      <c r="GZ252" s="241"/>
      <c r="HA252" s="241"/>
      <c r="HB252" s="241"/>
      <c r="HC252" s="241"/>
      <c r="HD252" s="241"/>
      <c r="HE252" s="241"/>
      <c r="HF252" s="241"/>
      <c r="HG252" s="241"/>
      <c r="HH252" s="241"/>
      <c r="HI252" s="241"/>
      <c r="HJ252" s="241"/>
      <c r="HK252" s="241"/>
      <c r="HL252" s="241"/>
      <c r="HM252" s="241"/>
      <c r="HN252" s="241"/>
      <c r="HO252" s="241"/>
      <c r="HP252" s="241"/>
      <c r="HQ252" s="241"/>
      <c r="HR252" s="241"/>
      <c r="HS252" s="241"/>
      <c r="HT252" s="241"/>
      <c r="HU252" s="241"/>
      <c r="HV252" s="241"/>
      <c r="HW252" s="241"/>
      <c r="HX252" s="241"/>
      <c r="HY252" s="241"/>
      <c r="HZ252" s="241"/>
      <c r="IA252" s="241"/>
      <c r="IB252" s="241"/>
      <c r="IC252" s="241"/>
      <c r="ID252" s="241"/>
      <c r="IE252" s="241"/>
      <c r="IF252" s="241"/>
      <c r="IG252" s="241"/>
      <c r="IH252" s="241"/>
      <c r="II252" s="241"/>
      <c r="IJ252" s="241"/>
      <c r="IK252" s="241"/>
      <c r="IL252" s="241"/>
      <c r="IM252" s="241"/>
      <c r="IN252" s="241"/>
      <c r="IO252" s="241"/>
      <c r="IP252" s="241"/>
      <c r="IQ252" s="241"/>
      <c r="IR252" s="241"/>
      <c r="IS252" s="241"/>
      <c r="IT252" s="241"/>
      <c r="IU252" s="241"/>
      <c r="IV252" s="241"/>
      <c r="IW252" s="241"/>
      <c r="IX252" s="241"/>
      <c r="IY252" s="241"/>
      <c r="IZ252" s="241"/>
      <c r="JA252" s="241"/>
      <c r="JB252" s="241"/>
      <c r="JC252" s="241"/>
      <c r="JD252" s="241"/>
      <c r="JE252" s="241"/>
      <c r="JF252" s="241"/>
      <c r="JG252" s="241"/>
      <c r="JH252" s="241"/>
      <c r="JI252" s="241"/>
      <c r="JJ252" s="241"/>
      <c r="JK252" s="241"/>
      <c r="JL252" s="241"/>
      <c r="JM252" s="241"/>
      <c r="JN252" s="241"/>
      <c r="JO252" s="241"/>
      <c r="JP252" s="241"/>
      <c r="JQ252" s="241"/>
      <c r="JR252" s="241"/>
      <c r="JS252" s="241"/>
      <c r="JT252" s="241"/>
      <c r="JU252" s="241"/>
    </row>
    <row r="253" spans="1:281" s="240" customFormat="1" ht="15" customHeight="1">
      <c r="A253" s="241"/>
      <c r="B253" s="241"/>
      <c r="C253" s="241"/>
      <c r="D253" s="241"/>
      <c r="E253" s="241"/>
      <c r="F253" s="241"/>
      <c r="G253" s="241"/>
      <c r="H253" s="241"/>
      <c r="I253" s="241"/>
      <c r="J253" s="241"/>
      <c r="K253" s="241"/>
      <c r="L253" s="241"/>
      <c r="M253" s="241"/>
      <c r="N253" s="241"/>
      <c r="O253" s="241"/>
      <c r="P253" s="241"/>
      <c r="Q253" s="241"/>
      <c r="R253" s="241"/>
      <c r="S253" s="241"/>
      <c r="T253" s="241"/>
      <c r="U253" s="241" t="s">
        <v>390</v>
      </c>
      <c r="V253" s="241"/>
      <c r="W253" s="241"/>
      <c r="X253" s="241"/>
      <c r="Y253" s="241"/>
      <c r="Z253" s="241"/>
      <c r="AA253" s="241"/>
      <c r="AB253" s="241"/>
      <c r="AC253" s="241" t="s">
        <v>311</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c r="CJ253" s="241"/>
      <c r="CK253" s="241"/>
      <c r="CL253" s="241"/>
      <c r="CM253" s="241"/>
      <c r="CN253" s="241"/>
      <c r="CO253" s="241"/>
      <c r="CP253" s="241"/>
      <c r="CQ253" s="241"/>
      <c r="CR253" s="241"/>
      <c r="CS253" s="241"/>
      <c r="CT253" s="241"/>
      <c r="CU253" s="241"/>
      <c r="CV253" s="241"/>
      <c r="CW253" s="241"/>
      <c r="CX253" s="241"/>
      <c r="CY253" s="241"/>
      <c r="CZ253" s="241"/>
      <c r="DA253" s="241"/>
      <c r="DB253" s="241"/>
      <c r="DC253" s="241"/>
      <c r="DD253" s="241"/>
      <c r="DE253" s="241"/>
      <c r="DF253" s="241"/>
      <c r="DG253" s="241"/>
      <c r="DH253" s="241"/>
      <c r="DI253" s="241"/>
      <c r="DJ253" s="241"/>
      <c r="DK253" s="241"/>
      <c r="DL253" s="241"/>
      <c r="DM253" s="241"/>
      <c r="DN253" s="241"/>
      <c r="DO253" s="241"/>
      <c r="DP253" s="241"/>
      <c r="DQ253" s="241"/>
      <c r="DR253" s="241"/>
      <c r="DS253" s="241"/>
      <c r="DT253" s="241"/>
      <c r="DU253" s="241"/>
      <c r="DV253" s="241"/>
      <c r="DW253" s="241"/>
      <c r="DX253" s="241"/>
      <c r="DY253" s="241"/>
      <c r="DZ253" s="241"/>
      <c r="EA253" s="241"/>
      <c r="EB253" s="241"/>
      <c r="EC253" s="241"/>
      <c r="ED253" s="241"/>
      <c r="EE253" s="241"/>
      <c r="EF253" s="241"/>
      <c r="EG253" s="241"/>
      <c r="EH253" s="241"/>
      <c r="EI253" s="241"/>
      <c r="EJ253" s="241"/>
      <c r="EK253" s="241"/>
      <c r="EL253" s="241"/>
      <c r="EM253" s="241"/>
      <c r="EN253" s="241"/>
      <c r="EO253" s="241"/>
      <c r="EP253" s="241"/>
      <c r="EQ253" s="241"/>
      <c r="ER253" s="241"/>
      <c r="ES253" s="241"/>
      <c r="ET253" s="241"/>
      <c r="EU253" s="241"/>
      <c r="EV253" s="241"/>
      <c r="EW253" s="241"/>
      <c r="EX253" s="241"/>
      <c r="EY253" s="241"/>
      <c r="EZ253" s="241"/>
      <c r="FA253" s="241"/>
      <c r="FB253" s="241"/>
      <c r="FC253" s="241"/>
      <c r="FD253" s="241"/>
      <c r="FE253" s="241"/>
      <c r="FF253" s="241"/>
      <c r="FG253" s="241"/>
      <c r="FH253" s="241"/>
      <c r="FI253" s="241"/>
      <c r="FJ253" s="241"/>
      <c r="FK253" s="241"/>
      <c r="FL253" s="241"/>
      <c r="FM253" s="241"/>
      <c r="FN253" s="241"/>
      <c r="FO253" s="241"/>
      <c r="FP253" s="241"/>
      <c r="FQ253" s="241"/>
      <c r="FR253" s="241"/>
      <c r="FS253" s="241"/>
      <c r="FT253" s="241"/>
      <c r="FU253" s="241"/>
      <c r="FV253" s="241"/>
      <c r="FW253" s="241"/>
      <c r="FX253" s="241"/>
      <c r="FY253" s="241"/>
      <c r="FZ253" s="241"/>
      <c r="GA253" s="241"/>
      <c r="GB253" s="241"/>
      <c r="GC253" s="241"/>
      <c r="GD253" s="241"/>
      <c r="GE253" s="241"/>
      <c r="GF253" s="241"/>
      <c r="GG253" s="241"/>
      <c r="GH253" s="241"/>
      <c r="GI253" s="241"/>
      <c r="GJ253" s="241"/>
      <c r="GK253" s="241"/>
      <c r="GL253" s="241"/>
      <c r="GM253" s="241"/>
      <c r="GN253" s="241"/>
      <c r="GO253" s="241"/>
      <c r="GP253" s="241"/>
      <c r="GQ253" s="241"/>
      <c r="GR253" s="241"/>
      <c r="GS253" s="241"/>
      <c r="GT253" s="241"/>
      <c r="GU253" s="241"/>
      <c r="GV253" s="241"/>
      <c r="GW253" s="241"/>
      <c r="GX253" s="241"/>
      <c r="GY253" s="241"/>
      <c r="GZ253" s="241"/>
      <c r="HA253" s="241"/>
      <c r="HB253" s="241"/>
      <c r="HC253" s="241"/>
      <c r="HD253" s="241"/>
      <c r="HE253" s="241"/>
      <c r="HF253" s="241"/>
      <c r="HG253" s="241"/>
      <c r="HH253" s="241"/>
      <c r="HI253" s="241"/>
      <c r="HJ253" s="241"/>
      <c r="HK253" s="241"/>
      <c r="HL253" s="241"/>
      <c r="HM253" s="241"/>
      <c r="HN253" s="241"/>
      <c r="HO253" s="241"/>
      <c r="HP253" s="241"/>
      <c r="HQ253" s="241"/>
      <c r="HR253" s="241"/>
      <c r="HS253" s="241"/>
      <c r="HT253" s="241"/>
      <c r="HU253" s="241"/>
      <c r="HV253" s="241"/>
      <c r="HW253" s="241"/>
      <c r="HX253" s="241"/>
      <c r="HY253" s="241"/>
      <c r="HZ253" s="241"/>
      <c r="IA253" s="241"/>
      <c r="IB253" s="241"/>
      <c r="IC253" s="241"/>
      <c r="ID253" s="241"/>
      <c r="IE253" s="241"/>
      <c r="IF253" s="241"/>
      <c r="IG253" s="241"/>
      <c r="IH253" s="241"/>
      <c r="II253" s="241"/>
      <c r="IJ253" s="241"/>
      <c r="IK253" s="241"/>
      <c r="IL253" s="241"/>
      <c r="IM253" s="241"/>
      <c r="IN253" s="241"/>
      <c r="IO253" s="241"/>
      <c r="IP253" s="241"/>
      <c r="IQ253" s="241"/>
      <c r="IR253" s="241"/>
      <c r="IS253" s="241"/>
      <c r="IT253" s="241"/>
      <c r="IU253" s="241"/>
      <c r="IV253" s="241"/>
      <c r="IW253" s="241"/>
      <c r="IX253" s="241"/>
      <c r="IY253" s="241"/>
      <c r="IZ253" s="241"/>
      <c r="JA253" s="241"/>
      <c r="JB253" s="241"/>
      <c r="JC253" s="241"/>
      <c r="JD253" s="241"/>
      <c r="JE253" s="241"/>
      <c r="JF253" s="241"/>
      <c r="JG253" s="241"/>
      <c r="JH253" s="241"/>
      <c r="JI253" s="241"/>
      <c r="JJ253" s="241"/>
      <c r="JK253" s="241"/>
      <c r="JL253" s="241"/>
      <c r="JM253" s="241"/>
      <c r="JN253" s="241"/>
      <c r="JO253" s="241"/>
      <c r="JP253" s="241"/>
      <c r="JQ253" s="241"/>
      <c r="JR253" s="241"/>
      <c r="JS253" s="241"/>
      <c r="JT253" s="241"/>
      <c r="JU253" s="241"/>
    </row>
    <row r="254" spans="1:281" s="240" customFormat="1" ht="15" customHeight="1">
      <c r="A254" s="241"/>
      <c r="B254" s="241"/>
      <c r="C254" s="241"/>
      <c r="D254" s="241"/>
      <c r="E254" s="241"/>
      <c r="F254" s="241"/>
      <c r="G254" s="241"/>
      <c r="H254" s="241"/>
      <c r="I254" s="241"/>
      <c r="J254" s="241"/>
      <c r="K254" s="241"/>
      <c r="L254" s="241"/>
      <c r="M254" s="241"/>
      <c r="N254" s="241"/>
      <c r="O254" s="241"/>
      <c r="P254" s="241"/>
      <c r="Q254" s="241"/>
      <c r="R254" s="241"/>
      <c r="S254" s="241"/>
      <c r="T254" s="241"/>
      <c r="U254" s="241" t="s">
        <v>391</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c r="DD254" s="241"/>
      <c r="DE254" s="241"/>
      <c r="DF254" s="241"/>
      <c r="DG254" s="241"/>
      <c r="DH254" s="241"/>
      <c r="DI254" s="241"/>
      <c r="DJ254" s="241"/>
      <c r="DK254" s="241"/>
      <c r="DL254" s="241"/>
      <c r="DM254" s="241"/>
      <c r="DN254" s="241"/>
      <c r="DO254" s="241"/>
      <c r="DP254" s="241"/>
      <c r="DQ254" s="241"/>
      <c r="DR254" s="241"/>
      <c r="DS254" s="241"/>
      <c r="DT254" s="241"/>
      <c r="DU254" s="241"/>
      <c r="DV254" s="241"/>
      <c r="DW254" s="241"/>
      <c r="DX254" s="241"/>
      <c r="DY254" s="241"/>
      <c r="DZ254" s="241"/>
      <c r="EA254" s="241"/>
      <c r="EB254" s="241"/>
      <c r="EC254" s="241"/>
      <c r="ED254" s="241"/>
      <c r="EE254" s="241"/>
      <c r="EF254" s="241"/>
      <c r="EG254" s="241"/>
      <c r="EH254" s="241"/>
      <c r="EI254" s="241"/>
      <c r="EJ254" s="241"/>
      <c r="EK254" s="241"/>
      <c r="EL254" s="241"/>
      <c r="EM254" s="241"/>
      <c r="EN254" s="241"/>
      <c r="EO254" s="241"/>
      <c r="EP254" s="241"/>
      <c r="EQ254" s="241"/>
      <c r="ER254" s="241"/>
      <c r="ES254" s="241"/>
      <c r="ET254" s="241"/>
      <c r="EU254" s="241"/>
      <c r="EV254" s="241"/>
      <c r="EW254" s="241"/>
      <c r="EX254" s="241"/>
      <c r="EY254" s="241"/>
      <c r="EZ254" s="241"/>
      <c r="FA254" s="241"/>
      <c r="FB254" s="241"/>
      <c r="FC254" s="241"/>
      <c r="FD254" s="241"/>
      <c r="FE254" s="241"/>
      <c r="FF254" s="241"/>
      <c r="FG254" s="241"/>
      <c r="FH254" s="241"/>
      <c r="FI254" s="241"/>
      <c r="FJ254" s="241"/>
      <c r="FK254" s="241"/>
      <c r="FL254" s="241"/>
      <c r="FM254" s="241"/>
      <c r="FN254" s="241"/>
      <c r="FO254" s="241"/>
      <c r="FP254" s="241"/>
      <c r="FQ254" s="241"/>
      <c r="FR254" s="241"/>
      <c r="FS254" s="241"/>
      <c r="FT254" s="241"/>
      <c r="FU254" s="241"/>
      <c r="FV254" s="241"/>
      <c r="FW254" s="241"/>
      <c r="FX254" s="241"/>
      <c r="FY254" s="241"/>
      <c r="FZ254" s="241"/>
      <c r="GA254" s="241"/>
      <c r="GB254" s="241"/>
      <c r="GC254" s="241"/>
      <c r="GD254" s="241"/>
      <c r="GE254" s="241"/>
      <c r="GF254" s="241"/>
      <c r="GG254" s="241"/>
      <c r="GH254" s="241"/>
      <c r="GI254" s="241"/>
      <c r="GJ254" s="241"/>
      <c r="GK254" s="241"/>
      <c r="GL254" s="241"/>
      <c r="GM254" s="241"/>
      <c r="GN254" s="241"/>
      <c r="GO254" s="241"/>
      <c r="GP254" s="241"/>
      <c r="GQ254" s="241"/>
      <c r="GR254" s="241"/>
      <c r="GS254" s="241"/>
      <c r="GT254" s="241"/>
      <c r="GU254" s="241"/>
      <c r="GV254" s="241"/>
      <c r="GW254" s="241"/>
      <c r="GX254" s="241"/>
      <c r="GY254" s="241"/>
      <c r="GZ254" s="241"/>
      <c r="HA254" s="241"/>
      <c r="HB254" s="241"/>
      <c r="HC254" s="241"/>
      <c r="HD254" s="241"/>
      <c r="HE254" s="241"/>
      <c r="HF254" s="241"/>
      <c r="HG254" s="241"/>
      <c r="HH254" s="241"/>
      <c r="HI254" s="241"/>
      <c r="HJ254" s="241"/>
      <c r="HK254" s="241"/>
      <c r="HL254" s="241"/>
      <c r="HM254" s="241"/>
      <c r="HN254" s="241"/>
      <c r="HO254" s="241"/>
      <c r="HP254" s="241"/>
      <c r="HQ254" s="241"/>
      <c r="HR254" s="241"/>
      <c r="HS254" s="241"/>
      <c r="HT254" s="241"/>
      <c r="HU254" s="241"/>
      <c r="HV254" s="241"/>
      <c r="HW254" s="241"/>
      <c r="HX254" s="241"/>
      <c r="HY254" s="241"/>
      <c r="HZ254" s="241"/>
      <c r="IA254" s="241"/>
      <c r="IB254" s="241"/>
      <c r="IC254" s="241"/>
      <c r="ID254" s="241"/>
      <c r="IE254" s="241"/>
      <c r="IF254" s="241"/>
      <c r="IG254" s="241"/>
      <c r="IH254" s="241"/>
      <c r="II254" s="241"/>
      <c r="IJ254" s="241"/>
      <c r="IK254" s="241"/>
      <c r="IL254" s="241"/>
      <c r="IM254" s="241"/>
      <c r="IN254" s="241"/>
      <c r="IO254" s="241"/>
      <c r="IP254" s="241"/>
      <c r="IQ254" s="241"/>
      <c r="IR254" s="241"/>
      <c r="IS254" s="241"/>
      <c r="IT254" s="241"/>
      <c r="IU254" s="241"/>
      <c r="IV254" s="241"/>
      <c r="IW254" s="241"/>
      <c r="IX254" s="241"/>
      <c r="IY254" s="241"/>
      <c r="IZ254" s="241"/>
      <c r="JA254" s="241"/>
      <c r="JB254" s="241"/>
      <c r="JC254" s="241"/>
      <c r="JD254" s="241"/>
      <c r="JE254" s="241"/>
      <c r="JF254" s="241"/>
      <c r="JG254" s="241"/>
      <c r="JH254" s="241"/>
      <c r="JI254" s="241"/>
      <c r="JJ254" s="241"/>
      <c r="JK254" s="241"/>
      <c r="JL254" s="241"/>
      <c r="JM254" s="241"/>
      <c r="JN254" s="241"/>
      <c r="JO254" s="241"/>
      <c r="JP254" s="241"/>
      <c r="JQ254" s="241"/>
      <c r="JR254" s="241"/>
      <c r="JS254" s="241"/>
      <c r="JT254" s="241"/>
      <c r="JU254" s="241"/>
    </row>
    <row r="255" spans="1:281" s="240" customFormat="1" ht="15" customHeight="1">
      <c r="A255" s="241"/>
      <c r="B255" s="241"/>
      <c r="C255" s="241"/>
      <c r="D255" s="241"/>
      <c r="E255" s="241"/>
      <c r="F255" s="241"/>
      <c r="G255" s="241"/>
      <c r="H255" s="241"/>
      <c r="I255" s="241"/>
      <c r="J255" s="241"/>
      <c r="K255" s="241"/>
      <c r="L255" s="241"/>
      <c r="M255" s="241"/>
      <c r="N255" s="241"/>
      <c r="O255" s="241"/>
      <c r="P255" s="241"/>
      <c r="Q255" s="241"/>
      <c r="R255" s="241"/>
      <c r="S255" s="241"/>
      <c r="T255" s="241"/>
      <c r="U255" s="241" t="s">
        <v>392</v>
      </c>
      <c r="V255" s="241"/>
      <c r="W255" s="241"/>
      <c r="X255" s="241"/>
      <c r="Y255" s="241"/>
      <c r="Z255" s="241"/>
      <c r="AA255" s="241"/>
      <c r="AB255" s="241"/>
      <c r="AC255" s="241" t="s">
        <v>325</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1"/>
      <c r="CZ255" s="241"/>
      <c r="DA255" s="241"/>
      <c r="DB255" s="241"/>
      <c r="DC255" s="241"/>
      <c r="DD255" s="241"/>
      <c r="DE255" s="241"/>
      <c r="DF255" s="241"/>
      <c r="DG255" s="241"/>
      <c r="DH255" s="241"/>
      <c r="DI255" s="241"/>
      <c r="DJ255" s="241"/>
      <c r="DK255" s="241"/>
      <c r="DL255" s="241"/>
      <c r="DM255" s="241"/>
      <c r="DN255" s="241"/>
      <c r="DO255" s="241"/>
      <c r="DP255" s="241"/>
      <c r="DQ255" s="241"/>
      <c r="DR255" s="241"/>
      <c r="DS255" s="241"/>
      <c r="DT255" s="241"/>
      <c r="DU255" s="241"/>
      <c r="DV255" s="241"/>
      <c r="DW255" s="241"/>
      <c r="DX255" s="241"/>
      <c r="DY255" s="241"/>
      <c r="DZ255" s="241"/>
      <c r="EA255" s="241"/>
      <c r="EB255" s="241"/>
      <c r="EC255" s="241"/>
      <c r="ED255" s="241"/>
      <c r="EE255" s="241"/>
      <c r="EF255" s="241"/>
      <c r="EG255" s="241"/>
      <c r="EH255" s="241"/>
      <c r="EI255" s="241"/>
      <c r="EJ255" s="241"/>
      <c r="EK255" s="241"/>
      <c r="EL255" s="241"/>
      <c r="EM255" s="241"/>
      <c r="EN255" s="241"/>
      <c r="EO255" s="241"/>
      <c r="EP255" s="241"/>
      <c r="EQ255" s="241"/>
      <c r="ER255" s="241"/>
      <c r="ES255" s="241"/>
      <c r="ET255" s="241"/>
      <c r="EU255" s="241"/>
      <c r="EV255" s="241"/>
      <c r="EW255" s="241"/>
      <c r="EX255" s="241"/>
      <c r="EY255" s="241"/>
      <c r="EZ255" s="241"/>
      <c r="FA255" s="241"/>
      <c r="FB255" s="241"/>
      <c r="FC255" s="241"/>
      <c r="FD255" s="241"/>
      <c r="FE255" s="241"/>
      <c r="FF255" s="241"/>
      <c r="FG255" s="241"/>
      <c r="FH255" s="241"/>
      <c r="FI255" s="241"/>
      <c r="FJ255" s="241"/>
      <c r="FK255" s="241"/>
      <c r="FL255" s="241"/>
      <c r="FM255" s="241"/>
      <c r="FN255" s="241"/>
      <c r="FO255" s="241"/>
      <c r="FP255" s="241"/>
      <c r="FQ255" s="241"/>
      <c r="FR255" s="241"/>
      <c r="FS255" s="241"/>
      <c r="FT255" s="241"/>
      <c r="FU255" s="241"/>
      <c r="FV255" s="241"/>
      <c r="FW255" s="241"/>
      <c r="FX255" s="241"/>
      <c r="FY255" s="241"/>
      <c r="FZ255" s="241"/>
      <c r="GA255" s="241"/>
      <c r="GB255" s="241"/>
      <c r="GC255" s="241"/>
      <c r="GD255" s="241"/>
      <c r="GE255" s="241"/>
      <c r="GF255" s="241"/>
      <c r="GG255" s="241"/>
      <c r="GH255" s="241"/>
      <c r="GI255" s="241"/>
      <c r="GJ255" s="241"/>
      <c r="GK255" s="241"/>
      <c r="GL255" s="241"/>
      <c r="GM255" s="241"/>
      <c r="GN255" s="241"/>
      <c r="GO255" s="241"/>
      <c r="GP255" s="241"/>
      <c r="GQ255" s="241"/>
      <c r="GR255" s="241"/>
      <c r="GS255" s="241"/>
      <c r="GT255" s="241"/>
      <c r="GU255" s="241"/>
      <c r="GV255" s="241"/>
      <c r="GW255" s="241"/>
      <c r="GX255" s="241"/>
      <c r="GY255" s="241"/>
      <c r="GZ255" s="241"/>
      <c r="HA255" s="241"/>
      <c r="HB255" s="241"/>
      <c r="HC255" s="241"/>
      <c r="HD255" s="241"/>
      <c r="HE255" s="241"/>
      <c r="HF255" s="241"/>
      <c r="HG255" s="241"/>
      <c r="HH255" s="241"/>
      <c r="HI255" s="241"/>
      <c r="HJ255" s="241"/>
      <c r="HK255" s="241"/>
      <c r="HL255" s="241"/>
      <c r="HM255" s="241"/>
      <c r="HN255" s="241"/>
      <c r="HO255" s="241"/>
      <c r="HP255" s="241"/>
      <c r="HQ255" s="241"/>
      <c r="HR255" s="241"/>
      <c r="HS255" s="241"/>
      <c r="HT255" s="241"/>
      <c r="HU255" s="241"/>
      <c r="HV255" s="241"/>
      <c r="HW255" s="241"/>
      <c r="HX255" s="241"/>
      <c r="HY255" s="241"/>
      <c r="HZ255" s="241"/>
      <c r="IA255" s="241"/>
      <c r="IB255" s="241"/>
      <c r="IC255" s="241"/>
      <c r="ID255" s="241"/>
      <c r="IE255" s="241"/>
      <c r="IF255" s="241"/>
      <c r="IG255" s="241"/>
      <c r="IH255" s="241"/>
      <c r="II255" s="241"/>
      <c r="IJ255" s="241"/>
      <c r="IK255" s="241"/>
      <c r="IL255" s="241"/>
      <c r="IM255" s="241"/>
      <c r="IN255" s="241"/>
      <c r="IO255" s="241"/>
      <c r="IP255" s="241"/>
      <c r="IQ255" s="241"/>
      <c r="IR255" s="241"/>
      <c r="IS255" s="241"/>
      <c r="IT255" s="241"/>
      <c r="IU255" s="241"/>
      <c r="IV255" s="241"/>
      <c r="IW255" s="241"/>
      <c r="IX255" s="241"/>
      <c r="IY255" s="241"/>
      <c r="IZ255" s="241"/>
      <c r="JA255" s="241"/>
      <c r="JB255" s="241"/>
      <c r="JC255" s="241"/>
      <c r="JD255" s="241"/>
      <c r="JE255" s="241"/>
      <c r="JF255" s="241"/>
      <c r="JG255" s="241"/>
      <c r="JH255" s="241"/>
      <c r="JI255" s="241"/>
      <c r="JJ255" s="241"/>
      <c r="JK255" s="241"/>
      <c r="JL255" s="241"/>
      <c r="JM255" s="241"/>
      <c r="JN255" s="241"/>
      <c r="JO255" s="241"/>
      <c r="JP255" s="241"/>
      <c r="JQ255" s="241"/>
      <c r="JR255" s="241"/>
      <c r="JS255" s="241"/>
      <c r="JT255" s="241"/>
      <c r="JU255" s="241"/>
    </row>
    <row r="256" spans="1:281" s="240" customFormat="1" ht="15" customHeight="1">
      <c r="A256" s="241"/>
      <c r="B256" s="241"/>
      <c r="C256" s="241"/>
      <c r="D256" s="241"/>
      <c r="E256" s="241"/>
      <c r="F256" s="241"/>
      <c r="G256" s="241"/>
      <c r="H256" s="241"/>
      <c r="I256" s="241"/>
      <c r="J256" s="241"/>
      <c r="K256" s="241"/>
      <c r="L256" s="241"/>
      <c r="M256" s="241"/>
      <c r="N256" s="241"/>
      <c r="O256" s="241"/>
      <c r="P256" s="241"/>
      <c r="Q256" s="241"/>
      <c r="R256" s="241"/>
      <c r="S256" s="241"/>
      <c r="T256" s="241"/>
      <c r="U256" s="241" t="s">
        <v>393</v>
      </c>
      <c r="V256" s="241"/>
      <c r="W256" s="241"/>
      <c r="X256" s="241"/>
      <c r="Y256" s="241"/>
      <c r="Z256" s="241"/>
      <c r="AA256" s="241"/>
      <c r="AB256" s="241"/>
      <c r="AC256" s="241" t="s">
        <v>386</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c r="CJ256" s="241"/>
      <c r="CK256" s="241"/>
      <c r="CL256" s="241"/>
      <c r="CM256" s="241"/>
      <c r="CN256" s="241"/>
      <c r="CO256" s="241"/>
      <c r="CP256" s="241"/>
      <c r="CQ256" s="241"/>
      <c r="CR256" s="241"/>
      <c r="CS256" s="241"/>
      <c r="CT256" s="241"/>
      <c r="CU256" s="241"/>
      <c r="CV256" s="241"/>
      <c r="CW256" s="241"/>
      <c r="CX256" s="241"/>
      <c r="CY256" s="241"/>
      <c r="CZ256" s="241"/>
      <c r="DA256" s="241"/>
      <c r="DB256" s="241"/>
      <c r="DC256" s="241"/>
      <c r="DD256" s="241"/>
      <c r="DE256" s="241"/>
      <c r="DF256" s="241"/>
      <c r="DG256" s="241"/>
      <c r="DH256" s="241"/>
      <c r="DI256" s="241"/>
      <c r="DJ256" s="241"/>
      <c r="DK256" s="241"/>
      <c r="DL256" s="241"/>
      <c r="DM256" s="241"/>
      <c r="DN256" s="241"/>
      <c r="DO256" s="241"/>
      <c r="DP256" s="241"/>
      <c r="DQ256" s="241"/>
      <c r="DR256" s="241"/>
      <c r="DS256" s="241"/>
      <c r="DT256" s="241"/>
      <c r="DU256" s="241"/>
      <c r="DV256" s="241"/>
      <c r="DW256" s="241"/>
      <c r="DX256" s="241"/>
      <c r="DY256" s="241"/>
      <c r="DZ256" s="241"/>
      <c r="EA256" s="241"/>
      <c r="EB256" s="241"/>
      <c r="EC256" s="241"/>
      <c r="ED256" s="241"/>
      <c r="EE256" s="241"/>
      <c r="EF256" s="241"/>
      <c r="EG256" s="241"/>
      <c r="EH256" s="241"/>
      <c r="EI256" s="241"/>
      <c r="EJ256" s="241"/>
      <c r="EK256" s="241"/>
      <c r="EL256" s="241"/>
      <c r="EM256" s="241"/>
      <c r="EN256" s="241"/>
      <c r="EO256" s="241"/>
      <c r="EP256" s="241"/>
      <c r="EQ256" s="241"/>
      <c r="ER256" s="241"/>
      <c r="ES256" s="241"/>
      <c r="ET256" s="241"/>
      <c r="EU256" s="241"/>
      <c r="EV256" s="241"/>
      <c r="EW256" s="241"/>
      <c r="EX256" s="241"/>
      <c r="EY256" s="241"/>
      <c r="EZ256" s="241"/>
      <c r="FA256" s="241"/>
      <c r="FB256" s="241"/>
      <c r="FC256" s="241"/>
      <c r="FD256" s="241"/>
      <c r="FE256" s="241"/>
      <c r="FF256" s="241"/>
      <c r="FG256" s="241"/>
      <c r="FH256" s="241"/>
      <c r="FI256" s="241"/>
      <c r="FJ256" s="241"/>
      <c r="FK256" s="241"/>
      <c r="FL256" s="241"/>
      <c r="FM256" s="241"/>
      <c r="FN256" s="241"/>
      <c r="FO256" s="241"/>
      <c r="FP256" s="241"/>
      <c r="FQ256" s="241"/>
      <c r="FR256" s="241"/>
      <c r="FS256" s="241"/>
      <c r="FT256" s="241"/>
      <c r="FU256" s="241"/>
      <c r="FV256" s="241"/>
      <c r="FW256" s="241"/>
      <c r="FX256" s="241"/>
      <c r="FY256" s="241"/>
      <c r="FZ256" s="241"/>
      <c r="GA256" s="241"/>
      <c r="GB256" s="241"/>
      <c r="GC256" s="241"/>
      <c r="GD256" s="241"/>
      <c r="GE256" s="241"/>
      <c r="GF256" s="241"/>
      <c r="GG256" s="241"/>
      <c r="GH256" s="241"/>
      <c r="GI256" s="241"/>
      <c r="GJ256" s="241"/>
      <c r="GK256" s="241"/>
      <c r="GL256" s="241"/>
      <c r="GM256" s="241"/>
      <c r="GN256" s="241"/>
      <c r="GO256" s="241"/>
      <c r="GP256" s="241"/>
      <c r="GQ256" s="241"/>
      <c r="GR256" s="241"/>
      <c r="GS256" s="241"/>
      <c r="GT256" s="241"/>
      <c r="GU256" s="241"/>
      <c r="GV256" s="241"/>
      <c r="GW256" s="241"/>
      <c r="GX256" s="241"/>
      <c r="GY256" s="241"/>
      <c r="GZ256" s="241"/>
      <c r="HA256" s="241"/>
      <c r="HB256" s="241"/>
      <c r="HC256" s="241"/>
      <c r="HD256" s="241"/>
      <c r="HE256" s="241"/>
      <c r="HF256" s="241"/>
      <c r="HG256" s="241"/>
      <c r="HH256" s="241"/>
      <c r="HI256" s="241"/>
      <c r="HJ256" s="241"/>
      <c r="HK256" s="241"/>
      <c r="HL256" s="241"/>
      <c r="HM256" s="241"/>
      <c r="HN256" s="241"/>
      <c r="HO256" s="241"/>
      <c r="HP256" s="241"/>
      <c r="HQ256" s="241"/>
      <c r="HR256" s="241"/>
      <c r="HS256" s="241"/>
      <c r="HT256" s="241"/>
      <c r="HU256" s="241"/>
      <c r="HV256" s="241"/>
      <c r="HW256" s="241"/>
      <c r="HX256" s="241"/>
      <c r="HY256" s="241"/>
      <c r="HZ256" s="241"/>
      <c r="IA256" s="241"/>
      <c r="IB256" s="241"/>
      <c r="IC256" s="241"/>
      <c r="ID256" s="241"/>
      <c r="IE256" s="241"/>
      <c r="IF256" s="241"/>
      <c r="IG256" s="241"/>
      <c r="IH256" s="241"/>
      <c r="II256" s="241"/>
      <c r="IJ256" s="241"/>
      <c r="IK256" s="241"/>
      <c r="IL256" s="241"/>
      <c r="IM256" s="241"/>
      <c r="IN256" s="241"/>
      <c r="IO256" s="241"/>
      <c r="IP256" s="241"/>
      <c r="IQ256" s="241"/>
      <c r="IR256" s="241"/>
      <c r="IS256" s="241"/>
      <c r="IT256" s="241"/>
      <c r="IU256" s="241"/>
      <c r="IV256" s="241"/>
      <c r="IW256" s="241"/>
      <c r="IX256" s="241"/>
      <c r="IY256" s="241"/>
      <c r="IZ256" s="241"/>
      <c r="JA256" s="241"/>
      <c r="JB256" s="241"/>
      <c r="JC256" s="241"/>
      <c r="JD256" s="241"/>
      <c r="JE256" s="241"/>
      <c r="JF256" s="241"/>
      <c r="JG256" s="241"/>
      <c r="JH256" s="241"/>
      <c r="JI256" s="241"/>
      <c r="JJ256" s="241"/>
      <c r="JK256" s="241"/>
      <c r="JL256" s="241"/>
      <c r="JM256" s="241"/>
      <c r="JN256" s="241"/>
      <c r="JO256" s="241"/>
      <c r="JP256" s="241"/>
      <c r="JQ256" s="241"/>
      <c r="JR256" s="241"/>
      <c r="JS256" s="241"/>
      <c r="JT256" s="241"/>
      <c r="JU256" s="241"/>
    </row>
    <row r="257" spans="1:281" s="240" customFormat="1" ht="15" customHeight="1">
      <c r="A257" s="241"/>
      <c r="B257" s="241"/>
      <c r="C257" s="241"/>
      <c r="D257" s="241"/>
      <c r="E257" s="241"/>
      <c r="F257" s="241"/>
      <c r="G257" s="241"/>
      <c r="H257" s="241"/>
      <c r="I257" s="241"/>
      <c r="J257" s="241"/>
      <c r="K257" s="241"/>
      <c r="L257" s="241"/>
      <c r="M257" s="241"/>
      <c r="N257" s="241"/>
      <c r="O257" s="241"/>
      <c r="P257" s="241"/>
      <c r="Q257" s="241"/>
      <c r="R257" s="241"/>
      <c r="S257" s="241"/>
      <c r="T257" s="241"/>
      <c r="U257" s="241" t="s">
        <v>394</v>
      </c>
      <c r="V257" s="241"/>
      <c r="W257" s="241"/>
      <c r="X257" s="241"/>
      <c r="Y257" s="241"/>
      <c r="Z257" s="241"/>
      <c r="AA257" s="241"/>
      <c r="AB257" s="241"/>
      <c r="AC257" s="241" t="s">
        <v>311</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c r="CJ257" s="241"/>
      <c r="CK257" s="241"/>
      <c r="CL257" s="241"/>
      <c r="CM257" s="241"/>
      <c r="CN257" s="241"/>
      <c r="CO257" s="241"/>
      <c r="CP257" s="241"/>
      <c r="CQ257" s="241"/>
      <c r="CR257" s="241"/>
      <c r="CS257" s="241"/>
      <c r="CT257" s="241"/>
      <c r="CU257" s="241"/>
      <c r="CV257" s="241"/>
      <c r="CW257" s="241"/>
      <c r="CX257" s="241"/>
      <c r="CY257" s="241"/>
      <c r="CZ257" s="241"/>
      <c r="DA257" s="241"/>
      <c r="DB257" s="241"/>
      <c r="DC257" s="241"/>
      <c r="DD257" s="241"/>
      <c r="DE257" s="241"/>
      <c r="DF257" s="241"/>
      <c r="DG257" s="241"/>
      <c r="DH257" s="241"/>
      <c r="DI257" s="241"/>
      <c r="DJ257" s="241"/>
      <c r="DK257" s="241"/>
      <c r="DL257" s="241"/>
      <c r="DM257" s="241"/>
      <c r="DN257" s="241"/>
      <c r="DO257" s="241"/>
      <c r="DP257" s="241"/>
      <c r="DQ257" s="241"/>
      <c r="DR257" s="241"/>
      <c r="DS257" s="241"/>
      <c r="DT257" s="241"/>
      <c r="DU257" s="241"/>
      <c r="DV257" s="241"/>
      <c r="DW257" s="241"/>
      <c r="DX257" s="241"/>
      <c r="DY257" s="241"/>
      <c r="DZ257" s="241"/>
      <c r="EA257" s="241"/>
      <c r="EB257" s="241"/>
      <c r="EC257" s="241"/>
      <c r="ED257" s="241"/>
      <c r="EE257" s="241"/>
      <c r="EF257" s="241"/>
      <c r="EG257" s="241"/>
      <c r="EH257" s="241"/>
      <c r="EI257" s="241"/>
      <c r="EJ257" s="241"/>
      <c r="EK257" s="241"/>
      <c r="EL257" s="241"/>
      <c r="EM257" s="241"/>
      <c r="EN257" s="241"/>
      <c r="EO257" s="241"/>
      <c r="EP257" s="241"/>
      <c r="EQ257" s="241"/>
      <c r="ER257" s="241"/>
      <c r="ES257" s="241"/>
      <c r="ET257" s="241"/>
      <c r="EU257" s="241"/>
      <c r="EV257" s="241"/>
      <c r="EW257" s="241"/>
      <c r="EX257" s="241"/>
      <c r="EY257" s="241"/>
      <c r="EZ257" s="241"/>
      <c r="FA257" s="241"/>
      <c r="FB257" s="241"/>
      <c r="FC257" s="241"/>
      <c r="FD257" s="241"/>
      <c r="FE257" s="241"/>
      <c r="FF257" s="241"/>
      <c r="FG257" s="241"/>
      <c r="FH257" s="241"/>
      <c r="FI257" s="241"/>
      <c r="FJ257" s="241"/>
      <c r="FK257" s="241"/>
      <c r="FL257" s="241"/>
      <c r="FM257" s="241"/>
      <c r="FN257" s="241"/>
      <c r="FO257" s="241"/>
      <c r="FP257" s="241"/>
      <c r="FQ257" s="241"/>
      <c r="FR257" s="241"/>
      <c r="FS257" s="241"/>
      <c r="FT257" s="241"/>
      <c r="FU257" s="241"/>
      <c r="FV257" s="241"/>
      <c r="FW257" s="241"/>
      <c r="FX257" s="241"/>
      <c r="FY257" s="241"/>
      <c r="FZ257" s="241"/>
      <c r="GA257" s="241"/>
      <c r="GB257" s="241"/>
      <c r="GC257" s="241"/>
      <c r="GD257" s="241"/>
      <c r="GE257" s="241"/>
      <c r="GF257" s="241"/>
      <c r="GG257" s="241"/>
      <c r="GH257" s="241"/>
      <c r="GI257" s="241"/>
      <c r="GJ257" s="241"/>
      <c r="GK257" s="241"/>
      <c r="GL257" s="241"/>
      <c r="GM257" s="241"/>
      <c r="GN257" s="241"/>
      <c r="GO257" s="241"/>
      <c r="GP257" s="241"/>
      <c r="GQ257" s="241"/>
      <c r="GR257" s="241"/>
      <c r="GS257" s="241"/>
      <c r="GT257" s="241"/>
      <c r="GU257" s="241"/>
      <c r="GV257" s="241"/>
      <c r="GW257" s="241"/>
      <c r="GX257" s="241"/>
      <c r="GY257" s="241"/>
      <c r="GZ257" s="241"/>
      <c r="HA257" s="241"/>
      <c r="HB257" s="241"/>
      <c r="HC257" s="241"/>
      <c r="HD257" s="241"/>
      <c r="HE257" s="241"/>
      <c r="HF257" s="241"/>
      <c r="HG257" s="241"/>
      <c r="HH257" s="241"/>
      <c r="HI257" s="241"/>
      <c r="HJ257" s="241"/>
      <c r="HK257" s="241"/>
      <c r="HL257" s="241"/>
      <c r="HM257" s="241"/>
      <c r="HN257" s="241"/>
      <c r="HO257" s="241"/>
      <c r="HP257" s="241"/>
      <c r="HQ257" s="241"/>
      <c r="HR257" s="241"/>
      <c r="HS257" s="241"/>
      <c r="HT257" s="241"/>
      <c r="HU257" s="241"/>
      <c r="HV257" s="241"/>
      <c r="HW257" s="241"/>
      <c r="HX257" s="241"/>
      <c r="HY257" s="241"/>
      <c r="HZ257" s="241"/>
      <c r="IA257" s="241"/>
      <c r="IB257" s="241"/>
      <c r="IC257" s="241"/>
      <c r="ID257" s="241"/>
      <c r="IE257" s="241"/>
      <c r="IF257" s="241"/>
      <c r="IG257" s="241"/>
      <c r="IH257" s="241"/>
      <c r="II257" s="241"/>
      <c r="IJ257" s="241"/>
      <c r="IK257" s="241"/>
      <c r="IL257" s="241"/>
      <c r="IM257" s="241"/>
      <c r="IN257" s="241"/>
      <c r="IO257" s="241"/>
      <c r="IP257" s="241"/>
      <c r="IQ257" s="241"/>
      <c r="IR257" s="241"/>
      <c r="IS257" s="241"/>
      <c r="IT257" s="241"/>
      <c r="IU257" s="241"/>
      <c r="IV257" s="241"/>
      <c r="IW257" s="241"/>
      <c r="IX257" s="241"/>
      <c r="IY257" s="241"/>
      <c r="IZ257" s="241"/>
      <c r="JA257" s="241"/>
      <c r="JB257" s="241"/>
      <c r="JC257" s="241"/>
      <c r="JD257" s="241"/>
      <c r="JE257" s="241"/>
      <c r="JF257" s="241"/>
      <c r="JG257" s="241"/>
      <c r="JH257" s="241"/>
      <c r="JI257" s="241"/>
      <c r="JJ257" s="241"/>
      <c r="JK257" s="241"/>
      <c r="JL257" s="241"/>
      <c r="JM257" s="241"/>
      <c r="JN257" s="241"/>
      <c r="JO257" s="241"/>
      <c r="JP257" s="241"/>
      <c r="JQ257" s="241"/>
      <c r="JR257" s="241"/>
      <c r="JS257" s="241"/>
      <c r="JT257" s="241"/>
      <c r="JU257" s="241"/>
    </row>
    <row r="258" spans="1:281" s="240" customFormat="1" ht="15" customHeight="1">
      <c r="A258" s="241"/>
      <c r="B258" s="241"/>
      <c r="C258" s="241"/>
      <c r="D258" s="241"/>
      <c r="E258" s="241"/>
      <c r="F258" s="241"/>
      <c r="G258" s="241"/>
      <c r="H258" s="241"/>
      <c r="I258" s="241"/>
      <c r="J258" s="241"/>
      <c r="K258" s="241"/>
      <c r="L258" s="241"/>
      <c r="M258" s="241"/>
      <c r="N258" s="241"/>
      <c r="O258" s="241"/>
      <c r="P258" s="241"/>
      <c r="Q258" s="241"/>
      <c r="R258" s="241"/>
      <c r="S258" s="241"/>
      <c r="T258" s="241"/>
      <c r="U258" s="241" t="s">
        <v>395</v>
      </c>
      <c r="V258" s="241"/>
      <c r="W258" s="241"/>
      <c r="X258" s="241"/>
      <c r="Y258" s="241"/>
      <c r="Z258" s="241"/>
      <c r="AA258" s="241"/>
      <c r="AB258" s="241"/>
      <c r="AC258" s="241" t="s">
        <v>325</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c r="EN258" s="241"/>
      <c r="EO258" s="241"/>
      <c r="EP258" s="241"/>
      <c r="EQ258" s="241"/>
      <c r="ER258" s="241"/>
      <c r="ES258" s="241"/>
      <c r="ET258" s="241"/>
      <c r="EU258" s="241"/>
      <c r="EV258" s="241"/>
      <c r="EW258" s="241"/>
      <c r="EX258" s="241"/>
      <c r="EY258" s="241"/>
      <c r="EZ258" s="241"/>
      <c r="FA258" s="241"/>
      <c r="FB258" s="241"/>
      <c r="FC258" s="241"/>
      <c r="FD258" s="241"/>
      <c r="FE258" s="241"/>
      <c r="FF258" s="241"/>
      <c r="FG258" s="241"/>
      <c r="FH258" s="241"/>
      <c r="FI258" s="241"/>
      <c r="FJ258" s="241"/>
      <c r="FK258" s="241"/>
      <c r="FL258" s="241"/>
      <c r="FM258" s="241"/>
      <c r="FN258" s="241"/>
      <c r="FO258" s="241"/>
      <c r="FP258" s="241"/>
      <c r="FQ258" s="241"/>
      <c r="FR258" s="241"/>
      <c r="FS258" s="241"/>
      <c r="FT258" s="241"/>
      <c r="FU258" s="241"/>
      <c r="FV258" s="241"/>
      <c r="FW258" s="241"/>
      <c r="FX258" s="241"/>
      <c r="FY258" s="241"/>
      <c r="FZ258" s="241"/>
      <c r="GA258" s="241"/>
      <c r="GB258" s="241"/>
      <c r="GC258" s="241"/>
      <c r="GD258" s="241"/>
      <c r="GE258" s="241"/>
      <c r="GF258" s="241"/>
      <c r="GG258" s="241"/>
      <c r="GH258" s="241"/>
      <c r="GI258" s="241"/>
      <c r="GJ258" s="241"/>
      <c r="GK258" s="241"/>
      <c r="GL258" s="241"/>
      <c r="GM258" s="241"/>
      <c r="GN258" s="241"/>
      <c r="GO258" s="241"/>
      <c r="GP258" s="241"/>
      <c r="GQ258" s="241"/>
      <c r="GR258" s="241"/>
      <c r="GS258" s="241"/>
      <c r="GT258" s="241"/>
      <c r="GU258" s="241"/>
      <c r="GV258" s="241"/>
      <c r="GW258" s="241"/>
      <c r="GX258" s="241"/>
      <c r="GY258" s="241"/>
      <c r="GZ258" s="241"/>
      <c r="HA258" s="241"/>
      <c r="HB258" s="241"/>
      <c r="HC258" s="241"/>
      <c r="HD258" s="241"/>
      <c r="HE258" s="241"/>
      <c r="HF258" s="241"/>
      <c r="HG258" s="241"/>
      <c r="HH258" s="241"/>
      <c r="HI258" s="241"/>
      <c r="HJ258" s="241"/>
      <c r="HK258" s="241"/>
      <c r="HL258" s="241"/>
      <c r="HM258" s="241"/>
      <c r="HN258" s="241"/>
      <c r="HO258" s="241"/>
      <c r="HP258" s="241"/>
      <c r="HQ258" s="241"/>
      <c r="HR258" s="241"/>
      <c r="HS258" s="241"/>
      <c r="HT258" s="241"/>
      <c r="HU258" s="241"/>
      <c r="HV258" s="241"/>
      <c r="HW258" s="241"/>
      <c r="HX258" s="241"/>
      <c r="HY258" s="241"/>
      <c r="HZ258" s="241"/>
      <c r="IA258" s="241"/>
      <c r="IB258" s="241"/>
      <c r="IC258" s="241"/>
      <c r="ID258" s="241"/>
      <c r="IE258" s="241"/>
      <c r="IF258" s="241"/>
      <c r="IG258" s="241"/>
      <c r="IH258" s="241"/>
      <c r="II258" s="241"/>
      <c r="IJ258" s="241"/>
      <c r="IK258" s="241"/>
      <c r="IL258" s="241"/>
      <c r="IM258" s="241"/>
      <c r="IN258" s="241"/>
      <c r="IO258" s="241"/>
      <c r="IP258" s="241"/>
      <c r="IQ258" s="241"/>
      <c r="IR258" s="241"/>
      <c r="IS258" s="241"/>
      <c r="IT258" s="241"/>
      <c r="IU258" s="241"/>
      <c r="IV258" s="241"/>
      <c r="IW258" s="241"/>
      <c r="IX258" s="241"/>
      <c r="IY258" s="241"/>
      <c r="IZ258" s="241"/>
      <c r="JA258" s="241"/>
      <c r="JB258" s="241"/>
      <c r="JC258" s="241"/>
      <c r="JD258" s="241"/>
      <c r="JE258" s="241"/>
      <c r="JF258" s="241"/>
      <c r="JG258" s="241"/>
      <c r="JH258" s="241"/>
      <c r="JI258" s="241"/>
      <c r="JJ258" s="241"/>
      <c r="JK258" s="241"/>
      <c r="JL258" s="241"/>
      <c r="JM258" s="241"/>
      <c r="JN258" s="241"/>
      <c r="JO258" s="241"/>
      <c r="JP258" s="241"/>
      <c r="JQ258" s="241"/>
      <c r="JR258" s="241"/>
      <c r="JS258" s="241"/>
      <c r="JT258" s="241"/>
      <c r="JU258" s="241"/>
    </row>
    <row r="259" spans="1:281" s="240" customFormat="1" ht="15" customHeight="1">
      <c r="A259" s="241"/>
      <c r="B259" s="241"/>
      <c r="C259" s="241"/>
      <c r="D259" s="241"/>
      <c r="E259" s="241"/>
      <c r="F259" s="241"/>
      <c r="G259" s="241"/>
      <c r="H259" s="241"/>
      <c r="I259" s="241"/>
      <c r="J259" s="241"/>
      <c r="K259" s="241"/>
      <c r="L259" s="241"/>
      <c r="M259" s="241"/>
      <c r="N259" s="241"/>
      <c r="O259" s="241"/>
      <c r="P259" s="241"/>
      <c r="Q259" s="241"/>
      <c r="R259" s="241"/>
      <c r="S259" s="241"/>
      <c r="T259" s="241"/>
      <c r="U259" s="241" t="s">
        <v>396</v>
      </c>
      <c r="V259" s="241"/>
      <c r="W259" s="241"/>
      <c r="X259" s="241"/>
      <c r="Y259" s="241"/>
      <c r="Z259" s="241"/>
      <c r="AA259" s="241"/>
      <c r="AB259" s="241"/>
      <c r="AC259" s="241" t="s">
        <v>325</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c r="CJ259" s="241"/>
      <c r="CK259" s="241"/>
      <c r="CL259" s="241"/>
      <c r="CM259" s="241"/>
      <c r="CN259" s="241"/>
      <c r="CO259" s="241"/>
      <c r="CP259" s="241"/>
      <c r="CQ259" s="241"/>
      <c r="CR259" s="241"/>
      <c r="CS259" s="241"/>
      <c r="CT259" s="241"/>
      <c r="CU259" s="241"/>
      <c r="CV259" s="241"/>
      <c r="CW259" s="241"/>
      <c r="CX259" s="241"/>
      <c r="CY259" s="241"/>
      <c r="CZ259" s="241"/>
      <c r="DA259" s="241"/>
      <c r="DB259" s="241"/>
      <c r="DC259" s="241"/>
      <c r="DD259" s="241"/>
      <c r="DE259" s="241"/>
      <c r="DF259" s="241"/>
      <c r="DG259" s="241"/>
      <c r="DH259" s="241"/>
      <c r="DI259" s="241"/>
      <c r="DJ259" s="241"/>
      <c r="DK259" s="241"/>
      <c r="DL259" s="241"/>
      <c r="DM259" s="241"/>
      <c r="DN259" s="241"/>
      <c r="DO259" s="241"/>
      <c r="DP259" s="241"/>
      <c r="DQ259" s="241"/>
      <c r="DR259" s="241"/>
      <c r="DS259" s="241"/>
      <c r="DT259" s="241"/>
      <c r="DU259" s="241"/>
      <c r="DV259" s="241"/>
      <c r="DW259" s="241"/>
      <c r="DX259" s="241"/>
      <c r="DY259" s="241"/>
      <c r="DZ259" s="241"/>
      <c r="EA259" s="241"/>
      <c r="EB259" s="241"/>
      <c r="EC259" s="241"/>
      <c r="ED259" s="241"/>
      <c r="EE259" s="241"/>
      <c r="EF259" s="241"/>
      <c r="EG259" s="241"/>
      <c r="EH259" s="241"/>
      <c r="EI259" s="241"/>
      <c r="EJ259" s="241"/>
      <c r="EK259" s="241"/>
      <c r="EL259" s="241"/>
      <c r="EM259" s="241"/>
      <c r="EN259" s="241"/>
      <c r="EO259" s="241"/>
      <c r="EP259" s="241"/>
      <c r="EQ259" s="241"/>
      <c r="ER259" s="241"/>
      <c r="ES259" s="241"/>
      <c r="ET259" s="241"/>
      <c r="EU259" s="241"/>
      <c r="EV259" s="241"/>
      <c r="EW259" s="241"/>
      <c r="EX259" s="241"/>
      <c r="EY259" s="241"/>
      <c r="EZ259" s="241"/>
      <c r="FA259" s="241"/>
      <c r="FB259" s="241"/>
      <c r="FC259" s="241"/>
      <c r="FD259" s="241"/>
      <c r="FE259" s="241"/>
      <c r="FF259" s="241"/>
      <c r="FG259" s="241"/>
      <c r="FH259" s="241"/>
      <c r="FI259" s="241"/>
      <c r="FJ259" s="241"/>
      <c r="FK259" s="241"/>
      <c r="FL259" s="241"/>
      <c r="FM259" s="241"/>
      <c r="FN259" s="241"/>
      <c r="FO259" s="241"/>
      <c r="FP259" s="241"/>
      <c r="FQ259" s="241"/>
      <c r="FR259" s="241"/>
      <c r="FS259" s="241"/>
      <c r="FT259" s="241"/>
      <c r="FU259" s="241"/>
      <c r="FV259" s="241"/>
      <c r="FW259" s="241"/>
      <c r="FX259" s="241"/>
      <c r="FY259" s="241"/>
      <c r="FZ259" s="241"/>
      <c r="GA259" s="241"/>
      <c r="GB259" s="241"/>
      <c r="GC259" s="241"/>
      <c r="GD259" s="241"/>
      <c r="GE259" s="241"/>
      <c r="GF259" s="241"/>
      <c r="GG259" s="241"/>
      <c r="GH259" s="241"/>
      <c r="GI259" s="241"/>
      <c r="GJ259" s="241"/>
      <c r="GK259" s="241"/>
      <c r="GL259" s="241"/>
      <c r="GM259" s="241"/>
      <c r="GN259" s="241"/>
      <c r="GO259" s="241"/>
      <c r="GP259" s="241"/>
      <c r="GQ259" s="241"/>
      <c r="GR259" s="241"/>
      <c r="GS259" s="241"/>
      <c r="GT259" s="241"/>
      <c r="GU259" s="241"/>
      <c r="GV259" s="241"/>
      <c r="GW259" s="241"/>
      <c r="GX259" s="241"/>
      <c r="GY259" s="241"/>
      <c r="GZ259" s="241"/>
      <c r="HA259" s="241"/>
      <c r="HB259" s="241"/>
      <c r="HC259" s="241"/>
      <c r="HD259" s="241"/>
      <c r="HE259" s="241"/>
      <c r="HF259" s="241"/>
      <c r="HG259" s="241"/>
      <c r="HH259" s="241"/>
      <c r="HI259" s="241"/>
      <c r="HJ259" s="241"/>
      <c r="HK259" s="241"/>
      <c r="HL259" s="241"/>
      <c r="HM259" s="241"/>
      <c r="HN259" s="241"/>
      <c r="HO259" s="241"/>
      <c r="HP259" s="241"/>
      <c r="HQ259" s="241"/>
      <c r="HR259" s="241"/>
      <c r="HS259" s="241"/>
      <c r="HT259" s="241"/>
      <c r="HU259" s="241"/>
      <c r="HV259" s="241"/>
      <c r="HW259" s="241"/>
      <c r="HX259" s="241"/>
      <c r="HY259" s="241"/>
      <c r="HZ259" s="241"/>
      <c r="IA259" s="241"/>
      <c r="IB259" s="241"/>
      <c r="IC259" s="241"/>
      <c r="ID259" s="241"/>
      <c r="IE259" s="241"/>
      <c r="IF259" s="241"/>
      <c r="IG259" s="241"/>
      <c r="IH259" s="241"/>
      <c r="II259" s="241"/>
      <c r="IJ259" s="241"/>
      <c r="IK259" s="241"/>
      <c r="IL259" s="241"/>
      <c r="IM259" s="241"/>
      <c r="IN259" s="241"/>
      <c r="IO259" s="241"/>
      <c r="IP259" s="241"/>
      <c r="IQ259" s="241"/>
      <c r="IR259" s="241"/>
      <c r="IS259" s="241"/>
      <c r="IT259" s="241"/>
      <c r="IU259" s="241"/>
      <c r="IV259" s="241"/>
      <c r="IW259" s="241"/>
      <c r="IX259" s="241"/>
      <c r="IY259" s="241"/>
      <c r="IZ259" s="241"/>
      <c r="JA259" s="241"/>
      <c r="JB259" s="241"/>
      <c r="JC259" s="241"/>
      <c r="JD259" s="241"/>
      <c r="JE259" s="241"/>
      <c r="JF259" s="241"/>
      <c r="JG259" s="241"/>
      <c r="JH259" s="241"/>
      <c r="JI259" s="241"/>
      <c r="JJ259" s="241"/>
      <c r="JK259" s="241"/>
      <c r="JL259" s="241"/>
      <c r="JM259" s="241"/>
      <c r="JN259" s="241"/>
      <c r="JO259" s="241"/>
      <c r="JP259" s="241"/>
      <c r="JQ259" s="241"/>
      <c r="JR259" s="241"/>
      <c r="JS259" s="241"/>
      <c r="JT259" s="241"/>
      <c r="JU259" s="241"/>
    </row>
    <row r="260" spans="1:281" s="240" customFormat="1" ht="15" customHeight="1">
      <c r="A260" s="241"/>
      <c r="B260" s="241"/>
      <c r="C260" s="241"/>
      <c r="D260" s="241"/>
      <c r="E260" s="241"/>
      <c r="F260" s="241"/>
      <c r="G260" s="241"/>
      <c r="H260" s="241"/>
      <c r="I260" s="241"/>
      <c r="J260" s="241"/>
      <c r="K260" s="241"/>
      <c r="L260" s="241"/>
      <c r="M260" s="241"/>
      <c r="N260" s="241"/>
      <c r="O260" s="241"/>
      <c r="P260" s="241"/>
      <c r="Q260" s="241"/>
      <c r="R260" s="241"/>
      <c r="S260" s="241"/>
      <c r="T260" s="241"/>
      <c r="U260" s="241" t="s">
        <v>397</v>
      </c>
      <c r="V260" s="241"/>
      <c r="W260" s="241"/>
      <c r="X260" s="241"/>
      <c r="Y260" s="241"/>
      <c r="Z260" s="241"/>
      <c r="AA260" s="241"/>
      <c r="AB260" s="241"/>
      <c r="AC260" s="241" t="s">
        <v>316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c r="DT260" s="241"/>
      <c r="DU260" s="241"/>
      <c r="DV260" s="241"/>
      <c r="DW260" s="241"/>
      <c r="DX260" s="241"/>
      <c r="DY260" s="241"/>
      <c r="DZ260" s="241"/>
      <c r="EA260" s="241"/>
      <c r="EB260" s="241"/>
      <c r="EC260" s="241"/>
      <c r="ED260" s="241"/>
      <c r="EE260" s="241"/>
      <c r="EF260" s="241"/>
      <c r="EG260" s="241"/>
      <c r="EH260" s="241"/>
      <c r="EI260" s="241"/>
      <c r="EJ260" s="241"/>
      <c r="EK260" s="241"/>
      <c r="EL260" s="241"/>
      <c r="EM260" s="241"/>
      <c r="EN260" s="241"/>
      <c r="EO260" s="241"/>
      <c r="EP260" s="241"/>
      <c r="EQ260" s="241"/>
      <c r="ER260" s="241"/>
      <c r="ES260" s="241"/>
      <c r="ET260" s="241"/>
      <c r="EU260" s="241"/>
      <c r="EV260" s="241"/>
      <c r="EW260" s="241"/>
      <c r="EX260" s="241"/>
      <c r="EY260" s="241"/>
      <c r="EZ260" s="241"/>
      <c r="FA260" s="241"/>
      <c r="FB260" s="241"/>
      <c r="FC260" s="241"/>
      <c r="FD260" s="241"/>
      <c r="FE260" s="241"/>
      <c r="FF260" s="241"/>
      <c r="FG260" s="241"/>
      <c r="FH260" s="241"/>
      <c r="FI260" s="241"/>
      <c r="FJ260" s="241"/>
      <c r="FK260" s="241"/>
      <c r="FL260" s="241"/>
      <c r="FM260" s="241"/>
      <c r="FN260" s="241"/>
      <c r="FO260" s="241"/>
      <c r="FP260" s="241"/>
      <c r="FQ260" s="241"/>
      <c r="FR260" s="241"/>
      <c r="FS260" s="241"/>
      <c r="FT260" s="241"/>
      <c r="FU260" s="241"/>
      <c r="FV260" s="241"/>
      <c r="FW260" s="241"/>
      <c r="FX260" s="241"/>
      <c r="FY260" s="241"/>
      <c r="FZ260" s="241"/>
      <c r="GA260" s="241"/>
      <c r="GB260" s="241"/>
      <c r="GC260" s="241"/>
      <c r="GD260" s="241"/>
      <c r="GE260" s="241"/>
      <c r="GF260" s="241"/>
      <c r="GG260" s="241"/>
      <c r="GH260" s="241"/>
      <c r="GI260" s="241"/>
      <c r="GJ260" s="241"/>
      <c r="GK260" s="241"/>
      <c r="GL260" s="241"/>
      <c r="GM260" s="241"/>
      <c r="GN260" s="241"/>
      <c r="GO260" s="241"/>
      <c r="GP260" s="241"/>
      <c r="GQ260" s="241"/>
      <c r="GR260" s="241"/>
      <c r="GS260" s="241"/>
      <c r="GT260" s="241"/>
      <c r="GU260" s="241"/>
      <c r="GV260" s="241"/>
      <c r="GW260" s="241"/>
      <c r="GX260" s="241"/>
      <c r="GY260" s="241"/>
      <c r="GZ260" s="241"/>
      <c r="HA260" s="241"/>
      <c r="HB260" s="241"/>
      <c r="HC260" s="241"/>
      <c r="HD260" s="241"/>
      <c r="HE260" s="241"/>
      <c r="HF260" s="241"/>
      <c r="HG260" s="241"/>
      <c r="HH260" s="241"/>
      <c r="HI260" s="241"/>
      <c r="HJ260" s="241"/>
      <c r="HK260" s="241"/>
      <c r="HL260" s="241"/>
      <c r="HM260" s="241"/>
      <c r="HN260" s="241"/>
      <c r="HO260" s="241"/>
      <c r="HP260" s="241"/>
      <c r="HQ260" s="241"/>
      <c r="HR260" s="241"/>
      <c r="HS260" s="241"/>
      <c r="HT260" s="241"/>
      <c r="HU260" s="241"/>
      <c r="HV260" s="241"/>
      <c r="HW260" s="241"/>
      <c r="HX260" s="241"/>
      <c r="HY260" s="241"/>
      <c r="HZ260" s="241"/>
      <c r="IA260" s="241"/>
      <c r="IB260" s="241"/>
      <c r="IC260" s="241"/>
      <c r="ID260" s="241"/>
      <c r="IE260" s="241"/>
      <c r="IF260" s="241"/>
      <c r="IG260" s="241"/>
      <c r="IH260" s="241"/>
      <c r="II260" s="241"/>
      <c r="IJ260" s="241"/>
      <c r="IK260" s="241"/>
      <c r="IL260" s="241"/>
      <c r="IM260" s="241"/>
      <c r="IN260" s="241"/>
      <c r="IO260" s="241"/>
      <c r="IP260" s="241"/>
      <c r="IQ260" s="241"/>
      <c r="IR260" s="241"/>
      <c r="IS260" s="241"/>
      <c r="IT260" s="241"/>
      <c r="IU260" s="241"/>
      <c r="IV260" s="241"/>
      <c r="IW260" s="241"/>
      <c r="IX260" s="241"/>
      <c r="IY260" s="241"/>
      <c r="IZ260" s="241"/>
      <c r="JA260" s="241"/>
      <c r="JB260" s="241"/>
      <c r="JC260" s="241"/>
      <c r="JD260" s="241"/>
      <c r="JE260" s="241"/>
      <c r="JF260" s="241"/>
      <c r="JG260" s="241"/>
      <c r="JH260" s="241"/>
      <c r="JI260" s="241"/>
      <c r="JJ260" s="241"/>
      <c r="JK260" s="241"/>
      <c r="JL260" s="241"/>
      <c r="JM260" s="241"/>
      <c r="JN260" s="241"/>
      <c r="JO260" s="241"/>
      <c r="JP260" s="241"/>
      <c r="JQ260" s="241"/>
      <c r="JR260" s="241"/>
      <c r="JS260" s="241"/>
      <c r="JT260" s="241"/>
      <c r="JU260" s="241"/>
    </row>
    <row r="261" spans="1:281" s="240" customFormat="1" ht="15" customHeight="1">
      <c r="A261" s="241"/>
      <c r="B261" s="241"/>
      <c r="C261" s="241"/>
      <c r="D261" s="241"/>
      <c r="E261" s="241"/>
      <c r="F261" s="241"/>
      <c r="G261" s="241"/>
      <c r="H261" s="241"/>
      <c r="I261" s="241"/>
      <c r="J261" s="241"/>
      <c r="K261" s="241"/>
      <c r="L261" s="241"/>
      <c r="M261" s="241"/>
      <c r="N261" s="241"/>
      <c r="O261" s="241"/>
      <c r="P261" s="241"/>
      <c r="Q261" s="241"/>
      <c r="R261" s="241"/>
      <c r="S261" s="241"/>
      <c r="T261" s="241"/>
      <c r="U261" s="241" t="s">
        <v>398</v>
      </c>
      <c r="V261" s="241"/>
      <c r="W261" s="241"/>
      <c r="X261" s="241"/>
      <c r="Y261" s="241"/>
      <c r="Z261" s="241"/>
      <c r="AA261" s="241"/>
      <c r="AB261" s="241"/>
      <c r="AC261" s="241" t="s">
        <v>316</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c r="DD261" s="241"/>
      <c r="DE261" s="241"/>
      <c r="DF261" s="241"/>
      <c r="DG261" s="241"/>
      <c r="DH261" s="241"/>
      <c r="DI261" s="241"/>
      <c r="DJ261" s="241"/>
      <c r="DK261" s="241"/>
      <c r="DL261" s="241"/>
      <c r="DM261" s="241"/>
      <c r="DN261" s="241"/>
      <c r="DO261" s="241"/>
      <c r="DP261" s="241"/>
      <c r="DQ261" s="241"/>
      <c r="DR261" s="241"/>
      <c r="DS261" s="241"/>
      <c r="DT261" s="241"/>
      <c r="DU261" s="241"/>
      <c r="DV261" s="241"/>
      <c r="DW261" s="241"/>
      <c r="DX261" s="241"/>
      <c r="DY261" s="241"/>
      <c r="DZ261" s="241"/>
      <c r="EA261" s="241"/>
      <c r="EB261" s="241"/>
      <c r="EC261" s="241"/>
      <c r="ED261" s="241"/>
      <c r="EE261" s="241"/>
      <c r="EF261" s="241"/>
      <c r="EG261" s="241"/>
      <c r="EH261" s="241"/>
      <c r="EI261" s="241"/>
      <c r="EJ261" s="241"/>
      <c r="EK261" s="241"/>
      <c r="EL261" s="241"/>
      <c r="EM261" s="241"/>
      <c r="EN261" s="241"/>
      <c r="EO261" s="241"/>
      <c r="EP261" s="241"/>
      <c r="EQ261" s="241"/>
      <c r="ER261" s="241"/>
      <c r="ES261" s="241"/>
      <c r="ET261" s="241"/>
      <c r="EU261" s="241"/>
      <c r="EV261" s="241"/>
      <c r="EW261" s="241"/>
      <c r="EX261" s="241"/>
      <c r="EY261" s="241"/>
      <c r="EZ261" s="241"/>
      <c r="FA261" s="241"/>
      <c r="FB261" s="241"/>
      <c r="FC261" s="241"/>
      <c r="FD261" s="241"/>
      <c r="FE261" s="241"/>
      <c r="FF261" s="241"/>
      <c r="FG261" s="241"/>
      <c r="FH261" s="241"/>
      <c r="FI261" s="241"/>
      <c r="FJ261" s="241"/>
      <c r="FK261" s="241"/>
      <c r="FL261" s="241"/>
      <c r="FM261" s="241"/>
      <c r="FN261" s="241"/>
      <c r="FO261" s="241"/>
      <c r="FP261" s="241"/>
      <c r="FQ261" s="241"/>
      <c r="FR261" s="241"/>
      <c r="FS261" s="241"/>
      <c r="FT261" s="241"/>
      <c r="FU261" s="241"/>
      <c r="FV261" s="241"/>
      <c r="FW261" s="241"/>
      <c r="FX261" s="241"/>
      <c r="FY261" s="241"/>
      <c r="FZ261" s="241"/>
      <c r="GA261" s="241"/>
      <c r="GB261" s="241"/>
      <c r="GC261" s="241"/>
      <c r="GD261" s="241"/>
      <c r="GE261" s="241"/>
      <c r="GF261" s="241"/>
      <c r="GG261" s="241"/>
      <c r="GH261" s="241"/>
      <c r="GI261" s="241"/>
      <c r="GJ261" s="241"/>
      <c r="GK261" s="241"/>
      <c r="GL261" s="241"/>
      <c r="GM261" s="241"/>
      <c r="GN261" s="241"/>
      <c r="GO261" s="241"/>
      <c r="GP261" s="241"/>
      <c r="GQ261" s="241"/>
      <c r="GR261" s="241"/>
      <c r="GS261" s="241"/>
      <c r="GT261" s="241"/>
      <c r="GU261" s="241"/>
      <c r="GV261" s="241"/>
      <c r="GW261" s="241"/>
      <c r="GX261" s="241"/>
      <c r="GY261" s="241"/>
      <c r="GZ261" s="241"/>
      <c r="HA261" s="241"/>
      <c r="HB261" s="241"/>
      <c r="HC261" s="241"/>
      <c r="HD261" s="241"/>
      <c r="HE261" s="241"/>
      <c r="HF261" s="241"/>
      <c r="HG261" s="241"/>
      <c r="HH261" s="241"/>
      <c r="HI261" s="241"/>
      <c r="HJ261" s="241"/>
      <c r="HK261" s="241"/>
      <c r="HL261" s="241"/>
      <c r="HM261" s="241"/>
      <c r="HN261" s="241"/>
      <c r="HO261" s="241"/>
      <c r="HP261" s="241"/>
      <c r="HQ261" s="241"/>
      <c r="HR261" s="241"/>
      <c r="HS261" s="241"/>
      <c r="HT261" s="241"/>
      <c r="HU261" s="241"/>
      <c r="HV261" s="241"/>
      <c r="HW261" s="241"/>
      <c r="HX261" s="241"/>
      <c r="HY261" s="241"/>
      <c r="HZ261" s="241"/>
      <c r="IA261" s="241"/>
      <c r="IB261" s="241"/>
      <c r="IC261" s="241"/>
      <c r="ID261" s="241"/>
      <c r="IE261" s="241"/>
      <c r="IF261" s="241"/>
      <c r="IG261" s="241"/>
      <c r="IH261" s="241"/>
      <c r="II261" s="241"/>
      <c r="IJ261" s="241"/>
      <c r="IK261" s="241"/>
      <c r="IL261" s="241"/>
      <c r="IM261" s="241"/>
      <c r="IN261" s="241"/>
      <c r="IO261" s="241"/>
      <c r="IP261" s="241"/>
      <c r="IQ261" s="241"/>
      <c r="IR261" s="241"/>
      <c r="IS261" s="241"/>
      <c r="IT261" s="241"/>
      <c r="IU261" s="241"/>
      <c r="IV261" s="241"/>
      <c r="IW261" s="241"/>
      <c r="IX261" s="241"/>
      <c r="IY261" s="241"/>
      <c r="IZ261" s="241"/>
      <c r="JA261" s="241"/>
      <c r="JB261" s="241"/>
      <c r="JC261" s="241"/>
      <c r="JD261" s="241"/>
      <c r="JE261" s="241"/>
      <c r="JF261" s="241"/>
      <c r="JG261" s="241"/>
      <c r="JH261" s="241"/>
      <c r="JI261" s="241"/>
      <c r="JJ261" s="241"/>
      <c r="JK261" s="241"/>
      <c r="JL261" s="241"/>
      <c r="JM261" s="241"/>
      <c r="JN261" s="241"/>
      <c r="JO261" s="241"/>
      <c r="JP261" s="241"/>
      <c r="JQ261" s="241"/>
      <c r="JR261" s="241"/>
      <c r="JS261" s="241"/>
      <c r="JT261" s="241"/>
      <c r="JU261" s="241"/>
    </row>
    <row r="262" spans="1:281" s="240" customFormat="1" ht="15" customHeight="1">
      <c r="A262" s="241"/>
      <c r="B262" s="241"/>
      <c r="C262" s="241"/>
      <c r="D262" s="241"/>
      <c r="E262" s="241"/>
      <c r="F262" s="241"/>
      <c r="G262" s="241"/>
      <c r="H262" s="241"/>
      <c r="I262" s="241"/>
      <c r="J262" s="241"/>
      <c r="K262" s="241"/>
      <c r="L262" s="241"/>
      <c r="M262" s="241"/>
      <c r="N262" s="241"/>
      <c r="O262" s="241"/>
      <c r="P262" s="241"/>
      <c r="Q262" s="241"/>
      <c r="R262" s="241"/>
      <c r="S262" s="241"/>
      <c r="T262" s="241"/>
      <c r="U262" s="241" t="s">
        <v>399</v>
      </c>
      <c r="V262" s="241"/>
      <c r="W262" s="241"/>
      <c r="X262" s="241"/>
      <c r="Y262" s="241"/>
      <c r="Z262" s="241"/>
      <c r="AA262" s="241"/>
      <c r="AB262" s="241"/>
      <c r="AC262" s="241" t="s">
        <v>325</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c r="DD262" s="241"/>
      <c r="DE262" s="241"/>
      <c r="DF262" s="241"/>
      <c r="DG262" s="241"/>
      <c r="DH262" s="241"/>
      <c r="DI262" s="241"/>
      <c r="DJ262" s="241"/>
      <c r="DK262" s="241"/>
      <c r="DL262" s="241"/>
      <c r="DM262" s="241"/>
      <c r="DN262" s="241"/>
      <c r="DO262" s="241"/>
      <c r="DP262" s="241"/>
      <c r="DQ262" s="241"/>
      <c r="DR262" s="241"/>
      <c r="DS262" s="241"/>
      <c r="DT262" s="241"/>
      <c r="DU262" s="241"/>
      <c r="DV262" s="241"/>
      <c r="DW262" s="241"/>
      <c r="DX262" s="241"/>
      <c r="DY262" s="241"/>
      <c r="DZ262" s="241"/>
      <c r="EA262" s="241"/>
      <c r="EB262" s="241"/>
      <c r="EC262" s="241"/>
      <c r="ED262" s="241"/>
      <c r="EE262" s="241"/>
      <c r="EF262" s="241"/>
      <c r="EG262" s="241"/>
      <c r="EH262" s="241"/>
      <c r="EI262" s="241"/>
      <c r="EJ262" s="241"/>
      <c r="EK262" s="241"/>
      <c r="EL262" s="241"/>
      <c r="EM262" s="241"/>
      <c r="EN262" s="241"/>
      <c r="EO262" s="241"/>
      <c r="EP262" s="241"/>
      <c r="EQ262" s="241"/>
      <c r="ER262" s="241"/>
      <c r="ES262" s="241"/>
      <c r="ET262" s="241"/>
      <c r="EU262" s="241"/>
      <c r="EV262" s="241"/>
      <c r="EW262" s="241"/>
      <c r="EX262" s="241"/>
      <c r="EY262" s="241"/>
      <c r="EZ262" s="241"/>
      <c r="FA262" s="241"/>
      <c r="FB262" s="241"/>
      <c r="FC262" s="241"/>
      <c r="FD262" s="241"/>
      <c r="FE262" s="241"/>
      <c r="FF262" s="241"/>
      <c r="FG262" s="241"/>
      <c r="FH262" s="241"/>
      <c r="FI262" s="241"/>
      <c r="FJ262" s="241"/>
      <c r="FK262" s="241"/>
      <c r="FL262" s="241"/>
      <c r="FM262" s="241"/>
      <c r="FN262" s="241"/>
      <c r="FO262" s="241"/>
      <c r="FP262" s="241"/>
      <c r="FQ262" s="241"/>
      <c r="FR262" s="241"/>
      <c r="FS262" s="241"/>
      <c r="FT262" s="241"/>
      <c r="FU262" s="241"/>
      <c r="FV262" s="241"/>
      <c r="FW262" s="241"/>
      <c r="FX262" s="241"/>
      <c r="FY262" s="241"/>
      <c r="FZ262" s="241"/>
      <c r="GA262" s="241"/>
      <c r="GB262" s="241"/>
      <c r="GC262" s="241"/>
      <c r="GD262" s="241"/>
      <c r="GE262" s="241"/>
      <c r="GF262" s="241"/>
      <c r="GG262" s="241"/>
      <c r="GH262" s="241"/>
      <c r="GI262" s="241"/>
      <c r="GJ262" s="241"/>
      <c r="GK262" s="241"/>
      <c r="GL262" s="241"/>
      <c r="GM262" s="241"/>
      <c r="GN262" s="241"/>
      <c r="GO262" s="241"/>
      <c r="GP262" s="241"/>
      <c r="GQ262" s="241"/>
      <c r="GR262" s="241"/>
      <c r="GS262" s="241"/>
      <c r="GT262" s="241"/>
      <c r="GU262" s="241"/>
      <c r="GV262" s="241"/>
      <c r="GW262" s="241"/>
      <c r="GX262" s="241"/>
      <c r="GY262" s="241"/>
      <c r="GZ262" s="241"/>
      <c r="HA262" s="241"/>
      <c r="HB262" s="241"/>
      <c r="HC262" s="241"/>
      <c r="HD262" s="241"/>
      <c r="HE262" s="241"/>
      <c r="HF262" s="241"/>
      <c r="HG262" s="241"/>
      <c r="HH262" s="241"/>
      <c r="HI262" s="241"/>
      <c r="HJ262" s="241"/>
      <c r="HK262" s="241"/>
      <c r="HL262" s="241"/>
      <c r="HM262" s="241"/>
      <c r="HN262" s="241"/>
      <c r="HO262" s="241"/>
      <c r="HP262" s="241"/>
      <c r="HQ262" s="241"/>
      <c r="HR262" s="241"/>
      <c r="HS262" s="241"/>
      <c r="HT262" s="241"/>
      <c r="HU262" s="241"/>
      <c r="HV262" s="241"/>
      <c r="HW262" s="241"/>
      <c r="HX262" s="241"/>
      <c r="HY262" s="241"/>
      <c r="HZ262" s="241"/>
      <c r="IA262" s="241"/>
      <c r="IB262" s="241"/>
      <c r="IC262" s="241"/>
      <c r="ID262" s="241"/>
      <c r="IE262" s="241"/>
      <c r="IF262" s="241"/>
      <c r="IG262" s="241"/>
      <c r="IH262" s="241"/>
      <c r="II262" s="241"/>
      <c r="IJ262" s="241"/>
      <c r="IK262" s="241"/>
      <c r="IL262" s="241"/>
      <c r="IM262" s="241"/>
      <c r="IN262" s="241"/>
      <c r="IO262" s="241"/>
      <c r="IP262" s="241"/>
      <c r="IQ262" s="241"/>
      <c r="IR262" s="241"/>
      <c r="IS262" s="241"/>
      <c r="IT262" s="241"/>
      <c r="IU262" s="241"/>
      <c r="IV262" s="241"/>
      <c r="IW262" s="241"/>
      <c r="IX262" s="241"/>
      <c r="IY262" s="241"/>
      <c r="IZ262" s="241"/>
      <c r="JA262" s="241"/>
      <c r="JB262" s="241"/>
      <c r="JC262" s="241"/>
      <c r="JD262" s="241"/>
      <c r="JE262" s="241"/>
      <c r="JF262" s="241"/>
      <c r="JG262" s="241"/>
      <c r="JH262" s="241"/>
      <c r="JI262" s="241"/>
      <c r="JJ262" s="241"/>
      <c r="JK262" s="241"/>
      <c r="JL262" s="241"/>
      <c r="JM262" s="241"/>
      <c r="JN262" s="241"/>
      <c r="JO262" s="241"/>
      <c r="JP262" s="241"/>
      <c r="JQ262" s="241"/>
      <c r="JR262" s="241"/>
      <c r="JS262" s="241"/>
      <c r="JT262" s="241"/>
      <c r="JU262" s="241"/>
    </row>
    <row r="263" spans="1:281" s="240" customFormat="1" ht="15" customHeight="1">
      <c r="A263" s="241"/>
      <c r="B263" s="241"/>
      <c r="C263" s="241"/>
      <c r="D263" s="241"/>
      <c r="E263" s="241"/>
      <c r="F263" s="241"/>
      <c r="G263" s="241"/>
      <c r="H263" s="241"/>
      <c r="I263" s="241"/>
      <c r="J263" s="241"/>
      <c r="K263" s="241"/>
      <c r="L263" s="241"/>
      <c r="M263" s="241"/>
      <c r="N263" s="241"/>
      <c r="O263" s="241"/>
      <c r="P263" s="241"/>
      <c r="Q263" s="241"/>
      <c r="R263" s="241"/>
      <c r="S263" s="241"/>
      <c r="T263" s="241"/>
      <c r="U263" s="241" t="s">
        <v>400</v>
      </c>
      <c r="V263" s="241"/>
      <c r="W263" s="241"/>
      <c r="X263" s="241"/>
      <c r="Y263" s="241"/>
      <c r="Z263" s="241"/>
      <c r="AA263" s="241"/>
      <c r="AB263" s="241"/>
      <c r="AC263" s="241" t="s">
        <v>325</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c r="DD263" s="241"/>
      <c r="DE263" s="241"/>
      <c r="DF263" s="241"/>
      <c r="DG263" s="241"/>
      <c r="DH263" s="241"/>
      <c r="DI263" s="241"/>
      <c r="DJ263" s="241"/>
      <c r="DK263" s="241"/>
      <c r="DL263" s="241"/>
      <c r="DM263" s="241"/>
      <c r="DN263" s="241"/>
      <c r="DO263" s="241"/>
      <c r="DP263" s="241"/>
      <c r="DQ263" s="241"/>
      <c r="DR263" s="241"/>
      <c r="DS263" s="241"/>
      <c r="DT263" s="241"/>
      <c r="DU263" s="241"/>
      <c r="DV263" s="241"/>
      <c r="DW263" s="241"/>
      <c r="DX263" s="241"/>
      <c r="DY263" s="241"/>
      <c r="DZ263" s="241"/>
      <c r="EA263" s="241"/>
      <c r="EB263" s="241"/>
      <c r="EC263" s="241"/>
      <c r="ED263" s="241"/>
      <c r="EE263" s="241"/>
      <c r="EF263" s="241"/>
      <c r="EG263" s="241"/>
      <c r="EH263" s="241"/>
      <c r="EI263" s="241"/>
      <c r="EJ263" s="241"/>
      <c r="EK263" s="241"/>
      <c r="EL263" s="241"/>
      <c r="EM263" s="241"/>
      <c r="EN263" s="241"/>
      <c r="EO263" s="241"/>
      <c r="EP263" s="241"/>
      <c r="EQ263" s="241"/>
      <c r="ER263" s="241"/>
      <c r="ES263" s="241"/>
      <c r="ET263" s="241"/>
      <c r="EU263" s="241"/>
      <c r="EV263" s="241"/>
      <c r="EW263" s="241"/>
      <c r="EX263" s="241"/>
      <c r="EY263" s="241"/>
      <c r="EZ263" s="241"/>
      <c r="FA263" s="241"/>
      <c r="FB263" s="241"/>
      <c r="FC263" s="241"/>
      <c r="FD263" s="241"/>
      <c r="FE263" s="241"/>
      <c r="FF263" s="241"/>
      <c r="FG263" s="241"/>
      <c r="FH263" s="241"/>
      <c r="FI263" s="241"/>
      <c r="FJ263" s="241"/>
      <c r="FK263" s="241"/>
      <c r="FL263" s="241"/>
      <c r="FM263" s="241"/>
      <c r="FN263" s="241"/>
      <c r="FO263" s="241"/>
      <c r="FP263" s="241"/>
      <c r="FQ263" s="241"/>
      <c r="FR263" s="241"/>
      <c r="FS263" s="241"/>
      <c r="FT263" s="241"/>
      <c r="FU263" s="241"/>
      <c r="FV263" s="241"/>
      <c r="FW263" s="241"/>
      <c r="FX263" s="241"/>
      <c r="FY263" s="241"/>
      <c r="FZ263" s="241"/>
      <c r="GA263" s="241"/>
      <c r="GB263" s="241"/>
      <c r="GC263" s="241"/>
      <c r="GD263" s="241"/>
      <c r="GE263" s="241"/>
      <c r="GF263" s="241"/>
      <c r="GG263" s="241"/>
      <c r="GH263" s="241"/>
      <c r="GI263" s="241"/>
      <c r="GJ263" s="241"/>
      <c r="GK263" s="241"/>
      <c r="GL263" s="241"/>
      <c r="GM263" s="241"/>
      <c r="GN263" s="241"/>
      <c r="GO263" s="241"/>
      <c r="GP263" s="241"/>
      <c r="GQ263" s="241"/>
      <c r="GR263" s="241"/>
      <c r="GS263" s="241"/>
      <c r="GT263" s="241"/>
      <c r="GU263" s="241"/>
      <c r="GV263" s="241"/>
      <c r="GW263" s="241"/>
      <c r="GX263" s="241"/>
      <c r="GY263" s="241"/>
      <c r="GZ263" s="241"/>
      <c r="HA263" s="241"/>
      <c r="HB263" s="241"/>
      <c r="HC263" s="241"/>
      <c r="HD263" s="241"/>
      <c r="HE263" s="241"/>
      <c r="HF263" s="241"/>
      <c r="HG263" s="241"/>
      <c r="HH263" s="241"/>
      <c r="HI263" s="241"/>
      <c r="HJ263" s="241"/>
      <c r="HK263" s="241"/>
      <c r="HL263" s="241"/>
      <c r="HM263" s="241"/>
      <c r="HN263" s="241"/>
      <c r="HO263" s="241"/>
      <c r="HP263" s="241"/>
      <c r="HQ263" s="241"/>
      <c r="HR263" s="241"/>
      <c r="HS263" s="241"/>
      <c r="HT263" s="241"/>
      <c r="HU263" s="241"/>
      <c r="HV263" s="241"/>
      <c r="HW263" s="241"/>
      <c r="HX263" s="241"/>
      <c r="HY263" s="241"/>
      <c r="HZ263" s="241"/>
      <c r="IA263" s="241"/>
      <c r="IB263" s="241"/>
      <c r="IC263" s="241"/>
      <c r="ID263" s="241"/>
      <c r="IE263" s="241"/>
      <c r="IF263" s="241"/>
      <c r="IG263" s="241"/>
      <c r="IH263" s="241"/>
      <c r="II263" s="241"/>
      <c r="IJ263" s="241"/>
      <c r="IK263" s="241"/>
      <c r="IL263" s="241"/>
      <c r="IM263" s="241"/>
      <c r="IN263" s="241"/>
      <c r="IO263" s="241"/>
      <c r="IP263" s="241"/>
      <c r="IQ263" s="241"/>
      <c r="IR263" s="241"/>
      <c r="IS263" s="241"/>
      <c r="IT263" s="241"/>
      <c r="IU263" s="241"/>
      <c r="IV263" s="241"/>
      <c r="IW263" s="241"/>
      <c r="IX263" s="241"/>
      <c r="IY263" s="241"/>
      <c r="IZ263" s="241"/>
      <c r="JA263" s="241"/>
      <c r="JB263" s="241"/>
      <c r="JC263" s="241"/>
      <c r="JD263" s="241"/>
      <c r="JE263" s="241"/>
      <c r="JF263" s="241"/>
      <c r="JG263" s="241"/>
      <c r="JH263" s="241"/>
      <c r="JI263" s="241"/>
      <c r="JJ263" s="241"/>
      <c r="JK263" s="241"/>
      <c r="JL263" s="241"/>
      <c r="JM263" s="241"/>
      <c r="JN263" s="241"/>
      <c r="JO263" s="241"/>
      <c r="JP263" s="241"/>
      <c r="JQ263" s="241"/>
      <c r="JR263" s="241"/>
      <c r="JS263" s="241"/>
      <c r="JT263" s="241"/>
      <c r="JU263" s="241"/>
    </row>
    <row r="264" spans="1:281" s="240" customFormat="1" ht="15" customHeight="1">
      <c r="A264" s="241"/>
      <c r="B264" s="241"/>
      <c r="C264" s="241"/>
      <c r="D264" s="241"/>
      <c r="E264" s="241"/>
      <c r="F264" s="241"/>
      <c r="G264" s="241"/>
      <c r="H264" s="241"/>
      <c r="I264" s="241"/>
      <c r="J264" s="241"/>
      <c r="K264" s="241"/>
      <c r="L264" s="241"/>
      <c r="M264" s="241"/>
      <c r="N264" s="241"/>
      <c r="O264" s="241"/>
      <c r="P264" s="241"/>
      <c r="Q264" s="241"/>
      <c r="R264" s="241"/>
      <c r="S264" s="241"/>
      <c r="T264" s="241"/>
      <c r="U264" s="241" t="s">
        <v>401</v>
      </c>
      <c r="V264" s="241"/>
      <c r="W264" s="241"/>
      <c r="X264" s="241"/>
      <c r="Y264" s="241"/>
      <c r="Z264" s="241"/>
      <c r="AA264" s="241"/>
      <c r="AB264" s="241"/>
      <c r="AC264" s="241" t="s">
        <v>350</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c r="DD264" s="241"/>
      <c r="DE264" s="241"/>
      <c r="DF264" s="241"/>
      <c r="DG264" s="241"/>
      <c r="DH264" s="241"/>
      <c r="DI264" s="241"/>
      <c r="DJ264" s="241"/>
      <c r="DK264" s="241"/>
      <c r="DL264" s="241"/>
      <c r="DM264" s="241"/>
      <c r="DN264" s="241"/>
      <c r="DO264" s="241"/>
      <c r="DP264" s="241"/>
      <c r="DQ264" s="241"/>
      <c r="DR264" s="241"/>
      <c r="DS264" s="241"/>
      <c r="DT264" s="241"/>
      <c r="DU264" s="241"/>
      <c r="DV264" s="241"/>
      <c r="DW264" s="241"/>
      <c r="DX264" s="241"/>
      <c r="DY264" s="241"/>
      <c r="DZ264" s="241"/>
      <c r="EA264" s="241"/>
      <c r="EB264" s="241"/>
      <c r="EC264" s="241"/>
      <c r="ED264" s="241"/>
      <c r="EE264" s="241"/>
      <c r="EF264" s="241"/>
      <c r="EG264" s="241"/>
      <c r="EH264" s="241"/>
      <c r="EI264" s="241"/>
      <c r="EJ264" s="241"/>
      <c r="EK264" s="241"/>
      <c r="EL264" s="241"/>
      <c r="EM264" s="241"/>
      <c r="EN264" s="241"/>
      <c r="EO264" s="241"/>
      <c r="EP264" s="241"/>
      <c r="EQ264" s="241"/>
      <c r="ER264" s="241"/>
      <c r="ES264" s="241"/>
      <c r="ET264" s="241"/>
      <c r="EU264" s="241"/>
      <c r="EV264" s="241"/>
      <c r="EW264" s="241"/>
      <c r="EX264" s="241"/>
      <c r="EY264" s="241"/>
      <c r="EZ264" s="241"/>
      <c r="FA264" s="241"/>
      <c r="FB264" s="241"/>
      <c r="FC264" s="241"/>
      <c r="FD264" s="241"/>
      <c r="FE264" s="241"/>
      <c r="FF264" s="241"/>
      <c r="FG264" s="241"/>
      <c r="FH264" s="241"/>
      <c r="FI264" s="241"/>
      <c r="FJ264" s="241"/>
      <c r="FK264" s="241"/>
      <c r="FL264" s="241"/>
      <c r="FM264" s="241"/>
      <c r="FN264" s="241"/>
      <c r="FO264" s="241"/>
      <c r="FP264" s="241"/>
      <c r="FQ264" s="241"/>
      <c r="FR264" s="241"/>
      <c r="FS264" s="241"/>
      <c r="FT264" s="241"/>
      <c r="FU264" s="241"/>
      <c r="FV264" s="241"/>
      <c r="FW264" s="241"/>
      <c r="FX264" s="241"/>
      <c r="FY264" s="241"/>
      <c r="FZ264" s="241"/>
      <c r="GA264" s="241"/>
      <c r="GB264" s="241"/>
      <c r="GC264" s="241"/>
      <c r="GD264" s="241"/>
      <c r="GE264" s="241"/>
      <c r="GF264" s="241"/>
      <c r="GG264" s="241"/>
      <c r="GH264" s="241"/>
      <c r="GI264" s="241"/>
      <c r="GJ264" s="241"/>
      <c r="GK264" s="241"/>
      <c r="GL264" s="241"/>
      <c r="GM264" s="241"/>
      <c r="GN264" s="241"/>
      <c r="GO264" s="241"/>
      <c r="GP264" s="241"/>
      <c r="GQ264" s="241"/>
      <c r="GR264" s="241"/>
      <c r="GS264" s="241"/>
      <c r="GT264" s="241"/>
      <c r="GU264" s="241"/>
      <c r="GV264" s="241"/>
      <c r="GW264" s="241"/>
      <c r="GX264" s="241"/>
      <c r="GY264" s="241"/>
      <c r="GZ264" s="241"/>
      <c r="HA264" s="241"/>
      <c r="HB264" s="241"/>
      <c r="HC264" s="241"/>
      <c r="HD264" s="241"/>
      <c r="HE264" s="241"/>
      <c r="HF264" s="241"/>
      <c r="HG264" s="241"/>
      <c r="HH264" s="241"/>
      <c r="HI264" s="241"/>
      <c r="HJ264" s="241"/>
      <c r="HK264" s="241"/>
      <c r="HL264" s="241"/>
      <c r="HM264" s="241"/>
      <c r="HN264" s="241"/>
      <c r="HO264" s="241"/>
      <c r="HP264" s="241"/>
      <c r="HQ264" s="241"/>
      <c r="HR264" s="241"/>
      <c r="HS264" s="241"/>
      <c r="HT264" s="241"/>
      <c r="HU264" s="241"/>
      <c r="HV264" s="241"/>
      <c r="HW264" s="241"/>
      <c r="HX264" s="241"/>
      <c r="HY264" s="241"/>
      <c r="HZ264" s="241"/>
      <c r="IA264" s="241"/>
      <c r="IB264" s="241"/>
      <c r="IC264" s="241"/>
      <c r="ID264" s="241"/>
      <c r="IE264" s="241"/>
      <c r="IF264" s="241"/>
      <c r="IG264" s="241"/>
      <c r="IH264" s="241"/>
      <c r="II264" s="241"/>
      <c r="IJ264" s="241"/>
      <c r="IK264" s="241"/>
      <c r="IL264" s="241"/>
      <c r="IM264" s="241"/>
      <c r="IN264" s="241"/>
      <c r="IO264" s="241"/>
      <c r="IP264" s="241"/>
      <c r="IQ264" s="241"/>
      <c r="IR264" s="241"/>
      <c r="IS264" s="241"/>
      <c r="IT264" s="241"/>
      <c r="IU264" s="241"/>
      <c r="IV264" s="241"/>
      <c r="IW264" s="241"/>
      <c r="IX264" s="241"/>
      <c r="IY264" s="241"/>
      <c r="IZ264" s="241"/>
      <c r="JA264" s="241"/>
      <c r="JB264" s="241"/>
      <c r="JC264" s="241"/>
      <c r="JD264" s="241"/>
      <c r="JE264" s="241"/>
      <c r="JF264" s="241"/>
      <c r="JG264" s="241"/>
      <c r="JH264" s="241"/>
      <c r="JI264" s="241"/>
      <c r="JJ264" s="241"/>
      <c r="JK264" s="241"/>
      <c r="JL264" s="241"/>
      <c r="JM264" s="241"/>
      <c r="JN264" s="241"/>
      <c r="JO264" s="241"/>
      <c r="JP264" s="241"/>
      <c r="JQ264" s="241"/>
      <c r="JR264" s="241"/>
      <c r="JS264" s="241"/>
      <c r="JT264" s="241"/>
      <c r="JU264" s="241"/>
    </row>
    <row r="265" spans="1:281" s="240" customFormat="1" ht="15" customHeight="1">
      <c r="A265" s="241"/>
      <c r="B265" s="241"/>
      <c r="C265" s="241"/>
      <c r="D265" s="241"/>
      <c r="E265" s="241"/>
      <c r="F265" s="241"/>
      <c r="G265" s="241"/>
      <c r="H265" s="241"/>
      <c r="I265" s="241"/>
      <c r="J265" s="241"/>
      <c r="K265" s="241"/>
      <c r="L265" s="241"/>
      <c r="M265" s="241"/>
      <c r="N265" s="241"/>
      <c r="O265" s="241"/>
      <c r="P265" s="241"/>
      <c r="Q265" s="241"/>
      <c r="R265" s="241"/>
      <c r="S265" s="241"/>
      <c r="T265" s="241"/>
      <c r="U265" s="241" t="s">
        <v>402</v>
      </c>
      <c r="V265" s="241"/>
      <c r="W265" s="241"/>
      <c r="X265" s="241"/>
      <c r="Y265" s="241"/>
      <c r="Z265" s="241"/>
      <c r="AA265" s="241"/>
      <c r="AB265" s="241"/>
      <c r="AC265" s="241" t="s">
        <v>366</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41"/>
      <c r="DM265" s="241"/>
      <c r="DN265" s="241"/>
      <c r="DO265" s="241"/>
      <c r="DP265" s="241"/>
      <c r="DQ265" s="241"/>
      <c r="DR265" s="241"/>
      <c r="DS265" s="241"/>
      <c r="DT265" s="241"/>
      <c r="DU265" s="241"/>
      <c r="DV265" s="241"/>
      <c r="DW265" s="241"/>
      <c r="DX265" s="241"/>
      <c r="DY265" s="241"/>
      <c r="DZ265" s="241"/>
      <c r="EA265" s="241"/>
      <c r="EB265" s="241"/>
      <c r="EC265" s="241"/>
      <c r="ED265" s="241"/>
      <c r="EE265" s="241"/>
      <c r="EF265" s="241"/>
      <c r="EG265" s="241"/>
      <c r="EH265" s="241"/>
      <c r="EI265" s="241"/>
      <c r="EJ265" s="241"/>
      <c r="EK265" s="241"/>
      <c r="EL265" s="241"/>
      <c r="EM265" s="241"/>
      <c r="EN265" s="241"/>
      <c r="EO265" s="241"/>
      <c r="EP265" s="241"/>
      <c r="EQ265" s="241"/>
      <c r="ER265" s="241"/>
      <c r="ES265" s="241"/>
      <c r="ET265" s="241"/>
      <c r="EU265" s="241"/>
      <c r="EV265" s="241"/>
      <c r="EW265" s="241"/>
      <c r="EX265" s="241"/>
      <c r="EY265" s="241"/>
      <c r="EZ265" s="241"/>
      <c r="FA265" s="241"/>
      <c r="FB265" s="241"/>
      <c r="FC265" s="241"/>
      <c r="FD265" s="241"/>
      <c r="FE265" s="241"/>
      <c r="FF265" s="241"/>
      <c r="FG265" s="241"/>
      <c r="FH265" s="241"/>
      <c r="FI265" s="241"/>
      <c r="FJ265" s="241"/>
      <c r="FK265" s="241"/>
      <c r="FL265" s="241"/>
      <c r="FM265" s="241"/>
      <c r="FN265" s="241"/>
      <c r="FO265" s="241"/>
      <c r="FP265" s="241"/>
      <c r="FQ265" s="241"/>
      <c r="FR265" s="241"/>
      <c r="FS265" s="241"/>
      <c r="FT265" s="241"/>
      <c r="FU265" s="241"/>
      <c r="FV265" s="241"/>
      <c r="FW265" s="241"/>
      <c r="FX265" s="241"/>
      <c r="FY265" s="241"/>
      <c r="FZ265" s="241"/>
      <c r="GA265" s="241"/>
      <c r="GB265" s="241"/>
      <c r="GC265" s="241"/>
      <c r="GD265" s="241"/>
      <c r="GE265" s="241"/>
      <c r="GF265" s="241"/>
      <c r="GG265" s="241"/>
      <c r="GH265" s="241"/>
      <c r="GI265" s="241"/>
      <c r="GJ265" s="241"/>
      <c r="GK265" s="241"/>
      <c r="GL265" s="241"/>
      <c r="GM265" s="241"/>
      <c r="GN265" s="241"/>
      <c r="GO265" s="241"/>
      <c r="GP265" s="241"/>
      <c r="GQ265" s="241"/>
      <c r="GR265" s="241"/>
      <c r="GS265" s="241"/>
      <c r="GT265" s="241"/>
      <c r="GU265" s="241"/>
      <c r="GV265" s="241"/>
      <c r="GW265" s="241"/>
      <c r="GX265" s="241"/>
      <c r="GY265" s="241"/>
      <c r="GZ265" s="241"/>
      <c r="HA265" s="241"/>
      <c r="HB265" s="241"/>
      <c r="HC265" s="241"/>
      <c r="HD265" s="241"/>
      <c r="HE265" s="241"/>
      <c r="HF265" s="241"/>
      <c r="HG265" s="241"/>
      <c r="HH265" s="241"/>
      <c r="HI265" s="241"/>
      <c r="HJ265" s="241"/>
      <c r="HK265" s="241"/>
      <c r="HL265" s="241"/>
      <c r="HM265" s="241"/>
      <c r="HN265" s="241"/>
      <c r="HO265" s="241"/>
      <c r="HP265" s="241"/>
      <c r="HQ265" s="241"/>
      <c r="HR265" s="241"/>
      <c r="HS265" s="241"/>
      <c r="HT265" s="241"/>
      <c r="HU265" s="241"/>
      <c r="HV265" s="241"/>
      <c r="HW265" s="241"/>
      <c r="HX265" s="241"/>
      <c r="HY265" s="241"/>
      <c r="HZ265" s="241"/>
      <c r="IA265" s="241"/>
      <c r="IB265" s="241"/>
      <c r="IC265" s="241"/>
      <c r="ID265" s="241"/>
      <c r="IE265" s="241"/>
      <c r="IF265" s="241"/>
      <c r="IG265" s="241"/>
      <c r="IH265" s="241"/>
      <c r="II265" s="241"/>
      <c r="IJ265" s="241"/>
      <c r="IK265" s="241"/>
      <c r="IL265" s="241"/>
      <c r="IM265" s="241"/>
      <c r="IN265" s="241"/>
      <c r="IO265" s="241"/>
      <c r="IP265" s="241"/>
      <c r="IQ265" s="241"/>
      <c r="IR265" s="241"/>
      <c r="IS265" s="241"/>
      <c r="IT265" s="241"/>
      <c r="IU265" s="241"/>
      <c r="IV265" s="241"/>
      <c r="IW265" s="241"/>
      <c r="IX265" s="241"/>
      <c r="IY265" s="241"/>
      <c r="IZ265" s="241"/>
      <c r="JA265" s="241"/>
      <c r="JB265" s="241"/>
      <c r="JC265" s="241"/>
      <c r="JD265" s="241"/>
      <c r="JE265" s="241"/>
      <c r="JF265" s="241"/>
      <c r="JG265" s="241"/>
      <c r="JH265" s="241"/>
      <c r="JI265" s="241"/>
      <c r="JJ265" s="241"/>
      <c r="JK265" s="241"/>
      <c r="JL265" s="241"/>
      <c r="JM265" s="241"/>
      <c r="JN265" s="241"/>
      <c r="JO265" s="241"/>
      <c r="JP265" s="241"/>
      <c r="JQ265" s="241"/>
      <c r="JR265" s="241"/>
      <c r="JS265" s="241"/>
      <c r="JT265" s="241"/>
      <c r="JU265" s="241"/>
    </row>
    <row r="266" spans="1:281" s="240" customFormat="1" ht="15" customHeight="1">
      <c r="A266" s="241"/>
      <c r="B266" s="241"/>
      <c r="C266" s="241"/>
      <c r="D266" s="241"/>
      <c r="E266" s="241"/>
      <c r="F266" s="241"/>
      <c r="G266" s="241"/>
      <c r="H266" s="241"/>
      <c r="I266" s="241"/>
      <c r="J266" s="241"/>
      <c r="K266" s="241"/>
      <c r="L266" s="241"/>
      <c r="M266" s="241"/>
      <c r="N266" s="241"/>
      <c r="O266" s="241"/>
      <c r="P266" s="241"/>
      <c r="Q266" s="241"/>
      <c r="R266" s="241"/>
      <c r="S266" s="241"/>
      <c r="T266" s="241"/>
      <c r="U266" s="241" t="s">
        <v>403</v>
      </c>
      <c r="V266" s="241"/>
      <c r="W266" s="241"/>
      <c r="X266" s="241"/>
      <c r="Y266" s="241"/>
      <c r="Z266" s="241"/>
      <c r="AA266" s="241"/>
      <c r="AB266" s="241"/>
      <c r="AC266" s="241" t="s">
        <v>386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c r="DD266" s="241"/>
      <c r="DE266" s="241"/>
      <c r="DF266" s="241"/>
      <c r="DG266" s="241"/>
      <c r="DH266" s="241"/>
      <c r="DI266" s="241"/>
      <c r="DJ266" s="241"/>
      <c r="DK266" s="241"/>
      <c r="DL266" s="241"/>
      <c r="DM266" s="241"/>
      <c r="DN266" s="241"/>
      <c r="DO266" s="241"/>
      <c r="DP266" s="241"/>
      <c r="DQ266" s="241"/>
      <c r="DR266" s="241"/>
      <c r="DS266" s="241"/>
      <c r="DT266" s="241"/>
      <c r="DU266" s="241"/>
      <c r="DV266" s="241"/>
      <c r="DW266" s="241"/>
      <c r="DX266" s="241"/>
      <c r="DY266" s="241"/>
      <c r="DZ266" s="241"/>
      <c r="EA266" s="241"/>
      <c r="EB266" s="241"/>
      <c r="EC266" s="241"/>
      <c r="ED266" s="241"/>
      <c r="EE266" s="241"/>
      <c r="EF266" s="241"/>
      <c r="EG266" s="241"/>
      <c r="EH266" s="241"/>
      <c r="EI266" s="241"/>
      <c r="EJ266" s="241"/>
      <c r="EK266" s="241"/>
      <c r="EL266" s="241"/>
      <c r="EM266" s="241"/>
      <c r="EN266" s="241"/>
      <c r="EO266" s="241"/>
      <c r="EP266" s="241"/>
      <c r="EQ266" s="241"/>
      <c r="ER266" s="241"/>
      <c r="ES266" s="241"/>
      <c r="ET266" s="241"/>
      <c r="EU266" s="241"/>
      <c r="EV266" s="241"/>
      <c r="EW266" s="241"/>
      <c r="EX266" s="241"/>
      <c r="EY266" s="241"/>
      <c r="EZ266" s="241"/>
      <c r="FA266" s="241"/>
      <c r="FB266" s="241"/>
      <c r="FC266" s="241"/>
      <c r="FD266" s="241"/>
      <c r="FE266" s="241"/>
      <c r="FF266" s="241"/>
      <c r="FG266" s="241"/>
      <c r="FH266" s="241"/>
      <c r="FI266" s="241"/>
      <c r="FJ266" s="241"/>
      <c r="FK266" s="241"/>
      <c r="FL266" s="241"/>
      <c r="FM266" s="241"/>
      <c r="FN266" s="241"/>
      <c r="FO266" s="241"/>
      <c r="FP266" s="241"/>
      <c r="FQ266" s="241"/>
      <c r="FR266" s="241"/>
      <c r="FS266" s="241"/>
      <c r="FT266" s="241"/>
      <c r="FU266" s="241"/>
      <c r="FV266" s="241"/>
      <c r="FW266" s="241"/>
      <c r="FX266" s="241"/>
      <c r="FY266" s="241"/>
      <c r="FZ266" s="241"/>
      <c r="GA266" s="241"/>
      <c r="GB266" s="241"/>
      <c r="GC266" s="241"/>
      <c r="GD266" s="241"/>
      <c r="GE266" s="241"/>
      <c r="GF266" s="241"/>
      <c r="GG266" s="241"/>
      <c r="GH266" s="241"/>
      <c r="GI266" s="241"/>
      <c r="GJ266" s="241"/>
      <c r="GK266" s="241"/>
      <c r="GL266" s="241"/>
      <c r="GM266" s="241"/>
      <c r="GN266" s="241"/>
      <c r="GO266" s="241"/>
      <c r="GP266" s="241"/>
      <c r="GQ266" s="241"/>
      <c r="GR266" s="241"/>
      <c r="GS266" s="241"/>
      <c r="GT266" s="241"/>
      <c r="GU266" s="241"/>
      <c r="GV266" s="241"/>
      <c r="GW266" s="241"/>
      <c r="GX266" s="241"/>
      <c r="GY266" s="241"/>
      <c r="GZ266" s="241"/>
      <c r="HA266" s="241"/>
      <c r="HB266" s="241"/>
      <c r="HC266" s="241"/>
      <c r="HD266" s="241"/>
      <c r="HE266" s="241"/>
      <c r="HF266" s="241"/>
      <c r="HG266" s="241"/>
      <c r="HH266" s="241"/>
      <c r="HI266" s="241"/>
      <c r="HJ266" s="241"/>
      <c r="HK266" s="241"/>
      <c r="HL266" s="241"/>
      <c r="HM266" s="241"/>
      <c r="HN266" s="241"/>
      <c r="HO266" s="241"/>
      <c r="HP266" s="241"/>
      <c r="HQ266" s="241"/>
      <c r="HR266" s="241"/>
      <c r="HS266" s="241"/>
      <c r="HT266" s="241"/>
      <c r="HU266" s="241"/>
      <c r="HV266" s="241"/>
      <c r="HW266" s="241"/>
      <c r="HX266" s="241"/>
      <c r="HY266" s="241"/>
      <c r="HZ266" s="241"/>
      <c r="IA266" s="241"/>
      <c r="IB266" s="241"/>
      <c r="IC266" s="241"/>
      <c r="ID266" s="241"/>
      <c r="IE266" s="241"/>
      <c r="IF266" s="241"/>
      <c r="IG266" s="241"/>
      <c r="IH266" s="241"/>
      <c r="II266" s="241"/>
      <c r="IJ266" s="241"/>
      <c r="IK266" s="241"/>
      <c r="IL266" s="241"/>
      <c r="IM266" s="241"/>
      <c r="IN266" s="241"/>
      <c r="IO266" s="241"/>
      <c r="IP266" s="241"/>
      <c r="IQ266" s="241"/>
      <c r="IR266" s="241"/>
      <c r="IS266" s="241"/>
      <c r="IT266" s="241"/>
      <c r="IU266" s="241"/>
      <c r="IV266" s="241"/>
      <c r="IW266" s="241"/>
      <c r="IX266" s="241"/>
      <c r="IY266" s="241"/>
      <c r="IZ266" s="241"/>
      <c r="JA266" s="241"/>
      <c r="JB266" s="241"/>
      <c r="JC266" s="241"/>
      <c r="JD266" s="241"/>
      <c r="JE266" s="241"/>
      <c r="JF266" s="241"/>
      <c r="JG266" s="241"/>
      <c r="JH266" s="241"/>
      <c r="JI266" s="241"/>
      <c r="JJ266" s="241"/>
      <c r="JK266" s="241"/>
      <c r="JL266" s="241"/>
      <c r="JM266" s="241"/>
      <c r="JN266" s="241"/>
      <c r="JO266" s="241"/>
      <c r="JP266" s="241"/>
      <c r="JQ266" s="241"/>
      <c r="JR266" s="241"/>
      <c r="JS266" s="241"/>
      <c r="JT266" s="241"/>
      <c r="JU266" s="241"/>
    </row>
    <row r="267" spans="1:281" s="240" customFormat="1" ht="15" customHeight="1">
      <c r="A267" s="241"/>
      <c r="B267" s="241"/>
      <c r="C267" s="241"/>
      <c r="D267" s="241"/>
      <c r="E267" s="241"/>
      <c r="F267" s="241"/>
      <c r="G267" s="241"/>
      <c r="H267" s="241"/>
      <c r="I267" s="241"/>
      <c r="J267" s="241"/>
      <c r="K267" s="241"/>
      <c r="L267" s="241"/>
      <c r="M267" s="241"/>
      <c r="N267" s="241"/>
      <c r="O267" s="241"/>
      <c r="P267" s="241"/>
      <c r="Q267" s="241"/>
      <c r="R267" s="241"/>
      <c r="S267" s="241"/>
      <c r="T267" s="241"/>
      <c r="U267" s="241" t="s">
        <v>404</v>
      </c>
      <c r="V267" s="241"/>
      <c r="W267" s="241"/>
      <c r="X267" s="241"/>
      <c r="Y267" s="241"/>
      <c r="Z267" s="241"/>
      <c r="AA267" s="241"/>
      <c r="AB267" s="241"/>
      <c r="AC267" s="241" t="s">
        <v>325</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M267" s="241"/>
      <c r="DN267" s="241"/>
      <c r="DO267" s="241"/>
      <c r="DP267" s="241"/>
      <c r="DQ267" s="241"/>
      <c r="DR267" s="241"/>
      <c r="DS267" s="241"/>
      <c r="DT267" s="241"/>
      <c r="DU267" s="241"/>
      <c r="DV267" s="241"/>
      <c r="DW267" s="241"/>
      <c r="DX267" s="241"/>
      <c r="DY267" s="241"/>
      <c r="DZ267" s="241"/>
      <c r="EA267" s="241"/>
      <c r="EB267" s="241"/>
      <c r="EC267" s="241"/>
      <c r="ED267" s="241"/>
      <c r="EE267" s="241"/>
      <c r="EF267" s="241"/>
      <c r="EG267" s="241"/>
      <c r="EH267" s="241"/>
      <c r="EI267" s="241"/>
      <c r="EJ267" s="241"/>
      <c r="EK267" s="241"/>
      <c r="EL267" s="241"/>
      <c r="EM267" s="241"/>
      <c r="EN267" s="241"/>
      <c r="EO267" s="241"/>
      <c r="EP267" s="241"/>
      <c r="EQ267" s="241"/>
      <c r="ER267" s="241"/>
      <c r="ES267" s="241"/>
      <c r="ET267" s="241"/>
      <c r="EU267" s="241"/>
      <c r="EV267" s="241"/>
      <c r="EW267" s="241"/>
      <c r="EX267" s="241"/>
      <c r="EY267" s="241"/>
      <c r="EZ267" s="241"/>
      <c r="FA267" s="241"/>
      <c r="FB267" s="241"/>
      <c r="FC267" s="241"/>
      <c r="FD267" s="241"/>
      <c r="FE267" s="241"/>
      <c r="FF267" s="241"/>
      <c r="FG267" s="241"/>
      <c r="FH267" s="241"/>
      <c r="FI267" s="241"/>
      <c r="FJ267" s="241"/>
      <c r="FK267" s="241"/>
      <c r="FL267" s="241"/>
      <c r="FM267" s="241"/>
      <c r="FN267" s="241"/>
      <c r="FO267" s="241"/>
      <c r="FP267" s="241"/>
      <c r="FQ267" s="241"/>
      <c r="FR267" s="241"/>
      <c r="FS267" s="241"/>
      <c r="FT267" s="241"/>
      <c r="FU267" s="241"/>
      <c r="FV267" s="241"/>
      <c r="FW267" s="241"/>
      <c r="FX267" s="241"/>
      <c r="FY267" s="241"/>
      <c r="FZ267" s="241"/>
      <c r="GA267" s="241"/>
      <c r="GB267" s="241"/>
      <c r="GC267" s="241"/>
      <c r="GD267" s="241"/>
      <c r="GE267" s="241"/>
      <c r="GF267" s="241"/>
      <c r="GG267" s="241"/>
      <c r="GH267" s="241"/>
      <c r="GI267" s="241"/>
      <c r="GJ267" s="241"/>
      <c r="GK267" s="241"/>
      <c r="GL267" s="241"/>
      <c r="GM267" s="241"/>
      <c r="GN267" s="241"/>
      <c r="GO267" s="241"/>
      <c r="GP267" s="241"/>
      <c r="GQ267" s="241"/>
      <c r="GR267" s="241"/>
      <c r="GS267" s="241"/>
      <c r="GT267" s="241"/>
      <c r="GU267" s="241"/>
      <c r="GV267" s="241"/>
      <c r="GW267" s="241"/>
      <c r="GX267" s="241"/>
      <c r="GY267" s="241"/>
      <c r="GZ267" s="241"/>
      <c r="HA267" s="241"/>
      <c r="HB267" s="241"/>
      <c r="HC267" s="241"/>
      <c r="HD267" s="241"/>
      <c r="HE267" s="241"/>
      <c r="HF267" s="241"/>
      <c r="HG267" s="241"/>
      <c r="HH267" s="241"/>
      <c r="HI267" s="241"/>
      <c r="HJ267" s="241"/>
      <c r="HK267" s="241"/>
      <c r="HL267" s="241"/>
      <c r="HM267" s="241"/>
      <c r="HN267" s="241"/>
      <c r="HO267" s="241"/>
      <c r="HP267" s="241"/>
      <c r="HQ267" s="241"/>
      <c r="HR267" s="241"/>
      <c r="HS267" s="241"/>
      <c r="HT267" s="241"/>
      <c r="HU267" s="241"/>
      <c r="HV267" s="241"/>
      <c r="HW267" s="241"/>
      <c r="HX267" s="241"/>
      <c r="HY267" s="241"/>
      <c r="HZ267" s="241"/>
      <c r="IA267" s="241"/>
      <c r="IB267" s="241"/>
      <c r="IC267" s="241"/>
      <c r="ID267" s="241"/>
      <c r="IE267" s="241"/>
      <c r="IF267" s="241"/>
      <c r="IG267" s="241"/>
      <c r="IH267" s="241"/>
      <c r="II267" s="241"/>
      <c r="IJ267" s="241"/>
      <c r="IK267" s="241"/>
      <c r="IL267" s="241"/>
      <c r="IM267" s="241"/>
      <c r="IN267" s="241"/>
      <c r="IO267" s="241"/>
      <c r="IP267" s="241"/>
      <c r="IQ267" s="241"/>
      <c r="IR267" s="241"/>
      <c r="IS267" s="241"/>
      <c r="IT267" s="241"/>
      <c r="IU267" s="241"/>
      <c r="IV267" s="241"/>
      <c r="IW267" s="241"/>
      <c r="IX267" s="241"/>
      <c r="IY267" s="241"/>
      <c r="IZ267" s="241"/>
      <c r="JA267" s="241"/>
      <c r="JB267" s="241"/>
      <c r="JC267" s="241"/>
      <c r="JD267" s="241"/>
      <c r="JE267" s="241"/>
      <c r="JF267" s="241"/>
      <c r="JG267" s="241"/>
      <c r="JH267" s="241"/>
      <c r="JI267" s="241"/>
      <c r="JJ267" s="241"/>
      <c r="JK267" s="241"/>
      <c r="JL267" s="241"/>
      <c r="JM267" s="241"/>
      <c r="JN267" s="241"/>
      <c r="JO267" s="241"/>
      <c r="JP267" s="241"/>
      <c r="JQ267" s="241"/>
      <c r="JR267" s="241"/>
      <c r="JS267" s="241"/>
      <c r="JT267" s="241"/>
      <c r="JU267" s="241"/>
    </row>
    <row r="268" spans="1:281" s="240" customFormat="1" ht="15" customHeight="1">
      <c r="A268" s="241"/>
      <c r="B268" s="241"/>
      <c r="C268" s="241"/>
      <c r="D268" s="241"/>
      <c r="E268" s="241"/>
      <c r="F268" s="241"/>
      <c r="G268" s="241"/>
      <c r="H268" s="241"/>
      <c r="I268" s="241"/>
      <c r="J268" s="241"/>
      <c r="K268" s="241"/>
      <c r="L268" s="241"/>
      <c r="M268" s="241"/>
      <c r="N268" s="241"/>
      <c r="O268" s="241"/>
      <c r="P268" s="241"/>
      <c r="Q268" s="241"/>
      <c r="R268" s="241"/>
      <c r="S268" s="241"/>
      <c r="T268" s="241"/>
      <c r="U268" s="241" t="s">
        <v>405</v>
      </c>
      <c r="V268" s="241"/>
      <c r="W268" s="241"/>
      <c r="X268" s="241"/>
      <c r="Y268" s="241"/>
      <c r="Z268" s="241"/>
      <c r="AA268" s="241"/>
      <c r="AB268" s="241"/>
      <c r="AC268" s="241" t="s">
        <v>325</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c r="DD268" s="241"/>
      <c r="DE268" s="241"/>
      <c r="DF268" s="241"/>
      <c r="DG268" s="241"/>
      <c r="DH268" s="241"/>
      <c r="DI268" s="241"/>
      <c r="DJ268" s="241"/>
      <c r="DK268" s="241"/>
      <c r="DL268" s="241"/>
      <c r="DM268" s="241"/>
      <c r="DN268" s="241"/>
      <c r="DO268" s="241"/>
      <c r="DP268" s="241"/>
      <c r="DQ268" s="241"/>
      <c r="DR268" s="241"/>
      <c r="DS268" s="241"/>
      <c r="DT268" s="241"/>
      <c r="DU268" s="241"/>
      <c r="DV268" s="241"/>
      <c r="DW268" s="241"/>
      <c r="DX268" s="241"/>
      <c r="DY268" s="241"/>
      <c r="DZ268" s="241"/>
      <c r="EA268" s="241"/>
      <c r="EB268" s="241"/>
      <c r="EC268" s="241"/>
      <c r="ED268" s="241"/>
      <c r="EE268" s="241"/>
      <c r="EF268" s="241"/>
      <c r="EG268" s="241"/>
      <c r="EH268" s="241"/>
      <c r="EI268" s="241"/>
      <c r="EJ268" s="241"/>
      <c r="EK268" s="241"/>
      <c r="EL268" s="241"/>
      <c r="EM268" s="241"/>
      <c r="EN268" s="241"/>
      <c r="EO268" s="241"/>
      <c r="EP268" s="241"/>
      <c r="EQ268" s="241"/>
      <c r="ER268" s="241"/>
      <c r="ES268" s="241"/>
      <c r="ET268" s="241"/>
      <c r="EU268" s="241"/>
      <c r="EV268" s="241"/>
      <c r="EW268" s="241"/>
      <c r="EX268" s="241"/>
      <c r="EY268" s="241"/>
      <c r="EZ268" s="241"/>
      <c r="FA268" s="241"/>
      <c r="FB268" s="241"/>
      <c r="FC268" s="241"/>
      <c r="FD268" s="241"/>
      <c r="FE268" s="241"/>
      <c r="FF268" s="241"/>
      <c r="FG268" s="241"/>
      <c r="FH268" s="241"/>
      <c r="FI268" s="241"/>
      <c r="FJ268" s="241"/>
      <c r="FK268" s="241"/>
      <c r="FL268" s="241"/>
      <c r="FM268" s="241"/>
      <c r="FN268" s="241"/>
      <c r="FO268" s="241"/>
      <c r="FP268" s="241"/>
      <c r="FQ268" s="241"/>
      <c r="FR268" s="241"/>
      <c r="FS268" s="241"/>
      <c r="FT268" s="241"/>
      <c r="FU268" s="241"/>
      <c r="FV268" s="241"/>
      <c r="FW268" s="241"/>
      <c r="FX268" s="241"/>
      <c r="FY268" s="241"/>
      <c r="FZ268" s="241"/>
      <c r="GA268" s="241"/>
      <c r="GB268" s="241"/>
      <c r="GC268" s="241"/>
      <c r="GD268" s="241"/>
      <c r="GE268" s="241"/>
      <c r="GF268" s="241"/>
      <c r="GG268" s="241"/>
      <c r="GH268" s="241"/>
      <c r="GI268" s="241"/>
      <c r="GJ268" s="241"/>
      <c r="GK268" s="241"/>
      <c r="GL268" s="241"/>
      <c r="GM268" s="241"/>
      <c r="GN268" s="241"/>
      <c r="GO268" s="241"/>
      <c r="GP268" s="241"/>
      <c r="GQ268" s="241"/>
      <c r="GR268" s="241"/>
      <c r="GS268" s="241"/>
      <c r="GT268" s="241"/>
      <c r="GU268" s="241"/>
      <c r="GV268" s="241"/>
      <c r="GW268" s="241"/>
      <c r="GX268" s="241"/>
      <c r="GY268" s="241"/>
      <c r="GZ268" s="241"/>
      <c r="HA268" s="241"/>
      <c r="HB268" s="241"/>
      <c r="HC268" s="241"/>
      <c r="HD268" s="241"/>
      <c r="HE268" s="241"/>
      <c r="HF268" s="241"/>
      <c r="HG268" s="241"/>
      <c r="HH268" s="241"/>
      <c r="HI268" s="241"/>
      <c r="HJ268" s="241"/>
      <c r="HK268" s="241"/>
      <c r="HL268" s="241"/>
      <c r="HM268" s="241"/>
      <c r="HN268" s="241"/>
      <c r="HO268" s="241"/>
      <c r="HP268" s="241"/>
      <c r="HQ268" s="241"/>
      <c r="HR268" s="241"/>
      <c r="HS268" s="241"/>
      <c r="HT268" s="241"/>
      <c r="HU268" s="241"/>
      <c r="HV268" s="241"/>
      <c r="HW268" s="241"/>
      <c r="HX268" s="241"/>
      <c r="HY268" s="241"/>
      <c r="HZ268" s="241"/>
      <c r="IA268" s="241"/>
      <c r="IB268" s="241"/>
      <c r="IC268" s="241"/>
      <c r="ID268" s="241"/>
      <c r="IE268" s="241"/>
      <c r="IF268" s="241"/>
      <c r="IG268" s="241"/>
      <c r="IH268" s="241"/>
      <c r="II268" s="241"/>
      <c r="IJ268" s="241"/>
      <c r="IK268" s="241"/>
      <c r="IL268" s="241"/>
      <c r="IM268" s="241"/>
      <c r="IN268" s="241"/>
      <c r="IO268" s="241"/>
      <c r="IP268" s="241"/>
      <c r="IQ268" s="241"/>
      <c r="IR268" s="241"/>
      <c r="IS268" s="241"/>
      <c r="IT268" s="241"/>
      <c r="IU268" s="241"/>
      <c r="IV268" s="241"/>
      <c r="IW268" s="241"/>
      <c r="IX268" s="241"/>
      <c r="IY268" s="241"/>
      <c r="IZ268" s="241"/>
      <c r="JA268" s="241"/>
      <c r="JB268" s="241"/>
      <c r="JC268" s="241"/>
      <c r="JD268" s="241"/>
      <c r="JE268" s="241"/>
      <c r="JF268" s="241"/>
      <c r="JG268" s="241"/>
      <c r="JH268" s="241"/>
      <c r="JI268" s="241"/>
      <c r="JJ268" s="241"/>
      <c r="JK268" s="241"/>
      <c r="JL268" s="241"/>
      <c r="JM268" s="241"/>
      <c r="JN268" s="241"/>
      <c r="JO268" s="241"/>
      <c r="JP268" s="241"/>
      <c r="JQ268" s="241"/>
      <c r="JR268" s="241"/>
      <c r="JS268" s="241"/>
      <c r="JT268" s="241"/>
      <c r="JU268" s="241"/>
    </row>
    <row r="269" spans="1:281" s="240" customFormat="1" ht="15" customHeight="1">
      <c r="A269" s="241"/>
      <c r="B269" s="241"/>
      <c r="C269" s="241"/>
      <c r="D269" s="241"/>
      <c r="E269" s="241"/>
      <c r="F269" s="241"/>
      <c r="G269" s="241"/>
      <c r="H269" s="241"/>
      <c r="I269" s="241"/>
      <c r="J269" s="241"/>
      <c r="K269" s="241"/>
      <c r="L269" s="241"/>
      <c r="M269" s="241"/>
      <c r="N269" s="241"/>
      <c r="O269" s="241"/>
      <c r="P269" s="241"/>
      <c r="Q269" s="241"/>
      <c r="R269" s="241"/>
      <c r="S269" s="241"/>
      <c r="T269" s="241"/>
      <c r="U269" s="241" t="s">
        <v>406</v>
      </c>
      <c r="V269" s="241"/>
      <c r="W269" s="241"/>
      <c r="X269" s="241"/>
      <c r="Y269" s="241"/>
      <c r="Z269" s="241"/>
      <c r="AA269" s="241"/>
      <c r="AB269" s="241"/>
      <c r="AC269" s="241" t="s">
        <v>386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c r="DD269" s="241"/>
      <c r="DE269" s="241"/>
      <c r="DF269" s="241"/>
      <c r="DG269" s="241"/>
      <c r="DH269" s="241"/>
      <c r="DI269" s="241"/>
      <c r="DJ269" s="241"/>
      <c r="DK269" s="241"/>
      <c r="DL269" s="241"/>
      <c r="DM269" s="241"/>
      <c r="DN269" s="241"/>
      <c r="DO269" s="241"/>
      <c r="DP269" s="241"/>
      <c r="DQ269" s="241"/>
      <c r="DR269" s="241"/>
      <c r="DS269" s="241"/>
      <c r="DT269" s="241"/>
      <c r="DU269" s="241"/>
      <c r="DV269" s="241"/>
      <c r="DW269" s="241"/>
      <c r="DX269" s="241"/>
      <c r="DY269" s="241"/>
      <c r="DZ269" s="241"/>
      <c r="EA269" s="241"/>
      <c r="EB269" s="241"/>
      <c r="EC269" s="241"/>
      <c r="ED269" s="241"/>
      <c r="EE269" s="241"/>
      <c r="EF269" s="241"/>
      <c r="EG269" s="241"/>
      <c r="EH269" s="241"/>
      <c r="EI269" s="241"/>
      <c r="EJ269" s="241"/>
      <c r="EK269" s="241"/>
      <c r="EL269" s="241"/>
      <c r="EM269" s="241"/>
      <c r="EN269" s="241"/>
      <c r="EO269" s="241"/>
      <c r="EP269" s="241"/>
      <c r="EQ269" s="241"/>
      <c r="ER269" s="241"/>
      <c r="ES269" s="241"/>
      <c r="ET269" s="241"/>
      <c r="EU269" s="241"/>
      <c r="EV269" s="241"/>
      <c r="EW269" s="241"/>
      <c r="EX269" s="241"/>
      <c r="EY269" s="241"/>
      <c r="EZ269" s="241"/>
      <c r="FA269" s="241"/>
      <c r="FB269" s="241"/>
      <c r="FC269" s="241"/>
      <c r="FD269" s="241"/>
      <c r="FE269" s="241"/>
      <c r="FF269" s="241"/>
      <c r="FG269" s="241"/>
      <c r="FH269" s="241"/>
      <c r="FI269" s="241"/>
      <c r="FJ269" s="241"/>
      <c r="FK269" s="241"/>
      <c r="FL269" s="241"/>
      <c r="FM269" s="241"/>
      <c r="FN269" s="241"/>
      <c r="FO269" s="241"/>
      <c r="FP269" s="241"/>
      <c r="FQ269" s="241"/>
      <c r="FR269" s="241"/>
      <c r="FS269" s="241"/>
      <c r="FT269" s="241"/>
      <c r="FU269" s="241"/>
      <c r="FV269" s="241"/>
      <c r="FW269" s="241"/>
      <c r="FX269" s="241"/>
      <c r="FY269" s="241"/>
      <c r="FZ269" s="241"/>
      <c r="GA269" s="241"/>
      <c r="GB269" s="241"/>
      <c r="GC269" s="241"/>
      <c r="GD269" s="241"/>
      <c r="GE269" s="241"/>
      <c r="GF269" s="241"/>
      <c r="GG269" s="241"/>
      <c r="GH269" s="241"/>
      <c r="GI269" s="241"/>
      <c r="GJ269" s="241"/>
      <c r="GK269" s="241"/>
      <c r="GL269" s="241"/>
      <c r="GM269" s="241"/>
      <c r="GN269" s="241"/>
      <c r="GO269" s="241"/>
      <c r="GP269" s="241"/>
      <c r="GQ269" s="241"/>
      <c r="GR269" s="241"/>
      <c r="GS269" s="241"/>
      <c r="GT269" s="241"/>
      <c r="GU269" s="241"/>
      <c r="GV269" s="241"/>
      <c r="GW269" s="241"/>
      <c r="GX269" s="241"/>
      <c r="GY269" s="241"/>
      <c r="GZ269" s="241"/>
      <c r="HA269" s="241"/>
      <c r="HB269" s="241"/>
      <c r="HC269" s="241"/>
      <c r="HD269" s="241"/>
      <c r="HE269" s="241"/>
      <c r="HF269" s="241"/>
      <c r="HG269" s="241"/>
      <c r="HH269" s="241"/>
      <c r="HI269" s="241"/>
      <c r="HJ269" s="241"/>
      <c r="HK269" s="241"/>
      <c r="HL269" s="241"/>
      <c r="HM269" s="241"/>
      <c r="HN269" s="241"/>
      <c r="HO269" s="241"/>
      <c r="HP269" s="241"/>
      <c r="HQ269" s="241"/>
      <c r="HR269" s="241"/>
      <c r="HS269" s="241"/>
      <c r="HT269" s="241"/>
      <c r="HU269" s="241"/>
      <c r="HV269" s="241"/>
      <c r="HW269" s="241"/>
      <c r="HX269" s="241"/>
      <c r="HY269" s="241"/>
      <c r="HZ269" s="241"/>
      <c r="IA269" s="241"/>
      <c r="IB269" s="241"/>
      <c r="IC269" s="241"/>
      <c r="ID269" s="241"/>
      <c r="IE269" s="241"/>
      <c r="IF269" s="241"/>
      <c r="IG269" s="241"/>
      <c r="IH269" s="241"/>
      <c r="II269" s="241"/>
      <c r="IJ269" s="241"/>
      <c r="IK269" s="241"/>
      <c r="IL269" s="241"/>
      <c r="IM269" s="241"/>
      <c r="IN269" s="241"/>
      <c r="IO269" s="241"/>
      <c r="IP269" s="241"/>
      <c r="IQ269" s="241"/>
      <c r="IR269" s="241"/>
      <c r="IS269" s="241"/>
      <c r="IT269" s="241"/>
      <c r="IU269" s="241"/>
      <c r="IV269" s="241"/>
      <c r="IW269" s="241"/>
      <c r="IX269" s="241"/>
      <c r="IY269" s="241"/>
      <c r="IZ269" s="241"/>
      <c r="JA269" s="241"/>
      <c r="JB269" s="241"/>
      <c r="JC269" s="241"/>
      <c r="JD269" s="241"/>
      <c r="JE269" s="241"/>
      <c r="JF269" s="241"/>
      <c r="JG269" s="241"/>
      <c r="JH269" s="241"/>
      <c r="JI269" s="241"/>
      <c r="JJ269" s="241"/>
      <c r="JK269" s="241"/>
      <c r="JL269" s="241"/>
      <c r="JM269" s="241"/>
      <c r="JN269" s="241"/>
      <c r="JO269" s="241"/>
      <c r="JP269" s="241"/>
      <c r="JQ269" s="241"/>
      <c r="JR269" s="241"/>
      <c r="JS269" s="241"/>
      <c r="JT269" s="241"/>
      <c r="JU269" s="241"/>
    </row>
    <row r="270" spans="1:281" s="240" customFormat="1" ht="15" customHeight="1">
      <c r="A270" s="241"/>
      <c r="B270" s="241"/>
      <c r="C270" s="241"/>
      <c r="D270" s="241"/>
      <c r="E270" s="241"/>
      <c r="F270" s="241"/>
      <c r="G270" s="241"/>
      <c r="H270" s="241"/>
      <c r="I270" s="241"/>
      <c r="J270" s="241"/>
      <c r="K270" s="241"/>
      <c r="L270" s="241"/>
      <c r="M270" s="241"/>
      <c r="N270" s="241"/>
      <c r="O270" s="241"/>
      <c r="P270" s="241"/>
      <c r="Q270" s="241"/>
      <c r="R270" s="241"/>
      <c r="S270" s="241"/>
      <c r="T270" s="241"/>
      <c r="U270" s="241" t="s">
        <v>407</v>
      </c>
      <c r="V270" s="241"/>
      <c r="W270" s="241"/>
      <c r="X270" s="241"/>
      <c r="Y270" s="241"/>
      <c r="Z270" s="241"/>
      <c r="AA270" s="241"/>
      <c r="AB270" s="241"/>
      <c r="AC270" s="241" t="s">
        <v>313</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c r="DD270" s="241"/>
      <c r="DE270" s="241"/>
      <c r="DF270" s="241"/>
      <c r="DG270" s="241"/>
      <c r="DH270" s="241"/>
      <c r="DI270" s="241"/>
      <c r="DJ270" s="241"/>
      <c r="DK270" s="241"/>
      <c r="DL270" s="241"/>
      <c r="DM270" s="241"/>
      <c r="DN270" s="241"/>
      <c r="DO270" s="241"/>
      <c r="DP270" s="241"/>
      <c r="DQ270" s="241"/>
      <c r="DR270" s="241"/>
      <c r="DS270" s="241"/>
      <c r="DT270" s="241"/>
      <c r="DU270" s="241"/>
      <c r="DV270" s="241"/>
      <c r="DW270" s="241"/>
      <c r="DX270" s="241"/>
      <c r="DY270" s="241"/>
      <c r="DZ270" s="241"/>
      <c r="EA270" s="241"/>
      <c r="EB270" s="241"/>
      <c r="EC270" s="241"/>
      <c r="ED270" s="241"/>
      <c r="EE270" s="241"/>
      <c r="EF270" s="241"/>
      <c r="EG270" s="241"/>
      <c r="EH270" s="241"/>
      <c r="EI270" s="241"/>
      <c r="EJ270" s="241"/>
      <c r="EK270" s="241"/>
      <c r="EL270" s="241"/>
      <c r="EM270" s="241"/>
      <c r="EN270" s="241"/>
      <c r="EO270" s="241"/>
      <c r="EP270" s="241"/>
      <c r="EQ270" s="241"/>
      <c r="ER270" s="241"/>
      <c r="ES270" s="241"/>
      <c r="ET270" s="241"/>
      <c r="EU270" s="241"/>
      <c r="EV270" s="241"/>
      <c r="EW270" s="241"/>
      <c r="EX270" s="241"/>
      <c r="EY270" s="241"/>
      <c r="EZ270" s="241"/>
      <c r="FA270" s="241"/>
      <c r="FB270" s="241"/>
      <c r="FC270" s="241"/>
      <c r="FD270" s="241"/>
      <c r="FE270" s="241"/>
      <c r="FF270" s="241"/>
      <c r="FG270" s="241"/>
      <c r="FH270" s="241"/>
      <c r="FI270" s="241"/>
      <c r="FJ270" s="241"/>
      <c r="FK270" s="241"/>
      <c r="FL270" s="241"/>
      <c r="FM270" s="241"/>
      <c r="FN270" s="241"/>
      <c r="FO270" s="241"/>
      <c r="FP270" s="241"/>
      <c r="FQ270" s="241"/>
      <c r="FR270" s="241"/>
      <c r="FS270" s="241"/>
      <c r="FT270" s="241"/>
      <c r="FU270" s="241"/>
      <c r="FV270" s="241"/>
      <c r="FW270" s="241"/>
      <c r="FX270" s="241"/>
      <c r="FY270" s="241"/>
      <c r="FZ270" s="241"/>
      <c r="GA270" s="241"/>
      <c r="GB270" s="241"/>
      <c r="GC270" s="241"/>
      <c r="GD270" s="241"/>
      <c r="GE270" s="241"/>
      <c r="GF270" s="241"/>
      <c r="GG270" s="241"/>
      <c r="GH270" s="241"/>
      <c r="GI270" s="241"/>
      <c r="GJ270" s="241"/>
      <c r="GK270" s="241"/>
      <c r="GL270" s="241"/>
      <c r="GM270" s="241"/>
      <c r="GN270" s="241"/>
      <c r="GO270" s="241"/>
      <c r="GP270" s="241"/>
      <c r="GQ270" s="241"/>
      <c r="GR270" s="241"/>
      <c r="GS270" s="241"/>
      <c r="GT270" s="241"/>
      <c r="GU270" s="241"/>
      <c r="GV270" s="241"/>
      <c r="GW270" s="241"/>
      <c r="GX270" s="241"/>
      <c r="GY270" s="241"/>
      <c r="GZ270" s="241"/>
      <c r="HA270" s="241"/>
      <c r="HB270" s="241"/>
      <c r="HC270" s="241"/>
      <c r="HD270" s="241"/>
      <c r="HE270" s="241"/>
      <c r="HF270" s="241"/>
      <c r="HG270" s="241"/>
      <c r="HH270" s="241"/>
      <c r="HI270" s="241"/>
      <c r="HJ270" s="241"/>
      <c r="HK270" s="241"/>
      <c r="HL270" s="241"/>
      <c r="HM270" s="241"/>
      <c r="HN270" s="241"/>
      <c r="HO270" s="241"/>
      <c r="HP270" s="241"/>
      <c r="HQ270" s="241"/>
      <c r="HR270" s="241"/>
      <c r="HS270" s="241"/>
      <c r="HT270" s="241"/>
      <c r="HU270" s="241"/>
      <c r="HV270" s="241"/>
      <c r="HW270" s="241"/>
      <c r="HX270" s="241"/>
      <c r="HY270" s="241"/>
      <c r="HZ270" s="241"/>
      <c r="IA270" s="241"/>
      <c r="IB270" s="241"/>
      <c r="IC270" s="241"/>
      <c r="ID270" s="241"/>
      <c r="IE270" s="241"/>
      <c r="IF270" s="241"/>
      <c r="IG270" s="241"/>
      <c r="IH270" s="241"/>
      <c r="II270" s="241"/>
      <c r="IJ270" s="241"/>
      <c r="IK270" s="241"/>
      <c r="IL270" s="241"/>
      <c r="IM270" s="241"/>
      <c r="IN270" s="241"/>
      <c r="IO270" s="241"/>
      <c r="IP270" s="241"/>
      <c r="IQ270" s="241"/>
      <c r="IR270" s="241"/>
      <c r="IS270" s="241"/>
      <c r="IT270" s="241"/>
      <c r="IU270" s="241"/>
      <c r="IV270" s="241"/>
      <c r="IW270" s="241"/>
      <c r="IX270" s="241"/>
      <c r="IY270" s="241"/>
      <c r="IZ270" s="241"/>
      <c r="JA270" s="241"/>
      <c r="JB270" s="241"/>
      <c r="JC270" s="241"/>
      <c r="JD270" s="241"/>
      <c r="JE270" s="241"/>
      <c r="JF270" s="241"/>
      <c r="JG270" s="241"/>
      <c r="JH270" s="241"/>
      <c r="JI270" s="241"/>
      <c r="JJ270" s="241"/>
      <c r="JK270" s="241"/>
      <c r="JL270" s="241"/>
      <c r="JM270" s="241"/>
      <c r="JN270" s="241"/>
      <c r="JO270" s="241"/>
      <c r="JP270" s="241"/>
      <c r="JQ270" s="241"/>
      <c r="JR270" s="241"/>
      <c r="JS270" s="241"/>
      <c r="JT270" s="241"/>
      <c r="JU270" s="241"/>
    </row>
    <row r="271" spans="1:281" s="240" customFormat="1" ht="15" customHeight="1">
      <c r="A271" s="241"/>
      <c r="B271" s="241"/>
      <c r="C271" s="241"/>
      <c r="D271" s="241"/>
      <c r="E271" s="241"/>
      <c r="F271" s="241"/>
      <c r="G271" s="241"/>
      <c r="H271" s="241"/>
      <c r="I271" s="241"/>
      <c r="J271" s="241"/>
      <c r="K271" s="241"/>
      <c r="L271" s="241"/>
      <c r="M271" s="241"/>
      <c r="N271" s="241"/>
      <c r="O271" s="241"/>
      <c r="P271" s="241"/>
      <c r="Q271" s="241"/>
      <c r="R271" s="241"/>
      <c r="S271" s="241"/>
      <c r="T271" s="241"/>
      <c r="U271" s="241" t="s">
        <v>408</v>
      </c>
      <c r="V271" s="241"/>
      <c r="W271" s="241"/>
      <c r="X271" s="241"/>
      <c r="Y271" s="241"/>
      <c r="Z271" s="241"/>
      <c r="AA271" s="241"/>
      <c r="AB271" s="241"/>
      <c r="AC271" s="241" t="s">
        <v>366</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c r="CJ271" s="241"/>
      <c r="CK271" s="241"/>
      <c r="CL271" s="241"/>
      <c r="CM271" s="241"/>
      <c r="CN271" s="241"/>
      <c r="CO271" s="241"/>
      <c r="CP271" s="241"/>
      <c r="CQ271" s="241"/>
      <c r="CR271" s="241"/>
      <c r="CS271" s="241"/>
      <c r="CT271" s="241"/>
      <c r="CU271" s="241"/>
      <c r="CV271" s="241"/>
      <c r="CW271" s="241"/>
      <c r="CX271" s="241"/>
      <c r="CY271" s="241"/>
      <c r="CZ271" s="241"/>
      <c r="DA271" s="241"/>
      <c r="DB271" s="241"/>
      <c r="DC271" s="241"/>
      <c r="DD271" s="241"/>
      <c r="DE271" s="241"/>
      <c r="DF271" s="241"/>
      <c r="DG271" s="241"/>
      <c r="DH271" s="241"/>
      <c r="DI271" s="241"/>
      <c r="DJ271" s="241"/>
      <c r="DK271" s="241"/>
      <c r="DL271" s="241"/>
      <c r="DM271" s="241"/>
      <c r="DN271" s="241"/>
      <c r="DO271" s="241"/>
      <c r="DP271" s="241"/>
      <c r="DQ271" s="241"/>
      <c r="DR271" s="241"/>
      <c r="DS271" s="241"/>
      <c r="DT271" s="241"/>
      <c r="DU271" s="241"/>
      <c r="DV271" s="241"/>
      <c r="DW271" s="241"/>
      <c r="DX271" s="241"/>
      <c r="DY271" s="241"/>
      <c r="DZ271" s="241"/>
      <c r="EA271" s="241"/>
      <c r="EB271" s="241"/>
      <c r="EC271" s="241"/>
      <c r="ED271" s="241"/>
      <c r="EE271" s="241"/>
      <c r="EF271" s="241"/>
      <c r="EG271" s="241"/>
      <c r="EH271" s="241"/>
      <c r="EI271" s="241"/>
      <c r="EJ271" s="241"/>
      <c r="EK271" s="241"/>
      <c r="EL271" s="241"/>
      <c r="EM271" s="241"/>
      <c r="EN271" s="241"/>
      <c r="EO271" s="241"/>
      <c r="EP271" s="241"/>
      <c r="EQ271" s="241"/>
      <c r="ER271" s="241"/>
      <c r="ES271" s="241"/>
      <c r="ET271" s="241"/>
      <c r="EU271" s="241"/>
      <c r="EV271" s="241"/>
      <c r="EW271" s="241"/>
      <c r="EX271" s="241"/>
      <c r="EY271" s="241"/>
      <c r="EZ271" s="241"/>
      <c r="FA271" s="241"/>
      <c r="FB271" s="241"/>
      <c r="FC271" s="241"/>
      <c r="FD271" s="241"/>
      <c r="FE271" s="241"/>
      <c r="FF271" s="241"/>
      <c r="FG271" s="241"/>
      <c r="FH271" s="241"/>
      <c r="FI271" s="241"/>
      <c r="FJ271" s="241"/>
      <c r="FK271" s="241"/>
      <c r="FL271" s="241"/>
      <c r="FM271" s="241"/>
      <c r="FN271" s="241"/>
      <c r="FO271" s="241"/>
      <c r="FP271" s="241"/>
      <c r="FQ271" s="241"/>
      <c r="FR271" s="241"/>
      <c r="FS271" s="241"/>
      <c r="FT271" s="241"/>
      <c r="FU271" s="241"/>
      <c r="FV271" s="241"/>
      <c r="FW271" s="241"/>
      <c r="FX271" s="241"/>
      <c r="FY271" s="241"/>
      <c r="FZ271" s="241"/>
      <c r="GA271" s="241"/>
      <c r="GB271" s="241"/>
      <c r="GC271" s="241"/>
      <c r="GD271" s="241"/>
      <c r="GE271" s="241"/>
      <c r="GF271" s="241"/>
      <c r="GG271" s="241"/>
      <c r="GH271" s="241"/>
      <c r="GI271" s="241"/>
      <c r="GJ271" s="241"/>
      <c r="GK271" s="241"/>
      <c r="GL271" s="241"/>
      <c r="GM271" s="241"/>
      <c r="GN271" s="241"/>
      <c r="GO271" s="241"/>
      <c r="GP271" s="241"/>
      <c r="GQ271" s="241"/>
      <c r="GR271" s="241"/>
      <c r="GS271" s="241"/>
      <c r="GT271" s="241"/>
      <c r="GU271" s="241"/>
      <c r="GV271" s="241"/>
      <c r="GW271" s="241"/>
      <c r="GX271" s="241"/>
      <c r="GY271" s="241"/>
      <c r="GZ271" s="241"/>
      <c r="HA271" s="241"/>
      <c r="HB271" s="241"/>
      <c r="HC271" s="241"/>
      <c r="HD271" s="241"/>
      <c r="HE271" s="241"/>
      <c r="HF271" s="241"/>
      <c r="HG271" s="241"/>
      <c r="HH271" s="241"/>
      <c r="HI271" s="241"/>
      <c r="HJ271" s="241"/>
      <c r="HK271" s="241"/>
      <c r="HL271" s="241"/>
      <c r="HM271" s="241"/>
      <c r="HN271" s="241"/>
      <c r="HO271" s="241"/>
      <c r="HP271" s="241"/>
      <c r="HQ271" s="241"/>
      <c r="HR271" s="241"/>
      <c r="HS271" s="241"/>
      <c r="HT271" s="241"/>
      <c r="HU271" s="241"/>
      <c r="HV271" s="241"/>
      <c r="HW271" s="241"/>
      <c r="HX271" s="241"/>
      <c r="HY271" s="241"/>
      <c r="HZ271" s="241"/>
      <c r="IA271" s="241"/>
      <c r="IB271" s="241"/>
      <c r="IC271" s="241"/>
      <c r="ID271" s="241"/>
      <c r="IE271" s="241"/>
      <c r="IF271" s="241"/>
      <c r="IG271" s="241"/>
      <c r="IH271" s="241"/>
      <c r="II271" s="241"/>
      <c r="IJ271" s="241"/>
      <c r="IK271" s="241"/>
      <c r="IL271" s="241"/>
      <c r="IM271" s="241"/>
      <c r="IN271" s="241"/>
      <c r="IO271" s="241"/>
      <c r="IP271" s="241"/>
      <c r="IQ271" s="241"/>
      <c r="IR271" s="241"/>
      <c r="IS271" s="241"/>
      <c r="IT271" s="241"/>
      <c r="IU271" s="241"/>
      <c r="IV271" s="241"/>
      <c r="IW271" s="241"/>
      <c r="IX271" s="241"/>
      <c r="IY271" s="241"/>
      <c r="IZ271" s="241"/>
      <c r="JA271" s="241"/>
      <c r="JB271" s="241"/>
      <c r="JC271" s="241"/>
      <c r="JD271" s="241"/>
      <c r="JE271" s="241"/>
      <c r="JF271" s="241"/>
      <c r="JG271" s="241"/>
      <c r="JH271" s="241"/>
      <c r="JI271" s="241"/>
      <c r="JJ271" s="241"/>
      <c r="JK271" s="241"/>
      <c r="JL271" s="241"/>
      <c r="JM271" s="241"/>
      <c r="JN271" s="241"/>
      <c r="JO271" s="241"/>
      <c r="JP271" s="241"/>
      <c r="JQ271" s="241"/>
      <c r="JR271" s="241"/>
      <c r="JS271" s="241"/>
      <c r="JT271" s="241"/>
      <c r="JU271" s="241"/>
    </row>
    <row r="272" spans="1:281" s="240" customFormat="1" ht="15" customHeight="1">
      <c r="A272" s="241"/>
      <c r="B272" s="241"/>
      <c r="C272" s="241"/>
      <c r="D272" s="241"/>
      <c r="E272" s="241"/>
      <c r="F272" s="241"/>
      <c r="G272" s="241"/>
      <c r="H272" s="241"/>
      <c r="I272" s="241"/>
      <c r="J272" s="241"/>
      <c r="K272" s="241"/>
      <c r="L272" s="241"/>
      <c r="M272" s="241"/>
      <c r="N272" s="241"/>
      <c r="O272" s="241"/>
      <c r="P272" s="241"/>
      <c r="Q272" s="241"/>
      <c r="R272" s="241"/>
      <c r="S272" s="241"/>
      <c r="T272" s="241"/>
      <c r="U272" s="241" t="s">
        <v>409</v>
      </c>
      <c r="V272" s="241"/>
      <c r="W272" s="241"/>
      <c r="X272" s="241"/>
      <c r="Y272" s="241"/>
      <c r="Z272" s="241"/>
      <c r="AA272" s="241"/>
      <c r="AB272" s="241"/>
      <c r="AC272" s="241" t="s">
        <v>386</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c r="DD272" s="241"/>
      <c r="DE272" s="241"/>
      <c r="DF272" s="241"/>
      <c r="DG272" s="241"/>
      <c r="DH272" s="241"/>
      <c r="DI272" s="241"/>
      <c r="DJ272" s="241"/>
      <c r="DK272" s="241"/>
      <c r="DL272" s="241"/>
      <c r="DM272" s="241"/>
      <c r="DN272" s="241"/>
      <c r="DO272" s="241"/>
      <c r="DP272" s="241"/>
      <c r="DQ272" s="241"/>
      <c r="DR272" s="241"/>
      <c r="DS272" s="241"/>
      <c r="DT272" s="241"/>
      <c r="DU272" s="241"/>
      <c r="DV272" s="241"/>
      <c r="DW272" s="241"/>
      <c r="DX272" s="241"/>
      <c r="DY272" s="241"/>
      <c r="DZ272" s="241"/>
      <c r="EA272" s="241"/>
      <c r="EB272" s="241"/>
      <c r="EC272" s="241"/>
      <c r="ED272" s="241"/>
      <c r="EE272" s="241"/>
      <c r="EF272" s="241"/>
      <c r="EG272" s="241"/>
      <c r="EH272" s="241"/>
      <c r="EI272" s="241"/>
      <c r="EJ272" s="241"/>
      <c r="EK272" s="241"/>
      <c r="EL272" s="241"/>
      <c r="EM272" s="241"/>
      <c r="EN272" s="241"/>
      <c r="EO272" s="241"/>
      <c r="EP272" s="241"/>
      <c r="EQ272" s="241"/>
      <c r="ER272" s="241"/>
      <c r="ES272" s="241"/>
      <c r="ET272" s="241"/>
      <c r="EU272" s="241"/>
      <c r="EV272" s="241"/>
      <c r="EW272" s="241"/>
      <c r="EX272" s="241"/>
      <c r="EY272" s="241"/>
      <c r="EZ272" s="241"/>
      <c r="FA272" s="241"/>
      <c r="FB272" s="241"/>
      <c r="FC272" s="241"/>
      <c r="FD272" s="241"/>
      <c r="FE272" s="241"/>
      <c r="FF272" s="241"/>
      <c r="FG272" s="241"/>
      <c r="FH272" s="241"/>
      <c r="FI272" s="241"/>
      <c r="FJ272" s="241"/>
      <c r="FK272" s="241"/>
      <c r="FL272" s="241"/>
      <c r="FM272" s="241"/>
      <c r="FN272" s="241"/>
      <c r="FO272" s="241"/>
      <c r="FP272" s="241"/>
      <c r="FQ272" s="241"/>
      <c r="FR272" s="241"/>
      <c r="FS272" s="241"/>
      <c r="FT272" s="241"/>
      <c r="FU272" s="241"/>
      <c r="FV272" s="241"/>
      <c r="FW272" s="241"/>
      <c r="FX272" s="241"/>
      <c r="FY272" s="241"/>
      <c r="FZ272" s="241"/>
      <c r="GA272" s="241"/>
      <c r="GB272" s="241"/>
      <c r="GC272" s="241"/>
      <c r="GD272" s="241"/>
      <c r="GE272" s="241"/>
      <c r="GF272" s="241"/>
      <c r="GG272" s="241"/>
      <c r="GH272" s="241"/>
      <c r="GI272" s="241"/>
      <c r="GJ272" s="241"/>
      <c r="GK272" s="241"/>
      <c r="GL272" s="241"/>
      <c r="GM272" s="241"/>
      <c r="GN272" s="241"/>
      <c r="GO272" s="241"/>
      <c r="GP272" s="241"/>
      <c r="GQ272" s="241"/>
      <c r="GR272" s="241"/>
      <c r="GS272" s="241"/>
      <c r="GT272" s="241"/>
      <c r="GU272" s="241"/>
      <c r="GV272" s="241"/>
      <c r="GW272" s="241"/>
      <c r="GX272" s="241"/>
      <c r="GY272" s="241"/>
      <c r="GZ272" s="241"/>
      <c r="HA272" s="241"/>
      <c r="HB272" s="241"/>
      <c r="HC272" s="241"/>
      <c r="HD272" s="241"/>
      <c r="HE272" s="241"/>
      <c r="HF272" s="241"/>
      <c r="HG272" s="241"/>
      <c r="HH272" s="241"/>
      <c r="HI272" s="241"/>
      <c r="HJ272" s="241"/>
      <c r="HK272" s="241"/>
      <c r="HL272" s="241"/>
      <c r="HM272" s="241"/>
      <c r="HN272" s="241"/>
      <c r="HO272" s="241"/>
      <c r="HP272" s="241"/>
      <c r="HQ272" s="241"/>
      <c r="HR272" s="241"/>
      <c r="HS272" s="241"/>
      <c r="HT272" s="241"/>
      <c r="HU272" s="241"/>
      <c r="HV272" s="241"/>
      <c r="HW272" s="241"/>
      <c r="HX272" s="241"/>
      <c r="HY272" s="241"/>
      <c r="HZ272" s="241"/>
      <c r="IA272" s="241"/>
      <c r="IB272" s="241"/>
      <c r="IC272" s="241"/>
      <c r="ID272" s="241"/>
      <c r="IE272" s="241"/>
      <c r="IF272" s="241"/>
      <c r="IG272" s="241"/>
      <c r="IH272" s="241"/>
      <c r="II272" s="241"/>
      <c r="IJ272" s="241"/>
      <c r="IK272" s="241"/>
      <c r="IL272" s="241"/>
      <c r="IM272" s="241"/>
      <c r="IN272" s="241"/>
      <c r="IO272" s="241"/>
      <c r="IP272" s="241"/>
      <c r="IQ272" s="241"/>
      <c r="IR272" s="241"/>
      <c r="IS272" s="241"/>
      <c r="IT272" s="241"/>
      <c r="IU272" s="241"/>
      <c r="IV272" s="241"/>
      <c r="IW272" s="241"/>
      <c r="IX272" s="241"/>
      <c r="IY272" s="241"/>
      <c r="IZ272" s="241"/>
      <c r="JA272" s="241"/>
      <c r="JB272" s="241"/>
      <c r="JC272" s="241"/>
      <c r="JD272" s="241"/>
      <c r="JE272" s="241"/>
      <c r="JF272" s="241"/>
      <c r="JG272" s="241"/>
      <c r="JH272" s="241"/>
      <c r="JI272" s="241"/>
      <c r="JJ272" s="241"/>
      <c r="JK272" s="241"/>
      <c r="JL272" s="241"/>
      <c r="JM272" s="241"/>
      <c r="JN272" s="241"/>
      <c r="JO272" s="241"/>
      <c r="JP272" s="241"/>
      <c r="JQ272" s="241"/>
      <c r="JR272" s="241"/>
      <c r="JS272" s="241"/>
      <c r="JT272" s="241"/>
      <c r="JU272" s="241"/>
    </row>
    <row r="273" spans="1:281" s="240" customFormat="1" ht="15" customHeight="1">
      <c r="A273" s="241"/>
      <c r="B273" s="241"/>
      <c r="C273" s="241"/>
      <c r="D273" s="241"/>
      <c r="E273" s="241"/>
      <c r="F273" s="241"/>
      <c r="G273" s="241"/>
      <c r="H273" s="241"/>
      <c r="I273" s="241"/>
      <c r="J273" s="241"/>
      <c r="K273" s="241"/>
      <c r="L273" s="241"/>
      <c r="M273" s="241"/>
      <c r="N273" s="241"/>
      <c r="O273" s="241"/>
      <c r="P273" s="241"/>
      <c r="Q273" s="241"/>
      <c r="R273" s="241"/>
      <c r="S273" s="241"/>
      <c r="T273" s="241"/>
      <c r="U273" s="241" t="s">
        <v>410</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c r="CJ273" s="241"/>
      <c r="CK273" s="241"/>
      <c r="CL273" s="241"/>
      <c r="CM273" s="241"/>
      <c r="CN273" s="241"/>
      <c r="CO273" s="241"/>
      <c r="CP273" s="241"/>
      <c r="CQ273" s="241"/>
      <c r="CR273" s="241"/>
      <c r="CS273" s="241"/>
      <c r="CT273" s="241"/>
      <c r="CU273" s="241"/>
      <c r="CV273" s="241"/>
      <c r="CW273" s="241"/>
      <c r="CX273" s="241"/>
      <c r="CY273" s="241"/>
      <c r="CZ273" s="241"/>
      <c r="DA273" s="241"/>
      <c r="DB273" s="241"/>
      <c r="DC273" s="241"/>
      <c r="DD273" s="241"/>
      <c r="DE273" s="241"/>
      <c r="DF273" s="241"/>
      <c r="DG273" s="241"/>
      <c r="DH273" s="241"/>
      <c r="DI273" s="241"/>
      <c r="DJ273" s="241"/>
      <c r="DK273" s="241"/>
      <c r="DL273" s="241"/>
      <c r="DM273" s="241"/>
      <c r="DN273" s="241"/>
      <c r="DO273" s="241"/>
      <c r="DP273" s="241"/>
      <c r="DQ273" s="241"/>
      <c r="DR273" s="241"/>
      <c r="DS273" s="241"/>
      <c r="DT273" s="241"/>
      <c r="DU273" s="241"/>
      <c r="DV273" s="241"/>
      <c r="DW273" s="241"/>
      <c r="DX273" s="241"/>
      <c r="DY273" s="241"/>
      <c r="DZ273" s="241"/>
      <c r="EA273" s="241"/>
      <c r="EB273" s="241"/>
      <c r="EC273" s="241"/>
      <c r="ED273" s="241"/>
      <c r="EE273" s="241"/>
      <c r="EF273" s="241"/>
      <c r="EG273" s="241"/>
      <c r="EH273" s="241"/>
      <c r="EI273" s="241"/>
      <c r="EJ273" s="241"/>
      <c r="EK273" s="241"/>
      <c r="EL273" s="241"/>
      <c r="EM273" s="241"/>
      <c r="EN273" s="241"/>
      <c r="EO273" s="241"/>
      <c r="EP273" s="241"/>
      <c r="EQ273" s="241"/>
      <c r="ER273" s="241"/>
      <c r="ES273" s="241"/>
      <c r="ET273" s="241"/>
      <c r="EU273" s="241"/>
      <c r="EV273" s="241"/>
      <c r="EW273" s="241"/>
      <c r="EX273" s="241"/>
      <c r="EY273" s="241"/>
      <c r="EZ273" s="241"/>
      <c r="FA273" s="241"/>
      <c r="FB273" s="241"/>
      <c r="FC273" s="241"/>
      <c r="FD273" s="241"/>
      <c r="FE273" s="241"/>
      <c r="FF273" s="241"/>
      <c r="FG273" s="241"/>
      <c r="FH273" s="241"/>
      <c r="FI273" s="241"/>
      <c r="FJ273" s="241"/>
      <c r="FK273" s="241"/>
      <c r="FL273" s="241"/>
      <c r="FM273" s="241"/>
      <c r="FN273" s="241"/>
      <c r="FO273" s="241"/>
      <c r="FP273" s="241"/>
      <c r="FQ273" s="241"/>
      <c r="FR273" s="241"/>
      <c r="FS273" s="241"/>
      <c r="FT273" s="241"/>
      <c r="FU273" s="241"/>
      <c r="FV273" s="241"/>
      <c r="FW273" s="241"/>
      <c r="FX273" s="241"/>
      <c r="FY273" s="241"/>
      <c r="FZ273" s="241"/>
      <c r="GA273" s="241"/>
      <c r="GB273" s="241"/>
      <c r="GC273" s="241"/>
      <c r="GD273" s="241"/>
      <c r="GE273" s="241"/>
      <c r="GF273" s="241"/>
      <c r="GG273" s="241"/>
      <c r="GH273" s="241"/>
      <c r="GI273" s="241"/>
      <c r="GJ273" s="241"/>
      <c r="GK273" s="241"/>
      <c r="GL273" s="241"/>
      <c r="GM273" s="241"/>
      <c r="GN273" s="241"/>
      <c r="GO273" s="241"/>
      <c r="GP273" s="241"/>
      <c r="GQ273" s="241"/>
      <c r="GR273" s="241"/>
      <c r="GS273" s="241"/>
      <c r="GT273" s="241"/>
      <c r="GU273" s="241"/>
      <c r="GV273" s="241"/>
      <c r="GW273" s="241"/>
      <c r="GX273" s="241"/>
      <c r="GY273" s="241"/>
      <c r="GZ273" s="241"/>
      <c r="HA273" s="241"/>
      <c r="HB273" s="241"/>
      <c r="HC273" s="241"/>
      <c r="HD273" s="241"/>
      <c r="HE273" s="241"/>
      <c r="HF273" s="241"/>
      <c r="HG273" s="241"/>
      <c r="HH273" s="241"/>
      <c r="HI273" s="241"/>
      <c r="HJ273" s="241"/>
      <c r="HK273" s="241"/>
      <c r="HL273" s="241"/>
      <c r="HM273" s="241"/>
      <c r="HN273" s="241"/>
      <c r="HO273" s="241"/>
      <c r="HP273" s="241"/>
      <c r="HQ273" s="241"/>
      <c r="HR273" s="241"/>
      <c r="HS273" s="241"/>
      <c r="HT273" s="241"/>
      <c r="HU273" s="241"/>
      <c r="HV273" s="241"/>
      <c r="HW273" s="241"/>
      <c r="HX273" s="241"/>
      <c r="HY273" s="241"/>
      <c r="HZ273" s="241"/>
      <c r="IA273" s="241"/>
      <c r="IB273" s="241"/>
      <c r="IC273" s="241"/>
      <c r="ID273" s="241"/>
      <c r="IE273" s="241"/>
      <c r="IF273" s="241"/>
      <c r="IG273" s="241"/>
      <c r="IH273" s="241"/>
      <c r="II273" s="241"/>
      <c r="IJ273" s="241"/>
      <c r="IK273" s="241"/>
      <c r="IL273" s="241"/>
      <c r="IM273" s="241"/>
      <c r="IN273" s="241"/>
      <c r="IO273" s="241"/>
      <c r="IP273" s="241"/>
      <c r="IQ273" s="241"/>
      <c r="IR273" s="241"/>
      <c r="IS273" s="241"/>
      <c r="IT273" s="241"/>
      <c r="IU273" s="241"/>
      <c r="IV273" s="241"/>
      <c r="IW273" s="241"/>
      <c r="IX273" s="241"/>
      <c r="IY273" s="241"/>
      <c r="IZ273" s="241"/>
      <c r="JA273" s="241"/>
      <c r="JB273" s="241"/>
      <c r="JC273" s="241"/>
      <c r="JD273" s="241"/>
      <c r="JE273" s="241"/>
      <c r="JF273" s="241"/>
      <c r="JG273" s="241"/>
      <c r="JH273" s="241"/>
      <c r="JI273" s="241"/>
      <c r="JJ273" s="241"/>
      <c r="JK273" s="241"/>
      <c r="JL273" s="241"/>
      <c r="JM273" s="241"/>
      <c r="JN273" s="241"/>
      <c r="JO273" s="241"/>
      <c r="JP273" s="241"/>
      <c r="JQ273" s="241"/>
      <c r="JR273" s="241"/>
      <c r="JS273" s="241"/>
      <c r="JT273" s="241"/>
      <c r="JU273" s="241"/>
    </row>
    <row r="274" spans="1:281" s="240" customFormat="1" ht="15" customHeight="1">
      <c r="A274" s="241"/>
      <c r="B274" s="241"/>
      <c r="C274" s="241"/>
      <c r="D274" s="241"/>
      <c r="E274" s="241"/>
      <c r="F274" s="241"/>
      <c r="G274" s="241"/>
      <c r="H274" s="241"/>
      <c r="I274" s="241"/>
      <c r="J274" s="241"/>
      <c r="K274" s="241"/>
      <c r="L274" s="241"/>
      <c r="M274" s="241"/>
      <c r="N274" s="241"/>
      <c r="O274" s="241"/>
      <c r="P274" s="241"/>
      <c r="Q274" s="241"/>
      <c r="R274" s="241"/>
      <c r="S274" s="241"/>
      <c r="T274" s="241"/>
      <c r="U274" s="241" t="s">
        <v>411</v>
      </c>
      <c r="V274" s="241"/>
      <c r="W274" s="241"/>
      <c r="X274" s="241"/>
      <c r="Y274" s="241"/>
      <c r="Z274" s="241"/>
      <c r="AA274" s="241"/>
      <c r="AB274" s="241"/>
      <c r="AC274" s="241" t="s">
        <v>316</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c r="DD274" s="241"/>
      <c r="DE274" s="241"/>
      <c r="DF274" s="241"/>
      <c r="DG274" s="241"/>
      <c r="DH274" s="241"/>
      <c r="DI274" s="241"/>
      <c r="DJ274" s="241"/>
      <c r="DK274" s="241"/>
      <c r="DL274" s="241"/>
      <c r="DM274" s="241"/>
      <c r="DN274" s="241"/>
      <c r="DO274" s="241"/>
      <c r="DP274" s="241"/>
      <c r="DQ274" s="241"/>
      <c r="DR274" s="241"/>
      <c r="DS274" s="241"/>
      <c r="DT274" s="241"/>
      <c r="DU274" s="241"/>
      <c r="DV274" s="241"/>
      <c r="DW274" s="241"/>
      <c r="DX274" s="241"/>
      <c r="DY274" s="241"/>
      <c r="DZ274" s="241"/>
      <c r="EA274" s="241"/>
      <c r="EB274" s="241"/>
      <c r="EC274" s="241"/>
      <c r="ED274" s="241"/>
      <c r="EE274" s="241"/>
      <c r="EF274" s="241"/>
      <c r="EG274" s="241"/>
      <c r="EH274" s="241"/>
      <c r="EI274" s="241"/>
      <c r="EJ274" s="241"/>
      <c r="EK274" s="241"/>
      <c r="EL274" s="241"/>
      <c r="EM274" s="241"/>
      <c r="EN274" s="241"/>
      <c r="EO274" s="241"/>
      <c r="EP274" s="241"/>
      <c r="EQ274" s="241"/>
      <c r="ER274" s="241"/>
      <c r="ES274" s="241"/>
      <c r="ET274" s="241"/>
      <c r="EU274" s="241"/>
      <c r="EV274" s="241"/>
      <c r="EW274" s="241"/>
      <c r="EX274" s="241"/>
      <c r="EY274" s="241"/>
      <c r="EZ274" s="241"/>
      <c r="FA274" s="241"/>
      <c r="FB274" s="241"/>
      <c r="FC274" s="241"/>
      <c r="FD274" s="241"/>
      <c r="FE274" s="241"/>
      <c r="FF274" s="241"/>
      <c r="FG274" s="241"/>
      <c r="FH274" s="241"/>
      <c r="FI274" s="241"/>
      <c r="FJ274" s="241"/>
      <c r="FK274" s="241"/>
      <c r="FL274" s="241"/>
      <c r="FM274" s="241"/>
      <c r="FN274" s="241"/>
      <c r="FO274" s="241"/>
      <c r="FP274" s="241"/>
      <c r="FQ274" s="241"/>
      <c r="FR274" s="241"/>
      <c r="FS274" s="241"/>
      <c r="FT274" s="241"/>
      <c r="FU274" s="241"/>
      <c r="FV274" s="241"/>
      <c r="FW274" s="241"/>
      <c r="FX274" s="241"/>
      <c r="FY274" s="241"/>
      <c r="FZ274" s="241"/>
      <c r="GA274" s="241"/>
      <c r="GB274" s="241"/>
      <c r="GC274" s="241"/>
      <c r="GD274" s="241"/>
      <c r="GE274" s="241"/>
      <c r="GF274" s="241"/>
      <c r="GG274" s="241"/>
      <c r="GH274" s="241"/>
      <c r="GI274" s="241"/>
      <c r="GJ274" s="241"/>
      <c r="GK274" s="241"/>
      <c r="GL274" s="241"/>
      <c r="GM274" s="241"/>
      <c r="GN274" s="241"/>
      <c r="GO274" s="241"/>
      <c r="GP274" s="241"/>
      <c r="GQ274" s="241"/>
      <c r="GR274" s="241"/>
      <c r="GS274" s="241"/>
      <c r="GT274" s="241"/>
      <c r="GU274" s="241"/>
      <c r="GV274" s="241"/>
      <c r="GW274" s="241"/>
      <c r="GX274" s="241"/>
      <c r="GY274" s="241"/>
      <c r="GZ274" s="241"/>
      <c r="HA274" s="241"/>
      <c r="HB274" s="241"/>
      <c r="HC274" s="241"/>
      <c r="HD274" s="241"/>
      <c r="HE274" s="241"/>
      <c r="HF274" s="241"/>
      <c r="HG274" s="241"/>
      <c r="HH274" s="241"/>
      <c r="HI274" s="241"/>
      <c r="HJ274" s="241"/>
      <c r="HK274" s="241"/>
      <c r="HL274" s="241"/>
      <c r="HM274" s="241"/>
      <c r="HN274" s="241"/>
      <c r="HO274" s="241"/>
      <c r="HP274" s="241"/>
      <c r="HQ274" s="241"/>
      <c r="HR274" s="241"/>
      <c r="HS274" s="241"/>
      <c r="HT274" s="241"/>
      <c r="HU274" s="241"/>
      <c r="HV274" s="241"/>
      <c r="HW274" s="241"/>
      <c r="HX274" s="241"/>
      <c r="HY274" s="241"/>
      <c r="HZ274" s="241"/>
      <c r="IA274" s="241"/>
      <c r="IB274" s="241"/>
      <c r="IC274" s="241"/>
      <c r="ID274" s="241"/>
      <c r="IE274" s="241"/>
      <c r="IF274" s="241"/>
      <c r="IG274" s="241"/>
      <c r="IH274" s="241"/>
      <c r="II274" s="241"/>
      <c r="IJ274" s="241"/>
      <c r="IK274" s="241"/>
      <c r="IL274" s="241"/>
      <c r="IM274" s="241"/>
      <c r="IN274" s="241"/>
      <c r="IO274" s="241"/>
      <c r="IP274" s="241"/>
      <c r="IQ274" s="241"/>
      <c r="IR274" s="241"/>
      <c r="IS274" s="241"/>
      <c r="IT274" s="241"/>
      <c r="IU274" s="241"/>
      <c r="IV274" s="241"/>
      <c r="IW274" s="241"/>
      <c r="IX274" s="241"/>
      <c r="IY274" s="241"/>
      <c r="IZ274" s="241"/>
      <c r="JA274" s="241"/>
      <c r="JB274" s="241"/>
      <c r="JC274" s="241"/>
      <c r="JD274" s="241"/>
      <c r="JE274" s="241"/>
      <c r="JF274" s="241"/>
      <c r="JG274" s="241"/>
      <c r="JH274" s="241"/>
      <c r="JI274" s="241"/>
      <c r="JJ274" s="241"/>
      <c r="JK274" s="241"/>
      <c r="JL274" s="241"/>
      <c r="JM274" s="241"/>
      <c r="JN274" s="241"/>
      <c r="JO274" s="241"/>
      <c r="JP274" s="241"/>
      <c r="JQ274" s="241"/>
      <c r="JR274" s="241"/>
      <c r="JS274" s="241"/>
      <c r="JT274" s="241"/>
      <c r="JU274" s="241"/>
    </row>
    <row r="275" spans="1:281" s="240" customFormat="1" ht="15" customHeight="1">
      <c r="A275" s="241"/>
      <c r="B275" s="241"/>
      <c r="C275" s="241"/>
      <c r="D275" s="241"/>
      <c r="E275" s="241"/>
      <c r="F275" s="241"/>
      <c r="G275" s="241"/>
      <c r="H275" s="241"/>
      <c r="I275" s="241"/>
      <c r="J275" s="241"/>
      <c r="K275" s="241"/>
      <c r="L275" s="241"/>
      <c r="M275" s="241"/>
      <c r="N275" s="241"/>
      <c r="O275" s="241"/>
      <c r="P275" s="241"/>
      <c r="Q275" s="241"/>
      <c r="R275" s="241"/>
      <c r="S275" s="241"/>
      <c r="T275" s="241"/>
      <c r="U275" s="241" t="s">
        <v>412</v>
      </c>
      <c r="V275" s="241"/>
      <c r="W275" s="241"/>
      <c r="X275" s="241"/>
      <c r="Y275" s="241"/>
      <c r="Z275" s="241"/>
      <c r="AA275" s="241"/>
      <c r="AB275" s="241"/>
      <c r="AC275" s="241" t="s">
        <v>350</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c r="CJ275" s="241"/>
      <c r="CK275" s="241"/>
      <c r="CL275" s="241"/>
      <c r="CM275" s="241"/>
      <c r="CN275" s="241"/>
      <c r="CO275" s="241"/>
      <c r="CP275" s="241"/>
      <c r="CQ275" s="241"/>
      <c r="CR275" s="241"/>
      <c r="CS275" s="241"/>
      <c r="CT275" s="241"/>
      <c r="CU275" s="241"/>
      <c r="CV275" s="241"/>
      <c r="CW275" s="241"/>
      <c r="CX275" s="241"/>
      <c r="CY275" s="241"/>
      <c r="CZ275" s="241"/>
      <c r="DA275" s="241"/>
      <c r="DB275" s="241"/>
      <c r="DC275" s="241"/>
      <c r="DD275" s="241"/>
      <c r="DE275" s="241"/>
      <c r="DF275" s="241"/>
      <c r="DG275" s="241"/>
      <c r="DH275" s="241"/>
      <c r="DI275" s="241"/>
      <c r="DJ275" s="241"/>
      <c r="DK275" s="241"/>
      <c r="DL275" s="241"/>
      <c r="DM275" s="241"/>
      <c r="DN275" s="241"/>
      <c r="DO275" s="241"/>
      <c r="DP275" s="241"/>
      <c r="DQ275" s="241"/>
      <c r="DR275" s="241"/>
      <c r="DS275" s="241"/>
      <c r="DT275" s="241"/>
      <c r="DU275" s="241"/>
      <c r="DV275" s="241"/>
      <c r="DW275" s="241"/>
      <c r="DX275" s="241"/>
      <c r="DY275" s="241"/>
      <c r="DZ275" s="241"/>
      <c r="EA275" s="241"/>
      <c r="EB275" s="241"/>
      <c r="EC275" s="241"/>
      <c r="ED275" s="241"/>
      <c r="EE275" s="241"/>
      <c r="EF275" s="241"/>
      <c r="EG275" s="241"/>
      <c r="EH275" s="241"/>
      <c r="EI275" s="241"/>
      <c r="EJ275" s="241"/>
      <c r="EK275" s="241"/>
      <c r="EL275" s="241"/>
      <c r="EM275" s="241"/>
      <c r="EN275" s="241"/>
      <c r="EO275" s="241"/>
      <c r="EP275" s="241"/>
      <c r="EQ275" s="241"/>
      <c r="ER275" s="241"/>
      <c r="ES275" s="241"/>
      <c r="ET275" s="241"/>
      <c r="EU275" s="241"/>
      <c r="EV275" s="241"/>
      <c r="EW275" s="241"/>
      <c r="EX275" s="241"/>
      <c r="EY275" s="241"/>
      <c r="EZ275" s="241"/>
      <c r="FA275" s="241"/>
      <c r="FB275" s="241"/>
      <c r="FC275" s="241"/>
      <c r="FD275" s="241"/>
      <c r="FE275" s="241"/>
      <c r="FF275" s="241"/>
      <c r="FG275" s="241"/>
      <c r="FH275" s="241"/>
      <c r="FI275" s="241"/>
      <c r="FJ275" s="241"/>
      <c r="FK275" s="241"/>
      <c r="FL275" s="241"/>
      <c r="FM275" s="241"/>
      <c r="FN275" s="241"/>
      <c r="FO275" s="241"/>
      <c r="FP275" s="241"/>
      <c r="FQ275" s="241"/>
      <c r="FR275" s="241"/>
      <c r="FS275" s="241"/>
      <c r="FT275" s="241"/>
      <c r="FU275" s="241"/>
      <c r="FV275" s="241"/>
      <c r="FW275" s="241"/>
      <c r="FX275" s="241"/>
      <c r="FY275" s="241"/>
      <c r="FZ275" s="241"/>
      <c r="GA275" s="241"/>
      <c r="GB275" s="241"/>
      <c r="GC275" s="241"/>
      <c r="GD275" s="241"/>
      <c r="GE275" s="241"/>
      <c r="GF275" s="241"/>
      <c r="GG275" s="241"/>
      <c r="GH275" s="241"/>
      <c r="GI275" s="241"/>
      <c r="GJ275" s="241"/>
      <c r="GK275" s="241"/>
      <c r="GL275" s="241"/>
      <c r="GM275" s="241"/>
      <c r="GN275" s="241"/>
      <c r="GO275" s="241"/>
      <c r="GP275" s="241"/>
      <c r="GQ275" s="241"/>
      <c r="GR275" s="241"/>
      <c r="GS275" s="241"/>
      <c r="GT275" s="241"/>
      <c r="GU275" s="241"/>
      <c r="GV275" s="241"/>
      <c r="GW275" s="241"/>
      <c r="GX275" s="241"/>
      <c r="GY275" s="241"/>
      <c r="GZ275" s="241"/>
      <c r="HA275" s="241"/>
      <c r="HB275" s="241"/>
      <c r="HC275" s="241"/>
      <c r="HD275" s="241"/>
      <c r="HE275" s="241"/>
      <c r="HF275" s="241"/>
      <c r="HG275" s="241"/>
      <c r="HH275" s="241"/>
      <c r="HI275" s="241"/>
      <c r="HJ275" s="241"/>
      <c r="HK275" s="241"/>
      <c r="HL275" s="241"/>
      <c r="HM275" s="241"/>
      <c r="HN275" s="241"/>
      <c r="HO275" s="241"/>
      <c r="HP275" s="241"/>
      <c r="HQ275" s="241"/>
      <c r="HR275" s="241"/>
      <c r="HS275" s="241"/>
      <c r="HT275" s="241"/>
      <c r="HU275" s="241"/>
      <c r="HV275" s="241"/>
      <c r="HW275" s="241"/>
      <c r="HX275" s="241"/>
      <c r="HY275" s="241"/>
      <c r="HZ275" s="241"/>
      <c r="IA275" s="241"/>
      <c r="IB275" s="241"/>
      <c r="IC275" s="241"/>
      <c r="ID275" s="241"/>
      <c r="IE275" s="241"/>
      <c r="IF275" s="241"/>
      <c r="IG275" s="241"/>
      <c r="IH275" s="241"/>
      <c r="II275" s="241"/>
      <c r="IJ275" s="241"/>
      <c r="IK275" s="241"/>
      <c r="IL275" s="241"/>
      <c r="IM275" s="241"/>
      <c r="IN275" s="241"/>
      <c r="IO275" s="241"/>
      <c r="IP275" s="241"/>
      <c r="IQ275" s="241"/>
      <c r="IR275" s="241"/>
      <c r="IS275" s="241"/>
      <c r="IT275" s="241"/>
      <c r="IU275" s="241"/>
      <c r="IV275" s="241"/>
      <c r="IW275" s="241"/>
      <c r="IX275" s="241"/>
      <c r="IY275" s="241"/>
      <c r="IZ275" s="241"/>
      <c r="JA275" s="241"/>
      <c r="JB275" s="241"/>
      <c r="JC275" s="241"/>
      <c r="JD275" s="241"/>
      <c r="JE275" s="241"/>
      <c r="JF275" s="241"/>
      <c r="JG275" s="241"/>
      <c r="JH275" s="241"/>
      <c r="JI275" s="241"/>
      <c r="JJ275" s="241"/>
      <c r="JK275" s="241"/>
      <c r="JL275" s="241"/>
      <c r="JM275" s="241"/>
      <c r="JN275" s="241"/>
      <c r="JO275" s="241"/>
      <c r="JP275" s="241"/>
      <c r="JQ275" s="241"/>
      <c r="JR275" s="241"/>
      <c r="JS275" s="241"/>
      <c r="JT275" s="241"/>
      <c r="JU275" s="241"/>
    </row>
    <row r="276" spans="1:281" s="240" customFormat="1" ht="15" customHeight="1">
      <c r="A276" s="241"/>
      <c r="B276" s="241"/>
      <c r="C276" s="241"/>
      <c r="D276" s="241"/>
      <c r="E276" s="241"/>
      <c r="F276" s="241"/>
      <c r="G276" s="241"/>
      <c r="H276" s="241"/>
      <c r="I276" s="241"/>
      <c r="J276" s="241"/>
      <c r="K276" s="241"/>
      <c r="L276" s="241"/>
      <c r="M276" s="241"/>
      <c r="N276" s="241"/>
      <c r="O276" s="241"/>
      <c r="P276" s="241"/>
      <c r="Q276" s="241"/>
      <c r="R276" s="241"/>
      <c r="S276" s="241"/>
      <c r="T276" s="241"/>
      <c r="U276" s="241" t="s">
        <v>413</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c r="CJ276" s="241"/>
      <c r="CK276" s="241"/>
      <c r="CL276" s="241"/>
      <c r="CM276" s="241"/>
      <c r="CN276" s="241"/>
      <c r="CO276" s="241"/>
      <c r="CP276" s="241"/>
      <c r="CQ276" s="241"/>
      <c r="CR276" s="241"/>
      <c r="CS276" s="241"/>
      <c r="CT276" s="241"/>
      <c r="CU276" s="241"/>
      <c r="CV276" s="241"/>
      <c r="CW276" s="241"/>
      <c r="CX276" s="241"/>
      <c r="CY276" s="241"/>
      <c r="CZ276" s="241"/>
      <c r="DA276" s="241"/>
      <c r="DB276" s="241"/>
      <c r="DC276" s="241"/>
      <c r="DD276" s="241"/>
      <c r="DE276" s="241"/>
      <c r="DF276" s="241"/>
      <c r="DG276" s="241"/>
      <c r="DH276" s="241"/>
      <c r="DI276" s="241"/>
      <c r="DJ276" s="241"/>
      <c r="DK276" s="241"/>
      <c r="DL276" s="241"/>
      <c r="DM276" s="241"/>
      <c r="DN276" s="241"/>
      <c r="DO276" s="241"/>
      <c r="DP276" s="241"/>
      <c r="DQ276" s="241"/>
      <c r="DR276" s="241"/>
      <c r="DS276" s="241"/>
      <c r="DT276" s="241"/>
      <c r="DU276" s="241"/>
      <c r="DV276" s="241"/>
      <c r="DW276" s="241"/>
      <c r="DX276" s="241"/>
      <c r="DY276" s="241"/>
      <c r="DZ276" s="241"/>
      <c r="EA276" s="241"/>
      <c r="EB276" s="241"/>
      <c r="EC276" s="241"/>
      <c r="ED276" s="241"/>
      <c r="EE276" s="241"/>
      <c r="EF276" s="241"/>
      <c r="EG276" s="241"/>
      <c r="EH276" s="241"/>
      <c r="EI276" s="241"/>
      <c r="EJ276" s="241"/>
      <c r="EK276" s="241"/>
      <c r="EL276" s="241"/>
      <c r="EM276" s="241"/>
      <c r="EN276" s="241"/>
      <c r="EO276" s="241"/>
      <c r="EP276" s="241"/>
      <c r="EQ276" s="241"/>
      <c r="ER276" s="241"/>
      <c r="ES276" s="241"/>
      <c r="ET276" s="241"/>
      <c r="EU276" s="241"/>
      <c r="EV276" s="241"/>
      <c r="EW276" s="241"/>
      <c r="EX276" s="241"/>
      <c r="EY276" s="241"/>
      <c r="EZ276" s="241"/>
      <c r="FA276" s="241"/>
      <c r="FB276" s="241"/>
      <c r="FC276" s="241"/>
      <c r="FD276" s="241"/>
      <c r="FE276" s="241"/>
      <c r="FF276" s="241"/>
      <c r="FG276" s="241"/>
      <c r="FH276" s="241"/>
      <c r="FI276" s="241"/>
      <c r="FJ276" s="241"/>
      <c r="FK276" s="241"/>
      <c r="FL276" s="241"/>
      <c r="FM276" s="241"/>
      <c r="FN276" s="241"/>
      <c r="FO276" s="241"/>
      <c r="FP276" s="241"/>
      <c r="FQ276" s="241"/>
      <c r="FR276" s="241"/>
      <c r="FS276" s="241"/>
      <c r="FT276" s="241"/>
      <c r="FU276" s="241"/>
      <c r="FV276" s="241"/>
      <c r="FW276" s="241"/>
      <c r="FX276" s="241"/>
      <c r="FY276" s="241"/>
      <c r="FZ276" s="241"/>
      <c r="GA276" s="241"/>
      <c r="GB276" s="241"/>
      <c r="GC276" s="241"/>
      <c r="GD276" s="241"/>
      <c r="GE276" s="241"/>
      <c r="GF276" s="241"/>
      <c r="GG276" s="241"/>
      <c r="GH276" s="241"/>
      <c r="GI276" s="241"/>
      <c r="GJ276" s="241"/>
      <c r="GK276" s="241"/>
      <c r="GL276" s="241"/>
      <c r="GM276" s="241"/>
      <c r="GN276" s="241"/>
      <c r="GO276" s="241"/>
      <c r="GP276" s="241"/>
      <c r="GQ276" s="241"/>
      <c r="GR276" s="241"/>
      <c r="GS276" s="241"/>
      <c r="GT276" s="241"/>
      <c r="GU276" s="241"/>
      <c r="GV276" s="241"/>
      <c r="GW276" s="241"/>
      <c r="GX276" s="241"/>
      <c r="GY276" s="241"/>
      <c r="GZ276" s="241"/>
      <c r="HA276" s="241"/>
      <c r="HB276" s="241"/>
      <c r="HC276" s="241"/>
      <c r="HD276" s="241"/>
      <c r="HE276" s="241"/>
      <c r="HF276" s="241"/>
      <c r="HG276" s="241"/>
      <c r="HH276" s="241"/>
      <c r="HI276" s="241"/>
      <c r="HJ276" s="241"/>
      <c r="HK276" s="241"/>
      <c r="HL276" s="241"/>
      <c r="HM276" s="241"/>
      <c r="HN276" s="241"/>
      <c r="HO276" s="241"/>
      <c r="HP276" s="241"/>
      <c r="HQ276" s="241"/>
      <c r="HR276" s="241"/>
      <c r="HS276" s="241"/>
      <c r="HT276" s="241"/>
      <c r="HU276" s="241"/>
      <c r="HV276" s="241"/>
      <c r="HW276" s="241"/>
      <c r="HX276" s="241"/>
      <c r="HY276" s="241"/>
      <c r="HZ276" s="241"/>
      <c r="IA276" s="241"/>
      <c r="IB276" s="241"/>
      <c r="IC276" s="241"/>
      <c r="ID276" s="241"/>
      <c r="IE276" s="241"/>
      <c r="IF276" s="241"/>
      <c r="IG276" s="241"/>
      <c r="IH276" s="241"/>
      <c r="II276" s="241"/>
      <c r="IJ276" s="241"/>
      <c r="IK276" s="241"/>
      <c r="IL276" s="241"/>
      <c r="IM276" s="241"/>
      <c r="IN276" s="241"/>
      <c r="IO276" s="241"/>
      <c r="IP276" s="241"/>
      <c r="IQ276" s="241"/>
      <c r="IR276" s="241"/>
      <c r="IS276" s="241"/>
      <c r="IT276" s="241"/>
      <c r="IU276" s="241"/>
      <c r="IV276" s="241"/>
      <c r="IW276" s="241"/>
      <c r="IX276" s="241"/>
      <c r="IY276" s="241"/>
      <c r="IZ276" s="241"/>
      <c r="JA276" s="241"/>
      <c r="JB276" s="241"/>
      <c r="JC276" s="241"/>
      <c r="JD276" s="241"/>
      <c r="JE276" s="241"/>
      <c r="JF276" s="241"/>
      <c r="JG276" s="241"/>
      <c r="JH276" s="241"/>
      <c r="JI276" s="241"/>
      <c r="JJ276" s="241"/>
      <c r="JK276" s="241"/>
      <c r="JL276" s="241"/>
      <c r="JM276" s="241"/>
      <c r="JN276" s="241"/>
      <c r="JO276" s="241"/>
      <c r="JP276" s="241"/>
      <c r="JQ276" s="241"/>
      <c r="JR276" s="241"/>
      <c r="JS276" s="241"/>
      <c r="JT276" s="241"/>
      <c r="JU276" s="241"/>
    </row>
    <row r="277" spans="1:281" s="240" customFormat="1" ht="15" customHeight="1">
      <c r="A277" s="241"/>
      <c r="B277" s="241"/>
      <c r="C277" s="241"/>
      <c r="D277" s="241"/>
      <c r="E277" s="241"/>
      <c r="F277" s="241"/>
      <c r="G277" s="241"/>
      <c r="H277" s="241"/>
      <c r="I277" s="241"/>
      <c r="J277" s="241"/>
      <c r="K277" s="241"/>
      <c r="L277" s="241"/>
      <c r="M277" s="241"/>
      <c r="N277" s="241"/>
      <c r="O277" s="241"/>
      <c r="P277" s="241"/>
      <c r="Q277" s="241"/>
      <c r="R277" s="241"/>
      <c r="S277" s="241"/>
      <c r="T277" s="241"/>
      <c r="U277" s="241" t="s">
        <v>414</v>
      </c>
      <c r="V277" s="241"/>
      <c r="W277" s="241"/>
      <c r="X277" s="241"/>
      <c r="Y277" s="241"/>
      <c r="Z277" s="241"/>
      <c r="AA277" s="241"/>
      <c r="AB277" s="241"/>
      <c r="AC277" s="241" t="s">
        <v>386</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c r="DA277" s="241"/>
      <c r="DB277" s="241"/>
      <c r="DC277" s="241"/>
      <c r="DD277" s="241"/>
      <c r="DE277" s="241"/>
      <c r="DF277" s="241"/>
      <c r="DG277" s="241"/>
      <c r="DH277" s="241"/>
      <c r="DI277" s="241"/>
      <c r="DJ277" s="241"/>
      <c r="DK277" s="241"/>
      <c r="DL277" s="241"/>
      <c r="DM277" s="241"/>
      <c r="DN277" s="241"/>
      <c r="DO277" s="241"/>
      <c r="DP277" s="241"/>
      <c r="DQ277" s="241"/>
      <c r="DR277" s="241"/>
      <c r="DS277" s="241"/>
      <c r="DT277" s="241"/>
      <c r="DU277" s="241"/>
      <c r="DV277" s="241"/>
      <c r="DW277" s="241"/>
      <c r="DX277" s="241"/>
      <c r="DY277" s="241"/>
      <c r="DZ277" s="241"/>
      <c r="EA277" s="241"/>
      <c r="EB277" s="241"/>
      <c r="EC277" s="241"/>
      <c r="ED277" s="241"/>
      <c r="EE277" s="241"/>
      <c r="EF277" s="241"/>
      <c r="EG277" s="241"/>
      <c r="EH277" s="241"/>
      <c r="EI277" s="241"/>
      <c r="EJ277" s="241"/>
      <c r="EK277" s="241"/>
      <c r="EL277" s="241"/>
      <c r="EM277" s="241"/>
      <c r="EN277" s="241"/>
      <c r="EO277" s="241"/>
      <c r="EP277" s="241"/>
      <c r="EQ277" s="241"/>
      <c r="ER277" s="241"/>
      <c r="ES277" s="241"/>
      <c r="ET277" s="241"/>
      <c r="EU277" s="241"/>
      <c r="EV277" s="241"/>
      <c r="EW277" s="241"/>
      <c r="EX277" s="241"/>
      <c r="EY277" s="241"/>
      <c r="EZ277" s="241"/>
      <c r="FA277" s="241"/>
      <c r="FB277" s="241"/>
      <c r="FC277" s="241"/>
      <c r="FD277" s="241"/>
      <c r="FE277" s="241"/>
      <c r="FF277" s="241"/>
      <c r="FG277" s="241"/>
      <c r="FH277" s="241"/>
      <c r="FI277" s="241"/>
      <c r="FJ277" s="241"/>
      <c r="FK277" s="241"/>
      <c r="FL277" s="241"/>
      <c r="FM277" s="241"/>
      <c r="FN277" s="241"/>
      <c r="FO277" s="241"/>
      <c r="FP277" s="241"/>
      <c r="FQ277" s="241"/>
      <c r="FR277" s="241"/>
      <c r="FS277" s="241"/>
      <c r="FT277" s="241"/>
      <c r="FU277" s="241"/>
      <c r="FV277" s="241"/>
      <c r="FW277" s="241"/>
      <c r="FX277" s="241"/>
      <c r="FY277" s="241"/>
      <c r="FZ277" s="241"/>
      <c r="GA277" s="241"/>
      <c r="GB277" s="241"/>
      <c r="GC277" s="241"/>
      <c r="GD277" s="241"/>
      <c r="GE277" s="241"/>
      <c r="GF277" s="241"/>
      <c r="GG277" s="241"/>
      <c r="GH277" s="241"/>
      <c r="GI277" s="241"/>
      <c r="GJ277" s="241"/>
      <c r="GK277" s="241"/>
      <c r="GL277" s="241"/>
      <c r="GM277" s="241"/>
      <c r="GN277" s="241"/>
      <c r="GO277" s="241"/>
      <c r="GP277" s="241"/>
      <c r="GQ277" s="241"/>
      <c r="GR277" s="241"/>
      <c r="GS277" s="241"/>
      <c r="GT277" s="241"/>
      <c r="GU277" s="241"/>
      <c r="GV277" s="241"/>
      <c r="GW277" s="241"/>
      <c r="GX277" s="241"/>
      <c r="GY277" s="241"/>
      <c r="GZ277" s="241"/>
      <c r="HA277" s="241"/>
      <c r="HB277" s="241"/>
      <c r="HC277" s="241"/>
      <c r="HD277" s="241"/>
      <c r="HE277" s="241"/>
      <c r="HF277" s="241"/>
      <c r="HG277" s="241"/>
      <c r="HH277" s="241"/>
      <c r="HI277" s="241"/>
      <c r="HJ277" s="241"/>
      <c r="HK277" s="241"/>
      <c r="HL277" s="241"/>
      <c r="HM277" s="241"/>
      <c r="HN277" s="241"/>
      <c r="HO277" s="241"/>
      <c r="HP277" s="241"/>
      <c r="HQ277" s="241"/>
      <c r="HR277" s="241"/>
      <c r="HS277" s="241"/>
      <c r="HT277" s="241"/>
      <c r="HU277" s="241"/>
      <c r="HV277" s="241"/>
      <c r="HW277" s="241"/>
      <c r="HX277" s="241"/>
      <c r="HY277" s="241"/>
      <c r="HZ277" s="241"/>
      <c r="IA277" s="241"/>
      <c r="IB277" s="241"/>
      <c r="IC277" s="241"/>
      <c r="ID277" s="241"/>
      <c r="IE277" s="241"/>
      <c r="IF277" s="241"/>
      <c r="IG277" s="241"/>
      <c r="IH277" s="241"/>
      <c r="II277" s="241"/>
      <c r="IJ277" s="241"/>
      <c r="IK277" s="241"/>
      <c r="IL277" s="241"/>
      <c r="IM277" s="241"/>
      <c r="IN277" s="241"/>
      <c r="IO277" s="241"/>
      <c r="IP277" s="241"/>
      <c r="IQ277" s="241"/>
      <c r="IR277" s="241"/>
      <c r="IS277" s="241"/>
      <c r="IT277" s="241"/>
      <c r="IU277" s="241"/>
      <c r="IV277" s="241"/>
      <c r="IW277" s="241"/>
      <c r="IX277" s="241"/>
      <c r="IY277" s="241"/>
      <c r="IZ277" s="241"/>
      <c r="JA277" s="241"/>
      <c r="JB277" s="241"/>
      <c r="JC277" s="241"/>
      <c r="JD277" s="241"/>
      <c r="JE277" s="241"/>
      <c r="JF277" s="241"/>
      <c r="JG277" s="241"/>
      <c r="JH277" s="241"/>
      <c r="JI277" s="241"/>
      <c r="JJ277" s="241"/>
      <c r="JK277" s="241"/>
      <c r="JL277" s="241"/>
      <c r="JM277" s="241"/>
      <c r="JN277" s="241"/>
      <c r="JO277" s="241"/>
      <c r="JP277" s="241"/>
      <c r="JQ277" s="241"/>
      <c r="JR277" s="241"/>
      <c r="JS277" s="241"/>
      <c r="JT277" s="241"/>
      <c r="JU277" s="241"/>
    </row>
    <row r="278" spans="1:281" s="240" customFormat="1" ht="15" customHeight="1">
      <c r="A278" s="241"/>
      <c r="B278" s="241"/>
      <c r="C278" s="241"/>
      <c r="D278" s="241"/>
      <c r="E278" s="241"/>
      <c r="F278" s="241"/>
      <c r="G278" s="241"/>
      <c r="H278" s="241"/>
      <c r="I278" s="241"/>
      <c r="J278" s="241"/>
      <c r="K278" s="241"/>
      <c r="L278" s="241"/>
      <c r="M278" s="241"/>
      <c r="N278" s="241"/>
      <c r="O278" s="241"/>
      <c r="P278" s="241"/>
      <c r="Q278" s="241"/>
      <c r="R278" s="241"/>
      <c r="S278" s="241"/>
      <c r="T278" s="241"/>
      <c r="U278" s="241" t="s">
        <v>415</v>
      </c>
      <c r="V278" s="241"/>
      <c r="W278" s="241"/>
      <c r="X278" s="241"/>
      <c r="Y278" s="241"/>
      <c r="Z278" s="241"/>
      <c r="AA278" s="241"/>
      <c r="AB278" s="241"/>
      <c r="AC278" s="241" t="s">
        <v>316</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c r="DD278" s="241"/>
      <c r="DE278" s="241"/>
      <c r="DF278" s="241"/>
      <c r="DG278" s="241"/>
      <c r="DH278" s="241"/>
      <c r="DI278" s="241"/>
      <c r="DJ278" s="241"/>
      <c r="DK278" s="241"/>
      <c r="DL278" s="241"/>
      <c r="DM278" s="241"/>
      <c r="DN278" s="241"/>
      <c r="DO278" s="241"/>
      <c r="DP278" s="241"/>
      <c r="DQ278" s="241"/>
      <c r="DR278" s="241"/>
      <c r="DS278" s="241"/>
      <c r="DT278" s="241"/>
      <c r="DU278" s="241"/>
      <c r="DV278" s="241"/>
      <c r="DW278" s="241"/>
      <c r="DX278" s="241"/>
      <c r="DY278" s="241"/>
      <c r="DZ278" s="241"/>
      <c r="EA278" s="241"/>
      <c r="EB278" s="241"/>
      <c r="EC278" s="241"/>
      <c r="ED278" s="241"/>
      <c r="EE278" s="241"/>
      <c r="EF278" s="241"/>
      <c r="EG278" s="241"/>
      <c r="EH278" s="241"/>
      <c r="EI278" s="241"/>
      <c r="EJ278" s="241"/>
      <c r="EK278" s="241"/>
      <c r="EL278" s="241"/>
      <c r="EM278" s="241"/>
      <c r="EN278" s="241"/>
      <c r="EO278" s="241"/>
      <c r="EP278" s="241"/>
      <c r="EQ278" s="241"/>
      <c r="ER278" s="241"/>
      <c r="ES278" s="241"/>
      <c r="ET278" s="241"/>
      <c r="EU278" s="241"/>
      <c r="EV278" s="241"/>
      <c r="EW278" s="241"/>
      <c r="EX278" s="241"/>
      <c r="EY278" s="241"/>
      <c r="EZ278" s="241"/>
      <c r="FA278" s="241"/>
      <c r="FB278" s="241"/>
      <c r="FC278" s="241"/>
      <c r="FD278" s="241"/>
      <c r="FE278" s="241"/>
      <c r="FF278" s="241"/>
      <c r="FG278" s="241"/>
      <c r="FH278" s="241"/>
      <c r="FI278" s="241"/>
      <c r="FJ278" s="241"/>
      <c r="FK278" s="241"/>
      <c r="FL278" s="241"/>
      <c r="FM278" s="241"/>
      <c r="FN278" s="241"/>
      <c r="FO278" s="241"/>
      <c r="FP278" s="241"/>
      <c r="FQ278" s="241"/>
      <c r="FR278" s="241"/>
      <c r="FS278" s="241"/>
      <c r="FT278" s="241"/>
      <c r="FU278" s="241"/>
      <c r="FV278" s="241"/>
      <c r="FW278" s="241"/>
      <c r="FX278" s="241"/>
      <c r="FY278" s="241"/>
      <c r="FZ278" s="241"/>
      <c r="GA278" s="241"/>
      <c r="GB278" s="241"/>
      <c r="GC278" s="241"/>
      <c r="GD278" s="241"/>
      <c r="GE278" s="241"/>
      <c r="GF278" s="241"/>
      <c r="GG278" s="241"/>
      <c r="GH278" s="241"/>
      <c r="GI278" s="241"/>
      <c r="GJ278" s="241"/>
      <c r="GK278" s="241"/>
      <c r="GL278" s="241"/>
      <c r="GM278" s="241"/>
      <c r="GN278" s="241"/>
      <c r="GO278" s="241"/>
      <c r="GP278" s="241"/>
      <c r="GQ278" s="241"/>
      <c r="GR278" s="241"/>
      <c r="GS278" s="241"/>
      <c r="GT278" s="241"/>
      <c r="GU278" s="241"/>
      <c r="GV278" s="241"/>
      <c r="GW278" s="241"/>
      <c r="GX278" s="241"/>
      <c r="GY278" s="241"/>
      <c r="GZ278" s="241"/>
      <c r="HA278" s="241"/>
      <c r="HB278" s="241"/>
      <c r="HC278" s="241"/>
      <c r="HD278" s="241"/>
      <c r="HE278" s="241"/>
      <c r="HF278" s="241"/>
      <c r="HG278" s="241"/>
      <c r="HH278" s="241"/>
      <c r="HI278" s="241"/>
      <c r="HJ278" s="241"/>
      <c r="HK278" s="241"/>
      <c r="HL278" s="241"/>
      <c r="HM278" s="241"/>
      <c r="HN278" s="241"/>
      <c r="HO278" s="241"/>
      <c r="HP278" s="241"/>
      <c r="HQ278" s="241"/>
      <c r="HR278" s="241"/>
      <c r="HS278" s="241"/>
      <c r="HT278" s="241"/>
      <c r="HU278" s="241"/>
      <c r="HV278" s="241"/>
      <c r="HW278" s="241"/>
      <c r="HX278" s="241"/>
      <c r="HY278" s="241"/>
      <c r="HZ278" s="241"/>
      <c r="IA278" s="241"/>
      <c r="IB278" s="241"/>
      <c r="IC278" s="241"/>
      <c r="ID278" s="241"/>
      <c r="IE278" s="241"/>
      <c r="IF278" s="241"/>
      <c r="IG278" s="241"/>
      <c r="IH278" s="241"/>
      <c r="II278" s="241"/>
      <c r="IJ278" s="241"/>
      <c r="IK278" s="241"/>
      <c r="IL278" s="241"/>
      <c r="IM278" s="241"/>
      <c r="IN278" s="241"/>
      <c r="IO278" s="241"/>
      <c r="IP278" s="241"/>
      <c r="IQ278" s="241"/>
      <c r="IR278" s="241"/>
      <c r="IS278" s="241"/>
      <c r="IT278" s="241"/>
      <c r="IU278" s="241"/>
      <c r="IV278" s="241"/>
      <c r="IW278" s="241"/>
      <c r="IX278" s="241"/>
      <c r="IY278" s="241"/>
      <c r="IZ278" s="241"/>
      <c r="JA278" s="241"/>
      <c r="JB278" s="241"/>
      <c r="JC278" s="241"/>
      <c r="JD278" s="241"/>
      <c r="JE278" s="241"/>
      <c r="JF278" s="241"/>
      <c r="JG278" s="241"/>
      <c r="JH278" s="241"/>
      <c r="JI278" s="241"/>
      <c r="JJ278" s="241"/>
      <c r="JK278" s="241"/>
      <c r="JL278" s="241"/>
      <c r="JM278" s="241"/>
      <c r="JN278" s="241"/>
      <c r="JO278" s="241"/>
      <c r="JP278" s="241"/>
      <c r="JQ278" s="241"/>
      <c r="JR278" s="241"/>
      <c r="JS278" s="241"/>
      <c r="JT278" s="241"/>
      <c r="JU278" s="241"/>
    </row>
    <row r="279" spans="1:281" s="240" customFormat="1" ht="15" customHeight="1">
      <c r="A279" s="241"/>
      <c r="B279" s="241"/>
      <c r="C279" s="241"/>
      <c r="D279" s="241"/>
      <c r="E279" s="241"/>
      <c r="F279" s="241"/>
      <c r="G279" s="241"/>
      <c r="H279" s="241"/>
      <c r="I279" s="241"/>
      <c r="J279" s="241"/>
      <c r="K279" s="241"/>
      <c r="L279" s="241"/>
      <c r="M279" s="241"/>
      <c r="N279" s="241"/>
      <c r="O279" s="241"/>
      <c r="P279" s="241"/>
      <c r="Q279" s="241"/>
      <c r="R279" s="241"/>
      <c r="S279" s="241"/>
      <c r="T279" s="241"/>
      <c r="U279" s="241" t="s">
        <v>416</v>
      </c>
      <c r="V279" s="241"/>
      <c r="W279" s="241"/>
      <c r="X279" s="241"/>
      <c r="Y279" s="241"/>
      <c r="Z279" s="241"/>
      <c r="AA279" s="241"/>
      <c r="AB279" s="241"/>
      <c r="AC279" s="241" t="s">
        <v>366</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c r="DA279" s="241"/>
      <c r="DB279" s="241"/>
      <c r="DC279" s="241"/>
      <c r="DD279" s="241"/>
      <c r="DE279" s="241"/>
      <c r="DF279" s="241"/>
      <c r="DG279" s="241"/>
      <c r="DH279" s="241"/>
      <c r="DI279" s="241"/>
      <c r="DJ279" s="241"/>
      <c r="DK279" s="241"/>
      <c r="DL279" s="241"/>
      <c r="DM279" s="241"/>
      <c r="DN279" s="241"/>
      <c r="DO279" s="241"/>
      <c r="DP279" s="241"/>
      <c r="DQ279" s="241"/>
      <c r="DR279" s="241"/>
      <c r="DS279" s="241"/>
      <c r="DT279" s="241"/>
      <c r="DU279" s="241"/>
      <c r="DV279" s="241"/>
      <c r="DW279" s="241"/>
      <c r="DX279" s="241"/>
      <c r="DY279" s="241"/>
      <c r="DZ279" s="241"/>
      <c r="EA279" s="241"/>
      <c r="EB279" s="241"/>
      <c r="EC279" s="241"/>
      <c r="ED279" s="241"/>
      <c r="EE279" s="241"/>
      <c r="EF279" s="241"/>
      <c r="EG279" s="241"/>
      <c r="EH279" s="241"/>
      <c r="EI279" s="241"/>
      <c r="EJ279" s="241"/>
      <c r="EK279" s="241"/>
      <c r="EL279" s="241"/>
      <c r="EM279" s="241"/>
      <c r="EN279" s="241"/>
      <c r="EO279" s="241"/>
      <c r="EP279" s="241"/>
      <c r="EQ279" s="241"/>
      <c r="ER279" s="241"/>
      <c r="ES279" s="241"/>
      <c r="ET279" s="241"/>
      <c r="EU279" s="241"/>
      <c r="EV279" s="241"/>
      <c r="EW279" s="241"/>
      <c r="EX279" s="241"/>
      <c r="EY279" s="241"/>
      <c r="EZ279" s="241"/>
      <c r="FA279" s="241"/>
      <c r="FB279" s="241"/>
      <c r="FC279" s="241"/>
      <c r="FD279" s="241"/>
      <c r="FE279" s="241"/>
      <c r="FF279" s="241"/>
      <c r="FG279" s="241"/>
      <c r="FH279" s="241"/>
      <c r="FI279" s="241"/>
      <c r="FJ279" s="241"/>
      <c r="FK279" s="241"/>
      <c r="FL279" s="241"/>
      <c r="FM279" s="241"/>
      <c r="FN279" s="241"/>
      <c r="FO279" s="241"/>
      <c r="FP279" s="241"/>
      <c r="FQ279" s="241"/>
      <c r="FR279" s="241"/>
      <c r="FS279" s="241"/>
      <c r="FT279" s="241"/>
      <c r="FU279" s="241"/>
      <c r="FV279" s="241"/>
      <c r="FW279" s="241"/>
      <c r="FX279" s="241"/>
      <c r="FY279" s="241"/>
      <c r="FZ279" s="241"/>
      <c r="GA279" s="241"/>
      <c r="GB279" s="241"/>
      <c r="GC279" s="241"/>
      <c r="GD279" s="241"/>
      <c r="GE279" s="241"/>
      <c r="GF279" s="241"/>
      <c r="GG279" s="241"/>
      <c r="GH279" s="241"/>
      <c r="GI279" s="241"/>
      <c r="GJ279" s="241"/>
      <c r="GK279" s="241"/>
      <c r="GL279" s="241"/>
      <c r="GM279" s="241"/>
      <c r="GN279" s="241"/>
      <c r="GO279" s="241"/>
      <c r="GP279" s="241"/>
      <c r="GQ279" s="241"/>
      <c r="GR279" s="241"/>
      <c r="GS279" s="241"/>
      <c r="GT279" s="241"/>
      <c r="GU279" s="241"/>
      <c r="GV279" s="241"/>
      <c r="GW279" s="241"/>
      <c r="GX279" s="241"/>
      <c r="GY279" s="241"/>
      <c r="GZ279" s="241"/>
      <c r="HA279" s="241"/>
      <c r="HB279" s="241"/>
      <c r="HC279" s="241"/>
      <c r="HD279" s="241"/>
      <c r="HE279" s="241"/>
      <c r="HF279" s="241"/>
      <c r="HG279" s="241"/>
      <c r="HH279" s="241"/>
      <c r="HI279" s="241"/>
      <c r="HJ279" s="241"/>
      <c r="HK279" s="241"/>
      <c r="HL279" s="241"/>
      <c r="HM279" s="241"/>
      <c r="HN279" s="241"/>
      <c r="HO279" s="241"/>
      <c r="HP279" s="241"/>
      <c r="HQ279" s="241"/>
      <c r="HR279" s="241"/>
      <c r="HS279" s="241"/>
      <c r="HT279" s="241"/>
      <c r="HU279" s="241"/>
      <c r="HV279" s="241"/>
      <c r="HW279" s="241"/>
      <c r="HX279" s="241"/>
      <c r="HY279" s="241"/>
      <c r="HZ279" s="241"/>
      <c r="IA279" s="241"/>
      <c r="IB279" s="241"/>
      <c r="IC279" s="241"/>
      <c r="ID279" s="241"/>
      <c r="IE279" s="241"/>
      <c r="IF279" s="241"/>
      <c r="IG279" s="241"/>
      <c r="IH279" s="241"/>
      <c r="II279" s="241"/>
      <c r="IJ279" s="241"/>
      <c r="IK279" s="241"/>
      <c r="IL279" s="241"/>
      <c r="IM279" s="241"/>
      <c r="IN279" s="241"/>
      <c r="IO279" s="241"/>
      <c r="IP279" s="241"/>
      <c r="IQ279" s="241"/>
      <c r="IR279" s="241"/>
      <c r="IS279" s="241"/>
      <c r="IT279" s="241"/>
      <c r="IU279" s="241"/>
      <c r="IV279" s="241"/>
      <c r="IW279" s="241"/>
      <c r="IX279" s="241"/>
      <c r="IY279" s="241"/>
      <c r="IZ279" s="241"/>
      <c r="JA279" s="241"/>
      <c r="JB279" s="241"/>
      <c r="JC279" s="241"/>
      <c r="JD279" s="241"/>
      <c r="JE279" s="241"/>
      <c r="JF279" s="241"/>
      <c r="JG279" s="241"/>
      <c r="JH279" s="241"/>
      <c r="JI279" s="241"/>
      <c r="JJ279" s="241"/>
      <c r="JK279" s="241"/>
      <c r="JL279" s="241"/>
      <c r="JM279" s="241"/>
      <c r="JN279" s="241"/>
      <c r="JO279" s="241"/>
      <c r="JP279" s="241"/>
      <c r="JQ279" s="241"/>
      <c r="JR279" s="241"/>
      <c r="JS279" s="241"/>
      <c r="JT279" s="241"/>
      <c r="JU279" s="241"/>
    </row>
    <row r="280" spans="1:281" s="240" customFormat="1" ht="15" customHeight="1">
      <c r="A280" s="241"/>
      <c r="B280" s="241"/>
      <c r="C280" s="241"/>
      <c r="D280" s="241"/>
      <c r="E280" s="241"/>
      <c r="F280" s="241"/>
      <c r="G280" s="241"/>
      <c r="H280" s="241"/>
      <c r="I280" s="241"/>
      <c r="J280" s="241"/>
      <c r="K280" s="241"/>
      <c r="L280" s="241"/>
      <c r="M280" s="241"/>
      <c r="N280" s="241"/>
      <c r="O280" s="241"/>
      <c r="P280" s="241"/>
      <c r="Q280" s="241"/>
      <c r="R280" s="241"/>
      <c r="S280" s="241"/>
      <c r="T280" s="241"/>
      <c r="U280" s="241" t="s">
        <v>417</v>
      </c>
      <c r="V280" s="241"/>
      <c r="W280" s="241"/>
      <c r="X280" s="241"/>
      <c r="Y280" s="241"/>
      <c r="Z280" s="241"/>
      <c r="AA280" s="241"/>
      <c r="AB280" s="241"/>
      <c r="AC280" s="241" t="s">
        <v>386</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1"/>
      <c r="CZ280" s="241"/>
      <c r="DA280" s="241"/>
      <c r="DB280" s="241"/>
      <c r="DC280" s="241"/>
      <c r="DD280" s="241"/>
      <c r="DE280" s="241"/>
      <c r="DF280" s="241"/>
      <c r="DG280" s="241"/>
      <c r="DH280" s="241"/>
      <c r="DI280" s="241"/>
      <c r="DJ280" s="241"/>
      <c r="DK280" s="241"/>
      <c r="DL280" s="241"/>
      <c r="DM280" s="241"/>
      <c r="DN280" s="241"/>
      <c r="DO280" s="241"/>
      <c r="DP280" s="241"/>
      <c r="DQ280" s="241"/>
      <c r="DR280" s="241"/>
      <c r="DS280" s="241"/>
      <c r="DT280" s="241"/>
      <c r="DU280" s="241"/>
      <c r="DV280" s="241"/>
      <c r="DW280" s="241"/>
      <c r="DX280" s="241"/>
      <c r="DY280" s="241"/>
      <c r="DZ280" s="241"/>
      <c r="EA280" s="241"/>
      <c r="EB280" s="241"/>
      <c r="EC280" s="241"/>
      <c r="ED280" s="241"/>
      <c r="EE280" s="241"/>
      <c r="EF280" s="241"/>
      <c r="EG280" s="241"/>
      <c r="EH280" s="241"/>
      <c r="EI280" s="241"/>
      <c r="EJ280" s="241"/>
      <c r="EK280" s="241"/>
      <c r="EL280" s="241"/>
      <c r="EM280" s="241"/>
      <c r="EN280" s="241"/>
      <c r="EO280" s="241"/>
      <c r="EP280" s="241"/>
      <c r="EQ280" s="241"/>
      <c r="ER280" s="241"/>
      <c r="ES280" s="241"/>
      <c r="ET280" s="241"/>
      <c r="EU280" s="241"/>
      <c r="EV280" s="241"/>
      <c r="EW280" s="241"/>
      <c r="EX280" s="241"/>
      <c r="EY280" s="241"/>
      <c r="EZ280" s="241"/>
      <c r="FA280" s="241"/>
      <c r="FB280" s="241"/>
      <c r="FC280" s="241"/>
      <c r="FD280" s="241"/>
      <c r="FE280" s="241"/>
      <c r="FF280" s="241"/>
      <c r="FG280" s="241"/>
      <c r="FH280" s="241"/>
      <c r="FI280" s="241"/>
      <c r="FJ280" s="241"/>
      <c r="FK280" s="241"/>
      <c r="FL280" s="241"/>
      <c r="FM280" s="241"/>
      <c r="FN280" s="241"/>
      <c r="FO280" s="241"/>
      <c r="FP280" s="241"/>
      <c r="FQ280" s="241"/>
      <c r="FR280" s="241"/>
      <c r="FS280" s="241"/>
      <c r="FT280" s="241"/>
      <c r="FU280" s="241"/>
      <c r="FV280" s="241"/>
      <c r="FW280" s="241"/>
      <c r="FX280" s="241"/>
      <c r="FY280" s="241"/>
      <c r="FZ280" s="241"/>
      <c r="GA280" s="241"/>
      <c r="GB280" s="241"/>
      <c r="GC280" s="241"/>
      <c r="GD280" s="241"/>
      <c r="GE280" s="241"/>
      <c r="GF280" s="241"/>
      <c r="GG280" s="241"/>
      <c r="GH280" s="241"/>
      <c r="GI280" s="241"/>
      <c r="GJ280" s="241"/>
      <c r="GK280" s="241"/>
      <c r="GL280" s="241"/>
      <c r="GM280" s="241"/>
      <c r="GN280" s="241"/>
      <c r="GO280" s="241"/>
      <c r="GP280" s="241"/>
      <c r="GQ280" s="241"/>
      <c r="GR280" s="241"/>
      <c r="GS280" s="241"/>
      <c r="GT280" s="241"/>
      <c r="GU280" s="241"/>
      <c r="GV280" s="241"/>
      <c r="GW280" s="241"/>
      <c r="GX280" s="241"/>
      <c r="GY280" s="241"/>
      <c r="GZ280" s="241"/>
      <c r="HA280" s="241"/>
      <c r="HB280" s="241"/>
      <c r="HC280" s="241"/>
      <c r="HD280" s="241"/>
      <c r="HE280" s="241"/>
      <c r="HF280" s="241"/>
      <c r="HG280" s="241"/>
      <c r="HH280" s="241"/>
      <c r="HI280" s="241"/>
      <c r="HJ280" s="241"/>
      <c r="HK280" s="241"/>
      <c r="HL280" s="241"/>
      <c r="HM280" s="241"/>
      <c r="HN280" s="241"/>
      <c r="HO280" s="241"/>
      <c r="HP280" s="241"/>
      <c r="HQ280" s="241"/>
      <c r="HR280" s="241"/>
      <c r="HS280" s="241"/>
      <c r="HT280" s="241"/>
      <c r="HU280" s="241"/>
      <c r="HV280" s="241"/>
      <c r="HW280" s="241"/>
      <c r="HX280" s="241"/>
      <c r="HY280" s="241"/>
      <c r="HZ280" s="241"/>
      <c r="IA280" s="241"/>
      <c r="IB280" s="241"/>
      <c r="IC280" s="241"/>
      <c r="ID280" s="241"/>
      <c r="IE280" s="241"/>
      <c r="IF280" s="241"/>
      <c r="IG280" s="241"/>
      <c r="IH280" s="241"/>
      <c r="II280" s="241"/>
      <c r="IJ280" s="241"/>
      <c r="IK280" s="241"/>
      <c r="IL280" s="241"/>
      <c r="IM280" s="241"/>
      <c r="IN280" s="241"/>
      <c r="IO280" s="241"/>
      <c r="IP280" s="241"/>
      <c r="IQ280" s="241"/>
      <c r="IR280" s="241"/>
      <c r="IS280" s="241"/>
      <c r="IT280" s="241"/>
      <c r="IU280" s="241"/>
      <c r="IV280" s="241"/>
      <c r="IW280" s="241"/>
      <c r="IX280" s="241"/>
      <c r="IY280" s="241"/>
      <c r="IZ280" s="241"/>
      <c r="JA280" s="241"/>
      <c r="JB280" s="241"/>
      <c r="JC280" s="241"/>
      <c r="JD280" s="241"/>
      <c r="JE280" s="241"/>
      <c r="JF280" s="241"/>
      <c r="JG280" s="241"/>
      <c r="JH280" s="241"/>
      <c r="JI280" s="241"/>
      <c r="JJ280" s="241"/>
      <c r="JK280" s="241"/>
      <c r="JL280" s="241"/>
      <c r="JM280" s="241"/>
      <c r="JN280" s="241"/>
      <c r="JO280" s="241"/>
      <c r="JP280" s="241"/>
      <c r="JQ280" s="241"/>
      <c r="JR280" s="241"/>
      <c r="JS280" s="241"/>
      <c r="JT280" s="241"/>
      <c r="JU280" s="241"/>
    </row>
    <row r="281" spans="1:281" s="240" customFormat="1" ht="15" customHeight="1">
      <c r="A281" s="241"/>
      <c r="B281" s="241"/>
      <c r="C281" s="241"/>
      <c r="D281" s="241"/>
      <c r="E281" s="241"/>
      <c r="F281" s="241"/>
      <c r="G281" s="241"/>
      <c r="H281" s="241"/>
      <c r="I281" s="241"/>
      <c r="J281" s="241"/>
      <c r="K281" s="241"/>
      <c r="L281" s="241"/>
      <c r="M281" s="241"/>
      <c r="N281" s="241"/>
      <c r="O281" s="241"/>
      <c r="P281" s="241"/>
      <c r="Q281" s="241"/>
      <c r="R281" s="241"/>
      <c r="S281" s="241"/>
      <c r="T281" s="241"/>
      <c r="U281" s="241" t="s">
        <v>418</v>
      </c>
      <c r="V281" s="241"/>
      <c r="W281" s="241"/>
      <c r="X281" s="241"/>
      <c r="Y281" s="241"/>
      <c r="Z281" s="241"/>
      <c r="AA281" s="241"/>
      <c r="AB281" s="241"/>
      <c r="AC281" s="241" t="s">
        <v>366</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c r="CJ281" s="241"/>
      <c r="CK281" s="241"/>
      <c r="CL281" s="241"/>
      <c r="CM281" s="241"/>
      <c r="CN281" s="241"/>
      <c r="CO281" s="241"/>
      <c r="CP281" s="241"/>
      <c r="CQ281" s="241"/>
      <c r="CR281" s="241"/>
      <c r="CS281" s="241"/>
      <c r="CT281" s="241"/>
      <c r="CU281" s="241"/>
      <c r="CV281" s="241"/>
      <c r="CW281" s="241"/>
      <c r="CX281" s="241"/>
      <c r="CY281" s="241"/>
      <c r="CZ281" s="241"/>
      <c r="DA281" s="241"/>
      <c r="DB281" s="241"/>
      <c r="DC281" s="241"/>
      <c r="DD281" s="241"/>
      <c r="DE281" s="241"/>
      <c r="DF281" s="241"/>
      <c r="DG281" s="241"/>
      <c r="DH281" s="241"/>
      <c r="DI281" s="241"/>
      <c r="DJ281" s="241"/>
      <c r="DK281" s="241"/>
      <c r="DL281" s="241"/>
      <c r="DM281" s="241"/>
      <c r="DN281" s="241"/>
      <c r="DO281" s="241"/>
      <c r="DP281" s="241"/>
      <c r="DQ281" s="241"/>
      <c r="DR281" s="241"/>
      <c r="DS281" s="241"/>
      <c r="DT281" s="241"/>
      <c r="DU281" s="241"/>
      <c r="DV281" s="241"/>
      <c r="DW281" s="241"/>
      <c r="DX281" s="241"/>
      <c r="DY281" s="241"/>
      <c r="DZ281" s="241"/>
      <c r="EA281" s="241"/>
      <c r="EB281" s="241"/>
      <c r="EC281" s="241"/>
      <c r="ED281" s="241"/>
      <c r="EE281" s="241"/>
      <c r="EF281" s="241"/>
      <c r="EG281" s="241"/>
      <c r="EH281" s="241"/>
      <c r="EI281" s="241"/>
      <c r="EJ281" s="241"/>
      <c r="EK281" s="241"/>
      <c r="EL281" s="241"/>
      <c r="EM281" s="241"/>
      <c r="EN281" s="241"/>
      <c r="EO281" s="241"/>
      <c r="EP281" s="241"/>
      <c r="EQ281" s="241"/>
      <c r="ER281" s="241"/>
      <c r="ES281" s="241"/>
      <c r="ET281" s="241"/>
      <c r="EU281" s="241"/>
      <c r="EV281" s="241"/>
      <c r="EW281" s="241"/>
      <c r="EX281" s="241"/>
      <c r="EY281" s="241"/>
      <c r="EZ281" s="241"/>
      <c r="FA281" s="241"/>
      <c r="FB281" s="241"/>
      <c r="FC281" s="241"/>
      <c r="FD281" s="241"/>
      <c r="FE281" s="241"/>
      <c r="FF281" s="241"/>
      <c r="FG281" s="241"/>
      <c r="FH281" s="241"/>
      <c r="FI281" s="241"/>
      <c r="FJ281" s="241"/>
      <c r="FK281" s="241"/>
      <c r="FL281" s="241"/>
      <c r="FM281" s="241"/>
      <c r="FN281" s="241"/>
      <c r="FO281" s="241"/>
      <c r="FP281" s="241"/>
      <c r="FQ281" s="241"/>
      <c r="FR281" s="241"/>
      <c r="FS281" s="241"/>
      <c r="FT281" s="241"/>
      <c r="FU281" s="241"/>
      <c r="FV281" s="241"/>
      <c r="FW281" s="241"/>
      <c r="FX281" s="241"/>
      <c r="FY281" s="241"/>
      <c r="FZ281" s="241"/>
      <c r="GA281" s="241"/>
      <c r="GB281" s="241"/>
      <c r="GC281" s="241"/>
      <c r="GD281" s="241"/>
      <c r="GE281" s="241"/>
      <c r="GF281" s="241"/>
      <c r="GG281" s="241"/>
      <c r="GH281" s="241"/>
      <c r="GI281" s="241"/>
      <c r="GJ281" s="241"/>
      <c r="GK281" s="241"/>
      <c r="GL281" s="241"/>
      <c r="GM281" s="241"/>
      <c r="GN281" s="241"/>
      <c r="GO281" s="241"/>
      <c r="GP281" s="241"/>
      <c r="GQ281" s="241"/>
      <c r="GR281" s="241"/>
      <c r="GS281" s="241"/>
      <c r="GT281" s="241"/>
      <c r="GU281" s="241"/>
      <c r="GV281" s="241"/>
      <c r="GW281" s="241"/>
      <c r="GX281" s="241"/>
      <c r="GY281" s="241"/>
      <c r="GZ281" s="241"/>
      <c r="HA281" s="241"/>
      <c r="HB281" s="241"/>
      <c r="HC281" s="241"/>
      <c r="HD281" s="241"/>
      <c r="HE281" s="241"/>
      <c r="HF281" s="241"/>
      <c r="HG281" s="241"/>
      <c r="HH281" s="241"/>
      <c r="HI281" s="241"/>
      <c r="HJ281" s="241"/>
      <c r="HK281" s="241"/>
      <c r="HL281" s="241"/>
      <c r="HM281" s="241"/>
      <c r="HN281" s="241"/>
      <c r="HO281" s="241"/>
      <c r="HP281" s="241"/>
      <c r="HQ281" s="241"/>
      <c r="HR281" s="241"/>
      <c r="HS281" s="241"/>
      <c r="HT281" s="241"/>
      <c r="HU281" s="241"/>
      <c r="HV281" s="241"/>
      <c r="HW281" s="241"/>
      <c r="HX281" s="241"/>
      <c r="HY281" s="241"/>
      <c r="HZ281" s="241"/>
      <c r="IA281" s="241"/>
      <c r="IB281" s="241"/>
      <c r="IC281" s="241"/>
      <c r="ID281" s="241"/>
      <c r="IE281" s="241"/>
      <c r="IF281" s="241"/>
      <c r="IG281" s="241"/>
      <c r="IH281" s="241"/>
      <c r="II281" s="241"/>
      <c r="IJ281" s="241"/>
      <c r="IK281" s="241"/>
      <c r="IL281" s="241"/>
      <c r="IM281" s="241"/>
      <c r="IN281" s="241"/>
      <c r="IO281" s="241"/>
      <c r="IP281" s="241"/>
      <c r="IQ281" s="241"/>
      <c r="IR281" s="241"/>
      <c r="IS281" s="241"/>
      <c r="IT281" s="241"/>
      <c r="IU281" s="241"/>
      <c r="IV281" s="241"/>
      <c r="IW281" s="241"/>
      <c r="IX281" s="241"/>
      <c r="IY281" s="241"/>
      <c r="IZ281" s="241"/>
      <c r="JA281" s="241"/>
      <c r="JB281" s="241"/>
      <c r="JC281" s="241"/>
      <c r="JD281" s="241"/>
      <c r="JE281" s="241"/>
      <c r="JF281" s="241"/>
      <c r="JG281" s="241"/>
      <c r="JH281" s="241"/>
      <c r="JI281" s="241"/>
      <c r="JJ281" s="241"/>
      <c r="JK281" s="241"/>
      <c r="JL281" s="241"/>
      <c r="JM281" s="241"/>
      <c r="JN281" s="241"/>
      <c r="JO281" s="241"/>
      <c r="JP281" s="241"/>
      <c r="JQ281" s="241"/>
      <c r="JR281" s="241"/>
      <c r="JS281" s="241"/>
      <c r="JT281" s="241"/>
      <c r="JU281" s="241"/>
    </row>
    <row r="282" spans="1:281" s="240" customFormat="1" ht="15" customHeight="1">
      <c r="A282" s="241"/>
      <c r="B282" s="241"/>
      <c r="C282" s="241"/>
      <c r="D282" s="241"/>
      <c r="E282" s="241"/>
      <c r="F282" s="241"/>
      <c r="G282" s="241"/>
      <c r="H282" s="241"/>
      <c r="I282" s="241"/>
      <c r="J282" s="241"/>
      <c r="K282" s="241"/>
      <c r="L282" s="241"/>
      <c r="M282" s="241"/>
      <c r="N282" s="241"/>
      <c r="O282" s="241"/>
      <c r="P282" s="241"/>
      <c r="Q282" s="241"/>
      <c r="R282" s="241"/>
      <c r="S282" s="241"/>
      <c r="T282" s="241"/>
      <c r="U282" s="241" t="s">
        <v>419</v>
      </c>
      <c r="V282" s="241"/>
      <c r="W282" s="241"/>
      <c r="X282" s="241"/>
      <c r="Y282" s="241"/>
      <c r="Z282" s="241"/>
      <c r="AA282" s="241"/>
      <c r="AB282" s="241"/>
      <c r="AC282" s="241" t="s">
        <v>325</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c r="HG282" s="241"/>
      <c r="HH282" s="241"/>
      <c r="HI282" s="241"/>
      <c r="HJ282" s="241"/>
      <c r="HK282" s="241"/>
      <c r="HL282" s="241"/>
      <c r="HM282" s="241"/>
      <c r="HN282" s="241"/>
      <c r="HO282" s="241"/>
      <c r="HP282" s="241"/>
      <c r="HQ282" s="241"/>
      <c r="HR282" s="241"/>
      <c r="HS282" s="241"/>
      <c r="HT282" s="241"/>
      <c r="HU282" s="241"/>
      <c r="HV282" s="241"/>
      <c r="HW282" s="241"/>
      <c r="HX282" s="241"/>
      <c r="HY282" s="241"/>
      <c r="HZ282" s="241"/>
      <c r="IA282" s="241"/>
      <c r="IB282" s="241"/>
      <c r="IC282" s="241"/>
      <c r="ID282" s="241"/>
      <c r="IE282" s="241"/>
      <c r="IF282" s="241"/>
      <c r="IG282" s="241"/>
      <c r="IH282" s="241"/>
      <c r="II282" s="241"/>
      <c r="IJ282" s="241"/>
      <c r="IK282" s="241"/>
      <c r="IL282" s="241"/>
      <c r="IM282" s="241"/>
      <c r="IN282" s="241"/>
      <c r="IO282" s="241"/>
      <c r="IP282" s="241"/>
      <c r="IQ282" s="241"/>
      <c r="IR282" s="241"/>
      <c r="IS282" s="241"/>
      <c r="IT282" s="241"/>
      <c r="IU282" s="241"/>
      <c r="IV282" s="241"/>
      <c r="IW282" s="241"/>
      <c r="IX282" s="241"/>
      <c r="IY282" s="241"/>
      <c r="IZ282" s="241"/>
      <c r="JA282" s="241"/>
      <c r="JB282" s="241"/>
      <c r="JC282" s="241"/>
      <c r="JD282" s="241"/>
      <c r="JE282" s="241"/>
      <c r="JF282" s="241"/>
      <c r="JG282" s="241"/>
      <c r="JH282" s="241"/>
      <c r="JI282" s="241"/>
      <c r="JJ282" s="241"/>
      <c r="JK282" s="241"/>
      <c r="JL282" s="241"/>
      <c r="JM282" s="241"/>
      <c r="JN282" s="241"/>
      <c r="JO282" s="241"/>
      <c r="JP282" s="241"/>
      <c r="JQ282" s="241"/>
      <c r="JR282" s="241"/>
      <c r="JS282" s="241"/>
      <c r="JT282" s="241"/>
      <c r="JU282" s="241"/>
    </row>
    <row r="283" spans="1:281" s="240" customFormat="1" ht="15" customHeight="1">
      <c r="A283" s="241"/>
      <c r="B283" s="241"/>
      <c r="C283" s="241"/>
      <c r="D283" s="241"/>
      <c r="E283" s="241"/>
      <c r="F283" s="241"/>
      <c r="G283" s="241"/>
      <c r="H283" s="241"/>
      <c r="I283" s="241"/>
      <c r="J283" s="241"/>
      <c r="K283" s="241"/>
      <c r="L283" s="241"/>
      <c r="M283" s="241"/>
      <c r="N283" s="241"/>
      <c r="O283" s="241"/>
      <c r="P283" s="241"/>
      <c r="Q283" s="241"/>
      <c r="R283" s="241"/>
      <c r="S283" s="241"/>
      <c r="T283" s="241"/>
      <c r="U283" s="241" t="s">
        <v>420</v>
      </c>
      <c r="V283" s="241"/>
      <c r="W283" s="241"/>
      <c r="X283" s="241"/>
      <c r="Y283" s="241"/>
      <c r="Z283" s="241"/>
      <c r="AA283" s="241"/>
      <c r="AB283" s="241"/>
      <c r="AC283" s="241" t="s">
        <v>350</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c r="CJ283" s="241"/>
      <c r="CK283" s="241"/>
      <c r="CL283" s="241"/>
      <c r="CM283" s="241"/>
      <c r="CN283" s="241"/>
      <c r="CO283" s="241"/>
      <c r="CP283" s="241"/>
      <c r="CQ283" s="241"/>
      <c r="CR283" s="241"/>
      <c r="CS283" s="241"/>
      <c r="CT283" s="241"/>
      <c r="CU283" s="241"/>
      <c r="CV283" s="241"/>
      <c r="CW283" s="241"/>
      <c r="CX283" s="241"/>
      <c r="CY283" s="241"/>
      <c r="CZ283" s="241"/>
      <c r="DA283" s="241"/>
      <c r="DB283" s="241"/>
      <c r="DC283" s="241"/>
      <c r="DD283" s="241"/>
      <c r="DE283" s="241"/>
      <c r="DF283" s="241"/>
      <c r="DG283" s="241"/>
      <c r="DH283" s="241"/>
      <c r="DI283" s="241"/>
      <c r="DJ283" s="241"/>
      <c r="DK283" s="241"/>
      <c r="DL283" s="241"/>
      <c r="DM283" s="241"/>
      <c r="DN283" s="241"/>
      <c r="DO283" s="241"/>
      <c r="DP283" s="241"/>
      <c r="DQ283" s="241"/>
      <c r="DR283" s="241"/>
      <c r="DS283" s="241"/>
      <c r="DT283" s="241"/>
      <c r="DU283" s="241"/>
      <c r="DV283" s="241"/>
      <c r="DW283" s="241"/>
      <c r="DX283" s="241"/>
      <c r="DY283" s="241"/>
      <c r="DZ283" s="241"/>
      <c r="EA283" s="241"/>
      <c r="EB283" s="241"/>
      <c r="EC283" s="241"/>
      <c r="ED283" s="241"/>
      <c r="EE283" s="241"/>
      <c r="EF283" s="241"/>
      <c r="EG283" s="241"/>
      <c r="EH283" s="241"/>
      <c r="EI283" s="241"/>
      <c r="EJ283" s="241"/>
      <c r="EK283" s="241"/>
      <c r="EL283" s="241"/>
      <c r="EM283" s="241"/>
      <c r="EN283" s="241"/>
      <c r="EO283" s="241"/>
      <c r="EP283" s="241"/>
      <c r="EQ283" s="241"/>
      <c r="ER283" s="241"/>
      <c r="ES283" s="241"/>
      <c r="ET283" s="241"/>
      <c r="EU283" s="241"/>
      <c r="EV283" s="241"/>
      <c r="EW283" s="241"/>
      <c r="EX283" s="241"/>
      <c r="EY283" s="241"/>
      <c r="EZ283" s="241"/>
      <c r="FA283" s="241"/>
      <c r="FB283" s="241"/>
      <c r="FC283" s="241"/>
      <c r="FD283" s="241"/>
      <c r="FE283" s="241"/>
      <c r="FF283" s="241"/>
      <c r="FG283" s="241"/>
      <c r="FH283" s="241"/>
      <c r="FI283" s="241"/>
      <c r="FJ283" s="241"/>
      <c r="FK283" s="241"/>
      <c r="FL283" s="241"/>
      <c r="FM283" s="241"/>
      <c r="FN283" s="241"/>
      <c r="FO283" s="241"/>
      <c r="FP283" s="241"/>
      <c r="FQ283" s="241"/>
      <c r="FR283" s="241"/>
      <c r="FS283" s="241"/>
      <c r="FT283" s="241"/>
      <c r="FU283" s="241"/>
      <c r="FV283" s="241"/>
      <c r="FW283" s="241"/>
      <c r="FX283" s="241"/>
      <c r="FY283" s="241"/>
      <c r="FZ283" s="241"/>
      <c r="GA283" s="241"/>
      <c r="GB283" s="241"/>
      <c r="GC283" s="241"/>
      <c r="GD283" s="241"/>
      <c r="GE283" s="241"/>
      <c r="GF283" s="241"/>
      <c r="GG283" s="241"/>
      <c r="GH283" s="241"/>
      <c r="GI283" s="241"/>
      <c r="GJ283" s="241"/>
      <c r="GK283" s="241"/>
      <c r="GL283" s="241"/>
      <c r="GM283" s="241"/>
      <c r="GN283" s="241"/>
      <c r="GO283" s="241"/>
      <c r="GP283" s="241"/>
      <c r="GQ283" s="241"/>
      <c r="GR283" s="241"/>
      <c r="GS283" s="241"/>
      <c r="GT283" s="241"/>
      <c r="GU283" s="241"/>
      <c r="GV283" s="241"/>
      <c r="GW283" s="241"/>
      <c r="GX283" s="241"/>
      <c r="GY283" s="241"/>
      <c r="GZ283" s="241"/>
      <c r="HA283" s="241"/>
      <c r="HB283" s="241"/>
      <c r="HC283" s="241"/>
      <c r="HD283" s="241"/>
      <c r="HE283" s="241"/>
      <c r="HF283" s="241"/>
      <c r="HG283" s="241"/>
      <c r="HH283" s="241"/>
      <c r="HI283" s="241"/>
      <c r="HJ283" s="241"/>
      <c r="HK283" s="241"/>
      <c r="HL283" s="241"/>
      <c r="HM283" s="241"/>
      <c r="HN283" s="241"/>
      <c r="HO283" s="241"/>
      <c r="HP283" s="241"/>
      <c r="HQ283" s="241"/>
      <c r="HR283" s="241"/>
      <c r="HS283" s="241"/>
      <c r="HT283" s="241"/>
      <c r="HU283" s="241"/>
      <c r="HV283" s="241"/>
      <c r="HW283" s="241"/>
      <c r="HX283" s="241"/>
      <c r="HY283" s="241"/>
      <c r="HZ283" s="241"/>
      <c r="IA283" s="241"/>
      <c r="IB283" s="241"/>
      <c r="IC283" s="241"/>
      <c r="ID283" s="241"/>
      <c r="IE283" s="241"/>
      <c r="IF283" s="241"/>
      <c r="IG283" s="241"/>
      <c r="IH283" s="241"/>
      <c r="II283" s="241"/>
      <c r="IJ283" s="241"/>
      <c r="IK283" s="241"/>
      <c r="IL283" s="241"/>
      <c r="IM283" s="241"/>
      <c r="IN283" s="241"/>
      <c r="IO283" s="241"/>
      <c r="IP283" s="241"/>
      <c r="IQ283" s="241"/>
      <c r="IR283" s="241"/>
      <c r="IS283" s="241"/>
      <c r="IT283" s="241"/>
      <c r="IU283" s="241"/>
      <c r="IV283" s="241"/>
      <c r="IW283" s="241"/>
      <c r="IX283" s="241"/>
      <c r="IY283" s="241"/>
      <c r="IZ283" s="241"/>
      <c r="JA283" s="241"/>
      <c r="JB283" s="241"/>
      <c r="JC283" s="241"/>
      <c r="JD283" s="241"/>
      <c r="JE283" s="241"/>
      <c r="JF283" s="241"/>
      <c r="JG283" s="241"/>
      <c r="JH283" s="241"/>
      <c r="JI283" s="241"/>
      <c r="JJ283" s="241"/>
      <c r="JK283" s="241"/>
      <c r="JL283" s="241"/>
      <c r="JM283" s="241"/>
      <c r="JN283" s="241"/>
      <c r="JO283" s="241"/>
      <c r="JP283" s="241"/>
      <c r="JQ283" s="241"/>
      <c r="JR283" s="241"/>
      <c r="JS283" s="241"/>
      <c r="JT283" s="241"/>
      <c r="JU283" s="241"/>
    </row>
    <row r="284" spans="1:281" s="240" customFormat="1" ht="15" customHeight="1">
      <c r="A284" s="241"/>
      <c r="B284" s="241"/>
      <c r="C284" s="241"/>
      <c r="D284" s="241"/>
      <c r="E284" s="241"/>
      <c r="F284" s="241"/>
      <c r="G284" s="241"/>
      <c r="H284" s="241"/>
      <c r="I284" s="241"/>
      <c r="J284" s="241"/>
      <c r="K284" s="241"/>
      <c r="L284" s="241"/>
      <c r="M284" s="241"/>
      <c r="N284" s="241"/>
      <c r="O284" s="241"/>
      <c r="P284" s="241"/>
      <c r="Q284" s="241"/>
      <c r="R284" s="241"/>
      <c r="S284" s="241"/>
      <c r="T284" s="241"/>
      <c r="U284" s="241" t="s">
        <v>421</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c r="DD284" s="241"/>
      <c r="DE284" s="241"/>
      <c r="DF284" s="241"/>
      <c r="DG284" s="241"/>
      <c r="DH284" s="241"/>
      <c r="DI284" s="241"/>
      <c r="DJ284" s="241"/>
      <c r="DK284" s="241"/>
      <c r="DL284" s="241"/>
      <c r="DM284" s="241"/>
      <c r="DN284" s="241"/>
      <c r="DO284" s="241"/>
      <c r="DP284" s="241"/>
      <c r="DQ284" s="241"/>
      <c r="DR284" s="241"/>
      <c r="DS284" s="241"/>
      <c r="DT284" s="241"/>
      <c r="DU284" s="241"/>
      <c r="DV284" s="241"/>
      <c r="DW284" s="241"/>
      <c r="DX284" s="241"/>
      <c r="DY284" s="241"/>
      <c r="DZ284" s="241"/>
      <c r="EA284" s="241"/>
      <c r="EB284" s="241"/>
      <c r="EC284" s="241"/>
      <c r="ED284" s="241"/>
      <c r="EE284" s="241"/>
      <c r="EF284" s="241"/>
      <c r="EG284" s="241"/>
      <c r="EH284" s="241"/>
      <c r="EI284" s="241"/>
      <c r="EJ284" s="241"/>
      <c r="EK284" s="241"/>
      <c r="EL284" s="241"/>
      <c r="EM284" s="241"/>
      <c r="EN284" s="241"/>
      <c r="EO284" s="241"/>
      <c r="EP284" s="241"/>
      <c r="EQ284" s="241"/>
      <c r="ER284" s="241"/>
      <c r="ES284" s="241"/>
      <c r="ET284" s="241"/>
      <c r="EU284" s="241"/>
      <c r="EV284" s="241"/>
      <c r="EW284" s="241"/>
      <c r="EX284" s="241"/>
      <c r="EY284" s="241"/>
      <c r="EZ284" s="241"/>
      <c r="FA284" s="241"/>
      <c r="FB284" s="241"/>
      <c r="FC284" s="241"/>
      <c r="FD284" s="241"/>
      <c r="FE284" s="241"/>
      <c r="FF284" s="241"/>
      <c r="FG284" s="241"/>
      <c r="FH284" s="241"/>
      <c r="FI284" s="241"/>
      <c r="FJ284" s="241"/>
      <c r="FK284" s="241"/>
      <c r="FL284" s="241"/>
      <c r="FM284" s="241"/>
      <c r="FN284" s="241"/>
      <c r="FO284" s="241"/>
      <c r="FP284" s="241"/>
      <c r="FQ284" s="241"/>
      <c r="FR284" s="241"/>
      <c r="FS284" s="241"/>
      <c r="FT284" s="241"/>
      <c r="FU284" s="241"/>
      <c r="FV284" s="241"/>
      <c r="FW284" s="241"/>
      <c r="FX284" s="241"/>
      <c r="FY284" s="241"/>
      <c r="FZ284" s="241"/>
      <c r="GA284" s="241"/>
      <c r="GB284" s="241"/>
      <c r="GC284" s="241"/>
      <c r="GD284" s="241"/>
      <c r="GE284" s="241"/>
      <c r="GF284" s="241"/>
      <c r="GG284" s="241"/>
      <c r="GH284" s="241"/>
      <c r="GI284" s="241"/>
      <c r="GJ284" s="241"/>
      <c r="GK284" s="241"/>
      <c r="GL284" s="241"/>
      <c r="GM284" s="241"/>
      <c r="GN284" s="241"/>
      <c r="GO284" s="241"/>
      <c r="GP284" s="241"/>
      <c r="GQ284" s="241"/>
      <c r="GR284" s="241"/>
      <c r="GS284" s="241"/>
      <c r="GT284" s="241"/>
      <c r="GU284" s="241"/>
      <c r="GV284" s="241"/>
      <c r="GW284" s="241"/>
      <c r="GX284" s="241"/>
      <c r="GY284" s="241"/>
      <c r="GZ284" s="241"/>
      <c r="HA284" s="241"/>
      <c r="HB284" s="241"/>
      <c r="HC284" s="241"/>
      <c r="HD284" s="241"/>
      <c r="HE284" s="241"/>
      <c r="HF284" s="241"/>
      <c r="HG284" s="241"/>
      <c r="HH284" s="241"/>
      <c r="HI284" s="241"/>
      <c r="HJ284" s="241"/>
      <c r="HK284" s="241"/>
      <c r="HL284" s="241"/>
      <c r="HM284" s="241"/>
      <c r="HN284" s="241"/>
      <c r="HO284" s="241"/>
      <c r="HP284" s="241"/>
      <c r="HQ284" s="241"/>
      <c r="HR284" s="241"/>
      <c r="HS284" s="241"/>
      <c r="HT284" s="241"/>
      <c r="HU284" s="241"/>
      <c r="HV284" s="241"/>
      <c r="HW284" s="241"/>
      <c r="HX284" s="241"/>
      <c r="HY284" s="241"/>
      <c r="HZ284" s="241"/>
      <c r="IA284" s="241"/>
      <c r="IB284" s="241"/>
      <c r="IC284" s="241"/>
      <c r="ID284" s="241"/>
      <c r="IE284" s="241"/>
      <c r="IF284" s="241"/>
      <c r="IG284" s="241"/>
      <c r="IH284" s="241"/>
      <c r="II284" s="241"/>
      <c r="IJ284" s="241"/>
      <c r="IK284" s="241"/>
      <c r="IL284" s="241"/>
      <c r="IM284" s="241"/>
      <c r="IN284" s="241"/>
      <c r="IO284" s="241"/>
      <c r="IP284" s="241"/>
      <c r="IQ284" s="241"/>
      <c r="IR284" s="241"/>
      <c r="IS284" s="241"/>
      <c r="IT284" s="241"/>
      <c r="IU284" s="241"/>
      <c r="IV284" s="241"/>
      <c r="IW284" s="241"/>
      <c r="IX284" s="241"/>
      <c r="IY284" s="241"/>
      <c r="IZ284" s="241"/>
      <c r="JA284" s="241"/>
      <c r="JB284" s="241"/>
      <c r="JC284" s="241"/>
      <c r="JD284" s="241"/>
      <c r="JE284" s="241"/>
      <c r="JF284" s="241"/>
      <c r="JG284" s="241"/>
      <c r="JH284" s="241"/>
      <c r="JI284" s="241"/>
      <c r="JJ284" s="241"/>
      <c r="JK284" s="241"/>
      <c r="JL284" s="241"/>
      <c r="JM284" s="241"/>
      <c r="JN284" s="241"/>
      <c r="JO284" s="241"/>
      <c r="JP284" s="241"/>
      <c r="JQ284" s="241"/>
      <c r="JR284" s="241"/>
      <c r="JS284" s="241"/>
      <c r="JT284" s="241"/>
      <c r="JU284" s="241"/>
    </row>
    <row r="285" spans="1:281" s="240" customFormat="1" ht="15" customHeight="1">
      <c r="A285" s="241"/>
      <c r="B285" s="241"/>
      <c r="C285" s="241"/>
      <c r="D285" s="241"/>
      <c r="E285" s="241"/>
      <c r="F285" s="241"/>
      <c r="G285" s="241"/>
      <c r="H285" s="241"/>
      <c r="I285" s="241"/>
      <c r="J285" s="241"/>
      <c r="K285" s="241"/>
      <c r="L285" s="241"/>
      <c r="M285" s="241"/>
      <c r="N285" s="241"/>
      <c r="O285" s="241"/>
      <c r="P285" s="241"/>
      <c r="Q285" s="241"/>
      <c r="R285" s="241"/>
      <c r="S285" s="241"/>
      <c r="T285" s="241"/>
      <c r="U285" s="241" t="s">
        <v>422</v>
      </c>
      <c r="V285" s="241"/>
      <c r="W285" s="241"/>
      <c r="X285" s="241"/>
      <c r="Y285" s="241"/>
      <c r="Z285" s="241"/>
      <c r="AA285" s="241"/>
      <c r="AB285" s="241"/>
      <c r="AC285" s="241" t="s">
        <v>322</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c r="DO285" s="241"/>
      <c r="DP285" s="241"/>
      <c r="DQ285" s="241"/>
      <c r="DR285" s="241"/>
      <c r="DS285" s="241"/>
      <c r="DT285" s="241"/>
      <c r="DU285" s="241"/>
      <c r="DV285" s="241"/>
      <c r="DW285" s="241"/>
      <c r="DX285" s="241"/>
      <c r="DY285" s="241"/>
      <c r="DZ285" s="241"/>
      <c r="EA285" s="241"/>
      <c r="EB285" s="241"/>
      <c r="EC285" s="241"/>
      <c r="ED285" s="241"/>
      <c r="EE285" s="241"/>
      <c r="EF285" s="241"/>
      <c r="EG285" s="241"/>
      <c r="EH285" s="241"/>
      <c r="EI285" s="241"/>
      <c r="EJ285" s="241"/>
      <c r="EK285" s="241"/>
      <c r="EL285" s="241"/>
      <c r="EM285" s="241"/>
      <c r="EN285" s="241"/>
      <c r="EO285" s="241"/>
      <c r="EP285" s="241"/>
      <c r="EQ285" s="241"/>
      <c r="ER285" s="241"/>
      <c r="ES285" s="241"/>
      <c r="ET285" s="241"/>
      <c r="EU285" s="241"/>
      <c r="EV285" s="241"/>
      <c r="EW285" s="241"/>
      <c r="EX285" s="241"/>
      <c r="EY285" s="241"/>
      <c r="EZ285" s="241"/>
      <c r="FA285" s="241"/>
      <c r="FB285" s="241"/>
      <c r="FC285" s="241"/>
      <c r="FD285" s="241"/>
      <c r="FE285" s="241"/>
      <c r="FF285" s="241"/>
      <c r="FG285" s="241"/>
      <c r="FH285" s="241"/>
      <c r="FI285" s="241"/>
      <c r="FJ285" s="241"/>
      <c r="FK285" s="241"/>
      <c r="FL285" s="241"/>
      <c r="FM285" s="241"/>
      <c r="FN285" s="241"/>
      <c r="FO285" s="241"/>
      <c r="FP285" s="241"/>
      <c r="FQ285" s="241"/>
      <c r="FR285" s="241"/>
      <c r="FS285" s="241"/>
      <c r="FT285" s="241"/>
      <c r="FU285" s="241"/>
      <c r="FV285" s="241"/>
      <c r="FW285" s="241"/>
      <c r="FX285" s="241"/>
      <c r="FY285" s="241"/>
      <c r="FZ285" s="241"/>
      <c r="GA285" s="241"/>
      <c r="GB285" s="241"/>
      <c r="GC285" s="241"/>
      <c r="GD285" s="241"/>
      <c r="GE285" s="241"/>
      <c r="GF285" s="241"/>
      <c r="GG285" s="241"/>
      <c r="GH285" s="241"/>
      <c r="GI285" s="241"/>
      <c r="GJ285" s="241"/>
      <c r="GK285" s="241"/>
      <c r="GL285" s="241"/>
      <c r="GM285" s="241"/>
      <c r="GN285" s="241"/>
      <c r="GO285" s="241"/>
      <c r="GP285" s="241"/>
      <c r="GQ285" s="241"/>
      <c r="GR285" s="241"/>
      <c r="GS285" s="241"/>
      <c r="GT285" s="241"/>
      <c r="GU285" s="241"/>
      <c r="GV285" s="241"/>
      <c r="GW285" s="241"/>
      <c r="GX285" s="241"/>
      <c r="GY285" s="241"/>
      <c r="GZ285" s="241"/>
      <c r="HA285" s="241"/>
      <c r="HB285" s="241"/>
      <c r="HC285" s="241"/>
      <c r="HD285" s="241"/>
      <c r="HE285" s="241"/>
      <c r="HF285" s="241"/>
      <c r="HG285" s="241"/>
      <c r="HH285" s="241"/>
      <c r="HI285" s="241"/>
      <c r="HJ285" s="241"/>
      <c r="HK285" s="241"/>
      <c r="HL285" s="241"/>
      <c r="HM285" s="241"/>
      <c r="HN285" s="241"/>
      <c r="HO285" s="241"/>
      <c r="HP285" s="241"/>
      <c r="HQ285" s="241"/>
      <c r="HR285" s="241"/>
      <c r="HS285" s="241"/>
      <c r="HT285" s="241"/>
      <c r="HU285" s="241"/>
      <c r="HV285" s="241"/>
      <c r="HW285" s="241"/>
      <c r="HX285" s="241"/>
      <c r="HY285" s="241"/>
      <c r="HZ285" s="241"/>
      <c r="IA285" s="241"/>
      <c r="IB285" s="241"/>
      <c r="IC285" s="241"/>
      <c r="ID285" s="241"/>
      <c r="IE285" s="241"/>
      <c r="IF285" s="241"/>
      <c r="IG285" s="241"/>
      <c r="IH285" s="241"/>
      <c r="II285" s="241"/>
      <c r="IJ285" s="241"/>
      <c r="IK285" s="241"/>
      <c r="IL285" s="241"/>
      <c r="IM285" s="241"/>
      <c r="IN285" s="241"/>
      <c r="IO285" s="241"/>
      <c r="IP285" s="241"/>
      <c r="IQ285" s="241"/>
      <c r="IR285" s="241"/>
      <c r="IS285" s="241"/>
      <c r="IT285" s="241"/>
      <c r="IU285" s="241"/>
      <c r="IV285" s="241"/>
      <c r="IW285" s="241"/>
      <c r="IX285" s="241"/>
      <c r="IY285" s="241"/>
      <c r="IZ285" s="241"/>
      <c r="JA285" s="241"/>
      <c r="JB285" s="241"/>
      <c r="JC285" s="241"/>
      <c r="JD285" s="241"/>
      <c r="JE285" s="241"/>
      <c r="JF285" s="241"/>
      <c r="JG285" s="241"/>
      <c r="JH285" s="241"/>
      <c r="JI285" s="241"/>
      <c r="JJ285" s="241"/>
      <c r="JK285" s="241"/>
      <c r="JL285" s="241"/>
      <c r="JM285" s="241"/>
      <c r="JN285" s="241"/>
      <c r="JO285" s="241"/>
      <c r="JP285" s="241"/>
      <c r="JQ285" s="241"/>
      <c r="JR285" s="241"/>
      <c r="JS285" s="241"/>
      <c r="JT285" s="241"/>
      <c r="JU285" s="241"/>
    </row>
    <row r="286" spans="1:281" s="240" customFormat="1" ht="15" customHeight="1">
      <c r="A286" s="241"/>
      <c r="B286" s="241"/>
      <c r="C286" s="241"/>
      <c r="D286" s="241"/>
      <c r="E286" s="241"/>
      <c r="F286" s="241"/>
      <c r="G286" s="241"/>
      <c r="H286" s="241"/>
      <c r="I286" s="241"/>
      <c r="J286" s="241"/>
      <c r="K286" s="241"/>
      <c r="L286" s="241"/>
      <c r="M286" s="241"/>
      <c r="N286" s="241"/>
      <c r="O286" s="241"/>
      <c r="P286" s="241"/>
      <c r="Q286" s="241"/>
      <c r="R286" s="241"/>
      <c r="S286" s="241"/>
      <c r="T286" s="241"/>
      <c r="U286" s="241" t="s">
        <v>423</v>
      </c>
      <c r="V286" s="241"/>
      <c r="W286" s="241"/>
      <c r="X286" s="241"/>
      <c r="Y286" s="241"/>
      <c r="Z286" s="241"/>
      <c r="AA286" s="241"/>
      <c r="AB286" s="241"/>
      <c r="AC286" s="241" t="s">
        <v>309</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c r="DD286" s="241"/>
      <c r="DE286" s="241"/>
      <c r="DF286" s="241"/>
      <c r="DG286" s="241"/>
      <c r="DH286" s="241"/>
      <c r="DI286" s="241"/>
      <c r="DJ286" s="241"/>
      <c r="DK286" s="241"/>
      <c r="DL286" s="241"/>
      <c r="DM286" s="241"/>
      <c r="DN286" s="241"/>
      <c r="DO286" s="241"/>
      <c r="DP286" s="241"/>
      <c r="DQ286" s="241"/>
      <c r="DR286" s="241"/>
      <c r="DS286" s="241"/>
      <c r="DT286" s="241"/>
      <c r="DU286" s="241"/>
      <c r="DV286" s="241"/>
      <c r="DW286" s="241"/>
      <c r="DX286" s="241"/>
      <c r="DY286" s="241"/>
      <c r="DZ286" s="241"/>
      <c r="EA286" s="241"/>
      <c r="EB286" s="241"/>
      <c r="EC286" s="241"/>
      <c r="ED286" s="241"/>
      <c r="EE286" s="241"/>
      <c r="EF286" s="241"/>
      <c r="EG286" s="241"/>
      <c r="EH286" s="241"/>
      <c r="EI286" s="241"/>
      <c r="EJ286" s="241"/>
      <c r="EK286" s="241"/>
      <c r="EL286" s="241"/>
      <c r="EM286" s="241"/>
      <c r="EN286" s="241"/>
      <c r="EO286" s="241"/>
      <c r="EP286" s="241"/>
      <c r="EQ286" s="241"/>
      <c r="ER286" s="241"/>
      <c r="ES286" s="241"/>
      <c r="ET286" s="241"/>
      <c r="EU286" s="241"/>
      <c r="EV286" s="241"/>
      <c r="EW286" s="241"/>
      <c r="EX286" s="241"/>
      <c r="EY286" s="241"/>
      <c r="EZ286" s="241"/>
      <c r="FA286" s="241"/>
      <c r="FB286" s="241"/>
      <c r="FC286" s="241"/>
      <c r="FD286" s="241"/>
      <c r="FE286" s="241"/>
      <c r="FF286" s="241"/>
      <c r="FG286" s="241"/>
      <c r="FH286" s="241"/>
      <c r="FI286" s="241"/>
      <c r="FJ286" s="241"/>
      <c r="FK286" s="241"/>
      <c r="FL286" s="241"/>
      <c r="FM286" s="241"/>
      <c r="FN286" s="241"/>
      <c r="FO286" s="241"/>
      <c r="FP286" s="241"/>
      <c r="FQ286" s="241"/>
      <c r="FR286" s="241"/>
      <c r="FS286" s="241"/>
      <c r="FT286" s="241"/>
      <c r="FU286" s="241"/>
      <c r="FV286" s="241"/>
      <c r="FW286" s="241"/>
      <c r="FX286" s="241"/>
      <c r="FY286" s="241"/>
      <c r="FZ286" s="241"/>
      <c r="GA286" s="241"/>
      <c r="GB286" s="241"/>
      <c r="GC286" s="241"/>
      <c r="GD286" s="241"/>
      <c r="GE286" s="241"/>
      <c r="GF286" s="241"/>
      <c r="GG286" s="241"/>
      <c r="GH286" s="241"/>
      <c r="GI286" s="241"/>
      <c r="GJ286" s="241"/>
      <c r="GK286" s="241"/>
      <c r="GL286" s="241"/>
      <c r="GM286" s="241"/>
      <c r="GN286" s="241"/>
      <c r="GO286" s="241"/>
      <c r="GP286" s="241"/>
      <c r="GQ286" s="241"/>
      <c r="GR286" s="241"/>
      <c r="GS286" s="241"/>
      <c r="GT286" s="241"/>
      <c r="GU286" s="241"/>
      <c r="GV286" s="241"/>
      <c r="GW286" s="241"/>
      <c r="GX286" s="241"/>
      <c r="GY286" s="241"/>
      <c r="GZ286" s="241"/>
      <c r="HA286" s="241"/>
      <c r="HB286" s="241"/>
      <c r="HC286" s="241"/>
      <c r="HD286" s="241"/>
      <c r="HE286" s="241"/>
      <c r="HF286" s="241"/>
      <c r="HG286" s="241"/>
      <c r="HH286" s="241"/>
      <c r="HI286" s="241"/>
      <c r="HJ286" s="241"/>
      <c r="HK286" s="241"/>
      <c r="HL286" s="241"/>
      <c r="HM286" s="241"/>
      <c r="HN286" s="241"/>
      <c r="HO286" s="241"/>
      <c r="HP286" s="241"/>
      <c r="HQ286" s="241"/>
      <c r="HR286" s="241"/>
      <c r="HS286" s="241"/>
      <c r="HT286" s="241"/>
      <c r="HU286" s="241"/>
      <c r="HV286" s="241"/>
      <c r="HW286" s="241"/>
      <c r="HX286" s="241"/>
      <c r="HY286" s="241"/>
      <c r="HZ286" s="241"/>
      <c r="IA286" s="241"/>
      <c r="IB286" s="241"/>
      <c r="IC286" s="241"/>
      <c r="ID286" s="241"/>
      <c r="IE286" s="241"/>
      <c r="IF286" s="241"/>
      <c r="IG286" s="241"/>
      <c r="IH286" s="241"/>
      <c r="II286" s="241"/>
      <c r="IJ286" s="241"/>
      <c r="IK286" s="241"/>
      <c r="IL286" s="241"/>
      <c r="IM286" s="241"/>
      <c r="IN286" s="241"/>
      <c r="IO286" s="241"/>
      <c r="IP286" s="241"/>
      <c r="IQ286" s="241"/>
      <c r="IR286" s="241"/>
      <c r="IS286" s="241"/>
      <c r="IT286" s="241"/>
      <c r="IU286" s="241"/>
      <c r="IV286" s="241"/>
      <c r="IW286" s="241"/>
      <c r="IX286" s="241"/>
      <c r="IY286" s="241"/>
      <c r="IZ286" s="241"/>
      <c r="JA286" s="241"/>
      <c r="JB286" s="241"/>
      <c r="JC286" s="241"/>
      <c r="JD286" s="241"/>
      <c r="JE286" s="241"/>
      <c r="JF286" s="241"/>
      <c r="JG286" s="241"/>
      <c r="JH286" s="241"/>
      <c r="JI286" s="241"/>
      <c r="JJ286" s="241"/>
      <c r="JK286" s="241"/>
      <c r="JL286" s="241"/>
      <c r="JM286" s="241"/>
      <c r="JN286" s="241"/>
      <c r="JO286" s="241"/>
      <c r="JP286" s="241"/>
      <c r="JQ286" s="241"/>
      <c r="JR286" s="241"/>
      <c r="JS286" s="241"/>
      <c r="JT286" s="241"/>
      <c r="JU286" s="241"/>
    </row>
    <row r="287" spans="1:281" s="240" customFormat="1" ht="15" customHeight="1">
      <c r="A287" s="241"/>
      <c r="B287" s="241"/>
      <c r="C287" s="241"/>
      <c r="D287" s="241"/>
      <c r="E287" s="241"/>
      <c r="F287" s="241"/>
      <c r="G287" s="241"/>
      <c r="H287" s="241"/>
      <c r="I287" s="241"/>
      <c r="J287" s="241"/>
      <c r="K287" s="241"/>
      <c r="L287" s="241"/>
      <c r="M287" s="241"/>
      <c r="N287" s="241"/>
      <c r="O287" s="241"/>
      <c r="P287" s="241"/>
      <c r="Q287" s="241"/>
      <c r="R287" s="241"/>
      <c r="S287" s="241"/>
      <c r="T287" s="241"/>
      <c r="U287" s="241" t="s">
        <v>424</v>
      </c>
      <c r="V287" s="241"/>
      <c r="W287" s="241"/>
      <c r="X287" s="241"/>
      <c r="Y287" s="241"/>
      <c r="Z287" s="241"/>
      <c r="AA287" s="241"/>
      <c r="AB287" s="241"/>
      <c r="AC287" s="241" t="s">
        <v>350</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241"/>
      <c r="FF287" s="241"/>
      <c r="FG287" s="241"/>
      <c r="FH287" s="241"/>
      <c r="FI287" s="241"/>
      <c r="FJ287" s="241"/>
      <c r="FK287" s="241"/>
      <c r="FL287" s="241"/>
      <c r="FM287" s="241"/>
      <c r="FN287" s="241"/>
      <c r="FO287" s="241"/>
      <c r="FP287" s="241"/>
      <c r="FQ287" s="241"/>
      <c r="FR287" s="241"/>
      <c r="FS287" s="241"/>
      <c r="FT287" s="241"/>
      <c r="FU287" s="241"/>
      <c r="FV287" s="241"/>
      <c r="FW287" s="241"/>
      <c r="FX287" s="241"/>
      <c r="FY287" s="241"/>
      <c r="FZ287" s="241"/>
      <c r="GA287" s="241"/>
      <c r="GB287" s="241"/>
      <c r="GC287" s="241"/>
      <c r="GD287" s="241"/>
      <c r="GE287" s="241"/>
      <c r="GF287" s="241"/>
      <c r="GG287" s="241"/>
      <c r="GH287" s="241"/>
      <c r="GI287" s="241"/>
      <c r="GJ287" s="241"/>
      <c r="GK287" s="241"/>
      <c r="GL287" s="241"/>
      <c r="GM287" s="241"/>
      <c r="GN287" s="241"/>
      <c r="GO287" s="241"/>
      <c r="GP287" s="241"/>
      <c r="GQ287" s="241"/>
      <c r="GR287" s="241"/>
      <c r="GS287" s="241"/>
      <c r="GT287" s="241"/>
      <c r="GU287" s="241"/>
      <c r="GV287" s="241"/>
      <c r="GW287" s="241"/>
      <c r="GX287" s="241"/>
      <c r="GY287" s="241"/>
      <c r="GZ287" s="241"/>
      <c r="HA287" s="241"/>
      <c r="HB287" s="241"/>
      <c r="HC287" s="241"/>
      <c r="HD287" s="241"/>
      <c r="HE287" s="241"/>
      <c r="HF287" s="241"/>
      <c r="HG287" s="241"/>
      <c r="HH287" s="241"/>
      <c r="HI287" s="241"/>
      <c r="HJ287" s="241"/>
      <c r="HK287" s="241"/>
      <c r="HL287" s="241"/>
      <c r="HM287" s="241"/>
      <c r="HN287" s="241"/>
      <c r="HO287" s="241"/>
      <c r="HP287" s="241"/>
      <c r="HQ287" s="241"/>
      <c r="HR287" s="241"/>
      <c r="HS287" s="241"/>
      <c r="HT287" s="241"/>
      <c r="HU287" s="241"/>
      <c r="HV287" s="241"/>
      <c r="HW287" s="241"/>
      <c r="HX287" s="241"/>
      <c r="HY287" s="241"/>
      <c r="HZ287" s="241"/>
      <c r="IA287" s="241"/>
      <c r="IB287" s="241"/>
      <c r="IC287" s="241"/>
      <c r="ID287" s="241"/>
      <c r="IE287" s="241"/>
      <c r="IF287" s="241"/>
      <c r="IG287" s="241"/>
      <c r="IH287" s="241"/>
      <c r="II287" s="241"/>
      <c r="IJ287" s="241"/>
      <c r="IK287" s="241"/>
      <c r="IL287" s="241"/>
      <c r="IM287" s="241"/>
      <c r="IN287" s="241"/>
      <c r="IO287" s="241"/>
      <c r="IP287" s="241"/>
      <c r="IQ287" s="241"/>
      <c r="IR287" s="241"/>
      <c r="IS287" s="241"/>
      <c r="IT287" s="241"/>
      <c r="IU287" s="241"/>
      <c r="IV287" s="241"/>
      <c r="IW287" s="241"/>
      <c r="IX287" s="241"/>
      <c r="IY287" s="241"/>
      <c r="IZ287" s="241"/>
      <c r="JA287" s="241"/>
      <c r="JB287" s="241"/>
      <c r="JC287" s="241"/>
      <c r="JD287" s="241"/>
      <c r="JE287" s="241"/>
      <c r="JF287" s="241"/>
      <c r="JG287" s="241"/>
      <c r="JH287" s="241"/>
      <c r="JI287" s="241"/>
      <c r="JJ287" s="241"/>
      <c r="JK287" s="241"/>
      <c r="JL287" s="241"/>
      <c r="JM287" s="241"/>
      <c r="JN287" s="241"/>
      <c r="JO287" s="241"/>
      <c r="JP287" s="241"/>
      <c r="JQ287" s="241"/>
      <c r="JR287" s="241"/>
      <c r="JS287" s="241"/>
      <c r="JT287" s="241"/>
      <c r="JU287" s="241"/>
    </row>
    <row r="288" spans="1:281" s="240" customFormat="1" ht="15" customHeight="1">
      <c r="A288" s="241"/>
      <c r="B288" s="241"/>
      <c r="C288" s="241"/>
      <c r="D288" s="241"/>
      <c r="E288" s="241"/>
      <c r="F288" s="241"/>
      <c r="G288" s="241"/>
      <c r="H288" s="241"/>
      <c r="I288" s="241"/>
      <c r="J288" s="241"/>
      <c r="K288" s="241"/>
      <c r="L288" s="241"/>
      <c r="M288" s="241"/>
      <c r="N288" s="241"/>
      <c r="O288" s="241"/>
      <c r="P288" s="241"/>
      <c r="Q288" s="241"/>
      <c r="R288" s="241"/>
      <c r="S288" s="241"/>
      <c r="T288" s="241"/>
      <c r="U288" s="241" t="s">
        <v>425</v>
      </c>
      <c r="V288" s="241"/>
      <c r="W288" s="241"/>
      <c r="X288" s="241"/>
      <c r="Y288" s="241"/>
      <c r="Z288" s="241"/>
      <c r="AA288" s="241"/>
      <c r="AB288" s="241"/>
      <c r="AC288" s="241" t="s">
        <v>350</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241"/>
      <c r="FF288" s="241"/>
      <c r="FG288" s="241"/>
      <c r="FH288" s="241"/>
      <c r="FI288" s="241"/>
      <c r="FJ288" s="241"/>
      <c r="FK288" s="241"/>
      <c r="FL288" s="241"/>
      <c r="FM288" s="241"/>
      <c r="FN288" s="241"/>
      <c r="FO288" s="241"/>
      <c r="FP288" s="241"/>
      <c r="FQ288" s="241"/>
      <c r="FR288" s="241"/>
      <c r="FS288" s="241"/>
      <c r="FT288" s="241"/>
      <c r="FU288" s="241"/>
      <c r="FV288" s="241"/>
      <c r="FW288" s="241"/>
      <c r="FX288" s="241"/>
      <c r="FY288" s="241"/>
      <c r="FZ288" s="241"/>
      <c r="GA288" s="241"/>
      <c r="GB288" s="241"/>
      <c r="GC288" s="241"/>
      <c r="GD288" s="241"/>
      <c r="GE288" s="241"/>
      <c r="GF288" s="241"/>
      <c r="GG288" s="241"/>
      <c r="GH288" s="241"/>
      <c r="GI288" s="241"/>
      <c r="GJ288" s="241"/>
      <c r="GK288" s="241"/>
      <c r="GL288" s="241"/>
      <c r="GM288" s="241"/>
      <c r="GN288" s="241"/>
      <c r="GO288" s="241"/>
      <c r="GP288" s="241"/>
      <c r="GQ288" s="241"/>
      <c r="GR288" s="241"/>
      <c r="GS288" s="241"/>
      <c r="GT288" s="241"/>
      <c r="GU288" s="241"/>
      <c r="GV288" s="241"/>
      <c r="GW288" s="241"/>
      <c r="GX288" s="241"/>
      <c r="GY288" s="241"/>
      <c r="GZ288" s="241"/>
      <c r="HA288" s="241"/>
      <c r="HB288" s="241"/>
      <c r="HC288" s="241"/>
      <c r="HD288" s="241"/>
      <c r="HE288" s="241"/>
      <c r="HF288" s="241"/>
      <c r="HG288" s="241"/>
      <c r="HH288" s="241"/>
      <c r="HI288" s="241"/>
      <c r="HJ288" s="241"/>
      <c r="HK288" s="241"/>
      <c r="HL288" s="241"/>
      <c r="HM288" s="241"/>
      <c r="HN288" s="241"/>
      <c r="HO288" s="241"/>
      <c r="HP288" s="241"/>
      <c r="HQ288" s="241"/>
      <c r="HR288" s="241"/>
      <c r="HS288" s="241"/>
      <c r="HT288" s="241"/>
      <c r="HU288" s="241"/>
      <c r="HV288" s="241"/>
      <c r="HW288" s="241"/>
      <c r="HX288" s="241"/>
      <c r="HY288" s="241"/>
      <c r="HZ288" s="241"/>
      <c r="IA288" s="241"/>
      <c r="IB288" s="241"/>
      <c r="IC288" s="241"/>
      <c r="ID288" s="241"/>
      <c r="IE288" s="241"/>
      <c r="IF288" s="241"/>
      <c r="IG288" s="241"/>
      <c r="IH288" s="241"/>
      <c r="II288" s="241"/>
      <c r="IJ288" s="241"/>
      <c r="IK288" s="241"/>
      <c r="IL288" s="241"/>
      <c r="IM288" s="241"/>
      <c r="IN288" s="241"/>
      <c r="IO288" s="241"/>
      <c r="IP288" s="241"/>
      <c r="IQ288" s="241"/>
      <c r="IR288" s="241"/>
      <c r="IS288" s="241"/>
      <c r="IT288" s="241"/>
      <c r="IU288" s="241"/>
      <c r="IV288" s="241"/>
      <c r="IW288" s="241"/>
      <c r="IX288" s="241"/>
      <c r="IY288" s="241"/>
      <c r="IZ288" s="241"/>
      <c r="JA288" s="241"/>
      <c r="JB288" s="241"/>
      <c r="JC288" s="241"/>
      <c r="JD288" s="241"/>
      <c r="JE288" s="241"/>
      <c r="JF288" s="241"/>
      <c r="JG288" s="241"/>
      <c r="JH288" s="241"/>
      <c r="JI288" s="241"/>
      <c r="JJ288" s="241"/>
      <c r="JK288" s="241"/>
      <c r="JL288" s="241"/>
      <c r="JM288" s="241"/>
      <c r="JN288" s="241"/>
      <c r="JO288" s="241"/>
      <c r="JP288" s="241"/>
      <c r="JQ288" s="241"/>
      <c r="JR288" s="241"/>
      <c r="JS288" s="241"/>
      <c r="JT288" s="241"/>
      <c r="JU288" s="241"/>
    </row>
    <row r="289" spans="1:281" s="240" customFormat="1" ht="15" customHeight="1">
      <c r="A289" s="241"/>
      <c r="B289" s="241"/>
      <c r="C289" s="241"/>
      <c r="D289" s="241"/>
      <c r="E289" s="241"/>
      <c r="F289" s="241"/>
      <c r="G289" s="241"/>
      <c r="H289" s="241"/>
      <c r="I289" s="241"/>
      <c r="J289" s="241"/>
      <c r="K289" s="241"/>
      <c r="L289" s="241"/>
      <c r="M289" s="241"/>
      <c r="N289" s="241"/>
      <c r="O289" s="241"/>
      <c r="P289" s="241"/>
      <c r="Q289" s="241"/>
      <c r="R289" s="241"/>
      <c r="S289" s="241"/>
      <c r="T289" s="241"/>
      <c r="U289" s="241" t="s">
        <v>426</v>
      </c>
      <c r="V289" s="241"/>
      <c r="W289" s="241"/>
      <c r="X289" s="241"/>
      <c r="Y289" s="241"/>
      <c r="Z289" s="241"/>
      <c r="AA289" s="241"/>
      <c r="AB289" s="241"/>
      <c r="AC289" s="241" t="s">
        <v>313</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241"/>
      <c r="FF289" s="241"/>
      <c r="FG289" s="241"/>
      <c r="FH289" s="241"/>
      <c r="FI289" s="241"/>
      <c r="FJ289" s="241"/>
      <c r="FK289" s="241"/>
      <c r="FL289" s="241"/>
      <c r="FM289" s="241"/>
      <c r="FN289" s="241"/>
      <c r="FO289" s="241"/>
      <c r="FP289" s="241"/>
      <c r="FQ289" s="241"/>
      <c r="FR289" s="241"/>
      <c r="FS289" s="241"/>
      <c r="FT289" s="241"/>
      <c r="FU289" s="241"/>
      <c r="FV289" s="241"/>
      <c r="FW289" s="241"/>
      <c r="FX289" s="241"/>
      <c r="FY289" s="241"/>
      <c r="FZ289" s="241"/>
      <c r="GA289" s="241"/>
      <c r="GB289" s="241"/>
      <c r="GC289" s="241"/>
      <c r="GD289" s="241"/>
      <c r="GE289" s="241"/>
      <c r="GF289" s="241"/>
      <c r="GG289" s="241"/>
      <c r="GH289" s="241"/>
      <c r="GI289" s="241"/>
      <c r="GJ289" s="241"/>
      <c r="GK289" s="241"/>
      <c r="GL289" s="241"/>
      <c r="GM289" s="241"/>
      <c r="GN289" s="241"/>
      <c r="GO289" s="241"/>
      <c r="GP289" s="241"/>
      <c r="GQ289" s="241"/>
      <c r="GR289" s="241"/>
      <c r="GS289" s="241"/>
      <c r="GT289" s="241"/>
      <c r="GU289" s="241"/>
      <c r="GV289" s="241"/>
      <c r="GW289" s="241"/>
      <c r="GX289" s="241"/>
      <c r="GY289" s="241"/>
      <c r="GZ289" s="241"/>
      <c r="HA289" s="241"/>
      <c r="HB289" s="241"/>
      <c r="HC289" s="241"/>
      <c r="HD289" s="241"/>
      <c r="HE289" s="241"/>
      <c r="HF289" s="241"/>
      <c r="HG289" s="241"/>
      <c r="HH289" s="241"/>
      <c r="HI289" s="241"/>
      <c r="HJ289" s="241"/>
      <c r="HK289" s="241"/>
      <c r="HL289" s="241"/>
      <c r="HM289" s="241"/>
      <c r="HN289" s="241"/>
      <c r="HO289" s="241"/>
      <c r="HP289" s="241"/>
      <c r="HQ289" s="241"/>
      <c r="HR289" s="241"/>
      <c r="HS289" s="241"/>
      <c r="HT289" s="241"/>
      <c r="HU289" s="241"/>
      <c r="HV289" s="241"/>
      <c r="HW289" s="241"/>
      <c r="HX289" s="241"/>
      <c r="HY289" s="241"/>
      <c r="HZ289" s="241"/>
      <c r="IA289" s="241"/>
      <c r="IB289" s="241"/>
      <c r="IC289" s="241"/>
      <c r="ID289" s="241"/>
      <c r="IE289" s="241"/>
      <c r="IF289" s="241"/>
      <c r="IG289" s="241"/>
      <c r="IH289" s="241"/>
      <c r="II289" s="241"/>
      <c r="IJ289" s="241"/>
      <c r="IK289" s="241"/>
      <c r="IL289" s="241"/>
      <c r="IM289" s="241"/>
      <c r="IN289" s="241"/>
      <c r="IO289" s="241"/>
      <c r="IP289" s="241"/>
      <c r="IQ289" s="241"/>
      <c r="IR289" s="241"/>
      <c r="IS289" s="241"/>
      <c r="IT289" s="241"/>
      <c r="IU289" s="241"/>
      <c r="IV289" s="241"/>
      <c r="IW289" s="241"/>
      <c r="IX289" s="241"/>
      <c r="IY289" s="241"/>
      <c r="IZ289" s="241"/>
      <c r="JA289" s="241"/>
      <c r="JB289" s="241"/>
      <c r="JC289" s="241"/>
      <c r="JD289" s="241"/>
      <c r="JE289" s="241"/>
      <c r="JF289" s="241"/>
      <c r="JG289" s="241"/>
      <c r="JH289" s="241"/>
      <c r="JI289" s="241"/>
      <c r="JJ289" s="241"/>
      <c r="JK289" s="241"/>
      <c r="JL289" s="241"/>
      <c r="JM289" s="241"/>
      <c r="JN289" s="241"/>
      <c r="JO289" s="241"/>
      <c r="JP289" s="241"/>
      <c r="JQ289" s="241"/>
      <c r="JR289" s="241"/>
      <c r="JS289" s="241"/>
      <c r="JT289" s="241"/>
      <c r="JU289" s="241"/>
    </row>
    <row r="290" spans="1:281" s="240" customFormat="1" ht="15" customHeight="1">
      <c r="A290" s="241"/>
      <c r="B290" s="241"/>
      <c r="C290" s="241"/>
      <c r="D290" s="241"/>
      <c r="E290" s="241"/>
      <c r="F290" s="241"/>
      <c r="G290" s="241"/>
      <c r="H290" s="241"/>
      <c r="I290" s="241"/>
      <c r="J290" s="241"/>
      <c r="K290" s="241"/>
      <c r="L290" s="241"/>
      <c r="M290" s="241"/>
      <c r="N290" s="241"/>
      <c r="O290" s="241"/>
      <c r="P290" s="241"/>
      <c r="Q290" s="241"/>
      <c r="R290" s="241"/>
      <c r="S290" s="241"/>
      <c r="T290" s="241"/>
      <c r="U290" s="241" t="s">
        <v>427</v>
      </c>
      <c r="V290" s="241"/>
      <c r="W290" s="241"/>
      <c r="X290" s="241"/>
      <c r="Y290" s="241"/>
      <c r="Z290" s="241"/>
      <c r="AA290" s="241"/>
      <c r="AB290" s="241"/>
      <c r="AC290" s="241" t="s">
        <v>313</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c r="DD290" s="241"/>
      <c r="DE290" s="241"/>
      <c r="DF290" s="241"/>
      <c r="DG290" s="241"/>
      <c r="DH290" s="241"/>
      <c r="DI290" s="241"/>
      <c r="DJ290" s="241"/>
      <c r="DK290" s="241"/>
      <c r="DL290" s="241"/>
      <c r="DM290" s="241"/>
      <c r="DN290" s="241"/>
      <c r="DO290" s="241"/>
      <c r="DP290" s="241"/>
      <c r="DQ290" s="241"/>
      <c r="DR290" s="241"/>
      <c r="DS290" s="241"/>
      <c r="DT290" s="241"/>
      <c r="DU290" s="241"/>
      <c r="DV290" s="241"/>
      <c r="DW290" s="241"/>
      <c r="DX290" s="241"/>
      <c r="DY290" s="241"/>
      <c r="DZ290" s="241"/>
      <c r="EA290" s="241"/>
      <c r="EB290" s="241"/>
      <c r="EC290" s="241"/>
      <c r="ED290" s="241"/>
      <c r="EE290" s="241"/>
      <c r="EF290" s="241"/>
      <c r="EG290" s="241"/>
      <c r="EH290" s="241"/>
      <c r="EI290" s="241"/>
      <c r="EJ290" s="241"/>
      <c r="EK290" s="241"/>
      <c r="EL290" s="241"/>
      <c r="EM290" s="241"/>
      <c r="EN290" s="241"/>
      <c r="EO290" s="241"/>
      <c r="EP290" s="241"/>
      <c r="EQ290" s="241"/>
      <c r="ER290" s="241"/>
      <c r="ES290" s="241"/>
      <c r="ET290" s="241"/>
      <c r="EU290" s="241"/>
      <c r="EV290" s="241"/>
      <c r="EW290" s="241"/>
      <c r="EX290" s="241"/>
      <c r="EY290" s="241"/>
      <c r="EZ290" s="241"/>
      <c r="FA290" s="241"/>
      <c r="FB290" s="241"/>
      <c r="FC290" s="241"/>
      <c r="FD290" s="241"/>
      <c r="FE290" s="241"/>
      <c r="FF290" s="241"/>
      <c r="FG290" s="241"/>
      <c r="FH290" s="241"/>
      <c r="FI290" s="241"/>
      <c r="FJ290" s="241"/>
      <c r="FK290" s="241"/>
      <c r="FL290" s="241"/>
      <c r="FM290" s="241"/>
      <c r="FN290" s="241"/>
      <c r="FO290" s="241"/>
      <c r="FP290" s="241"/>
      <c r="FQ290" s="241"/>
      <c r="FR290" s="241"/>
      <c r="FS290" s="241"/>
      <c r="FT290" s="241"/>
      <c r="FU290" s="241"/>
      <c r="FV290" s="241"/>
      <c r="FW290" s="241"/>
      <c r="FX290" s="241"/>
      <c r="FY290" s="241"/>
      <c r="FZ290" s="241"/>
      <c r="GA290" s="241"/>
      <c r="GB290" s="241"/>
      <c r="GC290" s="241"/>
      <c r="GD290" s="241"/>
      <c r="GE290" s="241"/>
      <c r="GF290" s="241"/>
      <c r="GG290" s="241"/>
      <c r="GH290" s="241"/>
      <c r="GI290" s="241"/>
      <c r="GJ290" s="241"/>
      <c r="GK290" s="241"/>
      <c r="GL290" s="241"/>
      <c r="GM290" s="241"/>
      <c r="GN290" s="241"/>
      <c r="GO290" s="241"/>
      <c r="GP290" s="241"/>
      <c r="GQ290" s="241"/>
      <c r="GR290" s="241"/>
      <c r="GS290" s="241"/>
      <c r="GT290" s="241"/>
      <c r="GU290" s="241"/>
      <c r="GV290" s="241"/>
      <c r="GW290" s="241"/>
      <c r="GX290" s="241"/>
      <c r="GY290" s="241"/>
      <c r="GZ290" s="241"/>
      <c r="HA290" s="241"/>
      <c r="HB290" s="241"/>
      <c r="HC290" s="241"/>
      <c r="HD290" s="241"/>
      <c r="HE290" s="241"/>
      <c r="HF290" s="241"/>
      <c r="HG290" s="241"/>
      <c r="HH290" s="241"/>
      <c r="HI290" s="241"/>
      <c r="HJ290" s="241"/>
      <c r="HK290" s="241"/>
      <c r="HL290" s="241"/>
      <c r="HM290" s="241"/>
      <c r="HN290" s="241"/>
      <c r="HO290" s="241"/>
      <c r="HP290" s="241"/>
      <c r="HQ290" s="241"/>
      <c r="HR290" s="241"/>
      <c r="HS290" s="241"/>
      <c r="HT290" s="241"/>
      <c r="HU290" s="241"/>
      <c r="HV290" s="241"/>
      <c r="HW290" s="241"/>
      <c r="HX290" s="241"/>
      <c r="HY290" s="241"/>
      <c r="HZ290" s="241"/>
      <c r="IA290" s="241"/>
      <c r="IB290" s="241"/>
      <c r="IC290" s="241"/>
      <c r="ID290" s="241"/>
      <c r="IE290" s="241"/>
      <c r="IF290" s="241"/>
      <c r="IG290" s="241"/>
      <c r="IH290" s="241"/>
      <c r="II290" s="241"/>
      <c r="IJ290" s="241"/>
      <c r="IK290" s="241"/>
      <c r="IL290" s="241"/>
      <c r="IM290" s="241"/>
      <c r="IN290" s="241"/>
      <c r="IO290" s="241"/>
      <c r="IP290" s="241"/>
      <c r="IQ290" s="241"/>
      <c r="IR290" s="241"/>
      <c r="IS290" s="241"/>
      <c r="IT290" s="241"/>
      <c r="IU290" s="241"/>
      <c r="IV290" s="241"/>
      <c r="IW290" s="241"/>
      <c r="IX290" s="241"/>
      <c r="IY290" s="241"/>
      <c r="IZ290" s="241"/>
      <c r="JA290" s="241"/>
      <c r="JB290" s="241"/>
      <c r="JC290" s="241"/>
      <c r="JD290" s="241"/>
      <c r="JE290" s="241"/>
      <c r="JF290" s="241"/>
      <c r="JG290" s="241"/>
      <c r="JH290" s="241"/>
      <c r="JI290" s="241"/>
      <c r="JJ290" s="241"/>
      <c r="JK290" s="241"/>
      <c r="JL290" s="241"/>
      <c r="JM290" s="241"/>
      <c r="JN290" s="241"/>
      <c r="JO290" s="241"/>
      <c r="JP290" s="241"/>
      <c r="JQ290" s="241"/>
      <c r="JR290" s="241"/>
      <c r="JS290" s="241"/>
      <c r="JT290" s="241"/>
      <c r="JU290" s="241"/>
    </row>
    <row r="291" spans="1:281" s="240" customFormat="1" ht="15" customHeight="1">
      <c r="A291" s="241"/>
      <c r="B291" s="241"/>
      <c r="C291" s="241"/>
      <c r="D291" s="241"/>
      <c r="E291" s="241"/>
      <c r="F291" s="241"/>
      <c r="G291" s="241"/>
      <c r="H291" s="241"/>
      <c r="I291" s="241"/>
      <c r="J291" s="241"/>
      <c r="K291" s="241"/>
      <c r="L291" s="241"/>
      <c r="M291" s="241"/>
      <c r="N291" s="241"/>
      <c r="O291" s="241"/>
      <c r="P291" s="241"/>
      <c r="Q291" s="241"/>
      <c r="R291" s="241"/>
      <c r="S291" s="241"/>
      <c r="T291" s="241"/>
      <c r="U291" s="241" t="s">
        <v>428</v>
      </c>
      <c r="V291" s="241"/>
      <c r="W291" s="241"/>
      <c r="X291" s="241"/>
      <c r="Y291" s="241"/>
      <c r="Z291" s="241"/>
      <c r="AA291" s="241"/>
      <c r="AB291" s="241"/>
      <c r="AC291" s="241" t="s">
        <v>325</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c r="DO291" s="241"/>
      <c r="DP291" s="241"/>
      <c r="DQ291" s="241"/>
      <c r="DR291" s="241"/>
      <c r="DS291" s="241"/>
      <c r="DT291" s="241"/>
      <c r="DU291" s="241"/>
      <c r="DV291" s="241"/>
      <c r="DW291" s="241"/>
      <c r="DX291" s="241"/>
      <c r="DY291" s="241"/>
      <c r="DZ291" s="241"/>
      <c r="EA291" s="241"/>
      <c r="EB291" s="241"/>
      <c r="EC291" s="241"/>
      <c r="ED291" s="241"/>
      <c r="EE291" s="241"/>
      <c r="EF291" s="241"/>
      <c r="EG291" s="241"/>
      <c r="EH291" s="241"/>
      <c r="EI291" s="241"/>
      <c r="EJ291" s="241"/>
      <c r="EK291" s="241"/>
      <c r="EL291" s="241"/>
      <c r="EM291" s="241"/>
      <c r="EN291" s="241"/>
      <c r="EO291" s="241"/>
      <c r="EP291" s="241"/>
      <c r="EQ291" s="241"/>
      <c r="ER291" s="241"/>
      <c r="ES291" s="241"/>
      <c r="ET291" s="241"/>
      <c r="EU291" s="241"/>
      <c r="EV291" s="241"/>
      <c r="EW291" s="241"/>
      <c r="EX291" s="241"/>
      <c r="EY291" s="241"/>
      <c r="EZ291" s="241"/>
      <c r="FA291" s="241"/>
      <c r="FB291" s="241"/>
      <c r="FC291" s="241"/>
      <c r="FD291" s="241"/>
      <c r="FE291" s="241"/>
      <c r="FF291" s="241"/>
      <c r="FG291" s="241"/>
      <c r="FH291" s="241"/>
      <c r="FI291" s="241"/>
      <c r="FJ291" s="241"/>
      <c r="FK291" s="241"/>
      <c r="FL291" s="241"/>
      <c r="FM291" s="241"/>
      <c r="FN291" s="241"/>
      <c r="FO291" s="241"/>
      <c r="FP291" s="241"/>
      <c r="FQ291" s="241"/>
      <c r="FR291" s="241"/>
      <c r="FS291" s="241"/>
      <c r="FT291" s="241"/>
      <c r="FU291" s="241"/>
      <c r="FV291" s="241"/>
      <c r="FW291" s="241"/>
      <c r="FX291" s="241"/>
      <c r="FY291" s="241"/>
      <c r="FZ291" s="241"/>
      <c r="GA291" s="241"/>
      <c r="GB291" s="241"/>
      <c r="GC291" s="241"/>
      <c r="GD291" s="241"/>
      <c r="GE291" s="241"/>
      <c r="GF291" s="241"/>
      <c r="GG291" s="241"/>
      <c r="GH291" s="241"/>
      <c r="GI291" s="241"/>
      <c r="GJ291" s="241"/>
      <c r="GK291" s="241"/>
      <c r="GL291" s="241"/>
      <c r="GM291" s="241"/>
      <c r="GN291" s="241"/>
      <c r="GO291" s="241"/>
      <c r="GP291" s="241"/>
      <c r="GQ291" s="241"/>
      <c r="GR291" s="241"/>
      <c r="GS291" s="241"/>
      <c r="GT291" s="241"/>
      <c r="GU291" s="241"/>
      <c r="GV291" s="241"/>
      <c r="GW291" s="241"/>
      <c r="GX291" s="241"/>
      <c r="GY291" s="241"/>
      <c r="GZ291" s="241"/>
      <c r="HA291" s="241"/>
      <c r="HB291" s="241"/>
      <c r="HC291" s="241"/>
      <c r="HD291" s="241"/>
      <c r="HE291" s="241"/>
      <c r="HF291" s="241"/>
      <c r="HG291" s="241"/>
      <c r="HH291" s="241"/>
      <c r="HI291" s="241"/>
      <c r="HJ291" s="241"/>
      <c r="HK291" s="241"/>
      <c r="HL291" s="241"/>
      <c r="HM291" s="241"/>
      <c r="HN291" s="241"/>
      <c r="HO291" s="241"/>
      <c r="HP291" s="241"/>
      <c r="HQ291" s="241"/>
      <c r="HR291" s="241"/>
      <c r="HS291" s="241"/>
      <c r="HT291" s="241"/>
      <c r="HU291" s="241"/>
      <c r="HV291" s="241"/>
      <c r="HW291" s="241"/>
      <c r="HX291" s="241"/>
      <c r="HY291" s="241"/>
      <c r="HZ291" s="241"/>
      <c r="IA291" s="241"/>
      <c r="IB291" s="241"/>
      <c r="IC291" s="241"/>
      <c r="ID291" s="241"/>
      <c r="IE291" s="241"/>
      <c r="IF291" s="241"/>
      <c r="IG291" s="241"/>
      <c r="IH291" s="241"/>
      <c r="II291" s="241"/>
      <c r="IJ291" s="241"/>
      <c r="IK291" s="241"/>
      <c r="IL291" s="241"/>
      <c r="IM291" s="241"/>
      <c r="IN291" s="241"/>
      <c r="IO291" s="241"/>
      <c r="IP291" s="241"/>
      <c r="IQ291" s="241"/>
      <c r="IR291" s="241"/>
      <c r="IS291" s="241"/>
      <c r="IT291" s="241"/>
      <c r="IU291" s="241"/>
      <c r="IV291" s="241"/>
      <c r="IW291" s="241"/>
      <c r="IX291" s="241"/>
      <c r="IY291" s="241"/>
      <c r="IZ291" s="241"/>
      <c r="JA291" s="241"/>
      <c r="JB291" s="241"/>
      <c r="JC291" s="241"/>
      <c r="JD291" s="241"/>
      <c r="JE291" s="241"/>
      <c r="JF291" s="241"/>
      <c r="JG291" s="241"/>
      <c r="JH291" s="241"/>
      <c r="JI291" s="241"/>
      <c r="JJ291" s="241"/>
      <c r="JK291" s="241"/>
      <c r="JL291" s="241"/>
      <c r="JM291" s="241"/>
      <c r="JN291" s="241"/>
      <c r="JO291" s="241"/>
      <c r="JP291" s="241"/>
      <c r="JQ291" s="241"/>
      <c r="JR291" s="241"/>
      <c r="JS291" s="241"/>
      <c r="JT291" s="241"/>
      <c r="JU291" s="241"/>
    </row>
    <row r="292" spans="1:281" s="240" customFormat="1" ht="15" customHeight="1">
      <c r="A292" s="241"/>
      <c r="B292" s="241"/>
      <c r="C292" s="241"/>
      <c r="D292" s="241"/>
      <c r="E292" s="241"/>
      <c r="F292" s="241"/>
      <c r="G292" s="241"/>
      <c r="H292" s="241"/>
      <c r="I292" s="241"/>
      <c r="J292" s="241"/>
      <c r="K292" s="241"/>
      <c r="L292" s="241"/>
      <c r="M292" s="241"/>
      <c r="N292" s="241"/>
      <c r="O292" s="241"/>
      <c r="P292" s="241"/>
      <c r="Q292" s="241"/>
      <c r="R292" s="241"/>
      <c r="S292" s="241"/>
      <c r="T292" s="241"/>
      <c r="U292" s="241" t="s">
        <v>429</v>
      </c>
      <c r="V292" s="241"/>
      <c r="W292" s="241"/>
      <c r="X292" s="241"/>
      <c r="Y292" s="241"/>
      <c r="Z292" s="241"/>
      <c r="AA292" s="241"/>
      <c r="AB292" s="241"/>
      <c r="AC292" s="241" t="s">
        <v>311</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c r="DO292" s="241"/>
      <c r="DP292" s="241"/>
      <c r="DQ292" s="241"/>
      <c r="DR292" s="241"/>
      <c r="DS292" s="241"/>
      <c r="DT292" s="241"/>
      <c r="DU292" s="241"/>
      <c r="DV292" s="241"/>
      <c r="DW292" s="241"/>
      <c r="DX292" s="241"/>
      <c r="DY292" s="241"/>
      <c r="DZ292" s="241"/>
      <c r="EA292" s="241"/>
      <c r="EB292" s="241"/>
      <c r="EC292" s="241"/>
      <c r="ED292" s="241"/>
      <c r="EE292" s="241"/>
      <c r="EF292" s="241"/>
      <c r="EG292" s="241"/>
      <c r="EH292" s="241"/>
      <c r="EI292" s="241"/>
      <c r="EJ292" s="241"/>
      <c r="EK292" s="241"/>
      <c r="EL292" s="241"/>
      <c r="EM292" s="241"/>
      <c r="EN292" s="241"/>
      <c r="EO292" s="241"/>
      <c r="EP292" s="241"/>
      <c r="EQ292" s="241"/>
      <c r="ER292" s="241"/>
      <c r="ES292" s="241"/>
      <c r="ET292" s="241"/>
      <c r="EU292" s="241"/>
      <c r="EV292" s="241"/>
      <c r="EW292" s="241"/>
      <c r="EX292" s="241"/>
      <c r="EY292" s="241"/>
      <c r="EZ292" s="241"/>
      <c r="FA292" s="241"/>
      <c r="FB292" s="241"/>
      <c r="FC292" s="241"/>
      <c r="FD292" s="241"/>
      <c r="FE292" s="241"/>
      <c r="FF292" s="241"/>
      <c r="FG292" s="241"/>
      <c r="FH292" s="241"/>
      <c r="FI292" s="241"/>
      <c r="FJ292" s="241"/>
      <c r="FK292" s="241"/>
      <c r="FL292" s="241"/>
      <c r="FM292" s="241"/>
      <c r="FN292" s="241"/>
      <c r="FO292" s="241"/>
      <c r="FP292" s="241"/>
      <c r="FQ292" s="241"/>
      <c r="FR292" s="241"/>
      <c r="FS292" s="241"/>
      <c r="FT292" s="241"/>
      <c r="FU292" s="241"/>
      <c r="FV292" s="241"/>
      <c r="FW292" s="241"/>
      <c r="FX292" s="241"/>
      <c r="FY292" s="241"/>
      <c r="FZ292" s="241"/>
      <c r="GA292" s="241"/>
      <c r="GB292" s="241"/>
      <c r="GC292" s="241"/>
      <c r="GD292" s="241"/>
      <c r="GE292" s="241"/>
      <c r="GF292" s="241"/>
      <c r="GG292" s="241"/>
      <c r="GH292" s="241"/>
      <c r="GI292" s="241"/>
      <c r="GJ292" s="241"/>
      <c r="GK292" s="241"/>
      <c r="GL292" s="241"/>
      <c r="GM292" s="241"/>
      <c r="GN292" s="241"/>
      <c r="GO292" s="241"/>
      <c r="GP292" s="241"/>
      <c r="GQ292" s="241"/>
      <c r="GR292" s="241"/>
      <c r="GS292" s="241"/>
      <c r="GT292" s="241"/>
      <c r="GU292" s="241"/>
      <c r="GV292" s="241"/>
      <c r="GW292" s="241"/>
      <c r="GX292" s="241"/>
      <c r="GY292" s="241"/>
      <c r="GZ292" s="241"/>
      <c r="HA292" s="241"/>
      <c r="HB292" s="241"/>
      <c r="HC292" s="241"/>
      <c r="HD292" s="241"/>
      <c r="HE292" s="241"/>
      <c r="HF292" s="241"/>
      <c r="HG292" s="241"/>
      <c r="HH292" s="241"/>
      <c r="HI292" s="241"/>
      <c r="HJ292" s="241"/>
      <c r="HK292" s="241"/>
      <c r="HL292" s="241"/>
      <c r="HM292" s="241"/>
      <c r="HN292" s="241"/>
      <c r="HO292" s="241"/>
      <c r="HP292" s="241"/>
      <c r="HQ292" s="241"/>
      <c r="HR292" s="241"/>
      <c r="HS292" s="241"/>
      <c r="HT292" s="241"/>
      <c r="HU292" s="241"/>
      <c r="HV292" s="241"/>
      <c r="HW292" s="241"/>
      <c r="HX292" s="241"/>
      <c r="HY292" s="241"/>
      <c r="HZ292" s="241"/>
      <c r="IA292" s="241"/>
      <c r="IB292" s="241"/>
      <c r="IC292" s="241"/>
      <c r="ID292" s="241"/>
      <c r="IE292" s="241"/>
      <c r="IF292" s="241"/>
      <c r="IG292" s="241"/>
      <c r="IH292" s="241"/>
      <c r="II292" s="241"/>
      <c r="IJ292" s="241"/>
      <c r="IK292" s="241"/>
      <c r="IL292" s="241"/>
      <c r="IM292" s="241"/>
      <c r="IN292" s="241"/>
      <c r="IO292" s="241"/>
      <c r="IP292" s="241"/>
      <c r="IQ292" s="241"/>
      <c r="IR292" s="241"/>
      <c r="IS292" s="241"/>
      <c r="IT292" s="241"/>
      <c r="IU292" s="241"/>
      <c r="IV292" s="241"/>
      <c r="IW292" s="241"/>
      <c r="IX292" s="241"/>
      <c r="IY292" s="241"/>
      <c r="IZ292" s="241"/>
      <c r="JA292" s="241"/>
      <c r="JB292" s="241"/>
      <c r="JC292" s="241"/>
      <c r="JD292" s="241"/>
      <c r="JE292" s="241"/>
      <c r="JF292" s="241"/>
      <c r="JG292" s="241"/>
      <c r="JH292" s="241"/>
      <c r="JI292" s="241"/>
      <c r="JJ292" s="241"/>
      <c r="JK292" s="241"/>
      <c r="JL292" s="241"/>
      <c r="JM292" s="241"/>
      <c r="JN292" s="241"/>
      <c r="JO292" s="241"/>
      <c r="JP292" s="241"/>
      <c r="JQ292" s="241"/>
      <c r="JR292" s="241"/>
      <c r="JS292" s="241"/>
      <c r="JT292" s="241"/>
      <c r="JU292" s="241"/>
    </row>
    <row r="293" spans="1:281" s="240" customFormat="1" ht="15" customHeight="1">
      <c r="A293" s="241"/>
      <c r="B293" s="241"/>
      <c r="C293" s="241"/>
      <c r="D293" s="241"/>
      <c r="E293" s="241"/>
      <c r="F293" s="241"/>
      <c r="G293" s="241"/>
      <c r="H293" s="241"/>
      <c r="I293" s="241"/>
      <c r="J293" s="241"/>
      <c r="K293" s="241"/>
      <c r="L293" s="241"/>
      <c r="M293" s="241"/>
      <c r="N293" s="241"/>
      <c r="O293" s="241"/>
      <c r="P293" s="241"/>
      <c r="Q293" s="241"/>
      <c r="R293" s="241"/>
      <c r="S293" s="241"/>
      <c r="T293" s="241"/>
      <c r="U293" s="241" t="s">
        <v>430</v>
      </c>
      <c r="V293" s="241"/>
      <c r="W293" s="241"/>
      <c r="X293" s="241"/>
      <c r="Y293" s="241"/>
      <c r="Z293" s="241"/>
      <c r="AA293" s="241"/>
      <c r="AB293" s="241"/>
      <c r="AC293" s="241" t="s">
        <v>325</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c r="DD293" s="241"/>
      <c r="DE293" s="241"/>
      <c r="DF293" s="241"/>
      <c r="DG293" s="241"/>
      <c r="DH293" s="241"/>
      <c r="DI293" s="241"/>
      <c r="DJ293" s="241"/>
      <c r="DK293" s="241"/>
      <c r="DL293" s="241"/>
      <c r="DM293" s="241"/>
      <c r="DN293" s="241"/>
      <c r="DO293" s="241"/>
      <c r="DP293" s="241"/>
      <c r="DQ293" s="241"/>
      <c r="DR293" s="241"/>
      <c r="DS293" s="241"/>
      <c r="DT293" s="241"/>
      <c r="DU293" s="241"/>
      <c r="DV293" s="241"/>
      <c r="DW293" s="241"/>
      <c r="DX293" s="241"/>
      <c r="DY293" s="241"/>
      <c r="DZ293" s="241"/>
      <c r="EA293" s="241"/>
      <c r="EB293" s="241"/>
      <c r="EC293" s="241"/>
      <c r="ED293" s="241"/>
      <c r="EE293" s="241"/>
      <c r="EF293" s="241"/>
      <c r="EG293" s="241"/>
      <c r="EH293" s="241"/>
      <c r="EI293" s="241"/>
      <c r="EJ293" s="241"/>
      <c r="EK293" s="241"/>
      <c r="EL293" s="241"/>
      <c r="EM293" s="241"/>
      <c r="EN293" s="241"/>
      <c r="EO293" s="241"/>
      <c r="EP293" s="241"/>
      <c r="EQ293" s="241"/>
      <c r="ER293" s="241"/>
      <c r="ES293" s="241"/>
      <c r="ET293" s="241"/>
      <c r="EU293" s="241"/>
      <c r="EV293" s="241"/>
      <c r="EW293" s="241"/>
      <c r="EX293" s="241"/>
      <c r="EY293" s="241"/>
      <c r="EZ293" s="241"/>
      <c r="FA293" s="241"/>
      <c r="FB293" s="241"/>
      <c r="FC293" s="241"/>
      <c r="FD293" s="241"/>
      <c r="FE293" s="241"/>
      <c r="FF293" s="241"/>
      <c r="FG293" s="241"/>
      <c r="FH293" s="241"/>
      <c r="FI293" s="241"/>
      <c r="FJ293" s="241"/>
      <c r="FK293" s="241"/>
      <c r="FL293" s="241"/>
      <c r="FM293" s="241"/>
      <c r="FN293" s="241"/>
      <c r="FO293" s="241"/>
      <c r="FP293" s="241"/>
      <c r="FQ293" s="241"/>
      <c r="FR293" s="241"/>
      <c r="FS293" s="241"/>
      <c r="FT293" s="241"/>
      <c r="FU293" s="241"/>
      <c r="FV293" s="241"/>
      <c r="FW293" s="241"/>
      <c r="FX293" s="241"/>
      <c r="FY293" s="241"/>
      <c r="FZ293" s="241"/>
      <c r="GA293" s="241"/>
      <c r="GB293" s="241"/>
      <c r="GC293" s="241"/>
      <c r="GD293" s="241"/>
      <c r="GE293" s="241"/>
      <c r="GF293" s="241"/>
      <c r="GG293" s="241"/>
      <c r="GH293" s="241"/>
      <c r="GI293" s="241"/>
      <c r="GJ293" s="241"/>
      <c r="GK293" s="241"/>
      <c r="GL293" s="241"/>
      <c r="GM293" s="241"/>
      <c r="GN293" s="241"/>
      <c r="GO293" s="241"/>
      <c r="GP293" s="241"/>
      <c r="GQ293" s="241"/>
      <c r="GR293" s="241"/>
      <c r="GS293" s="241"/>
      <c r="GT293" s="241"/>
      <c r="GU293" s="241"/>
      <c r="GV293" s="241"/>
      <c r="GW293" s="241"/>
      <c r="GX293" s="241"/>
      <c r="GY293" s="241"/>
      <c r="GZ293" s="241"/>
      <c r="HA293" s="241"/>
      <c r="HB293" s="241"/>
      <c r="HC293" s="241"/>
      <c r="HD293" s="241"/>
      <c r="HE293" s="241"/>
      <c r="HF293" s="241"/>
      <c r="HG293" s="241"/>
      <c r="HH293" s="241"/>
      <c r="HI293" s="241"/>
      <c r="HJ293" s="241"/>
      <c r="HK293" s="241"/>
      <c r="HL293" s="241"/>
      <c r="HM293" s="241"/>
      <c r="HN293" s="241"/>
      <c r="HO293" s="241"/>
      <c r="HP293" s="241"/>
      <c r="HQ293" s="241"/>
      <c r="HR293" s="241"/>
      <c r="HS293" s="241"/>
      <c r="HT293" s="241"/>
      <c r="HU293" s="241"/>
      <c r="HV293" s="241"/>
      <c r="HW293" s="241"/>
      <c r="HX293" s="241"/>
      <c r="HY293" s="241"/>
      <c r="HZ293" s="241"/>
      <c r="IA293" s="241"/>
      <c r="IB293" s="241"/>
      <c r="IC293" s="241"/>
      <c r="ID293" s="241"/>
      <c r="IE293" s="241"/>
      <c r="IF293" s="241"/>
      <c r="IG293" s="241"/>
      <c r="IH293" s="241"/>
      <c r="II293" s="241"/>
      <c r="IJ293" s="241"/>
      <c r="IK293" s="241"/>
      <c r="IL293" s="241"/>
      <c r="IM293" s="241"/>
      <c r="IN293" s="241"/>
      <c r="IO293" s="241"/>
      <c r="IP293" s="241"/>
      <c r="IQ293" s="241"/>
      <c r="IR293" s="241"/>
      <c r="IS293" s="241"/>
      <c r="IT293" s="241"/>
      <c r="IU293" s="241"/>
      <c r="IV293" s="241"/>
      <c r="IW293" s="241"/>
      <c r="IX293" s="241"/>
      <c r="IY293" s="241"/>
      <c r="IZ293" s="241"/>
      <c r="JA293" s="241"/>
      <c r="JB293" s="241"/>
      <c r="JC293" s="241"/>
      <c r="JD293" s="241"/>
      <c r="JE293" s="241"/>
      <c r="JF293" s="241"/>
      <c r="JG293" s="241"/>
      <c r="JH293" s="241"/>
      <c r="JI293" s="241"/>
      <c r="JJ293" s="241"/>
      <c r="JK293" s="241"/>
      <c r="JL293" s="241"/>
      <c r="JM293" s="241"/>
      <c r="JN293" s="241"/>
      <c r="JO293" s="241"/>
      <c r="JP293" s="241"/>
      <c r="JQ293" s="241"/>
      <c r="JR293" s="241"/>
      <c r="JS293" s="241"/>
      <c r="JT293" s="241"/>
      <c r="JU293" s="241"/>
    </row>
    <row r="294" spans="1:281" s="240" customFormat="1" ht="15" customHeight="1">
      <c r="A294" s="241"/>
      <c r="B294" s="241"/>
      <c r="C294" s="241"/>
      <c r="D294" s="241"/>
      <c r="E294" s="241"/>
      <c r="F294" s="241"/>
      <c r="G294" s="241"/>
      <c r="H294" s="241"/>
      <c r="I294" s="241"/>
      <c r="J294" s="241"/>
      <c r="K294" s="241"/>
      <c r="L294" s="241"/>
      <c r="M294" s="241"/>
      <c r="N294" s="241"/>
      <c r="O294" s="241"/>
      <c r="P294" s="241"/>
      <c r="Q294" s="241"/>
      <c r="R294" s="241"/>
      <c r="S294" s="241"/>
      <c r="T294" s="241"/>
      <c r="U294" s="241" t="s">
        <v>431</v>
      </c>
      <c r="V294" s="241"/>
      <c r="W294" s="241"/>
      <c r="X294" s="241"/>
      <c r="Y294" s="241"/>
      <c r="Z294" s="241"/>
      <c r="AA294" s="241"/>
      <c r="AB294" s="241"/>
      <c r="AC294" s="241" t="s">
        <v>325</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c r="DD294" s="241"/>
      <c r="DE294" s="241"/>
      <c r="DF294" s="241"/>
      <c r="DG294" s="241"/>
      <c r="DH294" s="241"/>
      <c r="DI294" s="241"/>
      <c r="DJ294" s="241"/>
      <c r="DK294" s="241"/>
      <c r="DL294" s="241"/>
      <c r="DM294" s="241"/>
      <c r="DN294" s="241"/>
      <c r="DO294" s="241"/>
      <c r="DP294" s="241"/>
      <c r="DQ294" s="241"/>
      <c r="DR294" s="241"/>
      <c r="DS294" s="241"/>
      <c r="DT294" s="241"/>
      <c r="DU294" s="241"/>
      <c r="DV294" s="241"/>
      <c r="DW294" s="241"/>
      <c r="DX294" s="241"/>
      <c r="DY294" s="241"/>
      <c r="DZ294" s="241"/>
      <c r="EA294" s="241"/>
      <c r="EB294" s="241"/>
      <c r="EC294" s="241"/>
      <c r="ED294" s="241"/>
      <c r="EE294" s="241"/>
      <c r="EF294" s="241"/>
      <c r="EG294" s="241"/>
      <c r="EH294" s="241"/>
      <c r="EI294" s="241"/>
      <c r="EJ294" s="241"/>
      <c r="EK294" s="241"/>
      <c r="EL294" s="241"/>
      <c r="EM294" s="241"/>
      <c r="EN294" s="241"/>
      <c r="EO294" s="241"/>
      <c r="EP294" s="241"/>
      <c r="EQ294" s="241"/>
      <c r="ER294" s="241"/>
      <c r="ES294" s="241"/>
      <c r="ET294" s="241"/>
      <c r="EU294" s="241"/>
      <c r="EV294" s="241"/>
      <c r="EW294" s="241"/>
      <c r="EX294" s="241"/>
      <c r="EY294" s="241"/>
      <c r="EZ294" s="241"/>
      <c r="FA294" s="241"/>
      <c r="FB294" s="241"/>
      <c r="FC294" s="241"/>
      <c r="FD294" s="241"/>
      <c r="FE294" s="241"/>
      <c r="FF294" s="241"/>
      <c r="FG294" s="241"/>
      <c r="FH294" s="241"/>
      <c r="FI294" s="241"/>
      <c r="FJ294" s="241"/>
      <c r="FK294" s="241"/>
      <c r="FL294" s="241"/>
      <c r="FM294" s="241"/>
      <c r="FN294" s="241"/>
      <c r="FO294" s="241"/>
      <c r="FP294" s="241"/>
      <c r="FQ294" s="241"/>
      <c r="FR294" s="241"/>
      <c r="FS294" s="241"/>
      <c r="FT294" s="241"/>
      <c r="FU294" s="241"/>
      <c r="FV294" s="241"/>
      <c r="FW294" s="241"/>
      <c r="FX294" s="241"/>
      <c r="FY294" s="241"/>
      <c r="FZ294" s="241"/>
      <c r="GA294" s="241"/>
      <c r="GB294" s="241"/>
      <c r="GC294" s="241"/>
      <c r="GD294" s="241"/>
      <c r="GE294" s="241"/>
      <c r="GF294" s="241"/>
      <c r="GG294" s="241"/>
      <c r="GH294" s="241"/>
      <c r="GI294" s="241"/>
      <c r="GJ294" s="241"/>
      <c r="GK294" s="241"/>
      <c r="GL294" s="241"/>
      <c r="GM294" s="241"/>
      <c r="GN294" s="241"/>
      <c r="GO294" s="241"/>
      <c r="GP294" s="241"/>
      <c r="GQ294" s="241"/>
      <c r="GR294" s="241"/>
      <c r="GS294" s="241"/>
      <c r="GT294" s="241"/>
      <c r="GU294" s="241"/>
      <c r="GV294" s="241"/>
      <c r="GW294" s="241"/>
      <c r="GX294" s="241"/>
      <c r="GY294" s="241"/>
      <c r="GZ294" s="241"/>
      <c r="HA294" s="241"/>
      <c r="HB294" s="241"/>
      <c r="HC294" s="241"/>
      <c r="HD294" s="241"/>
      <c r="HE294" s="241"/>
      <c r="HF294" s="241"/>
      <c r="HG294" s="241"/>
      <c r="HH294" s="241"/>
      <c r="HI294" s="241"/>
      <c r="HJ294" s="241"/>
      <c r="HK294" s="241"/>
      <c r="HL294" s="241"/>
      <c r="HM294" s="241"/>
      <c r="HN294" s="241"/>
      <c r="HO294" s="241"/>
      <c r="HP294" s="241"/>
      <c r="HQ294" s="241"/>
      <c r="HR294" s="241"/>
      <c r="HS294" s="241"/>
      <c r="HT294" s="241"/>
      <c r="HU294" s="241"/>
      <c r="HV294" s="241"/>
      <c r="HW294" s="241"/>
      <c r="HX294" s="241"/>
      <c r="HY294" s="241"/>
      <c r="HZ294" s="241"/>
      <c r="IA294" s="241"/>
      <c r="IB294" s="241"/>
      <c r="IC294" s="241"/>
      <c r="ID294" s="241"/>
      <c r="IE294" s="241"/>
      <c r="IF294" s="241"/>
      <c r="IG294" s="241"/>
      <c r="IH294" s="241"/>
      <c r="II294" s="241"/>
      <c r="IJ294" s="241"/>
      <c r="IK294" s="241"/>
      <c r="IL294" s="241"/>
      <c r="IM294" s="241"/>
      <c r="IN294" s="241"/>
      <c r="IO294" s="241"/>
      <c r="IP294" s="241"/>
      <c r="IQ294" s="241"/>
      <c r="IR294" s="241"/>
      <c r="IS294" s="241"/>
      <c r="IT294" s="241"/>
      <c r="IU294" s="241"/>
      <c r="IV294" s="241"/>
      <c r="IW294" s="241"/>
      <c r="IX294" s="241"/>
      <c r="IY294" s="241"/>
      <c r="IZ294" s="241"/>
      <c r="JA294" s="241"/>
      <c r="JB294" s="241"/>
      <c r="JC294" s="241"/>
      <c r="JD294" s="241"/>
      <c r="JE294" s="241"/>
      <c r="JF294" s="241"/>
      <c r="JG294" s="241"/>
      <c r="JH294" s="241"/>
      <c r="JI294" s="241"/>
      <c r="JJ294" s="241"/>
      <c r="JK294" s="241"/>
      <c r="JL294" s="241"/>
      <c r="JM294" s="241"/>
      <c r="JN294" s="241"/>
      <c r="JO294" s="241"/>
      <c r="JP294" s="241"/>
      <c r="JQ294" s="241"/>
      <c r="JR294" s="241"/>
      <c r="JS294" s="241"/>
      <c r="JT294" s="241"/>
      <c r="JU294" s="241"/>
    </row>
    <row r="295" spans="1:281" s="240" customFormat="1" ht="15" customHeight="1">
      <c r="A295" s="241"/>
      <c r="B295" s="241"/>
      <c r="C295" s="241"/>
      <c r="D295" s="241"/>
      <c r="E295" s="241"/>
      <c r="F295" s="241"/>
      <c r="G295" s="241"/>
      <c r="H295" s="241"/>
      <c r="I295" s="241"/>
      <c r="J295" s="241"/>
      <c r="K295" s="241"/>
      <c r="L295" s="241"/>
      <c r="M295" s="241"/>
      <c r="N295" s="241"/>
      <c r="O295" s="241"/>
      <c r="P295" s="241"/>
      <c r="Q295" s="241"/>
      <c r="R295" s="241"/>
      <c r="S295" s="241"/>
      <c r="T295" s="241"/>
      <c r="U295" s="241" t="s">
        <v>432</v>
      </c>
      <c r="V295" s="241"/>
      <c r="W295" s="241"/>
      <c r="X295" s="241"/>
      <c r="Y295" s="241"/>
      <c r="Z295" s="241"/>
      <c r="AA295" s="241"/>
      <c r="AB295" s="241"/>
      <c r="AC295" s="241" t="s">
        <v>325</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c r="DD295" s="241"/>
      <c r="DE295" s="241"/>
      <c r="DF295" s="241"/>
      <c r="DG295" s="241"/>
      <c r="DH295" s="241"/>
      <c r="DI295" s="241"/>
      <c r="DJ295" s="241"/>
      <c r="DK295" s="241"/>
      <c r="DL295" s="241"/>
      <c r="DM295" s="241"/>
      <c r="DN295" s="241"/>
      <c r="DO295" s="241"/>
      <c r="DP295" s="241"/>
      <c r="DQ295" s="241"/>
      <c r="DR295" s="241"/>
      <c r="DS295" s="241"/>
      <c r="DT295" s="241"/>
      <c r="DU295" s="241"/>
      <c r="DV295" s="241"/>
      <c r="DW295" s="241"/>
      <c r="DX295" s="241"/>
      <c r="DY295" s="241"/>
      <c r="DZ295" s="241"/>
      <c r="EA295" s="241"/>
      <c r="EB295" s="241"/>
      <c r="EC295" s="241"/>
      <c r="ED295" s="241"/>
      <c r="EE295" s="241"/>
      <c r="EF295" s="241"/>
      <c r="EG295" s="241"/>
      <c r="EH295" s="241"/>
      <c r="EI295" s="241"/>
      <c r="EJ295" s="241"/>
      <c r="EK295" s="241"/>
      <c r="EL295" s="241"/>
      <c r="EM295" s="241"/>
      <c r="EN295" s="241"/>
      <c r="EO295" s="241"/>
      <c r="EP295" s="241"/>
      <c r="EQ295" s="241"/>
      <c r="ER295" s="241"/>
      <c r="ES295" s="241"/>
      <c r="ET295" s="241"/>
      <c r="EU295" s="241"/>
      <c r="EV295" s="241"/>
      <c r="EW295" s="241"/>
      <c r="EX295" s="241"/>
      <c r="EY295" s="241"/>
      <c r="EZ295" s="241"/>
      <c r="FA295" s="241"/>
      <c r="FB295" s="241"/>
      <c r="FC295" s="241"/>
      <c r="FD295" s="241"/>
      <c r="FE295" s="241"/>
      <c r="FF295" s="241"/>
      <c r="FG295" s="241"/>
      <c r="FH295" s="241"/>
      <c r="FI295" s="241"/>
      <c r="FJ295" s="241"/>
      <c r="FK295" s="241"/>
      <c r="FL295" s="241"/>
      <c r="FM295" s="241"/>
      <c r="FN295" s="241"/>
      <c r="FO295" s="241"/>
      <c r="FP295" s="241"/>
      <c r="FQ295" s="241"/>
      <c r="FR295" s="241"/>
      <c r="FS295" s="241"/>
      <c r="FT295" s="241"/>
      <c r="FU295" s="241"/>
      <c r="FV295" s="241"/>
      <c r="FW295" s="241"/>
      <c r="FX295" s="241"/>
      <c r="FY295" s="241"/>
      <c r="FZ295" s="241"/>
      <c r="GA295" s="241"/>
      <c r="GB295" s="241"/>
      <c r="GC295" s="241"/>
      <c r="GD295" s="241"/>
      <c r="GE295" s="241"/>
      <c r="GF295" s="241"/>
      <c r="GG295" s="241"/>
      <c r="GH295" s="241"/>
      <c r="GI295" s="241"/>
      <c r="GJ295" s="241"/>
      <c r="GK295" s="241"/>
      <c r="GL295" s="241"/>
      <c r="GM295" s="241"/>
      <c r="GN295" s="241"/>
      <c r="GO295" s="241"/>
      <c r="GP295" s="241"/>
      <c r="GQ295" s="241"/>
      <c r="GR295" s="241"/>
      <c r="GS295" s="241"/>
      <c r="GT295" s="241"/>
      <c r="GU295" s="241"/>
      <c r="GV295" s="241"/>
      <c r="GW295" s="241"/>
      <c r="GX295" s="241"/>
      <c r="GY295" s="241"/>
      <c r="GZ295" s="241"/>
      <c r="HA295" s="241"/>
      <c r="HB295" s="241"/>
      <c r="HC295" s="241"/>
      <c r="HD295" s="241"/>
      <c r="HE295" s="241"/>
      <c r="HF295" s="241"/>
      <c r="HG295" s="241"/>
      <c r="HH295" s="241"/>
      <c r="HI295" s="241"/>
      <c r="HJ295" s="241"/>
      <c r="HK295" s="241"/>
      <c r="HL295" s="241"/>
      <c r="HM295" s="241"/>
      <c r="HN295" s="241"/>
      <c r="HO295" s="241"/>
      <c r="HP295" s="241"/>
      <c r="HQ295" s="241"/>
      <c r="HR295" s="241"/>
      <c r="HS295" s="241"/>
      <c r="HT295" s="241"/>
      <c r="HU295" s="241"/>
      <c r="HV295" s="241"/>
      <c r="HW295" s="241"/>
      <c r="HX295" s="241"/>
      <c r="HY295" s="241"/>
      <c r="HZ295" s="241"/>
      <c r="IA295" s="241"/>
      <c r="IB295" s="241"/>
      <c r="IC295" s="241"/>
      <c r="ID295" s="241"/>
      <c r="IE295" s="241"/>
      <c r="IF295" s="241"/>
      <c r="IG295" s="241"/>
      <c r="IH295" s="241"/>
      <c r="II295" s="241"/>
      <c r="IJ295" s="241"/>
      <c r="IK295" s="241"/>
      <c r="IL295" s="241"/>
      <c r="IM295" s="241"/>
      <c r="IN295" s="241"/>
      <c r="IO295" s="241"/>
      <c r="IP295" s="241"/>
      <c r="IQ295" s="241"/>
      <c r="IR295" s="241"/>
      <c r="IS295" s="241"/>
      <c r="IT295" s="241"/>
      <c r="IU295" s="241"/>
      <c r="IV295" s="241"/>
      <c r="IW295" s="241"/>
      <c r="IX295" s="241"/>
      <c r="IY295" s="241"/>
      <c r="IZ295" s="241"/>
      <c r="JA295" s="241"/>
      <c r="JB295" s="241"/>
      <c r="JC295" s="241"/>
      <c r="JD295" s="241"/>
      <c r="JE295" s="241"/>
      <c r="JF295" s="241"/>
      <c r="JG295" s="241"/>
      <c r="JH295" s="241"/>
      <c r="JI295" s="241"/>
      <c r="JJ295" s="241"/>
      <c r="JK295" s="241"/>
      <c r="JL295" s="241"/>
      <c r="JM295" s="241"/>
      <c r="JN295" s="241"/>
      <c r="JO295" s="241"/>
      <c r="JP295" s="241"/>
      <c r="JQ295" s="241"/>
      <c r="JR295" s="241"/>
      <c r="JS295" s="241"/>
      <c r="JT295" s="241"/>
      <c r="JU295" s="241"/>
    </row>
    <row r="296" spans="1:281" s="240" customFormat="1" ht="15" customHeight="1">
      <c r="A296" s="241"/>
      <c r="B296" s="241"/>
      <c r="C296" s="241"/>
      <c r="D296" s="241"/>
      <c r="E296" s="241"/>
      <c r="F296" s="241"/>
      <c r="G296" s="241"/>
      <c r="H296" s="241"/>
      <c r="I296" s="241"/>
      <c r="J296" s="241"/>
      <c r="K296" s="241"/>
      <c r="L296" s="241"/>
      <c r="M296" s="241"/>
      <c r="N296" s="241"/>
      <c r="O296" s="241"/>
      <c r="P296" s="241"/>
      <c r="Q296" s="241"/>
      <c r="R296" s="241"/>
      <c r="S296" s="241"/>
      <c r="T296" s="241"/>
      <c r="U296" s="241" t="s">
        <v>433</v>
      </c>
      <c r="V296" s="241"/>
      <c r="W296" s="241"/>
      <c r="X296" s="241"/>
      <c r="Y296" s="241"/>
      <c r="Z296" s="241"/>
      <c r="AA296" s="241"/>
      <c r="AB296" s="241"/>
      <c r="AC296" s="241" t="s">
        <v>316</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c r="DD296" s="241"/>
      <c r="DE296" s="241"/>
      <c r="DF296" s="241"/>
      <c r="DG296" s="241"/>
      <c r="DH296" s="241"/>
      <c r="DI296" s="241"/>
      <c r="DJ296" s="241"/>
      <c r="DK296" s="241"/>
      <c r="DL296" s="241"/>
      <c r="DM296" s="241"/>
      <c r="DN296" s="241"/>
      <c r="DO296" s="241"/>
      <c r="DP296" s="241"/>
      <c r="DQ296" s="241"/>
      <c r="DR296" s="241"/>
      <c r="DS296" s="241"/>
      <c r="DT296" s="241"/>
      <c r="DU296" s="241"/>
      <c r="DV296" s="241"/>
      <c r="DW296" s="241"/>
      <c r="DX296" s="241"/>
      <c r="DY296" s="241"/>
      <c r="DZ296" s="241"/>
      <c r="EA296" s="241"/>
      <c r="EB296" s="241"/>
      <c r="EC296" s="241"/>
      <c r="ED296" s="241"/>
      <c r="EE296" s="241"/>
      <c r="EF296" s="241"/>
      <c r="EG296" s="241"/>
      <c r="EH296" s="241"/>
      <c r="EI296" s="241"/>
      <c r="EJ296" s="241"/>
      <c r="EK296" s="241"/>
      <c r="EL296" s="241"/>
      <c r="EM296" s="241"/>
      <c r="EN296" s="241"/>
      <c r="EO296" s="241"/>
      <c r="EP296" s="241"/>
      <c r="EQ296" s="241"/>
      <c r="ER296" s="241"/>
      <c r="ES296" s="241"/>
      <c r="ET296" s="241"/>
      <c r="EU296" s="241"/>
      <c r="EV296" s="241"/>
      <c r="EW296" s="241"/>
      <c r="EX296" s="241"/>
      <c r="EY296" s="241"/>
      <c r="EZ296" s="241"/>
      <c r="FA296" s="241"/>
      <c r="FB296" s="241"/>
      <c r="FC296" s="241"/>
      <c r="FD296" s="241"/>
      <c r="FE296" s="241"/>
      <c r="FF296" s="241"/>
      <c r="FG296" s="241"/>
      <c r="FH296" s="241"/>
      <c r="FI296" s="241"/>
      <c r="FJ296" s="241"/>
      <c r="FK296" s="241"/>
      <c r="FL296" s="241"/>
      <c r="FM296" s="241"/>
      <c r="FN296" s="241"/>
      <c r="FO296" s="241"/>
      <c r="FP296" s="241"/>
      <c r="FQ296" s="241"/>
      <c r="FR296" s="241"/>
      <c r="FS296" s="241"/>
      <c r="FT296" s="241"/>
      <c r="FU296" s="241"/>
      <c r="FV296" s="241"/>
      <c r="FW296" s="241"/>
      <c r="FX296" s="241"/>
      <c r="FY296" s="241"/>
      <c r="FZ296" s="241"/>
      <c r="GA296" s="241"/>
      <c r="GB296" s="241"/>
      <c r="GC296" s="241"/>
      <c r="GD296" s="241"/>
      <c r="GE296" s="241"/>
      <c r="GF296" s="241"/>
      <c r="GG296" s="241"/>
      <c r="GH296" s="241"/>
      <c r="GI296" s="241"/>
      <c r="GJ296" s="241"/>
      <c r="GK296" s="241"/>
      <c r="GL296" s="241"/>
      <c r="GM296" s="241"/>
      <c r="GN296" s="241"/>
      <c r="GO296" s="241"/>
      <c r="GP296" s="241"/>
      <c r="GQ296" s="241"/>
      <c r="GR296" s="241"/>
      <c r="GS296" s="241"/>
      <c r="GT296" s="241"/>
      <c r="GU296" s="241"/>
      <c r="GV296" s="241"/>
      <c r="GW296" s="241"/>
      <c r="GX296" s="241"/>
      <c r="GY296" s="241"/>
      <c r="GZ296" s="241"/>
      <c r="HA296" s="241"/>
      <c r="HB296" s="241"/>
      <c r="HC296" s="241"/>
      <c r="HD296" s="241"/>
      <c r="HE296" s="241"/>
      <c r="HF296" s="241"/>
      <c r="HG296" s="241"/>
      <c r="HH296" s="241"/>
      <c r="HI296" s="241"/>
      <c r="HJ296" s="241"/>
      <c r="HK296" s="241"/>
      <c r="HL296" s="241"/>
      <c r="HM296" s="241"/>
      <c r="HN296" s="241"/>
      <c r="HO296" s="241"/>
      <c r="HP296" s="241"/>
      <c r="HQ296" s="241"/>
      <c r="HR296" s="241"/>
      <c r="HS296" s="241"/>
      <c r="HT296" s="241"/>
      <c r="HU296" s="241"/>
      <c r="HV296" s="241"/>
      <c r="HW296" s="241"/>
      <c r="HX296" s="241"/>
      <c r="HY296" s="241"/>
      <c r="HZ296" s="241"/>
      <c r="IA296" s="241"/>
      <c r="IB296" s="241"/>
      <c r="IC296" s="241"/>
      <c r="ID296" s="241"/>
      <c r="IE296" s="241"/>
      <c r="IF296" s="241"/>
      <c r="IG296" s="241"/>
      <c r="IH296" s="241"/>
      <c r="II296" s="241"/>
      <c r="IJ296" s="241"/>
      <c r="IK296" s="241"/>
      <c r="IL296" s="241"/>
      <c r="IM296" s="241"/>
      <c r="IN296" s="241"/>
      <c r="IO296" s="241"/>
      <c r="IP296" s="241"/>
      <c r="IQ296" s="241"/>
      <c r="IR296" s="241"/>
      <c r="IS296" s="241"/>
      <c r="IT296" s="241"/>
      <c r="IU296" s="241"/>
      <c r="IV296" s="241"/>
      <c r="IW296" s="241"/>
      <c r="IX296" s="241"/>
      <c r="IY296" s="241"/>
      <c r="IZ296" s="241"/>
      <c r="JA296" s="241"/>
      <c r="JB296" s="241"/>
      <c r="JC296" s="241"/>
      <c r="JD296" s="241"/>
      <c r="JE296" s="241"/>
      <c r="JF296" s="241"/>
      <c r="JG296" s="241"/>
      <c r="JH296" s="241"/>
      <c r="JI296" s="241"/>
      <c r="JJ296" s="241"/>
      <c r="JK296" s="241"/>
      <c r="JL296" s="241"/>
      <c r="JM296" s="241"/>
      <c r="JN296" s="241"/>
      <c r="JO296" s="241"/>
      <c r="JP296" s="241"/>
      <c r="JQ296" s="241"/>
      <c r="JR296" s="241"/>
      <c r="JS296" s="241"/>
      <c r="JT296" s="241"/>
      <c r="JU296" s="241"/>
    </row>
    <row r="297" spans="1:281" s="240" customFormat="1" ht="15" customHeight="1">
      <c r="A297" s="241"/>
      <c r="B297" s="241"/>
      <c r="C297" s="241"/>
      <c r="D297" s="241"/>
      <c r="E297" s="241"/>
      <c r="F297" s="241"/>
      <c r="G297" s="241"/>
      <c r="H297" s="241"/>
      <c r="I297" s="241"/>
      <c r="J297" s="241"/>
      <c r="K297" s="241"/>
      <c r="L297" s="241"/>
      <c r="M297" s="241"/>
      <c r="N297" s="241"/>
      <c r="O297" s="241"/>
      <c r="P297" s="241"/>
      <c r="Q297" s="241"/>
      <c r="R297" s="241"/>
      <c r="S297" s="241"/>
      <c r="T297" s="241"/>
      <c r="U297" s="241" t="s">
        <v>434</v>
      </c>
      <c r="V297" s="241"/>
      <c r="W297" s="241"/>
      <c r="X297" s="241"/>
      <c r="Y297" s="241"/>
      <c r="Z297" s="241"/>
      <c r="AA297" s="241"/>
      <c r="AB297" s="241"/>
      <c r="AC297" s="241" t="s">
        <v>325</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c r="DD297" s="241"/>
      <c r="DE297" s="241"/>
      <c r="DF297" s="241"/>
      <c r="DG297" s="241"/>
      <c r="DH297" s="241"/>
      <c r="DI297" s="241"/>
      <c r="DJ297" s="241"/>
      <c r="DK297" s="241"/>
      <c r="DL297" s="241"/>
      <c r="DM297" s="241"/>
      <c r="DN297" s="241"/>
      <c r="DO297" s="241"/>
      <c r="DP297" s="241"/>
      <c r="DQ297" s="241"/>
      <c r="DR297" s="241"/>
      <c r="DS297" s="241"/>
      <c r="DT297" s="241"/>
      <c r="DU297" s="241"/>
      <c r="DV297" s="241"/>
      <c r="DW297" s="241"/>
      <c r="DX297" s="241"/>
      <c r="DY297" s="241"/>
      <c r="DZ297" s="241"/>
      <c r="EA297" s="241"/>
      <c r="EB297" s="241"/>
      <c r="EC297" s="241"/>
      <c r="ED297" s="241"/>
      <c r="EE297" s="241"/>
      <c r="EF297" s="241"/>
      <c r="EG297" s="241"/>
      <c r="EH297" s="241"/>
      <c r="EI297" s="241"/>
      <c r="EJ297" s="241"/>
      <c r="EK297" s="241"/>
      <c r="EL297" s="241"/>
      <c r="EM297" s="241"/>
      <c r="EN297" s="241"/>
      <c r="EO297" s="241"/>
      <c r="EP297" s="241"/>
      <c r="EQ297" s="241"/>
      <c r="ER297" s="241"/>
      <c r="ES297" s="241"/>
      <c r="ET297" s="241"/>
      <c r="EU297" s="241"/>
      <c r="EV297" s="241"/>
      <c r="EW297" s="241"/>
      <c r="EX297" s="241"/>
      <c r="EY297" s="241"/>
      <c r="EZ297" s="241"/>
      <c r="FA297" s="241"/>
      <c r="FB297" s="241"/>
      <c r="FC297" s="241"/>
      <c r="FD297" s="241"/>
      <c r="FE297" s="241"/>
      <c r="FF297" s="241"/>
      <c r="FG297" s="241"/>
      <c r="FH297" s="241"/>
      <c r="FI297" s="241"/>
      <c r="FJ297" s="241"/>
      <c r="FK297" s="241"/>
      <c r="FL297" s="241"/>
      <c r="FM297" s="241"/>
      <c r="FN297" s="241"/>
      <c r="FO297" s="241"/>
      <c r="FP297" s="241"/>
      <c r="FQ297" s="241"/>
      <c r="FR297" s="241"/>
      <c r="FS297" s="241"/>
      <c r="FT297" s="241"/>
      <c r="FU297" s="241"/>
      <c r="FV297" s="241"/>
      <c r="FW297" s="241"/>
      <c r="FX297" s="241"/>
      <c r="FY297" s="241"/>
      <c r="FZ297" s="241"/>
      <c r="GA297" s="241"/>
      <c r="GB297" s="241"/>
      <c r="GC297" s="241"/>
      <c r="GD297" s="241"/>
      <c r="GE297" s="241"/>
      <c r="GF297" s="241"/>
      <c r="GG297" s="241"/>
      <c r="GH297" s="241"/>
      <c r="GI297" s="241"/>
      <c r="GJ297" s="241"/>
      <c r="GK297" s="241"/>
      <c r="GL297" s="241"/>
      <c r="GM297" s="241"/>
      <c r="GN297" s="241"/>
      <c r="GO297" s="241"/>
      <c r="GP297" s="241"/>
      <c r="GQ297" s="241"/>
      <c r="GR297" s="241"/>
      <c r="GS297" s="241"/>
      <c r="GT297" s="241"/>
      <c r="GU297" s="241"/>
      <c r="GV297" s="241"/>
      <c r="GW297" s="241"/>
      <c r="GX297" s="241"/>
      <c r="GY297" s="241"/>
      <c r="GZ297" s="241"/>
      <c r="HA297" s="241"/>
      <c r="HB297" s="241"/>
      <c r="HC297" s="241"/>
      <c r="HD297" s="241"/>
      <c r="HE297" s="241"/>
      <c r="HF297" s="241"/>
      <c r="HG297" s="241"/>
      <c r="HH297" s="241"/>
      <c r="HI297" s="241"/>
      <c r="HJ297" s="241"/>
      <c r="HK297" s="241"/>
      <c r="HL297" s="241"/>
      <c r="HM297" s="241"/>
      <c r="HN297" s="241"/>
      <c r="HO297" s="241"/>
      <c r="HP297" s="241"/>
      <c r="HQ297" s="241"/>
      <c r="HR297" s="241"/>
      <c r="HS297" s="241"/>
      <c r="HT297" s="241"/>
      <c r="HU297" s="241"/>
      <c r="HV297" s="241"/>
      <c r="HW297" s="241"/>
      <c r="HX297" s="241"/>
      <c r="HY297" s="241"/>
      <c r="HZ297" s="241"/>
      <c r="IA297" s="241"/>
      <c r="IB297" s="241"/>
      <c r="IC297" s="241"/>
      <c r="ID297" s="241"/>
      <c r="IE297" s="241"/>
      <c r="IF297" s="241"/>
      <c r="IG297" s="241"/>
      <c r="IH297" s="241"/>
      <c r="II297" s="241"/>
      <c r="IJ297" s="241"/>
      <c r="IK297" s="241"/>
      <c r="IL297" s="241"/>
      <c r="IM297" s="241"/>
      <c r="IN297" s="241"/>
      <c r="IO297" s="241"/>
      <c r="IP297" s="241"/>
      <c r="IQ297" s="241"/>
      <c r="IR297" s="241"/>
      <c r="IS297" s="241"/>
      <c r="IT297" s="241"/>
      <c r="IU297" s="241"/>
      <c r="IV297" s="241"/>
      <c r="IW297" s="241"/>
      <c r="IX297" s="241"/>
      <c r="IY297" s="241"/>
      <c r="IZ297" s="241"/>
      <c r="JA297" s="241"/>
      <c r="JB297" s="241"/>
      <c r="JC297" s="241"/>
      <c r="JD297" s="241"/>
      <c r="JE297" s="241"/>
      <c r="JF297" s="241"/>
      <c r="JG297" s="241"/>
      <c r="JH297" s="241"/>
      <c r="JI297" s="241"/>
      <c r="JJ297" s="241"/>
      <c r="JK297" s="241"/>
      <c r="JL297" s="241"/>
      <c r="JM297" s="241"/>
      <c r="JN297" s="241"/>
      <c r="JO297" s="241"/>
      <c r="JP297" s="241"/>
      <c r="JQ297" s="241"/>
      <c r="JR297" s="241"/>
      <c r="JS297" s="241"/>
      <c r="JT297" s="241"/>
      <c r="JU297" s="241"/>
    </row>
    <row r="298" spans="1:281" s="240" customFormat="1" ht="15" customHeight="1">
      <c r="A298" s="241"/>
      <c r="B298" s="241"/>
      <c r="C298" s="241"/>
      <c r="D298" s="241"/>
      <c r="E298" s="241"/>
      <c r="F298" s="241"/>
      <c r="G298" s="241"/>
      <c r="H298" s="241"/>
      <c r="I298" s="241"/>
      <c r="J298" s="241"/>
      <c r="K298" s="241"/>
      <c r="L298" s="241"/>
      <c r="M298" s="241"/>
      <c r="N298" s="241"/>
      <c r="O298" s="241"/>
      <c r="P298" s="241"/>
      <c r="Q298" s="241"/>
      <c r="R298" s="241"/>
      <c r="S298" s="241"/>
      <c r="T298" s="241"/>
      <c r="U298" s="241" t="s">
        <v>435</v>
      </c>
      <c r="V298" s="241"/>
      <c r="W298" s="241"/>
      <c r="X298" s="241"/>
      <c r="Y298" s="241"/>
      <c r="Z298" s="241"/>
      <c r="AA298" s="241"/>
      <c r="AB298" s="241"/>
      <c r="AC298" s="241" t="s">
        <v>325</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c r="DD298" s="241"/>
      <c r="DE298" s="241"/>
      <c r="DF298" s="241"/>
      <c r="DG298" s="241"/>
      <c r="DH298" s="241"/>
      <c r="DI298" s="241"/>
      <c r="DJ298" s="241"/>
      <c r="DK298" s="241"/>
      <c r="DL298" s="241"/>
      <c r="DM298" s="241"/>
      <c r="DN298" s="241"/>
      <c r="DO298" s="241"/>
      <c r="DP298" s="241"/>
      <c r="DQ298" s="241"/>
      <c r="DR298" s="241"/>
      <c r="DS298" s="241"/>
      <c r="DT298" s="241"/>
      <c r="DU298" s="241"/>
      <c r="DV298" s="241"/>
      <c r="DW298" s="241"/>
      <c r="DX298" s="241"/>
      <c r="DY298" s="241"/>
      <c r="DZ298" s="241"/>
      <c r="EA298" s="241"/>
      <c r="EB298" s="241"/>
      <c r="EC298" s="241"/>
      <c r="ED298" s="241"/>
      <c r="EE298" s="241"/>
      <c r="EF298" s="241"/>
      <c r="EG298" s="241"/>
      <c r="EH298" s="241"/>
      <c r="EI298" s="241"/>
      <c r="EJ298" s="241"/>
      <c r="EK298" s="241"/>
      <c r="EL298" s="241"/>
      <c r="EM298" s="241"/>
      <c r="EN298" s="241"/>
      <c r="EO298" s="241"/>
      <c r="EP298" s="241"/>
      <c r="EQ298" s="241"/>
      <c r="ER298" s="241"/>
      <c r="ES298" s="241"/>
      <c r="ET298" s="241"/>
      <c r="EU298" s="241"/>
      <c r="EV298" s="241"/>
      <c r="EW298" s="241"/>
      <c r="EX298" s="241"/>
      <c r="EY298" s="241"/>
      <c r="EZ298" s="241"/>
      <c r="FA298" s="241"/>
      <c r="FB298" s="241"/>
      <c r="FC298" s="241"/>
      <c r="FD298" s="241"/>
      <c r="FE298" s="241"/>
      <c r="FF298" s="241"/>
      <c r="FG298" s="241"/>
      <c r="FH298" s="241"/>
      <c r="FI298" s="241"/>
      <c r="FJ298" s="241"/>
      <c r="FK298" s="241"/>
      <c r="FL298" s="241"/>
      <c r="FM298" s="241"/>
      <c r="FN298" s="241"/>
      <c r="FO298" s="241"/>
      <c r="FP298" s="241"/>
      <c r="FQ298" s="241"/>
      <c r="FR298" s="241"/>
      <c r="FS298" s="241"/>
      <c r="FT298" s="241"/>
      <c r="FU298" s="241"/>
      <c r="FV298" s="241"/>
      <c r="FW298" s="241"/>
      <c r="FX298" s="241"/>
      <c r="FY298" s="241"/>
      <c r="FZ298" s="241"/>
      <c r="GA298" s="241"/>
      <c r="GB298" s="241"/>
      <c r="GC298" s="241"/>
      <c r="GD298" s="241"/>
      <c r="GE298" s="241"/>
      <c r="GF298" s="241"/>
      <c r="GG298" s="241"/>
      <c r="GH298" s="241"/>
      <c r="GI298" s="241"/>
      <c r="GJ298" s="241"/>
      <c r="GK298" s="241"/>
      <c r="GL298" s="241"/>
      <c r="GM298" s="241"/>
      <c r="GN298" s="241"/>
      <c r="GO298" s="241"/>
      <c r="GP298" s="241"/>
      <c r="GQ298" s="241"/>
      <c r="GR298" s="241"/>
      <c r="GS298" s="241"/>
      <c r="GT298" s="241"/>
      <c r="GU298" s="241"/>
      <c r="GV298" s="241"/>
      <c r="GW298" s="241"/>
      <c r="GX298" s="241"/>
      <c r="GY298" s="241"/>
      <c r="GZ298" s="241"/>
      <c r="HA298" s="241"/>
      <c r="HB298" s="241"/>
      <c r="HC298" s="241"/>
      <c r="HD298" s="241"/>
      <c r="HE298" s="241"/>
      <c r="HF298" s="241"/>
      <c r="HG298" s="241"/>
      <c r="HH298" s="241"/>
      <c r="HI298" s="241"/>
      <c r="HJ298" s="241"/>
      <c r="HK298" s="241"/>
      <c r="HL298" s="241"/>
      <c r="HM298" s="241"/>
      <c r="HN298" s="241"/>
      <c r="HO298" s="241"/>
      <c r="HP298" s="241"/>
      <c r="HQ298" s="241"/>
      <c r="HR298" s="241"/>
      <c r="HS298" s="241"/>
      <c r="HT298" s="241"/>
      <c r="HU298" s="241"/>
      <c r="HV298" s="241"/>
      <c r="HW298" s="241"/>
      <c r="HX298" s="241"/>
      <c r="HY298" s="241"/>
      <c r="HZ298" s="241"/>
      <c r="IA298" s="241"/>
      <c r="IB298" s="241"/>
      <c r="IC298" s="241"/>
      <c r="ID298" s="241"/>
      <c r="IE298" s="241"/>
      <c r="IF298" s="241"/>
      <c r="IG298" s="241"/>
      <c r="IH298" s="241"/>
      <c r="II298" s="241"/>
      <c r="IJ298" s="241"/>
      <c r="IK298" s="241"/>
      <c r="IL298" s="241"/>
      <c r="IM298" s="241"/>
      <c r="IN298" s="241"/>
      <c r="IO298" s="241"/>
      <c r="IP298" s="241"/>
      <c r="IQ298" s="241"/>
      <c r="IR298" s="241"/>
      <c r="IS298" s="241"/>
      <c r="IT298" s="241"/>
      <c r="IU298" s="241"/>
      <c r="IV298" s="241"/>
      <c r="IW298" s="241"/>
      <c r="IX298" s="241"/>
      <c r="IY298" s="241"/>
      <c r="IZ298" s="241"/>
      <c r="JA298" s="241"/>
      <c r="JB298" s="241"/>
      <c r="JC298" s="241"/>
      <c r="JD298" s="241"/>
      <c r="JE298" s="241"/>
      <c r="JF298" s="241"/>
      <c r="JG298" s="241"/>
      <c r="JH298" s="241"/>
      <c r="JI298" s="241"/>
      <c r="JJ298" s="241"/>
      <c r="JK298" s="241"/>
      <c r="JL298" s="241"/>
      <c r="JM298" s="241"/>
      <c r="JN298" s="241"/>
      <c r="JO298" s="241"/>
      <c r="JP298" s="241"/>
      <c r="JQ298" s="241"/>
      <c r="JR298" s="241"/>
      <c r="JS298" s="241"/>
      <c r="JT298" s="241"/>
      <c r="JU298" s="241"/>
    </row>
    <row r="299" spans="1:281" s="240" customFormat="1" ht="15" customHeight="1">
      <c r="A299" s="241"/>
      <c r="B299" s="241"/>
      <c r="C299" s="241"/>
      <c r="D299" s="241"/>
      <c r="E299" s="241"/>
      <c r="F299" s="241"/>
      <c r="G299" s="241"/>
      <c r="H299" s="241"/>
      <c r="I299" s="241"/>
      <c r="J299" s="241"/>
      <c r="K299" s="241"/>
      <c r="L299" s="241"/>
      <c r="M299" s="241"/>
      <c r="N299" s="241"/>
      <c r="O299" s="241"/>
      <c r="P299" s="241"/>
      <c r="Q299" s="241"/>
      <c r="R299" s="241"/>
      <c r="S299" s="241"/>
      <c r="T299" s="241"/>
      <c r="U299" s="241" t="s">
        <v>436</v>
      </c>
      <c r="V299" s="241"/>
      <c r="W299" s="241"/>
      <c r="X299" s="241"/>
      <c r="Y299" s="241"/>
      <c r="Z299" s="241"/>
      <c r="AA299" s="241"/>
      <c r="AB299" s="241"/>
      <c r="AC299" s="241" t="s">
        <v>309</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c r="DO299" s="241"/>
      <c r="DP299" s="241"/>
      <c r="DQ299" s="241"/>
      <c r="DR299" s="241"/>
      <c r="DS299" s="241"/>
      <c r="DT299" s="241"/>
      <c r="DU299" s="241"/>
      <c r="DV299" s="241"/>
      <c r="DW299" s="241"/>
      <c r="DX299" s="241"/>
      <c r="DY299" s="241"/>
      <c r="DZ299" s="241"/>
      <c r="EA299" s="241"/>
      <c r="EB299" s="241"/>
      <c r="EC299" s="241"/>
      <c r="ED299" s="241"/>
      <c r="EE299" s="241"/>
      <c r="EF299" s="241"/>
      <c r="EG299" s="241"/>
      <c r="EH299" s="241"/>
      <c r="EI299" s="241"/>
      <c r="EJ299" s="241"/>
      <c r="EK299" s="241"/>
      <c r="EL299" s="241"/>
      <c r="EM299" s="241"/>
      <c r="EN299" s="241"/>
      <c r="EO299" s="241"/>
      <c r="EP299" s="241"/>
      <c r="EQ299" s="241"/>
      <c r="ER299" s="241"/>
      <c r="ES299" s="241"/>
      <c r="ET299" s="241"/>
      <c r="EU299" s="241"/>
      <c r="EV299" s="241"/>
      <c r="EW299" s="241"/>
      <c r="EX299" s="241"/>
      <c r="EY299" s="241"/>
      <c r="EZ299" s="241"/>
      <c r="FA299" s="241"/>
      <c r="FB299" s="241"/>
      <c r="FC299" s="241"/>
      <c r="FD299" s="241"/>
      <c r="FE299" s="241"/>
      <c r="FF299" s="241"/>
      <c r="FG299" s="241"/>
      <c r="FH299" s="241"/>
      <c r="FI299" s="241"/>
      <c r="FJ299" s="241"/>
      <c r="FK299" s="241"/>
      <c r="FL299" s="241"/>
      <c r="FM299" s="241"/>
      <c r="FN299" s="241"/>
      <c r="FO299" s="241"/>
      <c r="FP299" s="241"/>
      <c r="FQ299" s="241"/>
      <c r="FR299" s="241"/>
      <c r="FS299" s="241"/>
      <c r="FT299" s="241"/>
      <c r="FU299" s="241"/>
      <c r="FV299" s="241"/>
      <c r="FW299" s="241"/>
      <c r="FX299" s="241"/>
      <c r="FY299" s="241"/>
      <c r="FZ299" s="241"/>
      <c r="GA299" s="241"/>
      <c r="GB299" s="241"/>
      <c r="GC299" s="241"/>
      <c r="GD299" s="241"/>
      <c r="GE299" s="241"/>
      <c r="GF299" s="241"/>
      <c r="GG299" s="241"/>
      <c r="GH299" s="241"/>
      <c r="GI299" s="241"/>
      <c r="GJ299" s="241"/>
      <c r="GK299" s="241"/>
      <c r="GL299" s="241"/>
      <c r="GM299" s="241"/>
      <c r="GN299" s="241"/>
      <c r="GO299" s="241"/>
      <c r="GP299" s="241"/>
      <c r="GQ299" s="241"/>
      <c r="GR299" s="241"/>
      <c r="GS299" s="241"/>
      <c r="GT299" s="241"/>
      <c r="GU299" s="241"/>
      <c r="GV299" s="241"/>
      <c r="GW299" s="241"/>
      <c r="GX299" s="241"/>
      <c r="GY299" s="241"/>
      <c r="GZ299" s="241"/>
      <c r="HA299" s="241"/>
      <c r="HB299" s="241"/>
      <c r="HC299" s="241"/>
      <c r="HD299" s="241"/>
      <c r="HE299" s="241"/>
      <c r="HF299" s="241"/>
      <c r="HG299" s="241"/>
      <c r="HH299" s="241"/>
      <c r="HI299" s="241"/>
      <c r="HJ299" s="241"/>
      <c r="HK299" s="241"/>
      <c r="HL299" s="241"/>
      <c r="HM299" s="241"/>
      <c r="HN299" s="241"/>
      <c r="HO299" s="241"/>
      <c r="HP299" s="241"/>
      <c r="HQ299" s="241"/>
      <c r="HR299" s="241"/>
      <c r="HS299" s="241"/>
      <c r="HT299" s="241"/>
      <c r="HU299" s="241"/>
      <c r="HV299" s="241"/>
      <c r="HW299" s="241"/>
      <c r="HX299" s="241"/>
      <c r="HY299" s="241"/>
      <c r="HZ299" s="241"/>
      <c r="IA299" s="241"/>
      <c r="IB299" s="241"/>
      <c r="IC299" s="241"/>
      <c r="ID299" s="241"/>
      <c r="IE299" s="241"/>
      <c r="IF299" s="241"/>
      <c r="IG299" s="241"/>
      <c r="IH299" s="241"/>
      <c r="II299" s="241"/>
      <c r="IJ299" s="241"/>
      <c r="IK299" s="241"/>
      <c r="IL299" s="241"/>
      <c r="IM299" s="241"/>
      <c r="IN299" s="241"/>
      <c r="IO299" s="241"/>
      <c r="IP299" s="241"/>
      <c r="IQ299" s="241"/>
      <c r="IR299" s="241"/>
      <c r="IS299" s="241"/>
      <c r="IT299" s="241"/>
      <c r="IU299" s="241"/>
      <c r="IV299" s="241"/>
      <c r="IW299" s="241"/>
      <c r="IX299" s="241"/>
      <c r="IY299" s="241"/>
      <c r="IZ299" s="241"/>
      <c r="JA299" s="241"/>
      <c r="JB299" s="241"/>
      <c r="JC299" s="241"/>
      <c r="JD299" s="241"/>
      <c r="JE299" s="241"/>
      <c r="JF299" s="241"/>
      <c r="JG299" s="241"/>
      <c r="JH299" s="241"/>
      <c r="JI299" s="241"/>
      <c r="JJ299" s="241"/>
      <c r="JK299" s="241"/>
      <c r="JL299" s="241"/>
      <c r="JM299" s="241"/>
      <c r="JN299" s="241"/>
      <c r="JO299" s="241"/>
      <c r="JP299" s="241"/>
      <c r="JQ299" s="241"/>
      <c r="JR299" s="241"/>
      <c r="JS299" s="241"/>
      <c r="JT299" s="241"/>
      <c r="JU299" s="241"/>
    </row>
    <row r="300" spans="1:281" s="240" customFormat="1" ht="15" customHeight="1">
      <c r="A300" s="241"/>
      <c r="B300" s="241"/>
      <c r="C300" s="241"/>
      <c r="D300" s="241"/>
      <c r="E300" s="241"/>
      <c r="F300" s="241"/>
      <c r="G300" s="241"/>
      <c r="H300" s="241"/>
      <c r="I300" s="241"/>
      <c r="J300" s="241"/>
      <c r="K300" s="241"/>
      <c r="L300" s="241"/>
      <c r="M300" s="241"/>
      <c r="N300" s="241"/>
      <c r="O300" s="241"/>
      <c r="P300" s="241"/>
      <c r="Q300" s="241"/>
      <c r="R300" s="241"/>
      <c r="S300" s="241"/>
      <c r="T300" s="241"/>
      <c r="U300" s="241" t="s">
        <v>437</v>
      </c>
      <c r="V300" s="241"/>
      <c r="W300" s="241"/>
      <c r="X300" s="241"/>
      <c r="Y300" s="241"/>
      <c r="Z300" s="241"/>
      <c r="AA300" s="241"/>
      <c r="AB300" s="241"/>
      <c r="AC300" s="241" t="s">
        <v>386</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c r="DD300" s="241"/>
      <c r="DE300" s="241"/>
      <c r="DF300" s="241"/>
      <c r="DG300" s="241"/>
      <c r="DH300" s="241"/>
      <c r="DI300" s="241"/>
      <c r="DJ300" s="241"/>
      <c r="DK300" s="241"/>
      <c r="DL300" s="241"/>
      <c r="DM300" s="241"/>
      <c r="DN300" s="241"/>
      <c r="DO300" s="241"/>
      <c r="DP300" s="241"/>
      <c r="DQ300" s="241"/>
      <c r="DR300" s="241"/>
      <c r="DS300" s="241"/>
      <c r="DT300" s="241"/>
      <c r="DU300" s="241"/>
      <c r="DV300" s="241"/>
      <c r="DW300" s="241"/>
      <c r="DX300" s="241"/>
      <c r="DY300" s="241"/>
      <c r="DZ300" s="241"/>
      <c r="EA300" s="241"/>
      <c r="EB300" s="241"/>
      <c r="EC300" s="241"/>
      <c r="ED300" s="241"/>
      <c r="EE300" s="241"/>
      <c r="EF300" s="241"/>
      <c r="EG300" s="241"/>
      <c r="EH300" s="241"/>
      <c r="EI300" s="241"/>
      <c r="EJ300" s="241"/>
      <c r="EK300" s="241"/>
      <c r="EL300" s="241"/>
      <c r="EM300" s="241"/>
      <c r="EN300" s="241"/>
      <c r="EO300" s="241"/>
      <c r="EP300" s="241"/>
      <c r="EQ300" s="241"/>
      <c r="ER300" s="241"/>
      <c r="ES300" s="241"/>
      <c r="ET300" s="241"/>
      <c r="EU300" s="241"/>
      <c r="EV300" s="241"/>
      <c r="EW300" s="241"/>
      <c r="EX300" s="241"/>
      <c r="EY300" s="241"/>
      <c r="EZ300" s="241"/>
      <c r="FA300" s="241"/>
      <c r="FB300" s="241"/>
      <c r="FC300" s="241"/>
      <c r="FD300" s="241"/>
      <c r="FE300" s="241"/>
      <c r="FF300" s="241"/>
      <c r="FG300" s="241"/>
      <c r="FH300" s="241"/>
      <c r="FI300" s="241"/>
      <c r="FJ300" s="241"/>
      <c r="FK300" s="241"/>
      <c r="FL300" s="241"/>
      <c r="FM300" s="241"/>
      <c r="FN300" s="241"/>
      <c r="FO300" s="241"/>
      <c r="FP300" s="241"/>
      <c r="FQ300" s="241"/>
      <c r="FR300" s="241"/>
      <c r="FS300" s="241"/>
      <c r="FT300" s="241"/>
      <c r="FU300" s="241"/>
      <c r="FV300" s="241"/>
      <c r="FW300" s="241"/>
      <c r="FX300" s="241"/>
      <c r="FY300" s="241"/>
      <c r="FZ300" s="241"/>
      <c r="GA300" s="241"/>
      <c r="GB300" s="241"/>
      <c r="GC300" s="241"/>
      <c r="GD300" s="241"/>
      <c r="GE300" s="241"/>
      <c r="GF300" s="241"/>
      <c r="GG300" s="241"/>
      <c r="GH300" s="241"/>
      <c r="GI300" s="241"/>
      <c r="GJ300" s="241"/>
      <c r="GK300" s="241"/>
      <c r="GL300" s="241"/>
      <c r="GM300" s="241"/>
      <c r="GN300" s="241"/>
      <c r="GO300" s="241"/>
      <c r="GP300" s="241"/>
      <c r="GQ300" s="241"/>
      <c r="GR300" s="241"/>
      <c r="GS300" s="241"/>
      <c r="GT300" s="241"/>
      <c r="GU300" s="241"/>
      <c r="GV300" s="241"/>
      <c r="GW300" s="241"/>
      <c r="GX300" s="241"/>
      <c r="GY300" s="241"/>
      <c r="GZ300" s="241"/>
      <c r="HA300" s="241"/>
      <c r="HB300" s="241"/>
      <c r="HC300" s="241"/>
      <c r="HD300" s="241"/>
      <c r="HE300" s="241"/>
      <c r="HF300" s="241"/>
      <c r="HG300" s="241"/>
      <c r="HH300" s="241"/>
      <c r="HI300" s="241"/>
      <c r="HJ300" s="241"/>
      <c r="HK300" s="241"/>
      <c r="HL300" s="241"/>
      <c r="HM300" s="241"/>
      <c r="HN300" s="241"/>
      <c r="HO300" s="241"/>
      <c r="HP300" s="241"/>
      <c r="HQ300" s="241"/>
      <c r="HR300" s="241"/>
      <c r="HS300" s="241"/>
      <c r="HT300" s="241"/>
      <c r="HU300" s="241"/>
      <c r="HV300" s="241"/>
      <c r="HW300" s="241"/>
      <c r="HX300" s="241"/>
      <c r="HY300" s="241"/>
      <c r="HZ300" s="241"/>
      <c r="IA300" s="241"/>
      <c r="IB300" s="241"/>
      <c r="IC300" s="241"/>
      <c r="ID300" s="241"/>
      <c r="IE300" s="241"/>
      <c r="IF300" s="241"/>
      <c r="IG300" s="241"/>
      <c r="IH300" s="241"/>
      <c r="II300" s="241"/>
      <c r="IJ300" s="241"/>
      <c r="IK300" s="241"/>
      <c r="IL300" s="241"/>
      <c r="IM300" s="241"/>
      <c r="IN300" s="241"/>
      <c r="IO300" s="241"/>
      <c r="IP300" s="241"/>
      <c r="IQ300" s="241"/>
      <c r="IR300" s="241"/>
      <c r="IS300" s="241"/>
      <c r="IT300" s="241"/>
      <c r="IU300" s="241"/>
      <c r="IV300" s="241"/>
      <c r="IW300" s="241"/>
      <c r="IX300" s="241"/>
      <c r="IY300" s="241"/>
      <c r="IZ300" s="241"/>
      <c r="JA300" s="241"/>
      <c r="JB300" s="241"/>
      <c r="JC300" s="241"/>
      <c r="JD300" s="241"/>
      <c r="JE300" s="241"/>
      <c r="JF300" s="241"/>
      <c r="JG300" s="241"/>
      <c r="JH300" s="241"/>
      <c r="JI300" s="241"/>
      <c r="JJ300" s="241"/>
      <c r="JK300" s="241"/>
      <c r="JL300" s="241"/>
      <c r="JM300" s="241"/>
      <c r="JN300" s="241"/>
      <c r="JO300" s="241"/>
      <c r="JP300" s="241"/>
      <c r="JQ300" s="241"/>
      <c r="JR300" s="241"/>
      <c r="JS300" s="241"/>
      <c r="JT300" s="241"/>
      <c r="JU300" s="241"/>
    </row>
    <row r="301" spans="1:281" s="240" customFormat="1" ht="15" customHeight="1">
      <c r="A301" s="241"/>
      <c r="B301" s="241"/>
      <c r="C301" s="241"/>
      <c r="D301" s="241"/>
      <c r="E301" s="241"/>
      <c r="F301" s="241"/>
      <c r="G301" s="241"/>
      <c r="H301" s="241"/>
      <c r="I301" s="241"/>
      <c r="J301" s="241"/>
      <c r="K301" s="241"/>
      <c r="L301" s="241"/>
      <c r="M301" s="241"/>
      <c r="N301" s="241"/>
      <c r="O301" s="241"/>
      <c r="P301" s="241"/>
      <c r="Q301" s="241"/>
      <c r="R301" s="241"/>
      <c r="S301" s="241"/>
      <c r="T301" s="241"/>
      <c r="U301" s="241" t="s">
        <v>438</v>
      </c>
      <c r="V301" s="241"/>
      <c r="W301" s="241"/>
      <c r="X301" s="241"/>
      <c r="Y301" s="241"/>
      <c r="Z301" s="241"/>
      <c r="AA301" s="241"/>
      <c r="AB301" s="241"/>
      <c r="AC301" s="241" t="s">
        <v>325</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c r="DD301" s="241"/>
      <c r="DE301" s="241"/>
      <c r="DF301" s="241"/>
      <c r="DG301" s="241"/>
      <c r="DH301" s="241"/>
      <c r="DI301" s="241"/>
      <c r="DJ301" s="241"/>
      <c r="DK301" s="241"/>
      <c r="DL301" s="241"/>
      <c r="DM301" s="241"/>
      <c r="DN301" s="241"/>
      <c r="DO301" s="241"/>
      <c r="DP301" s="241"/>
      <c r="DQ301" s="241"/>
      <c r="DR301" s="241"/>
      <c r="DS301" s="241"/>
      <c r="DT301" s="241"/>
      <c r="DU301" s="241"/>
      <c r="DV301" s="241"/>
      <c r="DW301" s="241"/>
      <c r="DX301" s="241"/>
      <c r="DY301" s="241"/>
      <c r="DZ301" s="241"/>
      <c r="EA301" s="241"/>
      <c r="EB301" s="241"/>
      <c r="EC301" s="241"/>
      <c r="ED301" s="241"/>
      <c r="EE301" s="241"/>
      <c r="EF301" s="241"/>
      <c r="EG301" s="241"/>
      <c r="EH301" s="241"/>
      <c r="EI301" s="241"/>
      <c r="EJ301" s="241"/>
      <c r="EK301" s="241"/>
      <c r="EL301" s="241"/>
      <c r="EM301" s="241"/>
      <c r="EN301" s="241"/>
      <c r="EO301" s="241"/>
      <c r="EP301" s="241"/>
      <c r="EQ301" s="241"/>
      <c r="ER301" s="241"/>
      <c r="ES301" s="241"/>
      <c r="ET301" s="241"/>
      <c r="EU301" s="241"/>
      <c r="EV301" s="241"/>
      <c r="EW301" s="241"/>
      <c r="EX301" s="241"/>
      <c r="EY301" s="241"/>
      <c r="EZ301" s="241"/>
      <c r="FA301" s="241"/>
      <c r="FB301" s="241"/>
      <c r="FC301" s="241"/>
      <c r="FD301" s="241"/>
      <c r="FE301" s="241"/>
      <c r="FF301" s="241"/>
      <c r="FG301" s="241"/>
      <c r="FH301" s="241"/>
      <c r="FI301" s="241"/>
      <c r="FJ301" s="241"/>
      <c r="FK301" s="241"/>
      <c r="FL301" s="241"/>
      <c r="FM301" s="241"/>
      <c r="FN301" s="241"/>
      <c r="FO301" s="241"/>
      <c r="FP301" s="241"/>
      <c r="FQ301" s="241"/>
      <c r="FR301" s="241"/>
      <c r="FS301" s="241"/>
      <c r="FT301" s="241"/>
      <c r="FU301" s="241"/>
      <c r="FV301" s="241"/>
      <c r="FW301" s="241"/>
      <c r="FX301" s="241"/>
      <c r="FY301" s="241"/>
      <c r="FZ301" s="241"/>
      <c r="GA301" s="241"/>
      <c r="GB301" s="241"/>
      <c r="GC301" s="241"/>
      <c r="GD301" s="241"/>
      <c r="GE301" s="241"/>
      <c r="GF301" s="241"/>
      <c r="GG301" s="241"/>
      <c r="GH301" s="241"/>
      <c r="GI301" s="241"/>
      <c r="GJ301" s="241"/>
      <c r="GK301" s="241"/>
      <c r="GL301" s="241"/>
      <c r="GM301" s="241"/>
      <c r="GN301" s="241"/>
      <c r="GO301" s="241"/>
      <c r="GP301" s="241"/>
      <c r="GQ301" s="241"/>
      <c r="GR301" s="241"/>
      <c r="GS301" s="241"/>
      <c r="GT301" s="241"/>
      <c r="GU301" s="241"/>
      <c r="GV301" s="241"/>
      <c r="GW301" s="241"/>
      <c r="GX301" s="241"/>
      <c r="GY301" s="241"/>
      <c r="GZ301" s="241"/>
      <c r="HA301" s="241"/>
      <c r="HB301" s="241"/>
      <c r="HC301" s="241"/>
      <c r="HD301" s="241"/>
      <c r="HE301" s="241"/>
      <c r="HF301" s="241"/>
      <c r="HG301" s="241"/>
      <c r="HH301" s="241"/>
      <c r="HI301" s="241"/>
      <c r="HJ301" s="241"/>
      <c r="HK301" s="241"/>
      <c r="HL301" s="241"/>
      <c r="HM301" s="241"/>
      <c r="HN301" s="241"/>
      <c r="HO301" s="241"/>
      <c r="HP301" s="241"/>
      <c r="HQ301" s="241"/>
      <c r="HR301" s="241"/>
      <c r="HS301" s="241"/>
      <c r="HT301" s="241"/>
      <c r="HU301" s="241"/>
      <c r="HV301" s="241"/>
      <c r="HW301" s="241"/>
      <c r="HX301" s="241"/>
      <c r="HY301" s="241"/>
      <c r="HZ301" s="241"/>
      <c r="IA301" s="241"/>
      <c r="IB301" s="241"/>
      <c r="IC301" s="241"/>
      <c r="ID301" s="241"/>
      <c r="IE301" s="241"/>
      <c r="IF301" s="241"/>
      <c r="IG301" s="241"/>
      <c r="IH301" s="241"/>
      <c r="II301" s="241"/>
      <c r="IJ301" s="241"/>
      <c r="IK301" s="241"/>
      <c r="IL301" s="241"/>
      <c r="IM301" s="241"/>
      <c r="IN301" s="241"/>
      <c r="IO301" s="241"/>
      <c r="IP301" s="241"/>
      <c r="IQ301" s="241"/>
      <c r="IR301" s="241"/>
      <c r="IS301" s="241"/>
      <c r="IT301" s="241"/>
      <c r="IU301" s="241"/>
      <c r="IV301" s="241"/>
      <c r="IW301" s="241"/>
      <c r="IX301" s="241"/>
      <c r="IY301" s="241"/>
      <c r="IZ301" s="241"/>
      <c r="JA301" s="241"/>
      <c r="JB301" s="241"/>
      <c r="JC301" s="241"/>
      <c r="JD301" s="241"/>
      <c r="JE301" s="241"/>
      <c r="JF301" s="241"/>
      <c r="JG301" s="241"/>
      <c r="JH301" s="241"/>
      <c r="JI301" s="241"/>
      <c r="JJ301" s="241"/>
      <c r="JK301" s="241"/>
      <c r="JL301" s="241"/>
      <c r="JM301" s="241"/>
      <c r="JN301" s="241"/>
      <c r="JO301" s="241"/>
      <c r="JP301" s="241"/>
      <c r="JQ301" s="241"/>
      <c r="JR301" s="241"/>
      <c r="JS301" s="241"/>
      <c r="JT301" s="241"/>
      <c r="JU301" s="241"/>
    </row>
    <row r="302" spans="1:281" s="240" customFormat="1" ht="15" customHeight="1">
      <c r="A302" s="241"/>
      <c r="B302" s="241"/>
      <c r="C302" s="241"/>
      <c r="D302" s="241"/>
      <c r="E302" s="241"/>
      <c r="F302" s="241"/>
      <c r="G302" s="241"/>
      <c r="H302" s="241"/>
      <c r="I302" s="241"/>
      <c r="J302" s="241"/>
      <c r="K302" s="241"/>
      <c r="L302" s="241"/>
      <c r="M302" s="241"/>
      <c r="N302" s="241"/>
      <c r="O302" s="241"/>
      <c r="P302" s="241"/>
      <c r="Q302" s="241"/>
      <c r="R302" s="241"/>
      <c r="S302" s="241"/>
      <c r="T302" s="241"/>
      <c r="U302" s="241" t="s">
        <v>439</v>
      </c>
      <c r="V302" s="241"/>
      <c r="W302" s="241"/>
      <c r="X302" s="241"/>
      <c r="Y302" s="241"/>
      <c r="Z302" s="241"/>
      <c r="AA302" s="241"/>
      <c r="AB302" s="241"/>
      <c r="AC302" s="241" t="s">
        <v>325</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c r="DO302" s="241"/>
      <c r="DP302" s="241"/>
      <c r="DQ302" s="241"/>
      <c r="DR302" s="241"/>
      <c r="DS302" s="241"/>
      <c r="DT302" s="241"/>
      <c r="DU302" s="241"/>
      <c r="DV302" s="241"/>
      <c r="DW302" s="241"/>
      <c r="DX302" s="241"/>
      <c r="DY302" s="241"/>
      <c r="DZ302" s="241"/>
      <c r="EA302" s="241"/>
      <c r="EB302" s="241"/>
      <c r="EC302" s="241"/>
      <c r="ED302" s="241"/>
      <c r="EE302" s="241"/>
      <c r="EF302" s="241"/>
      <c r="EG302" s="241"/>
      <c r="EH302" s="241"/>
      <c r="EI302" s="241"/>
      <c r="EJ302" s="241"/>
      <c r="EK302" s="241"/>
      <c r="EL302" s="241"/>
      <c r="EM302" s="241"/>
      <c r="EN302" s="241"/>
      <c r="EO302" s="241"/>
      <c r="EP302" s="241"/>
      <c r="EQ302" s="241"/>
      <c r="ER302" s="241"/>
      <c r="ES302" s="241"/>
      <c r="ET302" s="241"/>
      <c r="EU302" s="241"/>
      <c r="EV302" s="241"/>
      <c r="EW302" s="241"/>
      <c r="EX302" s="241"/>
      <c r="EY302" s="241"/>
      <c r="EZ302" s="241"/>
      <c r="FA302" s="241"/>
      <c r="FB302" s="241"/>
      <c r="FC302" s="241"/>
      <c r="FD302" s="241"/>
      <c r="FE302" s="241"/>
      <c r="FF302" s="241"/>
      <c r="FG302" s="241"/>
      <c r="FH302" s="241"/>
      <c r="FI302" s="241"/>
      <c r="FJ302" s="241"/>
      <c r="FK302" s="241"/>
      <c r="FL302" s="241"/>
      <c r="FM302" s="241"/>
      <c r="FN302" s="241"/>
      <c r="FO302" s="241"/>
      <c r="FP302" s="241"/>
      <c r="FQ302" s="241"/>
      <c r="FR302" s="241"/>
      <c r="FS302" s="241"/>
      <c r="FT302" s="241"/>
      <c r="FU302" s="241"/>
      <c r="FV302" s="241"/>
      <c r="FW302" s="241"/>
      <c r="FX302" s="241"/>
      <c r="FY302" s="241"/>
      <c r="FZ302" s="241"/>
      <c r="GA302" s="241"/>
      <c r="GB302" s="241"/>
      <c r="GC302" s="241"/>
      <c r="GD302" s="241"/>
      <c r="GE302" s="241"/>
      <c r="GF302" s="241"/>
      <c r="GG302" s="241"/>
      <c r="GH302" s="241"/>
      <c r="GI302" s="241"/>
      <c r="GJ302" s="241"/>
      <c r="GK302" s="241"/>
      <c r="GL302" s="241"/>
      <c r="GM302" s="241"/>
      <c r="GN302" s="241"/>
      <c r="GO302" s="241"/>
      <c r="GP302" s="241"/>
      <c r="GQ302" s="241"/>
      <c r="GR302" s="241"/>
      <c r="GS302" s="241"/>
      <c r="GT302" s="241"/>
      <c r="GU302" s="241"/>
      <c r="GV302" s="241"/>
      <c r="GW302" s="241"/>
      <c r="GX302" s="241"/>
      <c r="GY302" s="241"/>
      <c r="GZ302" s="241"/>
      <c r="HA302" s="241"/>
      <c r="HB302" s="241"/>
      <c r="HC302" s="241"/>
      <c r="HD302" s="241"/>
      <c r="HE302" s="241"/>
      <c r="HF302" s="241"/>
      <c r="HG302" s="241"/>
      <c r="HH302" s="241"/>
      <c r="HI302" s="241"/>
      <c r="HJ302" s="241"/>
      <c r="HK302" s="241"/>
      <c r="HL302" s="241"/>
      <c r="HM302" s="241"/>
      <c r="HN302" s="241"/>
      <c r="HO302" s="241"/>
      <c r="HP302" s="241"/>
      <c r="HQ302" s="241"/>
      <c r="HR302" s="241"/>
      <c r="HS302" s="241"/>
      <c r="HT302" s="241"/>
      <c r="HU302" s="241"/>
      <c r="HV302" s="241"/>
      <c r="HW302" s="241"/>
      <c r="HX302" s="241"/>
      <c r="HY302" s="241"/>
      <c r="HZ302" s="241"/>
      <c r="IA302" s="241"/>
      <c r="IB302" s="241"/>
      <c r="IC302" s="241"/>
      <c r="ID302" s="241"/>
      <c r="IE302" s="241"/>
      <c r="IF302" s="241"/>
      <c r="IG302" s="241"/>
      <c r="IH302" s="241"/>
      <c r="II302" s="241"/>
      <c r="IJ302" s="241"/>
      <c r="IK302" s="241"/>
      <c r="IL302" s="241"/>
      <c r="IM302" s="241"/>
      <c r="IN302" s="241"/>
      <c r="IO302" s="241"/>
      <c r="IP302" s="241"/>
      <c r="IQ302" s="241"/>
      <c r="IR302" s="241"/>
      <c r="IS302" s="241"/>
      <c r="IT302" s="241"/>
      <c r="IU302" s="241"/>
      <c r="IV302" s="241"/>
      <c r="IW302" s="241"/>
      <c r="IX302" s="241"/>
      <c r="IY302" s="241"/>
      <c r="IZ302" s="241"/>
      <c r="JA302" s="241"/>
      <c r="JB302" s="241"/>
      <c r="JC302" s="241"/>
      <c r="JD302" s="241"/>
      <c r="JE302" s="241"/>
      <c r="JF302" s="241"/>
      <c r="JG302" s="241"/>
      <c r="JH302" s="241"/>
      <c r="JI302" s="241"/>
      <c r="JJ302" s="241"/>
      <c r="JK302" s="241"/>
      <c r="JL302" s="241"/>
      <c r="JM302" s="241"/>
      <c r="JN302" s="241"/>
      <c r="JO302" s="241"/>
      <c r="JP302" s="241"/>
      <c r="JQ302" s="241"/>
      <c r="JR302" s="241"/>
      <c r="JS302" s="241"/>
      <c r="JT302" s="241"/>
      <c r="JU302" s="241"/>
    </row>
    <row r="303" spans="1:281" s="240" customFormat="1" ht="15" customHeight="1">
      <c r="A303" s="241"/>
      <c r="B303" s="241"/>
      <c r="C303" s="241"/>
      <c r="D303" s="241"/>
      <c r="E303" s="241"/>
      <c r="F303" s="241"/>
      <c r="G303" s="241"/>
      <c r="H303" s="241"/>
      <c r="I303" s="241"/>
      <c r="J303" s="241"/>
      <c r="K303" s="241"/>
      <c r="L303" s="241"/>
      <c r="M303" s="241"/>
      <c r="N303" s="241"/>
      <c r="O303" s="241"/>
      <c r="P303" s="241"/>
      <c r="Q303" s="241"/>
      <c r="R303" s="241"/>
      <c r="S303" s="241"/>
      <c r="T303" s="241"/>
      <c r="U303" s="241" t="s">
        <v>440</v>
      </c>
      <c r="V303" s="241"/>
      <c r="W303" s="241"/>
      <c r="X303" s="241"/>
      <c r="Y303" s="241"/>
      <c r="Z303" s="241"/>
      <c r="AA303" s="241"/>
      <c r="AB303" s="241"/>
      <c r="AC303" s="241" t="s">
        <v>309</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c r="DO303" s="241"/>
      <c r="DP303" s="241"/>
      <c r="DQ303" s="241"/>
      <c r="DR303" s="241"/>
      <c r="DS303" s="241"/>
      <c r="DT303" s="241"/>
      <c r="DU303" s="241"/>
      <c r="DV303" s="241"/>
      <c r="DW303" s="241"/>
      <c r="DX303" s="241"/>
      <c r="DY303" s="241"/>
      <c r="DZ303" s="241"/>
      <c r="EA303" s="241"/>
      <c r="EB303" s="241"/>
      <c r="EC303" s="241"/>
      <c r="ED303" s="241"/>
      <c r="EE303" s="241"/>
      <c r="EF303" s="241"/>
      <c r="EG303" s="241"/>
      <c r="EH303" s="241"/>
      <c r="EI303" s="241"/>
      <c r="EJ303" s="241"/>
      <c r="EK303" s="241"/>
      <c r="EL303" s="241"/>
      <c r="EM303" s="241"/>
      <c r="EN303" s="241"/>
      <c r="EO303" s="241"/>
      <c r="EP303" s="241"/>
      <c r="EQ303" s="241"/>
      <c r="ER303" s="241"/>
      <c r="ES303" s="241"/>
      <c r="ET303" s="241"/>
      <c r="EU303" s="241"/>
      <c r="EV303" s="241"/>
      <c r="EW303" s="241"/>
      <c r="EX303" s="241"/>
      <c r="EY303" s="241"/>
      <c r="EZ303" s="241"/>
      <c r="FA303" s="241"/>
      <c r="FB303" s="241"/>
      <c r="FC303" s="241"/>
      <c r="FD303" s="241"/>
      <c r="FE303" s="241"/>
      <c r="FF303" s="241"/>
      <c r="FG303" s="241"/>
      <c r="FH303" s="241"/>
      <c r="FI303" s="241"/>
      <c r="FJ303" s="241"/>
      <c r="FK303" s="241"/>
      <c r="FL303" s="241"/>
      <c r="FM303" s="241"/>
      <c r="FN303" s="241"/>
      <c r="FO303" s="241"/>
      <c r="FP303" s="241"/>
      <c r="FQ303" s="241"/>
      <c r="FR303" s="241"/>
      <c r="FS303" s="241"/>
      <c r="FT303" s="241"/>
      <c r="FU303" s="241"/>
      <c r="FV303" s="241"/>
      <c r="FW303" s="241"/>
      <c r="FX303" s="241"/>
      <c r="FY303" s="241"/>
      <c r="FZ303" s="241"/>
      <c r="GA303" s="241"/>
      <c r="GB303" s="241"/>
      <c r="GC303" s="241"/>
      <c r="GD303" s="241"/>
      <c r="GE303" s="241"/>
      <c r="GF303" s="241"/>
      <c r="GG303" s="241"/>
      <c r="GH303" s="241"/>
      <c r="GI303" s="241"/>
      <c r="GJ303" s="241"/>
      <c r="GK303" s="241"/>
      <c r="GL303" s="241"/>
      <c r="GM303" s="241"/>
      <c r="GN303" s="241"/>
      <c r="GO303" s="241"/>
      <c r="GP303" s="241"/>
      <c r="GQ303" s="241"/>
      <c r="GR303" s="241"/>
      <c r="GS303" s="241"/>
      <c r="GT303" s="241"/>
      <c r="GU303" s="241"/>
      <c r="GV303" s="241"/>
      <c r="GW303" s="241"/>
      <c r="GX303" s="241"/>
      <c r="GY303" s="241"/>
      <c r="GZ303" s="241"/>
      <c r="HA303" s="241"/>
      <c r="HB303" s="241"/>
      <c r="HC303" s="241"/>
      <c r="HD303" s="241"/>
      <c r="HE303" s="241"/>
      <c r="HF303" s="241"/>
      <c r="HG303" s="241"/>
      <c r="HH303" s="241"/>
      <c r="HI303" s="241"/>
      <c r="HJ303" s="241"/>
      <c r="HK303" s="241"/>
      <c r="HL303" s="241"/>
      <c r="HM303" s="241"/>
      <c r="HN303" s="241"/>
      <c r="HO303" s="241"/>
      <c r="HP303" s="241"/>
      <c r="HQ303" s="241"/>
      <c r="HR303" s="241"/>
      <c r="HS303" s="241"/>
      <c r="HT303" s="241"/>
      <c r="HU303" s="241"/>
      <c r="HV303" s="241"/>
      <c r="HW303" s="241"/>
      <c r="HX303" s="241"/>
      <c r="HY303" s="241"/>
      <c r="HZ303" s="241"/>
      <c r="IA303" s="241"/>
      <c r="IB303" s="241"/>
      <c r="IC303" s="241"/>
      <c r="ID303" s="241"/>
      <c r="IE303" s="241"/>
      <c r="IF303" s="241"/>
      <c r="IG303" s="241"/>
      <c r="IH303" s="241"/>
      <c r="II303" s="241"/>
      <c r="IJ303" s="241"/>
      <c r="IK303" s="241"/>
      <c r="IL303" s="241"/>
      <c r="IM303" s="241"/>
      <c r="IN303" s="241"/>
      <c r="IO303" s="241"/>
      <c r="IP303" s="241"/>
      <c r="IQ303" s="241"/>
      <c r="IR303" s="241"/>
      <c r="IS303" s="241"/>
      <c r="IT303" s="241"/>
      <c r="IU303" s="241"/>
      <c r="IV303" s="241"/>
      <c r="IW303" s="241"/>
      <c r="IX303" s="241"/>
      <c r="IY303" s="241"/>
      <c r="IZ303" s="241"/>
      <c r="JA303" s="241"/>
      <c r="JB303" s="241"/>
      <c r="JC303" s="241"/>
      <c r="JD303" s="241"/>
      <c r="JE303" s="241"/>
      <c r="JF303" s="241"/>
      <c r="JG303" s="241"/>
      <c r="JH303" s="241"/>
      <c r="JI303" s="241"/>
      <c r="JJ303" s="241"/>
      <c r="JK303" s="241"/>
      <c r="JL303" s="241"/>
      <c r="JM303" s="241"/>
      <c r="JN303" s="241"/>
      <c r="JO303" s="241"/>
      <c r="JP303" s="241"/>
      <c r="JQ303" s="241"/>
      <c r="JR303" s="241"/>
      <c r="JS303" s="241"/>
      <c r="JT303" s="241"/>
      <c r="JU303" s="241"/>
    </row>
    <row r="304" spans="1:281" s="240" customFormat="1" ht="15" customHeight="1">
      <c r="A304" s="241"/>
      <c r="B304" s="241"/>
      <c r="C304" s="241"/>
      <c r="D304" s="241"/>
      <c r="E304" s="241"/>
      <c r="F304" s="241"/>
      <c r="G304" s="241"/>
      <c r="H304" s="241"/>
      <c r="I304" s="241"/>
      <c r="J304" s="241"/>
      <c r="K304" s="241"/>
      <c r="L304" s="241"/>
      <c r="M304" s="241"/>
      <c r="N304" s="241"/>
      <c r="O304" s="241"/>
      <c r="P304" s="241"/>
      <c r="Q304" s="241"/>
      <c r="R304" s="241"/>
      <c r="S304" s="241"/>
      <c r="T304" s="241"/>
      <c r="U304" s="241" t="s">
        <v>441</v>
      </c>
      <c r="V304" s="241"/>
      <c r="W304" s="241"/>
      <c r="X304" s="241"/>
      <c r="Y304" s="241"/>
      <c r="Z304" s="241"/>
      <c r="AA304" s="241"/>
      <c r="AB304" s="241"/>
      <c r="AC304" s="241" t="s">
        <v>309</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c r="DD304" s="241"/>
      <c r="DE304" s="241"/>
      <c r="DF304" s="241"/>
      <c r="DG304" s="241"/>
      <c r="DH304" s="241"/>
      <c r="DI304" s="241"/>
      <c r="DJ304" s="241"/>
      <c r="DK304" s="241"/>
      <c r="DL304" s="241"/>
      <c r="DM304" s="241"/>
      <c r="DN304" s="241"/>
      <c r="DO304" s="241"/>
      <c r="DP304" s="241"/>
      <c r="DQ304" s="241"/>
      <c r="DR304" s="241"/>
      <c r="DS304" s="241"/>
      <c r="DT304" s="241"/>
      <c r="DU304" s="241"/>
      <c r="DV304" s="241"/>
      <c r="DW304" s="241"/>
      <c r="DX304" s="241"/>
      <c r="DY304" s="241"/>
      <c r="DZ304" s="241"/>
      <c r="EA304" s="241"/>
      <c r="EB304" s="241"/>
      <c r="EC304" s="241"/>
      <c r="ED304" s="241"/>
      <c r="EE304" s="241"/>
      <c r="EF304" s="241"/>
      <c r="EG304" s="241"/>
      <c r="EH304" s="241"/>
      <c r="EI304" s="241"/>
      <c r="EJ304" s="241"/>
      <c r="EK304" s="241"/>
      <c r="EL304" s="241"/>
      <c r="EM304" s="241"/>
      <c r="EN304" s="241"/>
      <c r="EO304" s="241"/>
      <c r="EP304" s="241"/>
      <c r="EQ304" s="241"/>
      <c r="ER304" s="241"/>
      <c r="ES304" s="241"/>
      <c r="ET304" s="241"/>
      <c r="EU304" s="241"/>
      <c r="EV304" s="241"/>
      <c r="EW304" s="241"/>
      <c r="EX304" s="241"/>
      <c r="EY304" s="241"/>
      <c r="EZ304" s="241"/>
      <c r="FA304" s="241"/>
      <c r="FB304" s="241"/>
      <c r="FC304" s="241"/>
      <c r="FD304" s="241"/>
      <c r="FE304" s="241"/>
      <c r="FF304" s="241"/>
      <c r="FG304" s="241"/>
      <c r="FH304" s="241"/>
      <c r="FI304" s="241"/>
      <c r="FJ304" s="241"/>
      <c r="FK304" s="241"/>
      <c r="FL304" s="241"/>
      <c r="FM304" s="241"/>
      <c r="FN304" s="241"/>
      <c r="FO304" s="241"/>
      <c r="FP304" s="241"/>
      <c r="FQ304" s="241"/>
      <c r="FR304" s="241"/>
      <c r="FS304" s="241"/>
      <c r="FT304" s="241"/>
      <c r="FU304" s="241"/>
      <c r="FV304" s="241"/>
      <c r="FW304" s="241"/>
      <c r="FX304" s="241"/>
      <c r="FY304" s="241"/>
      <c r="FZ304" s="241"/>
      <c r="GA304" s="241"/>
      <c r="GB304" s="241"/>
      <c r="GC304" s="241"/>
      <c r="GD304" s="241"/>
      <c r="GE304" s="241"/>
      <c r="GF304" s="241"/>
      <c r="GG304" s="241"/>
      <c r="GH304" s="241"/>
      <c r="GI304" s="241"/>
      <c r="GJ304" s="241"/>
      <c r="GK304" s="241"/>
      <c r="GL304" s="241"/>
      <c r="GM304" s="241"/>
      <c r="GN304" s="241"/>
      <c r="GO304" s="241"/>
      <c r="GP304" s="241"/>
      <c r="GQ304" s="241"/>
      <c r="GR304" s="241"/>
      <c r="GS304" s="241"/>
      <c r="GT304" s="241"/>
      <c r="GU304" s="241"/>
      <c r="GV304" s="241"/>
      <c r="GW304" s="241"/>
      <c r="GX304" s="241"/>
      <c r="GY304" s="241"/>
      <c r="GZ304" s="241"/>
      <c r="HA304" s="241"/>
      <c r="HB304" s="241"/>
      <c r="HC304" s="241"/>
      <c r="HD304" s="241"/>
      <c r="HE304" s="241"/>
      <c r="HF304" s="241"/>
      <c r="HG304" s="241"/>
      <c r="HH304" s="241"/>
      <c r="HI304" s="241"/>
      <c r="HJ304" s="241"/>
      <c r="HK304" s="241"/>
      <c r="HL304" s="241"/>
      <c r="HM304" s="241"/>
      <c r="HN304" s="241"/>
      <c r="HO304" s="241"/>
      <c r="HP304" s="241"/>
      <c r="HQ304" s="241"/>
      <c r="HR304" s="241"/>
      <c r="HS304" s="241"/>
      <c r="HT304" s="241"/>
      <c r="HU304" s="241"/>
      <c r="HV304" s="241"/>
      <c r="HW304" s="241"/>
      <c r="HX304" s="241"/>
      <c r="HY304" s="241"/>
      <c r="HZ304" s="241"/>
      <c r="IA304" s="241"/>
      <c r="IB304" s="241"/>
      <c r="IC304" s="241"/>
      <c r="ID304" s="241"/>
      <c r="IE304" s="241"/>
      <c r="IF304" s="241"/>
      <c r="IG304" s="241"/>
      <c r="IH304" s="241"/>
      <c r="II304" s="241"/>
      <c r="IJ304" s="241"/>
      <c r="IK304" s="241"/>
      <c r="IL304" s="241"/>
      <c r="IM304" s="241"/>
      <c r="IN304" s="241"/>
      <c r="IO304" s="241"/>
      <c r="IP304" s="241"/>
      <c r="IQ304" s="241"/>
      <c r="IR304" s="241"/>
      <c r="IS304" s="241"/>
      <c r="IT304" s="241"/>
      <c r="IU304" s="241"/>
      <c r="IV304" s="241"/>
      <c r="IW304" s="241"/>
      <c r="IX304" s="241"/>
      <c r="IY304" s="241"/>
      <c r="IZ304" s="241"/>
      <c r="JA304" s="241"/>
      <c r="JB304" s="241"/>
      <c r="JC304" s="241"/>
      <c r="JD304" s="241"/>
      <c r="JE304" s="241"/>
      <c r="JF304" s="241"/>
      <c r="JG304" s="241"/>
      <c r="JH304" s="241"/>
      <c r="JI304" s="241"/>
      <c r="JJ304" s="241"/>
      <c r="JK304" s="241"/>
      <c r="JL304" s="241"/>
      <c r="JM304" s="241"/>
      <c r="JN304" s="241"/>
      <c r="JO304" s="241"/>
      <c r="JP304" s="241"/>
      <c r="JQ304" s="241"/>
      <c r="JR304" s="241"/>
      <c r="JS304" s="241"/>
      <c r="JT304" s="241"/>
      <c r="JU304" s="241"/>
    </row>
    <row r="305" spans="1:281" s="240" customFormat="1" ht="15" customHeight="1">
      <c r="A305" s="241"/>
      <c r="B305" s="241"/>
      <c r="C305" s="241"/>
      <c r="D305" s="241"/>
      <c r="E305" s="241"/>
      <c r="F305" s="241"/>
      <c r="G305" s="241"/>
      <c r="H305" s="241"/>
      <c r="I305" s="241"/>
      <c r="J305" s="241"/>
      <c r="K305" s="241"/>
      <c r="L305" s="241"/>
      <c r="M305" s="241"/>
      <c r="N305" s="241"/>
      <c r="O305" s="241"/>
      <c r="P305" s="241"/>
      <c r="Q305" s="241"/>
      <c r="R305" s="241"/>
      <c r="S305" s="241"/>
      <c r="T305" s="241"/>
      <c r="U305" s="241" t="s">
        <v>442</v>
      </c>
      <c r="V305" s="241"/>
      <c r="W305" s="241"/>
      <c r="X305" s="241"/>
      <c r="Y305" s="241"/>
      <c r="Z305" s="241"/>
      <c r="AA305" s="241"/>
      <c r="AB305" s="241"/>
      <c r="AC305" s="241" t="s">
        <v>325</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c r="DO305" s="241"/>
      <c r="DP305" s="241"/>
      <c r="DQ305" s="241"/>
      <c r="DR305" s="241"/>
      <c r="DS305" s="241"/>
      <c r="DT305" s="241"/>
      <c r="DU305" s="241"/>
      <c r="DV305" s="241"/>
      <c r="DW305" s="241"/>
      <c r="DX305" s="241"/>
      <c r="DY305" s="241"/>
      <c r="DZ305" s="241"/>
      <c r="EA305" s="241"/>
      <c r="EB305" s="241"/>
      <c r="EC305" s="241"/>
      <c r="ED305" s="241"/>
      <c r="EE305" s="241"/>
      <c r="EF305" s="241"/>
      <c r="EG305" s="241"/>
      <c r="EH305" s="241"/>
      <c r="EI305" s="241"/>
      <c r="EJ305" s="241"/>
      <c r="EK305" s="241"/>
      <c r="EL305" s="241"/>
      <c r="EM305" s="241"/>
      <c r="EN305" s="241"/>
      <c r="EO305" s="241"/>
      <c r="EP305" s="241"/>
      <c r="EQ305" s="241"/>
      <c r="ER305" s="241"/>
      <c r="ES305" s="241"/>
      <c r="ET305" s="241"/>
      <c r="EU305" s="241"/>
      <c r="EV305" s="241"/>
      <c r="EW305" s="241"/>
      <c r="EX305" s="241"/>
      <c r="EY305" s="241"/>
      <c r="EZ305" s="241"/>
      <c r="FA305" s="241"/>
      <c r="FB305" s="241"/>
      <c r="FC305" s="241"/>
      <c r="FD305" s="241"/>
      <c r="FE305" s="241"/>
      <c r="FF305" s="241"/>
      <c r="FG305" s="241"/>
      <c r="FH305" s="241"/>
      <c r="FI305" s="241"/>
      <c r="FJ305" s="241"/>
      <c r="FK305" s="241"/>
      <c r="FL305" s="241"/>
      <c r="FM305" s="241"/>
      <c r="FN305" s="241"/>
      <c r="FO305" s="241"/>
      <c r="FP305" s="241"/>
      <c r="FQ305" s="241"/>
      <c r="FR305" s="241"/>
      <c r="FS305" s="241"/>
      <c r="FT305" s="241"/>
      <c r="FU305" s="241"/>
      <c r="FV305" s="241"/>
      <c r="FW305" s="241"/>
      <c r="FX305" s="241"/>
      <c r="FY305" s="241"/>
      <c r="FZ305" s="241"/>
      <c r="GA305" s="241"/>
      <c r="GB305" s="241"/>
      <c r="GC305" s="241"/>
      <c r="GD305" s="241"/>
      <c r="GE305" s="241"/>
      <c r="GF305" s="241"/>
      <c r="GG305" s="241"/>
      <c r="GH305" s="241"/>
      <c r="GI305" s="241"/>
      <c r="GJ305" s="241"/>
      <c r="GK305" s="241"/>
      <c r="GL305" s="241"/>
      <c r="GM305" s="241"/>
      <c r="GN305" s="241"/>
      <c r="GO305" s="241"/>
      <c r="GP305" s="241"/>
      <c r="GQ305" s="241"/>
      <c r="GR305" s="241"/>
      <c r="GS305" s="241"/>
      <c r="GT305" s="241"/>
      <c r="GU305" s="241"/>
      <c r="GV305" s="241"/>
      <c r="GW305" s="241"/>
      <c r="GX305" s="241"/>
      <c r="GY305" s="241"/>
      <c r="GZ305" s="241"/>
      <c r="HA305" s="241"/>
      <c r="HB305" s="241"/>
      <c r="HC305" s="241"/>
      <c r="HD305" s="241"/>
      <c r="HE305" s="241"/>
      <c r="HF305" s="241"/>
      <c r="HG305" s="241"/>
      <c r="HH305" s="241"/>
      <c r="HI305" s="241"/>
      <c r="HJ305" s="241"/>
      <c r="HK305" s="241"/>
      <c r="HL305" s="241"/>
      <c r="HM305" s="241"/>
      <c r="HN305" s="241"/>
      <c r="HO305" s="241"/>
      <c r="HP305" s="241"/>
      <c r="HQ305" s="241"/>
      <c r="HR305" s="241"/>
      <c r="HS305" s="241"/>
      <c r="HT305" s="241"/>
      <c r="HU305" s="241"/>
      <c r="HV305" s="241"/>
      <c r="HW305" s="241"/>
      <c r="HX305" s="241"/>
      <c r="HY305" s="241"/>
      <c r="HZ305" s="241"/>
      <c r="IA305" s="241"/>
      <c r="IB305" s="241"/>
      <c r="IC305" s="241"/>
      <c r="ID305" s="241"/>
      <c r="IE305" s="241"/>
      <c r="IF305" s="241"/>
      <c r="IG305" s="241"/>
      <c r="IH305" s="241"/>
      <c r="II305" s="241"/>
      <c r="IJ305" s="241"/>
      <c r="IK305" s="241"/>
      <c r="IL305" s="241"/>
      <c r="IM305" s="241"/>
      <c r="IN305" s="241"/>
      <c r="IO305" s="241"/>
      <c r="IP305" s="241"/>
      <c r="IQ305" s="241"/>
      <c r="IR305" s="241"/>
      <c r="IS305" s="241"/>
      <c r="IT305" s="241"/>
      <c r="IU305" s="241"/>
      <c r="IV305" s="241"/>
      <c r="IW305" s="241"/>
      <c r="IX305" s="241"/>
      <c r="IY305" s="241"/>
      <c r="IZ305" s="241"/>
      <c r="JA305" s="241"/>
      <c r="JB305" s="241"/>
      <c r="JC305" s="241"/>
      <c r="JD305" s="241"/>
      <c r="JE305" s="241"/>
      <c r="JF305" s="241"/>
      <c r="JG305" s="241"/>
      <c r="JH305" s="241"/>
      <c r="JI305" s="241"/>
      <c r="JJ305" s="241"/>
      <c r="JK305" s="241"/>
      <c r="JL305" s="241"/>
      <c r="JM305" s="241"/>
      <c r="JN305" s="241"/>
      <c r="JO305" s="241"/>
      <c r="JP305" s="241"/>
      <c r="JQ305" s="241"/>
      <c r="JR305" s="241"/>
      <c r="JS305" s="241"/>
      <c r="JT305" s="241"/>
      <c r="JU305" s="241"/>
    </row>
    <row r="306" spans="1:281" s="240" customFormat="1" ht="15" customHeight="1">
      <c r="A306" s="241"/>
      <c r="B306" s="241"/>
      <c r="C306" s="241"/>
      <c r="D306" s="241"/>
      <c r="E306" s="241"/>
      <c r="F306" s="241"/>
      <c r="G306" s="241"/>
      <c r="H306" s="241"/>
      <c r="I306" s="241"/>
      <c r="J306" s="241"/>
      <c r="K306" s="241"/>
      <c r="L306" s="241"/>
      <c r="M306" s="241"/>
      <c r="N306" s="241"/>
      <c r="O306" s="241"/>
      <c r="P306" s="241"/>
      <c r="Q306" s="241"/>
      <c r="R306" s="241"/>
      <c r="S306" s="241"/>
      <c r="T306" s="241"/>
      <c r="U306" s="241" t="s">
        <v>443</v>
      </c>
      <c r="V306" s="241"/>
      <c r="W306" s="241"/>
      <c r="X306" s="241"/>
      <c r="Y306" s="241"/>
      <c r="Z306" s="241"/>
      <c r="AA306" s="241"/>
      <c r="AB306" s="241"/>
      <c r="AC306" s="241" t="s">
        <v>325</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c r="DD306" s="241"/>
      <c r="DE306" s="241"/>
      <c r="DF306" s="241"/>
      <c r="DG306" s="241"/>
      <c r="DH306" s="241"/>
      <c r="DI306" s="241"/>
      <c r="DJ306" s="241"/>
      <c r="DK306" s="241"/>
      <c r="DL306" s="241"/>
      <c r="DM306" s="241"/>
      <c r="DN306" s="241"/>
      <c r="DO306" s="241"/>
      <c r="DP306" s="241"/>
      <c r="DQ306" s="241"/>
      <c r="DR306" s="241"/>
      <c r="DS306" s="241"/>
      <c r="DT306" s="241"/>
      <c r="DU306" s="241"/>
      <c r="DV306" s="241"/>
      <c r="DW306" s="241"/>
      <c r="DX306" s="241"/>
      <c r="DY306" s="241"/>
      <c r="DZ306" s="241"/>
      <c r="EA306" s="241"/>
      <c r="EB306" s="241"/>
      <c r="EC306" s="241"/>
      <c r="ED306" s="241"/>
      <c r="EE306" s="241"/>
      <c r="EF306" s="241"/>
      <c r="EG306" s="241"/>
      <c r="EH306" s="241"/>
      <c r="EI306" s="241"/>
      <c r="EJ306" s="241"/>
      <c r="EK306" s="241"/>
      <c r="EL306" s="241"/>
      <c r="EM306" s="241"/>
      <c r="EN306" s="241"/>
      <c r="EO306" s="241"/>
      <c r="EP306" s="241"/>
      <c r="EQ306" s="241"/>
      <c r="ER306" s="241"/>
      <c r="ES306" s="241"/>
      <c r="ET306" s="241"/>
      <c r="EU306" s="241"/>
      <c r="EV306" s="241"/>
      <c r="EW306" s="241"/>
      <c r="EX306" s="241"/>
      <c r="EY306" s="241"/>
      <c r="EZ306" s="241"/>
      <c r="FA306" s="241"/>
      <c r="FB306" s="241"/>
      <c r="FC306" s="241"/>
      <c r="FD306" s="241"/>
      <c r="FE306" s="241"/>
      <c r="FF306" s="241"/>
      <c r="FG306" s="241"/>
      <c r="FH306" s="241"/>
      <c r="FI306" s="241"/>
      <c r="FJ306" s="241"/>
      <c r="FK306" s="241"/>
      <c r="FL306" s="241"/>
      <c r="FM306" s="241"/>
      <c r="FN306" s="241"/>
      <c r="FO306" s="241"/>
      <c r="FP306" s="241"/>
      <c r="FQ306" s="241"/>
      <c r="FR306" s="241"/>
      <c r="FS306" s="241"/>
      <c r="FT306" s="241"/>
      <c r="FU306" s="241"/>
      <c r="FV306" s="241"/>
      <c r="FW306" s="241"/>
      <c r="FX306" s="241"/>
      <c r="FY306" s="241"/>
      <c r="FZ306" s="241"/>
      <c r="GA306" s="241"/>
      <c r="GB306" s="241"/>
      <c r="GC306" s="241"/>
      <c r="GD306" s="241"/>
      <c r="GE306" s="241"/>
      <c r="GF306" s="241"/>
      <c r="GG306" s="241"/>
      <c r="GH306" s="241"/>
      <c r="GI306" s="241"/>
      <c r="GJ306" s="241"/>
      <c r="GK306" s="241"/>
      <c r="GL306" s="241"/>
      <c r="GM306" s="241"/>
      <c r="GN306" s="241"/>
      <c r="GO306" s="241"/>
      <c r="GP306" s="241"/>
      <c r="GQ306" s="241"/>
      <c r="GR306" s="241"/>
      <c r="GS306" s="241"/>
      <c r="GT306" s="241"/>
      <c r="GU306" s="241"/>
      <c r="GV306" s="241"/>
      <c r="GW306" s="241"/>
      <c r="GX306" s="241"/>
      <c r="GY306" s="241"/>
      <c r="GZ306" s="241"/>
      <c r="HA306" s="241"/>
      <c r="HB306" s="241"/>
      <c r="HC306" s="241"/>
      <c r="HD306" s="241"/>
      <c r="HE306" s="241"/>
      <c r="HF306" s="241"/>
      <c r="HG306" s="241"/>
      <c r="HH306" s="241"/>
      <c r="HI306" s="241"/>
      <c r="HJ306" s="241"/>
      <c r="HK306" s="241"/>
      <c r="HL306" s="241"/>
      <c r="HM306" s="241"/>
      <c r="HN306" s="241"/>
      <c r="HO306" s="241"/>
      <c r="HP306" s="241"/>
      <c r="HQ306" s="241"/>
      <c r="HR306" s="241"/>
      <c r="HS306" s="241"/>
      <c r="HT306" s="241"/>
      <c r="HU306" s="241"/>
      <c r="HV306" s="241"/>
      <c r="HW306" s="241"/>
      <c r="HX306" s="241"/>
      <c r="HY306" s="241"/>
      <c r="HZ306" s="241"/>
      <c r="IA306" s="241"/>
      <c r="IB306" s="241"/>
      <c r="IC306" s="241"/>
      <c r="ID306" s="241"/>
      <c r="IE306" s="241"/>
      <c r="IF306" s="241"/>
      <c r="IG306" s="241"/>
      <c r="IH306" s="241"/>
      <c r="II306" s="241"/>
      <c r="IJ306" s="241"/>
      <c r="IK306" s="241"/>
      <c r="IL306" s="241"/>
      <c r="IM306" s="241"/>
      <c r="IN306" s="241"/>
      <c r="IO306" s="241"/>
      <c r="IP306" s="241"/>
      <c r="IQ306" s="241"/>
      <c r="IR306" s="241"/>
      <c r="IS306" s="241"/>
      <c r="IT306" s="241"/>
      <c r="IU306" s="241"/>
      <c r="IV306" s="241"/>
      <c r="IW306" s="241"/>
      <c r="IX306" s="241"/>
      <c r="IY306" s="241"/>
      <c r="IZ306" s="241"/>
      <c r="JA306" s="241"/>
      <c r="JB306" s="241"/>
      <c r="JC306" s="241"/>
      <c r="JD306" s="241"/>
      <c r="JE306" s="241"/>
      <c r="JF306" s="241"/>
      <c r="JG306" s="241"/>
      <c r="JH306" s="241"/>
      <c r="JI306" s="241"/>
      <c r="JJ306" s="241"/>
      <c r="JK306" s="241"/>
      <c r="JL306" s="241"/>
      <c r="JM306" s="241"/>
      <c r="JN306" s="241"/>
      <c r="JO306" s="241"/>
      <c r="JP306" s="241"/>
      <c r="JQ306" s="241"/>
      <c r="JR306" s="241"/>
      <c r="JS306" s="241"/>
      <c r="JT306" s="241"/>
      <c r="JU306" s="241"/>
    </row>
    <row r="307" spans="1:281" s="240" customFormat="1" ht="15" customHeight="1">
      <c r="A307" s="241"/>
      <c r="B307" s="241"/>
      <c r="C307" s="241"/>
      <c r="D307" s="241"/>
      <c r="E307" s="241"/>
      <c r="F307" s="241"/>
      <c r="G307" s="241"/>
      <c r="H307" s="241"/>
      <c r="I307" s="241"/>
      <c r="J307" s="241"/>
      <c r="K307" s="241"/>
      <c r="L307" s="241"/>
      <c r="M307" s="241"/>
      <c r="N307" s="241"/>
      <c r="O307" s="241"/>
      <c r="P307" s="241"/>
      <c r="Q307" s="241"/>
      <c r="R307" s="241"/>
      <c r="S307" s="241"/>
      <c r="T307" s="241"/>
      <c r="U307" s="241" t="s">
        <v>444</v>
      </c>
      <c r="V307" s="241"/>
      <c r="W307" s="241"/>
      <c r="X307" s="241"/>
      <c r="Y307" s="241"/>
      <c r="Z307" s="241"/>
      <c r="AA307" s="241"/>
      <c r="AB307" s="241"/>
      <c r="AC307" s="241" t="s">
        <v>313</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c r="DD307" s="241"/>
      <c r="DE307" s="241"/>
      <c r="DF307" s="241"/>
      <c r="DG307" s="241"/>
      <c r="DH307" s="241"/>
      <c r="DI307" s="241"/>
      <c r="DJ307" s="241"/>
      <c r="DK307" s="241"/>
      <c r="DL307" s="241"/>
      <c r="DM307" s="241"/>
      <c r="DN307" s="241"/>
      <c r="DO307" s="241"/>
      <c r="DP307" s="241"/>
      <c r="DQ307" s="241"/>
      <c r="DR307" s="241"/>
      <c r="DS307" s="241"/>
      <c r="DT307" s="241"/>
      <c r="DU307" s="241"/>
      <c r="DV307" s="241"/>
      <c r="DW307" s="241"/>
      <c r="DX307" s="241"/>
      <c r="DY307" s="241"/>
      <c r="DZ307" s="241"/>
      <c r="EA307" s="241"/>
      <c r="EB307" s="241"/>
      <c r="EC307" s="241"/>
      <c r="ED307" s="241"/>
      <c r="EE307" s="241"/>
      <c r="EF307" s="241"/>
      <c r="EG307" s="241"/>
      <c r="EH307" s="241"/>
      <c r="EI307" s="241"/>
      <c r="EJ307" s="241"/>
      <c r="EK307" s="241"/>
      <c r="EL307" s="241"/>
      <c r="EM307" s="241"/>
      <c r="EN307" s="241"/>
      <c r="EO307" s="241"/>
      <c r="EP307" s="241"/>
      <c r="EQ307" s="241"/>
      <c r="ER307" s="241"/>
      <c r="ES307" s="241"/>
      <c r="ET307" s="241"/>
      <c r="EU307" s="241"/>
      <c r="EV307" s="241"/>
      <c r="EW307" s="241"/>
      <c r="EX307" s="241"/>
      <c r="EY307" s="241"/>
      <c r="EZ307" s="241"/>
      <c r="FA307" s="241"/>
      <c r="FB307" s="241"/>
      <c r="FC307" s="241"/>
      <c r="FD307" s="241"/>
      <c r="FE307" s="241"/>
      <c r="FF307" s="241"/>
      <c r="FG307" s="241"/>
      <c r="FH307" s="241"/>
      <c r="FI307" s="241"/>
      <c r="FJ307" s="241"/>
      <c r="FK307" s="241"/>
      <c r="FL307" s="241"/>
      <c r="FM307" s="241"/>
      <c r="FN307" s="241"/>
      <c r="FO307" s="241"/>
      <c r="FP307" s="241"/>
      <c r="FQ307" s="241"/>
      <c r="FR307" s="241"/>
      <c r="FS307" s="241"/>
      <c r="FT307" s="241"/>
      <c r="FU307" s="241"/>
      <c r="FV307" s="241"/>
      <c r="FW307" s="241"/>
      <c r="FX307" s="241"/>
      <c r="FY307" s="241"/>
      <c r="FZ307" s="241"/>
      <c r="GA307" s="241"/>
      <c r="GB307" s="241"/>
      <c r="GC307" s="241"/>
      <c r="GD307" s="241"/>
      <c r="GE307" s="241"/>
      <c r="GF307" s="241"/>
      <c r="GG307" s="241"/>
      <c r="GH307" s="241"/>
      <c r="GI307" s="241"/>
      <c r="GJ307" s="241"/>
      <c r="GK307" s="241"/>
      <c r="GL307" s="241"/>
      <c r="GM307" s="241"/>
      <c r="GN307" s="241"/>
      <c r="GO307" s="241"/>
      <c r="GP307" s="241"/>
      <c r="GQ307" s="241"/>
      <c r="GR307" s="241"/>
      <c r="GS307" s="241"/>
      <c r="GT307" s="241"/>
      <c r="GU307" s="241"/>
      <c r="GV307" s="241"/>
      <c r="GW307" s="241"/>
      <c r="GX307" s="241"/>
      <c r="GY307" s="241"/>
      <c r="GZ307" s="241"/>
      <c r="HA307" s="241"/>
      <c r="HB307" s="241"/>
      <c r="HC307" s="241"/>
      <c r="HD307" s="241"/>
      <c r="HE307" s="241"/>
      <c r="HF307" s="241"/>
      <c r="HG307" s="241"/>
      <c r="HH307" s="241"/>
      <c r="HI307" s="241"/>
      <c r="HJ307" s="241"/>
      <c r="HK307" s="241"/>
      <c r="HL307" s="241"/>
      <c r="HM307" s="241"/>
      <c r="HN307" s="241"/>
      <c r="HO307" s="241"/>
      <c r="HP307" s="241"/>
      <c r="HQ307" s="241"/>
      <c r="HR307" s="241"/>
      <c r="HS307" s="241"/>
      <c r="HT307" s="241"/>
      <c r="HU307" s="241"/>
      <c r="HV307" s="241"/>
      <c r="HW307" s="241"/>
      <c r="HX307" s="241"/>
      <c r="HY307" s="241"/>
      <c r="HZ307" s="241"/>
      <c r="IA307" s="241"/>
      <c r="IB307" s="241"/>
      <c r="IC307" s="241"/>
      <c r="ID307" s="241"/>
      <c r="IE307" s="241"/>
      <c r="IF307" s="241"/>
      <c r="IG307" s="241"/>
      <c r="IH307" s="241"/>
      <c r="II307" s="241"/>
      <c r="IJ307" s="241"/>
      <c r="IK307" s="241"/>
      <c r="IL307" s="241"/>
      <c r="IM307" s="241"/>
      <c r="IN307" s="241"/>
      <c r="IO307" s="241"/>
      <c r="IP307" s="241"/>
      <c r="IQ307" s="241"/>
      <c r="IR307" s="241"/>
      <c r="IS307" s="241"/>
      <c r="IT307" s="241"/>
      <c r="IU307" s="241"/>
      <c r="IV307" s="241"/>
      <c r="IW307" s="241"/>
      <c r="IX307" s="241"/>
      <c r="IY307" s="241"/>
      <c r="IZ307" s="241"/>
      <c r="JA307" s="241"/>
      <c r="JB307" s="241"/>
      <c r="JC307" s="241"/>
      <c r="JD307" s="241"/>
      <c r="JE307" s="241"/>
      <c r="JF307" s="241"/>
      <c r="JG307" s="241"/>
      <c r="JH307" s="241"/>
      <c r="JI307" s="241"/>
      <c r="JJ307" s="241"/>
      <c r="JK307" s="241"/>
      <c r="JL307" s="241"/>
      <c r="JM307" s="241"/>
      <c r="JN307" s="241"/>
      <c r="JO307" s="241"/>
      <c r="JP307" s="241"/>
      <c r="JQ307" s="241"/>
      <c r="JR307" s="241"/>
      <c r="JS307" s="241"/>
      <c r="JT307" s="241"/>
      <c r="JU307" s="241"/>
    </row>
    <row r="308" spans="1:281" s="240" customFormat="1" ht="15" customHeight="1">
      <c r="A308" s="241"/>
      <c r="B308" s="241"/>
      <c r="C308" s="241"/>
      <c r="D308" s="241"/>
      <c r="E308" s="241"/>
      <c r="F308" s="241"/>
      <c r="G308" s="241"/>
      <c r="H308" s="241"/>
      <c r="I308" s="241"/>
      <c r="J308" s="241"/>
      <c r="K308" s="241"/>
      <c r="L308" s="241"/>
      <c r="M308" s="241"/>
      <c r="N308" s="241"/>
      <c r="O308" s="241"/>
      <c r="P308" s="241"/>
      <c r="Q308" s="241"/>
      <c r="R308" s="241"/>
      <c r="S308" s="241"/>
      <c r="T308" s="241"/>
      <c r="U308" s="241" t="s">
        <v>445</v>
      </c>
      <c r="V308" s="241"/>
      <c r="W308" s="241"/>
      <c r="X308" s="241"/>
      <c r="Y308" s="241"/>
      <c r="Z308" s="241"/>
      <c r="AA308" s="241"/>
      <c r="AB308" s="241"/>
      <c r="AC308" s="241" t="s">
        <v>309</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c r="DO308" s="241"/>
      <c r="DP308" s="241"/>
      <c r="DQ308" s="241"/>
      <c r="DR308" s="241"/>
      <c r="DS308" s="241"/>
      <c r="DT308" s="241"/>
      <c r="DU308" s="241"/>
      <c r="DV308" s="241"/>
      <c r="DW308" s="241"/>
      <c r="DX308" s="241"/>
      <c r="DY308" s="241"/>
      <c r="DZ308" s="241"/>
      <c r="EA308" s="241"/>
      <c r="EB308" s="241"/>
      <c r="EC308" s="241"/>
      <c r="ED308" s="241"/>
      <c r="EE308" s="241"/>
      <c r="EF308" s="241"/>
      <c r="EG308" s="241"/>
      <c r="EH308" s="241"/>
      <c r="EI308" s="241"/>
      <c r="EJ308" s="241"/>
      <c r="EK308" s="241"/>
      <c r="EL308" s="241"/>
      <c r="EM308" s="241"/>
      <c r="EN308" s="241"/>
      <c r="EO308" s="241"/>
      <c r="EP308" s="241"/>
      <c r="EQ308" s="241"/>
      <c r="ER308" s="241"/>
      <c r="ES308" s="241"/>
      <c r="ET308" s="241"/>
      <c r="EU308" s="241"/>
      <c r="EV308" s="241"/>
      <c r="EW308" s="241"/>
      <c r="EX308" s="241"/>
      <c r="EY308" s="241"/>
      <c r="EZ308" s="241"/>
      <c r="FA308" s="241"/>
      <c r="FB308" s="241"/>
      <c r="FC308" s="241"/>
      <c r="FD308" s="241"/>
      <c r="FE308" s="241"/>
      <c r="FF308" s="241"/>
      <c r="FG308" s="241"/>
      <c r="FH308" s="241"/>
      <c r="FI308" s="241"/>
      <c r="FJ308" s="241"/>
      <c r="FK308" s="241"/>
      <c r="FL308" s="241"/>
      <c r="FM308" s="241"/>
      <c r="FN308" s="241"/>
      <c r="FO308" s="241"/>
      <c r="FP308" s="241"/>
      <c r="FQ308" s="241"/>
      <c r="FR308" s="241"/>
      <c r="FS308" s="241"/>
      <c r="FT308" s="241"/>
      <c r="FU308" s="241"/>
      <c r="FV308" s="241"/>
      <c r="FW308" s="241"/>
      <c r="FX308" s="241"/>
      <c r="FY308" s="241"/>
      <c r="FZ308" s="241"/>
      <c r="GA308" s="241"/>
      <c r="GB308" s="241"/>
      <c r="GC308" s="241"/>
      <c r="GD308" s="241"/>
      <c r="GE308" s="241"/>
      <c r="GF308" s="241"/>
      <c r="GG308" s="241"/>
      <c r="GH308" s="241"/>
      <c r="GI308" s="241"/>
      <c r="GJ308" s="241"/>
      <c r="GK308" s="241"/>
      <c r="GL308" s="241"/>
      <c r="GM308" s="241"/>
      <c r="GN308" s="241"/>
      <c r="GO308" s="241"/>
      <c r="GP308" s="241"/>
      <c r="GQ308" s="241"/>
      <c r="GR308" s="241"/>
      <c r="GS308" s="241"/>
      <c r="GT308" s="241"/>
      <c r="GU308" s="241"/>
      <c r="GV308" s="241"/>
      <c r="GW308" s="241"/>
      <c r="GX308" s="241"/>
      <c r="GY308" s="241"/>
      <c r="GZ308" s="241"/>
      <c r="HA308" s="241"/>
      <c r="HB308" s="241"/>
      <c r="HC308" s="241"/>
      <c r="HD308" s="241"/>
      <c r="HE308" s="241"/>
      <c r="HF308" s="241"/>
      <c r="HG308" s="241"/>
      <c r="HH308" s="241"/>
      <c r="HI308" s="241"/>
      <c r="HJ308" s="241"/>
      <c r="HK308" s="241"/>
      <c r="HL308" s="241"/>
      <c r="HM308" s="241"/>
      <c r="HN308" s="241"/>
      <c r="HO308" s="241"/>
      <c r="HP308" s="241"/>
      <c r="HQ308" s="241"/>
      <c r="HR308" s="241"/>
      <c r="HS308" s="241"/>
      <c r="HT308" s="241"/>
      <c r="HU308" s="241"/>
      <c r="HV308" s="241"/>
      <c r="HW308" s="241"/>
      <c r="HX308" s="241"/>
      <c r="HY308" s="241"/>
      <c r="HZ308" s="241"/>
      <c r="IA308" s="241"/>
      <c r="IB308" s="241"/>
      <c r="IC308" s="241"/>
      <c r="ID308" s="241"/>
      <c r="IE308" s="241"/>
      <c r="IF308" s="241"/>
      <c r="IG308" s="241"/>
      <c r="IH308" s="241"/>
      <c r="II308" s="241"/>
      <c r="IJ308" s="241"/>
      <c r="IK308" s="241"/>
      <c r="IL308" s="241"/>
      <c r="IM308" s="241"/>
      <c r="IN308" s="241"/>
      <c r="IO308" s="241"/>
      <c r="IP308" s="241"/>
      <c r="IQ308" s="241"/>
      <c r="IR308" s="241"/>
      <c r="IS308" s="241"/>
      <c r="IT308" s="241"/>
      <c r="IU308" s="241"/>
      <c r="IV308" s="241"/>
      <c r="IW308" s="241"/>
      <c r="IX308" s="241"/>
      <c r="IY308" s="241"/>
      <c r="IZ308" s="241"/>
      <c r="JA308" s="241"/>
      <c r="JB308" s="241"/>
      <c r="JC308" s="241"/>
      <c r="JD308" s="241"/>
      <c r="JE308" s="241"/>
      <c r="JF308" s="241"/>
      <c r="JG308" s="241"/>
      <c r="JH308" s="241"/>
      <c r="JI308" s="241"/>
      <c r="JJ308" s="241"/>
      <c r="JK308" s="241"/>
      <c r="JL308" s="241"/>
      <c r="JM308" s="241"/>
      <c r="JN308" s="241"/>
      <c r="JO308" s="241"/>
      <c r="JP308" s="241"/>
      <c r="JQ308" s="241"/>
      <c r="JR308" s="241"/>
      <c r="JS308" s="241"/>
      <c r="JT308" s="241"/>
      <c r="JU308" s="241"/>
    </row>
    <row r="309" spans="1:281" s="240" customFormat="1" ht="15" customHeight="1">
      <c r="A309" s="241"/>
      <c r="B309" s="241"/>
      <c r="C309" s="241"/>
      <c r="D309" s="241"/>
      <c r="E309" s="241"/>
      <c r="F309" s="241"/>
      <c r="G309" s="241"/>
      <c r="H309" s="241"/>
      <c r="I309" s="241"/>
      <c r="J309" s="241"/>
      <c r="K309" s="241"/>
      <c r="L309" s="241"/>
      <c r="M309" s="241"/>
      <c r="N309" s="241"/>
      <c r="O309" s="241"/>
      <c r="P309" s="241"/>
      <c r="Q309" s="241"/>
      <c r="R309" s="241"/>
      <c r="S309" s="241"/>
      <c r="T309" s="241"/>
      <c r="U309" s="241" t="s">
        <v>446</v>
      </c>
      <c r="V309" s="241"/>
      <c r="W309" s="241"/>
      <c r="X309" s="241"/>
      <c r="Y309" s="241"/>
      <c r="Z309" s="241"/>
      <c r="AA309" s="241"/>
      <c r="AB309" s="241"/>
      <c r="AC309" s="241" t="s">
        <v>325</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c r="DO309" s="241"/>
      <c r="DP309" s="241"/>
      <c r="DQ309" s="241"/>
      <c r="DR309" s="241"/>
      <c r="DS309" s="241"/>
      <c r="DT309" s="241"/>
      <c r="DU309" s="241"/>
      <c r="DV309" s="241"/>
      <c r="DW309" s="241"/>
      <c r="DX309" s="241"/>
      <c r="DY309" s="241"/>
      <c r="DZ309" s="241"/>
      <c r="EA309" s="241"/>
      <c r="EB309" s="241"/>
      <c r="EC309" s="241"/>
      <c r="ED309" s="241"/>
      <c r="EE309" s="241"/>
      <c r="EF309" s="241"/>
      <c r="EG309" s="241"/>
      <c r="EH309" s="241"/>
      <c r="EI309" s="241"/>
      <c r="EJ309" s="241"/>
      <c r="EK309" s="241"/>
      <c r="EL309" s="241"/>
      <c r="EM309" s="241"/>
      <c r="EN309" s="241"/>
      <c r="EO309" s="241"/>
      <c r="EP309" s="241"/>
      <c r="EQ309" s="241"/>
      <c r="ER309" s="241"/>
      <c r="ES309" s="241"/>
      <c r="ET309" s="241"/>
      <c r="EU309" s="241"/>
      <c r="EV309" s="241"/>
      <c r="EW309" s="241"/>
      <c r="EX309" s="241"/>
      <c r="EY309" s="241"/>
      <c r="EZ309" s="241"/>
      <c r="FA309" s="241"/>
      <c r="FB309" s="241"/>
      <c r="FC309" s="241"/>
      <c r="FD309" s="241"/>
      <c r="FE309" s="241"/>
      <c r="FF309" s="241"/>
      <c r="FG309" s="241"/>
      <c r="FH309" s="241"/>
      <c r="FI309" s="241"/>
      <c r="FJ309" s="241"/>
      <c r="FK309" s="241"/>
      <c r="FL309" s="241"/>
      <c r="FM309" s="241"/>
      <c r="FN309" s="241"/>
      <c r="FO309" s="241"/>
      <c r="FP309" s="241"/>
      <c r="FQ309" s="241"/>
      <c r="FR309" s="241"/>
      <c r="FS309" s="241"/>
      <c r="FT309" s="241"/>
      <c r="FU309" s="241"/>
      <c r="FV309" s="241"/>
      <c r="FW309" s="241"/>
      <c r="FX309" s="241"/>
      <c r="FY309" s="241"/>
      <c r="FZ309" s="241"/>
      <c r="GA309" s="241"/>
      <c r="GB309" s="241"/>
      <c r="GC309" s="241"/>
      <c r="GD309" s="241"/>
      <c r="GE309" s="241"/>
      <c r="GF309" s="241"/>
      <c r="GG309" s="241"/>
      <c r="GH309" s="241"/>
      <c r="GI309" s="241"/>
      <c r="GJ309" s="241"/>
      <c r="GK309" s="241"/>
      <c r="GL309" s="241"/>
      <c r="GM309" s="241"/>
      <c r="GN309" s="241"/>
      <c r="GO309" s="241"/>
      <c r="GP309" s="241"/>
      <c r="GQ309" s="241"/>
      <c r="GR309" s="241"/>
      <c r="GS309" s="241"/>
      <c r="GT309" s="241"/>
      <c r="GU309" s="241"/>
      <c r="GV309" s="241"/>
      <c r="GW309" s="241"/>
      <c r="GX309" s="241"/>
      <c r="GY309" s="241"/>
      <c r="GZ309" s="241"/>
      <c r="HA309" s="241"/>
      <c r="HB309" s="241"/>
      <c r="HC309" s="241"/>
      <c r="HD309" s="241"/>
      <c r="HE309" s="241"/>
      <c r="HF309" s="241"/>
      <c r="HG309" s="241"/>
      <c r="HH309" s="241"/>
      <c r="HI309" s="241"/>
      <c r="HJ309" s="241"/>
      <c r="HK309" s="241"/>
      <c r="HL309" s="241"/>
      <c r="HM309" s="241"/>
      <c r="HN309" s="241"/>
      <c r="HO309" s="241"/>
      <c r="HP309" s="241"/>
      <c r="HQ309" s="241"/>
      <c r="HR309" s="241"/>
      <c r="HS309" s="241"/>
      <c r="HT309" s="241"/>
      <c r="HU309" s="241"/>
      <c r="HV309" s="241"/>
      <c r="HW309" s="241"/>
      <c r="HX309" s="241"/>
      <c r="HY309" s="241"/>
      <c r="HZ309" s="241"/>
      <c r="IA309" s="241"/>
      <c r="IB309" s="241"/>
      <c r="IC309" s="241"/>
      <c r="ID309" s="241"/>
      <c r="IE309" s="241"/>
      <c r="IF309" s="241"/>
      <c r="IG309" s="241"/>
      <c r="IH309" s="241"/>
      <c r="II309" s="241"/>
      <c r="IJ309" s="241"/>
      <c r="IK309" s="241"/>
      <c r="IL309" s="241"/>
      <c r="IM309" s="241"/>
      <c r="IN309" s="241"/>
      <c r="IO309" s="241"/>
      <c r="IP309" s="241"/>
      <c r="IQ309" s="241"/>
      <c r="IR309" s="241"/>
      <c r="IS309" s="241"/>
      <c r="IT309" s="241"/>
      <c r="IU309" s="241"/>
      <c r="IV309" s="241"/>
      <c r="IW309" s="241"/>
      <c r="IX309" s="241"/>
      <c r="IY309" s="241"/>
      <c r="IZ309" s="241"/>
      <c r="JA309" s="241"/>
      <c r="JB309" s="241"/>
      <c r="JC309" s="241"/>
      <c r="JD309" s="241"/>
      <c r="JE309" s="241"/>
      <c r="JF309" s="241"/>
      <c r="JG309" s="241"/>
      <c r="JH309" s="241"/>
      <c r="JI309" s="241"/>
      <c r="JJ309" s="241"/>
      <c r="JK309" s="241"/>
      <c r="JL309" s="241"/>
      <c r="JM309" s="241"/>
      <c r="JN309" s="241"/>
      <c r="JO309" s="241"/>
      <c r="JP309" s="241"/>
      <c r="JQ309" s="241"/>
      <c r="JR309" s="241"/>
      <c r="JS309" s="241"/>
      <c r="JT309" s="241"/>
      <c r="JU309" s="241"/>
    </row>
    <row r="310" spans="1:281" s="240" customFormat="1" ht="15" customHeight="1">
      <c r="A310" s="241"/>
      <c r="B310" s="241"/>
      <c r="C310" s="241"/>
      <c r="D310" s="241"/>
      <c r="E310" s="241"/>
      <c r="F310" s="241"/>
      <c r="G310" s="241"/>
      <c r="H310" s="241"/>
      <c r="I310" s="241"/>
      <c r="J310" s="241"/>
      <c r="K310" s="241"/>
      <c r="L310" s="241"/>
      <c r="M310" s="241"/>
      <c r="N310" s="241"/>
      <c r="O310" s="241"/>
      <c r="P310" s="241"/>
      <c r="Q310" s="241"/>
      <c r="R310" s="241"/>
      <c r="S310" s="241"/>
      <c r="T310" s="241"/>
      <c r="U310" s="241" t="s">
        <v>447</v>
      </c>
      <c r="V310" s="241"/>
      <c r="W310" s="241"/>
      <c r="X310" s="241"/>
      <c r="Y310" s="241"/>
      <c r="Z310" s="241"/>
      <c r="AA310" s="241"/>
      <c r="AB310" s="241"/>
      <c r="AC310" s="241" t="s">
        <v>316</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c r="DT310" s="241"/>
      <c r="DU310" s="241"/>
      <c r="DV310" s="241"/>
      <c r="DW310" s="241"/>
      <c r="DX310" s="241"/>
      <c r="DY310" s="241"/>
      <c r="DZ310" s="241"/>
      <c r="EA310" s="241"/>
      <c r="EB310" s="241"/>
      <c r="EC310" s="241"/>
      <c r="ED310" s="241"/>
      <c r="EE310" s="241"/>
      <c r="EF310" s="241"/>
      <c r="EG310" s="241"/>
      <c r="EH310" s="241"/>
      <c r="EI310" s="241"/>
      <c r="EJ310" s="241"/>
      <c r="EK310" s="241"/>
      <c r="EL310" s="241"/>
      <c r="EM310" s="241"/>
      <c r="EN310" s="241"/>
      <c r="EO310" s="241"/>
      <c r="EP310" s="241"/>
      <c r="EQ310" s="241"/>
      <c r="ER310" s="241"/>
      <c r="ES310" s="241"/>
      <c r="ET310" s="241"/>
      <c r="EU310" s="241"/>
      <c r="EV310" s="241"/>
      <c r="EW310" s="241"/>
      <c r="EX310" s="241"/>
      <c r="EY310" s="241"/>
      <c r="EZ310" s="241"/>
      <c r="FA310" s="241"/>
      <c r="FB310" s="241"/>
      <c r="FC310" s="241"/>
      <c r="FD310" s="241"/>
      <c r="FE310" s="241"/>
      <c r="FF310" s="241"/>
      <c r="FG310" s="241"/>
      <c r="FH310" s="241"/>
      <c r="FI310" s="241"/>
      <c r="FJ310" s="241"/>
      <c r="FK310" s="241"/>
      <c r="FL310" s="241"/>
      <c r="FM310" s="241"/>
      <c r="FN310" s="241"/>
      <c r="FO310" s="241"/>
      <c r="FP310" s="241"/>
      <c r="FQ310" s="241"/>
      <c r="FR310" s="241"/>
      <c r="FS310" s="241"/>
      <c r="FT310" s="241"/>
      <c r="FU310" s="241"/>
      <c r="FV310" s="241"/>
      <c r="FW310" s="241"/>
      <c r="FX310" s="241"/>
      <c r="FY310" s="241"/>
      <c r="FZ310" s="241"/>
      <c r="GA310" s="241"/>
      <c r="GB310" s="241"/>
      <c r="GC310" s="241"/>
      <c r="GD310" s="241"/>
      <c r="GE310" s="241"/>
      <c r="GF310" s="241"/>
      <c r="GG310" s="241"/>
      <c r="GH310" s="241"/>
      <c r="GI310" s="241"/>
      <c r="GJ310" s="241"/>
      <c r="GK310" s="241"/>
      <c r="GL310" s="241"/>
      <c r="GM310" s="241"/>
      <c r="GN310" s="241"/>
      <c r="GO310" s="241"/>
      <c r="GP310" s="241"/>
      <c r="GQ310" s="241"/>
      <c r="GR310" s="241"/>
      <c r="GS310" s="241"/>
      <c r="GT310" s="241"/>
      <c r="GU310" s="241"/>
      <c r="GV310" s="241"/>
      <c r="GW310" s="241"/>
      <c r="GX310" s="241"/>
      <c r="GY310" s="241"/>
      <c r="GZ310" s="241"/>
      <c r="HA310" s="241"/>
      <c r="HB310" s="241"/>
      <c r="HC310" s="241"/>
      <c r="HD310" s="241"/>
      <c r="HE310" s="241"/>
      <c r="HF310" s="241"/>
      <c r="HG310" s="241"/>
      <c r="HH310" s="241"/>
      <c r="HI310" s="241"/>
      <c r="HJ310" s="241"/>
      <c r="HK310" s="241"/>
      <c r="HL310" s="241"/>
      <c r="HM310" s="241"/>
      <c r="HN310" s="241"/>
      <c r="HO310" s="241"/>
      <c r="HP310" s="241"/>
      <c r="HQ310" s="241"/>
      <c r="HR310" s="241"/>
      <c r="HS310" s="241"/>
      <c r="HT310" s="241"/>
      <c r="HU310" s="241"/>
      <c r="HV310" s="241"/>
      <c r="HW310" s="241"/>
      <c r="HX310" s="241"/>
      <c r="HY310" s="241"/>
      <c r="HZ310" s="241"/>
      <c r="IA310" s="241"/>
      <c r="IB310" s="241"/>
      <c r="IC310" s="241"/>
      <c r="ID310" s="241"/>
      <c r="IE310" s="241"/>
      <c r="IF310" s="241"/>
      <c r="IG310" s="241"/>
      <c r="IH310" s="241"/>
      <c r="II310" s="241"/>
      <c r="IJ310" s="241"/>
      <c r="IK310" s="241"/>
      <c r="IL310" s="241"/>
      <c r="IM310" s="241"/>
      <c r="IN310" s="241"/>
      <c r="IO310" s="241"/>
      <c r="IP310" s="241"/>
      <c r="IQ310" s="241"/>
      <c r="IR310" s="241"/>
      <c r="IS310" s="241"/>
      <c r="IT310" s="241"/>
      <c r="IU310" s="241"/>
      <c r="IV310" s="241"/>
      <c r="IW310" s="241"/>
      <c r="IX310" s="241"/>
      <c r="IY310" s="241"/>
      <c r="IZ310" s="241"/>
      <c r="JA310" s="241"/>
      <c r="JB310" s="241"/>
      <c r="JC310" s="241"/>
      <c r="JD310" s="241"/>
      <c r="JE310" s="241"/>
      <c r="JF310" s="241"/>
      <c r="JG310" s="241"/>
      <c r="JH310" s="241"/>
      <c r="JI310" s="241"/>
      <c r="JJ310" s="241"/>
      <c r="JK310" s="241"/>
      <c r="JL310" s="241"/>
      <c r="JM310" s="241"/>
      <c r="JN310" s="241"/>
      <c r="JO310" s="241"/>
      <c r="JP310" s="241"/>
      <c r="JQ310" s="241"/>
      <c r="JR310" s="241"/>
      <c r="JS310" s="241"/>
      <c r="JT310" s="241"/>
      <c r="JU310" s="241"/>
    </row>
    <row r="311" spans="1:281" s="240" customFormat="1" ht="15" customHeight="1">
      <c r="A311" s="241"/>
      <c r="B311" s="241"/>
      <c r="C311" s="241"/>
      <c r="D311" s="241"/>
      <c r="E311" s="241"/>
      <c r="F311" s="241"/>
      <c r="G311" s="241"/>
      <c r="H311" s="241"/>
      <c r="I311" s="241"/>
      <c r="J311" s="241"/>
      <c r="K311" s="241"/>
      <c r="L311" s="241"/>
      <c r="M311" s="241"/>
      <c r="N311" s="241"/>
      <c r="O311" s="241"/>
      <c r="P311" s="241"/>
      <c r="Q311" s="241"/>
      <c r="R311" s="241"/>
      <c r="S311" s="241"/>
      <c r="T311" s="241"/>
      <c r="U311" s="241" t="s">
        <v>448</v>
      </c>
      <c r="V311" s="241"/>
      <c r="W311" s="241"/>
      <c r="X311" s="241"/>
      <c r="Y311" s="241"/>
      <c r="Z311" s="241"/>
      <c r="AA311" s="241"/>
      <c r="AB311" s="241"/>
      <c r="AC311" s="241" t="s">
        <v>313</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c r="DD311" s="241"/>
      <c r="DE311" s="241"/>
      <c r="DF311" s="241"/>
      <c r="DG311" s="241"/>
      <c r="DH311" s="241"/>
      <c r="DI311" s="241"/>
      <c r="DJ311" s="241"/>
      <c r="DK311" s="241"/>
      <c r="DL311" s="241"/>
      <c r="DM311" s="241"/>
      <c r="DN311" s="241"/>
      <c r="DO311" s="241"/>
      <c r="DP311" s="241"/>
      <c r="DQ311" s="241"/>
      <c r="DR311" s="241"/>
      <c r="DS311" s="241"/>
      <c r="DT311" s="241"/>
      <c r="DU311" s="241"/>
      <c r="DV311" s="241"/>
      <c r="DW311" s="241"/>
      <c r="DX311" s="241"/>
      <c r="DY311" s="241"/>
      <c r="DZ311" s="241"/>
      <c r="EA311" s="241"/>
      <c r="EB311" s="241"/>
      <c r="EC311" s="241"/>
      <c r="ED311" s="241"/>
      <c r="EE311" s="241"/>
      <c r="EF311" s="241"/>
      <c r="EG311" s="241"/>
      <c r="EH311" s="241"/>
      <c r="EI311" s="241"/>
      <c r="EJ311" s="241"/>
      <c r="EK311" s="241"/>
      <c r="EL311" s="241"/>
      <c r="EM311" s="241"/>
      <c r="EN311" s="241"/>
      <c r="EO311" s="241"/>
      <c r="EP311" s="241"/>
      <c r="EQ311" s="241"/>
      <c r="ER311" s="241"/>
      <c r="ES311" s="241"/>
      <c r="ET311" s="241"/>
      <c r="EU311" s="241"/>
      <c r="EV311" s="241"/>
      <c r="EW311" s="241"/>
      <c r="EX311" s="241"/>
      <c r="EY311" s="241"/>
      <c r="EZ311" s="241"/>
      <c r="FA311" s="241"/>
      <c r="FB311" s="241"/>
      <c r="FC311" s="241"/>
      <c r="FD311" s="241"/>
      <c r="FE311" s="241"/>
      <c r="FF311" s="241"/>
      <c r="FG311" s="241"/>
      <c r="FH311" s="241"/>
      <c r="FI311" s="241"/>
      <c r="FJ311" s="241"/>
      <c r="FK311" s="241"/>
      <c r="FL311" s="241"/>
      <c r="FM311" s="241"/>
      <c r="FN311" s="241"/>
      <c r="FO311" s="241"/>
      <c r="FP311" s="241"/>
      <c r="FQ311" s="241"/>
      <c r="FR311" s="241"/>
      <c r="FS311" s="241"/>
      <c r="FT311" s="241"/>
      <c r="FU311" s="241"/>
      <c r="FV311" s="241"/>
      <c r="FW311" s="241"/>
      <c r="FX311" s="241"/>
      <c r="FY311" s="241"/>
      <c r="FZ311" s="241"/>
      <c r="GA311" s="241"/>
      <c r="GB311" s="241"/>
      <c r="GC311" s="241"/>
      <c r="GD311" s="241"/>
      <c r="GE311" s="241"/>
      <c r="GF311" s="241"/>
      <c r="GG311" s="241"/>
      <c r="GH311" s="241"/>
      <c r="GI311" s="241"/>
      <c r="GJ311" s="241"/>
      <c r="GK311" s="241"/>
      <c r="GL311" s="241"/>
      <c r="GM311" s="241"/>
      <c r="GN311" s="241"/>
      <c r="GO311" s="241"/>
      <c r="GP311" s="241"/>
      <c r="GQ311" s="241"/>
      <c r="GR311" s="241"/>
      <c r="GS311" s="241"/>
      <c r="GT311" s="241"/>
      <c r="GU311" s="241"/>
      <c r="GV311" s="241"/>
      <c r="GW311" s="241"/>
      <c r="GX311" s="241"/>
      <c r="GY311" s="241"/>
      <c r="GZ311" s="241"/>
      <c r="HA311" s="241"/>
      <c r="HB311" s="241"/>
      <c r="HC311" s="241"/>
      <c r="HD311" s="241"/>
      <c r="HE311" s="241"/>
      <c r="HF311" s="241"/>
      <c r="HG311" s="241"/>
      <c r="HH311" s="241"/>
      <c r="HI311" s="241"/>
      <c r="HJ311" s="241"/>
      <c r="HK311" s="241"/>
      <c r="HL311" s="241"/>
      <c r="HM311" s="241"/>
      <c r="HN311" s="241"/>
      <c r="HO311" s="241"/>
      <c r="HP311" s="241"/>
      <c r="HQ311" s="241"/>
      <c r="HR311" s="241"/>
      <c r="HS311" s="241"/>
      <c r="HT311" s="241"/>
      <c r="HU311" s="241"/>
      <c r="HV311" s="241"/>
      <c r="HW311" s="241"/>
      <c r="HX311" s="241"/>
      <c r="HY311" s="241"/>
      <c r="HZ311" s="241"/>
      <c r="IA311" s="241"/>
      <c r="IB311" s="241"/>
      <c r="IC311" s="241"/>
      <c r="ID311" s="241"/>
      <c r="IE311" s="241"/>
      <c r="IF311" s="241"/>
      <c r="IG311" s="241"/>
      <c r="IH311" s="241"/>
      <c r="II311" s="241"/>
      <c r="IJ311" s="241"/>
      <c r="IK311" s="241"/>
      <c r="IL311" s="241"/>
      <c r="IM311" s="241"/>
      <c r="IN311" s="241"/>
      <c r="IO311" s="241"/>
      <c r="IP311" s="241"/>
      <c r="IQ311" s="241"/>
      <c r="IR311" s="241"/>
      <c r="IS311" s="241"/>
      <c r="IT311" s="241"/>
      <c r="IU311" s="241"/>
      <c r="IV311" s="241"/>
      <c r="IW311" s="241"/>
      <c r="IX311" s="241"/>
      <c r="IY311" s="241"/>
      <c r="IZ311" s="241"/>
      <c r="JA311" s="241"/>
      <c r="JB311" s="241"/>
      <c r="JC311" s="241"/>
      <c r="JD311" s="241"/>
      <c r="JE311" s="241"/>
      <c r="JF311" s="241"/>
      <c r="JG311" s="241"/>
      <c r="JH311" s="241"/>
      <c r="JI311" s="241"/>
      <c r="JJ311" s="241"/>
      <c r="JK311" s="241"/>
      <c r="JL311" s="241"/>
      <c r="JM311" s="241"/>
      <c r="JN311" s="241"/>
      <c r="JO311" s="241"/>
      <c r="JP311" s="241"/>
      <c r="JQ311" s="241"/>
      <c r="JR311" s="241"/>
      <c r="JS311" s="241"/>
      <c r="JT311" s="241"/>
      <c r="JU311" s="241"/>
    </row>
    <row r="312" spans="1:281" s="240" customFormat="1" ht="15" customHeight="1">
      <c r="A312" s="241"/>
      <c r="B312" s="241"/>
      <c r="C312" s="241"/>
      <c r="D312" s="241"/>
      <c r="E312" s="241"/>
      <c r="F312" s="241"/>
      <c r="G312" s="241"/>
      <c r="H312" s="241"/>
      <c r="I312" s="241"/>
      <c r="J312" s="241"/>
      <c r="K312" s="241"/>
      <c r="L312" s="241"/>
      <c r="M312" s="241"/>
      <c r="N312" s="241"/>
      <c r="O312" s="241"/>
      <c r="P312" s="241"/>
      <c r="Q312" s="241"/>
      <c r="R312" s="241"/>
      <c r="S312" s="241"/>
      <c r="T312" s="241"/>
      <c r="U312" s="241" t="s">
        <v>449</v>
      </c>
      <c r="V312" s="241"/>
      <c r="W312" s="241"/>
      <c r="X312" s="241"/>
      <c r="Y312" s="241"/>
      <c r="Z312" s="241"/>
      <c r="AA312" s="241"/>
      <c r="AB312" s="241"/>
      <c r="AC312" s="241" t="s">
        <v>313</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c r="DD312" s="241"/>
      <c r="DE312" s="241"/>
      <c r="DF312" s="241"/>
      <c r="DG312" s="241"/>
      <c r="DH312" s="241"/>
      <c r="DI312" s="241"/>
      <c r="DJ312" s="241"/>
      <c r="DK312" s="241"/>
      <c r="DL312" s="241"/>
      <c r="DM312" s="241"/>
      <c r="DN312" s="241"/>
      <c r="DO312" s="241"/>
      <c r="DP312" s="241"/>
      <c r="DQ312" s="241"/>
      <c r="DR312" s="241"/>
      <c r="DS312" s="241"/>
      <c r="DT312" s="241"/>
      <c r="DU312" s="241"/>
      <c r="DV312" s="241"/>
      <c r="DW312" s="241"/>
      <c r="DX312" s="241"/>
      <c r="DY312" s="241"/>
      <c r="DZ312" s="241"/>
      <c r="EA312" s="241"/>
      <c r="EB312" s="241"/>
      <c r="EC312" s="241"/>
      <c r="ED312" s="241"/>
      <c r="EE312" s="241"/>
      <c r="EF312" s="241"/>
      <c r="EG312" s="241"/>
      <c r="EH312" s="241"/>
      <c r="EI312" s="241"/>
      <c r="EJ312" s="241"/>
      <c r="EK312" s="241"/>
      <c r="EL312" s="241"/>
      <c r="EM312" s="241"/>
      <c r="EN312" s="241"/>
      <c r="EO312" s="241"/>
      <c r="EP312" s="241"/>
      <c r="EQ312" s="241"/>
      <c r="ER312" s="241"/>
      <c r="ES312" s="241"/>
      <c r="ET312" s="241"/>
      <c r="EU312" s="241"/>
      <c r="EV312" s="241"/>
      <c r="EW312" s="241"/>
      <c r="EX312" s="241"/>
      <c r="EY312" s="241"/>
      <c r="EZ312" s="241"/>
      <c r="FA312" s="241"/>
      <c r="FB312" s="241"/>
      <c r="FC312" s="241"/>
      <c r="FD312" s="241"/>
      <c r="FE312" s="241"/>
      <c r="FF312" s="241"/>
      <c r="FG312" s="241"/>
      <c r="FH312" s="241"/>
      <c r="FI312" s="241"/>
      <c r="FJ312" s="241"/>
      <c r="FK312" s="241"/>
      <c r="FL312" s="241"/>
      <c r="FM312" s="241"/>
      <c r="FN312" s="241"/>
      <c r="FO312" s="241"/>
      <c r="FP312" s="241"/>
      <c r="FQ312" s="241"/>
      <c r="FR312" s="241"/>
      <c r="FS312" s="241"/>
      <c r="FT312" s="241"/>
      <c r="FU312" s="241"/>
      <c r="FV312" s="241"/>
      <c r="FW312" s="241"/>
      <c r="FX312" s="241"/>
      <c r="FY312" s="241"/>
      <c r="FZ312" s="241"/>
      <c r="GA312" s="241"/>
      <c r="GB312" s="241"/>
      <c r="GC312" s="241"/>
      <c r="GD312" s="241"/>
      <c r="GE312" s="241"/>
      <c r="GF312" s="241"/>
      <c r="GG312" s="241"/>
      <c r="GH312" s="241"/>
      <c r="GI312" s="241"/>
      <c r="GJ312" s="241"/>
      <c r="GK312" s="241"/>
      <c r="GL312" s="241"/>
      <c r="GM312" s="241"/>
      <c r="GN312" s="241"/>
      <c r="GO312" s="241"/>
      <c r="GP312" s="241"/>
      <c r="GQ312" s="241"/>
      <c r="GR312" s="241"/>
      <c r="GS312" s="241"/>
      <c r="GT312" s="241"/>
      <c r="GU312" s="241"/>
      <c r="GV312" s="241"/>
      <c r="GW312" s="241"/>
      <c r="GX312" s="241"/>
      <c r="GY312" s="241"/>
      <c r="GZ312" s="241"/>
      <c r="HA312" s="241"/>
      <c r="HB312" s="241"/>
      <c r="HC312" s="241"/>
      <c r="HD312" s="241"/>
      <c r="HE312" s="241"/>
      <c r="HF312" s="241"/>
      <c r="HG312" s="241"/>
      <c r="HH312" s="241"/>
      <c r="HI312" s="241"/>
      <c r="HJ312" s="241"/>
      <c r="HK312" s="241"/>
      <c r="HL312" s="241"/>
      <c r="HM312" s="241"/>
      <c r="HN312" s="241"/>
      <c r="HO312" s="241"/>
      <c r="HP312" s="241"/>
      <c r="HQ312" s="241"/>
      <c r="HR312" s="241"/>
      <c r="HS312" s="241"/>
      <c r="HT312" s="241"/>
      <c r="HU312" s="241"/>
      <c r="HV312" s="241"/>
      <c r="HW312" s="241"/>
      <c r="HX312" s="241"/>
      <c r="HY312" s="241"/>
      <c r="HZ312" s="241"/>
      <c r="IA312" s="241"/>
      <c r="IB312" s="241"/>
      <c r="IC312" s="241"/>
      <c r="ID312" s="241"/>
      <c r="IE312" s="241"/>
      <c r="IF312" s="241"/>
      <c r="IG312" s="241"/>
      <c r="IH312" s="241"/>
      <c r="II312" s="241"/>
      <c r="IJ312" s="241"/>
      <c r="IK312" s="241"/>
      <c r="IL312" s="241"/>
      <c r="IM312" s="241"/>
      <c r="IN312" s="241"/>
      <c r="IO312" s="241"/>
      <c r="IP312" s="241"/>
      <c r="IQ312" s="241"/>
      <c r="IR312" s="241"/>
      <c r="IS312" s="241"/>
      <c r="IT312" s="241"/>
      <c r="IU312" s="241"/>
      <c r="IV312" s="241"/>
      <c r="IW312" s="241"/>
      <c r="IX312" s="241"/>
      <c r="IY312" s="241"/>
      <c r="IZ312" s="241"/>
      <c r="JA312" s="241"/>
      <c r="JB312" s="241"/>
      <c r="JC312" s="241"/>
      <c r="JD312" s="241"/>
      <c r="JE312" s="241"/>
      <c r="JF312" s="241"/>
      <c r="JG312" s="241"/>
      <c r="JH312" s="241"/>
      <c r="JI312" s="241"/>
      <c r="JJ312" s="241"/>
      <c r="JK312" s="241"/>
      <c r="JL312" s="241"/>
      <c r="JM312" s="241"/>
      <c r="JN312" s="241"/>
      <c r="JO312" s="241"/>
      <c r="JP312" s="241"/>
      <c r="JQ312" s="241"/>
      <c r="JR312" s="241"/>
      <c r="JS312" s="241"/>
      <c r="JT312" s="241"/>
      <c r="JU312" s="241"/>
    </row>
    <row r="313" spans="1:281" s="240" customFormat="1" ht="15" customHeight="1">
      <c r="A313" s="241"/>
      <c r="B313" s="241"/>
      <c r="C313" s="241"/>
      <c r="D313" s="241"/>
      <c r="E313" s="241"/>
      <c r="F313" s="241"/>
      <c r="G313" s="241"/>
      <c r="H313" s="241"/>
      <c r="I313" s="241"/>
      <c r="J313" s="241"/>
      <c r="K313" s="241"/>
      <c r="L313" s="241"/>
      <c r="M313" s="241"/>
      <c r="N313" s="241"/>
      <c r="O313" s="241"/>
      <c r="P313" s="241"/>
      <c r="Q313" s="241"/>
      <c r="R313" s="241"/>
      <c r="S313" s="241"/>
      <c r="T313" s="241"/>
      <c r="U313" s="241" t="s">
        <v>450</v>
      </c>
      <c r="V313" s="241"/>
      <c r="W313" s="241"/>
      <c r="X313" s="241"/>
      <c r="Y313" s="241"/>
      <c r="Z313" s="241"/>
      <c r="AA313" s="241"/>
      <c r="AB313" s="241"/>
      <c r="AC313" s="241" t="s">
        <v>322</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c r="DD313" s="241"/>
      <c r="DE313" s="241"/>
      <c r="DF313" s="241"/>
      <c r="DG313" s="241"/>
      <c r="DH313" s="241"/>
      <c r="DI313" s="241"/>
      <c r="DJ313" s="241"/>
      <c r="DK313" s="241"/>
      <c r="DL313" s="241"/>
      <c r="DM313" s="241"/>
      <c r="DN313" s="241"/>
      <c r="DO313" s="241"/>
      <c r="DP313" s="241"/>
      <c r="DQ313" s="241"/>
      <c r="DR313" s="241"/>
      <c r="DS313" s="241"/>
      <c r="DT313" s="241"/>
      <c r="DU313" s="241"/>
      <c r="DV313" s="241"/>
      <c r="DW313" s="241"/>
      <c r="DX313" s="241"/>
      <c r="DY313" s="241"/>
      <c r="DZ313" s="241"/>
      <c r="EA313" s="241"/>
      <c r="EB313" s="241"/>
      <c r="EC313" s="241"/>
      <c r="ED313" s="241"/>
      <c r="EE313" s="241"/>
      <c r="EF313" s="241"/>
      <c r="EG313" s="241"/>
      <c r="EH313" s="241"/>
      <c r="EI313" s="241"/>
      <c r="EJ313" s="241"/>
      <c r="EK313" s="241"/>
      <c r="EL313" s="241"/>
      <c r="EM313" s="241"/>
      <c r="EN313" s="241"/>
      <c r="EO313" s="241"/>
      <c r="EP313" s="241"/>
      <c r="EQ313" s="241"/>
      <c r="ER313" s="241"/>
      <c r="ES313" s="241"/>
      <c r="ET313" s="241"/>
      <c r="EU313" s="241"/>
      <c r="EV313" s="241"/>
      <c r="EW313" s="241"/>
      <c r="EX313" s="241"/>
      <c r="EY313" s="241"/>
      <c r="EZ313" s="241"/>
      <c r="FA313" s="241"/>
      <c r="FB313" s="241"/>
      <c r="FC313" s="241"/>
      <c r="FD313" s="241"/>
      <c r="FE313" s="241"/>
      <c r="FF313" s="241"/>
      <c r="FG313" s="241"/>
      <c r="FH313" s="241"/>
      <c r="FI313" s="241"/>
      <c r="FJ313" s="241"/>
      <c r="FK313" s="241"/>
      <c r="FL313" s="241"/>
      <c r="FM313" s="241"/>
      <c r="FN313" s="241"/>
      <c r="FO313" s="241"/>
      <c r="FP313" s="241"/>
      <c r="FQ313" s="241"/>
      <c r="FR313" s="241"/>
      <c r="FS313" s="241"/>
      <c r="FT313" s="241"/>
      <c r="FU313" s="241"/>
      <c r="FV313" s="241"/>
      <c r="FW313" s="241"/>
      <c r="FX313" s="241"/>
      <c r="FY313" s="241"/>
      <c r="FZ313" s="241"/>
      <c r="GA313" s="241"/>
      <c r="GB313" s="241"/>
      <c r="GC313" s="241"/>
      <c r="GD313" s="241"/>
      <c r="GE313" s="241"/>
      <c r="GF313" s="241"/>
      <c r="GG313" s="241"/>
      <c r="GH313" s="241"/>
      <c r="GI313" s="241"/>
      <c r="GJ313" s="241"/>
      <c r="GK313" s="241"/>
      <c r="GL313" s="241"/>
      <c r="GM313" s="241"/>
      <c r="GN313" s="241"/>
      <c r="GO313" s="241"/>
      <c r="GP313" s="241"/>
      <c r="GQ313" s="241"/>
      <c r="GR313" s="241"/>
      <c r="GS313" s="241"/>
      <c r="GT313" s="241"/>
      <c r="GU313" s="241"/>
      <c r="GV313" s="241"/>
      <c r="GW313" s="241"/>
      <c r="GX313" s="241"/>
      <c r="GY313" s="241"/>
      <c r="GZ313" s="241"/>
      <c r="HA313" s="241"/>
      <c r="HB313" s="241"/>
      <c r="HC313" s="241"/>
      <c r="HD313" s="241"/>
      <c r="HE313" s="241"/>
      <c r="HF313" s="241"/>
      <c r="HG313" s="241"/>
      <c r="HH313" s="241"/>
      <c r="HI313" s="241"/>
      <c r="HJ313" s="241"/>
      <c r="HK313" s="241"/>
      <c r="HL313" s="241"/>
      <c r="HM313" s="241"/>
      <c r="HN313" s="241"/>
      <c r="HO313" s="241"/>
      <c r="HP313" s="241"/>
      <c r="HQ313" s="241"/>
      <c r="HR313" s="241"/>
      <c r="HS313" s="241"/>
      <c r="HT313" s="241"/>
      <c r="HU313" s="241"/>
      <c r="HV313" s="241"/>
      <c r="HW313" s="241"/>
      <c r="HX313" s="241"/>
      <c r="HY313" s="241"/>
      <c r="HZ313" s="241"/>
      <c r="IA313" s="241"/>
      <c r="IB313" s="241"/>
      <c r="IC313" s="241"/>
      <c r="ID313" s="241"/>
      <c r="IE313" s="241"/>
      <c r="IF313" s="241"/>
      <c r="IG313" s="241"/>
      <c r="IH313" s="241"/>
      <c r="II313" s="241"/>
      <c r="IJ313" s="241"/>
      <c r="IK313" s="241"/>
      <c r="IL313" s="241"/>
      <c r="IM313" s="241"/>
      <c r="IN313" s="241"/>
      <c r="IO313" s="241"/>
      <c r="IP313" s="241"/>
      <c r="IQ313" s="241"/>
      <c r="IR313" s="241"/>
      <c r="IS313" s="241"/>
      <c r="IT313" s="241"/>
      <c r="IU313" s="241"/>
      <c r="IV313" s="241"/>
      <c r="IW313" s="241"/>
      <c r="IX313" s="241"/>
      <c r="IY313" s="241"/>
      <c r="IZ313" s="241"/>
      <c r="JA313" s="241"/>
      <c r="JB313" s="241"/>
      <c r="JC313" s="241"/>
      <c r="JD313" s="241"/>
      <c r="JE313" s="241"/>
      <c r="JF313" s="241"/>
      <c r="JG313" s="241"/>
      <c r="JH313" s="241"/>
      <c r="JI313" s="241"/>
      <c r="JJ313" s="241"/>
      <c r="JK313" s="241"/>
      <c r="JL313" s="241"/>
      <c r="JM313" s="241"/>
      <c r="JN313" s="241"/>
      <c r="JO313" s="241"/>
      <c r="JP313" s="241"/>
      <c r="JQ313" s="241"/>
      <c r="JR313" s="241"/>
      <c r="JS313" s="241"/>
      <c r="JT313" s="241"/>
      <c r="JU313" s="241"/>
    </row>
    <row r="314" spans="1:281" s="240" customFormat="1" ht="15" customHeight="1">
      <c r="A314" s="241"/>
      <c r="B314" s="241"/>
      <c r="C314" s="241"/>
      <c r="D314" s="241"/>
      <c r="E314" s="241"/>
      <c r="F314" s="241"/>
      <c r="G314" s="241"/>
      <c r="H314" s="241"/>
      <c r="I314" s="241"/>
      <c r="J314" s="241"/>
      <c r="K314" s="241"/>
      <c r="L314" s="241"/>
      <c r="M314" s="241"/>
      <c r="N314" s="241"/>
      <c r="O314" s="241"/>
      <c r="P314" s="241"/>
      <c r="Q314" s="241"/>
      <c r="R314" s="241"/>
      <c r="S314" s="241"/>
      <c r="T314" s="241"/>
      <c r="U314" s="241" t="s">
        <v>451</v>
      </c>
      <c r="V314" s="241"/>
      <c r="W314" s="241"/>
      <c r="X314" s="241"/>
      <c r="Y314" s="241"/>
      <c r="Z314" s="241"/>
      <c r="AA314" s="241"/>
      <c r="AB314" s="241"/>
      <c r="AC314" s="241" t="s">
        <v>325</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c r="DO314" s="241"/>
      <c r="DP314" s="241"/>
      <c r="DQ314" s="241"/>
      <c r="DR314" s="241"/>
      <c r="DS314" s="241"/>
      <c r="DT314" s="241"/>
      <c r="DU314" s="241"/>
      <c r="DV314" s="241"/>
      <c r="DW314" s="241"/>
      <c r="DX314" s="241"/>
      <c r="DY314" s="241"/>
      <c r="DZ314" s="241"/>
      <c r="EA314" s="241"/>
      <c r="EB314" s="241"/>
      <c r="EC314" s="241"/>
      <c r="ED314" s="241"/>
      <c r="EE314" s="241"/>
      <c r="EF314" s="241"/>
      <c r="EG314" s="241"/>
      <c r="EH314" s="241"/>
      <c r="EI314" s="241"/>
      <c r="EJ314" s="241"/>
      <c r="EK314" s="241"/>
      <c r="EL314" s="241"/>
      <c r="EM314" s="241"/>
      <c r="EN314" s="241"/>
      <c r="EO314" s="241"/>
      <c r="EP314" s="241"/>
      <c r="EQ314" s="241"/>
      <c r="ER314" s="241"/>
      <c r="ES314" s="241"/>
      <c r="ET314" s="241"/>
      <c r="EU314" s="241"/>
      <c r="EV314" s="241"/>
      <c r="EW314" s="241"/>
      <c r="EX314" s="241"/>
      <c r="EY314" s="241"/>
      <c r="EZ314" s="241"/>
      <c r="FA314" s="241"/>
      <c r="FB314" s="241"/>
      <c r="FC314" s="241"/>
      <c r="FD314" s="241"/>
      <c r="FE314" s="241"/>
      <c r="FF314" s="241"/>
      <c r="FG314" s="241"/>
      <c r="FH314" s="241"/>
      <c r="FI314" s="241"/>
      <c r="FJ314" s="241"/>
      <c r="FK314" s="241"/>
      <c r="FL314" s="241"/>
      <c r="FM314" s="241"/>
      <c r="FN314" s="241"/>
      <c r="FO314" s="241"/>
      <c r="FP314" s="241"/>
      <c r="FQ314" s="241"/>
      <c r="FR314" s="241"/>
      <c r="FS314" s="241"/>
      <c r="FT314" s="241"/>
      <c r="FU314" s="241"/>
      <c r="FV314" s="241"/>
      <c r="FW314" s="241"/>
      <c r="FX314" s="241"/>
      <c r="FY314" s="241"/>
      <c r="FZ314" s="241"/>
      <c r="GA314" s="241"/>
      <c r="GB314" s="241"/>
      <c r="GC314" s="241"/>
      <c r="GD314" s="241"/>
      <c r="GE314" s="241"/>
      <c r="GF314" s="241"/>
      <c r="GG314" s="241"/>
      <c r="GH314" s="241"/>
      <c r="GI314" s="241"/>
      <c r="GJ314" s="241"/>
      <c r="GK314" s="241"/>
      <c r="GL314" s="241"/>
      <c r="GM314" s="241"/>
      <c r="GN314" s="241"/>
      <c r="GO314" s="241"/>
      <c r="GP314" s="241"/>
      <c r="GQ314" s="241"/>
      <c r="GR314" s="241"/>
      <c r="GS314" s="241"/>
      <c r="GT314" s="241"/>
      <c r="GU314" s="241"/>
      <c r="GV314" s="241"/>
      <c r="GW314" s="241"/>
      <c r="GX314" s="241"/>
      <c r="GY314" s="241"/>
      <c r="GZ314" s="241"/>
      <c r="HA314" s="241"/>
      <c r="HB314" s="241"/>
      <c r="HC314" s="241"/>
      <c r="HD314" s="241"/>
      <c r="HE314" s="241"/>
      <c r="HF314" s="241"/>
      <c r="HG314" s="241"/>
      <c r="HH314" s="241"/>
      <c r="HI314" s="241"/>
      <c r="HJ314" s="241"/>
      <c r="HK314" s="241"/>
      <c r="HL314" s="241"/>
      <c r="HM314" s="241"/>
      <c r="HN314" s="241"/>
      <c r="HO314" s="241"/>
      <c r="HP314" s="241"/>
      <c r="HQ314" s="241"/>
      <c r="HR314" s="241"/>
      <c r="HS314" s="241"/>
      <c r="HT314" s="241"/>
      <c r="HU314" s="241"/>
      <c r="HV314" s="241"/>
      <c r="HW314" s="241"/>
      <c r="HX314" s="241"/>
      <c r="HY314" s="241"/>
      <c r="HZ314" s="241"/>
      <c r="IA314" s="241"/>
      <c r="IB314" s="241"/>
      <c r="IC314" s="241"/>
      <c r="ID314" s="241"/>
      <c r="IE314" s="241"/>
      <c r="IF314" s="241"/>
      <c r="IG314" s="241"/>
      <c r="IH314" s="241"/>
      <c r="II314" s="241"/>
      <c r="IJ314" s="241"/>
      <c r="IK314" s="241"/>
      <c r="IL314" s="241"/>
      <c r="IM314" s="241"/>
      <c r="IN314" s="241"/>
      <c r="IO314" s="241"/>
      <c r="IP314" s="241"/>
      <c r="IQ314" s="241"/>
      <c r="IR314" s="241"/>
      <c r="IS314" s="241"/>
      <c r="IT314" s="241"/>
      <c r="IU314" s="241"/>
      <c r="IV314" s="241"/>
      <c r="IW314" s="241"/>
      <c r="IX314" s="241"/>
      <c r="IY314" s="241"/>
      <c r="IZ314" s="241"/>
      <c r="JA314" s="241"/>
      <c r="JB314" s="241"/>
      <c r="JC314" s="241"/>
      <c r="JD314" s="241"/>
      <c r="JE314" s="241"/>
      <c r="JF314" s="241"/>
      <c r="JG314" s="241"/>
      <c r="JH314" s="241"/>
      <c r="JI314" s="241"/>
      <c r="JJ314" s="241"/>
      <c r="JK314" s="241"/>
      <c r="JL314" s="241"/>
      <c r="JM314" s="241"/>
      <c r="JN314" s="241"/>
      <c r="JO314" s="241"/>
      <c r="JP314" s="241"/>
      <c r="JQ314" s="241"/>
      <c r="JR314" s="241"/>
      <c r="JS314" s="241"/>
      <c r="JT314" s="241"/>
      <c r="JU314" s="241"/>
    </row>
    <row r="315" spans="1:281" s="240" customFormat="1" ht="15" customHeight="1">
      <c r="A315" s="241"/>
      <c r="B315" s="241"/>
      <c r="C315" s="241"/>
      <c r="D315" s="241"/>
      <c r="E315" s="241"/>
      <c r="F315" s="241"/>
      <c r="G315" s="241"/>
      <c r="H315" s="241"/>
      <c r="I315" s="241"/>
      <c r="J315" s="241"/>
      <c r="K315" s="241"/>
      <c r="L315" s="241"/>
      <c r="M315" s="241"/>
      <c r="N315" s="241"/>
      <c r="O315" s="241"/>
      <c r="P315" s="241"/>
      <c r="Q315" s="241"/>
      <c r="R315" s="241"/>
      <c r="S315" s="241"/>
      <c r="T315" s="241"/>
      <c r="U315" s="241" t="s">
        <v>275</v>
      </c>
      <c r="V315" s="241"/>
      <c r="W315" s="241"/>
      <c r="X315" s="241"/>
      <c r="Y315" s="241"/>
      <c r="Z315" s="241"/>
      <c r="AA315" s="241"/>
      <c r="AB315" s="241"/>
      <c r="AC315" s="241" t="s">
        <v>350</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c r="DD315" s="241"/>
      <c r="DE315" s="241"/>
      <c r="DF315" s="241"/>
      <c r="DG315" s="241"/>
      <c r="DH315" s="241"/>
      <c r="DI315" s="241"/>
      <c r="DJ315" s="241"/>
      <c r="DK315" s="241"/>
      <c r="DL315" s="241"/>
      <c r="DM315" s="241"/>
      <c r="DN315" s="241"/>
      <c r="DO315" s="241"/>
      <c r="DP315" s="241"/>
      <c r="DQ315" s="241"/>
      <c r="DR315" s="241"/>
      <c r="DS315" s="241"/>
      <c r="DT315" s="241"/>
      <c r="DU315" s="241"/>
      <c r="DV315" s="241"/>
      <c r="DW315" s="241"/>
      <c r="DX315" s="241"/>
      <c r="DY315" s="241"/>
      <c r="DZ315" s="241"/>
      <c r="EA315" s="241"/>
      <c r="EB315" s="241"/>
      <c r="EC315" s="241"/>
      <c r="ED315" s="241"/>
      <c r="EE315" s="241"/>
      <c r="EF315" s="241"/>
      <c r="EG315" s="241"/>
      <c r="EH315" s="241"/>
      <c r="EI315" s="241"/>
      <c r="EJ315" s="241"/>
      <c r="EK315" s="241"/>
      <c r="EL315" s="241"/>
      <c r="EM315" s="241"/>
      <c r="EN315" s="241"/>
      <c r="EO315" s="241"/>
      <c r="EP315" s="241"/>
      <c r="EQ315" s="241"/>
      <c r="ER315" s="241"/>
      <c r="ES315" s="241"/>
      <c r="ET315" s="241"/>
      <c r="EU315" s="241"/>
      <c r="EV315" s="241"/>
      <c r="EW315" s="241"/>
      <c r="EX315" s="241"/>
      <c r="EY315" s="241"/>
      <c r="EZ315" s="241"/>
      <c r="FA315" s="241"/>
      <c r="FB315" s="241"/>
      <c r="FC315" s="241"/>
      <c r="FD315" s="241"/>
      <c r="FE315" s="241"/>
      <c r="FF315" s="241"/>
      <c r="FG315" s="241"/>
      <c r="FH315" s="241"/>
      <c r="FI315" s="241"/>
      <c r="FJ315" s="241"/>
      <c r="FK315" s="241"/>
      <c r="FL315" s="241"/>
      <c r="FM315" s="241"/>
      <c r="FN315" s="241"/>
      <c r="FO315" s="241"/>
      <c r="FP315" s="241"/>
      <c r="FQ315" s="241"/>
      <c r="FR315" s="241"/>
      <c r="FS315" s="241"/>
      <c r="FT315" s="241"/>
      <c r="FU315" s="241"/>
      <c r="FV315" s="241"/>
      <c r="FW315" s="241"/>
      <c r="FX315" s="241"/>
      <c r="FY315" s="241"/>
      <c r="FZ315" s="241"/>
      <c r="GA315" s="241"/>
      <c r="GB315" s="241"/>
      <c r="GC315" s="241"/>
      <c r="GD315" s="241"/>
      <c r="GE315" s="241"/>
      <c r="GF315" s="241"/>
      <c r="GG315" s="241"/>
      <c r="GH315" s="241"/>
      <c r="GI315" s="241"/>
      <c r="GJ315" s="241"/>
      <c r="GK315" s="241"/>
      <c r="GL315" s="241"/>
      <c r="GM315" s="241"/>
      <c r="GN315" s="241"/>
      <c r="GO315" s="241"/>
      <c r="GP315" s="241"/>
      <c r="GQ315" s="241"/>
      <c r="GR315" s="241"/>
      <c r="GS315" s="241"/>
      <c r="GT315" s="241"/>
      <c r="GU315" s="241"/>
      <c r="GV315" s="241"/>
      <c r="GW315" s="241"/>
      <c r="GX315" s="241"/>
      <c r="GY315" s="241"/>
      <c r="GZ315" s="241"/>
      <c r="HA315" s="241"/>
      <c r="HB315" s="241"/>
      <c r="HC315" s="241"/>
      <c r="HD315" s="241"/>
      <c r="HE315" s="241"/>
      <c r="HF315" s="241"/>
      <c r="HG315" s="241"/>
      <c r="HH315" s="241"/>
      <c r="HI315" s="241"/>
      <c r="HJ315" s="241"/>
      <c r="HK315" s="241"/>
      <c r="HL315" s="241"/>
      <c r="HM315" s="241"/>
      <c r="HN315" s="241"/>
      <c r="HO315" s="241"/>
      <c r="HP315" s="241"/>
      <c r="HQ315" s="241"/>
      <c r="HR315" s="241"/>
      <c r="HS315" s="241"/>
      <c r="HT315" s="241"/>
      <c r="HU315" s="241"/>
      <c r="HV315" s="241"/>
      <c r="HW315" s="241"/>
      <c r="HX315" s="241"/>
      <c r="HY315" s="241"/>
      <c r="HZ315" s="241"/>
      <c r="IA315" s="241"/>
      <c r="IB315" s="241"/>
      <c r="IC315" s="241"/>
      <c r="ID315" s="241"/>
      <c r="IE315" s="241"/>
      <c r="IF315" s="241"/>
      <c r="IG315" s="241"/>
      <c r="IH315" s="241"/>
      <c r="II315" s="241"/>
      <c r="IJ315" s="241"/>
      <c r="IK315" s="241"/>
      <c r="IL315" s="241"/>
      <c r="IM315" s="241"/>
      <c r="IN315" s="241"/>
      <c r="IO315" s="241"/>
      <c r="IP315" s="241"/>
      <c r="IQ315" s="241"/>
      <c r="IR315" s="241"/>
      <c r="IS315" s="241"/>
      <c r="IT315" s="241"/>
      <c r="IU315" s="241"/>
      <c r="IV315" s="241"/>
      <c r="IW315" s="241"/>
      <c r="IX315" s="241"/>
      <c r="IY315" s="241"/>
      <c r="IZ315" s="241"/>
      <c r="JA315" s="241"/>
      <c r="JB315" s="241"/>
      <c r="JC315" s="241"/>
      <c r="JD315" s="241"/>
      <c r="JE315" s="241"/>
      <c r="JF315" s="241"/>
      <c r="JG315" s="241"/>
      <c r="JH315" s="241"/>
      <c r="JI315" s="241"/>
      <c r="JJ315" s="241"/>
      <c r="JK315" s="241"/>
      <c r="JL315" s="241"/>
      <c r="JM315" s="241"/>
      <c r="JN315" s="241"/>
      <c r="JO315" s="241"/>
      <c r="JP315" s="241"/>
      <c r="JQ315" s="241"/>
      <c r="JR315" s="241"/>
      <c r="JS315" s="241"/>
      <c r="JT315" s="241"/>
      <c r="JU315" s="241"/>
    </row>
    <row r="316" spans="1:281" s="240" customFormat="1" ht="15" customHeight="1">
      <c r="A316" s="241"/>
      <c r="B316" s="241"/>
      <c r="C316" s="241"/>
      <c r="D316" s="241"/>
      <c r="E316" s="241"/>
      <c r="F316" s="241"/>
      <c r="G316" s="241"/>
      <c r="H316" s="241"/>
      <c r="I316" s="241"/>
      <c r="J316" s="241"/>
      <c r="K316" s="241"/>
      <c r="L316" s="241"/>
      <c r="M316" s="241"/>
      <c r="N316" s="241"/>
      <c r="O316" s="241"/>
      <c r="P316" s="241"/>
      <c r="Q316" s="241"/>
      <c r="R316" s="241"/>
      <c r="S316" s="241"/>
      <c r="T316" s="241"/>
      <c r="U316" s="241" t="s">
        <v>452</v>
      </c>
      <c r="V316" s="241"/>
      <c r="W316" s="241"/>
      <c r="X316" s="241"/>
      <c r="Y316" s="241"/>
      <c r="Z316" s="241"/>
      <c r="AA316" s="241"/>
      <c r="AB316" s="241"/>
      <c r="AC316" s="241" t="s">
        <v>309</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1"/>
      <c r="GM316" s="241"/>
      <c r="GN316" s="241"/>
      <c r="GO316" s="241"/>
      <c r="GP316" s="241"/>
      <c r="GQ316" s="241"/>
      <c r="GR316" s="241"/>
      <c r="GS316" s="241"/>
      <c r="GT316" s="241"/>
      <c r="GU316" s="241"/>
      <c r="GV316" s="241"/>
      <c r="GW316" s="241"/>
      <c r="GX316" s="241"/>
      <c r="GY316" s="241"/>
      <c r="GZ316" s="241"/>
      <c r="HA316" s="241"/>
      <c r="HB316" s="241"/>
      <c r="HC316" s="241"/>
      <c r="HD316" s="241"/>
      <c r="HE316" s="241"/>
      <c r="HF316" s="241"/>
      <c r="HG316" s="241"/>
      <c r="HH316" s="241"/>
      <c r="HI316" s="241"/>
      <c r="HJ316" s="241"/>
      <c r="HK316" s="241"/>
      <c r="HL316" s="241"/>
      <c r="HM316" s="241"/>
      <c r="HN316" s="241"/>
      <c r="HO316" s="241"/>
      <c r="HP316" s="241"/>
      <c r="HQ316" s="241"/>
      <c r="HR316" s="241"/>
      <c r="HS316" s="241"/>
      <c r="HT316" s="241"/>
      <c r="HU316" s="241"/>
      <c r="HV316" s="241"/>
      <c r="HW316" s="241"/>
      <c r="HX316" s="241"/>
      <c r="HY316" s="241"/>
      <c r="HZ316" s="241"/>
      <c r="IA316" s="241"/>
      <c r="IB316" s="241"/>
      <c r="IC316" s="241"/>
      <c r="ID316" s="241"/>
      <c r="IE316" s="241"/>
      <c r="IF316" s="241"/>
      <c r="IG316" s="241"/>
      <c r="IH316" s="241"/>
      <c r="II316" s="241"/>
      <c r="IJ316" s="241"/>
      <c r="IK316" s="241"/>
      <c r="IL316" s="241"/>
      <c r="IM316" s="241"/>
      <c r="IN316" s="241"/>
      <c r="IO316" s="241"/>
      <c r="IP316" s="241"/>
      <c r="IQ316" s="241"/>
      <c r="IR316" s="241"/>
      <c r="IS316" s="241"/>
      <c r="IT316" s="241"/>
      <c r="IU316" s="241"/>
      <c r="IV316" s="241"/>
      <c r="IW316" s="241"/>
      <c r="IX316" s="241"/>
      <c r="IY316" s="241"/>
      <c r="IZ316" s="241"/>
      <c r="JA316" s="241"/>
      <c r="JB316" s="241"/>
      <c r="JC316" s="241"/>
      <c r="JD316" s="241"/>
      <c r="JE316" s="241"/>
      <c r="JF316" s="241"/>
      <c r="JG316" s="241"/>
      <c r="JH316" s="241"/>
      <c r="JI316" s="241"/>
      <c r="JJ316" s="241"/>
      <c r="JK316" s="241"/>
      <c r="JL316" s="241"/>
      <c r="JM316" s="241"/>
      <c r="JN316" s="241"/>
      <c r="JO316" s="241"/>
      <c r="JP316" s="241"/>
      <c r="JQ316" s="241"/>
      <c r="JR316" s="241"/>
      <c r="JS316" s="241"/>
      <c r="JT316" s="241"/>
      <c r="JU316" s="241"/>
    </row>
    <row r="317" spans="1:281" s="240" customFormat="1" ht="15" customHeight="1">
      <c r="A317" s="241"/>
      <c r="B317" s="241"/>
      <c r="C317" s="241"/>
      <c r="D317" s="241"/>
      <c r="E317" s="241"/>
      <c r="F317" s="241"/>
      <c r="G317" s="241"/>
      <c r="H317" s="241"/>
      <c r="I317" s="241"/>
      <c r="J317" s="241"/>
      <c r="K317" s="241"/>
      <c r="L317" s="241"/>
      <c r="M317" s="241"/>
      <c r="N317" s="241"/>
      <c r="O317" s="241"/>
      <c r="P317" s="241"/>
      <c r="Q317" s="241"/>
      <c r="R317" s="241"/>
      <c r="S317" s="241"/>
      <c r="T317" s="241"/>
      <c r="U317" s="241" t="s">
        <v>453</v>
      </c>
      <c r="V317" s="241"/>
      <c r="W317" s="241"/>
      <c r="X317" s="241"/>
      <c r="Y317" s="241"/>
      <c r="Z317" s="241"/>
      <c r="AA317" s="241"/>
      <c r="AB317" s="241"/>
      <c r="AC317" s="241" t="s">
        <v>316</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c r="CJ317" s="241"/>
      <c r="CK317" s="241"/>
      <c r="CL317" s="241"/>
      <c r="CM317" s="241"/>
      <c r="CN317" s="241"/>
      <c r="CO317" s="241"/>
      <c r="CP317" s="241"/>
      <c r="CQ317" s="241"/>
      <c r="CR317" s="241"/>
      <c r="CS317" s="241"/>
      <c r="CT317" s="241"/>
      <c r="CU317" s="241"/>
      <c r="CV317" s="241"/>
      <c r="CW317" s="241"/>
      <c r="CX317" s="241"/>
      <c r="CY317" s="241"/>
      <c r="CZ317" s="241"/>
      <c r="DA317" s="241"/>
      <c r="DB317" s="241"/>
      <c r="DC317" s="241"/>
      <c r="DD317" s="241"/>
      <c r="DE317" s="241"/>
      <c r="DF317" s="241"/>
      <c r="DG317" s="241"/>
      <c r="DH317" s="241"/>
      <c r="DI317" s="241"/>
      <c r="DJ317" s="241"/>
      <c r="DK317" s="241"/>
      <c r="DL317" s="241"/>
      <c r="DM317" s="241"/>
      <c r="DN317" s="241"/>
      <c r="DO317" s="241"/>
      <c r="DP317" s="241"/>
      <c r="DQ317" s="241"/>
      <c r="DR317" s="241"/>
      <c r="DS317" s="241"/>
      <c r="DT317" s="241"/>
      <c r="DU317" s="241"/>
      <c r="DV317" s="241"/>
      <c r="DW317" s="241"/>
      <c r="DX317" s="241"/>
      <c r="DY317" s="241"/>
      <c r="DZ317" s="241"/>
      <c r="EA317" s="241"/>
      <c r="EB317" s="241"/>
      <c r="EC317" s="241"/>
      <c r="ED317" s="241"/>
      <c r="EE317" s="241"/>
      <c r="EF317" s="241"/>
      <c r="EG317" s="241"/>
      <c r="EH317" s="241"/>
      <c r="EI317" s="241"/>
      <c r="EJ317" s="241"/>
      <c r="EK317" s="241"/>
      <c r="EL317" s="241"/>
      <c r="EM317" s="241"/>
      <c r="EN317" s="241"/>
      <c r="EO317" s="241"/>
      <c r="EP317" s="241"/>
      <c r="EQ317" s="241"/>
      <c r="ER317" s="241"/>
      <c r="ES317" s="241"/>
      <c r="ET317" s="241"/>
      <c r="EU317" s="241"/>
      <c r="EV317" s="241"/>
      <c r="EW317" s="241"/>
      <c r="EX317" s="241"/>
      <c r="EY317" s="241"/>
      <c r="EZ317" s="241"/>
      <c r="FA317" s="241"/>
      <c r="FB317" s="241"/>
      <c r="FC317" s="241"/>
      <c r="FD317" s="241"/>
      <c r="FE317" s="241"/>
      <c r="FF317" s="241"/>
      <c r="FG317" s="241"/>
      <c r="FH317" s="241"/>
      <c r="FI317" s="241"/>
      <c r="FJ317" s="241"/>
      <c r="FK317" s="241"/>
      <c r="FL317" s="241"/>
      <c r="FM317" s="241"/>
      <c r="FN317" s="241"/>
      <c r="FO317" s="241"/>
      <c r="FP317" s="241"/>
      <c r="FQ317" s="241"/>
      <c r="FR317" s="241"/>
      <c r="FS317" s="241"/>
      <c r="FT317" s="241"/>
      <c r="FU317" s="241"/>
      <c r="FV317" s="241"/>
      <c r="FW317" s="241"/>
      <c r="FX317" s="241"/>
      <c r="FY317" s="241"/>
      <c r="FZ317" s="241"/>
      <c r="GA317" s="241"/>
      <c r="GB317" s="241"/>
      <c r="GC317" s="241"/>
      <c r="GD317" s="241"/>
      <c r="GE317" s="241"/>
      <c r="GF317" s="241"/>
      <c r="GG317" s="241"/>
      <c r="GH317" s="241"/>
      <c r="GI317" s="241"/>
      <c r="GJ317" s="241"/>
      <c r="GK317" s="241"/>
      <c r="GL317" s="241"/>
      <c r="GM317" s="241"/>
      <c r="GN317" s="241"/>
      <c r="GO317" s="241"/>
      <c r="GP317" s="241"/>
      <c r="GQ317" s="241"/>
      <c r="GR317" s="241"/>
      <c r="GS317" s="241"/>
      <c r="GT317" s="241"/>
      <c r="GU317" s="241"/>
      <c r="GV317" s="241"/>
      <c r="GW317" s="241"/>
      <c r="GX317" s="241"/>
      <c r="GY317" s="241"/>
      <c r="GZ317" s="241"/>
      <c r="HA317" s="241"/>
      <c r="HB317" s="241"/>
      <c r="HC317" s="241"/>
      <c r="HD317" s="241"/>
      <c r="HE317" s="241"/>
      <c r="HF317" s="241"/>
      <c r="HG317" s="241"/>
      <c r="HH317" s="241"/>
      <c r="HI317" s="241"/>
      <c r="HJ317" s="241"/>
      <c r="HK317" s="241"/>
      <c r="HL317" s="241"/>
      <c r="HM317" s="241"/>
      <c r="HN317" s="241"/>
      <c r="HO317" s="241"/>
      <c r="HP317" s="241"/>
      <c r="HQ317" s="241"/>
      <c r="HR317" s="241"/>
      <c r="HS317" s="241"/>
      <c r="HT317" s="241"/>
      <c r="HU317" s="241"/>
      <c r="HV317" s="241"/>
      <c r="HW317" s="241"/>
      <c r="HX317" s="241"/>
      <c r="HY317" s="241"/>
      <c r="HZ317" s="241"/>
      <c r="IA317" s="241"/>
      <c r="IB317" s="241"/>
      <c r="IC317" s="241"/>
      <c r="ID317" s="241"/>
      <c r="IE317" s="241"/>
      <c r="IF317" s="241"/>
      <c r="IG317" s="241"/>
      <c r="IH317" s="241"/>
      <c r="II317" s="241"/>
      <c r="IJ317" s="241"/>
      <c r="IK317" s="241"/>
      <c r="IL317" s="241"/>
      <c r="IM317" s="241"/>
      <c r="IN317" s="241"/>
      <c r="IO317" s="241"/>
      <c r="IP317" s="241"/>
      <c r="IQ317" s="241"/>
      <c r="IR317" s="241"/>
      <c r="IS317" s="241"/>
      <c r="IT317" s="241"/>
      <c r="IU317" s="241"/>
      <c r="IV317" s="241"/>
      <c r="IW317" s="241"/>
      <c r="IX317" s="241"/>
      <c r="IY317" s="241"/>
      <c r="IZ317" s="241"/>
      <c r="JA317" s="241"/>
      <c r="JB317" s="241"/>
      <c r="JC317" s="241"/>
      <c r="JD317" s="241"/>
      <c r="JE317" s="241"/>
      <c r="JF317" s="241"/>
      <c r="JG317" s="241"/>
      <c r="JH317" s="241"/>
      <c r="JI317" s="241"/>
      <c r="JJ317" s="241"/>
      <c r="JK317" s="241"/>
      <c r="JL317" s="241"/>
      <c r="JM317" s="241"/>
      <c r="JN317" s="241"/>
      <c r="JO317" s="241"/>
      <c r="JP317" s="241"/>
      <c r="JQ317" s="241"/>
      <c r="JR317" s="241"/>
      <c r="JS317" s="241"/>
      <c r="JT317" s="241"/>
      <c r="JU317" s="241"/>
    </row>
    <row r="318" spans="1:281" s="240" customFormat="1" ht="15" customHeight="1">
      <c r="A318" s="241"/>
      <c r="B318" s="241"/>
      <c r="C318" s="241"/>
      <c r="D318" s="241"/>
      <c r="E318" s="241"/>
      <c r="F318" s="241"/>
      <c r="G318" s="241"/>
      <c r="H318" s="241"/>
      <c r="I318" s="241"/>
      <c r="J318" s="241"/>
      <c r="K318" s="241"/>
      <c r="L318" s="241"/>
      <c r="M318" s="241"/>
      <c r="N318" s="241"/>
      <c r="O318" s="241"/>
      <c r="P318" s="241"/>
      <c r="Q318" s="241"/>
      <c r="R318" s="241"/>
      <c r="S318" s="241"/>
      <c r="T318" s="241"/>
      <c r="U318" s="241" t="s">
        <v>454</v>
      </c>
      <c r="V318" s="241"/>
      <c r="W318" s="241"/>
      <c r="X318" s="241"/>
      <c r="Y318" s="241"/>
      <c r="Z318" s="241"/>
      <c r="AA318" s="241"/>
      <c r="AB318" s="241"/>
      <c r="AC318" s="241" t="s">
        <v>386</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c r="DD318" s="241"/>
      <c r="DE318" s="241"/>
      <c r="DF318" s="241"/>
      <c r="DG318" s="241"/>
      <c r="DH318" s="241"/>
      <c r="DI318" s="241"/>
      <c r="DJ318" s="241"/>
      <c r="DK318" s="241"/>
      <c r="DL318" s="241"/>
      <c r="DM318" s="241"/>
      <c r="DN318" s="241"/>
      <c r="DO318" s="241"/>
      <c r="DP318" s="241"/>
      <c r="DQ318" s="241"/>
      <c r="DR318" s="241"/>
      <c r="DS318" s="241"/>
      <c r="DT318" s="241"/>
      <c r="DU318" s="241"/>
      <c r="DV318" s="241"/>
      <c r="DW318" s="241"/>
      <c r="DX318" s="241"/>
      <c r="DY318" s="241"/>
      <c r="DZ318" s="241"/>
      <c r="EA318" s="241"/>
      <c r="EB318" s="241"/>
      <c r="EC318" s="241"/>
      <c r="ED318" s="241"/>
      <c r="EE318" s="241"/>
      <c r="EF318" s="241"/>
      <c r="EG318" s="241"/>
      <c r="EH318" s="241"/>
      <c r="EI318" s="241"/>
      <c r="EJ318" s="241"/>
      <c r="EK318" s="241"/>
      <c r="EL318" s="241"/>
      <c r="EM318" s="241"/>
      <c r="EN318" s="241"/>
      <c r="EO318" s="241"/>
      <c r="EP318" s="241"/>
      <c r="EQ318" s="241"/>
      <c r="ER318" s="241"/>
      <c r="ES318" s="241"/>
      <c r="ET318" s="241"/>
      <c r="EU318" s="241"/>
      <c r="EV318" s="241"/>
      <c r="EW318" s="241"/>
      <c r="EX318" s="241"/>
      <c r="EY318" s="241"/>
      <c r="EZ318" s="241"/>
      <c r="FA318" s="241"/>
      <c r="FB318" s="241"/>
      <c r="FC318" s="241"/>
      <c r="FD318" s="241"/>
      <c r="FE318" s="241"/>
      <c r="FF318" s="241"/>
      <c r="FG318" s="241"/>
      <c r="FH318" s="241"/>
      <c r="FI318" s="241"/>
      <c r="FJ318" s="241"/>
      <c r="FK318" s="241"/>
      <c r="FL318" s="241"/>
      <c r="FM318" s="241"/>
      <c r="FN318" s="241"/>
      <c r="FO318" s="241"/>
      <c r="FP318" s="241"/>
      <c r="FQ318" s="241"/>
      <c r="FR318" s="241"/>
      <c r="FS318" s="241"/>
      <c r="FT318" s="241"/>
      <c r="FU318" s="241"/>
      <c r="FV318" s="241"/>
      <c r="FW318" s="241"/>
      <c r="FX318" s="241"/>
      <c r="FY318" s="241"/>
      <c r="FZ318" s="241"/>
      <c r="GA318" s="241"/>
      <c r="GB318" s="241"/>
      <c r="GC318" s="241"/>
      <c r="GD318" s="241"/>
      <c r="GE318" s="241"/>
      <c r="GF318" s="241"/>
      <c r="GG318" s="241"/>
      <c r="GH318" s="241"/>
      <c r="GI318" s="241"/>
      <c r="GJ318" s="241"/>
      <c r="GK318" s="241"/>
      <c r="GL318" s="241"/>
      <c r="GM318" s="241"/>
      <c r="GN318" s="241"/>
      <c r="GO318" s="241"/>
      <c r="GP318" s="241"/>
      <c r="GQ318" s="241"/>
      <c r="GR318" s="241"/>
      <c r="GS318" s="241"/>
      <c r="GT318" s="241"/>
      <c r="GU318" s="241"/>
      <c r="GV318" s="241"/>
      <c r="GW318" s="241"/>
      <c r="GX318" s="241"/>
      <c r="GY318" s="241"/>
      <c r="GZ318" s="241"/>
      <c r="HA318" s="241"/>
      <c r="HB318" s="241"/>
      <c r="HC318" s="241"/>
      <c r="HD318" s="241"/>
      <c r="HE318" s="241"/>
      <c r="HF318" s="241"/>
      <c r="HG318" s="241"/>
      <c r="HH318" s="241"/>
      <c r="HI318" s="241"/>
      <c r="HJ318" s="241"/>
      <c r="HK318" s="241"/>
      <c r="HL318" s="241"/>
      <c r="HM318" s="241"/>
      <c r="HN318" s="241"/>
      <c r="HO318" s="241"/>
      <c r="HP318" s="241"/>
      <c r="HQ318" s="241"/>
      <c r="HR318" s="241"/>
      <c r="HS318" s="241"/>
      <c r="HT318" s="241"/>
      <c r="HU318" s="241"/>
      <c r="HV318" s="241"/>
      <c r="HW318" s="241"/>
      <c r="HX318" s="241"/>
      <c r="HY318" s="241"/>
      <c r="HZ318" s="241"/>
      <c r="IA318" s="241"/>
      <c r="IB318" s="241"/>
      <c r="IC318" s="241"/>
      <c r="ID318" s="241"/>
      <c r="IE318" s="241"/>
      <c r="IF318" s="241"/>
      <c r="IG318" s="241"/>
      <c r="IH318" s="241"/>
      <c r="II318" s="241"/>
      <c r="IJ318" s="241"/>
      <c r="IK318" s="241"/>
      <c r="IL318" s="241"/>
      <c r="IM318" s="241"/>
      <c r="IN318" s="241"/>
      <c r="IO318" s="241"/>
      <c r="IP318" s="241"/>
      <c r="IQ318" s="241"/>
      <c r="IR318" s="241"/>
      <c r="IS318" s="241"/>
      <c r="IT318" s="241"/>
      <c r="IU318" s="241"/>
      <c r="IV318" s="241"/>
      <c r="IW318" s="241"/>
      <c r="IX318" s="241"/>
      <c r="IY318" s="241"/>
      <c r="IZ318" s="241"/>
      <c r="JA318" s="241"/>
      <c r="JB318" s="241"/>
      <c r="JC318" s="241"/>
      <c r="JD318" s="241"/>
      <c r="JE318" s="241"/>
      <c r="JF318" s="241"/>
      <c r="JG318" s="241"/>
      <c r="JH318" s="241"/>
      <c r="JI318" s="241"/>
      <c r="JJ318" s="241"/>
      <c r="JK318" s="241"/>
      <c r="JL318" s="241"/>
      <c r="JM318" s="241"/>
      <c r="JN318" s="241"/>
      <c r="JO318" s="241"/>
      <c r="JP318" s="241"/>
      <c r="JQ318" s="241"/>
      <c r="JR318" s="241"/>
      <c r="JS318" s="241"/>
      <c r="JT318" s="241"/>
      <c r="JU318" s="241"/>
    </row>
    <row r="319" spans="1:281" s="240" customFormat="1" ht="15" customHeight="1">
      <c r="A319" s="241"/>
      <c r="B319" s="241"/>
      <c r="C319" s="241"/>
      <c r="D319" s="241"/>
      <c r="E319" s="241"/>
      <c r="F319" s="241"/>
      <c r="G319" s="241"/>
      <c r="H319" s="241"/>
      <c r="I319" s="241"/>
      <c r="J319" s="241"/>
      <c r="K319" s="241"/>
      <c r="L319" s="241"/>
      <c r="M319" s="241"/>
      <c r="N319" s="241"/>
      <c r="O319" s="241"/>
      <c r="P319" s="241"/>
      <c r="Q319" s="241"/>
      <c r="R319" s="241"/>
      <c r="S319" s="241"/>
      <c r="T319" s="241"/>
      <c r="U319" s="241" t="s">
        <v>455</v>
      </c>
      <c r="V319" s="241"/>
      <c r="W319" s="241"/>
      <c r="X319" s="241"/>
      <c r="Y319" s="241"/>
      <c r="Z319" s="241"/>
      <c r="AA319" s="241"/>
      <c r="AB319" s="241"/>
      <c r="AC319" s="241" t="s">
        <v>311</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c r="DD319" s="241"/>
      <c r="DE319" s="241"/>
      <c r="DF319" s="241"/>
      <c r="DG319" s="241"/>
      <c r="DH319" s="241"/>
      <c r="DI319" s="241"/>
      <c r="DJ319" s="241"/>
      <c r="DK319" s="241"/>
      <c r="DL319" s="241"/>
      <c r="DM319" s="241"/>
      <c r="DN319" s="241"/>
      <c r="DO319" s="241"/>
      <c r="DP319" s="241"/>
      <c r="DQ319" s="241"/>
      <c r="DR319" s="241"/>
      <c r="DS319" s="241"/>
      <c r="DT319" s="241"/>
      <c r="DU319" s="241"/>
      <c r="DV319" s="241"/>
      <c r="DW319" s="241"/>
      <c r="DX319" s="241"/>
      <c r="DY319" s="241"/>
      <c r="DZ319" s="241"/>
      <c r="EA319" s="241"/>
      <c r="EB319" s="241"/>
      <c r="EC319" s="241"/>
      <c r="ED319" s="241"/>
      <c r="EE319" s="241"/>
      <c r="EF319" s="241"/>
      <c r="EG319" s="241"/>
      <c r="EH319" s="241"/>
      <c r="EI319" s="241"/>
      <c r="EJ319" s="241"/>
      <c r="EK319" s="241"/>
      <c r="EL319" s="241"/>
      <c r="EM319" s="241"/>
      <c r="EN319" s="241"/>
      <c r="EO319" s="241"/>
      <c r="EP319" s="241"/>
      <c r="EQ319" s="241"/>
      <c r="ER319" s="241"/>
      <c r="ES319" s="241"/>
      <c r="ET319" s="241"/>
      <c r="EU319" s="241"/>
      <c r="EV319" s="241"/>
      <c r="EW319" s="241"/>
      <c r="EX319" s="241"/>
      <c r="EY319" s="241"/>
      <c r="EZ319" s="241"/>
      <c r="FA319" s="241"/>
      <c r="FB319" s="241"/>
      <c r="FC319" s="241"/>
      <c r="FD319" s="241"/>
      <c r="FE319" s="241"/>
      <c r="FF319" s="241"/>
      <c r="FG319" s="241"/>
      <c r="FH319" s="241"/>
      <c r="FI319" s="241"/>
      <c r="FJ319" s="241"/>
      <c r="FK319" s="241"/>
      <c r="FL319" s="241"/>
      <c r="FM319" s="241"/>
      <c r="FN319" s="241"/>
      <c r="FO319" s="241"/>
      <c r="FP319" s="241"/>
      <c r="FQ319" s="241"/>
      <c r="FR319" s="241"/>
      <c r="FS319" s="241"/>
      <c r="FT319" s="241"/>
      <c r="FU319" s="241"/>
      <c r="FV319" s="241"/>
      <c r="FW319" s="241"/>
      <c r="FX319" s="241"/>
      <c r="FY319" s="241"/>
      <c r="FZ319" s="241"/>
      <c r="GA319" s="241"/>
      <c r="GB319" s="241"/>
      <c r="GC319" s="241"/>
      <c r="GD319" s="241"/>
      <c r="GE319" s="241"/>
      <c r="GF319" s="241"/>
      <c r="GG319" s="241"/>
      <c r="GH319" s="241"/>
      <c r="GI319" s="241"/>
      <c r="GJ319" s="241"/>
      <c r="GK319" s="241"/>
      <c r="GL319" s="241"/>
      <c r="GM319" s="241"/>
      <c r="GN319" s="241"/>
      <c r="GO319" s="241"/>
      <c r="GP319" s="241"/>
      <c r="GQ319" s="241"/>
      <c r="GR319" s="241"/>
      <c r="GS319" s="241"/>
      <c r="GT319" s="241"/>
      <c r="GU319" s="241"/>
      <c r="GV319" s="241"/>
      <c r="GW319" s="241"/>
      <c r="GX319" s="241"/>
      <c r="GY319" s="241"/>
      <c r="GZ319" s="241"/>
      <c r="HA319" s="241"/>
      <c r="HB319" s="241"/>
      <c r="HC319" s="241"/>
      <c r="HD319" s="241"/>
      <c r="HE319" s="241"/>
      <c r="HF319" s="241"/>
      <c r="HG319" s="241"/>
      <c r="HH319" s="241"/>
      <c r="HI319" s="241"/>
      <c r="HJ319" s="241"/>
      <c r="HK319" s="241"/>
      <c r="HL319" s="241"/>
      <c r="HM319" s="241"/>
      <c r="HN319" s="241"/>
      <c r="HO319" s="241"/>
      <c r="HP319" s="241"/>
      <c r="HQ319" s="241"/>
      <c r="HR319" s="241"/>
      <c r="HS319" s="241"/>
      <c r="HT319" s="241"/>
      <c r="HU319" s="241"/>
      <c r="HV319" s="241"/>
      <c r="HW319" s="241"/>
      <c r="HX319" s="241"/>
      <c r="HY319" s="241"/>
      <c r="HZ319" s="241"/>
      <c r="IA319" s="241"/>
      <c r="IB319" s="241"/>
      <c r="IC319" s="241"/>
      <c r="ID319" s="241"/>
      <c r="IE319" s="241"/>
      <c r="IF319" s="241"/>
      <c r="IG319" s="241"/>
      <c r="IH319" s="241"/>
      <c r="II319" s="241"/>
      <c r="IJ319" s="241"/>
      <c r="IK319" s="241"/>
      <c r="IL319" s="241"/>
      <c r="IM319" s="241"/>
      <c r="IN319" s="241"/>
      <c r="IO319" s="241"/>
      <c r="IP319" s="241"/>
      <c r="IQ319" s="241"/>
      <c r="IR319" s="241"/>
      <c r="IS319" s="241"/>
      <c r="IT319" s="241"/>
      <c r="IU319" s="241"/>
      <c r="IV319" s="241"/>
      <c r="IW319" s="241"/>
      <c r="IX319" s="241"/>
      <c r="IY319" s="241"/>
      <c r="IZ319" s="241"/>
      <c r="JA319" s="241"/>
      <c r="JB319" s="241"/>
      <c r="JC319" s="241"/>
      <c r="JD319" s="241"/>
      <c r="JE319" s="241"/>
      <c r="JF319" s="241"/>
      <c r="JG319" s="241"/>
      <c r="JH319" s="241"/>
      <c r="JI319" s="241"/>
      <c r="JJ319" s="241"/>
      <c r="JK319" s="241"/>
      <c r="JL319" s="241"/>
      <c r="JM319" s="241"/>
      <c r="JN319" s="241"/>
      <c r="JO319" s="241"/>
      <c r="JP319" s="241"/>
      <c r="JQ319" s="241"/>
      <c r="JR319" s="241"/>
      <c r="JS319" s="241"/>
      <c r="JT319" s="241"/>
      <c r="JU319" s="241"/>
    </row>
    <row r="320" spans="1:281" s="240" customFormat="1" ht="15" customHeight="1">
      <c r="A320" s="241"/>
      <c r="B320" s="241"/>
      <c r="C320" s="241"/>
      <c r="D320" s="241"/>
      <c r="E320" s="241"/>
      <c r="F320" s="241"/>
      <c r="G320" s="241"/>
      <c r="H320" s="241"/>
      <c r="I320" s="241"/>
      <c r="J320" s="241"/>
      <c r="K320" s="241"/>
      <c r="L320" s="241"/>
      <c r="M320" s="241"/>
      <c r="N320" s="241"/>
      <c r="O320" s="241"/>
      <c r="P320" s="241"/>
      <c r="Q320" s="241"/>
      <c r="R320" s="241"/>
      <c r="S320" s="241"/>
      <c r="T320" s="241"/>
      <c r="U320" s="241" t="s">
        <v>456</v>
      </c>
      <c r="V320" s="241"/>
      <c r="W320" s="241"/>
      <c r="X320" s="241"/>
      <c r="Y320" s="241"/>
      <c r="Z320" s="241"/>
      <c r="AA320" s="241"/>
      <c r="AB320" s="241"/>
      <c r="AC320" s="241" t="s">
        <v>313</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c r="EN320" s="241"/>
      <c r="EO320" s="241"/>
      <c r="EP320" s="241"/>
      <c r="EQ320" s="241"/>
      <c r="ER320" s="241"/>
      <c r="ES320" s="241"/>
      <c r="ET320" s="241"/>
      <c r="EU320" s="241"/>
      <c r="EV320" s="241"/>
      <c r="EW320" s="241"/>
      <c r="EX320" s="241"/>
      <c r="EY320" s="241"/>
      <c r="EZ320" s="241"/>
      <c r="FA320" s="241"/>
      <c r="FB320" s="241"/>
      <c r="FC320" s="241"/>
      <c r="FD320" s="241"/>
      <c r="FE320" s="241"/>
      <c r="FF320" s="241"/>
      <c r="FG320" s="241"/>
      <c r="FH320" s="241"/>
      <c r="FI320" s="241"/>
      <c r="FJ320" s="241"/>
      <c r="FK320" s="241"/>
      <c r="FL320" s="241"/>
      <c r="FM320" s="241"/>
      <c r="FN320" s="241"/>
      <c r="FO320" s="241"/>
      <c r="FP320" s="241"/>
      <c r="FQ320" s="241"/>
      <c r="FR320" s="241"/>
      <c r="FS320" s="241"/>
      <c r="FT320" s="241"/>
      <c r="FU320" s="241"/>
      <c r="FV320" s="241"/>
      <c r="FW320" s="241"/>
      <c r="FX320" s="241"/>
      <c r="FY320" s="241"/>
      <c r="FZ320" s="241"/>
      <c r="GA320" s="241"/>
      <c r="GB320" s="241"/>
      <c r="GC320" s="241"/>
      <c r="GD320" s="241"/>
      <c r="GE320" s="241"/>
      <c r="GF320" s="241"/>
      <c r="GG320" s="241"/>
      <c r="GH320" s="241"/>
      <c r="GI320" s="241"/>
      <c r="GJ320" s="241"/>
      <c r="GK320" s="241"/>
      <c r="GL320" s="241"/>
      <c r="GM320" s="241"/>
      <c r="GN320" s="241"/>
      <c r="GO320" s="241"/>
      <c r="GP320" s="241"/>
      <c r="GQ320" s="241"/>
      <c r="GR320" s="241"/>
      <c r="GS320" s="241"/>
      <c r="GT320" s="241"/>
      <c r="GU320" s="241"/>
      <c r="GV320" s="241"/>
      <c r="GW320" s="241"/>
      <c r="GX320" s="241"/>
      <c r="GY320" s="241"/>
      <c r="GZ320" s="241"/>
      <c r="HA320" s="241"/>
      <c r="HB320" s="241"/>
      <c r="HC320" s="241"/>
      <c r="HD320" s="241"/>
      <c r="HE320" s="241"/>
      <c r="HF320" s="241"/>
      <c r="HG320" s="241"/>
      <c r="HH320" s="241"/>
      <c r="HI320" s="241"/>
      <c r="HJ320" s="241"/>
      <c r="HK320" s="241"/>
      <c r="HL320" s="241"/>
      <c r="HM320" s="241"/>
      <c r="HN320" s="241"/>
      <c r="HO320" s="241"/>
      <c r="HP320" s="241"/>
      <c r="HQ320" s="241"/>
      <c r="HR320" s="241"/>
      <c r="HS320" s="241"/>
      <c r="HT320" s="241"/>
      <c r="HU320" s="241"/>
      <c r="HV320" s="241"/>
      <c r="HW320" s="241"/>
      <c r="HX320" s="241"/>
      <c r="HY320" s="241"/>
      <c r="HZ320" s="241"/>
      <c r="IA320" s="241"/>
      <c r="IB320" s="241"/>
      <c r="IC320" s="241"/>
      <c r="ID320" s="241"/>
      <c r="IE320" s="241"/>
      <c r="IF320" s="241"/>
      <c r="IG320" s="241"/>
      <c r="IH320" s="241"/>
      <c r="II320" s="241"/>
      <c r="IJ320" s="241"/>
      <c r="IK320" s="241"/>
      <c r="IL320" s="241"/>
      <c r="IM320" s="241"/>
      <c r="IN320" s="241"/>
      <c r="IO320" s="241"/>
      <c r="IP320" s="241"/>
      <c r="IQ320" s="241"/>
      <c r="IR320" s="241"/>
      <c r="IS320" s="241"/>
      <c r="IT320" s="241"/>
      <c r="IU320" s="241"/>
      <c r="IV320" s="241"/>
      <c r="IW320" s="241"/>
      <c r="IX320" s="241"/>
      <c r="IY320" s="241"/>
      <c r="IZ320" s="241"/>
      <c r="JA320" s="241"/>
      <c r="JB320" s="241"/>
      <c r="JC320" s="241"/>
      <c r="JD320" s="241"/>
      <c r="JE320" s="241"/>
      <c r="JF320" s="241"/>
      <c r="JG320" s="241"/>
      <c r="JH320" s="241"/>
      <c r="JI320" s="241"/>
      <c r="JJ320" s="241"/>
      <c r="JK320" s="241"/>
      <c r="JL320" s="241"/>
      <c r="JM320" s="241"/>
      <c r="JN320" s="241"/>
      <c r="JO320" s="241"/>
      <c r="JP320" s="241"/>
      <c r="JQ320" s="241"/>
      <c r="JR320" s="241"/>
      <c r="JS320" s="241"/>
      <c r="JT320" s="241"/>
      <c r="JU320" s="241"/>
    </row>
    <row r="321" spans="1:281" s="240" customFormat="1" ht="15" customHeight="1">
      <c r="A321" s="241"/>
      <c r="B321" s="241"/>
      <c r="C321" s="241"/>
      <c r="D321" s="241"/>
      <c r="E321" s="241"/>
      <c r="F321" s="241"/>
      <c r="G321" s="241"/>
      <c r="H321" s="241"/>
      <c r="I321" s="241"/>
      <c r="J321" s="241"/>
      <c r="K321" s="241"/>
      <c r="L321" s="241"/>
      <c r="M321" s="241"/>
      <c r="N321" s="241"/>
      <c r="O321" s="241"/>
      <c r="P321" s="241"/>
      <c r="Q321" s="241"/>
      <c r="R321" s="241"/>
      <c r="S321" s="241"/>
      <c r="T321" s="241"/>
      <c r="U321" s="241" t="s">
        <v>457</v>
      </c>
      <c r="V321" s="241"/>
      <c r="W321" s="241"/>
      <c r="X321" s="241"/>
      <c r="Y321" s="241"/>
      <c r="Z321" s="241"/>
      <c r="AA321" s="241"/>
      <c r="AB321" s="241"/>
      <c r="AC321" s="241" t="s">
        <v>316</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c r="EN321" s="241"/>
      <c r="EO321" s="241"/>
      <c r="EP321" s="241"/>
      <c r="EQ321" s="241"/>
      <c r="ER321" s="241"/>
      <c r="ES321" s="241"/>
      <c r="ET321" s="241"/>
      <c r="EU321" s="241"/>
      <c r="EV321" s="241"/>
      <c r="EW321" s="241"/>
      <c r="EX321" s="241"/>
      <c r="EY321" s="241"/>
      <c r="EZ321" s="241"/>
      <c r="FA321" s="241"/>
      <c r="FB321" s="241"/>
      <c r="FC321" s="241"/>
      <c r="FD321" s="241"/>
      <c r="FE321" s="241"/>
      <c r="FF321" s="241"/>
      <c r="FG321" s="241"/>
      <c r="FH321" s="241"/>
      <c r="FI321" s="241"/>
      <c r="FJ321" s="241"/>
      <c r="FK321" s="241"/>
      <c r="FL321" s="241"/>
      <c r="FM321" s="241"/>
      <c r="FN321" s="241"/>
      <c r="FO321" s="241"/>
      <c r="FP321" s="241"/>
      <c r="FQ321" s="241"/>
      <c r="FR321" s="241"/>
      <c r="FS321" s="241"/>
      <c r="FT321" s="241"/>
      <c r="FU321" s="241"/>
      <c r="FV321" s="241"/>
      <c r="FW321" s="241"/>
      <c r="FX321" s="241"/>
      <c r="FY321" s="241"/>
      <c r="FZ321" s="241"/>
      <c r="GA321" s="241"/>
      <c r="GB321" s="241"/>
      <c r="GC321" s="241"/>
      <c r="GD321" s="241"/>
      <c r="GE321" s="241"/>
      <c r="GF321" s="241"/>
      <c r="GG321" s="241"/>
      <c r="GH321" s="241"/>
      <c r="GI321" s="241"/>
      <c r="GJ321" s="241"/>
      <c r="GK321" s="241"/>
      <c r="GL321" s="241"/>
      <c r="GM321" s="241"/>
      <c r="GN321" s="241"/>
      <c r="GO321" s="241"/>
      <c r="GP321" s="241"/>
      <c r="GQ321" s="241"/>
      <c r="GR321" s="241"/>
      <c r="GS321" s="241"/>
      <c r="GT321" s="241"/>
      <c r="GU321" s="241"/>
      <c r="GV321" s="241"/>
      <c r="GW321" s="241"/>
      <c r="GX321" s="241"/>
      <c r="GY321" s="241"/>
      <c r="GZ321" s="241"/>
      <c r="HA321" s="241"/>
      <c r="HB321" s="241"/>
      <c r="HC321" s="241"/>
      <c r="HD321" s="241"/>
      <c r="HE321" s="241"/>
      <c r="HF321" s="241"/>
      <c r="HG321" s="241"/>
      <c r="HH321" s="241"/>
      <c r="HI321" s="241"/>
      <c r="HJ321" s="241"/>
      <c r="HK321" s="241"/>
      <c r="HL321" s="241"/>
      <c r="HM321" s="241"/>
      <c r="HN321" s="241"/>
      <c r="HO321" s="241"/>
      <c r="HP321" s="241"/>
      <c r="HQ321" s="241"/>
      <c r="HR321" s="241"/>
      <c r="HS321" s="241"/>
      <c r="HT321" s="241"/>
      <c r="HU321" s="241"/>
      <c r="HV321" s="241"/>
      <c r="HW321" s="241"/>
      <c r="HX321" s="241"/>
      <c r="HY321" s="241"/>
      <c r="HZ321" s="241"/>
      <c r="IA321" s="241"/>
      <c r="IB321" s="241"/>
      <c r="IC321" s="241"/>
      <c r="ID321" s="241"/>
      <c r="IE321" s="241"/>
      <c r="IF321" s="241"/>
      <c r="IG321" s="241"/>
      <c r="IH321" s="241"/>
      <c r="II321" s="241"/>
      <c r="IJ321" s="241"/>
      <c r="IK321" s="241"/>
      <c r="IL321" s="241"/>
      <c r="IM321" s="241"/>
      <c r="IN321" s="241"/>
      <c r="IO321" s="241"/>
      <c r="IP321" s="241"/>
      <c r="IQ321" s="241"/>
      <c r="IR321" s="241"/>
      <c r="IS321" s="241"/>
      <c r="IT321" s="241"/>
      <c r="IU321" s="241"/>
      <c r="IV321" s="241"/>
      <c r="IW321" s="241"/>
      <c r="IX321" s="241"/>
      <c r="IY321" s="241"/>
      <c r="IZ321" s="241"/>
      <c r="JA321" s="241"/>
      <c r="JB321" s="241"/>
      <c r="JC321" s="241"/>
      <c r="JD321" s="241"/>
      <c r="JE321" s="241"/>
      <c r="JF321" s="241"/>
      <c r="JG321" s="241"/>
      <c r="JH321" s="241"/>
      <c r="JI321" s="241"/>
      <c r="JJ321" s="241"/>
      <c r="JK321" s="241"/>
      <c r="JL321" s="241"/>
      <c r="JM321" s="241"/>
      <c r="JN321" s="241"/>
      <c r="JO321" s="241"/>
      <c r="JP321" s="241"/>
      <c r="JQ321" s="241"/>
      <c r="JR321" s="241"/>
      <c r="JS321" s="241"/>
      <c r="JT321" s="241"/>
      <c r="JU321" s="241"/>
    </row>
    <row r="322" spans="1:281" s="240" customFormat="1" ht="15" customHeight="1">
      <c r="A322" s="241"/>
      <c r="B322" s="241"/>
      <c r="C322" s="241"/>
      <c r="D322" s="241"/>
      <c r="E322" s="241"/>
      <c r="F322" s="241"/>
      <c r="G322" s="241"/>
      <c r="H322" s="241"/>
      <c r="I322" s="241"/>
      <c r="J322" s="241"/>
      <c r="K322" s="241"/>
      <c r="L322" s="241"/>
      <c r="M322" s="241"/>
      <c r="N322" s="241"/>
      <c r="O322" s="241"/>
      <c r="P322" s="241"/>
      <c r="Q322" s="241"/>
      <c r="R322" s="241"/>
      <c r="S322" s="241"/>
      <c r="T322" s="241"/>
      <c r="U322" s="241" t="s">
        <v>458</v>
      </c>
      <c r="V322" s="241"/>
      <c r="W322" s="241"/>
      <c r="X322" s="241"/>
      <c r="Y322" s="241"/>
      <c r="Z322" s="241"/>
      <c r="AA322" s="241"/>
      <c r="AB322" s="241"/>
      <c r="AC322" s="241" t="s">
        <v>350</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c r="DD322" s="241"/>
      <c r="DE322" s="241"/>
      <c r="DF322" s="241"/>
      <c r="DG322" s="241"/>
      <c r="DH322" s="241"/>
      <c r="DI322" s="241"/>
      <c r="DJ322" s="241"/>
      <c r="DK322" s="241"/>
      <c r="DL322" s="241"/>
      <c r="DM322" s="241"/>
      <c r="DN322" s="241"/>
      <c r="DO322" s="241"/>
      <c r="DP322" s="241"/>
      <c r="DQ322" s="241"/>
      <c r="DR322" s="241"/>
      <c r="DS322" s="241"/>
      <c r="DT322" s="241"/>
      <c r="DU322" s="241"/>
      <c r="DV322" s="241"/>
      <c r="DW322" s="241"/>
      <c r="DX322" s="241"/>
      <c r="DY322" s="241"/>
      <c r="DZ322" s="241"/>
      <c r="EA322" s="241"/>
      <c r="EB322" s="241"/>
      <c r="EC322" s="241"/>
      <c r="ED322" s="241"/>
      <c r="EE322" s="241"/>
      <c r="EF322" s="241"/>
      <c r="EG322" s="241"/>
      <c r="EH322" s="241"/>
      <c r="EI322" s="241"/>
      <c r="EJ322" s="241"/>
      <c r="EK322" s="241"/>
      <c r="EL322" s="241"/>
      <c r="EM322" s="241"/>
      <c r="EN322" s="241"/>
      <c r="EO322" s="241"/>
      <c r="EP322" s="241"/>
      <c r="EQ322" s="241"/>
      <c r="ER322" s="241"/>
      <c r="ES322" s="241"/>
      <c r="ET322" s="241"/>
      <c r="EU322" s="241"/>
      <c r="EV322" s="241"/>
      <c r="EW322" s="241"/>
      <c r="EX322" s="241"/>
      <c r="EY322" s="241"/>
      <c r="EZ322" s="241"/>
      <c r="FA322" s="241"/>
      <c r="FB322" s="241"/>
      <c r="FC322" s="241"/>
      <c r="FD322" s="241"/>
      <c r="FE322" s="241"/>
      <c r="FF322" s="241"/>
      <c r="FG322" s="241"/>
      <c r="FH322" s="241"/>
      <c r="FI322" s="241"/>
      <c r="FJ322" s="241"/>
      <c r="FK322" s="241"/>
      <c r="FL322" s="241"/>
      <c r="FM322" s="241"/>
      <c r="FN322" s="241"/>
      <c r="FO322" s="241"/>
      <c r="FP322" s="241"/>
      <c r="FQ322" s="241"/>
      <c r="FR322" s="241"/>
      <c r="FS322" s="241"/>
      <c r="FT322" s="241"/>
      <c r="FU322" s="241"/>
      <c r="FV322" s="241"/>
      <c r="FW322" s="241"/>
      <c r="FX322" s="241"/>
      <c r="FY322" s="241"/>
      <c r="FZ322" s="241"/>
      <c r="GA322" s="241"/>
      <c r="GB322" s="241"/>
      <c r="GC322" s="241"/>
      <c r="GD322" s="241"/>
      <c r="GE322" s="241"/>
      <c r="GF322" s="241"/>
      <c r="GG322" s="241"/>
      <c r="GH322" s="241"/>
      <c r="GI322" s="241"/>
      <c r="GJ322" s="241"/>
      <c r="GK322" s="241"/>
      <c r="GL322" s="241"/>
      <c r="GM322" s="241"/>
      <c r="GN322" s="241"/>
      <c r="GO322" s="241"/>
      <c r="GP322" s="241"/>
      <c r="GQ322" s="241"/>
      <c r="GR322" s="241"/>
      <c r="GS322" s="241"/>
      <c r="GT322" s="241"/>
      <c r="GU322" s="241"/>
      <c r="GV322" s="241"/>
      <c r="GW322" s="241"/>
      <c r="GX322" s="241"/>
      <c r="GY322" s="241"/>
      <c r="GZ322" s="241"/>
      <c r="HA322" s="241"/>
      <c r="HB322" s="241"/>
      <c r="HC322" s="241"/>
      <c r="HD322" s="241"/>
      <c r="HE322" s="241"/>
      <c r="HF322" s="241"/>
      <c r="HG322" s="241"/>
      <c r="HH322" s="241"/>
      <c r="HI322" s="241"/>
      <c r="HJ322" s="241"/>
      <c r="HK322" s="241"/>
      <c r="HL322" s="241"/>
      <c r="HM322" s="241"/>
      <c r="HN322" s="241"/>
      <c r="HO322" s="241"/>
      <c r="HP322" s="241"/>
      <c r="HQ322" s="241"/>
      <c r="HR322" s="241"/>
      <c r="HS322" s="241"/>
      <c r="HT322" s="241"/>
      <c r="HU322" s="241"/>
      <c r="HV322" s="241"/>
      <c r="HW322" s="241"/>
      <c r="HX322" s="241"/>
      <c r="HY322" s="241"/>
      <c r="HZ322" s="241"/>
      <c r="IA322" s="241"/>
      <c r="IB322" s="241"/>
      <c r="IC322" s="241"/>
      <c r="ID322" s="241"/>
      <c r="IE322" s="241"/>
      <c r="IF322" s="241"/>
      <c r="IG322" s="241"/>
      <c r="IH322" s="241"/>
      <c r="II322" s="241"/>
      <c r="IJ322" s="241"/>
      <c r="IK322" s="241"/>
      <c r="IL322" s="241"/>
      <c r="IM322" s="241"/>
      <c r="IN322" s="241"/>
      <c r="IO322" s="241"/>
      <c r="IP322" s="241"/>
      <c r="IQ322" s="241"/>
      <c r="IR322" s="241"/>
      <c r="IS322" s="241"/>
      <c r="IT322" s="241"/>
      <c r="IU322" s="241"/>
      <c r="IV322" s="241"/>
      <c r="IW322" s="241"/>
      <c r="IX322" s="241"/>
      <c r="IY322" s="241"/>
      <c r="IZ322" s="241"/>
      <c r="JA322" s="241"/>
      <c r="JB322" s="241"/>
      <c r="JC322" s="241"/>
      <c r="JD322" s="241"/>
      <c r="JE322" s="241"/>
      <c r="JF322" s="241"/>
      <c r="JG322" s="241"/>
      <c r="JH322" s="241"/>
      <c r="JI322" s="241"/>
      <c r="JJ322" s="241"/>
      <c r="JK322" s="241"/>
      <c r="JL322" s="241"/>
      <c r="JM322" s="241"/>
      <c r="JN322" s="241"/>
      <c r="JO322" s="241"/>
      <c r="JP322" s="241"/>
      <c r="JQ322" s="241"/>
      <c r="JR322" s="241"/>
      <c r="JS322" s="241"/>
      <c r="JT322" s="241"/>
      <c r="JU322" s="241"/>
    </row>
    <row r="323" spans="1:281" s="240" customFormat="1" ht="15" customHeight="1">
      <c r="A323" s="241"/>
      <c r="B323" s="241"/>
      <c r="C323" s="241"/>
      <c r="D323" s="241"/>
      <c r="E323" s="241"/>
      <c r="F323" s="241"/>
      <c r="G323" s="241"/>
      <c r="H323" s="241"/>
      <c r="I323" s="241"/>
      <c r="J323" s="241"/>
      <c r="K323" s="241"/>
      <c r="L323" s="241"/>
      <c r="M323" s="241"/>
      <c r="N323" s="241"/>
      <c r="O323" s="241"/>
      <c r="P323" s="241"/>
      <c r="Q323" s="241"/>
      <c r="R323" s="241"/>
      <c r="S323" s="241"/>
      <c r="T323" s="241"/>
      <c r="U323" s="241" t="s">
        <v>459</v>
      </c>
      <c r="V323" s="241"/>
      <c r="W323" s="241"/>
      <c r="X323" s="241"/>
      <c r="Y323" s="241"/>
      <c r="Z323" s="241"/>
      <c r="AA323" s="241"/>
      <c r="AB323" s="241"/>
      <c r="AC323" s="241" t="s">
        <v>313</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c r="DD323" s="241"/>
      <c r="DE323" s="241"/>
      <c r="DF323" s="241"/>
      <c r="DG323" s="241"/>
      <c r="DH323" s="241"/>
      <c r="DI323" s="241"/>
      <c r="DJ323" s="241"/>
      <c r="DK323" s="241"/>
      <c r="DL323" s="241"/>
      <c r="DM323" s="241"/>
      <c r="DN323" s="241"/>
      <c r="DO323" s="241"/>
      <c r="DP323" s="241"/>
      <c r="DQ323" s="241"/>
      <c r="DR323" s="241"/>
      <c r="DS323" s="241"/>
      <c r="DT323" s="241"/>
      <c r="DU323" s="241"/>
      <c r="DV323" s="241"/>
      <c r="DW323" s="241"/>
      <c r="DX323" s="241"/>
      <c r="DY323" s="241"/>
      <c r="DZ323" s="241"/>
      <c r="EA323" s="241"/>
      <c r="EB323" s="241"/>
      <c r="EC323" s="241"/>
      <c r="ED323" s="241"/>
      <c r="EE323" s="241"/>
      <c r="EF323" s="241"/>
      <c r="EG323" s="241"/>
      <c r="EH323" s="241"/>
      <c r="EI323" s="241"/>
      <c r="EJ323" s="241"/>
      <c r="EK323" s="241"/>
      <c r="EL323" s="241"/>
      <c r="EM323" s="241"/>
      <c r="EN323" s="241"/>
      <c r="EO323" s="241"/>
      <c r="EP323" s="241"/>
      <c r="EQ323" s="241"/>
      <c r="ER323" s="241"/>
      <c r="ES323" s="241"/>
      <c r="ET323" s="241"/>
      <c r="EU323" s="241"/>
      <c r="EV323" s="241"/>
      <c r="EW323" s="241"/>
      <c r="EX323" s="241"/>
      <c r="EY323" s="241"/>
      <c r="EZ323" s="241"/>
      <c r="FA323" s="241"/>
      <c r="FB323" s="241"/>
      <c r="FC323" s="241"/>
      <c r="FD323" s="241"/>
      <c r="FE323" s="241"/>
      <c r="FF323" s="241"/>
      <c r="FG323" s="241"/>
      <c r="FH323" s="241"/>
      <c r="FI323" s="241"/>
      <c r="FJ323" s="241"/>
      <c r="FK323" s="241"/>
      <c r="FL323" s="241"/>
      <c r="FM323" s="241"/>
      <c r="FN323" s="241"/>
      <c r="FO323" s="241"/>
      <c r="FP323" s="241"/>
      <c r="FQ323" s="241"/>
      <c r="FR323" s="241"/>
      <c r="FS323" s="241"/>
      <c r="FT323" s="241"/>
      <c r="FU323" s="241"/>
      <c r="FV323" s="241"/>
      <c r="FW323" s="241"/>
      <c r="FX323" s="241"/>
      <c r="FY323" s="241"/>
      <c r="FZ323" s="241"/>
      <c r="GA323" s="241"/>
      <c r="GB323" s="241"/>
      <c r="GC323" s="241"/>
      <c r="GD323" s="241"/>
      <c r="GE323" s="241"/>
      <c r="GF323" s="241"/>
      <c r="GG323" s="241"/>
      <c r="GH323" s="241"/>
      <c r="GI323" s="241"/>
      <c r="GJ323" s="241"/>
      <c r="GK323" s="241"/>
      <c r="GL323" s="241"/>
      <c r="GM323" s="241"/>
      <c r="GN323" s="241"/>
      <c r="GO323" s="241"/>
      <c r="GP323" s="241"/>
      <c r="GQ323" s="241"/>
      <c r="GR323" s="241"/>
      <c r="GS323" s="241"/>
      <c r="GT323" s="241"/>
      <c r="GU323" s="241"/>
      <c r="GV323" s="241"/>
      <c r="GW323" s="241"/>
      <c r="GX323" s="241"/>
      <c r="GY323" s="241"/>
      <c r="GZ323" s="241"/>
      <c r="HA323" s="241"/>
      <c r="HB323" s="241"/>
      <c r="HC323" s="241"/>
      <c r="HD323" s="241"/>
      <c r="HE323" s="241"/>
      <c r="HF323" s="241"/>
      <c r="HG323" s="241"/>
      <c r="HH323" s="241"/>
      <c r="HI323" s="241"/>
      <c r="HJ323" s="241"/>
      <c r="HK323" s="241"/>
      <c r="HL323" s="241"/>
      <c r="HM323" s="241"/>
      <c r="HN323" s="241"/>
      <c r="HO323" s="241"/>
      <c r="HP323" s="241"/>
      <c r="HQ323" s="241"/>
      <c r="HR323" s="241"/>
      <c r="HS323" s="241"/>
      <c r="HT323" s="241"/>
      <c r="HU323" s="241"/>
      <c r="HV323" s="241"/>
      <c r="HW323" s="241"/>
      <c r="HX323" s="241"/>
      <c r="HY323" s="241"/>
      <c r="HZ323" s="241"/>
      <c r="IA323" s="241"/>
      <c r="IB323" s="241"/>
      <c r="IC323" s="241"/>
      <c r="ID323" s="241"/>
      <c r="IE323" s="241"/>
      <c r="IF323" s="241"/>
      <c r="IG323" s="241"/>
      <c r="IH323" s="241"/>
      <c r="II323" s="241"/>
      <c r="IJ323" s="241"/>
      <c r="IK323" s="241"/>
      <c r="IL323" s="241"/>
      <c r="IM323" s="241"/>
      <c r="IN323" s="241"/>
      <c r="IO323" s="241"/>
      <c r="IP323" s="241"/>
      <c r="IQ323" s="241"/>
      <c r="IR323" s="241"/>
      <c r="IS323" s="241"/>
      <c r="IT323" s="241"/>
      <c r="IU323" s="241"/>
      <c r="IV323" s="241"/>
      <c r="IW323" s="241"/>
      <c r="IX323" s="241"/>
      <c r="IY323" s="241"/>
      <c r="IZ323" s="241"/>
      <c r="JA323" s="241"/>
      <c r="JB323" s="241"/>
      <c r="JC323" s="241"/>
      <c r="JD323" s="241"/>
      <c r="JE323" s="241"/>
      <c r="JF323" s="241"/>
      <c r="JG323" s="241"/>
      <c r="JH323" s="241"/>
      <c r="JI323" s="241"/>
      <c r="JJ323" s="241"/>
      <c r="JK323" s="241"/>
      <c r="JL323" s="241"/>
      <c r="JM323" s="241"/>
      <c r="JN323" s="241"/>
      <c r="JO323" s="241"/>
      <c r="JP323" s="241"/>
      <c r="JQ323" s="241"/>
      <c r="JR323" s="241"/>
      <c r="JS323" s="241"/>
      <c r="JT323" s="241"/>
      <c r="JU323" s="241"/>
    </row>
    <row r="324" spans="1:281" s="240" customFormat="1" ht="15" customHeight="1">
      <c r="A324" s="241"/>
      <c r="B324" s="241"/>
      <c r="C324" s="241"/>
      <c r="D324" s="241"/>
      <c r="E324" s="241"/>
      <c r="F324" s="241"/>
      <c r="G324" s="241"/>
      <c r="H324" s="241"/>
      <c r="I324" s="241"/>
      <c r="J324" s="241"/>
      <c r="K324" s="241"/>
      <c r="L324" s="241"/>
      <c r="M324" s="241"/>
      <c r="N324" s="241"/>
      <c r="O324" s="241"/>
      <c r="P324" s="241"/>
      <c r="Q324" s="241"/>
      <c r="R324" s="241"/>
      <c r="S324" s="241"/>
      <c r="T324" s="241"/>
      <c r="U324" s="241" t="s">
        <v>460</v>
      </c>
      <c r="V324" s="241"/>
      <c r="W324" s="241"/>
      <c r="X324" s="241"/>
      <c r="Y324" s="241"/>
      <c r="Z324" s="241"/>
      <c r="AA324" s="241"/>
      <c r="AB324" s="241"/>
      <c r="AC324" s="241" t="s">
        <v>313</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c r="CJ324" s="241"/>
      <c r="CK324" s="241"/>
      <c r="CL324" s="241"/>
      <c r="CM324" s="241"/>
      <c r="CN324" s="241"/>
      <c r="CO324" s="241"/>
      <c r="CP324" s="241"/>
      <c r="CQ324" s="241"/>
      <c r="CR324" s="241"/>
      <c r="CS324" s="241"/>
      <c r="CT324" s="241"/>
      <c r="CU324" s="241"/>
      <c r="CV324" s="241"/>
      <c r="CW324" s="241"/>
      <c r="CX324" s="241"/>
      <c r="CY324" s="241"/>
      <c r="CZ324" s="241"/>
      <c r="DA324" s="241"/>
      <c r="DB324" s="241"/>
      <c r="DC324" s="241"/>
      <c r="DD324" s="241"/>
      <c r="DE324" s="241"/>
      <c r="DF324" s="241"/>
      <c r="DG324" s="241"/>
      <c r="DH324" s="241"/>
      <c r="DI324" s="241"/>
      <c r="DJ324" s="241"/>
      <c r="DK324" s="241"/>
      <c r="DL324" s="241"/>
      <c r="DM324" s="241"/>
      <c r="DN324" s="241"/>
      <c r="DO324" s="241"/>
      <c r="DP324" s="241"/>
      <c r="DQ324" s="241"/>
      <c r="DR324" s="241"/>
      <c r="DS324" s="241"/>
      <c r="DT324" s="241"/>
      <c r="DU324" s="241"/>
      <c r="DV324" s="241"/>
      <c r="DW324" s="241"/>
      <c r="DX324" s="241"/>
      <c r="DY324" s="241"/>
      <c r="DZ324" s="241"/>
      <c r="EA324" s="241"/>
      <c r="EB324" s="241"/>
      <c r="EC324" s="241"/>
      <c r="ED324" s="241"/>
      <c r="EE324" s="241"/>
      <c r="EF324" s="241"/>
      <c r="EG324" s="241"/>
      <c r="EH324" s="241"/>
      <c r="EI324" s="241"/>
      <c r="EJ324" s="241"/>
      <c r="EK324" s="241"/>
      <c r="EL324" s="241"/>
      <c r="EM324" s="241"/>
      <c r="EN324" s="241"/>
      <c r="EO324" s="241"/>
      <c r="EP324" s="241"/>
      <c r="EQ324" s="241"/>
      <c r="ER324" s="241"/>
      <c r="ES324" s="241"/>
      <c r="ET324" s="241"/>
      <c r="EU324" s="241"/>
      <c r="EV324" s="241"/>
      <c r="EW324" s="241"/>
      <c r="EX324" s="241"/>
      <c r="EY324" s="241"/>
      <c r="EZ324" s="241"/>
      <c r="FA324" s="241"/>
      <c r="FB324" s="241"/>
      <c r="FC324" s="241"/>
      <c r="FD324" s="241"/>
      <c r="FE324" s="241"/>
      <c r="FF324" s="241"/>
      <c r="FG324" s="241"/>
      <c r="FH324" s="241"/>
      <c r="FI324" s="241"/>
      <c r="FJ324" s="241"/>
      <c r="FK324" s="241"/>
      <c r="FL324" s="241"/>
      <c r="FM324" s="241"/>
      <c r="FN324" s="241"/>
      <c r="FO324" s="241"/>
      <c r="FP324" s="241"/>
      <c r="FQ324" s="241"/>
      <c r="FR324" s="241"/>
      <c r="FS324" s="241"/>
      <c r="FT324" s="241"/>
      <c r="FU324" s="241"/>
      <c r="FV324" s="241"/>
      <c r="FW324" s="241"/>
      <c r="FX324" s="241"/>
      <c r="FY324" s="241"/>
      <c r="FZ324" s="241"/>
      <c r="GA324" s="241"/>
      <c r="GB324" s="241"/>
      <c r="GC324" s="241"/>
      <c r="GD324" s="241"/>
      <c r="GE324" s="241"/>
      <c r="GF324" s="241"/>
      <c r="GG324" s="241"/>
      <c r="GH324" s="241"/>
      <c r="GI324" s="241"/>
      <c r="GJ324" s="241"/>
      <c r="GK324" s="241"/>
      <c r="GL324" s="241"/>
      <c r="GM324" s="241"/>
      <c r="GN324" s="241"/>
      <c r="GO324" s="241"/>
      <c r="GP324" s="241"/>
      <c r="GQ324" s="241"/>
      <c r="GR324" s="241"/>
      <c r="GS324" s="241"/>
      <c r="GT324" s="241"/>
      <c r="GU324" s="241"/>
      <c r="GV324" s="241"/>
      <c r="GW324" s="241"/>
      <c r="GX324" s="241"/>
      <c r="GY324" s="241"/>
      <c r="GZ324" s="241"/>
      <c r="HA324" s="241"/>
      <c r="HB324" s="241"/>
      <c r="HC324" s="241"/>
      <c r="HD324" s="241"/>
      <c r="HE324" s="241"/>
      <c r="HF324" s="241"/>
      <c r="HG324" s="241"/>
      <c r="HH324" s="241"/>
      <c r="HI324" s="241"/>
      <c r="HJ324" s="241"/>
      <c r="HK324" s="241"/>
      <c r="HL324" s="241"/>
      <c r="HM324" s="241"/>
      <c r="HN324" s="241"/>
      <c r="HO324" s="241"/>
      <c r="HP324" s="241"/>
      <c r="HQ324" s="241"/>
      <c r="HR324" s="241"/>
      <c r="HS324" s="241"/>
      <c r="HT324" s="241"/>
      <c r="HU324" s="241"/>
      <c r="HV324" s="241"/>
      <c r="HW324" s="241"/>
      <c r="HX324" s="241"/>
      <c r="HY324" s="241"/>
      <c r="HZ324" s="241"/>
      <c r="IA324" s="241"/>
      <c r="IB324" s="241"/>
      <c r="IC324" s="241"/>
      <c r="ID324" s="241"/>
      <c r="IE324" s="241"/>
      <c r="IF324" s="241"/>
      <c r="IG324" s="241"/>
      <c r="IH324" s="241"/>
      <c r="II324" s="241"/>
      <c r="IJ324" s="241"/>
      <c r="IK324" s="241"/>
      <c r="IL324" s="241"/>
      <c r="IM324" s="241"/>
      <c r="IN324" s="241"/>
      <c r="IO324" s="241"/>
      <c r="IP324" s="241"/>
      <c r="IQ324" s="241"/>
      <c r="IR324" s="241"/>
      <c r="IS324" s="241"/>
      <c r="IT324" s="241"/>
      <c r="IU324" s="241"/>
      <c r="IV324" s="241"/>
      <c r="IW324" s="241"/>
      <c r="IX324" s="241"/>
      <c r="IY324" s="241"/>
      <c r="IZ324" s="241"/>
      <c r="JA324" s="241"/>
      <c r="JB324" s="241"/>
      <c r="JC324" s="241"/>
      <c r="JD324" s="241"/>
      <c r="JE324" s="241"/>
      <c r="JF324" s="241"/>
      <c r="JG324" s="241"/>
      <c r="JH324" s="241"/>
      <c r="JI324" s="241"/>
      <c r="JJ324" s="241"/>
      <c r="JK324" s="241"/>
      <c r="JL324" s="241"/>
      <c r="JM324" s="241"/>
      <c r="JN324" s="241"/>
      <c r="JO324" s="241"/>
      <c r="JP324" s="241"/>
      <c r="JQ324" s="241"/>
      <c r="JR324" s="241"/>
      <c r="JS324" s="241"/>
      <c r="JT324" s="241"/>
      <c r="JU324" s="241"/>
    </row>
    <row r="325" spans="1:281" s="240" customFormat="1" ht="15" customHeight="1">
      <c r="A325" s="241"/>
      <c r="B325" s="241"/>
      <c r="C325" s="241"/>
      <c r="D325" s="241"/>
      <c r="E325" s="241"/>
      <c r="F325" s="241"/>
      <c r="G325" s="241"/>
      <c r="H325" s="241"/>
      <c r="I325" s="241"/>
      <c r="J325" s="241"/>
      <c r="K325" s="241"/>
      <c r="L325" s="241"/>
      <c r="M325" s="241"/>
      <c r="N325" s="241"/>
      <c r="O325" s="241"/>
      <c r="P325" s="241"/>
      <c r="Q325" s="241"/>
      <c r="R325" s="241"/>
      <c r="S325" s="241"/>
      <c r="T325" s="241"/>
      <c r="U325" s="241" t="s">
        <v>461</v>
      </c>
      <c r="V325" s="241"/>
      <c r="W325" s="241"/>
      <c r="X325" s="241"/>
      <c r="Y325" s="241"/>
      <c r="Z325" s="241"/>
      <c r="AA325" s="241"/>
      <c r="AB325" s="241"/>
      <c r="AC325" s="241" t="s">
        <v>316</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c r="DD325" s="241"/>
      <c r="DE325" s="241"/>
      <c r="DF325" s="241"/>
      <c r="DG325" s="241"/>
      <c r="DH325" s="241"/>
      <c r="DI325" s="241"/>
      <c r="DJ325" s="241"/>
      <c r="DK325" s="241"/>
      <c r="DL325" s="241"/>
      <c r="DM325" s="241"/>
      <c r="DN325" s="241"/>
      <c r="DO325" s="241"/>
      <c r="DP325" s="241"/>
      <c r="DQ325" s="241"/>
      <c r="DR325" s="241"/>
      <c r="DS325" s="241"/>
      <c r="DT325" s="241"/>
      <c r="DU325" s="241"/>
      <c r="DV325" s="241"/>
      <c r="DW325" s="241"/>
      <c r="DX325" s="241"/>
      <c r="DY325" s="241"/>
      <c r="DZ325" s="241"/>
      <c r="EA325" s="241"/>
      <c r="EB325" s="241"/>
      <c r="EC325" s="241"/>
      <c r="ED325" s="241"/>
      <c r="EE325" s="241"/>
      <c r="EF325" s="241"/>
      <c r="EG325" s="241"/>
      <c r="EH325" s="241"/>
      <c r="EI325" s="241"/>
      <c r="EJ325" s="241"/>
      <c r="EK325" s="241"/>
      <c r="EL325" s="241"/>
      <c r="EM325" s="241"/>
      <c r="EN325" s="241"/>
      <c r="EO325" s="241"/>
      <c r="EP325" s="241"/>
      <c r="EQ325" s="241"/>
      <c r="ER325" s="241"/>
      <c r="ES325" s="241"/>
      <c r="ET325" s="241"/>
      <c r="EU325" s="241"/>
      <c r="EV325" s="241"/>
      <c r="EW325" s="241"/>
      <c r="EX325" s="241"/>
      <c r="EY325" s="241"/>
      <c r="EZ325" s="241"/>
      <c r="FA325" s="241"/>
      <c r="FB325" s="241"/>
      <c r="FC325" s="241"/>
      <c r="FD325" s="241"/>
      <c r="FE325" s="241"/>
      <c r="FF325" s="241"/>
      <c r="FG325" s="241"/>
      <c r="FH325" s="241"/>
      <c r="FI325" s="241"/>
      <c r="FJ325" s="241"/>
      <c r="FK325" s="241"/>
      <c r="FL325" s="241"/>
      <c r="FM325" s="241"/>
      <c r="FN325" s="241"/>
      <c r="FO325" s="241"/>
      <c r="FP325" s="241"/>
      <c r="FQ325" s="241"/>
      <c r="FR325" s="241"/>
      <c r="FS325" s="241"/>
      <c r="FT325" s="241"/>
      <c r="FU325" s="241"/>
      <c r="FV325" s="241"/>
      <c r="FW325" s="241"/>
      <c r="FX325" s="241"/>
      <c r="FY325" s="241"/>
      <c r="FZ325" s="241"/>
      <c r="GA325" s="241"/>
      <c r="GB325" s="241"/>
      <c r="GC325" s="241"/>
      <c r="GD325" s="241"/>
      <c r="GE325" s="241"/>
      <c r="GF325" s="241"/>
      <c r="GG325" s="241"/>
      <c r="GH325" s="241"/>
      <c r="GI325" s="241"/>
      <c r="GJ325" s="241"/>
      <c r="GK325" s="241"/>
      <c r="GL325" s="241"/>
      <c r="GM325" s="241"/>
      <c r="GN325" s="241"/>
      <c r="GO325" s="241"/>
      <c r="GP325" s="241"/>
      <c r="GQ325" s="241"/>
      <c r="GR325" s="241"/>
      <c r="GS325" s="241"/>
      <c r="GT325" s="241"/>
      <c r="GU325" s="241"/>
      <c r="GV325" s="241"/>
      <c r="GW325" s="241"/>
      <c r="GX325" s="241"/>
      <c r="GY325" s="241"/>
      <c r="GZ325" s="241"/>
      <c r="HA325" s="241"/>
      <c r="HB325" s="241"/>
      <c r="HC325" s="241"/>
      <c r="HD325" s="241"/>
      <c r="HE325" s="241"/>
      <c r="HF325" s="241"/>
      <c r="HG325" s="241"/>
      <c r="HH325" s="241"/>
      <c r="HI325" s="241"/>
      <c r="HJ325" s="241"/>
      <c r="HK325" s="241"/>
      <c r="HL325" s="241"/>
      <c r="HM325" s="241"/>
      <c r="HN325" s="241"/>
      <c r="HO325" s="241"/>
      <c r="HP325" s="241"/>
      <c r="HQ325" s="241"/>
      <c r="HR325" s="241"/>
      <c r="HS325" s="241"/>
      <c r="HT325" s="241"/>
      <c r="HU325" s="241"/>
      <c r="HV325" s="241"/>
      <c r="HW325" s="241"/>
      <c r="HX325" s="241"/>
      <c r="HY325" s="241"/>
      <c r="HZ325" s="241"/>
      <c r="IA325" s="241"/>
      <c r="IB325" s="241"/>
      <c r="IC325" s="241"/>
      <c r="ID325" s="241"/>
      <c r="IE325" s="241"/>
      <c r="IF325" s="241"/>
      <c r="IG325" s="241"/>
      <c r="IH325" s="241"/>
      <c r="II325" s="241"/>
      <c r="IJ325" s="241"/>
      <c r="IK325" s="241"/>
      <c r="IL325" s="241"/>
      <c r="IM325" s="241"/>
      <c r="IN325" s="241"/>
      <c r="IO325" s="241"/>
      <c r="IP325" s="241"/>
      <c r="IQ325" s="241"/>
      <c r="IR325" s="241"/>
      <c r="IS325" s="241"/>
      <c r="IT325" s="241"/>
      <c r="IU325" s="241"/>
      <c r="IV325" s="241"/>
      <c r="IW325" s="241"/>
      <c r="IX325" s="241"/>
      <c r="IY325" s="241"/>
      <c r="IZ325" s="241"/>
      <c r="JA325" s="241"/>
      <c r="JB325" s="241"/>
      <c r="JC325" s="241"/>
      <c r="JD325" s="241"/>
      <c r="JE325" s="241"/>
      <c r="JF325" s="241"/>
      <c r="JG325" s="241"/>
      <c r="JH325" s="241"/>
      <c r="JI325" s="241"/>
      <c r="JJ325" s="241"/>
      <c r="JK325" s="241"/>
      <c r="JL325" s="241"/>
      <c r="JM325" s="241"/>
      <c r="JN325" s="241"/>
      <c r="JO325" s="241"/>
      <c r="JP325" s="241"/>
      <c r="JQ325" s="241"/>
      <c r="JR325" s="241"/>
      <c r="JS325" s="241"/>
      <c r="JT325" s="241"/>
      <c r="JU325" s="241"/>
    </row>
    <row r="326" spans="1:281" s="240" customFormat="1" ht="15" customHeight="1">
      <c r="A326" s="241"/>
      <c r="B326" s="241"/>
      <c r="C326" s="241"/>
      <c r="D326" s="241"/>
      <c r="E326" s="241"/>
      <c r="F326" s="241"/>
      <c r="G326" s="241"/>
      <c r="H326" s="241"/>
      <c r="I326" s="241"/>
      <c r="J326" s="241"/>
      <c r="K326" s="241"/>
      <c r="L326" s="241"/>
      <c r="M326" s="241"/>
      <c r="N326" s="241"/>
      <c r="O326" s="241"/>
      <c r="P326" s="241"/>
      <c r="Q326" s="241"/>
      <c r="R326" s="241"/>
      <c r="S326" s="241"/>
      <c r="T326" s="241"/>
      <c r="U326" s="241" t="s">
        <v>462</v>
      </c>
      <c r="V326" s="241"/>
      <c r="W326" s="241"/>
      <c r="X326" s="241"/>
      <c r="Y326" s="241"/>
      <c r="Z326" s="241"/>
      <c r="AA326" s="241"/>
      <c r="AB326" s="241"/>
      <c r="AC326" s="241" t="s">
        <v>322</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c r="CJ326" s="241"/>
      <c r="CK326" s="241"/>
      <c r="CL326" s="241"/>
      <c r="CM326" s="241"/>
      <c r="CN326" s="241"/>
      <c r="CO326" s="241"/>
      <c r="CP326" s="241"/>
      <c r="CQ326" s="241"/>
      <c r="CR326" s="241"/>
      <c r="CS326" s="241"/>
      <c r="CT326" s="241"/>
      <c r="CU326" s="241"/>
      <c r="CV326" s="241"/>
      <c r="CW326" s="241"/>
      <c r="CX326" s="241"/>
      <c r="CY326" s="241"/>
      <c r="CZ326" s="241"/>
      <c r="DA326" s="241"/>
      <c r="DB326" s="241"/>
      <c r="DC326" s="241"/>
      <c r="DD326" s="241"/>
      <c r="DE326" s="241"/>
      <c r="DF326" s="241"/>
      <c r="DG326" s="241"/>
      <c r="DH326" s="241"/>
      <c r="DI326" s="241"/>
      <c r="DJ326" s="241"/>
      <c r="DK326" s="241"/>
      <c r="DL326" s="241"/>
      <c r="DM326" s="241"/>
      <c r="DN326" s="241"/>
      <c r="DO326" s="241"/>
      <c r="DP326" s="241"/>
      <c r="DQ326" s="241"/>
      <c r="DR326" s="241"/>
      <c r="DS326" s="241"/>
      <c r="DT326" s="241"/>
      <c r="DU326" s="241"/>
      <c r="DV326" s="241"/>
      <c r="DW326" s="241"/>
      <c r="DX326" s="241"/>
      <c r="DY326" s="241"/>
      <c r="DZ326" s="241"/>
      <c r="EA326" s="241"/>
      <c r="EB326" s="241"/>
      <c r="EC326" s="241"/>
      <c r="ED326" s="241"/>
      <c r="EE326" s="241"/>
      <c r="EF326" s="241"/>
      <c r="EG326" s="241"/>
      <c r="EH326" s="241"/>
      <c r="EI326" s="241"/>
      <c r="EJ326" s="241"/>
      <c r="EK326" s="241"/>
      <c r="EL326" s="241"/>
      <c r="EM326" s="241"/>
      <c r="EN326" s="241"/>
      <c r="EO326" s="241"/>
      <c r="EP326" s="241"/>
      <c r="EQ326" s="241"/>
      <c r="ER326" s="241"/>
      <c r="ES326" s="241"/>
      <c r="ET326" s="241"/>
      <c r="EU326" s="241"/>
      <c r="EV326" s="241"/>
      <c r="EW326" s="241"/>
      <c r="EX326" s="241"/>
      <c r="EY326" s="241"/>
      <c r="EZ326" s="241"/>
      <c r="FA326" s="241"/>
      <c r="FB326" s="241"/>
      <c r="FC326" s="241"/>
      <c r="FD326" s="241"/>
      <c r="FE326" s="241"/>
      <c r="FF326" s="241"/>
      <c r="FG326" s="241"/>
      <c r="FH326" s="241"/>
      <c r="FI326" s="241"/>
      <c r="FJ326" s="241"/>
      <c r="FK326" s="241"/>
      <c r="FL326" s="241"/>
      <c r="FM326" s="241"/>
      <c r="FN326" s="241"/>
      <c r="FO326" s="241"/>
      <c r="FP326" s="241"/>
      <c r="FQ326" s="241"/>
      <c r="FR326" s="241"/>
      <c r="FS326" s="241"/>
      <c r="FT326" s="241"/>
      <c r="FU326" s="241"/>
      <c r="FV326" s="241"/>
      <c r="FW326" s="241"/>
      <c r="FX326" s="241"/>
      <c r="FY326" s="241"/>
      <c r="FZ326" s="241"/>
      <c r="GA326" s="241"/>
      <c r="GB326" s="241"/>
      <c r="GC326" s="241"/>
      <c r="GD326" s="241"/>
      <c r="GE326" s="241"/>
      <c r="GF326" s="241"/>
      <c r="GG326" s="241"/>
      <c r="GH326" s="241"/>
      <c r="GI326" s="241"/>
      <c r="GJ326" s="241"/>
      <c r="GK326" s="241"/>
      <c r="GL326" s="241"/>
      <c r="GM326" s="241"/>
      <c r="GN326" s="241"/>
      <c r="GO326" s="241"/>
      <c r="GP326" s="241"/>
      <c r="GQ326" s="241"/>
      <c r="GR326" s="241"/>
      <c r="GS326" s="241"/>
      <c r="GT326" s="241"/>
      <c r="GU326" s="241"/>
      <c r="GV326" s="241"/>
      <c r="GW326" s="241"/>
      <c r="GX326" s="241"/>
      <c r="GY326" s="241"/>
      <c r="GZ326" s="241"/>
      <c r="HA326" s="241"/>
      <c r="HB326" s="241"/>
      <c r="HC326" s="241"/>
      <c r="HD326" s="241"/>
      <c r="HE326" s="241"/>
      <c r="HF326" s="241"/>
      <c r="HG326" s="241"/>
      <c r="HH326" s="241"/>
      <c r="HI326" s="241"/>
      <c r="HJ326" s="241"/>
      <c r="HK326" s="241"/>
      <c r="HL326" s="241"/>
      <c r="HM326" s="241"/>
      <c r="HN326" s="241"/>
      <c r="HO326" s="241"/>
      <c r="HP326" s="241"/>
      <c r="HQ326" s="241"/>
      <c r="HR326" s="241"/>
      <c r="HS326" s="241"/>
      <c r="HT326" s="241"/>
      <c r="HU326" s="241"/>
      <c r="HV326" s="241"/>
      <c r="HW326" s="241"/>
      <c r="HX326" s="241"/>
      <c r="HY326" s="241"/>
      <c r="HZ326" s="241"/>
      <c r="IA326" s="241"/>
      <c r="IB326" s="241"/>
      <c r="IC326" s="241"/>
      <c r="ID326" s="241"/>
      <c r="IE326" s="241"/>
      <c r="IF326" s="241"/>
      <c r="IG326" s="241"/>
      <c r="IH326" s="241"/>
      <c r="II326" s="241"/>
      <c r="IJ326" s="241"/>
      <c r="IK326" s="241"/>
      <c r="IL326" s="241"/>
      <c r="IM326" s="241"/>
      <c r="IN326" s="241"/>
      <c r="IO326" s="241"/>
      <c r="IP326" s="241"/>
      <c r="IQ326" s="241"/>
      <c r="IR326" s="241"/>
      <c r="IS326" s="241"/>
      <c r="IT326" s="241"/>
      <c r="IU326" s="241"/>
      <c r="IV326" s="241"/>
      <c r="IW326" s="241"/>
      <c r="IX326" s="241"/>
      <c r="IY326" s="241"/>
      <c r="IZ326" s="241"/>
      <c r="JA326" s="241"/>
      <c r="JB326" s="241"/>
      <c r="JC326" s="241"/>
      <c r="JD326" s="241"/>
      <c r="JE326" s="241"/>
      <c r="JF326" s="241"/>
      <c r="JG326" s="241"/>
      <c r="JH326" s="241"/>
      <c r="JI326" s="241"/>
      <c r="JJ326" s="241"/>
      <c r="JK326" s="241"/>
      <c r="JL326" s="241"/>
      <c r="JM326" s="241"/>
      <c r="JN326" s="241"/>
      <c r="JO326" s="241"/>
      <c r="JP326" s="241"/>
      <c r="JQ326" s="241"/>
      <c r="JR326" s="241"/>
      <c r="JS326" s="241"/>
      <c r="JT326" s="241"/>
      <c r="JU326" s="241"/>
    </row>
    <row r="327" spans="1:281" s="240" customFormat="1" ht="15" customHeight="1">
      <c r="A327" s="241"/>
      <c r="B327" s="241"/>
      <c r="C327" s="241"/>
      <c r="D327" s="241"/>
      <c r="E327" s="241"/>
      <c r="F327" s="241"/>
      <c r="G327" s="241"/>
      <c r="H327" s="241"/>
      <c r="I327" s="241"/>
      <c r="J327" s="241"/>
      <c r="K327" s="241"/>
      <c r="L327" s="241"/>
      <c r="M327" s="241"/>
      <c r="N327" s="241"/>
      <c r="O327" s="241"/>
      <c r="P327" s="241"/>
      <c r="Q327" s="241"/>
      <c r="R327" s="241"/>
      <c r="S327" s="241"/>
      <c r="T327" s="241"/>
      <c r="U327" s="241" t="s">
        <v>463</v>
      </c>
      <c r="V327" s="241"/>
      <c r="W327" s="241"/>
      <c r="X327" s="241"/>
      <c r="Y327" s="241"/>
      <c r="Z327" s="241"/>
      <c r="AA327" s="241"/>
      <c r="AB327" s="241"/>
      <c r="AC327" s="241" t="s">
        <v>325</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c r="EN327" s="241"/>
      <c r="EO327" s="241"/>
      <c r="EP327" s="241"/>
      <c r="EQ327" s="241"/>
      <c r="ER327" s="241"/>
      <c r="ES327" s="241"/>
      <c r="ET327" s="241"/>
      <c r="EU327" s="241"/>
      <c r="EV327" s="241"/>
      <c r="EW327" s="241"/>
      <c r="EX327" s="241"/>
      <c r="EY327" s="241"/>
      <c r="EZ327" s="241"/>
      <c r="FA327" s="241"/>
      <c r="FB327" s="241"/>
      <c r="FC327" s="241"/>
      <c r="FD327" s="241"/>
      <c r="FE327" s="241"/>
      <c r="FF327" s="241"/>
      <c r="FG327" s="241"/>
      <c r="FH327" s="241"/>
      <c r="FI327" s="241"/>
      <c r="FJ327" s="241"/>
      <c r="FK327" s="241"/>
      <c r="FL327" s="241"/>
      <c r="FM327" s="241"/>
      <c r="FN327" s="241"/>
      <c r="FO327" s="241"/>
      <c r="FP327" s="241"/>
      <c r="FQ327" s="241"/>
      <c r="FR327" s="241"/>
      <c r="FS327" s="241"/>
      <c r="FT327" s="241"/>
      <c r="FU327" s="241"/>
      <c r="FV327" s="241"/>
      <c r="FW327" s="241"/>
      <c r="FX327" s="241"/>
      <c r="FY327" s="241"/>
      <c r="FZ327" s="241"/>
      <c r="GA327" s="241"/>
      <c r="GB327" s="241"/>
      <c r="GC327" s="241"/>
      <c r="GD327" s="241"/>
      <c r="GE327" s="241"/>
      <c r="GF327" s="241"/>
      <c r="GG327" s="241"/>
      <c r="GH327" s="241"/>
      <c r="GI327" s="241"/>
      <c r="GJ327" s="241"/>
      <c r="GK327" s="241"/>
      <c r="GL327" s="241"/>
      <c r="GM327" s="241"/>
      <c r="GN327" s="241"/>
      <c r="GO327" s="241"/>
      <c r="GP327" s="241"/>
      <c r="GQ327" s="241"/>
      <c r="GR327" s="241"/>
      <c r="GS327" s="241"/>
      <c r="GT327" s="241"/>
      <c r="GU327" s="241"/>
      <c r="GV327" s="241"/>
      <c r="GW327" s="241"/>
      <c r="GX327" s="241"/>
      <c r="GY327" s="241"/>
      <c r="GZ327" s="241"/>
      <c r="HA327" s="241"/>
      <c r="HB327" s="241"/>
      <c r="HC327" s="241"/>
      <c r="HD327" s="241"/>
      <c r="HE327" s="241"/>
      <c r="HF327" s="241"/>
      <c r="HG327" s="241"/>
      <c r="HH327" s="241"/>
      <c r="HI327" s="241"/>
      <c r="HJ327" s="241"/>
      <c r="HK327" s="241"/>
      <c r="HL327" s="241"/>
      <c r="HM327" s="241"/>
      <c r="HN327" s="241"/>
      <c r="HO327" s="241"/>
      <c r="HP327" s="241"/>
      <c r="HQ327" s="241"/>
      <c r="HR327" s="241"/>
      <c r="HS327" s="241"/>
      <c r="HT327" s="241"/>
      <c r="HU327" s="241"/>
      <c r="HV327" s="241"/>
      <c r="HW327" s="241"/>
      <c r="HX327" s="241"/>
      <c r="HY327" s="241"/>
      <c r="HZ327" s="241"/>
      <c r="IA327" s="241"/>
      <c r="IB327" s="241"/>
      <c r="IC327" s="241"/>
      <c r="ID327" s="241"/>
      <c r="IE327" s="241"/>
      <c r="IF327" s="241"/>
      <c r="IG327" s="241"/>
      <c r="IH327" s="241"/>
      <c r="II327" s="241"/>
      <c r="IJ327" s="241"/>
      <c r="IK327" s="241"/>
      <c r="IL327" s="241"/>
      <c r="IM327" s="241"/>
      <c r="IN327" s="241"/>
      <c r="IO327" s="241"/>
      <c r="IP327" s="241"/>
      <c r="IQ327" s="241"/>
      <c r="IR327" s="241"/>
      <c r="IS327" s="241"/>
      <c r="IT327" s="241"/>
      <c r="IU327" s="241"/>
      <c r="IV327" s="241"/>
      <c r="IW327" s="241"/>
      <c r="IX327" s="241"/>
      <c r="IY327" s="241"/>
      <c r="IZ327" s="241"/>
      <c r="JA327" s="241"/>
      <c r="JB327" s="241"/>
      <c r="JC327" s="241"/>
      <c r="JD327" s="241"/>
      <c r="JE327" s="241"/>
      <c r="JF327" s="241"/>
      <c r="JG327" s="241"/>
      <c r="JH327" s="241"/>
      <c r="JI327" s="241"/>
      <c r="JJ327" s="241"/>
      <c r="JK327" s="241"/>
      <c r="JL327" s="241"/>
      <c r="JM327" s="241"/>
      <c r="JN327" s="241"/>
      <c r="JO327" s="241"/>
      <c r="JP327" s="241"/>
      <c r="JQ327" s="241"/>
      <c r="JR327" s="241"/>
      <c r="JS327" s="241"/>
      <c r="JT327" s="241"/>
      <c r="JU327" s="241"/>
    </row>
    <row r="328" spans="1:281" s="240" customFormat="1" ht="15" customHeight="1">
      <c r="A328" s="241"/>
      <c r="B328" s="241"/>
      <c r="C328" s="241"/>
      <c r="D328" s="241"/>
      <c r="E328" s="241"/>
      <c r="F328" s="241"/>
      <c r="G328" s="241"/>
      <c r="H328" s="241"/>
      <c r="I328" s="241"/>
      <c r="J328" s="241"/>
      <c r="K328" s="241"/>
      <c r="L328" s="241"/>
      <c r="M328" s="241"/>
      <c r="N328" s="241"/>
      <c r="O328" s="241"/>
      <c r="P328" s="241"/>
      <c r="Q328" s="241"/>
      <c r="R328" s="241"/>
      <c r="S328" s="241"/>
      <c r="T328" s="241"/>
      <c r="U328" s="241" t="s">
        <v>464</v>
      </c>
      <c r="V328" s="241"/>
      <c r="W328" s="241"/>
      <c r="X328" s="241"/>
      <c r="Y328" s="241"/>
      <c r="Z328" s="241"/>
      <c r="AA328" s="241"/>
      <c r="AB328" s="241"/>
      <c r="AC328" s="241" t="s">
        <v>316</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c r="EN328" s="241"/>
      <c r="EO328" s="241"/>
      <c r="EP328" s="241"/>
      <c r="EQ328" s="241"/>
      <c r="ER328" s="241"/>
      <c r="ES328" s="241"/>
      <c r="ET328" s="241"/>
      <c r="EU328" s="241"/>
      <c r="EV328" s="241"/>
      <c r="EW328" s="241"/>
      <c r="EX328" s="241"/>
      <c r="EY328" s="241"/>
      <c r="EZ328" s="241"/>
      <c r="FA328" s="241"/>
      <c r="FB328" s="241"/>
      <c r="FC328" s="241"/>
      <c r="FD328" s="241"/>
      <c r="FE328" s="241"/>
      <c r="FF328" s="241"/>
      <c r="FG328" s="241"/>
      <c r="FH328" s="241"/>
      <c r="FI328" s="241"/>
      <c r="FJ328" s="241"/>
      <c r="FK328" s="241"/>
      <c r="FL328" s="241"/>
      <c r="FM328" s="241"/>
      <c r="FN328" s="241"/>
      <c r="FO328" s="241"/>
      <c r="FP328" s="241"/>
      <c r="FQ328" s="241"/>
      <c r="FR328" s="241"/>
      <c r="FS328" s="241"/>
      <c r="FT328" s="241"/>
      <c r="FU328" s="241"/>
      <c r="FV328" s="241"/>
      <c r="FW328" s="241"/>
      <c r="FX328" s="241"/>
      <c r="FY328" s="241"/>
      <c r="FZ328" s="241"/>
      <c r="GA328" s="241"/>
      <c r="GB328" s="241"/>
      <c r="GC328" s="241"/>
      <c r="GD328" s="241"/>
      <c r="GE328" s="241"/>
      <c r="GF328" s="241"/>
      <c r="GG328" s="241"/>
      <c r="GH328" s="241"/>
      <c r="GI328" s="241"/>
      <c r="GJ328" s="241"/>
      <c r="GK328" s="241"/>
      <c r="GL328" s="241"/>
      <c r="GM328" s="241"/>
      <c r="GN328" s="241"/>
      <c r="GO328" s="241"/>
      <c r="GP328" s="241"/>
      <c r="GQ328" s="241"/>
      <c r="GR328" s="241"/>
      <c r="GS328" s="241"/>
      <c r="GT328" s="241"/>
      <c r="GU328" s="241"/>
      <c r="GV328" s="241"/>
      <c r="GW328" s="241"/>
      <c r="GX328" s="241"/>
      <c r="GY328" s="241"/>
      <c r="GZ328" s="241"/>
      <c r="HA328" s="241"/>
      <c r="HB328" s="241"/>
      <c r="HC328" s="241"/>
      <c r="HD328" s="241"/>
      <c r="HE328" s="241"/>
      <c r="HF328" s="241"/>
      <c r="HG328" s="241"/>
      <c r="HH328" s="241"/>
      <c r="HI328" s="241"/>
      <c r="HJ328" s="241"/>
      <c r="HK328" s="241"/>
      <c r="HL328" s="241"/>
      <c r="HM328" s="241"/>
      <c r="HN328" s="241"/>
      <c r="HO328" s="241"/>
      <c r="HP328" s="241"/>
      <c r="HQ328" s="241"/>
      <c r="HR328" s="241"/>
      <c r="HS328" s="241"/>
      <c r="HT328" s="241"/>
      <c r="HU328" s="241"/>
      <c r="HV328" s="241"/>
      <c r="HW328" s="241"/>
      <c r="HX328" s="241"/>
      <c r="HY328" s="241"/>
      <c r="HZ328" s="241"/>
      <c r="IA328" s="241"/>
      <c r="IB328" s="241"/>
      <c r="IC328" s="241"/>
      <c r="ID328" s="241"/>
      <c r="IE328" s="241"/>
      <c r="IF328" s="241"/>
      <c r="IG328" s="241"/>
      <c r="IH328" s="241"/>
      <c r="II328" s="241"/>
      <c r="IJ328" s="241"/>
      <c r="IK328" s="241"/>
      <c r="IL328" s="241"/>
      <c r="IM328" s="241"/>
      <c r="IN328" s="241"/>
      <c r="IO328" s="241"/>
      <c r="IP328" s="241"/>
      <c r="IQ328" s="241"/>
      <c r="IR328" s="241"/>
      <c r="IS328" s="241"/>
      <c r="IT328" s="241"/>
      <c r="IU328" s="241"/>
      <c r="IV328" s="241"/>
      <c r="IW328" s="241"/>
      <c r="IX328" s="241"/>
      <c r="IY328" s="241"/>
      <c r="IZ328" s="241"/>
      <c r="JA328" s="241"/>
      <c r="JB328" s="241"/>
      <c r="JC328" s="241"/>
      <c r="JD328" s="241"/>
      <c r="JE328" s="241"/>
      <c r="JF328" s="241"/>
      <c r="JG328" s="241"/>
      <c r="JH328" s="241"/>
      <c r="JI328" s="241"/>
      <c r="JJ328" s="241"/>
      <c r="JK328" s="241"/>
      <c r="JL328" s="241"/>
      <c r="JM328" s="241"/>
      <c r="JN328" s="241"/>
      <c r="JO328" s="241"/>
      <c r="JP328" s="241"/>
      <c r="JQ328" s="241"/>
      <c r="JR328" s="241"/>
      <c r="JS328" s="241"/>
      <c r="JT328" s="241"/>
      <c r="JU328" s="241"/>
    </row>
    <row r="329" spans="1:281" s="240" customFormat="1" ht="15" customHeight="1">
      <c r="A329" s="241"/>
      <c r="B329" s="241"/>
      <c r="C329" s="241"/>
      <c r="D329" s="241"/>
      <c r="E329" s="241"/>
      <c r="F329" s="241"/>
      <c r="G329" s="241"/>
      <c r="H329" s="241"/>
      <c r="I329" s="241"/>
      <c r="J329" s="241"/>
      <c r="K329" s="241"/>
      <c r="L329" s="241"/>
      <c r="M329" s="241"/>
      <c r="N329" s="241"/>
      <c r="O329" s="241"/>
      <c r="P329" s="241"/>
      <c r="Q329" s="241"/>
      <c r="R329" s="241"/>
      <c r="S329" s="241"/>
      <c r="T329" s="241"/>
      <c r="U329" s="241" t="s">
        <v>465</v>
      </c>
      <c r="V329" s="241"/>
      <c r="W329" s="241"/>
      <c r="X329" s="241"/>
      <c r="Y329" s="241"/>
      <c r="Z329" s="241"/>
      <c r="AA329" s="241"/>
      <c r="AB329" s="241"/>
      <c r="AC329" s="241" t="s">
        <v>316</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c r="DV329" s="241"/>
      <c r="DW329" s="241"/>
      <c r="DX329" s="241"/>
      <c r="DY329" s="241"/>
      <c r="DZ329" s="241"/>
      <c r="EA329" s="241"/>
      <c r="EB329" s="241"/>
      <c r="EC329" s="241"/>
      <c r="ED329" s="241"/>
      <c r="EE329" s="241"/>
      <c r="EF329" s="241"/>
      <c r="EG329" s="241"/>
      <c r="EH329" s="241"/>
      <c r="EI329" s="241"/>
      <c r="EJ329" s="241"/>
      <c r="EK329" s="241"/>
      <c r="EL329" s="241"/>
      <c r="EM329" s="241"/>
      <c r="EN329" s="241"/>
      <c r="EO329" s="241"/>
      <c r="EP329" s="241"/>
      <c r="EQ329" s="241"/>
      <c r="ER329" s="241"/>
      <c r="ES329" s="241"/>
      <c r="ET329" s="241"/>
      <c r="EU329" s="241"/>
      <c r="EV329" s="241"/>
      <c r="EW329" s="241"/>
      <c r="EX329" s="241"/>
      <c r="EY329" s="241"/>
      <c r="EZ329" s="241"/>
      <c r="FA329" s="241"/>
      <c r="FB329" s="241"/>
      <c r="FC329" s="241"/>
      <c r="FD329" s="241"/>
      <c r="FE329" s="241"/>
      <c r="FF329" s="241"/>
      <c r="FG329" s="241"/>
      <c r="FH329" s="241"/>
      <c r="FI329" s="241"/>
      <c r="FJ329" s="241"/>
      <c r="FK329" s="241"/>
      <c r="FL329" s="241"/>
      <c r="FM329" s="241"/>
      <c r="FN329" s="241"/>
      <c r="FO329" s="241"/>
      <c r="FP329" s="241"/>
      <c r="FQ329" s="241"/>
      <c r="FR329" s="241"/>
      <c r="FS329" s="241"/>
      <c r="FT329" s="241"/>
      <c r="FU329" s="241"/>
      <c r="FV329" s="241"/>
      <c r="FW329" s="241"/>
      <c r="FX329" s="241"/>
      <c r="FY329" s="241"/>
      <c r="FZ329" s="241"/>
      <c r="GA329" s="241"/>
      <c r="GB329" s="241"/>
      <c r="GC329" s="241"/>
      <c r="GD329" s="241"/>
      <c r="GE329" s="241"/>
      <c r="GF329" s="241"/>
      <c r="GG329" s="241"/>
      <c r="GH329" s="241"/>
      <c r="GI329" s="241"/>
      <c r="GJ329" s="241"/>
      <c r="GK329" s="241"/>
      <c r="GL329" s="241"/>
      <c r="GM329" s="241"/>
      <c r="GN329" s="241"/>
      <c r="GO329" s="241"/>
      <c r="GP329" s="241"/>
      <c r="GQ329" s="241"/>
      <c r="GR329" s="241"/>
      <c r="GS329" s="241"/>
      <c r="GT329" s="241"/>
      <c r="GU329" s="241"/>
      <c r="GV329" s="241"/>
      <c r="GW329" s="241"/>
      <c r="GX329" s="241"/>
      <c r="GY329" s="241"/>
      <c r="GZ329" s="241"/>
      <c r="HA329" s="241"/>
      <c r="HB329" s="241"/>
      <c r="HC329" s="241"/>
      <c r="HD329" s="241"/>
      <c r="HE329" s="241"/>
      <c r="HF329" s="241"/>
      <c r="HG329" s="241"/>
      <c r="HH329" s="241"/>
      <c r="HI329" s="241"/>
      <c r="HJ329" s="241"/>
      <c r="HK329" s="241"/>
      <c r="HL329" s="241"/>
      <c r="HM329" s="241"/>
      <c r="HN329" s="241"/>
      <c r="HO329" s="241"/>
      <c r="HP329" s="241"/>
      <c r="HQ329" s="241"/>
      <c r="HR329" s="241"/>
      <c r="HS329" s="241"/>
      <c r="HT329" s="241"/>
      <c r="HU329" s="241"/>
      <c r="HV329" s="241"/>
      <c r="HW329" s="241"/>
      <c r="HX329" s="241"/>
      <c r="HY329" s="241"/>
      <c r="HZ329" s="241"/>
      <c r="IA329" s="241"/>
      <c r="IB329" s="241"/>
      <c r="IC329" s="241"/>
      <c r="ID329" s="241"/>
      <c r="IE329" s="241"/>
      <c r="IF329" s="241"/>
      <c r="IG329" s="241"/>
      <c r="IH329" s="241"/>
      <c r="II329" s="241"/>
      <c r="IJ329" s="241"/>
      <c r="IK329" s="241"/>
      <c r="IL329" s="241"/>
      <c r="IM329" s="241"/>
      <c r="IN329" s="241"/>
      <c r="IO329" s="241"/>
      <c r="IP329" s="241"/>
      <c r="IQ329" s="241"/>
      <c r="IR329" s="241"/>
      <c r="IS329" s="241"/>
      <c r="IT329" s="241"/>
      <c r="IU329" s="241"/>
      <c r="IV329" s="241"/>
      <c r="IW329" s="241"/>
      <c r="IX329" s="241"/>
      <c r="IY329" s="241"/>
      <c r="IZ329" s="241"/>
      <c r="JA329" s="241"/>
      <c r="JB329" s="241"/>
      <c r="JC329" s="241"/>
      <c r="JD329" s="241"/>
      <c r="JE329" s="241"/>
      <c r="JF329" s="241"/>
      <c r="JG329" s="241"/>
      <c r="JH329" s="241"/>
      <c r="JI329" s="241"/>
      <c r="JJ329" s="241"/>
      <c r="JK329" s="241"/>
      <c r="JL329" s="241"/>
      <c r="JM329" s="241"/>
      <c r="JN329" s="241"/>
      <c r="JO329" s="241"/>
      <c r="JP329" s="241"/>
      <c r="JQ329" s="241"/>
      <c r="JR329" s="241"/>
      <c r="JS329" s="241"/>
      <c r="JT329" s="241"/>
      <c r="JU329" s="241"/>
    </row>
    <row r="330" spans="1:281" s="240" customFormat="1" ht="15" customHeight="1">
      <c r="A330" s="241"/>
      <c r="B330" s="241"/>
      <c r="C330" s="241"/>
      <c r="D330" s="241"/>
      <c r="E330" s="241"/>
      <c r="F330" s="241"/>
      <c r="G330" s="241"/>
      <c r="H330" s="241"/>
      <c r="I330" s="241"/>
      <c r="J330" s="241"/>
      <c r="K330" s="241"/>
      <c r="L330" s="241"/>
      <c r="M330" s="241"/>
      <c r="N330" s="241"/>
      <c r="O330" s="241"/>
      <c r="P330" s="241"/>
      <c r="Q330" s="241"/>
      <c r="R330" s="241"/>
      <c r="S330" s="241"/>
      <c r="T330" s="241"/>
      <c r="U330" s="241" t="s">
        <v>466</v>
      </c>
      <c r="V330" s="241"/>
      <c r="W330" s="241"/>
      <c r="X330" s="241"/>
      <c r="Y330" s="241"/>
      <c r="Z330" s="241"/>
      <c r="AA330" s="241"/>
      <c r="AB330" s="241"/>
      <c r="AC330" s="241" t="s">
        <v>325</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c r="EN330" s="241"/>
      <c r="EO330" s="241"/>
      <c r="EP330" s="241"/>
      <c r="EQ330" s="241"/>
      <c r="ER330" s="241"/>
      <c r="ES330" s="241"/>
      <c r="ET330" s="241"/>
      <c r="EU330" s="241"/>
      <c r="EV330" s="241"/>
      <c r="EW330" s="241"/>
      <c r="EX330" s="241"/>
      <c r="EY330" s="241"/>
      <c r="EZ330" s="241"/>
      <c r="FA330" s="241"/>
      <c r="FB330" s="241"/>
      <c r="FC330" s="241"/>
      <c r="FD330" s="241"/>
      <c r="FE330" s="241"/>
      <c r="FF330" s="241"/>
      <c r="FG330" s="241"/>
      <c r="FH330" s="241"/>
      <c r="FI330" s="241"/>
      <c r="FJ330" s="241"/>
      <c r="FK330" s="241"/>
      <c r="FL330" s="241"/>
      <c r="FM330" s="241"/>
      <c r="FN330" s="241"/>
      <c r="FO330" s="241"/>
      <c r="FP330" s="241"/>
      <c r="FQ330" s="241"/>
      <c r="FR330" s="241"/>
      <c r="FS330" s="241"/>
      <c r="FT330" s="241"/>
      <c r="FU330" s="241"/>
      <c r="FV330" s="241"/>
      <c r="FW330" s="241"/>
      <c r="FX330" s="241"/>
      <c r="FY330" s="241"/>
      <c r="FZ330" s="241"/>
      <c r="GA330" s="241"/>
      <c r="GB330" s="241"/>
      <c r="GC330" s="241"/>
      <c r="GD330" s="241"/>
      <c r="GE330" s="241"/>
      <c r="GF330" s="241"/>
      <c r="GG330" s="241"/>
      <c r="GH330" s="241"/>
      <c r="GI330" s="241"/>
      <c r="GJ330" s="241"/>
      <c r="GK330" s="241"/>
      <c r="GL330" s="241"/>
      <c r="GM330" s="241"/>
      <c r="GN330" s="241"/>
      <c r="GO330" s="241"/>
      <c r="GP330" s="241"/>
      <c r="GQ330" s="241"/>
      <c r="GR330" s="241"/>
      <c r="GS330" s="241"/>
      <c r="GT330" s="241"/>
      <c r="GU330" s="241"/>
      <c r="GV330" s="241"/>
      <c r="GW330" s="241"/>
      <c r="GX330" s="241"/>
      <c r="GY330" s="241"/>
      <c r="GZ330" s="241"/>
      <c r="HA330" s="241"/>
      <c r="HB330" s="241"/>
      <c r="HC330" s="241"/>
      <c r="HD330" s="241"/>
      <c r="HE330" s="241"/>
      <c r="HF330" s="241"/>
      <c r="HG330" s="241"/>
      <c r="HH330" s="241"/>
      <c r="HI330" s="241"/>
      <c r="HJ330" s="241"/>
      <c r="HK330" s="241"/>
      <c r="HL330" s="241"/>
      <c r="HM330" s="241"/>
      <c r="HN330" s="241"/>
      <c r="HO330" s="241"/>
      <c r="HP330" s="241"/>
      <c r="HQ330" s="241"/>
      <c r="HR330" s="241"/>
      <c r="HS330" s="241"/>
      <c r="HT330" s="241"/>
      <c r="HU330" s="241"/>
      <c r="HV330" s="241"/>
      <c r="HW330" s="241"/>
      <c r="HX330" s="241"/>
      <c r="HY330" s="241"/>
      <c r="HZ330" s="241"/>
      <c r="IA330" s="241"/>
      <c r="IB330" s="241"/>
      <c r="IC330" s="241"/>
      <c r="ID330" s="241"/>
      <c r="IE330" s="241"/>
      <c r="IF330" s="241"/>
      <c r="IG330" s="241"/>
      <c r="IH330" s="241"/>
      <c r="II330" s="241"/>
      <c r="IJ330" s="241"/>
      <c r="IK330" s="241"/>
      <c r="IL330" s="241"/>
      <c r="IM330" s="241"/>
      <c r="IN330" s="241"/>
      <c r="IO330" s="241"/>
      <c r="IP330" s="241"/>
      <c r="IQ330" s="241"/>
      <c r="IR330" s="241"/>
      <c r="IS330" s="241"/>
      <c r="IT330" s="241"/>
      <c r="IU330" s="241"/>
      <c r="IV330" s="241"/>
      <c r="IW330" s="241"/>
      <c r="IX330" s="241"/>
      <c r="IY330" s="241"/>
      <c r="IZ330" s="241"/>
      <c r="JA330" s="241"/>
      <c r="JB330" s="241"/>
      <c r="JC330" s="241"/>
      <c r="JD330" s="241"/>
      <c r="JE330" s="241"/>
      <c r="JF330" s="241"/>
      <c r="JG330" s="241"/>
      <c r="JH330" s="241"/>
      <c r="JI330" s="241"/>
      <c r="JJ330" s="241"/>
      <c r="JK330" s="241"/>
      <c r="JL330" s="241"/>
      <c r="JM330" s="241"/>
      <c r="JN330" s="241"/>
      <c r="JO330" s="241"/>
      <c r="JP330" s="241"/>
      <c r="JQ330" s="241"/>
      <c r="JR330" s="241"/>
      <c r="JS330" s="241"/>
      <c r="JT330" s="241"/>
      <c r="JU330" s="241"/>
    </row>
    <row r="331" spans="1:281" s="240" customFormat="1" ht="15" customHeight="1">
      <c r="A331" s="241"/>
      <c r="B331" s="241"/>
      <c r="C331" s="241"/>
      <c r="D331" s="241"/>
      <c r="E331" s="241"/>
      <c r="F331" s="241"/>
      <c r="G331" s="241"/>
      <c r="H331" s="241"/>
      <c r="I331" s="241"/>
      <c r="J331" s="241"/>
      <c r="K331" s="241"/>
      <c r="L331" s="241"/>
      <c r="M331" s="241"/>
      <c r="N331" s="241"/>
      <c r="O331" s="241"/>
      <c r="P331" s="241"/>
      <c r="Q331" s="241"/>
      <c r="R331" s="241"/>
      <c r="S331" s="241"/>
      <c r="T331" s="241"/>
      <c r="U331" s="241" t="s">
        <v>467</v>
      </c>
      <c r="V331" s="241"/>
      <c r="W331" s="241"/>
      <c r="X331" s="241"/>
      <c r="Y331" s="241"/>
      <c r="Z331" s="241"/>
      <c r="AA331" s="241"/>
      <c r="AB331" s="241"/>
      <c r="AC331" s="241" t="s">
        <v>311</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241"/>
      <c r="ET331" s="241"/>
      <c r="EU331" s="241"/>
      <c r="EV331" s="241"/>
      <c r="EW331" s="241"/>
      <c r="EX331" s="241"/>
      <c r="EY331" s="241"/>
      <c r="EZ331" s="241"/>
      <c r="FA331" s="241"/>
      <c r="FB331" s="241"/>
      <c r="FC331" s="241"/>
      <c r="FD331" s="241"/>
      <c r="FE331" s="241"/>
      <c r="FF331" s="241"/>
      <c r="FG331" s="241"/>
      <c r="FH331" s="241"/>
      <c r="FI331" s="241"/>
      <c r="FJ331" s="241"/>
      <c r="FK331" s="241"/>
      <c r="FL331" s="241"/>
      <c r="FM331" s="241"/>
      <c r="FN331" s="241"/>
      <c r="FO331" s="241"/>
      <c r="FP331" s="241"/>
      <c r="FQ331" s="241"/>
      <c r="FR331" s="241"/>
      <c r="FS331" s="241"/>
      <c r="FT331" s="241"/>
      <c r="FU331" s="241"/>
      <c r="FV331" s="241"/>
      <c r="FW331" s="241"/>
      <c r="FX331" s="241"/>
      <c r="FY331" s="241"/>
      <c r="FZ331" s="241"/>
      <c r="GA331" s="241"/>
      <c r="GB331" s="241"/>
      <c r="GC331" s="241"/>
      <c r="GD331" s="241"/>
      <c r="GE331" s="241"/>
      <c r="GF331" s="241"/>
      <c r="GG331" s="241"/>
      <c r="GH331" s="241"/>
      <c r="GI331" s="241"/>
      <c r="GJ331" s="241"/>
      <c r="GK331" s="241"/>
      <c r="GL331" s="241"/>
      <c r="GM331" s="241"/>
      <c r="GN331" s="241"/>
      <c r="GO331" s="241"/>
      <c r="GP331" s="241"/>
      <c r="GQ331" s="241"/>
      <c r="GR331" s="241"/>
      <c r="GS331" s="241"/>
      <c r="GT331" s="241"/>
      <c r="GU331" s="241"/>
      <c r="GV331" s="241"/>
      <c r="GW331" s="241"/>
      <c r="GX331" s="241"/>
      <c r="GY331" s="241"/>
      <c r="GZ331" s="241"/>
      <c r="HA331" s="241"/>
      <c r="HB331" s="241"/>
      <c r="HC331" s="241"/>
      <c r="HD331" s="241"/>
      <c r="HE331" s="241"/>
      <c r="HF331" s="241"/>
      <c r="HG331" s="241"/>
      <c r="HH331" s="241"/>
      <c r="HI331" s="241"/>
      <c r="HJ331" s="241"/>
      <c r="HK331" s="241"/>
      <c r="HL331" s="241"/>
      <c r="HM331" s="241"/>
      <c r="HN331" s="241"/>
      <c r="HO331" s="241"/>
      <c r="HP331" s="241"/>
      <c r="HQ331" s="241"/>
      <c r="HR331" s="241"/>
      <c r="HS331" s="241"/>
      <c r="HT331" s="241"/>
      <c r="HU331" s="241"/>
      <c r="HV331" s="241"/>
      <c r="HW331" s="241"/>
      <c r="HX331" s="241"/>
      <c r="HY331" s="241"/>
      <c r="HZ331" s="241"/>
      <c r="IA331" s="241"/>
      <c r="IB331" s="241"/>
      <c r="IC331" s="241"/>
      <c r="ID331" s="241"/>
      <c r="IE331" s="241"/>
      <c r="IF331" s="241"/>
      <c r="IG331" s="241"/>
      <c r="IH331" s="241"/>
      <c r="II331" s="241"/>
      <c r="IJ331" s="241"/>
      <c r="IK331" s="241"/>
      <c r="IL331" s="241"/>
      <c r="IM331" s="241"/>
      <c r="IN331" s="241"/>
      <c r="IO331" s="241"/>
      <c r="IP331" s="241"/>
      <c r="IQ331" s="241"/>
      <c r="IR331" s="241"/>
      <c r="IS331" s="241"/>
      <c r="IT331" s="241"/>
      <c r="IU331" s="241"/>
      <c r="IV331" s="241"/>
      <c r="IW331" s="241"/>
      <c r="IX331" s="241"/>
      <c r="IY331" s="241"/>
      <c r="IZ331" s="241"/>
      <c r="JA331" s="241"/>
      <c r="JB331" s="241"/>
      <c r="JC331" s="241"/>
      <c r="JD331" s="241"/>
      <c r="JE331" s="241"/>
      <c r="JF331" s="241"/>
      <c r="JG331" s="241"/>
      <c r="JH331" s="241"/>
      <c r="JI331" s="241"/>
      <c r="JJ331" s="241"/>
      <c r="JK331" s="241"/>
      <c r="JL331" s="241"/>
      <c r="JM331" s="241"/>
      <c r="JN331" s="241"/>
      <c r="JO331" s="241"/>
      <c r="JP331" s="241"/>
      <c r="JQ331" s="241"/>
      <c r="JR331" s="241"/>
      <c r="JS331" s="241"/>
      <c r="JT331" s="241"/>
      <c r="JU331" s="241"/>
    </row>
    <row r="332" spans="1:281" s="240" customFormat="1" ht="15" customHeight="1">
      <c r="A332" s="241"/>
      <c r="B332" s="241"/>
      <c r="C332" s="241"/>
      <c r="D332" s="241"/>
      <c r="E332" s="241"/>
      <c r="F332" s="241"/>
      <c r="G332" s="241"/>
      <c r="H332" s="241"/>
      <c r="I332" s="241"/>
      <c r="J332" s="241"/>
      <c r="K332" s="241"/>
      <c r="L332" s="241"/>
      <c r="M332" s="241"/>
      <c r="N332" s="241"/>
      <c r="O332" s="241"/>
      <c r="P332" s="241"/>
      <c r="Q332" s="241"/>
      <c r="R332" s="241"/>
      <c r="S332" s="241"/>
      <c r="T332" s="241"/>
      <c r="U332" s="241" t="s">
        <v>468</v>
      </c>
      <c r="V332" s="241"/>
      <c r="W332" s="241"/>
      <c r="X332" s="241"/>
      <c r="Y332" s="241"/>
      <c r="Z332" s="241"/>
      <c r="AA332" s="241"/>
      <c r="AB332" s="241"/>
      <c r="AC332" s="241" t="s">
        <v>325</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H332" s="241"/>
      <c r="FI332" s="241"/>
      <c r="FJ332" s="241"/>
      <c r="FK332" s="241"/>
      <c r="FL332" s="241"/>
      <c r="FM332" s="241"/>
      <c r="FN332" s="241"/>
      <c r="FO332" s="241"/>
      <c r="FP332" s="241"/>
      <c r="FQ332" s="241"/>
      <c r="FR332" s="241"/>
      <c r="FS332" s="241"/>
      <c r="FT332" s="241"/>
      <c r="FU332" s="241"/>
      <c r="FV332" s="241"/>
      <c r="FW332" s="241"/>
      <c r="FX332" s="241"/>
      <c r="FY332" s="241"/>
      <c r="FZ332" s="241"/>
      <c r="GA332" s="241"/>
      <c r="GB332" s="241"/>
      <c r="GC332" s="241"/>
      <c r="GD332" s="241"/>
      <c r="GE332" s="241"/>
      <c r="GF332" s="241"/>
      <c r="GG332" s="241"/>
      <c r="GH332" s="241"/>
      <c r="GI332" s="241"/>
      <c r="GJ332" s="241"/>
      <c r="GK332" s="241"/>
      <c r="GL332" s="241"/>
      <c r="GM332" s="241"/>
      <c r="GN332" s="241"/>
      <c r="GO332" s="241"/>
      <c r="GP332" s="241"/>
      <c r="GQ332" s="241"/>
      <c r="GR332" s="241"/>
      <c r="GS332" s="241"/>
      <c r="GT332" s="241"/>
      <c r="GU332" s="241"/>
      <c r="GV332" s="241"/>
      <c r="GW332" s="241"/>
      <c r="GX332" s="241"/>
      <c r="GY332" s="241"/>
      <c r="GZ332" s="241"/>
      <c r="HA332" s="241"/>
      <c r="HB332" s="241"/>
      <c r="HC332" s="241"/>
      <c r="HD332" s="241"/>
      <c r="HE332" s="241"/>
      <c r="HF332" s="241"/>
      <c r="HG332" s="241"/>
      <c r="HH332" s="241"/>
      <c r="HI332" s="241"/>
      <c r="HJ332" s="241"/>
      <c r="HK332" s="241"/>
      <c r="HL332" s="241"/>
      <c r="HM332" s="241"/>
      <c r="HN332" s="241"/>
      <c r="HO332" s="241"/>
      <c r="HP332" s="241"/>
      <c r="HQ332" s="241"/>
      <c r="HR332" s="241"/>
      <c r="HS332" s="241"/>
      <c r="HT332" s="241"/>
      <c r="HU332" s="241"/>
      <c r="HV332" s="241"/>
      <c r="HW332" s="241"/>
      <c r="HX332" s="241"/>
      <c r="HY332" s="241"/>
      <c r="HZ332" s="241"/>
      <c r="IA332" s="241"/>
      <c r="IB332" s="241"/>
      <c r="IC332" s="241"/>
      <c r="ID332" s="241"/>
      <c r="IE332" s="241"/>
      <c r="IF332" s="241"/>
      <c r="IG332" s="241"/>
      <c r="IH332" s="241"/>
      <c r="II332" s="241"/>
      <c r="IJ332" s="241"/>
      <c r="IK332" s="241"/>
      <c r="IL332" s="241"/>
      <c r="IM332" s="241"/>
      <c r="IN332" s="241"/>
      <c r="IO332" s="241"/>
      <c r="IP332" s="241"/>
      <c r="IQ332" s="241"/>
      <c r="IR332" s="241"/>
      <c r="IS332" s="241"/>
      <c r="IT332" s="241"/>
      <c r="IU332" s="241"/>
      <c r="IV332" s="241"/>
      <c r="IW332" s="241"/>
      <c r="IX332" s="241"/>
      <c r="IY332" s="241"/>
      <c r="IZ332" s="241"/>
      <c r="JA332" s="241"/>
      <c r="JB332" s="241"/>
      <c r="JC332" s="241"/>
      <c r="JD332" s="241"/>
      <c r="JE332" s="241"/>
      <c r="JF332" s="241"/>
      <c r="JG332" s="241"/>
      <c r="JH332" s="241"/>
      <c r="JI332" s="241"/>
      <c r="JJ332" s="241"/>
      <c r="JK332" s="241"/>
      <c r="JL332" s="241"/>
      <c r="JM332" s="241"/>
      <c r="JN332" s="241"/>
      <c r="JO332" s="241"/>
      <c r="JP332" s="241"/>
      <c r="JQ332" s="241"/>
      <c r="JR332" s="241"/>
      <c r="JS332" s="241"/>
      <c r="JT332" s="241"/>
      <c r="JU332" s="241"/>
    </row>
    <row r="333" spans="1:281" s="240" customFormat="1" ht="15" customHeight="1">
      <c r="A333" s="241"/>
      <c r="B333" s="241"/>
      <c r="C333" s="241"/>
      <c r="D333" s="241"/>
      <c r="E333" s="241"/>
      <c r="F333" s="241"/>
      <c r="G333" s="241"/>
      <c r="H333" s="241"/>
      <c r="I333" s="241"/>
      <c r="J333" s="241"/>
      <c r="K333" s="241"/>
      <c r="L333" s="241"/>
      <c r="M333" s="241"/>
      <c r="N333" s="241"/>
      <c r="O333" s="241"/>
      <c r="P333" s="241"/>
      <c r="Q333" s="241"/>
      <c r="R333" s="241"/>
      <c r="S333" s="241"/>
      <c r="T333" s="241"/>
      <c r="U333" s="241" t="s">
        <v>469</v>
      </c>
      <c r="V333" s="241"/>
      <c r="W333" s="241"/>
      <c r="X333" s="241"/>
      <c r="Y333" s="241"/>
      <c r="Z333" s="241"/>
      <c r="AA333" s="241"/>
      <c r="AB333" s="241"/>
      <c r="AC333" s="241" t="s">
        <v>311</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H333" s="241"/>
      <c r="FI333" s="241"/>
      <c r="FJ333" s="241"/>
      <c r="FK333" s="241"/>
      <c r="FL333" s="241"/>
      <c r="FM333" s="241"/>
      <c r="FN333" s="241"/>
      <c r="FO333" s="241"/>
      <c r="FP333" s="241"/>
      <c r="FQ333" s="241"/>
      <c r="FR333" s="241"/>
      <c r="FS333" s="241"/>
      <c r="FT333" s="241"/>
      <c r="FU333" s="241"/>
      <c r="FV333" s="241"/>
      <c r="FW333" s="241"/>
      <c r="FX333" s="241"/>
      <c r="FY333" s="241"/>
      <c r="FZ333" s="241"/>
      <c r="GA333" s="241"/>
      <c r="GB333" s="241"/>
      <c r="GC333" s="241"/>
      <c r="GD333" s="241"/>
      <c r="GE333" s="241"/>
      <c r="GF333" s="241"/>
      <c r="GG333" s="241"/>
      <c r="GH333" s="241"/>
      <c r="GI333" s="241"/>
      <c r="GJ333" s="241"/>
      <c r="GK333" s="241"/>
      <c r="GL333" s="241"/>
      <c r="GM333" s="241"/>
      <c r="GN333" s="241"/>
      <c r="GO333" s="241"/>
      <c r="GP333" s="241"/>
      <c r="GQ333" s="241"/>
      <c r="GR333" s="241"/>
      <c r="GS333" s="241"/>
      <c r="GT333" s="241"/>
      <c r="GU333" s="241"/>
      <c r="GV333" s="241"/>
      <c r="GW333" s="241"/>
      <c r="GX333" s="241"/>
      <c r="GY333" s="241"/>
      <c r="GZ333" s="241"/>
      <c r="HA333" s="241"/>
      <c r="HB333" s="241"/>
      <c r="HC333" s="241"/>
      <c r="HD333" s="241"/>
      <c r="HE333" s="241"/>
      <c r="HF333" s="241"/>
      <c r="HG333" s="241"/>
      <c r="HH333" s="241"/>
      <c r="HI333" s="241"/>
      <c r="HJ333" s="241"/>
      <c r="HK333" s="241"/>
      <c r="HL333" s="241"/>
      <c r="HM333" s="241"/>
      <c r="HN333" s="241"/>
      <c r="HO333" s="241"/>
      <c r="HP333" s="241"/>
      <c r="HQ333" s="241"/>
      <c r="HR333" s="241"/>
      <c r="HS333" s="241"/>
      <c r="HT333" s="241"/>
      <c r="HU333" s="241"/>
      <c r="HV333" s="241"/>
      <c r="HW333" s="241"/>
      <c r="HX333" s="241"/>
      <c r="HY333" s="241"/>
      <c r="HZ333" s="241"/>
      <c r="IA333" s="241"/>
      <c r="IB333" s="241"/>
      <c r="IC333" s="241"/>
      <c r="ID333" s="241"/>
      <c r="IE333" s="241"/>
      <c r="IF333" s="241"/>
      <c r="IG333" s="241"/>
      <c r="IH333" s="241"/>
      <c r="II333" s="241"/>
      <c r="IJ333" s="241"/>
      <c r="IK333" s="241"/>
      <c r="IL333" s="241"/>
      <c r="IM333" s="241"/>
      <c r="IN333" s="241"/>
      <c r="IO333" s="241"/>
      <c r="IP333" s="241"/>
      <c r="IQ333" s="241"/>
      <c r="IR333" s="241"/>
      <c r="IS333" s="241"/>
      <c r="IT333" s="241"/>
      <c r="IU333" s="241"/>
      <c r="IV333" s="241"/>
      <c r="IW333" s="241"/>
      <c r="IX333" s="241"/>
      <c r="IY333" s="241"/>
      <c r="IZ333" s="241"/>
      <c r="JA333" s="241"/>
      <c r="JB333" s="241"/>
      <c r="JC333" s="241"/>
      <c r="JD333" s="241"/>
      <c r="JE333" s="241"/>
      <c r="JF333" s="241"/>
      <c r="JG333" s="241"/>
      <c r="JH333" s="241"/>
      <c r="JI333" s="241"/>
      <c r="JJ333" s="241"/>
      <c r="JK333" s="241"/>
      <c r="JL333" s="241"/>
      <c r="JM333" s="241"/>
      <c r="JN333" s="241"/>
      <c r="JO333" s="241"/>
      <c r="JP333" s="241"/>
      <c r="JQ333" s="241"/>
      <c r="JR333" s="241"/>
      <c r="JS333" s="241"/>
      <c r="JT333" s="241"/>
      <c r="JU333" s="241"/>
    </row>
    <row r="334" spans="1:281" s="240" customFormat="1" ht="15" customHeight="1">
      <c r="A334" s="241"/>
      <c r="B334" s="241"/>
      <c r="C334" s="241"/>
      <c r="D334" s="241"/>
      <c r="E334" s="241"/>
      <c r="F334" s="241"/>
      <c r="G334" s="241"/>
      <c r="H334" s="241"/>
      <c r="I334" s="241"/>
      <c r="J334" s="241"/>
      <c r="K334" s="241"/>
      <c r="L334" s="241"/>
      <c r="M334" s="241"/>
      <c r="N334" s="241"/>
      <c r="O334" s="241"/>
      <c r="P334" s="241"/>
      <c r="Q334" s="241"/>
      <c r="R334" s="241"/>
      <c r="S334" s="241"/>
      <c r="T334" s="241"/>
      <c r="U334" s="241" t="s">
        <v>470</v>
      </c>
      <c r="V334" s="241"/>
      <c r="W334" s="241"/>
      <c r="X334" s="241"/>
      <c r="Y334" s="241"/>
      <c r="Z334" s="241"/>
      <c r="AA334" s="241"/>
      <c r="AB334" s="241"/>
      <c r="AC334" s="241" t="s">
        <v>309</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H334" s="241"/>
      <c r="FI334" s="241"/>
      <c r="FJ334" s="241"/>
      <c r="FK334" s="241"/>
      <c r="FL334" s="241"/>
      <c r="FM334" s="241"/>
      <c r="FN334" s="241"/>
      <c r="FO334" s="241"/>
      <c r="FP334" s="241"/>
      <c r="FQ334" s="241"/>
      <c r="FR334" s="241"/>
      <c r="FS334" s="241"/>
      <c r="FT334" s="241"/>
      <c r="FU334" s="241"/>
      <c r="FV334" s="241"/>
      <c r="FW334" s="241"/>
      <c r="FX334" s="241"/>
      <c r="FY334" s="241"/>
      <c r="FZ334" s="241"/>
      <c r="GA334" s="241"/>
      <c r="GB334" s="241"/>
      <c r="GC334" s="241"/>
      <c r="GD334" s="241"/>
      <c r="GE334" s="241"/>
      <c r="GF334" s="241"/>
      <c r="GG334" s="241"/>
      <c r="GH334" s="241"/>
      <c r="GI334" s="241"/>
      <c r="GJ334" s="241"/>
      <c r="GK334" s="241"/>
      <c r="GL334" s="241"/>
      <c r="GM334" s="241"/>
      <c r="GN334" s="241"/>
      <c r="GO334" s="241"/>
      <c r="GP334" s="241"/>
      <c r="GQ334" s="241"/>
      <c r="GR334" s="241"/>
      <c r="GS334" s="241"/>
      <c r="GT334" s="241"/>
      <c r="GU334" s="241"/>
      <c r="GV334" s="241"/>
      <c r="GW334" s="241"/>
      <c r="GX334" s="241"/>
      <c r="GY334" s="241"/>
      <c r="GZ334" s="241"/>
      <c r="HA334" s="241"/>
      <c r="HB334" s="241"/>
      <c r="HC334" s="241"/>
      <c r="HD334" s="241"/>
      <c r="HE334" s="241"/>
      <c r="HF334" s="241"/>
      <c r="HG334" s="241"/>
      <c r="HH334" s="241"/>
      <c r="HI334" s="241"/>
      <c r="HJ334" s="241"/>
      <c r="HK334" s="241"/>
      <c r="HL334" s="241"/>
      <c r="HM334" s="241"/>
      <c r="HN334" s="241"/>
      <c r="HO334" s="241"/>
      <c r="HP334" s="241"/>
      <c r="HQ334" s="241"/>
      <c r="HR334" s="241"/>
      <c r="HS334" s="241"/>
      <c r="HT334" s="241"/>
      <c r="HU334" s="241"/>
      <c r="HV334" s="241"/>
      <c r="HW334" s="241"/>
      <c r="HX334" s="241"/>
      <c r="HY334" s="241"/>
      <c r="HZ334" s="241"/>
      <c r="IA334" s="241"/>
      <c r="IB334" s="241"/>
      <c r="IC334" s="241"/>
      <c r="ID334" s="241"/>
      <c r="IE334" s="241"/>
      <c r="IF334" s="241"/>
      <c r="IG334" s="241"/>
      <c r="IH334" s="241"/>
      <c r="II334" s="241"/>
      <c r="IJ334" s="241"/>
      <c r="IK334" s="241"/>
      <c r="IL334" s="241"/>
      <c r="IM334" s="241"/>
      <c r="IN334" s="241"/>
      <c r="IO334" s="241"/>
      <c r="IP334" s="241"/>
      <c r="IQ334" s="241"/>
      <c r="IR334" s="241"/>
      <c r="IS334" s="241"/>
      <c r="IT334" s="241"/>
      <c r="IU334" s="241"/>
      <c r="IV334" s="241"/>
      <c r="IW334" s="241"/>
      <c r="IX334" s="241"/>
      <c r="IY334" s="241"/>
      <c r="IZ334" s="241"/>
      <c r="JA334" s="241"/>
      <c r="JB334" s="241"/>
      <c r="JC334" s="241"/>
      <c r="JD334" s="241"/>
      <c r="JE334" s="241"/>
      <c r="JF334" s="241"/>
      <c r="JG334" s="241"/>
      <c r="JH334" s="241"/>
      <c r="JI334" s="241"/>
      <c r="JJ334" s="241"/>
      <c r="JK334" s="241"/>
      <c r="JL334" s="241"/>
      <c r="JM334" s="241"/>
      <c r="JN334" s="241"/>
      <c r="JO334" s="241"/>
      <c r="JP334" s="241"/>
      <c r="JQ334" s="241"/>
      <c r="JR334" s="241"/>
      <c r="JS334" s="241"/>
      <c r="JT334" s="241"/>
      <c r="JU334" s="241"/>
    </row>
    <row r="335" spans="1:281" s="240" customFormat="1" ht="15" customHeight="1">
      <c r="A335" s="241"/>
      <c r="B335" s="241"/>
      <c r="C335" s="241"/>
      <c r="D335" s="241"/>
      <c r="E335" s="241"/>
      <c r="F335" s="241"/>
      <c r="G335" s="241"/>
      <c r="H335" s="241"/>
      <c r="I335" s="241"/>
      <c r="J335" s="241"/>
      <c r="K335" s="241"/>
      <c r="L335" s="241"/>
      <c r="M335" s="241"/>
      <c r="N335" s="241"/>
      <c r="O335" s="241"/>
      <c r="P335" s="241"/>
      <c r="Q335" s="241"/>
      <c r="R335" s="241"/>
      <c r="S335" s="241"/>
      <c r="T335" s="241"/>
      <c r="U335" s="241" t="s">
        <v>471</v>
      </c>
      <c r="V335" s="241"/>
      <c r="W335" s="241"/>
      <c r="X335" s="241"/>
      <c r="Y335" s="241"/>
      <c r="Z335" s="241"/>
      <c r="AA335" s="241"/>
      <c r="AB335" s="241"/>
      <c r="AC335" s="241" t="s">
        <v>325</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c r="DV335" s="241"/>
      <c r="DW335" s="241"/>
      <c r="DX335" s="241"/>
      <c r="DY335" s="241"/>
      <c r="DZ335" s="241"/>
      <c r="EA335" s="241"/>
      <c r="EB335" s="241"/>
      <c r="EC335" s="241"/>
      <c r="ED335" s="241"/>
      <c r="EE335" s="241"/>
      <c r="EF335" s="241"/>
      <c r="EG335" s="241"/>
      <c r="EH335" s="241"/>
      <c r="EI335" s="241"/>
      <c r="EJ335" s="241"/>
      <c r="EK335" s="241"/>
      <c r="EL335" s="241"/>
      <c r="EM335" s="241"/>
      <c r="EN335" s="241"/>
      <c r="EO335" s="241"/>
      <c r="EP335" s="241"/>
      <c r="EQ335" s="241"/>
      <c r="ER335" s="241"/>
      <c r="ES335" s="241"/>
      <c r="ET335" s="241"/>
      <c r="EU335" s="241"/>
      <c r="EV335" s="241"/>
      <c r="EW335" s="241"/>
      <c r="EX335" s="241"/>
      <c r="EY335" s="241"/>
      <c r="EZ335" s="241"/>
      <c r="FA335" s="241"/>
      <c r="FB335" s="241"/>
      <c r="FC335" s="241"/>
      <c r="FD335" s="241"/>
      <c r="FE335" s="241"/>
      <c r="FF335" s="241"/>
      <c r="FG335" s="241"/>
      <c r="FH335" s="241"/>
      <c r="FI335" s="241"/>
      <c r="FJ335" s="241"/>
      <c r="FK335" s="241"/>
      <c r="FL335" s="241"/>
      <c r="FM335" s="241"/>
      <c r="FN335" s="241"/>
      <c r="FO335" s="241"/>
      <c r="FP335" s="241"/>
      <c r="FQ335" s="241"/>
      <c r="FR335" s="241"/>
      <c r="FS335" s="241"/>
      <c r="FT335" s="241"/>
      <c r="FU335" s="241"/>
      <c r="FV335" s="241"/>
      <c r="FW335" s="241"/>
      <c r="FX335" s="241"/>
      <c r="FY335" s="241"/>
      <c r="FZ335" s="241"/>
      <c r="GA335" s="241"/>
      <c r="GB335" s="241"/>
      <c r="GC335" s="241"/>
      <c r="GD335" s="241"/>
      <c r="GE335" s="241"/>
      <c r="GF335" s="241"/>
      <c r="GG335" s="241"/>
      <c r="GH335" s="241"/>
      <c r="GI335" s="241"/>
      <c r="GJ335" s="241"/>
      <c r="GK335" s="241"/>
      <c r="GL335" s="241"/>
      <c r="GM335" s="241"/>
      <c r="GN335" s="241"/>
      <c r="GO335" s="241"/>
      <c r="GP335" s="241"/>
      <c r="GQ335" s="241"/>
      <c r="GR335" s="241"/>
      <c r="GS335" s="241"/>
      <c r="GT335" s="241"/>
      <c r="GU335" s="241"/>
      <c r="GV335" s="241"/>
      <c r="GW335" s="241"/>
      <c r="GX335" s="241"/>
      <c r="GY335" s="241"/>
      <c r="GZ335" s="241"/>
      <c r="HA335" s="241"/>
      <c r="HB335" s="241"/>
      <c r="HC335" s="241"/>
      <c r="HD335" s="241"/>
      <c r="HE335" s="241"/>
      <c r="HF335" s="241"/>
      <c r="HG335" s="241"/>
      <c r="HH335" s="241"/>
      <c r="HI335" s="241"/>
      <c r="HJ335" s="241"/>
      <c r="HK335" s="241"/>
      <c r="HL335" s="241"/>
      <c r="HM335" s="241"/>
      <c r="HN335" s="241"/>
      <c r="HO335" s="241"/>
      <c r="HP335" s="241"/>
      <c r="HQ335" s="241"/>
      <c r="HR335" s="241"/>
      <c r="HS335" s="241"/>
      <c r="HT335" s="241"/>
      <c r="HU335" s="241"/>
      <c r="HV335" s="241"/>
      <c r="HW335" s="241"/>
      <c r="HX335" s="241"/>
      <c r="HY335" s="241"/>
      <c r="HZ335" s="241"/>
      <c r="IA335" s="241"/>
      <c r="IB335" s="241"/>
      <c r="IC335" s="241"/>
      <c r="ID335" s="241"/>
      <c r="IE335" s="241"/>
      <c r="IF335" s="241"/>
      <c r="IG335" s="241"/>
      <c r="IH335" s="241"/>
      <c r="II335" s="241"/>
      <c r="IJ335" s="241"/>
      <c r="IK335" s="241"/>
      <c r="IL335" s="241"/>
      <c r="IM335" s="241"/>
      <c r="IN335" s="241"/>
      <c r="IO335" s="241"/>
      <c r="IP335" s="241"/>
      <c r="IQ335" s="241"/>
      <c r="IR335" s="241"/>
      <c r="IS335" s="241"/>
      <c r="IT335" s="241"/>
      <c r="IU335" s="241"/>
      <c r="IV335" s="241"/>
      <c r="IW335" s="241"/>
      <c r="IX335" s="241"/>
      <c r="IY335" s="241"/>
      <c r="IZ335" s="241"/>
      <c r="JA335" s="241"/>
      <c r="JB335" s="241"/>
      <c r="JC335" s="241"/>
      <c r="JD335" s="241"/>
      <c r="JE335" s="241"/>
      <c r="JF335" s="241"/>
      <c r="JG335" s="241"/>
      <c r="JH335" s="241"/>
      <c r="JI335" s="241"/>
      <c r="JJ335" s="241"/>
      <c r="JK335" s="241"/>
      <c r="JL335" s="241"/>
      <c r="JM335" s="241"/>
      <c r="JN335" s="241"/>
      <c r="JO335" s="241"/>
      <c r="JP335" s="241"/>
      <c r="JQ335" s="241"/>
      <c r="JR335" s="241"/>
      <c r="JS335" s="241"/>
      <c r="JT335" s="241"/>
      <c r="JU335" s="241"/>
    </row>
    <row r="336" spans="1:281" s="240" customFormat="1" ht="15" customHeight="1">
      <c r="A336" s="241"/>
      <c r="B336" s="241"/>
      <c r="C336" s="241"/>
      <c r="D336" s="241"/>
      <c r="E336" s="241"/>
      <c r="F336" s="241"/>
      <c r="G336" s="241"/>
      <c r="H336" s="241"/>
      <c r="I336" s="241"/>
      <c r="J336" s="241"/>
      <c r="K336" s="241"/>
      <c r="L336" s="241"/>
      <c r="M336" s="241"/>
      <c r="N336" s="241"/>
      <c r="O336" s="241"/>
      <c r="P336" s="241"/>
      <c r="Q336" s="241"/>
      <c r="R336" s="241"/>
      <c r="S336" s="241"/>
      <c r="T336" s="241"/>
      <c r="U336" s="241" t="s">
        <v>472</v>
      </c>
      <c r="V336" s="241"/>
      <c r="W336" s="241"/>
      <c r="X336" s="241"/>
      <c r="Y336" s="241"/>
      <c r="Z336" s="241"/>
      <c r="AA336" s="241"/>
      <c r="AB336" s="241"/>
      <c r="AC336" s="241" t="s">
        <v>311</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c r="DD336" s="241"/>
      <c r="DE336" s="241"/>
      <c r="DF336" s="241"/>
      <c r="DG336" s="241"/>
      <c r="DH336" s="241"/>
      <c r="DI336" s="241"/>
      <c r="DJ336" s="241"/>
      <c r="DK336" s="241"/>
      <c r="DL336" s="241"/>
      <c r="DM336" s="241"/>
      <c r="DN336" s="241"/>
      <c r="DO336" s="241"/>
      <c r="DP336" s="241"/>
      <c r="DQ336" s="241"/>
      <c r="DR336" s="241"/>
      <c r="DS336" s="241"/>
      <c r="DT336" s="241"/>
      <c r="DU336" s="241"/>
      <c r="DV336" s="241"/>
      <c r="DW336" s="241"/>
      <c r="DX336" s="241"/>
      <c r="DY336" s="241"/>
      <c r="DZ336" s="241"/>
      <c r="EA336" s="241"/>
      <c r="EB336" s="241"/>
      <c r="EC336" s="241"/>
      <c r="ED336" s="241"/>
      <c r="EE336" s="241"/>
      <c r="EF336" s="241"/>
      <c r="EG336" s="241"/>
      <c r="EH336" s="241"/>
      <c r="EI336" s="241"/>
      <c r="EJ336" s="241"/>
      <c r="EK336" s="241"/>
      <c r="EL336" s="241"/>
      <c r="EM336" s="241"/>
      <c r="EN336" s="241"/>
      <c r="EO336" s="241"/>
      <c r="EP336" s="241"/>
      <c r="EQ336" s="241"/>
      <c r="ER336" s="241"/>
      <c r="ES336" s="241"/>
      <c r="ET336" s="241"/>
      <c r="EU336" s="241"/>
      <c r="EV336" s="241"/>
      <c r="EW336" s="241"/>
      <c r="EX336" s="241"/>
      <c r="EY336" s="241"/>
      <c r="EZ336" s="241"/>
      <c r="FA336" s="241"/>
      <c r="FB336" s="241"/>
      <c r="FC336" s="241"/>
      <c r="FD336" s="241"/>
      <c r="FE336" s="241"/>
      <c r="FF336" s="241"/>
      <c r="FG336" s="241"/>
      <c r="FH336" s="241"/>
      <c r="FI336" s="241"/>
      <c r="FJ336" s="241"/>
      <c r="FK336" s="241"/>
      <c r="FL336" s="241"/>
      <c r="FM336" s="241"/>
      <c r="FN336" s="241"/>
      <c r="FO336" s="241"/>
      <c r="FP336" s="241"/>
      <c r="FQ336" s="241"/>
      <c r="FR336" s="241"/>
      <c r="FS336" s="241"/>
      <c r="FT336" s="241"/>
      <c r="FU336" s="241"/>
      <c r="FV336" s="241"/>
      <c r="FW336" s="241"/>
      <c r="FX336" s="241"/>
      <c r="FY336" s="241"/>
      <c r="FZ336" s="241"/>
      <c r="GA336" s="241"/>
      <c r="GB336" s="241"/>
      <c r="GC336" s="241"/>
      <c r="GD336" s="241"/>
      <c r="GE336" s="241"/>
      <c r="GF336" s="241"/>
      <c r="GG336" s="241"/>
      <c r="GH336" s="241"/>
      <c r="GI336" s="241"/>
      <c r="GJ336" s="241"/>
      <c r="GK336" s="241"/>
      <c r="GL336" s="241"/>
      <c r="GM336" s="241"/>
      <c r="GN336" s="241"/>
      <c r="GO336" s="241"/>
      <c r="GP336" s="241"/>
      <c r="GQ336" s="241"/>
      <c r="GR336" s="241"/>
      <c r="GS336" s="241"/>
      <c r="GT336" s="241"/>
      <c r="GU336" s="241"/>
      <c r="GV336" s="241"/>
      <c r="GW336" s="241"/>
      <c r="GX336" s="241"/>
      <c r="GY336" s="241"/>
      <c r="GZ336" s="241"/>
      <c r="HA336" s="241"/>
      <c r="HB336" s="241"/>
      <c r="HC336" s="241"/>
      <c r="HD336" s="241"/>
      <c r="HE336" s="241"/>
      <c r="HF336" s="241"/>
      <c r="HG336" s="241"/>
      <c r="HH336" s="241"/>
      <c r="HI336" s="241"/>
      <c r="HJ336" s="241"/>
      <c r="HK336" s="241"/>
      <c r="HL336" s="241"/>
      <c r="HM336" s="241"/>
      <c r="HN336" s="241"/>
      <c r="HO336" s="241"/>
      <c r="HP336" s="241"/>
      <c r="HQ336" s="241"/>
      <c r="HR336" s="241"/>
      <c r="HS336" s="241"/>
      <c r="HT336" s="241"/>
      <c r="HU336" s="241"/>
      <c r="HV336" s="241"/>
      <c r="HW336" s="241"/>
      <c r="HX336" s="241"/>
      <c r="HY336" s="241"/>
      <c r="HZ336" s="241"/>
      <c r="IA336" s="241"/>
      <c r="IB336" s="241"/>
      <c r="IC336" s="241"/>
      <c r="ID336" s="241"/>
      <c r="IE336" s="241"/>
      <c r="IF336" s="241"/>
      <c r="IG336" s="241"/>
      <c r="IH336" s="241"/>
      <c r="II336" s="241"/>
      <c r="IJ336" s="241"/>
      <c r="IK336" s="241"/>
      <c r="IL336" s="241"/>
      <c r="IM336" s="241"/>
      <c r="IN336" s="241"/>
      <c r="IO336" s="241"/>
      <c r="IP336" s="241"/>
      <c r="IQ336" s="241"/>
      <c r="IR336" s="241"/>
      <c r="IS336" s="241"/>
      <c r="IT336" s="241"/>
      <c r="IU336" s="241"/>
      <c r="IV336" s="241"/>
      <c r="IW336" s="241"/>
      <c r="IX336" s="241"/>
      <c r="IY336" s="241"/>
      <c r="IZ336" s="241"/>
      <c r="JA336" s="241"/>
      <c r="JB336" s="241"/>
      <c r="JC336" s="241"/>
      <c r="JD336" s="241"/>
      <c r="JE336" s="241"/>
      <c r="JF336" s="241"/>
      <c r="JG336" s="241"/>
      <c r="JH336" s="241"/>
      <c r="JI336" s="241"/>
      <c r="JJ336" s="241"/>
      <c r="JK336" s="241"/>
      <c r="JL336" s="241"/>
      <c r="JM336" s="241"/>
      <c r="JN336" s="241"/>
      <c r="JO336" s="241"/>
      <c r="JP336" s="241"/>
      <c r="JQ336" s="241"/>
      <c r="JR336" s="241"/>
      <c r="JS336" s="241"/>
      <c r="JT336" s="241"/>
      <c r="JU336" s="241"/>
    </row>
    <row r="337" spans="1:281" s="240" customFormat="1" ht="15" customHeight="1">
      <c r="A337" s="241"/>
      <c r="B337" s="241"/>
      <c r="C337" s="241"/>
      <c r="D337" s="241"/>
      <c r="E337" s="241"/>
      <c r="F337" s="241"/>
      <c r="G337" s="241"/>
      <c r="H337" s="241"/>
      <c r="I337" s="241"/>
      <c r="J337" s="241"/>
      <c r="K337" s="241"/>
      <c r="L337" s="241"/>
      <c r="M337" s="241"/>
      <c r="N337" s="241"/>
      <c r="O337" s="241"/>
      <c r="P337" s="241"/>
      <c r="Q337" s="241"/>
      <c r="R337" s="241"/>
      <c r="S337" s="241"/>
      <c r="T337" s="241"/>
      <c r="U337" s="241" t="s">
        <v>473</v>
      </c>
      <c r="V337" s="241"/>
      <c r="W337" s="241"/>
      <c r="X337" s="241"/>
      <c r="Y337" s="241"/>
      <c r="Z337" s="241"/>
      <c r="AA337" s="241"/>
      <c r="AB337" s="241"/>
      <c r="AC337" s="241" t="s">
        <v>309</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c r="EN337" s="241"/>
      <c r="EO337" s="241"/>
      <c r="EP337" s="241"/>
      <c r="EQ337" s="241"/>
      <c r="ER337" s="241"/>
      <c r="ES337" s="241"/>
      <c r="ET337" s="241"/>
      <c r="EU337" s="241"/>
      <c r="EV337" s="241"/>
      <c r="EW337" s="241"/>
      <c r="EX337" s="241"/>
      <c r="EY337" s="241"/>
      <c r="EZ337" s="241"/>
      <c r="FA337" s="241"/>
      <c r="FB337" s="241"/>
      <c r="FC337" s="241"/>
      <c r="FD337" s="241"/>
      <c r="FE337" s="241"/>
      <c r="FF337" s="241"/>
      <c r="FG337" s="241"/>
      <c r="FH337" s="241"/>
      <c r="FI337" s="241"/>
      <c r="FJ337" s="241"/>
      <c r="FK337" s="241"/>
      <c r="FL337" s="241"/>
      <c r="FM337" s="241"/>
      <c r="FN337" s="241"/>
      <c r="FO337" s="241"/>
      <c r="FP337" s="241"/>
      <c r="FQ337" s="241"/>
      <c r="FR337" s="241"/>
      <c r="FS337" s="241"/>
      <c r="FT337" s="241"/>
      <c r="FU337" s="241"/>
      <c r="FV337" s="241"/>
      <c r="FW337" s="241"/>
      <c r="FX337" s="241"/>
      <c r="FY337" s="241"/>
      <c r="FZ337" s="241"/>
      <c r="GA337" s="241"/>
      <c r="GB337" s="241"/>
      <c r="GC337" s="241"/>
      <c r="GD337" s="241"/>
      <c r="GE337" s="241"/>
      <c r="GF337" s="241"/>
      <c r="GG337" s="241"/>
      <c r="GH337" s="241"/>
      <c r="GI337" s="241"/>
      <c r="GJ337" s="241"/>
      <c r="GK337" s="241"/>
      <c r="GL337" s="241"/>
      <c r="GM337" s="241"/>
      <c r="GN337" s="241"/>
      <c r="GO337" s="241"/>
      <c r="GP337" s="241"/>
      <c r="GQ337" s="241"/>
      <c r="GR337" s="241"/>
      <c r="GS337" s="241"/>
      <c r="GT337" s="241"/>
      <c r="GU337" s="241"/>
      <c r="GV337" s="241"/>
      <c r="GW337" s="241"/>
      <c r="GX337" s="241"/>
      <c r="GY337" s="241"/>
      <c r="GZ337" s="241"/>
      <c r="HA337" s="241"/>
      <c r="HB337" s="241"/>
      <c r="HC337" s="241"/>
      <c r="HD337" s="241"/>
      <c r="HE337" s="241"/>
      <c r="HF337" s="241"/>
      <c r="HG337" s="241"/>
      <c r="HH337" s="241"/>
      <c r="HI337" s="241"/>
      <c r="HJ337" s="241"/>
      <c r="HK337" s="241"/>
      <c r="HL337" s="241"/>
      <c r="HM337" s="241"/>
      <c r="HN337" s="241"/>
      <c r="HO337" s="241"/>
      <c r="HP337" s="241"/>
      <c r="HQ337" s="241"/>
      <c r="HR337" s="241"/>
      <c r="HS337" s="241"/>
      <c r="HT337" s="241"/>
      <c r="HU337" s="241"/>
      <c r="HV337" s="241"/>
      <c r="HW337" s="241"/>
      <c r="HX337" s="241"/>
      <c r="HY337" s="241"/>
      <c r="HZ337" s="241"/>
      <c r="IA337" s="241"/>
      <c r="IB337" s="241"/>
      <c r="IC337" s="241"/>
      <c r="ID337" s="241"/>
      <c r="IE337" s="241"/>
      <c r="IF337" s="241"/>
      <c r="IG337" s="241"/>
      <c r="IH337" s="241"/>
      <c r="II337" s="241"/>
      <c r="IJ337" s="241"/>
      <c r="IK337" s="241"/>
      <c r="IL337" s="241"/>
      <c r="IM337" s="241"/>
      <c r="IN337" s="241"/>
      <c r="IO337" s="241"/>
      <c r="IP337" s="241"/>
      <c r="IQ337" s="241"/>
      <c r="IR337" s="241"/>
      <c r="IS337" s="241"/>
      <c r="IT337" s="241"/>
      <c r="IU337" s="241"/>
      <c r="IV337" s="241"/>
      <c r="IW337" s="241"/>
      <c r="IX337" s="241"/>
      <c r="IY337" s="241"/>
      <c r="IZ337" s="241"/>
      <c r="JA337" s="241"/>
      <c r="JB337" s="241"/>
      <c r="JC337" s="241"/>
      <c r="JD337" s="241"/>
      <c r="JE337" s="241"/>
      <c r="JF337" s="241"/>
      <c r="JG337" s="241"/>
      <c r="JH337" s="241"/>
      <c r="JI337" s="241"/>
      <c r="JJ337" s="241"/>
      <c r="JK337" s="241"/>
      <c r="JL337" s="241"/>
      <c r="JM337" s="241"/>
      <c r="JN337" s="241"/>
      <c r="JO337" s="241"/>
      <c r="JP337" s="241"/>
      <c r="JQ337" s="241"/>
      <c r="JR337" s="241"/>
      <c r="JS337" s="241"/>
      <c r="JT337" s="241"/>
      <c r="JU337" s="241"/>
    </row>
    <row r="338" spans="1:281" s="240" customFormat="1" ht="15" customHeight="1">
      <c r="A338" s="241"/>
      <c r="B338" s="241"/>
      <c r="C338" s="241"/>
      <c r="D338" s="241"/>
      <c r="E338" s="241"/>
      <c r="F338" s="241"/>
      <c r="G338" s="241"/>
      <c r="H338" s="241"/>
      <c r="I338" s="241"/>
      <c r="J338" s="241"/>
      <c r="K338" s="241"/>
      <c r="L338" s="241"/>
      <c r="M338" s="241"/>
      <c r="N338" s="241"/>
      <c r="O338" s="241"/>
      <c r="P338" s="241"/>
      <c r="Q338" s="241"/>
      <c r="R338" s="241"/>
      <c r="S338" s="241"/>
      <c r="T338" s="241"/>
      <c r="U338" s="241" t="s">
        <v>474</v>
      </c>
      <c r="V338" s="241"/>
      <c r="W338" s="241"/>
      <c r="X338" s="241"/>
      <c r="Y338" s="241"/>
      <c r="Z338" s="241"/>
      <c r="AA338" s="241"/>
      <c r="AB338" s="241"/>
      <c r="AC338" s="241" t="s">
        <v>325</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c r="DA338" s="241"/>
      <c r="DB338" s="241"/>
      <c r="DC338" s="241"/>
      <c r="DD338" s="241"/>
      <c r="DE338" s="241"/>
      <c r="DF338" s="241"/>
      <c r="DG338" s="241"/>
      <c r="DH338" s="241"/>
      <c r="DI338" s="241"/>
      <c r="DJ338" s="241"/>
      <c r="DK338" s="241"/>
      <c r="DL338" s="241"/>
      <c r="DM338" s="241"/>
      <c r="DN338" s="241"/>
      <c r="DO338" s="241"/>
      <c r="DP338" s="241"/>
      <c r="DQ338" s="241"/>
      <c r="DR338" s="241"/>
      <c r="DS338" s="241"/>
      <c r="DT338" s="241"/>
      <c r="DU338" s="241"/>
      <c r="DV338" s="241"/>
      <c r="DW338" s="241"/>
      <c r="DX338" s="241"/>
      <c r="DY338" s="241"/>
      <c r="DZ338" s="241"/>
      <c r="EA338" s="241"/>
      <c r="EB338" s="241"/>
      <c r="EC338" s="241"/>
      <c r="ED338" s="241"/>
      <c r="EE338" s="241"/>
      <c r="EF338" s="241"/>
      <c r="EG338" s="241"/>
      <c r="EH338" s="241"/>
      <c r="EI338" s="241"/>
      <c r="EJ338" s="241"/>
      <c r="EK338" s="241"/>
      <c r="EL338" s="241"/>
      <c r="EM338" s="241"/>
      <c r="EN338" s="241"/>
      <c r="EO338" s="241"/>
      <c r="EP338" s="241"/>
      <c r="EQ338" s="241"/>
      <c r="ER338" s="241"/>
      <c r="ES338" s="241"/>
      <c r="ET338" s="241"/>
      <c r="EU338" s="241"/>
      <c r="EV338" s="241"/>
      <c r="EW338" s="241"/>
      <c r="EX338" s="241"/>
      <c r="EY338" s="241"/>
      <c r="EZ338" s="241"/>
      <c r="FA338" s="241"/>
      <c r="FB338" s="241"/>
      <c r="FC338" s="241"/>
      <c r="FD338" s="241"/>
      <c r="FE338" s="241"/>
      <c r="FF338" s="241"/>
      <c r="FG338" s="241"/>
      <c r="FH338" s="241"/>
      <c r="FI338" s="241"/>
      <c r="FJ338" s="241"/>
      <c r="FK338" s="241"/>
      <c r="FL338" s="241"/>
      <c r="FM338" s="241"/>
      <c r="FN338" s="241"/>
      <c r="FO338" s="241"/>
      <c r="FP338" s="241"/>
      <c r="FQ338" s="241"/>
      <c r="FR338" s="241"/>
      <c r="FS338" s="241"/>
      <c r="FT338" s="241"/>
      <c r="FU338" s="241"/>
      <c r="FV338" s="241"/>
      <c r="FW338" s="241"/>
      <c r="FX338" s="241"/>
      <c r="FY338" s="241"/>
      <c r="FZ338" s="241"/>
      <c r="GA338" s="241"/>
      <c r="GB338" s="241"/>
      <c r="GC338" s="241"/>
      <c r="GD338" s="241"/>
      <c r="GE338" s="241"/>
      <c r="GF338" s="241"/>
      <c r="GG338" s="241"/>
      <c r="GH338" s="241"/>
      <c r="GI338" s="241"/>
      <c r="GJ338" s="241"/>
      <c r="GK338" s="241"/>
      <c r="GL338" s="241"/>
      <c r="GM338" s="241"/>
      <c r="GN338" s="241"/>
      <c r="GO338" s="241"/>
      <c r="GP338" s="241"/>
      <c r="GQ338" s="241"/>
      <c r="GR338" s="241"/>
      <c r="GS338" s="241"/>
      <c r="GT338" s="241"/>
      <c r="GU338" s="241"/>
      <c r="GV338" s="241"/>
      <c r="GW338" s="241"/>
      <c r="GX338" s="241"/>
      <c r="GY338" s="241"/>
      <c r="GZ338" s="241"/>
      <c r="HA338" s="241"/>
      <c r="HB338" s="241"/>
      <c r="HC338" s="241"/>
      <c r="HD338" s="241"/>
      <c r="HE338" s="241"/>
      <c r="HF338" s="241"/>
      <c r="HG338" s="241"/>
      <c r="HH338" s="241"/>
      <c r="HI338" s="241"/>
      <c r="HJ338" s="241"/>
      <c r="HK338" s="241"/>
      <c r="HL338" s="241"/>
      <c r="HM338" s="241"/>
      <c r="HN338" s="241"/>
      <c r="HO338" s="241"/>
      <c r="HP338" s="241"/>
      <c r="HQ338" s="241"/>
      <c r="HR338" s="241"/>
      <c r="HS338" s="241"/>
      <c r="HT338" s="241"/>
      <c r="HU338" s="241"/>
      <c r="HV338" s="241"/>
      <c r="HW338" s="241"/>
      <c r="HX338" s="241"/>
      <c r="HY338" s="241"/>
      <c r="HZ338" s="241"/>
      <c r="IA338" s="241"/>
      <c r="IB338" s="241"/>
      <c r="IC338" s="241"/>
      <c r="ID338" s="241"/>
      <c r="IE338" s="241"/>
      <c r="IF338" s="241"/>
      <c r="IG338" s="241"/>
      <c r="IH338" s="241"/>
      <c r="II338" s="241"/>
      <c r="IJ338" s="241"/>
      <c r="IK338" s="241"/>
      <c r="IL338" s="241"/>
      <c r="IM338" s="241"/>
      <c r="IN338" s="241"/>
      <c r="IO338" s="241"/>
      <c r="IP338" s="241"/>
      <c r="IQ338" s="241"/>
      <c r="IR338" s="241"/>
      <c r="IS338" s="241"/>
      <c r="IT338" s="241"/>
      <c r="IU338" s="241"/>
      <c r="IV338" s="241"/>
      <c r="IW338" s="241"/>
      <c r="IX338" s="241"/>
      <c r="IY338" s="241"/>
      <c r="IZ338" s="241"/>
      <c r="JA338" s="241"/>
      <c r="JB338" s="241"/>
      <c r="JC338" s="241"/>
      <c r="JD338" s="241"/>
      <c r="JE338" s="241"/>
      <c r="JF338" s="241"/>
      <c r="JG338" s="241"/>
      <c r="JH338" s="241"/>
      <c r="JI338" s="241"/>
      <c r="JJ338" s="241"/>
      <c r="JK338" s="241"/>
      <c r="JL338" s="241"/>
      <c r="JM338" s="241"/>
      <c r="JN338" s="241"/>
      <c r="JO338" s="241"/>
      <c r="JP338" s="241"/>
      <c r="JQ338" s="241"/>
      <c r="JR338" s="241"/>
      <c r="JS338" s="241"/>
      <c r="JT338" s="241"/>
      <c r="JU338" s="241"/>
    </row>
    <row r="339" spans="1:281" s="240" customFormat="1" ht="15" customHeight="1">
      <c r="A339" s="241"/>
      <c r="B339" s="241"/>
      <c r="C339" s="241"/>
      <c r="D339" s="241"/>
      <c r="E339" s="241"/>
      <c r="F339" s="241"/>
      <c r="G339" s="241"/>
      <c r="H339" s="241"/>
      <c r="I339" s="241"/>
      <c r="J339" s="241"/>
      <c r="K339" s="241"/>
      <c r="L339" s="241"/>
      <c r="M339" s="241"/>
      <c r="N339" s="241"/>
      <c r="O339" s="241"/>
      <c r="P339" s="241"/>
      <c r="Q339" s="241"/>
      <c r="R339" s="241"/>
      <c r="S339" s="241"/>
      <c r="T339" s="241"/>
      <c r="U339" s="241" t="s">
        <v>475</v>
      </c>
      <c r="V339" s="241"/>
      <c r="W339" s="241"/>
      <c r="X339" s="241"/>
      <c r="Y339" s="241"/>
      <c r="Z339" s="241"/>
      <c r="AA339" s="241"/>
      <c r="AB339" s="241"/>
      <c r="AC339" s="241" t="s">
        <v>325</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c r="CJ339" s="241"/>
      <c r="CK339" s="241"/>
      <c r="CL339" s="241"/>
      <c r="CM339" s="241"/>
      <c r="CN339" s="241"/>
      <c r="CO339" s="241"/>
      <c r="CP339" s="241"/>
      <c r="CQ339" s="241"/>
      <c r="CR339" s="241"/>
      <c r="CS339" s="241"/>
      <c r="CT339" s="241"/>
      <c r="CU339" s="241"/>
      <c r="CV339" s="241"/>
      <c r="CW339" s="241"/>
      <c r="CX339" s="241"/>
      <c r="CY339" s="241"/>
      <c r="CZ339" s="241"/>
      <c r="DA339" s="241"/>
      <c r="DB339" s="241"/>
      <c r="DC339" s="241"/>
      <c r="DD339" s="241"/>
      <c r="DE339" s="241"/>
      <c r="DF339" s="241"/>
      <c r="DG339" s="241"/>
      <c r="DH339" s="241"/>
      <c r="DI339" s="241"/>
      <c r="DJ339" s="241"/>
      <c r="DK339" s="241"/>
      <c r="DL339" s="241"/>
      <c r="DM339" s="241"/>
      <c r="DN339" s="241"/>
      <c r="DO339" s="241"/>
      <c r="DP339" s="241"/>
      <c r="DQ339" s="241"/>
      <c r="DR339" s="241"/>
      <c r="DS339" s="241"/>
      <c r="DT339" s="241"/>
      <c r="DU339" s="241"/>
      <c r="DV339" s="241"/>
      <c r="DW339" s="241"/>
      <c r="DX339" s="241"/>
      <c r="DY339" s="241"/>
      <c r="DZ339" s="241"/>
      <c r="EA339" s="241"/>
      <c r="EB339" s="241"/>
      <c r="EC339" s="241"/>
      <c r="ED339" s="241"/>
      <c r="EE339" s="241"/>
      <c r="EF339" s="241"/>
      <c r="EG339" s="241"/>
      <c r="EH339" s="241"/>
      <c r="EI339" s="241"/>
      <c r="EJ339" s="241"/>
      <c r="EK339" s="241"/>
      <c r="EL339" s="241"/>
      <c r="EM339" s="241"/>
      <c r="EN339" s="241"/>
      <c r="EO339" s="241"/>
      <c r="EP339" s="241"/>
      <c r="EQ339" s="241"/>
      <c r="ER339" s="241"/>
      <c r="ES339" s="241"/>
      <c r="ET339" s="241"/>
      <c r="EU339" s="241"/>
      <c r="EV339" s="241"/>
      <c r="EW339" s="241"/>
      <c r="EX339" s="241"/>
      <c r="EY339" s="241"/>
      <c r="EZ339" s="241"/>
      <c r="FA339" s="241"/>
      <c r="FB339" s="241"/>
      <c r="FC339" s="241"/>
      <c r="FD339" s="241"/>
      <c r="FE339" s="241"/>
      <c r="FF339" s="241"/>
      <c r="FG339" s="241"/>
      <c r="FH339" s="241"/>
      <c r="FI339" s="241"/>
      <c r="FJ339" s="241"/>
      <c r="FK339" s="241"/>
      <c r="FL339" s="241"/>
      <c r="FM339" s="241"/>
      <c r="FN339" s="241"/>
      <c r="FO339" s="241"/>
      <c r="FP339" s="241"/>
      <c r="FQ339" s="241"/>
      <c r="FR339" s="241"/>
      <c r="FS339" s="241"/>
      <c r="FT339" s="241"/>
      <c r="FU339" s="241"/>
      <c r="FV339" s="241"/>
      <c r="FW339" s="241"/>
      <c r="FX339" s="241"/>
      <c r="FY339" s="241"/>
      <c r="FZ339" s="241"/>
      <c r="GA339" s="241"/>
      <c r="GB339" s="241"/>
      <c r="GC339" s="241"/>
      <c r="GD339" s="241"/>
      <c r="GE339" s="241"/>
      <c r="GF339" s="241"/>
      <c r="GG339" s="241"/>
      <c r="GH339" s="241"/>
      <c r="GI339" s="241"/>
      <c r="GJ339" s="241"/>
      <c r="GK339" s="241"/>
      <c r="GL339" s="241"/>
      <c r="GM339" s="241"/>
      <c r="GN339" s="241"/>
      <c r="GO339" s="241"/>
      <c r="GP339" s="241"/>
      <c r="GQ339" s="241"/>
      <c r="GR339" s="241"/>
      <c r="GS339" s="241"/>
      <c r="GT339" s="241"/>
      <c r="GU339" s="241"/>
      <c r="GV339" s="241"/>
      <c r="GW339" s="241"/>
      <c r="GX339" s="241"/>
      <c r="GY339" s="241"/>
      <c r="GZ339" s="241"/>
      <c r="HA339" s="241"/>
      <c r="HB339" s="241"/>
      <c r="HC339" s="241"/>
      <c r="HD339" s="241"/>
      <c r="HE339" s="241"/>
      <c r="HF339" s="241"/>
      <c r="HG339" s="241"/>
      <c r="HH339" s="241"/>
      <c r="HI339" s="241"/>
      <c r="HJ339" s="241"/>
      <c r="HK339" s="241"/>
      <c r="HL339" s="241"/>
      <c r="HM339" s="241"/>
      <c r="HN339" s="241"/>
      <c r="HO339" s="241"/>
      <c r="HP339" s="241"/>
      <c r="HQ339" s="241"/>
      <c r="HR339" s="241"/>
      <c r="HS339" s="241"/>
      <c r="HT339" s="241"/>
      <c r="HU339" s="241"/>
      <c r="HV339" s="241"/>
      <c r="HW339" s="241"/>
      <c r="HX339" s="241"/>
      <c r="HY339" s="241"/>
      <c r="HZ339" s="241"/>
      <c r="IA339" s="241"/>
      <c r="IB339" s="241"/>
      <c r="IC339" s="241"/>
      <c r="ID339" s="241"/>
      <c r="IE339" s="241"/>
      <c r="IF339" s="241"/>
      <c r="IG339" s="241"/>
      <c r="IH339" s="241"/>
      <c r="II339" s="241"/>
      <c r="IJ339" s="241"/>
      <c r="IK339" s="241"/>
      <c r="IL339" s="241"/>
      <c r="IM339" s="241"/>
      <c r="IN339" s="241"/>
      <c r="IO339" s="241"/>
      <c r="IP339" s="241"/>
      <c r="IQ339" s="241"/>
      <c r="IR339" s="241"/>
      <c r="IS339" s="241"/>
      <c r="IT339" s="241"/>
      <c r="IU339" s="241"/>
      <c r="IV339" s="241"/>
      <c r="IW339" s="241"/>
      <c r="IX339" s="241"/>
      <c r="IY339" s="241"/>
      <c r="IZ339" s="241"/>
      <c r="JA339" s="241"/>
      <c r="JB339" s="241"/>
      <c r="JC339" s="241"/>
      <c r="JD339" s="241"/>
      <c r="JE339" s="241"/>
      <c r="JF339" s="241"/>
      <c r="JG339" s="241"/>
      <c r="JH339" s="241"/>
      <c r="JI339" s="241"/>
      <c r="JJ339" s="241"/>
      <c r="JK339" s="241"/>
      <c r="JL339" s="241"/>
      <c r="JM339" s="241"/>
      <c r="JN339" s="241"/>
      <c r="JO339" s="241"/>
      <c r="JP339" s="241"/>
      <c r="JQ339" s="241"/>
      <c r="JR339" s="241"/>
      <c r="JS339" s="241"/>
      <c r="JT339" s="241"/>
      <c r="JU339" s="241"/>
    </row>
    <row r="340" spans="1:281" s="240" customFormat="1" ht="15" customHeight="1">
      <c r="A340" s="241"/>
      <c r="B340" s="241"/>
      <c r="C340" s="241"/>
      <c r="D340" s="241"/>
      <c r="E340" s="241"/>
      <c r="F340" s="241"/>
      <c r="G340" s="241"/>
      <c r="H340" s="241"/>
      <c r="I340" s="241"/>
      <c r="J340" s="241"/>
      <c r="K340" s="241"/>
      <c r="L340" s="241"/>
      <c r="M340" s="241"/>
      <c r="N340" s="241"/>
      <c r="O340" s="241"/>
      <c r="P340" s="241"/>
      <c r="Q340" s="241"/>
      <c r="R340" s="241"/>
      <c r="S340" s="241"/>
      <c r="T340" s="241"/>
      <c r="U340" s="241" t="s">
        <v>476</v>
      </c>
      <c r="V340" s="241"/>
      <c r="W340" s="241"/>
      <c r="X340" s="241"/>
      <c r="Y340" s="241"/>
      <c r="Z340" s="241"/>
      <c r="AA340" s="241"/>
      <c r="AB340" s="241"/>
      <c r="AC340" s="241" t="s">
        <v>325</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c r="CJ340" s="241"/>
      <c r="CK340" s="241"/>
      <c r="CL340" s="241"/>
      <c r="CM340" s="241"/>
      <c r="CN340" s="241"/>
      <c r="CO340" s="241"/>
      <c r="CP340" s="241"/>
      <c r="CQ340" s="241"/>
      <c r="CR340" s="241"/>
      <c r="CS340" s="241"/>
      <c r="CT340" s="241"/>
      <c r="CU340" s="241"/>
      <c r="CV340" s="241"/>
      <c r="CW340" s="241"/>
      <c r="CX340" s="241"/>
      <c r="CY340" s="241"/>
      <c r="CZ340" s="241"/>
      <c r="DA340" s="241"/>
      <c r="DB340" s="241"/>
      <c r="DC340" s="241"/>
      <c r="DD340" s="241"/>
      <c r="DE340" s="241"/>
      <c r="DF340" s="241"/>
      <c r="DG340" s="241"/>
      <c r="DH340" s="241"/>
      <c r="DI340" s="241"/>
      <c r="DJ340" s="241"/>
      <c r="DK340" s="241"/>
      <c r="DL340" s="241"/>
      <c r="DM340" s="241"/>
      <c r="DN340" s="241"/>
      <c r="DO340" s="241"/>
      <c r="DP340" s="241"/>
      <c r="DQ340" s="241"/>
      <c r="DR340" s="241"/>
      <c r="DS340" s="241"/>
      <c r="DT340" s="241"/>
      <c r="DU340" s="241"/>
      <c r="DV340" s="241"/>
      <c r="DW340" s="241"/>
      <c r="DX340" s="241"/>
      <c r="DY340" s="241"/>
      <c r="DZ340" s="241"/>
      <c r="EA340" s="241"/>
      <c r="EB340" s="241"/>
      <c r="EC340" s="241"/>
      <c r="ED340" s="241"/>
      <c r="EE340" s="241"/>
      <c r="EF340" s="241"/>
      <c r="EG340" s="241"/>
      <c r="EH340" s="241"/>
      <c r="EI340" s="241"/>
      <c r="EJ340" s="241"/>
      <c r="EK340" s="241"/>
      <c r="EL340" s="241"/>
      <c r="EM340" s="241"/>
      <c r="EN340" s="241"/>
      <c r="EO340" s="241"/>
      <c r="EP340" s="241"/>
      <c r="EQ340" s="241"/>
      <c r="ER340" s="241"/>
      <c r="ES340" s="241"/>
      <c r="ET340" s="241"/>
      <c r="EU340" s="241"/>
      <c r="EV340" s="241"/>
      <c r="EW340" s="241"/>
      <c r="EX340" s="241"/>
      <c r="EY340" s="241"/>
      <c r="EZ340" s="241"/>
      <c r="FA340" s="241"/>
      <c r="FB340" s="241"/>
      <c r="FC340" s="241"/>
      <c r="FD340" s="241"/>
      <c r="FE340" s="241"/>
      <c r="FF340" s="241"/>
      <c r="FG340" s="241"/>
      <c r="FH340" s="241"/>
      <c r="FI340" s="241"/>
      <c r="FJ340" s="241"/>
      <c r="FK340" s="241"/>
      <c r="FL340" s="241"/>
      <c r="FM340" s="241"/>
      <c r="FN340" s="241"/>
      <c r="FO340" s="241"/>
      <c r="FP340" s="241"/>
      <c r="FQ340" s="241"/>
      <c r="FR340" s="241"/>
      <c r="FS340" s="241"/>
      <c r="FT340" s="241"/>
      <c r="FU340" s="241"/>
      <c r="FV340" s="241"/>
      <c r="FW340" s="241"/>
      <c r="FX340" s="241"/>
      <c r="FY340" s="241"/>
      <c r="FZ340" s="241"/>
      <c r="GA340" s="241"/>
      <c r="GB340" s="241"/>
      <c r="GC340" s="241"/>
      <c r="GD340" s="241"/>
      <c r="GE340" s="241"/>
      <c r="GF340" s="241"/>
      <c r="GG340" s="241"/>
      <c r="GH340" s="241"/>
      <c r="GI340" s="241"/>
      <c r="GJ340" s="241"/>
      <c r="GK340" s="241"/>
      <c r="GL340" s="241"/>
      <c r="GM340" s="241"/>
      <c r="GN340" s="241"/>
      <c r="GO340" s="241"/>
      <c r="GP340" s="241"/>
      <c r="GQ340" s="241"/>
      <c r="GR340" s="241"/>
      <c r="GS340" s="241"/>
      <c r="GT340" s="241"/>
      <c r="GU340" s="241"/>
      <c r="GV340" s="241"/>
      <c r="GW340" s="241"/>
      <c r="GX340" s="241"/>
      <c r="GY340" s="241"/>
      <c r="GZ340" s="241"/>
      <c r="HA340" s="241"/>
      <c r="HB340" s="241"/>
      <c r="HC340" s="241"/>
      <c r="HD340" s="241"/>
      <c r="HE340" s="241"/>
      <c r="HF340" s="241"/>
      <c r="HG340" s="241"/>
      <c r="HH340" s="241"/>
      <c r="HI340" s="241"/>
      <c r="HJ340" s="241"/>
      <c r="HK340" s="241"/>
      <c r="HL340" s="241"/>
      <c r="HM340" s="241"/>
      <c r="HN340" s="241"/>
      <c r="HO340" s="241"/>
      <c r="HP340" s="241"/>
      <c r="HQ340" s="241"/>
      <c r="HR340" s="241"/>
      <c r="HS340" s="241"/>
      <c r="HT340" s="241"/>
      <c r="HU340" s="241"/>
      <c r="HV340" s="241"/>
      <c r="HW340" s="241"/>
      <c r="HX340" s="241"/>
      <c r="HY340" s="241"/>
      <c r="HZ340" s="241"/>
      <c r="IA340" s="241"/>
      <c r="IB340" s="241"/>
      <c r="IC340" s="241"/>
      <c r="ID340" s="241"/>
      <c r="IE340" s="241"/>
      <c r="IF340" s="241"/>
      <c r="IG340" s="241"/>
      <c r="IH340" s="241"/>
      <c r="II340" s="241"/>
      <c r="IJ340" s="241"/>
      <c r="IK340" s="241"/>
      <c r="IL340" s="241"/>
      <c r="IM340" s="241"/>
      <c r="IN340" s="241"/>
      <c r="IO340" s="241"/>
      <c r="IP340" s="241"/>
      <c r="IQ340" s="241"/>
      <c r="IR340" s="241"/>
      <c r="IS340" s="241"/>
      <c r="IT340" s="241"/>
      <c r="IU340" s="241"/>
      <c r="IV340" s="241"/>
      <c r="IW340" s="241"/>
      <c r="IX340" s="241"/>
      <c r="IY340" s="241"/>
      <c r="IZ340" s="241"/>
      <c r="JA340" s="241"/>
      <c r="JB340" s="241"/>
      <c r="JC340" s="241"/>
      <c r="JD340" s="241"/>
      <c r="JE340" s="241"/>
      <c r="JF340" s="241"/>
      <c r="JG340" s="241"/>
      <c r="JH340" s="241"/>
      <c r="JI340" s="241"/>
      <c r="JJ340" s="241"/>
      <c r="JK340" s="241"/>
      <c r="JL340" s="241"/>
      <c r="JM340" s="241"/>
      <c r="JN340" s="241"/>
      <c r="JO340" s="241"/>
      <c r="JP340" s="241"/>
      <c r="JQ340" s="241"/>
      <c r="JR340" s="241"/>
      <c r="JS340" s="241"/>
      <c r="JT340" s="241"/>
      <c r="JU340" s="241"/>
    </row>
    <row r="341" spans="1:281" s="240" customFormat="1" ht="15" customHeight="1">
      <c r="A341" s="241"/>
      <c r="B341" s="241"/>
      <c r="C341" s="241"/>
      <c r="D341" s="241"/>
      <c r="E341" s="241"/>
      <c r="F341" s="241"/>
      <c r="G341" s="241"/>
      <c r="H341" s="241"/>
      <c r="I341" s="241"/>
      <c r="J341" s="241"/>
      <c r="K341" s="241"/>
      <c r="L341" s="241"/>
      <c r="M341" s="241"/>
      <c r="N341" s="241"/>
      <c r="O341" s="241"/>
      <c r="P341" s="241"/>
      <c r="Q341" s="241"/>
      <c r="R341" s="241"/>
      <c r="S341" s="241"/>
      <c r="T341" s="241"/>
      <c r="U341" s="241" t="s">
        <v>477</v>
      </c>
      <c r="V341" s="241"/>
      <c r="W341" s="241"/>
      <c r="X341" s="241"/>
      <c r="Y341" s="241"/>
      <c r="Z341" s="241"/>
      <c r="AA341" s="241"/>
      <c r="AB341" s="241"/>
      <c r="AC341" s="241" t="s">
        <v>350</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c r="CJ341" s="241"/>
      <c r="CK341" s="241"/>
      <c r="CL341" s="241"/>
      <c r="CM341" s="241"/>
      <c r="CN341" s="241"/>
      <c r="CO341" s="241"/>
      <c r="CP341" s="241"/>
      <c r="CQ341" s="241"/>
      <c r="CR341" s="241"/>
      <c r="CS341" s="241"/>
      <c r="CT341" s="241"/>
      <c r="CU341" s="241"/>
      <c r="CV341" s="241"/>
      <c r="CW341" s="241"/>
      <c r="CX341" s="241"/>
      <c r="CY341" s="241"/>
      <c r="CZ341" s="241"/>
      <c r="DA341" s="241"/>
      <c r="DB341" s="241"/>
      <c r="DC341" s="241"/>
      <c r="DD341" s="241"/>
      <c r="DE341" s="241"/>
      <c r="DF341" s="241"/>
      <c r="DG341" s="241"/>
      <c r="DH341" s="241"/>
      <c r="DI341" s="241"/>
      <c r="DJ341" s="241"/>
      <c r="DK341" s="241"/>
      <c r="DL341" s="241"/>
      <c r="DM341" s="241"/>
      <c r="DN341" s="241"/>
      <c r="DO341" s="241"/>
      <c r="DP341" s="241"/>
      <c r="DQ341" s="241"/>
      <c r="DR341" s="241"/>
      <c r="DS341" s="241"/>
      <c r="DT341" s="241"/>
      <c r="DU341" s="241"/>
      <c r="DV341" s="241"/>
      <c r="DW341" s="241"/>
      <c r="DX341" s="241"/>
      <c r="DY341" s="241"/>
      <c r="DZ341" s="241"/>
      <c r="EA341" s="241"/>
      <c r="EB341" s="241"/>
      <c r="EC341" s="241"/>
      <c r="ED341" s="241"/>
      <c r="EE341" s="241"/>
      <c r="EF341" s="241"/>
      <c r="EG341" s="241"/>
      <c r="EH341" s="241"/>
      <c r="EI341" s="241"/>
      <c r="EJ341" s="241"/>
      <c r="EK341" s="241"/>
      <c r="EL341" s="241"/>
      <c r="EM341" s="241"/>
      <c r="EN341" s="241"/>
      <c r="EO341" s="241"/>
      <c r="EP341" s="241"/>
      <c r="EQ341" s="241"/>
      <c r="ER341" s="241"/>
      <c r="ES341" s="241"/>
      <c r="ET341" s="241"/>
      <c r="EU341" s="241"/>
      <c r="EV341" s="241"/>
      <c r="EW341" s="241"/>
      <c r="EX341" s="241"/>
      <c r="EY341" s="241"/>
      <c r="EZ341" s="241"/>
      <c r="FA341" s="241"/>
      <c r="FB341" s="241"/>
      <c r="FC341" s="241"/>
      <c r="FD341" s="241"/>
      <c r="FE341" s="241"/>
      <c r="FF341" s="241"/>
      <c r="FG341" s="241"/>
      <c r="FH341" s="241"/>
      <c r="FI341" s="241"/>
      <c r="FJ341" s="241"/>
      <c r="FK341" s="241"/>
      <c r="FL341" s="241"/>
      <c r="FM341" s="241"/>
      <c r="FN341" s="241"/>
      <c r="FO341" s="241"/>
      <c r="FP341" s="241"/>
      <c r="FQ341" s="241"/>
      <c r="FR341" s="241"/>
      <c r="FS341" s="241"/>
      <c r="FT341" s="241"/>
      <c r="FU341" s="241"/>
      <c r="FV341" s="241"/>
      <c r="FW341" s="241"/>
      <c r="FX341" s="241"/>
      <c r="FY341" s="241"/>
      <c r="FZ341" s="241"/>
      <c r="GA341" s="241"/>
      <c r="GB341" s="241"/>
      <c r="GC341" s="241"/>
      <c r="GD341" s="241"/>
      <c r="GE341" s="241"/>
      <c r="GF341" s="241"/>
      <c r="GG341" s="241"/>
      <c r="GH341" s="241"/>
      <c r="GI341" s="241"/>
      <c r="GJ341" s="241"/>
      <c r="GK341" s="241"/>
      <c r="GL341" s="241"/>
      <c r="GM341" s="241"/>
      <c r="GN341" s="241"/>
      <c r="GO341" s="241"/>
      <c r="GP341" s="241"/>
      <c r="GQ341" s="241"/>
      <c r="GR341" s="241"/>
      <c r="GS341" s="241"/>
      <c r="GT341" s="241"/>
      <c r="GU341" s="241"/>
      <c r="GV341" s="241"/>
      <c r="GW341" s="241"/>
      <c r="GX341" s="241"/>
      <c r="GY341" s="241"/>
      <c r="GZ341" s="241"/>
      <c r="HA341" s="241"/>
      <c r="HB341" s="241"/>
      <c r="HC341" s="241"/>
      <c r="HD341" s="241"/>
      <c r="HE341" s="241"/>
      <c r="HF341" s="241"/>
      <c r="HG341" s="241"/>
      <c r="HH341" s="241"/>
      <c r="HI341" s="241"/>
      <c r="HJ341" s="241"/>
      <c r="HK341" s="241"/>
      <c r="HL341" s="241"/>
      <c r="HM341" s="241"/>
      <c r="HN341" s="241"/>
      <c r="HO341" s="241"/>
      <c r="HP341" s="241"/>
      <c r="HQ341" s="241"/>
      <c r="HR341" s="241"/>
      <c r="HS341" s="241"/>
      <c r="HT341" s="241"/>
      <c r="HU341" s="241"/>
      <c r="HV341" s="241"/>
      <c r="HW341" s="241"/>
      <c r="HX341" s="241"/>
      <c r="HY341" s="241"/>
      <c r="HZ341" s="241"/>
      <c r="IA341" s="241"/>
      <c r="IB341" s="241"/>
      <c r="IC341" s="241"/>
      <c r="ID341" s="241"/>
      <c r="IE341" s="241"/>
      <c r="IF341" s="241"/>
      <c r="IG341" s="241"/>
      <c r="IH341" s="241"/>
      <c r="II341" s="241"/>
      <c r="IJ341" s="241"/>
      <c r="IK341" s="241"/>
      <c r="IL341" s="241"/>
      <c r="IM341" s="241"/>
      <c r="IN341" s="241"/>
      <c r="IO341" s="241"/>
      <c r="IP341" s="241"/>
      <c r="IQ341" s="241"/>
      <c r="IR341" s="241"/>
      <c r="IS341" s="241"/>
      <c r="IT341" s="241"/>
      <c r="IU341" s="241"/>
      <c r="IV341" s="241"/>
      <c r="IW341" s="241"/>
      <c r="IX341" s="241"/>
      <c r="IY341" s="241"/>
      <c r="IZ341" s="241"/>
      <c r="JA341" s="241"/>
      <c r="JB341" s="241"/>
      <c r="JC341" s="241"/>
      <c r="JD341" s="241"/>
      <c r="JE341" s="241"/>
      <c r="JF341" s="241"/>
      <c r="JG341" s="241"/>
      <c r="JH341" s="241"/>
      <c r="JI341" s="241"/>
      <c r="JJ341" s="241"/>
      <c r="JK341" s="241"/>
      <c r="JL341" s="241"/>
      <c r="JM341" s="241"/>
      <c r="JN341" s="241"/>
      <c r="JO341" s="241"/>
      <c r="JP341" s="241"/>
      <c r="JQ341" s="241"/>
      <c r="JR341" s="241"/>
      <c r="JS341" s="241"/>
      <c r="JT341" s="241"/>
      <c r="JU341" s="241"/>
    </row>
    <row r="342" spans="1:281" s="240" customFormat="1" ht="15" customHeight="1">
      <c r="A342" s="241"/>
      <c r="B342" s="241"/>
      <c r="C342" s="241"/>
      <c r="D342" s="241"/>
      <c r="E342" s="241"/>
      <c r="F342" s="241"/>
      <c r="G342" s="241"/>
      <c r="H342" s="241"/>
      <c r="I342" s="241"/>
      <c r="J342" s="241"/>
      <c r="K342" s="241"/>
      <c r="L342" s="241"/>
      <c r="M342" s="241"/>
      <c r="N342" s="241"/>
      <c r="O342" s="241"/>
      <c r="P342" s="241"/>
      <c r="Q342" s="241"/>
      <c r="R342" s="241"/>
      <c r="S342" s="241"/>
      <c r="T342" s="241"/>
      <c r="U342" s="241" t="s">
        <v>478</v>
      </c>
      <c r="V342" s="241"/>
      <c r="W342" s="241"/>
      <c r="X342" s="241"/>
      <c r="Y342" s="241"/>
      <c r="Z342" s="241"/>
      <c r="AA342" s="241"/>
      <c r="AB342" s="241"/>
      <c r="AC342" s="241" t="s">
        <v>309</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c r="CJ342" s="241"/>
      <c r="CK342" s="241"/>
      <c r="CL342" s="241"/>
      <c r="CM342" s="241"/>
      <c r="CN342" s="241"/>
      <c r="CO342" s="241"/>
      <c r="CP342" s="241"/>
      <c r="CQ342" s="241"/>
      <c r="CR342" s="241"/>
      <c r="CS342" s="241"/>
      <c r="CT342" s="241"/>
      <c r="CU342" s="241"/>
      <c r="CV342" s="241"/>
      <c r="CW342" s="241"/>
      <c r="CX342" s="241"/>
      <c r="CY342" s="241"/>
      <c r="CZ342" s="241"/>
      <c r="DA342" s="241"/>
      <c r="DB342" s="241"/>
      <c r="DC342" s="241"/>
      <c r="DD342" s="241"/>
      <c r="DE342" s="241"/>
      <c r="DF342" s="241"/>
      <c r="DG342" s="241"/>
      <c r="DH342" s="241"/>
      <c r="DI342" s="241"/>
      <c r="DJ342" s="241"/>
      <c r="DK342" s="241"/>
      <c r="DL342" s="241"/>
      <c r="DM342" s="241"/>
      <c r="DN342" s="241"/>
      <c r="DO342" s="241"/>
      <c r="DP342" s="241"/>
      <c r="DQ342" s="241"/>
      <c r="DR342" s="241"/>
      <c r="DS342" s="241"/>
      <c r="DT342" s="241"/>
      <c r="DU342" s="241"/>
      <c r="DV342" s="241"/>
      <c r="DW342" s="241"/>
      <c r="DX342" s="241"/>
      <c r="DY342" s="241"/>
      <c r="DZ342" s="241"/>
      <c r="EA342" s="241"/>
      <c r="EB342" s="241"/>
      <c r="EC342" s="241"/>
      <c r="ED342" s="241"/>
      <c r="EE342" s="241"/>
      <c r="EF342" s="241"/>
      <c r="EG342" s="241"/>
      <c r="EH342" s="241"/>
      <c r="EI342" s="241"/>
      <c r="EJ342" s="241"/>
      <c r="EK342" s="241"/>
      <c r="EL342" s="241"/>
      <c r="EM342" s="241"/>
      <c r="EN342" s="241"/>
      <c r="EO342" s="241"/>
      <c r="EP342" s="241"/>
      <c r="EQ342" s="241"/>
      <c r="ER342" s="241"/>
      <c r="ES342" s="241"/>
      <c r="ET342" s="241"/>
      <c r="EU342" s="241"/>
      <c r="EV342" s="241"/>
      <c r="EW342" s="241"/>
      <c r="EX342" s="241"/>
      <c r="EY342" s="241"/>
      <c r="EZ342" s="241"/>
      <c r="FA342" s="241"/>
      <c r="FB342" s="241"/>
      <c r="FC342" s="241"/>
      <c r="FD342" s="241"/>
      <c r="FE342" s="241"/>
      <c r="FF342" s="241"/>
      <c r="FG342" s="241"/>
      <c r="FH342" s="241"/>
      <c r="FI342" s="241"/>
      <c r="FJ342" s="241"/>
      <c r="FK342" s="241"/>
      <c r="FL342" s="241"/>
      <c r="FM342" s="241"/>
      <c r="FN342" s="241"/>
      <c r="FO342" s="241"/>
      <c r="FP342" s="241"/>
      <c r="FQ342" s="241"/>
      <c r="FR342" s="241"/>
      <c r="FS342" s="241"/>
      <c r="FT342" s="241"/>
      <c r="FU342" s="241"/>
      <c r="FV342" s="241"/>
      <c r="FW342" s="241"/>
      <c r="FX342" s="241"/>
      <c r="FY342" s="241"/>
      <c r="FZ342" s="241"/>
      <c r="GA342" s="241"/>
      <c r="GB342" s="241"/>
      <c r="GC342" s="241"/>
      <c r="GD342" s="241"/>
      <c r="GE342" s="241"/>
      <c r="GF342" s="241"/>
      <c r="GG342" s="241"/>
      <c r="GH342" s="241"/>
      <c r="GI342" s="241"/>
      <c r="GJ342" s="241"/>
      <c r="GK342" s="241"/>
      <c r="GL342" s="241"/>
      <c r="GM342" s="241"/>
      <c r="GN342" s="241"/>
      <c r="GO342" s="241"/>
      <c r="GP342" s="241"/>
      <c r="GQ342" s="241"/>
      <c r="GR342" s="241"/>
      <c r="GS342" s="241"/>
      <c r="GT342" s="241"/>
      <c r="GU342" s="241"/>
      <c r="GV342" s="241"/>
      <c r="GW342" s="241"/>
      <c r="GX342" s="241"/>
      <c r="GY342" s="241"/>
      <c r="GZ342" s="241"/>
      <c r="HA342" s="241"/>
      <c r="HB342" s="241"/>
      <c r="HC342" s="241"/>
      <c r="HD342" s="241"/>
      <c r="HE342" s="241"/>
      <c r="HF342" s="241"/>
      <c r="HG342" s="241"/>
      <c r="HH342" s="241"/>
      <c r="HI342" s="241"/>
      <c r="HJ342" s="241"/>
      <c r="HK342" s="241"/>
      <c r="HL342" s="241"/>
      <c r="HM342" s="241"/>
      <c r="HN342" s="241"/>
      <c r="HO342" s="241"/>
      <c r="HP342" s="241"/>
      <c r="HQ342" s="241"/>
      <c r="HR342" s="241"/>
      <c r="HS342" s="241"/>
      <c r="HT342" s="241"/>
      <c r="HU342" s="241"/>
      <c r="HV342" s="241"/>
      <c r="HW342" s="241"/>
      <c r="HX342" s="241"/>
      <c r="HY342" s="241"/>
      <c r="HZ342" s="241"/>
      <c r="IA342" s="241"/>
      <c r="IB342" s="241"/>
      <c r="IC342" s="241"/>
      <c r="ID342" s="241"/>
      <c r="IE342" s="241"/>
      <c r="IF342" s="241"/>
      <c r="IG342" s="241"/>
      <c r="IH342" s="241"/>
      <c r="II342" s="241"/>
      <c r="IJ342" s="241"/>
      <c r="IK342" s="241"/>
      <c r="IL342" s="241"/>
      <c r="IM342" s="241"/>
      <c r="IN342" s="241"/>
      <c r="IO342" s="241"/>
      <c r="IP342" s="241"/>
      <c r="IQ342" s="241"/>
      <c r="IR342" s="241"/>
      <c r="IS342" s="241"/>
      <c r="IT342" s="241"/>
      <c r="IU342" s="241"/>
      <c r="IV342" s="241"/>
      <c r="IW342" s="241"/>
      <c r="IX342" s="241"/>
      <c r="IY342" s="241"/>
      <c r="IZ342" s="241"/>
      <c r="JA342" s="241"/>
      <c r="JB342" s="241"/>
      <c r="JC342" s="241"/>
      <c r="JD342" s="241"/>
      <c r="JE342" s="241"/>
      <c r="JF342" s="241"/>
      <c r="JG342" s="241"/>
      <c r="JH342" s="241"/>
      <c r="JI342" s="241"/>
      <c r="JJ342" s="241"/>
      <c r="JK342" s="241"/>
      <c r="JL342" s="241"/>
      <c r="JM342" s="241"/>
      <c r="JN342" s="241"/>
      <c r="JO342" s="241"/>
      <c r="JP342" s="241"/>
      <c r="JQ342" s="241"/>
      <c r="JR342" s="241"/>
      <c r="JS342" s="241"/>
      <c r="JT342" s="241"/>
      <c r="JU342" s="241"/>
    </row>
    <row r="343" spans="1:281" s="240" customFormat="1" ht="15" customHeight="1">
      <c r="A343" s="241"/>
      <c r="B343" s="241"/>
      <c r="C343" s="241"/>
      <c r="D343" s="241"/>
      <c r="E343" s="241"/>
      <c r="F343" s="241"/>
      <c r="G343" s="241"/>
      <c r="H343" s="241"/>
      <c r="I343" s="241"/>
      <c r="J343" s="241"/>
      <c r="K343" s="241"/>
      <c r="L343" s="241"/>
      <c r="M343" s="241"/>
      <c r="N343" s="241"/>
      <c r="O343" s="241"/>
      <c r="P343" s="241"/>
      <c r="Q343" s="241"/>
      <c r="R343" s="241"/>
      <c r="S343" s="241"/>
      <c r="T343" s="241"/>
      <c r="U343" s="241" t="s">
        <v>479</v>
      </c>
      <c r="V343" s="241"/>
      <c r="W343" s="241"/>
      <c r="X343" s="241"/>
      <c r="Y343" s="241"/>
      <c r="Z343" s="241"/>
      <c r="AA343" s="241"/>
      <c r="AB343" s="241"/>
      <c r="AC343" s="241" t="s">
        <v>325</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c r="DD343" s="241"/>
      <c r="DE343" s="241"/>
      <c r="DF343" s="241"/>
      <c r="DG343" s="241"/>
      <c r="DH343" s="241"/>
      <c r="DI343" s="241"/>
      <c r="DJ343" s="241"/>
      <c r="DK343" s="241"/>
      <c r="DL343" s="241"/>
      <c r="DM343" s="241"/>
      <c r="DN343" s="241"/>
      <c r="DO343" s="241"/>
      <c r="DP343" s="241"/>
      <c r="DQ343" s="241"/>
      <c r="DR343" s="241"/>
      <c r="DS343" s="241"/>
      <c r="DT343" s="241"/>
      <c r="DU343" s="241"/>
      <c r="DV343" s="241"/>
      <c r="DW343" s="241"/>
      <c r="DX343" s="241"/>
      <c r="DY343" s="241"/>
      <c r="DZ343" s="241"/>
      <c r="EA343" s="241"/>
      <c r="EB343" s="241"/>
      <c r="EC343" s="241"/>
      <c r="ED343" s="241"/>
      <c r="EE343" s="241"/>
      <c r="EF343" s="241"/>
      <c r="EG343" s="241"/>
      <c r="EH343" s="241"/>
      <c r="EI343" s="241"/>
      <c r="EJ343" s="241"/>
      <c r="EK343" s="241"/>
      <c r="EL343" s="241"/>
      <c r="EM343" s="241"/>
      <c r="EN343" s="241"/>
      <c r="EO343" s="241"/>
      <c r="EP343" s="241"/>
      <c r="EQ343" s="241"/>
      <c r="ER343" s="241"/>
      <c r="ES343" s="241"/>
      <c r="ET343" s="241"/>
      <c r="EU343" s="241"/>
      <c r="EV343" s="241"/>
      <c r="EW343" s="241"/>
      <c r="EX343" s="241"/>
      <c r="EY343" s="241"/>
      <c r="EZ343" s="241"/>
      <c r="FA343" s="241"/>
      <c r="FB343" s="241"/>
      <c r="FC343" s="241"/>
      <c r="FD343" s="241"/>
      <c r="FE343" s="241"/>
      <c r="FF343" s="241"/>
      <c r="FG343" s="241"/>
      <c r="FH343" s="241"/>
      <c r="FI343" s="241"/>
      <c r="FJ343" s="241"/>
      <c r="FK343" s="241"/>
      <c r="FL343" s="241"/>
      <c r="FM343" s="241"/>
      <c r="FN343" s="241"/>
      <c r="FO343" s="241"/>
      <c r="FP343" s="241"/>
      <c r="FQ343" s="241"/>
      <c r="FR343" s="241"/>
      <c r="FS343" s="241"/>
      <c r="FT343" s="241"/>
      <c r="FU343" s="241"/>
      <c r="FV343" s="241"/>
      <c r="FW343" s="241"/>
      <c r="FX343" s="241"/>
      <c r="FY343" s="241"/>
      <c r="FZ343" s="241"/>
      <c r="GA343" s="241"/>
      <c r="GB343" s="241"/>
      <c r="GC343" s="241"/>
      <c r="GD343" s="241"/>
      <c r="GE343" s="241"/>
      <c r="GF343" s="241"/>
      <c r="GG343" s="241"/>
      <c r="GH343" s="241"/>
      <c r="GI343" s="241"/>
      <c r="GJ343" s="241"/>
      <c r="GK343" s="241"/>
      <c r="GL343" s="241"/>
      <c r="GM343" s="241"/>
      <c r="GN343" s="241"/>
      <c r="GO343" s="241"/>
      <c r="GP343" s="241"/>
      <c r="GQ343" s="241"/>
      <c r="GR343" s="241"/>
      <c r="GS343" s="241"/>
      <c r="GT343" s="241"/>
      <c r="GU343" s="241"/>
      <c r="GV343" s="241"/>
      <c r="GW343" s="241"/>
      <c r="GX343" s="241"/>
      <c r="GY343" s="241"/>
      <c r="GZ343" s="241"/>
      <c r="HA343" s="241"/>
      <c r="HB343" s="241"/>
      <c r="HC343" s="241"/>
      <c r="HD343" s="241"/>
      <c r="HE343" s="241"/>
      <c r="HF343" s="241"/>
      <c r="HG343" s="241"/>
      <c r="HH343" s="241"/>
      <c r="HI343" s="241"/>
      <c r="HJ343" s="241"/>
      <c r="HK343" s="241"/>
      <c r="HL343" s="241"/>
      <c r="HM343" s="241"/>
      <c r="HN343" s="241"/>
      <c r="HO343" s="241"/>
      <c r="HP343" s="241"/>
      <c r="HQ343" s="241"/>
      <c r="HR343" s="241"/>
      <c r="HS343" s="241"/>
      <c r="HT343" s="241"/>
      <c r="HU343" s="241"/>
      <c r="HV343" s="241"/>
      <c r="HW343" s="241"/>
      <c r="HX343" s="241"/>
      <c r="HY343" s="241"/>
      <c r="HZ343" s="241"/>
      <c r="IA343" s="241"/>
      <c r="IB343" s="241"/>
      <c r="IC343" s="241"/>
      <c r="ID343" s="241"/>
      <c r="IE343" s="241"/>
      <c r="IF343" s="241"/>
      <c r="IG343" s="241"/>
      <c r="IH343" s="241"/>
      <c r="II343" s="241"/>
      <c r="IJ343" s="241"/>
      <c r="IK343" s="241"/>
      <c r="IL343" s="241"/>
      <c r="IM343" s="241"/>
      <c r="IN343" s="241"/>
      <c r="IO343" s="241"/>
      <c r="IP343" s="241"/>
      <c r="IQ343" s="241"/>
      <c r="IR343" s="241"/>
      <c r="IS343" s="241"/>
      <c r="IT343" s="241"/>
      <c r="IU343" s="241"/>
      <c r="IV343" s="241"/>
      <c r="IW343" s="241"/>
      <c r="IX343" s="241"/>
      <c r="IY343" s="241"/>
      <c r="IZ343" s="241"/>
      <c r="JA343" s="241"/>
      <c r="JB343" s="241"/>
      <c r="JC343" s="241"/>
      <c r="JD343" s="241"/>
      <c r="JE343" s="241"/>
      <c r="JF343" s="241"/>
      <c r="JG343" s="241"/>
      <c r="JH343" s="241"/>
      <c r="JI343" s="241"/>
      <c r="JJ343" s="241"/>
      <c r="JK343" s="241"/>
      <c r="JL343" s="241"/>
      <c r="JM343" s="241"/>
      <c r="JN343" s="241"/>
      <c r="JO343" s="241"/>
      <c r="JP343" s="241"/>
      <c r="JQ343" s="241"/>
      <c r="JR343" s="241"/>
      <c r="JS343" s="241"/>
      <c r="JT343" s="241"/>
      <c r="JU343" s="241"/>
    </row>
    <row r="344" spans="1:281" s="240" customFormat="1" ht="15" customHeight="1">
      <c r="A344" s="241"/>
      <c r="B344" s="241"/>
      <c r="C344" s="241"/>
      <c r="D344" s="241"/>
      <c r="E344" s="241"/>
      <c r="F344" s="241"/>
      <c r="G344" s="241"/>
      <c r="H344" s="241"/>
      <c r="I344" s="241"/>
      <c r="J344" s="241"/>
      <c r="K344" s="241"/>
      <c r="L344" s="241"/>
      <c r="M344" s="241"/>
      <c r="N344" s="241"/>
      <c r="O344" s="241"/>
      <c r="P344" s="241"/>
      <c r="Q344" s="241"/>
      <c r="R344" s="241"/>
      <c r="S344" s="241"/>
      <c r="T344" s="241"/>
      <c r="U344" s="241" t="s">
        <v>480</v>
      </c>
      <c r="V344" s="241"/>
      <c r="W344" s="241"/>
      <c r="X344" s="241"/>
      <c r="Y344" s="241"/>
      <c r="Z344" s="241"/>
      <c r="AA344" s="241"/>
      <c r="AB344" s="241"/>
      <c r="AC344" s="241" t="s">
        <v>313</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c r="EN344" s="241"/>
      <c r="EO344" s="241"/>
      <c r="EP344" s="241"/>
      <c r="EQ344" s="241"/>
      <c r="ER344" s="241"/>
      <c r="ES344" s="241"/>
      <c r="ET344" s="241"/>
      <c r="EU344" s="241"/>
      <c r="EV344" s="241"/>
      <c r="EW344" s="241"/>
      <c r="EX344" s="241"/>
      <c r="EY344" s="241"/>
      <c r="EZ344" s="241"/>
      <c r="FA344" s="241"/>
      <c r="FB344" s="241"/>
      <c r="FC344" s="241"/>
      <c r="FD344" s="241"/>
      <c r="FE344" s="241"/>
      <c r="FF344" s="241"/>
      <c r="FG344" s="241"/>
      <c r="FH344" s="241"/>
      <c r="FI344" s="241"/>
      <c r="FJ344" s="241"/>
      <c r="FK344" s="241"/>
      <c r="FL344" s="241"/>
      <c r="FM344" s="241"/>
      <c r="FN344" s="241"/>
      <c r="FO344" s="241"/>
      <c r="FP344" s="241"/>
      <c r="FQ344" s="241"/>
      <c r="FR344" s="241"/>
      <c r="FS344" s="241"/>
      <c r="FT344" s="241"/>
      <c r="FU344" s="241"/>
      <c r="FV344" s="241"/>
      <c r="FW344" s="241"/>
      <c r="FX344" s="241"/>
      <c r="FY344" s="241"/>
      <c r="FZ344" s="241"/>
      <c r="GA344" s="241"/>
      <c r="GB344" s="241"/>
      <c r="GC344" s="241"/>
      <c r="GD344" s="241"/>
      <c r="GE344" s="241"/>
      <c r="GF344" s="241"/>
      <c r="GG344" s="241"/>
      <c r="GH344" s="241"/>
      <c r="GI344" s="241"/>
      <c r="GJ344" s="241"/>
      <c r="GK344" s="241"/>
      <c r="GL344" s="241"/>
      <c r="GM344" s="241"/>
      <c r="GN344" s="241"/>
      <c r="GO344" s="241"/>
      <c r="GP344" s="241"/>
      <c r="GQ344" s="241"/>
      <c r="GR344" s="241"/>
      <c r="GS344" s="241"/>
      <c r="GT344" s="241"/>
      <c r="GU344" s="241"/>
      <c r="GV344" s="241"/>
      <c r="GW344" s="241"/>
      <c r="GX344" s="241"/>
      <c r="GY344" s="241"/>
      <c r="GZ344" s="241"/>
      <c r="HA344" s="241"/>
      <c r="HB344" s="241"/>
      <c r="HC344" s="241"/>
      <c r="HD344" s="241"/>
      <c r="HE344" s="241"/>
      <c r="HF344" s="241"/>
      <c r="HG344" s="241"/>
      <c r="HH344" s="241"/>
      <c r="HI344" s="241"/>
      <c r="HJ344" s="241"/>
      <c r="HK344" s="241"/>
      <c r="HL344" s="241"/>
      <c r="HM344" s="241"/>
      <c r="HN344" s="241"/>
      <c r="HO344" s="241"/>
      <c r="HP344" s="241"/>
      <c r="HQ344" s="241"/>
      <c r="HR344" s="241"/>
      <c r="HS344" s="241"/>
      <c r="HT344" s="241"/>
      <c r="HU344" s="241"/>
      <c r="HV344" s="241"/>
      <c r="HW344" s="241"/>
      <c r="HX344" s="241"/>
      <c r="HY344" s="241"/>
      <c r="HZ344" s="241"/>
      <c r="IA344" s="241"/>
      <c r="IB344" s="241"/>
      <c r="IC344" s="241"/>
      <c r="ID344" s="241"/>
      <c r="IE344" s="241"/>
      <c r="IF344" s="241"/>
      <c r="IG344" s="241"/>
      <c r="IH344" s="241"/>
      <c r="II344" s="241"/>
      <c r="IJ344" s="241"/>
      <c r="IK344" s="241"/>
      <c r="IL344" s="241"/>
      <c r="IM344" s="241"/>
      <c r="IN344" s="241"/>
      <c r="IO344" s="241"/>
      <c r="IP344" s="241"/>
      <c r="IQ344" s="241"/>
      <c r="IR344" s="241"/>
      <c r="IS344" s="241"/>
      <c r="IT344" s="241"/>
      <c r="IU344" s="241"/>
      <c r="IV344" s="241"/>
      <c r="IW344" s="241"/>
      <c r="IX344" s="241"/>
      <c r="IY344" s="241"/>
      <c r="IZ344" s="241"/>
      <c r="JA344" s="241"/>
      <c r="JB344" s="241"/>
      <c r="JC344" s="241"/>
      <c r="JD344" s="241"/>
      <c r="JE344" s="241"/>
      <c r="JF344" s="241"/>
      <c r="JG344" s="241"/>
      <c r="JH344" s="241"/>
      <c r="JI344" s="241"/>
      <c r="JJ344" s="241"/>
      <c r="JK344" s="241"/>
      <c r="JL344" s="241"/>
      <c r="JM344" s="241"/>
      <c r="JN344" s="241"/>
      <c r="JO344" s="241"/>
      <c r="JP344" s="241"/>
      <c r="JQ344" s="241"/>
      <c r="JR344" s="241"/>
      <c r="JS344" s="241"/>
      <c r="JT344" s="241"/>
      <c r="JU344" s="241"/>
    </row>
    <row r="345" spans="1:281" s="240" customFormat="1" ht="15" customHeight="1">
      <c r="A345" s="241"/>
      <c r="B345" s="241"/>
      <c r="C345" s="241"/>
      <c r="D345" s="241"/>
      <c r="E345" s="241"/>
      <c r="F345" s="241"/>
      <c r="G345" s="241"/>
      <c r="H345" s="241"/>
      <c r="I345" s="241"/>
      <c r="J345" s="241"/>
      <c r="K345" s="241"/>
      <c r="L345" s="241"/>
      <c r="M345" s="241"/>
      <c r="N345" s="241"/>
      <c r="O345" s="241"/>
      <c r="P345" s="241"/>
      <c r="Q345" s="241"/>
      <c r="R345" s="241"/>
      <c r="S345" s="241"/>
      <c r="T345" s="241"/>
      <c r="U345" s="241" t="s">
        <v>481</v>
      </c>
      <c r="V345" s="241"/>
      <c r="W345" s="241"/>
      <c r="X345" s="241"/>
      <c r="Y345" s="241"/>
      <c r="Z345" s="241"/>
      <c r="AA345" s="241"/>
      <c r="AB345" s="241"/>
      <c r="AC345" s="241" t="s">
        <v>316</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c r="CJ345" s="241"/>
      <c r="CK345" s="241"/>
      <c r="CL345" s="241"/>
      <c r="CM345" s="241"/>
      <c r="CN345" s="241"/>
      <c r="CO345" s="241"/>
      <c r="CP345" s="241"/>
      <c r="CQ345" s="241"/>
      <c r="CR345" s="241"/>
      <c r="CS345" s="241"/>
      <c r="CT345" s="241"/>
      <c r="CU345" s="241"/>
      <c r="CV345" s="241"/>
      <c r="CW345" s="241"/>
      <c r="CX345" s="241"/>
      <c r="CY345" s="241"/>
      <c r="CZ345" s="241"/>
      <c r="DA345" s="241"/>
      <c r="DB345" s="241"/>
      <c r="DC345" s="241"/>
      <c r="DD345" s="241"/>
      <c r="DE345" s="241"/>
      <c r="DF345" s="241"/>
      <c r="DG345" s="241"/>
      <c r="DH345" s="241"/>
      <c r="DI345" s="241"/>
      <c r="DJ345" s="241"/>
      <c r="DK345" s="241"/>
      <c r="DL345" s="241"/>
      <c r="DM345" s="241"/>
      <c r="DN345" s="241"/>
      <c r="DO345" s="241"/>
      <c r="DP345" s="241"/>
      <c r="DQ345" s="241"/>
      <c r="DR345" s="241"/>
      <c r="DS345" s="241"/>
      <c r="DT345" s="241"/>
      <c r="DU345" s="241"/>
      <c r="DV345" s="241"/>
      <c r="DW345" s="241"/>
      <c r="DX345" s="241"/>
      <c r="DY345" s="241"/>
      <c r="DZ345" s="241"/>
      <c r="EA345" s="241"/>
      <c r="EB345" s="241"/>
      <c r="EC345" s="241"/>
      <c r="ED345" s="241"/>
      <c r="EE345" s="241"/>
      <c r="EF345" s="241"/>
      <c r="EG345" s="241"/>
      <c r="EH345" s="241"/>
      <c r="EI345" s="241"/>
      <c r="EJ345" s="241"/>
      <c r="EK345" s="241"/>
      <c r="EL345" s="241"/>
      <c r="EM345" s="241"/>
      <c r="EN345" s="241"/>
      <c r="EO345" s="241"/>
      <c r="EP345" s="241"/>
      <c r="EQ345" s="241"/>
      <c r="ER345" s="241"/>
      <c r="ES345" s="241"/>
      <c r="ET345" s="241"/>
      <c r="EU345" s="241"/>
      <c r="EV345" s="241"/>
      <c r="EW345" s="241"/>
      <c r="EX345" s="241"/>
      <c r="EY345" s="241"/>
      <c r="EZ345" s="241"/>
      <c r="FA345" s="241"/>
      <c r="FB345" s="241"/>
      <c r="FC345" s="241"/>
      <c r="FD345" s="241"/>
      <c r="FE345" s="241"/>
      <c r="FF345" s="241"/>
      <c r="FG345" s="241"/>
      <c r="FH345" s="241"/>
      <c r="FI345" s="241"/>
      <c r="FJ345" s="241"/>
      <c r="FK345" s="241"/>
      <c r="FL345" s="241"/>
      <c r="FM345" s="241"/>
      <c r="FN345" s="241"/>
      <c r="FO345" s="241"/>
      <c r="FP345" s="241"/>
      <c r="FQ345" s="241"/>
      <c r="FR345" s="241"/>
      <c r="FS345" s="241"/>
      <c r="FT345" s="241"/>
      <c r="FU345" s="241"/>
      <c r="FV345" s="241"/>
      <c r="FW345" s="241"/>
      <c r="FX345" s="241"/>
      <c r="FY345" s="241"/>
      <c r="FZ345" s="241"/>
      <c r="GA345" s="241"/>
      <c r="GB345" s="241"/>
      <c r="GC345" s="241"/>
      <c r="GD345" s="241"/>
      <c r="GE345" s="241"/>
      <c r="GF345" s="241"/>
      <c r="GG345" s="241"/>
      <c r="GH345" s="241"/>
      <c r="GI345" s="241"/>
      <c r="GJ345" s="241"/>
      <c r="GK345" s="241"/>
      <c r="GL345" s="241"/>
      <c r="GM345" s="241"/>
      <c r="GN345" s="241"/>
      <c r="GO345" s="241"/>
      <c r="GP345" s="241"/>
      <c r="GQ345" s="241"/>
      <c r="GR345" s="241"/>
      <c r="GS345" s="241"/>
      <c r="GT345" s="241"/>
      <c r="GU345" s="241"/>
      <c r="GV345" s="241"/>
      <c r="GW345" s="241"/>
      <c r="GX345" s="241"/>
      <c r="GY345" s="241"/>
      <c r="GZ345" s="241"/>
      <c r="HA345" s="241"/>
      <c r="HB345" s="241"/>
      <c r="HC345" s="241"/>
      <c r="HD345" s="241"/>
      <c r="HE345" s="241"/>
      <c r="HF345" s="241"/>
      <c r="HG345" s="241"/>
      <c r="HH345" s="241"/>
      <c r="HI345" s="241"/>
      <c r="HJ345" s="241"/>
      <c r="HK345" s="241"/>
      <c r="HL345" s="241"/>
      <c r="HM345" s="241"/>
      <c r="HN345" s="241"/>
      <c r="HO345" s="241"/>
      <c r="HP345" s="241"/>
      <c r="HQ345" s="241"/>
      <c r="HR345" s="241"/>
      <c r="HS345" s="241"/>
      <c r="HT345" s="241"/>
      <c r="HU345" s="241"/>
      <c r="HV345" s="241"/>
      <c r="HW345" s="241"/>
      <c r="HX345" s="241"/>
      <c r="HY345" s="241"/>
      <c r="HZ345" s="241"/>
      <c r="IA345" s="241"/>
      <c r="IB345" s="241"/>
      <c r="IC345" s="241"/>
      <c r="ID345" s="241"/>
      <c r="IE345" s="241"/>
      <c r="IF345" s="241"/>
      <c r="IG345" s="241"/>
      <c r="IH345" s="241"/>
      <c r="II345" s="241"/>
      <c r="IJ345" s="241"/>
      <c r="IK345" s="241"/>
      <c r="IL345" s="241"/>
      <c r="IM345" s="241"/>
      <c r="IN345" s="241"/>
      <c r="IO345" s="241"/>
      <c r="IP345" s="241"/>
      <c r="IQ345" s="241"/>
      <c r="IR345" s="241"/>
      <c r="IS345" s="241"/>
      <c r="IT345" s="241"/>
      <c r="IU345" s="241"/>
      <c r="IV345" s="241"/>
      <c r="IW345" s="241"/>
      <c r="IX345" s="241"/>
      <c r="IY345" s="241"/>
      <c r="IZ345" s="241"/>
      <c r="JA345" s="241"/>
      <c r="JB345" s="241"/>
      <c r="JC345" s="241"/>
      <c r="JD345" s="241"/>
      <c r="JE345" s="241"/>
      <c r="JF345" s="241"/>
      <c r="JG345" s="241"/>
      <c r="JH345" s="241"/>
      <c r="JI345" s="241"/>
      <c r="JJ345" s="241"/>
      <c r="JK345" s="241"/>
      <c r="JL345" s="241"/>
      <c r="JM345" s="241"/>
      <c r="JN345" s="241"/>
      <c r="JO345" s="241"/>
      <c r="JP345" s="241"/>
      <c r="JQ345" s="241"/>
      <c r="JR345" s="241"/>
      <c r="JS345" s="241"/>
      <c r="JT345" s="241"/>
      <c r="JU345" s="241"/>
    </row>
    <row r="346" spans="1:281" s="240" customFormat="1" ht="15" customHeight="1">
      <c r="A346" s="241"/>
      <c r="B346" s="241"/>
      <c r="C346" s="241"/>
      <c r="D346" s="241"/>
      <c r="E346" s="241"/>
      <c r="F346" s="241"/>
      <c r="G346" s="241"/>
      <c r="H346" s="241"/>
      <c r="I346" s="241"/>
      <c r="J346" s="241"/>
      <c r="K346" s="241"/>
      <c r="L346" s="241"/>
      <c r="M346" s="241"/>
      <c r="N346" s="241"/>
      <c r="O346" s="241"/>
      <c r="P346" s="241"/>
      <c r="Q346" s="241"/>
      <c r="R346" s="241"/>
      <c r="S346" s="241"/>
      <c r="T346" s="241"/>
      <c r="U346" s="241" t="s">
        <v>482</v>
      </c>
      <c r="V346" s="241"/>
      <c r="W346" s="241"/>
      <c r="X346" s="241"/>
      <c r="Y346" s="241"/>
      <c r="Z346" s="241"/>
      <c r="AA346" s="241"/>
      <c r="AB346" s="241"/>
      <c r="AC346" s="241" t="s">
        <v>350</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c r="CJ346" s="241"/>
      <c r="CK346" s="241"/>
      <c r="CL346" s="241"/>
      <c r="CM346" s="241"/>
      <c r="CN346" s="241"/>
      <c r="CO346" s="241"/>
      <c r="CP346" s="241"/>
      <c r="CQ346" s="241"/>
      <c r="CR346" s="241"/>
      <c r="CS346" s="241"/>
      <c r="CT346" s="241"/>
      <c r="CU346" s="241"/>
      <c r="CV346" s="241"/>
      <c r="CW346" s="241"/>
      <c r="CX346" s="241"/>
      <c r="CY346" s="241"/>
      <c r="CZ346" s="241"/>
      <c r="DA346" s="241"/>
      <c r="DB346" s="241"/>
      <c r="DC346" s="241"/>
      <c r="DD346" s="241"/>
      <c r="DE346" s="241"/>
      <c r="DF346" s="241"/>
      <c r="DG346" s="241"/>
      <c r="DH346" s="241"/>
      <c r="DI346" s="241"/>
      <c r="DJ346" s="241"/>
      <c r="DK346" s="241"/>
      <c r="DL346" s="241"/>
      <c r="DM346" s="241"/>
      <c r="DN346" s="241"/>
      <c r="DO346" s="241"/>
      <c r="DP346" s="241"/>
      <c r="DQ346" s="241"/>
      <c r="DR346" s="241"/>
      <c r="DS346" s="241"/>
      <c r="DT346" s="241"/>
      <c r="DU346" s="241"/>
      <c r="DV346" s="241"/>
      <c r="DW346" s="241"/>
      <c r="DX346" s="241"/>
      <c r="DY346" s="241"/>
      <c r="DZ346" s="241"/>
      <c r="EA346" s="241"/>
      <c r="EB346" s="241"/>
      <c r="EC346" s="241"/>
      <c r="ED346" s="241"/>
      <c r="EE346" s="241"/>
      <c r="EF346" s="241"/>
      <c r="EG346" s="241"/>
      <c r="EH346" s="241"/>
      <c r="EI346" s="241"/>
      <c r="EJ346" s="241"/>
      <c r="EK346" s="241"/>
      <c r="EL346" s="241"/>
      <c r="EM346" s="241"/>
      <c r="EN346" s="241"/>
      <c r="EO346" s="241"/>
      <c r="EP346" s="241"/>
      <c r="EQ346" s="241"/>
      <c r="ER346" s="241"/>
      <c r="ES346" s="241"/>
      <c r="ET346" s="241"/>
      <c r="EU346" s="241"/>
      <c r="EV346" s="241"/>
      <c r="EW346" s="241"/>
      <c r="EX346" s="241"/>
      <c r="EY346" s="241"/>
      <c r="EZ346" s="241"/>
      <c r="FA346" s="241"/>
      <c r="FB346" s="241"/>
      <c r="FC346" s="241"/>
      <c r="FD346" s="241"/>
      <c r="FE346" s="241"/>
      <c r="FF346" s="241"/>
      <c r="FG346" s="241"/>
      <c r="FH346" s="241"/>
      <c r="FI346" s="241"/>
      <c r="FJ346" s="241"/>
      <c r="FK346" s="241"/>
      <c r="FL346" s="241"/>
      <c r="FM346" s="241"/>
      <c r="FN346" s="241"/>
      <c r="FO346" s="241"/>
      <c r="FP346" s="241"/>
      <c r="FQ346" s="241"/>
      <c r="FR346" s="241"/>
      <c r="FS346" s="241"/>
      <c r="FT346" s="241"/>
      <c r="FU346" s="241"/>
      <c r="FV346" s="241"/>
      <c r="FW346" s="241"/>
      <c r="FX346" s="241"/>
      <c r="FY346" s="241"/>
      <c r="FZ346" s="241"/>
      <c r="GA346" s="241"/>
      <c r="GB346" s="241"/>
      <c r="GC346" s="241"/>
      <c r="GD346" s="241"/>
      <c r="GE346" s="241"/>
      <c r="GF346" s="241"/>
      <c r="GG346" s="241"/>
      <c r="GH346" s="241"/>
      <c r="GI346" s="241"/>
      <c r="GJ346" s="241"/>
      <c r="GK346" s="241"/>
      <c r="GL346" s="241"/>
      <c r="GM346" s="241"/>
      <c r="GN346" s="241"/>
      <c r="GO346" s="241"/>
      <c r="GP346" s="241"/>
      <c r="GQ346" s="241"/>
      <c r="GR346" s="241"/>
      <c r="GS346" s="241"/>
      <c r="GT346" s="241"/>
      <c r="GU346" s="241"/>
      <c r="GV346" s="241"/>
      <c r="GW346" s="241"/>
      <c r="GX346" s="241"/>
      <c r="GY346" s="241"/>
      <c r="GZ346" s="241"/>
      <c r="HA346" s="241"/>
      <c r="HB346" s="241"/>
      <c r="HC346" s="241"/>
      <c r="HD346" s="241"/>
      <c r="HE346" s="241"/>
      <c r="HF346" s="241"/>
      <c r="HG346" s="241"/>
      <c r="HH346" s="241"/>
      <c r="HI346" s="241"/>
      <c r="HJ346" s="241"/>
      <c r="HK346" s="241"/>
      <c r="HL346" s="241"/>
      <c r="HM346" s="241"/>
      <c r="HN346" s="241"/>
      <c r="HO346" s="241"/>
      <c r="HP346" s="241"/>
      <c r="HQ346" s="241"/>
      <c r="HR346" s="241"/>
      <c r="HS346" s="241"/>
      <c r="HT346" s="241"/>
      <c r="HU346" s="241"/>
      <c r="HV346" s="241"/>
      <c r="HW346" s="241"/>
      <c r="HX346" s="241"/>
      <c r="HY346" s="241"/>
      <c r="HZ346" s="241"/>
      <c r="IA346" s="241"/>
      <c r="IB346" s="241"/>
      <c r="IC346" s="241"/>
      <c r="ID346" s="241"/>
      <c r="IE346" s="241"/>
      <c r="IF346" s="241"/>
      <c r="IG346" s="241"/>
      <c r="IH346" s="241"/>
      <c r="II346" s="241"/>
      <c r="IJ346" s="241"/>
      <c r="IK346" s="241"/>
      <c r="IL346" s="241"/>
      <c r="IM346" s="241"/>
      <c r="IN346" s="241"/>
      <c r="IO346" s="241"/>
      <c r="IP346" s="241"/>
      <c r="IQ346" s="241"/>
      <c r="IR346" s="241"/>
      <c r="IS346" s="241"/>
      <c r="IT346" s="241"/>
      <c r="IU346" s="241"/>
      <c r="IV346" s="241"/>
      <c r="IW346" s="241"/>
      <c r="IX346" s="241"/>
      <c r="IY346" s="241"/>
      <c r="IZ346" s="241"/>
      <c r="JA346" s="241"/>
      <c r="JB346" s="241"/>
      <c r="JC346" s="241"/>
      <c r="JD346" s="241"/>
      <c r="JE346" s="241"/>
      <c r="JF346" s="241"/>
      <c r="JG346" s="241"/>
      <c r="JH346" s="241"/>
      <c r="JI346" s="241"/>
      <c r="JJ346" s="241"/>
      <c r="JK346" s="241"/>
      <c r="JL346" s="241"/>
      <c r="JM346" s="241"/>
      <c r="JN346" s="241"/>
      <c r="JO346" s="241"/>
      <c r="JP346" s="241"/>
      <c r="JQ346" s="241"/>
      <c r="JR346" s="241"/>
      <c r="JS346" s="241"/>
      <c r="JT346" s="241"/>
      <c r="JU346" s="241"/>
    </row>
    <row r="347" spans="1:281" s="240" customFormat="1" ht="15" customHeight="1">
      <c r="A347" s="241"/>
      <c r="B347" s="241"/>
      <c r="C347" s="241"/>
      <c r="D347" s="241"/>
      <c r="E347" s="241"/>
      <c r="F347" s="241"/>
      <c r="G347" s="241"/>
      <c r="H347" s="241"/>
      <c r="I347" s="241"/>
      <c r="J347" s="241"/>
      <c r="K347" s="241"/>
      <c r="L347" s="241"/>
      <c r="M347" s="241"/>
      <c r="N347" s="241"/>
      <c r="O347" s="241"/>
      <c r="P347" s="241"/>
      <c r="Q347" s="241"/>
      <c r="R347" s="241"/>
      <c r="S347" s="241"/>
      <c r="T347" s="241"/>
      <c r="U347" s="241" t="s">
        <v>483</v>
      </c>
      <c r="V347" s="241"/>
      <c r="W347" s="241"/>
      <c r="X347" s="241"/>
      <c r="Y347" s="241"/>
      <c r="Z347" s="241"/>
      <c r="AA347" s="241"/>
      <c r="AB347" s="241"/>
      <c r="AC347" s="241" t="s">
        <v>316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41"/>
      <c r="ET347" s="241"/>
      <c r="EU347" s="241"/>
      <c r="EV347" s="241"/>
      <c r="EW347" s="241"/>
      <c r="EX347" s="241"/>
      <c r="EY347" s="241"/>
      <c r="EZ347" s="241"/>
      <c r="FA347" s="241"/>
      <c r="FB347" s="241"/>
      <c r="FC347" s="241"/>
      <c r="FD347" s="241"/>
      <c r="FE347" s="241"/>
      <c r="FF347" s="241"/>
      <c r="FG347" s="241"/>
      <c r="FH347" s="241"/>
      <c r="FI347" s="241"/>
      <c r="FJ347" s="241"/>
      <c r="FK347" s="241"/>
      <c r="FL347" s="241"/>
      <c r="FM347" s="241"/>
      <c r="FN347" s="241"/>
      <c r="FO347" s="241"/>
      <c r="FP347" s="241"/>
      <c r="FQ347" s="241"/>
      <c r="FR347" s="241"/>
      <c r="FS347" s="241"/>
      <c r="FT347" s="241"/>
      <c r="FU347" s="241"/>
      <c r="FV347" s="241"/>
      <c r="FW347" s="241"/>
      <c r="FX347" s="241"/>
      <c r="FY347" s="241"/>
      <c r="FZ347" s="241"/>
      <c r="GA347" s="241"/>
      <c r="GB347" s="241"/>
      <c r="GC347" s="241"/>
      <c r="GD347" s="241"/>
      <c r="GE347" s="241"/>
      <c r="GF347" s="241"/>
      <c r="GG347" s="241"/>
      <c r="GH347" s="241"/>
      <c r="GI347" s="241"/>
      <c r="GJ347" s="241"/>
      <c r="GK347" s="241"/>
      <c r="GL347" s="241"/>
      <c r="GM347" s="241"/>
      <c r="GN347" s="241"/>
      <c r="GO347" s="241"/>
      <c r="GP347" s="241"/>
      <c r="GQ347" s="241"/>
      <c r="GR347" s="241"/>
      <c r="GS347" s="241"/>
      <c r="GT347" s="241"/>
      <c r="GU347" s="241"/>
      <c r="GV347" s="241"/>
      <c r="GW347" s="241"/>
      <c r="GX347" s="241"/>
      <c r="GY347" s="241"/>
      <c r="GZ347" s="241"/>
      <c r="HA347" s="241"/>
      <c r="HB347" s="241"/>
      <c r="HC347" s="241"/>
      <c r="HD347" s="241"/>
      <c r="HE347" s="241"/>
      <c r="HF347" s="241"/>
      <c r="HG347" s="241"/>
      <c r="HH347" s="241"/>
      <c r="HI347" s="241"/>
      <c r="HJ347" s="241"/>
      <c r="HK347" s="241"/>
      <c r="HL347" s="241"/>
      <c r="HM347" s="241"/>
      <c r="HN347" s="241"/>
      <c r="HO347" s="241"/>
      <c r="HP347" s="241"/>
      <c r="HQ347" s="241"/>
      <c r="HR347" s="241"/>
      <c r="HS347" s="241"/>
      <c r="HT347" s="241"/>
      <c r="HU347" s="241"/>
      <c r="HV347" s="241"/>
      <c r="HW347" s="241"/>
      <c r="HX347" s="241"/>
      <c r="HY347" s="241"/>
      <c r="HZ347" s="241"/>
      <c r="IA347" s="241"/>
      <c r="IB347" s="241"/>
      <c r="IC347" s="241"/>
      <c r="ID347" s="241"/>
      <c r="IE347" s="241"/>
      <c r="IF347" s="241"/>
      <c r="IG347" s="241"/>
      <c r="IH347" s="241"/>
      <c r="II347" s="241"/>
      <c r="IJ347" s="241"/>
      <c r="IK347" s="241"/>
      <c r="IL347" s="241"/>
      <c r="IM347" s="241"/>
      <c r="IN347" s="241"/>
      <c r="IO347" s="241"/>
      <c r="IP347" s="241"/>
      <c r="IQ347" s="241"/>
      <c r="IR347" s="241"/>
      <c r="IS347" s="241"/>
      <c r="IT347" s="241"/>
      <c r="IU347" s="241"/>
      <c r="IV347" s="241"/>
      <c r="IW347" s="241"/>
      <c r="IX347" s="241"/>
      <c r="IY347" s="241"/>
      <c r="IZ347" s="241"/>
      <c r="JA347" s="241"/>
      <c r="JB347" s="241"/>
      <c r="JC347" s="241"/>
      <c r="JD347" s="241"/>
      <c r="JE347" s="241"/>
      <c r="JF347" s="241"/>
      <c r="JG347" s="241"/>
      <c r="JH347" s="241"/>
      <c r="JI347" s="241"/>
      <c r="JJ347" s="241"/>
      <c r="JK347" s="241"/>
      <c r="JL347" s="241"/>
      <c r="JM347" s="241"/>
      <c r="JN347" s="241"/>
      <c r="JO347" s="241"/>
      <c r="JP347" s="241"/>
      <c r="JQ347" s="241"/>
      <c r="JR347" s="241"/>
      <c r="JS347" s="241"/>
      <c r="JT347" s="241"/>
      <c r="JU347" s="241"/>
    </row>
    <row r="348" spans="1:281" s="240" customFormat="1" ht="15" customHeight="1">
      <c r="A348" s="241"/>
      <c r="B348" s="241"/>
      <c r="C348" s="241"/>
      <c r="D348" s="241"/>
      <c r="E348" s="241"/>
      <c r="F348" s="241"/>
      <c r="G348" s="241"/>
      <c r="H348" s="241"/>
      <c r="I348" s="241"/>
      <c r="J348" s="241"/>
      <c r="K348" s="241"/>
      <c r="L348" s="241"/>
      <c r="M348" s="241"/>
      <c r="N348" s="241"/>
      <c r="O348" s="241"/>
      <c r="P348" s="241"/>
      <c r="Q348" s="241"/>
      <c r="R348" s="241"/>
      <c r="S348" s="241"/>
      <c r="T348" s="241"/>
      <c r="U348" s="241" t="s">
        <v>484</v>
      </c>
      <c r="V348" s="241"/>
      <c r="W348" s="241"/>
      <c r="X348" s="241"/>
      <c r="Y348" s="241"/>
      <c r="Z348" s="241"/>
      <c r="AA348" s="241"/>
      <c r="AB348" s="241"/>
      <c r="AC348" s="241" t="s">
        <v>386</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c r="CJ348" s="241"/>
      <c r="CK348" s="241"/>
      <c r="CL348" s="241"/>
      <c r="CM348" s="241"/>
      <c r="CN348" s="241"/>
      <c r="CO348" s="241"/>
      <c r="CP348" s="241"/>
      <c r="CQ348" s="241"/>
      <c r="CR348" s="241"/>
      <c r="CS348" s="241"/>
      <c r="CT348" s="241"/>
      <c r="CU348" s="241"/>
      <c r="CV348" s="241"/>
      <c r="CW348" s="241"/>
      <c r="CX348" s="241"/>
      <c r="CY348" s="241"/>
      <c r="CZ348" s="241"/>
      <c r="DA348" s="241"/>
      <c r="DB348" s="241"/>
      <c r="DC348" s="241"/>
      <c r="DD348" s="241"/>
      <c r="DE348" s="241"/>
      <c r="DF348" s="241"/>
      <c r="DG348" s="241"/>
      <c r="DH348" s="241"/>
      <c r="DI348" s="241"/>
      <c r="DJ348" s="241"/>
      <c r="DK348" s="241"/>
      <c r="DL348" s="241"/>
      <c r="DM348" s="241"/>
      <c r="DN348" s="241"/>
      <c r="DO348" s="241"/>
      <c r="DP348" s="241"/>
      <c r="DQ348" s="241"/>
      <c r="DR348" s="241"/>
      <c r="DS348" s="241"/>
      <c r="DT348" s="241"/>
      <c r="DU348" s="241"/>
      <c r="DV348" s="241"/>
      <c r="DW348" s="241"/>
      <c r="DX348" s="241"/>
      <c r="DY348" s="241"/>
      <c r="DZ348" s="241"/>
      <c r="EA348" s="241"/>
      <c r="EB348" s="241"/>
      <c r="EC348" s="241"/>
      <c r="ED348" s="241"/>
      <c r="EE348" s="241"/>
      <c r="EF348" s="241"/>
      <c r="EG348" s="241"/>
      <c r="EH348" s="241"/>
      <c r="EI348" s="241"/>
      <c r="EJ348" s="241"/>
      <c r="EK348" s="241"/>
      <c r="EL348" s="241"/>
      <c r="EM348" s="241"/>
      <c r="EN348" s="241"/>
      <c r="EO348" s="241"/>
      <c r="EP348" s="241"/>
      <c r="EQ348" s="241"/>
      <c r="ER348" s="241"/>
      <c r="ES348" s="241"/>
      <c r="ET348" s="241"/>
      <c r="EU348" s="241"/>
      <c r="EV348" s="241"/>
      <c r="EW348" s="241"/>
      <c r="EX348" s="241"/>
      <c r="EY348" s="241"/>
      <c r="EZ348" s="241"/>
      <c r="FA348" s="241"/>
      <c r="FB348" s="241"/>
      <c r="FC348" s="241"/>
      <c r="FD348" s="241"/>
      <c r="FE348" s="241"/>
      <c r="FF348" s="241"/>
      <c r="FG348" s="241"/>
      <c r="FH348" s="241"/>
      <c r="FI348" s="241"/>
      <c r="FJ348" s="241"/>
      <c r="FK348" s="241"/>
      <c r="FL348" s="241"/>
      <c r="FM348" s="241"/>
      <c r="FN348" s="241"/>
      <c r="FO348" s="241"/>
      <c r="FP348" s="241"/>
      <c r="FQ348" s="241"/>
      <c r="FR348" s="241"/>
      <c r="FS348" s="241"/>
      <c r="FT348" s="241"/>
      <c r="FU348" s="241"/>
      <c r="FV348" s="241"/>
      <c r="FW348" s="241"/>
      <c r="FX348" s="241"/>
      <c r="FY348" s="241"/>
      <c r="FZ348" s="241"/>
      <c r="GA348" s="241"/>
      <c r="GB348" s="241"/>
      <c r="GC348" s="241"/>
      <c r="GD348" s="241"/>
      <c r="GE348" s="241"/>
      <c r="GF348" s="241"/>
      <c r="GG348" s="241"/>
      <c r="GH348" s="241"/>
      <c r="GI348" s="241"/>
      <c r="GJ348" s="241"/>
      <c r="GK348" s="241"/>
      <c r="GL348" s="241"/>
      <c r="GM348" s="241"/>
      <c r="GN348" s="241"/>
      <c r="GO348" s="241"/>
      <c r="GP348" s="241"/>
      <c r="GQ348" s="241"/>
      <c r="GR348" s="241"/>
      <c r="GS348" s="241"/>
      <c r="GT348" s="241"/>
      <c r="GU348" s="241"/>
      <c r="GV348" s="241"/>
      <c r="GW348" s="241"/>
      <c r="GX348" s="241"/>
      <c r="GY348" s="241"/>
      <c r="GZ348" s="241"/>
      <c r="HA348" s="241"/>
      <c r="HB348" s="241"/>
      <c r="HC348" s="241"/>
      <c r="HD348" s="241"/>
      <c r="HE348" s="241"/>
      <c r="HF348" s="241"/>
      <c r="HG348" s="241"/>
      <c r="HH348" s="241"/>
      <c r="HI348" s="241"/>
      <c r="HJ348" s="241"/>
      <c r="HK348" s="241"/>
      <c r="HL348" s="241"/>
      <c r="HM348" s="241"/>
      <c r="HN348" s="241"/>
      <c r="HO348" s="241"/>
      <c r="HP348" s="241"/>
      <c r="HQ348" s="241"/>
      <c r="HR348" s="241"/>
      <c r="HS348" s="241"/>
      <c r="HT348" s="241"/>
      <c r="HU348" s="241"/>
      <c r="HV348" s="241"/>
      <c r="HW348" s="241"/>
      <c r="HX348" s="241"/>
      <c r="HY348" s="241"/>
      <c r="HZ348" s="241"/>
      <c r="IA348" s="241"/>
      <c r="IB348" s="241"/>
      <c r="IC348" s="241"/>
      <c r="ID348" s="241"/>
      <c r="IE348" s="241"/>
      <c r="IF348" s="241"/>
      <c r="IG348" s="241"/>
      <c r="IH348" s="241"/>
      <c r="II348" s="241"/>
      <c r="IJ348" s="241"/>
      <c r="IK348" s="241"/>
      <c r="IL348" s="241"/>
      <c r="IM348" s="241"/>
      <c r="IN348" s="241"/>
      <c r="IO348" s="241"/>
      <c r="IP348" s="241"/>
      <c r="IQ348" s="241"/>
      <c r="IR348" s="241"/>
      <c r="IS348" s="241"/>
      <c r="IT348" s="241"/>
      <c r="IU348" s="241"/>
      <c r="IV348" s="241"/>
      <c r="IW348" s="241"/>
      <c r="IX348" s="241"/>
      <c r="IY348" s="241"/>
      <c r="IZ348" s="241"/>
      <c r="JA348" s="241"/>
      <c r="JB348" s="241"/>
      <c r="JC348" s="241"/>
      <c r="JD348" s="241"/>
      <c r="JE348" s="241"/>
      <c r="JF348" s="241"/>
      <c r="JG348" s="241"/>
      <c r="JH348" s="241"/>
      <c r="JI348" s="241"/>
      <c r="JJ348" s="241"/>
      <c r="JK348" s="241"/>
      <c r="JL348" s="241"/>
      <c r="JM348" s="241"/>
      <c r="JN348" s="241"/>
      <c r="JO348" s="241"/>
      <c r="JP348" s="241"/>
      <c r="JQ348" s="241"/>
      <c r="JR348" s="241"/>
      <c r="JS348" s="241"/>
      <c r="JT348" s="241"/>
      <c r="JU348" s="241"/>
    </row>
    <row r="349" spans="1:281" s="240" customFormat="1" ht="15" customHeight="1">
      <c r="A349" s="241"/>
      <c r="B349" s="241"/>
      <c r="C349" s="241"/>
      <c r="D349" s="241"/>
      <c r="E349" s="241"/>
      <c r="F349" s="241"/>
      <c r="G349" s="241"/>
      <c r="H349" s="241"/>
      <c r="I349" s="241"/>
      <c r="J349" s="241"/>
      <c r="K349" s="241"/>
      <c r="L349" s="241"/>
      <c r="M349" s="241"/>
      <c r="N349" s="241"/>
      <c r="O349" s="241"/>
      <c r="P349" s="241"/>
      <c r="Q349" s="241"/>
      <c r="R349" s="241"/>
      <c r="S349" s="241"/>
      <c r="T349" s="241"/>
      <c r="U349" s="241" t="s">
        <v>485</v>
      </c>
      <c r="V349" s="241"/>
      <c r="W349" s="241"/>
      <c r="X349" s="241"/>
      <c r="Y349" s="241"/>
      <c r="Z349" s="241"/>
      <c r="AA349" s="241"/>
      <c r="AB349" s="241"/>
      <c r="AC349" s="241" t="s">
        <v>325</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c r="CJ349" s="241"/>
      <c r="CK349" s="241"/>
      <c r="CL349" s="241"/>
      <c r="CM349" s="241"/>
      <c r="CN349" s="241"/>
      <c r="CO349" s="241"/>
      <c r="CP349" s="241"/>
      <c r="CQ349" s="241"/>
      <c r="CR349" s="241"/>
      <c r="CS349" s="241"/>
      <c r="CT349" s="241"/>
      <c r="CU349" s="241"/>
      <c r="CV349" s="241"/>
      <c r="CW349" s="241"/>
      <c r="CX349" s="241"/>
      <c r="CY349" s="241"/>
      <c r="CZ349" s="241"/>
      <c r="DA349" s="241"/>
      <c r="DB349" s="241"/>
      <c r="DC349" s="241"/>
      <c r="DD349" s="241"/>
      <c r="DE349" s="241"/>
      <c r="DF349" s="241"/>
      <c r="DG349" s="241"/>
      <c r="DH349" s="241"/>
      <c r="DI349" s="241"/>
      <c r="DJ349" s="241"/>
      <c r="DK349" s="241"/>
      <c r="DL349" s="241"/>
      <c r="DM349" s="241"/>
      <c r="DN349" s="241"/>
      <c r="DO349" s="241"/>
      <c r="DP349" s="241"/>
      <c r="DQ349" s="241"/>
      <c r="DR349" s="241"/>
      <c r="DS349" s="241"/>
      <c r="DT349" s="241"/>
      <c r="DU349" s="241"/>
      <c r="DV349" s="241"/>
      <c r="DW349" s="241"/>
      <c r="DX349" s="241"/>
      <c r="DY349" s="241"/>
      <c r="DZ349" s="241"/>
      <c r="EA349" s="241"/>
      <c r="EB349" s="241"/>
      <c r="EC349" s="241"/>
      <c r="ED349" s="241"/>
      <c r="EE349" s="241"/>
      <c r="EF349" s="241"/>
      <c r="EG349" s="241"/>
      <c r="EH349" s="241"/>
      <c r="EI349" s="241"/>
      <c r="EJ349" s="241"/>
      <c r="EK349" s="241"/>
      <c r="EL349" s="241"/>
      <c r="EM349" s="241"/>
      <c r="EN349" s="241"/>
      <c r="EO349" s="241"/>
      <c r="EP349" s="241"/>
      <c r="EQ349" s="241"/>
      <c r="ER349" s="241"/>
      <c r="ES349" s="241"/>
      <c r="ET349" s="241"/>
      <c r="EU349" s="241"/>
      <c r="EV349" s="241"/>
      <c r="EW349" s="241"/>
      <c r="EX349" s="241"/>
      <c r="EY349" s="241"/>
      <c r="EZ349" s="241"/>
      <c r="FA349" s="241"/>
      <c r="FB349" s="241"/>
      <c r="FC349" s="241"/>
      <c r="FD349" s="241"/>
      <c r="FE349" s="241"/>
      <c r="FF349" s="241"/>
      <c r="FG349" s="241"/>
      <c r="FH349" s="241"/>
      <c r="FI349" s="241"/>
      <c r="FJ349" s="241"/>
      <c r="FK349" s="241"/>
      <c r="FL349" s="241"/>
      <c r="FM349" s="241"/>
      <c r="FN349" s="241"/>
      <c r="FO349" s="241"/>
      <c r="FP349" s="241"/>
      <c r="FQ349" s="241"/>
      <c r="FR349" s="241"/>
      <c r="FS349" s="241"/>
      <c r="FT349" s="241"/>
      <c r="FU349" s="241"/>
      <c r="FV349" s="241"/>
      <c r="FW349" s="241"/>
      <c r="FX349" s="241"/>
      <c r="FY349" s="241"/>
      <c r="FZ349" s="241"/>
      <c r="GA349" s="241"/>
      <c r="GB349" s="241"/>
      <c r="GC349" s="241"/>
      <c r="GD349" s="241"/>
      <c r="GE349" s="241"/>
      <c r="GF349" s="241"/>
      <c r="GG349" s="241"/>
      <c r="GH349" s="241"/>
      <c r="GI349" s="241"/>
      <c r="GJ349" s="241"/>
      <c r="GK349" s="241"/>
      <c r="GL349" s="241"/>
      <c r="GM349" s="241"/>
      <c r="GN349" s="241"/>
      <c r="GO349" s="241"/>
      <c r="GP349" s="241"/>
      <c r="GQ349" s="241"/>
      <c r="GR349" s="241"/>
      <c r="GS349" s="241"/>
      <c r="GT349" s="241"/>
      <c r="GU349" s="241"/>
      <c r="GV349" s="241"/>
      <c r="GW349" s="241"/>
      <c r="GX349" s="241"/>
      <c r="GY349" s="241"/>
      <c r="GZ349" s="241"/>
      <c r="HA349" s="241"/>
      <c r="HB349" s="241"/>
      <c r="HC349" s="241"/>
      <c r="HD349" s="241"/>
      <c r="HE349" s="241"/>
      <c r="HF349" s="241"/>
      <c r="HG349" s="241"/>
      <c r="HH349" s="241"/>
      <c r="HI349" s="241"/>
      <c r="HJ349" s="241"/>
      <c r="HK349" s="241"/>
      <c r="HL349" s="241"/>
      <c r="HM349" s="241"/>
      <c r="HN349" s="241"/>
      <c r="HO349" s="241"/>
      <c r="HP349" s="241"/>
      <c r="HQ349" s="241"/>
      <c r="HR349" s="241"/>
      <c r="HS349" s="241"/>
      <c r="HT349" s="241"/>
      <c r="HU349" s="241"/>
      <c r="HV349" s="241"/>
      <c r="HW349" s="241"/>
      <c r="HX349" s="241"/>
      <c r="HY349" s="241"/>
      <c r="HZ349" s="241"/>
      <c r="IA349" s="241"/>
      <c r="IB349" s="241"/>
      <c r="IC349" s="241"/>
      <c r="ID349" s="241"/>
      <c r="IE349" s="241"/>
      <c r="IF349" s="241"/>
      <c r="IG349" s="241"/>
      <c r="IH349" s="241"/>
      <c r="II349" s="241"/>
      <c r="IJ349" s="241"/>
      <c r="IK349" s="241"/>
      <c r="IL349" s="241"/>
      <c r="IM349" s="241"/>
      <c r="IN349" s="241"/>
      <c r="IO349" s="241"/>
      <c r="IP349" s="241"/>
      <c r="IQ349" s="241"/>
      <c r="IR349" s="241"/>
      <c r="IS349" s="241"/>
      <c r="IT349" s="241"/>
      <c r="IU349" s="241"/>
      <c r="IV349" s="241"/>
      <c r="IW349" s="241"/>
      <c r="IX349" s="241"/>
      <c r="IY349" s="241"/>
      <c r="IZ349" s="241"/>
      <c r="JA349" s="241"/>
      <c r="JB349" s="241"/>
      <c r="JC349" s="241"/>
      <c r="JD349" s="241"/>
      <c r="JE349" s="241"/>
      <c r="JF349" s="241"/>
      <c r="JG349" s="241"/>
      <c r="JH349" s="241"/>
      <c r="JI349" s="241"/>
      <c r="JJ349" s="241"/>
      <c r="JK349" s="241"/>
      <c r="JL349" s="241"/>
      <c r="JM349" s="241"/>
      <c r="JN349" s="241"/>
      <c r="JO349" s="241"/>
      <c r="JP349" s="241"/>
      <c r="JQ349" s="241"/>
      <c r="JR349" s="241"/>
      <c r="JS349" s="241"/>
      <c r="JT349" s="241"/>
      <c r="JU349" s="241"/>
    </row>
    <row r="350" spans="1:281" s="240" customFormat="1" ht="15" customHeight="1">
      <c r="A350" s="241"/>
      <c r="B350" s="241"/>
      <c r="C350" s="241"/>
      <c r="D350" s="241"/>
      <c r="E350" s="241"/>
      <c r="F350" s="241"/>
      <c r="G350" s="241"/>
      <c r="H350" s="241"/>
      <c r="I350" s="241"/>
      <c r="J350" s="241"/>
      <c r="K350" s="241"/>
      <c r="L350" s="241"/>
      <c r="M350" s="241"/>
      <c r="N350" s="241"/>
      <c r="O350" s="241"/>
      <c r="P350" s="241"/>
      <c r="Q350" s="241"/>
      <c r="R350" s="241"/>
      <c r="S350" s="241"/>
      <c r="T350" s="241"/>
      <c r="U350" s="241" t="s">
        <v>486</v>
      </c>
      <c r="V350" s="241"/>
      <c r="W350" s="241"/>
      <c r="X350" s="241"/>
      <c r="Y350" s="241"/>
      <c r="Z350" s="241"/>
      <c r="AA350" s="241"/>
      <c r="AB350" s="241"/>
      <c r="AC350" s="241" t="s">
        <v>311</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c r="CJ350" s="241"/>
      <c r="CK350" s="241"/>
      <c r="CL350" s="241"/>
      <c r="CM350" s="241"/>
      <c r="CN350" s="241"/>
      <c r="CO350" s="241"/>
      <c r="CP350" s="241"/>
      <c r="CQ350" s="241"/>
      <c r="CR350" s="241"/>
      <c r="CS350" s="241"/>
      <c r="CT350" s="241"/>
      <c r="CU350" s="241"/>
      <c r="CV350" s="241"/>
      <c r="CW350" s="241"/>
      <c r="CX350" s="241"/>
      <c r="CY350" s="241"/>
      <c r="CZ350" s="241"/>
      <c r="DA350" s="241"/>
      <c r="DB350" s="241"/>
      <c r="DC350" s="241"/>
      <c r="DD350" s="241"/>
      <c r="DE350" s="241"/>
      <c r="DF350" s="241"/>
      <c r="DG350" s="241"/>
      <c r="DH350" s="241"/>
      <c r="DI350" s="241"/>
      <c r="DJ350" s="241"/>
      <c r="DK350" s="241"/>
      <c r="DL350" s="241"/>
      <c r="DM350" s="241"/>
      <c r="DN350" s="241"/>
      <c r="DO350" s="241"/>
      <c r="DP350" s="241"/>
      <c r="DQ350" s="241"/>
      <c r="DR350" s="241"/>
      <c r="DS350" s="241"/>
      <c r="DT350" s="241"/>
      <c r="DU350" s="241"/>
      <c r="DV350" s="241"/>
      <c r="DW350" s="241"/>
      <c r="DX350" s="241"/>
      <c r="DY350" s="241"/>
      <c r="DZ350" s="241"/>
      <c r="EA350" s="241"/>
      <c r="EB350" s="241"/>
      <c r="EC350" s="241"/>
      <c r="ED350" s="241"/>
      <c r="EE350" s="241"/>
      <c r="EF350" s="241"/>
      <c r="EG350" s="241"/>
      <c r="EH350" s="241"/>
      <c r="EI350" s="241"/>
      <c r="EJ350" s="241"/>
      <c r="EK350" s="241"/>
      <c r="EL350" s="241"/>
      <c r="EM350" s="241"/>
      <c r="EN350" s="241"/>
      <c r="EO350" s="241"/>
      <c r="EP350" s="241"/>
      <c r="EQ350" s="241"/>
      <c r="ER350" s="241"/>
      <c r="ES350" s="241"/>
      <c r="ET350" s="241"/>
      <c r="EU350" s="241"/>
      <c r="EV350" s="241"/>
      <c r="EW350" s="241"/>
      <c r="EX350" s="241"/>
      <c r="EY350" s="241"/>
      <c r="EZ350" s="241"/>
      <c r="FA350" s="241"/>
      <c r="FB350" s="241"/>
      <c r="FC350" s="241"/>
      <c r="FD350" s="241"/>
      <c r="FE350" s="241"/>
      <c r="FF350" s="241"/>
      <c r="FG350" s="241"/>
      <c r="FH350" s="241"/>
      <c r="FI350" s="241"/>
      <c r="FJ350" s="241"/>
      <c r="FK350" s="241"/>
      <c r="FL350" s="241"/>
      <c r="FM350" s="241"/>
      <c r="FN350" s="241"/>
      <c r="FO350" s="241"/>
      <c r="FP350" s="241"/>
      <c r="FQ350" s="241"/>
      <c r="FR350" s="241"/>
      <c r="FS350" s="241"/>
      <c r="FT350" s="241"/>
      <c r="FU350" s="241"/>
      <c r="FV350" s="241"/>
      <c r="FW350" s="241"/>
      <c r="FX350" s="241"/>
      <c r="FY350" s="241"/>
      <c r="FZ350" s="241"/>
      <c r="GA350" s="241"/>
      <c r="GB350" s="241"/>
      <c r="GC350" s="241"/>
      <c r="GD350" s="241"/>
      <c r="GE350" s="241"/>
      <c r="GF350" s="241"/>
      <c r="GG350" s="241"/>
      <c r="GH350" s="241"/>
      <c r="GI350" s="241"/>
      <c r="GJ350" s="241"/>
      <c r="GK350" s="241"/>
      <c r="GL350" s="241"/>
      <c r="GM350" s="241"/>
      <c r="GN350" s="241"/>
      <c r="GO350" s="241"/>
      <c r="GP350" s="241"/>
      <c r="GQ350" s="241"/>
      <c r="GR350" s="241"/>
      <c r="GS350" s="241"/>
      <c r="GT350" s="241"/>
      <c r="GU350" s="241"/>
      <c r="GV350" s="241"/>
      <c r="GW350" s="241"/>
      <c r="GX350" s="241"/>
      <c r="GY350" s="241"/>
      <c r="GZ350" s="241"/>
      <c r="HA350" s="241"/>
      <c r="HB350" s="241"/>
      <c r="HC350" s="241"/>
      <c r="HD350" s="241"/>
      <c r="HE350" s="241"/>
      <c r="HF350" s="241"/>
      <c r="HG350" s="241"/>
      <c r="HH350" s="241"/>
      <c r="HI350" s="241"/>
      <c r="HJ350" s="241"/>
      <c r="HK350" s="241"/>
      <c r="HL350" s="241"/>
      <c r="HM350" s="241"/>
      <c r="HN350" s="241"/>
      <c r="HO350" s="241"/>
      <c r="HP350" s="241"/>
      <c r="HQ350" s="241"/>
      <c r="HR350" s="241"/>
      <c r="HS350" s="241"/>
      <c r="HT350" s="241"/>
      <c r="HU350" s="241"/>
      <c r="HV350" s="241"/>
      <c r="HW350" s="241"/>
      <c r="HX350" s="241"/>
      <c r="HY350" s="241"/>
      <c r="HZ350" s="241"/>
      <c r="IA350" s="241"/>
      <c r="IB350" s="241"/>
      <c r="IC350" s="241"/>
      <c r="ID350" s="241"/>
      <c r="IE350" s="241"/>
      <c r="IF350" s="241"/>
      <c r="IG350" s="241"/>
      <c r="IH350" s="241"/>
      <c r="II350" s="241"/>
      <c r="IJ350" s="241"/>
      <c r="IK350" s="241"/>
      <c r="IL350" s="241"/>
      <c r="IM350" s="241"/>
      <c r="IN350" s="241"/>
      <c r="IO350" s="241"/>
      <c r="IP350" s="241"/>
      <c r="IQ350" s="241"/>
      <c r="IR350" s="241"/>
      <c r="IS350" s="241"/>
      <c r="IT350" s="241"/>
      <c r="IU350" s="241"/>
      <c r="IV350" s="241"/>
      <c r="IW350" s="241"/>
      <c r="IX350" s="241"/>
      <c r="IY350" s="241"/>
      <c r="IZ350" s="241"/>
      <c r="JA350" s="241"/>
      <c r="JB350" s="241"/>
      <c r="JC350" s="241"/>
      <c r="JD350" s="241"/>
      <c r="JE350" s="241"/>
      <c r="JF350" s="241"/>
      <c r="JG350" s="241"/>
      <c r="JH350" s="241"/>
      <c r="JI350" s="241"/>
      <c r="JJ350" s="241"/>
      <c r="JK350" s="241"/>
      <c r="JL350" s="241"/>
      <c r="JM350" s="241"/>
      <c r="JN350" s="241"/>
      <c r="JO350" s="241"/>
      <c r="JP350" s="241"/>
      <c r="JQ350" s="241"/>
      <c r="JR350" s="241"/>
      <c r="JS350" s="241"/>
      <c r="JT350" s="241"/>
      <c r="JU350" s="241"/>
    </row>
    <row r="351" spans="1:281" s="240" customFormat="1" ht="15" customHeight="1">
      <c r="A351" s="241"/>
      <c r="B351" s="241"/>
      <c r="C351" s="241"/>
      <c r="D351" s="241"/>
      <c r="E351" s="241"/>
      <c r="F351" s="241"/>
      <c r="G351" s="241"/>
      <c r="H351" s="241"/>
      <c r="I351" s="241"/>
      <c r="J351" s="241"/>
      <c r="K351" s="241"/>
      <c r="L351" s="241"/>
      <c r="M351" s="241"/>
      <c r="N351" s="241"/>
      <c r="O351" s="241"/>
      <c r="P351" s="241"/>
      <c r="Q351" s="241"/>
      <c r="R351" s="241"/>
      <c r="S351" s="241"/>
      <c r="T351" s="241"/>
      <c r="U351" s="241" t="s">
        <v>487</v>
      </c>
      <c r="V351" s="241"/>
      <c r="W351" s="241"/>
      <c r="X351" s="241"/>
      <c r="Y351" s="241"/>
      <c r="Z351" s="241"/>
      <c r="AA351" s="241"/>
      <c r="AB351" s="241"/>
      <c r="AC351" s="241" t="s">
        <v>316</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c r="CJ351" s="241"/>
      <c r="CK351" s="241"/>
      <c r="CL351" s="241"/>
      <c r="CM351" s="241"/>
      <c r="CN351" s="241"/>
      <c r="CO351" s="241"/>
      <c r="CP351" s="241"/>
      <c r="CQ351" s="241"/>
      <c r="CR351" s="241"/>
      <c r="CS351" s="241"/>
      <c r="CT351" s="241"/>
      <c r="CU351" s="241"/>
      <c r="CV351" s="241"/>
      <c r="CW351" s="241"/>
      <c r="CX351" s="241"/>
      <c r="CY351" s="241"/>
      <c r="CZ351" s="241"/>
      <c r="DA351" s="241"/>
      <c r="DB351" s="241"/>
      <c r="DC351" s="241"/>
      <c r="DD351" s="241"/>
      <c r="DE351" s="241"/>
      <c r="DF351" s="241"/>
      <c r="DG351" s="241"/>
      <c r="DH351" s="241"/>
      <c r="DI351" s="241"/>
      <c r="DJ351" s="241"/>
      <c r="DK351" s="241"/>
      <c r="DL351" s="241"/>
      <c r="DM351" s="241"/>
      <c r="DN351" s="241"/>
      <c r="DO351" s="241"/>
      <c r="DP351" s="241"/>
      <c r="DQ351" s="241"/>
      <c r="DR351" s="241"/>
      <c r="DS351" s="241"/>
      <c r="DT351" s="241"/>
      <c r="DU351" s="241"/>
      <c r="DV351" s="241"/>
      <c r="DW351" s="241"/>
      <c r="DX351" s="241"/>
      <c r="DY351" s="241"/>
      <c r="DZ351" s="241"/>
      <c r="EA351" s="241"/>
      <c r="EB351" s="241"/>
      <c r="EC351" s="241"/>
      <c r="ED351" s="241"/>
      <c r="EE351" s="241"/>
      <c r="EF351" s="241"/>
      <c r="EG351" s="241"/>
      <c r="EH351" s="241"/>
      <c r="EI351" s="241"/>
      <c r="EJ351" s="241"/>
      <c r="EK351" s="241"/>
      <c r="EL351" s="241"/>
      <c r="EM351" s="241"/>
      <c r="EN351" s="241"/>
      <c r="EO351" s="241"/>
      <c r="EP351" s="241"/>
      <c r="EQ351" s="241"/>
      <c r="ER351" s="241"/>
      <c r="ES351" s="241"/>
      <c r="ET351" s="241"/>
      <c r="EU351" s="241"/>
      <c r="EV351" s="241"/>
      <c r="EW351" s="241"/>
      <c r="EX351" s="241"/>
      <c r="EY351" s="241"/>
      <c r="EZ351" s="241"/>
      <c r="FA351" s="241"/>
      <c r="FB351" s="241"/>
      <c r="FC351" s="241"/>
      <c r="FD351" s="241"/>
      <c r="FE351" s="241"/>
      <c r="FF351" s="241"/>
      <c r="FG351" s="241"/>
      <c r="FH351" s="241"/>
      <c r="FI351" s="241"/>
      <c r="FJ351" s="241"/>
      <c r="FK351" s="241"/>
      <c r="FL351" s="241"/>
      <c r="FM351" s="241"/>
      <c r="FN351" s="241"/>
      <c r="FO351" s="241"/>
      <c r="FP351" s="241"/>
      <c r="FQ351" s="241"/>
      <c r="FR351" s="241"/>
      <c r="FS351" s="241"/>
      <c r="FT351" s="241"/>
      <c r="FU351" s="241"/>
      <c r="FV351" s="241"/>
      <c r="FW351" s="241"/>
      <c r="FX351" s="241"/>
      <c r="FY351" s="241"/>
      <c r="FZ351" s="241"/>
      <c r="GA351" s="241"/>
      <c r="GB351" s="241"/>
      <c r="GC351" s="241"/>
      <c r="GD351" s="241"/>
      <c r="GE351" s="241"/>
      <c r="GF351" s="241"/>
      <c r="GG351" s="241"/>
      <c r="GH351" s="241"/>
      <c r="GI351" s="241"/>
      <c r="GJ351" s="241"/>
      <c r="GK351" s="241"/>
      <c r="GL351" s="241"/>
      <c r="GM351" s="241"/>
      <c r="GN351" s="241"/>
      <c r="GO351" s="241"/>
      <c r="GP351" s="241"/>
      <c r="GQ351" s="241"/>
      <c r="GR351" s="241"/>
      <c r="GS351" s="241"/>
      <c r="GT351" s="241"/>
      <c r="GU351" s="241"/>
      <c r="GV351" s="241"/>
      <c r="GW351" s="241"/>
      <c r="GX351" s="241"/>
      <c r="GY351" s="241"/>
      <c r="GZ351" s="241"/>
      <c r="HA351" s="241"/>
      <c r="HB351" s="241"/>
      <c r="HC351" s="241"/>
      <c r="HD351" s="241"/>
      <c r="HE351" s="241"/>
      <c r="HF351" s="241"/>
      <c r="HG351" s="241"/>
      <c r="HH351" s="241"/>
      <c r="HI351" s="241"/>
      <c r="HJ351" s="241"/>
      <c r="HK351" s="241"/>
      <c r="HL351" s="241"/>
      <c r="HM351" s="241"/>
      <c r="HN351" s="241"/>
      <c r="HO351" s="241"/>
      <c r="HP351" s="241"/>
      <c r="HQ351" s="241"/>
      <c r="HR351" s="241"/>
      <c r="HS351" s="241"/>
      <c r="HT351" s="241"/>
      <c r="HU351" s="241"/>
      <c r="HV351" s="241"/>
      <c r="HW351" s="241"/>
      <c r="HX351" s="241"/>
      <c r="HY351" s="241"/>
      <c r="HZ351" s="241"/>
      <c r="IA351" s="241"/>
      <c r="IB351" s="241"/>
      <c r="IC351" s="241"/>
      <c r="ID351" s="241"/>
      <c r="IE351" s="241"/>
      <c r="IF351" s="241"/>
      <c r="IG351" s="241"/>
      <c r="IH351" s="241"/>
      <c r="II351" s="241"/>
      <c r="IJ351" s="241"/>
      <c r="IK351" s="241"/>
      <c r="IL351" s="241"/>
      <c r="IM351" s="241"/>
      <c r="IN351" s="241"/>
      <c r="IO351" s="241"/>
      <c r="IP351" s="241"/>
      <c r="IQ351" s="241"/>
      <c r="IR351" s="241"/>
      <c r="IS351" s="241"/>
      <c r="IT351" s="241"/>
      <c r="IU351" s="241"/>
      <c r="IV351" s="241"/>
      <c r="IW351" s="241"/>
      <c r="IX351" s="241"/>
      <c r="IY351" s="241"/>
      <c r="IZ351" s="241"/>
      <c r="JA351" s="241"/>
      <c r="JB351" s="241"/>
      <c r="JC351" s="241"/>
      <c r="JD351" s="241"/>
      <c r="JE351" s="241"/>
      <c r="JF351" s="241"/>
      <c r="JG351" s="241"/>
      <c r="JH351" s="241"/>
      <c r="JI351" s="241"/>
      <c r="JJ351" s="241"/>
      <c r="JK351" s="241"/>
      <c r="JL351" s="241"/>
      <c r="JM351" s="241"/>
      <c r="JN351" s="241"/>
      <c r="JO351" s="241"/>
      <c r="JP351" s="241"/>
      <c r="JQ351" s="241"/>
      <c r="JR351" s="241"/>
      <c r="JS351" s="241"/>
      <c r="JT351" s="241"/>
      <c r="JU351" s="241"/>
    </row>
    <row r="352" spans="1:281" s="240" customFormat="1" ht="15" customHeight="1">
      <c r="A352" s="241"/>
      <c r="B352" s="241"/>
      <c r="C352" s="241"/>
      <c r="D352" s="241"/>
      <c r="E352" s="241"/>
      <c r="F352" s="241"/>
      <c r="G352" s="241"/>
      <c r="H352" s="241"/>
      <c r="I352" s="241"/>
      <c r="J352" s="241"/>
      <c r="K352" s="241"/>
      <c r="L352" s="241"/>
      <c r="M352" s="241"/>
      <c r="N352" s="241"/>
      <c r="O352" s="241"/>
      <c r="P352" s="241"/>
      <c r="Q352" s="241"/>
      <c r="R352" s="241"/>
      <c r="S352" s="241"/>
      <c r="T352" s="241"/>
      <c r="U352" s="241" t="s">
        <v>488</v>
      </c>
      <c r="V352" s="241"/>
      <c r="W352" s="241"/>
      <c r="X352" s="241"/>
      <c r="Y352" s="241"/>
      <c r="Z352" s="241"/>
      <c r="AA352" s="241"/>
      <c r="AB352" s="241"/>
      <c r="AC352" s="241" t="s">
        <v>309</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c r="CJ352" s="241"/>
      <c r="CK352" s="241"/>
      <c r="CL352" s="241"/>
      <c r="CM352" s="241"/>
      <c r="CN352" s="241"/>
      <c r="CO352" s="241"/>
      <c r="CP352" s="241"/>
      <c r="CQ352" s="241"/>
      <c r="CR352" s="241"/>
      <c r="CS352" s="241"/>
      <c r="CT352" s="241"/>
      <c r="CU352" s="241"/>
      <c r="CV352" s="241"/>
      <c r="CW352" s="241"/>
      <c r="CX352" s="241"/>
      <c r="CY352" s="241"/>
      <c r="CZ352" s="241"/>
      <c r="DA352" s="241"/>
      <c r="DB352" s="241"/>
      <c r="DC352" s="241"/>
      <c r="DD352" s="241"/>
      <c r="DE352" s="241"/>
      <c r="DF352" s="241"/>
      <c r="DG352" s="241"/>
      <c r="DH352" s="241"/>
      <c r="DI352" s="241"/>
      <c r="DJ352" s="241"/>
      <c r="DK352" s="241"/>
      <c r="DL352" s="241"/>
      <c r="DM352" s="241"/>
      <c r="DN352" s="241"/>
      <c r="DO352" s="241"/>
      <c r="DP352" s="241"/>
      <c r="DQ352" s="241"/>
      <c r="DR352" s="241"/>
      <c r="DS352" s="241"/>
      <c r="DT352" s="241"/>
      <c r="DU352" s="241"/>
      <c r="DV352" s="241"/>
      <c r="DW352" s="241"/>
      <c r="DX352" s="241"/>
      <c r="DY352" s="241"/>
      <c r="DZ352" s="241"/>
      <c r="EA352" s="241"/>
      <c r="EB352" s="241"/>
      <c r="EC352" s="241"/>
      <c r="ED352" s="241"/>
      <c r="EE352" s="241"/>
      <c r="EF352" s="241"/>
      <c r="EG352" s="241"/>
      <c r="EH352" s="241"/>
      <c r="EI352" s="241"/>
      <c r="EJ352" s="241"/>
      <c r="EK352" s="241"/>
      <c r="EL352" s="241"/>
      <c r="EM352" s="241"/>
      <c r="EN352" s="241"/>
      <c r="EO352" s="241"/>
      <c r="EP352" s="241"/>
      <c r="EQ352" s="241"/>
      <c r="ER352" s="241"/>
      <c r="ES352" s="241"/>
      <c r="ET352" s="241"/>
      <c r="EU352" s="241"/>
      <c r="EV352" s="241"/>
      <c r="EW352" s="241"/>
      <c r="EX352" s="241"/>
      <c r="EY352" s="241"/>
      <c r="EZ352" s="241"/>
      <c r="FA352" s="241"/>
      <c r="FB352" s="241"/>
      <c r="FC352" s="241"/>
      <c r="FD352" s="241"/>
      <c r="FE352" s="241"/>
      <c r="FF352" s="241"/>
      <c r="FG352" s="241"/>
      <c r="FH352" s="241"/>
      <c r="FI352" s="241"/>
      <c r="FJ352" s="241"/>
      <c r="FK352" s="241"/>
      <c r="FL352" s="241"/>
      <c r="FM352" s="241"/>
      <c r="FN352" s="241"/>
      <c r="FO352" s="241"/>
      <c r="FP352" s="241"/>
      <c r="FQ352" s="241"/>
      <c r="FR352" s="241"/>
      <c r="FS352" s="241"/>
      <c r="FT352" s="241"/>
      <c r="FU352" s="241"/>
      <c r="FV352" s="241"/>
      <c r="FW352" s="241"/>
      <c r="FX352" s="241"/>
      <c r="FY352" s="241"/>
      <c r="FZ352" s="241"/>
      <c r="GA352" s="241"/>
      <c r="GB352" s="241"/>
      <c r="GC352" s="241"/>
      <c r="GD352" s="241"/>
      <c r="GE352" s="241"/>
      <c r="GF352" s="241"/>
      <c r="GG352" s="241"/>
      <c r="GH352" s="241"/>
      <c r="GI352" s="241"/>
      <c r="GJ352" s="241"/>
      <c r="GK352" s="241"/>
      <c r="GL352" s="241"/>
      <c r="GM352" s="241"/>
      <c r="GN352" s="241"/>
      <c r="GO352" s="241"/>
      <c r="GP352" s="241"/>
      <c r="GQ352" s="241"/>
      <c r="GR352" s="241"/>
      <c r="GS352" s="241"/>
      <c r="GT352" s="241"/>
      <c r="GU352" s="241"/>
      <c r="GV352" s="241"/>
      <c r="GW352" s="241"/>
      <c r="GX352" s="241"/>
      <c r="GY352" s="241"/>
      <c r="GZ352" s="241"/>
      <c r="HA352" s="241"/>
      <c r="HB352" s="241"/>
      <c r="HC352" s="241"/>
      <c r="HD352" s="241"/>
      <c r="HE352" s="241"/>
      <c r="HF352" s="241"/>
      <c r="HG352" s="241"/>
      <c r="HH352" s="241"/>
      <c r="HI352" s="241"/>
      <c r="HJ352" s="241"/>
      <c r="HK352" s="241"/>
      <c r="HL352" s="241"/>
      <c r="HM352" s="241"/>
      <c r="HN352" s="241"/>
      <c r="HO352" s="241"/>
      <c r="HP352" s="241"/>
      <c r="HQ352" s="241"/>
      <c r="HR352" s="241"/>
      <c r="HS352" s="241"/>
      <c r="HT352" s="241"/>
      <c r="HU352" s="241"/>
      <c r="HV352" s="241"/>
      <c r="HW352" s="241"/>
      <c r="HX352" s="241"/>
      <c r="HY352" s="241"/>
      <c r="HZ352" s="241"/>
      <c r="IA352" s="241"/>
      <c r="IB352" s="241"/>
      <c r="IC352" s="241"/>
      <c r="ID352" s="241"/>
      <c r="IE352" s="241"/>
      <c r="IF352" s="241"/>
      <c r="IG352" s="241"/>
      <c r="IH352" s="241"/>
      <c r="II352" s="241"/>
      <c r="IJ352" s="241"/>
      <c r="IK352" s="241"/>
      <c r="IL352" s="241"/>
      <c r="IM352" s="241"/>
      <c r="IN352" s="241"/>
      <c r="IO352" s="241"/>
      <c r="IP352" s="241"/>
      <c r="IQ352" s="241"/>
      <c r="IR352" s="241"/>
      <c r="IS352" s="241"/>
      <c r="IT352" s="241"/>
      <c r="IU352" s="241"/>
      <c r="IV352" s="241"/>
      <c r="IW352" s="241"/>
      <c r="IX352" s="241"/>
      <c r="IY352" s="241"/>
      <c r="IZ352" s="241"/>
      <c r="JA352" s="241"/>
      <c r="JB352" s="241"/>
      <c r="JC352" s="241"/>
      <c r="JD352" s="241"/>
      <c r="JE352" s="241"/>
      <c r="JF352" s="241"/>
      <c r="JG352" s="241"/>
      <c r="JH352" s="241"/>
      <c r="JI352" s="241"/>
      <c r="JJ352" s="241"/>
      <c r="JK352" s="241"/>
      <c r="JL352" s="241"/>
      <c r="JM352" s="241"/>
      <c r="JN352" s="241"/>
      <c r="JO352" s="241"/>
      <c r="JP352" s="241"/>
      <c r="JQ352" s="241"/>
      <c r="JR352" s="241"/>
      <c r="JS352" s="241"/>
      <c r="JT352" s="241"/>
      <c r="JU352" s="241"/>
    </row>
    <row r="353" spans="1:281" s="240" customFormat="1" ht="15" customHeight="1">
      <c r="A353" s="241"/>
      <c r="B353" s="241"/>
      <c r="C353" s="241"/>
      <c r="D353" s="241"/>
      <c r="E353" s="241"/>
      <c r="F353" s="241"/>
      <c r="G353" s="241"/>
      <c r="H353" s="241"/>
      <c r="I353" s="241"/>
      <c r="J353" s="241"/>
      <c r="K353" s="241"/>
      <c r="L353" s="241"/>
      <c r="M353" s="241"/>
      <c r="N353" s="241"/>
      <c r="O353" s="241"/>
      <c r="P353" s="241"/>
      <c r="Q353" s="241"/>
      <c r="R353" s="241"/>
      <c r="S353" s="241"/>
      <c r="T353" s="241"/>
      <c r="U353" s="241" t="s">
        <v>489</v>
      </c>
      <c r="V353" s="241"/>
      <c r="W353" s="241"/>
      <c r="X353" s="241"/>
      <c r="Y353" s="241"/>
      <c r="Z353" s="241"/>
      <c r="AA353" s="241"/>
      <c r="AB353" s="241"/>
      <c r="AC353" s="241" t="s">
        <v>313</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c r="EN353" s="241"/>
      <c r="EO353" s="241"/>
      <c r="EP353" s="241"/>
      <c r="EQ353" s="241"/>
      <c r="ER353" s="241"/>
      <c r="ES353" s="241"/>
      <c r="ET353" s="241"/>
      <c r="EU353" s="241"/>
      <c r="EV353" s="241"/>
      <c r="EW353" s="241"/>
      <c r="EX353" s="241"/>
      <c r="EY353" s="241"/>
      <c r="EZ353" s="241"/>
      <c r="FA353" s="241"/>
      <c r="FB353" s="241"/>
      <c r="FC353" s="241"/>
      <c r="FD353" s="241"/>
      <c r="FE353" s="241"/>
      <c r="FF353" s="241"/>
      <c r="FG353" s="241"/>
      <c r="FH353" s="241"/>
      <c r="FI353" s="241"/>
      <c r="FJ353" s="241"/>
      <c r="FK353" s="241"/>
      <c r="FL353" s="241"/>
      <c r="FM353" s="241"/>
      <c r="FN353" s="241"/>
      <c r="FO353" s="241"/>
      <c r="FP353" s="241"/>
      <c r="FQ353" s="241"/>
      <c r="FR353" s="241"/>
      <c r="FS353" s="241"/>
      <c r="FT353" s="241"/>
      <c r="FU353" s="241"/>
      <c r="FV353" s="241"/>
      <c r="FW353" s="241"/>
      <c r="FX353" s="241"/>
      <c r="FY353" s="241"/>
      <c r="FZ353" s="241"/>
      <c r="GA353" s="241"/>
      <c r="GB353" s="241"/>
      <c r="GC353" s="241"/>
      <c r="GD353" s="241"/>
      <c r="GE353" s="241"/>
      <c r="GF353" s="241"/>
      <c r="GG353" s="241"/>
      <c r="GH353" s="241"/>
      <c r="GI353" s="241"/>
      <c r="GJ353" s="241"/>
      <c r="GK353" s="241"/>
      <c r="GL353" s="241"/>
      <c r="GM353" s="241"/>
      <c r="GN353" s="241"/>
      <c r="GO353" s="241"/>
      <c r="GP353" s="241"/>
      <c r="GQ353" s="241"/>
      <c r="GR353" s="241"/>
      <c r="GS353" s="241"/>
      <c r="GT353" s="241"/>
      <c r="GU353" s="241"/>
      <c r="GV353" s="241"/>
      <c r="GW353" s="241"/>
      <c r="GX353" s="241"/>
      <c r="GY353" s="241"/>
      <c r="GZ353" s="241"/>
      <c r="HA353" s="241"/>
      <c r="HB353" s="241"/>
      <c r="HC353" s="241"/>
      <c r="HD353" s="241"/>
      <c r="HE353" s="241"/>
      <c r="HF353" s="241"/>
      <c r="HG353" s="241"/>
      <c r="HH353" s="241"/>
      <c r="HI353" s="241"/>
      <c r="HJ353" s="241"/>
      <c r="HK353" s="241"/>
      <c r="HL353" s="241"/>
      <c r="HM353" s="241"/>
      <c r="HN353" s="241"/>
      <c r="HO353" s="241"/>
      <c r="HP353" s="241"/>
      <c r="HQ353" s="241"/>
      <c r="HR353" s="241"/>
      <c r="HS353" s="241"/>
      <c r="HT353" s="241"/>
      <c r="HU353" s="241"/>
      <c r="HV353" s="241"/>
      <c r="HW353" s="241"/>
      <c r="HX353" s="241"/>
      <c r="HY353" s="241"/>
      <c r="HZ353" s="241"/>
      <c r="IA353" s="241"/>
      <c r="IB353" s="241"/>
      <c r="IC353" s="241"/>
      <c r="ID353" s="241"/>
      <c r="IE353" s="241"/>
      <c r="IF353" s="241"/>
      <c r="IG353" s="241"/>
      <c r="IH353" s="241"/>
      <c r="II353" s="241"/>
      <c r="IJ353" s="241"/>
      <c r="IK353" s="241"/>
      <c r="IL353" s="241"/>
      <c r="IM353" s="241"/>
      <c r="IN353" s="241"/>
      <c r="IO353" s="241"/>
      <c r="IP353" s="241"/>
      <c r="IQ353" s="241"/>
      <c r="IR353" s="241"/>
      <c r="IS353" s="241"/>
      <c r="IT353" s="241"/>
      <c r="IU353" s="241"/>
      <c r="IV353" s="241"/>
      <c r="IW353" s="241"/>
      <c r="IX353" s="241"/>
      <c r="IY353" s="241"/>
      <c r="IZ353" s="241"/>
      <c r="JA353" s="241"/>
      <c r="JB353" s="241"/>
      <c r="JC353" s="241"/>
      <c r="JD353" s="241"/>
      <c r="JE353" s="241"/>
      <c r="JF353" s="241"/>
      <c r="JG353" s="241"/>
      <c r="JH353" s="241"/>
      <c r="JI353" s="241"/>
      <c r="JJ353" s="241"/>
      <c r="JK353" s="241"/>
      <c r="JL353" s="241"/>
      <c r="JM353" s="241"/>
      <c r="JN353" s="241"/>
      <c r="JO353" s="241"/>
      <c r="JP353" s="241"/>
      <c r="JQ353" s="241"/>
      <c r="JR353" s="241"/>
      <c r="JS353" s="241"/>
      <c r="JT353" s="241"/>
      <c r="JU353" s="241"/>
    </row>
    <row r="354" spans="1:281" s="240" customFormat="1" ht="15" customHeight="1">
      <c r="A354" s="241"/>
      <c r="B354" s="241"/>
      <c r="C354" s="241"/>
      <c r="D354" s="241"/>
      <c r="E354" s="241"/>
      <c r="F354" s="241"/>
      <c r="G354" s="241"/>
      <c r="H354" s="241"/>
      <c r="I354" s="241"/>
      <c r="J354" s="241"/>
      <c r="K354" s="241"/>
      <c r="L354" s="241"/>
      <c r="M354" s="241"/>
      <c r="N354" s="241"/>
      <c r="O354" s="241"/>
      <c r="P354" s="241"/>
      <c r="Q354" s="241"/>
      <c r="R354" s="241"/>
      <c r="S354" s="241"/>
      <c r="T354" s="241"/>
      <c r="U354" s="241" t="s">
        <v>490</v>
      </c>
      <c r="V354" s="241"/>
      <c r="W354" s="241"/>
      <c r="X354" s="241"/>
      <c r="Y354" s="241"/>
      <c r="Z354" s="241"/>
      <c r="AA354" s="241"/>
      <c r="AB354" s="241"/>
      <c r="AC354" s="241" t="s">
        <v>313</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c r="CJ354" s="241"/>
      <c r="CK354" s="241"/>
      <c r="CL354" s="241"/>
      <c r="CM354" s="241"/>
      <c r="CN354" s="241"/>
      <c r="CO354" s="241"/>
      <c r="CP354" s="241"/>
      <c r="CQ354" s="241"/>
      <c r="CR354" s="241"/>
      <c r="CS354" s="241"/>
      <c r="CT354" s="241"/>
      <c r="CU354" s="241"/>
      <c r="CV354" s="241"/>
      <c r="CW354" s="241"/>
      <c r="CX354" s="241"/>
      <c r="CY354" s="241"/>
      <c r="CZ354" s="241"/>
      <c r="DA354" s="241"/>
      <c r="DB354" s="241"/>
      <c r="DC354" s="241"/>
      <c r="DD354" s="241"/>
      <c r="DE354" s="241"/>
      <c r="DF354" s="241"/>
      <c r="DG354" s="241"/>
      <c r="DH354" s="241"/>
      <c r="DI354" s="241"/>
      <c r="DJ354" s="241"/>
      <c r="DK354" s="241"/>
      <c r="DL354" s="241"/>
      <c r="DM354" s="241"/>
      <c r="DN354" s="241"/>
      <c r="DO354" s="241"/>
      <c r="DP354" s="241"/>
      <c r="DQ354" s="241"/>
      <c r="DR354" s="241"/>
      <c r="DS354" s="241"/>
      <c r="DT354" s="241"/>
      <c r="DU354" s="241"/>
      <c r="DV354" s="241"/>
      <c r="DW354" s="241"/>
      <c r="DX354" s="241"/>
      <c r="DY354" s="241"/>
      <c r="DZ354" s="241"/>
      <c r="EA354" s="241"/>
      <c r="EB354" s="241"/>
      <c r="EC354" s="241"/>
      <c r="ED354" s="241"/>
      <c r="EE354" s="241"/>
      <c r="EF354" s="241"/>
      <c r="EG354" s="241"/>
      <c r="EH354" s="241"/>
      <c r="EI354" s="241"/>
      <c r="EJ354" s="241"/>
      <c r="EK354" s="241"/>
      <c r="EL354" s="241"/>
      <c r="EM354" s="241"/>
      <c r="EN354" s="241"/>
      <c r="EO354" s="241"/>
      <c r="EP354" s="241"/>
      <c r="EQ354" s="241"/>
      <c r="ER354" s="241"/>
      <c r="ES354" s="241"/>
      <c r="ET354" s="241"/>
      <c r="EU354" s="241"/>
      <c r="EV354" s="241"/>
      <c r="EW354" s="241"/>
      <c r="EX354" s="241"/>
      <c r="EY354" s="241"/>
      <c r="EZ354" s="241"/>
      <c r="FA354" s="241"/>
      <c r="FB354" s="241"/>
      <c r="FC354" s="241"/>
      <c r="FD354" s="241"/>
      <c r="FE354" s="241"/>
      <c r="FF354" s="241"/>
      <c r="FG354" s="241"/>
      <c r="FH354" s="241"/>
      <c r="FI354" s="241"/>
      <c r="FJ354" s="241"/>
      <c r="FK354" s="241"/>
      <c r="FL354" s="241"/>
      <c r="FM354" s="241"/>
      <c r="FN354" s="241"/>
      <c r="FO354" s="241"/>
      <c r="FP354" s="241"/>
      <c r="FQ354" s="241"/>
      <c r="FR354" s="241"/>
      <c r="FS354" s="241"/>
      <c r="FT354" s="241"/>
      <c r="FU354" s="241"/>
      <c r="FV354" s="241"/>
      <c r="FW354" s="241"/>
      <c r="FX354" s="241"/>
      <c r="FY354" s="241"/>
      <c r="FZ354" s="241"/>
      <c r="GA354" s="241"/>
      <c r="GB354" s="241"/>
      <c r="GC354" s="241"/>
      <c r="GD354" s="241"/>
      <c r="GE354" s="241"/>
      <c r="GF354" s="241"/>
      <c r="GG354" s="241"/>
      <c r="GH354" s="241"/>
      <c r="GI354" s="241"/>
      <c r="GJ354" s="241"/>
      <c r="GK354" s="241"/>
      <c r="GL354" s="241"/>
      <c r="GM354" s="241"/>
      <c r="GN354" s="241"/>
      <c r="GO354" s="241"/>
      <c r="GP354" s="241"/>
      <c r="GQ354" s="241"/>
      <c r="GR354" s="241"/>
      <c r="GS354" s="241"/>
      <c r="GT354" s="241"/>
      <c r="GU354" s="241"/>
      <c r="GV354" s="241"/>
      <c r="GW354" s="241"/>
      <c r="GX354" s="241"/>
      <c r="GY354" s="241"/>
      <c r="GZ354" s="241"/>
      <c r="HA354" s="241"/>
      <c r="HB354" s="241"/>
      <c r="HC354" s="241"/>
      <c r="HD354" s="241"/>
      <c r="HE354" s="241"/>
      <c r="HF354" s="241"/>
      <c r="HG354" s="241"/>
      <c r="HH354" s="241"/>
      <c r="HI354" s="241"/>
      <c r="HJ354" s="241"/>
      <c r="HK354" s="241"/>
      <c r="HL354" s="241"/>
      <c r="HM354" s="241"/>
      <c r="HN354" s="241"/>
      <c r="HO354" s="241"/>
      <c r="HP354" s="241"/>
      <c r="HQ354" s="241"/>
      <c r="HR354" s="241"/>
      <c r="HS354" s="241"/>
      <c r="HT354" s="241"/>
      <c r="HU354" s="241"/>
      <c r="HV354" s="241"/>
      <c r="HW354" s="241"/>
      <c r="HX354" s="241"/>
      <c r="HY354" s="241"/>
      <c r="HZ354" s="241"/>
      <c r="IA354" s="241"/>
      <c r="IB354" s="241"/>
      <c r="IC354" s="241"/>
      <c r="ID354" s="241"/>
      <c r="IE354" s="241"/>
      <c r="IF354" s="241"/>
      <c r="IG354" s="241"/>
      <c r="IH354" s="241"/>
      <c r="II354" s="241"/>
      <c r="IJ354" s="241"/>
      <c r="IK354" s="241"/>
      <c r="IL354" s="241"/>
      <c r="IM354" s="241"/>
      <c r="IN354" s="241"/>
      <c r="IO354" s="241"/>
      <c r="IP354" s="241"/>
      <c r="IQ354" s="241"/>
      <c r="IR354" s="241"/>
      <c r="IS354" s="241"/>
      <c r="IT354" s="241"/>
      <c r="IU354" s="241"/>
      <c r="IV354" s="241"/>
      <c r="IW354" s="241"/>
      <c r="IX354" s="241"/>
      <c r="IY354" s="241"/>
      <c r="IZ354" s="241"/>
      <c r="JA354" s="241"/>
      <c r="JB354" s="241"/>
      <c r="JC354" s="241"/>
      <c r="JD354" s="241"/>
      <c r="JE354" s="241"/>
      <c r="JF354" s="241"/>
      <c r="JG354" s="241"/>
      <c r="JH354" s="241"/>
      <c r="JI354" s="241"/>
      <c r="JJ354" s="241"/>
      <c r="JK354" s="241"/>
      <c r="JL354" s="241"/>
      <c r="JM354" s="241"/>
      <c r="JN354" s="241"/>
      <c r="JO354" s="241"/>
      <c r="JP354" s="241"/>
      <c r="JQ354" s="241"/>
      <c r="JR354" s="241"/>
      <c r="JS354" s="241"/>
      <c r="JT354" s="241"/>
      <c r="JU354" s="241"/>
    </row>
    <row r="355" spans="1:281" s="240" customFormat="1" ht="15" customHeight="1">
      <c r="A355" s="241"/>
      <c r="B355" s="241"/>
      <c r="C355" s="241"/>
      <c r="D355" s="241"/>
      <c r="E355" s="241"/>
      <c r="F355" s="241"/>
      <c r="G355" s="241"/>
      <c r="H355" s="241"/>
      <c r="I355" s="241"/>
      <c r="J355" s="241"/>
      <c r="K355" s="241"/>
      <c r="L355" s="241"/>
      <c r="M355" s="241"/>
      <c r="N355" s="241"/>
      <c r="O355" s="241"/>
      <c r="P355" s="241"/>
      <c r="Q355" s="241"/>
      <c r="R355" s="241"/>
      <c r="S355" s="241"/>
      <c r="T355" s="241"/>
      <c r="U355" s="241" t="s">
        <v>491</v>
      </c>
      <c r="V355" s="241"/>
      <c r="W355" s="241"/>
      <c r="X355" s="241"/>
      <c r="Y355" s="241"/>
      <c r="Z355" s="241"/>
      <c r="AA355" s="241"/>
      <c r="AB355" s="241"/>
      <c r="AC355" s="241" t="s">
        <v>322</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c r="CJ355" s="241"/>
      <c r="CK355" s="241"/>
      <c r="CL355" s="241"/>
      <c r="CM355" s="241"/>
      <c r="CN355" s="241"/>
      <c r="CO355" s="241"/>
      <c r="CP355" s="241"/>
      <c r="CQ355" s="241"/>
      <c r="CR355" s="241"/>
      <c r="CS355" s="241"/>
      <c r="CT355" s="241"/>
      <c r="CU355" s="241"/>
      <c r="CV355" s="241"/>
      <c r="CW355" s="241"/>
      <c r="CX355" s="241"/>
      <c r="CY355" s="241"/>
      <c r="CZ355" s="241"/>
      <c r="DA355" s="241"/>
      <c r="DB355" s="241"/>
      <c r="DC355" s="241"/>
      <c r="DD355" s="241"/>
      <c r="DE355" s="241"/>
      <c r="DF355" s="241"/>
      <c r="DG355" s="241"/>
      <c r="DH355" s="241"/>
      <c r="DI355" s="241"/>
      <c r="DJ355" s="241"/>
      <c r="DK355" s="241"/>
      <c r="DL355" s="241"/>
      <c r="DM355" s="241"/>
      <c r="DN355" s="241"/>
      <c r="DO355" s="241"/>
      <c r="DP355" s="241"/>
      <c r="DQ355" s="241"/>
      <c r="DR355" s="241"/>
      <c r="DS355" s="241"/>
      <c r="DT355" s="241"/>
      <c r="DU355" s="241"/>
      <c r="DV355" s="241"/>
      <c r="DW355" s="241"/>
      <c r="DX355" s="241"/>
      <c r="DY355" s="241"/>
      <c r="DZ355" s="241"/>
      <c r="EA355" s="241"/>
      <c r="EB355" s="241"/>
      <c r="EC355" s="241"/>
      <c r="ED355" s="241"/>
      <c r="EE355" s="241"/>
      <c r="EF355" s="241"/>
      <c r="EG355" s="241"/>
      <c r="EH355" s="241"/>
      <c r="EI355" s="241"/>
      <c r="EJ355" s="241"/>
      <c r="EK355" s="241"/>
      <c r="EL355" s="241"/>
      <c r="EM355" s="241"/>
      <c r="EN355" s="241"/>
      <c r="EO355" s="241"/>
      <c r="EP355" s="241"/>
      <c r="EQ355" s="241"/>
      <c r="ER355" s="241"/>
      <c r="ES355" s="241"/>
      <c r="ET355" s="241"/>
      <c r="EU355" s="241"/>
      <c r="EV355" s="241"/>
      <c r="EW355" s="241"/>
      <c r="EX355" s="241"/>
      <c r="EY355" s="241"/>
      <c r="EZ355" s="241"/>
      <c r="FA355" s="241"/>
      <c r="FB355" s="241"/>
      <c r="FC355" s="241"/>
      <c r="FD355" s="241"/>
      <c r="FE355" s="241"/>
      <c r="FF355" s="241"/>
      <c r="FG355" s="241"/>
      <c r="FH355" s="241"/>
      <c r="FI355" s="241"/>
      <c r="FJ355" s="241"/>
      <c r="FK355" s="241"/>
      <c r="FL355" s="241"/>
      <c r="FM355" s="241"/>
      <c r="FN355" s="241"/>
      <c r="FO355" s="241"/>
      <c r="FP355" s="241"/>
      <c r="FQ355" s="241"/>
      <c r="FR355" s="241"/>
      <c r="FS355" s="241"/>
      <c r="FT355" s="241"/>
      <c r="FU355" s="241"/>
      <c r="FV355" s="241"/>
      <c r="FW355" s="241"/>
      <c r="FX355" s="241"/>
      <c r="FY355" s="241"/>
      <c r="FZ355" s="241"/>
      <c r="GA355" s="241"/>
      <c r="GB355" s="241"/>
      <c r="GC355" s="241"/>
      <c r="GD355" s="241"/>
      <c r="GE355" s="241"/>
      <c r="GF355" s="241"/>
      <c r="GG355" s="241"/>
      <c r="GH355" s="241"/>
      <c r="GI355" s="241"/>
      <c r="GJ355" s="241"/>
      <c r="GK355" s="241"/>
      <c r="GL355" s="241"/>
      <c r="GM355" s="241"/>
      <c r="GN355" s="241"/>
      <c r="GO355" s="241"/>
      <c r="GP355" s="241"/>
      <c r="GQ355" s="241"/>
      <c r="GR355" s="241"/>
      <c r="GS355" s="241"/>
      <c r="GT355" s="241"/>
      <c r="GU355" s="241"/>
      <c r="GV355" s="241"/>
      <c r="GW355" s="241"/>
      <c r="GX355" s="241"/>
      <c r="GY355" s="241"/>
      <c r="GZ355" s="241"/>
      <c r="HA355" s="241"/>
      <c r="HB355" s="241"/>
      <c r="HC355" s="241"/>
      <c r="HD355" s="241"/>
      <c r="HE355" s="241"/>
      <c r="HF355" s="241"/>
      <c r="HG355" s="241"/>
      <c r="HH355" s="241"/>
      <c r="HI355" s="241"/>
      <c r="HJ355" s="241"/>
      <c r="HK355" s="241"/>
      <c r="HL355" s="241"/>
      <c r="HM355" s="241"/>
      <c r="HN355" s="241"/>
      <c r="HO355" s="241"/>
      <c r="HP355" s="241"/>
      <c r="HQ355" s="241"/>
      <c r="HR355" s="241"/>
      <c r="HS355" s="241"/>
      <c r="HT355" s="241"/>
      <c r="HU355" s="241"/>
      <c r="HV355" s="241"/>
      <c r="HW355" s="241"/>
      <c r="HX355" s="241"/>
      <c r="HY355" s="241"/>
      <c r="HZ355" s="241"/>
      <c r="IA355" s="241"/>
      <c r="IB355" s="241"/>
      <c r="IC355" s="241"/>
      <c r="ID355" s="241"/>
      <c r="IE355" s="241"/>
      <c r="IF355" s="241"/>
      <c r="IG355" s="241"/>
      <c r="IH355" s="241"/>
      <c r="II355" s="241"/>
      <c r="IJ355" s="241"/>
      <c r="IK355" s="241"/>
      <c r="IL355" s="241"/>
      <c r="IM355" s="241"/>
      <c r="IN355" s="241"/>
      <c r="IO355" s="241"/>
      <c r="IP355" s="241"/>
      <c r="IQ355" s="241"/>
      <c r="IR355" s="241"/>
      <c r="IS355" s="241"/>
      <c r="IT355" s="241"/>
      <c r="IU355" s="241"/>
      <c r="IV355" s="241"/>
      <c r="IW355" s="241"/>
      <c r="IX355" s="241"/>
      <c r="IY355" s="241"/>
      <c r="IZ355" s="241"/>
      <c r="JA355" s="241"/>
      <c r="JB355" s="241"/>
      <c r="JC355" s="241"/>
      <c r="JD355" s="241"/>
      <c r="JE355" s="241"/>
      <c r="JF355" s="241"/>
      <c r="JG355" s="241"/>
      <c r="JH355" s="241"/>
      <c r="JI355" s="241"/>
      <c r="JJ355" s="241"/>
      <c r="JK355" s="241"/>
      <c r="JL355" s="241"/>
      <c r="JM355" s="241"/>
      <c r="JN355" s="241"/>
      <c r="JO355" s="241"/>
      <c r="JP355" s="241"/>
      <c r="JQ355" s="241"/>
      <c r="JR355" s="241"/>
      <c r="JS355" s="241"/>
      <c r="JT355" s="241"/>
      <c r="JU355" s="241"/>
    </row>
    <row r="356" spans="1:281" s="240" customFormat="1" ht="15" customHeight="1">
      <c r="A356" s="241"/>
      <c r="B356" s="241"/>
      <c r="C356" s="241"/>
      <c r="D356" s="241"/>
      <c r="E356" s="241"/>
      <c r="F356" s="241"/>
      <c r="G356" s="241"/>
      <c r="H356" s="241"/>
      <c r="I356" s="241"/>
      <c r="J356" s="241"/>
      <c r="K356" s="241"/>
      <c r="L356" s="241"/>
      <c r="M356" s="241"/>
      <c r="N356" s="241"/>
      <c r="O356" s="241"/>
      <c r="P356" s="241"/>
      <c r="Q356" s="241"/>
      <c r="R356" s="241"/>
      <c r="S356" s="241"/>
      <c r="T356" s="241"/>
      <c r="U356" s="241" t="s">
        <v>492</v>
      </c>
      <c r="V356" s="241"/>
      <c r="W356" s="241"/>
      <c r="X356" s="241"/>
      <c r="Y356" s="241"/>
      <c r="Z356" s="241"/>
      <c r="AA356" s="241"/>
      <c r="AB356" s="241"/>
      <c r="AC356" s="241" t="s">
        <v>386</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c r="CJ356" s="241"/>
      <c r="CK356" s="241"/>
      <c r="CL356" s="241"/>
      <c r="CM356" s="241"/>
      <c r="CN356" s="241"/>
      <c r="CO356" s="241"/>
      <c r="CP356" s="241"/>
      <c r="CQ356" s="241"/>
      <c r="CR356" s="241"/>
      <c r="CS356" s="241"/>
      <c r="CT356" s="241"/>
      <c r="CU356" s="241"/>
      <c r="CV356" s="241"/>
      <c r="CW356" s="241"/>
      <c r="CX356" s="241"/>
      <c r="CY356" s="241"/>
      <c r="CZ356" s="241"/>
      <c r="DA356" s="241"/>
      <c r="DB356" s="241"/>
      <c r="DC356" s="241"/>
      <c r="DD356" s="241"/>
      <c r="DE356" s="241"/>
      <c r="DF356" s="241"/>
      <c r="DG356" s="241"/>
      <c r="DH356" s="241"/>
      <c r="DI356" s="241"/>
      <c r="DJ356" s="241"/>
      <c r="DK356" s="241"/>
      <c r="DL356" s="241"/>
      <c r="DM356" s="241"/>
      <c r="DN356" s="241"/>
      <c r="DO356" s="241"/>
      <c r="DP356" s="241"/>
      <c r="DQ356" s="241"/>
      <c r="DR356" s="241"/>
      <c r="DS356" s="241"/>
      <c r="DT356" s="241"/>
      <c r="DU356" s="241"/>
      <c r="DV356" s="241"/>
      <c r="DW356" s="241"/>
      <c r="DX356" s="241"/>
      <c r="DY356" s="241"/>
      <c r="DZ356" s="241"/>
      <c r="EA356" s="241"/>
      <c r="EB356" s="241"/>
      <c r="EC356" s="241"/>
      <c r="ED356" s="241"/>
      <c r="EE356" s="241"/>
      <c r="EF356" s="241"/>
      <c r="EG356" s="241"/>
      <c r="EH356" s="241"/>
      <c r="EI356" s="241"/>
      <c r="EJ356" s="241"/>
      <c r="EK356" s="241"/>
      <c r="EL356" s="241"/>
      <c r="EM356" s="241"/>
      <c r="EN356" s="241"/>
      <c r="EO356" s="241"/>
      <c r="EP356" s="241"/>
      <c r="EQ356" s="241"/>
      <c r="ER356" s="241"/>
      <c r="ES356" s="241"/>
      <c r="ET356" s="241"/>
      <c r="EU356" s="241"/>
      <c r="EV356" s="241"/>
      <c r="EW356" s="241"/>
      <c r="EX356" s="241"/>
      <c r="EY356" s="241"/>
      <c r="EZ356" s="241"/>
      <c r="FA356" s="241"/>
      <c r="FB356" s="241"/>
      <c r="FC356" s="241"/>
      <c r="FD356" s="241"/>
      <c r="FE356" s="241"/>
      <c r="FF356" s="241"/>
      <c r="FG356" s="241"/>
      <c r="FH356" s="241"/>
      <c r="FI356" s="241"/>
      <c r="FJ356" s="241"/>
      <c r="FK356" s="241"/>
      <c r="FL356" s="241"/>
      <c r="FM356" s="241"/>
      <c r="FN356" s="241"/>
      <c r="FO356" s="241"/>
      <c r="FP356" s="241"/>
      <c r="FQ356" s="241"/>
      <c r="FR356" s="241"/>
      <c r="FS356" s="241"/>
      <c r="FT356" s="241"/>
      <c r="FU356" s="241"/>
      <c r="FV356" s="241"/>
      <c r="FW356" s="241"/>
      <c r="FX356" s="241"/>
      <c r="FY356" s="241"/>
      <c r="FZ356" s="241"/>
      <c r="GA356" s="241"/>
      <c r="GB356" s="241"/>
      <c r="GC356" s="241"/>
      <c r="GD356" s="241"/>
      <c r="GE356" s="241"/>
      <c r="GF356" s="241"/>
      <c r="GG356" s="241"/>
      <c r="GH356" s="241"/>
      <c r="GI356" s="241"/>
      <c r="GJ356" s="241"/>
      <c r="GK356" s="241"/>
      <c r="GL356" s="241"/>
      <c r="GM356" s="241"/>
      <c r="GN356" s="241"/>
      <c r="GO356" s="241"/>
      <c r="GP356" s="241"/>
      <c r="GQ356" s="241"/>
      <c r="GR356" s="241"/>
      <c r="GS356" s="241"/>
      <c r="GT356" s="241"/>
      <c r="GU356" s="241"/>
      <c r="GV356" s="241"/>
      <c r="GW356" s="241"/>
      <c r="GX356" s="241"/>
      <c r="GY356" s="241"/>
      <c r="GZ356" s="241"/>
      <c r="HA356" s="241"/>
      <c r="HB356" s="241"/>
      <c r="HC356" s="241"/>
      <c r="HD356" s="241"/>
      <c r="HE356" s="241"/>
      <c r="HF356" s="241"/>
      <c r="HG356" s="241"/>
      <c r="HH356" s="241"/>
      <c r="HI356" s="241"/>
      <c r="HJ356" s="241"/>
      <c r="HK356" s="241"/>
      <c r="HL356" s="241"/>
      <c r="HM356" s="241"/>
      <c r="HN356" s="241"/>
      <c r="HO356" s="241"/>
      <c r="HP356" s="241"/>
      <c r="HQ356" s="241"/>
      <c r="HR356" s="241"/>
      <c r="HS356" s="241"/>
      <c r="HT356" s="241"/>
      <c r="HU356" s="241"/>
      <c r="HV356" s="241"/>
      <c r="HW356" s="241"/>
      <c r="HX356" s="241"/>
      <c r="HY356" s="241"/>
      <c r="HZ356" s="241"/>
      <c r="IA356" s="241"/>
      <c r="IB356" s="241"/>
      <c r="IC356" s="241"/>
      <c r="ID356" s="241"/>
      <c r="IE356" s="241"/>
      <c r="IF356" s="241"/>
      <c r="IG356" s="241"/>
      <c r="IH356" s="241"/>
      <c r="II356" s="241"/>
      <c r="IJ356" s="241"/>
      <c r="IK356" s="241"/>
      <c r="IL356" s="241"/>
      <c r="IM356" s="241"/>
      <c r="IN356" s="241"/>
      <c r="IO356" s="241"/>
      <c r="IP356" s="241"/>
      <c r="IQ356" s="241"/>
      <c r="IR356" s="241"/>
      <c r="IS356" s="241"/>
      <c r="IT356" s="241"/>
      <c r="IU356" s="241"/>
      <c r="IV356" s="241"/>
      <c r="IW356" s="241"/>
      <c r="IX356" s="241"/>
      <c r="IY356" s="241"/>
      <c r="IZ356" s="241"/>
      <c r="JA356" s="241"/>
      <c r="JB356" s="241"/>
      <c r="JC356" s="241"/>
      <c r="JD356" s="241"/>
      <c r="JE356" s="241"/>
      <c r="JF356" s="241"/>
      <c r="JG356" s="241"/>
      <c r="JH356" s="241"/>
      <c r="JI356" s="241"/>
      <c r="JJ356" s="241"/>
      <c r="JK356" s="241"/>
      <c r="JL356" s="241"/>
      <c r="JM356" s="241"/>
      <c r="JN356" s="241"/>
      <c r="JO356" s="241"/>
      <c r="JP356" s="241"/>
      <c r="JQ356" s="241"/>
      <c r="JR356" s="241"/>
      <c r="JS356" s="241"/>
      <c r="JT356" s="241"/>
      <c r="JU356" s="241"/>
    </row>
    <row r="357" spans="1:281" s="240" customFormat="1" ht="15" customHeight="1">
      <c r="A357" s="241"/>
      <c r="B357" s="241"/>
      <c r="C357" s="241"/>
      <c r="D357" s="241"/>
      <c r="E357" s="241"/>
      <c r="F357" s="241"/>
      <c r="G357" s="241"/>
      <c r="H357" s="241"/>
      <c r="I357" s="241"/>
      <c r="J357" s="241"/>
      <c r="K357" s="241"/>
      <c r="L357" s="241"/>
      <c r="M357" s="241"/>
      <c r="N357" s="241"/>
      <c r="O357" s="241"/>
      <c r="P357" s="241"/>
      <c r="Q357" s="241"/>
      <c r="R357" s="241"/>
      <c r="S357" s="241"/>
      <c r="T357" s="241"/>
      <c r="U357" s="241" t="s">
        <v>493</v>
      </c>
      <c r="V357" s="241"/>
      <c r="W357" s="241"/>
      <c r="X357" s="241"/>
      <c r="Y357" s="241"/>
      <c r="Z357" s="241"/>
      <c r="AA357" s="241"/>
      <c r="AB357" s="241"/>
      <c r="AC357" s="241" t="s">
        <v>313</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c r="CJ357" s="241"/>
      <c r="CK357" s="241"/>
      <c r="CL357" s="241"/>
      <c r="CM357" s="241"/>
      <c r="CN357" s="241"/>
      <c r="CO357" s="241"/>
      <c r="CP357" s="241"/>
      <c r="CQ357" s="241"/>
      <c r="CR357" s="241"/>
      <c r="CS357" s="241"/>
      <c r="CT357" s="241"/>
      <c r="CU357" s="241"/>
      <c r="CV357" s="241"/>
      <c r="CW357" s="241"/>
      <c r="CX357" s="241"/>
      <c r="CY357" s="241"/>
      <c r="CZ357" s="241"/>
      <c r="DA357" s="241"/>
      <c r="DB357" s="241"/>
      <c r="DC357" s="241"/>
      <c r="DD357" s="241"/>
      <c r="DE357" s="241"/>
      <c r="DF357" s="241"/>
      <c r="DG357" s="241"/>
      <c r="DH357" s="241"/>
      <c r="DI357" s="241"/>
      <c r="DJ357" s="241"/>
      <c r="DK357" s="241"/>
      <c r="DL357" s="241"/>
      <c r="DM357" s="241"/>
      <c r="DN357" s="241"/>
      <c r="DO357" s="241"/>
      <c r="DP357" s="241"/>
      <c r="DQ357" s="241"/>
      <c r="DR357" s="241"/>
      <c r="DS357" s="241"/>
      <c r="DT357" s="241"/>
      <c r="DU357" s="241"/>
      <c r="DV357" s="241"/>
      <c r="DW357" s="241"/>
      <c r="DX357" s="241"/>
      <c r="DY357" s="241"/>
      <c r="DZ357" s="241"/>
      <c r="EA357" s="241"/>
      <c r="EB357" s="241"/>
      <c r="EC357" s="241"/>
      <c r="ED357" s="241"/>
      <c r="EE357" s="241"/>
      <c r="EF357" s="241"/>
      <c r="EG357" s="241"/>
      <c r="EH357" s="241"/>
      <c r="EI357" s="241"/>
      <c r="EJ357" s="241"/>
      <c r="EK357" s="241"/>
      <c r="EL357" s="241"/>
      <c r="EM357" s="241"/>
      <c r="EN357" s="241"/>
      <c r="EO357" s="241"/>
      <c r="EP357" s="241"/>
      <c r="EQ357" s="241"/>
      <c r="ER357" s="241"/>
      <c r="ES357" s="241"/>
      <c r="ET357" s="241"/>
      <c r="EU357" s="241"/>
      <c r="EV357" s="241"/>
      <c r="EW357" s="241"/>
      <c r="EX357" s="241"/>
      <c r="EY357" s="241"/>
      <c r="EZ357" s="241"/>
      <c r="FA357" s="241"/>
      <c r="FB357" s="241"/>
      <c r="FC357" s="241"/>
      <c r="FD357" s="241"/>
      <c r="FE357" s="241"/>
      <c r="FF357" s="241"/>
      <c r="FG357" s="241"/>
      <c r="FH357" s="241"/>
      <c r="FI357" s="241"/>
      <c r="FJ357" s="241"/>
      <c r="FK357" s="241"/>
      <c r="FL357" s="241"/>
      <c r="FM357" s="241"/>
      <c r="FN357" s="241"/>
      <c r="FO357" s="241"/>
      <c r="FP357" s="241"/>
      <c r="FQ357" s="241"/>
      <c r="FR357" s="241"/>
      <c r="FS357" s="241"/>
      <c r="FT357" s="241"/>
      <c r="FU357" s="241"/>
      <c r="FV357" s="241"/>
      <c r="FW357" s="241"/>
      <c r="FX357" s="241"/>
      <c r="FY357" s="241"/>
      <c r="FZ357" s="241"/>
      <c r="GA357" s="241"/>
      <c r="GB357" s="241"/>
      <c r="GC357" s="241"/>
      <c r="GD357" s="241"/>
      <c r="GE357" s="241"/>
      <c r="GF357" s="241"/>
      <c r="GG357" s="241"/>
      <c r="GH357" s="241"/>
      <c r="GI357" s="241"/>
      <c r="GJ357" s="241"/>
      <c r="GK357" s="241"/>
      <c r="GL357" s="241"/>
      <c r="GM357" s="241"/>
      <c r="GN357" s="241"/>
      <c r="GO357" s="241"/>
      <c r="GP357" s="241"/>
      <c r="GQ357" s="241"/>
      <c r="GR357" s="241"/>
      <c r="GS357" s="241"/>
      <c r="GT357" s="241"/>
      <c r="GU357" s="241"/>
      <c r="GV357" s="241"/>
      <c r="GW357" s="241"/>
      <c r="GX357" s="241"/>
      <c r="GY357" s="241"/>
      <c r="GZ357" s="241"/>
      <c r="HA357" s="241"/>
      <c r="HB357" s="241"/>
      <c r="HC357" s="241"/>
      <c r="HD357" s="241"/>
      <c r="HE357" s="241"/>
      <c r="HF357" s="241"/>
      <c r="HG357" s="241"/>
      <c r="HH357" s="241"/>
      <c r="HI357" s="241"/>
      <c r="HJ357" s="241"/>
      <c r="HK357" s="241"/>
      <c r="HL357" s="241"/>
      <c r="HM357" s="241"/>
      <c r="HN357" s="241"/>
      <c r="HO357" s="241"/>
      <c r="HP357" s="241"/>
      <c r="HQ357" s="241"/>
      <c r="HR357" s="241"/>
      <c r="HS357" s="241"/>
      <c r="HT357" s="241"/>
      <c r="HU357" s="241"/>
      <c r="HV357" s="241"/>
      <c r="HW357" s="241"/>
      <c r="HX357" s="241"/>
      <c r="HY357" s="241"/>
      <c r="HZ357" s="241"/>
      <c r="IA357" s="241"/>
      <c r="IB357" s="241"/>
      <c r="IC357" s="241"/>
      <c r="ID357" s="241"/>
      <c r="IE357" s="241"/>
      <c r="IF357" s="241"/>
      <c r="IG357" s="241"/>
      <c r="IH357" s="241"/>
      <c r="II357" s="241"/>
      <c r="IJ357" s="241"/>
      <c r="IK357" s="241"/>
      <c r="IL357" s="241"/>
      <c r="IM357" s="241"/>
      <c r="IN357" s="241"/>
      <c r="IO357" s="241"/>
      <c r="IP357" s="241"/>
      <c r="IQ357" s="241"/>
      <c r="IR357" s="241"/>
      <c r="IS357" s="241"/>
      <c r="IT357" s="241"/>
      <c r="IU357" s="241"/>
      <c r="IV357" s="241"/>
      <c r="IW357" s="241"/>
      <c r="IX357" s="241"/>
      <c r="IY357" s="241"/>
      <c r="IZ357" s="241"/>
      <c r="JA357" s="241"/>
      <c r="JB357" s="241"/>
      <c r="JC357" s="241"/>
      <c r="JD357" s="241"/>
      <c r="JE357" s="241"/>
      <c r="JF357" s="241"/>
      <c r="JG357" s="241"/>
      <c r="JH357" s="241"/>
      <c r="JI357" s="241"/>
      <c r="JJ357" s="241"/>
      <c r="JK357" s="241"/>
      <c r="JL357" s="241"/>
      <c r="JM357" s="241"/>
      <c r="JN357" s="241"/>
      <c r="JO357" s="241"/>
      <c r="JP357" s="241"/>
      <c r="JQ357" s="241"/>
      <c r="JR357" s="241"/>
      <c r="JS357" s="241"/>
      <c r="JT357" s="241"/>
      <c r="JU357" s="241"/>
    </row>
    <row r="358" spans="1:281" s="240" customFormat="1" ht="15" customHeight="1">
      <c r="A358" s="241"/>
      <c r="B358" s="241"/>
      <c r="C358" s="241"/>
      <c r="D358" s="241"/>
      <c r="E358" s="241"/>
      <c r="F358" s="241"/>
      <c r="G358" s="241"/>
      <c r="H358" s="241"/>
      <c r="I358" s="241"/>
      <c r="J358" s="241"/>
      <c r="K358" s="241"/>
      <c r="L358" s="241"/>
      <c r="M358" s="241"/>
      <c r="N358" s="241"/>
      <c r="O358" s="241"/>
      <c r="P358" s="241"/>
      <c r="Q358" s="241"/>
      <c r="R358" s="241"/>
      <c r="S358" s="241"/>
      <c r="T358" s="241"/>
      <c r="U358" s="241" t="s">
        <v>494</v>
      </c>
      <c r="V358" s="241"/>
      <c r="W358" s="241"/>
      <c r="X358" s="241"/>
      <c r="Y358" s="241"/>
      <c r="Z358" s="241"/>
      <c r="AA358" s="241"/>
      <c r="AB358" s="241"/>
      <c r="AC358" s="241" t="s">
        <v>313</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c r="CJ358" s="241"/>
      <c r="CK358" s="241"/>
      <c r="CL358" s="241"/>
      <c r="CM358" s="241"/>
      <c r="CN358" s="241"/>
      <c r="CO358" s="241"/>
      <c r="CP358" s="241"/>
      <c r="CQ358" s="241"/>
      <c r="CR358" s="241"/>
      <c r="CS358" s="241"/>
      <c r="CT358" s="241"/>
      <c r="CU358" s="241"/>
      <c r="CV358" s="241"/>
      <c r="CW358" s="241"/>
      <c r="CX358" s="241"/>
      <c r="CY358" s="241"/>
      <c r="CZ358" s="241"/>
      <c r="DA358" s="241"/>
      <c r="DB358" s="241"/>
      <c r="DC358" s="241"/>
      <c r="DD358" s="241"/>
      <c r="DE358" s="241"/>
      <c r="DF358" s="241"/>
      <c r="DG358" s="241"/>
      <c r="DH358" s="241"/>
      <c r="DI358" s="241"/>
      <c r="DJ358" s="241"/>
      <c r="DK358" s="241"/>
      <c r="DL358" s="241"/>
      <c r="DM358" s="241"/>
      <c r="DN358" s="241"/>
      <c r="DO358" s="241"/>
      <c r="DP358" s="241"/>
      <c r="DQ358" s="241"/>
      <c r="DR358" s="241"/>
      <c r="DS358" s="241"/>
      <c r="DT358" s="241"/>
      <c r="DU358" s="241"/>
      <c r="DV358" s="241"/>
      <c r="DW358" s="241"/>
      <c r="DX358" s="241"/>
      <c r="DY358" s="241"/>
      <c r="DZ358" s="241"/>
      <c r="EA358" s="241"/>
      <c r="EB358" s="241"/>
      <c r="EC358" s="241"/>
      <c r="ED358" s="241"/>
      <c r="EE358" s="241"/>
      <c r="EF358" s="241"/>
      <c r="EG358" s="241"/>
      <c r="EH358" s="241"/>
      <c r="EI358" s="241"/>
      <c r="EJ358" s="241"/>
      <c r="EK358" s="241"/>
      <c r="EL358" s="241"/>
      <c r="EM358" s="241"/>
      <c r="EN358" s="241"/>
      <c r="EO358" s="241"/>
      <c r="EP358" s="241"/>
      <c r="EQ358" s="241"/>
      <c r="ER358" s="241"/>
      <c r="ES358" s="241"/>
      <c r="ET358" s="241"/>
      <c r="EU358" s="241"/>
      <c r="EV358" s="241"/>
      <c r="EW358" s="241"/>
      <c r="EX358" s="241"/>
      <c r="EY358" s="241"/>
      <c r="EZ358" s="241"/>
      <c r="FA358" s="241"/>
      <c r="FB358" s="241"/>
      <c r="FC358" s="241"/>
      <c r="FD358" s="241"/>
      <c r="FE358" s="241"/>
      <c r="FF358" s="241"/>
      <c r="FG358" s="241"/>
      <c r="FH358" s="241"/>
      <c r="FI358" s="241"/>
      <c r="FJ358" s="241"/>
      <c r="FK358" s="241"/>
      <c r="FL358" s="241"/>
      <c r="FM358" s="241"/>
      <c r="FN358" s="241"/>
      <c r="FO358" s="241"/>
      <c r="FP358" s="241"/>
      <c r="FQ358" s="241"/>
      <c r="FR358" s="241"/>
      <c r="FS358" s="241"/>
      <c r="FT358" s="241"/>
      <c r="FU358" s="241"/>
      <c r="FV358" s="241"/>
      <c r="FW358" s="241"/>
      <c r="FX358" s="241"/>
      <c r="FY358" s="241"/>
      <c r="FZ358" s="241"/>
      <c r="GA358" s="241"/>
      <c r="GB358" s="241"/>
      <c r="GC358" s="241"/>
      <c r="GD358" s="241"/>
      <c r="GE358" s="241"/>
      <c r="GF358" s="241"/>
      <c r="GG358" s="241"/>
      <c r="GH358" s="241"/>
      <c r="GI358" s="241"/>
      <c r="GJ358" s="241"/>
      <c r="GK358" s="241"/>
      <c r="GL358" s="241"/>
      <c r="GM358" s="241"/>
      <c r="GN358" s="241"/>
      <c r="GO358" s="241"/>
      <c r="GP358" s="241"/>
      <c r="GQ358" s="241"/>
      <c r="GR358" s="241"/>
      <c r="GS358" s="241"/>
      <c r="GT358" s="241"/>
      <c r="GU358" s="241"/>
      <c r="GV358" s="241"/>
      <c r="GW358" s="241"/>
      <c r="GX358" s="241"/>
      <c r="GY358" s="241"/>
      <c r="GZ358" s="241"/>
      <c r="HA358" s="241"/>
      <c r="HB358" s="241"/>
      <c r="HC358" s="241"/>
      <c r="HD358" s="241"/>
      <c r="HE358" s="241"/>
      <c r="HF358" s="241"/>
      <c r="HG358" s="241"/>
      <c r="HH358" s="241"/>
      <c r="HI358" s="241"/>
      <c r="HJ358" s="241"/>
      <c r="HK358" s="241"/>
      <c r="HL358" s="241"/>
      <c r="HM358" s="241"/>
      <c r="HN358" s="241"/>
      <c r="HO358" s="241"/>
      <c r="HP358" s="241"/>
      <c r="HQ358" s="241"/>
      <c r="HR358" s="241"/>
      <c r="HS358" s="241"/>
      <c r="HT358" s="241"/>
      <c r="HU358" s="241"/>
      <c r="HV358" s="241"/>
      <c r="HW358" s="241"/>
      <c r="HX358" s="241"/>
      <c r="HY358" s="241"/>
      <c r="HZ358" s="241"/>
      <c r="IA358" s="241"/>
      <c r="IB358" s="241"/>
      <c r="IC358" s="241"/>
      <c r="ID358" s="241"/>
      <c r="IE358" s="241"/>
      <c r="IF358" s="241"/>
      <c r="IG358" s="241"/>
      <c r="IH358" s="241"/>
      <c r="II358" s="241"/>
      <c r="IJ358" s="241"/>
      <c r="IK358" s="241"/>
      <c r="IL358" s="241"/>
      <c r="IM358" s="241"/>
      <c r="IN358" s="241"/>
      <c r="IO358" s="241"/>
      <c r="IP358" s="241"/>
      <c r="IQ358" s="241"/>
      <c r="IR358" s="241"/>
      <c r="IS358" s="241"/>
      <c r="IT358" s="241"/>
      <c r="IU358" s="241"/>
      <c r="IV358" s="241"/>
      <c r="IW358" s="241"/>
      <c r="IX358" s="241"/>
      <c r="IY358" s="241"/>
      <c r="IZ358" s="241"/>
      <c r="JA358" s="241"/>
      <c r="JB358" s="241"/>
      <c r="JC358" s="241"/>
      <c r="JD358" s="241"/>
      <c r="JE358" s="241"/>
      <c r="JF358" s="241"/>
      <c r="JG358" s="241"/>
      <c r="JH358" s="241"/>
      <c r="JI358" s="241"/>
      <c r="JJ358" s="241"/>
      <c r="JK358" s="241"/>
      <c r="JL358" s="241"/>
      <c r="JM358" s="241"/>
      <c r="JN358" s="241"/>
      <c r="JO358" s="241"/>
      <c r="JP358" s="241"/>
      <c r="JQ358" s="241"/>
      <c r="JR358" s="241"/>
      <c r="JS358" s="241"/>
      <c r="JT358" s="241"/>
      <c r="JU358" s="241"/>
    </row>
    <row r="359" spans="1:281" s="240" customFormat="1" ht="15" customHeight="1">
      <c r="A359" s="241"/>
      <c r="B359" s="241"/>
      <c r="C359" s="241"/>
      <c r="D359" s="241"/>
      <c r="E359" s="241"/>
      <c r="F359" s="241"/>
      <c r="G359" s="241"/>
      <c r="H359" s="241"/>
      <c r="I359" s="241"/>
      <c r="J359" s="241"/>
      <c r="K359" s="241"/>
      <c r="L359" s="241"/>
      <c r="M359" s="241"/>
      <c r="N359" s="241"/>
      <c r="O359" s="241"/>
      <c r="P359" s="241"/>
      <c r="Q359" s="241"/>
      <c r="R359" s="241"/>
      <c r="S359" s="241"/>
      <c r="T359" s="241"/>
      <c r="U359" s="241" t="s">
        <v>495</v>
      </c>
      <c r="V359" s="241"/>
      <c r="W359" s="241"/>
      <c r="X359" s="241"/>
      <c r="Y359" s="241"/>
      <c r="Z359" s="241"/>
      <c r="AA359" s="241"/>
      <c r="AB359" s="241"/>
      <c r="AC359" s="241" t="s">
        <v>325</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c r="CJ359" s="241"/>
      <c r="CK359" s="241"/>
      <c r="CL359" s="241"/>
      <c r="CM359" s="241"/>
      <c r="CN359" s="241"/>
      <c r="CO359" s="241"/>
      <c r="CP359" s="241"/>
      <c r="CQ359" s="241"/>
      <c r="CR359" s="241"/>
      <c r="CS359" s="241"/>
      <c r="CT359" s="241"/>
      <c r="CU359" s="241"/>
      <c r="CV359" s="241"/>
      <c r="CW359" s="241"/>
      <c r="CX359" s="241"/>
      <c r="CY359" s="241"/>
      <c r="CZ359" s="241"/>
      <c r="DA359" s="241"/>
      <c r="DB359" s="241"/>
      <c r="DC359" s="241"/>
      <c r="DD359" s="241"/>
      <c r="DE359" s="241"/>
      <c r="DF359" s="241"/>
      <c r="DG359" s="241"/>
      <c r="DH359" s="241"/>
      <c r="DI359" s="241"/>
      <c r="DJ359" s="241"/>
      <c r="DK359" s="241"/>
      <c r="DL359" s="241"/>
      <c r="DM359" s="241"/>
      <c r="DN359" s="241"/>
      <c r="DO359" s="241"/>
      <c r="DP359" s="241"/>
      <c r="DQ359" s="241"/>
      <c r="DR359" s="241"/>
      <c r="DS359" s="241"/>
      <c r="DT359" s="241"/>
      <c r="DU359" s="241"/>
      <c r="DV359" s="241"/>
      <c r="DW359" s="241"/>
      <c r="DX359" s="241"/>
      <c r="DY359" s="241"/>
      <c r="DZ359" s="241"/>
      <c r="EA359" s="241"/>
      <c r="EB359" s="241"/>
      <c r="EC359" s="241"/>
      <c r="ED359" s="241"/>
      <c r="EE359" s="241"/>
      <c r="EF359" s="241"/>
      <c r="EG359" s="241"/>
      <c r="EH359" s="241"/>
      <c r="EI359" s="241"/>
      <c r="EJ359" s="241"/>
      <c r="EK359" s="241"/>
      <c r="EL359" s="241"/>
      <c r="EM359" s="241"/>
      <c r="EN359" s="241"/>
      <c r="EO359" s="241"/>
      <c r="EP359" s="241"/>
      <c r="EQ359" s="241"/>
      <c r="ER359" s="241"/>
      <c r="ES359" s="241"/>
      <c r="ET359" s="241"/>
      <c r="EU359" s="241"/>
      <c r="EV359" s="241"/>
      <c r="EW359" s="241"/>
      <c r="EX359" s="241"/>
      <c r="EY359" s="241"/>
      <c r="EZ359" s="241"/>
      <c r="FA359" s="241"/>
      <c r="FB359" s="241"/>
      <c r="FC359" s="241"/>
      <c r="FD359" s="241"/>
      <c r="FE359" s="241"/>
      <c r="FF359" s="241"/>
      <c r="FG359" s="241"/>
      <c r="FH359" s="241"/>
      <c r="FI359" s="241"/>
      <c r="FJ359" s="241"/>
      <c r="FK359" s="241"/>
      <c r="FL359" s="241"/>
      <c r="FM359" s="241"/>
      <c r="FN359" s="241"/>
      <c r="FO359" s="241"/>
      <c r="FP359" s="241"/>
      <c r="FQ359" s="241"/>
      <c r="FR359" s="241"/>
      <c r="FS359" s="241"/>
      <c r="FT359" s="241"/>
      <c r="FU359" s="241"/>
      <c r="FV359" s="241"/>
      <c r="FW359" s="241"/>
      <c r="FX359" s="241"/>
      <c r="FY359" s="241"/>
      <c r="FZ359" s="241"/>
      <c r="GA359" s="241"/>
      <c r="GB359" s="241"/>
      <c r="GC359" s="241"/>
      <c r="GD359" s="241"/>
      <c r="GE359" s="241"/>
      <c r="GF359" s="241"/>
      <c r="GG359" s="241"/>
      <c r="GH359" s="241"/>
      <c r="GI359" s="241"/>
      <c r="GJ359" s="241"/>
      <c r="GK359" s="241"/>
      <c r="GL359" s="241"/>
      <c r="GM359" s="241"/>
      <c r="GN359" s="241"/>
      <c r="GO359" s="241"/>
      <c r="GP359" s="241"/>
      <c r="GQ359" s="241"/>
      <c r="GR359" s="241"/>
      <c r="GS359" s="241"/>
      <c r="GT359" s="241"/>
      <c r="GU359" s="241"/>
      <c r="GV359" s="241"/>
      <c r="GW359" s="241"/>
      <c r="GX359" s="241"/>
      <c r="GY359" s="241"/>
      <c r="GZ359" s="241"/>
      <c r="HA359" s="241"/>
      <c r="HB359" s="241"/>
      <c r="HC359" s="241"/>
      <c r="HD359" s="241"/>
      <c r="HE359" s="241"/>
      <c r="HF359" s="241"/>
      <c r="HG359" s="241"/>
      <c r="HH359" s="241"/>
      <c r="HI359" s="241"/>
      <c r="HJ359" s="241"/>
      <c r="HK359" s="241"/>
      <c r="HL359" s="241"/>
      <c r="HM359" s="241"/>
      <c r="HN359" s="241"/>
      <c r="HO359" s="241"/>
      <c r="HP359" s="241"/>
      <c r="HQ359" s="241"/>
      <c r="HR359" s="241"/>
      <c r="HS359" s="241"/>
      <c r="HT359" s="241"/>
      <c r="HU359" s="241"/>
      <c r="HV359" s="241"/>
      <c r="HW359" s="241"/>
      <c r="HX359" s="241"/>
      <c r="HY359" s="241"/>
      <c r="HZ359" s="241"/>
      <c r="IA359" s="241"/>
      <c r="IB359" s="241"/>
      <c r="IC359" s="241"/>
      <c r="ID359" s="241"/>
      <c r="IE359" s="241"/>
      <c r="IF359" s="241"/>
      <c r="IG359" s="241"/>
      <c r="IH359" s="241"/>
      <c r="II359" s="241"/>
      <c r="IJ359" s="241"/>
      <c r="IK359" s="241"/>
      <c r="IL359" s="241"/>
      <c r="IM359" s="241"/>
      <c r="IN359" s="241"/>
      <c r="IO359" s="241"/>
      <c r="IP359" s="241"/>
      <c r="IQ359" s="241"/>
      <c r="IR359" s="241"/>
      <c r="IS359" s="241"/>
      <c r="IT359" s="241"/>
      <c r="IU359" s="241"/>
      <c r="IV359" s="241"/>
      <c r="IW359" s="241"/>
      <c r="IX359" s="241"/>
      <c r="IY359" s="241"/>
      <c r="IZ359" s="241"/>
      <c r="JA359" s="241"/>
      <c r="JB359" s="241"/>
      <c r="JC359" s="241"/>
      <c r="JD359" s="241"/>
      <c r="JE359" s="241"/>
      <c r="JF359" s="241"/>
      <c r="JG359" s="241"/>
      <c r="JH359" s="241"/>
      <c r="JI359" s="241"/>
      <c r="JJ359" s="241"/>
      <c r="JK359" s="241"/>
      <c r="JL359" s="241"/>
      <c r="JM359" s="241"/>
      <c r="JN359" s="241"/>
      <c r="JO359" s="241"/>
      <c r="JP359" s="241"/>
      <c r="JQ359" s="241"/>
      <c r="JR359" s="241"/>
      <c r="JS359" s="241"/>
      <c r="JT359" s="241"/>
      <c r="JU359" s="241"/>
    </row>
    <row r="360" spans="1:281" s="240" customFormat="1" ht="15" customHeight="1">
      <c r="A360" s="241"/>
      <c r="B360" s="241"/>
      <c r="C360" s="241"/>
      <c r="D360" s="241"/>
      <c r="E360" s="241"/>
      <c r="F360" s="241"/>
      <c r="G360" s="241"/>
      <c r="H360" s="241"/>
      <c r="I360" s="241"/>
      <c r="J360" s="241"/>
      <c r="K360" s="241"/>
      <c r="L360" s="241"/>
      <c r="M360" s="241"/>
      <c r="N360" s="241"/>
      <c r="O360" s="241"/>
      <c r="P360" s="241"/>
      <c r="Q360" s="241"/>
      <c r="R360" s="241"/>
      <c r="S360" s="241"/>
      <c r="T360" s="241"/>
      <c r="U360" s="241" t="s">
        <v>496</v>
      </c>
      <c r="V360" s="241"/>
      <c r="W360" s="241"/>
      <c r="X360" s="241"/>
      <c r="Y360" s="241"/>
      <c r="Z360" s="241"/>
      <c r="AA360" s="241"/>
      <c r="AB360" s="241"/>
      <c r="AC360" s="241" t="s">
        <v>386</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c r="DT360" s="241"/>
      <c r="DU360" s="241"/>
      <c r="DV360" s="241"/>
      <c r="DW360" s="241"/>
      <c r="DX360" s="241"/>
      <c r="DY360" s="241"/>
      <c r="DZ360" s="241"/>
      <c r="EA360" s="241"/>
      <c r="EB360" s="241"/>
      <c r="EC360" s="241"/>
      <c r="ED360" s="241"/>
      <c r="EE360" s="241"/>
      <c r="EF360" s="241"/>
      <c r="EG360" s="241"/>
      <c r="EH360" s="241"/>
      <c r="EI360" s="241"/>
      <c r="EJ360" s="241"/>
      <c r="EK360" s="241"/>
      <c r="EL360" s="241"/>
      <c r="EM360" s="241"/>
      <c r="EN360" s="241"/>
      <c r="EO360" s="241"/>
      <c r="EP360" s="241"/>
      <c r="EQ360" s="241"/>
      <c r="ER360" s="241"/>
      <c r="ES360" s="241"/>
      <c r="ET360" s="241"/>
      <c r="EU360" s="241"/>
      <c r="EV360" s="241"/>
      <c r="EW360" s="241"/>
      <c r="EX360" s="241"/>
      <c r="EY360" s="241"/>
      <c r="EZ360" s="241"/>
      <c r="FA360" s="241"/>
      <c r="FB360" s="241"/>
      <c r="FC360" s="241"/>
      <c r="FD360" s="241"/>
      <c r="FE360" s="241"/>
      <c r="FF360" s="241"/>
      <c r="FG360" s="241"/>
      <c r="FH360" s="241"/>
      <c r="FI360" s="241"/>
      <c r="FJ360" s="241"/>
      <c r="FK360" s="241"/>
      <c r="FL360" s="241"/>
      <c r="FM360" s="241"/>
      <c r="FN360" s="241"/>
      <c r="FO360" s="241"/>
      <c r="FP360" s="241"/>
      <c r="FQ360" s="241"/>
      <c r="FR360" s="241"/>
      <c r="FS360" s="241"/>
      <c r="FT360" s="241"/>
      <c r="FU360" s="241"/>
      <c r="FV360" s="241"/>
      <c r="FW360" s="241"/>
      <c r="FX360" s="241"/>
      <c r="FY360" s="241"/>
      <c r="FZ360" s="241"/>
      <c r="GA360" s="241"/>
      <c r="GB360" s="241"/>
      <c r="GC360" s="241"/>
      <c r="GD360" s="241"/>
      <c r="GE360" s="241"/>
      <c r="GF360" s="241"/>
      <c r="GG360" s="241"/>
      <c r="GH360" s="241"/>
      <c r="GI360" s="241"/>
      <c r="GJ360" s="241"/>
      <c r="GK360" s="241"/>
      <c r="GL360" s="241"/>
      <c r="GM360" s="241"/>
      <c r="GN360" s="241"/>
      <c r="GO360" s="241"/>
      <c r="GP360" s="241"/>
      <c r="GQ360" s="241"/>
      <c r="GR360" s="241"/>
      <c r="GS360" s="241"/>
      <c r="GT360" s="241"/>
      <c r="GU360" s="241"/>
      <c r="GV360" s="241"/>
      <c r="GW360" s="241"/>
      <c r="GX360" s="241"/>
      <c r="GY360" s="241"/>
      <c r="GZ360" s="241"/>
      <c r="HA360" s="241"/>
      <c r="HB360" s="241"/>
      <c r="HC360" s="241"/>
      <c r="HD360" s="241"/>
      <c r="HE360" s="241"/>
      <c r="HF360" s="241"/>
      <c r="HG360" s="241"/>
      <c r="HH360" s="241"/>
      <c r="HI360" s="241"/>
      <c r="HJ360" s="241"/>
      <c r="HK360" s="241"/>
      <c r="HL360" s="241"/>
      <c r="HM360" s="241"/>
      <c r="HN360" s="241"/>
      <c r="HO360" s="241"/>
      <c r="HP360" s="241"/>
      <c r="HQ360" s="241"/>
      <c r="HR360" s="241"/>
      <c r="HS360" s="241"/>
      <c r="HT360" s="241"/>
      <c r="HU360" s="241"/>
      <c r="HV360" s="241"/>
      <c r="HW360" s="241"/>
      <c r="HX360" s="241"/>
      <c r="HY360" s="241"/>
      <c r="HZ360" s="241"/>
      <c r="IA360" s="241"/>
      <c r="IB360" s="241"/>
      <c r="IC360" s="241"/>
      <c r="ID360" s="241"/>
      <c r="IE360" s="241"/>
      <c r="IF360" s="241"/>
      <c r="IG360" s="241"/>
      <c r="IH360" s="241"/>
      <c r="II360" s="241"/>
      <c r="IJ360" s="241"/>
      <c r="IK360" s="241"/>
      <c r="IL360" s="241"/>
      <c r="IM360" s="241"/>
      <c r="IN360" s="241"/>
      <c r="IO360" s="241"/>
      <c r="IP360" s="241"/>
      <c r="IQ360" s="241"/>
      <c r="IR360" s="241"/>
      <c r="IS360" s="241"/>
      <c r="IT360" s="241"/>
      <c r="IU360" s="241"/>
      <c r="IV360" s="241"/>
      <c r="IW360" s="241"/>
      <c r="IX360" s="241"/>
      <c r="IY360" s="241"/>
      <c r="IZ360" s="241"/>
      <c r="JA360" s="241"/>
      <c r="JB360" s="241"/>
      <c r="JC360" s="241"/>
      <c r="JD360" s="241"/>
      <c r="JE360" s="241"/>
      <c r="JF360" s="241"/>
      <c r="JG360" s="241"/>
      <c r="JH360" s="241"/>
      <c r="JI360" s="241"/>
      <c r="JJ360" s="241"/>
      <c r="JK360" s="241"/>
      <c r="JL360" s="241"/>
      <c r="JM360" s="241"/>
      <c r="JN360" s="241"/>
      <c r="JO360" s="241"/>
      <c r="JP360" s="241"/>
      <c r="JQ360" s="241"/>
      <c r="JR360" s="241"/>
      <c r="JS360" s="241"/>
      <c r="JT360" s="241"/>
      <c r="JU360" s="241"/>
    </row>
    <row r="361" spans="1:281" s="240" customFormat="1" ht="15" customHeight="1">
      <c r="A361" s="241"/>
      <c r="B361" s="241"/>
      <c r="C361" s="241"/>
      <c r="D361" s="241"/>
      <c r="E361" s="241"/>
      <c r="F361" s="241"/>
      <c r="G361" s="241"/>
      <c r="H361" s="241"/>
      <c r="I361" s="241"/>
      <c r="J361" s="241"/>
      <c r="K361" s="241"/>
      <c r="L361" s="241"/>
      <c r="M361" s="241"/>
      <c r="N361" s="241"/>
      <c r="O361" s="241"/>
      <c r="P361" s="241"/>
      <c r="Q361" s="241"/>
      <c r="R361" s="241"/>
      <c r="S361" s="241"/>
      <c r="T361" s="241"/>
      <c r="U361" s="241" t="s">
        <v>497</v>
      </c>
      <c r="V361" s="241"/>
      <c r="W361" s="241"/>
      <c r="X361" s="241"/>
      <c r="Y361" s="241"/>
      <c r="Z361" s="241"/>
      <c r="AA361" s="241"/>
      <c r="AB361" s="241"/>
      <c r="AC361" s="241" t="s">
        <v>311</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c r="CJ361" s="241"/>
      <c r="CK361" s="241"/>
      <c r="CL361" s="241"/>
      <c r="CM361" s="241"/>
      <c r="CN361" s="241"/>
      <c r="CO361" s="241"/>
      <c r="CP361" s="241"/>
      <c r="CQ361" s="241"/>
      <c r="CR361" s="241"/>
      <c r="CS361" s="241"/>
      <c r="CT361" s="241"/>
      <c r="CU361" s="241"/>
      <c r="CV361" s="241"/>
      <c r="CW361" s="241"/>
      <c r="CX361" s="241"/>
      <c r="CY361" s="241"/>
      <c r="CZ361" s="241"/>
      <c r="DA361" s="241"/>
      <c r="DB361" s="241"/>
      <c r="DC361" s="241"/>
      <c r="DD361" s="241"/>
      <c r="DE361" s="241"/>
      <c r="DF361" s="241"/>
      <c r="DG361" s="241"/>
      <c r="DH361" s="241"/>
      <c r="DI361" s="241"/>
      <c r="DJ361" s="241"/>
      <c r="DK361" s="241"/>
      <c r="DL361" s="241"/>
      <c r="DM361" s="241"/>
      <c r="DN361" s="241"/>
      <c r="DO361" s="241"/>
      <c r="DP361" s="241"/>
      <c r="DQ361" s="241"/>
      <c r="DR361" s="241"/>
      <c r="DS361" s="241"/>
      <c r="DT361" s="241"/>
      <c r="DU361" s="241"/>
      <c r="DV361" s="241"/>
      <c r="DW361" s="241"/>
      <c r="DX361" s="241"/>
      <c r="DY361" s="241"/>
      <c r="DZ361" s="241"/>
      <c r="EA361" s="241"/>
      <c r="EB361" s="241"/>
      <c r="EC361" s="241"/>
      <c r="ED361" s="241"/>
      <c r="EE361" s="241"/>
      <c r="EF361" s="241"/>
      <c r="EG361" s="241"/>
      <c r="EH361" s="241"/>
      <c r="EI361" s="241"/>
      <c r="EJ361" s="241"/>
      <c r="EK361" s="241"/>
      <c r="EL361" s="241"/>
      <c r="EM361" s="241"/>
      <c r="EN361" s="241"/>
      <c r="EO361" s="241"/>
      <c r="EP361" s="241"/>
      <c r="EQ361" s="241"/>
      <c r="ER361" s="241"/>
      <c r="ES361" s="241"/>
      <c r="ET361" s="241"/>
      <c r="EU361" s="241"/>
      <c r="EV361" s="241"/>
      <c r="EW361" s="241"/>
      <c r="EX361" s="241"/>
      <c r="EY361" s="241"/>
      <c r="EZ361" s="241"/>
      <c r="FA361" s="241"/>
      <c r="FB361" s="241"/>
      <c r="FC361" s="241"/>
      <c r="FD361" s="241"/>
      <c r="FE361" s="241"/>
      <c r="FF361" s="241"/>
      <c r="FG361" s="241"/>
      <c r="FH361" s="241"/>
      <c r="FI361" s="241"/>
      <c r="FJ361" s="241"/>
      <c r="FK361" s="241"/>
      <c r="FL361" s="241"/>
      <c r="FM361" s="241"/>
      <c r="FN361" s="241"/>
      <c r="FO361" s="241"/>
      <c r="FP361" s="241"/>
      <c r="FQ361" s="241"/>
      <c r="FR361" s="241"/>
      <c r="FS361" s="241"/>
      <c r="FT361" s="241"/>
      <c r="FU361" s="241"/>
      <c r="FV361" s="241"/>
      <c r="FW361" s="241"/>
      <c r="FX361" s="241"/>
      <c r="FY361" s="241"/>
      <c r="FZ361" s="241"/>
      <c r="GA361" s="241"/>
      <c r="GB361" s="241"/>
      <c r="GC361" s="241"/>
      <c r="GD361" s="241"/>
      <c r="GE361" s="241"/>
      <c r="GF361" s="241"/>
      <c r="GG361" s="241"/>
      <c r="GH361" s="241"/>
      <c r="GI361" s="241"/>
      <c r="GJ361" s="241"/>
      <c r="GK361" s="241"/>
      <c r="GL361" s="241"/>
      <c r="GM361" s="241"/>
      <c r="GN361" s="241"/>
      <c r="GO361" s="241"/>
      <c r="GP361" s="241"/>
      <c r="GQ361" s="241"/>
      <c r="GR361" s="241"/>
      <c r="GS361" s="241"/>
      <c r="GT361" s="241"/>
      <c r="GU361" s="241"/>
      <c r="GV361" s="241"/>
      <c r="GW361" s="241"/>
      <c r="GX361" s="241"/>
      <c r="GY361" s="241"/>
      <c r="GZ361" s="241"/>
      <c r="HA361" s="241"/>
      <c r="HB361" s="241"/>
      <c r="HC361" s="241"/>
      <c r="HD361" s="241"/>
      <c r="HE361" s="241"/>
      <c r="HF361" s="241"/>
      <c r="HG361" s="241"/>
      <c r="HH361" s="241"/>
      <c r="HI361" s="241"/>
      <c r="HJ361" s="241"/>
      <c r="HK361" s="241"/>
      <c r="HL361" s="241"/>
      <c r="HM361" s="241"/>
      <c r="HN361" s="241"/>
      <c r="HO361" s="241"/>
      <c r="HP361" s="241"/>
      <c r="HQ361" s="241"/>
      <c r="HR361" s="241"/>
      <c r="HS361" s="241"/>
      <c r="HT361" s="241"/>
      <c r="HU361" s="241"/>
      <c r="HV361" s="241"/>
      <c r="HW361" s="241"/>
      <c r="HX361" s="241"/>
      <c r="HY361" s="241"/>
      <c r="HZ361" s="241"/>
      <c r="IA361" s="241"/>
      <c r="IB361" s="241"/>
      <c r="IC361" s="241"/>
      <c r="ID361" s="241"/>
      <c r="IE361" s="241"/>
      <c r="IF361" s="241"/>
      <c r="IG361" s="241"/>
      <c r="IH361" s="241"/>
      <c r="II361" s="241"/>
      <c r="IJ361" s="241"/>
      <c r="IK361" s="241"/>
      <c r="IL361" s="241"/>
      <c r="IM361" s="241"/>
      <c r="IN361" s="241"/>
      <c r="IO361" s="241"/>
      <c r="IP361" s="241"/>
      <c r="IQ361" s="241"/>
      <c r="IR361" s="241"/>
      <c r="IS361" s="241"/>
      <c r="IT361" s="241"/>
      <c r="IU361" s="241"/>
      <c r="IV361" s="241"/>
      <c r="IW361" s="241"/>
      <c r="IX361" s="241"/>
      <c r="IY361" s="241"/>
      <c r="IZ361" s="241"/>
      <c r="JA361" s="241"/>
      <c r="JB361" s="241"/>
      <c r="JC361" s="241"/>
      <c r="JD361" s="241"/>
      <c r="JE361" s="241"/>
      <c r="JF361" s="241"/>
      <c r="JG361" s="241"/>
      <c r="JH361" s="241"/>
      <c r="JI361" s="241"/>
      <c r="JJ361" s="241"/>
      <c r="JK361" s="241"/>
      <c r="JL361" s="241"/>
      <c r="JM361" s="241"/>
      <c r="JN361" s="241"/>
      <c r="JO361" s="241"/>
      <c r="JP361" s="241"/>
      <c r="JQ361" s="241"/>
      <c r="JR361" s="241"/>
      <c r="JS361" s="241"/>
      <c r="JT361" s="241"/>
      <c r="JU361" s="241"/>
    </row>
    <row r="362" spans="1:281" s="240" customFormat="1" ht="15" customHeight="1">
      <c r="A362" s="241"/>
      <c r="B362" s="241"/>
      <c r="C362" s="241"/>
      <c r="D362" s="241"/>
      <c r="E362" s="241"/>
      <c r="F362" s="241"/>
      <c r="G362" s="241"/>
      <c r="H362" s="241"/>
      <c r="I362" s="241"/>
      <c r="J362" s="241"/>
      <c r="K362" s="241"/>
      <c r="L362" s="241"/>
      <c r="M362" s="241"/>
      <c r="N362" s="241"/>
      <c r="O362" s="241"/>
      <c r="P362" s="241"/>
      <c r="Q362" s="241"/>
      <c r="R362" s="241"/>
      <c r="S362" s="241"/>
      <c r="T362" s="241"/>
      <c r="U362" s="241" t="s">
        <v>498</v>
      </c>
      <c r="V362" s="241"/>
      <c r="W362" s="241"/>
      <c r="X362" s="241"/>
      <c r="Y362" s="241"/>
      <c r="Z362" s="241"/>
      <c r="AA362" s="241"/>
      <c r="AB362" s="241"/>
      <c r="AC362" s="241" t="s">
        <v>313</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c r="CJ362" s="241"/>
      <c r="CK362" s="241"/>
      <c r="CL362" s="241"/>
      <c r="CM362" s="241"/>
      <c r="CN362" s="241"/>
      <c r="CO362" s="241"/>
      <c r="CP362" s="241"/>
      <c r="CQ362" s="241"/>
      <c r="CR362" s="241"/>
      <c r="CS362" s="241"/>
      <c r="CT362" s="241"/>
      <c r="CU362" s="241"/>
      <c r="CV362" s="241"/>
      <c r="CW362" s="241"/>
      <c r="CX362" s="241"/>
      <c r="CY362" s="241"/>
      <c r="CZ362" s="241"/>
      <c r="DA362" s="241"/>
      <c r="DB362" s="241"/>
      <c r="DC362" s="241"/>
      <c r="DD362" s="241"/>
      <c r="DE362" s="241"/>
      <c r="DF362" s="241"/>
      <c r="DG362" s="241"/>
      <c r="DH362" s="241"/>
      <c r="DI362" s="241"/>
      <c r="DJ362" s="241"/>
      <c r="DK362" s="241"/>
      <c r="DL362" s="241"/>
      <c r="DM362" s="241"/>
      <c r="DN362" s="241"/>
      <c r="DO362" s="241"/>
      <c r="DP362" s="241"/>
      <c r="DQ362" s="241"/>
      <c r="DR362" s="241"/>
      <c r="DS362" s="241"/>
      <c r="DT362" s="241"/>
      <c r="DU362" s="241"/>
      <c r="DV362" s="241"/>
      <c r="DW362" s="241"/>
      <c r="DX362" s="241"/>
      <c r="DY362" s="241"/>
      <c r="DZ362" s="241"/>
      <c r="EA362" s="241"/>
      <c r="EB362" s="241"/>
      <c r="EC362" s="241"/>
      <c r="ED362" s="241"/>
      <c r="EE362" s="241"/>
      <c r="EF362" s="241"/>
      <c r="EG362" s="241"/>
      <c r="EH362" s="241"/>
      <c r="EI362" s="241"/>
      <c r="EJ362" s="241"/>
      <c r="EK362" s="241"/>
      <c r="EL362" s="241"/>
      <c r="EM362" s="241"/>
      <c r="EN362" s="241"/>
      <c r="EO362" s="241"/>
      <c r="EP362" s="241"/>
      <c r="EQ362" s="241"/>
      <c r="ER362" s="241"/>
      <c r="ES362" s="241"/>
      <c r="ET362" s="241"/>
      <c r="EU362" s="241"/>
      <c r="EV362" s="241"/>
      <c r="EW362" s="241"/>
      <c r="EX362" s="241"/>
      <c r="EY362" s="241"/>
      <c r="EZ362" s="241"/>
      <c r="FA362" s="241"/>
      <c r="FB362" s="241"/>
      <c r="FC362" s="241"/>
      <c r="FD362" s="241"/>
      <c r="FE362" s="241"/>
      <c r="FF362" s="241"/>
      <c r="FG362" s="241"/>
      <c r="FH362" s="241"/>
      <c r="FI362" s="241"/>
      <c r="FJ362" s="241"/>
      <c r="FK362" s="241"/>
      <c r="FL362" s="241"/>
      <c r="FM362" s="241"/>
      <c r="FN362" s="241"/>
      <c r="FO362" s="241"/>
      <c r="FP362" s="241"/>
      <c r="FQ362" s="241"/>
      <c r="FR362" s="241"/>
      <c r="FS362" s="241"/>
      <c r="FT362" s="241"/>
      <c r="FU362" s="241"/>
      <c r="FV362" s="241"/>
      <c r="FW362" s="241"/>
      <c r="FX362" s="241"/>
      <c r="FY362" s="241"/>
      <c r="FZ362" s="241"/>
      <c r="GA362" s="241"/>
      <c r="GB362" s="241"/>
      <c r="GC362" s="241"/>
      <c r="GD362" s="241"/>
      <c r="GE362" s="241"/>
      <c r="GF362" s="241"/>
      <c r="GG362" s="241"/>
      <c r="GH362" s="241"/>
      <c r="GI362" s="241"/>
      <c r="GJ362" s="241"/>
      <c r="GK362" s="241"/>
      <c r="GL362" s="241"/>
      <c r="GM362" s="241"/>
      <c r="GN362" s="241"/>
      <c r="GO362" s="241"/>
      <c r="GP362" s="241"/>
      <c r="GQ362" s="241"/>
      <c r="GR362" s="241"/>
      <c r="GS362" s="241"/>
      <c r="GT362" s="241"/>
      <c r="GU362" s="241"/>
      <c r="GV362" s="241"/>
      <c r="GW362" s="241"/>
      <c r="GX362" s="241"/>
      <c r="GY362" s="241"/>
      <c r="GZ362" s="241"/>
      <c r="HA362" s="241"/>
      <c r="HB362" s="241"/>
      <c r="HC362" s="241"/>
      <c r="HD362" s="241"/>
      <c r="HE362" s="241"/>
      <c r="HF362" s="241"/>
      <c r="HG362" s="241"/>
      <c r="HH362" s="241"/>
      <c r="HI362" s="241"/>
      <c r="HJ362" s="241"/>
      <c r="HK362" s="241"/>
      <c r="HL362" s="241"/>
      <c r="HM362" s="241"/>
      <c r="HN362" s="241"/>
      <c r="HO362" s="241"/>
      <c r="HP362" s="241"/>
      <c r="HQ362" s="241"/>
      <c r="HR362" s="241"/>
      <c r="HS362" s="241"/>
      <c r="HT362" s="241"/>
      <c r="HU362" s="241"/>
      <c r="HV362" s="241"/>
      <c r="HW362" s="241"/>
      <c r="HX362" s="241"/>
      <c r="HY362" s="241"/>
      <c r="HZ362" s="241"/>
      <c r="IA362" s="241"/>
      <c r="IB362" s="241"/>
      <c r="IC362" s="241"/>
      <c r="ID362" s="241"/>
      <c r="IE362" s="241"/>
      <c r="IF362" s="241"/>
      <c r="IG362" s="241"/>
      <c r="IH362" s="241"/>
      <c r="II362" s="241"/>
      <c r="IJ362" s="241"/>
      <c r="IK362" s="241"/>
      <c r="IL362" s="241"/>
      <c r="IM362" s="241"/>
      <c r="IN362" s="241"/>
      <c r="IO362" s="241"/>
      <c r="IP362" s="241"/>
      <c r="IQ362" s="241"/>
      <c r="IR362" s="241"/>
      <c r="IS362" s="241"/>
      <c r="IT362" s="241"/>
      <c r="IU362" s="241"/>
      <c r="IV362" s="241"/>
      <c r="IW362" s="241"/>
      <c r="IX362" s="241"/>
      <c r="IY362" s="241"/>
      <c r="IZ362" s="241"/>
      <c r="JA362" s="241"/>
      <c r="JB362" s="241"/>
      <c r="JC362" s="241"/>
      <c r="JD362" s="241"/>
      <c r="JE362" s="241"/>
      <c r="JF362" s="241"/>
      <c r="JG362" s="241"/>
      <c r="JH362" s="241"/>
      <c r="JI362" s="241"/>
      <c r="JJ362" s="241"/>
      <c r="JK362" s="241"/>
      <c r="JL362" s="241"/>
      <c r="JM362" s="241"/>
      <c r="JN362" s="241"/>
      <c r="JO362" s="241"/>
      <c r="JP362" s="241"/>
      <c r="JQ362" s="241"/>
      <c r="JR362" s="241"/>
      <c r="JS362" s="241"/>
      <c r="JT362" s="241"/>
      <c r="JU362" s="241"/>
    </row>
    <row r="363" spans="1:281" s="240" customFormat="1" ht="15" customHeight="1">
      <c r="A363" s="241"/>
      <c r="B363" s="241"/>
      <c r="C363" s="241"/>
      <c r="D363" s="241"/>
      <c r="E363" s="241"/>
      <c r="F363" s="241"/>
      <c r="G363" s="241"/>
      <c r="H363" s="241"/>
      <c r="I363" s="241"/>
      <c r="J363" s="241"/>
      <c r="K363" s="241"/>
      <c r="L363" s="241"/>
      <c r="M363" s="241"/>
      <c r="N363" s="241"/>
      <c r="O363" s="241"/>
      <c r="P363" s="241"/>
      <c r="Q363" s="241"/>
      <c r="R363" s="241"/>
      <c r="S363" s="241"/>
      <c r="T363" s="241"/>
      <c r="U363" s="241" t="s">
        <v>499</v>
      </c>
      <c r="V363" s="241"/>
      <c r="W363" s="241"/>
      <c r="X363" s="241"/>
      <c r="Y363" s="241"/>
      <c r="Z363" s="241"/>
      <c r="AA363" s="241"/>
      <c r="AB363" s="241"/>
      <c r="AC363" s="241" t="s">
        <v>322</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c r="DD363" s="241"/>
      <c r="DE363" s="241"/>
      <c r="DF363" s="241"/>
      <c r="DG363" s="241"/>
      <c r="DH363" s="241"/>
      <c r="DI363" s="241"/>
      <c r="DJ363" s="241"/>
      <c r="DK363" s="241"/>
      <c r="DL363" s="241"/>
      <c r="DM363" s="241"/>
      <c r="DN363" s="241"/>
      <c r="DO363" s="241"/>
      <c r="DP363" s="241"/>
      <c r="DQ363" s="241"/>
      <c r="DR363" s="241"/>
      <c r="DS363" s="241"/>
      <c r="DT363" s="241"/>
      <c r="DU363" s="241"/>
      <c r="DV363" s="241"/>
      <c r="DW363" s="241"/>
      <c r="DX363" s="241"/>
      <c r="DY363" s="241"/>
      <c r="DZ363" s="241"/>
      <c r="EA363" s="241"/>
      <c r="EB363" s="241"/>
      <c r="EC363" s="241"/>
      <c r="ED363" s="241"/>
      <c r="EE363" s="241"/>
      <c r="EF363" s="241"/>
      <c r="EG363" s="241"/>
      <c r="EH363" s="241"/>
      <c r="EI363" s="241"/>
      <c r="EJ363" s="241"/>
      <c r="EK363" s="241"/>
      <c r="EL363" s="241"/>
      <c r="EM363" s="241"/>
      <c r="EN363" s="241"/>
      <c r="EO363" s="241"/>
      <c r="EP363" s="241"/>
      <c r="EQ363" s="241"/>
      <c r="ER363" s="241"/>
      <c r="ES363" s="241"/>
      <c r="ET363" s="241"/>
      <c r="EU363" s="241"/>
      <c r="EV363" s="241"/>
      <c r="EW363" s="241"/>
      <c r="EX363" s="241"/>
      <c r="EY363" s="241"/>
      <c r="EZ363" s="241"/>
      <c r="FA363" s="241"/>
      <c r="FB363" s="241"/>
      <c r="FC363" s="241"/>
      <c r="FD363" s="241"/>
      <c r="FE363" s="241"/>
      <c r="FF363" s="241"/>
      <c r="FG363" s="241"/>
      <c r="FH363" s="241"/>
      <c r="FI363" s="241"/>
      <c r="FJ363" s="241"/>
      <c r="FK363" s="241"/>
      <c r="FL363" s="241"/>
      <c r="FM363" s="241"/>
      <c r="FN363" s="241"/>
      <c r="FO363" s="241"/>
      <c r="FP363" s="241"/>
      <c r="FQ363" s="241"/>
      <c r="FR363" s="241"/>
      <c r="FS363" s="241"/>
      <c r="FT363" s="241"/>
      <c r="FU363" s="241"/>
      <c r="FV363" s="241"/>
      <c r="FW363" s="241"/>
      <c r="FX363" s="241"/>
      <c r="FY363" s="241"/>
      <c r="FZ363" s="241"/>
      <c r="GA363" s="241"/>
      <c r="GB363" s="241"/>
      <c r="GC363" s="241"/>
      <c r="GD363" s="241"/>
      <c r="GE363" s="241"/>
      <c r="GF363" s="241"/>
      <c r="GG363" s="241"/>
      <c r="GH363" s="241"/>
      <c r="GI363" s="241"/>
      <c r="GJ363" s="241"/>
      <c r="GK363" s="241"/>
      <c r="GL363" s="241"/>
      <c r="GM363" s="241"/>
      <c r="GN363" s="241"/>
      <c r="GO363" s="241"/>
      <c r="GP363" s="241"/>
      <c r="GQ363" s="241"/>
      <c r="GR363" s="241"/>
      <c r="GS363" s="241"/>
      <c r="GT363" s="241"/>
      <c r="GU363" s="241"/>
      <c r="GV363" s="241"/>
      <c r="GW363" s="241"/>
      <c r="GX363" s="241"/>
      <c r="GY363" s="241"/>
      <c r="GZ363" s="241"/>
      <c r="HA363" s="241"/>
      <c r="HB363" s="241"/>
      <c r="HC363" s="241"/>
      <c r="HD363" s="241"/>
      <c r="HE363" s="241"/>
      <c r="HF363" s="241"/>
      <c r="HG363" s="241"/>
      <c r="HH363" s="241"/>
      <c r="HI363" s="241"/>
      <c r="HJ363" s="241"/>
      <c r="HK363" s="241"/>
      <c r="HL363" s="241"/>
      <c r="HM363" s="241"/>
      <c r="HN363" s="241"/>
      <c r="HO363" s="241"/>
      <c r="HP363" s="241"/>
      <c r="HQ363" s="241"/>
      <c r="HR363" s="241"/>
      <c r="HS363" s="241"/>
      <c r="HT363" s="241"/>
      <c r="HU363" s="241"/>
      <c r="HV363" s="241"/>
      <c r="HW363" s="241"/>
      <c r="HX363" s="241"/>
      <c r="HY363" s="241"/>
      <c r="HZ363" s="241"/>
      <c r="IA363" s="241"/>
      <c r="IB363" s="241"/>
      <c r="IC363" s="241"/>
      <c r="ID363" s="241"/>
      <c r="IE363" s="241"/>
      <c r="IF363" s="241"/>
      <c r="IG363" s="241"/>
      <c r="IH363" s="241"/>
      <c r="II363" s="241"/>
      <c r="IJ363" s="241"/>
      <c r="IK363" s="241"/>
      <c r="IL363" s="241"/>
      <c r="IM363" s="241"/>
      <c r="IN363" s="241"/>
      <c r="IO363" s="241"/>
      <c r="IP363" s="241"/>
      <c r="IQ363" s="241"/>
      <c r="IR363" s="241"/>
      <c r="IS363" s="241"/>
      <c r="IT363" s="241"/>
      <c r="IU363" s="241"/>
      <c r="IV363" s="241"/>
      <c r="IW363" s="241"/>
      <c r="IX363" s="241"/>
      <c r="IY363" s="241"/>
      <c r="IZ363" s="241"/>
      <c r="JA363" s="241"/>
      <c r="JB363" s="241"/>
      <c r="JC363" s="241"/>
      <c r="JD363" s="241"/>
      <c r="JE363" s="241"/>
      <c r="JF363" s="241"/>
      <c r="JG363" s="241"/>
      <c r="JH363" s="241"/>
      <c r="JI363" s="241"/>
      <c r="JJ363" s="241"/>
      <c r="JK363" s="241"/>
      <c r="JL363" s="241"/>
      <c r="JM363" s="241"/>
      <c r="JN363" s="241"/>
      <c r="JO363" s="241"/>
      <c r="JP363" s="241"/>
      <c r="JQ363" s="241"/>
      <c r="JR363" s="241"/>
      <c r="JS363" s="241"/>
      <c r="JT363" s="241"/>
      <c r="JU363" s="241"/>
    </row>
    <row r="364" spans="1:281" s="240" customFormat="1" ht="15" customHeight="1">
      <c r="A364" s="241"/>
      <c r="B364" s="241"/>
      <c r="C364" s="241"/>
      <c r="D364" s="241"/>
      <c r="E364" s="241"/>
      <c r="F364" s="241"/>
      <c r="G364" s="241"/>
      <c r="H364" s="241"/>
      <c r="I364" s="241"/>
      <c r="J364" s="241"/>
      <c r="K364" s="241"/>
      <c r="L364" s="241"/>
      <c r="M364" s="241"/>
      <c r="N364" s="241"/>
      <c r="O364" s="241"/>
      <c r="P364" s="241"/>
      <c r="Q364" s="241"/>
      <c r="R364" s="241"/>
      <c r="S364" s="241"/>
      <c r="T364" s="241"/>
      <c r="U364" s="241" t="s">
        <v>500</v>
      </c>
      <c r="V364" s="241"/>
      <c r="W364" s="241"/>
      <c r="X364" s="241"/>
      <c r="Y364" s="241"/>
      <c r="Z364" s="241"/>
      <c r="AA364" s="241"/>
      <c r="AB364" s="241"/>
      <c r="AC364" s="241" t="s">
        <v>309</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c r="CJ364" s="241"/>
      <c r="CK364" s="241"/>
      <c r="CL364" s="241"/>
      <c r="CM364" s="241"/>
      <c r="CN364" s="241"/>
      <c r="CO364" s="241"/>
      <c r="CP364" s="241"/>
      <c r="CQ364" s="241"/>
      <c r="CR364" s="241"/>
      <c r="CS364" s="241"/>
      <c r="CT364" s="241"/>
      <c r="CU364" s="241"/>
      <c r="CV364" s="241"/>
      <c r="CW364" s="241"/>
      <c r="CX364" s="241"/>
      <c r="CY364" s="241"/>
      <c r="CZ364" s="241"/>
      <c r="DA364" s="241"/>
      <c r="DB364" s="241"/>
      <c r="DC364" s="241"/>
      <c r="DD364" s="241"/>
      <c r="DE364" s="241"/>
      <c r="DF364" s="241"/>
      <c r="DG364" s="241"/>
      <c r="DH364" s="241"/>
      <c r="DI364" s="241"/>
      <c r="DJ364" s="241"/>
      <c r="DK364" s="241"/>
      <c r="DL364" s="241"/>
      <c r="DM364" s="241"/>
      <c r="DN364" s="241"/>
      <c r="DO364" s="241"/>
      <c r="DP364" s="241"/>
      <c r="DQ364" s="241"/>
      <c r="DR364" s="241"/>
      <c r="DS364" s="241"/>
      <c r="DT364" s="241"/>
      <c r="DU364" s="241"/>
      <c r="DV364" s="241"/>
      <c r="DW364" s="241"/>
      <c r="DX364" s="241"/>
      <c r="DY364" s="241"/>
      <c r="DZ364" s="241"/>
      <c r="EA364" s="241"/>
      <c r="EB364" s="241"/>
      <c r="EC364" s="241"/>
      <c r="ED364" s="241"/>
      <c r="EE364" s="241"/>
      <c r="EF364" s="241"/>
      <c r="EG364" s="241"/>
      <c r="EH364" s="241"/>
      <c r="EI364" s="241"/>
      <c r="EJ364" s="241"/>
      <c r="EK364" s="241"/>
      <c r="EL364" s="241"/>
      <c r="EM364" s="241"/>
      <c r="EN364" s="241"/>
      <c r="EO364" s="241"/>
      <c r="EP364" s="241"/>
      <c r="EQ364" s="241"/>
      <c r="ER364" s="241"/>
      <c r="ES364" s="241"/>
      <c r="ET364" s="241"/>
      <c r="EU364" s="241"/>
      <c r="EV364" s="241"/>
      <c r="EW364" s="241"/>
      <c r="EX364" s="241"/>
      <c r="EY364" s="241"/>
      <c r="EZ364" s="241"/>
      <c r="FA364" s="241"/>
      <c r="FB364" s="241"/>
      <c r="FC364" s="241"/>
      <c r="FD364" s="241"/>
      <c r="FE364" s="241"/>
      <c r="FF364" s="241"/>
      <c r="FG364" s="241"/>
      <c r="FH364" s="241"/>
      <c r="FI364" s="241"/>
      <c r="FJ364" s="241"/>
      <c r="FK364" s="241"/>
      <c r="FL364" s="241"/>
      <c r="FM364" s="241"/>
      <c r="FN364" s="241"/>
      <c r="FO364" s="241"/>
      <c r="FP364" s="241"/>
      <c r="FQ364" s="241"/>
      <c r="FR364" s="241"/>
      <c r="FS364" s="241"/>
      <c r="FT364" s="241"/>
      <c r="FU364" s="241"/>
      <c r="FV364" s="241"/>
      <c r="FW364" s="241"/>
      <c r="FX364" s="241"/>
      <c r="FY364" s="241"/>
      <c r="FZ364" s="241"/>
      <c r="GA364" s="241"/>
      <c r="GB364" s="241"/>
      <c r="GC364" s="241"/>
      <c r="GD364" s="241"/>
      <c r="GE364" s="241"/>
      <c r="GF364" s="241"/>
      <c r="GG364" s="241"/>
      <c r="GH364" s="241"/>
      <c r="GI364" s="241"/>
      <c r="GJ364" s="241"/>
      <c r="GK364" s="241"/>
      <c r="GL364" s="241"/>
      <c r="GM364" s="241"/>
      <c r="GN364" s="241"/>
      <c r="GO364" s="241"/>
      <c r="GP364" s="241"/>
      <c r="GQ364" s="241"/>
      <c r="GR364" s="241"/>
      <c r="GS364" s="241"/>
      <c r="GT364" s="241"/>
      <c r="GU364" s="241"/>
      <c r="GV364" s="241"/>
      <c r="GW364" s="241"/>
      <c r="GX364" s="241"/>
      <c r="GY364" s="241"/>
      <c r="GZ364" s="241"/>
      <c r="HA364" s="241"/>
      <c r="HB364" s="241"/>
      <c r="HC364" s="241"/>
      <c r="HD364" s="241"/>
      <c r="HE364" s="241"/>
      <c r="HF364" s="241"/>
      <c r="HG364" s="241"/>
      <c r="HH364" s="241"/>
      <c r="HI364" s="241"/>
      <c r="HJ364" s="241"/>
      <c r="HK364" s="241"/>
      <c r="HL364" s="241"/>
      <c r="HM364" s="241"/>
      <c r="HN364" s="241"/>
      <c r="HO364" s="241"/>
      <c r="HP364" s="241"/>
      <c r="HQ364" s="241"/>
      <c r="HR364" s="241"/>
      <c r="HS364" s="241"/>
      <c r="HT364" s="241"/>
      <c r="HU364" s="241"/>
      <c r="HV364" s="241"/>
      <c r="HW364" s="241"/>
      <c r="HX364" s="241"/>
      <c r="HY364" s="241"/>
      <c r="HZ364" s="241"/>
      <c r="IA364" s="241"/>
      <c r="IB364" s="241"/>
      <c r="IC364" s="241"/>
      <c r="ID364" s="241"/>
      <c r="IE364" s="241"/>
      <c r="IF364" s="241"/>
      <c r="IG364" s="241"/>
      <c r="IH364" s="241"/>
      <c r="II364" s="241"/>
      <c r="IJ364" s="241"/>
      <c r="IK364" s="241"/>
      <c r="IL364" s="241"/>
      <c r="IM364" s="241"/>
      <c r="IN364" s="241"/>
      <c r="IO364" s="241"/>
      <c r="IP364" s="241"/>
      <c r="IQ364" s="241"/>
      <c r="IR364" s="241"/>
      <c r="IS364" s="241"/>
      <c r="IT364" s="241"/>
      <c r="IU364" s="241"/>
      <c r="IV364" s="241"/>
      <c r="IW364" s="241"/>
      <c r="IX364" s="241"/>
      <c r="IY364" s="241"/>
      <c r="IZ364" s="241"/>
      <c r="JA364" s="241"/>
      <c r="JB364" s="241"/>
      <c r="JC364" s="241"/>
      <c r="JD364" s="241"/>
      <c r="JE364" s="241"/>
      <c r="JF364" s="241"/>
      <c r="JG364" s="241"/>
      <c r="JH364" s="241"/>
      <c r="JI364" s="241"/>
      <c r="JJ364" s="241"/>
      <c r="JK364" s="241"/>
      <c r="JL364" s="241"/>
      <c r="JM364" s="241"/>
      <c r="JN364" s="241"/>
      <c r="JO364" s="241"/>
      <c r="JP364" s="241"/>
      <c r="JQ364" s="241"/>
      <c r="JR364" s="241"/>
      <c r="JS364" s="241"/>
      <c r="JT364" s="241"/>
      <c r="JU364" s="241"/>
    </row>
    <row r="365" spans="1:281" s="240" customFormat="1" ht="15" customHeight="1">
      <c r="A365" s="241"/>
      <c r="B365" s="241"/>
      <c r="C365" s="241"/>
      <c r="D365" s="241"/>
      <c r="E365" s="241"/>
      <c r="F365" s="241"/>
      <c r="G365" s="241"/>
      <c r="H365" s="241"/>
      <c r="I365" s="241"/>
      <c r="J365" s="241"/>
      <c r="K365" s="241"/>
      <c r="L365" s="241"/>
      <c r="M365" s="241"/>
      <c r="N365" s="241"/>
      <c r="O365" s="241"/>
      <c r="P365" s="241"/>
      <c r="Q365" s="241"/>
      <c r="R365" s="241"/>
      <c r="S365" s="241"/>
      <c r="T365" s="241"/>
      <c r="U365" s="241" t="s">
        <v>501</v>
      </c>
      <c r="V365" s="241"/>
      <c r="W365" s="241"/>
      <c r="X365" s="241"/>
      <c r="Y365" s="241"/>
      <c r="Z365" s="241"/>
      <c r="AA365" s="241"/>
      <c r="AB365" s="241"/>
      <c r="AC365" s="241" t="s">
        <v>322</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c r="CJ365" s="241"/>
      <c r="CK365" s="241"/>
      <c r="CL365" s="241"/>
      <c r="CM365" s="241"/>
      <c r="CN365" s="241"/>
      <c r="CO365" s="241"/>
      <c r="CP365" s="241"/>
      <c r="CQ365" s="241"/>
      <c r="CR365" s="241"/>
      <c r="CS365" s="241"/>
      <c r="CT365" s="241"/>
      <c r="CU365" s="241"/>
      <c r="CV365" s="241"/>
      <c r="CW365" s="241"/>
      <c r="CX365" s="241"/>
      <c r="CY365" s="241"/>
      <c r="CZ365" s="241"/>
      <c r="DA365" s="241"/>
      <c r="DB365" s="241"/>
      <c r="DC365" s="241"/>
      <c r="DD365" s="241"/>
      <c r="DE365" s="241"/>
      <c r="DF365" s="241"/>
      <c r="DG365" s="241"/>
      <c r="DH365" s="241"/>
      <c r="DI365" s="241"/>
      <c r="DJ365" s="241"/>
      <c r="DK365" s="241"/>
      <c r="DL365" s="241"/>
      <c r="DM365" s="241"/>
      <c r="DN365" s="241"/>
      <c r="DO365" s="241"/>
      <c r="DP365" s="241"/>
      <c r="DQ365" s="241"/>
      <c r="DR365" s="241"/>
      <c r="DS365" s="241"/>
      <c r="DT365" s="241"/>
      <c r="DU365" s="241"/>
      <c r="DV365" s="241"/>
      <c r="DW365" s="241"/>
      <c r="DX365" s="241"/>
      <c r="DY365" s="241"/>
      <c r="DZ365" s="241"/>
      <c r="EA365" s="241"/>
      <c r="EB365" s="241"/>
      <c r="EC365" s="241"/>
      <c r="ED365" s="241"/>
      <c r="EE365" s="241"/>
      <c r="EF365" s="241"/>
      <c r="EG365" s="241"/>
      <c r="EH365" s="241"/>
      <c r="EI365" s="241"/>
      <c r="EJ365" s="241"/>
      <c r="EK365" s="241"/>
      <c r="EL365" s="241"/>
      <c r="EM365" s="241"/>
      <c r="EN365" s="241"/>
      <c r="EO365" s="241"/>
      <c r="EP365" s="241"/>
      <c r="EQ365" s="241"/>
      <c r="ER365" s="241"/>
      <c r="ES365" s="241"/>
      <c r="ET365" s="241"/>
      <c r="EU365" s="241"/>
      <c r="EV365" s="241"/>
      <c r="EW365" s="241"/>
      <c r="EX365" s="241"/>
      <c r="EY365" s="241"/>
      <c r="EZ365" s="241"/>
      <c r="FA365" s="241"/>
      <c r="FB365" s="241"/>
      <c r="FC365" s="241"/>
      <c r="FD365" s="241"/>
      <c r="FE365" s="241"/>
      <c r="FF365" s="241"/>
      <c r="FG365" s="241"/>
      <c r="FH365" s="241"/>
      <c r="FI365" s="241"/>
      <c r="FJ365" s="241"/>
      <c r="FK365" s="241"/>
      <c r="FL365" s="241"/>
      <c r="FM365" s="241"/>
      <c r="FN365" s="241"/>
      <c r="FO365" s="241"/>
      <c r="FP365" s="241"/>
      <c r="FQ365" s="241"/>
      <c r="FR365" s="241"/>
      <c r="FS365" s="241"/>
      <c r="FT365" s="241"/>
      <c r="FU365" s="241"/>
      <c r="FV365" s="241"/>
      <c r="FW365" s="241"/>
      <c r="FX365" s="241"/>
      <c r="FY365" s="241"/>
      <c r="FZ365" s="241"/>
      <c r="GA365" s="241"/>
      <c r="GB365" s="241"/>
      <c r="GC365" s="241"/>
      <c r="GD365" s="241"/>
      <c r="GE365" s="241"/>
      <c r="GF365" s="241"/>
      <c r="GG365" s="241"/>
      <c r="GH365" s="241"/>
      <c r="GI365" s="241"/>
      <c r="GJ365" s="241"/>
      <c r="GK365" s="241"/>
      <c r="GL365" s="241"/>
      <c r="GM365" s="241"/>
      <c r="GN365" s="241"/>
      <c r="GO365" s="241"/>
      <c r="GP365" s="241"/>
      <c r="GQ365" s="241"/>
      <c r="GR365" s="241"/>
      <c r="GS365" s="241"/>
      <c r="GT365" s="241"/>
      <c r="GU365" s="241"/>
      <c r="GV365" s="241"/>
      <c r="GW365" s="241"/>
      <c r="GX365" s="241"/>
      <c r="GY365" s="241"/>
      <c r="GZ365" s="241"/>
      <c r="HA365" s="241"/>
      <c r="HB365" s="241"/>
      <c r="HC365" s="241"/>
      <c r="HD365" s="241"/>
      <c r="HE365" s="241"/>
      <c r="HF365" s="241"/>
      <c r="HG365" s="241"/>
      <c r="HH365" s="241"/>
      <c r="HI365" s="241"/>
      <c r="HJ365" s="241"/>
      <c r="HK365" s="241"/>
      <c r="HL365" s="241"/>
      <c r="HM365" s="241"/>
      <c r="HN365" s="241"/>
      <c r="HO365" s="241"/>
      <c r="HP365" s="241"/>
      <c r="HQ365" s="241"/>
      <c r="HR365" s="241"/>
      <c r="HS365" s="241"/>
      <c r="HT365" s="241"/>
      <c r="HU365" s="241"/>
      <c r="HV365" s="241"/>
      <c r="HW365" s="241"/>
      <c r="HX365" s="241"/>
      <c r="HY365" s="241"/>
      <c r="HZ365" s="241"/>
      <c r="IA365" s="241"/>
      <c r="IB365" s="241"/>
      <c r="IC365" s="241"/>
      <c r="ID365" s="241"/>
      <c r="IE365" s="241"/>
      <c r="IF365" s="241"/>
      <c r="IG365" s="241"/>
      <c r="IH365" s="241"/>
      <c r="II365" s="241"/>
      <c r="IJ365" s="241"/>
      <c r="IK365" s="241"/>
      <c r="IL365" s="241"/>
      <c r="IM365" s="241"/>
      <c r="IN365" s="241"/>
      <c r="IO365" s="241"/>
      <c r="IP365" s="241"/>
      <c r="IQ365" s="241"/>
      <c r="IR365" s="241"/>
      <c r="IS365" s="241"/>
      <c r="IT365" s="241"/>
      <c r="IU365" s="241"/>
      <c r="IV365" s="241"/>
      <c r="IW365" s="241"/>
      <c r="IX365" s="241"/>
      <c r="IY365" s="241"/>
      <c r="IZ365" s="241"/>
      <c r="JA365" s="241"/>
      <c r="JB365" s="241"/>
      <c r="JC365" s="241"/>
      <c r="JD365" s="241"/>
      <c r="JE365" s="241"/>
      <c r="JF365" s="241"/>
      <c r="JG365" s="241"/>
      <c r="JH365" s="241"/>
      <c r="JI365" s="241"/>
      <c r="JJ365" s="241"/>
      <c r="JK365" s="241"/>
      <c r="JL365" s="241"/>
      <c r="JM365" s="241"/>
      <c r="JN365" s="241"/>
      <c r="JO365" s="241"/>
      <c r="JP365" s="241"/>
      <c r="JQ365" s="241"/>
      <c r="JR365" s="241"/>
      <c r="JS365" s="241"/>
      <c r="JT365" s="241"/>
      <c r="JU365" s="241"/>
    </row>
    <row r="366" spans="1:281" s="240" customFormat="1" ht="15" customHeight="1">
      <c r="A366" s="241"/>
      <c r="B366" s="241"/>
      <c r="C366" s="241"/>
      <c r="D366" s="241"/>
      <c r="E366" s="241"/>
      <c r="F366" s="241"/>
      <c r="G366" s="241"/>
      <c r="H366" s="241"/>
      <c r="I366" s="241"/>
      <c r="J366" s="241"/>
      <c r="K366" s="241"/>
      <c r="L366" s="241"/>
      <c r="M366" s="241"/>
      <c r="N366" s="241"/>
      <c r="O366" s="241"/>
      <c r="P366" s="241"/>
      <c r="Q366" s="241"/>
      <c r="R366" s="241"/>
      <c r="S366" s="241"/>
      <c r="T366" s="241"/>
      <c r="U366" s="241" t="s">
        <v>502</v>
      </c>
      <c r="V366" s="241"/>
      <c r="W366" s="241"/>
      <c r="X366" s="241"/>
      <c r="Y366" s="241"/>
      <c r="Z366" s="241"/>
      <c r="AA366" s="241"/>
      <c r="AB366" s="241"/>
      <c r="AC366" s="241" t="s">
        <v>325</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c r="DD366" s="241"/>
      <c r="DE366" s="241"/>
      <c r="DF366" s="241"/>
      <c r="DG366" s="241"/>
      <c r="DH366" s="241"/>
      <c r="DI366" s="241"/>
      <c r="DJ366" s="241"/>
      <c r="DK366" s="241"/>
      <c r="DL366" s="241"/>
      <c r="DM366" s="241"/>
      <c r="DN366" s="241"/>
      <c r="DO366" s="241"/>
      <c r="DP366" s="241"/>
      <c r="DQ366" s="241"/>
      <c r="DR366" s="241"/>
      <c r="DS366" s="241"/>
      <c r="DT366" s="241"/>
      <c r="DU366" s="241"/>
      <c r="DV366" s="241"/>
      <c r="DW366" s="241"/>
      <c r="DX366" s="241"/>
      <c r="DY366" s="241"/>
      <c r="DZ366" s="241"/>
      <c r="EA366" s="241"/>
      <c r="EB366" s="241"/>
      <c r="EC366" s="241"/>
      <c r="ED366" s="241"/>
      <c r="EE366" s="241"/>
      <c r="EF366" s="241"/>
      <c r="EG366" s="241"/>
      <c r="EH366" s="241"/>
      <c r="EI366" s="241"/>
      <c r="EJ366" s="241"/>
      <c r="EK366" s="241"/>
      <c r="EL366" s="241"/>
      <c r="EM366" s="241"/>
      <c r="EN366" s="241"/>
      <c r="EO366" s="241"/>
      <c r="EP366" s="241"/>
      <c r="EQ366" s="241"/>
      <c r="ER366" s="241"/>
      <c r="ES366" s="241"/>
      <c r="ET366" s="241"/>
      <c r="EU366" s="241"/>
      <c r="EV366" s="241"/>
      <c r="EW366" s="241"/>
      <c r="EX366" s="241"/>
      <c r="EY366" s="241"/>
      <c r="EZ366" s="241"/>
      <c r="FA366" s="241"/>
      <c r="FB366" s="241"/>
      <c r="FC366" s="241"/>
      <c r="FD366" s="241"/>
      <c r="FE366" s="241"/>
      <c r="FF366" s="241"/>
      <c r="FG366" s="241"/>
      <c r="FH366" s="241"/>
      <c r="FI366" s="241"/>
      <c r="FJ366" s="241"/>
      <c r="FK366" s="241"/>
      <c r="FL366" s="241"/>
      <c r="FM366" s="241"/>
      <c r="FN366" s="241"/>
      <c r="FO366" s="241"/>
      <c r="FP366" s="241"/>
      <c r="FQ366" s="241"/>
      <c r="FR366" s="241"/>
      <c r="FS366" s="241"/>
      <c r="FT366" s="241"/>
      <c r="FU366" s="241"/>
      <c r="FV366" s="241"/>
      <c r="FW366" s="241"/>
      <c r="FX366" s="241"/>
      <c r="FY366" s="241"/>
      <c r="FZ366" s="241"/>
      <c r="GA366" s="241"/>
      <c 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r="GV366" s="241"/>
      <c r="GW366" s="241"/>
      <c r="GX366" s="241"/>
      <c r="GY366" s="241"/>
      <c r="GZ366" s="241"/>
      <c r="HA366" s="241"/>
      <c r="HB366" s="241"/>
      <c r="HC366" s="241"/>
      <c r="HD366" s="241"/>
      <c r="HE366" s="241"/>
      <c r="HF366" s="241"/>
      <c r="HG366" s="241"/>
      <c r="HH366" s="241"/>
      <c r="HI366" s="241"/>
      <c r="HJ366" s="241"/>
      <c r="HK366" s="241"/>
      <c r="HL366" s="241"/>
      <c r="HM366" s="241"/>
      <c r="HN366" s="241"/>
      <c r="HO366" s="241"/>
      <c r="HP366" s="241"/>
      <c r="HQ366" s="241"/>
      <c r="HR366" s="241"/>
      <c r="HS366" s="241"/>
      <c r="HT366" s="241"/>
      <c r="HU366" s="241"/>
      <c r="HV366" s="241"/>
      <c r="HW366" s="241"/>
      <c r="HX366" s="241"/>
      <c r="HY366" s="241"/>
      <c r="HZ366" s="241"/>
      <c r="IA366" s="241"/>
      <c r="IB366" s="241"/>
      <c r="IC366" s="241"/>
      <c r="ID366" s="241"/>
      <c r="IE366" s="241"/>
      <c r="IF366" s="241"/>
      <c r="IG366" s="241"/>
      <c r="IH366" s="241"/>
      <c r="II366" s="241"/>
      <c r="IJ366" s="241"/>
      <c r="IK366" s="241"/>
      <c r="IL366" s="241"/>
      <c r="IM366" s="241"/>
      <c r="IN366" s="241"/>
      <c r="IO366" s="241"/>
      <c r="IP366" s="241"/>
      <c r="IQ366" s="241"/>
      <c r="IR366" s="241"/>
      <c r="IS366" s="241"/>
      <c r="IT366" s="241"/>
      <c r="IU366" s="241"/>
      <c r="IV366" s="241"/>
      <c r="IW366" s="241"/>
      <c r="IX366" s="241"/>
      <c r="IY366" s="241"/>
      <c r="IZ366" s="241"/>
      <c r="JA366" s="241"/>
      <c r="JB366" s="241"/>
      <c r="JC366" s="241"/>
      <c r="JD366" s="241"/>
      <c r="JE366" s="241"/>
      <c r="JF366" s="241"/>
      <c r="JG366" s="241"/>
      <c r="JH366" s="241"/>
      <c r="JI366" s="241"/>
      <c r="JJ366" s="241"/>
      <c r="JK366" s="241"/>
      <c r="JL366" s="241"/>
      <c r="JM366" s="241"/>
      <c r="JN366" s="241"/>
      <c r="JO366" s="241"/>
      <c r="JP366" s="241"/>
      <c r="JQ366" s="241"/>
      <c r="JR366" s="241"/>
      <c r="JS366" s="241"/>
      <c r="JT366" s="241"/>
      <c r="JU366" s="241"/>
    </row>
    <row r="367" spans="1:281" s="240" customFormat="1" ht="15" customHeight="1">
      <c r="A367" s="241"/>
      <c r="B367" s="241"/>
      <c r="C367" s="241"/>
      <c r="D367" s="241"/>
      <c r="E367" s="241"/>
      <c r="F367" s="241"/>
      <c r="G367" s="241"/>
      <c r="H367" s="241"/>
      <c r="I367" s="241"/>
      <c r="J367" s="241"/>
      <c r="K367" s="241"/>
      <c r="L367" s="241"/>
      <c r="M367" s="241"/>
      <c r="N367" s="241"/>
      <c r="O367" s="241"/>
      <c r="P367" s="241"/>
      <c r="Q367" s="241"/>
      <c r="R367" s="241"/>
      <c r="S367" s="241"/>
      <c r="T367" s="241"/>
      <c r="U367" s="241" t="s">
        <v>503</v>
      </c>
      <c r="V367" s="241"/>
      <c r="W367" s="241"/>
      <c r="X367" s="241"/>
      <c r="Y367" s="241"/>
      <c r="Z367" s="241"/>
      <c r="AA367" s="241"/>
      <c r="AB367" s="241"/>
      <c r="AC367" s="241" t="s">
        <v>325</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c r="DV367" s="241"/>
      <c r="DW367" s="241"/>
      <c r="DX367" s="241"/>
      <c r="DY367" s="241"/>
      <c r="DZ367" s="241"/>
      <c r="EA367" s="241"/>
      <c r="EB367" s="241"/>
      <c r="EC367" s="241"/>
      <c r="ED367" s="241"/>
      <c r="EE367" s="241"/>
      <c r="EF367" s="241"/>
      <c r="EG367" s="241"/>
      <c r="EH367" s="241"/>
      <c r="EI367" s="241"/>
      <c r="EJ367" s="241"/>
      <c r="EK367" s="241"/>
      <c r="EL367" s="241"/>
      <c r="EM367" s="241"/>
      <c r="EN367" s="241"/>
      <c r="EO367" s="241"/>
      <c r="EP367" s="241"/>
      <c r="EQ367" s="241"/>
      <c r="ER367" s="241"/>
      <c r="ES367" s="241"/>
      <c r="ET367" s="241"/>
      <c r="EU367" s="241"/>
      <c r="EV367" s="241"/>
      <c r="EW367" s="241"/>
      <c r="EX367" s="241"/>
      <c r="EY367" s="241"/>
      <c r="EZ367" s="241"/>
      <c r="FA367" s="241"/>
      <c r="FB367" s="241"/>
      <c r="FC367" s="241"/>
      <c r="FD367" s="241"/>
      <c r="FE367" s="241"/>
      <c r="FF367" s="241"/>
      <c r="FG367" s="241"/>
      <c r="FH367" s="241"/>
      <c r="FI367" s="241"/>
      <c r="FJ367" s="241"/>
      <c r="FK367" s="241"/>
      <c r="FL367" s="241"/>
      <c r="FM367" s="241"/>
      <c r="FN367" s="241"/>
      <c r="FO367" s="241"/>
      <c r="FP367" s="241"/>
      <c r="FQ367" s="241"/>
      <c r="FR367" s="241"/>
      <c r="FS367" s="241"/>
      <c r="FT367" s="241"/>
      <c r="FU367" s="241"/>
      <c r="FV367" s="241"/>
      <c r="FW367" s="241"/>
      <c r="FX367" s="241"/>
      <c r="FY367" s="241"/>
      <c r="FZ367" s="241"/>
      <c r="GA367" s="241"/>
      <c r="GB367" s="241"/>
      <c r="GC367" s="241"/>
      <c r="GD367" s="241"/>
      <c r="GE367" s="241"/>
      <c r="GF367" s="241"/>
      <c r="GG367" s="241"/>
      <c r="GH367" s="241"/>
      <c r="GI367" s="241"/>
      <c r="GJ367" s="241"/>
      <c r="GK367" s="241"/>
      <c r="GL367" s="241"/>
      <c r="GM367" s="241"/>
      <c r="GN367" s="241"/>
      <c r="GO367" s="241"/>
      <c r="GP367" s="241"/>
      <c r="GQ367" s="241"/>
      <c r="GR367" s="241"/>
      <c r="GS367" s="241"/>
      <c r="GT367" s="241"/>
      <c r="GU367" s="241"/>
      <c r="GV367" s="241"/>
      <c r="GW367" s="241"/>
      <c r="GX367" s="241"/>
      <c r="GY367" s="241"/>
      <c r="GZ367" s="241"/>
      <c r="HA367" s="241"/>
      <c r="HB367" s="241"/>
      <c r="HC367" s="241"/>
      <c r="HD367" s="241"/>
      <c r="HE367" s="241"/>
      <c r="HF367" s="241"/>
      <c r="HG367" s="241"/>
      <c r="HH367" s="241"/>
      <c r="HI367" s="241"/>
      <c r="HJ367" s="241"/>
      <c r="HK367" s="241"/>
      <c r="HL367" s="241"/>
      <c r="HM367" s="241"/>
      <c r="HN367" s="241"/>
      <c r="HO367" s="241"/>
      <c r="HP367" s="241"/>
      <c r="HQ367" s="241"/>
      <c r="HR367" s="241"/>
      <c r="HS367" s="241"/>
      <c r="HT367" s="241"/>
      <c r="HU367" s="241"/>
      <c r="HV367" s="241"/>
      <c r="HW367" s="241"/>
      <c r="HX367" s="241"/>
      <c r="HY367" s="241"/>
      <c r="HZ367" s="241"/>
      <c r="IA367" s="241"/>
      <c r="IB367" s="241"/>
      <c r="IC367" s="241"/>
      <c r="ID367" s="241"/>
      <c r="IE367" s="241"/>
      <c r="IF367" s="241"/>
      <c r="IG367" s="241"/>
      <c r="IH367" s="241"/>
      <c r="II367" s="241"/>
      <c r="IJ367" s="241"/>
      <c r="IK367" s="241"/>
      <c r="IL367" s="241"/>
      <c r="IM367" s="241"/>
      <c r="IN367" s="241"/>
      <c r="IO367" s="241"/>
      <c r="IP367" s="241"/>
      <c r="IQ367" s="241"/>
      <c r="IR367" s="241"/>
      <c r="IS367" s="241"/>
      <c r="IT367" s="241"/>
      <c r="IU367" s="241"/>
      <c r="IV367" s="241"/>
      <c r="IW367" s="241"/>
      <c r="IX367" s="241"/>
      <c r="IY367" s="241"/>
      <c r="IZ367" s="241"/>
      <c r="JA367" s="241"/>
      <c r="JB367" s="241"/>
      <c r="JC367" s="241"/>
      <c r="JD367" s="241"/>
      <c r="JE367" s="241"/>
      <c r="JF367" s="241"/>
      <c r="JG367" s="241"/>
      <c r="JH367" s="241"/>
      <c r="JI367" s="241"/>
      <c r="JJ367" s="241"/>
      <c r="JK367" s="241"/>
      <c r="JL367" s="241"/>
      <c r="JM367" s="241"/>
      <c r="JN367" s="241"/>
      <c r="JO367" s="241"/>
      <c r="JP367" s="241"/>
      <c r="JQ367" s="241"/>
      <c r="JR367" s="241"/>
      <c r="JS367" s="241"/>
      <c r="JT367" s="241"/>
      <c r="JU367" s="241"/>
    </row>
    <row r="368" spans="1:281" s="240" customFormat="1" ht="15" customHeight="1">
      <c r="A368" s="241"/>
      <c r="B368" s="241"/>
      <c r="C368" s="241"/>
      <c r="D368" s="241"/>
      <c r="E368" s="241"/>
      <c r="F368" s="241"/>
      <c r="G368" s="241"/>
      <c r="H368" s="241"/>
      <c r="I368" s="241"/>
      <c r="J368" s="241"/>
      <c r="K368" s="241"/>
      <c r="L368" s="241"/>
      <c r="M368" s="241"/>
      <c r="N368" s="241"/>
      <c r="O368" s="241"/>
      <c r="P368" s="241"/>
      <c r="Q368" s="241"/>
      <c r="R368" s="241"/>
      <c r="S368" s="241"/>
      <c r="T368" s="241"/>
      <c r="U368" s="241" t="s">
        <v>504</v>
      </c>
      <c r="V368" s="241"/>
      <c r="W368" s="241"/>
      <c r="X368" s="241"/>
      <c r="Y368" s="241"/>
      <c r="Z368" s="241"/>
      <c r="AA368" s="241"/>
      <c r="AB368" s="241"/>
      <c r="AC368" s="241" t="s">
        <v>309</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c r="DD368" s="241"/>
      <c r="DE368" s="241"/>
      <c r="DF368" s="241"/>
      <c r="DG368" s="241"/>
      <c r="DH368" s="241"/>
      <c r="DI368" s="241"/>
      <c r="DJ368" s="241"/>
      <c r="DK368" s="241"/>
      <c r="DL368" s="241"/>
      <c r="DM368" s="241"/>
      <c r="DN368" s="241"/>
      <c r="DO368" s="241"/>
      <c r="DP368" s="241"/>
      <c r="DQ368" s="241"/>
      <c r="DR368" s="241"/>
      <c r="DS368" s="241"/>
      <c r="DT368" s="241"/>
      <c r="DU368" s="241"/>
      <c r="DV368" s="241"/>
      <c r="DW368" s="241"/>
      <c r="DX368" s="241"/>
      <c r="DY368" s="241"/>
      <c r="DZ368" s="241"/>
      <c r="EA368" s="241"/>
      <c r="EB368" s="241"/>
      <c r="EC368" s="241"/>
      <c r="ED368" s="241"/>
      <c r="EE368" s="241"/>
      <c r="EF368" s="241"/>
      <c r="EG368" s="241"/>
      <c r="EH368" s="241"/>
      <c r="EI368" s="241"/>
      <c r="EJ368" s="241"/>
      <c r="EK368" s="241"/>
      <c r="EL368" s="241"/>
      <c r="EM368" s="241"/>
      <c r="EN368" s="241"/>
      <c r="EO368" s="241"/>
      <c r="EP368" s="241"/>
      <c r="EQ368" s="241"/>
      <c r="ER368" s="241"/>
      <c r="ES368" s="241"/>
      <c r="ET368" s="241"/>
      <c r="EU368" s="241"/>
      <c r="EV368" s="241"/>
      <c r="EW368" s="241"/>
      <c r="EX368" s="241"/>
      <c r="EY368" s="241"/>
      <c r="EZ368" s="241"/>
      <c r="FA368" s="241"/>
      <c r="FB368" s="241"/>
      <c r="FC368" s="241"/>
      <c r="FD368" s="241"/>
      <c r="FE368" s="241"/>
      <c r="FF368" s="241"/>
      <c r="FG368" s="241"/>
      <c r="FH368" s="241"/>
      <c r="FI368" s="241"/>
      <c r="FJ368" s="241"/>
      <c r="FK368" s="241"/>
      <c r="FL368" s="241"/>
      <c r="FM368" s="241"/>
      <c r="FN368" s="241"/>
      <c r="FO368" s="241"/>
      <c r="FP368" s="241"/>
      <c r="FQ368" s="241"/>
      <c r="FR368" s="241"/>
      <c r="FS368" s="241"/>
      <c r="FT368" s="241"/>
      <c r="FU368" s="241"/>
      <c r="FV368" s="241"/>
      <c r="FW368" s="241"/>
      <c r="FX368" s="241"/>
      <c r="FY368" s="241"/>
      <c r="FZ368" s="241"/>
      <c r="GA368" s="241"/>
      <c r="GB368" s="241"/>
      <c r="GC368" s="241"/>
      <c r="GD368" s="241"/>
      <c r="GE368" s="241"/>
      <c r="GF368" s="241"/>
      <c r="GG368" s="241"/>
      <c r="GH368" s="241"/>
      <c r="GI368" s="241"/>
      <c r="GJ368" s="241"/>
      <c r="GK368" s="241"/>
      <c r="GL368" s="241"/>
      <c r="GM368" s="241"/>
      <c r="GN368" s="241"/>
      <c r="GO368" s="241"/>
      <c r="GP368" s="241"/>
      <c r="GQ368" s="241"/>
      <c r="GR368" s="241"/>
      <c r="GS368" s="241"/>
      <c r="GT368" s="241"/>
      <c r="GU368" s="241"/>
      <c r="GV368" s="241"/>
      <c r="GW368" s="241"/>
      <c r="GX368" s="241"/>
      <c r="GY368" s="241"/>
      <c r="GZ368" s="241"/>
      <c r="HA368" s="241"/>
      <c r="HB368" s="241"/>
      <c r="HC368" s="241"/>
      <c r="HD368" s="241"/>
      <c r="HE368" s="241"/>
      <c r="HF368" s="241"/>
      <c r="HG368" s="241"/>
      <c r="HH368" s="241"/>
      <c r="HI368" s="241"/>
      <c r="HJ368" s="241"/>
      <c r="HK368" s="241"/>
      <c r="HL368" s="241"/>
      <c r="HM368" s="241"/>
      <c r="HN368" s="241"/>
      <c r="HO368" s="241"/>
      <c r="HP368" s="241"/>
      <c r="HQ368" s="241"/>
      <c r="HR368" s="241"/>
      <c r="HS368" s="241"/>
      <c r="HT368" s="241"/>
      <c r="HU368" s="241"/>
      <c r="HV368" s="241"/>
      <c r="HW368" s="241"/>
      <c r="HX368" s="241"/>
      <c r="HY368" s="241"/>
      <c r="HZ368" s="241"/>
      <c r="IA368" s="241"/>
      <c r="IB368" s="241"/>
      <c r="IC368" s="241"/>
      <c r="ID368" s="241"/>
      <c r="IE368" s="241"/>
      <c r="IF368" s="241"/>
      <c r="IG368" s="241"/>
      <c r="IH368" s="241"/>
      <c r="II368" s="241"/>
      <c r="IJ368" s="241"/>
      <c r="IK368" s="241"/>
      <c r="IL368" s="241"/>
      <c r="IM368" s="241"/>
      <c r="IN368" s="241"/>
      <c r="IO368" s="241"/>
      <c r="IP368" s="241"/>
      <c r="IQ368" s="241"/>
      <c r="IR368" s="241"/>
      <c r="IS368" s="241"/>
      <c r="IT368" s="241"/>
      <c r="IU368" s="241"/>
      <c r="IV368" s="241"/>
      <c r="IW368" s="241"/>
      <c r="IX368" s="241"/>
      <c r="IY368" s="241"/>
      <c r="IZ368" s="241"/>
      <c r="JA368" s="241"/>
      <c r="JB368" s="241"/>
      <c r="JC368" s="241"/>
      <c r="JD368" s="241"/>
      <c r="JE368" s="241"/>
      <c r="JF368" s="241"/>
      <c r="JG368" s="241"/>
      <c r="JH368" s="241"/>
      <c r="JI368" s="241"/>
      <c r="JJ368" s="241"/>
      <c r="JK368" s="241"/>
      <c r="JL368" s="241"/>
      <c r="JM368" s="241"/>
      <c r="JN368" s="241"/>
      <c r="JO368" s="241"/>
      <c r="JP368" s="241"/>
      <c r="JQ368" s="241"/>
      <c r="JR368" s="241"/>
      <c r="JS368" s="241"/>
      <c r="JT368" s="241"/>
      <c r="JU368" s="241"/>
    </row>
    <row r="369" spans="1:281" s="240" customFormat="1" ht="15" customHeight="1">
      <c r="A369" s="241"/>
      <c r="B369" s="241"/>
      <c r="C369" s="241"/>
      <c r="D369" s="241"/>
      <c r="E369" s="241"/>
      <c r="F369" s="241"/>
      <c r="G369" s="241"/>
      <c r="H369" s="241"/>
      <c r="I369" s="241"/>
      <c r="J369" s="241"/>
      <c r="K369" s="241"/>
      <c r="L369" s="241"/>
      <c r="M369" s="241"/>
      <c r="N369" s="241"/>
      <c r="O369" s="241"/>
      <c r="P369" s="241"/>
      <c r="Q369" s="241"/>
      <c r="R369" s="241"/>
      <c r="S369" s="241"/>
      <c r="T369" s="241"/>
      <c r="U369" s="241" t="s">
        <v>505</v>
      </c>
      <c r="V369" s="241"/>
      <c r="W369" s="241"/>
      <c r="X369" s="241"/>
      <c r="Y369" s="241"/>
      <c r="Z369" s="241"/>
      <c r="AA369" s="241"/>
      <c r="AB369" s="241"/>
      <c r="AC369" s="241" t="s">
        <v>325</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c r="DD369" s="241"/>
      <c r="DE369" s="241"/>
      <c r="DF369" s="241"/>
      <c r="DG369" s="241"/>
      <c r="DH369" s="241"/>
      <c r="DI369" s="241"/>
      <c r="DJ369" s="241"/>
      <c r="DK369" s="241"/>
      <c r="DL369" s="241"/>
      <c r="DM369" s="241"/>
      <c r="DN369" s="241"/>
      <c r="DO369" s="241"/>
      <c r="DP369" s="241"/>
      <c r="DQ369" s="241"/>
      <c r="DR369" s="241"/>
      <c r="DS369" s="241"/>
      <c r="DT369" s="241"/>
      <c r="DU369" s="241"/>
      <c r="DV369" s="241"/>
      <c r="DW369" s="241"/>
      <c r="DX369" s="241"/>
      <c r="DY369" s="241"/>
      <c r="DZ369" s="241"/>
      <c r="EA369" s="241"/>
      <c r="EB369" s="241"/>
      <c r="EC369" s="241"/>
      <c r="ED369" s="241"/>
      <c r="EE369" s="241"/>
      <c r="EF369" s="241"/>
      <c r="EG369" s="241"/>
      <c r="EH369" s="241"/>
      <c r="EI369" s="241"/>
      <c r="EJ369" s="241"/>
      <c r="EK369" s="241"/>
      <c r="EL369" s="241"/>
      <c r="EM369" s="241"/>
      <c r="EN369" s="241"/>
      <c r="EO369" s="241"/>
      <c r="EP369" s="241"/>
      <c r="EQ369" s="241"/>
      <c r="ER369" s="241"/>
      <c r="ES369" s="241"/>
      <c r="ET369" s="241"/>
      <c r="EU369" s="241"/>
      <c r="EV369" s="241"/>
      <c r="EW369" s="241"/>
      <c r="EX369" s="241"/>
      <c r="EY369" s="241"/>
      <c r="EZ369" s="241"/>
      <c r="FA369" s="241"/>
      <c r="FB369" s="241"/>
      <c r="FC369" s="241"/>
      <c r="FD369" s="241"/>
      <c r="FE369" s="241"/>
      <c r="FF369" s="241"/>
      <c r="FG369" s="241"/>
      <c r="FH369" s="241"/>
      <c r="FI369" s="241"/>
      <c r="FJ369" s="241"/>
      <c r="FK369" s="241"/>
      <c r="FL369" s="241"/>
      <c r="FM369" s="241"/>
      <c r="FN369" s="241"/>
      <c r="FO369" s="241"/>
      <c r="FP369" s="241"/>
      <c r="FQ369" s="241"/>
      <c r="FR369" s="241"/>
      <c r="FS369" s="241"/>
      <c r="FT369" s="241"/>
      <c r="FU369" s="241"/>
      <c r="FV369" s="241"/>
      <c r="FW369" s="241"/>
      <c r="FX369" s="241"/>
      <c r="FY369" s="241"/>
      <c r="FZ369" s="241"/>
      <c r="GA369" s="241"/>
      <c r="GB369" s="241"/>
      <c r="GC369" s="241"/>
      <c r="GD369" s="241"/>
      <c r="GE369" s="241"/>
      <c r="GF369" s="241"/>
      <c r="GG369" s="241"/>
      <c r="GH369" s="241"/>
      <c r="GI369" s="241"/>
      <c r="GJ369" s="241"/>
      <c r="GK369" s="241"/>
      <c r="GL369" s="241"/>
      <c r="GM369" s="241"/>
      <c r="GN369" s="241"/>
      <c r="GO369" s="241"/>
      <c r="GP369" s="241"/>
      <c r="GQ369" s="241"/>
      <c r="GR369" s="241"/>
      <c r="GS369" s="241"/>
      <c r="GT369" s="241"/>
      <c r="GU369" s="241"/>
      <c r="GV369" s="241"/>
      <c r="GW369" s="241"/>
      <c r="GX369" s="241"/>
      <c r="GY369" s="241"/>
      <c r="GZ369" s="241"/>
      <c r="HA369" s="241"/>
      <c r="HB369" s="241"/>
      <c r="HC369" s="241"/>
      <c r="HD369" s="241"/>
      <c r="HE369" s="241"/>
      <c r="HF369" s="241"/>
      <c r="HG369" s="241"/>
      <c r="HH369" s="241"/>
      <c r="HI369" s="241"/>
      <c r="HJ369" s="241"/>
      <c r="HK369" s="241"/>
      <c r="HL369" s="241"/>
      <c r="HM369" s="241"/>
      <c r="HN369" s="241"/>
      <c r="HO369" s="241"/>
      <c r="HP369" s="241"/>
      <c r="HQ369" s="241"/>
      <c r="HR369" s="241"/>
      <c r="HS369" s="241"/>
      <c r="HT369" s="241"/>
      <c r="HU369" s="241"/>
      <c r="HV369" s="241"/>
      <c r="HW369" s="241"/>
      <c r="HX369" s="241"/>
      <c r="HY369" s="241"/>
      <c r="HZ369" s="241"/>
      <c r="IA369" s="241"/>
      <c r="IB369" s="241"/>
      <c r="IC369" s="241"/>
      <c r="ID369" s="241"/>
      <c r="IE369" s="241"/>
      <c r="IF369" s="241"/>
      <c r="IG369" s="241"/>
      <c r="IH369" s="241"/>
      <c r="II369" s="241"/>
      <c r="IJ369" s="241"/>
      <c r="IK369" s="241"/>
      <c r="IL369" s="241"/>
      <c r="IM369" s="241"/>
      <c r="IN369" s="241"/>
      <c r="IO369" s="241"/>
      <c r="IP369" s="241"/>
      <c r="IQ369" s="241"/>
      <c r="IR369" s="241"/>
      <c r="IS369" s="241"/>
      <c r="IT369" s="241"/>
      <c r="IU369" s="241"/>
      <c r="IV369" s="241"/>
      <c r="IW369" s="241"/>
      <c r="IX369" s="241"/>
      <c r="IY369" s="241"/>
      <c r="IZ369" s="241"/>
      <c r="JA369" s="241"/>
      <c r="JB369" s="241"/>
      <c r="JC369" s="241"/>
      <c r="JD369" s="241"/>
      <c r="JE369" s="241"/>
      <c r="JF369" s="241"/>
      <c r="JG369" s="241"/>
      <c r="JH369" s="241"/>
      <c r="JI369" s="241"/>
      <c r="JJ369" s="241"/>
      <c r="JK369" s="241"/>
      <c r="JL369" s="241"/>
      <c r="JM369" s="241"/>
      <c r="JN369" s="241"/>
      <c r="JO369" s="241"/>
      <c r="JP369" s="241"/>
      <c r="JQ369" s="241"/>
      <c r="JR369" s="241"/>
      <c r="JS369" s="241"/>
      <c r="JT369" s="241"/>
      <c r="JU369" s="241"/>
    </row>
    <row r="370" spans="1:281" s="240" customFormat="1" ht="15" customHeight="1">
      <c r="A370" s="241"/>
      <c r="B370" s="241"/>
      <c r="C370" s="241"/>
      <c r="D370" s="241"/>
      <c r="E370" s="241"/>
      <c r="F370" s="241"/>
      <c r="G370" s="241"/>
      <c r="H370" s="241"/>
      <c r="I370" s="241"/>
      <c r="J370" s="241"/>
      <c r="K370" s="241"/>
      <c r="L370" s="241"/>
      <c r="M370" s="241"/>
      <c r="N370" s="241"/>
      <c r="O370" s="241"/>
      <c r="P370" s="241"/>
      <c r="Q370" s="241"/>
      <c r="R370" s="241"/>
      <c r="S370" s="241"/>
      <c r="T370" s="241"/>
      <c r="U370" s="241" t="s">
        <v>506</v>
      </c>
      <c r="V370" s="241"/>
      <c r="W370" s="241"/>
      <c r="X370" s="241"/>
      <c r="Y370" s="241"/>
      <c r="Z370" s="241"/>
      <c r="AA370" s="241"/>
      <c r="AB370" s="241"/>
      <c r="AC370" s="241" t="s">
        <v>316</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c r="DD370" s="241"/>
      <c r="DE370" s="241"/>
      <c r="DF370" s="241"/>
      <c r="DG370" s="241"/>
      <c r="DH370" s="241"/>
      <c r="DI370" s="241"/>
      <c r="DJ370" s="241"/>
      <c r="DK370" s="241"/>
      <c r="DL370" s="241"/>
      <c r="DM370" s="241"/>
      <c r="DN370" s="241"/>
      <c r="DO370" s="241"/>
      <c r="DP370" s="241"/>
      <c r="DQ370" s="241"/>
      <c r="DR370" s="241"/>
      <c r="DS370" s="241"/>
      <c r="DT370" s="241"/>
      <c r="DU370" s="241"/>
      <c r="DV370" s="241"/>
      <c r="DW370" s="241"/>
      <c r="DX370" s="241"/>
      <c r="DY370" s="241"/>
      <c r="DZ370" s="241"/>
      <c r="EA370" s="241"/>
      <c r="EB370" s="241"/>
      <c r="EC370" s="241"/>
      <c r="ED370" s="241"/>
      <c r="EE370" s="241"/>
      <c r="EF370" s="241"/>
      <c r="EG370" s="241"/>
      <c r="EH370" s="241"/>
      <c r="EI370" s="241"/>
      <c r="EJ370" s="241"/>
      <c r="EK370" s="241"/>
      <c r="EL370" s="241"/>
      <c r="EM370" s="241"/>
      <c r="EN370" s="241"/>
      <c r="EO370" s="241"/>
      <c r="EP370" s="241"/>
      <c r="EQ370" s="241"/>
      <c r="ER370" s="241"/>
      <c r="ES370" s="241"/>
      <c r="ET370" s="241"/>
      <c r="EU370" s="241"/>
      <c r="EV370" s="241"/>
      <c r="EW370" s="241"/>
      <c r="EX370" s="241"/>
      <c r="EY370" s="241"/>
      <c r="EZ370" s="241"/>
      <c r="FA370" s="241"/>
      <c r="FB370" s="241"/>
      <c r="FC370" s="241"/>
      <c r="FD370" s="241"/>
      <c r="FE370" s="241"/>
      <c r="FF370" s="241"/>
      <c r="FG370" s="241"/>
      <c r="FH370" s="241"/>
      <c r="FI370" s="241"/>
      <c r="FJ370" s="241"/>
      <c r="FK370" s="241"/>
      <c r="FL370" s="241"/>
      <c r="FM370" s="241"/>
      <c r="FN370" s="241"/>
      <c r="FO370" s="241"/>
      <c r="FP370" s="241"/>
      <c r="FQ370" s="241"/>
      <c r="FR370" s="241"/>
      <c r="FS370" s="241"/>
      <c r="FT370" s="241"/>
      <c r="FU370" s="241"/>
      <c r="FV370" s="241"/>
      <c r="FW370" s="241"/>
      <c r="FX370" s="241"/>
      <c r="FY370" s="241"/>
      <c r="FZ370" s="241"/>
      <c r="GA370" s="241"/>
      <c r="GB370" s="241"/>
      <c r="GC370" s="241"/>
      <c r="GD370" s="241"/>
      <c r="GE370" s="241"/>
      <c r="GF370" s="241"/>
      <c r="GG370" s="241"/>
      <c r="GH370" s="241"/>
      <c r="GI370" s="241"/>
      <c r="GJ370" s="241"/>
      <c r="GK370" s="241"/>
      <c r="GL370" s="241"/>
      <c r="GM370" s="241"/>
      <c r="GN370" s="241"/>
      <c r="GO370" s="241"/>
      <c r="GP370" s="241"/>
      <c r="GQ370" s="241"/>
      <c r="GR370" s="241"/>
      <c r="GS370" s="241"/>
      <c r="GT370" s="241"/>
      <c r="GU370" s="241"/>
      <c r="GV370" s="241"/>
      <c r="GW370" s="241"/>
      <c r="GX370" s="241"/>
      <c r="GY370" s="241"/>
      <c r="GZ370" s="241"/>
      <c r="HA370" s="241"/>
      <c r="HB370" s="241"/>
      <c r="HC370" s="241"/>
      <c r="HD370" s="241"/>
      <c r="HE370" s="241"/>
      <c r="HF370" s="241"/>
      <c r="HG370" s="241"/>
      <c r="HH370" s="241"/>
      <c r="HI370" s="241"/>
      <c r="HJ370" s="241"/>
      <c r="HK370" s="241"/>
      <c r="HL370" s="241"/>
      <c r="HM370" s="241"/>
      <c r="HN370" s="241"/>
      <c r="HO370" s="241"/>
      <c r="HP370" s="241"/>
      <c r="HQ370" s="241"/>
      <c r="HR370" s="241"/>
      <c r="HS370" s="241"/>
      <c r="HT370" s="241"/>
      <c r="HU370" s="241"/>
      <c r="HV370" s="241"/>
      <c r="HW370" s="241"/>
      <c r="HX370" s="241"/>
      <c r="HY370" s="241"/>
      <c r="HZ370" s="241"/>
      <c r="IA370" s="241"/>
      <c r="IB370" s="241"/>
      <c r="IC370" s="241"/>
      <c r="ID370" s="241"/>
      <c r="IE370" s="241"/>
      <c r="IF370" s="241"/>
      <c r="IG370" s="241"/>
      <c r="IH370" s="241"/>
      <c r="II370" s="241"/>
      <c r="IJ370" s="241"/>
      <c r="IK370" s="241"/>
      <c r="IL370" s="241"/>
      <c r="IM370" s="241"/>
      <c r="IN370" s="241"/>
      <c r="IO370" s="241"/>
      <c r="IP370" s="241"/>
      <c r="IQ370" s="241"/>
      <c r="IR370" s="241"/>
      <c r="IS370" s="241"/>
      <c r="IT370" s="241"/>
      <c r="IU370" s="241"/>
      <c r="IV370" s="241"/>
      <c r="IW370" s="241"/>
      <c r="IX370" s="241"/>
      <c r="IY370" s="241"/>
      <c r="IZ370" s="241"/>
      <c r="JA370" s="241"/>
      <c r="JB370" s="241"/>
      <c r="JC370" s="241"/>
      <c r="JD370" s="241"/>
      <c r="JE370" s="241"/>
      <c r="JF370" s="241"/>
      <c r="JG370" s="241"/>
      <c r="JH370" s="241"/>
      <c r="JI370" s="241"/>
      <c r="JJ370" s="241"/>
      <c r="JK370" s="241"/>
      <c r="JL370" s="241"/>
      <c r="JM370" s="241"/>
      <c r="JN370" s="241"/>
      <c r="JO370" s="241"/>
      <c r="JP370" s="241"/>
      <c r="JQ370" s="241"/>
      <c r="JR370" s="241"/>
      <c r="JS370" s="241"/>
      <c r="JT370" s="241"/>
      <c r="JU370" s="241"/>
    </row>
    <row r="371" spans="1:281" s="240" customFormat="1" ht="15" customHeight="1">
      <c r="A371" s="241"/>
      <c r="B371" s="241"/>
      <c r="C371" s="241"/>
      <c r="D371" s="241"/>
      <c r="E371" s="241"/>
      <c r="F371" s="241"/>
      <c r="G371" s="241"/>
      <c r="H371" s="241"/>
      <c r="I371" s="241"/>
      <c r="J371" s="241"/>
      <c r="K371" s="241"/>
      <c r="L371" s="241"/>
      <c r="M371" s="241"/>
      <c r="N371" s="241"/>
      <c r="O371" s="241"/>
      <c r="P371" s="241"/>
      <c r="Q371" s="241"/>
      <c r="R371" s="241"/>
      <c r="S371" s="241"/>
      <c r="T371" s="241"/>
      <c r="U371" s="241" t="s">
        <v>271</v>
      </c>
      <c r="V371" s="241"/>
      <c r="W371" s="241"/>
      <c r="X371" s="241"/>
      <c r="Y371" s="241"/>
      <c r="Z371" s="241"/>
      <c r="AA371" s="241"/>
      <c r="AB371" s="241"/>
      <c r="AC371" s="241" t="s">
        <v>322</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c r="DD371" s="241"/>
      <c r="DE371" s="241"/>
      <c r="DF371" s="241"/>
      <c r="DG371" s="241"/>
      <c r="DH371" s="241"/>
      <c r="DI371" s="241"/>
      <c r="DJ371" s="241"/>
      <c r="DK371" s="241"/>
      <c r="DL371" s="241"/>
      <c r="DM371" s="241"/>
      <c r="DN371" s="241"/>
      <c r="DO371" s="241"/>
      <c r="DP371" s="241"/>
      <c r="DQ371" s="241"/>
      <c r="DR371" s="241"/>
      <c r="DS371" s="241"/>
      <c r="DT371" s="241"/>
      <c r="DU371" s="241"/>
      <c r="DV371" s="241"/>
      <c r="DW371" s="241"/>
      <c r="DX371" s="241"/>
      <c r="DY371" s="241"/>
      <c r="DZ371" s="241"/>
      <c r="EA371" s="241"/>
      <c r="EB371" s="241"/>
      <c r="EC371" s="241"/>
      <c r="ED371" s="241"/>
      <c r="EE371" s="241"/>
      <c r="EF371" s="241"/>
      <c r="EG371" s="241"/>
      <c r="EH371" s="241"/>
      <c r="EI371" s="241"/>
      <c r="EJ371" s="241"/>
      <c r="EK371" s="241"/>
      <c r="EL371" s="241"/>
      <c r="EM371" s="241"/>
      <c r="EN371" s="241"/>
      <c r="EO371" s="241"/>
      <c r="EP371" s="241"/>
      <c r="EQ371" s="241"/>
      <c r="ER371" s="241"/>
      <c r="ES371" s="241"/>
      <c r="ET371" s="241"/>
      <c r="EU371" s="241"/>
      <c r="EV371" s="241"/>
      <c r="EW371" s="241"/>
      <c r="EX371" s="241"/>
      <c r="EY371" s="241"/>
      <c r="EZ371" s="241"/>
      <c r="FA371" s="241"/>
      <c r="FB371" s="241"/>
      <c r="FC371" s="241"/>
      <c r="FD371" s="241"/>
      <c r="FE371" s="241"/>
      <c r="FF371" s="241"/>
      <c r="FG371" s="241"/>
      <c r="FH371" s="241"/>
      <c r="FI371" s="241"/>
      <c r="FJ371" s="241"/>
      <c r="FK371" s="241"/>
      <c r="FL371" s="241"/>
      <c r="FM371" s="241"/>
      <c r="FN371" s="241"/>
      <c r="FO371" s="241"/>
      <c r="FP371" s="241"/>
      <c r="FQ371" s="241"/>
      <c r="FR371" s="241"/>
      <c r="FS371" s="241"/>
      <c r="FT371" s="241"/>
      <c r="FU371" s="241"/>
      <c r="FV371" s="241"/>
      <c r="FW371" s="241"/>
      <c r="FX371" s="241"/>
      <c r="FY371" s="241"/>
      <c r="FZ371" s="241"/>
      <c r="GA371" s="241"/>
      <c r="GB371" s="241"/>
      <c r="GC371" s="241"/>
      <c r="GD371" s="241"/>
      <c r="GE371" s="241"/>
      <c r="GF371" s="241"/>
      <c r="GG371" s="241"/>
      <c r="GH371" s="241"/>
      <c r="GI371" s="241"/>
      <c r="GJ371" s="241"/>
      <c r="GK371" s="241"/>
      <c r="GL371" s="241"/>
      <c r="GM371" s="241"/>
      <c r="GN371" s="241"/>
      <c r="GO371" s="241"/>
      <c r="GP371" s="241"/>
      <c r="GQ371" s="241"/>
      <c r="GR371" s="241"/>
      <c r="GS371" s="241"/>
      <c r="GT371" s="241"/>
      <c r="GU371" s="241"/>
      <c r="GV371" s="241"/>
      <c r="GW371" s="241"/>
      <c r="GX371" s="241"/>
      <c r="GY371" s="241"/>
      <c r="GZ371" s="241"/>
      <c r="HA371" s="241"/>
      <c r="HB371" s="241"/>
      <c r="HC371" s="241"/>
      <c r="HD371" s="241"/>
      <c r="HE371" s="241"/>
      <c r="HF371" s="241"/>
      <c r="HG371" s="241"/>
      <c r="HH371" s="241"/>
      <c r="HI371" s="241"/>
      <c r="HJ371" s="241"/>
      <c r="HK371" s="241"/>
      <c r="HL371" s="241"/>
      <c r="HM371" s="241"/>
      <c r="HN371" s="241"/>
      <c r="HO371" s="241"/>
      <c r="HP371" s="241"/>
      <c r="HQ371" s="241"/>
      <c r="HR371" s="241"/>
      <c r="HS371" s="241"/>
      <c r="HT371" s="241"/>
      <c r="HU371" s="241"/>
      <c r="HV371" s="241"/>
      <c r="HW371" s="241"/>
      <c r="HX371" s="241"/>
      <c r="HY371" s="241"/>
      <c r="HZ371" s="241"/>
      <c r="IA371" s="241"/>
      <c r="IB371" s="241"/>
      <c r="IC371" s="241"/>
      <c r="ID371" s="241"/>
      <c r="IE371" s="241"/>
      <c r="IF371" s="241"/>
      <c r="IG371" s="241"/>
      <c r="IH371" s="241"/>
      <c r="II371" s="241"/>
      <c r="IJ371" s="241"/>
      <c r="IK371" s="241"/>
      <c r="IL371" s="241"/>
      <c r="IM371" s="241"/>
      <c r="IN371" s="241"/>
      <c r="IO371" s="241"/>
      <c r="IP371" s="241"/>
      <c r="IQ371" s="241"/>
      <c r="IR371" s="241"/>
      <c r="IS371" s="241"/>
      <c r="IT371" s="241"/>
      <c r="IU371" s="241"/>
      <c r="IV371" s="241"/>
      <c r="IW371" s="241"/>
      <c r="IX371" s="241"/>
      <c r="IY371" s="241"/>
      <c r="IZ371" s="241"/>
      <c r="JA371" s="241"/>
      <c r="JB371" s="241"/>
      <c r="JC371" s="241"/>
      <c r="JD371" s="241"/>
      <c r="JE371" s="241"/>
      <c r="JF371" s="241"/>
      <c r="JG371" s="241"/>
      <c r="JH371" s="241"/>
      <c r="JI371" s="241"/>
      <c r="JJ371" s="241"/>
      <c r="JK371" s="241"/>
      <c r="JL371" s="241"/>
      <c r="JM371" s="241"/>
      <c r="JN371" s="241"/>
      <c r="JO371" s="241"/>
      <c r="JP371" s="241"/>
      <c r="JQ371" s="241"/>
      <c r="JR371" s="241"/>
      <c r="JS371" s="241"/>
      <c r="JT371" s="241"/>
      <c r="JU371" s="241"/>
    </row>
    <row r="372" spans="1:281" s="240" customFormat="1" ht="15" customHeight="1">
      <c r="A372" s="241"/>
      <c r="B372" s="241"/>
      <c r="C372" s="241"/>
      <c r="D372" s="241"/>
      <c r="E372" s="241"/>
      <c r="F372" s="241"/>
      <c r="G372" s="241"/>
      <c r="H372" s="241"/>
      <c r="I372" s="241"/>
      <c r="J372" s="241"/>
      <c r="K372" s="241"/>
      <c r="L372" s="241"/>
      <c r="M372" s="241"/>
      <c r="N372" s="241"/>
      <c r="O372" s="241"/>
      <c r="P372" s="241"/>
      <c r="Q372" s="241"/>
      <c r="R372" s="241"/>
      <c r="S372" s="241"/>
      <c r="T372" s="241"/>
      <c r="U372" s="241" t="s">
        <v>507</v>
      </c>
      <c r="V372" s="241"/>
      <c r="W372" s="241"/>
      <c r="X372" s="241"/>
      <c r="Y372" s="241"/>
      <c r="Z372" s="241"/>
      <c r="AA372" s="241"/>
      <c r="AB372" s="241"/>
      <c r="AC372" s="241" t="s">
        <v>311</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c r="DD372" s="241"/>
      <c r="DE372" s="241"/>
      <c r="DF372" s="241"/>
      <c r="DG372" s="241"/>
      <c r="DH372" s="241"/>
      <c r="DI372" s="241"/>
      <c r="DJ372" s="241"/>
      <c r="DK372" s="241"/>
      <c r="DL372" s="241"/>
      <c r="DM372" s="241"/>
      <c r="DN372" s="241"/>
      <c r="DO372" s="241"/>
      <c r="DP372" s="241"/>
      <c r="DQ372" s="241"/>
      <c r="DR372" s="241"/>
      <c r="DS372" s="241"/>
      <c r="DT372" s="241"/>
      <c r="DU372" s="241"/>
      <c r="DV372" s="241"/>
      <c r="DW372" s="241"/>
      <c r="DX372" s="241"/>
      <c r="DY372" s="241"/>
      <c r="DZ372" s="241"/>
      <c r="EA372" s="241"/>
      <c r="EB372" s="241"/>
      <c r="EC372" s="241"/>
      <c r="ED372" s="241"/>
      <c r="EE372" s="241"/>
      <c r="EF372" s="241"/>
      <c r="EG372" s="241"/>
      <c r="EH372" s="241"/>
      <c r="EI372" s="241"/>
      <c r="EJ372" s="241"/>
      <c r="EK372" s="241"/>
      <c r="EL372" s="241"/>
      <c r="EM372" s="241"/>
      <c r="EN372" s="241"/>
      <c r="EO372" s="241"/>
      <c r="EP372" s="241"/>
      <c r="EQ372" s="241"/>
      <c r="ER372" s="241"/>
      <c r="ES372" s="241"/>
      <c r="ET372" s="241"/>
      <c r="EU372" s="241"/>
      <c r="EV372" s="241"/>
      <c r="EW372" s="241"/>
      <c r="EX372" s="241"/>
      <c r="EY372" s="241"/>
      <c r="EZ372" s="241"/>
      <c r="FA372" s="241"/>
      <c r="FB372" s="241"/>
      <c r="FC372" s="241"/>
      <c r="FD372" s="241"/>
      <c r="FE372" s="241"/>
      <c r="FF372" s="241"/>
      <c r="FG372" s="241"/>
      <c r="FH372" s="241"/>
      <c r="FI372" s="241"/>
      <c r="FJ372" s="241"/>
      <c r="FK372" s="241"/>
      <c r="FL372" s="241"/>
      <c r="FM372" s="241"/>
      <c r="FN372" s="241"/>
      <c r="FO372" s="241"/>
      <c r="FP372" s="241"/>
      <c r="FQ372" s="241"/>
      <c r="FR372" s="241"/>
      <c r="FS372" s="241"/>
      <c r="FT372" s="241"/>
      <c r="FU372" s="241"/>
      <c r="FV372" s="241"/>
      <c r="FW372" s="241"/>
      <c r="FX372" s="241"/>
      <c r="FY372" s="241"/>
      <c r="FZ372" s="241"/>
      <c r="GA372" s="241"/>
      <c r="GB372" s="241"/>
      <c r="GC372" s="241"/>
      <c r="GD372" s="241"/>
      <c r="GE372" s="241"/>
      <c r="GF372" s="241"/>
      <c r="GG372" s="241"/>
      <c r="GH372" s="241"/>
      <c r="GI372" s="241"/>
      <c r="GJ372" s="241"/>
      <c r="GK372" s="241"/>
      <c r="GL372" s="241"/>
      <c r="GM372" s="241"/>
      <c r="GN372" s="241"/>
      <c r="GO372" s="241"/>
      <c r="GP372" s="241"/>
      <c r="GQ372" s="241"/>
      <c r="GR372" s="241"/>
      <c r="GS372" s="241"/>
      <c r="GT372" s="241"/>
      <c r="GU372" s="241"/>
      <c r="GV372" s="241"/>
      <c r="GW372" s="241"/>
      <c r="GX372" s="241"/>
      <c r="GY372" s="241"/>
      <c r="GZ372" s="241"/>
      <c r="HA372" s="241"/>
      <c r="HB372" s="241"/>
      <c r="HC372" s="241"/>
      <c r="HD372" s="241"/>
      <c r="HE372" s="241"/>
      <c r="HF372" s="241"/>
      <c r="HG372" s="241"/>
      <c r="HH372" s="241"/>
      <c r="HI372" s="241"/>
      <c r="HJ372" s="241"/>
      <c r="HK372" s="241"/>
      <c r="HL372" s="241"/>
      <c r="HM372" s="241"/>
      <c r="HN372" s="241"/>
      <c r="HO372" s="241"/>
      <c r="HP372" s="241"/>
      <c r="HQ372" s="241"/>
      <c r="HR372" s="241"/>
      <c r="HS372" s="241"/>
      <c r="HT372" s="241"/>
      <c r="HU372" s="241"/>
      <c r="HV372" s="241"/>
      <c r="HW372" s="241"/>
      <c r="HX372" s="241"/>
      <c r="HY372" s="241"/>
      <c r="HZ372" s="241"/>
      <c r="IA372" s="241"/>
      <c r="IB372" s="241"/>
      <c r="IC372" s="241"/>
      <c r="ID372" s="241"/>
      <c r="IE372" s="241"/>
      <c r="IF372" s="241"/>
      <c r="IG372" s="241"/>
      <c r="IH372" s="241"/>
      <c r="II372" s="241"/>
      <c r="IJ372" s="241"/>
      <c r="IK372" s="241"/>
      <c r="IL372" s="241"/>
      <c r="IM372" s="241"/>
      <c r="IN372" s="241"/>
      <c r="IO372" s="241"/>
      <c r="IP372" s="241"/>
      <c r="IQ372" s="241"/>
      <c r="IR372" s="241"/>
      <c r="IS372" s="241"/>
      <c r="IT372" s="241"/>
      <c r="IU372" s="241"/>
      <c r="IV372" s="241"/>
      <c r="IW372" s="241"/>
      <c r="IX372" s="241"/>
      <c r="IY372" s="241"/>
      <c r="IZ372" s="241"/>
      <c r="JA372" s="241"/>
      <c r="JB372" s="241"/>
      <c r="JC372" s="241"/>
      <c r="JD372" s="241"/>
      <c r="JE372" s="241"/>
      <c r="JF372" s="241"/>
      <c r="JG372" s="241"/>
      <c r="JH372" s="241"/>
      <c r="JI372" s="241"/>
      <c r="JJ372" s="241"/>
      <c r="JK372" s="241"/>
      <c r="JL372" s="241"/>
      <c r="JM372" s="241"/>
      <c r="JN372" s="241"/>
      <c r="JO372" s="241"/>
      <c r="JP372" s="241"/>
      <c r="JQ372" s="241"/>
      <c r="JR372" s="241"/>
      <c r="JS372" s="241"/>
      <c r="JT372" s="241"/>
      <c r="JU372" s="241"/>
    </row>
    <row r="373" spans="1:281" s="240" customFormat="1" ht="15" customHeight="1">
      <c r="A373" s="241"/>
      <c r="B373" s="241"/>
      <c r="C373" s="241"/>
      <c r="D373" s="241"/>
      <c r="E373" s="241"/>
      <c r="F373" s="241"/>
      <c r="G373" s="241"/>
      <c r="H373" s="241"/>
      <c r="I373" s="241"/>
      <c r="J373" s="241"/>
      <c r="K373" s="241"/>
      <c r="L373" s="241"/>
      <c r="M373" s="241"/>
      <c r="N373" s="241"/>
      <c r="O373" s="241"/>
      <c r="P373" s="241"/>
      <c r="Q373" s="241"/>
      <c r="R373" s="241"/>
      <c r="S373" s="241"/>
      <c r="T373" s="241"/>
      <c r="U373" s="241" t="s">
        <v>508</v>
      </c>
      <c r="V373" s="241"/>
      <c r="W373" s="241"/>
      <c r="X373" s="241"/>
      <c r="Y373" s="241"/>
      <c r="Z373" s="241"/>
      <c r="AA373" s="241"/>
      <c r="AB373" s="241"/>
      <c r="AC373" s="241" t="s">
        <v>325</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c r="DD373" s="241"/>
      <c r="DE373" s="241"/>
      <c r="DF373" s="241"/>
      <c r="DG373" s="241"/>
      <c r="DH373" s="241"/>
      <c r="DI373" s="241"/>
      <c r="DJ373" s="241"/>
      <c r="DK373" s="241"/>
      <c r="DL373" s="241"/>
      <c r="DM373" s="241"/>
      <c r="DN373" s="241"/>
      <c r="DO373" s="241"/>
      <c r="DP373" s="241"/>
      <c r="DQ373" s="241"/>
      <c r="DR373" s="241"/>
      <c r="DS373" s="241"/>
      <c r="DT373" s="241"/>
      <c r="DU373" s="241"/>
      <c r="DV373" s="241"/>
      <c r="DW373" s="241"/>
      <c r="DX373" s="241"/>
      <c r="DY373" s="241"/>
      <c r="DZ373" s="241"/>
      <c r="EA373" s="241"/>
      <c r="EB373" s="241"/>
      <c r="EC373" s="241"/>
      <c r="ED373" s="241"/>
      <c r="EE373" s="241"/>
      <c r="EF373" s="241"/>
      <c r="EG373" s="241"/>
      <c r="EH373" s="241"/>
      <c r="EI373" s="241"/>
      <c r="EJ373" s="241"/>
      <c r="EK373" s="241"/>
      <c r="EL373" s="241"/>
      <c r="EM373" s="241"/>
      <c r="EN373" s="241"/>
      <c r="EO373" s="241"/>
      <c r="EP373" s="241"/>
      <c r="EQ373" s="241"/>
      <c r="ER373" s="241"/>
      <c r="ES373" s="241"/>
      <c r="ET373" s="241"/>
      <c r="EU373" s="241"/>
      <c r="EV373" s="241"/>
      <c r="EW373" s="241"/>
      <c r="EX373" s="241"/>
      <c r="EY373" s="241"/>
      <c r="EZ373" s="241"/>
      <c r="FA373" s="241"/>
      <c r="FB373" s="241"/>
      <c r="FC373" s="241"/>
      <c r="FD373" s="241"/>
      <c r="FE373" s="241"/>
      <c r="FF373" s="241"/>
      <c r="FG373" s="241"/>
      <c r="FH373" s="241"/>
      <c r="FI373" s="241"/>
      <c r="FJ373" s="241"/>
      <c r="FK373" s="241"/>
      <c r="FL373" s="241"/>
      <c r="FM373" s="241"/>
      <c r="FN373" s="241"/>
      <c r="FO373" s="241"/>
      <c r="FP373" s="241"/>
      <c r="FQ373" s="241"/>
      <c r="FR373" s="241"/>
      <c r="FS373" s="241"/>
      <c r="FT373" s="241"/>
      <c r="FU373" s="241"/>
      <c r="FV373" s="241"/>
      <c r="FW373" s="241"/>
      <c r="FX373" s="241"/>
      <c r="FY373" s="241"/>
      <c r="FZ373" s="241"/>
      <c r="GA373" s="241"/>
      <c r="GB373" s="241"/>
      <c r="GC373" s="241"/>
      <c r="GD373" s="241"/>
      <c r="GE373" s="241"/>
      <c r="GF373" s="241"/>
      <c r="GG373" s="241"/>
      <c r="GH373" s="241"/>
      <c r="GI373" s="241"/>
      <c r="GJ373" s="241"/>
      <c r="GK373" s="241"/>
      <c r="GL373" s="241"/>
      <c r="GM373" s="241"/>
      <c r="GN373" s="241"/>
      <c r="GO373" s="241"/>
      <c r="GP373" s="241"/>
      <c r="GQ373" s="241"/>
      <c r="GR373" s="241"/>
      <c r="GS373" s="241"/>
      <c r="GT373" s="241"/>
      <c r="GU373" s="241"/>
      <c r="GV373" s="241"/>
      <c r="GW373" s="241"/>
      <c r="GX373" s="241"/>
      <c r="GY373" s="241"/>
      <c r="GZ373" s="241"/>
      <c r="HA373" s="241"/>
      <c r="HB373" s="241"/>
      <c r="HC373" s="241"/>
      <c r="HD373" s="241"/>
      <c r="HE373" s="241"/>
      <c r="HF373" s="241"/>
      <c r="HG373" s="241"/>
      <c r="HH373" s="241"/>
      <c r="HI373" s="241"/>
      <c r="HJ373" s="241"/>
      <c r="HK373" s="241"/>
      <c r="HL373" s="241"/>
      <c r="HM373" s="241"/>
      <c r="HN373" s="241"/>
      <c r="HO373" s="241"/>
      <c r="HP373" s="241"/>
      <c r="HQ373" s="241"/>
      <c r="HR373" s="241"/>
      <c r="HS373" s="241"/>
      <c r="HT373" s="241"/>
      <c r="HU373" s="241"/>
      <c r="HV373" s="241"/>
      <c r="HW373" s="241"/>
      <c r="HX373" s="241"/>
      <c r="HY373" s="241"/>
      <c r="HZ373" s="241"/>
      <c r="IA373" s="241"/>
      <c r="IB373" s="241"/>
      <c r="IC373" s="241"/>
      <c r="ID373" s="241"/>
      <c r="IE373" s="241"/>
      <c r="IF373" s="241"/>
      <c r="IG373" s="241"/>
      <c r="IH373" s="241"/>
      <c r="II373" s="241"/>
      <c r="IJ373" s="241"/>
      <c r="IK373" s="241"/>
      <c r="IL373" s="241"/>
      <c r="IM373" s="241"/>
      <c r="IN373" s="241"/>
      <c r="IO373" s="241"/>
      <c r="IP373" s="241"/>
      <c r="IQ373" s="241"/>
      <c r="IR373" s="241"/>
      <c r="IS373" s="241"/>
      <c r="IT373" s="241"/>
      <c r="IU373" s="241"/>
      <c r="IV373" s="241"/>
      <c r="IW373" s="241"/>
      <c r="IX373" s="241"/>
      <c r="IY373" s="241"/>
      <c r="IZ373" s="241"/>
      <c r="JA373" s="241"/>
      <c r="JB373" s="241"/>
      <c r="JC373" s="241"/>
      <c r="JD373" s="241"/>
      <c r="JE373" s="241"/>
      <c r="JF373" s="241"/>
      <c r="JG373" s="241"/>
      <c r="JH373" s="241"/>
      <c r="JI373" s="241"/>
      <c r="JJ373" s="241"/>
      <c r="JK373" s="241"/>
      <c r="JL373" s="241"/>
      <c r="JM373" s="241"/>
      <c r="JN373" s="241"/>
      <c r="JO373" s="241"/>
      <c r="JP373" s="241"/>
      <c r="JQ373" s="241"/>
      <c r="JR373" s="241"/>
      <c r="JS373" s="241"/>
      <c r="JT373" s="241"/>
      <c r="JU373" s="241"/>
    </row>
    <row r="374" spans="1:281" s="240" customFormat="1" ht="15" customHeight="1">
      <c r="A374" s="241"/>
      <c r="B374" s="241"/>
      <c r="C374" s="241"/>
      <c r="D374" s="241"/>
      <c r="E374" s="241"/>
      <c r="F374" s="241"/>
      <c r="G374" s="241"/>
      <c r="H374" s="241"/>
      <c r="I374" s="241"/>
      <c r="J374" s="241"/>
      <c r="K374" s="241"/>
      <c r="L374" s="241"/>
      <c r="M374" s="241"/>
      <c r="N374" s="241"/>
      <c r="O374" s="241"/>
      <c r="P374" s="241"/>
      <c r="Q374" s="241"/>
      <c r="R374" s="241"/>
      <c r="S374" s="241"/>
      <c r="T374" s="241"/>
      <c r="U374" s="241" t="s">
        <v>509</v>
      </c>
      <c r="V374" s="241"/>
      <c r="W374" s="241"/>
      <c r="X374" s="241"/>
      <c r="Y374" s="241"/>
      <c r="Z374" s="241"/>
      <c r="AA374" s="241"/>
      <c r="AB374" s="241"/>
      <c r="AC374" s="241" t="s">
        <v>325</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c r="DD374" s="241"/>
      <c r="DE374" s="241"/>
      <c r="DF374" s="241"/>
      <c r="DG374" s="241"/>
      <c r="DH374" s="241"/>
      <c r="DI374" s="241"/>
      <c r="DJ374" s="241"/>
      <c r="DK374" s="241"/>
      <c r="DL374" s="241"/>
      <c r="DM374" s="241"/>
      <c r="DN374" s="241"/>
      <c r="DO374" s="241"/>
      <c r="DP374" s="241"/>
      <c r="DQ374" s="241"/>
      <c r="DR374" s="241"/>
      <c r="DS374" s="241"/>
      <c r="DT374" s="241"/>
      <c r="DU374" s="241"/>
      <c r="DV374" s="241"/>
      <c r="DW374" s="241"/>
      <c r="DX374" s="241"/>
      <c r="DY374" s="241"/>
      <c r="DZ374" s="241"/>
      <c r="EA374" s="241"/>
      <c r="EB374" s="241"/>
      <c r="EC374" s="241"/>
      <c r="ED374" s="241"/>
      <c r="EE374" s="241"/>
      <c r="EF374" s="241"/>
      <c r="EG374" s="241"/>
      <c r="EH374" s="241"/>
      <c r="EI374" s="241"/>
      <c r="EJ374" s="241"/>
      <c r="EK374" s="241"/>
      <c r="EL374" s="241"/>
      <c r="EM374" s="241"/>
      <c r="EN374" s="241"/>
      <c r="EO374" s="241"/>
      <c r="EP374" s="241"/>
      <c r="EQ374" s="241"/>
      <c r="ER374" s="241"/>
      <c r="ES374" s="241"/>
      <c r="ET374" s="241"/>
      <c r="EU374" s="241"/>
      <c r="EV374" s="241"/>
      <c r="EW374" s="241"/>
      <c r="EX374" s="241"/>
      <c r="EY374" s="241"/>
      <c r="EZ374" s="241"/>
      <c r="FA374" s="241"/>
      <c r="FB374" s="241"/>
      <c r="FC374" s="241"/>
      <c r="FD374" s="241"/>
      <c r="FE374" s="241"/>
      <c r="FF374" s="241"/>
      <c r="FG374" s="241"/>
      <c r="FH374" s="241"/>
      <c r="FI374" s="241"/>
      <c r="FJ374" s="241"/>
      <c r="FK374" s="241"/>
      <c r="FL374" s="241"/>
      <c r="FM374" s="241"/>
      <c r="FN374" s="241"/>
      <c r="FO374" s="241"/>
      <c r="FP374" s="241"/>
      <c r="FQ374" s="241"/>
      <c r="FR374" s="241"/>
      <c r="FS374" s="241"/>
      <c r="FT374" s="241"/>
      <c r="FU374" s="241"/>
      <c r="FV374" s="241"/>
      <c r="FW374" s="241"/>
      <c r="FX374" s="241"/>
      <c r="FY374" s="241"/>
      <c r="FZ374" s="241"/>
      <c r="GA374" s="241"/>
      <c r="GB374" s="241"/>
      <c r="GC374" s="241"/>
      <c r="GD374" s="241"/>
      <c r="GE374" s="241"/>
      <c r="GF374" s="241"/>
      <c r="GG374" s="241"/>
      <c r="GH374" s="241"/>
      <c r="GI374" s="241"/>
      <c r="GJ374" s="241"/>
      <c r="GK374" s="241"/>
      <c r="GL374" s="241"/>
      <c r="GM374" s="241"/>
      <c r="GN374" s="241"/>
      <c r="GO374" s="241"/>
      <c r="GP374" s="241"/>
      <c r="GQ374" s="241"/>
      <c r="GR374" s="241"/>
      <c r="GS374" s="241"/>
      <c r="GT374" s="241"/>
      <c r="GU374" s="241"/>
      <c r="GV374" s="241"/>
      <c r="GW374" s="241"/>
      <c r="GX374" s="241"/>
      <c r="GY374" s="241"/>
      <c r="GZ374" s="241"/>
      <c r="HA374" s="241"/>
      <c r="HB374" s="241"/>
      <c r="HC374" s="241"/>
      <c r="HD374" s="241"/>
      <c r="HE374" s="241"/>
      <c r="HF374" s="241"/>
      <c r="HG374" s="241"/>
      <c r="HH374" s="241"/>
      <c r="HI374" s="241"/>
      <c r="HJ374" s="241"/>
      <c r="HK374" s="241"/>
      <c r="HL374" s="241"/>
      <c r="HM374" s="241"/>
      <c r="HN374" s="241"/>
      <c r="HO374" s="241"/>
      <c r="HP374" s="241"/>
      <c r="HQ374" s="241"/>
      <c r="HR374" s="241"/>
      <c r="HS374" s="241"/>
      <c r="HT374" s="241"/>
      <c r="HU374" s="241"/>
      <c r="HV374" s="241"/>
      <c r="HW374" s="241"/>
      <c r="HX374" s="241"/>
      <c r="HY374" s="241"/>
      <c r="HZ374" s="241"/>
      <c r="IA374" s="241"/>
      <c r="IB374" s="241"/>
      <c r="IC374" s="241"/>
      <c r="ID374" s="241"/>
      <c r="IE374" s="241"/>
      <c r="IF374" s="241"/>
      <c r="IG374" s="241"/>
      <c r="IH374" s="241"/>
      <c r="II374" s="241"/>
      <c r="IJ374" s="241"/>
      <c r="IK374" s="241"/>
      <c r="IL374" s="241"/>
      <c r="IM374" s="241"/>
      <c r="IN374" s="241"/>
      <c r="IO374" s="241"/>
      <c r="IP374" s="241"/>
      <c r="IQ374" s="241"/>
      <c r="IR374" s="241"/>
      <c r="IS374" s="241"/>
      <c r="IT374" s="241"/>
      <c r="IU374" s="241"/>
      <c r="IV374" s="241"/>
      <c r="IW374" s="241"/>
      <c r="IX374" s="241"/>
      <c r="IY374" s="241"/>
      <c r="IZ374" s="241"/>
      <c r="JA374" s="241"/>
      <c r="JB374" s="241"/>
      <c r="JC374" s="241"/>
      <c r="JD374" s="241"/>
      <c r="JE374" s="241"/>
      <c r="JF374" s="241"/>
      <c r="JG374" s="241"/>
      <c r="JH374" s="241"/>
      <c r="JI374" s="241"/>
      <c r="JJ374" s="241"/>
      <c r="JK374" s="241"/>
      <c r="JL374" s="241"/>
      <c r="JM374" s="241"/>
      <c r="JN374" s="241"/>
      <c r="JO374" s="241"/>
      <c r="JP374" s="241"/>
      <c r="JQ374" s="241"/>
      <c r="JR374" s="241"/>
      <c r="JS374" s="241"/>
      <c r="JT374" s="241"/>
      <c r="JU374" s="241"/>
    </row>
    <row r="375" spans="1:281" s="240" customFormat="1" ht="15" customHeight="1">
      <c r="A375" s="241"/>
      <c r="B375" s="241"/>
      <c r="C375" s="241"/>
      <c r="D375" s="241"/>
      <c r="E375" s="241"/>
      <c r="F375" s="241"/>
      <c r="G375" s="241"/>
      <c r="H375" s="241"/>
      <c r="I375" s="241"/>
      <c r="J375" s="241"/>
      <c r="K375" s="241"/>
      <c r="L375" s="241"/>
      <c r="M375" s="241"/>
      <c r="N375" s="241"/>
      <c r="O375" s="241"/>
      <c r="P375" s="241"/>
      <c r="Q375" s="241"/>
      <c r="R375" s="241"/>
      <c r="S375" s="241"/>
      <c r="T375" s="241"/>
      <c r="U375" s="241" t="s">
        <v>510</v>
      </c>
      <c r="V375" s="241"/>
      <c r="W375" s="241"/>
      <c r="X375" s="241"/>
      <c r="Y375" s="241"/>
      <c r="Z375" s="241"/>
      <c r="AA375" s="241"/>
      <c r="AB375" s="241"/>
      <c r="AC375" s="241" t="s">
        <v>386</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c r="HG375" s="241"/>
      <c r="HH375" s="241"/>
      <c r="HI375" s="241"/>
      <c r="HJ375" s="241"/>
      <c r="HK375" s="241"/>
      <c r="HL375" s="241"/>
      <c r="HM375" s="241"/>
      <c r="HN375" s="241"/>
      <c r="HO375" s="241"/>
      <c r="HP375" s="241"/>
      <c r="HQ375" s="241"/>
      <c r="HR375" s="241"/>
      <c r="HS375" s="241"/>
      <c r="HT375" s="241"/>
      <c r="HU375" s="241"/>
      <c r="HV375" s="241"/>
      <c r="HW375" s="241"/>
      <c r="HX375" s="241"/>
      <c r="HY375" s="241"/>
      <c r="HZ375" s="241"/>
      <c r="IA375" s="241"/>
      <c r="IB375" s="241"/>
      <c r="IC375" s="241"/>
      <c r="ID375" s="241"/>
      <c r="IE375" s="241"/>
      <c r="IF375" s="241"/>
      <c r="IG375" s="241"/>
      <c r="IH375" s="241"/>
      <c r="II375" s="241"/>
      <c r="IJ375" s="241"/>
      <c r="IK375" s="241"/>
      <c r="IL375" s="241"/>
      <c r="IM375" s="241"/>
      <c r="IN375" s="241"/>
      <c r="IO375" s="241"/>
      <c r="IP375" s="241"/>
      <c r="IQ375" s="241"/>
      <c r="IR375" s="241"/>
      <c r="IS375" s="241"/>
      <c r="IT375" s="241"/>
      <c r="IU375" s="241"/>
      <c r="IV375" s="241"/>
      <c r="IW375" s="241"/>
      <c r="IX375" s="241"/>
      <c r="IY375" s="241"/>
      <c r="IZ375" s="241"/>
      <c r="JA375" s="241"/>
      <c r="JB375" s="241"/>
      <c r="JC375" s="241"/>
      <c r="JD375" s="241"/>
      <c r="JE375" s="241"/>
      <c r="JF375" s="241"/>
      <c r="JG375" s="241"/>
      <c r="JH375" s="241"/>
      <c r="JI375" s="241"/>
      <c r="JJ375" s="241"/>
      <c r="JK375" s="241"/>
      <c r="JL375" s="241"/>
      <c r="JM375" s="241"/>
      <c r="JN375" s="241"/>
      <c r="JO375" s="241"/>
      <c r="JP375" s="241"/>
      <c r="JQ375" s="241"/>
      <c r="JR375" s="241"/>
      <c r="JS375" s="241"/>
      <c r="JT375" s="241"/>
      <c r="JU375" s="241"/>
    </row>
    <row r="376" spans="1:281" s="240" customFormat="1" ht="15" customHeight="1">
      <c r="A376" s="241"/>
      <c r="B376" s="241"/>
      <c r="C376" s="241"/>
      <c r="D376" s="241"/>
      <c r="E376" s="241"/>
      <c r="F376" s="241"/>
      <c r="G376" s="241"/>
      <c r="H376" s="241"/>
      <c r="I376" s="241"/>
      <c r="J376" s="241"/>
      <c r="K376" s="241"/>
      <c r="L376" s="241"/>
      <c r="M376" s="241"/>
      <c r="N376" s="241"/>
      <c r="O376" s="241"/>
      <c r="P376" s="241"/>
      <c r="Q376" s="241"/>
      <c r="R376" s="241"/>
      <c r="S376" s="241"/>
      <c r="T376" s="241"/>
      <c r="U376" s="241" t="s">
        <v>278</v>
      </c>
      <c r="V376" s="241"/>
      <c r="W376" s="241"/>
      <c r="X376" s="241"/>
      <c r="Y376" s="241"/>
      <c r="Z376" s="241"/>
      <c r="AA376" s="241"/>
      <c r="AB376" s="241"/>
      <c r="AC376" s="241" t="s">
        <v>350</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c r="DD376" s="241"/>
      <c r="DE376" s="241"/>
      <c r="DF376" s="241"/>
      <c r="DG376" s="241"/>
      <c r="DH376" s="241"/>
      <c r="DI376" s="241"/>
      <c r="DJ376" s="241"/>
      <c r="DK376" s="241"/>
      <c r="DL376" s="241"/>
      <c r="DM376" s="241"/>
      <c r="DN376" s="241"/>
      <c r="DO376" s="241"/>
      <c r="DP376" s="241"/>
      <c r="DQ376" s="241"/>
      <c r="DR376" s="241"/>
      <c r="DS376" s="241"/>
      <c r="DT376" s="241"/>
      <c r="DU376" s="241"/>
      <c r="DV376" s="241"/>
      <c r="DW376" s="241"/>
      <c r="DX376" s="241"/>
      <c r="DY376" s="241"/>
      <c r="DZ376" s="241"/>
      <c r="EA376" s="241"/>
      <c r="EB376" s="241"/>
      <c r="EC376" s="241"/>
      <c r="ED376" s="241"/>
      <c r="EE376" s="241"/>
      <c r="EF376" s="241"/>
      <c r="EG376" s="241"/>
      <c r="EH376" s="241"/>
      <c r="EI376" s="241"/>
      <c r="EJ376" s="241"/>
      <c r="EK376" s="241"/>
      <c r="EL376" s="241"/>
      <c r="EM376" s="241"/>
      <c r="EN376" s="241"/>
      <c r="EO376" s="241"/>
      <c r="EP376" s="241"/>
      <c r="EQ376" s="241"/>
      <c r="ER376" s="241"/>
      <c r="ES376" s="241"/>
      <c r="ET376" s="241"/>
      <c r="EU376" s="241"/>
      <c r="EV376" s="241"/>
      <c r="EW376" s="241"/>
      <c r="EX376" s="241"/>
      <c r="EY376" s="241"/>
      <c r="EZ376" s="241"/>
      <c r="FA376" s="241"/>
      <c r="FB376" s="241"/>
      <c r="FC376" s="241"/>
      <c r="FD376" s="241"/>
      <c r="FE376" s="241"/>
      <c r="FF376" s="241"/>
      <c r="FG376" s="241"/>
      <c r="FH376" s="241"/>
      <c r="FI376" s="241"/>
      <c r="FJ376" s="241"/>
      <c r="FK376" s="241"/>
      <c r="FL376" s="241"/>
      <c r="FM376" s="241"/>
      <c r="FN376" s="241"/>
      <c r="FO376" s="241"/>
      <c r="FP376" s="241"/>
      <c r="FQ376" s="241"/>
      <c r="FR376" s="241"/>
      <c r="FS376" s="241"/>
      <c r="FT376" s="241"/>
      <c r="FU376" s="241"/>
      <c r="FV376" s="241"/>
      <c r="FW376" s="241"/>
      <c r="FX376" s="241"/>
      <c r="FY376" s="241"/>
      <c r="FZ376" s="241"/>
      <c r="GA376" s="241"/>
      <c r="GB376" s="241"/>
      <c r="GC376" s="241"/>
      <c r="GD376" s="241"/>
      <c r="GE376" s="241"/>
      <c r="GF376" s="241"/>
      <c r="GG376" s="241"/>
      <c r="GH376" s="241"/>
      <c r="GI376" s="241"/>
      <c r="GJ376" s="241"/>
      <c r="GK376" s="241"/>
      <c r="GL376" s="241"/>
      <c r="GM376" s="241"/>
      <c r="GN376" s="241"/>
      <c r="GO376" s="241"/>
      <c r="GP376" s="241"/>
      <c r="GQ376" s="241"/>
      <c r="GR376" s="241"/>
      <c r="GS376" s="241"/>
      <c r="GT376" s="241"/>
      <c r="GU376" s="241"/>
      <c r="GV376" s="241"/>
      <c r="GW376" s="241"/>
      <c r="GX376" s="241"/>
      <c r="GY376" s="241"/>
      <c r="GZ376" s="241"/>
      <c r="HA376" s="241"/>
      <c r="HB376" s="241"/>
      <c r="HC376" s="241"/>
      <c r="HD376" s="241"/>
      <c r="HE376" s="241"/>
      <c r="HF376" s="241"/>
      <c r="HG376" s="241"/>
      <c r="HH376" s="241"/>
      <c r="HI376" s="241"/>
      <c r="HJ376" s="241"/>
      <c r="HK376" s="241"/>
      <c r="HL376" s="241"/>
      <c r="HM376" s="241"/>
      <c r="HN376" s="241"/>
      <c r="HO376" s="241"/>
      <c r="HP376" s="241"/>
      <c r="HQ376" s="241"/>
      <c r="HR376" s="241"/>
      <c r="HS376" s="241"/>
      <c r="HT376" s="241"/>
      <c r="HU376" s="241"/>
      <c r="HV376" s="241"/>
      <c r="HW376" s="241"/>
      <c r="HX376" s="241"/>
      <c r="HY376" s="241"/>
      <c r="HZ376" s="241"/>
      <c r="IA376" s="241"/>
      <c r="IB376" s="241"/>
      <c r="IC376" s="241"/>
      <c r="ID376" s="241"/>
      <c r="IE376" s="241"/>
      <c r="IF376" s="241"/>
      <c r="IG376" s="241"/>
      <c r="IH376" s="241"/>
      <c r="II376" s="241"/>
      <c r="IJ376" s="241"/>
      <c r="IK376" s="241"/>
      <c r="IL376" s="241"/>
      <c r="IM376" s="241"/>
      <c r="IN376" s="241"/>
      <c r="IO376" s="241"/>
      <c r="IP376" s="241"/>
      <c r="IQ376" s="241"/>
      <c r="IR376" s="241"/>
      <c r="IS376" s="241"/>
      <c r="IT376" s="241"/>
      <c r="IU376" s="241"/>
      <c r="IV376" s="241"/>
      <c r="IW376" s="241"/>
      <c r="IX376" s="241"/>
      <c r="IY376" s="241"/>
      <c r="IZ376" s="241"/>
      <c r="JA376" s="241"/>
      <c r="JB376" s="241"/>
      <c r="JC376" s="241"/>
      <c r="JD376" s="241"/>
      <c r="JE376" s="241"/>
      <c r="JF376" s="241"/>
      <c r="JG376" s="241"/>
      <c r="JH376" s="241"/>
      <c r="JI376" s="241"/>
      <c r="JJ376" s="241"/>
      <c r="JK376" s="241"/>
      <c r="JL376" s="241"/>
      <c r="JM376" s="241"/>
      <c r="JN376" s="241"/>
      <c r="JO376" s="241"/>
      <c r="JP376" s="241"/>
      <c r="JQ376" s="241"/>
      <c r="JR376" s="241"/>
      <c r="JS376" s="241"/>
      <c r="JT376" s="241"/>
      <c r="JU376" s="241"/>
    </row>
    <row r="377" spans="1:281" s="240" customFormat="1" ht="15" customHeight="1">
      <c r="A377" s="241"/>
      <c r="B377" s="241"/>
      <c r="C377" s="241"/>
      <c r="D377" s="241"/>
      <c r="E377" s="241"/>
      <c r="F377" s="241"/>
      <c r="G377" s="241"/>
      <c r="H377" s="241"/>
      <c r="I377" s="241"/>
      <c r="J377" s="241"/>
      <c r="K377" s="241"/>
      <c r="L377" s="241"/>
      <c r="M377" s="241"/>
      <c r="N377" s="241"/>
      <c r="O377" s="241"/>
      <c r="P377" s="241"/>
      <c r="Q377" s="241"/>
      <c r="R377" s="241"/>
      <c r="S377" s="241"/>
      <c r="T377" s="241"/>
      <c r="U377" s="241" t="s">
        <v>511</v>
      </c>
      <c r="V377" s="241"/>
      <c r="W377" s="241"/>
      <c r="X377" s="241"/>
      <c r="Y377" s="241"/>
      <c r="Z377" s="241"/>
      <c r="AA377" s="241"/>
      <c r="AB377" s="241"/>
      <c r="AC377" s="241" t="s">
        <v>325</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c r="DD377" s="241"/>
      <c r="DE377" s="241"/>
      <c r="DF377" s="241"/>
      <c r="DG377" s="241"/>
      <c r="DH377" s="241"/>
      <c r="DI377" s="241"/>
      <c r="DJ377" s="241"/>
      <c r="DK377" s="241"/>
      <c r="DL377" s="241"/>
      <c r="DM377" s="241"/>
      <c r="DN377" s="241"/>
      <c r="DO377" s="241"/>
      <c r="DP377" s="241"/>
      <c r="DQ377" s="241"/>
      <c r="DR377" s="241"/>
      <c r="DS377" s="241"/>
      <c r="DT377" s="241"/>
      <c r="DU377" s="241"/>
      <c r="DV377" s="241"/>
      <c r="DW377" s="241"/>
      <c r="DX377" s="241"/>
      <c r="DY377" s="241"/>
      <c r="DZ377" s="241"/>
      <c r="EA377" s="241"/>
      <c r="EB377" s="241"/>
      <c r="EC377" s="241"/>
      <c r="ED377" s="241"/>
      <c r="EE377" s="241"/>
      <c r="EF377" s="241"/>
      <c r="EG377" s="241"/>
      <c r="EH377" s="241"/>
      <c r="EI377" s="241"/>
      <c r="EJ377" s="241"/>
      <c r="EK377" s="241"/>
      <c r="EL377" s="241"/>
      <c r="EM377" s="241"/>
      <c r="EN377" s="241"/>
      <c r="EO377" s="241"/>
      <c r="EP377" s="241"/>
      <c r="EQ377" s="241"/>
      <c r="ER377" s="241"/>
      <c r="ES377" s="241"/>
      <c r="ET377" s="241"/>
      <c r="EU377" s="241"/>
      <c r="EV377" s="241"/>
      <c r="EW377" s="241"/>
      <c r="EX377" s="241"/>
      <c r="EY377" s="241"/>
      <c r="EZ377" s="241"/>
      <c r="FA377" s="241"/>
      <c r="FB377" s="241"/>
      <c r="FC377" s="241"/>
      <c r="FD377" s="241"/>
      <c r="FE377" s="241"/>
      <c r="FF377" s="241"/>
      <c r="FG377" s="241"/>
      <c r="FH377" s="241"/>
      <c r="FI377" s="241"/>
      <c r="FJ377" s="241"/>
      <c r="FK377" s="241"/>
      <c r="FL377" s="241"/>
      <c r="FM377" s="241"/>
      <c r="FN377" s="241"/>
      <c r="FO377" s="241"/>
      <c r="FP377" s="241"/>
      <c r="FQ377" s="241"/>
      <c r="FR377" s="241"/>
      <c r="FS377" s="241"/>
      <c r="FT377" s="241"/>
      <c r="FU377" s="241"/>
      <c r="FV377" s="241"/>
      <c r="FW377" s="241"/>
      <c r="FX377" s="241"/>
      <c r="FY377" s="241"/>
      <c r="FZ377" s="241"/>
      <c r="GA377" s="241"/>
      <c r="GB377" s="241"/>
      <c r="GC377" s="241"/>
      <c r="GD377" s="241"/>
      <c r="GE377" s="241"/>
      <c r="GF377" s="241"/>
      <c r="GG377" s="241"/>
      <c r="GH377" s="241"/>
      <c r="GI377" s="241"/>
      <c r="GJ377" s="241"/>
      <c r="GK377" s="241"/>
      <c r="GL377" s="241"/>
      <c r="GM377" s="241"/>
      <c r="GN377" s="241"/>
      <c r="GO377" s="241"/>
      <c r="GP377" s="241"/>
      <c r="GQ377" s="241"/>
      <c r="GR377" s="241"/>
      <c r="GS377" s="241"/>
      <c r="GT377" s="241"/>
      <c r="GU377" s="241"/>
      <c r="GV377" s="241"/>
      <c r="GW377" s="241"/>
      <c r="GX377" s="241"/>
      <c r="GY377" s="241"/>
      <c r="GZ377" s="241"/>
      <c r="HA377" s="241"/>
      <c r="HB377" s="241"/>
      <c r="HC377" s="241"/>
      <c r="HD377" s="241"/>
      <c r="HE377" s="241"/>
      <c r="HF377" s="241"/>
      <c r="HG377" s="241"/>
      <c r="HH377" s="241"/>
      <c r="HI377" s="241"/>
      <c r="HJ377" s="241"/>
      <c r="HK377" s="241"/>
      <c r="HL377" s="241"/>
      <c r="HM377" s="241"/>
      <c r="HN377" s="241"/>
      <c r="HO377" s="241"/>
      <c r="HP377" s="241"/>
      <c r="HQ377" s="241"/>
      <c r="HR377" s="241"/>
      <c r="HS377" s="241"/>
      <c r="HT377" s="241"/>
      <c r="HU377" s="241"/>
      <c r="HV377" s="241"/>
      <c r="HW377" s="241"/>
      <c r="HX377" s="241"/>
      <c r="HY377" s="241"/>
      <c r="HZ377" s="241"/>
      <c r="IA377" s="241"/>
      <c r="IB377" s="241"/>
      <c r="IC377" s="241"/>
      <c r="ID377" s="241"/>
      <c r="IE377" s="241"/>
      <c r="IF377" s="241"/>
      <c r="IG377" s="241"/>
      <c r="IH377" s="241"/>
      <c r="II377" s="241"/>
      <c r="IJ377" s="241"/>
      <c r="IK377" s="241"/>
      <c r="IL377" s="241"/>
      <c r="IM377" s="241"/>
      <c r="IN377" s="241"/>
      <c r="IO377" s="241"/>
      <c r="IP377" s="241"/>
      <c r="IQ377" s="241"/>
      <c r="IR377" s="241"/>
      <c r="IS377" s="241"/>
      <c r="IT377" s="241"/>
      <c r="IU377" s="241"/>
      <c r="IV377" s="241"/>
      <c r="IW377" s="241"/>
      <c r="IX377" s="241"/>
      <c r="IY377" s="241"/>
      <c r="IZ377" s="241"/>
      <c r="JA377" s="241"/>
      <c r="JB377" s="241"/>
      <c r="JC377" s="241"/>
      <c r="JD377" s="241"/>
      <c r="JE377" s="241"/>
      <c r="JF377" s="241"/>
      <c r="JG377" s="241"/>
      <c r="JH377" s="241"/>
      <c r="JI377" s="241"/>
      <c r="JJ377" s="241"/>
      <c r="JK377" s="241"/>
      <c r="JL377" s="241"/>
      <c r="JM377" s="241"/>
      <c r="JN377" s="241"/>
      <c r="JO377" s="241"/>
      <c r="JP377" s="241"/>
      <c r="JQ377" s="241"/>
      <c r="JR377" s="241"/>
      <c r="JS377" s="241"/>
      <c r="JT377" s="241"/>
      <c r="JU377" s="241"/>
    </row>
    <row r="378" spans="1:281" s="240" customFormat="1" ht="15" customHeight="1">
      <c r="A378" s="241"/>
      <c r="B378" s="241"/>
      <c r="C378" s="241"/>
      <c r="D378" s="241"/>
      <c r="E378" s="241"/>
      <c r="F378" s="241"/>
      <c r="G378" s="241"/>
      <c r="H378" s="241"/>
      <c r="I378" s="241"/>
      <c r="J378" s="241"/>
      <c r="K378" s="241"/>
      <c r="L378" s="241"/>
      <c r="M378" s="241"/>
      <c r="N378" s="241"/>
      <c r="O378" s="241"/>
      <c r="P378" s="241"/>
      <c r="Q378" s="241"/>
      <c r="R378" s="241"/>
      <c r="S378" s="241"/>
      <c r="T378" s="241"/>
      <c r="U378" s="241" t="s">
        <v>512</v>
      </c>
      <c r="V378" s="241"/>
      <c r="W378" s="241"/>
      <c r="X378" s="241"/>
      <c r="Y378" s="241"/>
      <c r="Z378" s="241"/>
      <c r="AA378" s="241"/>
      <c r="AB378" s="241"/>
      <c r="AC378" s="241" t="s">
        <v>350</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c r="DD378" s="241"/>
      <c r="DE378" s="241"/>
      <c r="DF378" s="241"/>
      <c r="DG378" s="241"/>
      <c r="DH378" s="241"/>
      <c r="DI378" s="241"/>
      <c r="DJ378" s="241"/>
      <c r="DK378" s="241"/>
      <c r="DL378" s="241"/>
      <c r="DM378" s="241"/>
      <c r="DN378" s="241"/>
      <c r="DO378" s="241"/>
      <c r="DP378" s="241"/>
      <c r="DQ378" s="241"/>
      <c r="DR378" s="241"/>
      <c r="DS378" s="241"/>
      <c r="DT378" s="241"/>
      <c r="DU378" s="241"/>
      <c r="DV378" s="241"/>
      <c r="DW378" s="241"/>
      <c r="DX378" s="241"/>
      <c r="DY378" s="241"/>
      <c r="DZ378" s="241"/>
      <c r="EA378" s="241"/>
      <c r="EB378" s="241"/>
      <c r="EC378" s="241"/>
      <c r="ED378" s="241"/>
      <c r="EE378" s="241"/>
      <c r="EF378" s="241"/>
      <c r="EG378" s="241"/>
      <c r="EH378" s="241"/>
      <c r="EI378" s="241"/>
      <c r="EJ378" s="241"/>
      <c r="EK378" s="241"/>
      <c r="EL378" s="241"/>
      <c r="EM378" s="241"/>
      <c r="EN378" s="241"/>
      <c r="EO378" s="241"/>
      <c r="EP378" s="241"/>
      <c r="EQ378" s="241"/>
      <c r="ER378" s="241"/>
      <c r="ES378" s="241"/>
      <c r="ET378" s="241"/>
      <c r="EU378" s="241"/>
      <c r="EV378" s="241"/>
      <c r="EW378" s="241"/>
      <c r="EX378" s="241"/>
      <c r="EY378" s="241"/>
      <c r="EZ378" s="241"/>
      <c r="FA378" s="241"/>
      <c r="FB378" s="241"/>
      <c r="FC378" s="241"/>
      <c r="FD378" s="241"/>
      <c r="FE378" s="241"/>
      <c r="FF378" s="241"/>
      <c r="FG378" s="241"/>
      <c r="FH378" s="241"/>
      <c r="FI378" s="241"/>
      <c r="FJ378" s="241"/>
      <c r="FK378" s="241"/>
      <c r="FL378" s="241"/>
      <c r="FM378" s="241"/>
      <c r="FN378" s="241"/>
      <c r="FO378" s="241"/>
      <c r="FP378" s="241"/>
      <c r="FQ378" s="241"/>
      <c r="FR378" s="241"/>
      <c r="FS378" s="241"/>
      <c r="FT378" s="241"/>
      <c r="FU378" s="241"/>
      <c r="FV378" s="241"/>
      <c r="FW378" s="241"/>
      <c r="FX378" s="241"/>
      <c r="FY378" s="241"/>
      <c r="FZ378" s="241"/>
      <c r="GA378" s="241"/>
      <c r="GB378" s="241"/>
      <c r="GC378" s="241"/>
      <c r="GD378" s="241"/>
      <c r="GE378" s="241"/>
      <c r="GF378" s="241"/>
      <c r="GG378" s="241"/>
      <c r="GH378" s="241"/>
      <c r="GI378" s="241"/>
      <c r="GJ378" s="241"/>
      <c r="GK378" s="241"/>
      <c r="GL378" s="241"/>
      <c r="GM378" s="241"/>
      <c r="GN378" s="241"/>
      <c r="GO378" s="241"/>
      <c r="GP378" s="241"/>
      <c r="GQ378" s="241"/>
      <c r="GR378" s="241"/>
      <c r="GS378" s="241"/>
      <c r="GT378" s="241"/>
      <c r="GU378" s="241"/>
      <c r="GV378" s="241"/>
      <c r="GW378" s="241"/>
      <c r="GX378" s="241"/>
      <c r="GY378" s="241"/>
      <c r="GZ378" s="241"/>
      <c r="HA378" s="241"/>
      <c r="HB378" s="241"/>
      <c r="HC378" s="241"/>
      <c r="HD378" s="241"/>
      <c r="HE378" s="241"/>
      <c r="HF378" s="241"/>
      <c r="HG378" s="241"/>
      <c r="HH378" s="241"/>
      <c r="HI378" s="241"/>
      <c r="HJ378" s="241"/>
      <c r="HK378" s="241"/>
      <c r="HL378" s="241"/>
      <c r="HM378" s="241"/>
      <c r="HN378" s="241"/>
      <c r="HO378" s="241"/>
      <c r="HP378" s="241"/>
      <c r="HQ378" s="241"/>
      <c r="HR378" s="241"/>
      <c r="HS378" s="241"/>
      <c r="HT378" s="241"/>
      <c r="HU378" s="241"/>
      <c r="HV378" s="241"/>
      <c r="HW378" s="241"/>
      <c r="HX378" s="241"/>
      <c r="HY378" s="241"/>
      <c r="HZ378" s="241"/>
      <c r="IA378" s="241"/>
      <c r="IB378" s="241"/>
      <c r="IC378" s="241"/>
      <c r="ID378" s="241"/>
      <c r="IE378" s="241"/>
      <c r="IF378" s="241"/>
      <c r="IG378" s="241"/>
      <c r="IH378" s="241"/>
      <c r="II378" s="241"/>
      <c r="IJ378" s="241"/>
      <c r="IK378" s="241"/>
      <c r="IL378" s="241"/>
      <c r="IM378" s="241"/>
      <c r="IN378" s="241"/>
      <c r="IO378" s="241"/>
      <c r="IP378" s="241"/>
      <c r="IQ378" s="241"/>
      <c r="IR378" s="241"/>
      <c r="IS378" s="241"/>
      <c r="IT378" s="241"/>
      <c r="IU378" s="241"/>
      <c r="IV378" s="241"/>
      <c r="IW378" s="241"/>
      <c r="IX378" s="241"/>
      <c r="IY378" s="241"/>
      <c r="IZ378" s="241"/>
      <c r="JA378" s="241"/>
      <c r="JB378" s="241"/>
      <c r="JC378" s="241"/>
      <c r="JD378" s="241"/>
      <c r="JE378" s="241"/>
      <c r="JF378" s="241"/>
      <c r="JG378" s="241"/>
      <c r="JH378" s="241"/>
      <c r="JI378" s="241"/>
      <c r="JJ378" s="241"/>
      <c r="JK378" s="241"/>
      <c r="JL378" s="241"/>
      <c r="JM378" s="241"/>
      <c r="JN378" s="241"/>
      <c r="JO378" s="241"/>
      <c r="JP378" s="241"/>
      <c r="JQ378" s="241"/>
      <c r="JR378" s="241"/>
      <c r="JS378" s="241"/>
      <c r="JT378" s="241"/>
      <c r="JU378" s="241"/>
    </row>
    <row r="379" spans="1:281" s="240" customFormat="1" ht="15" customHeight="1">
      <c r="A379" s="241"/>
      <c r="B379" s="241"/>
      <c r="C379" s="241"/>
      <c r="D379" s="241"/>
      <c r="E379" s="241"/>
      <c r="F379" s="241"/>
      <c r="G379" s="241"/>
      <c r="H379" s="241"/>
      <c r="I379" s="241"/>
      <c r="J379" s="241"/>
      <c r="K379" s="241"/>
      <c r="L379" s="241"/>
      <c r="M379" s="241"/>
      <c r="N379" s="241"/>
      <c r="O379" s="241"/>
      <c r="P379" s="241"/>
      <c r="Q379" s="241"/>
      <c r="R379" s="241"/>
      <c r="S379" s="241"/>
      <c r="T379" s="241"/>
      <c r="U379" s="241" t="s">
        <v>513</v>
      </c>
      <c r="V379" s="241"/>
      <c r="W379" s="241"/>
      <c r="X379" s="241"/>
      <c r="Y379" s="241"/>
      <c r="Z379" s="241"/>
      <c r="AA379" s="241"/>
      <c r="AB379" s="241"/>
      <c r="AC379" s="241" t="s">
        <v>322</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c r="DD379" s="241"/>
      <c r="DE379" s="241"/>
      <c r="DF379" s="241"/>
      <c r="DG379" s="241"/>
      <c r="DH379" s="241"/>
      <c r="DI379" s="241"/>
      <c r="DJ379" s="241"/>
      <c r="DK379" s="241"/>
      <c r="DL379" s="241"/>
      <c r="DM379" s="241"/>
      <c r="DN379" s="241"/>
      <c r="DO379" s="241"/>
      <c r="DP379" s="241"/>
      <c r="DQ379" s="241"/>
      <c r="DR379" s="241"/>
      <c r="DS379" s="241"/>
      <c r="DT379" s="241"/>
      <c r="DU379" s="241"/>
      <c r="DV379" s="241"/>
      <c r="DW379" s="241"/>
      <c r="DX379" s="241"/>
      <c r="DY379" s="241"/>
      <c r="DZ379" s="241"/>
      <c r="EA379" s="241"/>
      <c r="EB379" s="241"/>
      <c r="EC379" s="241"/>
      <c r="ED379" s="241"/>
      <c r="EE379" s="241"/>
      <c r="EF379" s="241"/>
      <c r="EG379" s="241"/>
      <c r="EH379" s="241"/>
      <c r="EI379" s="241"/>
      <c r="EJ379" s="241"/>
      <c r="EK379" s="241"/>
      <c r="EL379" s="241"/>
      <c r="EM379" s="241"/>
      <c r="EN379" s="241"/>
      <c r="EO379" s="241"/>
      <c r="EP379" s="241"/>
      <c r="EQ379" s="241"/>
      <c r="ER379" s="241"/>
      <c r="ES379" s="241"/>
      <c r="ET379" s="241"/>
      <c r="EU379" s="241"/>
      <c r="EV379" s="241"/>
      <c r="EW379" s="241"/>
      <c r="EX379" s="241"/>
      <c r="EY379" s="241"/>
      <c r="EZ379" s="241"/>
      <c r="FA379" s="241"/>
      <c r="FB379" s="241"/>
      <c r="FC379" s="241"/>
      <c r="FD379" s="241"/>
      <c r="FE379" s="241"/>
      <c r="FF379" s="241"/>
      <c r="FG379" s="241"/>
      <c r="FH379" s="241"/>
      <c r="FI379" s="241"/>
      <c r="FJ379" s="241"/>
      <c r="FK379" s="241"/>
      <c r="FL379" s="241"/>
      <c r="FM379" s="241"/>
      <c r="FN379" s="241"/>
      <c r="FO379" s="241"/>
      <c r="FP379" s="241"/>
      <c r="FQ379" s="241"/>
      <c r="FR379" s="241"/>
      <c r="FS379" s="241"/>
      <c r="FT379" s="241"/>
      <c r="FU379" s="241"/>
      <c r="FV379" s="241"/>
      <c r="FW379" s="241"/>
      <c r="FX379" s="241"/>
      <c r="FY379" s="241"/>
      <c r="FZ379" s="241"/>
      <c r="GA379" s="241"/>
      <c r="GB379" s="241"/>
      <c r="GC379" s="241"/>
      <c r="GD379" s="241"/>
      <c r="GE379" s="241"/>
      <c r="GF379" s="241"/>
      <c r="GG379" s="241"/>
      <c r="GH379" s="241"/>
      <c r="GI379" s="241"/>
      <c r="GJ379" s="241"/>
      <c r="GK379" s="241"/>
      <c r="GL379" s="241"/>
      <c r="GM379" s="241"/>
      <c r="GN379" s="241"/>
      <c r="GO379" s="241"/>
      <c r="GP379" s="241"/>
      <c r="GQ379" s="241"/>
      <c r="GR379" s="241"/>
      <c r="GS379" s="241"/>
      <c r="GT379" s="241"/>
      <c r="GU379" s="241"/>
      <c r="GV379" s="241"/>
      <c r="GW379" s="241"/>
      <c r="GX379" s="241"/>
      <c r="GY379" s="241"/>
      <c r="GZ379" s="241"/>
      <c r="HA379" s="241"/>
      <c r="HB379" s="241"/>
      <c r="HC379" s="241"/>
      <c r="HD379" s="241"/>
      <c r="HE379" s="241"/>
      <c r="HF379" s="241"/>
      <c r="HG379" s="241"/>
      <c r="HH379" s="241"/>
      <c r="HI379" s="241"/>
      <c r="HJ379" s="241"/>
      <c r="HK379" s="241"/>
      <c r="HL379" s="241"/>
      <c r="HM379" s="241"/>
      <c r="HN379" s="241"/>
      <c r="HO379" s="241"/>
      <c r="HP379" s="241"/>
      <c r="HQ379" s="241"/>
      <c r="HR379" s="241"/>
      <c r="HS379" s="241"/>
      <c r="HT379" s="241"/>
      <c r="HU379" s="241"/>
      <c r="HV379" s="241"/>
      <c r="HW379" s="241"/>
      <c r="HX379" s="241"/>
      <c r="HY379" s="241"/>
      <c r="HZ379" s="241"/>
      <c r="IA379" s="241"/>
      <c r="IB379" s="241"/>
      <c r="IC379" s="241"/>
      <c r="ID379" s="241"/>
      <c r="IE379" s="241"/>
      <c r="IF379" s="241"/>
      <c r="IG379" s="241"/>
      <c r="IH379" s="241"/>
      <c r="II379" s="241"/>
      <c r="IJ379" s="241"/>
      <c r="IK379" s="241"/>
      <c r="IL379" s="241"/>
      <c r="IM379" s="241"/>
      <c r="IN379" s="241"/>
      <c r="IO379" s="241"/>
      <c r="IP379" s="241"/>
      <c r="IQ379" s="241"/>
      <c r="IR379" s="241"/>
      <c r="IS379" s="241"/>
      <c r="IT379" s="241"/>
      <c r="IU379" s="241"/>
      <c r="IV379" s="241"/>
      <c r="IW379" s="241"/>
      <c r="IX379" s="241"/>
      <c r="IY379" s="241"/>
      <c r="IZ379" s="241"/>
      <c r="JA379" s="241"/>
      <c r="JB379" s="241"/>
      <c r="JC379" s="241"/>
      <c r="JD379" s="241"/>
      <c r="JE379" s="241"/>
      <c r="JF379" s="241"/>
      <c r="JG379" s="241"/>
      <c r="JH379" s="241"/>
      <c r="JI379" s="241"/>
      <c r="JJ379" s="241"/>
      <c r="JK379" s="241"/>
      <c r="JL379" s="241"/>
      <c r="JM379" s="241"/>
      <c r="JN379" s="241"/>
      <c r="JO379" s="241"/>
      <c r="JP379" s="241"/>
      <c r="JQ379" s="241"/>
      <c r="JR379" s="241"/>
      <c r="JS379" s="241"/>
      <c r="JT379" s="241"/>
      <c r="JU379" s="241"/>
    </row>
    <row r="380" spans="1:281" s="240" customFormat="1" ht="15" customHeight="1">
      <c r="A380" s="241"/>
      <c r="B380" s="241"/>
      <c r="C380" s="241"/>
      <c r="D380" s="241"/>
      <c r="E380" s="241"/>
      <c r="F380" s="241"/>
      <c r="G380" s="241"/>
      <c r="H380" s="241"/>
      <c r="I380" s="241"/>
      <c r="J380" s="241"/>
      <c r="K380" s="241"/>
      <c r="L380" s="241"/>
      <c r="M380" s="241"/>
      <c r="N380" s="241"/>
      <c r="O380" s="241"/>
      <c r="P380" s="241"/>
      <c r="Q380" s="241"/>
      <c r="R380" s="241"/>
      <c r="S380" s="241"/>
      <c r="T380" s="241"/>
      <c r="U380" s="241" t="s">
        <v>514</v>
      </c>
      <c r="V380" s="241"/>
      <c r="W380" s="241"/>
      <c r="X380" s="241"/>
      <c r="Y380" s="241"/>
      <c r="Z380" s="241"/>
      <c r="AA380" s="241"/>
      <c r="AB380" s="241"/>
      <c r="AC380" s="241" t="s">
        <v>309</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c r="DD380" s="241"/>
      <c r="DE380" s="241"/>
      <c r="DF380" s="241"/>
      <c r="DG380" s="241"/>
      <c r="DH380" s="241"/>
      <c r="DI380" s="241"/>
      <c r="DJ380" s="241"/>
      <c r="DK380" s="241"/>
      <c r="DL380" s="241"/>
      <c r="DM380" s="241"/>
      <c r="DN380" s="241"/>
      <c r="DO380" s="241"/>
      <c r="DP380" s="241"/>
      <c r="DQ380" s="241"/>
      <c r="DR380" s="241"/>
      <c r="DS380" s="241"/>
      <c r="DT380" s="241"/>
      <c r="DU380" s="241"/>
      <c r="DV380" s="241"/>
      <c r="DW380" s="241"/>
      <c r="DX380" s="241"/>
      <c r="DY380" s="241"/>
      <c r="DZ380" s="241"/>
      <c r="EA380" s="241"/>
      <c r="EB380" s="241"/>
      <c r="EC380" s="241"/>
      <c r="ED380" s="241"/>
      <c r="EE380" s="241"/>
      <c r="EF380" s="241"/>
      <c r="EG380" s="241"/>
      <c r="EH380" s="241"/>
      <c r="EI380" s="241"/>
      <c r="EJ380" s="241"/>
      <c r="EK380" s="241"/>
      <c r="EL380" s="241"/>
      <c r="EM380" s="241"/>
      <c r="EN380" s="241"/>
      <c r="EO380" s="241"/>
      <c r="EP380" s="241"/>
      <c r="EQ380" s="241"/>
      <c r="ER380" s="241"/>
      <c r="ES380" s="241"/>
      <c r="ET380" s="241"/>
      <c r="EU380" s="241"/>
      <c r="EV380" s="241"/>
      <c r="EW380" s="241"/>
      <c r="EX380" s="241"/>
      <c r="EY380" s="241"/>
      <c r="EZ380" s="241"/>
      <c r="FA380" s="241"/>
      <c r="FB380" s="241"/>
      <c r="FC380" s="241"/>
      <c r="FD380" s="241"/>
      <c r="FE380" s="241"/>
      <c r="FF380" s="241"/>
      <c r="FG380" s="241"/>
      <c r="FH380" s="241"/>
      <c r="FI380" s="241"/>
      <c r="FJ380" s="241"/>
      <c r="FK380" s="241"/>
      <c r="FL380" s="241"/>
      <c r="FM380" s="241"/>
      <c r="FN380" s="241"/>
      <c r="FO380" s="241"/>
      <c r="FP380" s="241"/>
      <c r="FQ380" s="241"/>
      <c r="FR380" s="241"/>
      <c r="FS380" s="241"/>
      <c r="FT380" s="241"/>
      <c r="FU380" s="241"/>
      <c r="FV380" s="241"/>
      <c r="FW380" s="241"/>
      <c r="FX380" s="241"/>
      <c r="FY380" s="241"/>
      <c r="FZ380" s="241"/>
      <c r="GA380" s="241"/>
      <c r="GB380" s="241"/>
      <c r="GC380" s="241"/>
      <c r="GD380" s="241"/>
      <c r="GE380" s="241"/>
      <c r="GF380" s="241"/>
      <c r="GG380" s="241"/>
      <c r="GH380" s="241"/>
      <c r="GI380" s="241"/>
      <c r="GJ380" s="241"/>
      <c r="GK380" s="241"/>
      <c r="GL380" s="241"/>
      <c r="GM380" s="241"/>
      <c r="GN380" s="241"/>
      <c r="GO380" s="241"/>
      <c r="GP380" s="241"/>
      <c r="GQ380" s="241"/>
      <c r="GR380" s="241"/>
      <c r="GS380" s="241"/>
      <c r="GT380" s="241"/>
      <c r="GU380" s="241"/>
      <c r="GV380" s="241"/>
      <c r="GW380" s="241"/>
      <c r="GX380" s="241"/>
      <c r="GY380" s="241"/>
      <c r="GZ380" s="241"/>
      <c r="HA380" s="241"/>
      <c r="HB380" s="241"/>
      <c r="HC380" s="241"/>
      <c r="HD380" s="241"/>
      <c r="HE380" s="241"/>
      <c r="HF380" s="241"/>
      <c r="HG380" s="241"/>
      <c r="HH380" s="241"/>
      <c r="HI380" s="241"/>
      <c r="HJ380" s="241"/>
      <c r="HK380" s="241"/>
      <c r="HL380" s="241"/>
      <c r="HM380" s="241"/>
      <c r="HN380" s="241"/>
      <c r="HO380" s="241"/>
      <c r="HP380" s="241"/>
      <c r="HQ380" s="241"/>
      <c r="HR380" s="241"/>
      <c r="HS380" s="241"/>
      <c r="HT380" s="241"/>
      <c r="HU380" s="241"/>
      <c r="HV380" s="241"/>
      <c r="HW380" s="241"/>
      <c r="HX380" s="241"/>
      <c r="HY380" s="241"/>
      <c r="HZ380" s="241"/>
      <c r="IA380" s="241"/>
      <c r="IB380" s="241"/>
      <c r="IC380" s="241"/>
      <c r="ID380" s="241"/>
      <c r="IE380" s="241"/>
      <c r="IF380" s="241"/>
      <c r="IG380" s="241"/>
      <c r="IH380" s="241"/>
      <c r="II380" s="241"/>
      <c r="IJ380" s="241"/>
      <c r="IK380" s="241"/>
      <c r="IL380" s="241"/>
      <c r="IM380" s="241"/>
      <c r="IN380" s="241"/>
      <c r="IO380" s="241"/>
      <c r="IP380" s="241"/>
      <c r="IQ380" s="241"/>
      <c r="IR380" s="241"/>
      <c r="IS380" s="241"/>
      <c r="IT380" s="241"/>
      <c r="IU380" s="241"/>
      <c r="IV380" s="241"/>
      <c r="IW380" s="241"/>
      <c r="IX380" s="241"/>
      <c r="IY380" s="241"/>
      <c r="IZ380" s="241"/>
      <c r="JA380" s="241"/>
      <c r="JB380" s="241"/>
      <c r="JC380" s="241"/>
      <c r="JD380" s="241"/>
      <c r="JE380" s="241"/>
      <c r="JF380" s="241"/>
      <c r="JG380" s="241"/>
      <c r="JH380" s="241"/>
      <c r="JI380" s="241"/>
      <c r="JJ380" s="241"/>
      <c r="JK380" s="241"/>
      <c r="JL380" s="241"/>
      <c r="JM380" s="241"/>
      <c r="JN380" s="241"/>
      <c r="JO380" s="241"/>
      <c r="JP380" s="241"/>
      <c r="JQ380" s="241"/>
      <c r="JR380" s="241"/>
      <c r="JS380" s="241"/>
      <c r="JT380" s="241"/>
      <c r="JU380" s="241"/>
    </row>
    <row r="381" spans="1:281" s="240" customFormat="1" ht="15" customHeight="1">
      <c r="A381" s="241"/>
      <c r="B381" s="241"/>
      <c r="C381" s="241"/>
      <c r="D381" s="241"/>
      <c r="E381" s="241"/>
      <c r="F381" s="241"/>
      <c r="G381" s="241"/>
      <c r="H381" s="241"/>
      <c r="I381" s="241"/>
      <c r="J381" s="241"/>
      <c r="K381" s="241"/>
      <c r="L381" s="241"/>
      <c r="M381" s="241"/>
      <c r="N381" s="241"/>
      <c r="O381" s="241"/>
      <c r="P381" s="241"/>
      <c r="Q381" s="241"/>
      <c r="R381" s="241"/>
      <c r="S381" s="241"/>
      <c r="T381" s="241"/>
      <c r="U381" s="241" t="s">
        <v>515</v>
      </c>
      <c r="V381" s="241"/>
      <c r="W381" s="241"/>
      <c r="X381" s="241"/>
      <c r="Y381" s="241"/>
      <c r="Z381" s="241"/>
      <c r="AA381" s="241"/>
      <c r="AB381" s="241"/>
      <c r="AC381" s="241" t="s">
        <v>350</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241"/>
      <c r="CR381" s="241"/>
      <c r="CS381" s="241"/>
      <c r="CT381" s="241"/>
      <c r="CU381" s="241"/>
      <c r="CV381" s="241"/>
      <c r="CW381" s="241"/>
      <c r="CX381" s="241"/>
      <c r="CY381" s="241"/>
      <c r="CZ381" s="241"/>
      <c r="DA381" s="241"/>
      <c r="DB381" s="241"/>
      <c r="DC381" s="241"/>
      <c r="DD381" s="241"/>
      <c r="DE381" s="241"/>
      <c r="DF381" s="241"/>
      <c r="DG381" s="241"/>
      <c r="DH381" s="241"/>
      <c r="DI381" s="241"/>
      <c r="DJ381" s="241"/>
      <c r="DK381" s="241"/>
      <c r="DL381" s="241"/>
      <c r="DM381" s="241"/>
      <c r="DN381" s="241"/>
      <c r="DO381" s="241"/>
      <c r="DP381" s="241"/>
      <c r="DQ381" s="241"/>
      <c r="DR381" s="241"/>
      <c r="DS381" s="241"/>
      <c r="DT381" s="241"/>
      <c r="DU381" s="241"/>
      <c r="DV381" s="241"/>
      <c r="DW381" s="241"/>
      <c r="DX381" s="241"/>
      <c r="DY381" s="241"/>
      <c r="DZ381" s="241"/>
      <c r="EA381" s="241"/>
      <c r="EB381" s="241"/>
      <c r="EC381" s="241"/>
      <c r="ED381" s="241"/>
      <c r="EE381" s="241"/>
      <c r="EF381" s="241"/>
      <c r="EG381" s="241"/>
      <c r="EH381" s="241"/>
      <c r="EI381" s="241"/>
      <c r="EJ381" s="241"/>
      <c r="EK381" s="241"/>
      <c r="EL381" s="241"/>
      <c r="EM381" s="241"/>
      <c r="EN381" s="241"/>
      <c r="EO381" s="241"/>
      <c r="EP381" s="241"/>
      <c r="EQ381" s="241"/>
      <c r="ER381" s="241"/>
      <c r="ES381" s="241"/>
      <c r="ET381" s="241"/>
      <c r="EU381" s="241"/>
      <c r="EV381" s="241"/>
      <c r="EW381" s="241"/>
      <c r="EX381" s="241"/>
      <c r="EY381" s="241"/>
      <c r="EZ381" s="241"/>
      <c r="FA381" s="241"/>
      <c r="FB381" s="241"/>
      <c r="FC381" s="241"/>
      <c r="FD381" s="241"/>
      <c r="FE381" s="241"/>
      <c r="FF381" s="241"/>
      <c r="FG381" s="241"/>
      <c r="FH381" s="241"/>
      <c r="FI381" s="241"/>
      <c r="FJ381" s="241"/>
      <c r="FK381" s="241"/>
      <c r="FL381" s="241"/>
      <c r="FM381" s="241"/>
      <c r="FN381" s="241"/>
      <c r="FO381" s="241"/>
      <c r="FP381" s="241"/>
      <c r="FQ381" s="241"/>
      <c r="FR381" s="241"/>
      <c r="FS381" s="241"/>
      <c r="FT381" s="241"/>
      <c r="FU381" s="241"/>
      <c r="FV381" s="241"/>
      <c r="FW381" s="241"/>
      <c r="FX381" s="241"/>
      <c r="FY381" s="241"/>
      <c r="FZ381" s="241"/>
      <c r="GA381" s="241"/>
      <c r="GB381" s="241"/>
      <c r="GC381" s="241"/>
      <c r="GD381" s="241"/>
      <c r="GE381" s="241"/>
      <c r="GF381" s="241"/>
      <c r="GG381" s="241"/>
      <c r="GH381" s="241"/>
      <c r="GI381" s="241"/>
      <c r="GJ381" s="241"/>
      <c r="GK381" s="241"/>
      <c r="GL381" s="241"/>
      <c r="GM381" s="241"/>
      <c r="GN381" s="241"/>
      <c r="GO381" s="241"/>
      <c r="GP381" s="241"/>
      <c r="GQ381" s="241"/>
      <c r="GR381" s="241"/>
      <c r="GS381" s="241"/>
      <c r="GT381" s="241"/>
      <c r="GU381" s="241"/>
      <c r="GV381" s="241"/>
      <c r="GW381" s="241"/>
      <c r="GX381" s="241"/>
      <c r="GY381" s="241"/>
      <c r="GZ381" s="241"/>
      <c r="HA381" s="241"/>
      <c r="HB381" s="241"/>
      <c r="HC381" s="241"/>
      <c r="HD381" s="241"/>
      <c r="HE381" s="241"/>
      <c r="HF381" s="241"/>
      <c r="HG381" s="241"/>
      <c r="HH381" s="241"/>
      <c r="HI381" s="241"/>
      <c r="HJ381" s="241"/>
      <c r="HK381" s="241"/>
      <c r="HL381" s="241"/>
      <c r="HM381" s="241"/>
      <c r="HN381" s="241"/>
      <c r="HO381" s="241"/>
      <c r="HP381" s="241"/>
      <c r="HQ381" s="241"/>
      <c r="HR381" s="241"/>
      <c r="HS381" s="241"/>
      <c r="HT381" s="241"/>
      <c r="HU381" s="241"/>
      <c r="HV381" s="241"/>
      <c r="HW381" s="241"/>
      <c r="HX381" s="241"/>
      <c r="HY381" s="241"/>
      <c r="HZ381" s="241"/>
      <c r="IA381" s="241"/>
      <c r="IB381" s="241"/>
      <c r="IC381" s="241"/>
      <c r="ID381" s="241"/>
      <c r="IE381" s="241"/>
      <c r="IF381" s="241"/>
      <c r="IG381" s="241"/>
      <c r="IH381" s="241"/>
      <c r="II381" s="241"/>
      <c r="IJ381" s="241"/>
      <c r="IK381" s="241"/>
      <c r="IL381" s="241"/>
      <c r="IM381" s="241"/>
      <c r="IN381" s="241"/>
      <c r="IO381" s="241"/>
      <c r="IP381" s="241"/>
      <c r="IQ381" s="241"/>
      <c r="IR381" s="241"/>
      <c r="IS381" s="241"/>
      <c r="IT381" s="241"/>
      <c r="IU381" s="241"/>
      <c r="IV381" s="241"/>
      <c r="IW381" s="241"/>
      <c r="IX381" s="241"/>
      <c r="IY381" s="241"/>
      <c r="IZ381" s="241"/>
      <c r="JA381" s="241"/>
      <c r="JB381" s="241"/>
      <c r="JC381" s="241"/>
      <c r="JD381" s="241"/>
      <c r="JE381" s="241"/>
      <c r="JF381" s="241"/>
      <c r="JG381" s="241"/>
      <c r="JH381" s="241"/>
      <c r="JI381" s="241"/>
      <c r="JJ381" s="241"/>
      <c r="JK381" s="241"/>
      <c r="JL381" s="241"/>
      <c r="JM381" s="241"/>
      <c r="JN381" s="241"/>
      <c r="JO381" s="241"/>
      <c r="JP381" s="241"/>
      <c r="JQ381" s="241"/>
      <c r="JR381" s="241"/>
      <c r="JS381" s="241"/>
      <c r="JT381" s="241"/>
      <c r="JU381" s="241"/>
    </row>
    <row r="382" spans="1:281" s="240" customFormat="1" ht="15" customHeight="1">
      <c r="A382" s="241"/>
      <c r="B382" s="241"/>
      <c r="C382" s="241"/>
      <c r="D382" s="241"/>
      <c r="E382" s="241"/>
      <c r="F382" s="241"/>
      <c r="G382" s="241"/>
      <c r="H382" s="241"/>
      <c r="I382" s="241"/>
      <c r="J382" s="241"/>
      <c r="K382" s="241"/>
      <c r="L382" s="241"/>
      <c r="M382" s="241"/>
      <c r="N382" s="241"/>
      <c r="O382" s="241"/>
      <c r="P382" s="241"/>
      <c r="Q382" s="241"/>
      <c r="R382" s="241"/>
      <c r="S382" s="241"/>
      <c r="T382" s="241"/>
      <c r="U382" s="241" t="s">
        <v>516</v>
      </c>
      <c r="V382" s="241"/>
      <c r="W382" s="241"/>
      <c r="X382" s="241"/>
      <c r="Y382" s="241"/>
      <c r="Z382" s="241"/>
      <c r="AA382" s="241"/>
      <c r="AB382" s="241"/>
      <c r="AC382" s="241" t="s">
        <v>316</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c r="CS382" s="241"/>
      <c r="CT382" s="241"/>
      <c r="CU382" s="241"/>
      <c r="CV382" s="241"/>
      <c r="CW382" s="241"/>
      <c r="CX382" s="241"/>
      <c r="CY382" s="241"/>
      <c r="CZ382" s="241"/>
      <c r="DA382" s="241"/>
      <c r="DB382" s="241"/>
      <c r="DC382" s="241"/>
      <c r="DD382" s="241"/>
      <c r="DE382" s="241"/>
      <c r="DF382" s="241"/>
      <c r="DG382" s="241"/>
      <c r="DH382" s="241"/>
      <c r="DI382" s="241"/>
      <c r="DJ382" s="241"/>
      <c r="DK382" s="241"/>
      <c r="DL382" s="241"/>
      <c r="DM382" s="241"/>
      <c r="DN382" s="241"/>
      <c r="DO382" s="241"/>
      <c r="DP382" s="241"/>
      <c r="DQ382" s="241"/>
      <c r="DR382" s="241"/>
      <c r="DS382" s="241"/>
      <c r="DT382" s="241"/>
      <c r="DU382" s="241"/>
      <c r="DV382" s="241"/>
      <c r="DW382" s="241"/>
      <c r="DX382" s="241"/>
      <c r="DY382" s="241"/>
      <c r="DZ382" s="241"/>
      <c r="EA382" s="241"/>
      <c r="EB382" s="241"/>
      <c r="EC382" s="241"/>
      <c r="ED382" s="241"/>
      <c r="EE382" s="241"/>
      <c r="EF382" s="241"/>
      <c r="EG382" s="241"/>
      <c r="EH382" s="241"/>
      <c r="EI382" s="241"/>
      <c r="EJ382" s="241"/>
      <c r="EK382" s="241"/>
      <c r="EL382" s="241"/>
      <c r="EM382" s="241"/>
      <c r="EN382" s="241"/>
      <c r="EO382" s="241"/>
      <c r="EP382" s="241"/>
      <c r="EQ382" s="241"/>
      <c r="ER382" s="241"/>
      <c r="ES382" s="241"/>
      <c r="ET382" s="241"/>
      <c r="EU382" s="241"/>
      <c r="EV382" s="241"/>
      <c r="EW382" s="241"/>
      <c r="EX382" s="241"/>
      <c r="EY382" s="241"/>
      <c r="EZ382" s="241"/>
      <c r="FA382" s="241"/>
      <c r="FB382" s="241"/>
      <c r="FC382" s="241"/>
      <c r="FD382" s="241"/>
      <c r="FE382" s="241"/>
      <c r="FF382" s="241"/>
      <c r="FG382" s="241"/>
      <c r="FH382" s="241"/>
      <c r="FI382" s="241"/>
      <c r="FJ382" s="241"/>
      <c r="FK382" s="241"/>
      <c r="FL382" s="241"/>
      <c r="FM382" s="241"/>
      <c r="FN382" s="241"/>
      <c r="FO382" s="241"/>
      <c r="FP382" s="241"/>
      <c r="FQ382" s="241"/>
      <c r="FR382" s="241"/>
      <c r="FS382" s="241"/>
      <c r="FT382" s="241"/>
      <c r="FU382" s="241"/>
      <c r="FV382" s="241"/>
      <c r="FW382" s="241"/>
      <c r="FX382" s="241"/>
      <c r="FY382" s="241"/>
      <c r="FZ382" s="241"/>
      <c r="GA382" s="241"/>
      <c r="GB382" s="241"/>
      <c r="GC382" s="241"/>
      <c r="GD382" s="241"/>
      <c r="GE382" s="241"/>
      <c r="GF382" s="241"/>
      <c r="GG382" s="241"/>
      <c r="GH382" s="241"/>
      <c r="GI382" s="241"/>
      <c r="GJ382" s="241"/>
      <c r="GK382" s="241"/>
      <c r="GL382" s="241"/>
      <c r="GM382" s="241"/>
      <c r="GN382" s="241"/>
      <c r="GO382" s="241"/>
      <c r="GP382" s="241"/>
      <c r="GQ382" s="241"/>
      <c r="GR382" s="241"/>
      <c r="GS382" s="241"/>
      <c r="GT382" s="241"/>
      <c r="GU382" s="241"/>
      <c r="GV382" s="241"/>
      <c r="GW382" s="241"/>
      <c r="GX382" s="241"/>
      <c r="GY382" s="241"/>
      <c r="GZ382" s="241"/>
      <c r="HA382" s="241"/>
      <c r="HB382" s="241"/>
      <c r="HC382" s="241"/>
      <c r="HD382" s="241"/>
      <c r="HE382" s="241"/>
      <c r="HF382" s="241"/>
      <c r="HG382" s="241"/>
      <c r="HH382" s="241"/>
      <c r="HI382" s="241"/>
      <c r="HJ382" s="241"/>
      <c r="HK382" s="241"/>
      <c r="HL382" s="241"/>
      <c r="HM382" s="241"/>
      <c r="HN382" s="241"/>
      <c r="HO382" s="241"/>
      <c r="HP382" s="241"/>
      <c r="HQ382" s="241"/>
      <c r="HR382" s="241"/>
      <c r="HS382" s="241"/>
      <c r="HT382" s="241"/>
      <c r="HU382" s="241"/>
      <c r="HV382" s="241"/>
      <c r="HW382" s="241"/>
      <c r="HX382" s="241"/>
      <c r="HY382" s="241"/>
      <c r="HZ382" s="241"/>
      <c r="IA382" s="241"/>
      <c r="IB382" s="241"/>
      <c r="IC382" s="241"/>
      <c r="ID382" s="241"/>
      <c r="IE382" s="241"/>
      <c r="IF382" s="241"/>
      <c r="IG382" s="241"/>
      <c r="IH382" s="241"/>
      <c r="II382" s="241"/>
      <c r="IJ382" s="241"/>
      <c r="IK382" s="241"/>
      <c r="IL382" s="241"/>
      <c r="IM382" s="241"/>
      <c r="IN382" s="241"/>
      <c r="IO382" s="241"/>
      <c r="IP382" s="241"/>
      <c r="IQ382" s="241"/>
      <c r="IR382" s="241"/>
      <c r="IS382" s="241"/>
      <c r="IT382" s="241"/>
      <c r="IU382" s="241"/>
      <c r="IV382" s="241"/>
      <c r="IW382" s="241"/>
      <c r="IX382" s="241"/>
      <c r="IY382" s="241"/>
      <c r="IZ382" s="241"/>
      <c r="JA382" s="241"/>
      <c r="JB382" s="241"/>
      <c r="JC382" s="241"/>
      <c r="JD382" s="241"/>
      <c r="JE382" s="241"/>
      <c r="JF382" s="241"/>
      <c r="JG382" s="241"/>
      <c r="JH382" s="241"/>
      <c r="JI382" s="241"/>
      <c r="JJ382" s="241"/>
      <c r="JK382" s="241"/>
      <c r="JL382" s="241"/>
      <c r="JM382" s="241"/>
      <c r="JN382" s="241"/>
      <c r="JO382" s="241"/>
      <c r="JP382" s="241"/>
      <c r="JQ382" s="241"/>
      <c r="JR382" s="241"/>
      <c r="JS382" s="241"/>
      <c r="JT382" s="241"/>
      <c r="JU382" s="241"/>
    </row>
    <row r="383" spans="1:281" s="240" customFormat="1" ht="15" customHeight="1">
      <c r="A383" s="241"/>
      <c r="B383" s="241"/>
      <c r="C383" s="241"/>
      <c r="D383" s="241"/>
      <c r="E383" s="241"/>
      <c r="F383" s="241"/>
      <c r="G383" s="241"/>
      <c r="H383" s="241"/>
      <c r="I383" s="241"/>
      <c r="J383" s="241"/>
      <c r="K383" s="241"/>
      <c r="L383" s="241"/>
      <c r="M383" s="241"/>
      <c r="N383" s="241"/>
      <c r="O383" s="241"/>
      <c r="P383" s="241"/>
      <c r="Q383" s="241"/>
      <c r="R383" s="241"/>
      <c r="S383" s="241"/>
      <c r="T383" s="241"/>
      <c r="U383" s="241" t="s">
        <v>517</v>
      </c>
      <c r="V383" s="241"/>
      <c r="W383" s="241"/>
      <c r="X383" s="241"/>
      <c r="Y383" s="241"/>
      <c r="Z383" s="241"/>
      <c r="AA383" s="241"/>
      <c r="AB383" s="241"/>
      <c r="AC383" s="241" t="s">
        <v>325</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c r="DD383" s="241"/>
      <c r="DE383" s="241"/>
      <c r="DF383" s="241"/>
      <c r="DG383" s="241"/>
      <c r="DH383" s="241"/>
      <c r="DI383" s="241"/>
      <c r="DJ383" s="241"/>
      <c r="DK383" s="241"/>
      <c r="DL383" s="241"/>
      <c r="DM383" s="241"/>
      <c r="DN383" s="241"/>
      <c r="DO383" s="241"/>
      <c r="DP383" s="241"/>
      <c r="DQ383" s="241"/>
      <c r="DR383" s="241"/>
      <c r="DS383" s="241"/>
      <c r="DT383" s="241"/>
      <c r="DU383" s="241"/>
      <c r="DV383" s="241"/>
      <c r="DW383" s="241"/>
      <c r="DX383" s="241"/>
      <c r="DY383" s="241"/>
      <c r="DZ383" s="241"/>
      <c r="EA383" s="241"/>
      <c r="EB383" s="241"/>
      <c r="EC383" s="241"/>
      <c r="ED383" s="241"/>
      <c r="EE383" s="241"/>
      <c r="EF383" s="241"/>
      <c r="EG383" s="241"/>
      <c r="EH383" s="241"/>
      <c r="EI383" s="241"/>
      <c r="EJ383" s="241"/>
      <c r="EK383" s="241"/>
      <c r="EL383" s="241"/>
      <c r="EM383" s="241"/>
      <c r="EN383" s="241"/>
      <c r="EO383" s="241"/>
      <c r="EP383" s="241"/>
      <c r="EQ383" s="241"/>
      <c r="ER383" s="241"/>
      <c r="ES383" s="241"/>
      <c r="ET383" s="241"/>
      <c r="EU383" s="241"/>
      <c r="EV383" s="241"/>
      <c r="EW383" s="241"/>
      <c r="EX383" s="241"/>
      <c r="EY383" s="241"/>
      <c r="EZ383" s="241"/>
      <c r="FA383" s="241"/>
      <c r="FB383" s="241"/>
      <c r="FC383" s="241"/>
      <c r="FD383" s="241"/>
      <c r="FE383" s="241"/>
      <c r="FF383" s="241"/>
      <c r="FG383" s="241"/>
      <c r="FH383" s="241"/>
      <c r="FI383" s="241"/>
      <c r="FJ383" s="241"/>
      <c r="FK383" s="241"/>
      <c r="FL383" s="241"/>
      <c r="FM383" s="241"/>
      <c r="FN383" s="241"/>
      <c r="FO383" s="241"/>
      <c r="FP383" s="241"/>
      <c r="FQ383" s="241"/>
      <c r="FR383" s="241"/>
      <c r="FS383" s="241"/>
      <c r="FT383" s="241"/>
      <c r="FU383" s="241"/>
      <c r="FV383" s="241"/>
      <c r="FW383" s="241"/>
      <c r="FX383" s="241"/>
      <c r="FY383" s="241"/>
      <c r="FZ383" s="241"/>
      <c r="GA383" s="241"/>
      <c r="GB383" s="241"/>
      <c r="GC383" s="241"/>
      <c r="GD383" s="241"/>
      <c r="GE383" s="241"/>
      <c r="GF383" s="241"/>
      <c r="GG383" s="241"/>
      <c r="GH383" s="241"/>
      <c r="GI383" s="241"/>
      <c r="GJ383" s="241"/>
      <c r="GK383" s="241"/>
      <c r="GL383" s="241"/>
      <c r="GM383" s="241"/>
      <c r="GN383" s="241"/>
      <c r="GO383" s="241"/>
      <c r="GP383" s="241"/>
      <c r="GQ383" s="241"/>
      <c r="GR383" s="241"/>
      <c r="GS383" s="241"/>
      <c r="GT383" s="241"/>
      <c r="GU383" s="241"/>
      <c r="GV383" s="241"/>
      <c r="GW383" s="241"/>
      <c r="GX383" s="241"/>
      <c r="GY383" s="241"/>
      <c r="GZ383" s="241"/>
      <c r="HA383" s="241"/>
      <c r="HB383" s="241"/>
      <c r="HC383" s="241"/>
      <c r="HD383" s="241"/>
      <c r="HE383" s="241"/>
      <c r="HF383" s="241"/>
      <c r="HG383" s="241"/>
      <c r="HH383" s="241"/>
      <c r="HI383" s="241"/>
      <c r="HJ383" s="241"/>
      <c r="HK383" s="241"/>
      <c r="HL383" s="241"/>
      <c r="HM383" s="241"/>
      <c r="HN383" s="241"/>
      <c r="HO383" s="241"/>
      <c r="HP383" s="241"/>
      <c r="HQ383" s="241"/>
      <c r="HR383" s="241"/>
      <c r="HS383" s="241"/>
      <c r="HT383" s="241"/>
      <c r="HU383" s="241"/>
      <c r="HV383" s="241"/>
      <c r="HW383" s="241"/>
      <c r="HX383" s="241"/>
      <c r="HY383" s="241"/>
      <c r="HZ383" s="241"/>
      <c r="IA383" s="241"/>
      <c r="IB383" s="241"/>
      <c r="IC383" s="241"/>
      <c r="ID383" s="241"/>
      <c r="IE383" s="241"/>
      <c r="IF383" s="241"/>
      <c r="IG383" s="241"/>
      <c r="IH383" s="241"/>
      <c r="II383" s="241"/>
      <c r="IJ383" s="241"/>
      <c r="IK383" s="241"/>
      <c r="IL383" s="241"/>
      <c r="IM383" s="241"/>
      <c r="IN383" s="241"/>
      <c r="IO383" s="241"/>
      <c r="IP383" s="241"/>
      <c r="IQ383" s="241"/>
      <c r="IR383" s="241"/>
      <c r="IS383" s="241"/>
      <c r="IT383" s="241"/>
      <c r="IU383" s="241"/>
      <c r="IV383" s="241"/>
      <c r="IW383" s="241"/>
      <c r="IX383" s="241"/>
      <c r="IY383" s="241"/>
      <c r="IZ383" s="241"/>
      <c r="JA383" s="241"/>
      <c r="JB383" s="241"/>
      <c r="JC383" s="241"/>
      <c r="JD383" s="241"/>
      <c r="JE383" s="241"/>
      <c r="JF383" s="241"/>
      <c r="JG383" s="241"/>
      <c r="JH383" s="241"/>
      <c r="JI383" s="241"/>
      <c r="JJ383" s="241"/>
      <c r="JK383" s="241"/>
      <c r="JL383" s="241"/>
      <c r="JM383" s="241"/>
      <c r="JN383" s="241"/>
      <c r="JO383" s="241"/>
      <c r="JP383" s="241"/>
      <c r="JQ383" s="241"/>
      <c r="JR383" s="241"/>
      <c r="JS383" s="241"/>
      <c r="JT383" s="241"/>
      <c r="JU383" s="241"/>
    </row>
    <row r="384" spans="1:281" s="240" customFormat="1" ht="15" customHeight="1">
      <c r="A384" s="241"/>
      <c r="B384" s="241"/>
      <c r="C384" s="241"/>
      <c r="D384" s="241"/>
      <c r="E384" s="241"/>
      <c r="F384" s="241"/>
      <c r="G384" s="241"/>
      <c r="H384" s="241"/>
      <c r="I384" s="241"/>
      <c r="J384" s="241"/>
      <c r="K384" s="241"/>
      <c r="L384" s="241"/>
      <c r="M384" s="241"/>
      <c r="N384" s="241"/>
      <c r="O384" s="241"/>
      <c r="P384" s="241"/>
      <c r="Q384" s="241"/>
      <c r="R384" s="241"/>
      <c r="S384" s="241"/>
      <c r="T384" s="241"/>
      <c r="U384" s="241" t="s">
        <v>281</v>
      </c>
      <c r="V384" s="241"/>
      <c r="W384" s="241"/>
      <c r="X384" s="241"/>
      <c r="Y384" s="241"/>
      <c r="Z384" s="241"/>
      <c r="AA384" s="241"/>
      <c r="AB384" s="241"/>
      <c r="AC384" s="241" t="s">
        <v>350</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c r="EN384" s="241"/>
      <c r="EO384" s="241"/>
      <c r="EP384" s="241"/>
      <c r="EQ384" s="241"/>
      <c r="ER384" s="241"/>
      <c r="ES384" s="241"/>
      <c r="ET384" s="241"/>
      <c r="EU384" s="241"/>
      <c r="EV384" s="241"/>
      <c r="EW384" s="241"/>
      <c r="EX384" s="241"/>
      <c r="EY384" s="241"/>
      <c r="EZ384" s="241"/>
      <c r="FA384" s="241"/>
      <c r="FB384" s="241"/>
      <c r="FC384" s="241"/>
      <c r="FD384" s="241"/>
      <c r="FE384" s="241"/>
      <c r="FF384" s="241"/>
      <c r="FG384" s="241"/>
      <c r="FH384" s="241"/>
      <c r="FI384" s="241"/>
      <c r="FJ384" s="241"/>
      <c r="FK384" s="241"/>
      <c r="FL384" s="241"/>
      <c r="FM384" s="241"/>
      <c r="FN384" s="241"/>
      <c r="FO384" s="241"/>
      <c r="FP384" s="241"/>
      <c r="FQ384" s="241"/>
      <c r="FR384" s="241"/>
      <c r="FS384" s="241"/>
      <c r="FT384" s="241"/>
      <c r="FU384" s="241"/>
      <c r="FV384" s="241"/>
      <c r="FW384" s="241"/>
      <c r="FX384" s="241"/>
      <c r="FY384" s="241"/>
      <c r="FZ384" s="241"/>
      <c r="GA384" s="241"/>
      <c r="GB384" s="241"/>
      <c r="GC384" s="241"/>
      <c r="GD384" s="241"/>
      <c r="GE384" s="241"/>
      <c r="GF384" s="241"/>
      <c r="GG384" s="241"/>
      <c r="GH384" s="241"/>
      <c r="GI384" s="241"/>
      <c r="GJ384" s="241"/>
      <c r="GK384" s="241"/>
      <c r="GL384" s="241"/>
      <c r="GM384" s="241"/>
      <c r="GN384" s="241"/>
      <c r="GO384" s="241"/>
      <c r="GP384" s="241"/>
      <c r="GQ384" s="241"/>
      <c r="GR384" s="241"/>
      <c r="GS384" s="241"/>
      <c r="GT384" s="241"/>
      <c r="GU384" s="241"/>
      <c r="GV384" s="241"/>
      <c r="GW384" s="241"/>
      <c r="GX384" s="241"/>
      <c r="GY384" s="241"/>
      <c r="GZ384" s="241"/>
      <c r="HA384" s="241"/>
      <c r="HB384" s="241"/>
      <c r="HC384" s="241"/>
      <c r="HD384" s="241"/>
      <c r="HE384" s="241"/>
      <c r="HF384" s="241"/>
      <c r="HG384" s="241"/>
      <c r="HH384" s="241"/>
      <c r="HI384" s="241"/>
      <c r="HJ384" s="241"/>
      <c r="HK384" s="241"/>
      <c r="HL384" s="241"/>
      <c r="HM384" s="241"/>
      <c r="HN384" s="241"/>
      <c r="HO384" s="241"/>
      <c r="HP384" s="241"/>
      <c r="HQ384" s="241"/>
      <c r="HR384" s="241"/>
      <c r="HS384" s="241"/>
      <c r="HT384" s="241"/>
      <c r="HU384" s="241"/>
      <c r="HV384" s="241"/>
      <c r="HW384" s="241"/>
      <c r="HX384" s="241"/>
      <c r="HY384" s="241"/>
      <c r="HZ384" s="241"/>
      <c r="IA384" s="241"/>
      <c r="IB384" s="241"/>
      <c r="IC384" s="241"/>
      <c r="ID384" s="241"/>
      <c r="IE384" s="241"/>
      <c r="IF384" s="241"/>
      <c r="IG384" s="241"/>
      <c r="IH384" s="241"/>
      <c r="II384" s="241"/>
      <c r="IJ384" s="241"/>
      <c r="IK384" s="241"/>
      <c r="IL384" s="241"/>
      <c r="IM384" s="241"/>
      <c r="IN384" s="241"/>
      <c r="IO384" s="241"/>
      <c r="IP384" s="241"/>
      <c r="IQ384" s="241"/>
      <c r="IR384" s="241"/>
      <c r="IS384" s="241"/>
      <c r="IT384" s="241"/>
      <c r="IU384" s="241"/>
      <c r="IV384" s="241"/>
      <c r="IW384" s="241"/>
      <c r="IX384" s="241"/>
      <c r="IY384" s="241"/>
      <c r="IZ384" s="241"/>
      <c r="JA384" s="241"/>
      <c r="JB384" s="241"/>
      <c r="JC384" s="241"/>
      <c r="JD384" s="241"/>
      <c r="JE384" s="241"/>
      <c r="JF384" s="241"/>
      <c r="JG384" s="241"/>
      <c r="JH384" s="241"/>
      <c r="JI384" s="241"/>
      <c r="JJ384" s="241"/>
      <c r="JK384" s="241"/>
      <c r="JL384" s="241"/>
      <c r="JM384" s="241"/>
      <c r="JN384" s="241"/>
      <c r="JO384" s="241"/>
      <c r="JP384" s="241"/>
      <c r="JQ384" s="241"/>
      <c r="JR384" s="241"/>
      <c r="JS384" s="241"/>
      <c r="JT384" s="241"/>
      <c r="JU384" s="241"/>
    </row>
    <row r="385" spans="1:281" s="240" customFormat="1" ht="15" customHeight="1">
      <c r="A385" s="241"/>
      <c r="B385" s="241"/>
      <c r="C385" s="241"/>
      <c r="D385" s="241"/>
      <c r="E385" s="241"/>
      <c r="F385" s="241"/>
      <c r="G385" s="241"/>
      <c r="H385" s="241"/>
      <c r="I385" s="241"/>
      <c r="J385" s="241"/>
      <c r="K385" s="241"/>
      <c r="L385" s="241"/>
      <c r="M385" s="241"/>
      <c r="N385" s="241"/>
      <c r="O385" s="241"/>
      <c r="P385" s="241"/>
      <c r="Q385" s="241"/>
      <c r="R385" s="241"/>
      <c r="S385" s="241"/>
      <c r="T385" s="241"/>
      <c r="U385" s="241" t="s">
        <v>518</v>
      </c>
      <c r="V385" s="241"/>
      <c r="W385" s="241"/>
      <c r="X385" s="241"/>
      <c r="Y385" s="241"/>
      <c r="Z385" s="241"/>
      <c r="AA385" s="241"/>
      <c r="AB385" s="241"/>
      <c r="AC385" s="241" t="s">
        <v>325</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c r="EN385" s="241"/>
      <c r="EO385" s="241"/>
      <c r="EP385" s="241"/>
      <c r="EQ385" s="241"/>
      <c r="ER385" s="241"/>
      <c r="ES385" s="241"/>
      <c r="ET385" s="241"/>
      <c r="EU385" s="241"/>
      <c r="EV385" s="241"/>
      <c r="EW385" s="241"/>
      <c r="EX385" s="241"/>
      <c r="EY385" s="241"/>
      <c r="EZ385" s="241"/>
      <c r="FA385" s="241"/>
      <c r="FB385" s="241"/>
      <c r="FC385" s="241"/>
      <c r="FD385" s="241"/>
      <c r="FE385" s="241"/>
      <c r="FF385" s="241"/>
      <c r="FG385" s="241"/>
      <c r="FH385" s="241"/>
      <c r="FI385" s="241"/>
      <c r="FJ385" s="241"/>
      <c r="FK385" s="241"/>
      <c r="FL385" s="241"/>
      <c r="FM385" s="241"/>
      <c r="FN385" s="241"/>
      <c r="FO385" s="241"/>
      <c r="FP385" s="241"/>
      <c r="FQ385" s="241"/>
      <c r="FR385" s="241"/>
      <c r="FS385" s="241"/>
      <c r="FT385" s="241"/>
      <c r="FU385" s="241"/>
      <c r="FV385" s="241"/>
      <c r="FW385" s="241"/>
      <c r="FX385" s="241"/>
      <c r="FY385" s="241"/>
      <c r="FZ385" s="241"/>
      <c r="GA385" s="241"/>
      <c r="GB385" s="241"/>
      <c r="GC385" s="241"/>
      <c r="GD385" s="241"/>
      <c r="GE385" s="241"/>
      <c r="GF385" s="241"/>
      <c r="GG385" s="241"/>
      <c r="GH385" s="241"/>
      <c r="GI385" s="241"/>
      <c r="GJ385" s="241"/>
      <c r="GK385" s="241"/>
      <c r="GL385" s="241"/>
      <c r="GM385" s="241"/>
      <c r="GN385" s="241"/>
      <c r="GO385" s="241"/>
      <c r="GP385" s="241"/>
      <c r="GQ385" s="241"/>
      <c r="GR385" s="241"/>
      <c r="GS385" s="241"/>
      <c r="GT385" s="241"/>
      <c r="GU385" s="241"/>
      <c r="GV385" s="241"/>
      <c r="GW385" s="241"/>
      <c r="GX385" s="241"/>
      <c r="GY385" s="241"/>
      <c r="GZ385" s="241"/>
      <c r="HA385" s="241"/>
      <c r="HB385" s="241"/>
      <c r="HC385" s="241"/>
      <c r="HD385" s="241"/>
      <c r="HE385" s="241"/>
      <c r="HF385" s="241"/>
      <c r="HG385" s="241"/>
      <c r="HH385" s="241"/>
      <c r="HI385" s="241"/>
      <c r="HJ385" s="241"/>
      <c r="HK385" s="241"/>
      <c r="HL385" s="241"/>
      <c r="HM385" s="241"/>
      <c r="HN385" s="241"/>
      <c r="HO385" s="241"/>
      <c r="HP385" s="241"/>
      <c r="HQ385" s="241"/>
      <c r="HR385" s="241"/>
      <c r="HS385" s="241"/>
      <c r="HT385" s="241"/>
      <c r="HU385" s="241"/>
      <c r="HV385" s="241"/>
      <c r="HW385" s="241"/>
      <c r="HX385" s="241"/>
      <c r="HY385" s="241"/>
      <c r="HZ385" s="241"/>
      <c r="IA385" s="241"/>
      <c r="IB385" s="241"/>
      <c r="IC385" s="241"/>
      <c r="ID385" s="241"/>
      <c r="IE385" s="241"/>
      <c r="IF385" s="241"/>
      <c r="IG385" s="241"/>
      <c r="IH385" s="241"/>
      <c r="II385" s="241"/>
      <c r="IJ385" s="241"/>
      <c r="IK385" s="241"/>
      <c r="IL385" s="241"/>
      <c r="IM385" s="241"/>
      <c r="IN385" s="241"/>
      <c r="IO385" s="241"/>
      <c r="IP385" s="241"/>
      <c r="IQ385" s="241"/>
      <c r="IR385" s="241"/>
      <c r="IS385" s="241"/>
      <c r="IT385" s="241"/>
      <c r="IU385" s="241"/>
      <c r="IV385" s="241"/>
      <c r="IW385" s="241"/>
      <c r="IX385" s="241"/>
      <c r="IY385" s="241"/>
      <c r="IZ385" s="241"/>
      <c r="JA385" s="241"/>
      <c r="JB385" s="241"/>
      <c r="JC385" s="241"/>
      <c r="JD385" s="241"/>
      <c r="JE385" s="241"/>
      <c r="JF385" s="241"/>
      <c r="JG385" s="241"/>
      <c r="JH385" s="241"/>
      <c r="JI385" s="241"/>
      <c r="JJ385" s="241"/>
      <c r="JK385" s="241"/>
      <c r="JL385" s="241"/>
      <c r="JM385" s="241"/>
      <c r="JN385" s="241"/>
      <c r="JO385" s="241"/>
      <c r="JP385" s="241"/>
      <c r="JQ385" s="241"/>
      <c r="JR385" s="241"/>
      <c r="JS385" s="241"/>
      <c r="JT385" s="241"/>
      <c r="JU385" s="241"/>
    </row>
    <row r="386" spans="1:281" s="240" customFormat="1" ht="15" customHeight="1">
      <c r="A386" s="241"/>
      <c r="B386" s="241"/>
      <c r="C386" s="241"/>
      <c r="D386" s="241"/>
      <c r="E386" s="241"/>
      <c r="F386" s="241"/>
      <c r="G386" s="241"/>
      <c r="H386" s="241"/>
      <c r="I386" s="241"/>
      <c r="J386" s="241"/>
      <c r="K386" s="241"/>
      <c r="L386" s="241"/>
      <c r="M386" s="241"/>
      <c r="N386" s="241"/>
      <c r="O386" s="241"/>
      <c r="P386" s="241"/>
      <c r="Q386" s="241"/>
      <c r="R386" s="241"/>
      <c r="S386" s="241"/>
      <c r="T386" s="241"/>
      <c r="U386" s="241" t="s">
        <v>519</v>
      </c>
      <c r="V386" s="241"/>
      <c r="W386" s="241"/>
      <c r="X386" s="241"/>
      <c r="Y386" s="241"/>
      <c r="Z386" s="241"/>
      <c r="AA386" s="241"/>
      <c r="AB386" s="241"/>
      <c r="AC386" s="241" t="s">
        <v>386</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c r="CJ386" s="241"/>
      <c r="CK386" s="241"/>
      <c r="CL386" s="241"/>
      <c r="CM386" s="241"/>
      <c r="CN386" s="241"/>
      <c r="CO386" s="241"/>
      <c r="CP386" s="241"/>
      <c r="CQ386" s="241"/>
      <c r="CR386" s="241"/>
      <c r="CS386" s="241"/>
      <c r="CT386" s="241"/>
      <c r="CU386" s="241"/>
      <c r="CV386" s="241"/>
      <c r="CW386" s="241"/>
      <c r="CX386" s="241"/>
      <c r="CY386" s="241"/>
      <c r="CZ386" s="241"/>
      <c r="DA386" s="241"/>
      <c r="DB386" s="241"/>
      <c r="DC386" s="241"/>
      <c r="DD386" s="241"/>
      <c r="DE386" s="241"/>
      <c r="DF386" s="241"/>
      <c r="DG386" s="241"/>
      <c r="DH386" s="241"/>
      <c r="DI386" s="241"/>
      <c r="DJ386" s="241"/>
      <c r="DK386" s="241"/>
      <c r="DL386" s="241"/>
      <c r="DM386" s="241"/>
      <c r="DN386" s="241"/>
      <c r="DO386" s="241"/>
      <c r="DP386" s="241"/>
      <c r="DQ386" s="241"/>
      <c r="DR386" s="241"/>
      <c r="DS386" s="241"/>
      <c r="DT386" s="241"/>
      <c r="DU386" s="241"/>
      <c r="DV386" s="241"/>
      <c r="DW386" s="241"/>
      <c r="DX386" s="241"/>
      <c r="DY386" s="241"/>
      <c r="DZ386" s="241"/>
      <c r="EA386" s="241"/>
      <c r="EB386" s="241"/>
      <c r="EC386" s="241"/>
      <c r="ED386" s="241"/>
      <c r="EE386" s="241"/>
      <c r="EF386" s="241"/>
      <c r="EG386" s="241"/>
      <c r="EH386" s="241"/>
      <c r="EI386" s="241"/>
      <c r="EJ386" s="241"/>
      <c r="EK386" s="241"/>
      <c r="EL386" s="241"/>
      <c r="EM386" s="241"/>
      <c r="EN386" s="241"/>
      <c r="EO386" s="241"/>
      <c r="EP386" s="241"/>
      <c r="EQ386" s="241"/>
      <c r="ER386" s="241"/>
      <c r="ES386" s="241"/>
      <c r="ET386" s="241"/>
      <c r="EU386" s="241"/>
      <c r="EV386" s="241"/>
      <c r="EW386" s="241"/>
      <c r="EX386" s="241"/>
      <c r="EY386" s="241"/>
      <c r="EZ386" s="241"/>
      <c r="FA386" s="241"/>
      <c r="FB386" s="241"/>
      <c r="FC386" s="241"/>
      <c r="FD386" s="241"/>
      <c r="FE386" s="241"/>
      <c r="FF386" s="241"/>
      <c r="FG386" s="241"/>
      <c r="FH386" s="241"/>
      <c r="FI386" s="241"/>
      <c r="FJ386" s="241"/>
      <c r="FK386" s="241"/>
      <c r="FL386" s="241"/>
      <c r="FM386" s="241"/>
      <c r="FN386" s="241"/>
      <c r="FO386" s="241"/>
      <c r="FP386" s="241"/>
      <c r="FQ386" s="241"/>
      <c r="FR386" s="241"/>
      <c r="FS386" s="241"/>
      <c r="FT386" s="241"/>
      <c r="FU386" s="241"/>
      <c r="FV386" s="241"/>
      <c r="FW386" s="241"/>
      <c r="FX386" s="241"/>
      <c r="FY386" s="241"/>
      <c r="FZ386" s="241"/>
      <c r="GA386" s="241"/>
      <c r="GB386" s="241"/>
      <c r="GC386" s="241"/>
      <c r="GD386" s="241"/>
      <c r="GE386" s="241"/>
      <c r="GF386" s="241"/>
      <c r="GG386" s="241"/>
      <c r="GH386" s="241"/>
      <c r="GI386" s="241"/>
      <c r="GJ386" s="241"/>
      <c r="GK386" s="241"/>
      <c r="GL386" s="241"/>
      <c r="GM386" s="241"/>
      <c r="GN386" s="241"/>
      <c r="GO386" s="241"/>
      <c r="GP386" s="241"/>
      <c r="GQ386" s="241"/>
      <c r="GR386" s="241"/>
      <c r="GS386" s="241"/>
      <c r="GT386" s="241"/>
      <c r="GU386" s="241"/>
      <c r="GV386" s="241"/>
      <c r="GW386" s="241"/>
      <c r="GX386" s="241"/>
      <c r="GY386" s="241"/>
      <c r="GZ386" s="241"/>
      <c r="HA386" s="241"/>
      <c r="HB386" s="241"/>
      <c r="HC386" s="241"/>
      <c r="HD386" s="241"/>
      <c r="HE386" s="241"/>
      <c r="HF386" s="241"/>
      <c r="HG386" s="241"/>
      <c r="HH386" s="241"/>
      <c r="HI386" s="241"/>
      <c r="HJ386" s="241"/>
      <c r="HK386" s="241"/>
      <c r="HL386" s="241"/>
      <c r="HM386" s="241"/>
      <c r="HN386" s="241"/>
      <c r="HO386" s="241"/>
      <c r="HP386" s="241"/>
      <c r="HQ386" s="241"/>
      <c r="HR386" s="241"/>
      <c r="HS386" s="241"/>
      <c r="HT386" s="241"/>
      <c r="HU386" s="241"/>
      <c r="HV386" s="241"/>
      <c r="HW386" s="241"/>
      <c r="HX386" s="241"/>
      <c r="HY386" s="241"/>
      <c r="HZ386" s="241"/>
      <c r="IA386" s="241"/>
      <c r="IB386" s="241"/>
      <c r="IC386" s="241"/>
      <c r="ID386" s="241"/>
      <c r="IE386" s="241"/>
      <c r="IF386" s="241"/>
      <c r="IG386" s="241"/>
      <c r="IH386" s="241"/>
      <c r="II386" s="241"/>
      <c r="IJ386" s="241"/>
      <c r="IK386" s="241"/>
      <c r="IL386" s="241"/>
      <c r="IM386" s="241"/>
      <c r="IN386" s="241"/>
      <c r="IO386" s="241"/>
      <c r="IP386" s="241"/>
      <c r="IQ386" s="241"/>
      <c r="IR386" s="241"/>
      <c r="IS386" s="241"/>
      <c r="IT386" s="241"/>
      <c r="IU386" s="241"/>
      <c r="IV386" s="241"/>
      <c r="IW386" s="241"/>
      <c r="IX386" s="241"/>
      <c r="IY386" s="241"/>
      <c r="IZ386" s="241"/>
      <c r="JA386" s="241"/>
      <c r="JB386" s="241"/>
      <c r="JC386" s="241"/>
      <c r="JD386" s="241"/>
      <c r="JE386" s="241"/>
      <c r="JF386" s="241"/>
      <c r="JG386" s="241"/>
      <c r="JH386" s="241"/>
      <c r="JI386" s="241"/>
      <c r="JJ386" s="241"/>
      <c r="JK386" s="241"/>
      <c r="JL386" s="241"/>
      <c r="JM386" s="241"/>
      <c r="JN386" s="241"/>
      <c r="JO386" s="241"/>
      <c r="JP386" s="241"/>
      <c r="JQ386" s="241"/>
      <c r="JR386" s="241"/>
      <c r="JS386" s="241"/>
      <c r="JT386" s="241"/>
      <c r="JU386" s="241"/>
    </row>
    <row r="387" spans="1:281" s="240" customFormat="1" ht="15" customHeight="1">
      <c r="A387" s="241"/>
      <c r="B387" s="241"/>
      <c r="C387" s="241"/>
      <c r="D387" s="241"/>
      <c r="E387" s="241"/>
      <c r="F387" s="241"/>
      <c r="G387" s="241"/>
      <c r="H387" s="241"/>
      <c r="I387" s="241"/>
      <c r="J387" s="241"/>
      <c r="K387" s="241"/>
      <c r="L387" s="241"/>
      <c r="M387" s="241"/>
      <c r="N387" s="241"/>
      <c r="O387" s="241"/>
      <c r="P387" s="241"/>
      <c r="Q387" s="241"/>
      <c r="R387" s="241"/>
      <c r="S387" s="241"/>
      <c r="T387" s="241"/>
      <c r="U387" s="241" t="s">
        <v>520</v>
      </c>
      <c r="V387" s="241"/>
      <c r="W387" s="241"/>
      <c r="X387" s="241"/>
      <c r="Y387" s="241"/>
      <c r="Z387" s="241"/>
      <c r="AA387" s="241"/>
      <c r="AB387" s="241"/>
      <c r="AC387" s="241" t="s">
        <v>350</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c r="DD387" s="241"/>
      <c r="DE387" s="241"/>
      <c r="DF387" s="241"/>
      <c r="DG387" s="241"/>
      <c r="DH387" s="241"/>
      <c r="DI387" s="241"/>
      <c r="DJ387" s="241"/>
      <c r="DK387" s="241"/>
      <c r="DL387" s="241"/>
      <c r="DM387" s="241"/>
      <c r="DN387" s="241"/>
      <c r="DO387" s="241"/>
      <c r="DP387" s="241"/>
      <c r="DQ387" s="241"/>
      <c r="DR387" s="241"/>
      <c r="DS387" s="241"/>
      <c r="DT387" s="241"/>
      <c r="DU387" s="241"/>
      <c r="DV387" s="241"/>
      <c r="DW387" s="241"/>
      <c r="DX387" s="241"/>
      <c r="DY387" s="241"/>
      <c r="DZ387" s="241"/>
      <c r="EA387" s="241"/>
      <c r="EB387" s="241"/>
      <c r="EC387" s="241"/>
      <c r="ED387" s="241"/>
      <c r="EE387" s="241"/>
      <c r="EF387" s="241"/>
      <c r="EG387" s="241"/>
      <c r="EH387" s="241"/>
      <c r="EI387" s="241"/>
      <c r="EJ387" s="241"/>
      <c r="EK387" s="241"/>
      <c r="EL387" s="241"/>
      <c r="EM387" s="241"/>
      <c r="EN387" s="241"/>
      <c r="EO387" s="241"/>
      <c r="EP387" s="241"/>
      <c r="EQ387" s="241"/>
      <c r="ER387" s="241"/>
      <c r="ES387" s="241"/>
      <c r="ET387" s="241"/>
      <c r="EU387" s="241"/>
      <c r="EV387" s="241"/>
      <c r="EW387" s="241"/>
      <c r="EX387" s="241"/>
      <c r="EY387" s="241"/>
      <c r="EZ387" s="241"/>
      <c r="FA387" s="241"/>
      <c r="FB387" s="241"/>
      <c r="FC387" s="241"/>
      <c r="FD387" s="241"/>
      <c r="FE387" s="241"/>
      <c r="FF387" s="241"/>
      <c r="FG387" s="241"/>
      <c r="FH387" s="241"/>
      <c r="FI387" s="241"/>
      <c r="FJ387" s="241"/>
      <c r="FK387" s="241"/>
      <c r="FL387" s="241"/>
      <c r="FM387" s="241"/>
      <c r="FN387" s="241"/>
      <c r="FO387" s="241"/>
      <c r="FP387" s="241"/>
      <c r="FQ387" s="241"/>
      <c r="FR387" s="241"/>
      <c r="FS387" s="241"/>
      <c r="FT387" s="241"/>
      <c r="FU387" s="241"/>
      <c r="FV387" s="241"/>
      <c r="FW387" s="241"/>
      <c r="FX387" s="241"/>
      <c r="FY387" s="241"/>
      <c r="FZ387" s="241"/>
      <c r="GA387" s="241"/>
      <c r="GB387" s="241"/>
      <c r="GC387" s="241"/>
      <c r="GD387" s="241"/>
      <c r="GE387" s="241"/>
      <c r="GF387" s="241"/>
      <c r="GG387" s="241"/>
      <c r="GH387" s="241"/>
      <c r="GI387" s="241"/>
      <c r="GJ387" s="241"/>
      <c r="GK387" s="241"/>
      <c r="GL387" s="241"/>
      <c r="GM387" s="241"/>
      <c r="GN387" s="241"/>
      <c r="GO387" s="241"/>
      <c r="GP387" s="241"/>
      <c r="GQ387" s="241"/>
      <c r="GR387" s="241"/>
      <c r="GS387" s="241"/>
      <c r="GT387" s="241"/>
      <c r="GU387" s="241"/>
      <c r="GV387" s="241"/>
      <c r="GW387" s="241"/>
      <c r="GX387" s="241"/>
      <c r="GY387" s="241"/>
      <c r="GZ387" s="241"/>
      <c r="HA387" s="241"/>
      <c r="HB387" s="241"/>
      <c r="HC387" s="241"/>
      <c r="HD387" s="241"/>
      <c r="HE387" s="241"/>
      <c r="HF387" s="241"/>
      <c r="HG387" s="241"/>
      <c r="HH387" s="241"/>
      <c r="HI387" s="241"/>
      <c r="HJ387" s="241"/>
      <c r="HK387" s="241"/>
      <c r="HL387" s="241"/>
      <c r="HM387" s="241"/>
      <c r="HN387" s="241"/>
      <c r="HO387" s="241"/>
      <c r="HP387" s="241"/>
      <c r="HQ387" s="241"/>
      <c r="HR387" s="241"/>
      <c r="HS387" s="241"/>
      <c r="HT387" s="241"/>
      <c r="HU387" s="241"/>
      <c r="HV387" s="241"/>
      <c r="HW387" s="241"/>
      <c r="HX387" s="241"/>
      <c r="HY387" s="241"/>
      <c r="HZ387" s="241"/>
      <c r="IA387" s="241"/>
      <c r="IB387" s="241"/>
      <c r="IC387" s="241"/>
      <c r="ID387" s="241"/>
      <c r="IE387" s="241"/>
      <c r="IF387" s="241"/>
      <c r="IG387" s="241"/>
      <c r="IH387" s="241"/>
      <c r="II387" s="241"/>
      <c r="IJ387" s="241"/>
      <c r="IK387" s="241"/>
      <c r="IL387" s="241"/>
      <c r="IM387" s="241"/>
      <c r="IN387" s="241"/>
      <c r="IO387" s="241"/>
      <c r="IP387" s="241"/>
      <c r="IQ387" s="241"/>
      <c r="IR387" s="241"/>
      <c r="IS387" s="241"/>
      <c r="IT387" s="241"/>
      <c r="IU387" s="241"/>
      <c r="IV387" s="241"/>
      <c r="IW387" s="241"/>
      <c r="IX387" s="241"/>
      <c r="IY387" s="241"/>
      <c r="IZ387" s="241"/>
      <c r="JA387" s="241"/>
      <c r="JB387" s="241"/>
      <c r="JC387" s="241"/>
      <c r="JD387" s="241"/>
      <c r="JE387" s="241"/>
      <c r="JF387" s="241"/>
      <c r="JG387" s="241"/>
      <c r="JH387" s="241"/>
      <c r="JI387" s="241"/>
      <c r="JJ387" s="241"/>
      <c r="JK387" s="241"/>
      <c r="JL387" s="241"/>
      <c r="JM387" s="241"/>
      <c r="JN387" s="241"/>
      <c r="JO387" s="241"/>
      <c r="JP387" s="241"/>
      <c r="JQ387" s="241"/>
      <c r="JR387" s="241"/>
      <c r="JS387" s="241"/>
      <c r="JT387" s="241"/>
      <c r="JU387" s="241"/>
    </row>
    <row r="388" spans="1:281" s="240" customFormat="1" ht="15" customHeight="1">
      <c r="A388" s="241"/>
      <c r="B388" s="241"/>
      <c r="C388" s="241"/>
      <c r="D388" s="241"/>
      <c r="E388" s="241"/>
      <c r="F388" s="241"/>
      <c r="G388" s="241"/>
      <c r="H388" s="241"/>
      <c r="I388" s="241"/>
      <c r="J388" s="241"/>
      <c r="K388" s="241"/>
      <c r="L388" s="241"/>
      <c r="M388" s="241"/>
      <c r="N388" s="241"/>
      <c r="O388" s="241"/>
      <c r="P388" s="241"/>
      <c r="Q388" s="241"/>
      <c r="R388" s="241"/>
      <c r="S388" s="241"/>
      <c r="T388" s="241"/>
      <c r="U388" s="241" t="s">
        <v>521</v>
      </c>
      <c r="V388" s="241"/>
      <c r="W388" s="241"/>
      <c r="X388" s="241"/>
      <c r="Y388" s="241"/>
      <c r="Z388" s="241"/>
      <c r="AA388" s="241"/>
      <c r="AB388" s="241"/>
      <c r="AC388" s="241" t="s">
        <v>325</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241"/>
      <c r="DB388" s="241"/>
      <c r="DC388" s="241"/>
      <c r="DD388" s="241"/>
      <c r="DE388" s="241"/>
      <c r="DF388" s="241"/>
      <c r="DG388" s="241"/>
      <c r="DH388" s="241"/>
      <c r="DI388" s="241"/>
      <c r="DJ388" s="241"/>
      <c r="DK388" s="241"/>
      <c r="DL388" s="241"/>
      <c r="DM388" s="241"/>
      <c r="DN388" s="241"/>
      <c r="DO388" s="241"/>
      <c r="DP388" s="241"/>
      <c r="DQ388" s="241"/>
      <c r="DR388" s="241"/>
      <c r="DS388" s="241"/>
      <c r="DT388" s="241"/>
      <c r="DU388" s="241"/>
      <c r="DV388" s="241"/>
      <c r="DW388" s="241"/>
      <c r="DX388" s="241"/>
      <c r="DY388" s="241"/>
      <c r="DZ388" s="241"/>
      <c r="EA388" s="241"/>
      <c r="EB388" s="241"/>
      <c r="EC388" s="241"/>
      <c r="ED388" s="241"/>
      <c r="EE388" s="241"/>
      <c r="EF388" s="241"/>
      <c r="EG388" s="241"/>
      <c r="EH388" s="241"/>
      <c r="EI388" s="241"/>
      <c r="EJ388" s="241"/>
      <c r="EK388" s="241"/>
      <c r="EL388" s="241"/>
      <c r="EM388" s="241"/>
      <c r="EN388" s="241"/>
      <c r="EO388" s="241"/>
      <c r="EP388" s="241"/>
      <c r="EQ388" s="241"/>
      <c r="ER388" s="241"/>
      <c r="ES388" s="241"/>
      <c r="ET388" s="241"/>
      <c r="EU388" s="241"/>
      <c r="EV388" s="241"/>
      <c r="EW388" s="241"/>
      <c r="EX388" s="241"/>
      <c r="EY388" s="241"/>
      <c r="EZ388" s="241"/>
      <c r="FA388" s="241"/>
      <c r="FB388" s="241"/>
      <c r="FC388" s="241"/>
      <c r="FD388" s="241"/>
      <c r="FE388" s="241"/>
      <c r="FF388" s="241"/>
      <c r="FG388" s="241"/>
      <c r="FH388" s="241"/>
      <c r="FI388" s="241"/>
      <c r="FJ388" s="241"/>
      <c r="FK388" s="241"/>
      <c r="FL388" s="241"/>
      <c r="FM388" s="241"/>
      <c r="FN388" s="241"/>
      <c r="FO388" s="241"/>
      <c r="FP388" s="241"/>
      <c r="FQ388" s="241"/>
      <c r="FR388" s="241"/>
      <c r="FS388" s="241"/>
      <c r="FT388" s="241"/>
      <c r="FU388" s="241"/>
      <c r="FV388" s="241"/>
      <c r="FW388" s="241"/>
      <c r="FX388" s="241"/>
      <c r="FY388" s="241"/>
      <c r="FZ388" s="241"/>
      <c r="GA388" s="241"/>
      <c r="GB388" s="241"/>
      <c r="GC388" s="241"/>
      <c r="GD388" s="241"/>
      <c r="GE388" s="241"/>
      <c r="GF388" s="241"/>
      <c r="GG388" s="241"/>
      <c r="GH388" s="241"/>
      <c r="GI388" s="241"/>
      <c r="GJ388" s="241"/>
      <c r="GK388" s="241"/>
      <c r="GL388" s="241"/>
      <c r="GM388" s="241"/>
      <c r="GN388" s="241"/>
      <c r="GO388" s="241"/>
      <c r="GP388" s="241"/>
      <c r="GQ388" s="241"/>
      <c r="GR388" s="241"/>
      <c r="GS388" s="241"/>
      <c r="GT388" s="241"/>
      <c r="GU388" s="241"/>
      <c r="GV388" s="241"/>
      <c r="GW388" s="241"/>
      <c r="GX388" s="241"/>
      <c r="GY388" s="241"/>
      <c r="GZ388" s="241"/>
      <c r="HA388" s="241"/>
      <c r="HB388" s="241"/>
      <c r="HC388" s="241"/>
      <c r="HD388" s="241"/>
      <c r="HE388" s="241"/>
      <c r="HF388" s="241"/>
      <c r="HG388" s="241"/>
      <c r="HH388" s="241"/>
      <c r="HI388" s="241"/>
      <c r="HJ388" s="241"/>
      <c r="HK388" s="241"/>
      <c r="HL388" s="241"/>
      <c r="HM388" s="241"/>
      <c r="HN388" s="241"/>
      <c r="HO388" s="241"/>
      <c r="HP388" s="241"/>
      <c r="HQ388" s="241"/>
      <c r="HR388" s="241"/>
      <c r="HS388" s="241"/>
      <c r="HT388" s="241"/>
      <c r="HU388" s="241"/>
      <c r="HV388" s="241"/>
      <c r="HW388" s="241"/>
      <c r="HX388" s="241"/>
      <c r="HY388" s="241"/>
      <c r="HZ388" s="241"/>
      <c r="IA388" s="241"/>
      <c r="IB388" s="241"/>
      <c r="IC388" s="241"/>
      <c r="ID388" s="241"/>
      <c r="IE388" s="241"/>
      <c r="IF388" s="241"/>
      <c r="IG388" s="241"/>
      <c r="IH388" s="241"/>
      <c r="II388" s="241"/>
      <c r="IJ388" s="241"/>
      <c r="IK388" s="241"/>
      <c r="IL388" s="241"/>
      <c r="IM388" s="241"/>
      <c r="IN388" s="241"/>
      <c r="IO388" s="241"/>
      <c r="IP388" s="241"/>
      <c r="IQ388" s="241"/>
      <c r="IR388" s="241"/>
      <c r="IS388" s="241"/>
      <c r="IT388" s="241"/>
      <c r="IU388" s="241"/>
      <c r="IV388" s="241"/>
      <c r="IW388" s="241"/>
      <c r="IX388" s="241"/>
      <c r="IY388" s="241"/>
      <c r="IZ388" s="241"/>
      <c r="JA388" s="241"/>
      <c r="JB388" s="241"/>
      <c r="JC388" s="241"/>
      <c r="JD388" s="241"/>
      <c r="JE388" s="241"/>
      <c r="JF388" s="241"/>
      <c r="JG388" s="241"/>
      <c r="JH388" s="241"/>
      <c r="JI388" s="241"/>
      <c r="JJ388" s="241"/>
      <c r="JK388" s="241"/>
      <c r="JL388" s="241"/>
      <c r="JM388" s="241"/>
      <c r="JN388" s="241"/>
      <c r="JO388" s="241"/>
      <c r="JP388" s="241"/>
      <c r="JQ388" s="241"/>
      <c r="JR388" s="241"/>
      <c r="JS388" s="241"/>
      <c r="JT388" s="241"/>
      <c r="JU388" s="241"/>
    </row>
    <row r="389" spans="1:281" s="240" customFormat="1" ht="15" customHeight="1">
      <c r="A389" s="241"/>
      <c r="B389" s="241"/>
      <c r="C389" s="241"/>
      <c r="D389" s="241"/>
      <c r="E389" s="241"/>
      <c r="F389" s="241"/>
      <c r="G389" s="241"/>
      <c r="H389" s="241"/>
      <c r="I389" s="241"/>
      <c r="J389" s="241"/>
      <c r="K389" s="241"/>
      <c r="L389" s="241"/>
      <c r="M389" s="241"/>
      <c r="N389" s="241"/>
      <c r="O389" s="241"/>
      <c r="P389" s="241"/>
      <c r="Q389" s="241"/>
      <c r="R389" s="241"/>
      <c r="S389" s="241"/>
      <c r="T389" s="241"/>
      <c r="U389" s="241" t="s">
        <v>522</v>
      </c>
      <c r="V389" s="241"/>
      <c r="W389" s="241"/>
      <c r="X389" s="241"/>
      <c r="Y389" s="241"/>
      <c r="Z389" s="241"/>
      <c r="AA389" s="241"/>
      <c r="AB389" s="241"/>
      <c r="AC389" s="241" t="s">
        <v>350</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c r="CJ389" s="241"/>
      <c r="CK389" s="241"/>
      <c r="CL389" s="241"/>
      <c r="CM389" s="241"/>
      <c r="CN389" s="241"/>
      <c r="CO389" s="241"/>
      <c r="CP389" s="241"/>
      <c r="CQ389" s="241"/>
      <c r="CR389" s="241"/>
      <c r="CS389" s="241"/>
      <c r="CT389" s="241"/>
      <c r="CU389" s="241"/>
      <c r="CV389" s="241"/>
      <c r="CW389" s="241"/>
      <c r="CX389" s="241"/>
      <c r="CY389" s="241"/>
      <c r="CZ389" s="241"/>
      <c r="DA389" s="241"/>
      <c r="DB389" s="241"/>
      <c r="DC389" s="241"/>
      <c r="DD389" s="241"/>
      <c r="DE389" s="241"/>
      <c r="DF389" s="241"/>
      <c r="DG389" s="241"/>
      <c r="DH389" s="241"/>
      <c r="DI389" s="241"/>
      <c r="DJ389" s="241"/>
      <c r="DK389" s="241"/>
      <c r="DL389" s="241"/>
      <c r="DM389" s="241"/>
      <c r="DN389" s="241"/>
      <c r="DO389" s="241"/>
      <c r="DP389" s="241"/>
      <c r="DQ389" s="241"/>
      <c r="DR389" s="241"/>
      <c r="DS389" s="241"/>
      <c r="DT389" s="241"/>
      <c r="DU389" s="241"/>
      <c r="DV389" s="241"/>
      <c r="DW389" s="241"/>
      <c r="DX389" s="241"/>
      <c r="DY389" s="241"/>
      <c r="DZ389" s="241"/>
      <c r="EA389" s="241"/>
      <c r="EB389" s="241"/>
      <c r="EC389" s="241"/>
      <c r="ED389" s="241"/>
      <c r="EE389" s="241"/>
      <c r="EF389" s="241"/>
      <c r="EG389" s="241"/>
      <c r="EH389" s="241"/>
      <c r="EI389" s="241"/>
      <c r="EJ389" s="241"/>
      <c r="EK389" s="241"/>
      <c r="EL389" s="241"/>
      <c r="EM389" s="241"/>
      <c r="EN389" s="241"/>
      <c r="EO389" s="241"/>
      <c r="EP389" s="241"/>
      <c r="EQ389" s="241"/>
      <c r="ER389" s="241"/>
      <c r="ES389" s="241"/>
      <c r="ET389" s="241"/>
      <c r="EU389" s="241"/>
      <c r="EV389" s="241"/>
      <c r="EW389" s="241"/>
      <c r="EX389" s="241"/>
      <c r="EY389" s="241"/>
      <c r="EZ389" s="241"/>
      <c r="FA389" s="241"/>
      <c r="FB389" s="241"/>
      <c r="FC389" s="241"/>
      <c r="FD389" s="241"/>
      <c r="FE389" s="241"/>
      <c r="FF389" s="241"/>
      <c r="FG389" s="241"/>
      <c r="FH389" s="241"/>
      <c r="FI389" s="241"/>
      <c r="FJ389" s="241"/>
      <c r="FK389" s="241"/>
      <c r="FL389" s="241"/>
      <c r="FM389" s="241"/>
      <c r="FN389" s="241"/>
      <c r="FO389" s="241"/>
      <c r="FP389" s="241"/>
      <c r="FQ389" s="241"/>
      <c r="FR389" s="241"/>
      <c r="FS389" s="241"/>
      <c r="FT389" s="241"/>
      <c r="FU389" s="241"/>
      <c r="FV389" s="241"/>
      <c r="FW389" s="241"/>
      <c r="FX389" s="241"/>
      <c r="FY389" s="241"/>
      <c r="FZ389" s="241"/>
      <c r="GA389" s="241"/>
      <c r="GB389" s="241"/>
      <c r="GC389" s="241"/>
      <c r="GD389" s="241"/>
      <c r="GE389" s="241"/>
      <c r="GF389" s="241"/>
      <c r="GG389" s="241"/>
      <c r="GH389" s="241"/>
      <c r="GI389" s="241"/>
      <c r="GJ389" s="241"/>
      <c r="GK389" s="241"/>
      <c r="GL389" s="241"/>
      <c r="GM389" s="241"/>
      <c r="GN389" s="241"/>
      <c r="GO389" s="241"/>
      <c r="GP389" s="241"/>
      <c r="GQ389" s="241"/>
      <c r="GR389" s="241"/>
      <c r="GS389" s="241"/>
      <c r="GT389" s="241"/>
      <c r="GU389" s="241"/>
      <c r="GV389" s="241"/>
      <c r="GW389" s="241"/>
      <c r="GX389" s="241"/>
      <c r="GY389" s="241"/>
      <c r="GZ389" s="241"/>
      <c r="HA389" s="241"/>
      <c r="HB389" s="241"/>
      <c r="HC389" s="241"/>
      <c r="HD389" s="241"/>
      <c r="HE389" s="241"/>
      <c r="HF389" s="241"/>
      <c r="HG389" s="241"/>
      <c r="HH389" s="241"/>
      <c r="HI389" s="241"/>
      <c r="HJ389" s="241"/>
      <c r="HK389" s="241"/>
      <c r="HL389" s="241"/>
      <c r="HM389" s="241"/>
      <c r="HN389" s="241"/>
      <c r="HO389" s="241"/>
      <c r="HP389" s="241"/>
      <c r="HQ389" s="241"/>
      <c r="HR389" s="241"/>
      <c r="HS389" s="241"/>
      <c r="HT389" s="241"/>
      <c r="HU389" s="241"/>
      <c r="HV389" s="241"/>
      <c r="HW389" s="241"/>
      <c r="HX389" s="241"/>
      <c r="HY389" s="241"/>
      <c r="HZ389" s="241"/>
      <c r="IA389" s="241"/>
      <c r="IB389" s="241"/>
      <c r="IC389" s="241"/>
      <c r="ID389" s="241"/>
      <c r="IE389" s="241"/>
      <c r="IF389" s="241"/>
      <c r="IG389" s="241"/>
      <c r="IH389" s="241"/>
      <c r="II389" s="241"/>
      <c r="IJ389" s="241"/>
      <c r="IK389" s="241"/>
      <c r="IL389" s="241"/>
      <c r="IM389" s="241"/>
      <c r="IN389" s="241"/>
      <c r="IO389" s="241"/>
      <c r="IP389" s="241"/>
      <c r="IQ389" s="241"/>
      <c r="IR389" s="241"/>
      <c r="IS389" s="241"/>
      <c r="IT389" s="241"/>
      <c r="IU389" s="241"/>
      <c r="IV389" s="241"/>
      <c r="IW389" s="241"/>
      <c r="IX389" s="241"/>
      <c r="IY389" s="241"/>
      <c r="IZ389" s="241"/>
      <c r="JA389" s="241"/>
      <c r="JB389" s="241"/>
      <c r="JC389" s="241"/>
      <c r="JD389" s="241"/>
      <c r="JE389" s="241"/>
      <c r="JF389" s="241"/>
      <c r="JG389" s="241"/>
      <c r="JH389" s="241"/>
      <c r="JI389" s="241"/>
      <c r="JJ389" s="241"/>
      <c r="JK389" s="241"/>
      <c r="JL389" s="241"/>
      <c r="JM389" s="241"/>
      <c r="JN389" s="241"/>
      <c r="JO389" s="241"/>
      <c r="JP389" s="241"/>
      <c r="JQ389" s="241"/>
      <c r="JR389" s="241"/>
      <c r="JS389" s="241"/>
      <c r="JT389" s="241"/>
      <c r="JU389" s="241"/>
    </row>
    <row r="390" spans="1:281" s="240" customFormat="1" ht="15" customHeight="1">
      <c r="A390" s="241"/>
      <c r="B390" s="241"/>
      <c r="C390" s="241"/>
      <c r="D390" s="241"/>
      <c r="E390" s="241"/>
      <c r="F390" s="241"/>
      <c r="G390" s="241"/>
      <c r="H390" s="241"/>
      <c r="I390" s="241"/>
      <c r="J390" s="241"/>
      <c r="K390" s="241"/>
      <c r="L390" s="241"/>
      <c r="M390" s="241"/>
      <c r="N390" s="241"/>
      <c r="O390" s="241"/>
      <c r="P390" s="241"/>
      <c r="Q390" s="241"/>
      <c r="R390" s="241"/>
      <c r="S390" s="241"/>
      <c r="T390" s="241"/>
      <c r="U390" s="241" t="s">
        <v>523</v>
      </c>
      <c r="V390" s="241"/>
      <c r="W390" s="241"/>
      <c r="X390" s="241"/>
      <c r="Y390" s="241"/>
      <c r="Z390" s="241"/>
      <c r="AA390" s="241"/>
      <c r="AB390" s="241"/>
      <c r="AC390" s="241" t="s">
        <v>316</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241"/>
      <c r="ET390" s="241"/>
      <c r="EU390" s="241"/>
      <c r="EV390" s="241"/>
      <c r="EW390" s="241"/>
      <c r="EX390" s="241"/>
      <c r="EY390" s="241"/>
      <c r="EZ390" s="241"/>
      <c r="FA390" s="241"/>
      <c r="FB390" s="241"/>
      <c r="FC390" s="241"/>
      <c r="FD390" s="241"/>
      <c r="FE390" s="241"/>
      <c r="FF390" s="241"/>
      <c r="FG390" s="241"/>
      <c r="FH390" s="241"/>
      <c r="FI390" s="241"/>
      <c r="FJ390" s="241"/>
      <c r="FK390" s="241"/>
      <c r="FL390" s="241"/>
      <c r="FM390" s="241"/>
      <c r="FN390" s="241"/>
      <c r="FO390" s="241"/>
      <c r="FP390" s="241"/>
      <c r="FQ390" s="241"/>
      <c r="FR390" s="241"/>
      <c r="FS390" s="241"/>
      <c r="FT390" s="241"/>
      <c r="FU390" s="241"/>
      <c r="FV390" s="241"/>
      <c r="FW390" s="241"/>
      <c r="FX390" s="241"/>
      <c r="FY390" s="241"/>
      <c r="FZ390" s="241"/>
      <c r="GA390" s="241"/>
      <c r="GB390" s="241"/>
      <c r="GC390" s="241"/>
      <c r="GD390" s="241"/>
      <c r="GE390" s="241"/>
      <c r="GF390" s="241"/>
      <c r="GG390" s="241"/>
      <c r="GH390" s="241"/>
      <c r="GI390" s="241"/>
      <c r="GJ390" s="241"/>
      <c r="GK390" s="241"/>
      <c r="GL390" s="241"/>
      <c r="GM390" s="241"/>
      <c r="GN390" s="241"/>
      <c r="GO390" s="241"/>
      <c r="GP390" s="241"/>
      <c r="GQ390" s="241"/>
      <c r="GR390" s="241"/>
      <c r="GS390" s="241"/>
      <c r="GT390" s="241"/>
      <c r="GU390" s="241"/>
      <c r="GV390" s="241"/>
      <c r="GW390" s="241"/>
      <c r="GX390" s="241"/>
      <c r="GY390" s="241"/>
      <c r="GZ390" s="241"/>
      <c r="HA390" s="241"/>
      <c r="HB390" s="241"/>
      <c r="HC390" s="241"/>
      <c r="HD390" s="241"/>
      <c r="HE390" s="241"/>
      <c r="HF390" s="241"/>
      <c r="HG390" s="241"/>
      <c r="HH390" s="241"/>
      <c r="HI390" s="241"/>
      <c r="HJ390" s="241"/>
      <c r="HK390" s="241"/>
      <c r="HL390" s="241"/>
      <c r="HM390" s="241"/>
      <c r="HN390" s="241"/>
      <c r="HO390" s="241"/>
      <c r="HP390" s="241"/>
      <c r="HQ390" s="241"/>
      <c r="HR390" s="241"/>
      <c r="HS390" s="241"/>
      <c r="HT390" s="241"/>
      <c r="HU390" s="241"/>
      <c r="HV390" s="241"/>
      <c r="HW390" s="241"/>
      <c r="HX390" s="241"/>
      <c r="HY390" s="241"/>
      <c r="HZ390" s="241"/>
      <c r="IA390" s="241"/>
      <c r="IB390" s="241"/>
      <c r="IC390" s="241"/>
      <c r="ID390" s="241"/>
      <c r="IE390" s="241"/>
      <c r="IF390" s="241"/>
      <c r="IG390" s="241"/>
      <c r="IH390" s="241"/>
      <c r="II390" s="241"/>
      <c r="IJ390" s="241"/>
      <c r="IK390" s="241"/>
      <c r="IL390" s="241"/>
      <c r="IM390" s="241"/>
      <c r="IN390" s="241"/>
      <c r="IO390" s="241"/>
      <c r="IP390" s="241"/>
      <c r="IQ390" s="241"/>
      <c r="IR390" s="241"/>
      <c r="IS390" s="241"/>
      <c r="IT390" s="241"/>
      <c r="IU390" s="241"/>
      <c r="IV390" s="241"/>
      <c r="IW390" s="241"/>
      <c r="IX390" s="241"/>
      <c r="IY390" s="241"/>
      <c r="IZ390" s="241"/>
      <c r="JA390" s="241"/>
      <c r="JB390" s="241"/>
      <c r="JC390" s="241"/>
      <c r="JD390" s="241"/>
      <c r="JE390" s="241"/>
      <c r="JF390" s="241"/>
      <c r="JG390" s="241"/>
      <c r="JH390" s="241"/>
      <c r="JI390" s="241"/>
      <c r="JJ390" s="241"/>
      <c r="JK390" s="241"/>
      <c r="JL390" s="241"/>
      <c r="JM390" s="241"/>
      <c r="JN390" s="241"/>
      <c r="JO390" s="241"/>
      <c r="JP390" s="241"/>
      <c r="JQ390" s="241"/>
      <c r="JR390" s="241"/>
      <c r="JS390" s="241"/>
      <c r="JT390" s="241"/>
      <c r="JU390" s="241"/>
    </row>
    <row r="391" spans="1:281" s="240" customFormat="1" ht="15" customHeight="1">
      <c r="A391" s="241"/>
      <c r="B391" s="241"/>
      <c r="C391" s="241"/>
      <c r="D391" s="241"/>
      <c r="E391" s="241"/>
      <c r="F391" s="241"/>
      <c r="G391" s="241"/>
      <c r="H391" s="241"/>
      <c r="I391" s="241"/>
      <c r="J391" s="241"/>
      <c r="K391" s="241"/>
      <c r="L391" s="241"/>
      <c r="M391" s="241"/>
      <c r="N391" s="241"/>
      <c r="O391" s="241"/>
      <c r="P391" s="241"/>
      <c r="Q391" s="241"/>
      <c r="R391" s="241"/>
      <c r="S391" s="241"/>
      <c r="T391" s="241"/>
      <c r="U391" s="241" t="s">
        <v>524</v>
      </c>
      <c r="V391" s="241"/>
      <c r="W391" s="241"/>
      <c r="X391" s="241"/>
      <c r="Y391" s="241"/>
      <c r="Z391" s="241"/>
      <c r="AA391" s="241"/>
      <c r="AB391" s="241"/>
      <c r="AC391" s="241" t="s">
        <v>309</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241"/>
      <c r="ET391" s="241"/>
      <c r="EU391" s="241"/>
      <c r="EV391" s="241"/>
      <c r="EW391" s="241"/>
      <c r="EX391" s="241"/>
      <c r="EY391" s="241"/>
      <c r="EZ391" s="241"/>
      <c r="FA391" s="241"/>
      <c r="FB391" s="241"/>
      <c r="FC391" s="241"/>
      <c r="FD391" s="241"/>
      <c r="FE391" s="241"/>
      <c r="FF391" s="241"/>
      <c r="FG391" s="241"/>
      <c r="FH391" s="241"/>
      <c r="FI391" s="241"/>
      <c r="FJ391" s="241"/>
      <c r="FK391" s="241"/>
      <c r="FL391" s="241"/>
      <c r="FM391" s="241"/>
      <c r="FN391" s="241"/>
      <c r="FO391" s="241"/>
      <c r="FP391" s="241"/>
      <c r="FQ391" s="241"/>
      <c r="FR391" s="241"/>
      <c r="FS391" s="241"/>
      <c r="FT391" s="241"/>
      <c r="FU391" s="241"/>
      <c r="FV391" s="241"/>
      <c r="FW391" s="241"/>
      <c r="FX391" s="241"/>
      <c r="FY391" s="241"/>
      <c r="FZ391" s="241"/>
      <c r="GA391" s="241"/>
      <c r="GB391" s="241"/>
      <c r="GC391" s="241"/>
      <c r="GD391" s="241"/>
      <c r="GE391" s="241"/>
      <c r="GF391" s="241"/>
      <c r="GG391" s="241"/>
      <c r="GH391" s="241"/>
      <c r="GI391" s="241"/>
      <c r="GJ391" s="241"/>
      <c r="GK391" s="241"/>
      <c r="GL391" s="241"/>
      <c r="GM391" s="241"/>
      <c r="GN391" s="241"/>
      <c r="GO391" s="241"/>
      <c r="GP391" s="241"/>
      <c r="GQ391" s="241"/>
      <c r="GR391" s="241"/>
      <c r="GS391" s="241"/>
      <c r="GT391" s="241"/>
      <c r="GU391" s="241"/>
      <c r="GV391" s="241"/>
      <c r="GW391" s="241"/>
      <c r="GX391" s="241"/>
      <c r="GY391" s="241"/>
      <c r="GZ391" s="241"/>
      <c r="HA391" s="241"/>
      <c r="HB391" s="241"/>
      <c r="HC391" s="241"/>
      <c r="HD391" s="241"/>
      <c r="HE391" s="241"/>
      <c r="HF391" s="241"/>
      <c r="HG391" s="241"/>
      <c r="HH391" s="241"/>
      <c r="HI391" s="241"/>
      <c r="HJ391" s="241"/>
      <c r="HK391" s="241"/>
      <c r="HL391" s="241"/>
      <c r="HM391" s="241"/>
      <c r="HN391" s="241"/>
      <c r="HO391" s="241"/>
      <c r="HP391" s="241"/>
      <c r="HQ391" s="241"/>
      <c r="HR391" s="241"/>
      <c r="HS391" s="241"/>
      <c r="HT391" s="241"/>
      <c r="HU391" s="241"/>
      <c r="HV391" s="241"/>
      <c r="HW391" s="241"/>
      <c r="HX391" s="241"/>
      <c r="HY391" s="241"/>
      <c r="HZ391" s="241"/>
      <c r="IA391" s="241"/>
      <c r="IB391" s="241"/>
      <c r="IC391" s="241"/>
      <c r="ID391" s="241"/>
      <c r="IE391" s="241"/>
      <c r="IF391" s="241"/>
      <c r="IG391" s="241"/>
      <c r="IH391" s="241"/>
      <c r="II391" s="241"/>
      <c r="IJ391" s="241"/>
      <c r="IK391" s="241"/>
      <c r="IL391" s="241"/>
      <c r="IM391" s="241"/>
      <c r="IN391" s="241"/>
      <c r="IO391" s="241"/>
      <c r="IP391" s="241"/>
      <c r="IQ391" s="241"/>
      <c r="IR391" s="241"/>
      <c r="IS391" s="241"/>
      <c r="IT391" s="241"/>
      <c r="IU391" s="241"/>
      <c r="IV391" s="241"/>
      <c r="IW391" s="241"/>
      <c r="IX391" s="241"/>
      <c r="IY391" s="241"/>
      <c r="IZ391" s="241"/>
      <c r="JA391" s="241"/>
      <c r="JB391" s="241"/>
      <c r="JC391" s="241"/>
      <c r="JD391" s="241"/>
      <c r="JE391" s="241"/>
      <c r="JF391" s="241"/>
      <c r="JG391" s="241"/>
      <c r="JH391" s="241"/>
      <c r="JI391" s="241"/>
      <c r="JJ391" s="241"/>
      <c r="JK391" s="241"/>
      <c r="JL391" s="241"/>
      <c r="JM391" s="241"/>
      <c r="JN391" s="241"/>
      <c r="JO391" s="241"/>
      <c r="JP391" s="241"/>
      <c r="JQ391" s="241"/>
      <c r="JR391" s="241"/>
      <c r="JS391" s="241"/>
      <c r="JT391" s="241"/>
      <c r="JU391" s="241"/>
    </row>
    <row r="392" spans="1:281" s="240" customFormat="1" ht="15" customHeight="1">
      <c r="A392" s="241"/>
      <c r="B392" s="241"/>
      <c r="C392" s="241"/>
      <c r="D392" s="241"/>
      <c r="E392" s="241"/>
      <c r="F392" s="241"/>
      <c r="G392" s="241"/>
      <c r="H392" s="241"/>
      <c r="I392" s="241"/>
      <c r="J392" s="241"/>
      <c r="K392" s="241"/>
      <c r="L392" s="241"/>
      <c r="M392" s="241"/>
      <c r="N392" s="241"/>
      <c r="O392" s="241"/>
      <c r="P392" s="241"/>
      <c r="Q392" s="241"/>
      <c r="R392" s="241"/>
      <c r="S392" s="241"/>
      <c r="T392" s="241"/>
      <c r="U392" s="241" t="s">
        <v>525</v>
      </c>
      <c r="V392" s="241"/>
      <c r="W392" s="241"/>
      <c r="X392" s="241"/>
      <c r="Y392" s="241"/>
      <c r="Z392" s="241"/>
      <c r="AA392" s="241"/>
      <c r="AB392" s="241"/>
      <c r="AC392" s="241" t="s">
        <v>316</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1"/>
      <c r="FM392" s="241"/>
      <c r="FN392" s="241"/>
      <c r="FO392" s="241"/>
      <c r="FP392" s="241"/>
      <c r="FQ392" s="241"/>
      <c r="FR392" s="241"/>
      <c r="FS392" s="241"/>
      <c r="FT392" s="241"/>
      <c r="FU392" s="241"/>
      <c r="FV392" s="241"/>
      <c r="FW392" s="241"/>
      <c r="FX392" s="241"/>
      <c r="FY392" s="241"/>
      <c r="FZ392" s="241"/>
      <c r="GA392" s="241"/>
      <c r="GB392" s="241"/>
      <c r="GC392" s="241"/>
      <c r="GD392" s="241"/>
      <c r="GE392" s="241"/>
      <c r="GF392" s="241"/>
      <c r="GG392" s="241"/>
      <c r="GH392" s="241"/>
      <c r="GI392" s="241"/>
      <c r="GJ392" s="241"/>
      <c r="GK392" s="241"/>
      <c r="GL392" s="241"/>
      <c r="GM392" s="241"/>
      <c r="GN392" s="241"/>
      <c r="GO392" s="241"/>
      <c r="GP392" s="241"/>
      <c r="GQ392" s="241"/>
      <c r="GR392" s="241"/>
      <c r="GS392" s="241"/>
      <c r="GT392" s="241"/>
      <c r="GU392" s="241"/>
      <c r="GV392" s="241"/>
      <c r="GW392" s="241"/>
      <c r="GX392" s="241"/>
      <c r="GY392" s="241"/>
      <c r="GZ392" s="241"/>
      <c r="HA392" s="241"/>
      <c r="HB392" s="241"/>
      <c r="HC392" s="241"/>
      <c r="HD392" s="241"/>
      <c r="HE392" s="241"/>
      <c r="HF392" s="241"/>
      <c r="HG392" s="241"/>
      <c r="HH392" s="241"/>
      <c r="HI392" s="241"/>
      <c r="HJ392" s="241"/>
      <c r="HK392" s="241"/>
      <c r="HL392" s="241"/>
      <c r="HM392" s="241"/>
      <c r="HN392" s="241"/>
      <c r="HO392" s="241"/>
      <c r="HP392" s="241"/>
      <c r="HQ392" s="241"/>
      <c r="HR392" s="241"/>
      <c r="HS392" s="241"/>
      <c r="HT392" s="241"/>
      <c r="HU392" s="241"/>
      <c r="HV392" s="241"/>
      <c r="HW392" s="241"/>
      <c r="HX392" s="241"/>
      <c r="HY392" s="241"/>
      <c r="HZ392" s="241"/>
      <c r="IA392" s="241"/>
      <c r="IB392" s="241"/>
      <c r="IC392" s="241"/>
      <c r="ID392" s="241"/>
      <c r="IE392" s="241"/>
      <c r="IF392" s="241"/>
      <c r="IG392" s="241"/>
      <c r="IH392" s="241"/>
      <c r="II392" s="241"/>
      <c r="IJ392" s="241"/>
      <c r="IK392" s="241"/>
      <c r="IL392" s="241"/>
      <c r="IM392" s="241"/>
      <c r="IN392" s="241"/>
      <c r="IO392" s="241"/>
      <c r="IP392" s="241"/>
      <c r="IQ392" s="241"/>
      <c r="IR392" s="241"/>
      <c r="IS392" s="241"/>
      <c r="IT392" s="241"/>
      <c r="IU392" s="241"/>
      <c r="IV392" s="241"/>
      <c r="IW392" s="241"/>
      <c r="IX392" s="241"/>
      <c r="IY392" s="241"/>
      <c r="IZ392" s="241"/>
      <c r="JA392" s="241"/>
      <c r="JB392" s="241"/>
      <c r="JC392" s="241"/>
      <c r="JD392" s="241"/>
      <c r="JE392" s="241"/>
      <c r="JF392" s="241"/>
      <c r="JG392" s="241"/>
      <c r="JH392" s="241"/>
      <c r="JI392" s="241"/>
      <c r="JJ392" s="241"/>
      <c r="JK392" s="241"/>
      <c r="JL392" s="241"/>
      <c r="JM392" s="241"/>
      <c r="JN392" s="241"/>
      <c r="JO392" s="241"/>
      <c r="JP392" s="241"/>
      <c r="JQ392" s="241"/>
      <c r="JR392" s="241"/>
      <c r="JS392" s="241"/>
      <c r="JT392" s="241"/>
      <c r="JU392" s="241"/>
    </row>
    <row r="393" spans="1:281" s="240" customFormat="1" ht="15" customHeight="1">
      <c r="A393" s="241"/>
      <c r="B393" s="241"/>
      <c r="C393" s="241"/>
      <c r="D393" s="241"/>
      <c r="E393" s="241"/>
      <c r="F393" s="241"/>
      <c r="G393" s="241"/>
      <c r="H393" s="241"/>
      <c r="I393" s="241"/>
      <c r="J393" s="241"/>
      <c r="K393" s="241"/>
      <c r="L393" s="241"/>
      <c r="M393" s="241"/>
      <c r="N393" s="241"/>
      <c r="O393" s="241"/>
      <c r="P393" s="241"/>
      <c r="Q393" s="241"/>
      <c r="R393" s="241"/>
      <c r="S393" s="241"/>
      <c r="T393" s="241"/>
      <c r="U393" s="241" t="s">
        <v>526</v>
      </c>
      <c r="V393" s="241"/>
      <c r="W393" s="241"/>
      <c r="X393" s="241"/>
      <c r="Y393" s="241"/>
      <c r="Z393" s="241"/>
      <c r="AA393" s="241"/>
      <c r="AB393" s="241"/>
      <c r="AC393" s="241" t="s">
        <v>322</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c r="CJ393" s="241"/>
      <c r="CK393" s="241"/>
      <c r="CL393" s="241"/>
      <c r="CM393" s="241"/>
      <c r="CN393" s="241"/>
      <c r="CO393" s="241"/>
      <c r="CP393" s="241"/>
      <c r="CQ393" s="241"/>
      <c r="CR393" s="241"/>
      <c r="CS393" s="241"/>
      <c r="CT393" s="241"/>
      <c r="CU393" s="241"/>
      <c r="CV393" s="241"/>
      <c r="CW393" s="241"/>
      <c r="CX393" s="241"/>
      <c r="CY393" s="241"/>
      <c r="CZ393" s="241"/>
      <c r="DA393" s="241"/>
      <c r="DB393" s="241"/>
      <c r="DC393" s="241"/>
      <c r="DD393" s="241"/>
      <c r="DE393" s="241"/>
      <c r="DF393" s="241"/>
      <c r="DG393" s="241"/>
      <c r="DH393" s="241"/>
      <c r="DI393" s="241"/>
      <c r="DJ393" s="241"/>
      <c r="DK393" s="241"/>
      <c r="DL393" s="241"/>
      <c r="DM393" s="241"/>
      <c r="DN393" s="241"/>
      <c r="DO393" s="241"/>
      <c r="DP393" s="241"/>
      <c r="DQ393" s="241"/>
      <c r="DR393" s="241"/>
      <c r="DS393" s="241"/>
      <c r="DT393" s="241"/>
      <c r="DU393" s="241"/>
      <c r="DV393" s="241"/>
      <c r="DW393" s="241"/>
      <c r="DX393" s="241"/>
      <c r="DY393" s="241"/>
      <c r="DZ393" s="241"/>
      <c r="EA393" s="241"/>
      <c r="EB393" s="241"/>
      <c r="EC393" s="241"/>
      <c r="ED393" s="241"/>
      <c r="EE393" s="241"/>
      <c r="EF393" s="241"/>
      <c r="EG393" s="241"/>
      <c r="EH393" s="241"/>
      <c r="EI393" s="241"/>
      <c r="EJ393" s="241"/>
      <c r="EK393" s="241"/>
      <c r="EL393" s="241"/>
      <c r="EM393" s="241"/>
      <c r="EN393" s="241"/>
      <c r="EO393" s="241"/>
      <c r="EP393" s="241"/>
      <c r="EQ393" s="241"/>
      <c r="ER393" s="241"/>
      <c r="ES393" s="241"/>
      <c r="ET393" s="241"/>
      <c r="EU393" s="241"/>
      <c r="EV393" s="241"/>
      <c r="EW393" s="241"/>
      <c r="EX393" s="241"/>
      <c r="EY393" s="241"/>
      <c r="EZ393" s="241"/>
      <c r="FA393" s="241"/>
      <c r="FB393" s="241"/>
      <c r="FC393" s="241"/>
      <c r="FD393" s="241"/>
      <c r="FE393" s="241"/>
      <c r="FF393" s="241"/>
      <c r="FG393" s="241"/>
      <c r="FH393" s="241"/>
      <c r="FI393" s="241"/>
      <c r="FJ393" s="241"/>
      <c r="FK393" s="241"/>
      <c r="FL393" s="241"/>
      <c r="FM393" s="241"/>
      <c r="FN393" s="241"/>
      <c r="FO393" s="241"/>
      <c r="FP393" s="241"/>
      <c r="FQ393" s="241"/>
      <c r="FR393" s="241"/>
      <c r="FS393" s="241"/>
      <c r="FT393" s="241"/>
      <c r="FU393" s="241"/>
      <c r="FV393" s="241"/>
      <c r="FW393" s="241"/>
      <c r="FX393" s="241"/>
      <c r="FY393" s="241"/>
      <c r="FZ393" s="241"/>
      <c r="GA393" s="241"/>
      <c r="GB393" s="241"/>
      <c r="GC393" s="241"/>
      <c r="GD393" s="241"/>
      <c r="GE393" s="241"/>
      <c r="GF393" s="241"/>
      <c r="GG393" s="241"/>
      <c r="GH393" s="241"/>
      <c r="GI393" s="241"/>
      <c r="GJ393" s="241"/>
      <c r="GK393" s="241"/>
      <c r="GL393" s="241"/>
      <c r="GM393" s="241"/>
      <c r="GN393" s="241"/>
      <c r="GO393" s="241"/>
      <c r="GP393" s="241"/>
      <c r="GQ393" s="241"/>
      <c r="GR393" s="241"/>
      <c r="GS393" s="241"/>
      <c r="GT393" s="241"/>
      <c r="GU393" s="241"/>
      <c r="GV393" s="241"/>
      <c r="GW393" s="241"/>
      <c r="GX393" s="241"/>
      <c r="GY393" s="241"/>
      <c r="GZ393" s="241"/>
      <c r="HA393" s="241"/>
      <c r="HB393" s="241"/>
      <c r="HC393" s="241"/>
      <c r="HD393" s="241"/>
      <c r="HE393" s="241"/>
      <c r="HF393" s="241"/>
      <c r="HG393" s="241"/>
      <c r="HH393" s="241"/>
      <c r="HI393" s="241"/>
      <c r="HJ393" s="241"/>
      <c r="HK393" s="241"/>
      <c r="HL393" s="241"/>
      <c r="HM393" s="241"/>
      <c r="HN393" s="241"/>
      <c r="HO393" s="241"/>
      <c r="HP393" s="241"/>
      <c r="HQ393" s="241"/>
      <c r="HR393" s="241"/>
      <c r="HS393" s="241"/>
      <c r="HT393" s="241"/>
      <c r="HU393" s="241"/>
      <c r="HV393" s="241"/>
      <c r="HW393" s="241"/>
      <c r="HX393" s="241"/>
      <c r="HY393" s="241"/>
      <c r="HZ393" s="241"/>
      <c r="IA393" s="241"/>
      <c r="IB393" s="241"/>
      <c r="IC393" s="241"/>
      <c r="ID393" s="241"/>
      <c r="IE393" s="241"/>
      <c r="IF393" s="241"/>
      <c r="IG393" s="241"/>
      <c r="IH393" s="241"/>
      <c r="II393" s="241"/>
      <c r="IJ393" s="241"/>
      <c r="IK393" s="241"/>
      <c r="IL393" s="241"/>
      <c r="IM393" s="241"/>
      <c r="IN393" s="241"/>
      <c r="IO393" s="241"/>
      <c r="IP393" s="241"/>
      <c r="IQ393" s="241"/>
      <c r="IR393" s="241"/>
      <c r="IS393" s="241"/>
      <c r="IT393" s="241"/>
      <c r="IU393" s="241"/>
      <c r="IV393" s="241"/>
      <c r="IW393" s="241"/>
      <c r="IX393" s="241"/>
      <c r="IY393" s="241"/>
      <c r="IZ393" s="241"/>
      <c r="JA393" s="241"/>
      <c r="JB393" s="241"/>
      <c r="JC393" s="241"/>
      <c r="JD393" s="241"/>
      <c r="JE393" s="241"/>
      <c r="JF393" s="241"/>
      <c r="JG393" s="241"/>
      <c r="JH393" s="241"/>
      <c r="JI393" s="241"/>
      <c r="JJ393" s="241"/>
      <c r="JK393" s="241"/>
      <c r="JL393" s="241"/>
      <c r="JM393" s="241"/>
      <c r="JN393" s="241"/>
      <c r="JO393" s="241"/>
      <c r="JP393" s="241"/>
      <c r="JQ393" s="241"/>
      <c r="JR393" s="241"/>
      <c r="JS393" s="241"/>
      <c r="JT393" s="241"/>
      <c r="JU393" s="241"/>
    </row>
    <row r="394" spans="1:281" s="240" customFormat="1" ht="15" customHeight="1">
      <c r="A394" s="241"/>
      <c r="B394" s="241"/>
      <c r="C394" s="241"/>
      <c r="D394" s="241"/>
      <c r="E394" s="241"/>
      <c r="F394" s="241"/>
      <c r="G394" s="241"/>
      <c r="H394" s="241"/>
      <c r="I394" s="241"/>
      <c r="J394" s="241"/>
      <c r="K394" s="241"/>
      <c r="L394" s="241"/>
      <c r="M394" s="241"/>
      <c r="N394" s="241"/>
      <c r="O394" s="241"/>
      <c r="P394" s="241"/>
      <c r="Q394" s="241"/>
      <c r="R394" s="241"/>
      <c r="S394" s="241"/>
      <c r="T394" s="241"/>
      <c r="U394" s="241" t="s">
        <v>527</v>
      </c>
      <c r="V394" s="241"/>
      <c r="W394" s="241"/>
      <c r="X394" s="241"/>
      <c r="Y394" s="241"/>
      <c r="Z394" s="241"/>
      <c r="AA394" s="241"/>
      <c r="AB394" s="241"/>
      <c r="AC394" s="241" t="s">
        <v>313</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c r="CJ394" s="241"/>
      <c r="CK394" s="241"/>
      <c r="CL394" s="241"/>
      <c r="CM394" s="241"/>
      <c r="CN394" s="241"/>
      <c r="CO394" s="241"/>
      <c r="CP394" s="241"/>
      <c r="CQ394" s="241"/>
      <c r="CR394" s="241"/>
      <c r="CS394" s="241"/>
      <c r="CT394" s="241"/>
      <c r="CU394" s="241"/>
      <c r="CV394" s="241"/>
      <c r="CW394" s="241"/>
      <c r="CX394" s="241"/>
      <c r="CY394" s="241"/>
      <c r="CZ394" s="241"/>
      <c r="DA394" s="241"/>
      <c r="DB394" s="241"/>
      <c r="DC394" s="241"/>
      <c r="DD394" s="241"/>
      <c r="DE394" s="241"/>
      <c r="DF394" s="241"/>
      <c r="DG394" s="241"/>
      <c r="DH394" s="241"/>
      <c r="DI394" s="241"/>
      <c r="DJ394" s="241"/>
      <c r="DK394" s="241"/>
      <c r="DL394" s="241"/>
      <c r="DM394" s="241"/>
      <c r="DN394" s="241"/>
      <c r="DO394" s="241"/>
      <c r="DP394" s="241"/>
      <c r="DQ394" s="241"/>
      <c r="DR394" s="241"/>
      <c r="DS394" s="241"/>
      <c r="DT394" s="241"/>
      <c r="DU394" s="241"/>
      <c r="DV394" s="241"/>
      <c r="DW394" s="241"/>
      <c r="DX394" s="241"/>
      <c r="DY394" s="241"/>
      <c r="DZ394" s="241"/>
      <c r="EA394" s="241"/>
      <c r="EB394" s="241"/>
      <c r="EC394" s="241"/>
      <c r="ED394" s="241"/>
      <c r="EE394" s="241"/>
      <c r="EF394" s="241"/>
      <c r="EG394" s="241"/>
      <c r="EH394" s="241"/>
      <c r="EI394" s="241"/>
      <c r="EJ394" s="241"/>
      <c r="EK394" s="241"/>
      <c r="EL394" s="241"/>
      <c r="EM394" s="241"/>
      <c r="EN394" s="241"/>
      <c r="EO394" s="241"/>
      <c r="EP394" s="241"/>
      <c r="EQ394" s="241"/>
      <c r="ER394" s="241"/>
      <c r="ES394" s="241"/>
      <c r="ET394" s="241"/>
      <c r="EU394" s="241"/>
      <c r="EV394" s="241"/>
      <c r="EW394" s="241"/>
      <c r="EX394" s="241"/>
      <c r="EY394" s="241"/>
      <c r="EZ394" s="241"/>
      <c r="FA394" s="241"/>
      <c r="FB394" s="241"/>
      <c r="FC394" s="241"/>
      <c r="FD394" s="241"/>
      <c r="FE394" s="241"/>
      <c r="FF394" s="241"/>
      <c r="FG394" s="241"/>
      <c r="FH394" s="241"/>
      <c r="FI394" s="241"/>
      <c r="FJ394" s="241"/>
      <c r="FK394" s="241"/>
      <c r="FL394" s="241"/>
      <c r="FM394" s="241"/>
      <c r="FN394" s="241"/>
      <c r="FO394" s="241"/>
      <c r="FP394" s="241"/>
      <c r="FQ394" s="241"/>
      <c r="FR394" s="241"/>
      <c r="FS394" s="241"/>
      <c r="FT394" s="241"/>
      <c r="FU394" s="241"/>
      <c r="FV394" s="241"/>
      <c r="FW394" s="241"/>
      <c r="FX394" s="241"/>
      <c r="FY394" s="241"/>
      <c r="FZ394" s="241"/>
      <c r="GA394" s="241"/>
      <c r="GB394" s="241"/>
      <c r="GC394" s="241"/>
      <c r="GD394" s="241"/>
      <c r="GE394" s="241"/>
      <c r="GF394" s="241"/>
      <c r="GG394" s="241"/>
      <c r="GH394" s="241"/>
      <c r="GI394" s="241"/>
      <c r="GJ394" s="241"/>
      <c r="GK394" s="241"/>
      <c r="GL394" s="241"/>
      <c r="GM394" s="241"/>
      <c r="GN394" s="241"/>
      <c r="GO394" s="241"/>
      <c r="GP394" s="241"/>
      <c r="GQ394" s="241"/>
      <c r="GR394" s="241"/>
      <c r="GS394" s="241"/>
      <c r="GT394" s="241"/>
      <c r="GU394" s="241"/>
      <c r="GV394" s="241"/>
      <c r="GW394" s="241"/>
      <c r="GX394" s="241"/>
      <c r="GY394" s="241"/>
      <c r="GZ394" s="241"/>
      <c r="HA394" s="241"/>
      <c r="HB394" s="241"/>
      <c r="HC394" s="241"/>
      <c r="HD394" s="241"/>
      <c r="HE394" s="241"/>
      <c r="HF394" s="241"/>
      <c r="HG394" s="241"/>
      <c r="HH394" s="241"/>
      <c r="HI394" s="241"/>
      <c r="HJ394" s="241"/>
      <c r="HK394" s="241"/>
      <c r="HL394" s="241"/>
      <c r="HM394" s="241"/>
      <c r="HN394" s="241"/>
      <c r="HO394" s="241"/>
      <c r="HP394" s="241"/>
      <c r="HQ394" s="241"/>
      <c r="HR394" s="241"/>
      <c r="HS394" s="241"/>
      <c r="HT394" s="241"/>
      <c r="HU394" s="241"/>
      <c r="HV394" s="241"/>
      <c r="HW394" s="241"/>
      <c r="HX394" s="241"/>
      <c r="HY394" s="241"/>
      <c r="HZ394" s="241"/>
      <c r="IA394" s="241"/>
      <c r="IB394" s="241"/>
      <c r="IC394" s="241"/>
      <c r="ID394" s="241"/>
      <c r="IE394" s="241"/>
      <c r="IF394" s="241"/>
      <c r="IG394" s="241"/>
      <c r="IH394" s="241"/>
      <c r="II394" s="241"/>
      <c r="IJ394" s="241"/>
      <c r="IK394" s="241"/>
      <c r="IL394" s="241"/>
      <c r="IM394" s="241"/>
      <c r="IN394" s="241"/>
      <c r="IO394" s="241"/>
      <c r="IP394" s="241"/>
      <c r="IQ394" s="241"/>
      <c r="IR394" s="241"/>
      <c r="IS394" s="241"/>
      <c r="IT394" s="241"/>
      <c r="IU394" s="241"/>
      <c r="IV394" s="241"/>
      <c r="IW394" s="241"/>
      <c r="IX394" s="241"/>
      <c r="IY394" s="241"/>
      <c r="IZ394" s="241"/>
      <c r="JA394" s="241"/>
      <c r="JB394" s="241"/>
      <c r="JC394" s="241"/>
      <c r="JD394" s="241"/>
      <c r="JE394" s="241"/>
      <c r="JF394" s="241"/>
      <c r="JG394" s="241"/>
      <c r="JH394" s="241"/>
      <c r="JI394" s="241"/>
      <c r="JJ394" s="241"/>
      <c r="JK394" s="241"/>
      <c r="JL394" s="241"/>
      <c r="JM394" s="241"/>
      <c r="JN394" s="241"/>
      <c r="JO394" s="241"/>
      <c r="JP394" s="241"/>
      <c r="JQ394" s="241"/>
      <c r="JR394" s="241"/>
      <c r="JS394" s="241"/>
      <c r="JT394" s="241"/>
      <c r="JU394" s="241"/>
    </row>
    <row r="395" spans="1:281" s="240" customFormat="1" ht="15" customHeight="1">
      <c r="A395" s="241"/>
      <c r="B395" s="241"/>
      <c r="C395" s="241"/>
      <c r="D395" s="241"/>
      <c r="E395" s="241"/>
      <c r="F395" s="241"/>
      <c r="G395" s="241"/>
      <c r="H395" s="241"/>
      <c r="I395" s="241"/>
      <c r="J395" s="241"/>
      <c r="K395" s="241"/>
      <c r="L395" s="241"/>
      <c r="M395" s="241"/>
      <c r="N395" s="241"/>
      <c r="O395" s="241"/>
      <c r="P395" s="241"/>
      <c r="Q395" s="241"/>
      <c r="R395" s="241"/>
      <c r="S395" s="241"/>
      <c r="T395" s="241"/>
      <c r="U395" s="241" t="s">
        <v>528</v>
      </c>
      <c r="V395" s="241"/>
      <c r="W395" s="241"/>
      <c r="X395" s="241"/>
      <c r="Y395" s="241"/>
      <c r="Z395" s="241"/>
      <c r="AA395" s="241"/>
      <c r="AB395" s="241"/>
      <c r="AC395" s="241" t="s">
        <v>325</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c r="CJ395" s="241"/>
      <c r="CK395" s="241"/>
      <c r="CL395" s="241"/>
      <c r="CM395" s="241"/>
      <c r="CN395" s="241"/>
      <c r="CO395" s="241"/>
      <c r="CP395" s="241"/>
      <c r="CQ395" s="241"/>
      <c r="CR395" s="241"/>
      <c r="CS395" s="241"/>
      <c r="CT395" s="241"/>
      <c r="CU395" s="241"/>
      <c r="CV395" s="241"/>
      <c r="CW395" s="241"/>
      <c r="CX395" s="241"/>
      <c r="CY395" s="241"/>
      <c r="CZ395" s="241"/>
      <c r="DA395" s="241"/>
      <c r="DB395" s="241"/>
      <c r="DC395" s="241"/>
      <c r="DD395" s="241"/>
      <c r="DE395" s="241"/>
      <c r="DF395" s="241"/>
      <c r="DG395" s="241"/>
      <c r="DH395" s="241"/>
      <c r="DI395" s="241"/>
      <c r="DJ395" s="241"/>
      <c r="DK395" s="241"/>
      <c r="DL395" s="241"/>
      <c r="DM395" s="241"/>
      <c r="DN395" s="241"/>
      <c r="DO395" s="241"/>
      <c r="DP395" s="241"/>
      <c r="DQ395" s="241"/>
      <c r="DR395" s="241"/>
      <c r="DS395" s="241"/>
      <c r="DT395" s="241"/>
      <c r="DU395" s="241"/>
      <c r="DV395" s="241"/>
      <c r="DW395" s="241"/>
      <c r="DX395" s="241"/>
      <c r="DY395" s="241"/>
      <c r="DZ395" s="241"/>
      <c r="EA395" s="241"/>
      <c r="EB395" s="241"/>
      <c r="EC395" s="241"/>
      <c r="ED395" s="241"/>
      <c r="EE395" s="241"/>
      <c r="EF395" s="241"/>
      <c r="EG395" s="241"/>
      <c r="EH395" s="241"/>
      <c r="EI395" s="241"/>
      <c r="EJ395" s="241"/>
      <c r="EK395" s="241"/>
      <c r="EL395" s="241"/>
      <c r="EM395" s="241"/>
      <c r="EN395" s="241"/>
      <c r="EO395" s="241"/>
      <c r="EP395" s="241"/>
      <c r="EQ395" s="241"/>
      <c r="ER395" s="241"/>
      <c r="ES395" s="241"/>
      <c r="ET395" s="241"/>
      <c r="EU395" s="241"/>
      <c r="EV395" s="241"/>
      <c r="EW395" s="241"/>
      <c r="EX395" s="241"/>
      <c r="EY395" s="241"/>
      <c r="EZ395" s="241"/>
      <c r="FA395" s="241"/>
      <c r="FB395" s="241"/>
      <c r="FC395" s="241"/>
      <c r="FD395" s="241"/>
      <c r="FE395" s="241"/>
      <c r="FF395" s="241"/>
      <c r="FG395" s="241"/>
      <c r="FH395" s="241"/>
      <c r="FI395" s="241"/>
      <c r="FJ395" s="241"/>
      <c r="FK395" s="241"/>
      <c r="FL395" s="241"/>
      <c r="FM395" s="241"/>
      <c r="FN395" s="241"/>
      <c r="FO395" s="241"/>
      <c r="FP395" s="241"/>
      <c r="FQ395" s="241"/>
      <c r="FR395" s="241"/>
      <c r="FS395" s="241"/>
      <c r="FT395" s="241"/>
      <c r="FU395" s="241"/>
      <c r="FV395" s="241"/>
      <c r="FW395" s="241"/>
      <c r="FX395" s="241"/>
      <c r="FY395" s="241"/>
      <c r="FZ395" s="241"/>
      <c r="GA395" s="241"/>
      <c r="GB395" s="241"/>
      <c r="GC395" s="241"/>
      <c r="GD395" s="241"/>
      <c r="GE395" s="241"/>
      <c r="GF395" s="241"/>
      <c r="GG395" s="241"/>
      <c r="GH395" s="241"/>
      <c r="GI395" s="241"/>
      <c r="GJ395" s="241"/>
      <c r="GK395" s="241"/>
      <c r="GL395" s="241"/>
      <c r="GM395" s="241"/>
      <c r="GN395" s="241"/>
      <c r="GO395" s="241"/>
      <c r="GP395" s="241"/>
      <c r="GQ395" s="241"/>
      <c r="GR395" s="241"/>
      <c r="GS395" s="241"/>
      <c r="GT395" s="241"/>
      <c r="GU395" s="241"/>
      <c r="GV395" s="241"/>
      <c r="GW395" s="241"/>
      <c r="GX395" s="241"/>
      <c r="GY395" s="241"/>
      <c r="GZ395" s="241"/>
      <c r="HA395" s="241"/>
      <c r="HB395" s="241"/>
      <c r="HC395" s="241"/>
      <c r="HD395" s="241"/>
      <c r="HE395" s="241"/>
      <c r="HF395" s="241"/>
      <c r="HG395" s="241"/>
      <c r="HH395" s="241"/>
      <c r="HI395" s="241"/>
      <c r="HJ395" s="241"/>
      <c r="HK395" s="241"/>
      <c r="HL395" s="241"/>
      <c r="HM395" s="241"/>
      <c r="HN395" s="241"/>
      <c r="HO395" s="241"/>
      <c r="HP395" s="241"/>
      <c r="HQ395" s="241"/>
      <c r="HR395" s="241"/>
      <c r="HS395" s="241"/>
      <c r="HT395" s="241"/>
      <c r="HU395" s="241"/>
      <c r="HV395" s="241"/>
      <c r="HW395" s="241"/>
      <c r="HX395" s="241"/>
      <c r="HY395" s="241"/>
      <c r="HZ395" s="241"/>
      <c r="IA395" s="241"/>
      <c r="IB395" s="241"/>
      <c r="IC395" s="241"/>
      <c r="ID395" s="241"/>
      <c r="IE395" s="241"/>
      <c r="IF395" s="241"/>
      <c r="IG395" s="241"/>
      <c r="IH395" s="241"/>
      <c r="II395" s="241"/>
      <c r="IJ395" s="241"/>
      <c r="IK395" s="241"/>
      <c r="IL395" s="241"/>
      <c r="IM395" s="241"/>
      <c r="IN395" s="241"/>
      <c r="IO395" s="241"/>
      <c r="IP395" s="241"/>
      <c r="IQ395" s="241"/>
      <c r="IR395" s="241"/>
      <c r="IS395" s="241"/>
      <c r="IT395" s="241"/>
      <c r="IU395" s="241"/>
      <c r="IV395" s="241"/>
      <c r="IW395" s="241"/>
      <c r="IX395" s="241"/>
      <c r="IY395" s="241"/>
      <c r="IZ395" s="241"/>
      <c r="JA395" s="241"/>
      <c r="JB395" s="241"/>
      <c r="JC395" s="241"/>
      <c r="JD395" s="241"/>
      <c r="JE395" s="241"/>
      <c r="JF395" s="241"/>
      <c r="JG395" s="241"/>
      <c r="JH395" s="241"/>
      <c r="JI395" s="241"/>
      <c r="JJ395" s="241"/>
      <c r="JK395" s="241"/>
      <c r="JL395" s="241"/>
      <c r="JM395" s="241"/>
      <c r="JN395" s="241"/>
      <c r="JO395" s="241"/>
      <c r="JP395" s="241"/>
      <c r="JQ395" s="241"/>
      <c r="JR395" s="241"/>
      <c r="JS395" s="241"/>
      <c r="JT395" s="241"/>
      <c r="JU395" s="241"/>
    </row>
    <row r="396" spans="1:281" s="240" customFormat="1" ht="15" customHeight="1">
      <c r="A396" s="241"/>
      <c r="B396" s="241"/>
      <c r="C396" s="241"/>
      <c r="D396" s="241"/>
      <c r="E396" s="241"/>
      <c r="F396" s="241"/>
      <c r="G396" s="241"/>
      <c r="H396" s="241"/>
      <c r="I396" s="241"/>
      <c r="J396" s="241"/>
      <c r="K396" s="241"/>
      <c r="L396" s="241"/>
      <c r="M396" s="241"/>
      <c r="N396" s="241"/>
      <c r="O396" s="241"/>
      <c r="P396" s="241"/>
      <c r="Q396" s="241"/>
      <c r="R396" s="241"/>
      <c r="S396" s="241"/>
      <c r="T396" s="241"/>
      <c r="U396" s="241" t="s">
        <v>529</v>
      </c>
      <c r="V396" s="241"/>
      <c r="W396" s="241"/>
      <c r="X396" s="241"/>
      <c r="Y396" s="241"/>
      <c r="Z396" s="241"/>
      <c r="AA396" s="241"/>
      <c r="AB396" s="241"/>
      <c r="AC396" s="241" t="s">
        <v>311</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c r="CJ396" s="241"/>
      <c r="CK396" s="241"/>
      <c r="CL396" s="241"/>
      <c r="CM396" s="241"/>
      <c r="CN396" s="241"/>
      <c r="CO396" s="241"/>
      <c r="CP396" s="241"/>
      <c r="CQ396" s="241"/>
      <c r="CR396" s="241"/>
      <c r="CS396" s="241"/>
      <c r="CT396" s="241"/>
      <c r="CU396" s="241"/>
      <c r="CV396" s="241"/>
      <c r="CW396" s="241"/>
      <c r="CX396" s="241"/>
      <c r="CY396" s="241"/>
      <c r="CZ396" s="241"/>
      <c r="DA396" s="241"/>
      <c r="DB396" s="241"/>
      <c r="DC396" s="241"/>
      <c r="DD396" s="241"/>
      <c r="DE396" s="241"/>
      <c r="DF396" s="241"/>
      <c r="DG396" s="241"/>
      <c r="DH396" s="241"/>
      <c r="DI396" s="241"/>
      <c r="DJ396" s="241"/>
      <c r="DK396" s="241"/>
      <c r="DL396" s="241"/>
      <c r="DM396" s="241"/>
      <c r="DN396" s="241"/>
      <c r="DO396" s="241"/>
      <c r="DP396" s="241"/>
      <c r="DQ396" s="241"/>
      <c r="DR396" s="241"/>
      <c r="DS396" s="241"/>
      <c r="DT396" s="241"/>
      <c r="DU396" s="241"/>
      <c r="DV396" s="241"/>
      <c r="DW396" s="241"/>
      <c r="DX396" s="241"/>
      <c r="DY396" s="241"/>
      <c r="DZ396" s="241"/>
      <c r="EA396" s="241"/>
      <c r="EB396" s="241"/>
      <c r="EC396" s="241"/>
      <c r="ED396" s="241"/>
      <c r="EE396" s="241"/>
      <c r="EF396" s="241"/>
      <c r="EG396" s="241"/>
      <c r="EH396" s="241"/>
      <c r="EI396" s="241"/>
      <c r="EJ396" s="241"/>
      <c r="EK396" s="241"/>
      <c r="EL396" s="241"/>
      <c r="EM396" s="241"/>
      <c r="EN396" s="241"/>
      <c r="EO396" s="241"/>
      <c r="EP396" s="241"/>
      <c r="EQ396" s="241"/>
      <c r="ER396" s="241"/>
      <c r="ES396" s="241"/>
      <c r="ET396" s="241"/>
      <c r="EU396" s="241"/>
      <c r="EV396" s="241"/>
      <c r="EW396" s="241"/>
      <c r="EX396" s="241"/>
      <c r="EY396" s="241"/>
      <c r="EZ396" s="241"/>
      <c r="FA396" s="241"/>
      <c r="FB396" s="241"/>
      <c r="FC396" s="241"/>
      <c r="FD396" s="241"/>
      <c r="FE396" s="241"/>
      <c r="FF396" s="241"/>
      <c r="FG396" s="241"/>
      <c r="FH396" s="241"/>
      <c r="FI396" s="241"/>
      <c r="FJ396" s="241"/>
      <c r="FK396" s="241"/>
      <c r="FL396" s="241"/>
      <c r="FM396" s="241"/>
      <c r="FN396" s="241"/>
      <c r="FO396" s="241"/>
      <c r="FP396" s="241"/>
      <c r="FQ396" s="241"/>
      <c r="FR396" s="241"/>
      <c r="FS396" s="241"/>
      <c r="FT396" s="241"/>
      <c r="FU396" s="241"/>
      <c r="FV396" s="241"/>
      <c r="FW396" s="241"/>
      <c r="FX396" s="241"/>
      <c r="FY396" s="241"/>
      <c r="FZ396" s="241"/>
      <c r="GA396" s="241"/>
      <c r="GB396" s="241"/>
      <c r="GC396" s="241"/>
      <c r="GD396" s="241"/>
      <c r="GE396" s="241"/>
      <c r="GF396" s="241"/>
      <c r="GG396" s="241"/>
      <c r="GH396" s="241"/>
      <c r="GI396" s="241"/>
      <c r="GJ396" s="241"/>
      <c r="GK396" s="241"/>
      <c r="GL396" s="241"/>
      <c r="GM396" s="241"/>
      <c r="GN396" s="241"/>
      <c r="GO396" s="241"/>
      <c r="GP396" s="241"/>
      <c r="GQ396" s="241"/>
      <c r="GR396" s="241"/>
      <c r="GS396" s="241"/>
      <c r="GT396" s="241"/>
      <c r="GU396" s="241"/>
      <c r="GV396" s="241"/>
      <c r="GW396" s="241"/>
      <c r="GX396" s="241"/>
      <c r="GY396" s="241"/>
      <c r="GZ396" s="241"/>
      <c r="HA396" s="241"/>
      <c r="HB396" s="241"/>
      <c r="HC396" s="241"/>
      <c r="HD396" s="241"/>
      <c r="HE396" s="241"/>
      <c r="HF396" s="241"/>
      <c r="HG396" s="241"/>
      <c r="HH396" s="241"/>
      <c r="HI396" s="241"/>
      <c r="HJ396" s="241"/>
      <c r="HK396" s="241"/>
      <c r="HL396" s="241"/>
      <c r="HM396" s="241"/>
      <c r="HN396" s="241"/>
      <c r="HO396" s="241"/>
      <c r="HP396" s="241"/>
      <c r="HQ396" s="241"/>
      <c r="HR396" s="241"/>
      <c r="HS396" s="241"/>
      <c r="HT396" s="241"/>
      <c r="HU396" s="241"/>
      <c r="HV396" s="241"/>
      <c r="HW396" s="241"/>
      <c r="HX396" s="241"/>
      <c r="HY396" s="241"/>
      <c r="HZ396" s="241"/>
      <c r="IA396" s="241"/>
      <c r="IB396" s="241"/>
      <c r="IC396" s="241"/>
      <c r="ID396" s="241"/>
      <c r="IE396" s="241"/>
      <c r="IF396" s="241"/>
      <c r="IG396" s="241"/>
      <c r="IH396" s="241"/>
      <c r="II396" s="241"/>
      <c r="IJ396" s="241"/>
      <c r="IK396" s="241"/>
      <c r="IL396" s="241"/>
      <c r="IM396" s="241"/>
      <c r="IN396" s="241"/>
      <c r="IO396" s="241"/>
      <c r="IP396" s="241"/>
      <c r="IQ396" s="241"/>
      <c r="IR396" s="241"/>
      <c r="IS396" s="241"/>
      <c r="IT396" s="241"/>
      <c r="IU396" s="241"/>
      <c r="IV396" s="241"/>
      <c r="IW396" s="241"/>
      <c r="IX396" s="241"/>
      <c r="IY396" s="241"/>
      <c r="IZ396" s="241"/>
      <c r="JA396" s="241"/>
      <c r="JB396" s="241"/>
      <c r="JC396" s="241"/>
      <c r="JD396" s="241"/>
      <c r="JE396" s="241"/>
      <c r="JF396" s="241"/>
      <c r="JG396" s="241"/>
      <c r="JH396" s="241"/>
      <c r="JI396" s="241"/>
      <c r="JJ396" s="241"/>
      <c r="JK396" s="241"/>
      <c r="JL396" s="241"/>
      <c r="JM396" s="241"/>
      <c r="JN396" s="241"/>
      <c r="JO396" s="241"/>
      <c r="JP396" s="241"/>
      <c r="JQ396" s="241"/>
      <c r="JR396" s="241"/>
      <c r="JS396" s="241"/>
      <c r="JT396" s="241"/>
      <c r="JU396" s="241"/>
    </row>
    <row r="397" spans="1:281" s="240" customFormat="1" ht="15" customHeight="1">
      <c r="A397" s="241"/>
      <c r="B397" s="241"/>
      <c r="C397" s="241"/>
      <c r="D397" s="241"/>
      <c r="E397" s="241"/>
      <c r="F397" s="241"/>
      <c r="G397" s="241"/>
      <c r="H397" s="241"/>
      <c r="I397" s="241"/>
      <c r="J397" s="241"/>
      <c r="K397" s="241"/>
      <c r="L397" s="241"/>
      <c r="M397" s="241"/>
      <c r="N397" s="241"/>
      <c r="O397" s="241"/>
      <c r="P397" s="241"/>
      <c r="Q397" s="241"/>
      <c r="R397" s="241"/>
      <c r="S397" s="241"/>
      <c r="T397" s="241"/>
      <c r="U397" s="241" t="s">
        <v>530</v>
      </c>
      <c r="V397" s="241"/>
      <c r="W397" s="241"/>
      <c r="X397" s="241"/>
      <c r="Y397" s="241"/>
      <c r="Z397" s="241"/>
      <c r="AA397" s="241"/>
      <c r="AB397" s="241"/>
      <c r="AC397" s="241" t="s">
        <v>325</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c r="CJ397" s="241"/>
      <c r="CK397" s="241"/>
      <c r="CL397" s="241"/>
      <c r="CM397" s="241"/>
      <c r="CN397" s="241"/>
      <c r="CO397" s="241"/>
      <c r="CP397" s="241"/>
      <c r="CQ397" s="241"/>
      <c r="CR397" s="241"/>
      <c r="CS397" s="241"/>
      <c r="CT397" s="241"/>
      <c r="CU397" s="241"/>
      <c r="CV397" s="241"/>
      <c r="CW397" s="241"/>
      <c r="CX397" s="241"/>
      <c r="CY397" s="241"/>
      <c r="CZ397" s="241"/>
      <c r="DA397" s="241"/>
      <c r="DB397" s="241"/>
      <c r="DC397" s="241"/>
      <c r="DD397" s="241"/>
      <c r="DE397" s="241"/>
      <c r="DF397" s="241"/>
      <c r="DG397" s="241"/>
      <c r="DH397" s="241"/>
      <c r="DI397" s="241"/>
      <c r="DJ397" s="241"/>
      <c r="DK397" s="241"/>
      <c r="DL397" s="241"/>
      <c r="DM397" s="241"/>
      <c r="DN397" s="241"/>
      <c r="DO397" s="241"/>
      <c r="DP397" s="241"/>
      <c r="DQ397" s="241"/>
      <c r="DR397" s="241"/>
      <c r="DS397" s="241"/>
      <c r="DT397" s="241"/>
      <c r="DU397" s="241"/>
      <c r="DV397" s="241"/>
      <c r="DW397" s="241"/>
      <c r="DX397" s="241"/>
      <c r="DY397" s="241"/>
      <c r="DZ397" s="241"/>
      <c r="EA397" s="241"/>
      <c r="EB397" s="241"/>
      <c r="EC397" s="241"/>
      <c r="ED397" s="241"/>
      <c r="EE397" s="241"/>
      <c r="EF397" s="241"/>
      <c r="EG397" s="241"/>
      <c r="EH397" s="241"/>
      <c r="EI397" s="241"/>
      <c r="EJ397" s="241"/>
      <c r="EK397" s="241"/>
      <c r="EL397" s="241"/>
      <c r="EM397" s="241"/>
      <c r="EN397" s="241"/>
      <c r="EO397" s="241"/>
      <c r="EP397" s="241"/>
      <c r="EQ397" s="241"/>
      <c r="ER397" s="241"/>
      <c r="ES397" s="241"/>
      <c r="ET397" s="241"/>
      <c r="EU397" s="241"/>
      <c r="EV397" s="241"/>
      <c r="EW397" s="241"/>
      <c r="EX397" s="241"/>
      <c r="EY397" s="241"/>
      <c r="EZ397" s="241"/>
      <c r="FA397" s="241"/>
      <c r="FB397" s="241"/>
      <c r="FC397" s="241"/>
      <c r="FD397" s="241"/>
      <c r="FE397" s="241"/>
      <c r="FF397" s="241"/>
      <c r="FG397" s="241"/>
      <c r="FH397" s="241"/>
      <c r="FI397" s="241"/>
      <c r="FJ397" s="241"/>
      <c r="FK397" s="241"/>
      <c r="FL397" s="241"/>
      <c r="FM397" s="241"/>
      <c r="FN397" s="241"/>
      <c r="FO397" s="241"/>
      <c r="FP397" s="241"/>
      <c r="FQ397" s="241"/>
      <c r="FR397" s="241"/>
      <c r="FS397" s="241"/>
      <c r="FT397" s="241"/>
      <c r="FU397" s="241"/>
      <c r="FV397" s="241"/>
      <c r="FW397" s="241"/>
      <c r="FX397" s="241"/>
      <c r="FY397" s="241"/>
      <c r="FZ397" s="241"/>
      <c r="GA397" s="241"/>
      <c r="GB397" s="241"/>
      <c r="GC397" s="241"/>
      <c r="GD397" s="241"/>
      <c r="GE397" s="241"/>
      <c r="GF397" s="241"/>
      <c r="GG397" s="241"/>
      <c r="GH397" s="241"/>
      <c r="GI397" s="241"/>
      <c r="GJ397" s="241"/>
      <c r="GK397" s="241"/>
      <c r="GL397" s="241"/>
      <c r="GM397" s="241"/>
      <c r="GN397" s="241"/>
      <c r="GO397" s="241"/>
      <c r="GP397" s="241"/>
      <c r="GQ397" s="241"/>
      <c r="GR397" s="241"/>
      <c r="GS397" s="241"/>
      <c r="GT397" s="241"/>
      <c r="GU397" s="241"/>
      <c r="GV397" s="241"/>
      <c r="GW397" s="241"/>
      <c r="GX397" s="241"/>
      <c r="GY397" s="241"/>
      <c r="GZ397" s="241"/>
      <c r="HA397" s="241"/>
      <c r="HB397" s="241"/>
      <c r="HC397" s="241"/>
      <c r="HD397" s="241"/>
      <c r="HE397" s="241"/>
      <c r="HF397" s="241"/>
      <c r="HG397" s="241"/>
      <c r="HH397" s="241"/>
      <c r="HI397" s="241"/>
      <c r="HJ397" s="241"/>
      <c r="HK397" s="241"/>
      <c r="HL397" s="241"/>
      <c r="HM397" s="241"/>
      <c r="HN397" s="241"/>
      <c r="HO397" s="241"/>
      <c r="HP397" s="241"/>
      <c r="HQ397" s="241"/>
      <c r="HR397" s="241"/>
      <c r="HS397" s="241"/>
      <c r="HT397" s="241"/>
      <c r="HU397" s="241"/>
      <c r="HV397" s="241"/>
      <c r="HW397" s="241"/>
      <c r="HX397" s="241"/>
      <c r="HY397" s="241"/>
      <c r="HZ397" s="241"/>
      <c r="IA397" s="241"/>
      <c r="IB397" s="241"/>
      <c r="IC397" s="241"/>
      <c r="ID397" s="241"/>
      <c r="IE397" s="241"/>
      <c r="IF397" s="241"/>
      <c r="IG397" s="241"/>
      <c r="IH397" s="241"/>
      <c r="II397" s="241"/>
      <c r="IJ397" s="241"/>
      <c r="IK397" s="241"/>
      <c r="IL397" s="241"/>
      <c r="IM397" s="241"/>
      <c r="IN397" s="241"/>
      <c r="IO397" s="241"/>
      <c r="IP397" s="241"/>
      <c r="IQ397" s="241"/>
      <c r="IR397" s="241"/>
      <c r="IS397" s="241"/>
      <c r="IT397" s="241"/>
      <c r="IU397" s="241"/>
      <c r="IV397" s="241"/>
      <c r="IW397" s="241"/>
      <c r="IX397" s="241"/>
      <c r="IY397" s="241"/>
      <c r="IZ397" s="241"/>
      <c r="JA397" s="241"/>
      <c r="JB397" s="241"/>
      <c r="JC397" s="241"/>
      <c r="JD397" s="241"/>
      <c r="JE397" s="241"/>
      <c r="JF397" s="241"/>
      <c r="JG397" s="241"/>
      <c r="JH397" s="241"/>
      <c r="JI397" s="241"/>
      <c r="JJ397" s="241"/>
      <c r="JK397" s="241"/>
      <c r="JL397" s="241"/>
      <c r="JM397" s="241"/>
      <c r="JN397" s="241"/>
      <c r="JO397" s="241"/>
      <c r="JP397" s="241"/>
      <c r="JQ397" s="241"/>
      <c r="JR397" s="241"/>
      <c r="JS397" s="241"/>
      <c r="JT397" s="241"/>
      <c r="JU397" s="241"/>
    </row>
    <row r="398" spans="1:281" s="240" customFormat="1" ht="15" customHeight="1">
      <c r="A398" s="241"/>
      <c r="B398" s="241"/>
      <c r="C398" s="241"/>
      <c r="D398" s="241"/>
      <c r="E398" s="241"/>
      <c r="F398" s="241"/>
      <c r="G398" s="241"/>
      <c r="H398" s="241"/>
      <c r="I398" s="241"/>
      <c r="J398" s="241"/>
      <c r="K398" s="241"/>
      <c r="L398" s="241"/>
      <c r="M398" s="241"/>
      <c r="N398" s="241"/>
      <c r="O398" s="241"/>
      <c r="P398" s="241"/>
      <c r="Q398" s="241"/>
      <c r="R398" s="241"/>
      <c r="S398" s="241"/>
      <c r="T398" s="241"/>
      <c r="U398" s="241" t="s">
        <v>531</v>
      </c>
      <c r="V398" s="241"/>
      <c r="W398" s="241"/>
      <c r="X398" s="241"/>
      <c r="Y398" s="241"/>
      <c r="Z398" s="241"/>
      <c r="AA398" s="241"/>
      <c r="AB398" s="241"/>
      <c r="AC398" s="241" t="s">
        <v>311</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c r="DD398" s="241"/>
      <c r="DE398" s="241"/>
      <c r="DF398" s="241"/>
      <c r="DG398" s="241"/>
      <c r="DH398" s="241"/>
      <c r="DI398" s="241"/>
      <c r="DJ398" s="241"/>
      <c r="DK398" s="241"/>
      <c r="DL398" s="241"/>
      <c r="DM398" s="241"/>
      <c r="DN398" s="241"/>
      <c r="DO398" s="241"/>
      <c r="DP398" s="241"/>
      <c r="DQ398" s="241"/>
      <c r="DR398" s="241"/>
      <c r="DS398" s="241"/>
      <c r="DT398" s="241"/>
      <c r="DU398" s="241"/>
      <c r="DV398" s="241"/>
      <c r="DW398" s="241"/>
      <c r="DX398" s="241"/>
      <c r="DY398" s="241"/>
      <c r="DZ398" s="241"/>
      <c r="EA398" s="241"/>
      <c r="EB398" s="241"/>
      <c r="EC398" s="241"/>
      <c r="ED398" s="241"/>
      <c r="EE398" s="241"/>
      <c r="EF398" s="241"/>
      <c r="EG398" s="241"/>
      <c r="EH398" s="241"/>
      <c r="EI398" s="241"/>
      <c r="EJ398" s="241"/>
      <c r="EK398" s="241"/>
      <c r="EL398" s="241"/>
      <c r="EM398" s="241"/>
      <c r="EN398" s="241"/>
      <c r="EO398" s="241"/>
      <c r="EP398" s="241"/>
      <c r="EQ398" s="241"/>
      <c r="ER398" s="241"/>
      <c r="ES398" s="241"/>
      <c r="ET398" s="241"/>
      <c r="EU398" s="241"/>
      <c r="EV398" s="241"/>
      <c r="EW398" s="241"/>
      <c r="EX398" s="241"/>
      <c r="EY398" s="241"/>
      <c r="EZ398" s="241"/>
      <c r="FA398" s="241"/>
      <c r="FB398" s="241"/>
      <c r="FC398" s="241"/>
      <c r="FD398" s="241"/>
      <c r="FE398" s="241"/>
      <c r="FF398" s="241"/>
      <c r="FG398" s="241"/>
      <c r="FH398" s="241"/>
      <c r="FI398" s="241"/>
      <c r="FJ398" s="241"/>
      <c r="FK398" s="241"/>
      <c r="FL398" s="241"/>
      <c r="FM398" s="241"/>
      <c r="FN398" s="241"/>
      <c r="FO398" s="241"/>
      <c r="FP398" s="241"/>
      <c r="FQ398" s="241"/>
      <c r="FR398" s="241"/>
      <c r="FS398" s="241"/>
      <c r="FT398" s="241"/>
      <c r="FU398" s="241"/>
      <c r="FV398" s="241"/>
      <c r="FW398" s="241"/>
      <c r="FX398" s="241"/>
      <c r="FY398" s="241"/>
      <c r="FZ398" s="241"/>
      <c r="GA398" s="241"/>
      <c r="GB398" s="241"/>
      <c r="GC398" s="241"/>
      <c r="GD398" s="241"/>
      <c r="GE398" s="241"/>
      <c r="GF398" s="241"/>
      <c r="GG398" s="241"/>
      <c r="GH398" s="241"/>
      <c r="GI398" s="241"/>
      <c r="GJ398" s="241"/>
      <c r="GK398" s="241"/>
      <c r="GL398" s="241"/>
      <c r="GM398" s="241"/>
      <c r="GN398" s="241"/>
      <c r="GO398" s="241"/>
      <c r="GP398" s="241"/>
      <c r="GQ398" s="241"/>
      <c r="GR398" s="241"/>
      <c r="GS398" s="241"/>
      <c r="GT398" s="241"/>
      <c r="GU398" s="241"/>
      <c r="GV398" s="241"/>
      <c r="GW398" s="241"/>
      <c r="GX398" s="241"/>
      <c r="GY398" s="241"/>
      <c r="GZ398" s="241"/>
      <c r="HA398" s="241"/>
      <c r="HB398" s="241"/>
      <c r="HC398" s="241"/>
      <c r="HD398" s="241"/>
      <c r="HE398" s="241"/>
      <c r="HF398" s="241"/>
      <c r="HG398" s="241"/>
      <c r="HH398" s="241"/>
      <c r="HI398" s="241"/>
      <c r="HJ398" s="241"/>
      <c r="HK398" s="241"/>
      <c r="HL398" s="241"/>
      <c r="HM398" s="241"/>
      <c r="HN398" s="241"/>
      <c r="HO398" s="241"/>
      <c r="HP398" s="241"/>
      <c r="HQ398" s="241"/>
      <c r="HR398" s="241"/>
      <c r="HS398" s="241"/>
      <c r="HT398" s="241"/>
      <c r="HU398" s="241"/>
      <c r="HV398" s="241"/>
      <c r="HW398" s="241"/>
      <c r="HX398" s="241"/>
      <c r="HY398" s="241"/>
      <c r="HZ398" s="241"/>
      <c r="IA398" s="241"/>
      <c r="IB398" s="241"/>
      <c r="IC398" s="241"/>
      <c r="ID398" s="241"/>
      <c r="IE398" s="241"/>
      <c r="IF398" s="241"/>
      <c r="IG398" s="241"/>
      <c r="IH398" s="241"/>
      <c r="II398" s="241"/>
      <c r="IJ398" s="241"/>
      <c r="IK398" s="241"/>
      <c r="IL398" s="241"/>
      <c r="IM398" s="241"/>
      <c r="IN398" s="241"/>
      <c r="IO398" s="241"/>
      <c r="IP398" s="241"/>
      <c r="IQ398" s="241"/>
      <c r="IR398" s="241"/>
      <c r="IS398" s="241"/>
      <c r="IT398" s="241"/>
      <c r="IU398" s="241"/>
      <c r="IV398" s="241"/>
      <c r="IW398" s="241"/>
      <c r="IX398" s="241"/>
      <c r="IY398" s="241"/>
      <c r="IZ398" s="241"/>
      <c r="JA398" s="241"/>
      <c r="JB398" s="241"/>
      <c r="JC398" s="241"/>
      <c r="JD398" s="241"/>
      <c r="JE398" s="241"/>
      <c r="JF398" s="241"/>
      <c r="JG398" s="241"/>
      <c r="JH398" s="241"/>
      <c r="JI398" s="241"/>
      <c r="JJ398" s="241"/>
      <c r="JK398" s="241"/>
      <c r="JL398" s="241"/>
      <c r="JM398" s="241"/>
      <c r="JN398" s="241"/>
      <c r="JO398" s="241"/>
      <c r="JP398" s="241"/>
      <c r="JQ398" s="241"/>
      <c r="JR398" s="241"/>
      <c r="JS398" s="241"/>
      <c r="JT398" s="241"/>
      <c r="JU398" s="241"/>
    </row>
    <row r="399" spans="1:281" s="240" customFormat="1" ht="15" customHeight="1">
      <c r="A399" s="241"/>
      <c r="B399" s="241"/>
      <c r="C399" s="241"/>
      <c r="D399" s="241"/>
      <c r="E399" s="241"/>
      <c r="F399" s="241"/>
      <c r="G399" s="241"/>
      <c r="H399" s="241"/>
      <c r="I399" s="241"/>
      <c r="J399" s="241"/>
      <c r="K399" s="241"/>
      <c r="L399" s="241"/>
      <c r="M399" s="241"/>
      <c r="N399" s="241"/>
      <c r="O399" s="241"/>
      <c r="P399" s="241"/>
      <c r="Q399" s="241"/>
      <c r="R399" s="241"/>
      <c r="S399" s="241"/>
      <c r="T399" s="241"/>
      <c r="U399" s="241" t="s">
        <v>532</v>
      </c>
      <c r="V399" s="241"/>
      <c r="W399" s="241"/>
      <c r="X399" s="241"/>
      <c r="Y399" s="241"/>
      <c r="Z399" s="241"/>
      <c r="AA399" s="241"/>
      <c r="AB399" s="241"/>
      <c r="AC399" s="241" t="s">
        <v>316</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c r="DV399" s="241"/>
      <c r="DW399" s="241"/>
      <c r="DX399" s="241"/>
      <c r="DY399" s="241"/>
      <c r="DZ399" s="241"/>
      <c r="EA399" s="241"/>
      <c r="EB399" s="241"/>
      <c r="EC399" s="241"/>
      <c r="ED399" s="241"/>
      <c r="EE399" s="241"/>
      <c r="EF399" s="241"/>
      <c r="EG399" s="241"/>
      <c r="EH399" s="241"/>
      <c r="EI399" s="241"/>
      <c r="EJ399" s="241"/>
      <c r="EK399" s="241"/>
      <c r="EL399" s="241"/>
      <c r="EM399" s="241"/>
      <c r="EN399" s="241"/>
      <c r="EO399" s="241"/>
      <c r="EP399" s="241"/>
      <c r="EQ399" s="241"/>
      <c r="ER399" s="241"/>
      <c r="ES399" s="241"/>
      <c r="ET399" s="241"/>
      <c r="EU399" s="241"/>
      <c r="EV399" s="241"/>
      <c r="EW399" s="241"/>
      <c r="EX399" s="241"/>
      <c r="EY399" s="241"/>
      <c r="EZ399" s="241"/>
      <c r="FA399" s="241"/>
      <c r="FB399" s="241"/>
      <c r="FC399" s="241"/>
      <c r="FD399" s="241"/>
      <c r="FE399" s="241"/>
      <c r="FF399" s="241"/>
      <c r="FG399" s="241"/>
      <c r="FH399" s="241"/>
      <c r="FI399" s="241"/>
      <c r="FJ399" s="241"/>
      <c r="FK399" s="241"/>
      <c r="FL399" s="241"/>
      <c r="FM399" s="241"/>
      <c r="FN399" s="241"/>
      <c r="FO399" s="241"/>
      <c r="FP399" s="241"/>
      <c r="FQ399" s="241"/>
      <c r="FR399" s="241"/>
      <c r="FS399" s="241"/>
      <c r="FT399" s="241"/>
      <c r="FU399" s="241"/>
      <c r="FV399" s="241"/>
      <c r="FW399" s="241"/>
      <c r="FX399" s="241"/>
      <c r="FY399" s="241"/>
      <c r="FZ399" s="241"/>
      <c r="GA399" s="241"/>
      <c r="GB399" s="241"/>
      <c r="GC399" s="241"/>
      <c r="GD399" s="241"/>
      <c r="GE399" s="241"/>
      <c r="GF399" s="241"/>
      <c r="GG399" s="241"/>
      <c r="GH399" s="241"/>
      <c r="GI399" s="241"/>
      <c r="GJ399" s="241"/>
      <c r="GK399" s="241"/>
      <c r="GL399" s="241"/>
      <c r="GM399" s="241"/>
      <c r="GN399" s="241"/>
      <c r="GO399" s="241"/>
      <c r="GP399" s="241"/>
      <c r="GQ399" s="241"/>
      <c r="GR399" s="241"/>
      <c r="GS399" s="241"/>
      <c r="GT399" s="241"/>
      <c r="GU399" s="241"/>
      <c r="GV399" s="241"/>
      <c r="GW399" s="241"/>
      <c r="GX399" s="241"/>
      <c r="GY399" s="241"/>
      <c r="GZ399" s="241"/>
      <c r="HA399" s="241"/>
      <c r="HB399" s="241"/>
      <c r="HC399" s="241"/>
      <c r="HD399" s="241"/>
      <c r="HE399" s="241"/>
      <c r="HF399" s="241"/>
      <c r="HG399" s="241"/>
      <c r="HH399" s="241"/>
      <c r="HI399" s="241"/>
      <c r="HJ399" s="241"/>
      <c r="HK399" s="241"/>
      <c r="HL399" s="241"/>
      <c r="HM399" s="241"/>
      <c r="HN399" s="241"/>
      <c r="HO399" s="241"/>
      <c r="HP399" s="241"/>
      <c r="HQ399" s="241"/>
      <c r="HR399" s="241"/>
      <c r="HS399" s="241"/>
      <c r="HT399" s="241"/>
      <c r="HU399" s="241"/>
      <c r="HV399" s="241"/>
      <c r="HW399" s="241"/>
      <c r="HX399" s="241"/>
      <c r="HY399" s="241"/>
      <c r="HZ399" s="241"/>
      <c r="IA399" s="241"/>
      <c r="IB399" s="241"/>
      <c r="IC399" s="241"/>
      <c r="ID399" s="241"/>
      <c r="IE399" s="241"/>
      <c r="IF399" s="241"/>
      <c r="IG399" s="241"/>
      <c r="IH399" s="241"/>
      <c r="II399" s="241"/>
      <c r="IJ399" s="241"/>
      <c r="IK399" s="241"/>
      <c r="IL399" s="241"/>
      <c r="IM399" s="241"/>
      <c r="IN399" s="241"/>
      <c r="IO399" s="241"/>
      <c r="IP399" s="241"/>
      <c r="IQ399" s="241"/>
      <c r="IR399" s="241"/>
      <c r="IS399" s="241"/>
      <c r="IT399" s="241"/>
      <c r="IU399" s="241"/>
      <c r="IV399" s="241"/>
      <c r="IW399" s="241"/>
      <c r="IX399" s="241"/>
      <c r="IY399" s="241"/>
      <c r="IZ399" s="241"/>
      <c r="JA399" s="241"/>
      <c r="JB399" s="241"/>
      <c r="JC399" s="241"/>
      <c r="JD399" s="241"/>
      <c r="JE399" s="241"/>
      <c r="JF399" s="241"/>
      <c r="JG399" s="241"/>
      <c r="JH399" s="241"/>
      <c r="JI399" s="241"/>
      <c r="JJ399" s="241"/>
      <c r="JK399" s="241"/>
      <c r="JL399" s="241"/>
      <c r="JM399" s="241"/>
      <c r="JN399" s="241"/>
      <c r="JO399" s="241"/>
      <c r="JP399" s="241"/>
      <c r="JQ399" s="241"/>
      <c r="JR399" s="241"/>
      <c r="JS399" s="241"/>
      <c r="JT399" s="241"/>
      <c r="JU399" s="241"/>
    </row>
    <row r="400" spans="1:281" s="240" customFormat="1" ht="15" customHeight="1">
      <c r="A400" s="241"/>
      <c r="B400" s="241"/>
      <c r="C400" s="241"/>
      <c r="D400" s="241"/>
      <c r="E400" s="241"/>
      <c r="F400" s="241"/>
      <c r="G400" s="241"/>
      <c r="H400" s="241"/>
      <c r="I400" s="241"/>
      <c r="J400" s="241"/>
      <c r="K400" s="241"/>
      <c r="L400" s="241"/>
      <c r="M400" s="241"/>
      <c r="N400" s="241"/>
      <c r="O400" s="241"/>
      <c r="P400" s="241"/>
      <c r="Q400" s="241"/>
      <c r="R400" s="241"/>
      <c r="S400" s="241"/>
      <c r="T400" s="241"/>
      <c r="U400" s="241" t="s">
        <v>533</v>
      </c>
      <c r="V400" s="241"/>
      <c r="W400" s="241"/>
      <c r="X400" s="241"/>
      <c r="Y400" s="241"/>
      <c r="Z400" s="241"/>
      <c r="AA400" s="241"/>
      <c r="AB400" s="241"/>
      <c r="AC400" s="241" t="s">
        <v>322</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c r="CJ400" s="241"/>
      <c r="CK400" s="241"/>
      <c r="CL400" s="241"/>
      <c r="CM400" s="241"/>
      <c r="CN400" s="241"/>
      <c r="CO400" s="241"/>
      <c r="CP400" s="241"/>
      <c r="CQ400" s="241"/>
      <c r="CR400" s="241"/>
      <c r="CS400" s="241"/>
      <c r="CT400" s="241"/>
      <c r="CU400" s="241"/>
      <c r="CV400" s="241"/>
      <c r="CW400" s="241"/>
      <c r="CX400" s="241"/>
      <c r="CY400" s="241"/>
      <c r="CZ400" s="241"/>
      <c r="DA400" s="241"/>
      <c r="DB400" s="241"/>
      <c r="DC400" s="241"/>
      <c r="DD400" s="241"/>
      <c r="DE400" s="241"/>
      <c r="DF400" s="241"/>
      <c r="DG400" s="241"/>
      <c r="DH400" s="241"/>
      <c r="DI400" s="241"/>
      <c r="DJ400" s="241"/>
      <c r="DK400" s="241"/>
      <c r="DL400" s="241"/>
      <c r="DM400" s="241"/>
      <c r="DN400" s="241"/>
      <c r="DO400" s="241"/>
      <c r="DP400" s="241"/>
      <c r="DQ400" s="241"/>
      <c r="DR400" s="241"/>
      <c r="DS400" s="241"/>
      <c r="DT400" s="241"/>
      <c r="DU400" s="241"/>
      <c r="DV400" s="241"/>
      <c r="DW400" s="241"/>
      <c r="DX400" s="241"/>
      <c r="DY400" s="241"/>
      <c r="DZ400" s="241"/>
      <c r="EA400" s="241"/>
      <c r="EB400" s="241"/>
      <c r="EC400" s="241"/>
      <c r="ED400" s="241"/>
      <c r="EE400" s="241"/>
      <c r="EF400" s="241"/>
      <c r="EG400" s="241"/>
      <c r="EH400" s="241"/>
      <c r="EI400" s="241"/>
      <c r="EJ400" s="241"/>
      <c r="EK400" s="241"/>
      <c r="EL400" s="241"/>
      <c r="EM400" s="241"/>
      <c r="EN400" s="241"/>
      <c r="EO400" s="241"/>
      <c r="EP400" s="241"/>
      <c r="EQ400" s="241"/>
      <c r="ER400" s="241"/>
      <c r="ES400" s="241"/>
      <c r="ET400" s="241"/>
      <c r="EU400" s="241"/>
      <c r="EV400" s="241"/>
      <c r="EW400" s="241"/>
      <c r="EX400" s="241"/>
      <c r="EY400" s="241"/>
      <c r="EZ400" s="241"/>
      <c r="FA400" s="241"/>
      <c r="FB400" s="241"/>
      <c r="FC400" s="241"/>
      <c r="FD400" s="241"/>
      <c r="FE400" s="241"/>
      <c r="FF400" s="241"/>
      <c r="FG400" s="241"/>
      <c r="FH400" s="241"/>
      <c r="FI400" s="241"/>
      <c r="FJ400" s="241"/>
      <c r="FK400" s="241"/>
      <c r="FL400" s="241"/>
      <c r="FM400" s="241"/>
      <c r="FN400" s="241"/>
      <c r="FO400" s="241"/>
      <c r="FP400" s="241"/>
      <c r="FQ400" s="241"/>
      <c r="FR400" s="241"/>
      <c r="FS400" s="241"/>
      <c r="FT400" s="241"/>
      <c r="FU400" s="241"/>
      <c r="FV400" s="241"/>
      <c r="FW400" s="241"/>
      <c r="FX400" s="241"/>
      <c r="FY400" s="241"/>
      <c r="FZ400" s="241"/>
      <c r="GA400" s="241"/>
      <c r="GB400" s="241"/>
      <c r="GC400" s="241"/>
      <c r="GD400" s="241"/>
      <c r="GE400" s="241"/>
      <c r="GF400" s="241"/>
      <c r="GG400" s="241"/>
      <c r="GH400" s="241"/>
      <c r="GI400" s="241"/>
      <c r="GJ400" s="241"/>
      <c r="GK400" s="241"/>
      <c r="GL400" s="241"/>
      <c r="GM400" s="241"/>
      <c r="GN400" s="241"/>
      <c r="GO400" s="241"/>
      <c r="GP400" s="241"/>
      <c r="GQ400" s="241"/>
      <c r="GR400" s="241"/>
      <c r="GS400" s="241"/>
      <c r="GT400" s="241"/>
      <c r="GU400" s="241"/>
      <c r="GV400" s="241"/>
      <c r="GW400" s="241"/>
      <c r="GX400" s="241"/>
      <c r="GY400" s="241"/>
      <c r="GZ400" s="241"/>
      <c r="HA400" s="241"/>
      <c r="HB400" s="241"/>
      <c r="HC400" s="241"/>
      <c r="HD400" s="241"/>
      <c r="HE400" s="241"/>
      <c r="HF400" s="241"/>
      <c r="HG400" s="241"/>
      <c r="HH400" s="241"/>
      <c r="HI400" s="241"/>
      <c r="HJ400" s="241"/>
      <c r="HK400" s="241"/>
      <c r="HL400" s="241"/>
      <c r="HM400" s="241"/>
      <c r="HN400" s="241"/>
      <c r="HO400" s="241"/>
      <c r="HP400" s="241"/>
      <c r="HQ400" s="241"/>
      <c r="HR400" s="241"/>
      <c r="HS400" s="241"/>
      <c r="HT400" s="241"/>
      <c r="HU400" s="241"/>
      <c r="HV400" s="241"/>
      <c r="HW400" s="241"/>
      <c r="HX400" s="241"/>
      <c r="HY400" s="241"/>
      <c r="HZ400" s="241"/>
      <c r="IA400" s="241"/>
      <c r="IB400" s="241"/>
      <c r="IC400" s="241"/>
      <c r="ID400" s="241"/>
      <c r="IE400" s="241"/>
      <c r="IF400" s="241"/>
      <c r="IG400" s="241"/>
      <c r="IH400" s="241"/>
      <c r="II400" s="241"/>
      <c r="IJ400" s="241"/>
      <c r="IK400" s="241"/>
      <c r="IL400" s="241"/>
      <c r="IM400" s="241"/>
      <c r="IN400" s="241"/>
      <c r="IO400" s="241"/>
      <c r="IP400" s="241"/>
      <c r="IQ400" s="241"/>
      <c r="IR400" s="241"/>
      <c r="IS400" s="241"/>
      <c r="IT400" s="241"/>
      <c r="IU400" s="241"/>
      <c r="IV400" s="241"/>
      <c r="IW400" s="241"/>
      <c r="IX400" s="241"/>
      <c r="IY400" s="241"/>
      <c r="IZ400" s="241"/>
      <c r="JA400" s="241"/>
      <c r="JB400" s="241"/>
      <c r="JC400" s="241"/>
      <c r="JD400" s="241"/>
      <c r="JE400" s="241"/>
      <c r="JF400" s="241"/>
      <c r="JG400" s="241"/>
      <c r="JH400" s="241"/>
      <c r="JI400" s="241"/>
      <c r="JJ400" s="241"/>
      <c r="JK400" s="241"/>
      <c r="JL400" s="241"/>
      <c r="JM400" s="241"/>
      <c r="JN400" s="241"/>
      <c r="JO400" s="241"/>
      <c r="JP400" s="241"/>
      <c r="JQ400" s="241"/>
      <c r="JR400" s="241"/>
      <c r="JS400" s="241"/>
      <c r="JT400" s="241"/>
      <c r="JU400" s="241"/>
    </row>
    <row r="401" spans="1:281" s="240" customFormat="1" ht="15" customHeight="1">
      <c r="A401" s="241"/>
      <c r="B401" s="241"/>
      <c r="C401" s="241"/>
      <c r="D401" s="241"/>
      <c r="E401" s="241"/>
      <c r="F401" s="241"/>
      <c r="G401" s="241"/>
      <c r="H401" s="241"/>
      <c r="I401" s="241"/>
      <c r="J401" s="241"/>
      <c r="K401" s="241"/>
      <c r="L401" s="241"/>
      <c r="M401" s="241"/>
      <c r="N401" s="241"/>
      <c r="O401" s="241"/>
      <c r="P401" s="241"/>
      <c r="Q401" s="241"/>
      <c r="R401" s="241"/>
      <c r="S401" s="241"/>
      <c r="T401" s="241"/>
      <c r="U401" s="241" t="s">
        <v>534</v>
      </c>
      <c r="V401" s="241"/>
      <c r="W401" s="241"/>
      <c r="X401" s="241"/>
      <c r="Y401" s="241"/>
      <c r="Z401" s="241"/>
      <c r="AA401" s="241"/>
      <c r="AB401" s="241"/>
      <c r="AC401" s="241" t="s">
        <v>316</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c r="DV401" s="241"/>
      <c r="DW401" s="241"/>
      <c r="DX401" s="241"/>
      <c r="DY401" s="241"/>
      <c r="DZ401" s="241"/>
      <c r="EA401" s="241"/>
      <c r="EB401" s="241"/>
      <c r="EC401" s="241"/>
      <c r="ED401" s="241"/>
      <c r="EE401" s="241"/>
      <c r="EF401" s="241"/>
      <c r="EG401" s="241"/>
      <c r="EH401" s="241"/>
      <c r="EI401" s="241"/>
      <c r="EJ401" s="241"/>
      <c r="EK401" s="241"/>
      <c r="EL401" s="241"/>
      <c r="EM401" s="241"/>
      <c r="EN401" s="241"/>
      <c r="EO401" s="241"/>
      <c r="EP401" s="241"/>
      <c r="EQ401" s="241"/>
      <c r="ER401" s="241"/>
      <c r="ES401" s="241"/>
      <c r="ET401" s="241"/>
      <c r="EU401" s="241"/>
      <c r="EV401" s="241"/>
      <c r="EW401" s="241"/>
      <c r="EX401" s="241"/>
      <c r="EY401" s="241"/>
      <c r="EZ401" s="241"/>
      <c r="FA401" s="241"/>
      <c r="FB401" s="241"/>
      <c r="FC401" s="241"/>
      <c r="FD401" s="241"/>
      <c r="FE401" s="241"/>
      <c r="FF401" s="241"/>
      <c r="FG401" s="241"/>
      <c r="FH401" s="241"/>
      <c r="FI401" s="241"/>
      <c r="FJ401" s="241"/>
      <c r="FK401" s="241"/>
      <c r="FL401" s="241"/>
      <c r="FM401" s="241"/>
      <c r="FN401" s="241"/>
      <c r="FO401" s="241"/>
      <c r="FP401" s="241"/>
      <c r="FQ401" s="241"/>
      <c r="FR401" s="241"/>
      <c r="FS401" s="241"/>
      <c r="FT401" s="241"/>
      <c r="FU401" s="241"/>
      <c r="FV401" s="241"/>
      <c r="FW401" s="241"/>
      <c r="FX401" s="241"/>
      <c r="FY401" s="241"/>
      <c r="FZ401" s="241"/>
      <c r="GA401" s="241"/>
      <c r="GB401" s="241"/>
      <c r="GC401" s="241"/>
      <c r="GD401" s="241"/>
      <c r="GE401" s="241"/>
      <c r="GF401" s="241"/>
      <c r="GG401" s="241"/>
      <c r="GH401" s="241"/>
      <c r="GI401" s="241"/>
      <c r="GJ401" s="241"/>
      <c r="GK401" s="241"/>
      <c r="GL401" s="241"/>
      <c r="GM401" s="241"/>
      <c r="GN401" s="241"/>
      <c r="GO401" s="241"/>
      <c r="GP401" s="241"/>
      <c r="GQ401" s="241"/>
      <c r="GR401" s="241"/>
      <c r="GS401" s="241"/>
      <c r="GT401" s="241"/>
      <c r="GU401" s="241"/>
      <c r="GV401" s="241"/>
      <c r="GW401" s="241"/>
      <c r="GX401" s="241"/>
      <c r="GY401" s="241"/>
      <c r="GZ401" s="241"/>
      <c r="HA401" s="241"/>
      <c r="HB401" s="241"/>
      <c r="HC401" s="241"/>
      <c r="HD401" s="241"/>
      <c r="HE401" s="241"/>
      <c r="HF401" s="241"/>
      <c r="HG401" s="241"/>
      <c r="HH401" s="241"/>
      <c r="HI401" s="241"/>
      <c r="HJ401" s="241"/>
      <c r="HK401" s="241"/>
      <c r="HL401" s="241"/>
      <c r="HM401" s="241"/>
      <c r="HN401" s="241"/>
      <c r="HO401" s="241"/>
      <c r="HP401" s="241"/>
      <c r="HQ401" s="241"/>
      <c r="HR401" s="241"/>
      <c r="HS401" s="241"/>
      <c r="HT401" s="241"/>
      <c r="HU401" s="241"/>
      <c r="HV401" s="241"/>
      <c r="HW401" s="241"/>
      <c r="HX401" s="241"/>
      <c r="HY401" s="241"/>
      <c r="HZ401" s="241"/>
      <c r="IA401" s="241"/>
      <c r="IB401" s="241"/>
      <c r="IC401" s="241"/>
      <c r="ID401" s="241"/>
      <c r="IE401" s="241"/>
      <c r="IF401" s="241"/>
      <c r="IG401" s="241"/>
      <c r="IH401" s="241"/>
      <c r="II401" s="241"/>
      <c r="IJ401" s="241"/>
      <c r="IK401" s="241"/>
      <c r="IL401" s="241"/>
      <c r="IM401" s="241"/>
      <c r="IN401" s="241"/>
      <c r="IO401" s="241"/>
      <c r="IP401" s="241"/>
      <c r="IQ401" s="241"/>
      <c r="IR401" s="241"/>
      <c r="IS401" s="241"/>
      <c r="IT401" s="241"/>
      <c r="IU401" s="241"/>
      <c r="IV401" s="241"/>
      <c r="IW401" s="241"/>
      <c r="IX401" s="241"/>
      <c r="IY401" s="241"/>
      <c r="IZ401" s="241"/>
      <c r="JA401" s="241"/>
      <c r="JB401" s="241"/>
      <c r="JC401" s="241"/>
      <c r="JD401" s="241"/>
      <c r="JE401" s="241"/>
      <c r="JF401" s="241"/>
      <c r="JG401" s="241"/>
      <c r="JH401" s="241"/>
      <c r="JI401" s="241"/>
      <c r="JJ401" s="241"/>
      <c r="JK401" s="241"/>
      <c r="JL401" s="241"/>
      <c r="JM401" s="241"/>
      <c r="JN401" s="241"/>
      <c r="JO401" s="241"/>
      <c r="JP401" s="241"/>
      <c r="JQ401" s="241"/>
      <c r="JR401" s="241"/>
      <c r="JS401" s="241"/>
      <c r="JT401" s="241"/>
      <c r="JU401" s="241"/>
    </row>
    <row r="402" spans="1:281" s="240" customFormat="1" ht="15" customHeight="1">
      <c r="A402" s="241"/>
      <c r="B402" s="241"/>
      <c r="C402" s="241"/>
      <c r="D402" s="241"/>
      <c r="E402" s="241"/>
      <c r="F402" s="241"/>
      <c r="G402" s="241"/>
      <c r="H402" s="241"/>
      <c r="I402" s="241"/>
      <c r="J402" s="241"/>
      <c r="K402" s="241"/>
      <c r="L402" s="241"/>
      <c r="M402" s="241"/>
      <c r="N402" s="241"/>
      <c r="O402" s="241"/>
      <c r="P402" s="241"/>
      <c r="Q402" s="241"/>
      <c r="R402" s="241"/>
      <c r="S402" s="241"/>
      <c r="T402" s="241"/>
      <c r="U402" s="241" t="s">
        <v>535</v>
      </c>
      <c r="V402" s="241"/>
      <c r="W402" s="241"/>
      <c r="X402" s="241"/>
      <c r="Y402" s="241"/>
      <c r="Z402" s="241"/>
      <c r="AA402" s="241"/>
      <c r="AB402" s="241"/>
      <c r="AC402" s="241" t="s">
        <v>325</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c r="DV402" s="241"/>
      <c r="DW402" s="241"/>
      <c r="DX402" s="241"/>
      <c r="DY402" s="241"/>
      <c r="DZ402" s="241"/>
      <c r="EA402" s="241"/>
      <c r="EB402" s="241"/>
      <c r="EC402" s="241"/>
      <c r="ED402" s="241"/>
      <c r="EE402" s="241"/>
      <c r="EF402" s="241"/>
      <c r="EG402" s="241"/>
      <c r="EH402" s="241"/>
      <c r="EI402" s="241"/>
      <c r="EJ402" s="241"/>
      <c r="EK402" s="241"/>
      <c r="EL402" s="241"/>
      <c r="EM402" s="241"/>
      <c r="EN402" s="241"/>
      <c r="EO402" s="241"/>
      <c r="EP402" s="241"/>
      <c r="EQ402" s="241"/>
      <c r="ER402" s="241"/>
      <c r="ES402" s="241"/>
      <c r="ET402" s="241"/>
      <c r="EU402" s="241"/>
      <c r="EV402" s="241"/>
      <c r="EW402" s="241"/>
      <c r="EX402" s="241"/>
      <c r="EY402" s="241"/>
      <c r="EZ402" s="241"/>
      <c r="FA402" s="241"/>
      <c r="FB402" s="241"/>
      <c r="FC402" s="241"/>
      <c r="FD402" s="241"/>
      <c r="FE402" s="241"/>
      <c r="FF402" s="241"/>
      <c r="FG402" s="241"/>
      <c r="FH402" s="241"/>
      <c r="FI402" s="241"/>
      <c r="FJ402" s="241"/>
      <c r="FK402" s="241"/>
      <c r="FL402" s="241"/>
      <c r="FM402" s="241"/>
      <c r="FN402" s="241"/>
      <c r="FO402" s="241"/>
      <c r="FP402" s="241"/>
      <c r="FQ402" s="241"/>
      <c r="FR402" s="241"/>
      <c r="FS402" s="241"/>
      <c r="FT402" s="241"/>
      <c r="FU402" s="241"/>
      <c r="FV402" s="241"/>
      <c r="FW402" s="241"/>
      <c r="FX402" s="241"/>
      <c r="FY402" s="241"/>
      <c r="FZ402" s="241"/>
      <c r="GA402" s="241"/>
      <c r="GB402" s="241"/>
      <c r="GC402" s="241"/>
      <c r="GD402" s="241"/>
      <c r="GE402" s="241"/>
      <c r="GF402" s="241"/>
      <c r="GG402" s="241"/>
      <c r="GH402" s="241"/>
      <c r="GI402" s="241"/>
      <c r="GJ402" s="241"/>
      <c r="GK402" s="241"/>
      <c r="GL402" s="241"/>
      <c r="GM402" s="241"/>
      <c r="GN402" s="241"/>
      <c r="GO402" s="241"/>
      <c r="GP402" s="241"/>
      <c r="GQ402" s="241"/>
      <c r="GR402" s="241"/>
      <c r="GS402" s="241"/>
      <c r="GT402" s="241"/>
      <c r="GU402" s="241"/>
      <c r="GV402" s="241"/>
      <c r="GW402" s="241"/>
      <c r="GX402" s="241"/>
      <c r="GY402" s="241"/>
      <c r="GZ402" s="241"/>
      <c r="HA402" s="241"/>
      <c r="HB402" s="241"/>
      <c r="HC402" s="241"/>
      <c r="HD402" s="241"/>
      <c r="HE402" s="241"/>
      <c r="HF402" s="241"/>
      <c r="HG402" s="241"/>
      <c r="HH402" s="241"/>
      <c r="HI402" s="241"/>
      <c r="HJ402" s="241"/>
      <c r="HK402" s="241"/>
      <c r="HL402" s="241"/>
      <c r="HM402" s="241"/>
      <c r="HN402" s="241"/>
      <c r="HO402" s="241"/>
      <c r="HP402" s="241"/>
      <c r="HQ402" s="241"/>
      <c r="HR402" s="241"/>
      <c r="HS402" s="241"/>
      <c r="HT402" s="241"/>
      <c r="HU402" s="241"/>
      <c r="HV402" s="241"/>
      <c r="HW402" s="241"/>
      <c r="HX402" s="241"/>
      <c r="HY402" s="241"/>
      <c r="HZ402" s="241"/>
      <c r="IA402" s="241"/>
      <c r="IB402" s="241"/>
      <c r="IC402" s="241"/>
      <c r="ID402" s="241"/>
      <c r="IE402" s="241"/>
      <c r="IF402" s="241"/>
      <c r="IG402" s="241"/>
      <c r="IH402" s="241"/>
      <c r="II402" s="241"/>
      <c r="IJ402" s="241"/>
      <c r="IK402" s="241"/>
      <c r="IL402" s="241"/>
      <c r="IM402" s="241"/>
      <c r="IN402" s="241"/>
      <c r="IO402" s="241"/>
      <c r="IP402" s="241"/>
      <c r="IQ402" s="241"/>
      <c r="IR402" s="241"/>
      <c r="IS402" s="241"/>
      <c r="IT402" s="241"/>
      <c r="IU402" s="241"/>
      <c r="IV402" s="241"/>
      <c r="IW402" s="241"/>
      <c r="IX402" s="241"/>
      <c r="IY402" s="241"/>
      <c r="IZ402" s="241"/>
      <c r="JA402" s="241"/>
      <c r="JB402" s="241"/>
      <c r="JC402" s="241"/>
      <c r="JD402" s="241"/>
      <c r="JE402" s="241"/>
      <c r="JF402" s="241"/>
      <c r="JG402" s="241"/>
      <c r="JH402" s="241"/>
      <c r="JI402" s="241"/>
      <c r="JJ402" s="241"/>
      <c r="JK402" s="241"/>
      <c r="JL402" s="241"/>
      <c r="JM402" s="241"/>
      <c r="JN402" s="241"/>
      <c r="JO402" s="241"/>
      <c r="JP402" s="241"/>
      <c r="JQ402" s="241"/>
      <c r="JR402" s="241"/>
      <c r="JS402" s="241"/>
      <c r="JT402" s="241"/>
      <c r="JU402" s="241"/>
    </row>
    <row r="403" spans="1:281" s="240" customFormat="1" ht="15" customHeight="1">
      <c r="A403" s="241"/>
      <c r="B403" s="241"/>
      <c r="C403" s="241"/>
      <c r="D403" s="241"/>
      <c r="E403" s="241"/>
      <c r="F403" s="241"/>
      <c r="G403" s="241"/>
      <c r="H403" s="241"/>
      <c r="I403" s="241"/>
      <c r="J403" s="241"/>
      <c r="K403" s="241"/>
      <c r="L403" s="241"/>
      <c r="M403" s="241"/>
      <c r="N403" s="241"/>
      <c r="O403" s="241"/>
      <c r="P403" s="241"/>
      <c r="Q403" s="241"/>
      <c r="R403" s="241"/>
      <c r="S403" s="241"/>
      <c r="T403" s="241"/>
      <c r="U403" s="241" t="s">
        <v>536</v>
      </c>
      <c r="V403" s="241"/>
      <c r="W403" s="241"/>
      <c r="X403" s="241"/>
      <c r="Y403" s="241"/>
      <c r="Z403" s="241"/>
      <c r="AA403" s="241"/>
      <c r="AB403" s="241"/>
      <c r="AC403" s="241" t="s">
        <v>386</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c r="DV403" s="241"/>
      <c r="DW403" s="241"/>
      <c r="DX403" s="241"/>
      <c r="DY403" s="241"/>
      <c r="DZ403" s="241"/>
      <c r="EA403" s="241"/>
      <c r="EB403" s="241"/>
      <c r="EC403" s="241"/>
      <c r="ED403" s="241"/>
      <c r="EE403" s="241"/>
      <c r="EF403" s="241"/>
      <c r="EG403" s="241"/>
      <c r="EH403" s="241"/>
      <c r="EI403" s="241"/>
      <c r="EJ403" s="241"/>
      <c r="EK403" s="241"/>
      <c r="EL403" s="241"/>
      <c r="EM403" s="241"/>
      <c r="EN403" s="241"/>
      <c r="EO403" s="241"/>
      <c r="EP403" s="241"/>
      <c r="EQ403" s="241"/>
      <c r="ER403" s="241"/>
      <c r="ES403" s="241"/>
      <c r="ET403" s="241"/>
      <c r="EU403" s="241"/>
      <c r="EV403" s="241"/>
      <c r="EW403" s="241"/>
      <c r="EX403" s="241"/>
      <c r="EY403" s="241"/>
      <c r="EZ403" s="241"/>
      <c r="FA403" s="241"/>
      <c r="FB403" s="241"/>
      <c r="FC403" s="241"/>
      <c r="FD403" s="241"/>
      <c r="FE403" s="241"/>
      <c r="FF403" s="241"/>
      <c r="FG403" s="241"/>
      <c r="FH403" s="241"/>
      <c r="FI403" s="241"/>
      <c r="FJ403" s="241"/>
      <c r="FK403" s="241"/>
      <c r="FL403" s="241"/>
      <c r="FM403" s="241"/>
      <c r="FN403" s="241"/>
      <c r="FO403" s="241"/>
      <c r="FP403" s="241"/>
      <c r="FQ403" s="241"/>
      <c r="FR403" s="241"/>
      <c r="FS403" s="241"/>
      <c r="FT403" s="241"/>
      <c r="FU403" s="241"/>
      <c r="FV403" s="241"/>
      <c r="FW403" s="241"/>
      <c r="FX403" s="241"/>
      <c r="FY403" s="241"/>
      <c r="FZ403" s="241"/>
      <c r="GA403" s="241"/>
      <c r="GB403" s="241"/>
      <c r="GC403" s="241"/>
      <c r="GD403" s="241"/>
      <c r="GE403" s="241"/>
      <c r="GF403" s="241"/>
      <c r="GG403" s="241"/>
      <c r="GH403" s="241"/>
      <c r="GI403" s="241"/>
      <c r="GJ403" s="241"/>
      <c r="GK403" s="241"/>
      <c r="GL403" s="241"/>
      <c r="GM403" s="241"/>
      <c r="GN403" s="241"/>
      <c r="GO403" s="241"/>
      <c r="GP403" s="241"/>
      <c r="GQ403" s="241"/>
      <c r="GR403" s="241"/>
      <c r="GS403" s="241"/>
      <c r="GT403" s="241"/>
      <c r="GU403" s="241"/>
      <c r="GV403" s="241"/>
      <c r="GW403" s="241"/>
      <c r="GX403" s="241"/>
      <c r="GY403" s="241"/>
      <c r="GZ403" s="241"/>
      <c r="HA403" s="241"/>
      <c r="HB403" s="241"/>
      <c r="HC403" s="241"/>
      <c r="HD403" s="241"/>
      <c r="HE403" s="241"/>
      <c r="HF403" s="241"/>
      <c r="HG403" s="241"/>
      <c r="HH403" s="241"/>
      <c r="HI403" s="241"/>
      <c r="HJ403" s="241"/>
      <c r="HK403" s="241"/>
      <c r="HL403" s="241"/>
      <c r="HM403" s="241"/>
      <c r="HN403" s="241"/>
      <c r="HO403" s="241"/>
      <c r="HP403" s="241"/>
      <c r="HQ403" s="241"/>
      <c r="HR403" s="241"/>
      <c r="HS403" s="241"/>
      <c r="HT403" s="241"/>
      <c r="HU403" s="241"/>
      <c r="HV403" s="241"/>
      <c r="HW403" s="241"/>
      <c r="HX403" s="241"/>
      <c r="HY403" s="241"/>
      <c r="HZ403" s="241"/>
      <c r="IA403" s="241"/>
      <c r="IB403" s="241"/>
      <c r="IC403" s="241"/>
      <c r="ID403" s="241"/>
      <c r="IE403" s="241"/>
      <c r="IF403" s="241"/>
      <c r="IG403" s="241"/>
      <c r="IH403" s="241"/>
      <c r="II403" s="241"/>
      <c r="IJ403" s="241"/>
      <c r="IK403" s="241"/>
      <c r="IL403" s="241"/>
      <c r="IM403" s="241"/>
      <c r="IN403" s="241"/>
      <c r="IO403" s="241"/>
      <c r="IP403" s="241"/>
      <c r="IQ403" s="241"/>
      <c r="IR403" s="241"/>
      <c r="IS403" s="241"/>
      <c r="IT403" s="241"/>
      <c r="IU403" s="241"/>
      <c r="IV403" s="241"/>
      <c r="IW403" s="241"/>
      <c r="IX403" s="241"/>
      <c r="IY403" s="241"/>
      <c r="IZ403" s="241"/>
      <c r="JA403" s="241"/>
      <c r="JB403" s="241"/>
      <c r="JC403" s="241"/>
      <c r="JD403" s="241"/>
      <c r="JE403" s="241"/>
      <c r="JF403" s="241"/>
      <c r="JG403" s="241"/>
      <c r="JH403" s="241"/>
      <c r="JI403" s="241"/>
      <c r="JJ403" s="241"/>
      <c r="JK403" s="241"/>
      <c r="JL403" s="241"/>
      <c r="JM403" s="241"/>
      <c r="JN403" s="241"/>
      <c r="JO403" s="241"/>
      <c r="JP403" s="241"/>
      <c r="JQ403" s="241"/>
      <c r="JR403" s="241"/>
      <c r="JS403" s="241"/>
      <c r="JT403" s="241"/>
      <c r="JU403" s="241"/>
    </row>
    <row r="404" spans="1:281" s="240" customFormat="1" ht="15" customHeight="1">
      <c r="A404" s="241"/>
      <c r="B404" s="241"/>
      <c r="C404" s="241"/>
      <c r="D404" s="241"/>
      <c r="E404" s="241"/>
      <c r="F404" s="241"/>
      <c r="G404" s="241"/>
      <c r="H404" s="241"/>
      <c r="I404" s="241"/>
      <c r="J404" s="241"/>
      <c r="K404" s="241"/>
      <c r="L404" s="241"/>
      <c r="M404" s="241"/>
      <c r="N404" s="241"/>
      <c r="O404" s="241"/>
      <c r="P404" s="241"/>
      <c r="Q404" s="241"/>
      <c r="R404" s="241"/>
      <c r="S404" s="241"/>
      <c r="T404" s="241"/>
      <c r="U404" s="241" t="s">
        <v>537</v>
      </c>
      <c r="V404" s="241"/>
      <c r="W404" s="241"/>
      <c r="X404" s="241"/>
      <c r="Y404" s="241"/>
      <c r="Z404" s="241"/>
      <c r="AA404" s="241"/>
      <c r="AB404" s="241"/>
      <c r="AC404" s="241" t="s">
        <v>350</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c r="DV404" s="241"/>
      <c r="DW404" s="241"/>
      <c r="DX404" s="241"/>
      <c r="DY404" s="241"/>
      <c r="DZ404" s="241"/>
      <c r="EA404" s="241"/>
      <c r="EB404" s="241"/>
      <c r="EC404" s="241"/>
      <c r="ED404" s="241"/>
      <c r="EE404" s="241"/>
      <c r="EF404" s="241"/>
      <c r="EG404" s="241"/>
      <c r="EH404" s="241"/>
      <c r="EI404" s="241"/>
      <c r="EJ404" s="241"/>
      <c r="EK404" s="241"/>
      <c r="EL404" s="241"/>
      <c r="EM404" s="241"/>
      <c r="EN404" s="241"/>
      <c r="EO404" s="241"/>
      <c r="EP404" s="241"/>
      <c r="EQ404" s="241"/>
      <c r="ER404" s="241"/>
      <c r="ES404" s="241"/>
      <c r="ET404" s="241"/>
      <c r="EU404" s="241"/>
      <c r="EV404" s="241"/>
      <c r="EW404" s="241"/>
      <c r="EX404" s="241"/>
      <c r="EY404" s="241"/>
      <c r="EZ404" s="241"/>
      <c r="FA404" s="241"/>
      <c r="FB404" s="241"/>
      <c r="FC404" s="241"/>
      <c r="FD404" s="241"/>
      <c r="FE404" s="241"/>
      <c r="FF404" s="241"/>
      <c r="FG404" s="241"/>
      <c r="FH404" s="241"/>
      <c r="FI404" s="241"/>
      <c r="FJ404" s="241"/>
      <c r="FK404" s="241"/>
      <c r="FL404" s="241"/>
      <c r="FM404" s="241"/>
      <c r="FN404" s="241"/>
      <c r="FO404" s="241"/>
      <c r="FP404" s="241"/>
      <c r="FQ404" s="241"/>
      <c r="FR404" s="241"/>
      <c r="FS404" s="241"/>
      <c r="FT404" s="241"/>
      <c r="FU404" s="241"/>
      <c r="FV404" s="241"/>
      <c r="FW404" s="241"/>
      <c r="FX404" s="241"/>
      <c r="FY404" s="241"/>
      <c r="FZ404" s="241"/>
      <c r="GA404" s="241"/>
      <c r="GB404" s="241"/>
      <c r="GC404" s="241"/>
      <c r="GD404" s="241"/>
      <c r="GE404" s="241"/>
      <c r="GF404" s="241"/>
      <c r="GG404" s="241"/>
      <c r="GH404" s="241"/>
      <c r="GI404" s="241"/>
      <c r="GJ404" s="241"/>
      <c r="GK404" s="241"/>
      <c r="GL404" s="241"/>
      <c r="GM404" s="241"/>
      <c r="GN404" s="241"/>
      <c r="GO404" s="241"/>
      <c r="GP404" s="241"/>
      <c r="GQ404" s="241"/>
      <c r="GR404" s="241"/>
      <c r="GS404" s="241"/>
      <c r="GT404" s="241"/>
      <c r="GU404" s="241"/>
      <c r="GV404" s="241"/>
      <c r="GW404" s="241"/>
      <c r="GX404" s="241"/>
      <c r="GY404" s="241"/>
      <c r="GZ404" s="241"/>
      <c r="HA404" s="241"/>
      <c r="HB404" s="241"/>
      <c r="HC404" s="241"/>
      <c r="HD404" s="241"/>
      <c r="HE404" s="241"/>
      <c r="HF404" s="241"/>
      <c r="HG404" s="241"/>
      <c r="HH404" s="241"/>
      <c r="HI404" s="241"/>
      <c r="HJ404" s="241"/>
      <c r="HK404" s="241"/>
      <c r="HL404" s="241"/>
      <c r="HM404" s="241"/>
      <c r="HN404" s="241"/>
      <c r="HO404" s="241"/>
      <c r="HP404" s="241"/>
      <c r="HQ404" s="241"/>
      <c r="HR404" s="241"/>
      <c r="HS404" s="241"/>
      <c r="HT404" s="241"/>
      <c r="HU404" s="241"/>
      <c r="HV404" s="241"/>
      <c r="HW404" s="241"/>
      <c r="HX404" s="241"/>
      <c r="HY404" s="241"/>
      <c r="HZ404" s="241"/>
      <c r="IA404" s="241"/>
      <c r="IB404" s="241"/>
      <c r="IC404" s="241"/>
      <c r="ID404" s="241"/>
      <c r="IE404" s="241"/>
      <c r="IF404" s="241"/>
      <c r="IG404" s="241"/>
      <c r="IH404" s="241"/>
      <c r="II404" s="241"/>
      <c r="IJ404" s="241"/>
      <c r="IK404" s="241"/>
      <c r="IL404" s="241"/>
      <c r="IM404" s="241"/>
      <c r="IN404" s="241"/>
      <c r="IO404" s="241"/>
      <c r="IP404" s="241"/>
      <c r="IQ404" s="241"/>
      <c r="IR404" s="241"/>
      <c r="IS404" s="241"/>
      <c r="IT404" s="241"/>
      <c r="IU404" s="241"/>
      <c r="IV404" s="241"/>
      <c r="IW404" s="241"/>
      <c r="IX404" s="241"/>
      <c r="IY404" s="241"/>
      <c r="IZ404" s="241"/>
      <c r="JA404" s="241"/>
      <c r="JB404" s="241"/>
      <c r="JC404" s="241"/>
      <c r="JD404" s="241"/>
      <c r="JE404" s="241"/>
      <c r="JF404" s="241"/>
      <c r="JG404" s="241"/>
      <c r="JH404" s="241"/>
      <c r="JI404" s="241"/>
      <c r="JJ404" s="241"/>
      <c r="JK404" s="241"/>
      <c r="JL404" s="241"/>
      <c r="JM404" s="241"/>
      <c r="JN404" s="241"/>
      <c r="JO404" s="241"/>
      <c r="JP404" s="241"/>
      <c r="JQ404" s="241"/>
      <c r="JR404" s="241"/>
      <c r="JS404" s="241"/>
      <c r="JT404" s="241"/>
      <c r="JU404" s="241"/>
    </row>
    <row r="405" spans="1:281" s="240" customFormat="1" ht="15" customHeight="1">
      <c r="A405" s="241"/>
      <c r="B405" s="241"/>
      <c r="C405" s="241"/>
      <c r="D405" s="241"/>
      <c r="E405" s="241"/>
      <c r="F405" s="241"/>
      <c r="G405" s="241"/>
      <c r="H405" s="241"/>
      <c r="I405" s="241"/>
      <c r="J405" s="241"/>
      <c r="K405" s="241"/>
      <c r="L405" s="241"/>
      <c r="M405" s="241"/>
      <c r="N405" s="241"/>
      <c r="O405" s="241"/>
      <c r="P405" s="241"/>
      <c r="Q405" s="241"/>
      <c r="R405" s="241"/>
      <c r="S405" s="241"/>
      <c r="T405" s="241"/>
      <c r="U405" s="241" t="s">
        <v>538</v>
      </c>
      <c r="V405" s="241"/>
      <c r="W405" s="241"/>
      <c r="X405" s="241"/>
      <c r="Y405" s="241"/>
      <c r="Z405" s="241"/>
      <c r="AA405" s="241"/>
      <c r="AB405" s="241"/>
      <c r="AC405" s="241" t="s">
        <v>325</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c r="FL405" s="241"/>
      <c r="FM405" s="241"/>
      <c r="FN405" s="241"/>
      <c r="FO405" s="241"/>
      <c r="FP405" s="241"/>
      <c r="FQ405" s="241"/>
      <c r="FR405" s="241"/>
      <c r="FS405" s="241"/>
      <c r="FT405" s="241"/>
      <c r="FU405" s="241"/>
      <c r="FV405" s="241"/>
      <c r="FW405" s="241"/>
      <c r="FX405" s="241"/>
      <c r="FY405" s="241"/>
      <c r="FZ405" s="241"/>
      <c r="GA405" s="241"/>
      <c r="GB405" s="241"/>
      <c r="GC405" s="241"/>
      <c r="GD405" s="241"/>
      <c r="GE405" s="241"/>
      <c r="GF405" s="241"/>
      <c r="GG405" s="241"/>
      <c r="GH405" s="241"/>
      <c r="GI405" s="241"/>
      <c r="GJ405" s="241"/>
      <c r="GK405" s="241"/>
      <c r="GL405" s="241"/>
      <c r="GM405" s="241"/>
      <c r="GN405" s="241"/>
      <c r="GO405" s="241"/>
      <c r="GP405" s="241"/>
      <c r="GQ405" s="241"/>
      <c r="GR405" s="241"/>
      <c r="GS405" s="241"/>
      <c r="GT405" s="241"/>
      <c r="GU405" s="241"/>
      <c r="GV405" s="241"/>
      <c r="GW405" s="241"/>
      <c r="GX405" s="241"/>
      <c r="GY405" s="241"/>
      <c r="GZ405" s="241"/>
      <c r="HA405" s="241"/>
      <c r="HB405" s="241"/>
      <c r="HC405" s="241"/>
      <c r="HD405" s="241"/>
      <c r="HE405" s="241"/>
      <c r="HF405" s="241"/>
      <c r="HG405" s="241"/>
      <c r="HH405" s="241"/>
      <c r="HI405" s="241"/>
      <c r="HJ405" s="241"/>
      <c r="HK405" s="241"/>
      <c r="HL405" s="241"/>
      <c r="HM405" s="241"/>
      <c r="HN405" s="241"/>
      <c r="HO405" s="241"/>
      <c r="HP405" s="241"/>
      <c r="HQ405" s="241"/>
      <c r="HR405" s="241"/>
      <c r="HS405" s="241"/>
      <c r="HT405" s="241"/>
      <c r="HU405" s="241"/>
      <c r="HV405" s="241"/>
      <c r="HW405" s="241"/>
      <c r="HX405" s="241"/>
      <c r="HY405" s="241"/>
      <c r="HZ405" s="241"/>
      <c r="IA405" s="241"/>
      <c r="IB405" s="241"/>
      <c r="IC405" s="241"/>
      <c r="ID405" s="241"/>
      <c r="IE405" s="241"/>
      <c r="IF405" s="241"/>
      <c r="IG405" s="241"/>
      <c r="IH405" s="241"/>
      <c r="II405" s="241"/>
      <c r="IJ405" s="241"/>
      <c r="IK405" s="241"/>
      <c r="IL405" s="241"/>
      <c r="IM405" s="241"/>
      <c r="IN405" s="241"/>
      <c r="IO405" s="241"/>
      <c r="IP405" s="241"/>
      <c r="IQ405" s="241"/>
      <c r="IR405" s="241"/>
      <c r="IS405" s="241"/>
      <c r="IT405" s="241"/>
      <c r="IU405" s="241"/>
      <c r="IV405" s="241"/>
      <c r="IW405" s="241"/>
      <c r="IX405" s="241"/>
      <c r="IY405" s="241"/>
      <c r="IZ405" s="241"/>
      <c r="JA405" s="241"/>
      <c r="JB405" s="241"/>
      <c r="JC405" s="241"/>
      <c r="JD405" s="241"/>
      <c r="JE405" s="241"/>
      <c r="JF405" s="241"/>
      <c r="JG405" s="241"/>
      <c r="JH405" s="241"/>
      <c r="JI405" s="241"/>
      <c r="JJ405" s="241"/>
      <c r="JK405" s="241"/>
      <c r="JL405" s="241"/>
      <c r="JM405" s="241"/>
      <c r="JN405" s="241"/>
      <c r="JO405" s="241"/>
      <c r="JP405" s="241"/>
      <c r="JQ405" s="241"/>
      <c r="JR405" s="241"/>
      <c r="JS405" s="241"/>
      <c r="JT405" s="241"/>
      <c r="JU405" s="241"/>
    </row>
    <row r="406" spans="1:281" s="240" customFormat="1" ht="15" customHeight="1">
      <c r="A406" s="241"/>
      <c r="B406" s="241"/>
      <c r="C406" s="241"/>
      <c r="D406" s="241"/>
      <c r="E406" s="241"/>
      <c r="F406" s="241"/>
      <c r="G406" s="241"/>
      <c r="H406" s="241"/>
      <c r="I406" s="241"/>
      <c r="J406" s="241"/>
      <c r="K406" s="241"/>
      <c r="L406" s="241"/>
      <c r="M406" s="241"/>
      <c r="N406" s="241"/>
      <c r="O406" s="241"/>
      <c r="P406" s="241"/>
      <c r="Q406" s="241"/>
      <c r="R406" s="241"/>
      <c r="S406" s="241"/>
      <c r="T406" s="241"/>
      <c r="U406" s="241" t="s">
        <v>539</v>
      </c>
      <c r="V406" s="241"/>
      <c r="W406" s="241"/>
      <c r="X406" s="241"/>
      <c r="Y406" s="241"/>
      <c r="Z406" s="241"/>
      <c r="AA406" s="241"/>
      <c r="AB406" s="241"/>
      <c r="AC406" s="241" t="s">
        <v>350</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c r="DV406" s="241"/>
      <c r="DW406" s="241"/>
      <c r="DX406" s="241"/>
      <c r="DY406" s="241"/>
      <c r="DZ406" s="241"/>
      <c r="EA406" s="241"/>
      <c r="EB406" s="241"/>
      <c r="EC406" s="241"/>
      <c r="ED406" s="241"/>
      <c r="EE406" s="241"/>
      <c r="EF406" s="241"/>
      <c r="EG406" s="241"/>
      <c r="EH406" s="241"/>
      <c r="EI406" s="241"/>
      <c r="EJ406" s="241"/>
      <c r="EK406" s="241"/>
      <c r="EL406" s="241"/>
      <c r="EM406" s="241"/>
      <c r="EN406" s="241"/>
      <c r="EO406" s="241"/>
      <c r="EP406" s="241"/>
      <c r="EQ406" s="241"/>
      <c r="ER406" s="241"/>
      <c r="ES406" s="241"/>
      <c r="ET406" s="241"/>
      <c r="EU406" s="241"/>
      <c r="EV406" s="241"/>
      <c r="EW406" s="241"/>
      <c r="EX406" s="241"/>
      <c r="EY406" s="241"/>
      <c r="EZ406" s="241"/>
      <c r="FA406" s="241"/>
      <c r="FB406" s="241"/>
      <c r="FC406" s="241"/>
      <c r="FD406" s="241"/>
      <c r="FE406" s="241"/>
      <c r="FF406" s="241"/>
      <c r="FG406" s="241"/>
      <c r="FH406" s="241"/>
      <c r="FI406" s="241"/>
      <c r="FJ406" s="241"/>
      <c r="FK406" s="241"/>
      <c r="FL406" s="241"/>
      <c r="FM406" s="241"/>
      <c r="FN406" s="241"/>
      <c r="FO406" s="241"/>
      <c r="FP406" s="241"/>
      <c r="FQ406" s="241"/>
      <c r="FR406" s="241"/>
      <c r="FS406" s="241"/>
      <c r="FT406" s="241"/>
      <c r="FU406" s="241"/>
      <c r="FV406" s="241"/>
      <c r="FW406" s="241"/>
      <c r="FX406" s="241"/>
      <c r="FY406" s="241"/>
      <c r="FZ406" s="241"/>
      <c r="GA406" s="241"/>
      <c r="GB406" s="241"/>
      <c r="GC406" s="241"/>
      <c r="GD406" s="241"/>
      <c r="GE406" s="241"/>
      <c r="GF406" s="241"/>
      <c r="GG406" s="241"/>
      <c r="GH406" s="241"/>
      <c r="GI406" s="241"/>
      <c r="GJ406" s="241"/>
      <c r="GK406" s="241"/>
      <c r="GL406" s="241"/>
      <c r="GM406" s="241"/>
      <c r="GN406" s="241"/>
      <c r="GO406" s="241"/>
      <c r="GP406" s="241"/>
      <c r="GQ406" s="241"/>
      <c r="GR406" s="241"/>
      <c r="GS406" s="241"/>
      <c r="GT406" s="241"/>
      <c r="GU406" s="241"/>
      <c r="GV406" s="241"/>
      <c r="GW406" s="241"/>
      <c r="GX406" s="241"/>
      <c r="GY406" s="241"/>
      <c r="GZ406" s="241"/>
      <c r="HA406" s="241"/>
      <c r="HB406" s="241"/>
      <c r="HC406" s="241"/>
      <c r="HD406" s="241"/>
      <c r="HE406" s="241"/>
      <c r="HF406" s="241"/>
      <c r="HG406" s="241"/>
      <c r="HH406" s="241"/>
      <c r="HI406" s="241"/>
      <c r="HJ406" s="241"/>
      <c r="HK406" s="241"/>
      <c r="HL406" s="241"/>
      <c r="HM406" s="241"/>
      <c r="HN406" s="241"/>
      <c r="HO406" s="241"/>
      <c r="HP406" s="241"/>
      <c r="HQ406" s="241"/>
      <c r="HR406" s="241"/>
      <c r="HS406" s="241"/>
      <c r="HT406" s="241"/>
      <c r="HU406" s="241"/>
      <c r="HV406" s="241"/>
      <c r="HW406" s="241"/>
      <c r="HX406" s="241"/>
      <c r="HY406" s="241"/>
      <c r="HZ406" s="241"/>
      <c r="IA406" s="241"/>
      <c r="IB406" s="241"/>
      <c r="IC406" s="241"/>
      <c r="ID406" s="241"/>
      <c r="IE406" s="241"/>
      <c r="IF406" s="241"/>
      <c r="IG406" s="241"/>
      <c r="IH406" s="241"/>
      <c r="II406" s="241"/>
      <c r="IJ406" s="241"/>
      <c r="IK406" s="241"/>
      <c r="IL406" s="241"/>
      <c r="IM406" s="241"/>
      <c r="IN406" s="241"/>
      <c r="IO406" s="241"/>
      <c r="IP406" s="241"/>
      <c r="IQ406" s="241"/>
      <c r="IR406" s="241"/>
      <c r="IS406" s="241"/>
      <c r="IT406" s="241"/>
      <c r="IU406" s="241"/>
      <c r="IV406" s="241"/>
      <c r="IW406" s="241"/>
      <c r="IX406" s="241"/>
      <c r="IY406" s="241"/>
      <c r="IZ406" s="241"/>
      <c r="JA406" s="241"/>
      <c r="JB406" s="241"/>
      <c r="JC406" s="241"/>
      <c r="JD406" s="241"/>
      <c r="JE406" s="241"/>
      <c r="JF406" s="241"/>
      <c r="JG406" s="241"/>
      <c r="JH406" s="241"/>
      <c r="JI406" s="241"/>
      <c r="JJ406" s="241"/>
      <c r="JK406" s="241"/>
      <c r="JL406" s="241"/>
      <c r="JM406" s="241"/>
      <c r="JN406" s="241"/>
      <c r="JO406" s="241"/>
      <c r="JP406" s="241"/>
      <c r="JQ406" s="241"/>
      <c r="JR406" s="241"/>
      <c r="JS406" s="241"/>
      <c r="JT406" s="241"/>
      <c r="JU406" s="241"/>
    </row>
    <row r="407" spans="1:281" s="240" customFormat="1" ht="15" customHeight="1">
      <c r="A407" s="241"/>
      <c r="B407" s="241"/>
      <c r="C407" s="241"/>
      <c r="D407" s="241"/>
      <c r="E407" s="241"/>
      <c r="F407" s="241"/>
      <c r="G407" s="241"/>
      <c r="H407" s="241"/>
      <c r="I407" s="241"/>
      <c r="J407" s="241"/>
      <c r="K407" s="241"/>
      <c r="L407" s="241"/>
      <c r="M407" s="241"/>
      <c r="N407" s="241"/>
      <c r="O407" s="241"/>
      <c r="P407" s="241"/>
      <c r="Q407" s="241"/>
      <c r="R407" s="241"/>
      <c r="S407" s="241"/>
      <c r="T407" s="241"/>
      <c r="U407" s="241" t="s">
        <v>540</v>
      </c>
      <c r="V407" s="241"/>
      <c r="W407" s="241"/>
      <c r="X407" s="241"/>
      <c r="Y407" s="241"/>
      <c r="Z407" s="241"/>
      <c r="AA407" s="241"/>
      <c r="AB407" s="241"/>
      <c r="AC407" s="241" t="s">
        <v>309</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c r="DV407" s="241"/>
      <c r="DW407" s="241"/>
      <c r="DX407" s="241"/>
      <c r="DY407" s="241"/>
      <c r="DZ407" s="241"/>
      <c r="EA407" s="241"/>
      <c r="EB407" s="241"/>
      <c r="EC407" s="241"/>
      <c r="ED407" s="241"/>
      <c r="EE407" s="241"/>
      <c r="EF407" s="241"/>
      <c r="EG407" s="241"/>
      <c r="EH407" s="241"/>
      <c r="EI407" s="241"/>
      <c r="EJ407" s="241"/>
      <c r="EK407" s="241"/>
      <c r="EL407" s="241"/>
      <c r="EM407" s="241"/>
      <c r="EN407" s="241"/>
      <c r="EO407" s="241"/>
      <c r="EP407" s="241"/>
      <c r="EQ407" s="241"/>
      <c r="ER407" s="241"/>
      <c r="ES407" s="241"/>
      <c r="ET407" s="241"/>
      <c r="EU407" s="241"/>
      <c r="EV407" s="241"/>
      <c r="EW407" s="241"/>
      <c r="EX407" s="241"/>
      <c r="EY407" s="241"/>
      <c r="EZ407" s="241"/>
      <c r="FA407" s="241"/>
      <c r="FB407" s="241"/>
      <c r="FC407" s="241"/>
      <c r="FD407" s="241"/>
      <c r="FE407" s="241"/>
      <c r="FF407" s="241"/>
      <c r="FG407" s="241"/>
      <c r="FH407" s="241"/>
      <c r="FI407" s="241"/>
      <c r="FJ407" s="241"/>
      <c r="FK407" s="241"/>
      <c r="FL407" s="241"/>
      <c r="FM407" s="241"/>
      <c r="FN407" s="241"/>
      <c r="FO407" s="241"/>
      <c r="FP407" s="241"/>
      <c r="FQ407" s="241"/>
      <c r="FR407" s="241"/>
      <c r="FS407" s="241"/>
      <c r="FT407" s="241"/>
      <c r="FU407" s="241"/>
      <c r="FV407" s="241"/>
      <c r="FW407" s="241"/>
      <c r="FX407" s="241"/>
      <c r="FY407" s="241"/>
      <c r="FZ407" s="241"/>
      <c r="GA407" s="241"/>
      <c r="GB407" s="241"/>
      <c r="GC407" s="241"/>
      <c r="GD407" s="241"/>
      <c r="GE407" s="241"/>
      <c r="GF407" s="241"/>
      <c r="GG407" s="241"/>
      <c r="GH407" s="241"/>
      <c r="GI407" s="241"/>
      <c r="GJ407" s="241"/>
      <c r="GK407" s="241"/>
      <c r="GL407" s="241"/>
      <c r="GM407" s="241"/>
      <c r="GN407" s="241"/>
      <c r="GO407" s="241"/>
      <c r="GP407" s="241"/>
      <c r="GQ407" s="241"/>
      <c r="GR407" s="241"/>
      <c r="GS407" s="241"/>
      <c r="GT407" s="241"/>
      <c r="GU407" s="241"/>
      <c r="GV407" s="241"/>
      <c r="GW407" s="241"/>
      <c r="GX407" s="241"/>
      <c r="GY407" s="241"/>
      <c r="GZ407" s="241"/>
      <c r="HA407" s="241"/>
      <c r="HB407" s="241"/>
      <c r="HC407" s="241"/>
      <c r="HD407" s="241"/>
      <c r="HE407" s="241"/>
      <c r="HF407" s="241"/>
      <c r="HG407" s="241"/>
      <c r="HH407" s="241"/>
      <c r="HI407" s="241"/>
      <c r="HJ407" s="241"/>
      <c r="HK407" s="241"/>
      <c r="HL407" s="241"/>
      <c r="HM407" s="241"/>
      <c r="HN407" s="241"/>
      <c r="HO407" s="241"/>
      <c r="HP407" s="241"/>
      <c r="HQ407" s="241"/>
      <c r="HR407" s="241"/>
      <c r="HS407" s="241"/>
      <c r="HT407" s="241"/>
      <c r="HU407" s="241"/>
      <c r="HV407" s="241"/>
      <c r="HW407" s="241"/>
      <c r="HX407" s="241"/>
      <c r="HY407" s="241"/>
      <c r="HZ407" s="241"/>
      <c r="IA407" s="241"/>
      <c r="IB407" s="241"/>
      <c r="IC407" s="241"/>
      <c r="ID407" s="241"/>
      <c r="IE407" s="241"/>
      <c r="IF407" s="241"/>
      <c r="IG407" s="241"/>
      <c r="IH407" s="241"/>
      <c r="II407" s="241"/>
      <c r="IJ407" s="241"/>
      <c r="IK407" s="241"/>
      <c r="IL407" s="241"/>
      <c r="IM407" s="241"/>
      <c r="IN407" s="241"/>
      <c r="IO407" s="241"/>
      <c r="IP407" s="241"/>
      <c r="IQ407" s="241"/>
      <c r="IR407" s="241"/>
      <c r="IS407" s="241"/>
      <c r="IT407" s="241"/>
      <c r="IU407" s="241"/>
      <c r="IV407" s="241"/>
      <c r="IW407" s="241"/>
      <c r="IX407" s="241"/>
      <c r="IY407" s="241"/>
      <c r="IZ407" s="241"/>
      <c r="JA407" s="241"/>
      <c r="JB407" s="241"/>
      <c r="JC407" s="241"/>
      <c r="JD407" s="241"/>
      <c r="JE407" s="241"/>
      <c r="JF407" s="241"/>
      <c r="JG407" s="241"/>
      <c r="JH407" s="241"/>
      <c r="JI407" s="241"/>
      <c r="JJ407" s="241"/>
      <c r="JK407" s="241"/>
      <c r="JL407" s="241"/>
      <c r="JM407" s="241"/>
      <c r="JN407" s="241"/>
      <c r="JO407" s="241"/>
      <c r="JP407" s="241"/>
      <c r="JQ407" s="241"/>
      <c r="JR407" s="241"/>
      <c r="JS407" s="241"/>
      <c r="JT407" s="241"/>
      <c r="JU407" s="241"/>
    </row>
    <row r="408" spans="1:281" s="240" customFormat="1" ht="15" customHeight="1">
      <c r="A408" s="241"/>
      <c r="B408" s="241"/>
      <c r="C408" s="241"/>
      <c r="D408" s="241"/>
      <c r="E408" s="241"/>
      <c r="F408" s="241"/>
      <c r="G408" s="241"/>
      <c r="H408" s="241"/>
      <c r="I408" s="241"/>
      <c r="J408" s="241"/>
      <c r="K408" s="241"/>
      <c r="L408" s="241"/>
      <c r="M408" s="241"/>
      <c r="N408" s="241"/>
      <c r="O408" s="241"/>
      <c r="P408" s="241"/>
      <c r="Q408" s="241"/>
      <c r="R408" s="241"/>
      <c r="S408" s="241"/>
      <c r="T408" s="241"/>
      <c r="U408" s="241" t="s">
        <v>541</v>
      </c>
      <c r="V408" s="241"/>
      <c r="W408" s="241"/>
      <c r="X408" s="241"/>
      <c r="Y408" s="241"/>
      <c r="Z408" s="241"/>
      <c r="AA408" s="241"/>
      <c r="AB408" s="241"/>
      <c r="AC408" s="241" t="s">
        <v>325</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c r="DV408" s="241"/>
      <c r="DW408" s="241"/>
      <c r="DX408" s="241"/>
      <c r="DY408" s="241"/>
      <c r="DZ408" s="241"/>
      <c r="EA408" s="241"/>
      <c r="EB408" s="241"/>
      <c r="EC408" s="241"/>
      <c r="ED408" s="241"/>
      <c r="EE408" s="241"/>
      <c r="EF408" s="241"/>
      <c r="EG408" s="241"/>
      <c r="EH408" s="241"/>
      <c r="EI408" s="241"/>
      <c r="EJ408" s="241"/>
      <c r="EK408" s="241"/>
      <c r="EL408" s="241"/>
      <c r="EM408" s="241"/>
      <c r="EN408" s="241"/>
      <c r="EO408" s="241"/>
      <c r="EP408" s="241"/>
      <c r="EQ408" s="241"/>
      <c r="ER408" s="241"/>
      <c r="ES408" s="241"/>
      <c r="ET408" s="241"/>
      <c r="EU408" s="241"/>
      <c r="EV408" s="241"/>
      <c r="EW408" s="241"/>
      <c r="EX408" s="241"/>
      <c r="EY408" s="241"/>
      <c r="EZ408" s="241"/>
      <c r="FA408" s="241"/>
      <c r="FB408" s="241"/>
      <c r="FC408" s="241"/>
      <c r="FD408" s="241"/>
      <c r="FE408" s="241"/>
      <c r="FF408" s="241"/>
      <c r="FG408" s="241"/>
      <c r="FH408" s="241"/>
      <c r="FI408" s="241"/>
      <c r="FJ408" s="241"/>
      <c r="FK408" s="241"/>
      <c r="FL408" s="241"/>
      <c r="FM408" s="241"/>
      <c r="FN408" s="241"/>
      <c r="FO408" s="241"/>
      <c r="FP408" s="241"/>
      <c r="FQ408" s="241"/>
      <c r="FR408" s="241"/>
      <c r="FS408" s="241"/>
      <c r="FT408" s="241"/>
      <c r="FU408" s="241"/>
      <c r="FV408" s="241"/>
      <c r="FW408" s="241"/>
      <c r="FX408" s="241"/>
      <c r="FY408" s="241"/>
      <c r="FZ408" s="241"/>
      <c r="GA408" s="241"/>
      <c r="GB408" s="241"/>
      <c r="GC408" s="241"/>
      <c r="GD408" s="241"/>
      <c r="GE408" s="241"/>
      <c r="GF408" s="241"/>
      <c r="GG408" s="241"/>
      <c r="GH408" s="241"/>
      <c r="GI408" s="241"/>
      <c r="GJ408" s="241"/>
      <c r="GK408" s="241"/>
      <c r="GL408" s="241"/>
      <c r="GM408" s="241"/>
      <c r="GN408" s="241"/>
      <c r="GO408" s="241"/>
      <c r="GP408" s="241"/>
      <c r="GQ408" s="241"/>
      <c r="GR408" s="241"/>
      <c r="GS408" s="241"/>
      <c r="GT408" s="241"/>
      <c r="GU408" s="241"/>
      <c r="GV408" s="241"/>
      <c r="GW408" s="241"/>
      <c r="GX408" s="241"/>
      <c r="GY408" s="241"/>
      <c r="GZ408" s="241"/>
      <c r="HA408" s="241"/>
      <c r="HB408" s="241"/>
      <c r="HC408" s="241"/>
      <c r="HD408" s="241"/>
      <c r="HE408" s="241"/>
      <c r="HF408" s="241"/>
      <c r="HG408" s="241"/>
      <c r="HH408" s="241"/>
      <c r="HI408" s="241"/>
      <c r="HJ408" s="241"/>
      <c r="HK408" s="241"/>
      <c r="HL408" s="241"/>
      <c r="HM408" s="241"/>
      <c r="HN408" s="241"/>
      <c r="HO408" s="241"/>
      <c r="HP408" s="241"/>
      <c r="HQ408" s="241"/>
      <c r="HR408" s="241"/>
      <c r="HS408" s="241"/>
      <c r="HT408" s="241"/>
      <c r="HU408" s="241"/>
      <c r="HV408" s="241"/>
      <c r="HW408" s="241"/>
      <c r="HX408" s="241"/>
      <c r="HY408" s="241"/>
      <c r="HZ408" s="241"/>
      <c r="IA408" s="241"/>
      <c r="IB408" s="241"/>
      <c r="IC408" s="241"/>
      <c r="ID408" s="241"/>
      <c r="IE408" s="241"/>
      <c r="IF408" s="241"/>
      <c r="IG408" s="241"/>
      <c r="IH408" s="241"/>
      <c r="II408" s="241"/>
      <c r="IJ408" s="241"/>
      <c r="IK408" s="241"/>
      <c r="IL408" s="241"/>
      <c r="IM408" s="241"/>
      <c r="IN408" s="241"/>
      <c r="IO408" s="241"/>
      <c r="IP408" s="241"/>
      <c r="IQ408" s="241"/>
      <c r="IR408" s="241"/>
      <c r="IS408" s="241"/>
      <c r="IT408" s="241"/>
      <c r="IU408" s="241"/>
      <c r="IV408" s="241"/>
      <c r="IW408" s="241"/>
      <c r="IX408" s="241"/>
      <c r="IY408" s="241"/>
      <c r="IZ408" s="241"/>
      <c r="JA408" s="241"/>
      <c r="JB408" s="241"/>
      <c r="JC408" s="241"/>
      <c r="JD408" s="241"/>
      <c r="JE408" s="241"/>
      <c r="JF408" s="241"/>
      <c r="JG408" s="241"/>
      <c r="JH408" s="241"/>
      <c r="JI408" s="241"/>
      <c r="JJ408" s="241"/>
      <c r="JK408" s="241"/>
      <c r="JL408" s="241"/>
      <c r="JM408" s="241"/>
      <c r="JN408" s="241"/>
      <c r="JO408" s="241"/>
      <c r="JP408" s="241"/>
      <c r="JQ408" s="241"/>
      <c r="JR408" s="241"/>
      <c r="JS408" s="241"/>
      <c r="JT408" s="241"/>
      <c r="JU408" s="241"/>
    </row>
    <row r="409" spans="1:281" s="240" customFormat="1" ht="15" customHeight="1">
      <c r="A409" s="241"/>
      <c r="B409" s="241"/>
      <c r="C409" s="241"/>
      <c r="D409" s="241"/>
      <c r="E409" s="241"/>
      <c r="F409" s="241"/>
      <c r="G409" s="241"/>
      <c r="H409" s="241"/>
      <c r="I409" s="241"/>
      <c r="J409" s="241"/>
      <c r="K409" s="241"/>
      <c r="L409" s="241"/>
      <c r="M409" s="241"/>
      <c r="N409" s="241"/>
      <c r="O409" s="241"/>
      <c r="P409" s="241"/>
      <c r="Q409" s="241"/>
      <c r="R409" s="241"/>
      <c r="S409" s="241"/>
      <c r="T409" s="241"/>
      <c r="U409" s="241" t="s">
        <v>542</v>
      </c>
      <c r="V409" s="241"/>
      <c r="W409" s="241"/>
      <c r="X409" s="241"/>
      <c r="Y409" s="241"/>
      <c r="Z409" s="241"/>
      <c r="AA409" s="241"/>
      <c r="AB409" s="241"/>
      <c r="AC409" s="241" t="s">
        <v>316</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c r="EN409" s="241"/>
      <c r="EO409" s="241"/>
      <c r="EP409" s="241"/>
      <c r="EQ409" s="241"/>
      <c r="ER409" s="241"/>
      <c r="ES409" s="241"/>
      <c r="ET409" s="241"/>
      <c r="EU409" s="241"/>
      <c r="EV409" s="241"/>
      <c r="EW409" s="241"/>
      <c r="EX409" s="241"/>
      <c r="EY409" s="241"/>
      <c r="EZ409" s="241"/>
      <c r="FA409" s="241"/>
      <c r="FB409" s="241"/>
      <c r="FC409" s="241"/>
      <c r="FD409" s="241"/>
      <c r="FE409" s="241"/>
      <c r="FF409" s="241"/>
      <c r="FG409" s="241"/>
      <c r="FH409" s="241"/>
      <c r="FI409" s="241"/>
      <c r="FJ409" s="241"/>
      <c r="FK409" s="241"/>
      <c r="FL409" s="241"/>
      <c r="FM409" s="241"/>
      <c r="FN409" s="241"/>
      <c r="FO409" s="241"/>
      <c r="FP409" s="241"/>
      <c r="FQ409" s="241"/>
      <c r="FR409" s="241"/>
      <c r="FS409" s="241"/>
      <c r="FT409" s="241"/>
      <c r="FU409" s="241"/>
      <c r="FV409" s="241"/>
      <c r="FW409" s="241"/>
      <c r="FX409" s="241"/>
      <c r="FY409" s="241"/>
      <c r="FZ409" s="241"/>
      <c r="GA409" s="241"/>
      <c r="GB409" s="241"/>
      <c r="GC409" s="241"/>
      <c r="GD409" s="241"/>
      <c r="GE409" s="241"/>
      <c r="GF409" s="241"/>
      <c r="GG409" s="241"/>
      <c r="GH409" s="241"/>
      <c r="GI409" s="241"/>
      <c r="GJ409" s="241"/>
      <c r="GK409" s="241"/>
      <c r="GL409" s="241"/>
      <c r="GM409" s="241"/>
      <c r="GN409" s="241"/>
      <c r="GO409" s="241"/>
      <c r="GP409" s="241"/>
      <c r="GQ409" s="241"/>
      <c r="GR409" s="241"/>
      <c r="GS409" s="241"/>
      <c r="GT409" s="241"/>
      <c r="GU409" s="241"/>
      <c r="GV409" s="241"/>
      <c r="GW409" s="241"/>
      <c r="GX409" s="241"/>
      <c r="GY409" s="241"/>
      <c r="GZ409" s="241"/>
      <c r="HA409" s="241"/>
      <c r="HB409" s="241"/>
      <c r="HC409" s="241"/>
      <c r="HD409" s="241"/>
      <c r="HE409" s="241"/>
      <c r="HF409" s="241"/>
      <c r="HG409" s="241"/>
      <c r="HH409" s="241"/>
      <c r="HI409" s="241"/>
      <c r="HJ409" s="241"/>
      <c r="HK409" s="241"/>
      <c r="HL409" s="241"/>
      <c r="HM409" s="241"/>
      <c r="HN409" s="241"/>
      <c r="HO409" s="241"/>
      <c r="HP409" s="241"/>
      <c r="HQ409" s="241"/>
      <c r="HR409" s="241"/>
      <c r="HS409" s="241"/>
      <c r="HT409" s="241"/>
      <c r="HU409" s="241"/>
      <c r="HV409" s="241"/>
      <c r="HW409" s="241"/>
      <c r="HX409" s="241"/>
      <c r="HY409" s="241"/>
      <c r="HZ409" s="241"/>
      <c r="IA409" s="241"/>
      <c r="IB409" s="241"/>
      <c r="IC409" s="241"/>
      <c r="ID409" s="241"/>
      <c r="IE409" s="241"/>
      <c r="IF409" s="241"/>
      <c r="IG409" s="241"/>
      <c r="IH409" s="241"/>
      <c r="II409" s="241"/>
      <c r="IJ409" s="241"/>
      <c r="IK409" s="241"/>
      <c r="IL409" s="241"/>
      <c r="IM409" s="241"/>
      <c r="IN409" s="241"/>
      <c r="IO409" s="241"/>
      <c r="IP409" s="241"/>
      <c r="IQ409" s="241"/>
      <c r="IR409" s="241"/>
      <c r="IS409" s="241"/>
      <c r="IT409" s="241"/>
      <c r="IU409" s="241"/>
      <c r="IV409" s="241"/>
      <c r="IW409" s="241"/>
      <c r="IX409" s="241"/>
      <c r="IY409" s="241"/>
      <c r="IZ409" s="241"/>
      <c r="JA409" s="241"/>
      <c r="JB409" s="241"/>
      <c r="JC409" s="241"/>
      <c r="JD409" s="241"/>
      <c r="JE409" s="241"/>
      <c r="JF409" s="241"/>
      <c r="JG409" s="241"/>
      <c r="JH409" s="241"/>
      <c r="JI409" s="241"/>
      <c r="JJ409" s="241"/>
      <c r="JK409" s="241"/>
      <c r="JL409" s="241"/>
      <c r="JM409" s="241"/>
      <c r="JN409" s="241"/>
      <c r="JO409" s="241"/>
      <c r="JP409" s="241"/>
      <c r="JQ409" s="241"/>
      <c r="JR409" s="241"/>
      <c r="JS409" s="241"/>
      <c r="JT409" s="241"/>
      <c r="JU409" s="241"/>
    </row>
    <row r="410" spans="1:281" s="240" customFormat="1" ht="15" customHeight="1">
      <c r="A410" s="241"/>
      <c r="B410" s="241"/>
      <c r="C410" s="241"/>
      <c r="D410" s="241"/>
      <c r="E410" s="241"/>
      <c r="F410" s="241"/>
      <c r="G410" s="241"/>
      <c r="H410" s="241"/>
      <c r="I410" s="241"/>
      <c r="J410" s="241"/>
      <c r="K410" s="241"/>
      <c r="L410" s="241"/>
      <c r="M410" s="241"/>
      <c r="N410" s="241"/>
      <c r="O410" s="241"/>
      <c r="P410" s="241"/>
      <c r="Q410" s="241"/>
      <c r="R410" s="241"/>
      <c r="S410" s="241"/>
      <c r="T410" s="241"/>
      <c r="U410" s="241" t="s">
        <v>543</v>
      </c>
      <c r="V410" s="241"/>
      <c r="W410" s="241"/>
      <c r="X410" s="241"/>
      <c r="Y410" s="241"/>
      <c r="Z410" s="241"/>
      <c r="AA410" s="241"/>
      <c r="AB410" s="241"/>
      <c r="AC410" s="241" t="s">
        <v>322</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c r="EN410" s="241"/>
      <c r="EO410" s="241"/>
      <c r="EP410" s="241"/>
      <c r="EQ410" s="241"/>
      <c r="ER410" s="241"/>
      <c r="ES410" s="241"/>
      <c r="ET410" s="241"/>
      <c r="EU410" s="241"/>
      <c r="EV410" s="241"/>
      <c r="EW410" s="241"/>
      <c r="EX410" s="241"/>
      <c r="EY410" s="241"/>
      <c r="EZ410" s="241"/>
      <c r="FA410" s="241"/>
      <c r="FB410" s="241"/>
      <c r="FC410" s="241"/>
      <c r="FD410" s="241"/>
      <c r="FE410" s="241"/>
      <c r="FF410" s="241"/>
      <c r="FG410" s="241"/>
      <c r="FH410" s="241"/>
      <c r="FI410" s="241"/>
      <c r="FJ410" s="241"/>
      <c r="FK410" s="241"/>
      <c r="FL410" s="241"/>
      <c r="FM410" s="241"/>
      <c r="FN410" s="241"/>
      <c r="FO410" s="241"/>
      <c r="FP410" s="241"/>
      <c r="FQ410" s="241"/>
      <c r="FR410" s="241"/>
      <c r="FS410" s="241"/>
      <c r="FT410" s="241"/>
      <c r="FU410" s="241"/>
      <c r="FV410" s="241"/>
      <c r="FW410" s="241"/>
      <c r="FX410" s="241"/>
      <c r="FY410" s="241"/>
      <c r="FZ410" s="241"/>
      <c r="GA410" s="241"/>
      <c r="GB410" s="241"/>
      <c r="GC410" s="241"/>
      <c r="GD410" s="241"/>
      <c r="GE410" s="241"/>
      <c r="GF410" s="241"/>
      <c r="GG410" s="241"/>
      <c r="GH410" s="241"/>
      <c r="GI410" s="241"/>
      <c r="GJ410" s="241"/>
      <c r="GK410" s="241"/>
      <c r="GL410" s="241"/>
      <c r="GM410" s="241"/>
      <c r="GN410" s="241"/>
      <c r="GO410" s="241"/>
      <c r="GP410" s="241"/>
      <c r="GQ410" s="241"/>
      <c r="GR410" s="241"/>
      <c r="GS410" s="241"/>
      <c r="GT410" s="241"/>
      <c r="GU410" s="241"/>
      <c r="GV410" s="241"/>
      <c r="GW410" s="241"/>
      <c r="GX410" s="241"/>
      <c r="GY410" s="241"/>
      <c r="GZ410" s="241"/>
      <c r="HA410" s="241"/>
      <c r="HB410" s="241"/>
      <c r="HC410" s="241"/>
      <c r="HD410" s="241"/>
      <c r="HE410" s="241"/>
      <c r="HF410" s="241"/>
      <c r="HG410" s="241"/>
      <c r="HH410" s="241"/>
      <c r="HI410" s="241"/>
      <c r="HJ410" s="241"/>
      <c r="HK410" s="241"/>
      <c r="HL410" s="241"/>
      <c r="HM410" s="241"/>
      <c r="HN410" s="241"/>
      <c r="HO410" s="241"/>
      <c r="HP410" s="241"/>
      <c r="HQ410" s="241"/>
      <c r="HR410" s="241"/>
      <c r="HS410" s="241"/>
      <c r="HT410" s="241"/>
      <c r="HU410" s="241"/>
      <c r="HV410" s="241"/>
      <c r="HW410" s="241"/>
      <c r="HX410" s="241"/>
      <c r="HY410" s="241"/>
      <c r="HZ410" s="241"/>
      <c r="IA410" s="241"/>
      <c r="IB410" s="241"/>
      <c r="IC410" s="241"/>
      <c r="ID410" s="241"/>
      <c r="IE410" s="241"/>
      <c r="IF410" s="241"/>
      <c r="IG410" s="241"/>
      <c r="IH410" s="241"/>
      <c r="II410" s="241"/>
      <c r="IJ410" s="241"/>
      <c r="IK410" s="241"/>
      <c r="IL410" s="241"/>
      <c r="IM410" s="241"/>
      <c r="IN410" s="241"/>
      <c r="IO410" s="241"/>
      <c r="IP410" s="241"/>
      <c r="IQ410" s="241"/>
      <c r="IR410" s="241"/>
      <c r="IS410" s="241"/>
      <c r="IT410" s="241"/>
      <c r="IU410" s="241"/>
      <c r="IV410" s="241"/>
      <c r="IW410" s="241"/>
      <c r="IX410" s="241"/>
      <c r="IY410" s="241"/>
      <c r="IZ410" s="241"/>
      <c r="JA410" s="241"/>
      <c r="JB410" s="241"/>
      <c r="JC410" s="241"/>
      <c r="JD410" s="241"/>
      <c r="JE410" s="241"/>
      <c r="JF410" s="241"/>
      <c r="JG410" s="241"/>
      <c r="JH410" s="241"/>
      <c r="JI410" s="241"/>
      <c r="JJ410" s="241"/>
      <c r="JK410" s="241"/>
      <c r="JL410" s="241"/>
      <c r="JM410" s="241"/>
      <c r="JN410" s="241"/>
      <c r="JO410" s="241"/>
      <c r="JP410" s="241"/>
      <c r="JQ410" s="241"/>
      <c r="JR410" s="241"/>
      <c r="JS410" s="241"/>
      <c r="JT410" s="241"/>
      <c r="JU410" s="241"/>
    </row>
    <row r="411" spans="1:281" s="240" customFormat="1" ht="15" customHeight="1">
      <c r="A411" s="241"/>
      <c r="B411" s="241"/>
      <c r="C411" s="241"/>
      <c r="D411" s="241"/>
      <c r="E411" s="241"/>
      <c r="F411" s="241"/>
      <c r="G411" s="241"/>
      <c r="H411" s="241"/>
      <c r="I411" s="241"/>
      <c r="J411" s="241"/>
      <c r="K411" s="241"/>
      <c r="L411" s="241"/>
      <c r="M411" s="241"/>
      <c r="N411" s="241"/>
      <c r="O411" s="241"/>
      <c r="P411" s="241"/>
      <c r="Q411" s="241"/>
      <c r="R411" s="241"/>
      <c r="S411" s="241"/>
      <c r="T411" s="241"/>
      <c r="U411" s="241" t="s">
        <v>544</v>
      </c>
      <c r="V411" s="241"/>
      <c r="W411" s="241"/>
      <c r="X411" s="241"/>
      <c r="Y411" s="241"/>
      <c r="Z411" s="241"/>
      <c r="AA411" s="241"/>
      <c r="AB411" s="241"/>
      <c r="AC411" s="241" t="s">
        <v>350</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c r="CJ411" s="241"/>
      <c r="CK411" s="241"/>
      <c r="CL411" s="241"/>
      <c r="CM411" s="241"/>
      <c r="CN411" s="241"/>
      <c r="CO411" s="241"/>
      <c r="CP411" s="241"/>
      <c r="CQ411" s="241"/>
      <c r="CR411" s="241"/>
      <c r="CS411" s="241"/>
      <c r="CT411" s="241"/>
      <c r="CU411" s="241"/>
      <c r="CV411" s="241"/>
      <c r="CW411" s="241"/>
      <c r="CX411" s="241"/>
      <c r="CY411" s="241"/>
      <c r="CZ411" s="241"/>
      <c r="DA411" s="241"/>
      <c r="DB411" s="241"/>
      <c r="DC411" s="241"/>
      <c r="DD411" s="241"/>
      <c r="DE411" s="241"/>
      <c r="DF411" s="241"/>
      <c r="DG411" s="241"/>
      <c r="DH411" s="241"/>
      <c r="DI411" s="241"/>
      <c r="DJ411" s="241"/>
      <c r="DK411" s="241"/>
      <c r="DL411" s="241"/>
      <c r="DM411" s="241"/>
      <c r="DN411" s="241"/>
      <c r="DO411" s="241"/>
      <c r="DP411" s="241"/>
      <c r="DQ411" s="241"/>
      <c r="DR411" s="241"/>
      <c r="DS411" s="241"/>
      <c r="DT411" s="241"/>
      <c r="DU411" s="241"/>
      <c r="DV411" s="241"/>
      <c r="DW411" s="241"/>
      <c r="DX411" s="241"/>
      <c r="DY411" s="241"/>
      <c r="DZ411" s="241"/>
      <c r="EA411" s="241"/>
      <c r="EB411" s="241"/>
      <c r="EC411" s="241"/>
      <c r="ED411" s="241"/>
      <c r="EE411" s="241"/>
      <c r="EF411" s="241"/>
      <c r="EG411" s="241"/>
      <c r="EH411" s="241"/>
      <c r="EI411" s="241"/>
      <c r="EJ411" s="241"/>
      <c r="EK411" s="241"/>
      <c r="EL411" s="241"/>
      <c r="EM411" s="241"/>
      <c r="EN411" s="241"/>
      <c r="EO411" s="241"/>
      <c r="EP411" s="241"/>
      <c r="EQ411" s="241"/>
      <c r="ER411" s="241"/>
      <c r="ES411" s="241"/>
      <c r="ET411" s="241"/>
      <c r="EU411" s="241"/>
      <c r="EV411" s="241"/>
      <c r="EW411" s="241"/>
      <c r="EX411" s="241"/>
      <c r="EY411" s="241"/>
      <c r="EZ411" s="241"/>
      <c r="FA411" s="241"/>
      <c r="FB411" s="241"/>
      <c r="FC411" s="241"/>
      <c r="FD411" s="241"/>
      <c r="FE411" s="241"/>
      <c r="FF411" s="241"/>
      <c r="FG411" s="241"/>
      <c r="FH411" s="241"/>
      <c r="FI411" s="241"/>
      <c r="FJ411" s="241"/>
      <c r="FK411" s="241"/>
      <c r="FL411" s="241"/>
      <c r="FM411" s="241"/>
      <c r="FN411" s="241"/>
      <c r="FO411" s="241"/>
      <c r="FP411" s="241"/>
      <c r="FQ411" s="241"/>
      <c r="FR411" s="241"/>
      <c r="FS411" s="241"/>
      <c r="FT411" s="241"/>
      <c r="FU411" s="241"/>
      <c r="FV411" s="241"/>
      <c r="FW411" s="241"/>
      <c r="FX411" s="241"/>
      <c r="FY411" s="241"/>
      <c r="FZ411" s="241"/>
      <c r="GA411" s="241"/>
      <c r="GB411" s="241"/>
      <c r="GC411" s="241"/>
      <c r="GD411" s="241"/>
      <c r="GE411" s="241"/>
      <c r="GF411" s="241"/>
      <c r="GG411" s="241"/>
      <c r="GH411" s="241"/>
      <c r="GI411" s="241"/>
      <c r="GJ411" s="241"/>
      <c r="GK411" s="241"/>
      <c r="GL411" s="241"/>
      <c r="GM411" s="241"/>
      <c r="GN411" s="241"/>
      <c r="GO411" s="241"/>
      <c r="GP411" s="241"/>
      <c r="GQ411" s="241"/>
      <c r="GR411" s="241"/>
      <c r="GS411" s="241"/>
      <c r="GT411" s="241"/>
      <c r="GU411" s="241"/>
      <c r="GV411" s="241"/>
      <c r="GW411" s="241"/>
      <c r="GX411" s="241"/>
      <c r="GY411" s="241"/>
      <c r="GZ411" s="241"/>
      <c r="HA411" s="241"/>
      <c r="HB411" s="241"/>
      <c r="HC411" s="241"/>
      <c r="HD411" s="241"/>
      <c r="HE411" s="241"/>
      <c r="HF411" s="241"/>
      <c r="HG411" s="241"/>
      <c r="HH411" s="241"/>
      <c r="HI411" s="241"/>
      <c r="HJ411" s="241"/>
      <c r="HK411" s="241"/>
      <c r="HL411" s="241"/>
      <c r="HM411" s="241"/>
      <c r="HN411" s="241"/>
      <c r="HO411" s="241"/>
      <c r="HP411" s="241"/>
      <c r="HQ411" s="241"/>
      <c r="HR411" s="241"/>
      <c r="HS411" s="241"/>
      <c r="HT411" s="241"/>
      <c r="HU411" s="241"/>
      <c r="HV411" s="241"/>
      <c r="HW411" s="241"/>
      <c r="HX411" s="241"/>
      <c r="HY411" s="241"/>
      <c r="HZ411" s="241"/>
      <c r="IA411" s="241"/>
      <c r="IB411" s="241"/>
      <c r="IC411" s="241"/>
      <c r="ID411" s="241"/>
      <c r="IE411" s="241"/>
      <c r="IF411" s="241"/>
      <c r="IG411" s="241"/>
      <c r="IH411" s="241"/>
      <c r="II411" s="241"/>
      <c r="IJ411" s="241"/>
      <c r="IK411" s="241"/>
      <c r="IL411" s="241"/>
      <c r="IM411" s="241"/>
      <c r="IN411" s="241"/>
      <c r="IO411" s="241"/>
      <c r="IP411" s="241"/>
      <c r="IQ411" s="241"/>
      <c r="IR411" s="241"/>
      <c r="IS411" s="241"/>
      <c r="IT411" s="241"/>
      <c r="IU411" s="241"/>
      <c r="IV411" s="241"/>
      <c r="IW411" s="241"/>
      <c r="IX411" s="241"/>
      <c r="IY411" s="241"/>
      <c r="IZ411" s="241"/>
      <c r="JA411" s="241"/>
      <c r="JB411" s="241"/>
      <c r="JC411" s="241"/>
      <c r="JD411" s="241"/>
      <c r="JE411" s="241"/>
      <c r="JF411" s="241"/>
      <c r="JG411" s="241"/>
      <c r="JH411" s="241"/>
      <c r="JI411" s="241"/>
      <c r="JJ411" s="241"/>
      <c r="JK411" s="241"/>
      <c r="JL411" s="241"/>
      <c r="JM411" s="241"/>
      <c r="JN411" s="241"/>
      <c r="JO411" s="241"/>
      <c r="JP411" s="241"/>
      <c r="JQ411" s="241"/>
      <c r="JR411" s="241"/>
      <c r="JS411" s="241"/>
      <c r="JT411" s="241"/>
      <c r="JU411" s="241"/>
    </row>
    <row r="412" spans="1:281" s="240" customFormat="1" ht="15" customHeight="1">
      <c r="A412" s="241"/>
      <c r="B412" s="241"/>
      <c r="C412" s="241"/>
      <c r="D412" s="241"/>
      <c r="E412" s="241"/>
      <c r="F412" s="241"/>
      <c r="G412" s="241"/>
      <c r="H412" s="241"/>
      <c r="I412" s="241"/>
      <c r="J412" s="241"/>
      <c r="K412" s="241"/>
      <c r="L412" s="241"/>
      <c r="M412" s="241"/>
      <c r="N412" s="241"/>
      <c r="O412" s="241"/>
      <c r="P412" s="241"/>
      <c r="Q412" s="241"/>
      <c r="R412" s="241"/>
      <c r="S412" s="241"/>
      <c r="T412" s="241"/>
      <c r="U412" s="241" t="s">
        <v>545</v>
      </c>
      <c r="V412" s="241"/>
      <c r="W412" s="241"/>
      <c r="X412" s="241"/>
      <c r="Y412" s="241"/>
      <c r="Z412" s="241"/>
      <c r="AA412" s="241"/>
      <c r="AB412" s="241"/>
      <c r="AC412" s="241" t="s">
        <v>322</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c r="EN412" s="241"/>
      <c r="EO412" s="241"/>
      <c r="EP412" s="241"/>
      <c r="EQ412" s="241"/>
      <c r="ER412" s="241"/>
      <c r="ES412" s="241"/>
      <c r="ET412" s="241"/>
      <c r="EU412" s="241"/>
      <c r="EV412" s="241"/>
      <c r="EW412" s="241"/>
      <c r="EX412" s="241"/>
      <c r="EY412" s="241"/>
      <c r="EZ412" s="241"/>
      <c r="FA412" s="241"/>
      <c r="FB412" s="241"/>
      <c r="FC412" s="241"/>
      <c r="FD412" s="241"/>
      <c r="FE412" s="241"/>
      <c r="FF412" s="241"/>
      <c r="FG412" s="241"/>
      <c r="FH412" s="241"/>
      <c r="FI412" s="241"/>
      <c r="FJ412" s="241"/>
      <c r="FK412" s="241"/>
      <c r="FL412" s="241"/>
      <c r="FM412" s="241"/>
      <c r="FN412" s="241"/>
      <c r="FO412" s="241"/>
      <c r="FP412" s="241"/>
      <c r="FQ412" s="241"/>
      <c r="FR412" s="241"/>
      <c r="FS412" s="241"/>
      <c r="FT412" s="241"/>
      <c r="FU412" s="241"/>
      <c r="FV412" s="241"/>
      <c r="FW412" s="241"/>
      <c r="FX412" s="241"/>
      <c r="FY412" s="241"/>
      <c r="FZ412" s="241"/>
      <c r="GA412" s="241"/>
      <c r="GB412" s="241"/>
      <c r="GC412" s="241"/>
      <c r="GD412" s="241"/>
      <c r="GE412" s="241"/>
      <c r="GF412" s="241"/>
      <c r="GG412" s="241"/>
      <c r="GH412" s="241"/>
      <c r="GI412" s="241"/>
      <c r="GJ412" s="241"/>
      <c r="GK412" s="241"/>
      <c r="GL412" s="241"/>
      <c r="GM412" s="241"/>
      <c r="GN412" s="241"/>
      <c r="GO412" s="241"/>
      <c r="GP412" s="241"/>
      <c r="GQ412" s="241"/>
      <c r="GR412" s="241"/>
      <c r="GS412" s="241"/>
      <c r="GT412" s="241"/>
      <c r="GU412" s="241"/>
      <c r="GV412" s="241"/>
      <c r="GW412" s="241"/>
      <c r="GX412" s="241"/>
      <c r="GY412" s="241"/>
      <c r="GZ412" s="241"/>
      <c r="HA412" s="241"/>
      <c r="HB412" s="241"/>
      <c r="HC412" s="241"/>
      <c r="HD412" s="241"/>
      <c r="HE412" s="241"/>
      <c r="HF412" s="241"/>
      <c r="HG412" s="241"/>
      <c r="HH412" s="241"/>
      <c r="HI412" s="241"/>
      <c r="HJ412" s="241"/>
      <c r="HK412" s="241"/>
      <c r="HL412" s="241"/>
      <c r="HM412" s="241"/>
      <c r="HN412" s="241"/>
      <c r="HO412" s="241"/>
      <c r="HP412" s="241"/>
      <c r="HQ412" s="241"/>
      <c r="HR412" s="241"/>
      <c r="HS412" s="241"/>
      <c r="HT412" s="241"/>
      <c r="HU412" s="241"/>
      <c r="HV412" s="241"/>
      <c r="HW412" s="241"/>
      <c r="HX412" s="241"/>
      <c r="HY412" s="241"/>
      <c r="HZ412" s="241"/>
      <c r="IA412" s="241"/>
      <c r="IB412" s="241"/>
      <c r="IC412" s="241"/>
      <c r="ID412" s="241"/>
      <c r="IE412" s="241"/>
      <c r="IF412" s="241"/>
      <c r="IG412" s="241"/>
      <c r="IH412" s="241"/>
      <c r="II412" s="241"/>
      <c r="IJ412" s="241"/>
      <c r="IK412" s="241"/>
      <c r="IL412" s="241"/>
      <c r="IM412" s="241"/>
      <c r="IN412" s="241"/>
      <c r="IO412" s="241"/>
      <c r="IP412" s="241"/>
      <c r="IQ412" s="241"/>
      <c r="IR412" s="241"/>
      <c r="IS412" s="241"/>
      <c r="IT412" s="241"/>
      <c r="IU412" s="241"/>
      <c r="IV412" s="241"/>
      <c r="IW412" s="241"/>
      <c r="IX412" s="241"/>
      <c r="IY412" s="241"/>
      <c r="IZ412" s="241"/>
      <c r="JA412" s="241"/>
      <c r="JB412" s="241"/>
      <c r="JC412" s="241"/>
      <c r="JD412" s="241"/>
      <c r="JE412" s="241"/>
      <c r="JF412" s="241"/>
      <c r="JG412" s="241"/>
      <c r="JH412" s="241"/>
      <c r="JI412" s="241"/>
      <c r="JJ412" s="241"/>
      <c r="JK412" s="241"/>
      <c r="JL412" s="241"/>
      <c r="JM412" s="241"/>
      <c r="JN412" s="241"/>
      <c r="JO412" s="241"/>
      <c r="JP412" s="241"/>
      <c r="JQ412" s="241"/>
      <c r="JR412" s="241"/>
      <c r="JS412" s="241"/>
      <c r="JT412" s="241"/>
      <c r="JU412" s="241"/>
    </row>
    <row r="413" spans="1:281" s="240" customFormat="1" ht="15" customHeight="1">
      <c r="A413" s="241"/>
      <c r="B413" s="241"/>
      <c r="C413" s="241"/>
      <c r="D413" s="241"/>
      <c r="E413" s="241"/>
      <c r="F413" s="241"/>
      <c r="G413" s="241"/>
      <c r="H413" s="241"/>
      <c r="I413" s="241"/>
      <c r="J413" s="241"/>
      <c r="K413" s="241"/>
      <c r="L413" s="241"/>
      <c r="M413" s="241"/>
      <c r="N413" s="241"/>
      <c r="O413" s="241"/>
      <c r="P413" s="241"/>
      <c r="Q413" s="241"/>
      <c r="R413" s="241"/>
      <c r="S413" s="241"/>
      <c r="T413" s="241"/>
      <c r="U413" s="241" t="s">
        <v>546</v>
      </c>
      <c r="V413" s="241"/>
      <c r="W413" s="241"/>
      <c r="X413" s="241"/>
      <c r="Y413" s="241"/>
      <c r="Z413" s="241"/>
      <c r="AA413" s="241"/>
      <c r="AB413" s="241"/>
      <c r="AC413" s="241" t="s">
        <v>325</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c r="CJ413" s="241"/>
      <c r="CK413" s="241"/>
      <c r="CL413" s="241"/>
      <c r="CM413" s="241"/>
      <c r="CN413" s="241"/>
      <c r="CO413" s="241"/>
      <c r="CP413" s="241"/>
      <c r="CQ413" s="241"/>
      <c r="CR413" s="241"/>
      <c r="CS413" s="241"/>
      <c r="CT413" s="241"/>
      <c r="CU413" s="241"/>
      <c r="CV413" s="241"/>
      <c r="CW413" s="241"/>
      <c r="CX413" s="241"/>
      <c r="CY413" s="241"/>
      <c r="CZ413" s="241"/>
      <c r="DA413" s="241"/>
      <c r="DB413" s="241"/>
      <c r="DC413" s="241"/>
      <c r="DD413" s="241"/>
      <c r="DE413" s="241"/>
      <c r="DF413" s="241"/>
      <c r="DG413" s="241"/>
      <c r="DH413" s="241"/>
      <c r="DI413" s="241"/>
      <c r="DJ413" s="241"/>
      <c r="DK413" s="241"/>
      <c r="DL413" s="241"/>
      <c r="DM413" s="241"/>
      <c r="DN413" s="241"/>
      <c r="DO413" s="241"/>
      <c r="DP413" s="241"/>
      <c r="DQ413" s="241"/>
      <c r="DR413" s="241"/>
      <c r="DS413" s="241"/>
      <c r="DT413" s="241"/>
      <c r="DU413" s="241"/>
      <c r="DV413" s="241"/>
      <c r="DW413" s="241"/>
      <c r="DX413" s="241"/>
      <c r="DY413" s="241"/>
      <c r="DZ413" s="241"/>
      <c r="EA413" s="241"/>
      <c r="EB413" s="241"/>
      <c r="EC413" s="241"/>
      <c r="ED413" s="241"/>
      <c r="EE413" s="241"/>
      <c r="EF413" s="241"/>
      <c r="EG413" s="241"/>
      <c r="EH413" s="241"/>
      <c r="EI413" s="241"/>
      <c r="EJ413" s="241"/>
      <c r="EK413" s="241"/>
      <c r="EL413" s="241"/>
      <c r="EM413" s="241"/>
      <c r="EN413" s="241"/>
      <c r="EO413" s="241"/>
      <c r="EP413" s="241"/>
      <c r="EQ413" s="241"/>
      <c r="ER413" s="241"/>
      <c r="ES413" s="241"/>
      <c r="ET413" s="241"/>
      <c r="EU413" s="241"/>
      <c r="EV413" s="241"/>
      <c r="EW413" s="241"/>
      <c r="EX413" s="241"/>
      <c r="EY413" s="241"/>
      <c r="EZ413" s="241"/>
      <c r="FA413" s="241"/>
      <c r="FB413" s="241"/>
      <c r="FC413" s="241"/>
      <c r="FD413" s="241"/>
      <c r="FE413" s="241"/>
      <c r="FF413" s="241"/>
      <c r="FG413" s="241"/>
      <c r="FH413" s="241"/>
      <c r="FI413" s="241"/>
      <c r="FJ413" s="241"/>
      <c r="FK413" s="241"/>
      <c r="FL413" s="241"/>
      <c r="FM413" s="241"/>
      <c r="FN413" s="241"/>
      <c r="FO413" s="241"/>
      <c r="FP413" s="241"/>
      <c r="FQ413" s="241"/>
      <c r="FR413" s="241"/>
      <c r="FS413" s="241"/>
      <c r="FT413" s="241"/>
      <c r="FU413" s="241"/>
      <c r="FV413" s="241"/>
      <c r="FW413" s="241"/>
      <c r="FX413" s="241"/>
      <c r="FY413" s="241"/>
      <c r="FZ413" s="241"/>
      <c r="GA413" s="241"/>
      <c r="GB413" s="241"/>
      <c r="GC413" s="241"/>
      <c r="GD413" s="241"/>
      <c r="GE413" s="241"/>
      <c r="GF413" s="241"/>
      <c r="GG413" s="241"/>
      <c r="GH413" s="241"/>
      <c r="GI413" s="241"/>
      <c r="GJ413" s="241"/>
      <c r="GK413" s="241"/>
      <c r="GL413" s="241"/>
      <c r="GM413" s="241"/>
      <c r="GN413" s="241"/>
      <c r="GO413" s="241"/>
      <c r="GP413" s="241"/>
      <c r="GQ413" s="241"/>
      <c r="GR413" s="241"/>
      <c r="GS413" s="241"/>
      <c r="GT413" s="241"/>
      <c r="GU413" s="241"/>
      <c r="GV413" s="241"/>
      <c r="GW413" s="241"/>
      <c r="GX413" s="241"/>
      <c r="GY413" s="241"/>
      <c r="GZ413" s="241"/>
      <c r="HA413" s="241"/>
      <c r="HB413" s="241"/>
      <c r="HC413" s="241"/>
      <c r="HD413" s="241"/>
      <c r="HE413" s="241"/>
      <c r="HF413" s="241"/>
      <c r="HG413" s="241"/>
      <c r="HH413" s="241"/>
      <c r="HI413" s="241"/>
      <c r="HJ413" s="241"/>
      <c r="HK413" s="241"/>
      <c r="HL413" s="241"/>
      <c r="HM413" s="241"/>
      <c r="HN413" s="241"/>
      <c r="HO413" s="241"/>
      <c r="HP413" s="241"/>
      <c r="HQ413" s="241"/>
      <c r="HR413" s="241"/>
      <c r="HS413" s="241"/>
      <c r="HT413" s="241"/>
      <c r="HU413" s="241"/>
      <c r="HV413" s="241"/>
      <c r="HW413" s="241"/>
      <c r="HX413" s="241"/>
      <c r="HY413" s="241"/>
      <c r="HZ413" s="241"/>
      <c r="IA413" s="241"/>
      <c r="IB413" s="241"/>
      <c r="IC413" s="241"/>
      <c r="ID413" s="241"/>
      <c r="IE413" s="241"/>
      <c r="IF413" s="241"/>
      <c r="IG413" s="241"/>
      <c r="IH413" s="241"/>
      <c r="II413" s="241"/>
      <c r="IJ413" s="241"/>
      <c r="IK413" s="241"/>
      <c r="IL413" s="241"/>
      <c r="IM413" s="241"/>
      <c r="IN413" s="241"/>
      <c r="IO413" s="241"/>
      <c r="IP413" s="241"/>
      <c r="IQ413" s="241"/>
      <c r="IR413" s="241"/>
      <c r="IS413" s="241"/>
      <c r="IT413" s="241"/>
      <c r="IU413" s="241"/>
      <c r="IV413" s="241"/>
      <c r="IW413" s="241"/>
      <c r="IX413" s="241"/>
      <c r="IY413" s="241"/>
      <c r="IZ413" s="241"/>
      <c r="JA413" s="241"/>
      <c r="JB413" s="241"/>
      <c r="JC413" s="241"/>
      <c r="JD413" s="241"/>
      <c r="JE413" s="241"/>
      <c r="JF413" s="241"/>
      <c r="JG413" s="241"/>
      <c r="JH413" s="241"/>
      <c r="JI413" s="241"/>
      <c r="JJ413" s="241"/>
      <c r="JK413" s="241"/>
      <c r="JL413" s="241"/>
      <c r="JM413" s="241"/>
      <c r="JN413" s="241"/>
      <c r="JO413" s="241"/>
      <c r="JP413" s="241"/>
      <c r="JQ413" s="241"/>
      <c r="JR413" s="241"/>
      <c r="JS413" s="241"/>
      <c r="JT413" s="241"/>
      <c r="JU413" s="241"/>
    </row>
    <row r="414" spans="1:281" s="240" customFormat="1" ht="15" customHeight="1">
      <c r="A414" s="241"/>
      <c r="B414" s="241"/>
      <c r="C414" s="241"/>
      <c r="D414" s="241"/>
      <c r="E414" s="241"/>
      <c r="F414" s="241"/>
      <c r="G414" s="241"/>
      <c r="H414" s="241"/>
      <c r="I414" s="241"/>
      <c r="J414" s="241"/>
      <c r="K414" s="241"/>
      <c r="L414" s="241"/>
      <c r="M414" s="241"/>
      <c r="N414" s="241"/>
      <c r="O414" s="241"/>
      <c r="P414" s="241"/>
      <c r="Q414" s="241"/>
      <c r="R414" s="241"/>
      <c r="S414" s="241"/>
      <c r="T414" s="241"/>
      <c r="U414" s="241" t="s">
        <v>547</v>
      </c>
      <c r="V414" s="241"/>
      <c r="W414" s="241"/>
      <c r="X414" s="241"/>
      <c r="Y414" s="241"/>
      <c r="Z414" s="241"/>
      <c r="AA414" s="241"/>
      <c r="AB414" s="241"/>
      <c r="AC414" s="241" t="s">
        <v>325</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c r="CJ414" s="241"/>
      <c r="CK414" s="241"/>
      <c r="CL414" s="241"/>
      <c r="CM414" s="241"/>
      <c r="CN414" s="241"/>
      <c r="CO414" s="241"/>
      <c r="CP414" s="241"/>
      <c r="CQ414" s="241"/>
      <c r="CR414" s="241"/>
      <c r="CS414" s="241"/>
      <c r="CT414" s="241"/>
      <c r="CU414" s="241"/>
      <c r="CV414" s="241"/>
      <c r="CW414" s="241"/>
      <c r="CX414" s="241"/>
      <c r="CY414" s="241"/>
      <c r="CZ414" s="241"/>
      <c r="DA414" s="241"/>
      <c r="DB414" s="241"/>
      <c r="DC414" s="241"/>
      <c r="DD414" s="241"/>
      <c r="DE414" s="241"/>
      <c r="DF414" s="241"/>
      <c r="DG414" s="241"/>
      <c r="DH414" s="241"/>
      <c r="DI414" s="241"/>
      <c r="DJ414" s="241"/>
      <c r="DK414" s="241"/>
      <c r="DL414" s="241"/>
      <c r="DM414" s="241"/>
      <c r="DN414" s="241"/>
      <c r="DO414" s="241"/>
      <c r="DP414" s="241"/>
      <c r="DQ414" s="241"/>
      <c r="DR414" s="241"/>
      <c r="DS414" s="241"/>
      <c r="DT414" s="241"/>
      <c r="DU414" s="241"/>
      <c r="DV414" s="241"/>
      <c r="DW414" s="241"/>
      <c r="DX414" s="241"/>
      <c r="DY414" s="241"/>
      <c r="DZ414" s="241"/>
      <c r="EA414" s="241"/>
      <c r="EB414" s="241"/>
      <c r="EC414" s="241"/>
      <c r="ED414" s="241"/>
      <c r="EE414" s="241"/>
      <c r="EF414" s="241"/>
      <c r="EG414" s="241"/>
      <c r="EH414" s="241"/>
      <c r="EI414" s="241"/>
      <c r="EJ414" s="241"/>
      <c r="EK414" s="241"/>
      <c r="EL414" s="241"/>
      <c r="EM414" s="241"/>
      <c r="EN414" s="241"/>
      <c r="EO414" s="241"/>
      <c r="EP414" s="241"/>
      <c r="EQ414" s="241"/>
      <c r="ER414" s="241"/>
      <c r="ES414" s="241"/>
      <c r="ET414" s="241"/>
      <c r="EU414" s="241"/>
      <c r="EV414" s="241"/>
      <c r="EW414" s="241"/>
      <c r="EX414" s="241"/>
      <c r="EY414" s="241"/>
      <c r="EZ414" s="241"/>
      <c r="FA414" s="241"/>
      <c r="FB414" s="241"/>
      <c r="FC414" s="241"/>
      <c r="FD414" s="241"/>
      <c r="FE414" s="241"/>
      <c r="FF414" s="241"/>
      <c r="FG414" s="241"/>
      <c r="FH414" s="241"/>
      <c r="FI414" s="241"/>
      <c r="FJ414" s="241"/>
      <c r="FK414" s="241"/>
      <c r="FL414" s="241"/>
      <c r="FM414" s="241"/>
      <c r="FN414" s="241"/>
      <c r="FO414" s="241"/>
      <c r="FP414" s="241"/>
      <c r="FQ414" s="241"/>
      <c r="FR414" s="241"/>
      <c r="FS414" s="241"/>
      <c r="FT414" s="241"/>
      <c r="FU414" s="241"/>
      <c r="FV414" s="241"/>
      <c r="FW414" s="241"/>
      <c r="FX414" s="241"/>
      <c r="FY414" s="241"/>
      <c r="FZ414" s="241"/>
      <c r="GA414" s="241"/>
      <c r="GB414" s="241"/>
      <c r="GC414" s="241"/>
      <c r="GD414" s="241"/>
      <c r="GE414" s="241"/>
      <c r="GF414" s="241"/>
      <c r="GG414" s="241"/>
      <c r="GH414" s="241"/>
      <c r="GI414" s="241"/>
      <c r="GJ414" s="241"/>
      <c r="GK414" s="241"/>
      <c r="GL414" s="241"/>
      <c r="GM414" s="241"/>
      <c r="GN414" s="241"/>
      <c r="GO414" s="241"/>
      <c r="GP414" s="241"/>
      <c r="GQ414" s="241"/>
      <c r="GR414" s="241"/>
      <c r="GS414" s="241"/>
      <c r="GT414" s="241"/>
      <c r="GU414" s="241"/>
      <c r="GV414" s="241"/>
      <c r="GW414" s="241"/>
      <c r="GX414" s="241"/>
      <c r="GY414" s="241"/>
      <c r="GZ414" s="241"/>
      <c r="HA414" s="241"/>
      <c r="HB414" s="241"/>
      <c r="HC414" s="241"/>
      <c r="HD414" s="241"/>
      <c r="HE414" s="241"/>
      <c r="HF414" s="241"/>
      <c r="HG414" s="241"/>
      <c r="HH414" s="241"/>
      <c r="HI414" s="241"/>
      <c r="HJ414" s="241"/>
      <c r="HK414" s="241"/>
      <c r="HL414" s="241"/>
      <c r="HM414" s="241"/>
      <c r="HN414" s="241"/>
      <c r="HO414" s="241"/>
      <c r="HP414" s="241"/>
      <c r="HQ414" s="241"/>
      <c r="HR414" s="241"/>
      <c r="HS414" s="241"/>
      <c r="HT414" s="241"/>
      <c r="HU414" s="241"/>
      <c r="HV414" s="241"/>
      <c r="HW414" s="241"/>
      <c r="HX414" s="241"/>
      <c r="HY414" s="241"/>
      <c r="HZ414" s="241"/>
      <c r="IA414" s="241"/>
      <c r="IB414" s="241"/>
      <c r="IC414" s="241"/>
      <c r="ID414" s="241"/>
      <c r="IE414" s="241"/>
      <c r="IF414" s="241"/>
      <c r="IG414" s="241"/>
      <c r="IH414" s="241"/>
      <c r="II414" s="241"/>
      <c r="IJ414" s="241"/>
      <c r="IK414" s="241"/>
      <c r="IL414" s="241"/>
      <c r="IM414" s="241"/>
      <c r="IN414" s="241"/>
      <c r="IO414" s="241"/>
      <c r="IP414" s="241"/>
      <c r="IQ414" s="241"/>
      <c r="IR414" s="241"/>
      <c r="IS414" s="241"/>
      <c r="IT414" s="241"/>
      <c r="IU414" s="241"/>
      <c r="IV414" s="241"/>
      <c r="IW414" s="241"/>
      <c r="IX414" s="241"/>
      <c r="IY414" s="241"/>
      <c r="IZ414" s="241"/>
      <c r="JA414" s="241"/>
      <c r="JB414" s="241"/>
      <c r="JC414" s="241"/>
      <c r="JD414" s="241"/>
      <c r="JE414" s="241"/>
      <c r="JF414" s="241"/>
      <c r="JG414" s="241"/>
      <c r="JH414" s="241"/>
      <c r="JI414" s="241"/>
      <c r="JJ414" s="241"/>
      <c r="JK414" s="241"/>
      <c r="JL414" s="241"/>
      <c r="JM414" s="241"/>
      <c r="JN414" s="241"/>
      <c r="JO414" s="241"/>
      <c r="JP414" s="241"/>
      <c r="JQ414" s="241"/>
      <c r="JR414" s="241"/>
      <c r="JS414" s="241"/>
      <c r="JT414" s="241"/>
      <c r="JU414" s="241"/>
    </row>
    <row r="415" spans="1:281" s="240" customFormat="1" ht="15" customHeight="1">
      <c r="A415" s="241"/>
      <c r="B415" s="241"/>
      <c r="C415" s="241"/>
      <c r="D415" s="241"/>
      <c r="E415" s="241"/>
      <c r="F415" s="241"/>
      <c r="G415" s="241"/>
      <c r="H415" s="241"/>
      <c r="I415" s="241"/>
      <c r="J415" s="241"/>
      <c r="K415" s="241"/>
      <c r="L415" s="241"/>
      <c r="M415" s="241"/>
      <c r="N415" s="241"/>
      <c r="O415" s="241"/>
      <c r="P415" s="241"/>
      <c r="Q415" s="241"/>
      <c r="R415" s="241"/>
      <c r="S415" s="241"/>
      <c r="T415" s="241"/>
      <c r="U415" s="241" t="s">
        <v>548</v>
      </c>
      <c r="V415" s="241"/>
      <c r="W415" s="241"/>
      <c r="X415" s="241"/>
      <c r="Y415" s="241"/>
      <c r="Z415" s="241"/>
      <c r="AA415" s="241"/>
      <c r="AB415" s="241"/>
      <c r="AC415" s="241" t="s">
        <v>309</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c r="CJ415" s="241"/>
      <c r="CK415" s="241"/>
      <c r="CL415" s="241"/>
      <c r="CM415" s="241"/>
      <c r="CN415" s="241"/>
      <c r="CO415" s="241"/>
      <c r="CP415" s="241"/>
      <c r="CQ415" s="241"/>
      <c r="CR415" s="241"/>
      <c r="CS415" s="241"/>
      <c r="CT415" s="241"/>
      <c r="CU415" s="241"/>
      <c r="CV415" s="241"/>
      <c r="CW415" s="241"/>
      <c r="CX415" s="241"/>
      <c r="CY415" s="241"/>
      <c r="CZ415" s="241"/>
      <c r="DA415" s="241"/>
      <c r="DB415" s="241"/>
      <c r="DC415" s="241"/>
      <c r="DD415" s="241"/>
      <c r="DE415" s="241"/>
      <c r="DF415" s="241"/>
      <c r="DG415" s="241"/>
      <c r="DH415" s="241"/>
      <c r="DI415" s="241"/>
      <c r="DJ415" s="241"/>
      <c r="DK415" s="241"/>
      <c r="DL415" s="241"/>
      <c r="DM415" s="241"/>
      <c r="DN415" s="241"/>
      <c r="DO415" s="241"/>
      <c r="DP415" s="241"/>
      <c r="DQ415" s="241"/>
      <c r="DR415" s="241"/>
      <c r="DS415" s="241"/>
      <c r="DT415" s="241"/>
      <c r="DU415" s="241"/>
      <c r="DV415" s="241"/>
      <c r="DW415" s="241"/>
      <c r="DX415" s="241"/>
      <c r="DY415" s="241"/>
      <c r="DZ415" s="241"/>
      <c r="EA415" s="241"/>
      <c r="EB415" s="241"/>
      <c r="EC415" s="241"/>
      <c r="ED415" s="241"/>
      <c r="EE415" s="241"/>
      <c r="EF415" s="241"/>
      <c r="EG415" s="241"/>
      <c r="EH415" s="241"/>
      <c r="EI415" s="241"/>
      <c r="EJ415" s="241"/>
      <c r="EK415" s="241"/>
      <c r="EL415" s="241"/>
      <c r="EM415" s="241"/>
      <c r="EN415" s="241"/>
      <c r="EO415" s="241"/>
      <c r="EP415" s="241"/>
      <c r="EQ415" s="241"/>
      <c r="ER415" s="241"/>
      <c r="ES415" s="241"/>
      <c r="ET415" s="241"/>
      <c r="EU415" s="241"/>
      <c r="EV415" s="241"/>
      <c r="EW415" s="241"/>
      <c r="EX415" s="241"/>
      <c r="EY415" s="241"/>
      <c r="EZ415" s="241"/>
      <c r="FA415" s="241"/>
      <c r="FB415" s="241"/>
      <c r="FC415" s="241"/>
      <c r="FD415" s="241"/>
      <c r="FE415" s="241"/>
      <c r="FF415" s="241"/>
      <c r="FG415" s="241"/>
      <c r="FH415" s="241"/>
      <c r="FI415" s="241"/>
      <c r="FJ415" s="241"/>
      <c r="FK415" s="241"/>
      <c r="FL415" s="241"/>
      <c r="FM415" s="241"/>
      <c r="FN415" s="241"/>
      <c r="FO415" s="241"/>
      <c r="FP415" s="241"/>
      <c r="FQ415" s="241"/>
      <c r="FR415" s="241"/>
      <c r="FS415" s="241"/>
      <c r="FT415" s="241"/>
      <c r="FU415" s="241"/>
      <c r="FV415" s="241"/>
      <c r="FW415" s="241"/>
      <c r="FX415" s="241"/>
      <c r="FY415" s="241"/>
      <c r="FZ415" s="241"/>
      <c r="GA415" s="241"/>
      <c r="GB415" s="241"/>
      <c r="GC415" s="241"/>
      <c r="GD415" s="241"/>
      <c r="GE415" s="241"/>
      <c r="GF415" s="241"/>
      <c r="GG415" s="241"/>
      <c r="GH415" s="241"/>
      <c r="GI415" s="241"/>
      <c r="GJ415" s="241"/>
      <c r="GK415" s="241"/>
      <c r="GL415" s="241"/>
      <c r="GM415" s="241"/>
      <c r="GN415" s="241"/>
      <c r="GO415" s="241"/>
      <c r="GP415" s="241"/>
      <c r="GQ415" s="241"/>
      <c r="GR415" s="241"/>
      <c r="GS415" s="241"/>
      <c r="GT415" s="241"/>
      <c r="GU415" s="241"/>
      <c r="GV415" s="241"/>
      <c r="GW415" s="241"/>
      <c r="GX415" s="241"/>
      <c r="GY415" s="241"/>
      <c r="GZ415" s="241"/>
      <c r="HA415" s="241"/>
      <c r="HB415" s="241"/>
      <c r="HC415" s="241"/>
      <c r="HD415" s="241"/>
      <c r="HE415" s="241"/>
      <c r="HF415" s="241"/>
      <c r="HG415" s="241"/>
      <c r="HH415" s="241"/>
      <c r="HI415" s="241"/>
      <c r="HJ415" s="241"/>
      <c r="HK415" s="241"/>
      <c r="HL415" s="241"/>
      <c r="HM415" s="241"/>
      <c r="HN415" s="241"/>
      <c r="HO415" s="241"/>
      <c r="HP415" s="241"/>
      <c r="HQ415" s="241"/>
      <c r="HR415" s="241"/>
      <c r="HS415" s="241"/>
      <c r="HT415" s="241"/>
      <c r="HU415" s="241"/>
      <c r="HV415" s="241"/>
      <c r="HW415" s="241"/>
      <c r="HX415" s="241"/>
      <c r="HY415" s="241"/>
      <c r="HZ415" s="241"/>
      <c r="IA415" s="241"/>
      <c r="IB415" s="241"/>
      <c r="IC415" s="241"/>
      <c r="ID415" s="241"/>
      <c r="IE415" s="241"/>
      <c r="IF415" s="241"/>
      <c r="IG415" s="241"/>
      <c r="IH415" s="241"/>
      <c r="II415" s="241"/>
      <c r="IJ415" s="241"/>
      <c r="IK415" s="241"/>
      <c r="IL415" s="241"/>
      <c r="IM415" s="241"/>
      <c r="IN415" s="241"/>
      <c r="IO415" s="241"/>
      <c r="IP415" s="241"/>
      <c r="IQ415" s="241"/>
      <c r="IR415" s="241"/>
      <c r="IS415" s="241"/>
      <c r="IT415" s="241"/>
      <c r="IU415" s="241"/>
      <c r="IV415" s="241"/>
      <c r="IW415" s="241"/>
      <c r="IX415" s="241"/>
      <c r="IY415" s="241"/>
      <c r="IZ415" s="241"/>
      <c r="JA415" s="241"/>
      <c r="JB415" s="241"/>
      <c r="JC415" s="241"/>
      <c r="JD415" s="241"/>
      <c r="JE415" s="241"/>
      <c r="JF415" s="241"/>
      <c r="JG415" s="241"/>
      <c r="JH415" s="241"/>
      <c r="JI415" s="241"/>
      <c r="JJ415" s="241"/>
      <c r="JK415" s="241"/>
      <c r="JL415" s="241"/>
      <c r="JM415" s="241"/>
      <c r="JN415" s="241"/>
      <c r="JO415" s="241"/>
      <c r="JP415" s="241"/>
      <c r="JQ415" s="241"/>
      <c r="JR415" s="241"/>
      <c r="JS415" s="241"/>
      <c r="JT415" s="241"/>
      <c r="JU415" s="241"/>
    </row>
    <row r="416" spans="1:281" s="240" customFormat="1" ht="15" customHeight="1">
      <c r="A416" s="241"/>
      <c r="B416" s="241"/>
      <c r="C416" s="241"/>
      <c r="D416" s="241"/>
      <c r="E416" s="241"/>
      <c r="F416" s="241"/>
      <c r="G416" s="241"/>
      <c r="H416" s="241"/>
      <c r="I416" s="241"/>
      <c r="J416" s="241"/>
      <c r="K416" s="241"/>
      <c r="L416" s="241"/>
      <c r="M416" s="241"/>
      <c r="N416" s="241"/>
      <c r="O416" s="241"/>
      <c r="P416" s="241"/>
      <c r="Q416" s="241"/>
      <c r="R416" s="241"/>
      <c r="S416" s="241"/>
      <c r="T416" s="241"/>
      <c r="U416" s="241" t="s">
        <v>549</v>
      </c>
      <c r="V416" s="241"/>
      <c r="W416" s="241"/>
      <c r="X416" s="241"/>
      <c r="Y416" s="241"/>
      <c r="Z416" s="241"/>
      <c r="AA416" s="241"/>
      <c r="AB416" s="241"/>
      <c r="AC416" s="241" t="s">
        <v>313</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c r="CJ416" s="241"/>
      <c r="CK416" s="241"/>
      <c r="CL416" s="241"/>
      <c r="CM416" s="241"/>
      <c r="CN416" s="241"/>
      <c r="CO416" s="241"/>
      <c r="CP416" s="241"/>
      <c r="CQ416" s="241"/>
      <c r="CR416" s="241"/>
      <c r="CS416" s="241"/>
      <c r="CT416" s="241"/>
      <c r="CU416" s="241"/>
      <c r="CV416" s="241"/>
      <c r="CW416" s="241"/>
      <c r="CX416" s="241"/>
      <c r="CY416" s="241"/>
      <c r="CZ416" s="241"/>
      <c r="DA416" s="241"/>
      <c r="DB416" s="241"/>
      <c r="DC416" s="241"/>
      <c r="DD416" s="241"/>
      <c r="DE416" s="241"/>
      <c r="DF416" s="241"/>
      <c r="DG416" s="241"/>
      <c r="DH416" s="241"/>
      <c r="DI416" s="241"/>
      <c r="DJ416" s="241"/>
      <c r="DK416" s="241"/>
      <c r="DL416" s="241"/>
      <c r="DM416" s="241"/>
      <c r="DN416" s="241"/>
      <c r="DO416" s="241"/>
      <c r="DP416" s="241"/>
      <c r="DQ416" s="241"/>
      <c r="DR416" s="241"/>
      <c r="DS416" s="241"/>
      <c r="DT416" s="241"/>
      <c r="DU416" s="241"/>
      <c r="DV416" s="241"/>
      <c r="DW416" s="241"/>
      <c r="DX416" s="241"/>
      <c r="DY416" s="241"/>
      <c r="DZ416" s="241"/>
      <c r="EA416" s="241"/>
      <c r="EB416" s="241"/>
      <c r="EC416" s="241"/>
      <c r="ED416" s="241"/>
      <c r="EE416" s="241"/>
      <c r="EF416" s="241"/>
      <c r="EG416" s="241"/>
      <c r="EH416" s="241"/>
      <c r="EI416" s="241"/>
      <c r="EJ416" s="241"/>
      <c r="EK416" s="241"/>
      <c r="EL416" s="241"/>
      <c r="EM416" s="241"/>
      <c r="EN416" s="241"/>
      <c r="EO416" s="241"/>
      <c r="EP416" s="241"/>
      <c r="EQ416" s="241"/>
      <c r="ER416" s="241"/>
      <c r="ES416" s="241"/>
      <c r="ET416" s="241"/>
      <c r="EU416" s="241"/>
      <c r="EV416" s="241"/>
      <c r="EW416" s="241"/>
      <c r="EX416" s="241"/>
      <c r="EY416" s="241"/>
      <c r="EZ416" s="241"/>
      <c r="FA416" s="241"/>
      <c r="FB416" s="241"/>
      <c r="FC416" s="241"/>
      <c r="FD416" s="241"/>
      <c r="FE416" s="241"/>
      <c r="FF416" s="241"/>
      <c r="FG416" s="241"/>
      <c r="FH416" s="241"/>
      <c r="FI416" s="241"/>
      <c r="FJ416" s="241"/>
      <c r="FK416" s="241"/>
      <c r="FL416" s="241"/>
      <c r="FM416" s="241"/>
      <c r="FN416" s="241"/>
      <c r="FO416" s="241"/>
      <c r="FP416" s="241"/>
      <c r="FQ416" s="241"/>
      <c r="FR416" s="241"/>
      <c r="FS416" s="241"/>
      <c r="FT416" s="241"/>
      <c r="FU416" s="241"/>
      <c r="FV416" s="241"/>
      <c r="FW416" s="241"/>
      <c r="FX416" s="241"/>
      <c r="FY416" s="241"/>
      <c r="FZ416" s="241"/>
      <c r="GA416" s="241"/>
      <c r="GB416" s="241"/>
      <c r="GC416" s="241"/>
      <c r="GD416" s="241"/>
      <c r="GE416" s="241"/>
      <c r="GF416" s="241"/>
      <c r="GG416" s="241"/>
      <c r="GH416" s="241"/>
      <c r="GI416" s="241"/>
      <c r="GJ416" s="241"/>
      <c r="GK416" s="241"/>
      <c r="GL416" s="241"/>
      <c r="GM416" s="241"/>
      <c r="GN416" s="241"/>
      <c r="GO416" s="241"/>
      <c r="GP416" s="241"/>
      <c r="GQ416" s="241"/>
      <c r="GR416" s="241"/>
      <c r="GS416" s="241"/>
      <c r="GT416" s="241"/>
      <c r="GU416" s="241"/>
      <c r="GV416" s="241"/>
      <c r="GW416" s="241"/>
      <c r="GX416" s="241"/>
      <c r="GY416" s="241"/>
      <c r="GZ416" s="241"/>
      <c r="HA416" s="241"/>
      <c r="HB416" s="241"/>
      <c r="HC416" s="241"/>
      <c r="HD416" s="241"/>
      <c r="HE416" s="241"/>
      <c r="HF416" s="241"/>
      <c r="HG416" s="241"/>
      <c r="HH416" s="241"/>
      <c r="HI416" s="241"/>
      <c r="HJ416" s="241"/>
      <c r="HK416" s="241"/>
      <c r="HL416" s="241"/>
      <c r="HM416" s="241"/>
      <c r="HN416" s="241"/>
      <c r="HO416" s="241"/>
      <c r="HP416" s="241"/>
      <c r="HQ416" s="241"/>
      <c r="HR416" s="241"/>
      <c r="HS416" s="241"/>
      <c r="HT416" s="241"/>
      <c r="HU416" s="241"/>
      <c r="HV416" s="241"/>
      <c r="HW416" s="241"/>
      <c r="HX416" s="241"/>
      <c r="HY416" s="241"/>
      <c r="HZ416" s="241"/>
      <c r="IA416" s="241"/>
      <c r="IB416" s="241"/>
      <c r="IC416" s="241"/>
      <c r="ID416" s="241"/>
      <c r="IE416" s="241"/>
      <c r="IF416" s="241"/>
      <c r="IG416" s="241"/>
      <c r="IH416" s="241"/>
      <c r="II416" s="241"/>
      <c r="IJ416" s="241"/>
      <c r="IK416" s="241"/>
      <c r="IL416" s="241"/>
      <c r="IM416" s="241"/>
      <c r="IN416" s="241"/>
      <c r="IO416" s="241"/>
      <c r="IP416" s="241"/>
      <c r="IQ416" s="241"/>
      <c r="IR416" s="241"/>
      <c r="IS416" s="241"/>
      <c r="IT416" s="241"/>
      <c r="IU416" s="241"/>
      <c r="IV416" s="241"/>
      <c r="IW416" s="241"/>
      <c r="IX416" s="241"/>
      <c r="IY416" s="241"/>
      <c r="IZ416" s="241"/>
      <c r="JA416" s="241"/>
      <c r="JB416" s="241"/>
      <c r="JC416" s="241"/>
      <c r="JD416" s="241"/>
      <c r="JE416" s="241"/>
      <c r="JF416" s="241"/>
      <c r="JG416" s="241"/>
      <c r="JH416" s="241"/>
      <c r="JI416" s="241"/>
      <c r="JJ416" s="241"/>
      <c r="JK416" s="241"/>
      <c r="JL416" s="241"/>
      <c r="JM416" s="241"/>
      <c r="JN416" s="241"/>
      <c r="JO416" s="241"/>
      <c r="JP416" s="241"/>
      <c r="JQ416" s="241"/>
      <c r="JR416" s="241"/>
      <c r="JS416" s="241"/>
      <c r="JT416" s="241"/>
      <c r="JU416" s="241"/>
    </row>
    <row r="417" spans="1:281" s="240" customFormat="1" ht="15" customHeight="1">
      <c r="A417" s="241"/>
      <c r="B417" s="241"/>
      <c r="C417" s="241"/>
      <c r="D417" s="241"/>
      <c r="E417" s="241"/>
      <c r="F417" s="241"/>
      <c r="G417" s="241"/>
      <c r="H417" s="241"/>
      <c r="I417" s="241"/>
      <c r="J417" s="241"/>
      <c r="K417" s="241"/>
      <c r="L417" s="241"/>
      <c r="M417" s="241"/>
      <c r="N417" s="241"/>
      <c r="O417" s="241"/>
      <c r="P417" s="241"/>
      <c r="Q417" s="241"/>
      <c r="R417" s="241"/>
      <c r="S417" s="241"/>
      <c r="T417" s="241"/>
      <c r="U417" s="241" t="s">
        <v>550</v>
      </c>
      <c r="V417" s="241"/>
      <c r="W417" s="241"/>
      <c r="X417" s="241"/>
      <c r="Y417" s="241"/>
      <c r="Z417" s="241"/>
      <c r="AA417" s="241"/>
      <c r="AB417" s="241"/>
      <c r="AC417" s="241" t="s">
        <v>311</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c r="CJ417" s="241"/>
      <c r="CK417" s="241"/>
      <c r="CL417" s="241"/>
      <c r="CM417" s="241"/>
      <c r="CN417" s="241"/>
      <c r="CO417" s="241"/>
      <c r="CP417" s="241"/>
      <c r="CQ417" s="241"/>
      <c r="CR417" s="241"/>
      <c r="CS417" s="241"/>
      <c r="CT417" s="241"/>
      <c r="CU417" s="241"/>
      <c r="CV417" s="241"/>
      <c r="CW417" s="241"/>
      <c r="CX417" s="241"/>
      <c r="CY417" s="241"/>
      <c r="CZ417" s="241"/>
      <c r="DA417" s="241"/>
      <c r="DB417" s="241"/>
      <c r="DC417" s="241"/>
      <c r="DD417" s="241"/>
      <c r="DE417" s="241"/>
      <c r="DF417" s="241"/>
      <c r="DG417" s="241"/>
      <c r="DH417" s="241"/>
      <c r="DI417" s="241"/>
      <c r="DJ417" s="241"/>
      <c r="DK417" s="241"/>
      <c r="DL417" s="241"/>
      <c r="DM417" s="241"/>
      <c r="DN417" s="241"/>
      <c r="DO417" s="241"/>
      <c r="DP417" s="241"/>
      <c r="DQ417" s="241"/>
      <c r="DR417" s="241"/>
      <c r="DS417" s="241"/>
      <c r="DT417" s="241"/>
      <c r="DU417" s="241"/>
      <c r="DV417" s="241"/>
      <c r="DW417" s="241"/>
      <c r="DX417" s="241"/>
      <c r="DY417" s="241"/>
      <c r="DZ417" s="241"/>
      <c r="EA417" s="241"/>
      <c r="EB417" s="241"/>
      <c r="EC417" s="241"/>
      <c r="ED417" s="241"/>
      <c r="EE417" s="241"/>
      <c r="EF417" s="241"/>
      <c r="EG417" s="241"/>
      <c r="EH417" s="241"/>
      <c r="EI417" s="241"/>
      <c r="EJ417" s="241"/>
      <c r="EK417" s="241"/>
      <c r="EL417" s="241"/>
      <c r="EM417" s="241"/>
      <c r="EN417" s="241"/>
      <c r="EO417" s="241"/>
      <c r="EP417" s="241"/>
      <c r="EQ417" s="241"/>
      <c r="ER417" s="241"/>
      <c r="ES417" s="241"/>
      <c r="ET417" s="241"/>
      <c r="EU417" s="241"/>
      <c r="EV417" s="241"/>
      <c r="EW417" s="241"/>
      <c r="EX417" s="241"/>
      <c r="EY417" s="241"/>
      <c r="EZ417" s="241"/>
      <c r="FA417" s="241"/>
      <c r="FB417" s="241"/>
      <c r="FC417" s="241"/>
      <c r="FD417" s="241"/>
      <c r="FE417" s="241"/>
      <c r="FF417" s="241"/>
      <c r="FG417" s="241"/>
      <c r="FH417" s="241"/>
      <c r="FI417" s="241"/>
      <c r="FJ417" s="241"/>
      <c r="FK417" s="241"/>
      <c r="FL417" s="241"/>
      <c r="FM417" s="241"/>
      <c r="FN417" s="241"/>
      <c r="FO417" s="241"/>
      <c r="FP417" s="241"/>
      <c r="FQ417" s="241"/>
      <c r="FR417" s="241"/>
      <c r="FS417" s="241"/>
      <c r="FT417" s="241"/>
      <c r="FU417" s="241"/>
      <c r="FV417" s="241"/>
      <c r="FW417" s="241"/>
      <c r="FX417" s="241"/>
      <c r="FY417" s="241"/>
      <c r="FZ417" s="241"/>
      <c r="GA417" s="241"/>
      <c r="GB417" s="241"/>
      <c r="GC417" s="241"/>
      <c r="GD417" s="241"/>
      <c r="GE417" s="241"/>
      <c r="GF417" s="241"/>
      <c r="GG417" s="241"/>
      <c r="GH417" s="241"/>
      <c r="GI417" s="241"/>
      <c r="GJ417" s="241"/>
      <c r="GK417" s="241"/>
      <c r="GL417" s="241"/>
      <c r="GM417" s="241"/>
      <c r="GN417" s="241"/>
      <c r="GO417" s="241"/>
      <c r="GP417" s="241"/>
      <c r="GQ417" s="241"/>
      <c r="GR417" s="241"/>
      <c r="GS417" s="241"/>
      <c r="GT417" s="241"/>
      <c r="GU417" s="241"/>
      <c r="GV417" s="241"/>
      <c r="GW417" s="241"/>
      <c r="GX417" s="241"/>
      <c r="GY417" s="241"/>
      <c r="GZ417" s="241"/>
      <c r="HA417" s="241"/>
      <c r="HB417" s="241"/>
      <c r="HC417" s="241"/>
      <c r="HD417" s="241"/>
      <c r="HE417" s="241"/>
      <c r="HF417" s="241"/>
      <c r="HG417" s="241"/>
      <c r="HH417" s="241"/>
      <c r="HI417" s="241"/>
      <c r="HJ417" s="241"/>
      <c r="HK417" s="241"/>
      <c r="HL417" s="241"/>
      <c r="HM417" s="241"/>
      <c r="HN417" s="241"/>
      <c r="HO417" s="241"/>
      <c r="HP417" s="241"/>
      <c r="HQ417" s="241"/>
      <c r="HR417" s="241"/>
      <c r="HS417" s="241"/>
      <c r="HT417" s="241"/>
      <c r="HU417" s="241"/>
      <c r="HV417" s="241"/>
      <c r="HW417" s="241"/>
      <c r="HX417" s="241"/>
      <c r="HY417" s="241"/>
      <c r="HZ417" s="241"/>
      <c r="IA417" s="241"/>
      <c r="IB417" s="241"/>
      <c r="IC417" s="241"/>
      <c r="ID417" s="241"/>
      <c r="IE417" s="241"/>
      <c r="IF417" s="241"/>
      <c r="IG417" s="241"/>
      <c r="IH417" s="241"/>
      <c r="II417" s="241"/>
      <c r="IJ417" s="241"/>
      <c r="IK417" s="241"/>
      <c r="IL417" s="241"/>
      <c r="IM417" s="241"/>
      <c r="IN417" s="241"/>
      <c r="IO417" s="241"/>
      <c r="IP417" s="241"/>
      <c r="IQ417" s="241"/>
      <c r="IR417" s="241"/>
      <c r="IS417" s="241"/>
      <c r="IT417" s="241"/>
      <c r="IU417" s="241"/>
      <c r="IV417" s="241"/>
      <c r="IW417" s="241"/>
      <c r="IX417" s="241"/>
      <c r="IY417" s="241"/>
      <c r="IZ417" s="241"/>
      <c r="JA417" s="241"/>
      <c r="JB417" s="241"/>
      <c r="JC417" s="241"/>
      <c r="JD417" s="241"/>
      <c r="JE417" s="241"/>
      <c r="JF417" s="241"/>
      <c r="JG417" s="241"/>
      <c r="JH417" s="241"/>
      <c r="JI417" s="241"/>
      <c r="JJ417" s="241"/>
      <c r="JK417" s="241"/>
      <c r="JL417" s="241"/>
      <c r="JM417" s="241"/>
      <c r="JN417" s="241"/>
      <c r="JO417" s="241"/>
      <c r="JP417" s="241"/>
      <c r="JQ417" s="241"/>
      <c r="JR417" s="241"/>
      <c r="JS417" s="241"/>
      <c r="JT417" s="241"/>
      <c r="JU417" s="241"/>
    </row>
    <row r="418" spans="1:281" s="240" customFormat="1" ht="15" customHeight="1">
      <c r="A418" s="241"/>
      <c r="B418" s="241"/>
      <c r="C418" s="241"/>
      <c r="D418" s="241"/>
      <c r="E418" s="241"/>
      <c r="F418" s="241"/>
      <c r="G418" s="241"/>
      <c r="H418" s="241"/>
      <c r="I418" s="241"/>
      <c r="J418" s="241"/>
      <c r="K418" s="241"/>
      <c r="L418" s="241"/>
      <c r="M418" s="241"/>
      <c r="N418" s="241"/>
      <c r="O418" s="241"/>
      <c r="P418" s="241"/>
      <c r="Q418" s="241"/>
      <c r="R418" s="241"/>
      <c r="S418" s="241"/>
      <c r="T418" s="241"/>
      <c r="U418" s="241" t="s">
        <v>551</v>
      </c>
      <c r="V418" s="241"/>
      <c r="W418" s="241"/>
      <c r="X418" s="241"/>
      <c r="Y418" s="241"/>
      <c r="Z418" s="241"/>
      <c r="AA418" s="241"/>
      <c r="AB418" s="241"/>
      <c r="AC418" s="241" t="s">
        <v>313</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c r="CJ418" s="241"/>
      <c r="CK418" s="241"/>
      <c r="CL418" s="241"/>
      <c r="CM418" s="241"/>
      <c r="CN418" s="241"/>
      <c r="CO418" s="241"/>
      <c r="CP418" s="241"/>
      <c r="CQ418" s="241"/>
      <c r="CR418" s="241"/>
      <c r="CS418" s="241"/>
      <c r="CT418" s="241"/>
      <c r="CU418" s="241"/>
      <c r="CV418" s="241"/>
      <c r="CW418" s="241"/>
      <c r="CX418" s="241"/>
      <c r="CY418" s="241"/>
      <c r="CZ418" s="241"/>
      <c r="DA418" s="241"/>
      <c r="DB418" s="241"/>
      <c r="DC418" s="241"/>
      <c r="DD418" s="241"/>
      <c r="DE418" s="241"/>
      <c r="DF418" s="241"/>
      <c r="DG418" s="241"/>
      <c r="DH418" s="241"/>
      <c r="DI418" s="241"/>
      <c r="DJ418" s="241"/>
      <c r="DK418" s="241"/>
      <c r="DL418" s="241"/>
      <c r="DM418" s="241"/>
      <c r="DN418" s="241"/>
      <c r="DO418" s="241"/>
      <c r="DP418" s="241"/>
      <c r="DQ418" s="241"/>
      <c r="DR418" s="241"/>
      <c r="DS418" s="241"/>
      <c r="DT418" s="241"/>
      <c r="DU418" s="241"/>
      <c r="DV418" s="241"/>
      <c r="DW418" s="241"/>
      <c r="DX418" s="241"/>
      <c r="DY418" s="241"/>
      <c r="DZ418" s="241"/>
      <c r="EA418" s="241"/>
      <c r="EB418" s="241"/>
      <c r="EC418" s="241"/>
      <c r="ED418" s="241"/>
      <c r="EE418" s="241"/>
      <c r="EF418" s="241"/>
      <c r="EG418" s="241"/>
      <c r="EH418" s="241"/>
      <c r="EI418" s="241"/>
      <c r="EJ418" s="241"/>
      <c r="EK418" s="241"/>
      <c r="EL418" s="241"/>
      <c r="EM418" s="241"/>
      <c r="EN418" s="241"/>
      <c r="EO418" s="241"/>
      <c r="EP418" s="241"/>
      <c r="EQ418" s="241"/>
      <c r="ER418" s="241"/>
      <c r="ES418" s="241"/>
      <c r="ET418" s="241"/>
      <c r="EU418" s="241"/>
      <c r="EV418" s="241"/>
      <c r="EW418" s="241"/>
      <c r="EX418" s="241"/>
      <c r="EY418" s="241"/>
      <c r="EZ418" s="241"/>
      <c r="FA418" s="241"/>
      <c r="FB418" s="241"/>
      <c r="FC418" s="241"/>
      <c r="FD418" s="241"/>
      <c r="FE418" s="241"/>
      <c r="FF418" s="241"/>
      <c r="FG418" s="241"/>
      <c r="FH418" s="241"/>
      <c r="FI418" s="241"/>
      <c r="FJ418" s="241"/>
      <c r="FK418" s="241"/>
      <c r="FL418" s="241"/>
      <c r="FM418" s="241"/>
      <c r="FN418" s="241"/>
      <c r="FO418" s="241"/>
      <c r="FP418" s="241"/>
      <c r="FQ418" s="241"/>
      <c r="FR418" s="241"/>
      <c r="FS418" s="241"/>
      <c r="FT418" s="241"/>
      <c r="FU418" s="241"/>
      <c r="FV418" s="241"/>
      <c r="FW418" s="241"/>
      <c r="FX418" s="241"/>
      <c r="FY418" s="241"/>
      <c r="FZ418" s="241"/>
      <c r="GA418" s="241"/>
      <c r="GB418" s="241"/>
      <c r="GC418" s="241"/>
      <c r="GD418" s="241"/>
      <c r="GE418" s="241"/>
      <c r="GF418" s="241"/>
      <c r="GG418" s="241"/>
      <c r="GH418" s="241"/>
      <c r="GI418" s="241"/>
      <c r="GJ418" s="241"/>
      <c r="GK418" s="241"/>
      <c r="GL418" s="241"/>
      <c r="GM418" s="241"/>
      <c r="GN418" s="241"/>
      <c r="GO418" s="241"/>
      <c r="GP418" s="241"/>
      <c r="GQ418" s="241"/>
      <c r="GR418" s="241"/>
      <c r="GS418" s="241"/>
      <c r="GT418" s="241"/>
      <c r="GU418" s="241"/>
      <c r="GV418" s="241"/>
      <c r="GW418" s="241"/>
      <c r="GX418" s="241"/>
      <c r="GY418" s="241"/>
      <c r="GZ418" s="241"/>
      <c r="HA418" s="241"/>
      <c r="HB418" s="241"/>
      <c r="HC418" s="241"/>
      <c r="HD418" s="241"/>
      <c r="HE418" s="241"/>
      <c r="HF418" s="241"/>
      <c r="HG418" s="241"/>
      <c r="HH418" s="241"/>
      <c r="HI418" s="241"/>
      <c r="HJ418" s="241"/>
      <c r="HK418" s="241"/>
      <c r="HL418" s="241"/>
      <c r="HM418" s="241"/>
      <c r="HN418" s="241"/>
      <c r="HO418" s="241"/>
      <c r="HP418" s="241"/>
      <c r="HQ418" s="241"/>
      <c r="HR418" s="241"/>
      <c r="HS418" s="241"/>
      <c r="HT418" s="241"/>
      <c r="HU418" s="241"/>
      <c r="HV418" s="241"/>
      <c r="HW418" s="241"/>
      <c r="HX418" s="241"/>
      <c r="HY418" s="241"/>
      <c r="HZ418" s="241"/>
      <c r="IA418" s="241"/>
      <c r="IB418" s="241"/>
      <c r="IC418" s="241"/>
      <c r="ID418" s="241"/>
      <c r="IE418" s="241"/>
      <c r="IF418" s="241"/>
      <c r="IG418" s="241"/>
      <c r="IH418" s="241"/>
      <c r="II418" s="241"/>
      <c r="IJ418" s="241"/>
      <c r="IK418" s="241"/>
      <c r="IL418" s="241"/>
      <c r="IM418" s="241"/>
      <c r="IN418" s="241"/>
      <c r="IO418" s="241"/>
      <c r="IP418" s="241"/>
      <c r="IQ418" s="241"/>
      <c r="IR418" s="241"/>
      <c r="IS418" s="241"/>
      <c r="IT418" s="241"/>
      <c r="IU418" s="241"/>
      <c r="IV418" s="241"/>
      <c r="IW418" s="241"/>
      <c r="IX418" s="241"/>
      <c r="IY418" s="241"/>
      <c r="IZ418" s="241"/>
      <c r="JA418" s="241"/>
      <c r="JB418" s="241"/>
      <c r="JC418" s="241"/>
      <c r="JD418" s="241"/>
      <c r="JE418" s="241"/>
      <c r="JF418" s="241"/>
      <c r="JG418" s="241"/>
      <c r="JH418" s="241"/>
      <c r="JI418" s="241"/>
      <c r="JJ418" s="241"/>
      <c r="JK418" s="241"/>
      <c r="JL418" s="241"/>
      <c r="JM418" s="241"/>
      <c r="JN418" s="241"/>
      <c r="JO418" s="241"/>
      <c r="JP418" s="241"/>
      <c r="JQ418" s="241"/>
      <c r="JR418" s="241"/>
      <c r="JS418" s="241"/>
      <c r="JT418" s="241"/>
      <c r="JU418" s="241"/>
    </row>
    <row r="419" spans="1:281" s="240" customFormat="1" ht="15" customHeight="1">
      <c r="A419" s="241"/>
      <c r="B419" s="241"/>
      <c r="C419" s="241"/>
      <c r="D419" s="241"/>
      <c r="E419" s="241"/>
      <c r="F419" s="241"/>
      <c r="G419" s="241"/>
      <c r="H419" s="241"/>
      <c r="I419" s="241"/>
      <c r="J419" s="241"/>
      <c r="K419" s="241"/>
      <c r="L419" s="241"/>
      <c r="M419" s="241"/>
      <c r="N419" s="241"/>
      <c r="O419" s="241"/>
      <c r="P419" s="241"/>
      <c r="Q419" s="241"/>
      <c r="R419" s="241"/>
      <c r="S419" s="241"/>
      <c r="T419" s="241"/>
      <c r="U419" s="241" t="s">
        <v>552</v>
      </c>
      <c r="V419" s="241"/>
      <c r="W419" s="241"/>
      <c r="X419" s="241"/>
      <c r="Y419" s="241"/>
      <c r="Z419" s="241"/>
      <c r="AA419" s="241"/>
      <c r="AB419" s="241"/>
      <c r="AC419" s="241" t="s">
        <v>322</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c r="CJ419" s="241"/>
      <c r="CK419" s="241"/>
      <c r="CL419" s="241"/>
      <c r="CM419" s="241"/>
      <c r="CN419" s="241"/>
      <c r="CO419" s="241"/>
      <c r="CP419" s="241"/>
      <c r="CQ419" s="241"/>
      <c r="CR419" s="241"/>
      <c r="CS419" s="241"/>
      <c r="CT419" s="241"/>
      <c r="CU419" s="241"/>
      <c r="CV419" s="241"/>
      <c r="CW419" s="241"/>
      <c r="CX419" s="241"/>
      <c r="CY419" s="241"/>
      <c r="CZ419" s="241"/>
      <c r="DA419" s="241"/>
      <c r="DB419" s="241"/>
      <c r="DC419" s="241"/>
      <c r="DD419" s="241"/>
      <c r="DE419" s="241"/>
      <c r="DF419" s="241"/>
      <c r="DG419" s="241"/>
      <c r="DH419" s="241"/>
      <c r="DI419" s="241"/>
      <c r="DJ419" s="241"/>
      <c r="DK419" s="241"/>
      <c r="DL419" s="241"/>
      <c r="DM419" s="241"/>
      <c r="DN419" s="241"/>
      <c r="DO419" s="241"/>
      <c r="DP419" s="241"/>
      <c r="DQ419" s="241"/>
      <c r="DR419" s="241"/>
      <c r="DS419" s="241"/>
      <c r="DT419" s="241"/>
      <c r="DU419" s="241"/>
      <c r="DV419" s="241"/>
      <c r="DW419" s="241"/>
      <c r="DX419" s="241"/>
      <c r="DY419" s="241"/>
      <c r="DZ419" s="241"/>
      <c r="EA419" s="241"/>
      <c r="EB419" s="241"/>
      <c r="EC419" s="241"/>
      <c r="ED419" s="241"/>
      <c r="EE419" s="241"/>
      <c r="EF419" s="241"/>
      <c r="EG419" s="241"/>
      <c r="EH419" s="241"/>
      <c r="EI419" s="241"/>
      <c r="EJ419" s="241"/>
      <c r="EK419" s="241"/>
      <c r="EL419" s="241"/>
      <c r="EM419" s="241"/>
      <c r="EN419" s="241"/>
      <c r="EO419" s="241"/>
      <c r="EP419" s="241"/>
      <c r="EQ419" s="241"/>
      <c r="ER419" s="241"/>
      <c r="ES419" s="241"/>
      <c r="ET419" s="241"/>
      <c r="EU419" s="241"/>
      <c r="EV419" s="241"/>
      <c r="EW419" s="241"/>
      <c r="EX419" s="241"/>
      <c r="EY419" s="241"/>
      <c r="EZ419" s="241"/>
      <c r="FA419" s="241"/>
      <c r="FB419" s="241"/>
      <c r="FC419" s="241"/>
      <c r="FD419" s="241"/>
      <c r="FE419" s="241"/>
      <c r="FF419" s="241"/>
      <c r="FG419" s="241"/>
      <c r="FH419" s="241"/>
      <c r="FI419" s="241"/>
      <c r="FJ419" s="241"/>
      <c r="FK419" s="241"/>
      <c r="FL419" s="241"/>
      <c r="FM419" s="241"/>
      <c r="FN419" s="241"/>
      <c r="FO419" s="241"/>
      <c r="FP419" s="241"/>
      <c r="FQ419" s="241"/>
      <c r="FR419" s="241"/>
      <c r="FS419" s="241"/>
      <c r="FT419" s="241"/>
      <c r="FU419" s="241"/>
      <c r="FV419" s="241"/>
      <c r="FW419" s="241"/>
      <c r="FX419" s="241"/>
      <c r="FY419" s="241"/>
      <c r="FZ419" s="241"/>
      <c r="GA419" s="241"/>
      <c r="GB419" s="241"/>
      <c r="GC419" s="241"/>
      <c r="GD419" s="241"/>
      <c r="GE419" s="241"/>
      <c r="GF419" s="241"/>
      <c r="GG419" s="241"/>
      <c r="GH419" s="241"/>
      <c r="GI419" s="241"/>
      <c r="GJ419" s="241"/>
      <c r="GK419" s="241"/>
      <c r="GL419" s="241"/>
      <c r="GM419" s="241"/>
      <c r="GN419" s="241"/>
      <c r="GO419" s="241"/>
      <c r="GP419" s="241"/>
      <c r="GQ419" s="241"/>
      <c r="GR419" s="241"/>
      <c r="GS419" s="241"/>
      <c r="GT419" s="241"/>
      <c r="GU419" s="241"/>
      <c r="GV419" s="241"/>
      <c r="GW419" s="241"/>
      <c r="GX419" s="241"/>
      <c r="GY419" s="241"/>
      <c r="GZ419" s="241"/>
      <c r="HA419" s="241"/>
      <c r="HB419" s="241"/>
      <c r="HC419" s="241"/>
      <c r="HD419" s="241"/>
      <c r="HE419" s="241"/>
      <c r="HF419" s="241"/>
      <c r="HG419" s="241"/>
      <c r="HH419" s="241"/>
      <c r="HI419" s="241"/>
      <c r="HJ419" s="241"/>
      <c r="HK419" s="241"/>
      <c r="HL419" s="241"/>
      <c r="HM419" s="241"/>
      <c r="HN419" s="241"/>
      <c r="HO419" s="241"/>
      <c r="HP419" s="241"/>
      <c r="HQ419" s="241"/>
      <c r="HR419" s="241"/>
      <c r="HS419" s="241"/>
      <c r="HT419" s="241"/>
      <c r="HU419" s="241"/>
      <c r="HV419" s="241"/>
      <c r="HW419" s="241"/>
      <c r="HX419" s="241"/>
      <c r="HY419" s="241"/>
      <c r="HZ419" s="241"/>
      <c r="IA419" s="241"/>
      <c r="IB419" s="241"/>
      <c r="IC419" s="241"/>
      <c r="ID419" s="241"/>
      <c r="IE419" s="241"/>
      <c r="IF419" s="241"/>
      <c r="IG419" s="241"/>
      <c r="IH419" s="241"/>
      <c r="II419" s="241"/>
      <c r="IJ419" s="241"/>
      <c r="IK419" s="241"/>
      <c r="IL419" s="241"/>
      <c r="IM419" s="241"/>
      <c r="IN419" s="241"/>
      <c r="IO419" s="241"/>
      <c r="IP419" s="241"/>
      <c r="IQ419" s="241"/>
      <c r="IR419" s="241"/>
      <c r="IS419" s="241"/>
      <c r="IT419" s="241"/>
      <c r="IU419" s="241"/>
      <c r="IV419" s="241"/>
      <c r="IW419" s="241"/>
      <c r="IX419" s="241"/>
      <c r="IY419" s="241"/>
      <c r="IZ419" s="241"/>
      <c r="JA419" s="241"/>
      <c r="JB419" s="241"/>
      <c r="JC419" s="241"/>
      <c r="JD419" s="241"/>
      <c r="JE419" s="241"/>
      <c r="JF419" s="241"/>
      <c r="JG419" s="241"/>
      <c r="JH419" s="241"/>
      <c r="JI419" s="241"/>
      <c r="JJ419" s="241"/>
      <c r="JK419" s="241"/>
      <c r="JL419" s="241"/>
      <c r="JM419" s="241"/>
      <c r="JN419" s="241"/>
      <c r="JO419" s="241"/>
      <c r="JP419" s="241"/>
      <c r="JQ419" s="241"/>
      <c r="JR419" s="241"/>
      <c r="JS419" s="241"/>
      <c r="JT419" s="241"/>
      <c r="JU419" s="241"/>
    </row>
    <row r="420" spans="1:281" s="240" customFormat="1" ht="15" customHeight="1">
      <c r="A420" s="241"/>
      <c r="B420" s="241"/>
      <c r="C420" s="241"/>
      <c r="D420" s="241"/>
      <c r="E420" s="241"/>
      <c r="F420" s="241"/>
      <c r="G420" s="241"/>
      <c r="H420" s="241"/>
      <c r="I420" s="241"/>
      <c r="J420" s="241"/>
      <c r="K420" s="241"/>
      <c r="L420" s="241"/>
      <c r="M420" s="241"/>
      <c r="N420" s="241"/>
      <c r="O420" s="241"/>
      <c r="P420" s="241"/>
      <c r="Q420" s="241"/>
      <c r="R420" s="241"/>
      <c r="S420" s="241"/>
      <c r="T420" s="241"/>
      <c r="U420" s="241" t="s">
        <v>553</v>
      </c>
      <c r="V420" s="241"/>
      <c r="W420" s="241"/>
      <c r="X420" s="241"/>
      <c r="Y420" s="241"/>
      <c r="Z420" s="241"/>
      <c r="AA420" s="241"/>
      <c r="AB420" s="241"/>
      <c r="AC420" s="241" t="s">
        <v>350</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c r="CJ420" s="241"/>
      <c r="CK420" s="241"/>
      <c r="CL420" s="241"/>
      <c r="CM420" s="241"/>
      <c r="CN420" s="241"/>
      <c r="CO420" s="241"/>
      <c r="CP420" s="241"/>
      <c r="CQ420" s="241"/>
      <c r="CR420" s="241"/>
      <c r="CS420" s="241"/>
      <c r="CT420" s="241"/>
      <c r="CU420" s="241"/>
      <c r="CV420" s="241"/>
      <c r="CW420" s="241"/>
      <c r="CX420" s="241"/>
      <c r="CY420" s="241"/>
      <c r="CZ420" s="241"/>
      <c r="DA420" s="241"/>
      <c r="DB420" s="241"/>
      <c r="DC420" s="241"/>
      <c r="DD420" s="241"/>
      <c r="DE420" s="241"/>
      <c r="DF420" s="241"/>
      <c r="DG420" s="241"/>
      <c r="DH420" s="241"/>
      <c r="DI420" s="241"/>
      <c r="DJ420" s="241"/>
      <c r="DK420" s="241"/>
      <c r="DL420" s="241"/>
      <c r="DM420" s="241"/>
      <c r="DN420" s="241"/>
      <c r="DO420" s="241"/>
      <c r="DP420" s="241"/>
      <c r="DQ420" s="241"/>
      <c r="DR420" s="241"/>
      <c r="DS420" s="241"/>
      <c r="DT420" s="241"/>
      <c r="DU420" s="241"/>
      <c r="DV420" s="241"/>
      <c r="DW420" s="241"/>
      <c r="DX420" s="241"/>
      <c r="DY420" s="241"/>
      <c r="DZ420" s="241"/>
      <c r="EA420" s="241"/>
      <c r="EB420" s="241"/>
      <c r="EC420" s="241"/>
      <c r="ED420" s="241"/>
      <c r="EE420" s="241"/>
      <c r="EF420" s="241"/>
      <c r="EG420" s="241"/>
      <c r="EH420" s="241"/>
      <c r="EI420" s="241"/>
      <c r="EJ420" s="241"/>
      <c r="EK420" s="241"/>
      <c r="EL420" s="241"/>
      <c r="EM420" s="241"/>
      <c r="EN420" s="241"/>
      <c r="EO420" s="241"/>
      <c r="EP420" s="241"/>
      <c r="EQ420" s="241"/>
      <c r="ER420" s="241"/>
      <c r="ES420" s="241"/>
      <c r="ET420" s="241"/>
      <c r="EU420" s="241"/>
      <c r="EV420" s="241"/>
      <c r="EW420" s="241"/>
      <c r="EX420" s="241"/>
      <c r="EY420" s="241"/>
      <c r="EZ420" s="241"/>
      <c r="FA420" s="241"/>
      <c r="FB420" s="241"/>
      <c r="FC420" s="241"/>
      <c r="FD420" s="241"/>
      <c r="FE420" s="241"/>
      <c r="FF420" s="241"/>
      <c r="FG420" s="241"/>
      <c r="FH420" s="241"/>
      <c r="FI420" s="241"/>
      <c r="FJ420" s="241"/>
      <c r="FK420" s="241"/>
      <c r="FL420" s="241"/>
      <c r="FM420" s="241"/>
      <c r="FN420" s="241"/>
      <c r="FO420" s="241"/>
      <c r="FP420" s="241"/>
      <c r="FQ420" s="241"/>
      <c r="FR420" s="241"/>
      <c r="FS420" s="241"/>
      <c r="FT420" s="241"/>
      <c r="FU420" s="241"/>
      <c r="FV420" s="241"/>
      <c r="FW420" s="241"/>
      <c r="FX420" s="241"/>
      <c r="FY420" s="241"/>
      <c r="FZ420" s="241"/>
      <c r="GA420" s="241"/>
      <c r="GB420" s="241"/>
      <c r="GC420" s="241"/>
      <c r="GD420" s="241"/>
      <c r="GE420" s="241"/>
      <c r="GF420" s="241"/>
      <c r="GG420" s="241"/>
      <c r="GH420" s="241"/>
      <c r="GI420" s="241"/>
      <c r="GJ420" s="241"/>
      <c r="GK420" s="241"/>
      <c r="GL420" s="241"/>
      <c r="GM420" s="241"/>
      <c r="GN420" s="241"/>
      <c r="GO420" s="241"/>
      <c r="GP420" s="241"/>
      <c r="GQ420" s="241"/>
      <c r="GR420" s="241"/>
      <c r="GS420" s="241"/>
      <c r="GT420" s="241"/>
      <c r="GU420" s="241"/>
      <c r="GV420" s="241"/>
      <c r="GW420" s="241"/>
      <c r="GX420" s="241"/>
      <c r="GY420" s="241"/>
      <c r="GZ420" s="241"/>
      <c r="HA420" s="241"/>
      <c r="HB420" s="241"/>
      <c r="HC420" s="241"/>
      <c r="HD420" s="241"/>
      <c r="HE420" s="241"/>
      <c r="HF420" s="241"/>
      <c r="HG420" s="241"/>
      <c r="HH420" s="241"/>
      <c r="HI420" s="241"/>
      <c r="HJ420" s="241"/>
      <c r="HK420" s="241"/>
      <c r="HL420" s="241"/>
      <c r="HM420" s="241"/>
      <c r="HN420" s="241"/>
      <c r="HO420" s="241"/>
      <c r="HP420" s="241"/>
      <c r="HQ420" s="241"/>
      <c r="HR420" s="241"/>
      <c r="HS420" s="241"/>
      <c r="HT420" s="241"/>
      <c r="HU420" s="241"/>
      <c r="HV420" s="241"/>
      <c r="HW420" s="241"/>
      <c r="HX420" s="241"/>
      <c r="HY420" s="241"/>
      <c r="HZ420" s="241"/>
      <c r="IA420" s="241"/>
      <c r="IB420" s="241"/>
      <c r="IC420" s="241"/>
      <c r="ID420" s="241"/>
      <c r="IE420" s="241"/>
      <c r="IF420" s="241"/>
      <c r="IG420" s="241"/>
      <c r="IH420" s="241"/>
      <c r="II420" s="241"/>
      <c r="IJ420" s="241"/>
      <c r="IK420" s="241"/>
      <c r="IL420" s="241"/>
      <c r="IM420" s="241"/>
      <c r="IN420" s="241"/>
      <c r="IO420" s="241"/>
      <c r="IP420" s="241"/>
      <c r="IQ420" s="241"/>
      <c r="IR420" s="241"/>
      <c r="IS420" s="241"/>
      <c r="IT420" s="241"/>
      <c r="IU420" s="241"/>
      <c r="IV420" s="241"/>
      <c r="IW420" s="241"/>
      <c r="IX420" s="241"/>
      <c r="IY420" s="241"/>
      <c r="IZ420" s="241"/>
      <c r="JA420" s="241"/>
      <c r="JB420" s="241"/>
      <c r="JC420" s="241"/>
      <c r="JD420" s="241"/>
      <c r="JE420" s="241"/>
      <c r="JF420" s="241"/>
      <c r="JG420" s="241"/>
      <c r="JH420" s="241"/>
      <c r="JI420" s="241"/>
      <c r="JJ420" s="241"/>
      <c r="JK420" s="241"/>
      <c r="JL420" s="241"/>
      <c r="JM420" s="241"/>
      <c r="JN420" s="241"/>
      <c r="JO420" s="241"/>
      <c r="JP420" s="241"/>
      <c r="JQ420" s="241"/>
      <c r="JR420" s="241"/>
      <c r="JS420" s="241"/>
      <c r="JT420" s="241"/>
      <c r="JU420" s="241"/>
    </row>
    <row r="421" spans="1:281" s="240" customFormat="1" ht="15" customHeight="1">
      <c r="A421" s="241"/>
      <c r="B421" s="241"/>
      <c r="C421" s="241"/>
      <c r="D421" s="241"/>
      <c r="E421" s="241"/>
      <c r="F421" s="241"/>
      <c r="G421" s="241"/>
      <c r="H421" s="241"/>
      <c r="I421" s="241"/>
      <c r="J421" s="241"/>
      <c r="K421" s="241"/>
      <c r="L421" s="241"/>
      <c r="M421" s="241"/>
      <c r="N421" s="241"/>
      <c r="O421" s="241"/>
      <c r="P421" s="241"/>
      <c r="Q421" s="241"/>
      <c r="R421" s="241"/>
      <c r="S421" s="241"/>
      <c r="T421" s="241"/>
      <c r="U421" s="241" t="s">
        <v>554</v>
      </c>
      <c r="V421" s="241"/>
      <c r="W421" s="241"/>
      <c r="X421" s="241"/>
      <c r="Y421" s="241"/>
      <c r="Z421" s="241"/>
      <c r="AA421" s="241"/>
      <c r="AB421" s="241"/>
      <c r="AC421" s="241" t="s">
        <v>316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c r="EN421" s="241"/>
      <c r="EO421" s="241"/>
      <c r="EP421" s="241"/>
      <c r="EQ421" s="241"/>
      <c r="ER421" s="241"/>
      <c r="ES421" s="241"/>
      <c r="ET421" s="241"/>
      <c r="EU421" s="241"/>
      <c r="EV421" s="241"/>
      <c r="EW421" s="241"/>
      <c r="EX421" s="241"/>
      <c r="EY421" s="241"/>
      <c r="EZ421" s="241"/>
      <c r="FA421" s="241"/>
      <c r="FB421" s="241"/>
      <c r="FC421" s="241"/>
      <c r="FD421" s="241"/>
      <c r="FE421" s="241"/>
      <c r="FF421" s="241"/>
      <c r="FG421" s="241"/>
      <c r="FH421" s="241"/>
      <c r="FI421" s="241"/>
      <c r="FJ421" s="241"/>
      <c r="FK421" s="241"/>
      <c r="FL421" s="241"/>
      <c r="FM421" s="241"/>
      <c r="FN421" s="241"/>
      <c r="FO421" s="241"/>
      <c r="FP421" s="241"/>
      <c r="FQ421" s="241"/>
      <c r="FR421" s="241"/>
      <c r="FS421" s="241"/>
      <c r="FT421" s="241"/>
      <c r="FU421" s="241"/>
      <c r="FV421" s="241"/>
      <c r="FW421" s="241"/>
      <c r="FX421" s="241"/>
      <c r="FY421" s="241"/>
      <c r="FZ421" s="241"/>
      <c r="GA421" s="241"/>
      <c r="GB421" s="241"/>
      <c r="GC421" s="241"/>
      <c r="GD421" s="241"/>
      <c r="GE421" s="241"/>
      <c r="GF421" s="241"/>
      <c r="GG421" s="241"/>
      <c r="GH421" s="241"/>
      <c r="GI421" s="241"/>
      <c r="GJ421" s="241"/>
      <c r="GK421" s="241"/>
      <c r="GL421" s="241"/>
      <c r="GM421" s="241"/>
      <c r="GN421" s="241"/>
      <c r="GO421" s="241"/>
      <c r="GP421" s="241"/>
      <c r="GQ421" s="241"/>
      <c r="GR421" s="241"/>
      <c r="GS421" s="241"/>
      <c r="GT421" s="241"/>
      <c r="GU421" s="241"/>
      <c r="GV421" s="241"/>
      <c r="GW421" s="241"/>
      <c r="GX421" s="241"/>
      <c r="GY421" s="241"/>
      <c r="GZ421" s="241"/>
      <c r="HA421" s="241"/>
      <c r="HB421" s="241"/>
      <c r="HC421" s="241"/>
      <c r="HD421" s="241"/>
      <c r="HE421" s="241"/>
      <c r="HF421" s="241"/>
      <c r="HG421" s="241"/>
      <c r="HH421" s="241"/>
      <c r="HI421" s="241"/>
      <c r="HJ421" s="241"/>
      <c r="HK421" s="241"/>
      <c r="HL421" s="241"/>
      <c r="HM421" s="241"/>
      <c r="HN421" s="241"/>
      <c r="HO421" s="241"/>
      <c r="HP421" s="241"/>
      <c r="HQ421" s="241"/>
      <c r="HR421" s="241"/>
      <c r="HS421" s="241"/>
      <c r="HT421" s="241"/>
      <c r="HU421" s="241"/>
      <c r="HV421" s="241"/>
      <c r="HW421" s="241"/>
      <c r="HX421" s="241"/>
      <c r="HY421" s="241"/>
      <c r="HZ421" s="241"/>
      <c r="IA421" s="241"/>
      <c r="IB421" s="241"/>
      <c r="IC421" s="241"/>
      <c r="ID421" s="241"/>
      <c r="IE421" s="241"/>
      <c r="IF421" s="241"/>
      <c r="IG421" s="241"/>
      <c r="IH421" s="241"/>
      <c r="II421" s="241"/>
      <c r="IJ421" s="241"/>
      <c r="IK421" s="241"/>
      <c r="IL421" s="241"/>
      <c r="IM421" s="241"/>
      <c r="IN421" s="241"/>
      <c r="IO421" s="241"/>
      <c r="IP421" s="241"/>
      <c r="IQ421" s="241"/>
      <c r="IR421" s="241"/>
      <c r="IS421" s="241"/>
      <c r="IT421" s="241"/>
      <c r="IU421" s="241"/>
      <c r="IV421" s="241"/>
      <c r="IW421" s="241"/>
      <c r="IX421" s="241"/>
      <c r="IY421" s="241"/>
      <c r="IZ421" s="241"/>
      <c r="JA421" s="241"/>
      <c r="JB421" s="241"/>
      <c r="JC421" s="241"/>
      <c r="JD421" s="241"/>
      <c r="JE421" s="241"/>
      <c r="JF421" s="241"/>
      <c r="JG421" s="241"/>
      <c r="JH421" s="241"/>
      <c r="JI421" s="241"/>
      <c r="JJ421" s="241"/>
      <c r="JK421" s="241"/>
      <c r="JL421" s="241"/>
      <c r="JM421" s="241"/>
      <c r="JN421" s="241"/>
      <c r="JO421" s="241"/>
      <c r="JP421" s="241"/>
      <c r="JQ421" s="241"/>
      <c r="JR421" s="241"/>
      <c r="JS421" s="241"/>
      <c r="JT421" s="241"/>
      <c r="JU421" s="241"/>
    </row>
    <row r="422" spans="1:281" s="240" customFormat="1" ht="15" customHeight="1">
      <c r="A422" s="241"/>
      <c r="B422" s="241"/>
      <c r="C422" s="241"/>
      <c r="D422" s="241"/>
      <c r="E422" s="241"/>
      <c r="F422" s="241"/>
      <c r="G422" s="241"/>
      <c r="H422" s="241"/>
      <c r="I422" s="241"/>
      <c r="J422" s="241"/>
      <c r="K422" s="241"/>
      <c r="L422" s="241"/>
      <c r="M422" s="241"/>
      <c r="N422" s="241"/>
      <c r="O422" s="241"/>
      <c r="P422" s="241"/>
      <c r="Q422" s="241"/>
      <c r="R422" s="241"/>
      <c r="S422" s="241"/>
      <c r="T422" s="241"/>
      <c r="U422" s="241" t="s">
        <v>555</v>
      </c>
      <c r="V422" s="241"/>
      <c r="W422" s="241"/>
      <c r="X422" s="241"/>
      <c r="Y422" s="241"/>
      <c r="Z422" s="241"/>
      <c r="AA422" s="241"/>
      <c r="AB422" s="241"/>
      <c r="AC422" s="241" t="s">
        <v>313</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c r="EN422" s="241"/>
      <c r="EO422" s="241"/>
      <c r="EP422" s="241"/>
      <c r="EQ422" s="241"/>
      <c r="ER422" s="241"/>
      <c r="ES422" s="241"/>
      <c r="ET422" s="241"/>
      <c r="EU422" s="241"/>
      <c r="EV422" s="241"/>
      <c r="EW422" s="241"/>
      <c r="EX422" s="241"/>
      <c r="EY422" s="241"/>
      <c r="EZ422" s="241"/>
      <c r="FA422" s="241"/>
      <c r="FB422" s="241"/>
      <c r="FC422" s="241"/>
      <c r="FD422" s="241"/>
      <c r="FE422" s="241"/>
      <c r="FF422" s="241"/>
      <c r="FG422" s="241"/>
      <c r="FH422" s="241"/>
      <c r="FI422" s="241"/>
      <c r="FJ422" s="241"/>
      <c r="FK422" s="241"/>
      <c r="FL422" s="241"/>
      <c r="FM422" s="241"/>
      <c r="FN422" s="241"/>
      <c r="FO422" s="241"/>
      <c r="FP422" s="241"/>
      <c r="FQ422" s="241"/>
      <c r="FR422" s="241"/>
      <c r="FS422" s="241"/>
      <c r="FT422" s="241"/>
      <c r="FU422" s="241"/>
      <c r="FV422" s="241"/>
      <c r="FW422" s="241"/>
      <c r="FX422" s="241"/>
      <c r="FY422" s="241"/>
      <c r="FZ422" s="241"/>
      <c r="GA422" s="241"/>
      <c r="GB422" s="241"/>
      <c r="GC422" s="241"/>
      <c r="GD422" s="241"/>
      <c r="GE422" s="241"/>
      <c r="GF422" s="241"/>
      <c r="GG422" s="241"/>
      <c r="GH422" s="241"/>
      <c r="GI422" s="241"/>
      <c r="GJ422" s="241"/>
      <c r="GK422" s="241"/>
      <c r="GL422" s="241"/>
      <c r="GM422" s="241"/>
      <c r="GN422" s="241"/>
      <c r="GO422" s="241"/>
      <c r="GP422" s="241"/>
      <c r="GQ422" s="241"/>
      <c r="GR422" s="241"/>
      <c r="GS422" s="241"/>
      <c r="GT422" s="241"/>
      <c r="GU422" s="241"/>
      <c r="GV422" s="241"/>
      <c r="GW422" s="241"/>
      <c r="GX422" s="241"/>
      <c r="GY422" s="241"/>
      <c r="GZ422" s="241"/>
      <c r="HA422" s="241"/>
      <c r="HB422" s="241"/>
      <c r="HC422" s="241"/>
      <c r="HD422" s="241"/>
      <c r="HE422" s="241"/>
      <c r="HF422" s="241"/>
      <c r="HG422" s="241"/>
      <c r="HH422" s="241"/>
      <c r="HI422" s="241"/>
      <c r="HJ422" s="241"/>
      <c r="HK422" s="241"/>
      <c r="HL422" s="241"/>
      <c r="HM422" s="241"/>
      <c r="HN422" s="241"/>
      <c r="HO422" s="241"/>
      <c r="HP422" s="241"/>
      <c r="HQ422" s="241"/>
      <c r="HR422" s="241"/>
      <c r="HS422" s="241"/>
      <c r="HT422" s="241"/>
      <c r="HU422" s="241"/>
      <c r="HV422" s="241"/>
      <c r="HW422" s="241"/>
      <c r="HX422" s="241"/>
      <c r="HY422" s="241"/>
      <c r="HZ422" s="241"/>
      <c r="IA422" s="241"/>
      <c r="IB422" s="241"/>
      <c r="IC422" s="241"/>
      <c r="ID422" s="241"/>
      <c r="IE422" s="241"/>
      <c r="IF422" s="241"/>
      <c r="IG422" s="241"/>
      <c r="IH422" s="241"/>
      <c r="II422" s="241"/>
      <c r="IJ422" s="241"/>
      <c r="IK422" s="241"/>
      <c r="IL422" s="241"/>
      <c r="IM422" s="241"/>
      <c r="IN422" s="241"/>
      <c r="IO422" s="241"/>
      <c r="IP422" s="241"/>
      <c r="IQ422" s="241"/>
      <c r="IR422" s="241"/>
      <c r="IS422" s="241"/>
      <c r="IT422" s="241"/>
      <c r="IU422" s="241"/>
      <c r="IV422" s="241"/>
      <c r="IW422" s="241"/>
      <c r="IX422" s="241"/>
      <c r="IY422" s="241"/>
      <c r="IZ422" s="241"/>
      <c r="JA422" s="241"/>
      <c r="JB422" s="241"/>
      <c r="JC422" s="241"/>
      <c r="JD422" s="241"/>
      <c r="JE422" s="241"/>
      <c r="JF422" s="241"/>
      <c r="JG422" s="241"/>
      <c r="JH422" s="241"/>
      <c r="JI422" s="241"/>
      <c r="JJ422" s="241"/>
      <c r="JK422" s="241"/>
      <c r="JL422" s="241"/>
      <c r="JM422" s="241"/>
      <c r="JN422" s="241"/>
      <c r="JO422" s="241"/>
      <c r="JP422" s="241"/>
      <c r="JQ422" s="241"/>
      <c r="JR422" s="241"/>
      <c r="JS422" s="241"/>
      <c r="JT422" s="241"/>
      <c r="JU422" s="241"/>
    </row>
    <row r="423" spans="1:281" s="240" customFormat="1" ht="15" customHeight="1">
      <c r="A423" s="241"/>
      <c r="B423" s="241"/>
      <c r="C423" s="241"/>
      <c r="D423" s="241"/>
      <c r="E423" s="241"/>
      <c r="F423" s="241"/>
      <c r="G423" s="241"/>
      <c r="H423" s="241"/>
      <c r="I423" s="241"/>
      <c r="J423" s="241"/>
      <c r="K423" s="241"/>
      <c r="L423" s="241"/>
      <c r="M423" s="241"/>
      <c r="N423" s="241"/>
      <c r="O423" s="241"/>
      <c r="P423" s="241"/>
      <c r="Q423" s="241"/>
      <c r="R423" s="241"/>
      <c r="S423" s="241"/>
      <c r="T423" s="241"/>
      <c r="U423" s="241" t="s">
        <v>556</v>
      </c>
      <c r="V423" s="241"/>
      <c r="W423" s="241"/>
      <c r="X423" s="241"/>
      <c r="Y423" s="241"/>
      <c r="Z423" s="241"/>
      <c r="AA423" s="241"/>
      <c r="AB423" s="241"/>
      <c r="AC423" s="241" t="s">
        <v>313</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c r="EN423" s="241"/>
      <c r="EO423" s="241"/>
      <c r="EP423" s="241"/>
      <c r="EQ423" s="241"/>
      <c r="ER423" s="241"/>
      <c r="ES423" s="241"/>
      <c r="ET423" s="241"/>
      <c r="EU423" s="241"/>
      <c r="EV423" s="241"/>
      <c r="EW423" s="241"/>
      <c r="EX423" s="241"/>
      <c r="EY423" s="241"/>
      <c r="EZ423" s="241"/>
      <c r="FA423" s="241"/>
      <c r="FB423" s="241"/>
      <c r="FC423" s="241"/>
      <c r="FD423" s="241"/>
      <c r="FE423" s="241"/>
      <c r="FF423" s="241"/>
      <c r="FG423" s="241"/>
      <c r="FH423" s="241"/>
      <c r="FI423" s="241"/>
      <c r="FJ423" s="241"/>
      <c r="FK423" s="241"/>
      <c r="FL423" s="241"/>
      <c r="FM423" s="241"/>
      <c r="FN423" s="241"/>
      <c r="FO423" s="241"/>
      <c r="FP423" s="241"/>
      <c r="FQ423" s="241"/>
      <c r="FR423" s="241"/>
      <c r="FS423" s="241"/>
      <c r="FT423" s="241"/>
      <c r="FU423" s="241"/>
      <c r="FV423" s="241"/>
      <c r="FW423" s="241"/>
      <c r="FX423" s="241"/>
      <c r="FY423" s="241"/>
      <c r="FZ423" s="241"/>
      <c r="GA423" s="241"/>
      <c r="GB423" s="241"/>
      <c r="GC423" s="241"/>
      <c r="GD423" s="241"/>
      <c r="GE423" s="241"/>
      <c r="GF423" s="241"/>
      <c r="GG423" s="241"/>
      <c r="GH423" s="241"/>
      <c r="GI423" s="241"/>
      <c r="GJ423" s="241"/>
      <c r="GK423" s="241"/>
      <c r="GL423" s="241"/>
      <c r="GM423" s="241"/>
      <c r="GN423" s="241"/>
      <c r="GO423" s="241"/>
      <c r="GP423" s="241"/>
      <c r="GQ423" s="241"/>
      <c r="GR423" s="241"/>
      <c r="GS423" s="241"/>
      <c r="GT423" s="241"/>
      <c r="GU423" s="241"/>
      <c r="GV423" s="241"/>
      <c r="GW423" s="241"/>
      <c r="GX423" s="241"/>
      <c r="GY423" s="241"/>
      <c r="GZ423" s="241"/>
      <c r="HA423" s="241"/>
      <c r="HB423" s="241"/>
      <c r="HC423" s="241"/>
      <c r="HD423" s="241"/>
      <c r="HE423" s="241"/>
      <c r="HF423" s="241"/>
      <c r="HG423" s="241"/>
      <c r="HH423" s="241"/>
      <c r="HI423" s="241"/>
      <c r="HJ423" s="241"/>
      <c r="HK423" s="241"/>
      <c r="HL423" s="241"/>
      <c r="HM423" s="241"/>
      <c r="HN423" s="241"/>
      <c r="HO423" s="241"/>
      <c r="HP423" s="241"/>
      <c r="HQ423" s="241"/>
      <c r="HR423" s="241"/>
      <c r="HS423" s="241"/>
      <c r="HT423" s="241"/>
      <c r="HU423" s="241"/>
      <c r="HV423" s="241"/>
      <c r="HW423" s="241"/>
      <c r="HX423" s="241"/>
      <c r="HY423" s="241"/>
      <c r="HZ423" s="241"/>
      <c r="IA423" s="241"/>
      <c r="IB423" s="241"/>
      <c r="IC423" s="241"/>
      <c r="ID423" s="241"/>
      <c r="IE423" s="241"/>
      <c r="IF423" s="241"/>
      <c r="IG423" s="241"/>
      <c r="IH423" s="241"/>
      <c r="II423" s="241"/>
      <c r="IJ423" s="241"/>
      <c r="IK423" s="241"/>
      <c r="IL423" s="241"/>
      <c r="IM423" s="241"/>
      <c r="IN423" s="241"/>
      <c r="IO423" s="241"/>
      <c r="IP423" s="241"/>
      <c r="IQ423" s="241"/>
      <c r="IR423" s="241"/>
      <c r="IS423" s="241"/>
      <c r="IT423" s="241"/>
      <c r="IU423" s="241"/>
      <c r="IV423" s="241"/>
      <c r="IW423" s="241"/>
      <c r="IX423" s="241"/>
      <c r="IY423" s="241"/>
      <c r="IZ423" s="241"/>
      <c r="JA423" s="241"/>
      <c r="JB423" s="241"/>
      <c r="JC423" s="241"/>
      <c r="JD423" s="241"/>
      <c r="JE423" s="241"/>
      <c r="JF423" s="241"/>
      <c r="JG423" s="241"/>
      <c r="JH423" s="241"/>
      <c r="JI423" s="241"/>
      <c r="JJ423" s="241"/>
      <c r="JK423" s="241"/>
      <c r="JL423" s="241"/>
      <c r="JM423" s="241"/>
      <c r="JN423" s="241"/>
      <c r="JO423" s="241"/>
      <c r="JP423" s="241"/>
      <c r="JQ423" s="241"/>
      <c r="JR423" s="241"/>
      <c r="JS423" s="241"/>
      <c r="JT423" s="241"/>
      <c r="JU423" s="241"/>
    </row>
    <row r="424" spans="1:281" s="240" customFormat="1" ht="15" customHeight="1">
      <c r="A424" s="241"/>
      <c r="B424" s="241"/>
      <c r="C424" s="241"/>
      <c r="D424" s="241"/>
      <c r="E424" s="241"/>
      <c r="F424" s="241"/>
      <c r="G424" s="241"/>
      <c r="H424" s="241"/>
      <c r="I424" s="241"/>
      <c r="J424" s="241"/>
      <c r="K424" s="241"/>
      <c r="L424" s="241"/>
      <c r="M424" s="241"/>
      <c r="N424" s="241"/>
      <c r="O424" s="241"/>
      <c r="P424" s="241"/>
      <c r="Q424" s="241"/>
      <c r="R424" s="241"/>
      <c r="S424" s="241"/>
      <c r="T424" s="241"/>
      <c r="U424" s="241" t="s">
        <v>557</v>
      </c>
      <c r="V424" s="241"/>
      <c r="W424" s="241"/>
      <c r="X424" s="241"/>
      <c r="Y424" s="241"/>
      <c r="Z424" s="241"/>
      <c r="AA424" s="241"/>
      <c r="AB424" s="241"/>
      <c r="AC424" s="241" t="s">
        <v>316</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c r="EN424" s="241"/>
      <c r="EO424" s="241"/>
      <c r="EP424" s="241"/>
      <c r="EQ424" s="241"/>
      <c r="ER424" s="241"/>
      <c r="ES424" s="241"/>
      <c r="ET424" s="241"/>
      <c r="EU424" s="241"/>
      <c r="EV424" s="241"/>
      <c r="EW424" s="241"/>
      <c r="EX424" s="241"/>
      <c r="EY424" s="241"/>
      <c r="EZ424" s="241"/>
      <c r="FA424" s="241"/>
      <c r="FB424" s="241"/>
      <c r="FC424" s="241"/>
      <c r="FD424" s="241"/>
      <c r="FE424" s="241"/>
      <c r="FF424" s="241"/>
      <c r="FG424" s="241"/>
      <c r="FH424" s="241"/>
      <c r="FI424" s="241"/>
      <c r="FJ424" s="241"/>
      <c r="FK424" s="241"/>
      <c r="FL424" s="241"/>
      <c r="FM424" s="241"/>
      <c r="FN424" s="241"/>
      <c r="FO424" s="241"/>
      <c r="FP424" s="241"/>
      <c r="FQ424" s="241"/>
      <c r="FR424" s="241"/>
      <c r="FS424" s="241"/>
      <c r="FT424" s="241"/>
      <c r="FU424" s="241"/>
      <c r="FV424" s="241"/>
      <c r="FW424" s="241"/>
      <c r="FX424" s="241"/>
      <c r="FY424" s="241"/>
      <c r="FZ424" s="241"/>
      <c r="GA424" s="241"/>
      <c r="GB424" s="241"/>
      <c r="GC424" s="241"/>
      <c r="GD424" s="241"/>
      <c r="GE424" s="241"/>
      <c r="GF424" s="241"/>
      <c r="GG424" s="241"/>
      <c r="GH424" s="241"/>
      <c r="GI424" s="241"/>
      <c r="GJ424" s="241"/>
      <c r="GK424" s="241"/>
      <c r="GL424" s="241"/>
      <c r="GM424" s="241"/>
      <c r="GN424" s="241"/>
      <c r="GO424" s="241"/>
      <c r="GP424" s="241"/>
      <c r="GQ424" s="241"/>
      <c r="GR424" s="241"/>
      <c r="GS424" s="241"/>
      <c r="GT424" s="241"/>
      <c r="GU424" s="241"/>
      <c r="GV424" s="241"/>
      <c r="GW424" s="241"/>
      <c r="GX424" s="241"/>
      <c r="GY424" s="241"/>
      <c r="GZ424" s="241"/>
      <c r="HA424" s="241"/>
      <c r="HB424" s="241"/>
      <c r="HC424" s="241"/>
      <c r="HD424" s="241"/>
      <c r="HE424" s="241"/>
      <c r="HF424" s="241"/>
      <c r="HG424" s="241"/>
      <c r="HH424" s="241"/>
      <c r="HI424" s="241"/>
      <c r="HJ424" s="241"/>
      <c r="HK424" s="241"/>
      <c r="HL424" s="241"/>
      <c r="HM424" s="241"/>
      <c r="HN424" s="241"/>
      <c r="HO424" s="241"/>
      <c r="HP424" s="241"/>
      <c r="HQ424" s="241"/>
      <c r="HR424" s="241"/>
      <c r="HS424" s="241"/>
      <c r="HT424" s="241"/>
      <c r="HU424" s="241"/>
      <c r="HV424" s="241"/>
      <c r="HW424" s="241"/>
      <c r="HX424" s="241"/>
      <c r="HY424" s="241"/>
      <c r="HZ424" s="241"/>
      <c r="IA424" s="241"/>
      <c r="IB424" s="241"/>
      <c r="IC424" s="241"/>
      <c r="ID424" s="241"/>
      <c r="IE424" s="241"/>
      <c r="IF424" s="241"/>
      <c r="IG424" s="241"/>
      <c r="IH424" s="241"/>
      <c r="II424" s="241"/>
      <c r="IJ424" s="241"/>
      <c r="IK424" s="241"/>
      <c r="IL424" s="241"/>
      <c r="IM424" s="241"/>
      <c r="IN424" s="241"/>
      <c r="IO424" s="241"/>
      <c r="IP424" s="241"/>
      <c r="IQ424" s="241"/>
      <c r="IR424" s="241"/>
      <c r="IS424" s="241"/>
      <c r="IT424" s="241"/>
      <c r="IU424" s="241"/>
      <c r="IV424" s="241"/>
      <c r="IW424" s="241"/>
      <c r="IX424" s="241"/>
      <c r="IY424" s="241"/>
      <c r="IZ424" s="241"/>
      <c r="JA424" s="241"/>
      <c r="JB424" s="241"/>
      <c r="JC424" s="241"/>
      <c r="JD424" s="241"/>
      <c r="JE424" s="241"/>
      <c r="JF424" s="241"/>
      <c r="JG424" s="241"/>
      <c r="JH424" s="241"/>
      <c r="JI424" s="241"/>
      <c r="JJ424" s="241"/>
      <c r="JK424" s="241"/>
      <c r="JL424" s="241"/>
      <c r="JM424" s="241"/>
      <c r="JN424" s="241"/>
      <c r="JO424" s="241"/>
      <c r="JP424" s="241"/>
      <c r="JQ424" s="241"/>
      <c r="JR424" s="241"/>
      <c r="JS424" s="241"/>
      <c r="JT424" s="241"/>
      <c r="JU424" s="241"/>
    </row>
    <row r="425" spans="1:281" s="240" customFormat="1" ht="15" customHeight="1">
      <c r="A425" s="241"/>
      <c r="B425" s="241"/>
      <c r="C425" s="241"/>
      <c r="D425" s="241"/>
      <c r="E425" s="241"/>
      <c r="F425" s="241"/>
      <c r="G425" s="241"/>
      <c r="H425" s="241"/>
      <c r="I425" s="241"/>
      <c r="J425" s="241"/>
      <c r="K425" s="241"/>
      <c r="L425" s="241"/>
      <c r="M425" s="241"/>
      <c r="N425" s="241"/>
      <c r="O425" s="241"/>
      <c r="P425" s="241"/>
      <c r="Q425" s="241"/>
      <c r="R425" s="241"/>
      <c r="S425" s="241"/>
      <c r="T425" s="241"/>
      <c r="U425" s="241" t="s">
        <v>558</v>
      </c>
      <c r="V425" s="241"/>
      <c r="W425" s="241"/>
      <c r="X425" s="241"/>
      <c r="Y425" s="241"/>
      <c r="Z425" s="241"/>
      <c r="AA425" s="241"/>
      <c r="AB425" s="241"/>
      <c r="AC425" s="241" t="s">
        <v>316</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241"/>
      <c r="ET425" s="241"/>
      <c r="EU425" s="241"/>
      <c r="EV425" s="241"/>
      <c r="EW425" s="241"/>
      <c r="EX425" s="241"/>
      <c r="EY425" s="241"/>
      <c r="EZ425" s="241"/>
      <c r="FA425" s="241"/>
      <c r="FB425" s="241"/>
      <c r="FC425" s="241"/>
      <c r="FD425" s="241"/>
      <c r="FE425" s="241"/>
      <c r="FF425" s="241"/>
      <c r="FG425" s="241"/>
      <c r="FH425" s="241"/>
      <c r="FI425" s="241"/>
      <c r="FJ425" s="241"/>
      <c r="FK425" s="241"/>
      <c r="FL425" s="241"/>
      <c r="FM425" s="241"/>
      <c r="FN425" s="241"/>
      <c r="FO425" s="241"/>
      <c r="FP425" s="241"/>
      <c r="FQ425" s="241"/>
      <c r="FR425" s="241"/>
      <c r="FS425" s="241"/>
      <c r="FT425" s="241"/>
      <c r="FU425" s="241"/>
      <c r="FV425" s="241"/>
      <c r="FW425" s="241"/>
      <c r="FX425" s="241"/>
      <c r="FY425" s="241"/>
      <c r="FZ425" s="241"/>
      <c r="GA425" s="241"/>
      <c r="GB425" s="241"/>
      <c r="GC425" s="241"/>
      <c r="GD425" s="241"/>
      <c r="GE425" s="241"/>
      <c r="GF425" s="241"/>
      <c r="GG425" s="241"/>
      <c r="GH425" s="241"/>
      <c r="GI425" s="241"/>
      <c r="GJ425" s="241"/>
      <c r="GK425" s="241"/>
      <c r="GL425" s="241"/>
      <c r="GM425" s="241"/>
      <c r="GN425" s="241"/>
      <c r="GO425" s="241"/>
      <c r="GP425" s="241"/>
      <c r="GQ425" s="241"/>
      <c r="GR425" s="241"/>
      <c r="GS425" s="241"/>
      <c r="GT425" s="241"/>
      <c r="GU425" s="241"/>
      <c r="GV425" s="241"/>
      <c r="GW425" s="241"/>
      <c r="GX425" s="241"/>
      <c r="GY425" s="241"/>
      <c r="GZ425" s="241"/>
      <c r="HA425" s="241"/>
      <c r="HB425" s="241"/>
      <c r="HC425" s="241"/>
      <c r="HD425" s="241"/>
      <c r="HE425" s="241"/>
      <c r="HF425" s="241"/>
      <c r="HG425" s="241"/>
      <c r="HH425" s="241"/>
      <c r="HI425" s="241"/>
      <c r="HJ425" s="241"/>
      <c r="HK425" s="241"/>
      <c r="HL425" s="241"/>
      <c r="HM425" s="241"/>
      <c r="HN425" s="241"/>
      <c r="HO425" s="241"/>
      <c r="HP425" s="241"/>
      <c r="HQ425" s="241"/>
      <c r="HR425" s="241"/>
      <c r="HS425" s="241"/>
      <c r="HT425" s="241"/>
      <c r="HU425" s="241"/>
      <c r="HV425" s="241"/>
      <c r="HW425" s="241"/>
      <c r="HX425" s="241"/>
      <c r="HY425" s="241"/>
      <c r="HZ425" s="241"/>
      <c r="IA425" s="241"/>
      <c r="IB425" s="241"/>
      <c r="IC425" s="241"/>
      <c r="ID425" s="241"/>
      <c r="IE425" s="241"/>
      <c r="IF425" s="241"/>
      <c r="IG425" s="241"/>
      <c r="IH425" s="241"/>
      <c r="II425" s="241"/>
      <c r="IJ425" s="241"/>
      <c r="IK425" s="241"/>
      <c r="IL425" s="241"/>
      <c r="IM425" s="241"/>
      <c r="IN425" s="241"/>
      <c r="IO425" s="241"/>
      <c r="IP425" s="241"/>
      <c r="IQ425" s="241"/>
      <c r="IR425" s="241"/>
      <c r="IS425" s="241"/>
      <c r="IT425" s="241"/>
      <c r="IU425" s="241"/>
      <c r="IV425" s="241"/>
      <c r="IW425" s="241"/>
      <c r="IX425" s="241"/>
      <c r="IY425" s="241"/>
      <c r="IZ425" s="241"/>
      <c r="JA425" s="241"/>
      <c r="JB425" s="241"/>
      <c r="JC425" s="241"/>
      <c r="JD425" s="241"/>
      <c r="JE425" s="241"/>
      <c r="JF425" s="241"/>
      <c r="JG425" s="241"/>
      <c r="JH425" s="241"/>
      <c r="JI425" s="241"/>
      <c r="JJ425" s="241"/>
      <c r="JK425" s="241"/>
      <c r="JL425" s="241"/>
      <c r="JM425" s="241"/>
      <c r="JN425" s="241"/>
      <c r="JO425" s="241"/>
      <c r="JP425" s="241"/>
      <c r="JQ425" s="241"/>
      <c r="JR425" s="241"/>
      <c r="JS425" s="241"/>
      <c r="JT425" s="241"/>
      <c r="JU425" s="241"/>
    </row>
    <row r="426" spans="1:281" s="240" customFormat="1" ht="15" customHeight="1">
      <c r="A426" s="241"/>
      <c r="B426" s="241"/>
      <c r="C426" s="241"/>
      <c r="D426" s="241"/>
      <c r="E426" s="241"/>
      <c r="F426" s="241"/>
      <c r="G426" s="241"/>
      <c r="H426" s="241"/>
      <c r="I426" s="241"/>
      <c r="J426" s="241"/>
      <c r="K426" s="241"/>
      <c r="L426" s="241"/>
      <c r="M426" s="241"/>
      <c r="N426" s="241"/>
      <c r="O426" s="241"/>
      <c r="P426" s="241"/>
      <c r="Q426" s="241"/>
      <c r="R426" s="241"/>
      <c r="S426" s="241"/>
      <c r="T426" s="241"/>
      <c r="U426" s="241" t="s">
        <v>559</v>
      </c>
      <c r="V426" s="241"/>
      <c r="W426" s="241"/>
      <c r="X426" s="241"/>
      <c r="Y426" s="241"/>
      <c r="Z426" s="241"/>
      <c r="AA426" s="241"/>
      <c r="AB426" s="241"/>
      <c r="AC426" s="241" t="s">
        <v>311</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c r="EN426" s="241"/>
      <c r="EO426" s="241"/>
      <c r="EP426" s="241"/>
      <c r="EQ426" s="241"/>
      <c r="ER426" s="241"/>
      <c r="ES426" s="241"/>
      <c r="ET426" s="241"/>
      <c r="EU426" s="241"/>
      <c r="EV426" s="241"/>
      <c r="EW426" s="241"/>
      <c r="EX426" s="241"/>
      <c r="EY426" s="241"/>
      <c r="EZ426" s="241"/>
      <c r="FA426" s="241"/>
      <c r="FB426" s="241"/>
      <c r="FC426" s="241"/>
      <c r="FD426" s="241"/>
      <c r="FE426" s="241"/>
      <c r="FF426" s="241"/>
      <c r="FG426" s="241"/>
      <c r="FH426" s="241"/>
      <c r="FI426" s="241"/>
      <c r="FJ426" s="241"/>
      <c r="FK426" s="241"/>
      <c r="FL426" s="241"/>
      <c r="FM426" s="241"/>
      <c r="FN426" s="241"/>
      <c r="FO426" s="241"/>
      <c r="FP426" s="241"/>
      <c r="FQ426" s="241"/>
      <c r="FR426" s="241"/>
      <c r="FS426" s="241"/>
      <c r="FT426" s="241"/>
      <c r="FU426" s="241"/>
      <c r="FV426" s="241"/>
      <c r="FW426" s="241"/>
      <c r="FX426" s="241"/>
      <c r="FY426" s="241"/>
      <c r="FZ426" s="241"/>
      <c r="GA426" s="241"/>
      <c r="GB426" s="241"/>
      <c r="GC426" s="241"/>
      <c r="GD426" s="241"/>
      <c r="GE426" s="241"/>
      <c r="GF426" s="241"/>
      <c r="GG426" s="241"/>
      <c r="GH426" s="241"/>
      <c r="GI426" s="241"/>
      <c r="GJ426" s="241"/>
      <c r="GK426" s="241"/>
      <c r="GL426" s="241"/>
      <c r="GM426" s="241"/>
      <c r="GN426" s="241"/>
      <c r="GO426" s="241"/>
      <c r="GP426" s="241"/>
      <c r="GQ426" s="241"/>
      <c r="GR426" s="241"/>
      <c r="GS426" s="241"/>
      <c r="GT426" s="241"/>
      <c r="GU426" s="241"/>
      <c r="GV426" s="241"/>
      <c r="GW426" s="241"/>
      <c r="GX426" s="241"/>
      <c r="GY426" s="241"/>
      <c r="GZ426" s="241"/>
      <c r="HA426" s="241"/>
      <c r="HB426" s="241"/>
      <c r="HC426" s="241"/>
      <c r="HD426" s="241"/>
      <c r="HE426" s="241"/>
      <c r="HF426" s="241"/>
      <c r="HG426" s="241"/>
      <c r="HH426" s="241"/>
      <c r="HI426" s="241"/>
      <c r="HJ426" s="241"/>
      <c r="HK426" s="241"/>
      <c r="HL426" s="241"/>
      <c r="HM426" s="241"/>
      <c r="HN426" s="241"/>
      <c r="HO426" s="241"/>
      <c r="HP426" s="241"/>
      <c r="HQ426" s="241"/>
      <c r="HR426" s="241"/>
      <c r="HS426" s="241"/>
      <c r="HT426" s="241"/>
      <c r="HU426" s="241"/>
      <c r="HV426" s="241"/>
      <c r="HW426" s="241"/>
      <c r="HX426" s="241"/>
      <c r="HY426" s="241"/>
      <c r="HZ426" s="241"/>
      <c r="IA426" s="241"/>
      <c r="IB426" s="241"/>
      <c r="IC426" s="241"/>
      <c r="ID426" s="241"/>
      <c r="IE426" s="241"/>
      <c r="IF426" s="241"/>
      <c r="IG426" s="241"/>
      <c r="IH426" s="241"/>
      <c r="II426" s="241"/>
      <c r="IJ426" s="241"/>
      <c r="IK426" s="241"/>
      <c r="IL426" s="241"/>
      <c r="IM426" s="241"/>
      <c r="IN426" s="241"/>
      <c r="IO426" s="241"/>
      <c r="IP426" s="241"/>
      <c r="IQ426" s="241"/>
      <c r="IR426" s="241"/>
      <c r="IS426" s="241"/>
      <c r="IT426" s="241"/>
      <c r="IU426" s="241"/>
      <c r="IV426" s="241"/>
      <c r="IW426" s="241"/>
      <c r="IX426" s="241"/>
      <c r="IY426" s="241"/>
      <c r="IZ426" s="241"/>
      <c r="JA426" s="241"/>
      <c r="JB426" s="241"/>
      <c r="JC426" s="241"/>
      <c r="JD426" s="241"/>
      <c r="JE426" s="241"/>
      <c r="JF426" s="241"/>
      <c r="JG426" s="241"/>
      <c r="JH426" s="241"/>
      <c r="JI426" s="241"/>
      <c r="JJ426" s="241"/>
      <c r="JK426" s="241"/>
      <c r="JL426" s="241"/>
      <c r="JM426" s="241"/>
      <c r="JN426" s="241"/>
      <c r="JO426" s="241"/>
      <c r="JP426" s="241"/>
      <c r="JQ426" s="241"/>
      <c r="JR426" s="241"/>
      <c r="JS426" s="241"/>
      <c r="JT426" s="241"/>
      <c r="JU426" s="241"/>
    </row>
    <row r="427" spans="1:281" s="240" customFormat="1" ht="15" customHeight="1">
      <c r="A427" s="241"/>
      <c r="B427" s="241"/>
      <c r="C427" s="241"/>
      <c r="D427" s="241"/>
      <c r="E427" s="241"/>
      <c r="F427" s="241"/>
      <c r="G427" s="241"/>
      <c r="H427" s="241"/>
      <c r="I427" s="241"/>
      <c r="J427" s="241"/>
      <c r="K427" s="241"/>
      <c r="L427" s="241"/>
      <c r="M427" s="241"/>
      <c r="N427" s="241"/>
      <c r="O427" s="241"/>
      <c r="P427" s="241"/>
      <c r="Q427" s="241"/>
      <c r="R427" s="241"/>
      <c r="S427" s="241"/>
      <c r="T427" s="241"/>
      <c r="U427" s="241" t="s">
        <v>560</v>
      </c>
      <c r="V427" s="241"/>
      <c r="W427" s="241"/>
      <c r="X427" s="241"/>
      <c r="Y427" s="241"/>
      <c r="Z427" s="241"/>
      <c r="AA427" s="241"/>
      <c r="AB427" s="241"/>
      <c r="AC427" s="241" t="s">
        <v>322</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c r="CJ427" s="241"/>
      <c r="CK427" s="241"/>
      <c r="CL427" s="241"/>
      <c r="CM427" s="241"/>
      <c r="CN427" s="241"/>
      <c r="CO427" s="241"/>
      <c r="CP427" s="241"/>
      <c r="CQ427" s="241"/>
      <c r="CR427" s="241"/>
      <c r="CS427" s="241"/>
      <c r="CT427" s="241"/>
      <c r="CU427" s="241"/>
      <c r="CV427" s="241"/>
      <c r="CW427" s="241"/>
      <c r="CX427" s="241"/>
      <c r="CY427" s="241"/>
      <c r="CZ427" s="241"/>
      <c r="DA427" s="241"/>
      <c r="DB427" s="241"/>
      <c r="DC427" s="241"/>
      <c r="DD427" s="241"/>
      <c r="DE427" s="241"/>
      <c r="DF427" s="241"/>
      <c r="DG427" s="241"/>
      <c r="DH427" s="241"/>
      <c r="DI427" s="241"/>
      <c r="DJ427" s="241"/>
      <c r="DK427" s="241"/>
      <c r="DL427" s="241"/>
      <c r="DM427" s="241"/>
      <c r="DN427" s="241"/>
      <c r="DO427" s="241"/>
      <c r="DP427" s="241"/>
      <c r="DQ427" s="241"/>
      <c r="DR427" s="241"/>
      <c r="DS427" s="241"/>
      <c r="DT427" s="241"/>
      <c r="DU427" s="241"/>
      <c r="DV427" s="241"/>
      <c r="DW427" s="241"/>
      <c r="DX427" s="241"/>
      <c r="DY427" s="241"/>
      <c r="DZ427" s="241"/>
      <c r="EA427" s="241"/>
      <c r="EB427" s="241"/>
      <c r="EC427" s="241"/>
      <c r="ED427" s="241"/>
      <c r="EE427" s="241"/>
      <c r="EF427" s="241"/>
      <c r="EG427" s="241"/>
      <c r="EH427" s="241"/>
      <c r="EI427" s="241"/>
      <c r="EJ427" s="241"/>
      <c r="EK427" s="241"/>
      <c r="EL427" s="241"/>
      <c r="EM427" s="241"/>
      <c r="EN427" s="241"/>
      <c r="EO427" s="241"/>
      <c r="EP427" s="241"/>
      <c r="EQ427" s="241"/>
      <c r="ER427" s="241"/>
      <c r="ES427" s="241"/>
      <c r="ET427" s="241"/>
      <c r="EU427" s="241"/>
      <c r="EV427" s="241"/>
      <c r="EW427" s="241"/>
      <c r="EX427" s="241"/>
      <c r="EY427" s="241"/>
      <c r="EZ427" s="241"/>
      <c r="FA427" s="241"/>
      <c r="FB427" s="241"/>
      <c r="FC427" s="241"/>
      <c r="FD427" s="241"/>
      <c r="FE427" s="241"/>
      <c r="FF427" s="241"/>
      <c r="FG427" s="241"/>
      <c r="FH427" s="241"/>
      <c r="FI427" s="241"/>
      <c r="FJ427" s="241"/>
      <c r="FK427" s="241"/>
      <c r="FL427" s="241"/>
      <c r="FM427" s="241"/>
      <c r="FN427" s="241"/>
      <c r="FO427" s="241"/>
      <c r="FP427" s="241"/>
      <c r="FQ427" s="241"/>
      <c r="FR427" s="241"/>
      <c r="FS427" s="241"/>
      <c r="FT427" s="241"/>
      <c r="FU427" s="241"/>
      <c r="FV427" s="241"/>
      <c r="FW427" s="241"/>
      <c r="FX427" s="241"/>
      <c r="FY427" s="241"/>
      <c r="FZ427" s="241"/>
      <c r="GA427" s="241"/>
      <c r="GB427" s="241"/>
      <c r="GC427" s="241"/>
      <c r="GD427" s="241"/>
      <c r="GE427" s="241"/>
      <c r="GF427" s="241"/>
      <c r="GG427" s="241"/>
      <c r="GH427" s="241"/>
      <c r="GI427" s="241"/>
      <c r="GJ427" s="241"/>
      <c r="GK427" s="241"/>
      <c r="GL427" s="241"/>
      <c r="GM427" s="241"/>
      <c r="GN427" s="241"/>
      <c r="GO427" s="241"/>
      <c r="GP427" s="241"/>
      <c r="GQ427" s="241"/>
      <c r="GR427" s="241"/>
      <c r="GS427" s="241"/>
      <c r="GT427" s="241"/>
      <c r="GU427" s="241"/>
      <c r="GV427" s="241"/>
      <c r="GW427" s="241"/>
      <c r="GX427" s="241"/>
      <c r="GY427" s="241"/>
      <c r="GZ427" s="241"/>
      <c r="HA427" s="241"/>
      <c r="HB427" s="241"/>
      <c r="HC427" s="241"/>
      <c r="HD427" s="241"/>
      <c r="HE427" s="241"/>
      <c r="HF427" s="241"/>
      <c r="HG427" s="241"/>
      <c r="HH427" s="241"/>
      <c r="HI427" s="241"/>
      <c r="HJ427" s="241"/>
      <c r="HK427" s="241"/>
      <c r="HL427" s="241"/>
      <c r="HM427" s="241"/>
      <c r="HN427" s="241"/>
      <c r="HO427" s="241"/>
      <c r="HP427" s="241"/>
      <c r="HQ427" s="241"/>
      <c r="HR427" s="241"/>
      <c r="HS427" s="241"/>
      <c r="HT427" s="241"/>
      <c r="HU427" s="241"/>
      <c r="HV427" s="241"/>
      <c r="HW427" s="241"/>
      <c r="HX427" s="241"/>
      <c r="HY427" s="241"/>
      <c r="HZ427" s="241"/>
      <c r="IA427" s="241"/>
      <c r="IB427" s="241"/>
      <c r="IC427" s="241"/>
      <c r="ID427" s="241"/>
      <c r="IE427" s="241"/>
      <c r="IF427" s="241"/>
      <c r="IG427" s="241"/>
      <c r="IH427" s="241"/>
      <c r="II427" s="241"/>
      <c r="IJ427" s="241"/>
      <c r="IK427" s="241"/>
      <c r="IL427" s="241"/>
      <c r="IM427" s="241"/>
      <c r="IN427" s="241"/>
      <c r="IO427" s="241"/>
      <c r="IP427" s="241"/>
      <c r="IQ427" s="241"/>
      <c r="IR427" s="241"/>
      <c r="IS427" s="241"/>
      <c r="IT427" s="241"/>
      <c r="IU427" s="241"/>
      <c r="IV427" s="241"/>
      <c r="IW427" s="241"/>
      <c r="IX427" s="241"/>
      <c r="IY427" s="241"/>
      <c r="IZ427" s="241"/>
      <c r="JA427" s="241"/>
      <c r="JB427" s="241"/>
      <c r="JC427" s="241"/>
      <c r="JD427" s="241"/>
      <c r="JE427" s="241"/>
      <c r="JF427" s="241"/>
      <c r="JG427" s="241"/>
      <c r="JH427" s="241"/>
      <c r="JI427" s="241"/>
      <c r="JJ427" s="241"/>
      <c r="JK427" s="241"/>
      <c r="JL427" s="241"/>
      <c r="JM427" s="241"/>
      <c r="JN427" s="241"/>
      <c r="JO427" s="241"/>
      <c r="JP427" s="241"/>
      <c r="JQ427" s="241"/>
      <c r="JR427" s="241"/>
      <c r="JS427" s="241"/>
      <c r="JT427" s="241"/>
      <c r="JU427" s="241"/>
    </row>
    <row r="428" spans="1:281" s="240" customFormat="1" ht="15" customHeight="1">
      <c r="A428" s="241"/>
      <c r="B428" s="241"/>
      <c r="C428" s="241"/>
      <c r="D428" s="241"/>
      <c r="E428" s="241"/>
      <c r="F428" s="241"/>
      <c r="G428" s="241"/>
      <c r="H428" s="241"/>
      <c r="I428" s="241"/>
      <c r="J428" s="241"/>
      <c r="K428" s="241"/>
      <c r="L428" s="241"/>
      <c r="M428" s="241"/>
      <c r="N428" s="241"/>
      <c r="O428" s="241"/>
      <c r="P428" s="241"/>
      <c r="Q428" s="241"/>
      <c r="R428" s="241"/>
      <c r="S428" s="241"/>
      <c r="T428" s="241"/>
      <c r="U428" s="241" t="s">
        <v>561</v>
      </c>
      <c r="V428" s="241"/>
      <c r="W428" s="241"/>
      <c r="X428" s="241"/>
      <c r="Y428" s="241"/>
      <c r="Z428" s="241"/>
      <c r="AA428" s="241"/>
      <c r="AB428" s="241"/>
      <c r="AC428" s="241" t="s">
        <v>325</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c r="CJ428" s="241"/>
      <c r="CK428" s="241"/>
      <c r="CL428" s="241"/>
      <c r="CM428" s="241"/>
      <c r="CN428" s="241"/>
      <c r="CO428" s="241"/>
      <c r="CP428" s="241"/>
      <c r="CQ428" s="241"/>
      <c r="CR428" s="241"/>
      <c r="CS428" s="241"/>
      <c r="CT428" s="241"/>
      <c r="CU428" s="241"/>
      <c r="CV428" s="241"/>
      <c r="CW428" s="241"/>
      <c r="CX428" s="241"/>
      <c r="CY428" s="241"/>
      <c r="CZ428" s="241"/>
      <c r="DA428" s="241"/>
      <c r="DB428" s="241"/>
      <c r="DC428" s="241"/>
      <c r="DD428" s="241"/>
      <c r="DE428" s="241"/>
      <c r="DF428" s="241"/>
      <c r="DG428" s="241"/>
      <c r="DH428" s="241"/>
      <c r="DI428" s="241"/>
      <c r="DJ428" s="241"/>
      <c r="DK428" s="241"/>
      <c r="DL428" s="241"/>
      <c r="DM428" s="241"/>
      <c r="DN428" s="241"/>
      <c r="DO428" s="241"/>
      <c r="DP428" s="241"/>
      <c r="DQ428" s="241"/>
      <c r="DR428" s="241"/>
      <c r="DS428" s="241"/>
      <c r="DT428" s="241"/>
      <c r="DU428" s="241"/>
      <c r="DV428" s="241"/>
      <c r="DW428" s="241"/>
      <c r="DX428" s="241"/>
      <c r="DY428" s="241"/>
      <c r="DZ428" s="241"/>
      <c r="EA428" s="241"/>
      <c r="EB428" s="241"/>
      <c r="EC428" s="241"/>
      <c r="ED428" s="241"/>
      <c r="EE428" s="241"/>
      <c r="EF428" s="241"/>
      <c r="EG428" s="241"/>
      <c r="EH428" s="241"/>
      <c r="EI428" s="241"/>
      <c r="EJ428" s="241"/>
      <c r="EK428" s="241"/>
      <c r="EL428" s="241"/>
      <c r="EM428" s="241"/>
      <c r="EN428" s="241"/>
      <c r="EO428" s="241"/>
      <c r="EP428" s="241"/>
      <c r="EQ428" s="241"/>
      <c r="ER428" s="241"/>
      <c r="ES428" s="241"/>
      <c r="ET428" s="241"/>
      <c r="EU428" s="241"/>
      <c r="EV428" s="241"/>
      <c r="EW428" s="241"/>
      <c r="EX428" s="241"/>
      <c r="EY428" s="241"/>
      <c r="EZ428" s="241"/>
      <c r="FA428" s="241"/>
      <c r="FB428" s="241"/>
      <c r="FC428" s="241"/>
      <c r="FD428" s="241"/>
      <c r="FE428" s="241"/>
      <c r="FF428" s="241"/>
      <c r="FG428" s="241"/>
      <c r="FH428" s="241"/>
      <c r="FI428" s="241"/>
      <c r="FJ428" s="241"/>
      <c r="FK428" s="241"/>
      <c r="FL428" s="241"/>
      <c r="FM428" s="241"/>
      <c r="FN428" s="241"/>
      <c r="FO428" s="241"/>
      <c r="FP428" s="241"/>
      <c r="FQ428" s="241"/>
      <c r="FR428" s="241"/>
      <c r="FS428" s="241"/>
      <c r="FT428" s="241"/>
      <c r="FU428" s="241"/>
      <c r="FV428" s="241"/>
      <c r="FW428" s="241"/>
      <c r="FX428" s="241"/>
      <c r="FY428" s="241"/>
      <c r="FZ428" s="241"/>
      <c r="GA428" s="241"/>
      <c r="GB428" s="241"/>
      <c r="GC428" s="241"/>
      <c r="GD428" s="241"/>
      <c r="GE428" s="241"/>
      <c r="GF428" s="241"/>
      <c r="GG428" s="241"/>
      <c r="GH428" s="241"/>
      <c r="GI428" s="241"/>
      <c r="GJ428" s="241"/>
      <c r="GK428" s="241"/>
      <c r="GL428" s="241"/>
      <c r="GM428" s="241"/>
      <c r="GN428" s="241"/>
      <c r="GO428" s="241"/>
      <c r="GP428" s="241"/>
      <c r="GQ428" s="241"/>
      <c r="GR428" s="241"/>
      <c r="GS428" s="241"/>
      <c r="GT428" s="241"/>
      <c r="GU428" s="241"/>
      <c r="GV428" s="241"/>
      <c r="GW428" s="241"/>
      <c r="GX428" s="241"/>
      <c r="GY428" s="241"/>
      <c r="GZ428" s="241"/>
      <c r="HA428" s="241"/>
      <c r="HB428" s="241"/>
      <c r="HC428" s="241"/>
      <c r="HD428" s="241"/>
      <c r="HE428" s="241"/>
      <c r="HF428" s="241"/>
      <c r="HG428" s="241"/>
      <c r="HH428" s="241"/>
      <c r="HI428" s="241"/>
      <c r="HJ428" s="241"/>
      <c r="HK428" s="241"/>
      <c r="HL428" s="241"/>
      <c r="HM428" s="241"/>
      <c r="HN428" s="241"/>
      <c r="HO428" s="241"/>
      <c r="HP428" s="241"/>
      <c r="HQ428" s="241"/>
      <c r="HR428" s="241"/>
      <c r="HS428" s="241"/>
      <c r="HT428" s="241"/>
      <c r="HU428" s="241"/>
      <c r="HV428" s="241"/>
      <c r="HW428" s="241"/>
      <c r="HX428" s="241"/>
      <c r="HY428" s="241"/>
      <c r="HZ428" s="241"/>
      <c r="IA428" s="241"/>
      <c r="IB428" s="241"/>
      <c r="IC428" s="241"/>
      <c r="ID428" s="241"/>
      <c r="IE428" s="241"/>
      <c r="IF428" s="241"/>
      <c r="IG428" s="241"/>
      <c r="IH428" s="241"/>
      <c r="II428" s="241"/>
      <c r="IJ428" s="241"/>
      <c r="IK428" s="241"/>
      <c r="IL428" s="241"/>
      <c r="IM428" s="241"/>
      <c r="IN428" s="241"/>
      <c r="IO428" s="241"/>
      <c r="IP428" s="241"/>
      <c r="IQ428" s="241"/>
      <c r="IR428" s="241"/>
      <c r="IS428" s="241"/>
      <c r="IT428" s="241"/>
      <c r="IU428" s="241"/>
      <c r="IV428" s="241"/>
      <c r="IW428" s="241"/>
      <c r="IX428" s="241"/>
      <c r="IY428" s="241"/>
      <c r="IZ428" s="241"/>
      <c r="JA428" s="241"/>
      <c r="JB428" s="241"/>
      <c r="JC428" s="241"/>
      <c r="JD428" s="241"/>
      <c r="JE428" s="241"/>
      <c r="JF428" s="241"/>
      <c r="JG428" s="241"/>
      <c r="JH428" s="241"/>
      <c r="JI428" s="241"/>
      <c r="JJ428" s="241"/>
      <c r="JK428" s="241"/>
      <c r="JL428" s="241"/>
      <c r="JM428" s="241"/>
      <c r="JN428" s="241"/>
      <c r="JO428" s="241"/>
      <c r="JP428" s="241"/>
      <c r="JQ428" s="241"/>
      <c r="JR428" s="241"/>
      <c r="JS428" s="241"/>
      <c r="JT428" s="241"/>
      <c r="JU428" s="241"/>
    </row>
    <row r="429" spans="1:281" s="240" customFormat="1" ht="15" customHeight="1">
      <c r="A429" s="241"/>
      <c r="B429" s="241"/>
      <c r="C429" s="241"/>
      <c r="D429" s="241"/>
      <c r="E429" s="241"/>
      <c r="F429" s="241"/>
      <c r="G429" s="241"/>
      <c r="H429" s="241"/>
      <c r="I429" s="241"/>
      <c r="J429" s="241"/>
      <c r="K429" s="241"/>
      <c r="L429" s="241"/>
      <c r="M429" s="241"/>
      <c r="N429" s="241"/>
      <c r="O429" s="241"/>
      <c r="P429" s="241"/>
      <c r="Q429" s="241"/>
      <c r="R429" s="241"/>
      <c r="S429" s="241"/>
      <c r="T429" s="241"/>
      <c r="U429" s="241" t="s">
        <v>562</v>
      </c>
      <c r="V429" s="241"/>
      <c r="W429" s="241"/>
      <c r="X429" s="241"/>
      <c r="Y429" s="241"/>
      <c r="Z429" s="241"/>
      <c r="AA429" s="241"/>
      <c r="AB429" s="241"/>
      <c r="AC429" s="241" t="s">
        <v>322</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c r="DD429" s="241"/>
      <c r="DE429" s="241"/>
      <c r="DF429" s="241"/>
      <c r="DG429" s="241"/>
      <c r="DH429" s="241"/>
      <c r="DI429" s="241"/>
      <c r="DJ429" s="241"/>
      <c r="DK429" s="241"/>
      <c r="DL429" s="241"/>
      <c r="DM429" s="241"/>
      <c r="DN429" s="241"/>
      <c r="DO429" s="241"/>
      <c r="DP429" s="241"/>
      <c r="DQ429" s="241"/>
      <c r="DR429" s="241"/>
      <c r="DS429" s="241"/>
      <c r="DT429" s="241"/>
      <c r="DU429" s="241"/>
      <c r="DV429" s="241"/>
      <c r="DW429" s="241"/>
      <c r="DX429" s="241"/>
      <c r="DY429" s="241"/>
      <c r="DZ429" s="241"/>
      <c r="EA429" s="241"/>
      <c r="EB429" s="241"/>
      <c r="EC429" s="241"/>
      <c r="ED429" s="241"/>
      <c r="EE429" s="241"/>
      <c r="EF429" s="241"/>
      <c r="EG429" s="241"/>
      <c r="EH429" s="241"/>
      <c r="EI429" s="241"/>
      <c r="EJ429" s="241"/>
      <c r="EK429" s="241"/>
      <c r="EL429" s="241"/>
      <c r="EM429" s="241"/>
      <c r="EN429" s="241"/>
      <c r="EO429" s="241"/>
      <c r="EP429" s="241"/>
      <c r="EQ429" s="241"/>
      <c r="ER429" s="241"/>
      <c r="ES429" s="241"/>
      <c r="ET429" s="241"/>
      <c r="EU429" s="241"/>
      <c r="EV429" s="241"/>
      <c r="EW429" s="241"/>
      <c r="EX429" s="241"/>
      <c r="EY429" s="241"/>
      <c r="EZ429" s="241"/>
      <c r="FA429" s="241"/>
      <c r="FB429" s="241"/>
      <c r="FC429" s="241"/>
      <c r="FD429" s="241"/>
      <c r="FE429" s="241"/>
      <c r="FF429" s="241"/>
      <c r="FG429" s="241"/>
      <c r="FH429" s="241"/>
      <c r="FI429" s="241"/>
      <c r="FJ429" s="241"/>
      <c r="FK429" s="241"/>
      <c r="FL429" s="241"/>
      <c r="FM429" s="241"/>
      <c r="FN429" s="241"/>
      <c r="FO429" s="241"/>
      <c r="FP429" s="241"/>
      <c r="FQ429" s="241"/>
      <c r="FR429" s="241"/>
      <c r="FS429" s="241"/>
      <c r="FT429" s="241"/>
      <c r="FU429" s="241"/>
      <c r="FV429" s="241"/>
      <c r="FW429" s="241"/>
      <c r="FX429" s="241"/>
      <c r="FY429" s="241"/>
      <c r="FZ429" s="241"/>
      <c r="GA429" s="241"/>
      <c r="GB429" s="241"/>
      <c r="GC429" s="241"/>
      <c r="GD429" s="241"/>
      <c r="GE429" s="241"/>
      <c r="GF429" s="241"/>
      <c r="GG429" s="241"/>
      <c r="GH429" s="241"/>
      <c r="GI429" s="241"/>
      <c r="GJ429" s="241"/>
      <c r="GK429" s="241"/>
      <c r="GL429" s="241"/>
      <c r="GM429" s="241"/>
      <c r="GN429" s="241"/>
      <c r="GO429" s="241"/>
      <c r="GP429" s="241"/>
      <c r="GQ429" s="241"/>
      <c r="GR429" s="241"/>
      <c r="GS429" s="241"/>
      <c r="GT429" s="241"/>
      <c r="GU429" s="241"/>
      <c r="GV429" s="241"/>
      <c r="GW429" s="241"/>
      <c r="GX429" s="241"/>
      <c r="GY429" s="241"/>
      <c r="GZ429" s="241"/>
      <c r="HA429" s="241"/>
      <c r="HB429" s="241"/>
      <c r="HC429" s="241"/>
      <c r="HD429" s="241"/>
      <c r="HE429" s="241"/>
      <c r="HF429" s="241"/>
      <c r="HG429" s="241"/>
      <c r="HH429" s="241"/>
      <c r="HI429" s="241"/>
      <c r="HJ429" s="241"/>
      <c r="HK429" s="241"/>
      <c r="HL429" s="241"/>
      <c r="HM429" s="241"/>
      <c r="HN429" s="241"/>
      <c r="HO429" s="241"/>
      <c r="HP429" s="241"/>
      <c r="HQ429" s="241"/>
      <c r="HR429" s="241"/>
      <c r="HS429" s="241"/>
      <c r="HT429" s="241"/>
      <c r="HU429" s="241"/>
      <c r="HV429" s="241"/>
      <c r="HW429" s="241"/>
      <c r="HX429" s="241"/>
      <c r="HY429" s="241"/>
      <c r="HZ429" s="241"/>
      <c r="IA429" s="241"/>
      <c r="IB429" s="241"/>
      <c r="IC429" s="241"/>
      <c r="ID429" s="241"/>
      <c r="IE429" s="241"/>
      <c r="IF429" s="241"/>
      <c r="IG429" s="241"/>
      <c r="IH429" s="241"/>
      <c r="II429" s="241"/>
      <c r="IJ429" s="241"/>
      <c r="IK429" s="241"/>
      <c r="IL429" s="241"/>
      <c r="IM429" s="241"/>
      <c r="IN429" s="241"/>
      <c r="IO429" s="241"/>
      <c r="IP429" s="241"/>
      <c r="IQ429" s="241"/>
      <c r="IR429" s="241"/>
      <c r="IS429" s="241"/>
      <c r="IT429" s="241"/>
      <c r="IU429" s="241"/>
      <c r="IV429" s="241"/>
      <c r="IW429" s="241"/>
      <c r="IX429" s="241"/>
      <c r="IY429" s="241"/>
      <c r="IZ429" s="241"/>
      <c r="JA429" s="241"/>
      <c r="JB429" s="241"/>
      <c r="JC429" s="241"/>
      <c r="JD429" s="241"/>
      <c r="JE429" s="241"/>
      <c r="JF429" s="241"/>
      <c r="JG429" s="241"/>
      <c r="JH429" s="241"/>
      <c r="JI429" s="241"/>
      <c r="JJ429" s="241"/>
      <c r="JK429" s="241"/>
      <c r="JL429" s="241"/>
      <c r="JM429" s="241"/>
      <c r="JN429" s="241"/>
      <c r="JO429" s="241"/>
      <c r="JP429" s="241"/>
      <c r="JQ429" s="241"/>
      <c r="JR429" s="241"/>
      <c r="JS429" s="241"/>
      <c r="JT429" s="241"/>
      <c r="JU429" s="241"/>
    </row>
    <row r="430" spans="1:281" s="240" customFormat="1" ht="15" customHeight="1">
      <c r="A430" s="241"/>
      <c r="B430" s="241"/>
      <c r="C430" s="241"/>
      <c r="D430" s="241"/>
      <c r="E430" s="241"/>
      <c r="F430" s="241"/>
      <c r="G430" s="241"/>
      <c r="H430" s="241"/>
      <c r="I430" s="241"/>
      <c r="J430" s="241"/>
      <c r="K430" s="241"/>
      <c r="L430" s="241"/>
      <c r="M430" s="241"/>
      <c r="N430" s="241"/>
      <c r="O430" s="241"/>
      <c r="P430" s="241"/>
      <c r="Q430" s="241"/>
      <c r="R430" s="241"/>
      <c r="S430" s="241"/>
      <c r="T430" s="241"/>
      <c r="U430" s="241" t="s">
        <v>563</v>
      </c>
      <c r="V430" s="241"/>
      <c r="W430" s="241"/>
      <c r="X430" s="241"/>
      <c r="Y430" s="241"/>
      <c r="Z430" s="241"/>
      <c r="AA430" s="241"/>
      <c r="AB430" s="241"/>
      <c r="AC430" s="241" t="s">
        <v>366</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c r="CJ430" s="241"/>
      <c r="CK430" s="241"/>
      <c r="CL430" s="241"/>
      <c r="CM430" s="241"/>
      <c r="CN430" s="241"/>
      <c r="CO430" s="241"/>
      <c r="CP430" s="241"/>
      <c r="CQ430" s="241"/>
      <c r="CR430" s="241"/>
      <c r="CS430" s="241"/>
      <c r="CT430" s="241"/>
      <c r="CU430" s="241"/>
      <c r="CV430" s="241"/>
      <c r="CW430" s="241"/>
      <c r="CX430" s="241"/>
      <c r="CY430" s="241"/>
      <c r="CZ430" s="241"/>
      <c r="DA430" s="241"/>
      <c r="DB430" s="241"/>
      <c r="DC430" s="241"/>
      <c r="DD430" s="241"/>
      <c r="DE430" s="241"/>
      <c r="DF430" s="241"/>
      <c r="DG430" s="241"/>
      <c r="DH430" s="241"/>
      <c r="DI430" s="241"/>
      <c r="DJ430" s="241"/>
      <c r="DK430" s="241"/>
      <c r="DL430" s="241"/>
      <c r="DM430" s="241"/>
      <c r="DN430" s="241"/>
      <c r="DO430" s="241"/>
      <c r="DP430" s="241"/>
      <c r="DQ430" s="241"/>
      <c r="DR430" s="241"/>
      <c r="DS430" s="241"/>
      <c r="DT430" s="241"/>
      <c r="DU430" s="241"/>
      <c r="DV430" s="241"/>
      <c r="DW430" s="241"/>
      <c r="DX430" s="241"/>
      <c r="DY430" s="241"/>
      <c r="DZ430" s="241"/>
      <c r="EA430" s="241"/>
      <c r="EB430" s="241"/>
      <c r="EC430" s="241"/>
      <c r="ED430" s="241"/>
      <c r="EE430" s="241"/>
      <c r="EF430" s="241"/>
      <c r="EG430" s="241"/>
      <c r="EH430" s="241"/>
      <c r="EI430" s="241"/>
      <c r="EJ430" s="241"/>
      <c r="EK430" s="241"/>
      <c r="EL430" s="241"/>
      <c r="EM430" s="241"/>
      <c r="EN430" s="241"/>
      <c r="EO430" s="241"/>
      <c r="EP430" s="241"/>
      <c r="EQ430" s="241"/>
      <c r="ER430" s="241"/>
      <c r="ES430" s="241"/>
      <c r="ET430" s="241"/>
      <c r="EU430" s="241"/>
      <c r="EV430" s="241"/>
      <c r="EW430" s="241"/>
      <c r="EX430" s="241"/>
      <c r="EY430" s="241"/>
      <c r="EZ430" s="241"/>
      <c r="FA430" s="241"/>
      <c r="FB430" s="241"/>
      <c r="FC430" s="241"/>
      <c r="FD430" s="241"/>
      <c r="FE430" s="241"/>
      <c r="FF430" s="241"/>
      <c r="FG430" s="241"/>
      <c r="FH430" s="241"/>
      <c r="FI430" s="241"/>
      <c r="FJ430" s="241"/>
      <c r="FK430" s="241"/>
      <c r="FL430" s="241"/>
      <c r="FM430" s="241"/>
      <c r="FN430" s="241"/>
      <c r="FO430" s="241"/>
      <c r="FP430" s="241"/>
      <c r="FQ430" s="241"/>
      <c r="FR430" s="241"/>
      <c r="FS430" s="241"/>
      <c r="FT430" s="241"/>
      <c r="FU430" s="241"/>
      <c r="FV430" s="241"/>
      <c r="FW430" s="241"/>
      <c r="FX430" s="241"/>
      <c r="FY430" s="241"/>
      <c r="FZ430" s="241"/>
      <c r="GA430" s="241"/>
      <c r="GB430" s="241"/>
      <c r="GC430" s="241"/>
      <c r="GD430" s="241"/>
      <c r="GE430" s="241"/>
      <c r="GF430" s="241"/>
      <c r="GG430" s="241"/>
      <c r="GH430" s="241"/>
      <c r="GI430" s="241"/>
      <c r="GJ430" s="241"/>
      <c r="GK430" s="241"/>
      <c r="GL430" s="241"/>
      <c r="GM430" s="241"/>
      <c r="GN430" s="241"/>
      <c r="GO430" s="241"/>
      <c r="GP430" s="241"/>
      <c r="GQ430" s="241"/>
      <c r="GR430" s="241"/>
      <c r="GS430" s="241"/>
      <c r="GT430" s="241"/>
      <c r="GU430" s="241"/>
      <c r="GV430" s="241"/>
      <c r="GW430" s="241"/>
      <c r="GX430" s="241"/>
      <c r="GY430" s="241"/>
      <c r="GZ430" s="241"/>
      <c r="HA430" s="241"/>
      <c r="HB430" s="241"/>
      <c r="HC430" s="241"/>
      <c r="HD430" s="241"/>
      <c r="HE430" s="241"/>
      <c r="HF430" s="241"/>
      <c r="HG430" s="241"/>
      <c r="HH430" s="241"/>
      <c r="HI430" s="241"/>
      <c r="HJ430" s="241"/>
      <c r="HK430" s="241"/>
      <c r="HL430" s="241"/>
      <c r="HM430" s="241"/>
      <c r="HN430" s="241"/>
      <c r="HO430" s="241"/>
      <c r="HP430" s="241"/>
      <c r="HQ430" s="241"/>
      <c r="HR430" s="241"/>
      <c r="HS430" s="241"/>
      <c r="HT430" s="241"/>
      <c r="HU430" s="241"/>
      <c r="HV430" s="241"/>
      <c r="HW430" s="241"/>
      <c r="HX430" s="241"/>
      <c r="HY430" s="241"/>
      <c r="HZ430" s="241"/>
      <c r="IA430" s="241"/>
      <c r="IB430" s="241"/>
      <c r="IC430" s="241"/>
      <c r="ID430" s="241"/>
      <c r="IE430" s="241"/>
      <c r="IF430" s="241"/>
      <c r="IG430" s="241"/>
      <c r="IH430" s="241"/>
      <c r="II430" s="241"/>
      <c r="IJ430" s="241"/>
      <c r="IK430" s="241"/>
      <c r="IL430" s="241"/>
      <c r="IM430" s="241"/>
      <c r="IN430" s="241"/>
      <c r="IO430" s="241"/>
      <c r="IP430" s="241"/>
      <c r="IQ430" s="241"/>
      <c r="IR430" s="241"/>
      <c r="IS430" s="241"/>
      <c r="IT430" s="241"/>
      <c r="IU430" s="241"/>
      <c r="IV430" s="241"/>
      <c r="IW430" s="241"/>
      <c r="IX430" s="241"/>
      <c r="IY430" s="241"/>
      <c r="IZ430" s="241"/>
      <c r="JA430" s="241"/>
      <c r="JB430" s="241"/>
      <c r="JC430" s="241"/>
      <c r="JD430" s="241"/>
      <c r="JE430" s="241"/>
      <c r="JF430" s="241"/>
      <c r="JG430" s="241"/>
      <c r="JH430" s="241"/>
      <c r="JI430" s="241"/>
      <c r="JJ430" s="241"/>
      <c r="JK430" s="241"/>
      <c r="JL430" s="241"/>
      <c r="JM430" s="241"/>
      <c r="JN430" s="241"/>
      <c r="JO430" s="241"/>
      <c r="JP430" s="241"/>
      <c r="JQ430" s="241"/>
      <c r="JR430" s="241"/>
      <c r="JS430" s="241"/>
      <c r="JT430" s="241"/>
      <c r="JU430" s="241"/>
    </row>
    <row r="431" spans="1:281" s="240" customFormat="1" ht="15" customHeight="1">
      <c r="A431" s="241"/>
      <c r="B431" s="241"/>
      <c r="C431" s="241"/>
      <c r="D431" s="241"/>
      <c r="E431" s="241"/>
      <c r="F431" s="241"/>
      <c r="G431" s="241"/>
      <c r="H431" s="241"/>
      <c r="I431" s="241"/>
      <c r="J431" s="241"/>
      <c r="K431" s="241"/>
      <c r="L431" s="241"/>
      <c r="M431" s="241"/>
      <c r="N431" s="241"/>
      <c r="O431" s="241"/>
      <c r="P431" s="241"/>
      <c r="Q431" s="241"/>
      <c r="R431" s="241"/>
      <c r="S431" s="241"/>
      <c r="T431" s="241"/>
      <c r="U431" s="241" t="s">
        <v>564</v>
      </c>
      <c r="V431" s="241"/>
      <c r="W431" s="241"/>
      <c r="X431" s="241"/>
      <c r="Y431" s="241"/>
      <c r="Z431" s="241"/>
      <c r="AA431" s="241"/>
      <c r="AB431" s="241"/>
      <c r="AC431" s="241" t="s">
        <v>316</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c r="DD431" s="241"/>
      <c r="DE431" s="241"/>
      <c r="DF431" s="241"/>
      <c r="DG431" s="241"/>
      <c r="DH431" s="241"/>
      <c r="DI431" s="241"/>
      <c r="DJ431" s="241"/>
      <c r="DK431" s="241"/>
      <c r="DL431" s="241"/>
      <c r="DM431" s="241"/>
      <c r="DN431" s="241"/>
      <c r="DO431" s="241"/>
      <c r="DP431" s="241"/>
      <c r="DQ431" s="241"/>
      <c r="DR431" s="241"/>
      <c r="DS431" s="241"/>
      <c r="DT431" s="241"/>
      <c r="DU431" s="241"/>
      <c r="DV431" s="241"/>
      <c r="DW431" s="241"/>
      <c r="DX431" s="241"/>
      <c r="DY431" s="241"/>
      <c r="DZ431" s="241"/>
      <c r="EA431" s="241"/>
      <c r="EB431" s="241"/>
      <c r="EC431" s="241"/>
      <c r="ED431" s="241"/>
      <c r="EE431" s="241"/>
      <c r="EF431" s="241"/>
      <c r="EG431" s="241"/>
      <c r="EH431" s="241"/>
      <c r="EI431" s="241"/>
      <c r="EJ431" s="241"/>
      <c r="EK431" s="241"/>
      <c r="EL431" s="241"/>
      <c r="EM431" s="241"/>
      <c r="EN431" s="241"/>
      <c r="EO431" s="241"/>
      <c r="EP431" s="241"/>
      <c r="EQ431" s="241"/>
      <c r="ER431" s="241"/>
      <c r="ES431" s="241"/>
      <c r="ET431" s="241"/>
      <c r="EU431" s="241"/>
      <c r="EV431" s="241"/>
      <c r="EW431" s="241"/>
      <c r="EX431" s="241"/>
      <c r="EY431" s="241"/>
      <c r="EZ431" s="241"/>
      <c r="FA431" s="241"/>
      <c r="FB431" s="241"/>
      <c r="FC431" s="241"/>
      <c r="FD431" s="241"/>
      <c r="FE431" s="241"/>
      <c r="FF431" s="241"/>
      <c r="FG431" s="241"/>
      <c r="FH431" s="241"/>
      <c r="FI431" s="241"/>
      <c r="FJ431" s="241"/>
      <c r="FK431" s="241"/>
      <c r="FL431" s="241"/>
      <c r="FM431" s="241"/>
      <c r="FN431" s="241"/>
      <c r="FO431" s="241"/>
      <c r="FP431" s="241"/>
      <c r="FQ431" s="241"/>
      <c r="FR431" s="241"/>
      <c r="FS431" s="241"/>
      <c r="FT431" s="241"/>
      <c r="FU431" s="241"/>
      <c r="FV431" s="241"/>
      <c r="FW431" s="241"/>
      <c r="FX431" s="241"/>
      <c r="FY431" s="241"/>
      <c r="FZ431" s="241"/>
      <c r="GA431" s="241"/>
      <c r="GB431" s="241"/>
      <c r="GC431" s="241"/>
      <c r="GD431" s="241"/>
      <c r="GE431" s="241"/>
      <c r="GF431" s="241"/>
      <c r="GG431" s="241"/>
      <c r="GH431" s="241"/>
      <c r="GI431" s="241"/>
      <c r="GJ431" s="241"/>
      <c r="GK431" s="241"/>
      <c r="GL431" s="241"/>
      <c r="GM431" s="241"/>
      <c r="GN431" s="241"/>
      <c r="GO431" s="241"/>
      <c r="GP431" s="241"/>
      <c r="GQ431" s="241"/>
      <c r="GR431" s="241"/>
      <c r="GS431" s="241"/>
      <c r="GT431" s="241"/>
      <c r="GU431" s="241"/>
      <c r="GV431" s="241"/>
      <c r="GW431" s="241"/>
      <c r="GX431" s="241"/>
      <c r="GY431" s="241"/>
      <c r="GZ431" s="241"/>
      <c r="HA431" s="241"/>
      <c r="HB431" s="241"/>
      <c r="HC431" s="241"/>
      <c r="HD431" s="241"/>
      <c r="HE431" s="241"/>
      <c r="HF431" s="241"/>
      <c r="HG431" s="241"/>
      <c r="HH431" s="241"/>
      <c r="HI431" s="241"/>
      <c r="HJ431" s="241"/>
      <c r="HK431" s="241"/>
      <c r="HL431" s="241"/>
      <c r="HM431" s="241"/>
      <c r="HN431" s="241"/>
      <c r="HO431" s="241"/>
      <c r="HP431" s="241"/>
      <c r="HQ431" s="241"/>
      <c r="HR431" s="241"/>
      <c r="HS431" s="241"/>
      <c r="HT431" s="241"/>
      <c r="HU431" s="241"/>
      <c r="HV431" s="241"/>
      <c r="HW431" s="241"/>
      <c r="HX431" s="241"/>
      <c r="HY431" s="241"/>
      <c r="HZ431" s="241"/>
      <c r="IA431" s="241"/>
      <c r="IB431" s="241"/>
      <c r="IC431" s="241"/>
      <c r="ID431" s="241"/>
      <c r="IE431" s="241"/>
      <c r="IF431" s="241"/>
      <c r="IG431" s="241"/>
      <c r="IH431" s="241"/>
      <c r="II431" s="241"/>
      <c r="IJ431" s="241"/>
      <c r="IK431" s="241"/>
      <c r="IL431" s="241"/>
      <c r="IM431" s="241"/>
      <c r="IN431" s="241"/>
      <c r="IO431" s="241"/>
      <c r="IP431" s="241"/>
      <c r="IQ431" s="241"/>
      <c r="IR431" s="241"/>
      <c r="IS431" s="241"/>
      <c r="IT431" s="241"/>
      <c r="IU431" s="241"/>
      <c r="IV431" s="241"/>
      <c r="IW431" s="241"/>
      <c r="IX431" s="241"/>
      <c r="IY431" s="241"/>
      <c r="IZ431" s="241"/>
      <c r="JA431" s="241"/>
      <c r="JB431" s="241"/>
      <c r="JC431" s="241"/>
      <c r="JD431" s="241"/>
      <c r="JE431" s="241"/>
      <c r="JF431" s="241"/>
      <c r="JG431" s="241"/>
      <c r="JH431" s="241"/>
      <c r="JI431" s="241"/>
      <c r="JJ431" s="241"/>
      <c r="JK431" s="241"/>
      <c r="JL431" s="241"/>
      <c r="JM431" s="241"/>
      <c r="JN431" s="241"/>
      <c r="JO431" s="241"/>
      <c r="JP431" s="241"/>
      <c r="JQ431" s="241"/>
      <c r="JR431" s="241"/>
      <c r="JS431" s="241"/>
      <c r="JT431" s="241"/>
      <c r="JU431" s="241"/>
    </row>
    <row r="432" spans="1:281" s="240" customFormat="1" ht="15" customHeight="1">
      <c r="A432" s="241"/>
      <c r="B432" s="241"/>
      <c r="C432" s="241"/>
      <c r="D432" s="241"/>
      <c r="E432" s="241"/>
      <c r="F432" s="241"/>
      <c r="G432" s="241"/>
      <c r="H432" s="241"/>
      <c r="I432" s="241"/>
      <c r="J432" s="241"/>
      <c r="K432" s="241"/>
      <c r="L432" s="241"/>
      <c r="M432" s="241"/>
      <c r="N432" s="241"/>
      <c r="O432" s="241"/>
      <c r="P432" s="241"/>
      <c r="Q432" s="241"/>
      <c r="R432" s="241"/>
      <c r="S432" s="241"/>
      <c r="T432" s="241"/>
      <c r="U432" s="241" t="s">
        <v>565</v>
      </c>
      <c r="V432" s="241"/>
      <c r="W432" s="241"/>
      <c r="X432" s="241"/>
      <c r="Y432" s="241"/>
      <c r="Z432" s="241"/>
      <c r="AA432" s="241"/>
      <c r="AB432" s="241"/>
      <c r="AC432" s="241" t="s">
        <v>316</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c r="FH432" s="241"/>
      <c r="FI432" s="241"/>
      <c r="FJ432" s="241"/>
      <c r="FK432" s="241"/>
      <c r="FL432" s="241"/>
      <c r="FM432" s="241"/>
      <c r="FN432" s="241"/>
      <c r="FO432" s="241"/>
      <c r="FP432" s="241"/>
      <c r="FQ432" s="241"/>
      <c r="FR432" s="241"/>
      <c r="FS432" s="241"/>
      <c r="FT432" s="241"/>
      <c r="FU432" s="241"/>
      <c r="FV432" s="241"/>
      <c r="FW432" s="241"/>
      <c r="FX432" s="241"/>
      <c r="FY432" s="241"/>
      <c r="FZ432" s="241"/>
      <c r="GA432" s="241"/>
      <c r="GB432" s="241"/>
      <c r="GC432" s="241"/>
      <c r="GD432" s="241"/>
      <c r="GE432" s="241"/>
      <c r="GF432" s="241"/>
      <c r="GG432" s="241"/>
      <c r="GH432" s="241"/>
      <c r="GI432" s="241"/>
      <c r="GJ432" s="241"/>
      <c r="GK432" s="241"/>
      <c r="GL432" s="241"/>
      <c r="GM432" s="241"/>
      <c r="GN432" s="241"/>
      <c r="GO432" s="241"/>
      <c r="GP432" s="241"/>
      <c r="GQ432" s="241"/>
      <c r="GR432" s="241"/>
      <c r="GS432" s="241"/>
      <c r="GT432" s="241"/>
      <c r="GU432" s="241"/>
      <c r="GV432" s="241"/>
      <c r="GW432" s="241"/>
      <c r="GX432" s="241"/>
      <c r="GY432" s="241"/>
      <c r="GZ432" s="241"/>
      <c r="HA432" s="241"/>
      <c r="HB432" s="241"/>
      <c r="HC432" s="241"/>
      <c r="HD432" s="241"/>
      <c r="HE432" s="241"/>
      <c r="HF432" s="241"/>
      <c r="HG432" s="241"/>
      <c r="HH432" s="241"/>
      <c r="HI432" s="241"/>
      <c r="HJ432" s="241"/>
      <c r="HK432" s="241"/>
      <c r="HL432" s="241"/>
      <c r="HM432" s="241"/>
      <c r="HN432" s="241"/>
      <c r="HO432" s="241"/>
      <c r="HP432" s="241"/>
      <c r="HQ432" s="241"/>
      <c r="HR432" s="241"/>
      <c r="HS432" s="241"/>
      <c r="HT432" s="241"/>
      <c r="HU432" s="241"/>
      <c r="HV432" s="241"/>
      <c r="HW432" s="241"/>
      <c r="HX432" s="241"/>
      <c r="HY432" s="241"/>
      <c r="HZ432" s="241"/>
      <c r="IA432" s="241"/>
      <c r="IB432" s="241"/>
      <c r="IC432" s="241"/>
      <c r="ID432" s="241"/>
      <c r="IE432" s="241"/>
      <c r="IF432" s="241"/>
      <c r="IG432" s="241"/>
      <c r="IH432" s="241"/>
      <c r="II432" s="241"/>
      <c r="IJ432" s="241"/>
      <c r="IK432" s="241"/>
      <c r="IL432" s="241"/>
      <c r="IM432" s="241"/>
      <c r="IN432" s="241"/>
      <c r="IO432" s="241"/>
      <c r="IP432" s="241"/>
      <c r="IQ432" s="241"/>
      <c r="IR432" s="241"/>
      <c r="IS432" s="241"/>
      <c r="IT432" s="241"/>
      <c r="IU432" s="241"/>
      <c r="IV432" s="241"/>
      <c r="IW432" s="241"/>
      <c r="IX432" s="241"/>
      <c r="IY432" s="241"/>
      <c r="IZ432" s="241"/>
      <c r="JA432" s="241"/>
      <c r="JB432" s="241"/>
      <c r="JC432" s="241"/>
      <c r="JD432" s="241"/>
      <c r="JE432" s="241"/>
      <c r="JF432" s="241"/>
      <c r="JG432" s="241"/>
      <c r="JH432" s="241"/>
      <c r="JI432" s="241"/>
      <c r="JJ432" s="241"/>
      <c r="JK432" s="241"/>
      <c r="JL432" s="241"/>
      <c r="JM432" s="241"/>
      <c r="JN432" s="241"/>
      <c r="JO432" s="241"/>
      <c r="JP432" s="241"/>
      <c r="JQ432" s="241"/>
      <c r="JR432" s="241"/>
      <c r="JS432" s="241"/>
      <c r="JT432" s="241"/>
      <c r="JU432" s="241"/>
    </row>
    <row r="433" spans="1:281" s="240" customFormat="1" ht="15" customHeight="1">
      <c r="A433" s="241"/>
      <c r="B433" s="241"/>
      <c r="C433" s="241"/>
      <c r="D433" s="241"/>
      <c r="E433" s="241"/>
      <c r="F433" s="241"/>
      <c r="G433" s="241"/>
      <c r="H433" s="241"/>
      <c r="I433" s="241"/>
      <c r="J433" s="241"/>
      <c r="K433" s="241"/>
      <c r="L433" s="241"/>
      <c r="M433" s="241"/>
      <c r="N433" s="241"/>
      <c r="O433" s="241"/>
      <c r="P433" s="241"/>
      <c r="Q433" s="241"/>
      <c r="R433" s="241"/>
      <c r="S433" s="241"/>
      <c r="T433" s="241"/>
      <c r="U433" s="241" t="s">
        <v>566</v>
      </c>
      <c r="V433" s="241"/>
      <c r="W433" s="241"/>
      <c r="X433" s="241"/>
      <c r="Y433" s="241"/>
      <c r="Z433" s="241"/>
      <c r="AA433" s="241"/>
      <c r="AB433" s="241"/>
      <c r="AC433" s="241" t="s">
        <v>313</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c r="DD433" s="241"/>
      <c r="DE433" s="241"/>
      <c r="DF433" s="241"/>
      <c r="DG433" s="241"/>
      <c r="DH433" s="241"/>
      <c r="DI433" s="241"/>
      <c r="DJ433" s="241"/>
      <c r="DK433" s="241"/>
      <c r="DL433" s="241"/>
      <c r="DM433" s="241"/>
      <c r="DN433" s="241"/>
      <c r="DO433" s="241"/>
      <c r="DP433" s="241"/>
      <c r="DQ433" s="241"/>
      <c r="DR433" s="241"/>
      <c r="DS433" s="241"/>
      <c r="DT433" s="241"/>
      <c r="DU433" s="241"/>
      <c r="DV433" s="241"/>
      <c r="DW433" s="241"/>
      <c r="DX433" s="241"/>
      <c r="DY433" s="241"/>
      <c r="DZ433" s="241"/>
      <c r="EA433" s="241"/>
      <c r="EB433" s="241"/>
      <c r="EC433" s="241"/>
      <c r="ED433" s="241"/>
      <c r="EE433" s="241"/>
      <c r="EF433" s="241"/>
      <c r="EG433" s="241"/>
      <c r="EH433" s="241"/>
      <c r="EI433" s="241"/>
      <c r="EJ433" s="241"/>
      <c r="EK433" s="241"/>
      <c r="EL433" s="241"/>
      <c r="EM433" s="241"/>
      <c r="EN433" s="241"/>
      <c r="EO433" s="241"/>
      <c r="EP433" s="241"/>
      <c r="EQ433" s="241"/>
      <c r="ER433" s="241"/>
      <c r="ES433" s="241"/>
      <c r="ET433" s="241"/>
      <c r="EU433" s="241"/>
      <c r="EV433" s="241"/>
      <c r="EW433" s="241"/>
      <c r="EX433" s="241"/>
      <c r="EY433" s="241"/>
      <c r="EZ433" s="241"/>
      <c r="FA433" s="241"/>
      <c r="FB433" s="241"/>
      <c r="FC433" s="241"/>
      <c r="FD433" s="241"/>
      <c r="FE433" s="241"/>
      <c r="FF433" s="241"/>
      <c r="FG433" s="241"/>
      <c r="FH433" s="241"/>
      <c r="FI433" s="241"/>
      <c r="FJ433" s="241"/>
      <c r="FK433" s="241"/>
      <c r="FL433" s="241"/>
      <c r="FM433" s="241"/>
      <c r="FN433" s="241"/>
      <c r="FO433" s="241"/>
      <c r="FP433" s="241"/>
      <c r="FQ433" s="241"/>
      <c r="FR433" s="241"/>
      <c r="FS433" s="241"/>
      <c r="FT433" s="241"/>
      <c r="FU433" s="241"/>
      <c r="FV433" s="241"/>
      <c r="FW433" s="241"/>
      <c r="FX433" s="241"/>
      <c r="FY433" s="241"/>
      <c r="FZ433" s="241"/>
      <c r="GA433" s="241"/>
      <c r="GB433" s="241"/>
      <c r="GC433" s="241"/>
      <c r="GD433" s="241"/>
      <c r="GE433" s="241"/>
      <c r="GF433" s="241"/>
      <c r="GG433" s="241"/>
      <c r="GH433" s="241"/>
      <c r="GI433" s="241"/>
      <c r="GJ433" s="241"/>
      <c r="GK433" s="241"/>
      <c r="GL433" s="241"/>
      <c r="GM433" s="241"/>
      <c r="GN433" s="241"/>
      <c r="GO433" s="241"/>
      <c r="GP433" s="241"/>
      <c r="GQ433" s="241"/>
      <c r="GR433" s="241"/>
      <c r="GS433" s="241"/>
      <c r="GT433" s="241"/>
      <c r="GU433" s="241"/>
      <c r="GV433" s="241"/>
      <c r="GW433" s="241"/>
      <c r="GX433" s="241"/>
      <c r="GY433" s="241"/>
      <c r="GZ433" s="241"/>
      <c r="HA433" s="241"/>
      <c r="HB433" s="241"/>
      <c r="HC433" s="241"/>
      <c r="HD433" s="241"/>
      <c r="HE433" s="241"/>
      <c r="HF433" s="241"/>
      <c r="HG433" s="241"/>
      <c r="HH433" s="241"/>
      <c r="HI433" s="241"/>
      <c r="HJ433" s="241"/>
      <c r="HK433" s="241"/>
      <c r="HL433" s="241"/>
      <c r="HM433" s="241"/>
      <c r="HN433" s="241"/>
      <c r="HO433" s="241"/>
      <c r="HP433" s="241"/>
      <c r="HQ433" s="241"/>
      <c r="HR433" s="241"/>
      <c r="HS433" s="241"/>
      <c r="HT433" s="241"/>
      <c r="HU433" s="241"/>
      <c r="HV433" s="241"/>
      <c r="HW433" s="241"/>
      <c r="HX433" s="241"/>
      <c r="HY433" s="241"/>
      <c r="HZ433" s="241"/>
      <c r="IA433" s="241"/>
      <c r="IB433" s="241"/>
      <c r="IC433" s="241"/>
      <c r="ID433" s="241"/>
      <c r="IE433" s="241"/>
      <c r="IF433" s="241"/>
      <c r="IG433" s="241"/>
      <c r="IH433" s="241"/>
      <c r="II433" s="241"/>
      <c r="IJ433" s="241"/>
      <c r="IK433" s="241"/>
      <c r="IL433" s="241"/>
      <c r="IM433" s="241"/>
      <c r="IN433" s="241"/>
      <c r="IO433" s="241"/>
      <c r="IP433" s="241"/>
      <c r="IQ433" s="241"/>
      <c r="IR433" s="241"/>
      <c r="IS433" s="241"/>
      <c r="IT433" s="241"/>
      <c r="IU433" s="241"/>
      <c r="IV433" s="241"/>
      <c r="IW433" s="241"/>
      <c r="IX433" s="241"/>
      <c r="IY433" s="241"/>
      <c r="IZ433" s="241"/>
      <c r="JA433" s="241"/>
      <c r="JB433" s="241"/>
      <c r="JC433" s="241"/>
      <c r="JD433" s="241"/>
      <c r="JE433" s="241"/>
      <c r="JF433" s="241"/>
      <c r="JG433" s="241"/>
      <c r="JH433" s="241"/>
      <c r="JI433" s="241"/>
      <c r="JJ433" s="241"/>
      <c r="JK433" s="241"/>
      <c r="JL433" s="241"/>
      <c r="JM433" s="241"/>
      <c r="JN433" s="241"/>
      <c r="JO433" s="241"/>
      <c r="JP433" s="241"/>
      <c r="JQ433" s="241"/>
      <c r="JR433" s="241"/>
      <c r="JS433" s="241"/>
      <c r="JT433" s="241"/>
      <c r="JU433" s="241"/>
    </row>
    <row r="434" spans="1:281" s="240" customFormat="1" ht="15" customHeight="1">
      <c r="A434" s="241"/>
      <c r="B434" s="241"/>
      <c r="C434" s="241"/>
      <c r="D434" s="241"/>
      <c r="E434" s="241"/>
      <c r="F434" s="241"/>
      <c r="G434" s="241"/>
      <c r="H434" s="241"/>
      <c r="I434" s="241"/>
      <c r="J434" s="241"/>
      <c r="K434" s="241"/>
      <c r="L434" s="241"/>
      <c r="M434" s="241"/>
      <c r="N434" s="241"/>
      <c r="O434" s="241"/>
      <c r="P434" s="241"/>
      <c r="Q434" s="241"/>
      <c r="R434" s="241"/>
      <c r="S434" s="241"/>
      <c r="T434" s="241"/>
      <c r="U434" s="241" t="s">
        <v>567</v>
      </c>
      <c r="V434" s="241"/>
      <c r="W434" s="241"/>
      <c r="X434" s="241"/>
      <c r="Y434" s="241"/>
      <c r="Z434" s="241"/>
      <c r="AA434" s="241"/>
      <c r="AB434" s="241"/>
      <c r="AC434" s="241" t="s">
        <v>325</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c r="DD434" s="241"/>
      <c r="DE434" s="241"/>
      <c r="DF434" s="241"/>
      <c r="DG434" s="241"/>
      <c r="DH434" s="241"/>
      <c r="DI434" s="241"/>
      <c r="DJ434" s="241"/>
      <c r="DK434" s="241"/>
      <c r="DL434" s="241"/>
      <c r="DM434" s="241"/>
      <c r="DN434" s="241"/>
      <c r="DO434" s="241"/>
      <c r="DP434" s="241"/>
      <c r="DQ434" s="241"/>
      <c r="DR434" s="241"/>
      <c r="DS434" s="241"/>
      <c r="DT434" s="241"/>
      <c r="DU434" s="241"/>
      <c r="DV434" s="241"/>
      <c r="DW434" s="241"/>
      <c r="DX434" s="241"/>
      <c r="DY434" s="241"/>
      <c r="DZ434" s="241"/>
      <c r="EA434" s="241"/>
      <c r="EB434" s="241"/>
      <c r="EC434" s="241"/>
      <c r="ED434" s="241"/>
      <c r="EE434" s="241"/>
      <c r="EF434" s="241"/>
      <c r="EG434" s="241"/>
      <c r="EH434" s="241"/>
      <c r="EI434" s="241"/>
      <c r="EJ434" s="241"/>
      <c r="EK434" s="241"/>
      <c r="EL434" s="241"/>
      <c r="EM434" s="241"/>
      <c r="EN434" s="241"/>
      <c r="EO434" s="241"/>
      <c r="EP434" s="241"/>
      <c r="EQ434" s="241"/>
      <c r="ER434" s="241"/>
      <c r="ES434" s="241"/>
      <c r="ET434" s="241"/>
      <c r="EU434" s="241"/>
      <c r="EV434" s="241"/>
      <c r="EW434" s="241"/>
      <c r="EX434" s="241"/>
      <c r="EY434" s="241"/>
      <c r="EZ434" s="241"/>
      <c r="FA434" s="241"/>
      <c r="FB434" s="241"/>
      <c r="FC434" s="241"/>
      <c r="FD434" s="241"/>
      <c r="FE434" s="241"/>
      <c r="FF434" s="241"/>
      <c r="FG434" s="241"/>
      <c r="FH434" s="241"/>
      <c r="FI434" s="241"/>
      <c r="FJ434" s="241"/>
      <c r="FK434" s="241"/>
      <c r="FL434" s="241"/>
      <c r="FM434" s="241"/>
      <c r="FN434" s="241"/>
      <c r="FO434" s="241"/>
      <c r="FP434" s="241"/>
      <c r="FQ434" s="241"/>
      <c r="FR434" s="241"/>
      <c r="FS434" s="241"/>
      <c r="FT434" s="241"/>
      <c r="FU434" s="241"/>
      <c r="FV434" s="241"/>
      <c r="FW434" s="241"/>
      <c r="FX434" s="241"/>
      <c r="FY434" s="241"/>
      <c r="FZ434" s="241"/>
      <c r="GA434" s="241"/>
      <c r="GB434" s="241"/>
      <c r="GC434" s="241"/>
      <c r="GD434" s="241"/>
      <c r="GE434" s="241"/>
      <c r="GF434" s="241"/>
      <c r="GG434" s="241"/>
      <c r="GH434" s="241"/>
      <c r="GI434" s="241"/>
      <c r="GJ434" s="241"/>
      <c r="GK434" s="241"/>
      <c r="GL434" s="241"/>
      <c r="GM434" s="241"/>
      <c r="GN434" s="241"/>
      <c r="GO434" s="241"/>
      <c r="GP434" s="241"/>
      <c r="GQ434" s="241"/>
      <c r="GR434" s="241"/>
      <c r="GS434" s="241"/>
      <c r="GT434" s="241"/>
      <c r="GU434" s="241"/>
      <c r="GV434" s="241"/>
      <c r="GW434" s="241"/>
      <c r="GX434" s="241"/>
      <c r="GY434" s="241"/>
      <c r="GZ434" s="241"/>
      <c r="HA434" s="241"/>
      <c r="HB434" s="241"/>
      <c r="HC434" s="241"/>
      <c r="HD434" s="241"/>
      <c r="HE434" s="241"/>
      <c r="HF434" s="241"/>
      <c r="HG434" s="241"/>
      <c r="HH434" s="241"/>
      <c r="HI434" s="241"/>
      <c r="HJ434" s="241"/>
      <c r="HK434" s="241"/>
      <c r="HL434" s="241"/>
      <c r="HM434" s="241"/>
      <c r="HN434" s="241"/>
      <c r="HO434" s="241"/>
      <c r="HP434" s="241"/>
      <c r="HQ434" s="241"/>
      <c r="HR434" s="241"/>
      <c r="HS434" s="241"/>
      <c r="HT434" s="241"/>
      <c r="HU434" s="241"/>
      <c r="HV434" s="241"/>
      <c r="HW434" s="241"/>
      <c r="HX434" s="241"/>
      <c r="HY434" s="241"/>
      <c r="HZ434" s="241"/>
      <c r="IA434" s="241"/>
      <c r="IB434" s="241"/>
      <c r="IC434" s="241"/>
      <c r="ID434" s="241"/>
      <c r="IE434" s="241"/>
      <c r="IF434" s="241"/>
      <c r="IG434" s="241"/>
      <c r="IH434" s="241"/>
      <c r="II434" s="241"/>
      <c r="IJ434" s="241"/>
      <c r="IK434" s="241"/>
      <c r="IL434" s="241"/>
      <c r="IM434" s="241"/>
      <c r="IN434" s="241"/>
      <c r="IO434" s="241"/>
      <c r="IP434" s="241"/>
      <c r="IQ434" s="241"/>
      <c r="IR434" s="241"/>
      <c r="IS434" s="241"/>
      <c r="IT434" s="241"/>
      <c r="IU434" s="241"/>
      <c r="IV434" s="241"/>
      <c r="IW434" s="241"/>
      <c r="IX434" s="241"/>
      <c r="IY434" s="241"/>
      <c r="IZ434" s="241"/>
      <c r="JA434" s="241"/>
      <c r="JB434" s="241"/>
      <c r="JC434" s="241"/>
      <c r="JD434" s="241"/>
      <c r="JE434" s="241"/>
      <c r="JF434" s="241"/>
      <c r="JG434" s="241"/>
      <c r="JH434" s="241"/>
      <c r="JI434" s="241"/>
      <c r="JJ434" s="241"/>
      <c r="JK434" s="241"/>
      <c r="JL434" s="241"/>
      <c r="JM434" s="241"/>
      <c r="JN434" s="241"/>
      <c r="JO434" s="241"/>
      <c r="JP434" s="241"/>
      <c r="JQ434" s="241"/>
      <c r="JR434" s="241"/>
      <c r="JS434" s="241"/>
      <c r="JT434" s="241"/>
      <c r="JU434" s="241"/>
    </row>
    <row r="435" spans="1:281" s="240" customFormat="1" ht="15" customHeight="1">
      <c r="A435" s="241"/>
      <c r="B435" s="241"/>
      <c r="C435" s="241"/>
      <c r="D435" s="241"/>
      <c r="E435" s="241"/>
      <c r="F435" s="241"/>
      <c r="G435" s="241"/>
      <c r="H435" s="241"/>
      <c r="I435" s="241"/>
      <c r="J435" s="241"/>
      <c r="K435" s="241"/>
      <c r="L435" s="241"/>
      <c r="M435" s="241"/>
      <c r="N435" s="241"/>
      <c r="O435" s="241"/>
      <c r="P435" s="241"/>
      <c r="Q435" s="241"/>
      <c r="R435" s="241"/>
      <c r="S435" s="241"/>
      <c r="T435" s="241"/>
      <c r="U435" s="241" t="s">
        <v>568</v>
      </c>
      <c r="V435" s="241"/>
      <c r="W435" s="241"/>
      <c r="X435" s="241"/>
      <c r="Y435" s="241"/>
      <c r="Z435" s="241"/>
      <c r="AA435" s="241"/>
      <c r="AB435" s="241"/>
      <c r="AC435" s="241" t="s">
        <v>313</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c r="EN435" s="241"/>
      <c r="EO435" s="241"/>
      <c r="EP435" s="241"/>
      <c r="EQ435" s="241"/>
      <c r="ER435" s="241"/>
      <c r="ES435" s="241"/>
      <c r="ET435" s="241"/>
      <c r="EU435" s="241"/>
      <c r="EV435" s="241"/>
      <c r="EW435" s="241"/>
      <c r="EX435" s="241"/>
      <c r="EY435" s="241"/>
      <c r="EZ435" s="241"/>
      <c r="FA435" s="241"/>
      <c r="FB435" s="241"/>
      <c r="FC435" s="241"/>
      <c r="FD435" s="241"/>
      <c r="FE435" s="241"/>
      <c r="FF435" s="241"/>
      <c r="FG435" s="241"/>
      <c r="FH435" s="241"/>
      <c r="FI435" s="241"/>
      <c r="FJ435" s="241"/>
      <c r="FK435" s="241"/>
      <c r="FL435" s="241"/>
      <c r="FM435" s="241"/>
      <c r="FN435" s="241"/>
      <c r="FO435" s="241"/>
      <c r="FP435" s="241"/>
      <c r="FQ435" s="241"/>
      <c r="FR435" s="241"/>
      <c r="FS435" s="241"/>
      <c r="FT435" s="241"/>
      <c r="FU435" s="241"/>
      <c r="FV435" s="241"/>
      <c r="FW435" s="241"/>
      <c r="FX435" s="241"/>
      <c r="FY435" s="241"/>
      <c r="FZ435" s="241"/>
      <c r="GA435" s="241"/>
      <c r="GB435" s="241"/>
      <c r="GC435" s="241"/>
      <c r="GD435" s="241"/>
      <c r="GE435" s="241"/>
      <c r="GF435" s="241"/>
      <c r="GG435" s="241"/>
      <c r="GH435" s="241"/>
      <c r="GI435" s="241"/>
      <c r="GJ435" s="241"/>
      <c r="GK435" s="241"/>
      <c r="GL435" s="241"/>
      <c r="GM435" s="241"/>
      <c r="GN435" s="241"/>
      <c r="GO435" s="241"/>
      <c r="GP435" s="241"/>
      <c r="GQ435" s="241"/>
      <c r="GR435" s="241"/>
      <c r="GS435" s="241"/>
      <c r="GT435" s="241"/>
      <c r="GU435" s="241"/>
      <c r="GV435" s="241"/>
      <c r="GW435" s="241"/>
      <c r="GX435" s="241"/>
      <c r="GY435" s="241"/>
      <c r="GZ435" s="241"/>
      <c r="HA435" s="241"/>
      <c r="HB435" s="241"/>
      <c r="HC435" s="241"/>
      <c r="HD435" s="241"/>
      <c r="HE435" s="241"/>
      <c r="HF435" s="241"/>
      <c r="HG435" s="241"/>
      <c r="HH435" s="241"/>
      <c r="HI435" s="241"/>
      <c r="HJ435" s="241"/>
      <c r="HK435" s="241"/>
      <c r="HL435" s="241"/>
      <c r="HM435" s="241"/>
      <c r="HN435" s="241"/>
      <c r="HO435" s="241"/>
      <c r="HP435" s="241"/>
      <c r="HQ435" s="241"/>
      <c r="HR435" s="241"/>
      <c r="HS435" s="241"/>
      <c r="HT435" s="241"/>
      <c r="HU435" s="241"/>
      <c r="HV435" s="241"/>
      <c r="HW435" s="241"/>
      <c r="HX435" s="241"/>
      <c r="HY435" s="241"/>
      <c r="HZ435" s="241"/>
      <c r="IA435" s="241"/>
      <c r="IB435" s="241"/>
      <c r="IC435" s="241"/>
      <c r="ID435" s="241"/>
      <c r="IE435" s="241"/>
      <c r="IF435" s="241"/>
      <c r="IG435" s="241"/>
      <c r="IH435" s="241"/>
      <c r="II435" s="241"/>
      <c r="IJ435" s="241"/>
      <c r="IK435" s="241"/>
      <c r="IL435" s="241"/>
      <c r="IM435" s="241"/>
      <c r="IN435" s="241"/>
      <c r="IO435" s="241"/>
      <c r="IP435" s="241"/>
      <c r="IQ435" s="241"/>
      <c r="IR435" s="241"/>
      <c r="IS435" s="241"/>
      <c r="IT435" s="241"/>
      <c r="IU435" s="241"/>
      <c r="IV435" s="241"/>
      <c r="IW435" s="241"/>
      <c r="IX435" s="241"/>
      <c r="IY435" s="241"/>
      <c r="IZ435" s="241"/>
      <c r="JA435" s="241"/>
      <c r="JB435" s="241"/>
      <c r="JC435" s="241"/>
      <c r="JD435" s="241"/>
      <c r="JE435" s="241"/>
      <c r="JF435" s="241"/>
      <c r="JG435" s="241"/>
      <c r="JH435" s="241"/>
      <c r="JI435" s="241"/>
      <c r="JJ435" s="241"/>
      <c r="JK435" s="241"/>
      <c r="JL435" s="241"/>
      <c r="JM435" s="241"/>
      <c r="JN435" s="241"/>
      <c r="JO435" s="241"/>
      <c r="JP435" s="241"/>
      <c r="JQ435" s="241"/>
      <c r="JR435" s="241"/>
      <c r="JS435" s="241"/>
      <c r="JT435" s="241"/>
      <c r="JU435" s="241"/>
    </row>
    <row r="436" spans="1:281" s="240" customFormat="1" ht="15" customHeight="1">
      <c r="A436" s="241"/>
      <c r="B436" s="241"/>
      <c r="C436" s="241"/>
      <c r="D436" s="241"/>
      <c r="E436" s="241"/>
      <c r="F436" s="241"/>
      <c r="G436" s="241"/>
      <c r="H436" s="241"/>
      <c r="I436" s="241"/>
      <c r="J436" s="241"/>
      <c r="K436" s="241"/>
      <c r="L436" s="241"/>
      <c r="M436" s="241"/>
      <c r="N436" s="241"/>
      <c r="O436" s="241"/>
      <c r="P436" s="241"/>
      <c r="Q436" s="241"/>
      <c r="R436" s="241"/>
      <c r="S436" s="241"/>
      <c r="T436" s="241"/>
      <c r="U436" s="241" t="s">
        <v>569</v>
      </c>
      <c r="V436" s="241"/>
      <c r="W436" s="241"/>
      <c r="X436" s="241"/>
      <c r="Y436" s="241"/>
      <c r="Z436" s="241"/>
      <c r="AA436" s="241"/>
      <c r="AB436" s="241"/>
      <c r="AC436" s="241" t="s">
        <v>313</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c r="DD436" s="241"/>
      <c r="DE436" s="241"/>
      <c r="DF436" s="241"/>
      <c r="DG436" s="241"/>
      <c r="DH436" s="241"/>
      <c r="DI436" s="241"/>
      <c r="DJ436" s="241"/>
      <c r="DK436" s="241"/>
      <c r="DL436" s="241"/>
      <c r="DM436" s="241"/>
      <c r="DN436" s="241"/>
      <c r="DO436" s="241"/>
      <c r="DP436" s="241"/>
      <c r="DQ436" s="241"/>
      <c r="DR436" s="241"/>
      <c r="DS436" s="241"/>
      <c r="DT436" s="241"/>
      <c r="DU436" s="241"/>
      <c r="DV436" s="241"/>
      <c r="DW436" s="241"/>
      <c r="DX436" s="241"/>
      <c r="DY436" s="241"/>
      <c r="DZ436" s="241"/>
      <c r="EA436" s="241"/>
      <c r="EB436" s="241"/>
      <c r="EC436" s="241"/>
      <c r="ED436" s="241"/>
      <c r="EE436" s="241"/>
      <c r="EF436" s="241"/>
      <c r="EG436" s="241"/>
      <c r="EH436" s="241"/>
      <c r="EI436" s="241"/>
      <c r="EJ436" s="241"/>
      <c r="EK436" s="241"/>
      <c r="EL436" s="241"/>
      <c r="EM436" s="241"/>
      <c r="EN436" s="241"/>
      <c r="EO436" s="241"/>
      <c r="EP436" s="241"/>
      <c r="EQ436" s="241"/>
      <c r="ER436" s="241"/>
      <c r="ES436" s="241"/>
      <c r="ET436" s="241"/>
      <c r="EU436" s="241"/>
      <c r="EV436" s="241"/>
      <c r="EW436" s="241"/>
      <c r="EX436" s="241"/>
      <c r="EY436" s="241"/>
      <c r="EZ436" s="241"/>
      <c r="FA436" s="241"/>
      <c r="FB436" s="241"/>
      <c r="FC436" s="241"/>
      <c r="FD436" s="241"/>
      <c r="FE436" s="241"/>
      <c r="FF436" s="241"/>
      <c r="FG436" s="241"/>
      <c r="FH436" s="241"/>
      <c r="FI436" s="241"/>
      <c r="FJ436" s="241"/>
      <c r="FK436" s="241"/>
      <c r="FL436" s="241"/>
      <c r="FM436" s="241"/>
      <c r="FN436" s="241"/>
      <c r="FO436" s="241"/>
      <c r="FP436" s="241"/>
      <c r="FQ436" s="241"/>
      <c r="FR436" s="241"/>
      <c r="FS436" s="241"/>
      <c r="FT436" s="241"/>
      <c r="FU436" s="241"/>
      <c r="FV436" s="241"/>
      <c r="FW436" s="241"/>
      <c r="FX436" s="241"/>
      <c r="FY436" s="241"/>
      <c r="FZ436" s="241"/>
      <c r="GA436" s="241"/>
      <c r="GB436" s="241"/>
      <c r="GC436" s="241"/>
      <c r="GD436" s="241"/>
      <c r="GE436" s="241"/>
      <c r="GF436" s="241"/>
      <c r="GG436" s="241"/>
      <c r="GH436" s="241"/>
      <c r="GI436" s="241"/>
      <c r="GJ436" s="241"/>
      <c r="GK436" s="241"/>
      <c r="GL436" s="241"/>
      <c r="GM436" s="241"/>
      <c r="GN436" s="241"/>
      <c r="GO436" s="241"/>
      <c r="GP436" s="241"/>
      <c r="GQ436" s="241"/>
      <c r="GR436" s="241"/>
      <c r="GS436" s="241"/>
      <c r="GT436" s="241"/>
      <c r="GU436" s="241"/>
      <c r="GV436" s="241"/>
      <c r="GW436" s="241"/>
      <c r="GX436" s="241"/>
      <c r="GY436" s="241"/>
      <c r="GZ436" s="241"/>
      <c r="HA436" s="241"/>
      <c r="HB436" s="241"/>
      <c r="HC436" s="241"/>
      <c r="HD436" s="241"/>
      <c r="HE436" s="241"/>
      <c r="HF436" s="241"/>
      <c r="HG436" s="241"/>
      <c r="HH436" s="241"/>
      <c r="HI436" s="241"/>
      <c r="HJ436" s="241"/>
      <c r="HK436" s="241"/>
      <c r="HL436" s="241"/>
      <c r="HM436" s="241"/>
      <c r="HN436" s="241"/>
      <c r="HO436" s="241"/>
      <c r="HP436" s="241"/>
      <c r="HQ436" s="241"/>
      <c r="HR436" s="241"/>
      <c r="HS436" s="241"/>
      <c r="HT436" s="241"/>
      <c r="HU436" s="241"/>
      <c r="HV436" s="241"/>
      <c r="HW436" s="241"/>
      <c r="HX436" s="241"/>
      <c r="HY436" s="241"/>
      <c r="HZ436" s="241"/>
      <c r="IA436" s="241"/>
      <c r="IB436" s="241"/>
      <c r="IC436" s="241"/>
      <c r="ID436" s="241"/>
      <c r="IE436" s="241"/>
      <c r="IF436" s="241"/>
      <c r="IG436" s="241"/>
      <c r="IH436" s="241"/>
      <c r="II436" s="241"/>
      <c r="IJ436" s="241"/>
      <c r="IK436" s="241"/>
      <c r="IL436" s="241"/>
      <c r="IM436" s="241"/>
      <c r="IN436" s="241"/>
      <c r="IO436" s="241"/>
      <c r="IP436" s="241"/>
      <c r="IQ436" s="241"/>
      <c r="IR436" s="241"/>
      <c r="IS436" s="241"/>
      <c r="IT436" s="241"/>
      <c r="IU436" s="241"/>
      <c r="IV436" s="241"/>
      <c r="IW436" s="241"/>
      <c r="IX436" s="241"/>
      <c r="IY436" s="241"/>
      <c r="IZ436" s="241"/>
      <c r="JA436" s="241"/>
      <c r="JB436" s="241"/>
      <c r="JC436" s="241"/>
      <c r="JD436" s="241"/>
      <c r="JE436" s="241"/>
      <c r="JF436" s="241"/>
      <c r="JG436" s="241"/>
      <c r="JH436" s="241"/>
      <c r="JI436" s="241"/>
      <c r="JJ436" s="241"/>
      <c r="JK436" s="241"/>
      <c r="JL436" s="241"/>
      <c r="JM436" s="241"/>
      <c r="JN436" s="241"/>
      <c r="JO436" s="241"/>
      <c r="JP436" s="241"/>
      <c r="JQ436" s="241"/>
      <c r="JR436" s="241"/>
      <c r="JS436" s="241"/>
      <c r="JT436" s="241"/>
      <c r="JU436" s="241"/>
    </row>
    <row r="437" spans="1:281" s="240" customFormat="1" ht="15" customHeight="1">
      <c r="A437" s="241"/>
      <c r="B437" s="241"/>
      <c r="C437" s="241"/>
      <c r="D437" s="241"/>
      <c r="E437" s="241"/>
      <c r="F437" s="241"/>
      <c r="G437" s="241"/>
      <c r="H437" s="241"/>
      <c r="I437" s="241"/>
      <c r="J437" s="241"/>
      <c r="K437" s="241"/>
      <c r="L437" s="241"/>
      <c r="M437" s="241"/>
      <c r="N437" s="241"/>
      <c r="O437" s="241"/>
      <c r="P437" s="241"/>
      <c r="Q437" s="241"/>
      <c r="R437" s="241"/>
      <c r="S437" s="241"/>
      <c r="T437" s="241"/>
      <c r="U437" s="241" t="s">
        <v>570</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c r="DD437" s="241"/>
      <c r="DE437" s="241"/>
      <c r="DF437" s="241"/>
      <c r="DG437" s="241"/>
      <c r="DH437" s="241"/>
      <c r="DI437" s="241"/>
      <c r="DJ437" s="241"/>
      <c r="DK437" s="241"/>
      <c r="DL437" s="241"/>
      <c r="DM437" s="241"/>
      <c r="DN437" s="241"/>
      <c r="DO437" s="241"/>
      <c r="DP437" s="241"/>
      <c r="DQ437" s="241"/>
      <c r="DR437" s="241"/>
      <c r="DS437" s="241"/>
      <c r="DT437" s="241"/>
      <c r="DU437" s="241"/>
      <c r="DV437" s="241"/>
      <c r="DW437" s="241"/>
      <c r="DX437" s="241"/>
      <c r="DY437" s="241"/>
      <c r="DZ437" s="241"/>
      <c r="EA437" s="241"/>
      <c r="EB437" s="241"/>
      <c r="EC437" s="241"/>
      <c r="ED437" s="241"/>
      <c r="EE437" s="241"/>
      <c r="EF437" s="241"/>
      <c r="EG437" s="241"/>
      <c r="EH437" s="241"/>
      <c r="EI437" s="241"/>
      <c r="EJ437" s="241"/>
      <c r="EK437" s="241"/>
      <c r="EL437" s="241"/>
      <c r="EM437" s="241"/>
      <c r="EN437" s="241"/>
      <c r="EO437" s="241"/>
      <c r="EP437" s="241"/>
      <c r="EQ437" s="241"/>
      <c r="ER437" s="241"/>
      <c r="ES437" s="241"/>
      <c r="ET437" s="241"/>
      <c r="EU437" s="241"/>
      <c r="EV437" s="241"/>
      <c r="EW437" s="241"/>
      <c r="EX437" s="241"/>
      <c r="EY437" s="241"/>
      <c r="EZ437" s="241"/>
      <c r="FA437" s="241"/>
      <c r="FB437" s="241"/>
      <c r="FC437" s="241"/>
      <c r="FD437" s="241"/>
      <c r="FE437" s="241"/>
      <c r="FF437" s="241"/>
      <c r="FG437" s="241"/>
      <c r="FH437" s="241"/>
      <c r="FI437" s="241"/>
      <c r="FJ437" s="241"/>
      <c r="FK437" s="241"/>
      <c r="FL437" s="241"/>
      <c r="FM437" s="241"/>
      <c r="FN437" s="241"/>
      <c r="FO437" s="241"/>
      <c r="FP437" s="241"/>
      <c r="FQ437" s="241"/>
      <c r="FR437" s="241"/>
      <c r="FS437" s="241"/>
      <c r="FT437" s="241"/>
      <c r="FU437" s="241"/>
      <c r="FV437" s="241"/>
      <c r="FW437" s="241"/>
      <c r="FX437" s="241"/>
      <c r="FY437" s="241"/>
      <c r="FZ437" s="241"/>
      <c r="GA437" s="241"/>
      <c r="GB437" s="241"/>
      <c r="GC437" s="241"/>
      <c r="GD437" s="241"/>
      <c r="GE437" s="241"/>
      <c r="GF437" s="241"/>
      <c r="GG437" s="241"/>
      <c r="GH437" s="241"/>
      <c r="GI437" s="241"/>
      <c r="GJ437" s="241"/>
      <c r="GK437" s="241"/>
      <c r="GL437" s="241"/>
      <c r="GM437" s="241"/>
      <c r="GN437" s="241"/>
      <c r="GO437" s="241"/>
      <c r="GP437" s="241"/>
      <c r="GQ437" s="241"/>
      <c r="GR437" s="241"/>
      <c r="GS437" s="241"/>
      <c r="GT437" s="241"/>
      <c r="GU437" s="241"/>
      <c r="GV437" s="241"/>
      <c r="GW437" s="241"/>
      <c r="GX437" s="241"/>
      <c r="GY437" s="241"/>
      <c r="GZ437" s="241"/>
      <c r="HA437" s="241"/>
      <c r="HB437" s="241"/>
      <c r="HC437" s="241"/>
      <c r="HD437" s="241"/>
      <c r="HE437" s="241"/>
      <c r="HF437" s="241"/>
      <c r="HG437" s="241"/>
      <c r="HH437" s="241"/>
      <c r="HI437" s="241"/>
      <c r="HJ437" s="241"/>
      <c r="HK437" s="241"/>
      <c r="HL437" s="241"/>
      <c r="HM437" s="241"/>
      <c r="HN437" s="241"/>
      <c r="HO437" s="241"/>
      <c r="HP437" s="241"/>
      <c r="HQ437" s="241"/>
      <c r="HR437" s="241"/>
      <c r="HS437" s="241"/>
      <c r="HT437" s="241"/>
      <c r="HU437" s="241"/>
      <c r="HV437" s="241"/>
      <c r="HW437" s="241"/>
      <c r="HX437" s="241"/>
      <c r="HY437" s="241"/>
      <c r="HZ437" s="241"/>
      <c r="IA437" s="241"/>
      <c r="IB437" s="241"/>
      <c r="IC437" s="241"/>
      <c r="ID437" s="241"/>
      <c r="IE437" s="241"/>
      <c r="IF437" s="241"/>
      <c r="IG437" s="241"/>
      <c r="IH437" s="241"/>
      <c r="II437" s="241"/>
      <c r="IJ437" s="241"/>
      <c r="IK437" s="241"/>
      <c r="IL437" s="241"/>
      <c r="IM437" s="241"/>
      <c r="IN437" s="241"/>
      <c r="IO437" s="241"/>
      <c r="IP437" s="241"/>
      <c r="IQ437" s="241"/>
      <c r="IR437" s="241"/>
      <c r="IS437" s="241"/>
      <c r="IT437" s="241"/>
      <c r="IU437" s="241"/>
      <c r="IV437" s="241"/>
      <c r="IW437" s="241"/>
      <c r="IX437" s="241"/>
      <c r="IY437" s="241"/>
      <c r="IZ437" s="241"/>
      <c r="JA437" s="241"/>
      <c r="JB437" s="241"/>
      <c r="JC437" s="241"/>
      <c r="JD437" s="241"/>
      <c r="JE437" s="241"/>
      <c r="JF437" s="241"/>
      <c r="JG437" s="241"/>
      <c r="JH437" s="241"/>
      <c r="JI437" s="241"/>
      <c r="JJ437" s="241"/>
      <c r="JK437" s="241"/>
      <c r="JL437" s="241"/>
      <c r="JM437" s="241"/>
      <c r="JN437" s="241"/>
      <c r="JO437" s="241"/>
      <c r="JP437" s="241"/>
      <c r="JQ437" s="241"/>
      <c r="JR437" s="241"/>
      <c r="JS437" s="241"/>
      <c r="JT437" s="241"/>
      <c r="JU437" s="241"/>
    </row>
    <row r="438" spans="1:281" s="240" customFormat="1" ht="15" customHeight="1">
      <c r="A438" s="241"/>
      <c r="B438" s="241"/>
      <c r="C438" s="241"/>
      <c r="D438" s="241"/>
      <c r="E438" s="241"/>
      <c r="F438" s="241"/>
      <c r="G438" s="241"/>
      <c r="H438" s="241"/>
      <c r="I438" s="241"/>
      <c r="J438" s="241"/>
      <c r="K438" s="241"/>
      <c r="L438" s="241"/>
      <c r="M438" s="241"/>
      <c r="N438" s="241"/>
      <c r="O438" s="241"/>
      <c r="P438" s="241"/>
      <c r="Q438" s="241"/>
      <c r="R438" s="241"/>
      <c r="S438" s="241"/>
      <c r="T438" s="241"/>
      <c r="U438" s="241" t="s">
        <v>571</v>
      </c>
      <c r="V438" s="241"/>
      <c r="W438" s="241"/>
      <c r="X438" s="241"/>
      <c r="Y438" s="241"/>
      <c r="Z438" s="241"/>
      <c r="AA438" s="241"/>
      <c r="AB438" s="241"/>
      <c r="AC438" s="241" t="s">
        <v>311</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c r="EN438" s="241"/>
      <c r="EO438" s="241"/>
      <c r="EP438" s="241"/>
      <c r="EQ438" s="241"/>
      <c r="ER438" s="241"/>
      <c r="ES438" s="241"/>
      <c r="ET438" s="241"/>
      <c r="EU438" s="241"/>
      <c r="EV438" s="241"/>
      <c r="EW438" s="241"/>
      <c r="EX438" s="241"/>
      <c r="EY438" s="241"/>
      <c r="EZ438" s="241"/>
      <c r="FA438" s="241"/>
      <c r="FB438" s="241"/>
      <c r="FC438" s="241"/>
      <c r="FD438" s="241"/>
      <c r="FE438" s="241"/>
      <c r="FF438" s="241"/>
      <c r="FG438" s="241"/>
      <c r="FH438" s="241"/>
      <c r="FI438" s="241"/>
      <c r="FJ438" s="241"/>
      <c r="FK438" s="241"/>
      <c r="FL438" s="241"/>
      <c r="FM438" s="241"/>
      <c r="FN438" s="241"/>
      <c r="FO438" s="241"/>
      <c r="FP438" s="241"/>
      <c r="FQ438" s="241"/>
      <c r="FR438" s="241"/>
      <c r="FS438" s="241"/>
      <c r="FT438" s="241"/>
      <c r="FU438" s="241"/>
      <c r="FV438" s="241"/>
      <c r="FW438" s="241"/>
      <c r="FX438" s="241"/>
      <c r="FY438" s="241"/>
      <c r="FZ438" s="241"/>
      <c r="GA438" s="241"/>
      <c r="GB438" s="241"/>
      <c r="GC438" s="241"/>
      <c r="GD438" s="241"/>
      <c r="GE438" s="241"/>
      <c r="GF438" s="241"/>
      <c r="GG438" s="241"/>
      <c r="GH438" s="241"/>
      <c r="GI438" s="241"/>
      <c r="GJ438" s="241"/>
      <c r="GK438" s="241"/>
      <c r="GL438" s="241"/>
      <c r="GM438" s="241"/>
      <c r="GN438" s="241"/>
      <c r="GO438" s="241"/>
      <c r="GP438" s="241"/>
      <c r="GQ438" s="241"/>
      <c r="GR438" s="241"/>
      <c r="GS438" s="241"/>
      <c r="GT438" s="241"/>
      <c r="GU438" s="241"/>
      <c r="GV438" s="241"/>
      <c r="GW438" s="241"/>
      <c r="GX438" s="241"/>
      <c r="GY438" s="241"/>
      <c r="GZ438" s="241"/>
      <c r="HA438" s="241"/>
      <c r="HB438" s="241"/>
      <c r="HC438" s="241"/>
      <c r="HD438" s="241"/>
      <c r="HE438" s="241"/>
      <c r="HF438" s="241"/>
      <c r="HG438" s="241"/>
      <c r="HH438" s="241"/>
      <c r="HI438" s="241"/>
      <c r="HJ438" s="241"/>
      <c r="HK438" s="241"/>
      <c r="HL438" s="241"/>
      <c r="HM438" s="241"/>
      <c r="HN438" s="241"/>
      <c r="HO438" s="241"/>
      <c r="HP438" s="241"/>
      <c r="HQ438" s="241"/>
      <c r="HR438" s="241"/>
      <c r="HS438" s="241"/>
      <c r="HT438" s="241"/>
      <c r="HU438" s="241"/>
      <c r="HV438" s="241"/>
      <c r="HW438" s="241"/>
      <c r="HX438" s="241"/>
      <c r="HY438" s="241"/>
      <c r="HZ438" s="241"/>
      <c r="IA438" s="241"/>
      <c r="IB438" s="241"/>
      <c r="IC438" s="241"/>
      <c r="ID438" s="241"/>
      <c r="IE438" s="241"/>
      <c r="IF438" s="241"/>
      <c r="IG438" s="241"/>
      <c r="IH438" s="241"/>
      <c r="II438" s="241"/>
      <c r="IJ438" s="241"/>
      <c r="IK438" s="241"/>
      <c r="IL438" s="241"/>
      <c r="IM438" s="241"/>
      <c r="IN438" s="241"/>
      <c r="IO438" s="241"/>
      <c r="IP438" s="241"/>
      <c r="IQ438" s="241"/>
      <c r="IR438" s="241"/>
      <c r="IS438" s="241"/>
      <c r="IT438" s="241"/>
      <c r="IU438" s="241"/>
      <c r="IV438" s="241"/>
      <c r="IW438" s="241"/>
      <c r="IX438" s="241"/>
      <c r="IY438" s="241"/>
      <c r="IZ438" s="241"/>
      <c r="JA438" s="241"/>
      <c r="JB438" s="241"/>
      <c r="JC438" s="241"/>
      <c r="JD438" s="241"/>
      <c r="JE438" s="241"/>
      <c r="JF438" s="241"/>
      <c r="JG438" s="241"/>
      <c r="JH438" s="241"/>
      <c r="JI438" s="241"/>
      <c r="JJ438" s="241"/>
      <c r="JK438" s="241"/>
      <c r="JL438" s="241"/>
      <c r="JM438" s="241"/>
      <c r="JN438" s="241"/>
      <c r="JO438" s="241"/>
      <c r="JP438" s="241"/>
      <c r="JQ438" s="241"/>
      <c r="JR438" s="241"/>
      <c r="JS438" s="241"/>
      <c r="JT438" s="241"/>
      <c r="JU438" s="241"/>
    </row>
    <row r="439" spans="1:281" s="240" customFormat="1" ht="15" customHeight="1">
      <c r="A439" s="241"/>
      <c r="B439" s="241"/>
      <c r="C439" s="241"/>
      <c r="D439" s="241"/>
      <c r="E439" s="241"/>
      <c r="F439" s="241"/>
      <c r="G439" s="241"/>
      <c r="H439" s="241"/>
      <c r="I439" s="241"/>
      <c r="J439" s="241"/>
      <c r="K439" s="241"/>
      <c r="L439" s="241"/>
      <c r="M439" s="241"/>
      <c r="N439" s="241"/>
      <c r="O439" s="241"/>
      <c r="P439" s="241"/>
      <c r="Q439" s="241"/>
      <c r="R439" s="241"/>
      <c r="S439" s="241"/>
      <c r="T439" s="241"/>
      <c r="U439" s="241" t="s">
        <v>572</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c r="DD439" s="241"/>
      <c r="DE439" s="241"/>
      <c r="DF439" s="241"/>
      <c r="DG439" s="241"/>
      <c r="DH439" s="241"/>
      <c r="DI439" s="241"/>
      <c r="DJ439" s="241"/>
      <c r="DK439" s="241"/>
      <c r="DL439" s="241"/>
      <c r="DM439" s="241"/>
      <c r="DN439" s="241"/>
      <c r="DO439" s="241"/>
      <c r="DP439" s="241"/>
      <c r="DQ439" s="241"/>
      <c r="DR439" s="241"/>
      <c r="DS439" s="241"/>
      <c r="DT439" s="241"/>
      <c r="DU439" s="241"/>
      <c r="DV439" s="241"/>
      <c r="DW439" s="241"/>
      <c r="DX439" s="241"/>
      <c r="DY439" s="241"/>
      <c r="DZ439" s="241"/>
      <c r="EA439" s="241"/>
      <c r="EB439" s="241"/>
      <c r="EC439" s="241"/>
      <c r="ED439" s="241"/>
      <c r="EE439" s="241"/>
      <c r="EF439" s="241"/>
      <c r="EG439" s="241"/>
      <c r="EH439" s="241"/>
      <c r="EI439" s="241"/>
      <c r="EJ439" s="241"/>
      <c r="EK439" s="241"/>
      <c r="EL439" s="241"/>
      <c r="EM439" s="241"/>
      <c r="EN439" s="241"/>
      <c r="EO439" s="241"/>
      <c r="EP439" s="241"/>
      <c r="EQ439" s="241"/>
      <c r="ER439" s="241"/>
      <c r="ES439" s="241"/>
      <c r="ET439" s="241"/>
      <c r="EU439" s="241"/>
      <c r="EV439" s="241"/>
      <c r="EW439" s="241"/>
      <c r="EX439" s="241"/>
      <c r="EY439" s="241"/>
      <c r="EZ439" s="241"/>
      <c r="FA439" s="241"/>
      <c r="FB439" s="241"/>
      <c r="FC439" s="241"/>
      <c r="FD439" s="241"/>
      <c r="FE439" s="241"/>
      <c r="FF439" s="241"/>
      <c r="FG439" s="241"/>
      <c r="FH439" s="241"/>
      <c r="FI439" s="241"/>
      <c r="FJ439" s="241"/>
      <c r="FK439" s="241"/>
      <c r="FL439" s="241"/>
      <c r="FM439" s="241"/>
      <c r="FN439" s="241"/>
      <c r="FO439" s="241"/>
      <c r="FP439" s="241"/>
      <c r="FQ439" s="241"/>
      <c r="FR439" s="241"/>
      <c r="FS439" s="241"/>
      <c r="FT439" s="241"/>
      <c r="FU439" s="241"/>
      <c r="FV439" s="241"/>
      <c r="FW439" s="241"/>
      <c r="FX439" s="241"/>
      <c r="FY439" s="241"/>
      <c r="FZ439" s="241"/>
      <c r="GA439" s="241"/>
      <c r="GB439" s="241"/>
      <c r="GC439" s="241"/>
      <c r="GD439" s="241"/>
      <c r="GE439" s="241"/>
      <c r="GF439" s="241"/>
      <c r="GG439" s="241"/>
      <c r="GH439" s="241"/>
      <c r="GI439" s="241"/>
      <c r="GJ439" s="241"/>
      <c r="GK439" s="241"/>
      <c r="GL439" s="241"/>
      <c r="GM439" s="241"/>
      <c r="GN439" s="241"/>
      <c r="GO439" s="241"/>
      <c r="GP439" s="241"/>
      <c r="GQ439" s="241"/>
      <c r="GR439" s="241"/>
      <c r="GS439" s="241"/>
      <c r="GT439" s="241"/>
      <c r="GU439" s="241"/>
      <c r="GV439" s="241"/>
      <c r="GW439" s="241"/>
      <c r="GX439" s="241"/>
      <c r="GY439" s="241"/>
      <c r="GZ439" s="241"/>
      <c r="HA439" s="241"/>
      <c r="HB439" s="241"/>
      <c r="HC439" s="241"/>
      <c r="HD439" s="241"/>
      <c r="HE439" s="241"/>
      <c r="HF439" s="241"/>
      <c r="HG439" s="241"/>
      <c r="HH439" s="241"/>
      <c r="HI439" s="241"/>
      <c r="HJ439" s="241"/>
      <c r="HK439" s="241"/>
      <c r="HL439" s="241"/>
      <c r="HM439" s="241"/>
      <c r="HN439" s="241"/>
      <c r="HO439" s="241"/>
      <c r="HP439" s="241"/>
      <c r="HQ439" s="241"/>
      <c r="HR439" s="241"/>
      <c r="HS439" s="241"/>
      <c r="HT439" s="241"/>
      <c r="HU439" s="241"/>
      <c r="HV439" s="241"/>
      <c r="HW439" s="241"/>
      <c r="HX439" s="241"/>
      <c r="HY439" s="241"/>
      <c r="HZ439" s="241"/>
      <c r="IA439" s="241"/>
      <c r="IB439" s="241"/>
      <c r="IC439" s="241"/>
      <c r="ID439" s="241"/>
      <c r="IE439" s="241"/>
      <c r="IF439" s="241"/>
      <c r="IG439" s="241"/>
      <c r="IH439" s="241"/>
      <c r="II439" s="241"/>
      <c r="IJ439" s="241"/>
      <c r="IK439" s="241"/>
      <c r="IL439" s="241"/>
      <c r="IM439" s="241"/>
      <c r="IN439" s="241"/>
      <c r="IO439" s="241"/>
      <c r="IP439" s="241"/>
      <c r="IQ439" s="241"/>
      <c r="IR439" s="241"/>
      <c r="IS439" s="241"/>
      <c r="IT439" s="241"/>
      <c r="IU439" s="241"/>
      <c r="IV439" s="241"/>
      <c r="IW439" s="241"/>
      <c r="IX439" s="241"/>
      <c r="IY439" s="241"/>
      <c r="IZ439" s="241"/>
      <c r="JA439" s="241"/>
      <c r="JB439" s="241"/>
      <c r="JC439" s="241"/>
      <c r="JD439" s="241"/>
      <c r="JE439" s="241"/>
      <c r="JF439" s="241"/>
      <c r="JG439" s="241"/>
      <c r="JH439" s="241"/>
      <c r="JI439" s="241"/>
      <c r="JJ439" s="241"/>
      <c r="JK439" s="241"/>
      <c r="JL439" s="241"/>
      <c r="JM439" s="241"/>
      <c r="JN439" s="241"/>
      <c r="JO439" s="241"/>
      <c r="JP439" s="241"/>
      <c r="JQ439" s="241"/>
      <c r="JR439" s="241"/>
      <c r="JS439" s="241"/>
      <c r="JT439" s="241"/>
      <c r="JU439" s="241"/>
    </row>
    <row r="440" spans="1:281" s="240" customFormat="1" ht="15" customHeight="1">
      <c r="A440" s="241"/>
      <c r="B440" s="241"/>
      <c r="C440" s="241"/>
      <c r="D440" s="241"/>
      <c r="E440" s="241"/>
      <c r="F440" s="241"/>
      <c r="G440" s="241"/>
      <c r="H440" s="241"/>
      <c r="I440" s="241"/>
      <c r="J440" s="241"/>
      <c r="K440" s="241"/>
      <c r="L440" s="241"/>
      <c r="M440" s="241"/>
      <c r="N440" s="241"/>
      <c r="O440" s="241"/>
      <c r="P440" s="241"/>
      <c r="Q440" s="241"/>
      <c r="R440" s="241"/>
      <c r="S440" s="241"/>
      <c r="T440" s="241"/>
      <c r="U440" s="241" t="s">
        <v>573</v>
      </c>
      <c r="V440" s="241"/>
      <c r="W440" s="241"/>
      <c r="X440" s="241"/>
      <c r="Y440" s="241"/>
      <c r="Z440" s="241"/>
      <c r="AA440" s="241"/>
      <c r="AB440" s="241"/>
      <c r="AC440" s="241" t="s">
        <v>311</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c r="EN440" s="241"/>
      <c r="EO440" s="241"/>
      <c r="EP440" s="241"/>
      <c r="EQ440" s="241"/>
      <c r="ER440" s="241"/>
      <c r="ES440" s="241"/>
      <c r="ET440" s="241"/>
      <c r="EU440" s="241"/>
      <c r="EV440" s="241"/>
      <c r="EW440" s="241"/>
      <c r="EX440" s="241"/>
      <c r="EY440" s="241"/>
      <c r="EZ440" s="241"/>
      <c r="FA440" s="241"/>
      <c r="FB440" s="241"/>
      <c r="FC440" s="241"/>
      <c r="FD440" s="241"/>
      <c r="FE440" s="241"/>
      <c r="FF440" s="241"/>
      <c r="FG440" s="241"/>
      <c r="FH440" s="241"/>
      <c r="FI440" s="241"/>
      <c r="FJ440" s="241"/>
      <c r="FK440" s="241"/>
      <c r="FL440" s="241"/>
      <c r="FM440" s="241"/>
      <c r="FN440" s="241"/>
      <c r="FO440" s="241"/>
      <c r="FP440" s="241"/>
      <c r="FQ440" s="241"/>
      <c r="FR440" s="241"/>
      <c r="FS440" s="241"/>
      <c r="FT440" s="241"/>
      <c r="FU440" s="241"/>
      <c r="FV440" s="241"/>
      <c r="FW440" s="241"/>
      <c r="FX440" s="241"/>
      <c r="FY440" s="241"/>
      <c r="FZ440" s="241"/>
      <c r="GA440" s="241"/>
      <c r="GB440" s="241"/>
      <c r="GC440" s="241"/>
      <c r="GD440" s="241"/>
      <c r="GE440" s="241"/>
      <c r="GF440" s="241"/>
      <c r="GG440" s="241"/>
      <c r="GH440" s="241"/>
      <c r="GI440" s="241"/>
      <c r="GJ440" s="241"/>
      <c r="GK440" s="241"/>
      <c r="GL440" s="241"/>
      <c r="GM440" s="241"/>
      <c r="GN440" s="241"/>
      <c r="GO440" s="241"/>
      <c r="GP440" s="241"/>
      <c r="GQ440" s="241"/>
      <c r="GR440" s="241"/>
      <c r="GS440" s="241"/>
      <c r="GT440" s="241"/>
      <c r="GU440" s="241"/>
      <c r="GV440" s="241"/>
      <c r="GW440" s="241"/>
      <c r="GX440" s="241"/>
      <c r="GY440" s="241"/>
      <c r="GZ440" s="241"/>
      <c r="HA440" s="241"/>
      <c r="HB440" s="241"/>
      <c r="HC440" s="241"/>
      <c r="HD440" s="241"/>
      <c r="HE440" s="241"/>
      <c r="HF440" s="241"/>
      <c r="HG440" s="241"/>
      <c r="HH440" s="241"/>
      <c r="HI440" s="241"/>
      <c r="HJ440" s="241"/>
      <c r="HK440" s="241"/>
      <c r="HL440" s="241"/>
      <c r="HM440" s="241"/>
      <c r="HN440" s="241"/>
      <c r="HO440" s="241"/>
      <c r="HP440" s="241"/>
      <c r="HQ440" s="241"/>
      <c r="HR440" s="241"/>
      <c r="HS440" s="241"/>
      <c r="HT440" s="241"/>
      <c r="HU440" s="241"/>
      <c r="HV440" s="241"/>
      <c r="HW440" s="241"/>
      <c r="HX440" s="241"/>
      <c r="HY440" s="241"/>
      <c r="HZ440" s="241"/>
      <c r="IA440" s="241"/>
      <c r="IB440" s="241"/>
      <c r="IC440" s="241"/>
      <c r="ID440" s="241"/>
      <c r="IE440" s="241"/>
      <c r="IF440" s="241"/>
      <c r="IG440" s="241"/>
      <c r="IH440" s="241"/>
      <c r="II440" s="241"/>
      <c r="IJ440" s="241"/>
      <c r="IK440" s="241"/>
      <c r="IL440" s="241"/>
      <c r="IM440" s="241"/>
      <c r="IN440" s="241"/>
      <c r="IO440" s="241"/>
      <c r="IP440" s="241"/>
      <c r="IQ440" s="241"/>
      <c r="IR440" s="241"/>
      <c r="IS440" s="241"/>
      <c r="IT440" s="241"/>
      <c r="IU440" s="241"/>
      <c r="IV440" s="241"/>
      <c r="IW440" s="241"/>
      <c r="IX440" s="241"/>
      <c r="IY440" s="241"/>
      <c r="IZ440" s="241"/>
      <c r="JA440" s="241"/>
      <c r="JB440" s="241"/>
      <c r="JC440" s="241"/>
      <c r="JD440" s="241"/>
      <c r="JE440" s="241"/>
      <c r="JF440" s="241"/>
      <c r="JG440" s="241"/>
      <c r="JH440" s="241"/>
      <c r="JI440" s="241"/>
      <c r="JJ440" s="241"/>
      <c r="JK440" s="241"/>
      <c r="JL440" s="241"/>
      <c r="JM440" s="241"/>
      <c r="JN440" s="241"/>
      <c r="JO440" s="241"/>
      <c r="JP440" s="241"/>
      <c r="JQ440" s="241"/>
      <c r="JR440" s="241"/>
      <c r="JS440" s="241"/>
      <c r="JT440" s="241"/>
      <c r="JU440" s="241"/>
    </row>
    <row r="441" spans="1:281" s="240" customFormat="1" ht="15" customHeight="1">
      <c r="A441" s="241"/>
      <c r="B441" s="241"/>
      <c r="C441" s="241"/>
      <c r="D441" s="241"/>
      <c r="E441" s="241"/>
      <c r="F441" s="241"/>
      <c r="G441" s="241"/>
      <c r="H441" s="241"/>
      <c r="I441" s="241"/>
      <c r="J441" s="241"/>
      <c r="K441" s="241"/>
      <c r="L441" s="241"/>
      <c r="M441" s="241"/>
      <c r="N441" s="241"/>
      <c r="O441" s="241"/>
      <c r="P441" s="241"/>
      <c r="Q441" s="241"/>
      <c r="R441" s="241"/>
      <c r="S441" s="241"/>
      <c r="T441" s="241"/>
      <c r="U441" s="241" t="s">
        <v>574</v>
      </c>
      <c r="V441" s="241"/>
      <c r="W441" s="241"/>
      <c r="X441" s="241"/>
      <c r="Y441" s="241"/>
      <c r="Z441" s="241"/>
      <c r="AA441" s="241"/>
      <c r="AB441" s="241"/>
      <c r="AC441" s="241" t="s">
        <v>309</v>
      </c>
      <c r="AD441" s="241"/>
      <c r="AE441" s="241"/>
      <c r="AF441" s="241"/>
      <c r="AG441" s="241"/>
      <c r="AH441" s="241"/>
      <c r="AI441" s="241"/>
      <c r="AJ441" s="241"/>
      <c r="AK441" s="241"/>
      <c r="AL441" s="241"/>
      <c r="AM441" s="241"/>
      <c r="AN441" s="241"/>
      <c r="AO441" s="241"/>
      <c r="AP441" s="244"/>
      <c r="AQ441" s="241"/>
      <c r="AR441" s="241"/>
      <c r="AS441" s="241"/>
      <c r="AT441" s="244"/>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c r="DD441" s="241"/>
      <c r="DE441" s="241"/>
      <c r="DF441" s="241"/>
      <c r="DG441" s="241"/>
      <c r="DH441" s="241"/>
      <c r="DI441" s="241"/>
      <c r="DJ441" s="241"/>
      <c r="DK441" s="241"/>
      <c r="DL441" s="241"/>
      <c r="DM441" s="241"/>
      <c r="DN441" s="241"/>
      <c r="DO441" s="241"/>
      <c r="DP441" s="241"/>
      <c r="DQ441" s="241"/>
      <c r="DR441" s="241"/>
      <c r="DS441" s="241"/>
      <c r="DT441" s="241"/>
      <c r="DU441" s="241"/>
      <c r="DV441" s="241"/>
      <c r="DW441" s="241"/>
      <c r="DX441" s="241"/>
      <c r="DY441" s="241"/>
      <c r="DZ441" s="241"/>
      <c r="EA441" s="241"/>
      <c r="EB441" s="241"/>
      <c r="EC441" s="241"/>
      <c r="ED441" s="241"/>
      <c r="EE441" s="241"/>
      <c r="EF441" s="241"/>
      <c r="EG441" s="241"/>
      <c r="EH441" s="241"/>
      <c r="EI441" s="241"/>
      <c r="EJ441" s="241"/>
      <c r="EK441" s="241"/>
      <c r="EL441" s="241"/>
      <c r="EM441" s="241"/>
      <c r="EN441" s="241"/>
      <c r="EO441" s="241"/>
      <c r="EP441" s="241"/>
      <c r="EQ441" s="241"/>
      <c r="ER441" s="241"/>
      <c r="ES441" s="241"/>
      <c r="ET441" s="241"/>
      <c r="EU441" s="241"/>
      <c r="EV441" s="241"/>
      <c r="EW441" s="241"/>
      <c r="EX441" s="241"/>
      <c r="EY441" s="241"/>
      <c r="EZ441" s="241"/>
      <c r="FA441" s="241"/>
      <c r="FB441" s="241"/>
      <c r="FC441" s="241"/>
      <c r="FD441" s="241"/>
      <c r="FE441" s="241"/>
      <c r="FF441" s="241"/>
      <c r="FG441" s="241"/>
      <c r="FH441" s="241"/>
      <c r="FI441" s="241"/>
      <c r="FJ441" s="241"/>
      <c r="FK441" s="241"/>
      <c r="FL441" s="241"/>
      <c r="FM441" s="241"/>
      <c r="FN441" s="241"/>
      <c r="FO441" s="241"/>
      <c r="FP441" s="241"/>
      <c r="FQ441" s="241"/>
      <c r="FR441" s="241"/>
      <c r="FS441" s="241"/>
      <c r="FT441" s="241"/>
      <c r="FU441" s="241"/>
      <c r="FV441" s="241"/>
      <c r="FW441" s="241"/>
      <c r="FX441" s="241"/>
      <c r="FY441" s="241"/>
      <c r="FZ441" s="241"/>
      <c r="GA441" s="241"/>
      <c r="GB441" s="241"/>
      <c r="GC441" s="241"/>
      <c r="GD441" s="241"/>
      <c r="GE441" s="241"/>
      <c r="GF441" s="241"/>
      <c r="GG441" s="241"/>
      <c r="GH441" s="241"/>
      <c r="GI441" s="241"/>
      <c r="GJ441" s="241"/>
      <c r="GK441" s="241"/>
      <c r="GL441" s="241"/>
      <c r="GM441" s="241"/>
      <c r="GN441" s="241"/>
      <c r="GO441" s="241"/>
      <c r="GP441" s="241"/>
      <c r="GQ441" s="241"/>
      <c r="GR441" s="241"/>
      <c r="GS441" s="241"/>
      <c r="GT441" s="241"/>
      <c r="GU441" s="241"/>
      <c r="GV441" s="241"/>
      <c r="GW441" s="241"/>
      <c r="GX441" s="241"/>
      <c r="GY441" s="241"/>
      <c r="GZ441" s="241"/>
      <c r="HA441" s="241"/>
      <c r="HB441" s="241"/>
      <c r="HC441" s="241"/>
      <c r="HD441" s="241"/>
      <c r="HE441" s="241"/>
      <c r="HF441" s="241"/>
      <c r="HG441" s="241"/>
      <c r="HH441" s="241"/>
      <c r="HI441" s="241"/>
      <c r="HJ441" s="241"/>
      <c r="HK441" s="241"/>
      <c r="HL441" s="241"/>
      <c r="HM441" s="241"/>
      <c r="HN441" s="241"/>
      <c r="HO441" s="241"/>
      <c r="HP441" s="241"/>
      <c r="HQ441" s="241"/>
      <c r="HR441" s="241"/>
      <c r="HS441" s="241"/>
      <c r="HT441" s="241"/>
      <c r="HU441" s="241"/>
      <c r="HV441" s="241"/>
      <c r="HW441" s="241"/>
      <c r="HX441" s="241"/>
      <c r="HY441" s="241"/>
      <c r="HZ441" s="241"/>
      <c r="IA441" s="241"/>
      <c r="IB441" s="241"/>
      <c r="IC441" s="241"/>
      <c r="ID441" s="241"/>
      <c r="IE441" s="241"/>
      <c r="IF441" s="241"/>
      <c r="IG441" s="241"/>
      <c r="IH441" s="241"/>
      <c r="II441" s="241"/>
      <c r="IJ441" s="241"/>
      <c r="IK441" s="241"/>
      <c r="IL441" s="241"/>
      <c r="IM441" s="241"/>
      <c r="IN441" s="241"/>
      <c r="IO441" s="241"/>
      <c r="IP441" s="241"/>
      <c r="IQ441" s="241"/>
      <c r="IR441" s="241"/>
      <c r="IS441" s="241"/>
      <c r="IT441" s="241"/>
      <c r="IU441" s="241"/>
      <c r="IV441" s="241"/>
      <c r="IW441" s="241"/>
      <c r="IX441" s="241"/>
      <c r="IY441" s="241"/>
      <c r="IZ441" s="241"/>
      <c r="JA441" s="241"/>
      <c r="JB441" s="241"/>
      <c r="JC441" s="241"/>
      <c r="JD441" s="241"/>
      <c r="JE441" s="241"/>
      <c r="JF441" s="241"/>
      <c r="JG441" s="241"/>
      <c r="JH441" s="241"/>
      <c r="JI441" s="241"/>
      <c r="JJ441" s="241"/>
      <c r="JK441" s="241"/>
      <c r="JL441" s="241"/>
      <c r="JM441" s="241"/>
      <c r="JN441" s="241"/>
      <c r="JO441" s="241"/>
      <c r="JP441" s="241"/>
      <c r="JQ441" s="241"/>
      <c r="JR441" s="241"/>
      <c r="JS441" s="241"/>
      <c r="JT441" s="241"/>
      <c r="JU441" s="241"/>
    </row>
    <row r="442" spans="1:281" s="240" customFormat="1" ht="15" customHeight="1">
      <c r="A442" s="241"/>
      <c r="B442" s="241"/>
      <c r="C442" s="241"/>
      <c r="D442" s="241"/>
      <c r="E442" s="241"/>
      <c r="F442" s="241"/>
      <c r="G442" s="241"/>
      <c r="H442" s="241"/>
      <c r="I442" s="241"/>
      <c r="J442" s="241"/>
      <c r="K442" s="241"/>
      <c r="L442" s="241"/>
      <c r="M442" s="241"/>
      <c r="N442" s="241"/>
      <c r="O442" s="241"/>
      <c r="P442" s="241"/>
      <c r="Q442" s="241"/>
      <c r="R442" s="241"/>
      <c r="S442" s="241"/>
      <c r="T442" s="241"/>
      <c r="U442" s="241" t="s">
        <v>575</v>
      </c>
      <c r="V442" s="241"/>
      <c r="W442" s="241"/>
      <c r="X442" s="241"/>
      <c r="Y442" s="241"/>
      <c r="Z442" s="241"/>
      <c r="AA442" s="241"/>
      <c r="AB442" s="241"/>
      <c r="AC442" s="241" t="s">
        <v>313</v>
      </c>
      <c r="AD442" s="241"/>
      <c r="AE442" s="241"/>
      <c r="AF442" s="241"/>
      <c r="AG442" s="241"/>
      <c r="AH442" s="241"/>
      <c r="AI442" s="241"/>
      <c r="AJ442" s="241"/>
      <c r="AK442" s="241"/>
      <c r="AL442" s="241"/>
      <c r="AM442" s="241"/>
      <c r="AN442" s="241"/>
      <c r="AO442" s="241"/>
      <c r="AP442" s="244"/>
      <c r="AQ442" s="241"/>
      <c r="AR442" s="241"/>
      <c r="AS442" s="241"/>
      <c r="AT442" s="244"/>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c r="EN442" s="241"/>
      <c r="EO442" s="241"/>
      <c r="EP442" s="241"/>
      <c r="EQ442" s="241"/>
      <c r="ER442" s="241"/>
      <c r="ES442" s="241"/>
      <c r="ET442" s="241"/>
      <c r="EU442" s="241"/>
      <c r="EV442" s="241"/>
      <c r="EW442" s="241"/>
      <c r="EX442" s="241"/>
      <c r="EY442" s="241"/>
      <c r="EZ442" s="241"/>
      <c r="FA442" s="241"/>
      <c r="FB442" s="241"/>
      <c r="FC442" s="241"/>
      <c r="FD442" s="241"/>
      <c r="FE442" s="241"/>
      <c r="FF442" s="241"/>
      <c r="FG442" s="241"/>
      <c r="FH442" s="241"/>
      <c r="FI442" s="241"/>
      <c r="FJ442" s="241"/>
      <c r="FK442" s="241"/>
      <c r="FL442" s="241"/>
      <c r="FM442" s="241"/>
      <c r="FN442" s="241"/>
      <c r="FO442" s="241"/>
      <c r="FP442" s="241"/>
      <c r="FQ442" s="241"/>
      <c r="FR442" s="241"/>
      <c r="FS442" s="241"/>
      <c r="FT442" s="241"/>
      <c r="FU442" s="241"/>
      <c r="FV442" s="241"/>
      <c r="FW442" s="241"/>
      <c r="FX442" s="241"/>
      <c r="FY442" s="241"/>
      <c r="FZ442" s="241"/>
      <c r="GA442" s="241"/>
      <c r="GB442" s="241"/>
      <c r="GC442" s="241"/>
      <c r="GD442" s="241"/>
      <c r="GE442" s="241"/>
      <c r="GF442" s="241"/>
      <c r="GG442" s="241"/>
      <c r="GH442" s="241"/>
      <c r="GI442" s="241"/>
      <c r="GJ442" s="241"/>
      <c r="GK442" s="241"/>
      <c r="GL442" s="241"/>
      <c r="GM442" s="241"/>
      <c r="GN442" s="241"/>
      <c r="GO442" s="241"/>
      <c r="GP442" s="241"/>
      <c r="GQ442" s="241"/>
      <c r="GR442" s="241"/>
      <c r="GS442" s="241"/>
      <c r="GT442" s="241"/>
      <c r="GU442" s="241"/>
      <c r="GV442" s="241"/>
      <c r="GW442" s="241"/>
      <c r="GX442" s="241"/>
      <c r="GY442" s="241"/>
      <c r="GZ442" s="241"/>
      <c r="HA442" s="241"/>
      <c r="HB442" s="241"/>
      <c r="HC442" s="241"/>
      <c r="HD442" s="241"/>
      <c r="HE442" s="241"/>
      <c r="HF442" s="241"/>
      <c r="HG442" s="241"/>
      <c r="HH442" s="241"/>
      <c r="HI442" s="241"/>
      <c r="HJ442" s="241"/>
      <c r="HK442" s="241"/>
      <c r="HL442" s="241"/>
      <c r="HM442" s="241"/>
      <c r="HN442" s="241"/>
      <c r="HO442" s="241"/>
      <c r="HP442" s="241"/>
      <c r="HQ442" s="241"/>
      <c r="HR442" s="241"/>
      <c r="HS442" s="241"/>
      <c r="HT442" s="241"/>
      <c r="HU442" s="241"/>
      <c r="HV442" s="241"/>
      <c r="HW442" s="241"/>
      <c r="HX442" s="241"/>
      <c r="HY442" s="241"/>
      <c r="HZ442" s="241"/>
      <c r="IA442" s="241"/>
      <c r="IB442" s="241"/>
      <c r="IC442" s="241"/>
      <c r="ID442" s="241"/>
      <c r="IE442" s="241"/>
      <c r="IF442" s="241"/>
      <c r="IG442" s="241"/>
      <c r="IH442" s="241"/>
      <c r="II442" s="241"/>
      <c r="IJ442" s="241"/>
      <c r="IK442" s="241"/>
      <c r="IL442" s="241"/>
      <c r="IM442" s="241"/>
      <c r="IN442" s="241"/>
      <c r="IO442" s="241"/>
      <c r="IP442" s="241"/>
      <c r="IQ442" s="241"/>
      <c r="IR442" s="241"/>
      <c r="IS442" s="241"/>
      <c r="IT442" s="241"/>
      <c r="IU442" s="241"/>
      <c r="IV442" s="241"/>
      <c r="IW442" s="241"/>
      <c r="IX442" s="241"/>
      <c r="IY442" s="241"/>
      <c r="IZ442" s="241"/>
      <c r="JA442" s="241"/>
      <c r="JB442" s="241"/>
      <c r="JC442" s="241"/>
      <c r="JD442" s="241"/>
      <c r="JE442" s="241"/>
      <c r="JF442" s="241"/>
      <c r="JG442" s="241"/>
      <c r="JH442" s="241"/>
      <c r="JI442" s="241"/>
      <c r="JJ442" s="241"/>
      <c r="JK442" s="241"/>
      <c r="JL442" s="241"/>
      <c r="JM442" s="241"/>
      <c r="JN442" s="241"/>
      <c r="JO442" s="241"/>
      <c r="JP442" s="241"/>
      <c r="JQ442" s="241"/>
      <c r="JR442" s="241"/>
      <c r="JS442" s="241"/>
      <c r="JT442" s="241"/>
      <c r="JU442" s="241"/>
    </row>
    <row r="443" spans="1:281" s="240" customFormat="1" ht="15" customHeight="1">
      <c r="A443" s="241"/>
      <c r="B443" s="241"/>
      <c r="C443" s="241"/>
      <c r="D443" s="241"/>
      <c r="E443" s="241"/>
      <c r="F443" s="241"/>
      <c r="G443" s="241"/>
      <c r="H443" s="241"/>
      <c r="I443" s="241"/>
      <c r="J443" s="241"/>
      <c r="K443" s="241"/>
      <c r="L443" s="241"/>
      <c r="M443" s="241"/>
      <c r="N443" s="241"/>
      <c r="O443" s="241"/>
      <c r="P443" s="241"/>
      <c r="Q443" s="241"/>
      <c r="R443" s="241"/>
      <c r="S443" s="241"/>
      <c r="T443" s="241"/>
      <c r="U443" s="241" t="s">
        <v>576</v>
      </c>
      <c r="V443" s="241"/>
      <c r="W443" s="241"/>
      <c r="X443" s="241"/>
      <c r="Y443" s="241"/>
      <c r="Z443" s="241"/>
      <c r="AA443" s="241"/>
      <c r="AB443" s="241"/>
      <c r="AC443" s="241" t="s">
        <v>325</v>
      </c>
      <c r="AD443" s="241"/>
      <c r="AE443" s="241"/>
      <c r="AF443" s="241"/>
      <c r="AG443" s="241"/>
      <c r="AH443" s="241"/>
      <c r="AI443" s="241"/>
      <c r="AJ443" s="241"/>
      <c r="AK443" s="241"/>
      <c r="AL443" s="241"/>
      <c r="AM443" s="241"/>
      <c r="AN443" s="241"/>
      <c r="AO443" s="241"/>
      <c r="AP443" s="244"/>
      <c r="AQ443" s="241"/>
      <c r="AR443" s="241"/>
      <c r="AS443" s="241"/>
      <c r="AT443" s="244"/>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c r="EN443" s="241"/>
      <c r="EO443" s="241"/>
      <c r="EP443" s="241"/>
      <c r="EQ443" s="241"/>
      <c r="ER443" s="241"/>
      <c r="ES443" s="241"/>
      <c r="ET443" s="241"/>
      <c r="EU443" s="241"/>
      <c r="EV443" s="241"/>
      <c r="EW443" s="241"/>
      <c r="EX443" s="241"/>
      <c r="EY443" s="241"/>
      <c r="EZ443" s="241"/>
      <c r="FA443" s="241"/>
      <c r="FB443" s="241"/>
      <c r="FC443" s="241"/>
      <c r="FD443" s="241"/>
      <c r="FE443" s="241"/>
      <c r="FF443" s="241"/>
      <c r="FG443" s="241"/>
      <c r="FH443" s="241"/>
      <c r="FI443" s="241"/>
      <c r="FJ443" s="241"/>
      <c r="FK443" s="241"/>
      <c r="FL443" s="241"/>
      <c r="FM443" s="241"/>
      <c r="FN443" s="241"/>
      <c r="FO443" s="241"/>
      <c r="FP443" s="241"/>
      <c r="FQ443" s="241"/>
      <c r="FR443" s="241"/>
      <c r="FS443" s="241"/>
      <c r="FT443" s="241"/>
      <c r="FU443" s="241"/>
      <c r="FV443" s="241"/>
      <c r="FW443" s="241"/>
      <c r="FX443" s="241"/>
      <c r="FY443" s="241"/>
      <c r="FZ443" s="241"/>
      <c r="GA443" s="241"/>
      <c r="GB443" s="241"/>
      <c r="GC443" s="241"/>
      <c r="GD443" s="241"/>
      <c r="GE443" s="241"/>
      <c r="GF443" s="241"/>
      <c r="GG443" s="241"/>
      <c r="GH443" s="241"/>
      <c r="GI443" s="241"/>
      <c r="GJ443" s="241"/>
      <c r="GK443" s="241"/>
      <c r="GL443" s="241"/>
      <c r="GM443" s="241"/>
      <c r="GN443" s="241"/>
      <c r="GO443" s="241"/>
      <c r="GP443" s="241"/>
      <c r="GQ443" s="241"/>
      <c r="GR443" s="241"/>
      <c r="GS443" s="241"/>
      <c r="GT443" s="241"/>
      <c r="GU443" s="241"/>
      <c r="GV443" s="241"/>
      <c r="GW443" s="241"/>
      <c r="GX443" s="241"/>
      <c r="GY443" s="241"/>
      <c r="GZ443" s="241"/>
      <c r="HA443" s="241"/>
      <c r="HB443" s="241"/>
      <c r="HC443" s="241"/>
      <c r="HD443" s="241"/>
      <c r="HE443" s="241"/>
      <c r="HF443" s="241"/>
      <c r="HG443" s="241"/>
      <c r="HH443" s="241"/>
      <c r="HI443" s="241"/>
      <c r="HJ443" s="241"/>
      <c r="HK443" s="241"/>
      <c r="HL443" s="241"/>
      <c r="HM443" s="241"/>
      <c r="HN443" s="241"/>
      <c r="HO443" s="241"/>
      <c r="HP443" s="241"/>
      <c r="HQ443" s="241"/>
      <c r="HR443" s="241"/>
      <c r="HS443" s="241"/>
      <c r="HT443" s="241"/>
      <c r="HU443" s="241"/>
      <c r="HV443" s="241"/>
      <c r="HW443" s="241"/>
      <c r="HX443" s="241"/>
      <c r="HY443" s="241"/>
      <c r="HZ443" s="241"/>
      <c r="IA443" s="241"/>
      <c r="IB443" s="241"/>
      <c r="IC443" s="241"/>
      <c r="ID443" s="241"/>
      <c r="IE443" s="241"/>
      <c r="IF443" s="241"/>
      <c r="IG443" s="241"/>
      <c r="IH443" s="241"/>
      <c r="II443" s="241"/>
      <c r="IJ443" s="241"/>
      <c r="IK443" s="241"/>
      <c r="IL443" s="241"/>
      <c r="IM443" s="241"/>
      <c r="IN443" s="241"/>
      <c r="IO443" s="241"/>
      <c r="IP443" s="241"/>
      <c r="IQ443" s="241"/>
      <c r="IR443" s="241"/>
      <c r="IS443" s="241"/>
      <c r="IT443" s="241"/>
      <c r="IU443" s="241"/>
      <c r="IV443" s="241"/>
      <c r="IW443" s="241"/>
      <c r="IX443" s="241"/>
      <c r="IY443" s="241"/>
      <c r="IZ443" s="241"/>
      <c r="JA443" s="241"/>
      <c r="JB443" s="241"/>
      <c r="JC443" s="241"/>
      <c r="JD443" s="241"/>
      <c r="JE443" s="241"/>
      <c r="JF443" s="241"/>
      <c r="JG443" s="241"/>
      <c r="JH443" s="241"/>
      <c r="JI443" s="241"/>
      <c r="JJ443" s="241"/>
      <c r="JK443" s="241"/>
      <c r="JL443" s="241"/>
      <c r="JM443" s="241"/>
      <c r="JN443" s="241"/>
      <c r="JO443" s="241"/>
      <c r="JP443" s="241"/>
      <c r="JQ443" s="241"/>
      <c r="JR443" s="241"/>
      <c r="JS443" s="241"/>
      <c r="JT443" s="241"/>
      <c r="JU443" s="241"/>
    </row>
    <row r="444" spans="1:281" s="240" customFormat="1" ht="15" customHeight="1">
      <c r="A444" s="241"/>
      <c r="B444" s="241"/>
      <c r="C444" s="241"/>
      <c r="D444" s="241"/>
      <c r="E444" s="241"/>
      <c r="F444" s="241"/>
      <c r="G444" s="241"/>
      <c r="H444" s="241"/>
      <c r="I444" s="241"/>
      <c r="J444" s="241"/>
      <c r="K444" s="241"/>
      <c r="L444" s="241"/>
      <c r="M444" s="241"/>
      <c r="N444" s="241"/>
      <c r="O444" s="241"/>
      <c r="P444" s="241"/>
      <c r="Q444" s="241"/>
      <c r="R444" s="241"/>
      <c r="S444" s="241"/>
      <c r="T444" s="241"/>
      <c r="U444" s="241" t="s">
        <v>577</v>
      </c>
      <c r="V444" s="241"/>
      <c r="W444" s="241"/>
      <c r="X444" s="241"/>
      <c r="Y444" s="241"/>
      <c r="Z444" s="241"/>
      <c r="AA444" s="241"/>
      <c r="AB444" s="241"/>
      <c r="AC444" s="241" t="s">
        <v>316</v>
      </c>
      <c r="AD444" s="241"/>
      <c r="AE444" s="241"/>
      <c r="AF444" s="241"/>
      <c r="AG444" s="241"/>
      <c r="AH444" s="241"/>
      <c r="AI444" s="241"/>
      <c r="AJ444" s="241"/>
      <c r="AK444" s="241"/>
      <c r="AL444" s="241"/>
      <c r="AM444" s="241"/>
      <c r="AN444" s="241"/>
      <c r="AO444" s="241"/>
      <c r="AP444" s="244"/>
      <c r="AQ444" s="241"/>
      <c r="AR444" s="241"/>
      <c r="AS444" s="241"/>
      <c r="AT444" s="244"/>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c r="EN444" s="241"/>
      <c r="EO444" s="241"/>
      <c r="EP444" s="241"/>
      <c r="EQ444" s="241"/>
      <c r="ER444" s="241"/>
      <c r="ES444" s="241"/>
      <c r="ET444" s="241"/>
      <c r="EU444" s="241"/>
      <c r="EV444" s="241"/>
      <c r="EW444" s="241"/>
      <c r="EX444" s="241"/>
      <c r="EY444" s="241"/>
      <c r="EZ444" s="241"/>
      <c r="FA444" s="241"/>
      <c r="FB444" s="241"/>
      <c r="FC444" s="241"/>
      <c r="FD444" s="241"/>
      <c r="FE444" s="241"/>
      <c r="FF444" s="241"/>
      <c r="FG444" s="241"/>
      <c r="FH444" s="241"/>
      <c r="FI444" s="241"/>
      <c r="FJ444" s="241"/>
      <c r="FK444" s="241"/>
      <c r="FL444" s="241"/>
      <c r="FM444" s="241"/>
      <c r="FN444" s="241"/>
      <c r="FO444" s="241"/>
      <c r="FP444" s="241"/>
      <c r="FQ444" s="241"/>
      <c r="FR444" s="241"/>
      <c r="FS444" s="241"/>
      <c r="FT444" s="241"/>
      <c r="FU444" s="241"/>
      <c r="FV444" s="241"/>
      <c r="FW444" s="241"/>
      <c r="FX444" s="241"/>
      <c r="FY444" s="241"/>
      <c r="FZ444" s="241"/>
      <c r="GA444" s="241"/>
      <c r="GB444" s="241"/>
      <c r="GC444" s="241"/>
      <c r="GD444" s="241"/>
      <c r="GE444" s="241"/>
      <c r="GF444" s="241"/>
      <c r="GG444" s="241"/>
      <c r="GH444" s="241"/>
      <c r="GI444" s="241"/>
      <c r="GJ444" s="241"/>
      <c r="GK444" s="241"/>
      <c r="GL444" s="241"/>
      <c r="GM444" s="241"/>
      <c r="GN444" s="241"/>
      <c r="GO444" s="241"/>
      <c r="GP444" s="241"/>
      <c r="GQ444" s="241"/>
      <c r="GR444" s="241"/>
      <c r="GS444" s="241"/>
      <c r="GT444" s="241"/>
      <c r="GU444" s="241"/>
      <c r="GV444" s="241"/>
      <c r="GW444" s="241"/>
      <c r="GX444" s="241"/>
      <c r="GY444" s="241"/>
      <c r="GZ444" s="241"/>
      <c r="HA444" s="241"/>
      <c r="HB444" s="241"/>
      <c r="HC444" s="241"/>
      <c r="HD444" s="241"/>
      <c r="HE444" s="241"/>
      <c r="HF444" s="241"/>
      <c r="HG444" s="241"/>
      <c r="HH444" s="241"/>
      <c r="HI444" s="241"/>
      <c r="HJ444" s="241"/>
      <c r="HK444" s="241"/>
      <c r="HL444" s="241"/>
      <c r="HM444" s="241"/>
      <c r="HN444" s="241"/>
      <c r="HO444" s="241"/>
      <c r="HP444" s="241"/>
      <c r="HQ444" s="241"/>
      <c r="HR444" s="241"/>
      <c r="HS444" s="241"/>
      <c r="HT444" s="241"/>
      <c r="HU444" s="241"/>
      <c r="HV444" s="241"/>
      <c r="HW444" s="241"/>
      <c r="HX444" s="241"/>
      <c r="HY444" s="241"/>
      <c r="HZ444" s="241"/>
      <c r="IA444" s="241"/>
      <c r="IB444" s="241"/>
      <c r="IC444" s="241"/>
      <c r="ID444" s="241"/>
      <c r="IE444" s="241"/>
      <c r="IF444" s="241"/>
      <c r="IG444" s="241"/>
      <c r="IH444" s="241"/>
      <c r="II444" s="241"/>
      <c r="IJ444" s="241"/>
      <c r="IK444" s="241"/>
      <c r="IL444" s="241"/>
      <c r="IM444" s="241"/>
      <c r="IN444" s="241"/>
      <c r="IO444" s="241"/>
      <c r="IP444" s="241"/>
      <c r="IQ444" s="241"/>
      <c r="IR444" s="241"/>
      <c r="IS444" s="241"/>
      <c r="IT444" s="241"/>
      <c r="IU444" s="241"/>
      <c r="IV444" s="241"/>
      <c r="IW444" s="241"/>
      <c r="IX444" s="241"/>
      <c r="IY444" s="241"/>
      <c r="IZ444" s="241"/>
      <c r="JA444" s="241"/>
      <c r="JB444" s="241"/>
      <c r="JC444" s="241"/>
      <c r="JD444" s="241"/>
      <c r="JE444" s="241"/>
      <c r="JF444" s="241"/>
      <c r="JG444" s="241"/>
      <c r="JH444" s="241"/>
      <c r="JI444" s="241"/>
      <c r="JJ444" s="241"/>
      <c r="JK444" s="241"/>
      <c r="JL444" s="241"/>
      <c r="JM444" s="241"/>
      <c r="JN444" s="241"/>
      <c r="JO444" s="241"/>
      <c r="JP444" s="241"/>
      <c r="JQ444" s="241"/>
      <c r="JR444" s="241"/>
      <c r="JS444" s="241"/>
      <c r="JT444" s="241"/>
      <c r="JU444" s="241"/>
    </row>
    <row r="445" spans="1:281" s="240" customFormat="1" ht="15" customHeight="1">
      <c r="A445" s="241"/>
      <c r="B445" s="241"/>
      <c r="C445" s="241"/>
      <c r="D445" s="241"/>
      <c r="E445" s="241"/>
      <c r="F445" s="241"/>
      <c r="G445" s="241"/>
      <c r="H445" s="241"/>
      <c r="I445" s="241"/>
      <c r="J445" s="241"/>
      <c r="K445" s="241"/>
      <c r="L445" s="241"/>
      <c r="M445" s="241"/>
      <c r="N445" s="241"/>
      <c r="O445" s="241"/>
      <c r="P445" s="241"/>
      <c r="Q445" s="241"/>
      <c r="R445" s="241"/>
      <c r="S445" s="241"/>
      <c r="T445" s="241"/>
      <c r="U445" s="241" t="s">
        <v>578</v>
      </c>
      <c r="V445" s="241"/>
      <c r="W445" s="241"/>
      <c r="X445" s="241"/>
      <c r="Y445" s="241"/>
      <c r="Z445" s="241"/>
      <c r="AA445" s="241"/>
      <c r="AB445" s="241"/>
      <c r="AC445" s="241" t="s">
        <v>386</v>
      </c>
      <c r="AD445" s="241"/>
      <c r="AE445" s="241"/>
      <c r="AF445" s="241"/>
      <c r="AG445" s="241"/>
      <c r="AH445" s="241"/>
      <c r="AI445" s="241"/>
      <c r="AJ445" s="241"/>
      <c r="AK445" s="241"/>
      <c r="AL445" s="241"/>
      <c r="AM445" s="241"/>
      <c r="AN445" s="241"/>
      <c r="AO445" s="241"/>
      <c r="AP445" s="244"/>
      <c r="AQ445" s="241"/>
      <c r="AR445" s="241"/>
      <c r="AS445" s="241"/>
      <c r="AT445" s="244"/>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c r="DD445" s="241"/>
      <c r="DE445" s="241"/>
      <c r="DF445" s="241"/>
      <c r="DG445" s="241"/>
      <c r="DH445" s="241"/>
      <c r="DI445" s="241"/>
      <c r="DJ445" s="241"/>
      <c r="DK445" s="241"/>
      <c r="DL445" s="241"/>
      <c r="DM445" s="241"/>
      <c r="DN445" s="241"/>
      <c r="DO445" s="241"/>
      <c r="DP445" s="241"/>
      <c r="DQ445" s="241"/>
      <c r="DR445" s="241"/>
      <c r="DS445" s="241"/>
      <c r="DT445" s="241"/>
      <c r="DU445" s="241"/>
      <c r="DV445" s="241"/>
      <c r="DW445" s="241"/>
      <c r="DX445" s="241"/>
      <c r="DY445" s="241"/>
      <c r="DZ445" s="241"/>
      <c r="EA445" s="241"/>
      <c r="EB445" s="241"/>
      <c r="EC445" s="241"/>
      <c r="ED445" s="241"/>
      <c r="EE445" s="241"/>
      <c r="EF445" s="241"/>
      <c r="EG445" s="241"/>
      <c r="EH445" s="241"/>
      <c r="EI445" s="241"/>
      <c r="EJ445" s="241"/>
      <c r="EK445" s="241"/>
      <c r="EL445" s="241"/>
      <c r="EM445" s="241"/>
      <c r="EN445" s="241"/>
      <c r="EO445" s="241"/>
      <c r="EP445" s="241"/>
      <c r="EQ445" s="241"/>
      <c r="ER445" s="241"/>
      <c r="ES445" s="241"/>
      <c r="ET445" s="241"/>
      <c r="EU445" s="241"/>
      <c r="EV445" s="241"/>
      <c r="EW445" s="241"/>
      <c r="EX445" s="241"/>
      <c r="EY445" s="241"/>
      <c r="EZ445" s="241"/>
      <c r="FA445" s="241"/>
      <c r="FB445" s="241"/>
      <c r="FC445" s="241"/>
      <c r="FD445" s="241"/>
      <c r="FE445" s="241"/>
      <c r="FF445" s="241"/>
      <c r="FG445" s="241"/>
      <c r="FH445" s="241"/>
      <c r="FI445" s="241"/>
      <c r="FJ445" s="241"/>
      <c r="FK445" s="241"/>
      <c r="FL445" s="241"/>
      <c r="FM445" s="241"/>
      <c r="FN445" s="241"/>
      <c r="FO445" s="241"/>
      <c r="FP445" s="241"/>
      <c r="FQ445" s="241"/>
      <c r="FR445" s="241"/>
      <c r="FS445" s="241"/>
      <c r="FT445" s="241"/>
      <c r="FU445" s="241"/>
      <c r="FV445" s="241"/>
      <c r="FW445" s="241"/>
      <c r="FX445" s="241"/>
      <c r="FY445" s="241"/>
      <c r="FZ445" s="241"/>
      <c r="GA445" s="241"/>
      <c r="GB445" s="241"/>
      <c r="GC445" s="241"/>
      <c r="GD445" s="241"/>
      <c r="GE445" s="241"/>
      <c r="GF445" s="241"/>
      <c r="GG445" s="241"/>
      <c r="GH445" s="241"/>
      <c r="GI445" s="241"/>
      <c r="GJ445" s="241"/>
      <c r="GK445" s="241"/>
      <c r="GL445" s="241"/>
      <c r="GM445" s="241"/>
      <c r="GN445" s="241"/>
      <c r="GO445" s="241"/>
      <c r="GP445" s="241"/>
      <c r="GQ445" s="241"/>
      <c r="GR445" s="241"/>
      <c r="GS445" s="241"/>
      <c r="GT445" s="241"/>
      <c r="GU445" s="241"/>
      <c r="GV445" s="241"/>
      <c r="GW445" s="241"/>
      <c r="GX445" s="241"/>
      <c r="GY445" s="241"/>
      <c r="GZ445" s="241"/>
      <c r="HA445" s="241"/>
      <c r="HB445" s="241"/>
      <c r="HC445" s="241"/>
      <c r="HD445" s="241"/>
      <c r="HE445" s="241"/>
      <c r="HF445" s="241"/>
      <c r="HG445" s="241"/>
      <c r="HH445" s="241"/>
      <c r="HI445" s="241"/>
      <c r="HJ445" s="241"/>
      <c r="HK445" s="241"/>
      <c r="HL445" s="241"/>
      <c r="HM445" s="241"/>
      <c r="HN445" s="241"/>
      <c r="HO445" s="241"/>
      <c r="HP445" s="241"/>
      <c r="HQ445" s="241"/>
      <c r="HR445" s="241"/>
      <c r="HS445" s="241"/>
      <c r="HT445" s="241"/>
      <c r="HU445" s="241"/>
      <c r="HV445" s="241"/>
      <c r="HW445" s="241"/>
      <c r="HX445" s="241"/>
      <c r="HY445" s="241"/>
      <c r="HZ445" s="241"/>
      <c r="IA445" s="241"/>
      <c r="IB445" s="241"/>
      <c r="IC445" s="241"/>
      <c r="ID445" s="241"/>
      <c r="IE445" s="241"/>
      <c r="IF445" s="241"/>
      <c r="IG445" s="241"/>
      <c r="IH445" s="241"/>
      <c r="II445" s="241"/>
      <c r="IJ445" s="241"/>
      <c r="IK445" s="241"/>
      <c r="IL445" s="241"/>
      <c r="IM445" s="241"/>
      <c r="IN445" s="241"/>
      <c r="IO445" s="241"/>
      <c r="IP445" s="241"/>
      <c r="IQ445" s="241"/>
      <c r="IR445" s="241"/>
      <c r="IS445" s="241"/>
      <c r="IT445" s="241"/>
      <c r="IU445" s="241"/>
      <c r="IV445" s="241"/>
      <c r="IW445" s="241"/>
      <c r="IX445" s="241"/>
      <c r="IY445" s="241"/>
      <c r="IZ445" s="241"/>
      <c r="JA445" s="241"/>
      <c r="JB445" s="241"/>
      <c r="JC445" s="241"/>
      <c r="JD445" s="241"/>
      <c r="JE445" s="241"/>
      <c r="JF445" s="241"/>
      <c r="JG445" s="241"/>
      <c r="JH445" s="241"/>
      <c r="JI445" s="241"/>
      <c r="JJ445" s="241"/>
      <c r="JK445" s="241"/>
      <c r="JL445" s="241"/>
      <c r="JM445" s="241"/>
      <c r="JN445" s="241"/>
      <c r="JO445" s="241"/>
      <c r="JP445" s="241"/>
      <c r="JQ445" s="241"/>
      <c r="JR445" s="241"/>
      <c r="JS445" s="241"/>
      <c r="JT445" s="241"/>
      <c r="JU445" s="241"/>
    </row>
    <row r="446" spans="1:281" s="240" customFormat="1" ht="15" customHeight="1">
      <c r="A446" s="241"/>
      <c r="B446" s="241"/>
      <c r="C446" s="241"/>
      <c r="D446" s="241"/>
      <c r="E446" s="241"/>
      <c r="F446" s="241"/>
      <c r="G446" s="241"/>
      <c r="H446" s="241"/>
      <c r="I446" s="241"/>
      <c r="J446" s="241"/>
      <c r="K446" s="241"/>
      <c r="L446" s="241"/>
      <c r="M446" s="241"/>
      <c r="N446" s="241"/>
      <c r="O446" s="241"/>
      <c r="P446" s="241"/>
      <c r="Q446" s="241"/>
      <c r="R446" s="241"/>
      <c r="S446" s="241"/>
      <c r="T446" s="241"/>
      <c r="U446" s="241" t="s">
        <v>579</v>
      </c>
      <c r="V446" s="241"/>
      <c r="W446" s="241"/>
      <c r="X446" s="241"/>
      <c r="Y446" s="241"/>
      <c r="Z446" s="241"/>
      <c r="AA446" s="241"/>
      <c r="AB446" s="241"/>
      <c r="AC446" s="241" t="s">
        <v>316</v>
      </c>
      <c r="AD446" s="241"/>
      <c r="AE446" s="241"/>
      <c r="AF446" s="241"/>
      <c r="AG446" s="241"/>
      <c r="AH446" s="241"/>
      <c r="AI446" s="241"/>
      <c r="AJ446" s="241"/>
      <c r="AK446" s="241"/>
      <c r="AL446" s="241"/>
      <c r="AM446" s="241"/>
      <c r="AN446" s="241"/>
      <c r="AO446" s="241"/>
      <c r="AP446" s="244"/>
      <c r="AQ446" s="241"/>
      <c r="AR446" s="241"/>
      <c r="AS446" s="241"/>
      <c r="AT446" s="244"/>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c r="DD446" s="241"/>
      <c r="DE446" s="241"/>
      <c r="DF446" s="241"/>
      <c r="DG446" s="241"/>
      <c r="DH446" s="241"/>
      <c r="DI446" s="241"/>
      <c r="DJ446" s="241"/>
      <c r="DK446" s="241"/>
      <c r="DL446" s="241"/>
      <c r="DM446" s="241"/>
      <c r="DN446" s="241"/>
      <c r="DO446" s="241"/>
      <c r="DP446" s="241"/>
      <c r="DQ446" s="241"/>
      <c r="DR446" s="241"/>
      <c r="DS446" s="241"/>
      <c r="DT446" s="241"/>
      <c r="DU446" s="241"/>
      <c r="DV446" s="241"/>
      <c r="DW446" s="241"/>
      <c r="DX446" s="241"/>
      <c r="DY446" s="241"/>
      <c r="DZ446" s="241"/>
      <c r="EA446" s="241"/>
      <c r="EB446" s="241"/>
      <c r="EC446" s="241"/>
      <c r="ED446" s="241"/>
      <c r="EE446" s="241"/>
      <c r="EF446" s="241"/>
      <c r="EG446" s="241"/>
      <c r="EH446" s="241"/>
      <c r="EI446" s="241"/>
      <c r="EJ446" s="241"/>
      <c r="EK446" s="241"/>
      <c r="EL446" s="241"/>
      <c r="EM446" s="241"/>
      <c r="EN446" s="241"/>
      <c r="EO446" s="241"/>
      <c r="EP446" s="241"/>
      <c r="EQ446" s="241"/>
      <c r="ER446" s="241"/>
      <c r="ES446" s="241"/>
      <c r="ET446" s="241"/>
      <c r="EU446" s="241"/>
      <c r="EV446" s="241"/>
      <c r="EW446" s="241"/>
      <c r="EX446" s="241"/>
      <c r="EY446" s="241"/>
      <c r="EZ446" s="241"/>
      <c r="FA446" s="241"/>
      <c r="FB446" s="241"/>
      <c r="FC446" s="241"/>
      <c r="FD446" s="241"/>
      <c r="FE446" s="241"/>
      <c r="FF446" s="241"/>
      <c r="FG446" s="241"/>
      <c r="FH446" s="241"/>
      <c r="FI446" s="241"/>
      <c r="FJ446" s="241"/>
      <c r="FK446" s="241"/>
      <c r="FL446" s="241"/>
      <c r="FM446" s="241"/>
      <c r="FN446" s="241"/>
      <c r="FO446" s="241"/>
      <c r="FP446" s="241"/>
      <c r="FQ446" s="241"/>
      <c r="FR446" s="241"/>
      <c r="FS446" s="241"/>
      <c r="FT446" s="241"/>
      <c r="FU446" s="241"/>
      <c r="FV446" s="241"/>
      <c r="FW446" s="241"/>
      <c r="FX446" s="241"/>
      <c r="FY446" s="241"/>
      <c r="FZ446" s="241"/>
      <c r="GA446" s="241"/>
      <c r="GB446" s="241"/>
      <c r="GC446" s="241"/>
      <c r="GD446" s="241"/>
      <c r="GE446" s="241"/>
      <c r="GF446" s="241"/>
      <c r="GG446" s="241"/>
      <c r="GH446" s="241"/>
      <c r="GI446" s="241"/>
      <c r="GJ446" s="241"/>
      <c r="GK446" s="241"/>
      <c r="GL446" s="241"/>
      <c r="GM446" s="241"/>
      <c r="GN446" s="241"/>
      <c r="GO446" s="241"/>
      <c r="GP446" s="241"/>
      <c r="GQ446" s="241"/>
      <c r="GR446" s="241"/>
      <c r="GS446" s="241"/>
      <c r="GT446" s="241"/>
      <c r="GU446" s="241"/>
      <c r="GV446" s="241"/>
      <c r="GW446" s="241"/>
      <c r="GX446" s="241"/>
      <c r="GY446" s="241"/>
      <c r="GZ446" s="241"/>
      <c r="HA446" s="241"/>
      <c r="HB446" s="241"/>
      <c r="HC446" s="241"/>
      <c r="HD446" s="241"/>
      <c r="HE446" s="241"/>
      <c r="HF446" s="241"/>
      <c r="HG446" s="241"/>
      <c r="HH446" s="241"/>
      <c r="HI446" s="241"/>
      <c r="HJ446" s="241"/>
      <c r="HK446" s="241"/>
      <c r="HL446" s="241"/>
      <c r="HM446" s="241"/>
      <c r="HN446" s="241"/>
      <c r="HO446" s="241"/>
      <c r="HP446" s="241"/>
      <c r="HQ446" s="241"/>
      <c r="HR446" s="241"/>
      <c r="HS446" s="241"/>
      <c r="HT446" s="241"/>
      <c r="HU446" s="241"/>
      <c r="HV446" s="241"/>
      <c r="HW446" s="241"/>
      <c r="HX446" s="241"/>
      <c r="HY446" s="241"/>
      <c r="HZ446" s="241"/>
      <c r="IA446" s="241"/>
      <c r="IB446" s="241"/>
      <c r="IC446" s="241"/>
      <c r="ID446" s="241"/>
      <c r="IE446" s="241"/>
      <c r="IF446" s="241"/>
      <c r="IG446" s="241"/>
      <c r="IH446" s="241"/>
      <c r="II446" s="241"/>
      <c r="IJ446" s="241"/>
      <c r="IK446" s="241"/>
      <c r="IL446" s="241"/>
      <c r="IM446" s="241"/>
      <c r="IN446" s="241"/>
      <c r="IO446" s="241"/>
      <c r="IP446" s="241"/>
      <c r="IQ446" s="241"/>
      <c r="IR446" s="241"/>
      <c r="IS446" s="241"/>
      <c r="IT446" s="241"/>
      <c r="IU446" s="241"/>
      <c r="IV446" s="241"/>
      <c r="IW446" s="241"/>
      <c r="IX446" s="241"/>
      <c r="IY446" s="241"/>
      <c r="IZ446" s="241"/>
      <c r="JA446" s="241"/>
      <c r="JB446" s="241"/>
      <c r="JC446" s="241"/>
      <c r="JD446" s="241"/>
      <c r="JE446" s="241"/>
      <c r="JF446" s="241"/>
      <c r="JG446" s="241"/>
      <c r="JH446" s="241"/>
      <c r="JI446" s="241"/>
      <c r="JJ446" s="241"/>
      <c r="JK446" s="241"/>
      <c r="JL446" s="241"/>
      <c r="JM446" s="241"/>
      <c r="JN446" s="241"/>
      <c r="JO446" s="241"/>
      <c r="JP446" s="241"/>
      <c r="JQ446" s="241"/>
      <c r="JR446" s="241"/>
      <c r="JS446" s="241"/>
      <c r="JT446" s="241"/>
      <c r="JU446" s="241"/>
    </row>
    <row r="447" spans="1:281" s="240" customFormat="1" ht="15" customHeight="1">
      <c r="A447" s="241"/>
      <c r="B447" s="241"/>
      <c r="C447" s="241"/>
      <c r="D447" s="241"/>
      <c r="E447" s="241"/>
      <c r="F447" s="241"/>
      <c r="G447" s="241"/>
      <c r="H447" s="241"/>
      <c r="I447" s="241"/>
      <c r="J447" s="241"/>
      <c r="K447" s="241"/>
      <c r="L447" s="241"/>
      <c r="M447" s="241"/>
      <c r="N447" s="241"/>
      <c r="O447" s="241"/>
      <c r="P447" s="241"/>
      <c r="Q447" s="241"/>
      <c r="R447" s="241"/>
      <c r="S447" s="241"/>
      <c r="T447" s="241"/>
      <c r="U447" s="241" t="s">
        <v>580</v>
      </c>
      <c r="V447" s="241"/>
      <c r="W447" s="241"/>
      <c r="X447" s="241"/>
      <c r="Y447" s="241"/>
      <c r="Z447" s="241"/>
      <c r="AA447" s="241"/>
      <c r="AB447" s="241"/>
      <c r="AC447" s="241" t="s">
        <v>350</v>
      </c>
      <c r="AD447" s="241"/>
      <c r="AE447" s="241"/>
      <c r="AF447" s="241"/>
      <c r="AG447" s="241"/>
      <c r="AH447" s="241"/>
      <c r="AI447" s="241"/>
      <c r="AJ447" s="241"/>
      <c r="AK447" s="241"/>
      <c r="AL447" s="241"/>
      <c r="AM447" s="241"/>
      <c r="AN447" s="241"/>
      <c r="AO447" s="241"/>
      <c r="AP447" s="244"/>
      <c r="AQ447" s="241"/>
      <c r="AR447" s="241"/>
      <c r="AS447" s="241"/>
      <c r="AT447" s="244"/>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c r="DD447" s="241"/>
      <c r="DE447" s="241"/>
      <c r="DF447" s="241"/>
      <c r="DG447" s="241"/>
      <c r="DH447" s="241"/>
      <c r="DI447" s="241"/>
      <c r="DJ447" s="241"/>
      <c r="DK447" s="241"/>
      <c r="DL447" s="241"/>
      <c r="DM447" s="241"/>
      <c r="DN447" s="241"/>
      <c r="DO447" s="241"/>
      <c r="DP447" s="241"/>
      <c r="DQ447" s="241"/>
      <c r="DR447" s="241"/>
      <c r="DS447" s="241"/>
      <c r="DT447" s="241"/>
      <c r="DU447" s="241"/>
      <c r="DV447" s="241"/>
      <c r="DW447" s="241"/>
      <c r="DX447" s="241"/>
      <c r="DY447" s="241"/>
      <c r="DZ447" s="241"/>
      <c r="EA447" s="241"/>
      <c r="EB447" s="241"/>
      <c r="EC447" s="241"/>
      <c r="ED447" s="241"/>
      <c r="EE447" s="241"/>
      <c r="EF447" s="241"/>
      <c r="EG447" s="241"/>
      <c r="EH447" s="241"/>
      <c r="EI447" s="241"/>
      <c r="EJ447" s="241"/>
      <c r="EK447" s="241"/>
      <c r="EL447" s="241"/>
      <c r="EM447" s="241"/>
      <c r="EN447" s="241"/>
      <c r="EO447" s="241"/>
      <c r="EP447" s="241"/>
      <c r="EQ447" s="241"/>
      <c r="ER447" s="241"/>
      <c r="ES447" s="241"/>
      <c r="ET447" s="241"/>
      <c r="EU447" s="241"/>
      <c r="EV447" s="241"/>
      <c r="EW447" s="241"/>
      <c r="EX447" s="241"/>
      <c r="EY447" s="241"/>
      <c r="EZ447" s="241"/>
      <c r="FA447" s="241"/>
      <c r="FB447" s="241"/>
      <c r="FC447" s="241"/>
      <c r="FD447" s="241"/>
      <c r="FE447" s="241"/>
      <c r="FF447" s="241"/>
      <c r="FG447" s="241"/>
      <c r="FH447" s="241"/>
      <c r="FI447" s="241"/>
      <c r="FJ447" s="241"/>
      <c r="FK447" s="241"/>
      <c r="FL447" s="241"/>
      <c r="FM447" s="241"/>
      <c r="FN447" s="241"/>
      <c r="FO447" s="241"/>
      <c r="FP447" s="241"/>
      <c r="FQ447" s="241"/>
      <c r="FR447" s="241"/>
      <c r="FS447" s="241"/>
      <c r="FT447" s="241"/>
      <c r="FU447" s="241"/>
      <c r="FV447" s="241"/>
      <c r="FW447" s="241"/>
      <c r="FX447" s="241"/>
      <c r="FY447" s="241"/>
      <c r="FZ447" s="241"/>
      <c r="GA447" s="241"/>
      <c r="GB447" s="241"/>
      <c r="GC447" s="241"/>
      <c r="GD447" s="241"/>
      <c r="GE447" s="241"/>
      <c r="GF447" s="241"/>
      <c r="GG447" s="241"/>
      <c r="GH447" s="241"/>
      <c r="GI447" s="241"/>
      <c r="GJ447" s="241"/>
      <c r="GK447" s="241"/>
      <c r="GL447" s="241"/>
      <c r="GM447" s="241"/>
      <c r="GN447" s="241"/>
      <c r="GO447" s="241"/>
      <c r="GP447" s="241"/>
      <c r="GQ447" s="241"/>
      <c r="GR447" s="241"/>
      <c r="GS447" s="241"/>
      <c r="GT447" s="241"/>
      <c r="GU447" s="241"/>
      <c r="GV447" s="241"/>
      <c r="GW447" s="241"/>
      <c r="GX447" s="241"/>
      <c r="GY447" s="241"/>
      <c r="GZ447" s="241"/>
      <c r="HA447" s="241"/>
      <c r="HB447" s="241"/>
      <c r="HC447" s="241"/>
      <c r="HD447" s="241"/>
      <c r="HE447" s="241"/>
      <c r="HF447" s="241"/>
      <c r="HG447" s="241"/>
      <c r="HH447" s="241"/>
      <c r="HI447" s="241"/>
      <c r="HJ447" s="241"/>
      <c r="HK447" s="241"/>
      <c r="HL447" s="241"/>
      <c r="HM447" s="241"/>
      <c r="HN447" s="241"/>
      <c r="HO447" s="241"/>
      <c r="HP447" s="241"/>
      <c r="HQ447" s="241"/>
      <c r="HR447" s="241"/>
      <c r="HS447" s="241"/>
      <c r="HT447" s="241"/>
      <c r="HU447" s="241"/>
      <c r="HV447" s="241"/>
      <c r="HW447" s="241"/>
      <c r="HX447" s="241"/>
      <c r="HY447" s="241"/>
      <c r="HZ447" s="241"/>
      <c r="IA447" s="241"/>
      <c r="IB447" s="241"/>
      <c r="IC447" s="241"/>
      <c r="ID447" s="241"/>
      <c r="IE447" s="241"/>
      <c r="IF447" s="241"/>
      <c r="IG447" s="241"/>
      <c r="IH447" s="241"/>
      <c r="II447" s="241"/>
      <c r="IJ447" s="241"/>
      <c r="IK447" s="241"/>
      <c r="IL447" s="241"/>
      <c r="IM447" s="241"/>
      <c r="IN447" s="241"/>
      <c r="IO447" s="241"/>
      <c r="IP447" s="241"/>
      <c r="IQ447" s="241"/>
      <c r="IR447" s="241"/>
      <c r="IS447" s="241"/>
      <c r="IT447" s="241"/>
      <c r="IU447" s="241"/>
      <c r="IV447" s="241"/>
      <c r="IW447" s="241"/>
      <c r="IX447" s="241"/>
      <c r="IY447" s="241"/>
      <c r="IZ447" s="241"/>
      <c r="JA447" s="241"/>
      <c r="JB447" s="241"/>
      <c r="JC447" s="241"/>
      <c r="JD447" s="241"/>
      <c r="JE447" s="241"/>
      <c r="JF447" s="241"/>
      <c r="JG447" s="241"/>
      <c r="JH447" s="241"/>
      <c r="JI447" s="241"/>
      <c r="JJ447" s="241"/>
      <c r="JK447" s="241"/>
      <c r="JL447" s="241"/>
      <c r="JM447" s="241"/>
      <c r="JN447" s="241"/>
      <c r="JO447" s="241"/>
      <c r="JP447" s="241"/>
      <c r="JQ447" s="241"/>
      <c r="JR447" s="241"/>
      <c r="JS447" s="241"/>
      <c r="JT447" s="241"/>
      <c r="JU447" s="241"/>
    </row>
    <row r="448" spans="1:281" s="240" customFormat="1" ht="15" customHeight="1">
      <c r="A448" s="241"/>
      <c r="B448" s="241"/>
      <c r="C448" s="241"/>
      <c r="D448" s="241"/>
      <c r="E448" s="241"/>
      <c r="F448" s="241"/>
      <c r="G448" s="241"/>
      <c r="H448" s="241"/>
      <c r="I448" s="241"/>
      <c r="J448" s="241"/>
      <c r="K448" s="241"/>
      <c r="L448" s="241"/>
      <c r="M448" s="241"/>
      <c r="N448" s="241"/>
      <c r="O448" s="241"/>
      <c r="P448" s="241"/>
      <c r="Q448" s="241"/>
      <c r="R448" s="241"/>
      <c r="S448" s="241"/>
      <c r="T448" s="241"/>
      <c r="U448" s="241" t="s">
        <v>581</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4"/>
      <c r="AQ448" s="241"/>
      <c r="AR448" s="241"/>
      <c r="AS448" s="241"/>
      <c r="AT448" s="244"/>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c r="DD448" s="241"/>
      <c r="DE448" s="241"/>
      <c r="DF448" s="241"/>
      <c r="DG448" s="241"/>
      <c r="DH448" s="241"/>
      <c r="DI448" s="241"/>
      <c r="DJ448" s="241"/>
      <c r="DK448" s="241"/>
      <c r="DL448" s="241"/>
      <c r="DM448" s="241"/>
      <c r="DN448" s="241"/>
      <c r="DO448" s="241"/>
      <c r="DP448" s="241"/>
      <c r="DQ448" s="241"/>
      <c r="DR448" s="241"/>
      <c r="DS448" s="241"/>
      <c r="DT448" s="241"/>
      <c r="DU448" s="241"/>
      <c r="DV448" s="241"/>
      <c r="DW448" s="241"/>
      <c r="DX448" s="241"/>
      <c r="DY448" s="241"/>
      <c r="DZ448" s="241"/>
      <c r="EA448" s="241"/>
      <c r="EB448" s="241"/>
      <c r="EC448" s="241"/>
      <c r="ED448" s="241"/>
      <c r="EE448" s="241"/>
      <c r="EF448" s="241"/>
      <c r="EG448" s="241"/>
      <c r="EH448" s="241"/>
      <c r="EI448" s="241"/>
      <c r="EJ448" s="241"/>
      <c r="EK448" s="241"/>
      <c r="EL448" s="241"/>
      <c r="EM448" s="241"/>
      <c r="EN448" s="241"/>
      <c r="EO448" s="241"/>
      <c r="EP448" s="241"/>
      <c r="EQ448" s="241"/>
      <c r="ER448" s="241"/>
      <c r="ES448" s="241"/>
      <c r="ET448" s="241"/>
      <c r="EU448" s="241"/>
      <c r="EV448" s="241"/>
      <c r="EW448" s="241"/>
      <c r="EX448" s="241"/>
      <c r="EY448" s="241"/>
      <c r="EZ448" s="241"/>
      <c r="FA448" s="241"/>
      <c r="FB448" s="241"/>
      <c r="FC448" s="241"/>
      <c r="FD448" s="241"/>
      <c r="FE448" s="241"/>
      <c r="FF448" s="241"/>
      <c r="FG448" s="241"/>
      <c r="FH448" s="241"/>
      <c r="FI448" s="241"/>
      <c r="FJ448" s="241"/>
      <c r="FK448" s="241"/>
      <c r="FL448" s="241"/>
      <c r="FM448" s="241"/>
      <c r="FN448" s="241"/>
      <c r="FO448" s="241"/>
      <c r="FP448" s="241"/>
      <c r="FQ448" s="241"/>
      <c r="FR448" s="241"/>
      <c r="FS448" s="241"/>
      <c r="FT448" s="241"/>
      <c r="FU448" s="241"/>
      <c r="FV448" s="241"/>
      <c r="FW448" s="241"/>
      <c r="FX448" s="241"/>
      <c r="FY448" s="241"/>
      <c r="FZ448" s="241"/>
      <c r="GA448" s="241"/>
      <c r="GB448" s="241"/>
      <c r="GC448" s="241"/>
      <c r="GD448" s="241"/>
      <c r="GE448" s="241"/>
      <c r="GF448" s="241"/>
      <c r="GG448" s="241"/>
      <c r="GH448" s="241"/>
      <c r="GI448" s="241"/>
      <c r="GJ448" s="241"/>
      <c r="GK448" s="241"/>
      <c r="GL448" s="241"/>
      <c r="GM448" s="241"/>
      <c r="GN448" s="241"/>
      <c r="GO448" s="241"/>
      <c r="GP448" s="241"/>
      <c r="GQ448" s="241"/>
      <c r="GR448" s="241"/>
      <c r="GS448" s="241"/>
      <c r="GT448" s="241"/>
      <c r="GU448" s="241"/>
      <c r="GV448" s="241"/>
      <c r="GW448" s="241"/>
      <c r="GX448" s="241"/>
      <c r="GY448" s="241"/>
      <c r="GZ448" s="241"/>
      <c r="HA448" s="241"/>
      <c r="HB448" s="241"/>
      <c r="HC448" s="241"/>
      <c r="HD448" s="241"/>
      <c r="HE448" s="241"/>
      <c r="HF448" s="241"/>
      <c r="HG448" s="241"/>
      <c r="HH448" s="241"/>
      <c r="HI448" s="241"/>
      <c r="HJ448" s="241"/>
      <c r="HK448" s="241"/>
      <c r="HL448" s="241"/>
      <c r="HM448" s="241"/>
      <c r="HN448" s="241"/>
      <c r="HO448" s="241"/>
      <c r="HP448" s="241"/>
      <c r="HQ448" s="241"/>
      <c r="HR448" s="241"/>
      <c r="HS448" s="241"/>
      <c r="HT448" s="241"/>
      <c r="HU448" s="241"/>
      <c r="HV448" s="241"/>
      <c r="HW448" s="241"/>
      <c r="HX448" s="241"/>
      <c r="HY448" s="241"/>
      <c r="HZ448" s="241"/>
      <c r="IA448" s="241"/>
      <c r="IB448" s="241"/>
      <c r="IC448" s="241"/>
      <c r="ID448" s="241"/>
      <c r="IE448" s="241"/>
      <c r="IF448" s="241"/>
      <c r="IG448" s="241"/>
      <c r="IH448" s="241"/>
      <c r="II448" s="241"/>
      <c r="IJ448" s="241"/>
      <c r="IK448" s="241"/>
      <c r="IL448" s="241"/>
      <c r="IM448" s="241"/>
      <c r="IN448" s="241"/>
      <c r="IO448" s="241"/>
      <c r="IP448" s="241"/>
      <c r="IQ448" s="241"/>
      <c r="IR448" s="241"/>
      <c r="IS448" s="241"/>
      <c r="IT448" s="241"/>
      <c r="IU448" s="241"/>
      <c r="IV448" s="241"/>
      <c r="IW448" s="241"/>
      <c r="IX448" s="241"/>
      <c r="IY448" s="241"/>
      <c r="IZ448" s="241"/>
      <c r="JA448" s="241"/>
      <c r="JB448" s="241"/>
      <c r="JC448" s="241"/>
      <c r="JD448" s="241"/>
      <c r="JE448" s="241"/>
      <c r="JF448" s="241"/>
      <c r="JG448" s="241"/>
      <c r="JH448" s="241"/>
      <c r="JI448" s="241"/>
      <c r="JJ448" s="241"/>
      <c r="JK448" s="241"/>
      <c r="JL448" s="241"/>
      <c r="JM448" s="241"/>
      <c r="JN448" s="241"/>
      <c r="JO448" s="241"/>
      <c r="JP448" s="241"/>
      <c r="JQ448" s="241"/>
      <c r="JR448" s="241"/>
      <c r="JS448" s="241"/>
      <c r="JT448" s="241"/>
      <c r="JU448" s="241"/>
    </row>
    <row r="449" spans="1:281" s="240" customFormat="1" ht="15" customHeight="1">
      <c r="A449" s="241"/>
      <c r="B449" s="241"/>
      <c r="C449" s="241"/>
      <c r="D449" s="241"/>
      <c r="E449" s="241"/>
      <c r="F449" s="241"/>
      <c r="G449" s="241"/>
      <c r="H449" s="241"/>
      <c r="I449" s="241"/>
      <c r="J449" s="241"/>
      <c r="K449" s="241"/>
      <c r="L449" s="241"/>
      <c r="M449" s="241"/>
      <c r="N449" s="241"/>
      <c r="O449" s="241"/>
      <c r="P449" s="241"/>
      <c r="Q449" s="241"/>
      <c r="R449" s="241"/>
      <c r="S449" s="241"/>
      <c r="T449" s="241"/>
      <c r="U449" s="241" t="s">
        <v>282</v>
      </c>
      <c r="V449" s="241"/>
      <c r="W449" s="241"/>
      <c r="X449" s="241"/>
      <c r="Y449" s="241"/>
      <c r="Z449" s="241"/>
      <c r="AA449" s="241"/>
      <c r="AB449" s="241"/>
      <c r="AC449" s="241" t="s">
        <v>350</v>
      </c>
      <c r="AD449" s="241"/>
      <c r="AE449" s="241"/>
      <c r="AF449" s="241"/>
      <c r="AG449" s="241"/>
      <c r="AH449" s="241"/>
      <c r="AI449" s="241"/>
      <c r="AJ449" s="241"/>
      <c r="AK449" s="241"/>
      <c r="AL449" s="241"/>
      <c r="AM449" s="241"/>
      <c r="AN449" s="241"/>
      <c r="AO449" s="241"/>
      <c r="AP449" s="244"/>
      <c r="AQ449" s="241"/>
      <c r="AR449" s="241"/>
      <c r="AS449" s="241"/>
      <c r="AT449" s="244"/>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c r="DD449" s="241"/>
      <c r="DE449" s="241"/>
      <c r="DF449" s="241"/>
      <c r="DG449" s="241"/>
      <c r="DH449" s="241"/>
      <c r="DI449" s="241"/>
      <c r="DJ449" s="241"/>
      <c r="DK449" s="241"/>
      <c r="DL449" s="241"/>
      <c r="DM449" s="241"/>
      <c r="DN449" s="241"/>
      <c r="DO449" s="241"/>
      <c r="DP449" s="241"/>
      <c r="DQ449" s="241"/>
      <c r="DR449" s="241"/>
      <c r="DS449" s="241"/>
      <c r="DT449" s="241"/>
      <c r="DU449" s="241"/>
      <c r="DV449" s="241"/>
      <c r="DW449" s="241"/>
      <c r="DX449" s="241"/>
      <c r="DY449" s="241"/>
      <c r="DZ449" s="241"/>
      <c r="EA449" s="241"/>
      <c r="EB449" s="241"/>
      <c r="EC449" s="241"/>
      <c r="ED449" s="241"/>
      <c r="EE449" s="241"/>
      <c r="EF449" s="241"/>
      <c r="EG449" s="241"/>
      <c r="EH449" s="241"/>
      <c r="EI449" s="241"/>
      <c r="EJ449" s="241"/>
      <c r="EK449" s="241"/>
      <c r="EL449" s="241"/>
      <c r="EM449" s="241"/>
      <c r="EN449" s="241"/>
      <c r="EO449" s="241"/>
      <c r="EP449" s="241"/>
      <c r="EQ449" s="241"/>
      <c r="ER449" s="241"/>
      <c r="ES449" s="241"/>
      <c r="ET449" s="241"/>
      <c r="EU449" s="241"/>
      <c r="EV449" s="241"/>
      <c r="EW449" s="241"/>
      <c r="EX449" s="241"/>
      <c r="EY449" s="241"/>
      <c r="EZ449" s="241"/>
      <c r="FA449" s="241"/>
      <c r="FB449" s="241"/>
      <c r="FC449" s="241"/>
      <c r="FD449" s="241"/>
      <c r="FE449" s="241"/>
      <c r="FF449" s="241"/>
      <c r="FG449" s="241"/>
      <c r="FH449" s="241"/>
      <c r="FI449" s="241"/>
      <c r="FJ449" s="241"/>
      <c r="FK449" s="241"/>
      <c r="FL449" s="241"/>
      <c r="FM449" s="241"/>
      <c r="FN449" s="241"/>
      <c r="FO449" s="241"/>
      <c r="FP449" s="241"/>
      <c r="FQ449" s="241"/>
      <c r="FR449" s="241"/>
      <c r="FS449" s="241"/>
      <c r="FT449" s="241"/>
      <c r="FU449" s="241"/>
      <c r="FV449" s="241"/>
      <c r="FW449" s="241"/>
      <c r="FX449" s="241"/>
      <c r="FY449" s="241"/>
      <c r="FZ449" s="241"/>
      <c r="GA449" s="241"/>
      <c r="GB449" s="241"/>
      <c r="GC449" s="241"/>
      <c r="GD449" s="241"/>
      <c r="GE449" s="241"/>
      <c r="GF449" s="241"/>
      <c r="GG449" s="241"/>
      <c r="GH449" s="241"/>
      <c r="GI449" s="241"/>
      <c r="GJ449" s="241"/>
      <c r="GK449" s="241"/>
      <c r="GL449" s="241"/>
      <c r="GM449" s="241"/>
      <c r="GN449" s="241"/>
      <c r="GO449" s="241"/>
      <c r="GP449" s="241"/>
      <c r="GQ449" s="241"/>
      <c r="GR449" s="241"/>
      <c r="GS449" s="241"/>
      <c r="GT449" s="241"/>
      <c r="GU449" s="241"/>
      <c r="GV449" s="241"/>
      <c r="GW449" s="241"/>
      <c r="GX449" s="241"/>
      <c r="GY449" s="241"/>
      <c r="GZ449" s="241"/>
      <c r="HA449" s="241"/>
      <c r="HB449" s="241"/>
      <c r="HC449" s="241"/>
      <c r="HD449" s="241"/>
      <c r="HE449" s="241"/>
      <c r="HF449" s="241"/>
      <c r="HG449" s="241"/>
      <c r="HH449" s="241"/>
      <c r="HI449" s="241"/>
      <c r="HJ449" s="241"/>
      <c r="HK449" s="241"/>
      <c r="HL449" s="241"/>
      <c r="HM449" s="241"/>
      <c r="HN449" s="241"/>
      <c r="HO449" s="241"/>
      <c r="HP449" s="241"/>
      <c r="HQ449" s="241"/>
      <c r="HR449" s="241"/>
      <c r="HS449" s="241"/>
      <c r="HT449" s="241"/>
      <c r="HU449" s="241"/>
      <c r="HV449" s="241"/>
      <c r="HW449" s="241"/>
      <c r="HX449" s="241"/>
      <c r="HY449" s="241"/>
      <c r="HZ449" s="241"/>
      <c r="IA449" s="241"/>
      <c r="IB449" s="241"/>
      <c r="IC449" s="241"/>
      <c r="ID449" s="241"/>
      <c r="IE449" s="241"/>
      <c r="IF449" s="241"/>
      <c r="IG449" s="241"/>
      <c r="IH449" s="241"/>
      <c r="II449" s="241"/>
      <c r="IJ449" s="241"/>
      <c r="IK449" s="241"/>
      <c r="IL449" s="241"/>
      <c r="IM449" s="241"/>
      <c r="IN449" s="241"/>
      <c r="IO449" s="241"/>
      <c r="IP449" s="241"/>
      <c r="IQ449" s="241"/>
      <c r="IR449" s="241"/>
      <c r="IS449" s="241"/>
      <c r="IT449" s="241"/>
      <c r="IU449" s="241"/>
      <c r="IV449" s="241"/>
      <c r="IW449" s="241"/>
      <c r="IX449" s="241"/>
      <c r="IY449" s="241"/>
      <c r="IZ449" s="241"/>
      <c r="JA449" s="241"/>
      <c r="JB449" s="241"/>
      <c r="JC449" s="241"/>
      <c r="JD449" s="241"/>
      <c r="JE449" s="241"/>
      <c r="JF449" s="241"/>
      <c r="JG449" s="241"/>
      <c r="JH449" s="241"/>
      <c r="JI449" s="241"/>
      <c r="JJ449" s="241"/>
      <c r="JK449" s="241"/>
      <c r="JL449" s="241"/>
      <c r="JM449" s="241"/>
      <c r="JN449" s="241"/>
      <c r="JO449" s="241"/>
      <c r="JP449" s="241"/>
      <c r="JQ449" s="241"/>
      <c r="JR449" s="241"/>
      <c r="JS449" s="241"/>
      <c r="JT449" s="241"/>
      <c r="JU449" s="241"/>
    </row>
    <row r="450" spans="1:281" s="240" customFormat="1" ht="15" customHeight="1">
      <c r="A450" s="241"/>
      <c r="B450" s="241"/>
      <c r="C450" s="241"/>
      <c r="D450" s="241"/>
      <c r="E450" s="241"/>
      <c r="F450" s="241"/>
      <c r="G450" s="241"/>
      <c r="H450" s="241"/>
      <c r="I450" s="241"/>
      <c r="J450" s="241"/>
      <c r="K450" s="241"/>
      <c r="L450" s="241"/>
      <c r="M450" s="241"/>
      <c r="N450" s="241"/>
      <c r="O450" s="241"/>
      <c r="P450" s="241"/>
      <c r="Q450" s="241"/>
      <c r="R450" s="241"/>
      <c r="S450" s="241"/>
      <c r="T450" s="241"/>
      <c r="U450" s="241" t="s">
        <v>582</v>
      </c>
      <c r="V450" s="241"/>
      <c r="W450" s="241"/>
      <c r="X450" s="241"/>
      <c r="Y450" s="241"/>
      <c r="Z450" s="241"/>
      <c r="AA450" s="241"/>
      <c r="AB450" s="241"/>
      <c r="AC450" s="241" t="s">
        <v>313</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c r="DD450" s="241"/>
      <c r="DE450" s="241"/>
      <c r="DF450" s="241"/>
      <c r="DG450" s="241"/>
      <c r="DH450" s="241"/>
      <c r="DI450" s="241"/>
      <c r="DJ450" s="241"/>
      <c r="DK450" s="241"/>
      <c r="DL450" s="241"/>
      <c r="DM450" s="241"/>
      <c r="DN450" s="241"/>
      <c r="DO450" s="241"/>
      <c r="DP450" s="241"/>
      <c r="DQ450" s="241"/>
      <c r="DR450" s="241"/>
      <c r="DS450" s="241"/>
      <c r="DT450" s="241"/>
      <c r="DU450" s="241"/>
      <c r="DV450" s="241"/>
      <c r="DW450" s="241"/>
      <c r="DX450" s="241"/>
      <c r="DY450" s="241"/>
      <c r="DZ450" s="241"/>
      <c r="EA450" s="241"/>
      <c r="EB450" s="241"/>
      <c r="EC450" s="241"/>
      <c r="ED450" s="241"/>
      <c r="EE450" s="241"/>
      <c r="EF450" s="241"/>
      <c r="EG450" s="241"/>
      <c r="EH450" s="241"/>
      <c r="EI450" s="241"/>
      <c r="EJ450" s="241"/>
      <c r="EK450" s="241"/>
      <c r="EL450" s="241"/>
      <c r="EM450" s="241"/>
      <c r="EN450" s="241"/>
      <c r="EO450" s="241"/>
      <c r="EP450" s="241"/>
      <c r="EQ450" s="241"/>
      <c r="ER450" s="241"/>
      <c r="ES450" s="241"/>
      <c r="ET450" s="241"/>
      <c r="EU450" s="241"/>
      <c r="EV450" s="241"/>
      <c r="EW450" s="241"/>
      <c r="EX450" s="241"/>
      <c r="EY450" s="241"/>
      <c r="EZ450" s="241"/>
      <c r="FA450" s="241"/>
      <c r="FB450" s="241"/>
      <c r="FC450" s="241"/>
      <c r="FD450" s="241"/>
      <c r="FE450" s="241"/>
      <c r="FF450" s="241"/>
      <c r="FG450" s="241"/>
      <c r="FH450" s="241"/>
      <c r="FI450" s="241"/>
      <c r="FJ450" s="241"/>
      <c r="FK450" s="241"/>
      <c r="FL450" s="241"/>
      <c r="FM450" s="241"/>
      <c r="FN450" s="241"/>
      <c r="FO450" s="241"/>
      <c r="FP450" s="241"/>
      <c r="FQ450" s="241"/>
      <c r="FR450" s="241"/>
      <c r="FS450" s="241"/>
      <c r="FT450" s="241"/>
      <c r="FU450" s="241"/>
      <c r="FV450" s="241"/>
      <c r="FW450" s="241"/>
      <c r="FX450" s="241"/>
      <c r="FY450" s="241"/>
      <c r="FZ450" s="241"/>
      <c r="GA450" s="241"/>
      <c r="GB450" s="241"/>
      <c r="GC450" s="241"/>
      <c r="GD450" s="241"/>
      <c r="GE450" s="241"/>
      <c r="GF450" s="241"/>
      <c r="GG450" s="241"/>
      <c r="GH450" s="241"/>
      <c r="GI450" s="241"/>
      <c r="GJ450" s="241"/>
      <c r="GK450" s="241"/>
      <c r="GL450" s="241"/>
      <c r="GM450" s="241"/>
      <c r="GN450" s="241"/>
      <c r="GO450" s="241"/>
      <c r="GP450" s="241"/>
      <c r="GQ450" s="241"/>
      <c r="GR450" s="241"/>
      <c r="GS450" s="241"/>
      <c r="GT450" s="241"/>
      <c r="GU450" s="241"/>
      <c r="GV450" s="241"/>
      <c r="GW450" s="241"/>
      <c r="GX450" s="241"/>
      <c r="GY450" s="241"/>
      <c r="GZ450" s="241"/>
      <c r="HA450" s="241"/>
      <c r="HB450" s="241"/>
      <c r="HC450" s="241"/>
      <c r="HD450" s="241"/>
      <c r="HE450" s="241"/>
      <c r="HF450" s="241"/>
      <c r="HG450" s="241"/>
      <c r="HH450" s="241"/>
      <c r="HI450" s="241"/>
      <c r="HJ450" s="241"/>
      <c r="HK450" s="241"/>
      <c r="HL450" s="241"/>
      <c r="HM450" s="241"/>
      <c r="HN450" s="241"/>
      <c r="HO450" s="241"/>
      <c r="HP450" s="241"/>
      <c r="HQ450" s="241"/>
      <c r="HR450" s="241"/>
      <c r="HS450" s="241"/>
      <c r="HT450" s="241"/>
      <c r="HU450" s="241"/>
      <c r="HV450" s="241"/>
      <c r="HW450" s="241"/>
      <c r="HX450" s="241"/>
      <c r="HY450" s="241"/>
      <c r="HZ450" s="241"/>
      <c r="IA450" s="241"/>
      <c r="IB450" s="241"/>
      <c r="IC450" s="241"/>
      <c r="ID450" s="241"/>
      <c r="IE450" s="241"/>
      <c r="IF450" s="241"/>
      <c r="IG450" s="241"/>
      <c r="IH450" s="241"/>
      <c r="II450" s="241"/>
      <c r="IJ450" s="241"/>
      <c r="IK450" s="241"/>
      <c r="IL450" s="241"/>
      <c r="IM450" s="241"/>
      <c r="IN450" s="241"/>
      <c r="IO450" s="241"/>
      <c r="IP450" s="241"/>
      <c r="IQ450" s="241"/>
      <c r="IR450" s="241"/>
      <c r="IS450" s="241"/>
      <c r="IT450" s="241"/>
      <c r="IU450" s="241"/>
      <c r="IV450" s="241"/>
      <c r="IW450" s="241"/>
      <c r="IX450" s="241"/>
      <c r="IY450" s="241"/>
      <c r="IZ450" s="241"/>
      <c r="JA450" s="241"/>
      <c r="JB450" s="241"/>
      <c r="JC450" s="241"/>
      <c r="JD450" s="241"/>
      <c r="JE450" s="241"/>
      <c r="JF450" s="241"/>
      <c r="JG450" s="241"/>
      <c r="JH450" s="241"/>
      <c r="JI450" s="241"/>
      <c r="JJ450" s="241"/>
      <c r="JK450" s="241"/>
      <c r="JL450" s="241"/>
      <c r="JM450" s="241"/>
      <c r="JN450" s="241"/>
      <c r="JO450" s="241"/>
      <c r="JP450" s="241"/>
      <c r="JQ450" s="241"/>
      <c r="JR450" s="241"/>
      <c r="JS450" s="241"/>
      <c r="JT450" s="241"/>
      <c r="JU450" s="241"/>
    </row>
    <row r="451" spans="1:281" s="240" customFormat="1" ht="15" customHeight="1">
      <c r="A451" s="241"/>
      <c r="B451" s="241"/>
      <c r="C451" s="241"/>
      <c r="D451" s="241"/>
      <c r="E451" s="241"/>
      <c r="F451" s="241"/>
      <c r="G451" s="241"/>
      <c r="H451" s="241"/>
      <c r="I451" s="241"/>
      <c r="J451" s="241"/>
      <c r="K451" s="241"/>
      <c r="L451" s="241"/>
      <c r="M451" s="241"/>
      <c r="N451" s="241"/>
      <c r="O451" s="241"/>
      <c r="P451" s="241"/>
      <c r="Q451" s="241"/>
      <c r="R451" s="241"/>
      <c r="S451" s="241"/>
      <c r="T451" s="241"/>
      <c r="U451" s="241" t="s">
        <v>583</v>
      </c>
      <c r="V451" s="241"/>
      <c r="W451" s="241"/>
      <c r="X451" s="241"/>
      <c r="Y451" s="241"/>
      <c r="Z451" s="241"/>
      <c r="AA451" s="241"/>
      <c r="AB451" s="241"/>
      <c r="AC451" s="241" t="s">
        <v>386</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c r="DD451" s="241"/>
      <c r="DE451" s="241"/>
      <c r="DF451" s="241"/>
      <c r="DG451" s="241"/>
      <c r="DH451" s="241"/>
      <c r="DI451" s="241"/>
      <c r="DJ451" s="241"/>
      <c r="DK451" s="241"/>
      <c r="DL451" s="241"/>
      <c r="DM451" s="241"/>
      <c r="DN451" s="241"/>
      <c r="DO451" s="241"/>
      <c r="DP451" s="241"/>
      <c r="DQ451" s="241"/>
      <c r="DR451" s="241"/>
      <c r="DS451" s="241"/>
      <c r="DT451" s="241"/>
      <c r="DU451" s="241"/>
      <c r="DV451" s="241"/>
      <c r="DW451" s="241"/>
      <c r="DX451" s="241"/>
      <c r="DY451" s="241"/>
      <c r="DZ451" s="241"/>
      <c r="EA451" s="241"/>
      <c r="EB451" s="241"/>
      <c r="EC451" s="241"/>
      <c r="ED451" s="241"/>
      <c r="EE451" s="241"/>
      <c r="EF451" s="241"/>
      <c r="EG451" s="241"/>
      <c r="EH451" s="241"/>
      <c r="EI451" s="241"/>
      <c r="EJ451" s="241"/>
      <c r="EK451" s="241"/>
      <c r="EL451" s="241"/>
      <c r="EM451" s="241"/>
      <c r="EN451" s="241"/>
      <c r="EO451" s="241"/>
      <c r="EP451" s="241"/>
      <c r="EQ451" s="241"/>
      <c r="ER451" s="241"/>
      <c r="ES451" s="241"/>
      <c r="ET451" s="241"/>
      <c r="EU451" s="241"/>
      <c r="EV451" s="241"/>
      <c r="EW451" s="241"/>
      <c r="EX451" s="241"/>
      <c r="EY451" s="241"/>
      <c r="EZ451" s="241"/>
      <c r="FA451" s="241"/>
      <c r="FB451" s="241"/>
      <c r="FC451" s="241"/>
      <c r="FD451" s="241"/>
      <c r="FE451" s="241"/>
      <c r="FF451" s="241"/>
      <c r="FG451" s="241"/>
      <c r="FH451" s="241"/>
      <c r="FI451" s="241"/>
      <c r="FJ451" s="241"/>
      <c r="FK451" s="241"/>
      <c r="FL451" s="241"/>
      <c r="FM451" s="241"/>
      <c r="FN451" s="241"/>
      <c r="FO451" s="241"/>
      <c r="FP451" s="241"/>
      <c r="FQ451" s="241"/>
      <c r="FR451" s="241"/>
      <c r="FS451" s="241"/>
      <c r="FT451" s="241"/>
      <c r="FU451" s="241"/>
      <c r="FV451" s="241"/>
      <c r="FW451" s="241"/>
      <c r="FX451" s="241"/>
      <c r="FY451" s="241"/>
      <c r="FZ451" s="241"/>
      <c r="GA451" s="241"/>
      <c r="GB451" s="241"/>
      <c r="GC451" s="241"/>
      <c r="GD451" s="241"/>
      <c r="GE451" s="241"/>
      <c r="GF451" s="241"/>
      <c r="GG451" s="241"/>
      <c r="GH451" s="241"/>
      <c r="GI451" s="241"/>
      <c r="GJ451" s="241"/>
      <c r="GK451" s="241"/>
      <c r="GL451" s="241"/>
      <c r="GM451" s="241"/>
      <c r="GN451" s="241"/>
      <c r="GO451" s="241"/>
      <c r="GP451" s="241"/>
      <c r="GQ451" s="241"/>
      <c r="GR451" s="241"/>
      <c r="GS451" s="241"/>
      <c r="GT451" s="241"/>
      <c r="GU451" s="241"/>
      <c r="GV451" s="241"/>
      <c r="GW451" s="241"/>
      <c r="GX451" s="241"/>
      <c r="GY451" s="241"/>
      <c r="GZ451" s="241"/>
      <c r="HA451" s="241"/>
      <c r="HB451" s="241"/>
      <c r="HC451" s="241"/>
      <c r="HD451" s="241"/>
      <c r="HE451" s="241"/>
      <c r="HF451" s="241"/>
      <c r="HG451" s="241"/>
      <c r="HH451" s="241"/>
      <c r="HI451" s="241"/>
      <c r="HJ451" s="241"/>
      <c r="HK451" s="241"/>
      <c r="HL451" s="241"/>
      <c r="HM451" s="241"/>
      <c r="HN451" s="241"/>
      <c r="HO451" s="241"/>
      <c r="HP451" s="241"/>
      <c r="HQ451" s="241"/>
      <c r="HR451" s="241"/>
      <c r="HS451" s="241"/>
      <c r="HT451" s="241"/>
      <c r="HU451" s="241"/>
      <c r="HV451" s="241"/>
      <c r="HW451" s="241"/>
      <c r="HX451" s="241"/>
      <c r="HY451" s="241"/>
      <c r="HZ451" s="241"/>
      <c r="IA451" s="241"/>
      <c r="IB451" s="241"/>
      <c r="IC451" s="241"/>
      <c r="ID451" s="241"/>
      <c r="IE451" s="241"/>
      <c r="IF451" s="241"/>
      <c r="IG451" s="241"/>
      <c r="IH451" s="241"/>
      <c r="II451" s="241"/>
      <c r="IJ451" s="241"/>
      <c r="IK451" s="241"/>
      <c r="IL451" s="241"/>
      <c r="IM451" s="241"/>
      <c r="IN451" s="241"/>
      <c r="IO451" s="241"/>
      <c r="IP451" s="241"/>
      <c r="IQ451" s="241"/>
      <c r="IR451" s="241"/>
      <c r="IS451" s="241"/>
      <c r="IT451" s="241"/>
      <c r="IU451" s="241"/>
      <c r="IV451" s="241"/>
      <c r="IW451" s="241"/>
      <c r="IX451" s="241"/>
      <c r="IY451" s="241"/>
      <c r="IZ451" s="241"/>
      <c r="JA451" s="241"/>
      <c r="JB451" s="241"/>
      <c r="JC451" s="241"/>
      <c r="JD451" s="241"/>
      <c r="JE451" s="241"/>
      <c r="JF451" s="241"/>
      <c r="JG451" s="241"/>
      <c r="JH451" s="241"/>
      <c r="JI451" s="241"/>
      <c r="JJ451" s="241"/>
      <c r="JK451" s="241"/>
      <c r="JL451" s="241"/>
      <c r="JM451" s="241"/>
      <c r="JN451" s="241"/>
      <c r="JO451" s="241"/>
      <c r="JP451" s="241"/>
      <c r="JQ451" s="241"/>
      <c r="JR451" s="241"/>
      <c r="JS451" s="241"/>
      <c r="JT451" s="241"/>
      <c r="JU451" s="241"/>
    </row>
    <row r="452" spans="1:281" s="240" customFormat="1" ht="15" customHeight="1">
      <c r="A452" s="241"/>
      <c r="B452" s="241"/>
      <c r="C452" s="241"/>
      <c r="D452" s="241"/>
      <c r="E452" s="241"/>
      <c r="F452" s="241"/>
      <c r="G452" s="241"/>
      <c r="H452" s="241"/>
      <c r="I452" s="241"/>
      <c r="J452" s="241"/>
      <c r="K452" s="241"/>
      <c r="L452" s="241"/>
      <c r="M452" s="241"/>
      <c r="N452" s="241"/>
      <c r="O452" s="241"/>
      <c r="P452" s="241"/>
      <c r="Q452" s="241"/>
      <c r="R452" s="241"/>
      <c r="S452" s="241"/>
      <c r="T452" s="241"/>
      <c r="U452" s="241" t="s">
        <v>584</v>
      </c>
      <c r="V452" s="241"/>
      <c r="W452" s="241"/>
      <c r="X452" s="241"/>
      <c r="Y452" s="241"/>
      <c r="Z452" s="241"/>
      <c r="AA452" s="241"/>
      <c r="AB452" s="241"/>
      <c r="AC452" s="241" t="s">
        <v>325</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c r="DV452" s="241"/>
      <c r="DW452" s="241"/>
      <c r="DX452" s="241"/>
      <c r="DY452" s="241"/>
      <c r="DZ452" s="241"/>
      <c r="EA452" s="241"/>
      <c r="EB452" s="241"/>
      <c r="EC452" s="241"/>
      <c r="ED452" s="241"/>
      <c r="EE452" s="241"/>
      <c r="EF452" s="241"/>
      <c r="EG452" s="241"/>
      <c r="EH452" s="241"/>
      <c r="EI452" s="241"/>
      <c r="EJ452" s="241"/>
      <c r="EK452" s="241"/>
      <c r="EL452" s="241"/>
      <c r="EM452" s="241"/>
      <c r="EN452" s="241"/>
      <c r="EO452" s="241"/>
      <c r="EP452" s="241"/>
      <c r="EQ452" s="241"/>
      <c r="ER452" s="241"/>
      <c r="ES452" s="241"/>
      <c r="ET452" s="241"/>
      <c r="EU452" s="241"/>
      <c r="EV452" s="241"/>
      <c r="EW452" s="241"/>
      <c r="EX452" s="241"/>
      <c r="EY452" s="241"/>
      <c r="EZ452" s="241"/>
      <c r="FA452" s="241"/>
      <c r="FB452" s="241"/>
      <c r="FC452" s="241"/>
      <c r="FD452" s="241"/>
      <c r="FE452" s="241"/>
      <c r="FF452" s="241"/>
      <c r="FG452" s="241"/>
      <c r="FH452" s="241"/>
      <c r="FI452" s="241"/>
      <c r="FJ452" s="241"/>
      <c r="FK452" s="241"/>
      <c r="FL452" s="241"/>
      <c r="FM452" s="241"/>
      <c r="FN452" s="241"/>
      <c r="FO452" s="241"/>
      <c r="FP452" s="241"/>
      <c r="FQ452" s="241"/>
      <c r="FR452" s="241"/>
      <c r="FS452" s="241"/>
      <c r="FT452" s="241"/>
      <c r="FU452" s="241"/>
      <c r="FV452" s="241"/>
      <c r="FW452" s="241"/>
      <c r="FX452" s="241"/>
      <c r="FY452" s="241"/>
      <c r="FZ452" s="241"/>
      <c r="GA452" s="241"/>
      <c r="GB452" s="241"/>
      <c r="GC452" s="241"/>
      <c r="GD452" s="241"/>
      <c r="GE452" s="241"/>
      <c r="GF452" s="241"/>
      <c r="GG452" s="241"/>
      <c r="GH452" s="241"/>
      <c r="GI452" s="241"/>
      <c r="GJ452" s="241"/>
      <c r="GK452" s="241"/>
      <c r="GL452" s="241"/>
      <c r="GM452" s="241"/>
      <c r="GN452" s="241"/>
      <c r="GO452" s="241"/>
      <c r="GP452" s="241"/>
      <c r="GQ452" s="241"/>
      <c r="GR452" s="241"/>
      <c r="GS452" s="241"/>
      <c r="GT452" s="241"/>
      <c r="GU452" s="241"/>
      <c r="GV452" s="241"/>
      <c r="GW452" s="241"/>
      <c r="GX452" s="241"/>
      <c r="GY452" s="241"/>
      <c r="GZ452" s="241"/>
      <c r="HA452" s="241"/>
      <c r="HB452" s="241"/>
      <c r="HC452" s="241"/>
      <c r="HD452" s="241"/>
      <c r="HE452" s="241"/>
      <c r="HF452" s="241"/>
      <c r="HG452" s="241"/>
      <c r="HH452" s="241"/>
      <c r="HI452" s="241"/>
      <c r="HJ452" s="241"/>
      <c r="HK452" s="241"/>
      <c r="HL452" s="241"/>
      <c r="HM452" s="241"/>
      <c r="HN452" s="241"/>
      <c r="HO452" s="241"/>
      <c r="HP452" s="241"/>
      <c r="HQ452" s="241"/>
      <c r="HR452" s="241"/>
      <c r="HS452" s="241"/>
      <c r="HT452" s="241"/>
      <c r="HU452" s="241"/>
      <c r="HV452" s="241"/>
      <c r="HW452" s="241"/>
      <c r="HX452" s="241"/>
      <c r="HY452" s="241"/>
      <c r="HZ452" s="241"/>
      <c r="IA452" s="241"/>
      <c r="IB452" s="241"/>
      <c r="IC452" s="241"/>
      <c r="ID452" s="241"/>
      <c r="IE452" s="241"/>
      <c r="IF452" s="241"/>
      <c r="IG452" s="241"/>
      <c r="IH452" s="241"/>
      <c r="II452" s="241"/>
      <c r="IJ452" s="241"/>
      <c r="IK452" s="241"/>
      <c r="IL452" s="241"/>
      <c r="IM452" s="241"/>
      <c r="IN452" s="241"/>
      <c r="IO452" s="241"/>
      <c r="IP452" s="241"/>
      <c r="IQ452" s="241"/>
      <c r="IR452" s="241"/>
      <c r="IS452" s="241"/>
      <c r="IT452" s="241"/>
      <c r="IU452" s="241"/>
      <c r="IV452" s="241"/>
      <c r="IW452" s="241"/>
      <c r="IX452" s="241"/>
      <c r="IY452" s="241"/>
      <c r="IZ452" s="241"/>
      <c r="JA452" s="241"/>
      <c r="JB452" s="241"/>
      <c r="JC452" s="241"/>
      <c r="JD452" s="241"/>
      <c r="JE452" s="241"/>
      <c r="JF452" s="241"/>
      <c r="JG452" s="241"/>
      <c r="JH452" s="241"/>
      <c r="JI452" s="241"/>
      <c r="JJ452" s="241"/>
      <c r="JK452" s="241"/>
      <c r="JL452" s="241"/>
      <c r="JM452" s="241"/>
      <c r="JN452" s="241"/>
      <c r="JO452" s="241"/>
      <c r="JP452" s="241"/>
      <c r="JQ452" s="241"/>
      <c r="JR452" s="241"/>
      <c r="JS452" s="241"/>
      <c r="JT452" s="241"/>
      <c r="JU452" s="241"/>
    </row>
    <row r="453" spans="1:281" s="240" customFormat="1" ht="15" customHeight="1">
      <c r="A453" s="241"/>
      <c r="B453" s="241"/>
      <c r="C453" s="241"/>
      <c r="D453" s="241"/>
      <c r="E453" s="241"/>
      <c r="F453" s="241"/>
      <c r="G453" s="241"/>
      <c r="H453" s="241"/>
      <c r="I453" s="241"/>
      <c r="J453" s="241"/>
      <c r="K453" s="241"/>
      <c r="L453" s="241"/>
      <c r="M453" s="241"/>
      <c r="N453" s="241"/>
      <c r="O453" s="241"/>
      <c r="P453" s="241"/>
      <c r="Q453" s="241"/>
      <c r="R453" s="241"/>
      <c r="S453" s="241"/>
      <c r="T453" s="241"/>
      <c r="U453" s="241" t="s">
        <v>585</v>
      </c>
      <c r="V453" s="241"/>
      <c r="W453" s="241"/>
      <c r="X453" s="241"/>
      <c r="Y453" s="241"/>
      <c r="Z453" s="241"/>
      <c r="AA453" s="241"/>
      <c r="AB453" s="241"/>
      <c r="AC453" s="241" t="s">
        <v>325</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c r="DV453" s="241"/>
      <c r="DW453" s="241"/>
      <c r="DX453" s="241"/>
      <c r="DY453" s="241"/>
      <c r="DZ453" s="241"/>
      <c r="EA453" s="241"/>
      <c r="EB453" s="241"/>
      <c r="EC453" s="241"/>
      <c r="ED453" s="241"/>
      <c r="EE453" s="241"/>
      <c r="EF453" s="241"/>
      <c r="EG453" s="241"/>
      <c r="EH453" s="241"/>
      <c r="EI453" s="241"/>
      <c r="EJ453" s="241"/>
      <c r="EK453" s="241"/>
      <c r="EL453" s="241"/>
      <c r="EM453" s="241"/>
      <c r="EN453" s="241"/>
      <c r="EO453" s="241"/>
      <c r="EP453" s="241"/>
      <c r="EQ453" s="241"/>
      <c r="ER453" s="241"/>
      <c r="ES453" s="241"/>
      <c r="ET453" s="241"/>
      <c r="EU453" s="241"/>
      <c r="EV453" s="241"/>
      <c r="EW453" s="241"/>
      <c r="EX453" s="241"/>
      <c r="EY453" s="241"/>
      <c r="EZ453" s="241"/>
      <c r="FA453" s="241"/>
      <c r="FB453" s="241"/>
      <c r="FC453" s="241"/>
      <c r="FD453" s="241"/>
      <c r="FE453" s="241"/>
      <c r="FF453" s="241"/>
      <c r="FG453" s="241"/>
      <c r="FH453" s="241"/>
      <c r="FI453" s="241"/>
      <c r="FJ453" s="241"/>
      <c r="FK453" s="241"/>
      <c r="FL453" s="241"/>
      <c r="FM453" s="241"/>
      <c r="FN453" s="241"/>
      <c r="FO453" s="241"/>
      <c r="FP453" s="241"/>
      <c r="FQ453" s="241"/>
      <c r="FR453" s="241"/>
      <c r="FS453" s="241"/>
      <c r="FT453" s="241"/>
      <c r="FU453" s="241"/>
      <c r="FV453" s="241"/>
      <c r="FW453" s="241"/>
      <c r="FX453" s="241"/>
      <c r="FY453" s="241"/>
      <c r="FZ453" s="241"/>
      <c r="GA453" s="241"/>
      <c r="GB453" s="241"/>
      <c r="GC453" s="241"/>
      <c r="GD453" s="241"/>
      <c r="GE453" s="241"/>
      <c r="GF453" s="241"/>
      <c r="GG453" s="241"/>
      <c r="GH453" s="241"/>
      <c r="GI453" s="241"/>
      <c r="GJ453" s="241"/>
      <c r="GK453" s="241"/>
      <c r="GL453" s="241"/>
      <c r="GM453" s="241"/>
      <c r="GN453" s="241"/>
      <c r="GO453" s="241"/>
      <c r="GP453" s="241"/>
      <c r="GQ453" s="241"/>
      <c r="GR453" s="241"/>
      <c r="GS453" s="241"/>
      <c r="GT453" s="241"/>
      <c r="GU453" s="241"/>
      <c r="GV453" s="241"/>
      <c r="GW453" s="241"/>
      <c r="GX453" s="241"/>
      <c r="GY453" s="241"/>
      <c r="GZ453" s="241"/>
      <c r="HA453" s="241"/>
      <c r="HB453" s="241"/>
      <c r="HC453" s="241"/>
      <c r="HD453" s="241"/>
      <c r="HE453" s="241"/>
      <c r="HF453" s="241"/>
      <c r="HG453" s="241"/>
      <c r="HH453" s="241"/>
      <c r="HI453" s="241"/>
      <c r="HJ453" s="241"/>
      <c r="HK453" s="241"/>
      <c r="HL453" s="241"/>
      <c r="HM453" s="241"/>
      <c r="HN453" s="241"/>
      <c r="HO453" s="241"/>
      <c r="HP453" s="241"/>
      <c r="HQ453" s="241"/>
      <c r="HR453" s="241"/>
      <c r="HS453" s="241"/>
      <c r="HT453" s="241"/>
      <c r="HU453" s="241"/>
      <c r="HV453" s="241"/>
      <c r="HW453" s="241"/>
      <c r="HX453" s="241"/>
      <c r="HY453" s="241"/>
      <c r="HZ453" s="241"/>
      <c r="IA453" s="241"/>
      <c r="IB453" s="241"/>
      <c r="IC453" s="241"/>
      <c r="ID453" s="241"/>
      <c r="IE453" s="241"/>
      <c r="IF453" s="241"/>
      <c r="IG453" s="241"/>
      <c r="IH453" s="241"/>
      <c r="II453" s="241"/>
      <c r="IJ453" s="241"/>
      <c r="IK453" s="241"/>
      <c r="IL453" s="241"/>
      <c r="IM453" s="241"/>
      <c r="IN453" s="241"/>
      <c r="IO453" s="241"/>
      <c r="IP453" s="241"/>
      <c r="IQ453" s="241"/>
      <c r="IR453" s="241"/>
      <c r="IS453" s="241"/>
      <c r="IT453" s="241"/>
      <c r="IU453" s="241"/>
      <c r="IV453" s="241"/>
      <c r="IW453" s="241"/>
      <c r="IX453" s="241"/>
      <c r="IY453" s="241"/>
      <c r="IZ453" s="241"/>
      <c r="JA453" s="241"/>
      <c r="JB453" s="241"/>
      <c r="JC453" s="241"/>
      <c r="JD453" s="241"/>
      <c r="JE453" s="241"/>
      <c r="JF453" s="241"/>
      <c r="JG453" s="241"/>
      <c r="JH453" s="241"/>
      <c r="JI453" s="241"/>
      <c r="JJ453" s="241"/>
      <c r="JK453" s="241"/>
      <c r="JL453" s="241"/>
      <c r="JM453" s="241"/>
      <c r="JN453" s="241"/>
      <c r="JO453" s="241"/>
      <c r="JP453" s="241"/>
      <c r="JQ453" s="241"/>
      <c r="JR453" s="241"/>
      <c r="JS453" s="241"/>
      <c r="JT453" s="241"/>
      <c r="JU453" s="241"/>
    </row>
    <row r="454" spans="1:281" s="240" customFormat="1" ht="15" customHeight="1">
      <c r="A454" s="241"/>
      <c r="B454" s="241"/>
      <c r="C454" s="241"/>
      <c r="D454" s="241"/>
      <c r="E454" s="241"/>
      <c r="F454" s="241"/>
      <c r="G454" s="241"/>
      <c r="H454" s="241"/>
      <c r="I454" s="241"/>
      <c r="J454" s="241"/>
      <c r="K454" s="241"/>
      <c r="L454" s="241"/>
      <c r="M454" s="241"/>
      <c r="N454" s="241"/>
      <c r="O454" s="241"/>
      <c r="P454" s="241"/>
      <c r="Q454" s="241"/>
      <c r="R454" s="241"/>
      <c r="S454" s="241"/>
      <c r="T454" s="241"/>
      <c r="U454" s="241" t="s">
        <v>586</v>
      </c>
      <c r="V454" s="241"/>
      <c r="W454" s="241"/>
      <c r="X454" s="241"/>
      <c r="Y454" s="241"/>
      <c r="Z454" s="241"/>
      <c r="AA454" s="241"/>
      <c r="AB454" s="241"/>
      <c r="AC454" s="241" t="s">
        <v>313</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c r="DD454" s="241"/>
      <c r="DE454" s="241"/>
      <c r="DF454" s="241"/>
      <c r="DG454" s="241"/>
      <c r="DH454" s="241"/>
      <c r="DI454" s="241"/>
      <c r="DJ454" s="241"/>
      <c r="DK454" s="241"/>
      <c r="DL454" s="241"/>
      <c r="DM454" s="241"/>
      <c r="DN454" s="241"/>
      <c r="DO454" s="241"/>
      <c r="DP454" s="241"/>
      <c r="DQ454" s="241"/>
      <c r="DR454" s="241"/>
      <c r="DS454" s="241"/>
      <c r="DT454" s="241"/>
      <c r="DU454" s="241"/>
      <c r="DV454" s="241"/>
      <c r="DW454" s="241"/>
      <c r="DX454" s="241"/>
      <c r="DY454" s="241"/>
      <c r="DZ454" s="241"/>
      <c r="EA454" s="241"/>
      <c r="EB454" s="241"/>
      <c r="EC454" s="241"/>
      <c r="ED454" s="241"/>
      <c r="EE454" s="241"/>
      <c r="EF454" s="241"/>
      <c r="EG454" s="241"/>
      <c r="EH454" s="241"/>
      <c r="EI454" s="241"/>
      <c r="EJ454" s="241"/>
      <c r="EK454" s="241"/>
      <c r="EL454" s="241"/>
      <c r="EM454" s="241"/>
      <c r="EN454" s="241"/>
      <c r="EO454" s="241"/>
      <c r="EP454" s="241"/>
      <c r="EQ454" s="241"/>
      <c r="ER454" s="241"/>
      <c r="ES454" s="241"/>
      <c r="ET454" s="241"/>
      <c r="EU454" s="241"/>
      <c r="EV454" s="241"/>
      <c r="EW454" s="241"/>
      <c r="EX454" s="241"/>
      <c r="EY454" s="241"/>
      <c r="EZ454" s="241"/>
      <c r="FA454" s="241"/>
      <c r="FB454" s="241"/>
      <c r="FC454" s="241"/>
      <c r="FD454" s="241"/>
      <c r="FE454" s="241"/>
      <c r="FF454" s="241"/>
      <c r="FG454" s="241"/>
      <c r="FH454" s="241"/>
      <c r="FI454" s="241"/>
      <c r="FJ454" s="241"/>
      <c r="FK454" s="241"/>
      <c r="FL454" s="241"/>
      <c r="FM454" s="241"/>
      <c r="FN454" s="241"/>
      <c r="FO454" s="241"/>
      <c r="FP454" s="241"/>
      <c r="FQ454" s="241"/>
      <c r="FR454" s="241"/>
      <c r="FS454" s="241"/>
      <c r="FT454" s="241"/>
      <c r="FU454" s="241"/>
      <c r="FV454" s="241"/>
      <c r="FW454" s="241"/>
      <c r="FX454" s="241"/>
      <c r="FY454" s="241"/>
      <c r="FZ454" s="241"/>
      <c r="GA454" s="241"/>
      <c r="GB454" s="241"/>
      <c r="GC454" s="241"/>
      <c r="GD454" s="241"/>
      <c r="GE454" s="241"/>
      <c r="GF454" s="241"/>
      <c r="GG454" s="241"/>
      <c r="GH454" s="241"/>
      <c r="GI454" s="241"/>
      <c r="GJ454" s="241"/>
      <c r="GK454" s="241"/>
      <c r="GL454" s="241"/>
      <c r="GM454" s="241"/>
      <c r="GN454" s="241"/>
      <c r="GO454" s="241"/>
      <c r="GP454" s="241"/>
      <c r="GQ454" s="241"/>
      <c r="GR454" s="241"/>
      <c r="GS454" s="241"/>
      <c r="GT454" s="241"/>
      <c r="GU454" s="241"/>
      <c r="GV454" s="241"/>
      <c r="GW454" s="241"/>
      <c r="GX454" s="241"/>
      <c r="GY454" s="241"/>
      <c r="GZ454" s="241"/>
      <c r="HA454" s="241"/>
      <c r="HB454" s="241"/>
      <c r="HC454" s="241"/>
      <c r="HD454" s="241"/>
      <c r="HE454" s="241"/>
      <c r="HF454" s="241"/>
      <c r="HG454" s="241"/>
      <c r="HH454" s="241"/>
      <c r="HI454" s="241"/>
      <c r="HJ454" s="241"/>
      <c r="HK454" s="241"/>
      <c r="HL454" s="241"/>
      <c r="HM454" s="241"/>
      <c r="HN454" s="241"/>
      <c r="HO454" s="241"/>
      <c r="HP454" s="241"/>
      <c r="HQ454" s="241"/>
      <c r="HR454" s="241"/>
      <c r="HS454" s="241"/>
      <c r="HT454" s="241"/>
      <c r="HU454" s="241"/>
      <c r="HV454" s="241"/>
      <c r="HW454" s="241"/>
      <c r="HX454" s="241"/>
      <c r="HY454" s="241"/>
      <c r="HZ454" s="241"/>
      <c r="IA454" s="241"/>
      <c r="IB454" s="241"/>
      <c r="IC454" s="241"/>
      <c r="ID454" s="241"/>
      <c r="IE454" s="241"/>
      <c r="IF454" s="241"/>
      <c r="IG454" s="241"/>
      <c r="IH454" s="241"/>
      <c r="II454" s="241"/>
      <c r="IJ454" s="241"/>
      <c r="IK454" s="241"/>
      <c r="IL454" s="241"/>
      <c r="IM454" s="241"/>
      <c r="IN454" s="241"/>
      <c r="IO454" s="241"/>
      <c r="IP454" s="241"/>
      <c r="IQ454" s="241"/>
      <c r="IR454" s="241"/>
      <c r="IS454" s="241"/>
      <c r="IT454" s="241"/>
      <c r="IU454" s="241"/>
      <c r="IV454" s="241"/>
      <c r="IW454" s="241"/>
      <c r="IX454" s="241"/>
      <c r="IY454" s="241"/>
      <c r="IZ454" s="241"/>
      <c r="JA454" s="241"/>
      <c r="JB454" s="241"/>
      <c r="JC454" s="241"/>
      <c r="JD454" s="241"/>
      <c r="JE454" s="241"/>
      <c r="JF454" s="241"/>
      <c r="JG454" s="241"/>
      <c r="JH454" s="241"/>
      <c r="JI454" s="241"/>
      <c r="JJ454" s="241"/>
      <c r="JK454" s="241"/>
      <c r="JL454" s="241"/>
      <c r="JM454" s="241"/>
      <c r="JN454" s="241"/>
      <c r="JO454" s="241"/>
      <c r="JP454" s="241"/>
      <c r="JQ454" s="241"/>
      <c r="JR454" s="241"/>
      <c r="JS454" s="241"/>
      <c r="JT454" s="241"/>
      <c r="JU454" s="241"/>
    </row>
    <row r="455" spans="1:281" s="240" customFormat="1" ht="15" customHeight="1">
      <c r="A455" s="241"/>
      <c r="B455" s="241"/>
      <c r="C455" s="241"/>
      <c r="D455" s="241"/>
      <c r="E455" s="241"/>
      <c r="F455" s="241"/>
      <c r="G455" s="241"/>
      <c r="H455" s="241"/>
      <c r="I455" s="241"/>
      <c r="J455" s="241"/>
      <c r="K455" s="241"/>
      <c r="L455" s="241"/>
      <c r="M455" s="241"/>
      <c r="N455" s="241"/>
      <c r="O455" s="241"/>
      <c r="P455" s="241"/>
      <c r="Q455" s="241"/>
      <c r="R455" s="241"/>
      <c r="S455" s="241"/>
      <c r="T455" s="241"/>
      <c r="U455" s="241" t="s">
        <v>587</v>
      </c>
      <c r="V455" s="241"/>
      <c r="W455" s="241"/>
      <c r="X455" s="241"/>
      <c r="Y455" s="241"/>
      <c r="Z455" s="241"/>
      <c r="AA455" s="241"/>
      <c r="AB455" s="241"/>
      <c r="AC455" s="241" t="s">
        <v>311</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c r="DD455" s="241"/>
      <c r="DE455" s="241"/>
      <c r="DF455" s="241"/>
      <c r="DG455" s="241"/>
      <c r="DH455" s="241"/>
      <c r="DI455" s="241"/>
      <c r="DJ455" s="241"/>
      <c r="DK455" s="241"/>
      <c r="DL455" s="241"/>
      <c r="DM455" s="241"/>
      <c r="DN455" s="241"/>
      <c r="DO455" s="241"/>
      <c r="DP455" s="241"/>
      <c r="DQ455" s="241"/>
      <c r="DR455" s="241"/>
      <c r="DS455" s="241"/>
      <c r="DT455" s="241"/>
      <c r="DU455" s="241"/>
      <c r="DV455" s="241"/>
      <c r="DW455" s="241"/>
      <c r="DX455" s="241"/>
      <c r="DY455" s="241"/>
      <c r="DZ455" s="241"/>
      <c r="EA455" s="241"/>
      <c r="EB455" s="241"/>
      <c r="EC455" s="241"/>
      <c r="ED455" s="241"/>
      <c r="EE455" s="241"/>
      <c r="EF455" s="241"/>
      <c r="EG455" s="241"/>
      <c r="EH455" s="241"/>
      <c r="EI455" s="241"/>
      <c r="EJ455" s="241"/>
      <c r="EK455" s="241"/>
      <c r="EL455" s="241"/>
      <c r="EM455" s="241"/>
      <c r="EN455" s="241"/>
      <c r="EO455" s="241"/>
      <c r="EP455" s="241"/>
      <c r="EQ455" s="241"/>
      <c r="ER455" s="241"/>
      <c r="ES455" s="241"/>
      <c r="ET455" s="241"/>
      <c r="EU455" s="241"/>
      <c r="EV455" s="241"/>
      <c r="EW455" s="241"/>
      <c r="EX455" s="241"/>
      <c r="EY455" s="241"/>
      <c r="EZ455" s="241"/>
      <c r="FA455" s="241"/>
      <c r="FB455" s="241"/>
      <c r="FC455" s="241"/>
      <c r="FD455" s="241"/>
      <c r="FE455" s="241"/>
      <c r="FF455" s="241"/>
      <c r="FG455" s="241"/>
      <c r="FH455" s="241"/>
      <c r="FI455" s="241"/>
      <c r="FJ455" s="241"/>
      <c r="FK455" s="241"/>
      <c r="FL455" s="241"/>
      <c r="FM455" s="241"/>
      <c r="FN455" s="241"/>
      <c r="FO455" s="241"/>
      <c r="FP455" s="241"/>
      <c r="FQ455" s="241"/>
      <c r="FR455" s="241"/>
      <c r="FS455" s="241"/>
      <c r="FT455" s="241"/>
      <c r="FU455" s="241"/>
      <c r="FV455" s="241"/>
      <c r="FW455" s="241"/>
      <c r="FX455" s="241"/>
      <c r="FY455" s="241"/>
      <c r="FZ455" s="241"/>
      <c r="GA455" s="241"/>
      <c r="GB455" s="241"/>
      <c r="GC455" s="241"/>
      <c r="GD455" s="241"/>
      <c r="GE455" s="241"/>
      <c r="GF455" s="241"/>
      <c r="GG455" s="241"/>
      <c r="GH455" s="241"/>
      <c r="GI455" s="241"/>
      <c r="GJ455" s="241"/>
      <c r="GK455" s="241"/>
      <c r="GL455" s="241"/>
      <c r="GM455" s="241"/>
      <c r="GN455" s="241"/>
      <c r="GO455" s="241"/>
      <c r="GP455" s="241"/>
      <c r="GQ455" s="241"/>
      <c r="GR455" s="241"/>
      <c r="GS455" s="241"/>
      <c r="GT455" s="241"/>
      <c r="GU455" s="241"/>
      <c r="GV455" s="241"/>
      <c r="GW455" s="241"/>
      <c r="GX455" s="241"/>
      <c r="GY455" s="241"/>
      <c r="GZ455" s="241"/>
      <c r="HA455" s="241"/>
      <c r="HB455" s="241"/>
      <c r="HC455" s="241"/>
      <c r="HD455" s="241"/>
      <c r="HE455" s="241"/>
      <c r="HF455" s="241"/>
      <c r="HG455" s="241"/>
      <c r="HH455" s="241"/>
      <c r="HI455" s="241"/>
      <c r="HJ455" s="241"/>
      <c r="HK455" s="241"/>
      <c r="HL455" s="241"/>
      <c r="HM455" s="241"/>
      <c r="HN455" s="241"/>
      <c r="HO455" s="241"/>
      <c r="HP455" s="241"/>
      <c r="HQ455" s="241"/>
      <c r="HR455" s="241"/>
      <c r="HS455" s="241"/>
      <c r="HT455" s="241"/>
      <c r="HU455" s="241"/>
      <c r="HV455" s="241"/>
      <c r="HW455" s="241"/>
      <c r="HX455" s="241"/>
      <c r="HY455" s="241"/>
      <c r="HZ455" s="241"/>
      <c r="IA455" s="241"/>
      <c r="IB455" s="241"/>
      <c r="IC455" s="241"/>
      <c r="ID455" s="241"/>
      <c r="IE455" s="241"/>
      <c r="IF455" s="241"/>
      <c r="IG455" s="241"/>
      <c r="IH455" s="241"/>
      <c r="II455" s="241"/>
      <c r="IJ455" s="241"/>
      <c r="IK455" s="241"/>
      <c r="IL455" s="241"/>
      <c r="IM455" s="241"/>
      <c r="IN455" s="241"/>
      <c r="IO455" s="241"/>
      <c r="IP455" s="241"/>
      <c r="IQ455" s="241"/>
      <c r="IR455" s="241"/>
      <c r="IS455" s="241"/>
      <c r="IT455" s="241"/>
      <c r="IU455" s="241"/>
      <c r="IV455" s="241"/>
      <c r="IW455" s="241"/>
      <c r="IX455" s="241"/>
      <c r="IY455" s="241"/>
      <c r="IZ455" s="241"/>
      <c r="JA455" s="241"/>
      <c r="JB455" s="241"/>
      <c r="JC455" s="241"/>
      <c r="JD455" s="241"/>
      <c r="JE455" s="241"/>
      <c r="JF455" s="241"/>
      <c r="JG455" s="241"/>
      <c r="JH455" s="241"/>
      <c r="JI455" s="241"/>
      <c r="JJ455" s="241"/>
      <c r="JK455" s="241"/>
      <c r="JL455" s="241"/>
      <c r="JM455" s="241"/>
      <c r="JN455" s="241"/>
      <c r="JO455" s="241"/>
      <c r="JP455" s="241"/>
      <c r="JQ455" s="241"/>
      <c r="JR455" s="241"/>
      <c r="JS455" s="241"/>
      <c r="JT455" s="241"/>
      <c r="JU455" s="241"/>
    </row>
    <row r="456" spans="1:281" s="240" customFormat="1" ht="15" customHeight="1">
      <c r="A456" s="241"/>
      <c r="B456" s="241"/>
      <c r="C456" s="241"/>
      <c r="D456" s="241"/>
      <c r="E456" s="241"/>
      <c r="F456" s="241"/>
      <c r="G456" s="241"/>
      <c r="H456" s="241"/>
      <c r="I456" s="241"/>
      <c r="J456" s="241"/>
      <c r="K456" s="241"/>
      <c r="L456" s="241"/>
      <c r="M456" s="241"/>
      <c r="N456" s="241"/>
      <c r="O456" s="241"/>
      <c r="P456" s="241"/>
      <c r="Q456" s="241"/>
      <c r="R456" s="241"/>
      <c r="S456" s="241"/>
      <c r="T456" s="241"/>
      <c r="U456" s="241" t="s">
        <v>588</v>
      </c>
      <c r="V456" s="241"/>
      <c r="W456" s="241"/>
      <c r="X456" s="241"/>
      <c r="Y456" s="241"/>
      <c r="Z456" s="241"/>
      <c r="AA456" s="241"/>
      <c r="AB456" s="241"/>
      <c r="AC456" s="241" t="s">
        <v>309</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c r="DD456" s="241"/>
      <c r="DE456" s="241"/>
      <c r="DF456" s="241"/>
      <c r="DG456" s="241"/>
      <c r="DH456" s="241"/>
      <c r="DI456" s="241"/>
      <c r="DJ456" s="241"/>
      <c r="DK456" s="241"/>
      <c r="DL456" s="241"/>
      <c r="DM456" s="241"/>
      <c r="DN456" s="241"/>
      <c r="DO456" s="241"/>
      <c r="DP456" s="241"/>
      <c r="DQ456" s="241"/>
      <c r="DR456" s="241"/>
      <c r="DS456" s="241"/>
      <c r="DT456" s="241"/>
      <c r="DU456" s="241"/>
      <c r="DV456" s="241"/>
      <c r="DW456" s="241"/>
      <c r="DX456" s="241"/>
      <c r="DY456" s="241"/>
      <c r="DZ456" s="241"/>
      <c r="EA456" s="241"/>
      <c r="EB456" s="241"/>
      <c r="EC456" s="241"/>
      <c r="ED456" s="241"/>
      <c r="EE456" s="241"/>
      <c r="EF456" s="241"/>
      <c r="EG456" s="241"/>
      <c r="EH456" s="241"/>
      <c r="EI456" s="241"/>
      <c r="EJ456" s="241"/>
      <c r="EK456" s="241"/>
      <c r="EL456" s="241"/>
      <c r="EM456" s="241"/>
      <c r="EN456" s="241"/>
      <c r="EO456" s="241"/>
      <c r="EP456" s="241"/>
      <c r="EQ456" s="241"/>
      <c r="ER456" s="241"/>
      <c r="ES456" s="241"/>
      <c r="ET456" s="241"/>
      <c r="EU456" s="241"/>
      <c r="EV456" s="241"/>
      <c r="EW456" s="241"/>
      <c r="EX456" s="241"/>
      <c r="EY456" s="241"/>
      <c r="EZ456" s="241"/>
      <c r="FA456" s="241"/>
      <c r="FB456" s="241"/>
      <c r="FC456" s="241"/>
      <c r="FD456" s="241"/>
      <c r="FE456" s="241"/>
      <c r="FF456" s="241"/>
      <c r="FG456" s="241"/>
      <c r="FH456" s="241"/>
      <c r="FI456" s="241"/>
      <c r="FJ456" s="241"/>
      <c r="FK456" s="241"/>
      <c r="FL456" s="241"/>
      <c r="FM456" s="241"/>
      <c r="FN456" s="241"/>
      <c r="FO456" s="241"/>
      <c r="FP456" s="241"/>
      <c r="FQ456" s="241"/>
      <c r="FR456" s="241"/>
      <c r="FS456" s="241"/>
      <c r="FT456" s="241"/>
      <c r="FU456" s="241"/>
      <c r="FV456" s="241"/>
      <c r="FW456" s="241"/>
      <c r="FX456" s="241"/>
      <c r="FY456" s="241"/>
      <c r="FZ456" s="241"/>
      <c r="GA456" s="241"/>
      <c r="GB456" s="241"/>
      <c r="GC456" s="241"/>
      <c r="GD456" s="241"/>
      <c r="GE456" s="241"/>
      <c r="GF456" s="241"/>
      <c r="GG456" s="241"/>
      <c r="GH456" s="241"/>
      <c r="GI456" s="241"/>
      <c r="GJ456" s="241"/>
      <c r="GK456" s="241"/>
      <c r="GL456" s="241"/>
      <c r="GM456" s="241"/>
      <c r="GN456" s="241"/>
      <c r="GO456" s="241"/>
      <c r="GP456" s="241"/>
      <c r="GQ456" s="241"/>
      <c r="GR456" s="241"/>
      <c r="GS456" s="241"/>
      <c r="GT456" s="241"/>
      <c r="GU456" s="241"/>
      <c r="GV456" s="241"/>
      <c r="GW456" s="241"/>
      <c r="GX456" s="241"/>
      <c r="GY456" s="241"/>
      <c r="GZ456" s="241"/>
      <c r="HA456" s="241"/>
      <c r="HB456" s="241"/>
      <c r="HC456" s="241"/>
      <c r="HD456" s="241"/>
      <c r="HE456" s="241"/>
      <c r="HF456" s="241"/>
      <c r="HG456" s="241"/>
      <c r="HH456" s="241"/>
      <c r="HI456" s="241"/>
      <c r="HJ456" s="241"/>
      <c r="HK456" s="241"/>
      <c r="HL456" s="241"/>
      <c r="HM456" s="241"/>
      <c r="HN456" s="241"/>
      <c r="HO456" s="241"/>
      <c r="HP456" s="241"/>
      <c r="HQ456" s="241"/>
      <c r="HR456" s="241"/>
      <c r="HS456" s="241"/>
      <c r="HT456" s="241"/>
      <c r="HU456" s="241"/>
      <c r="HV456" s="241"/>
      <c r="HW456" s="241"/>
      <c r="HX456" s="241"/>
      <c r="HY456" s="241"/>
      <c r="HZ456" s="241"/>
      <c r="IA456" s="241"/>
      <c r="IB456" s="241"/>
      <c r="IC456" s="241"/>
      <c r="ID456" s="241"/>
      <c r="IE456" s="241"/>
      <c r="IF456" s="241"/>
      <c r="IG456" s="241"/>
      <c r="IH456" s="241"/>
      <c r="II456" s="241"/>
      <c r="IJ456" s="241"/>
      <c r="IK456" s="241"/>
      <c r="IL456" s="241"/>
      <c r="IM456" s="241"/>
      <c r="IN456" s="241"/>
      <c r="IO456" s="241"/>
      <c r="IP456" s="241"/>
      <c r="IQ456" s="241"/>
      <c r="IR456" s="241"/>
      <c r="IS456" s="241"/>
      <c r="IT456" s="241"/>
      <c r="IU456" s="241"/>
      <c r="IV456" s="241"/>
      <c r="IW456" s="241"/>
      <c r="IX456" s="241"/>
      <c r="IY456" s="241"/>
      <c r="IZ456" s="241"/>
      <c r="JA456" s="241"/>
      <c r="JB456" s="241"/>
      <c r="JC456" s="241"/>
      <c r="JD456" s="241"/>
      <c r="JE456" s="241"/>
      <c r="JF456" s="241"/>
      <c r="JG456" s="241"/>
      <c r="JH456" s="241"/>
      <c r="JI456" s="241"/>
      <c r="JJ456" s="241"/>
      <c r="JK456" s="241"/>
      <c r="JL456" s="241"/>
      <c r="JM456" s="241"/>
      <c r="JN456" s="241"/>
      <c r="JO456" s="241"/>
      <c r="JP456" s="241"/>
      <c r="JQ456" s="241"/>
      <c r="JR456" s="241"/>
      <c r="JS456" s="241"/>
      <c r="JT456" s="241"/>
      <c r="JU456" s="241"/>
    </row>
    <row r="457" spans="1:281" s="240" customFormat="1" ht="15" customHeight="1">
      <c r="A457" s="241"/>
      <c r="B457" s="241"/>
      <c r="C457" s="241"/>
      <c r="D457" s="241"/>
      <c r="E457" s="241"/>
      <c r="F457" s="241"/>
      <c r="G457" s="241"/>
      <c r="H457" s="241"/>
      <c r="I457" s="241"/>
      <c r="J457" s="241"/>
      <c r="K457" s="241"/>
      <c r="L457" s="241"/>
      <c r="M457" s="241"/>
      <c r="N457" s="241"/>
      <c r="O457" s="241"/>
      <c r="P457" s="241"/>
      <c r="Q457" s="241"/>
      <c r="R457" s="241"/>
      <c r="S457" s="241"/>
      <c r="T457" s="241"/>
      <c r="U457" s="241" t="s">
        <v>589</v>
      </c>
      <c r="V457" s="241"/>
      <c r="W457" s="241"/>
      <c r="X457" s="241"/>
      <c r="Y457" s="241"/>
      <c r="Z457" s="241"/>
      <c r="AA457" s="241"/>
      <c r="AB457" s="241"/>
      <c r="AC457" s="241" t="s">
        <v>313</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241"/>
      <c r="ET457" s="241"/>
      <c r="EU457" s="241"/>
      <c r="EV457" s="241"/>
      <c r="EW457" s="241"/>
      <c r="EX457" s="241"/>
      <c r="EY457" s="241"/>
      <c r="EZ457" s="241"/>
      <c r="FA457" s="241"/>
      <c r="FB457" s="241"/>
      <c r="FC457" s="241"/>
      <c r="FD457" s="241"/>
      <c r="FE457" s="241"/>
      <c r="FF457" s="241"/>
      <c r="FG457" s="241"/>
      <c r="FH457" s="241"/>
      <c r="FI457" s="241"/>
      <c r="FJ457" s="241"/>
      <c r="FK457" s="241"/>
      <c r="FL457" s="241"/>
      <c r="FM457" s="241"/>
      <c r="FN457" s="241"/>
      <c r="FO457" s="241"/>
      <c r="FP457" s="241"/>
      <c r="FQ457" s="241"/>
      <c r="FR457" s="241"/>
      <c r="FS457" s="241"/>
      <c r="FT457" s="241"/>
      <c r="FU457" s="241"/>
      <c r="FV457" s="241"/>
      <c r="FW457" s="241"/>
      <c r="FX457" s="241"/>
      <c r="FY457" s="241"/>
      <c r="FZ457" s="241"/>
      <c r="GA457" s="241"/>
      <c r="GB457" s="241"/>
      <c r="GC457" s="241"/>
      <c r="GD457" s="241"/>
      <c r="GE457" s="241"/>
      <c r="GF457" s="241"/>
      <c r="GG457" s="241"/>
      <c r="GH457" s="241"/>
      <c r="GI457" s="241"/>
      <c r="GJ457" s="241"/>
      <c r="GK457" s="241"/>
      <c r="GL457" s="241"/>
      <c r="GM457" s="241"/>
      <c r="GN457" s="241"/>
      <c r="GO457" s="241"/>
      <c r="GP457" s="241"/>
      <c r="GQ457" s="241"/>
      <c r="GR457" s="241"/>
      <c r="GS457" s="241"/>
      <c r="GT457" s="241"/>
      <c r="GU457" s="241"/>
      <c r="GV457" s="241"/>
      <c r="GW457" s="241"/>
      <c r="GX457" s="241"/>
      <c r="GY457" s="241"/>
      <c r="GZ457" s="241"/>
      <c r="HA457" s="241"/>
      <c r="HB457" s="241"/>
      <c r="HC457" s="241"/>
      <c r="HD457" s="241"/>
      <c r="HE457" s="241"/>
      <c r="HF457" s="241"/>
      <c r="HG457" s="241"/>
      <c r="HH457" s="241"/>
      <c r="HI457" s="241"/>
      <c r="HJ457" s="241"/>
      <c r="HK457" s="241"/>
      <c r="HL457" s="241"/>
      <c r="HM457" s="241"/>
      <c r="HN457" s="241"/>
      <c r="HO457" s="241"/>
      <c r="HP457" s="241"/>
      <c r="HQ457" s="241"/>
      <c r="HR457" s="241"/>
      <c r="HS457" s="241"/>
      <c r="HT457" s="241"/>
      <c r="HU457" s="241"/>
      <c r="HV457" s="241"/>
      <c r="HW457" s="241"/>
      <c r="HX457" s="241"/>
      <c r="HY457" s="241"/>
      <c r="HZ457" s="241"/>
      <c r="IA457" s="241"/>
      <c r="IB457" s="241"/>
      <c r="IC457" s="241"/>
      <c r="ID457" s="241"/>
      <c r="IE457" s="241"/>
      <c r="IF457" s="241"/>
      <c r="IG457" s="241"/>
      <c r="IH457" s="241"/>
      <c r="II457" s="241"/>
      <c r="IJ457" s="241"/>
      <c r="IK457" s="241"/>
      <c r="IL457" s="241"/>
      <c r="IM457" s="241"/>
      <c r="IN457" s="241"/>
      <c r="IO457" s="241"/>
      <c r="IP457" s="241"/>
      <c r="IQ457" s="241"/>
      <c r="IR457" s="241"/>
      <c r="IS457" s="241"/>
      <c r="IT457" s="241"/>
      <c r="IU457" s="241"/>
      <c r="IV457" s="241"/>
      <c r="IW457" s="241"/>
      <c r="IX457" s="241"/>
      <c r="IY457" s="241"/>
      <c r="IZ457" s="241"/>
      <c r="JA457" s="241"/>
      <c r="JB457" s="241"/>
      <c r="JC457" s="241"/>
      <c r="JD457" s="241"/>
      <c r="JE457" s="241"/>
      <c r="JF457" s="241"/>
      <c r="JG457" s="241"/>
      <c r="JH457" s="241"/>
      <c r="JI457" s="241"/>
      <c r="JJ457" s="241"/>
      <c r="JK457" s="241"/>
      <c r="JL457" s="241"/>
      <c r="JM457" s="241"/>
      <c r="JN457" s="241"/>
      <c r="JO457" s="241"/>
      <c r="JP457" s="241"/>
      <c r="JQ457" s="241"/>
      <c r="JR457" s="241"/>
      <c r="JS457" s="241"/>
      <c r="JT457" s="241"/>
      <c r="JU457" s="241"/>
    </row>
    <row r="458" spans="1:281" s="240" customFormat="1" ht="15" customHeight="1">
      <c r="A458" s="241"/>
      <c r="B458" s="241"/>
      <c r="C458" s="241"/>
      <c r="D458" s="241"/>
      <c r="E458" s="241"/>
      <c r="F458" s="241"/>
      <c r="G458" s="241"/>
      <c r="H458" s="241"/>
      <c r="I458" s="241"/>
      <c r="J458" s="241"/>
      <c r="K458" s="241"/>
      <c r="L458" s="241"/>
      <c r="M458" s="241"/>
      <c r="N458" s="241"/>
      <c r="O458" s="241"/>
      <c r="P458" s="241"/>
      <c r="Q458" s="241"/>
      <c r="R458" s="241"/>
      <c r="S458" s="241"/>
      <c r="T458" s="241"/>
      <c r="U458" s="241" t="s">
        <v>590</v>
      </c>
      <c r="V458" s="241"/>
      <c r="W458" s="241"/>
      <c r="X458" s="241"/>
      <c r="Y458" s="241"/>
      <c r="Z458" s="241"/>
      <c r="AA458" s="241"/>
      <c r="AB458" s="241"/>
      <c r="AC458" s="241" t="s">
        <v>313</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c r="DD458" s="241"/>
      <c r="DE458" s="241"/>
      <c r="DF458" s="241"/>
      <c r="DG458" s="241"/>
      <c r="DH458" s="241"/>
      <c r="DI458" s="241"/>
      <c r="DJ458" s="241"/>
      <c r="DK458" s="241"/>
      <c r="DL458" s="241"/>
      <c r="DM458" s="241"/>
      <c r="DN458" s="241"/>
      <c r="DO458" s="241"/>
      <c r="DP458" s="241"/>
      <c r="DQ458" s="241"/>
      <c r="DR458" s="241"/>
      <c r="DS458" s="241"/>
      <c r="DT458" s="241"/>
      <c r="DU458" s="241"/>
      <c r="DV458" s="241"/>
      <c r="DW458" s="241"/>
      <c r="DX458" s="241"/>
      <c r="DY458" s="241"/>
      <c r="DZ458" s="241"/>
      <c r="EA458" s="241"/>
      <c r="EB458" s="241"/>
      <c r="EC458" s="241"/>
      <c r="ED458" s="241"/>
      <c r="EE458" s="241"/>
      <c r="EF458" s="241"/>
      <c r="EG458" s="241"/>
      <c r="EH458" s="241"/>
      <c r="EI458" s="241"/>
      <c r="EJ458" s="241"/>
      <c r="EK458" s="241"/>
      <c r="EL458" s="241"/>
      <c r="EM458" s="241"/>
      <c r="EN458" s="241"/>
      <c r="EO458" s="241"/>
      <c r="EP458" s="241"/>
      <c r="EQ458" s="241"/>
      <c r="ER458" s="241"/>
      <c r="ES458" s="241"/>
      <c r="ET458" s="241"/>
      <c r="EU458" s="241"/>
      <c r="EV458" s="241"/>
      <c r="EW458" s="241"/>
      <c r="EX458" s="241"/>
      <c r="EY458" s="241"/>
      <c r="EZ458" s="241"/>
      <c r="FA458" s="241"/>
      <c r="FB458" s="241"/>
      <c r="FC458" s="241"/>
      <c r="FD458" s="241"/>
      <c r="FE458" s="241"/>
      <c r="FF458" s="241"/>
      <c r="FG458" s="241"/>
      <c r="FH458" s="241"/>
      <c r="FI458" s="241"/>
      <c r="FJ458" s="241"/>
      <c r="FK458" s="241"/>
      <c r="FL458" s="241"/>
      <c r="FM458" s="241"/>
      <c r="FN458" s="241"/>
      <c r="FO458" s="241"/>
      <c r="FP458" s="241"/>
      <c r="FQ458" s="241"/>
      <c r="FR458" s="241"/>
      <c r="FS458" s="241"/>
      <c r="FT458" s="241"/>
      <c r="FU458" s="241"/>
      <c r="FV458" s="241"/>
      <c r="FW458" s="241"/>
      <c r="FX458" s="241"/>
      <c r="FY458" s="241"/>
      <c r="FZ458" s="241"/>
      <c r="GA458" s="241"/>
      <c r="GB458" s="241"/>
      <c r="GC458" s="241"/>
      <c r="GD458" s="241"/>
      <c r="GE458" s="241"/>
      <c r="GF458" s="241"/>
      <c r="GG458" s="241"/>
      <c r="GH458" s="241"/>
      <c r="GI458" s="241"/>
      <c r="GJ458" s="241"/>
      <c r="GK458" s="241"/>
      <c r="GL458" s="241"/>
      <c r="GM458" s="241"/>
      <c r="GN458" s="241"/>
      <c r="GO458" s="241"/>
      <c r="GP458" s="241"/>
      <c r="GQ458" s="241"/>
      <c r="GR458" s="241"/>
      <c r="GS458" s="241"/>
      <c r="GT458" s="241"/>
      <c r="GU458" s="241"/>
      <c r="GV458" s="241"/>
      <c r="GW458" s="241"/>
      <c r="GX458" s="241"/>
      <c r="GY458" s="241"/>
      <c r="GZ458" s="241"/>
      <c r="HA458" s="241"/>
      <c r="HB458" s="241"/>
      <c r="HC458" s="241"/>
      <c r="HD458" s="241"/>
      <c r="HE458" s="241"/>
      <c r="HF458" s="241"/>
      <c r="HG458" s="241"/>
      <c r="HH458" s="241"/>
      <c r="HI458" s="241"/>
      <c r="HJ458" s="241"/>
      <c r="HK458" s="241"/>
      <c r="HL458" s="241"/>
      <c r="HM458" s="241"/>
      <c r="HN458" s="241"/>
      <c r="HO458" s="241"/>
      <c r="HP458" s="241"/>
      <c r="HQ458" s="241"/>
      <c r="HR458" s="241"/>
      <c r="HS458" s="241"/>
      <c r="HT458" s="241"/>
      <c r="HU458" s="241"/>
      <c r="HV458" s="241"/>
      <c r="HW458" s="241"/>
      <c r="HX458" s="241"/>
      <c r="HY458" s="241"/>
      <c r="HZ458" s="241"/>
      <c r="IA458" s="241"/>
      <c r="IB458" s="241"/>
      <c r="IC458" s="241"/>
      <c r="ID458" s="241"/>
      <c r="IE458" s="241"/>
      <c r="IF458" s="241"/>
      <c r="IG458" s="241"/>
      <c r="IH458" s="241"/>
      <c r="II458" s="241"/>
      <c r="IJ458" s="241"/>
      <c r="IK458" s="241"/>
      <c r="IL458" s="241"/>
      <c r="IM458" s="241"/>
      <c r="IN458" s="241"/>
      <c r="IO458" s="241"/>
      <c r="IP458" s="241"/>
      <c r="IQ458" s="241"/>
      <c r="IR458" s="241"/>
      <c r="IS458" s="241"/>
      <c r="IT458" s="241"/>
      <c r="IU458" s="241"/>
      <c r="IV458" s="241"/>
      <c r="IW458" s="241"/>
      <c r="IX458" s="241"/>
      <c r="IY458" s="241"/>
      <c r="IZ458" s="241"/>
      <c r="JA458" s="241"/>
      <c r="JB458" s="241"/>
      <c r="JC458" s="241"/>
      <c r="JD458" s="241"/>
      <c r="JE458" s="241"/>
      <c r="JF458" s="241"/>
      <c r="JG458" s="241"/>
      <c r="JH458" s="241"/>
      <c r="JI458" s="241"/>
      <c r="JJ458" s="241"/>
      <c r="JK458" s="241"/>
      <c r="JL458" s="241"/>
      <c r="JM458" s="241"/>
      <c r="JN458" s="241"/>
      <c r="JO458" s="241"/>
      <c r="JP458" s="241"/>
      <c r="JQ458" s="241"/>
      <c r="JR458" s="241"/>
      <c r="JS458" s="241"/>
      <c r="JT458" s="241"/>
      <c r="JU458" s="241"/>
    </row>
    <row r="459" spans="1:281" s="240" customFormat="1" ht="15" customHeight="1">
      <c r="A459" s="241"/>
      <c r="B459" s="241"/>
      <c r="C459" s="241"/>
      <c r="D459" s="241"/>
      <c r="E459" s="241"/>
      <c r="F459" s="241"/>
      <c r="G459" s="241"/>
      <c r="H459" s="241"/>
      <c r="I459" s="241"/>
      <c r="J459" s="241"/>
      <c r="K459" s="241"/>
      <c r="L459" s="241"/>
      <c r="M459" s="241"/>
      <c r="N459" s="241"/>
      <c r="O459" s="241"/>
      <c r="P459" s="241"/>
      <c r="Q459" s="241"/>
      <c r="R459" s="241"/>
      <c r="S459" s="241"/>
      <c r="T459" s="241"/>
      <c r="U459" s="241" t="s">
        <v>591</v>
      </c>
      <c r="V459" s="241"/>
      <c r="W459" s="241"/>
      <c r="X459" s="241"/>
      <c r="Y459" s="241"/>
      <c r="Z459" s="241"/>
      <c r="AA459" s="241"/>
      <c r="AB459" s="241"/>
      <c r="AC459" s="241" t="s">
        <v>325</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c r="DV459" s="241"/>
      <c r="DW459" s="241"/>
      <c r="DX459" s="241"/>
      <c r="DY459" s="241"/>
      <c r="DZ459" s="241"/>
      <c r="EA459" s="241"/>
      <c r="EB459" s="241"/>
      <c r="EC459" s="241"/>
      <c r="ED459" s="241"/>
      <c r="EE459" s="241"/>
      <c r="EF459" s="241"/>
      <c r="EG459" s="241"/>
      <c r="EH459" s="241"/>
      <c r="EI459" s="241"/>
      <c r="EJ459" s="241"/>
      <c r="EK459" s="241"/>
      <c r="EL459" s="241"/>
      <c r="EM459" s="241"/>
      <c r="EN459" s="241"/>
      <c r="EO459" s="241"/>
      <c r="EP459" s="241"/>
      <c r="EQ459" s="241"/>
      <c r="ER459" s="241"/>
      <c r="ES459" s="241"/>
      <c r="ET459" s="241"/>
      <c r="EU459" s="241"/>
      <c r="EV459" s="241"/>
      <c r="EW459" s="241"/>
      <c r="EX459" s="241"/>
      <c r="EY459" s="241"/>
      <c r="EZ459" s="241"/>
      <c r="FA459" s="241"/>
      <c r="FB459" s="241"/>
      <c r="FC459" s="241"/>
      <c r="FD459" s="241"/>
      <c r="FE459" s="241"/>
      <c r="FF459" s="241"/>
      <c r="FG459" s="241"/>
      <c r="FH459" s="241"/>
      <c r="FI459" s="241"/>
      <c r="FJ459" s="241"/>
      <c r="FK459" s="241"/>
      <c r="FL459" s="241"/>
      <c r="FM459" s="241"/>
      <c r="FN459" s="241"/>
      <c r="FO459" s="241"/>
      <c r="FP459" s="241"/>
      <c r="FQ459" s="241"/>
      <c r="FR459" s="241"/>
      <c r="FS459" s="241"/>
      <c r="FT459" s="241"/>
      <c r="FU459" s="241"/>
      <c r="FV459" s="241"/>
      <c r="FW459" s="241"/>
      <c r="FX459" s="241"/>
      <c r="FY459" s="241"/>
      <c r="FZ459" s="241"/>
      <c r="GA459" s="241"/>
      <c r="GB459" s="241"/>
      <c r="GC459" s="241"/>
      <c r="GD459" s="241"/>
      <c r="GE459" s="241"/>
      <c r="GF459" s="241"/>
      <c r="GG459" s="241"/>
      <c r="GH459" s="241"/>
      <c r="GI459" s="241"/>
      <c r="GJ459" s="241"/>
      <c r="GK459" s="241"/>
      <c r="GL459" s="241"/>
      <c r="GM459" s="241"/>
      <c r="GN459" s="241"/>
      <c r="GO459" s="241"/>
      <c r="GP459" s="241"/>
      <c r="GQ459" s="241"/>
      <c r="GR459" s="241"/>
      <c r="GS459" s="241"/>
      <c r="GT459" s="241"/>
      <c r="GU459" s="241"/>
      <c r="GV459" s="241"/>
      <c r="GW459" s="241"/>
      <c r="GX459" s="241"/>
      <c r="GY459" s="241"/>
      <c r="GZ459" s="241"/>
      <c r="HA459" s="241"/>
      <c r="HB459" s="241"/>
      <c r="HC459" s="241"/>
      <c r="HD459" s="241"/>
      <c r="HE459" s="241"/>
      <c r="HF459" s="241"/>
      <c r="HG459" s="241"/>
      <c r="HH459" s="241"/>
      <c r="HI459" s="241"/>
      <c r="HJ459" s="241"/>
      <c r="HK459" s="241"/>
      <c r="HL459" s="241"/>
      <c r="HM459" s="241"/>
      <c r="HN459" s="241"/>
      <c r="HO459" s="241"/>
      <c r="HP459" s="241"/>
      <c r="HQ459" s="241"/>
      <c r="HR459" s="241"/>
      <c r="HS459" s="241"/>
      <c r="HT459" s="241"/>
      <c r="HU459" s="241"/>
      <c r="HV459" s="241"/>
      <c r="HW459" s="241"/>
      <c r="HX459" s="241"/>
      <c r="HY459" s="241"/>
      <c r="HZ459" s="241"/>
      <c r="IA459" s="241"/>
      <c r="IB459" s="241"/>
      <c r="IC459" s="241"/>
      <c r="ID459" s="241"/>
      <c r="IE459" s="241"/>
      <c r="IF459" s="241"/>
      <c r="IG459" s="241"/>
      <c r="IH459" s="241"/>
      <c r="II459" s="241"/>
      <c r="IJ459" s="241"/>
      <c r="IK459" s="241"/>
      <c r="IL459" s="241"/>
      <c r="IM459" s="241"/>
      <c r="IN459" s="241"/>
      <c r="IO459" s="241"/>
      <c r="IP459" s="241"/>
      <c r="IQ459" s="241"/>
      <c r="IR459" s="241"/>
      <c r="IS459" s="241"/>
      <c r="IT459" s="241"/>
      <c r="IU459" s="241"/>
      <c r="IV459" s="241"/>
      <c r="IW459" s="241"/>
      <c r="IX459" s="241"/>
      <c r="IY459" s="241"/>
      <c r="IZ459" s="241"/>
      <c r="JA459" s="241"/>
      <c r="JB459" s="241"/>
      <c r="JC459" s="241"/>
      <c r="JD459" s="241"/>
      <c r="JE459" s="241"/>
      <c r="JF459" s="241"/>
      <c r="JG459" s="241"/>
      <c r="JH459" s="241"/>
      <c r="JI459" s="241"/>
      <c r="JJ459" s="241"/>
      <c r="JK459" s="241"/>
      <c r="JL459" s="241"/>
      <c r="JM459" s="241"/>
      <c r="JN459" s="241"/>
      <c r="JO459" s="241"/>
      <c r="JP459" s="241"/>
      <c r="JQ459" s="241"/>
      <c r="JR459" s="241"/>
      <c r="JS459" s="241"/>
      <c r="JT459" s="241"/>
      <c r="JU459" s="241"/>
    </row>
    <row r="460" spans="1:281" s="240" customFormat="1" ht="15" customHeight="1">
      <c r="A460" s="241"/>
      <c r="B460" s="241"/>
      <c r="C460" s="241"/>
      <c r="D460" s="241"/>
      <c r="E460" s="241"/>
      <c r="F460" s="241"/>
      <c r="G460" s="241"/>
      <c r="H460" s="241"/>
      <c r="I460" s="241"/>
      <c r="J460" s="241"/>
      <c r="K460" s="241"/>
      <c r="L460" s="241"/>
      <c r="M460" s="241"/>
      <c r="N460" s="241"/>
      <c r="O460" s="241"/>
      <c r="P460" s="241"/>
      <c r="Q460" s="241"/>
      <c r="R460" s="241"/>
      <c r="S460" s="241"/>
      <c r="T460" s="241"/>
      <c r="U460" s="241" t="s">
        <v>592</v>
      </c>
      <c r="V460" s="241"/>
      <c r="W460" s="241"/>
      <c r="X460" s="241"/>
      <c r="Y460" s="241"/>
      <c r="Z460" s="241"/>
      <c r="AA460" s="241"/>
      <c r="AB460" s="241"/>
      <c r="AC460" s="241" t="s">
        <v>325</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c r="DT460" s="241"/>
      <c r="DU460" s="241"/>
      <c r="DV460" s="241"/>
      <c r="DW460" s="241"/>
      <c r="DX460" s="241"/>
      <c r="DY460" s="241"/>
      <c r="DZ460" s="241"/>
      <c r="EA460" s="241"/>
      <c r="EB460" s="241"/>
      <c r="EC460" s="241"/>
      <c r="ED460" s="241"/>
      <c r="EE460" s="241"/>
      <c r="EF460" s="241"/>
      <c r="EG460" s="241"/>
      <c r="EH460" s="241"/>
      <c r="EI460" s="241"/>
      <c r="EJ460" s="241"/>
      <c r="EK460" s="241"/>
      <c r="EL460" s="241"/>
      <c r="EM460" s="241"/>
      <c r="EN460" s="241"/>
      <c r="EO460" s="241"/>
      <c r="EP460" s="241"/>
      <c r="EQ460" s="241"/>
      <c r="ER460" s="241"/>
      <c r="ES460" s="241"/>
      <c r="ET460" s="241"/>
      <c r="EU460" s="241"/>
      <c r="EV460" s="241"/>
      <c r="EW460" s="241"/>
      <c r="EX460" s="241"/>
      <c r="EY460" s="241"/>
      <c r="EZ460" s="241"/>
      <c r="FA460" s="241"/>
      <c r="FB460" s="241"/>
      <c r="FC460" s="241"/>
      <c r="FD460" s="241"/>
      <c r="FE460" s="241"/>
      <c r="FF460" s="241"/>
      <c r="FG460" s="241"/>
      <c r="FH460" s="241"/>
      <c r="FI460" s="241"/>
      <c r="FJ460" s="241"/>
      <c r="FK460" s="241"/>
      <c r="FL460" s="241"/>
      <c r="FM460" s="241"/>
      <c r="FN460" s="241"/>
      <c r="FO460" s="241"/>
      <c r="FP460" s="241"/>
      <c r="FQ460" s="241"/>
      <c r="FR460" s="241"/>
      <c r="FS460" s="241"/>
      <c r="FT460" s="241"/>
      <c r="FU460" s="241"/>
      <c r="FV460" s="241"/>
      <c r="FW460" s="241"/>
      <c r="FX460" s="241"/>
      <c r="FY460" s="241"/>
      <c r="FZ460" s="241"/>
      <c r="GA460" s="241"/>
      <c r="GB460" s="241"/>
      <c r="GC460" s="241"/>
      <c r="GD460" s="241"/>
      <c r="GE460" s="241"/>
      <c r="GF460" s="241"/>
      <c r="GG460" s="241"/>
      <c r="GH460" s="241"/>
      <c r="GI460" s="241"/>
      <c r="GJ460" s="241"/>
      <c r="GK460" s="241"/>
      <c r="GL460" s="241"/>
      <c r="GM460" s="241"/>
      <c r="GN460" s="241"/>
      <c r="GO460" s="241"/>
      <c r="GP460" s="241"/>
      <c r="GQ460" s="241"/>
      <c r="GR460" s="241"/>
      <c r="GS460" s="241"/>
      <c r="GT460" s="241"/>
      <c r="GU460" s="241"/>
      <c r="GV460" s="241"/>
      <c r="GW460" s="241"/>
      <c r="GX460" s="241"/>
      <c r="GY460" s="241"/>
      <c r="GZ460" s="241"/>
      <c r="HA460" s="241"/>
      <c r="HB460" s="241"/>
      <c r="HC460" s="241"/>
      <c r="HD460" s="241"/>
      <c r="HE460" s="241"/>
      <c r="HF460" s="241"/>
      <c r="HG460" s="241"/>
      <c r="HH460" s="241"/>
      <c r="HI460" s="241"/>
      <c r="HJ460" s="241"/>
      <c r="HK460" s="241"/>
      <c r="HL460" s="241"/>
      <c r="HM460" s="241"/>
      <c r="HN460" s="241"/>
      <c r="HO460" s="241"/>
      <c r="HP460" s="241"/>
      <c r="HQ460" s="241"/>
      <c r="HR460" s="241"/>
      <c r="HS460" s="241"/>
      <c r="HT460" s="241"/>
      <c r="HU460" s="241"/>
      <c r="HV460" s="241"/>
      <c r="HW460" s="241"/>
      <c r="HX460" s="241"/>
      <c r="HY460" s="241"/>
      <c r="HZ460" s="241"/>
      <c r="IA460" s="241"/>
      <c r="IB460" s="241"/>
      <c r="IC460" s="241"/>
      <c r="ID460" s="241"/>
      <c r="IE460" s="241"/>
      <c r="IF460" s="241"/>
      <c r="IG460" s="241"/>
      <c r="IH460" s="241"/>
      <c r="II460" s="241"/>
      <c r="IJ460" s="241"/>
      <c r="IK460" s="241"/>
      <c r="IL460" s="241"/>
      <c r="IM460" s="241"/>
      <c r="IN460" s="241"/>
      <c r="IO460" s="241"/>
      <c r="IP460" s="241"/>
      <c r="IQ460" s="241"/>
      <c r="IR460" s="241"/>
      <c r="IS460" s="241"/>
      <c r="IT460" s="241"/>
      <c r="IU460" s="241"/>
      <c r="IV460" s="241"/>
      <c r="IW460" s="241"/>
      <c r="IX460" s="241"/>
      <c r="IY460" s="241"/>
      <c r="IZ460" s="241"/>
      <c r="JA460" s="241"/>
      <c r="JB460" s="241"/>
      <c r="JC460" s="241"/>
      <c r="JD460" s="241"/>
      <c r="JE460" s="241"/>
      <c r="JF460" s="241"/>
      <c r="JG460" s="241"/>
      <c r="JH460" s="241"/>
      <c r="JI460" s="241"/>
      <c r="JJ460" s="241"/>
      <c r="JK460" s="241"/>
      <c r="JL460" s="241"/>
      <c r="JM460" s="241"/>
      <c r="JN460" s="241"/>
      <c r="JO460" s="241"/>
      <c r="JP460" s="241"/>
      <c r="JQ460" s="241"/>
      <c r="JR460" s="241"/>
      <c r="JS460" s="241"/>
      <c r="JT460" s="241"/>
      <c r="JU460" s="241"/>
    </row>
    <row r="461" spans="1:281" s="240" customFormat="1" ht="15" customHeight="1">
      <c r="A461" s="241"/>
      <c r="B461" s="241"/>
      <c r="C461" s="241"/>
      <c r="D461" s="241"/>
      <c r="E461" s="241"/>
      <c r="F461" s="241"/>
      <c r="G461" s="241"/>
      <c r="H461" s="241"/>
      <c r="I461" s="241"/>
      <c r="J461" s="241"/>
      <c r="K461" s="241"/>
      <c r="L461" s="241"/>
      <c r="M461" s="241"/>
      <c r="N461" s="241"/>
      <c r="O461" s="241"/>
      <c r="P461" s="241"/>
      <c r="Q461" s="241"/>
      <c r="R461" s="241"/>
      <c r="S461" s="241"/>
      <c r="T461" s="241"/>
      <c r="U461" s="241" t="s">
        <v>593</v>
      </c>
      <c r="V461" s="241"/>
      <c r="W461" s="241"/>
      <c r="X461" s="241"/>
      <c r="Y461" s="241"/>
      <c r="Z461" s="241"/>
      <c r="AA461" s="241"/>
      <c r="AB461" s="241"/>
      <c r="AC461" s="241" t="s">
        <v>313</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c r="DD461" s="241"/>
      <c r="DE461" s="241"/>
      <c r="DF461" s="241"/>
      <c r="DG461" s="241"/>
      <c r="DH461" s="241"/>
      <c r="DI461" s="241"/>
      <c r="DJ461" s="241"/>
      <c r="DK461" s="241"/>
      <c r="DL461" s="241"/>
      <c r="DM461" s="241"/>
      <c r="DN461" s="241"/>
      <c r="DO461" s="241"/>
      <c r="DP461" s="241"/>
      <c r="DQ461" s="241"/>
      <c r="DR461" s="241"/>
      <c r="DS461" s="241"/>
      <c r="DT461" s="241"/>
      <c r="DU461" s="241"/>
      <c r="DV461" s="241"/>
      <c r="DW461" s="241"/>
      <c r="DX461" s="241"/>
      <c r="DY461" s="241"/>
      <c r="DZ461" s="241"/>
      <c r="EA461" s="241"/>
      <c r="EB461" s="241"/>
      <c r="EC461" s="241"/>
      <c r="ED461" s="241"/>
      <c r="EE461" s="241"/>
      <c r="EF461" s="241"/>
      <c r="EG461" s="241"/>
      <c r="EH461" s="241"/>
      <c r="EI461" s="241"/>
      <c r="EJ461" s="241"/>
      <c r="EK461" s="241"/>
      <c r="EL461" s="241"/>
      <c r="EM461" s="241"/>
      <c r="EN461" s="241"/>
      <c r="EO461" s="241"/>
      <c r="EP461" s="241"/>
      <c r="EQ461" s="241"/>
      <c r="ER461" s="241"/>
      <c r="ES461" s="241"/>
      <c r="ET461" s="241"/>
      <c r="EU461" s="241"/>
      <c r="EV461" s="241"/>
      <c r="EW461" s="241"/>
      <c r="EX461" s="241"/>
      <c r="EY461" s="241"/>
      <c r="EZ461" s="241"/>
      <c r="FA461" s="241"/>
      <c r="FB461" s="241"/>
      <c r="FC461" s="241"/>
      <c r="FD461" s="241"/>
      <c r="FE461" s="241"/>
      <c r="FF461" s="241"/>
      <c r="FG461" s="241"/>
      <c r="FH461" s="241"/>
      <c r="FI461" s="241"/>
      <c r="FJ461" s="241"/>
      <c r="FK461" s="241"/>
      <c r="FL461" s="241"/>
      <c r="FM461" s="241"/>
      <c r="FN461" s="241"/>
      <c r="FO461" s="241"/>
      <c r="FP461" s="241"/>
      <c r="FQ461" s="241"/>
      <c r="FR461" s="241"/>
      <c r="FS461" s="241"/>
      <c r="FT461" s="241"/>
      <c r="FU461" s="241"/>
      <c r="FV461" s="241"/>
      <c r="FW461" s="241"/>
      <c r="FX461" s="241"/>
      <c r="FY461" s="241"/>
      <c r="FZ461" s="241"/>
      <c r="GA461" s="241"/>
      <c r="GB461" s="241"/>
      <c r="GC461" s="241"/>
      <c r="GD461" s="241"/>
      <c r="GE461" s="241"/>
      <c r="GF461" s="241"/>
      <c r="GG461" s="241"/>
      <c r="GH461" s="241"/>
      <c r="GI461" s="241"/>
      <c r="GJ461" s="241"/>
      <c r="GK461" s="241"/>
      <c r="GL461" s="241"/>
      <c r="GM461" s="241"/>
      <c r="GN461" s="241"/>
      <c r="GO461" s="241"/>
      <c r="GP461" s="241"/>
      <c r="GQ461" s="241"/>
      <c r="GR461" s="241"/>
      <c r="GS461" s="241"/>
      <c r="GT461" s="241"/>
      <c r="GU461" s="241"/>
      <c r="GV461" s="241"/>
      <c r="GW461" s="241"/>
      <c r="GX461" s="241"/>
      <c r="GY461" s="241"/>
      <c r="GZ461" s="241"/>
      <c r="HA461" s="241"/>
      <c r="HB461" s="241"/>
      <c r="HC461" s="241"/>
      <c r="HD461" s="241"/>
      <c r="HE461" s="241"/>
      <c r="HF461" s="241"/>
      <c r="HG461" s="241"/>
      <c r="HH461" s="241"/>
      <c r="HI461" s="241"/>
      <c r="HJ461" s="241"/>
      <c r="HK461" s="241"/>
      <c r="HL461" s="241"/>
      <c r="HM461" s="241"/>
      <c r="HN461" s="241"/>
      <c r="HO461" s="241"/>
      <c r="HP461" s="241"/>
      <c r="HQ461" s="241"/>
      <c r="HR461" s="241"/>
      <c r="HS461" s="241"/>
      <c r="HT461" s="241"/>
      <c r="HU461" s="241"/>
      <c r="HV461" s="241"/>
      <c r="HW461" s="241"/>
      <c r="HX461" s="241"/>
      <c r="HY461" s="241"/>
      <c r="HZ461" s="241"/>
      <c r="IA461" s="241"/>
      <c r="IB461" s="241"/>
      <c r="IC461" s="241"/>
      <c r="ID461" s="241"/>
      <c r="IE461" s="241"/>
      <c r="IF461" s="241"/>
      <c r="IG461" s="241"/>
      <c r="IH461" s="241"/>
      <c r="II461" s="241"/>
      <c r="IJ461" s="241"/>
      <c r="IK461" s="241"/>
      <c r="IL461" s="241"/>
      <c r="IM461" s="241"/>
      <c r="IN461" s="241"/>
      <c r="IO461" s="241"/>
      <c r="IP461" s="241"/>
      <c r="IQ461" s="241"/>
      <c r="IR461" s="241"/>
      <c r="IS461" s="241"/>
      <c r="IT461" s="241"/>
      <c r="IU461" s="241"/>
      <c r="IV461" s="241"/>
      <c r="IW461" s="241"/>
      <c r="IX461" s="241"/>
      <c r="IY461" s="241"/>
      <c r="IZ461" s="241"/>
      <c r="JA461" s="241"/>
      <c r="JB461" s="241"/>
      <c r="JC461" s="241"/>
      <c r="JD461" s="241"/>
      <c r="JE461" s="241"/>
      <c r="JF461" s="241"/>
      <c r="JG461" s="241"/>
      <c r="JH461" s="241"/>
      <c r="JI461" s="241"/>
      <c r="JJ461" s="241"/>
      <c r="JK461" s="241"/>
      <c r="JL461" s="241"/>
      <c r="JM461" s="241"/>
      <c r="JN461" s="241"/>
      <c r="JO461" s="241"/>
      <c r="JP461" s="241"/>
      <c r="JQ461" s="241"/>
      <c r="JR461" s="241"/>
      <c r="JS461" s="241"/>
      <c r="JT461" s="241"/>
      <c r="JU461" s="241"/>
    </row>
    <row r="462" spans="1:281" s="240" customFormat="1" ht="15" customHeight="1">
      <c r="A462" s="241"/>
      <c r="B462" s="241"/>
      <c r="C462" s="241"/>
      <c r="D462" s="241"/>
      <c r="E462" s="241"/>
      <c r="F462" s="241"/>
      <c r="G462" s="241"/>
      <c r="H462" s="241"/>
      <c r="I462" s="241"/>
      <c r="J462" s="241"/>
      <c r="K462" s="241"/>
      <c r="L462" s="241"/>
      <c r="M462" s="241"/>
      <c r="N462" s="241"/>
      <c r="O462" s="241"/>
      <c r="P462" s="241"/>
      <c r="Q462" s="241"/>
      <c r="R462" s="241"/>
      <c r="S462" s="241"/>
      <c r="T462" s="241"/>
      <c r="U462" s="241" t="s">
        <v>594</v>
      </c>
      <c r="V462" s="241"/>
      <c r="W462" s="241"/>
      <c r="X462" s="241"/>
      <c r="Y462" s="241"/>
      <c r="Z462" s="241"/>
      <c r="AA462" s="241"/>
      <c r="AB462" s="241"/>
      <c r="AC462" s="241" t="s">
        <v>322</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c r="DD462" s="241"/>
      <c r="DE462" s="241"/>
      <c r="DF462" s="241"/>
      <c r="DG462" s="241"/>
      <c r="DH462" s="241"/>
      <c r="DI462" s="241"/>
      <c r="DJ462" s="241"/>
      <c r="DK462" s="241"/>
      <c r="DL462" s="241"/>
      <c r="DM462" s="241"/>
      <c r="DN462" s="241"/>
      <c r="DO462" s="241"/>
      <c r="DP462" s="241"/>
      <c r="DQ462" s="241"/>
      <c r="DR462" s="241"/>
      <c r="DS462" s="241"/>
      <c r="DT462" s="241"/>
      <c r="DU462" s="241"/>
      <c r="DV462" s="241"/>
      <c r="DW462" s="241"/>
      <c r="DX462" s="241"/>
      <c r="DY462" s="241"/>
      <c r="DZ462" s="241"/>
      <c r="EA462" s="241"/>
      <c r="EB462" s="241"/>
      <c r="EC462" s="241"/>
      <c r="ED462" s="241"/>
      <c r="EE462" s="241"/>
      <c r="EF462" s="241"/>
      <c r="EG462" s="241"/>
      <c r="EH462" s="241"/>
      <c r="EI462" s="241"/>
      <c r="EJ462" s="241"/>
      <c r="EK462" s="241"/>
      <c r="EL462" s="241"/>
      <c r="EM462" s="241"/>
      <c r="EN462" s="241"/>
      <c r="EO462" s="241"/>
      <c r="EP462" s="241"/>
      <c r="EQ462" s="241"/>
      <c r="ER462" s="241"/>
      <c r="ES462" s="241"/>
      <c r="ET462" s="241"/>
      <c r="EU462" s="241"/>
      <c r="EV462" s="241"/>
      <c r="EW462" s="241"/>
      <c r="EX462" s="241"/>
      <c r="EY462" s="241"/>
      <c r="EZ462" s="241"/>
      <c r="FA462" s="241"/>
      <c r="FB462" s="241"/>
      <c r="FC462" s="241"/>
      <c r="FD462" s="241"/>
      <c r="FE462" s="241"/>
      <c r="FF462" s="241"/>
      <c r="FG462" s="241"/>
      <c r="FH462" s="241"/>
      <c r="FI462" s="241"/>
      <c r="FJ462" s="241"/>
      <c r="FK462" s="241"/>
      <c r="FL462" s="241"/>
      <c r="FM462" s="241"/>
      <c r="FN462" s="241"/>
      <c r="FO462" s="241"/>
      <c r="FP462" s="241"/>
      <c r="FQ462" s="241"/>
      <c r="FR462" s="241"/>
      <c r="FS462" s="241"/>
      <c r="FT462" s="241"/>
      <c r="FU462" s="241"/>
      <c r="FV462" s="241"/>
      <c r="FW462" s="241"/>
      <c r="FX462" s="241"/>
      <c r="FY462" s="241"/>
      <c r="FZ462" s="241"/>
      <c r="GA462" s="241"/>
      <c r="GB462" s="241"/>
      <c r="GC462" s="241"/>
      <c r="GD462" s="241"/>
      <c r="GE462" s="241"/>
      <c r="GF462" s="241"/>
      <c r="GG462" s="241"/>
      <c r="GH462" s="241"/>
      <c r="GI462" s="241"/>
      <c r="GJ462" s="241"/>
      <c r="GK462" s="241"/>
      <c r="GL462" s="241"/>
      <c r="GM462" s="241"/>
      <c r="GN462" s="241"/>
      <c r="GO462" s="241"/>
      <c r="GP462" s="241"/>
      <c r="GQ462" s="241"/>
      <c r="GR462" s="241"/>
      <c r="GS462" s="241"/>
      <c r="GT462" s="241"/>
      <c r="GU462" s="241"/>
      <c r="GV462" s="241"/>
      <c r="GW462" s="241"/>
      <c r="GX462" s="241"/>
      <c r="GY462" s="241"/>
      <c r="GZ462" s="241"/>
      <c r="HA462" s="241"/>
      <c r="HB462" s="241"/>
      <c r="HC462" s="241"/>
      <c r="HD462" s="241"/>
      <c r="HE462" s="241"/>
      <c r="HF462" s="241"/>
      <c r="HG462" s="241"/>
      <c r="HH462" s="241"/>
      <c r="HI462" s="241"/>
      <c r="HJ462" s="241"/>
      <c r="HK462" s="241"/>
      <c r="HL462" s="241"/>
      <c r="HM462" s="241"/>
      <c r="HN462" s="241"/>
      <c r="HO462" s="241"/>
      <c r="HP462" s="241"/>
      <c r="HQ462" s="241"/>
      <c r="HR462" s="241"/>
      <c r="HS462" s="241"/>
      <c r="HT462" s="241"/>
      <c r="HU462" s="241"/>
      <c r="HV462" s="241"/>
      <c r="HW462" s="241"/>
      <c r="HX462" s="241"/>
      <c r="HY462" s="241"/>
      <c r="HZ462" s="241"/>
      <c r="IA462" s="241"/>
      <c r="IB462" s="241"/>
      <c r="IC462" s="241"/>
      <c r="ID462" s="241"/>
      <c r="IE462" s="241"/>
      <c r="IF462" s="241"/>
      <c r="IG462" s="241"/>
      <c r="IH462" s="241"/>
      <c r="II462" s="241"/>
      <c r="IJ462" s="241"/>
      <c r="IK462" s="241"/>
      <c r="IL462" s="241"/>
      <c r="IM462" s="241"/>
      <c r="IN462" s="241"/>
      <c r="IO462" s="241"/>
      <c r="IP462" s="241"/>
      <c r="IQ462" s="241"/>
      <c r="IR462" s="241"/>
      <c r="IS462" s="241"/>
      <c r="IT462" s="241"/>
      <c r="IU462" s="241"/>
      <c r="IV462" s="241"/>
      <c r="IW462" s="241"/>
      <c r="IX462" s="241"/>
      <c r="IY462" s="241"/>
      <c r="IZ462" s="241"/>
      <c r="JA462" s="241"/>
      <c r="JB462" s="241"/>
      <c r="JC462" s="241"/>
      <c r="JD462" s="241"/>
      <c r="JE462" s="241"/>
      <c r="JF462" s="241"/>
      <c r="JG462" s="241"/>
      <c r="JH462" s="241"/>
      <c r="JI462" s="241"/>
      <c r="JJ462" s="241"/>
      <c r="JK462" s="241"/>
      <c r="JL462" s="241"/>
      <c r="JM462" s="241"/>
      <c r="JN462" s="241"/>
      <c r="JO462" s="241"/>
      <c r="JP462" s="241"/>
      <c r="JQ462" s="241"/>
      <c r="JR462" s="241"/>
      <c r="JS462" s="241"/>
      <c r="JT462" s="241"/>
      <c r="JU462" s="241"/>
    </row>
    <row r="463" spans="1:281" s="240" customFormat="1" ht="15" customHeight="1">
      <c r="A463" s="241"/>
      <c r="B463" s="241"/>
      <c r="C463" s="241"/>
      <c r="D463" s="241"/>
      <c r="E463" s="241"/>
      <c r="F463" s="241"/>
      <c r="G463" s="241"/>
      <c r="H463" s="241"/>
      <c r="I463" s="241"/>
      <c r="J463" s="241"/>
      <c r="K463" s="241"/>
      <c r="L463" s="241"/>
      <c r="M463" s="241"/>
      <c r="N463" s="241"/>
      <c r="O463" s="241"/>
      <c r="P463" s="241"/>
      <c r="Q463" s="241"/>
      <c r="R463" s="241"/>
      <c r="S463" s="241"/>
      <c r="T463" s="241"/>
      <c r="U463" s="241" t="s">
        <v>595</v>
      </c>
      <c r="V463" s="241"/>
      <c r="W463" s="241"/>
      <c r="X463" s="241"/>
      <c r="Y463" s="241"/>
      <c r="Z463" s="241"/>
      <c r="AA463" s="241"/>
      <c r="AB463" s="241"/>
      <c r="AC463" s="241" t="s">
        <v>350</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c r="DD463" s="241"/>
      <c r="DE463" s="241"/>
      <c r="DF463" s="241"/>
      <c r="DG463" s="241"/>
      <c r="DH463" s="241"/>
      <c r="DI463" s="241"/>
      <c r="DJ463" s="241"/>
      <c r="DK463" s="241"/>
      <c r="DL463" s="241"/>
      <c r="DM463" s="241"/>
      <c r="DN463" s="241"/>
      <c r="DO463" s="241"/>
      <c r="DP463" s="241"/>
      <c r="DQ463" s="241"/>
      <c r="DR463" s="241"/>
      <c r="DS463" s="241"/>
      <c r="DT463" s="241"/>
      <c r="DU463" s="241"/>
      <c r="DV463" s="241"/>
      <c r="DW463" s="241"/>
      <c r="DX463" s="241"/>
      <c r="DY463" s="241"/>
      <c r="DZ463" s="241"/>
      <c r="EA463" s="241"/>
      <c r="EB463" s="241"/>
      <c r="EC463" s="241"/>
      <c r="ED463" s="241"/>
      <c r="EE463" s="241"/>
      <c r="EF463" s="241"/>
      <c r="EG463" s="241"/>
      <c r="EH463" s="241"/>
      <c r="EI463" s="241"/>
      <c r="EJ463" s="241"/>
      <c r="EK463" s="241"/>
      <c r="EL463" s="241"/>
      <c r="EM463" s="241"/>
      <c r="EN463" s="241"/>
      <c r="EO463" s="241"/>
      <c r="EP463" s="241"/>
      <c r="EQ463" s="241"/>
      <c r="ER463" s="241"/>
      <c r="ES463" s="241"/>
      <c r="ET463" s="241"/>
      <c r="EU463" s="241"/>
      <c r="EV463" s="241"/>
      <c r="EW463" s="241"/>
      <c r="EX463" s="241"/>
      <c r="EY463" s="241"/>
      <c r="EZ463" s="241"/>
      <c r="FA463" s="241"/>
      <c r="FB463" s="241"/>
      <c r="FC463" s="241"/>
      <c r="FD463" s="241"/>
      <c r="FE463" s="241"/>
      <c r="FF463" s="241"/>
      <c r="FG463" s="241"/>
      <c r="FH463" s="241"/>
      <c r="FI463" s="241"/>
      <c r="FJ463" s="241"/>
      <c r="FK463" s="241"/>
      <c r="FL463" s="241"/>
      <c r="FM463" s="241"/>
      <c r="FN463" s="241"/>
      <c r="FO463" s="241"/>
      <c r="FP463" s="241"/>
      <c r="FQ463" s="241"/>
      <c r="FR463" s="241"/>
      <c r="FS463" s="241"/>
      <c r="FT463" s="241"/>
      <c r="FU463" s="241"/>
      <c r="FV463" s="241"/>
      <c r="FW463" s="241"/>
      <c r="FX463" s="241"/>
      <c r="FY463" s="241"/>
      <c r="FZ463" s="241"/>
      <c r="GA463" s="241"/>
      <c r="GB463" s="241"/>
      <c r="GC463" s="241"/>
      <c r="GD463" s="241"/>
      <c r="GE463" s="241"/>
      <c r="GF463" s="241"/>
      <c r="GG463" s="241"/>
      <c r="GH463" s="241"/>
      <c r="GI463" s="241"/>
      <c r="GJ463" s="241"/>
      <c r="GK463" s="241"/>
      <c r="GL463" s="241"/>
      <c r="GM463" s="241"/>
      <c r="GN463" s="241"/>
      <c r="GO463" s="241"/>
      <c r="GP463" s="241"/>
      <c r="GQ463" s="241"/>
      <c r="GR463" s="241"/>
      <c r="GS463" s="241"/>
      <c r="GT463" s="241"/>
      <c r="GU463" s="241"/>
      <c r="GV463" s="241"/>
      <c r="GW463" s="241"/>
      <c r="GX463" s="241"/>
      <c r="GY463" s="241"/>
      <c r="GZ463" s="241"/>
      <c r="HA463" s="241"/>
      <c r="HB463" s="241"/>
      <c r="HC463" s="241"/>
      <c r="HD463" s="241"/>
      <c r="HE463" s="241"/>
      <c r="HF463" s="241"/>
      <c r="HG463" s="241"/>
      <c r="HH463" s="241"/>
      <c r="HI463" s="241"/>
      <c r="HJ463" s="241"/>
      <c r="HK463" s="241"/>
      <c r="HL463" s="241"/>
      <c r="HM463" s="241"/>
      <c r="HN463" s="241"/>
      <c r="HO463" s="241"/>
      <c r="HP463" s="241"/>
      <c r="HQ463" s="241"/>
      <c r="HR463" s="241"/>
      <c r="HS463" s="241"/>
      <c r="HT463" s="241"/>
      <c r="HU463" s="241"/>
      <c r="HV463" s="241"/>
      <c r="HW463" s="241"/>
      <c r="HX463" s="241"/>
      <c r="HY463" s="241"/>
      <c r="HZ463" s="241"/>
      <c r="IA463" s="241"/>
      <c r="IB463" s="241"/>
      <c r="IC463" s="241"/>
      <c r="ID463" s="241"/>
      <c r="IE463" s="241"/>
      <c r="IF463" s="241"/>
      <c r="IG463" s="241"/>
      <c r="IH463" s="241"/>
      <c r="II463" s="241"/>
      <c r="IJ463" s="241"/>
      <c r="IK463" s="241"/>
      <c r="IL463" s="241"/>
      <c r="IM463" s="241"/>
      <c r="IN463" s="241"/>
      <c r="IO463" s="241"/>
      <c r="IP463" s="241"/>
      <c r="IQ463" s="241"/>
      <c r="IR463" s="241"/>
      <c r="IS463" s="241"/>
      <c r="IT463" s="241"/>
      <c r="IU463" s="241"/>
      <c r="IV463" s="241"/>
      <c r="IW463" s="241"/>
      <c r="IX463" s="241"/>
      <c r="IY463" s="241"/>
      <c r="IZ463" s="241"/>
      <c r="JA463" s="241"/>
      <c r="JB463" s="241"/>
      <c r="JC463" s="241"/>
      <c r="JD463" s="241"/>
      <c r="JE463" s="241"/>
      <c r="JF463" s="241"/>
      <c r="JG463" s="241"/>
      <c r="JH463" s="241"/>
      <c r="JI463" s="241"/>
      <c r="JJ463" s="241"/>
      <c r="JK463" s="241"/>
      <c r="JL463" s="241"/>
      <c r="JM463" s="241"/>
      <c r="JN463" s="241"/>
      <c r="JO463" s="241"/>
      <c r="JP463" s="241"/>
      <c r="JQ463" s="241"/>
      <c r="JR463" s="241"/>
      <c r="JS463" s="241"/>
      <c r="JT463" s="241"/>
      <c r="JU463" s="241"/>
    </row>
    <row r="464" spans="1:281" s="240" customFormat="1" ht="15" customHeight="1">
      <c r="A464" s="241"/>
      <c r="B464" s="241"/>
      <c r="C464" s="241"/>
      <c r="D464" s="241"/>
      <c r="E464" s="241"/>
      <c r="F464" s="241"/>
      <c r="G464" s="241"/>
      <c r="H464" s="241"/>
      <c r="I464" s="241"/>
      <c r="J464" s="241"/>
      <c r="K464" s="241"/>
      <c r="L464" s="241"/>
      <c r="M464" s="241"/>
      <c r="N464" s="241"/>
      <c r="O464" s="241"/>
      <c r="P464" s="241"/>
      <c r="Q464" s="241"/>
      <c r="R464" s="241"/>
      <c r="S464" s="241"/>
      <c r="T464" s="241"/>
      <c r="U464" s="241" t="s">
        <v>596</v>
      </c>
      <c r="V464" s="241"/>
      <c r="W464" s="241"/>
      <c r="X464" s="241"/>
      <c r="Y464" s="241"/>
      <c r="Z464" s="241"/>
      <c r="AA464" s="241"/>
      <c r="AB464" s="241"/>
      <c r="AC464" s="241" t="s">
        <v>322</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c r="DV464" s="241"/>
      <c r="DW464" s="241"/>
      <c r="DX464" s="241"/>
      <c r="DY464" s="241"/>
      <c r="DZ464" s="241"/>
      <c r="EA464" s="241"/>
      <c r="EB464" s="241"/>
      <c r="EC464" s="241"/>
      <c r="ED464" s="241"/>
      <c r="EE464" s="241"/>
      <c r="EF464" s="241"/>
      <c r="EG464" s="241"/>
      <c r="EH464" s="241"/>
      <c r="EI464" s="241"/>
      <c r="EJ464" s="241"/>
      <c r="EK464" s="241"/>
      <c r="EL464" s="241"/>
      <c r="EM464" s="241"/>
      <c r="EN464" s="241"/>
      <c r="EO464" s="241"/>
      <c r="EP464" s="241"/>
      <c r="EQ464" s="241"/>
      <c r="ER464" s="241"/>
      <c r="ES464" s="241"/>
      <c r="ET464" s="241"/>
      <c r="EU464" s="241"/>
      <c r="EV464" s="241"/>
      <c r="EW464" s="241"/>
      <c r="EX464" s="241"/>
      <c r="EY464" s="241"/>
      <c r="EZ464" s="241"/>
      <c r="FA464" s="241"/>
      <c r="FB464" s="241"/>
      <c r="FC464" s="241"/>
      <c r="FD464" s="241"/>
      <c r="FE464" s="241"/>
      <c r="FF464" s="241"/>
      <c r="FG464" s="241"/>
      <c r="FH464" s="241"/>
      <c r="FI464" s="241"/>
      <c r="FJ464" s="241"/>
      <c r="FK464" s="241"/>
      <c r="FL464" s="241"/>
      <c r="FM464" s="241"/>
      <c r="FN464" s="241"/>
      <c r="FO464" s="241"/>
      <c r="FP464" s="241"/>
      <c r="FQ464" s="241"/>
      <c r="FR464" s="241"/>
      <c r="FS464" s="241"/>
      <c r="FT464" s="241"/>
      <c r="FU464" s="241"/>
      <c r="FV464" s="241"/>
      <c r="FW464" s="241"/>
      <c r="FX464" s="241"/>
      <c r="FY464" s="241"/>
      <c r="FZ464" s="241"/>
      <c r="GA464" s="241"/>
      <c r="GB464" s="241"/>
      <c r="GC464" s="241"/>
      <c r="GD464" s="241"/>
      <c r="GE464" s="241"/>
      <c r="GF464" s="241"/>
      <c r="GG464" s="241"/>
      <c r="GH464" s="241"/>
      <c r="GI464" s="241"/>
      <c r="GJ464" s="241"/>
      <c r="GK464" s="241"/>
      <c r="GL464" s="241"/>
      <c r="GM464" s="241"/>
      <c r="GN464" s="241"/>
      <c r="GO464" s="241"/>
      <c r="GP464" s="241"/>
      <c r="GQ464" s="241"/>
      <c r="GR464" s="241"/>
      <c r="GS464" s="241"/>
      <c r="GT464" s="241"/>
      <c r="GU464" s="241"/>
      <c r="GV464" s="241"/>
      <c r="GW464" s="241"/>
      <c r="GX464" s="241"/>
      <c r="GY464" s="241"/>
      <c r="GZ464" s="241"/>
      <c r="HA464" s="241"/>
      <c r="HB464" s="241"/>
      <c r="HC464" s="241"/>
      <c r="HD464" s="241"/>
      <c r="HE464" s="241"/>
      <c r="HF464" s="241"/>
      <c r="HG464" s="241"/>
      <c r="HH464" s="241"/>
      <c r="HI464" s="241"/>
      <c r="HJ464" s="241"/>
      <c r="HK464" s="241"/>
      <c r="HL464" s="241"/>
      <c r="HM464" s="241"/>
      <c r="HN464" s="241"/>
      <c r="HO464" s="241"/>
      <c r="HP464" s="241"/>
      <c r="HQ464" s="241"/>
      <c r="HR464" s="241"/>
      <c r="HS464" s="241"/>
      <c r="HT464" s="241"/>
      <c r="HU464" s="241"/>
      <c r="HV464" s="241"/>
      <c r="HW464" s="241"/>
      <c r="HX464" s="241"/>
      <c r="HY464" s="241"/>
      <c r="HZ464" s="241"/>
      <c r="IA464" s="241"/>
      <c r="IB464" s="241"/>
      <c r="IC464" s="241"/>
      <c r="ID464" s="241"/>
      <c r="IE464" s="241"/>
      <c r="IF464" s="241"/>
      <c r="IG464" s="241"/>
      <c r="IH464" s="241"/>
      <c r="II464" s="241"/>
      <c r="IJ464" s="241"/>
      <c r="IK464" s="241"/>
      <c r="IL464" s="241"/>
      <c r="IM464" s="241"/>
      <c r="IN464" s="241"/>
      <c r="IO464" s="241"/>
      <c r="IP464" s="241"/>
      <c r="IQ464" s="241"/>
      <c r="IR464" s="241"/>
      <c r="IS464" s="241"/>
      <c r="IT464" s="241"/>
      <c r="IU464" s="241"/>
      <c r="IV464" s="241"/>
      <c r="IW464" s="241"/>
      <c r="IX464" s="241"/>
      <c r="IY464" s="241"/>
      <c r="IZ464" s="241"/>
      <c r="JA464" s="241"/>
      <c r="JB464" s="241"/>
      <c r="JC464" s="241"/>
      <c r="JD464" s="241"/>
      <c r="JE464" s="241"/>
      <c r="JF464" s="241"/>
      <c r="JG464" s="241"/>
      <c r="JH464" s="241"/>
      <c r="JI464" s="241"/>
      <c r="JJ464" s="241"/>
      <c r="JK464" s="241"/>
      <c r="JL464" s="241"/>
      <c r="JM464" s="241"/>
      <c r="JN464" s="241"/>
      <c r="JO464" s="241"/>
      <c r="JP464" s="241"/>
      <c r="JQ464" s="241"/>
      <c r="JR464" s="241"/>
      <c r="JS464" s="241"/>
      <c r="JT464" s="241"/>
      <c r="JU464" s="241"/>
    </row>
    <row r="465" spans="1:281" s="240" customFormat="1" ht="15" customHeight="1">
      <c r="A465" s="241"/>
      <c r="B465" s="241"/>
      <c r="C465" s="241"/>
      <c r="D465" s="241"/>
      <c r="E465" s="241"/>
      <c r="F465" s="241"/>
      <c r="G465" s="241"/>
      <c r="H465" s="241"/>
      <c r="I465" s="241"/>
      <c r="J465" s="241"/>
      <c r="K465" s="241"/>
      <c r="L465" s="241"/>
      <c r="M465" s="241"/>
      <c r="N465" s="241"/>
      <c r="O465" s="241"/>
      <c r="P465" s="241"/>
      <c r="Q465" s="241"/>
      <c r="R465" s="241"/>
      <c r="S465" s="241"/>
      <c r="T465" s="241"/>
      <c r="U465" s="241" t="s">
        <v>597</v>
      </c>
      <c r="V465" s="241"/>
      <c r="W465" s="241"/>
      <c r="X465" s="241"/>
      <c r="Y465" s="241"/>
      <c r="Z465" s="241"/>
      <c r="AA465" s="241"/>
      <c r="AB465" s="241"/>
      <c r="AC465" s="241" t="s">
        <v>316</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c r="DD465" s="241"/>
      <c r="DE465" s="241"/>
      <c r="DF465" s="241"/>
      <c r="DG465" s="241"/>
      <c r="DH465" s="241"/>
      <c r="DI465" s="241"/>
      <c r="DJ465" s="241"/>
      <c r="DK465" s="241"/>
      <c r="DL465" s="241"/>
      <c r="DM465" s="241"/>
      <c r="DN465" s="241"/>
      <c r="DO465" s="241"/>
      <c r="DP465" s="241"/>
      <c r="DQ465" s="241"/>
      <c r="DR465" s="241"/>
      <c r="DS465" s="241"/>
      <c r="DT465" s="241"/>
      <c r="DU465" s="241"/>
      <c r="DV465" s="241"/>
      <c r="DW465" s="241"/>
      <c r="DX465" s="241"/>
      <c r="DY465" s="241"/>
      <c r="DZ465" s="241"/>
      <c r="EA465" s="241"/>
      <c r="EB465" s="241"/>
      <c r="EC465" s="241"/>
      <c r="ED465" s="241"/>
      <c r="EE465" s="241"/>
      <c r="EF465" s="241"/>
      <c r="EG465" s="241"/>
      <c r="EH465" s="241"/>
      <c r="EI465" s="241"/>
      <c r="EJ465" s="241"/>
      <c r="EK465" s="241"/>
      <c r="EL465" s="241"/>
      <c r="EM465" s="241"/>
      <c r="EN465" s="241"/>
      <c r="EO465" s="241"/>
      <c r="EP465" s="241"/>
      <c r="EQ465" s="241"/>
      <c r="ER465" s="241"/>
      <c r="ES465" s="241"/>
      <c r="ET465" s="241"/>
      <c r="EU465" s="241"/>
      <c r="EV465" s="241"/>
      <c r="EW465" s="241"/>
      <c r="EX465" s="241"/>
      <c r="EY465" s="241"/>
      <c r="EZ465" s="241"/>
      <c r="FA465" s="241"/>
      <c r="FB465" s="241"/>
      <c r="FC465" s="241"/>
      <c r="FD465" s="241"/>
      <c r="FE465" s="241"/>
      <c r="FF465" s="241"/>
      <c r="FG465" s="241"/>
      <c r="FH465" s="241"/>
      <c r="FI465" s="241"/>
      <c r="FJ465" s="241"/>
      <c r="FK465" s="241"/>
      <c r="FL465" s="241"/>
      <c r="FM465" s="241"/>
      <c r="FN465" s="241"/>
      <c r="FO465" s="241"/>
      <c r="FP465" s="241"/>
      <c r="FQ465" s="241"/>
      <c r="FR465" s="241"/>
      <c r="FS465" s="241"/>
      <c r="FT465" s="241"/>
      <c r="FU465" s="241"/>
      <c r="FV465" s="241"/>
      <c r="FW465" s="241"/>
      <c r="FX465" s="241"/>
      <c r="FY465" s="241"/>
      <c r="FZ465" s="241"/>
      <c r="GA465" s="241"/>
      <c r="GB465" s="241"/>
      <c r="GC465" s="241"/>
      <c r="GD465" s="241"/>
      <c r="GE465" s="241"/>
      <c r="GF465" s="241"/>
      <c r="GG465" s="241"/>
      <c r="GH465" s="241"/>
      <c r="GI465" s="241"/>
      <c r="GJ465" s="241"/>
      <c r="GK465" s="241"/>
      <c r="GL465" s="241"/>
      <c r="GM465" s="241"/>
      <c r="GN465" s="241"/>
      <c r="GO465" s="241"/>
      <c r="GP465" s="241"/>
      <c r="GQ465" s="241"/>
      <c r="GR465" s="241"/>
      <c r="GS465" s="241"/>
      <c r="GT465" s="241"/>
      <c r="GU465" s="241"/>
      <c r="GV465" s="241"/>
      <c r="GW465" s="241"/>
      <c r="GX465" s="241"/>
      <c r="GY465" s="241"/>
      <c r="GZ465" s="241"/>
      <c r="HA465" s="241"/>
      <c r="HB465" s="241"/>
      <c r="HC465" s="241"/>
      <c r="HD465" s="241"/>
      <c r="HE465" s="241"/>
      <c r="HF465" s="241"/>
      <c r="HG465" s="241"/>
      <c r="HH465" s="241"/>
      <c r="HI465" s="241"/>
      <c r="HJ465" s="241"/>
      <c r="HK465" s="241"/>
      <c r="HL465" s="241"/>
      <c r="HM465" s="241"/>
      <c r="HN465" s="241"/>
      <c r="HO465" s="241"/>
      <c r="HP465" s="241"/>
      <c r="HQ465" s="241"/>
      <c r="HR465" s="241"/>
      <c r="HS465" s="241"/>
      <c r="HT465" s="241"/>
      <c r="HU465" s="241"/>
      <c r="HV465" s="241"/>
      <c r="HW465" s="241"/>
      <c r="HX465" s="241"/>
      <c r="HY465" s="241"/>
      <c r="HZ465" s="241"/>
      <c r="IA465" s="241"/>
      <c r="IB465" s="241"/>
      <c r="IC465" s="241"/>
      <c r="ID465" s="241"/>
      <c r="IE465" s="241"/>
      <c r="IF465" s="241"/>
      <c r="IG465" s="241"/>
      <c r="IH465" s="241"/>
      <c r="II465" s="241"/>
      <c r="IJ465" s="241"/>
      <c r="IK465" s="241"/>
      <c r="IL465" s="241"/>
      <c r="IM465" s="241"/>
      <c r="IN465" s="241"/>
      <c r="IO465" s="241"/>
      <c r="IP465" s="241"/>
      <c r="IQ465" s="241"/>
      <c r="IR465" s="241"/>
      <c r="IS465" s="241"/>
      <c r="IT465" s="241"/>
      <c r="IU465" s="241"/>
      <c r="IV465" s="241"/>
      <c r="IW465" s="241"/>
      <c r="IX465" s="241"/>
      <c r="IY465" s="241"/>
      <c r="IZ465" s="241"/>
      <c r="JA465" s="241"/>
      <c r="JB465" s="241"/>
      <c r="JC465" s="241"/>
      <c r="JD465" s="241"/>
      <c r="JE465" s="241"/>
      <c r="JF465" s="241"/>
      <c r="JG465" s="241"/>
      <c r="JH465" s="241"/>
      <c r="JI465" s="241"/>
      <c r="JJ465" s="241"/>
      <c r="JK465" s="241"/>
      <c r="JL465" s="241"/>
      <c r="JM465" s="241"/>
      <c r="JN465" s="241"/>
      <c r="JO465" s="241"/>
      <c r="JP465" s="241"/>
      <c r="JQ465" s="241"/>
      <c r="JR465" s="241"/>
      <c r="JS465" s="241"/>
      <c r="JT465" s="241"/>
      <c r="JU465" s="241"/>
    </row>
    <row r="466" spans="1:281" s="240" customFormat="1" ht="15" customHeight="1">
      <c r="A466" s="241"/>
      <c r="B466" s="241"/>
      <c r="C466" s="241"/>
      <c r="D466" s="241"/>
      <c r="E466" s="241"/>
      <c r="F466" s="241"/>
      <c r="G466" s="241"/>
      <c r="H466" s="241"/>
      <c r="I466" s="241"/>
      <c r="J466" s="241"/>
      <c r="K466" s="241"/>
      <c r="L466" s="241"/>
      <c r="M466" s="241"/>
      <c r="N466" s="241"/>
      <c r="O466" s="241"/>
      <c r="P466" s="241"/>
      <c r="Q466" s="241"/>
      <c r="R466" s="241"/>
      <c r="S466" s="241"/>
      <c r="T466" s="241"/>
      <c r="U466" s="241" t="s">
        <v>598</v>
      </c>
      <c r="V466" s="241"/>
      <c r="W466" s="241"/>
      <c r="X466" s="241"/>
      <c r="Y466" s="241"/>
      <c r="Z466" s="241"/>
      <c r="AA466" s="241"/>
      <c r="AB466" s="241"/>
      <c r="AC466" s="241" t="s">
        <v>316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c r="DV466" s="241"/>
      <c r="DW466" s="241"/>
      <c r="DX466" s="241"/>
      <c r="DY466" s="241"/>
      <c r="DZ466" s="241"/>
      <c r="EA466" s="241"/>
      <c r="EB466" s="241"/>
      <c r="EC466" s="241"/>
      <c r="ED466" s="241"/>
      <c r="EE466" s="241"/>
      <c r="EF466" s="241"/>
      <c r="EG466" s="241"/>
      <c r="EH466" s="241"/>
      <c r="EI466" s="241"/>
      <c r="EJ466" s="241"/>
      <c r="EK466" s="241"/>
      <c r="EL466" s="241"/>
      <c r="EM466" s="241"/>
      <c r="EN466" s="241"/>
      <c r="EO466" s="241"/>
      <c r="EP466" s="241"/>
      <c r="EQ466" s="241"/>
      <c r="ER466" s="241"/>
      <c r="ES466" s="241"/>
      <c r="ET466" s="241"/>
      <c r="EU466" s="241"/>
      <c r="EV466" s="241"/>
      <c r="EW466" s="241"/>
      <c r="EX466" s="241"/>
      <c r="EY466" s="241"/>
      <c r="EZ466" s="241"/>
      <c r="FA466" s="241"/>
      <c r="FB466" s="241"/>
      <c r="FC466" s="241"/>
      <c r="FD466" s="241"/>
      <c r="FE466" s="241"/>
      <c r="FF466" s="241"/>
      <c r="FG466" s="241"/>
      <c r="FH466" s="241"/>
      <c r="FI466" s="241"/>
      <c r="FJ466" s="241"/>
      <c r="FK466" s="241"/>
      <c r="FL466" s="241"/>
      <c r="FM466" s="241"/>
      <c r="FN466" s="241"/>
      <c r="FO466" s="241"/>
      <c r="FP466" s="241"/>
      <c r="FQ466" s="241"/>
      <c r="FR466" s="241"/>
      <c r="FS466" s="241"/>
      <c r="FT466" s="241"/>
      <c r="FU466" s="241"/>
      <c r="FV466" s="241"/>
      <c r="FW466" s="241"/>
      <c r="FX466" s="241"/>
      <c r="FY466" s="241"/>
      <c r="FZ466" s="241"/>
      <c r="GA466" s="241"/>
      <c r="GB466" s="241"/>
      <c r="GC466" s="241"/>
      <c r="GD466" s="241"/>
      <c r="GE466" s="241"/>
      <c r="GF466" s="241"/>
      <c r="GG466" s="241"/>
      <c r="GH466" s="241"/>
      <c r="GI466" s="241"/>
      <c r="GJ466" s="241"/>
      <c r="GK466" s="241"/>
      <c r="GL466" s="241"/>
      <c r="GM466" s="241"/>
      <c r="GN466" s="241"/>
      <c r="GO466" s="241"/>
      <c r="GP466" s="241"/>
      <c r="GQ466" s="241"/>
      <c r="GR466" s="241"/>
      <c r="GS466" s="241"/>
      <c r="GT466" s="241"/>
      <c r="GU466" s="241"/>
      <c r="GV466" s="241"/>
      <c r="GW466" s="241"/>
      <c r="GX466" s="241"/>
      <c r="GY466" s="241"/>
      <c r="GZ466" s="241"/>
      <c r="HA466" s="241"/>
      <c r="HB466" s="241"/>
      <c r="HC466" s="241"/>
      <c r="HD466" s="241"/>
      <c r="HE466" s="241"/>
      <c r="HF466" s="241"/>
      <c r="HG466" s="241"/>
      <c r="HH466" s="241"/>
      <c r="HI466" s="241"/>
      <c r="HJ466" s="241"/>
      <c r="HK466" s="241"/>
      <c r="HL466" s="241"/>
      <c r="HM466" s="241"/>
      <c r="HN466" s="241"/>
      <c r="HO466" s="241"/>
      <c r="HP466" s="241"/>
      <c r="HQ466" s="241"/>
      <c r="HR466" s="241"/>
      <c r="HS466" s="241"/>
      <c r="HT466" s="241"/>
      <c r="HU466" s="241"/>
      <c r="HV466" s="241"/>
      <c r="HW466" s="241"/>
      <c r="HX466" s="241"/>
      <c r="HY466" s="241"/>
      <c r="HZ466" s="241"/>
      <c r="IA466" s="241"/>
      <c r="IB466" s="241"/>
      <c r="IC466" s="241"/>
      <c r="ID466" s="241"/>
      <c r="IE466" s="241"/>
      <c r="IF466" s="241"/>
      <c r="IG466" s="241"/>
      <c r="IH466" s="241"/>
      <c r="II466" s="241"/>
      <c r="IJ466" s="241"/>
      <c r="IK466" s="241"/>
      <c r="IL466" s="241"/>
      <c r="IM466" s="241"/>
      <c r="IN466" s="241"/>
      <c r="IO466" s="241"/>
      <c r="IP466" s="241"/>
      <c r="IQ466" s="241"/>
      <c r="IR466" s="241"/>
      <c r="IS466" s="241"/>
      <c r="IT466" s="241"/>
      <c r="IU466" s="241"/>
      <c r="IV466" s="241"/>
      <c r="IW466" s="241"/>
      <c r="IX466" s="241"/>
      <c r="IY466" s="241"/>
      <c r="IZ466" s="241"/>
      <c r="JA466" s="241"/>
      <c r="JB466" s="241"/>
      <c r="JC466" s="241"/>
      <c r="JD466" s="241"/>
      <c r="JE466" s="241"/>
      <c r="JF466" s="241"/>
      <c r="JG466" s="241"/>
      <c r="JH466" s="241"/>
      <c r="JI466" s="241"/>
      <c r="JJ466" s="241"/>
      <c r="JK466" s="241"/>
      <c r="JL466" s="241"/>
      <c r="JM466" s="241"/>
      <c r="JN466" s="241"/>
      <c r="JO466" s="241"/>
      <c r="JP466" s="241"/>
      <c r="JQ466" s="241"/>
      <c r="JR466" s="241"/>
      <c r="JS466" s="241"/>
      <c r="JT466" s="241"/>
      <c r="JU466" s="241"/>
    </row>
    <row r="467" spans="1:281" s="240" customFormat="1" ht="15" customHeight="1">
      <c r="A467" s="241"/>
      <c r="B467" s="241"/>
      <c r="C467" s="241"/>
      <c r="D467" s="241"/>
      <c r="E467" s="241"/>
      <c r="F467" s="241"/>
      <c r="G467" s="241"/>
      <c r="H467" s="241"/>
      <c r="I467" s="241"/>
      <c r="J467" s="241"/>
      <c r="K467" s="241"/>
      <c r="L467" s="241"/>
      <c r="M467" s="241"/>
      <c r="N467" s="241"/>
      <c r="O467" s="241"/>
      <c r="P467" s="241"/>
      <c r="Q467" s="241"/>
      <c r="R467" s="241"/>
      <c r="S467" s="241"/>
      <c r="T467" s="241"/>
      <c r="U467" s="241" t="s">
        <v>599</v>
      </c>
      <c r="V467" s="241"/>
      <c r="W467" s="241"/>
      <c r="X467" s="241"/>
      <c r="Y467" s="241"/>
      <c r="Z467" s="241"/>
      <c r="AA467" s="241"/>
      <c r="AB467" s="241"/>
      <c r="AC467" s="241" t="s">
        <v>313</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241"/>
      <c r="ED467" s="241"/>
      <c r="EE467" s="241"/>
      <c r="EF467" s="241"/>
      <c r="EG467" s="241"/>
      <c r="EH467" s="241"/>
      <c r="EI467" s="241"/>
      <c r="EJ467" s="241"/>
      <c r="EK467" s="241"/>
      <c r="EL467" s="241"/>
      <c r="EM467" s="241"/>
      <c r="EN467" s="241"/>
      <c r="EO467" s="241"/>
      <c r="EP467" s="241"/>
      <c r="EQ467" s="241"/>
      <c r="ER467" s="241"/>
      <c r="ES467" s="241"/>
      <c r="ET467" s="241"/>
      <c r="EU467" s="241"/>
      <c r="EV467" s="241"/>
      <c r="EW467" s="241"/>
      <c r="EX467" s="241"/>
      <c r="EY467" s="241"/>
      <c r="EZ467" s="241"/>
      <c r="FA467" s="241"/>
      <c r="FB467" s="241"/>
      <c r="FC467" s="241"/>
      <c r="FD467" s="241"/>
      <c r="FE467" s="241"/>
      <c r="FF467" s="241"/>
      <c r="FG467" s="241"/>
      <c r="FH467" s="241"/>
      <c r="FI467" s="241"/>
      <c r="FJ467" s="241"/>
      <c r="FK467" s="241"/>
      <c r="FL467" s="241"/>
      <c r="FM467" s="241"/>
      <c r="FN467" s="241"/>
      <c r="FO467" s="241"/>
      <c r="FP467" s="241"/>
      <c r="FQ467" s="241"/>
      <c r="FR467" s="241"/>
      <c r="FS467" s="241"/>
      <c r="FT467" s="241"/>
      <c r="FU467" s="241"/>
      <c r="FV467" s="241"/>
      <c r="FW467" s="241"/>
      <c r="FX467" s="241"/>
      <c r="FY467" s="241"/>
      <c r="FZ467" s="241"/>
      <c r="GA467" s="241"/>
      <c r="GB467" s="241"/>
      <c r="GC467" s="241"/>
      <c r="GD467" s="241"/>
      <c r="GE467" s="241"/>
      <c r="GF467" s="241"/>
      <c r="GG467" s="241"/>
      <c r="GH467" s="241"/>
      <c r="GI467" s="241"/>
      <c r="GJ467" s="241"/>
      <c r="GK467" s="241"/>
      <c r="GL467" s="241"/>
      <c r="GM467" s="241"/>
      <c r="GN467" s="241"/>
      <c r="GO467" s="241"/>
      <c r="GP467" s="241"/>
      <c r="GQ467" s="241"/>
      <c r="GR467" s="241"/>
      <c r="GS467" s="241"/>
      <c r="GT467" s="241"/>
      <c r="GU467" s="241"/>
      <c r="GV467" s="241"/>
      <c r="GW467" s="241"/>
      <c r="GX467" s="241"/>
      <c r="GY467" s="241"/>
      <c r="GZ467" s="241"/>
      <c r="HA467" s="241"/>
      <c r="HB467" s="241"/>
      <c r="HC467" s="241"/>
      <c r="HD467" s="241"/>
      <c r="HE467" s="241"/>
      <c r="HF467" s="241"/>
      <c r="HG467" s="241"/>
      <c r="HH467" s="241"/>
      <c r="HI467" s="241"/>
      <c r="HJ467" s="241"/>
      <c r="HK467" s="241"/>
      <c r="HL467" s="241"/>
      <c r="HM467" s="241"/>
      <c r="HN467" s="241"/>
      <c r="HO467" s="241"/>
      <c r="HP467" s="241"/>
      <c r="HQ467" s="241"/>
      <c r="HR467" s="241"/>
      <c r="HS467" s="241"/>
      <c r="HT467" s="241"/>
      <c r="HU467" s="241"/>
      <c r="HV467" s="241"/>
      <c r="HW467" s="241"/>
      <c r="HX467" s="241"/>
      <c r="HY467" s="241"/>
      <c r="HZ467" s="241"/>
      <c r="IA467" s="241"/>
      <c r="IB467" s="241"/>
      <c r="IC467" s="241"/>
      <c r="ID467" s="241"/>
      <c r="IE467" s="241"/>
      <c r="IF467" s="241"/>
      <c r="IG467" s="241"/>
      <c r="IH467" s="241"/>
      <c r="II467" s="241"/>
      <c r="IJ467" s="241"/>
      <c r="IK467" s="241"/>
      <c r="IL467" s="241"/>
      <c r="IM467" s="241"/>
      <c r="IN467" s="241"/>
      <c r="IO467" s="241"/>
      <c r="IP467" s="241"/>
      <c r="IQ467" s="241"/>
      <c r="IR467" s="241"/>
      <c r="IS467" s="241"/>
      <c r="IT467" s="241"/>
      <c r="IU467" s="241"/>
      <c r="IV467" s="241"/>
      <c r="IW467" s="241"/>
      <c r="IX467" s="241"/>
      <c r="IY467" s="241"/>
      <c r="IZ467" s="241"/>
      <c r="JA467" s="241"/>
      <c r="JB467" s="241"/>
      <c r="JC467" s="241"/>
      <c r="JD467" s="241"/>
      <c r="JE467" s="241"/>
      <c r="JF467" s="241"/>
      <c r="JG467" s="241"/>
      <c r="JH467" s="241"/>
      <c r="JI467" s="241"/>
      <c r="JJ467" s="241"/>
      <c r="JK467" s="241"/>
      <c r="JL467" s="241"/>
      <c r="JM467" s="241"/>
      <c r="JN467" s="241"/>
      <c r="JO467" s="241"/>
      <c r="JP467" s="241"/>
      <c r="JQ467" s="241"/>
      <c r="JR467" s="241"/>
      <c r="JS467" s="241"/>
      <c r="JT467" s="241"/>
      <c r="JU467" s="241"/>
    </row>
    <row r="468" spans="1:281" s="240" customFormat="1" ht="15" customHeight="1">
      <c r="A468" s="241"/>
      <c r="B468" s="241"/>
      <c r="C468" s="241"/>
      <c r="D468" s="241"/>
      <c r="E468" s="241"/>
      <c r="F468" s="241"/>
      <c r="G468" s="241"/>
      <c r="H468" s="241"/>
      <c r="I468" s="241"/>
      <c r="J468" s="241"/>
      <c r="K468" s="241"/>
      <c r="L468" s="241"/>
      <c r="M468" s="241"/>
      <c r="N468" s="241"/>
      <c r="O468" s="241"/>
      <c r="P468" s="241"/>
      <c r="Q468" s="241"/>
      <c r="R468" s="241"/>
      <c r="S468" s="241"/>
      <c r="T468" s="241"/>
      <c r="U468" s="241" t="s">
        <v>600</v>
      </c>
      <c r="V468" s="241"/>
      <c r="W468" s="241"/>
      <c r="X468" s="241"/>
      <c r="Y468" s="241"/>
      <c r="Z468" s="241"/>
      <c r="AA468" s="241"/>
      <c r="AB468" s="241"/>
      <c r="AC468" s="241" t="s">
        <v>350</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c r="DV468" s="241"/>
      <c r="DW468" s="241"/>
      <c r="DX468" s="241"/>
      <c r="DY468" s="241"/>
      <c r="DZ468" s="241"/>
      <c r="EA468" s="241"/>
      <c r="EB468" s="241"/>
      <c r="EC468" s="241"/>
      <c r="ED468" s="241"/>
      <c r="EE468" s="241"/>
      <c r="EF468" s="241"/>
      <c r="EG468" s="241"/>
      <c r="EH468" s="241"/>
      <c r="EI468" s="241"/>
      <c r="EJ468" s="241"/>
      <c r="EK468" s="241"/>
      <c r="EL468" s="241"/>
      <c r="EM468" s="241"/>
      <c r="EN468" s="241"/>
      <c r="EO468" s="241"/>
      <c r="EP468" s="241"/>
      <c r="EQ468" s="241"/>
      <c r="ER468" s="241"/>
      <c r="ES468" s="241"/>
      <c r="ET468" s="241"/>
      <c r="EU468" s="241"/>
      <c r="EV468" s="241"/>
      <c r="EW468" s="241"/>
      <c r="EX468" s="241"/>
      <c r="EY468" s="241"/>
      <c r="EZ468" s="241"/>
      <c r="FA468" s="241"/>
      <c r="FB468" s="241"/>
      <c r="FC468" s="241"/>
      <c r="FD468" s="241"/>
      <c r="FE468" s="241"/>
      <c r="FF468" s="241"/>
      <c r="FG468" s="241"/>
      <c r="FH468" s="241"/>
      <c r="FI468" s="241"/>
      <c r="FJ468" s="241"/>
      <c r="FK468" s="241"/>
      <c r="FL468" s="241"/>
      <c r="FM468" s="241"/>
      <c r="FN468" s="241"/>
      <c r="FO468" s="241"/>
      <c r="FP468" s="241"/>
      <c r="FQ468" s="241"/>
      <c r="FR468" s="241"/>
      <c r="FS468" s="241"/>
      <c r="FT468" s="241"/>
      <c r="FU468" s="241"/>
      <c r="FV468" s="241"/>
      <c r="FW468" s="241"/>
      <c r="FX468" s="241"/>
      <c r="FY468" s="241"/>
      <c r="FZ468" s="241"/>
      <c r="GA468" s="241"/>
      <c r="GB468" s="241"/>
      <c r="GC468" s="241"/>
      <c r="GD468" s="241"/>
      <c r="GE468" s="241"/>
      <c r="GF468" s="241"/>
      <c r="GG468" s="241"/>
      <c r="GH468" s="241"/>
      <c r="GI468" s="241"/>
      <c r="GJ468" s="241"/>
      <c r="GK468" s="241"/>
      <c r="GL468" s="241"/>
      <c r="GM468" s="241"/>
      <c r="GN468" s="241"/>
      <c r="GO468" s="241"/>
      <c r="GP468" s="241"/>
      <c r="GQ468" s="241"/>
      <c r="GR468" s="241"/>
      <c r="GS468" s="241"/>
      <c r="GT468" s="241"/>
      <c r="GU468" s="241"/>
      <c r="GV468" s="241"/>
      <c r="GW468" s="241"/>
      <c r="GX468" s="241"/>
      <c r="GY468" s="241"/>
      <c r="GZ468" s="241"/>
      <c r="HA468" s="241"/>
      <c r="HB468" s="241"/>
      <c r="HC468" s="241"/>
      <c r="HD468" s="241"/>
      <c r="HE468" s="241"/>
      <c r="HF468" s="241"/>
      <c r="HG468" s="241"/>
      <c r="HH468" s="241"/>
      <c r="HI468" s="241"/>
      <c r="HJ468" s="241"/>
      <c r="HK468" s="241"/>
      <c r="HL468" s="241"/>
      <c r="HM468" s="241"/>
      <c r="HN468" s="241"/>
      <c r="HO468" s="241"/>
      <c r="HP468" s="241"/>
      <c r="HQ468" s="241"/>
      <c r="HR468" s="241"/>
      <c r="HS468" s="241"/>
      <c r="HT468" s="241"/>
      <c r="HU468" s="241"/>
      <c r="HV468" s="241"/>
      <c r="HW468" s="241"/>
      <c r="HX468" s="241"/>
      <c r="HY468" s="241"/>
      <c r="HZ468" s="241"/>
      <c r="IA468" s="241"/>
      <c r="IB468" s="241"/>
      <c r="IC468" s="241"/>
      <c r="ID468" s="241"/>
      <c r="IE468" s="241"/>
      <c r="IF468" s="241"/>
      <c r="IG468" s="241"/>
      <c r="IH468" s="241"/>
      <c r="II468" s="241"/>
      <c r="IJ468" s="241"/>
      <c r="IK468" s="241"/>
      <c r="IL468" s="241"/>
      <c r="IM468" s="241"/>
      <c r="IN468" s="241"/>
      <c r="IO468" s="241"/>
      <c r="IP468" s="241"/>
      <c r="IQ468" s="241"/>
      <c r="IR468" s="241"/>
      <c r="IS468" s="241"/>
      <c r="IT468" s="241"/>
      <c r="IU468" s="241"/>
      <c r="IV468" s="241"/>
      <c r="IW468" s="241"/>
      <c r="IX468" s="241"/>
      <c r="IY468" s="241"/>
      <c r="IZ468" s="241"/>
      <c r="JA468" s="241"/>
      <c r="JB468" s="241"/>
      <c r="JC468" s="241"/>
      <c r="JD468" s="241"/>
      <c r="JE468" s="241"/>
      <c r="JF468" s="241"/>
      <c r="JG468" s="241"/>
      <c r="JH468" s="241"/>
      <c r="JI468" s="241"/>
      <c r="JJ468" s="241"/>
      <c r="JK468" s="241"/>
      <c r="JL468" s="241"/>
      <c r="JM468" s="241"/>
      <c r="JN468" s="241"/>
      <c r="JO468" s="241"/>
      <c r="JP468" s="241"/>
      <c r="JQ468" s="241"/>
      <c r="JR468" s="241"/>
      <c r="JS468" s="241"/>
      <c r="JT468" s="241"/>
      <c r="JU468" s="241"/>
    </row>
    <row r="469" spans="1:281" s="240" customFormat="1" ht="15" customHeight="1">
      <c r="A469" s="241"/>
      <c r="B469" s="241"/>
      <c r="C469" s="241"/>
      <c r="D469" s="241"/>
      <c r="E469" s="241"/>
      <c r="F469" s="241"/>
      <c r="G469" s="241"/>
      <c r="H469" s="241"/>
      <c r="I469" s="241"/>
      <c r="J469" s="241"/>
      <c r="K469" s="241"/>
      <c r="L469" s="241"/>
      <c r="M469" s="241"/>
      <c r="N469" s="241"/>
      <c r="O469" s="241"/>
      <c r="P469" s="241"/>
      <c r="Q469" s="241"/>
      <c r="R469" s="241"/>
      <c r="S469" s="241"/>
      <c r="T469" s="241"/>
      <c r="U469" s="241" t="s">
        <v>601</v>
      </c>
      <c r="V469" s="241"/>
      <c r="W469" s="241"/>
      <c r="X469" s="241"/>
      <c r="Y469" s="241"/>
      <c r="Z469" s="241"/>
      <c r="AA469" s="241"/>
      <c r="AB469" s="241"/>
      <c r="AC469" s="241" t="s">
        <v>311</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c r="DV469" s="241"/>
      <c r="DW469" s="241"/>
      <c r="DX469" s="241"/>
      <c r="DY469" s="241"/>
      <c r="DZ469" s="241"/>
      <c r="EA469" s="241"/>
      <c r="EB469" s="241"/>
      <c r="EC469" s="241"/>
      <c r="ED469" s="241"/>
      <c r="EE469" s="241"/>
      <c r="EF469" s="241"/>
      <c r="EG469" s="241"/>
      <c r="EH469" s="241"/>
      <c r="EI469" s="241"/>
      <c r="EJ469" s="241"/>
      <c r="EK469" s="241"/>
      <c r="EL469" s="241"/>
      <c r="EM469" s="241"/>
      <c r="EN469" s="241"/>
      <c r="EO469" s="241"/>
      <c r="EP469" s="241"/>
      <c r="EQ469" s="241"/>
      <c r="ER469" s="241"/>
      <c r="ES469" s="241"/>
      <c r="ET469" s="241"/>
      <c r="EU469" s="241"/>
      <c r="EV469" s="241"/>
      <c r="EW469" s="241"/>
      <c r="EX469" s="241"/>
      <c r="EY469" s="241"/>
      <c r="EZ469" s="241"/>
      <c r="FA469" s="241"/>
      <c r="FB469" s="241"/>
      <c r="FC469" s="241"/>
      <c r="FD469" s="241"/>
      <c r="FE469" s="241"/>
      <c r="FF469" s="241"/>
      <c r="FG469" s="241"/>
      <c r="FH469" s="241"/>
      <c r="FI469" s="241"/>
      <c r="FJ469" s="241"/>
      <c r="FK469" s="241"/>
      <c r="FL469" s="241"/>
      <c r="FM469" s="241"/>
      <c r="FN469" s="241"/>
      <c r="FO469" s="241"/>
      <c r="FP469" s="241"/>
      <c r="FQ469" s="241"/>
      <c r="FR469" s="241"/>
      <c r="FS469" s="241"/>
      <c r="FT469" s="241"/>
      <c r="FU469" s="241"/>
      <c r="FV469" s="241"/>
      <c r="FW469" s="241"/>
      <c r="FX469" s="241"/>
      <c r="FY469" s="241"/>
      <c r="FZ469" s="241"/>
      <c r="GA469" s="241"/>
      <c r="GB469" s="241"/>
      <c r="GC469" s="241"/>
      <c r="GD469" s="241"/>
      <c r="GE469" s="241"/>
      <c r="GF469" s="241"/>
      <c r="GG469" s="241"/>
      <c r="GH469" s="241"/>
      <c r="GI469" s="241"/>
      <c r="GJ469" s="241"/>
      <c r="GK469" s="241"/>
      <c r="GL469" s="241"/>
      <c r="GM469" s="241"/>
      <c r="GN469" s="241"/>
      <c r="GO469" s="241"/>
      <c r="GP469" s="241"/>
      <c r="GQ469" s="241"/>
      <c r="GR469" s="241"/>
      <c r="GS469" s="241"/>
      <c r="GT469" s="241"/>
      <c r="GU469" s="241"/>
      <c r="GV469" s="241"/>
      <c r="GW469" s="241"/>
      <c r="GX469" s="241"/>
      <c r="GY469" s="241"/>
      <c r="GZ469" s="241"/>
      <c r="HA469" s="241"/>
      <c r="HB469" s="241"/>
      <c r="HC469" s="241"/>
      <c r="HD469" s="241"/>
      <c r="HE469" s="241"/>
      <c r="HF469" s="241"/>
      <c r="HG469" s="241"/>
      <c r="HH469" s="241"/>
      <c r="HI469" s="241"/>
      <c r="HJ469" s="241"/>
      <c r="HK469" s="241"/>
      <c r="HL469" s="241"/>
      <c r="HM469" s="241"/>
      <c r="HN469" s="241"/>
      <c r="HO469" s="241"/>
      <c r="HP469" s="241"/>
      <c r="HQ469" s="241"/>
      <c r="HR469" s="241"/>
      <c r="HS469" s="241"/>
      <c r="HT469" s="241"/>
      <c r="HU469" s="241"/>
      <c r="HV469" s="241"/>
      <c r="HW469" s="241"/>
      <c r="HX469" s="241"/>
      <c r="HY469" s="241"/>
      <c r="HZ469" s="241"/>
      <c r="IA469" s="241"/>
      <c r="IB469" s="241"/>
      <c r="IC469" s="241"/>
      <c r="ID469" s="241"/>
      <c r="IE469" s="241"/>
      <c r="IF469" s="241"/>
      <c r="IG469" s="241"/>
      <c r="IH469" s="241"/>
      <c r="II469" s="241"/>
      <c r="IJ469" s="241"/>
      <c r="IK469" s="241"/>
      <c r="IL469" s="241"/>
      <c r="IM469" s="241"/>
      <c r="IN469" s="241"/>
      <c r="IO469" s="241"/>
      <c r="IP469" s="241"/>
      <c r="IQ469" s="241"/>
      <c r="IR469" s="241"/>
      <c r="IS469" s="241"/>
      <c r="IT469" s="241"/>
      <c r="IU469" s="241"/>
      <c r="IV469" s="241"/>
      <c r="IW469" s="241"/>
      <c r="IX469" s="241"/>
      <c r="IY469" s="241"/>
      <c r="IZ469" s="241"/>
      <c r="JA469" s="241"/>
      <c r="JB469" s="241"/>
      <c r="JC469" s="241"/>
      <c r="JD469" s="241"/>
      <c r="JE469" s="241"/>
      <c r="JF469" s="241"/>
      <c r="JG469" s="241"/>
      <c r="JH469" s="241"/>
      <c r="JI469" s="241"/>
      <c r="JJ469" s="241"/>
      <c r="JK469" s="241"/>
      <c r="JL469" s="241"/>
      <c r="JM469" s="241"/>
      <c r="JN469" s="241"/>
      <c r="JO469" s="241"/>
      <c r="JP469" s="241"/>
      <c r="JQ469" s="241"/>
      <c r="JR469" s="241"/>
      <c r="JS469" s="241"/>
      <c r="JT469" s="241"/>
      <c r="JU469" s="241"/>
    </row>
    <row r="470" spans="1:281" s="240" customFormat="1" ht="15" customHeight="1">
      <c r="A470" s="241"/>
      <c r="B470" s="241"/>
      <c r="C470" s="241"/>
      <c r="D470" s="241"/>
      <c r="E470" s="241"/>
      <c r="F470" s="241"/>
      <c r="G470" s="241"/>
      <c r="H470" s="241"/>
      <c r="I470" s="241"/>
      <c r="J470" s="241"/>
      <c r="K470" s="241"/>
      <c r="L470" s="241"/>
      <c r="M470" s="241"/>
      <c r="N470" s="241"/>
      <c r="O470" s="241"/>
      <c r="P470" s="241"/>
      <c r="Q470" s="241"/>
      <c r="R470" s="241"/>
      <c r="S470" s="241"/>
      <c r="T470" s="241"/>
      <c r="U470" s="241" t="s">
        <v>602</v>
      </c>
      <c r="V470" s="241"/>
      <c r="W470" s="241"/>
      <c r="X470" s="241"/>
      <c r="Y470" s="241"/>
      <c r="Z470" s="241"/>
      <c r="AA470" s="241"/>
      <c r="AB470" s="241"/>
      <c r="AC470" s="241" t="s">
        <v>366</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c r="DV470" s="241"/>
      <c r="DW470" s="241"/>
      <c r="DX470" s="241"/>
      <c r="DY470" s="241"/>
      <c r="DZ470" s="241"/>
      <c r="EA470" s="241"/>
      <c r="EB470" s="241"/>
      <c r="EC470" s="241"/>
      <c r="ED470" s="241"/>
      <c r="EE470" s="241"/>
      <c r="EF470" s="241"/>
      <c r="EG470" s="241"/>
      <c r="EH470" s="241"/>
      <c r="EI470" s="241"/>
      <c r="EJ470" s="241"/>
      <c r="EK470" s="241"/>
      <c r="EL470" s="241"/>
      <c r="EM470" s="241"/>
      <c r="EN470" s="241"/>
      <c r="EO470" s="241"/>
      <c r="EP470" s="241"/>
      <c r="EQ470" s="241"/>
      <c r="ER470" s="241"/>
      <c r="ES470" s="241"/>
      <c r="ET470" s="241"/>
      <c r="EU470" s="241"/>
      <c r="EV470" s="241"/>
      <c r="EW470" s="241"/>
      <c r="EX470" s="241"/>
      <c r="EY470" s="241"/>
      <c r="EZ470" s="241"/>
      <c r="FA470" s="241"/>
      <c r="FB470" s="241"/>
      <c r="FC470" s="241"/>
      <c r="FD470" s="241"/>
      <c r="FE470" s="241"/>
      <c r="FF470" s="241"/>
      <c r="FG470" s="241"/>
      <c r="FH470" s="241"/>
      <c r="FI470" s="241"/>
      <c r="FJ470" s="241"/>
      <c r="FK470" s="241"/>
      <c r="FL470" s="241"/>
      <c r="FM470" s="241"/>
      <c r="FN470" s="241"/>
      <c r="FO470" s="241"/>
      <c r="FP470" s="241"/>
      <c r="FQ470" s="241"/>
      <c r="FR470" s="241"/>
      <c r="FS470" s="241"/>
      <c r="FT470" s="241"/>
      <c r="FU470" s="241"/>
      <c r="FV470" s="241"/>
      <c r="FW470" s="241"/>
      <c r="FX470" s="241"/>
      <c r="FY470" s="241"/>
      <c r="FZ470" s="241"/>
      <c r="GA470" s="241"/>
      <c r="GB470" s="241"/>
      <c r="GC470" s="241"/>
      <c r="GD470" s="241"/>
      <c r="GE470" s="241"/>
      <c r="GF470" s="241"/>
      <c r="GG470" s="241"/>
      <c r="GH470" s="241"/>
      <c r="GI470" s="241"/>
      <c r="GJ470" s="241"/>
      <c r="GK470" s="241"/>
      <c r="GL470" s="241"/>
      <c r="GM470" s="241"/>
      <c r="GN470" s="241"/>
      <c r="GO470" s="241"/>
      <c r="GP470" s="241"/>
      <c r="GQ470" s="241"/>
      <c r="GR470" s="241"/>
      <c r="GS470" s="241"/>
      <c r="GT470" s="241"/>
      <c r="GU470" s="241"/>
      <c r="GV470" s="241"/>
      <c r="GW470" s="241"/>
      <c r="GX470" s="241"/>
      <c r="GY470" s="241"/>
      <c r="GZ470" s="241"/>
      <c r="HA470" s="241"/>
      <c r="HB470" s="241"/>
      <c r="HC470" s="241"/>
      <c r="HD470" s="241"/>
      <c r="HE470" s="241"/>
      <c r="HF470" s="241"/>
      <c r="HG470" s="241"/>
      <c r="HH470" s="241"/>
      <c r="HI470" s="241"/>
      <c r="HJ470" s="241"/>
      <c r="HK470" s="241"/>
      <c r="HL470" s="241"/>
      <c r="HM470" s="241"/>
      <c r="HN470" s="241"/>
      <c r="HO470" s="241"/>
      <c r="HP470" s="241"/>
      <c r="HQ470" s="241"/>
      <c r="HR470" s="241"/>
      <c r="HS470" s="241"/>
      <c r="HT470" s="241"/>
      <c r="HU470" s="241"/>
      <c r="HV470" s="241"/>
      <c r="HW470" s="241"/>
      <c r="HX470" s="241"/>
      <c r="HY470" s="241"/>
      <c r="HZ470" s="241"/>
      <c r="IA470" s="241"/>
      <c r="IB470" s="241"/>
      <c r="IC470" s="241"/>
      <c r="ID470" s="241"/>
      <c r="IE470" s="241"/>
      <c r="IF470" s="241"/>
      <c r="IG470" s="241"/>
      <c r="IH470" s="241"/>
      <c r="II470" s="241"/>
      <c r="IJ470" s="241"/>
      <c r="IK470" s="241"/>
      <c r="IL470" s="241"/>
      <c r="IM470" s="241"/>
      <c r="IN470" s="241"/>
      <c r="IO470" s="241"/>
      <c r="IP470" s="241"/>
      <c r="IQ470" s="241"/>
      <c r="IR470" s="241"/>
      <c r="IS470" s="241"/>
      <c r="IT470" s="241"/>
      <c r="IU470" s="241"/>
      <c r="IV470" s="241"/>
      <c r="IW470" s="241"/>
      <c r="IX470" s="241"/>
      <c r="IY470" s="241"/>
      <c r="IZ470" s="241"/>
      <c r="JA470" s="241"/>
      <c r="JB470" s="241"/>
      <c r="JC470" s="241"/>
      <c r="JD470" s="241"/>
      <c r="JE470" s="241"/>
      <c r="JF470" s="241"/>
      <c r="JG470" s="241"/>
      <c r="JH470" s="241"/>
      <c r="JI470" s="241"/>
      <c r="JJ470" s="241"/>
      <c r="JK470" s="241"/>
      <c r="JL470" s="241"/>
      <c r="JM470" s="241"/>
      <c r="JN470" s="241"/>
      <c r="JO470" s="241"/>
      <c r="JP470" s="241"/>
      <c r="JQ470" s="241"/>
      <c r="JR470" s="241"/>
      <c r="JS470" s="241"/>
      <c r="JT470" s="241"/>
      <c r="JU470" s="241"/>
    </row>
    <row r="471" spans="1:281" s="240" customFormat="1" ht="15" customHeight="1">
      <c r="A471" s="241"/>
      <c r="B471" s="241"/>
      <c r="C471" s="241"/>
      <c r="D471" s="241"/>
      <c r="E471" s="241"/>
      <c r="F471" s="241"/>
      <c r="G471" s="241"/>
      <c r="H471" s="241"/>
      <c r="I471" s="241"/>
      <c r="J471" s="241"/>
      <c r="K471" s="241"/>
      <c r="L471" s="241"/>
      <c r="M471" s="241"/>
      <c r="N471" s="241"/>
      <c r="O471" s="241"/>
      <c r="P471" s="241"/>
      <c r="Q471" s="241"/>
      <c r="R471" s="241"/>
      <c r="S471" s="241"/>
      <c r="T471" s="241"/>
      <c r="U471" s="241" t="s">
        <v>603</v>
      </c>
      <c r="V471" s="241"/>
      <c r="W471" s="241"/>
      <c r="X471" s="241"/>
      <c r="Y471" s="241"/>
      <c r="Z471" s="241"/>
      <c r="AA471" s="241"/>
      <c r="AB471" s="241"/>
      <c r="AC471" s="241" t="s">
        <v>325</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c r="DV471" s="241"/>
      <c r="DW471" s="241"/>
      <c r="DX471" s="241"/>
      <c r="DY471" s="241"/>
      <c r="DZ471" s="241"/>
      <c r="EA471" s="241"/>
      <c r="EB471" s="241"/>
      <c r="EC471" s="241"/>
      <c r="ED471" s="241"/>
      <c r="EE471" s="241"/>
      <c r="EF471" s="241"/>
      <c r="EG471" s="241"/>
      <c r="EH471" s="241"/>
      <c r="EI471" s="241"/>
      <c r="EJ471" s="241"/>
      <c r="EK471" s="241"/>
      <c r="EL471" s="241"/>
      <c r="EM471" s="241"/>
      <c r="EN471" s="241"/>
      <c r="EO471" s="241"/>
      <c r="EP471" s="241"/>
      <c r="EQ471" s="241"/>
      <c r="ER471" s="241"/>
      <c r="ES471" s="241"/>
      <c r="ET471" s="241"/>
      <c r="EU471" s="241"/>
      <c r="EV471" s="241"/>
      <c r="EW471" s="241"/>
      <c r="EX471" s="241"/>
      <c r="EY471" s="241"/>
      <c r="EZ471" s="241"/>
      <c r="FA471" s="241"/>
      <c r="FB471" s="241"/>
      <c r="FC471" s="241"/>
      <c r="FD471" s="241"/>
      <c r="FE471" s="241"/>
      <c r="FF471" s="241"/>
      <c r="FG471" s="241"/>
      <c r="FH471" s="241"/>
      <c r="FI471" s="241"/>
      <c r="FJ471" s="241"/>
      <c r="FK471" s="241"/>
      <c r="FL471" s="241"/>
      <c r="FM471" s="241"/>
      <c r="FN471" s="241"/>
      <c r="FO471" s="241"/>
      <c r="FP471" s="241"/>
      <c r="FQ471" s="241"/>
      <c r="FR471" s="241"/>
      <c r="FS471" s="241"/>
      <c r="FT471" s="241"/>
      <c r="FU471" s="241"/>
      <c r="FV471" s="241"/>
      <c r="FW471" s="241"/>
      <c r="FX471" s="241"/>
      <c r="FY471" s="241"/>
      <c r="FZ471" s="241"/>
      <c r="GA471" s="241"/>
      <c r="GB471" s="241"/>
      <c r="GC471" s="241"/>
      <c r="GD471" s="241"/>
      <c r="GE471" s="241"/>
      <c r="GF471" s="241"/>
      <c r="GG471" s="241"/>
      <c r="GH471" s="241"/>
      <c r="GI471" s="241"/>
      <c r="GJ471" s="241"/>
      <c r="GK471" s="241"/>
      <c r="GL471" s="241"/>
      <c r="GM471" s="241"/>
      <c r="GN471" s="241"/>
      <c r="GO471" s="241"/>
      <c r="GP471" s="241"/>
      <c r="GQ471" s="241"/>
      <c r="GR471" s="241"/>
      <c r="GS471" s="241"/>
      <c r="GT471" s="241"/>
      <c r="GU471" s="241"/>
      <c r="GV471" s="241"/>
      <c r="GW471" s="241"/>
      <c r="GX471" s="241"/>
      <c r="GY471" s="241"/>
      <c r="GZ471" s="241"/>
      <c r="HA471" s="241"/>
      <c r="HB471" s="241"/>
      <c r="HC471" s="241"/>
      <c r="HD471" s="241"/>
      <c r="HE471" s="241"/>
      <c r="HF471" s="241"/>
      <c r="HG471" s="241"/>
      <c r="HH471" s="241"/>
      <c r="HI471" s="241"/>
      <c r="HJ471" s="241"/>
      <c r="HK471" s="241"/>
      <c r="HL471" s="241"/>
      <c r="HM471" s="241"/>
      <c r="HN471" s="241"/>
      <c r="HO471" s="241"/>
      <c r="HP471" s="241"/>
      <c r="HQ471" s="241"/>
      <c r="HR471" s="241"/>
      <c r="HS471" s="241"/>
      <c r="HT471" s="241"/>
      <c r="HU471" s="241"/>
      <c r="HV471" s="241"/>
      <c r="HW471" s="241"/>
      <c r="HX471" s="241"/>
      <c r="HY471" s="241"/>
      <c r="HZ471" s="241"/>
      <c r="IA471" s="241"/>
      <c r="IB471" s="241"/>
      <c r="IC471" s="241"/>
      <c r="ID471" s="241"/>
      <c r="IE471" s="241"/>
      <c r="IF471" s="241"/>
      <c r="IG471" s="241"/>
      <c r="IH471" s="241"/>
      <c r="II471" s="241"/>
      <c r="IJ471" s="241"/>
      <c r="IK471" s="241"/>
      <c r="IL471" s="241"/>
      <c r="IM471" s="241"/>
      <c r="IN471" s="241"/>
      <c r="IO471" s="241"/>
      <c r="IP471" s="241"/>
      <c r="IQ471" s="241"/>
      <c r="IR471" s="241"/>
      <c r="IS471" s="241"/>
      <c r="IT471" s="241"/>
      <c r="IU471" s="241"/>
      <c r="IV471" s="241"/>
      <c r="IW471" s="241"/>
      <c r="IX471" s="241"/>
      <c r="IY471" s="241"/>
      <c r="IZ471" s="241"/>
      <c r="JA471" s="241"/>
      <c r="JB471" s="241"/>
      <c r="JC471" s="241"/>
      <c r="JD471" s="241"/>
      <c r="JE471" s="241"/>
      <c r="JF471" s="241"/>
      <c r="JG471" s="241"/>
      <c r="JH471" s="241"/>
      <c r="JI471" s="241"/>
      <c r="JJ471" s="241"/>
      <c r="JK471" s="241"/>
      <c r="JL471" s="241"/>
      <c r="JM471" s="241"/>
      <c r="JN471" s="241"/>
      <c r="JO471" s="241"/>
      <c r="JP471" s="241"/>
      <c r="JQ471" s="241"/>
      <c r="JR471" s="241"/>
      <c r="JS471" s="241"/>
      <c r="JT471" s="241"/>
      <c r="JU471" s="241"/>
    </row>
    <row r="472" spans="1:281" s="240" customFormat="1" ht="15" customHeight="1">
      <c r="A472" s="241"/>
      <c r="B472" s="241"/>
      <c r="C472" s="241"/>
      <c r="D472" s="241"/>
      <c r="E472" s="241"/>
      <c r="F472" s="241"/>
      <c r="G472" s="241"/>
      <c r="H472" s="241"/>
      <c r="I472" s="241"/>
      <c r="J472" s="241"/>
      <c r="K472" s="241"/>
      <c r="L472" s="241"/>
      <c r="M472" s="241"/>
      <c r="N472" s="241"/>
      <c r="O472" s="241"/>
      <c r="P472" s="241"/>
      <c r="Q472" s="241"/>
      <c r="R472" s="241"/>
      <c r="S472" s="241"/>
      <c r="T472" s="241"/>
      <c r="U472" s="241" t="s">
        <v>604</v>
      </c>
      <c r="V472" s="241"/>
      <c r="W472" s="241"/>
      <c r="X472" s="241"/>
      <c r="Y472" s="241"/>
      <c r="Z472" s="241"/>
      <c r="AA472" s="241"/>
      <c r="AB472" s="241"/>
      <c r="AC472" s="241" t="s">
        <v>350</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c r="DV472" s="241"/>
      <c r="DW472" s="241"/>
      <c r="DX472" s="241"/>
      <c r="DY472" s="241"/>
      <c r="DZ472" s="241"/>
      <c r="EA472" s="241"/>
      <c r="EB472" s="241"/>
      <c r="EC472" s="241"/>
      <c r="ED472" s="241"/>
      <c r="EE472" s="241"/>
      <c r="EF472" s="241"/>
      <c r="EG472" s="241"/>
      <c r="EH472" s="241"/>
      <c r="EI472" s="241"/>
      <c r="EJ472" s="241"/>
      <c r="EK472" s="241"/>
      <c r="EL472" s="241"/>
      <c r="EM472" s="241"/>
      <c r="EN472" s="241"/>
      <c r="EO472" s="241"/>
      <c r="EP472" s="241"/>
      <c r="EQ472" s="241"/>
      <c r="ER472" s="241"/>
      <c r="ES472" s="241"/>
      <c r="ET472" s="241"/>
      <c r="EU472" s="241"/>
      <c r="EV472" s="241"/>
      <c r="EW472" s="241"/>
      <c r="EX472" s="241"/>
      <c r="EY472" s="241"/>
      <c r="EZ472" s="241"/>
      <c r="FA472" s="241"/>
      <c r="FB472" s="241"/>
      <c r="FC472" s="241"/>
      <c r="FD472" s="241"/>
      <c r="FE472" s="241"/>
      <c r="FF472" s="241"/>
      <c r="FG472" s="241"/>
      <c r="FH472" s="241"/>
      <c r="FI472" s="241"/>
      <c r="FJ472" s="241"/>
      <c r="FK472" s="241"/>
      <c r="FL472" s="241"/>
      <c r="FM472" s="241"/>
      <c r="FN472" s="241"/>
      <c r="FO472" s="241"/>
      <c r="FP472" s="241"/>
      <c r="FQ472" s="241"/>
      <c r="FR472" s="241"/>
      <c r="FS472" s="241"/>
      <c r="FT472" s="241"/>
      <c r="FU472" s="241"/>
      <c r="FV472" s="241"/>
      <c r="FW472" s="241"/>
      <c r="FX472" s="241"/>
      <c r="FY472" s="241"/>
      <c r="FZ472" s="241"/>
      <c r="GA472" s="241"/>
      <c r="GB472" s="241"/>
      <c r="GC472" s="241"/>
      <c r="GD472" s="241"/>
      <c r="GE472" s="241"/>
      <c r="GF472" s="241"/>
      <c r="GG472" s="241"/>
      <c r="GH472" s="241"/>
      <c r="GI472" s="241"/>
      <c r="GJ472" s="241"/>
      <c r="GK472" s="241"/>
      <c r="GL472" s="241"/>
      <c r="GM472" s="241"/>
      <c r="GN472" s="241"/>
      <c r="GO472" s="241"/>
      <c r="GP472" s="241"/>
      <c r="GQ472" s="241"/>
      <c r="GR472" s="241"/>
      <c r="GS472" s="241"/>
      <c r="GT472" s="241"/>
      <c r="GU472" s="241"/>
      <c r="GV472" s="241"/>
      <c r="GW472" s="241"/>
      <c r="GX472" s="241"/>
      <c r="GY472" s="241"/>
      <c r="GZ472" s="241"/>
      <c r="HA472" s="241"/>
      <c r="HB472" s="241"/>
      <c r="HC472" s="241"/>
      <c r="HD472" s="241"/>
      <c r="HE472" s="241"/>
      <c r="HF472" s="241"/>
      <c r="HG472" s="241"/>
      <c r="HH472" s="241"/>
      <c r="HI472" s="241"/>
      <c r="HJ472" s="241"/>
      <c r="HK472" s="241"/>
      <c r="HL472" s="241"/>
      <c r="HM472" s="241"/>
      <c r="HN472" s="241"/>
      <c r="HO472" s="241"/>
      <c r="HP472" s="241"/>
      <c r="HQ472" s="241"/>
      <c r="HR472" s="241"/>
      <c r="HS472" s="241"/>
      <c r="HT472" s="241"/>
      <c r="HU472" s="241"/>
      <c r="HV472" s="241"/>
      <c r="HW472" s="241"/>
      <c r="HX472" s="241"/>
      <c r="HY472" s="241"/>
      <c r="HZ472" s="241"/>
      <c r="IA472" s="241"/>
      <c r="IB472" s="241"/>
      <c r="IC472" s="241"/>
      <c r="ID472" s="241"/>
      <c r="IE472" s="241"/>
      <c r="IF472" s="241"/>
      <c r="IG472" s="241"/>
      <c r="IH472" s="241"/>
      <c r="II472" s="241"/>
      <c r="IJ472" s="241"/>
      <c r="IK472" s="241"/>
      <c r="IL472" s="241"/>
      <c r="IM472" s="241"/>
      <c r="IN472" s="241"/>
      <c r="IO472" s="241"/>
      <c r="IP472" s="241"/>
      <c r="IQ472" s="241"/>
      <c r="IR472" s="241"/>
      <c r="IS472" s="241"/>
      <c r="IT472" s="241"/>
      <c r="IU472" s="241"/>
      <c r="IV472" s="241"/>
      <c r="IW472" s="241"/>
      <c r="IX472" s="241"/>
      <c r="IY472" s="241"/>
      <c r="IZ472" s="241"/>
      <c r="JA472" s="241"/>
      <c r="JB472" s="241"/>
      <c r="JC472" s="241"/>
      <c r="JD472" s="241"/>
      <c r="JE472" s="241"/>
      <c r="JF472" s="241"/>
      <c r="JG472" s="241"/>
      <c r="JH472" s="241"/>
      <c r="JI472" s="241"/>
      <c r="JJ472" s="241"/>
      <c r="JK472" s="241"/>
      <c r="JL472" s="241"/>
      <c r="JM472" s="241"/>
      <c r="JN472" s="241"/>
      <c r="JO472" s="241"/>
      <c r="JP472" s="241"/>
      <c r="JQ472" s="241"/>
      <c r="JR472" s="241"/>
      <c r="JS472" s="241"/>
      <c r="JT472" s="241"/>
      <c r="JU472" s="241"/>
    </row>
    <row r="473" spans="1:281" s="240" customFormat="1" ht="15" customHeight="1">
      <c r="A473" s="241"/>
      <c r="B473" s="241"/>
      <c r="C473" s="241"/>
      <c r="D473" s="241"/>
      <c r="E473" s="241"/>
      <c r="F473" s="241"/>
      <c r="G473" s="241"/>
      <c r="H473" s="241"/>
      <c r="I473" s="241"/>
      <c r="J473" s="241"/>
      <c r="K473" s="241"/>
      <c r="L473" s="241"/>
      <c r="M473" s="241"/>
      <c r="N473" s="241"/>
      <c r="O473" s="241"/>
      <c r="P473" s="241"/>
      <c r="Q473" s="241"/>
      <c r="R473" s="241"/>
      <c r="S473" s="241"/>
      <c r="T473" s="241"/>
      <c r="U473" s="241" t="s">
        <v>605</v>
      </c>
      <c r="V473" s="241"/>
      <c r="W473" s="241"/>
      <c r="X473" s="241"/>
      <c r="Y473" s="241"/>
      <c r="Z473" s="241"/>
      <c r="AA473" s="241"/>
      <c r="AB473" s="241"/>
      <c r="AC473" s="241" t="s">
        <v>322</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c r="DV473" s="241"/>
      <c r="DW473" s="241"/>
      <c r="DX473" s="241"/>
      <c r="DY473" s="241"/>
      <c r="DZ473" s="241"/>
      <c r="EA473" s="241"/>
      <c r="EB473" s="241"/>
      <c r="EC473" s="241"/>
      <c r="ED473" s="241"/>
      <c r="EE473" s="241"/>
      <c r="EF473" s="241"/>
      <c r="EG473" s="241"/>
      <c r="EH473" s="241"/>
      <c r="EI473" s="241"/>
      <c r="EJ473" s="241"/>
      <c r="EK473" s="241"/>
      <c r="EL473" s="241"/>
      <c r="EM473" s="241"/>
      <c r="EN473" s="241"/>
      <c r="EO473" s="241"/>
      <c r="EP473" s="241"/>
      <c r="EQ473" s="241"/>
      <c r="ER473" s="241"/>
      <c r="ES473" s="241"/>
      <c r="ET473" s="241"/>
      <c r="EU473" s="241"/>
      <c r="EV473" s="241"/>
      <c r="EW473" s="241"/>
      <c r="EX473" s="241"/>
      <c r="EY473" s="241"/>
      <c r="EZ473" s="241"/>
      <c r="FA473" s="241"/>
      <c r="FB473" s="241"/>
      <c r="FC473" s="241"/>
      <c r="FD473" s="241"/>
      <c r="FE473" s="241"/>
      <c r="FF473" s="241"/>
      <c r="FG473" s="241"/>
      <c r="FH473" s="241"/>
      <c r="FI473" s="241"/>
      <c r="FJ473" s="241"/>
      <c r="FK473" s="241"/>
      <c r="FL473" s="241"/>
      <c r="FM473" s="241"/>
      <c r="FN473" s="241"/>
      <c r="FO473" s="241"/>
      <c r="FP473" s="241"/>
      <c r="FQ473" s="241"/>
      <c r="FR473" s="241"/>
      <c r="FS473" s="241"/>
      <c r="FT473" s="241"/>
      <c r="FU473" s="241"/>
      <c r="FV473" s="241"/>
      <c r="FW473" s="241"/>
      <c r="FX473" s="241"/>
      <c r="FY473" s="241"/>
      <c r="FZ473" s="241"/>
      <c r="GA473" s="241"/>
      <c r="GB473" s="241"/>
      <c r="GC473" s="241"/>
      <c r="GD473" s="241"/>
      <c r="GE473" s="241"/>
      <c r="GF473" s="241"/>
      <c r="GG473" s="241"/>
      <c r="GH473" s="241"/>
      <c r="GI473" s="241"/>
      <c r="GJ473" s="241"/>
      <c r="GK473" s="241"/>
      <c r="GL473" s="241"/>
      <c r="GM473" s="241"/>
      <c r="GN473" s="241"/>
      <c r="GO473" s="241"/>
      <c r="GP473" s="241"/>
      <c r="GQ473" s="241"/>
      <c r="GR473" s="241"/>
      <c r="GS473" s="241"/>
      <c r="GT473" s="241"/>
      <c r="GU473" s="241"/>
      <c r="GV473" s="241"/>
      <c r="GW473" s="241"/>
      <c r="GX473" s="241"/>
      <c r="GY473" s="241"/>
      <c r="GZ473" s="241"/>
      <c r="HA473" s="241"/>
      <c r="HB473" s="241"/>
      <c r="HC473" s="241"/>
      <c r="HD473" s="241"/>
      <c r="HE473" s="241"/>
      <c r="HF473" s="241"/>
      <c r="HG473" s="241"/>
      <c r="HH473" s="241"/>
      <c r="HI473" s="241"/>
      <c r="HJ473" s="241"/>
      <c r="HK473" s="241"/>
      <c r="HL473" s="241"/>
      <c r="HM473" s="241"/>
      <c r="HN473" s="241"/>
      <c r="HO473" s="241"/>
      <c r="HP473" s="241"/>
      <c r="HQ473" s="241"/>
      <c r="HR473" s="241"/>
      <c r="HS473" s="241"/>
      <c r="HT473" s="241"/>
      <c r="HU473" s="241"/>
      <c r="HV473" s="241"/>
      <c r="HW473" s="241"/>
      <c r="HX473" s="241"/>
      <c r="HY473" s="241"/>
      <c r="HZ473" s="241"/>
      <c r="IA473" s="241"/>
      <c r="IB473" s="241"/>
      <c r="IC473" s="241"/>
      <c r="ID473" s="241"/>
      <c r="IE473" s="241"/>
      <c r="IF473" s="241"/>
      <c r="IG473" s="241"/>
      <c r="IH473" s="241"/>
      <c r="II473" s="241"/>
      <c r="IJ473" s="241"/>
      <c r="IK473" s="241"/>
      <c r="IL473" s="241"/>
      <c r="IM473" s="241"/>
      <c r="IN473" s="241"/>
      <c r="IO473" s="241"/>
      <c r="IP473" s="241"/>
      <c r="IQ473" s="241"/>
      <c r="IR473" s="241"/>
      <c r="IS473" s="241"/>
      <c r="IT473" s="241"/>
      <c r="IU473" s="241"/>
      <c r="IV473" s="241"/>
      <c r="IW473" s="241"/>
      <c r="IX473" s="241"/>
      <c r="IY473" s="241"/>
      <c r="IZ473" s="241"/>
      <c r="JA473" s="241"/>
      <c r="JB473" s="241"/>
      <c r="JC473" s="241"/>
      <c r="JD473" s="241"/>
      <c r="JE473" s="241"/>
      <c r="JF473" s="241"/>
      <c r="JG473" s="241"/>
      <c r="JH473" s="241"/>
      <c r="JI473" s="241"/>
      <c r="JJ473" s="241"/>
      <c r="JK473" s="241"/>
      <c r="JL473" s="241"/>
      <c r="JM473" s="241"/>
      <c r="JN473" s="241"/>
      <c r="JO473" s="241"/>
      <c r="JP473" s="241"/>
      <c r="JQ473" s="241"/>
      <c r="JR473" s="241"/>
      <c r="JS473" s="241"/>
      <c r="JT473" s="241"/>
      <c r="JU473" s="241"/>
    </row>
    <row r="474" spans="1:281" s="240" customFormat="1" ht="15" customHeight="1">
      <c r="A474" s="241"/>
      <c r="B474" s="241"/>
      <c r="C474" s="241"/>
      <c r="D474" s="241"/>
      <c r="E474" s="241"/>
      <c r="F474" s="241"/>
      <c r="G474" s="241"/>
      <c r="H474" s="241"/>
      <c r="I474" s="241"/>
      <c r="J474" s="241"/>
      <c r="K474" s="241"/>
      <c r="L474" s="241"/>
      <c r="M474" s="241"/>
      <c r="N474" s="241"/>
      <c r="O474" s="241"/>
      <c r="P474" s="241"/>
      <c r="Q474" s="241"/>
      <c r="R474" s="241"/>
      <c r="S474" s="241"/>
      <c r="T474" s="241"/>
      <c r="U474" s="241" t="s">
        <v>606</v>
      </c>
      <c r="V474" s="241"/>
      <c r="W474" s="241"/>
      <c r="X474" s="241"/>
      <c r="Y474" s="241"/>
      <c r="Z474" s="241"/>
      <c r="AA474" s="241"/>
      <c r="AB474" s="241"/>
      <c r="AC474" s="241" t="s">
        <v>386</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c r="DV474" s="241"/>
      <c r="DW474" s="241"/>
      <c r="DX474" s="241"/>
      <c r="DY474" s="241"/>
      <c r="DZ474" s="241"/>
      <c r="EA474" s="241"/>
      <c r="EB474" s="241"/>
      <c r="EC474" s="241"/>
      <c r="ED474" s="241"/>
      <c r="EE474" s="241"/>
      <c r="EF474" s="241"/>
      <c r="EG474" s="241"/>
      <c r="EH474" s="241"/>
      <c r="EI474" s="241"/>
      <c r="EJ474" s="241"/>
      <c r="EK474" s="241"/>
      <c r="EL474" s="241"/>
      <c r="EM474" s="241"/>
      <c r="EN474" s="241"/>
      <c r="EO474" s="241"/>
      <c r="EP474" s="241"/>
      <c r="EQ474" s="241"/>
      <c r="ER474" s="241"/>
      <c r="ES474" s="241"/>
      <c r="ET474" s="241"/>
      <c r="EU474" s="241"/>
      <c r="EV474" s="241"/>
      <c r="EW474" s="241"/>
      <c r="EX474" s="241"/>
      <c r="EY474" s="241"/>
      <c r="EZ474" s="241"/>
      <c r="FA474" s="241"/>
      <c r="FB474" s="241"/>
      <c r="FC474" s="241"/>
      <c r="FD474" s="241"/>
      <c r="FE474" s="241"/>
      <c r="FF474" s="241"/>
      <c r="FG474" s="241"/>
      <c r="FH474" s="241"/>
      <c r="FI474" s="241"/>
      <c r="FJ474" s="241"/>
      <c r="FK474" s="241"/>
      <c r="FL474" s="241"/>
      <c r="FM474" s="241"/>
      <c r="FN474" s="241"/>
      <c r="FO474" s="241"/>
      <c r="FP474" s="241"/>
      <c r="FQ474" s="241"/>
      <c r="FR474" s="241"/>
      <c r="FS474" s="241"/>
      <c r="FT474" s="241"/>
      <c r="FU474" s="241"/>
      <c r="FV474" s="241"/>
      <c r="FW474" s="241"/>
      <c r="FX474" s="241"/>
      <c r="FY474" s="241"/>
      <c r="FZ474" s="241"/>
      <c r="GA474" s="241"/>
      <c r="GB474" s="241"/>
      <c r="GC474" s="241"/>
      <c r="GD474" s="241"/>
      <c r="GE474" s="241"/>
      <c r="GF474" s="241"/>
      <c r="GG474" s="241"/>
      <c r="GH474" s="241"/>
      <c r="GI474" s="241"/>
      <c r="GJ474" s="241"/>
      <c r="GK474" s="241"/>
      <c r="GL474" s="241"/>
      <c r="GM474" s="241"/>
      <c r="GN474" s="241"/>
      <c r="GO474" s="241"/>
      <c r="GP474" s="241"/>
      <c r="GQ474" s="241"/>
      <c r="GR474" s="241"/>
      <c r="GS474" s="241"/>
      <c r="GT474" s="241"/>
      <c r="GU474" s="241"/>
      <c r="GV474" s="241"/>
      <c r="GW474" s="241"/>
      <c r="GX474" s="241"/>
      <c r="GY474" s="241"/>
      <c r="GZ474" s="241"/>
      <c r="HA474" s="241"/>
      <c r="HB474" s="241"/>
      <c r="HC474" s="241"/>
      <c r="HD474" s="241"/>
      <c r="HE474" s="241"/>
      <c r="HF474" s="241"/>
      <c r="HG474" s="241"/>
      <c r="HH474" s="241"/>
      <c r="HI474" s="241"/>
      <c r="HJ474" s="241"/>
      <c r="HK474" s="241"/>
      <c r="HL474" s="241"/>
      <c r="HM474" s="241"/>
      <c r="HN474" s="241"/>
      <c r="HO474" s="241"/>
      <c r="HP474" s="241"/>
      <c r="HQ474" s="241"/>
      <c r="HR474" s="241"/>
      <c r="HS474" s="241"/>
      <c r="HT474" s="241"/>
      <c r="HU474" s="241"/>
      <c r="HV474" s="241"/>
      <c r="HW474" s="241"/>
      <c r="HX474" s="241"/>
      <c r="HY474" s="241"/>
      <c r="HZ474" s="241"/>
      <c r="IA474" s="241"/>
      <c r="IB474" s="241"/>
      <c r="IC474" s="241"/>
      <c r="ID474" s="241"/>
      <c r="IE474" s="241"/>
      <c r="IF474" s="241"/>
      <c r="IG474" s="241"/>
      <c r="IH474" s="241"/>
      <c r="II474" s="241"/>
      <c r="IJ474" s="241"/>
      <c r="IK474" s="241"/>
      <c r="IL474" s="241"/>
      <c r="IM474" s="241"/>
      <c r="IN474" s="241"/>
      <c r="IO474" s="241"/>
      <c r="IP474" s="241"/>
      <c r="IQ474" s="241"/>
      <c r="IR474" s="241"/>
      <c r="IS474" s="241"/>
      <c r="IT474" s="241"/>
      <c r="IU474" s="241"/>
      <c r="IV474" s="241"/>
      <c r="IW474" s="241"/>
      <c r="IX474" s="241"/>
      <c r="IY474" s="241"/>
      <c r="IZ474" s="241"/>
      <c r="JA474" s="241"/>
      <c r="JB474" s="241"/>
      <c r="JC474" s="241"/>
      <c r="JD474" s="241"/>
      <c r="JE474" s="241"/>
      <c r="JF474" s="241"/>
      <c r="JG474" s="241"/>
      <c r="JH474" s="241"/>
      <c r="JI474" s="241"/>
      <c r="JJ474" s="241"/>
      <c r="JK474" s="241"/>
      <c r="JL474" s="241"/>
      <c r="JM474" s="241"/>
      <c r="JN474" s="241"/>
      <c r="JO474" s="241"/>
      <c r="JP474" s="241"/>
      <c r="JQ474" s="241"/>
      <c r="JR474" s="241"/>
      <c r="JS474" s="241"/>
      <c r="JT474" s="241"/>
      <c r="JU474" s="241"/>
    </row>
    <row r="475" spans="1:281" s="240" customFormat="1" ht="15" customHeight="1">
      <c r="A475" s="241"/>
      <c r="B475" s="241"/>
      <c r="C475" s="241"/>
      <c r="D475" s="241"/>
      <c r="E475" s="241"/>
      <c r="F475" s="241"/>
      <c r="G475" s="241"/>
      <c r="H475" s="241"/>
      <c r="I475" s="241"/>
      <c r="J475" s="241"/>
      <c r="K475" s="241"/>
      <c r="L475" s="241"/>
      <c r="M475" s="241"/>
      <c r="N475" s="241"/>
      <c r="O475" s="241"/>
      <c r="P475" s="241"/>
      <c r="Q475" s="241"/>
      <c r="R475" s="241"/>
      <c r="S475" s="241"/>
      <c r="T475" s="241"/>
      <c r="U475" s="241" t="s">
        <v>607</v>
      </c>
      <c r="V475" s="241"/>
      <c r="W475" s="241"/>
      <c r="X475" s="241"/>
      <c r="Y475" s="241"/>
      <c r="Z475" s="241"/>
      <c r="AA475" s="241"/>
      <c r="AB475" s="241"/>
      <c r="AC475" s="241" t="s">
        <v>386</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c r="DV475" s="241"/>
      <c r="DW475" s="241"/>
      <c r="DX475" s="241"/>
      <c r="DY475" s="241"/>
      <c r="DZ475" s="241"/>
      <c r="EA475" s="241"/>
      <c r="EB475" s="241"/>
      <c r="EC475" s="241"/>
      <c r="ED475" s="241"/>
      <c r="EE475" s="241"/>
      <c r="EF475" s="241"/>
      <c r="EG475" s="241"/>
      <c r="EH475" s="241"/>
      <c r="EI475" s="241"/>
      <c r="EJ475" s="241"/>
      <c r="EK475" s="241"/>
      <c r="EL475" s="241"/>
      <c r="EM475" s="241"/>
      <c r="EN475" s="241"/>
      <c r="EO475" s="241"/>
      <c r="EP475" s="241"/>
      <c r="EQ475" s="241"/>
      <c r="ER475" s="241"/>
      <c r="ES475" s="241"/>
      <c r="ET475" s="241"/>
      <c r="EU475" s="241"/>
      <c r="EV475" s="241"/>
      <c r="EW475" s="241"/>
      <c r="EX475" s="241"/>
      <c r="EY475" s="241"/>
      <c r="EZ475" s="241"/>
      <c r="FA475" s="241"/>
      <c r="FB475" s="241"/>
      <c r="FC475" s="241"/>
      <c r="FD475" s="241"/>
      <c r="FE475" s="241"/>
      <c r="FF475" s="241"/>
      <c r="FG475" s="241"/>
      <c r="FH475" s="241"/>
      <c r="FI475" s="241"/>
      <c r="FJ475" s="241"/>
      <c r="FK475" s="241"/>
      <c r="FL475" s="241"/>
      <c r="FM475" s="241"/>
      <c r="FN475" s="241"/>
      <c r="FO475" s="241"/>
      <c r="FP475" s="241"/>
      <c r="FQ475" s="241"/>
      <c r="FR475" s="241"/>
      <c r="FS475" s="241"/>
      <c r="FT475" s="241"/>
      <c r="FU475" s="241"/>
      <c r="FV475" s="241"/>
      <c r="FW475" s="241"/>
      <c r="FX475" s="241"/>
      <c r="FY475" s="241"/>
      <c r="FZ475" s="241"/>
      <c r="GA475" s="241"/>
      <c r="GB475" s="241"/>
      <c r="GC475" s="241"/>
      <c r="GD475" s="241"/>
      <c r="GE475" s="241"/>
      <c r="GF475" s="241"/>
      <c r="GG475" s="241"/>
      <c r="GH475" s="241"/>
      <c r="GI475" s="241"/>
      <c r="GJ475" s="241"/>
      <c r="GK475" s="241"/>
      <c r="GL475" s="241"/>
      <c r="GM475" s="241"/>
      <c r="GN475" s="241"/>
      <c r="GO475" s="241"/>
      <c r="GP475" s="241"/>
      <c r="GQ475" s="241"/>
      <c r="GR475" s="241"/>
      <c r="GS475" s="241"/>
      <c r="GT475" s="241"/>
      <c r="GU475" s="241"/>
      <c r="GV475" s="241"/>
      <c r="GW475" s="241"/>
      <c r="GX475" s="241"/>
      <c r="GY475" s="241"/>
      <c r="GZ475" s="241"/>
      <c r="HA475" s="241"/>
      <c r="HB475" s="241"/>
      <c r="HC475" s="241"/>
      <c r="HD475" s="241"/>
      <c r="HE475" s="241"/>
      <c r="HF475" s="241"/>
      <c r="HG475" s="241"/>
      <c r="HH475" s="241"/>
      <c r="HI475" s="241"/>
      <c r="HJ475" s="241"/>
      <c r="HK475" s="241"/>
      <c r="HL475" s="241"/>
      <c r="HM475" s="241"/>
      <c r="HN475" s="241"/>
      <c r="HO475" s="241"/>
      <c r="HP475" s="241"/>
      <c r="HQ475" s="241"/>
      <c r="HR475" s="241"/>
      <c r="HS475" s="241"/>
      <c r="HT475" s="241"/>
      <c r="HU475" s="241"/>
      <c r="HV475" s="241"/>
      <c r="HW475" s="241"/>
      <c r="HX475" s="241"/>
      <c r="HY475" s="241"/>
      <c r="HZ475" s="241"/>
      <c r="IA475" s="241"/>
      <c r="IB475" s="241"/>
      <c r="IC475" s="241"/>
      <c r="ID475" s="241"/>
      <c r="IE475" s="241"/>
      <c r="IF475" s="241"/>
      <c r="IG475" s="241"/>
      <c r="IH475" s="241"/>
      <c r="II475" s="241"/>
      <c r="IJ475" s="241"/>
      <c r="IK475" s="241"/>
      <c r="IL475" s="241"/>
      <c r="IM475" s="241"/>
      <c r="IN475" s="241"/>
      <c r="IO475" s="241"/>
      <c r="IP475" s="241"/>
      <c r="IQ475" s="241"/>
      <c r="IR475" s="241"/>
      <c r="IS475" s="241"/>
      <c r="IT475" s="241"/>
      <c r="IU475" s="241"/>
      <c r="IV475" s="241"/>
      <c r="IW475" s="241"/>
      <c r="IX475" s="241"/>
      <c r="IY475" s="241"/>
      <c r="IZ475" s="241"/>
      <c r="JA475" s="241"/>
      <c r="JB475" s="241"/>
      <c r="JC475" s="241"/>
      <c r="JD475" s="241"/>
      <c r="JE475" s="241"/>
      <c r="JF475" s="241"/>
      <c r="JG475" s="241"/>
      <c r="JH475" s="241"/>
      <c r="JI475" s="241"/>
      <c r="JJ475" s="241"/>
      <c r="JK475" s="241"/>
      <c r="JL475" s="241"/>
      <c r="JM475" s="241"/>
      <c r="JN475" s="241"/>
      <c r="JO475" s="241"/>
      <c r="JP475" s="241"/>
      <c r="JQ475" s="241"/>
      <c r="JR475" s="241"/>
      <c r="JS475" s="241"/>
      <c r="JT475" s="241"/>
      <c r="JU475" s="241"/>
    </row>
    <row r="476" spans="1:281" s="240" customFormat="1" ht="15" customHeight="1">
      <c r="A476" s="241"/>
      <c r="B476" s="241"/>
      <c r="C476" s="241"/>
      <c r="D476" s="241"/>
      <c r="E476" s="241"/>
      <c r="F476" s="241"/>
      <c r="G476" s="241"/>
      <c r="H476" s="241"/>
      <c r="I476" s="241"/>
      <c r="J476" s="241"/>
      <c r="K476" s="241"/>
      <c r="L476" s="241"/>
      <c r="M476" s="241"/>
      <c r="N476" s="241"/>
      <c r="O476" s="241"/>
      <c r="P476" s="241"/>
      <c r="Q476" s="241"/>
      <c r="R476" s="241"/>
      <c r="S476" s="241"/>
      <c r="T476" s="241"/>
      <c r="U476" s="241" t="s">
        <v>608</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c r="DV476" s="241"/>
      <c r="DW476" s="241"/>
      <c r="DX476" s="241"/>
      <c r="DY476" s="241"/>
      <c r="DZ476" s="241"/>
      <c r="EA476" s="241"/>
      <c r="EB476" s="241"/>
      <c r="EC476" s="241"/>
      <c r="ED476" s="241"/>
      <c r="EE476" s="241"/>
      <c r="EF476" s="241"/>
      <c r="EG476" s="241"/>
      <c r="EH476" s="241"/>
      <c r="EI476" s="241"/>
      <c r="EJ476" s="241"/>
      <c r="EK476" s="241"/>
      <c r="EL476" s="241"/>
      <c r="EM476" s="241"/>
      <c r="EN476" s="241"/>
      <c r="EO476" s="241"/>
      <c r="EP476" s="241"/>
      <c r="EQ476" s="241"/>
      <c r="ER476" s="241"/>
      <c r="ES476" s="241"/>
      <c r="ET476" s="241"/>
      <c r="EU476" s="241"/>
      <c r="EV476" s="241"/>
      <c r="EW476" s="241"/>
      <c r="EX476" s="241"/>
      <c r="EY476" s="241"/>
      <c r="EZ476" s="241"/>
      <c r="FA476" s="241"/>
      <c r="FB476" s="241"/>
      <c r="FC476" s="241"/>
      <c r="FD476" s="241"/>
      <c r="FE476" s="241"/>
      <c r="FF476" s="241"/>
      <c r="FG476" s="241"/>
      <c r="FH476" s="241"/>
      <c r="FI476" s="241"/>
      <c r="FJ476" s="241"/>
      <c r="FK476" s="241"/>
      <c r="FL476" s="241"/>
      <c r="FM476" s="241"/>
      <c r="FN476" s="241"/>
      <c r="FO476" s="241"/>
      <c r="FP476" s="241"/>
      <c r="FQ476" s="241"/>
      <c r="FR476" s="241"/>
      <c r="FS476" s="241"/>
      <c r="FT476" s="241"/>
      <c r="FU476" s="241"/>
      <c r="FV476" s="241"/>
      <c r="FW476" s="241"/>
      <c r="FX476" s="241"/>
      <c r="FY476" s="241"/>
      <c r="FZ476" s="241"/>
      <c r="GA476" s="241"/>
      <c r="GB476" s="241"/>
      <c r="GC476" s="241"/>
      <c r="GD476" s="241"/>
      <c r="GE476" s="241"/>
      <c r="GF476" s="241"/>
      <c r="GG476" s="241"/>
      <c r="GH476" s="241"/>
      <c r="GI476" s="241"/>
      <c r="GJ476" s="241"/>
      <c r="GK476" s="241"/>
      <c r="GL476" s="241"/>
      <c r="GM476" s="241"/>
      <c r="GN476" s="241"/>
      <c r="GO476" s="241"/>
      <c r="GP476" s="241"/>
      <c r="GQ476" s="241"/>
      <c r="GR476" s="241"/>
      <c r="GS476" s="241"/>
      <c r="GT476" s="241"/>
      <c r="GU476" s="241"/>
      <c r="GV476" s="241"/>
      <c r="GW476" s="241"/>
      <c r="GX476" s="241"/>
      <c r="GY476" s="241"/>
      <c r="GZ476" s="241"/>
      <c r="HA476" s="241"/>
      <c r="HB476" s="241"/>
      <c r="HC476" s="241"/>
      <c r="HD476" s="241"/>
      <c r="HE476" s="241"/>
      <c r="HF476" s="241"/>
      <c r="HG476" s="241"/>
      <c r="HH476" s="241"/>
      <c r="HI476" s="241"/>
      <c r="HJ476" s="241"/>
      <c r="HK476" s="241"/>
      <c r="HL476" s="241"/>
      <c r="HM476" s="241"/>
      <c r="HN476" s="241"/>
      <c r="HO476" s="241"/>
      <c r="HP476" s="241"/>
      <c r="HQ476" s="241"/>
      <c r="HR476" s="241"/>
      <c r="HS476" s="241"/>
      <c r="HT476" s="241"/>
      <c r="HU476" s="241"/>
      <c r="HV476" s="241"/>
      <c r="HW476" s="241"/>
      <c r="HX476" s="241"/>
      <c r="HY476" s="241"/>
      <c r="HZ476" s="241"/>
      <c r="IA476" s="241"/>
      <c r="IB476" s="241"/>
      <c r="IC476" s="241"/>
      <c r="ID476" s="241"/>
      <c r="IE476" s="241"/>
      <c r="IF476" s="241"/>
      <c r="IG476" s="241"/>
      <c r="IH476" s="241"/>
      <c r="II476" s="241"/>
      <c r="IJ476" s="241"/>
      <c r="IK476" s="241"/>
      <c r="IL476" s="241"/>
      <c r="IM476" s="241"/>
      <c r="IN476" s="241"/>
      <c r="IO476" s="241"/>
      <c r="IP476" s="241"/>
      <c r="IQ476" s="241"/>
      <c r="IR476" s="241"/>
      <c r="IS476" s="241"/>
      <c r="IT476" s="241"/>
      <c r="IU476" s="241"/>
      <c r="IV476" s="241"/>
      <c r="IW476" s="241"/>
      <c r="IX476" s="241"/>
      <c r="IY476" s="241"/>
      <c r="IZ476" s="241"/>
      <c r="JA476" s="241"/>
      <c r="JB476" s="241"/>
      <c r="JC476" s="241"/>
      <c r="JD476" s="241"/>
      <c r="JE476" s="241"/>
      <c r="JF476" s="241"/>
      <c r="JG476" s="241"/>
      <c r="JH476" s="241"/>
      <c r="JI476" s="241"/>
      <c r="JJ476" s="241"/>
      <c r="JK476" s="241"/>
      <c r="JL476" s="241"/>
      <c r="JM476" s="241"/>
      <c r="JN476" s="241"/>
      <c r="JO476" s="241"/>
      <c r="JP476" s="241"/>
      <c r="JQ476" s="241"/>
      <c r="JR476" s="241"/>
      <c r="JS476" s="241"/>
      <c r="JT476" s="241"/>
      <c r="JU476" s="241"/>
    </row>
    <row r="477" spans="1:281" s="240" customFormat="1" ht="15" customHeight="1">
      <c r="A477" s="241"/>
      <c r="B477" s="241"/>
      <c r="C477" s="241"/>
      <c r="D477" s="241"/>
      <c r="E477" s="241"/>
      <c r="F477" s="241"/>
      <c r="G477" s="241"/>
      <c r="H477" s="241"/>
      <c r="I477" s="241"/>
      <c r="J477" s="241"/>
      <c r="K477" s="241"/>
      <c r="L477" s="241"/>
      <c r="M477" s="241"/>
      <c r="N477" s="241"/>
      <c r="O477" s="241"/>
      <c r="P477" s="241"/>
      <c r="Q477" s="241"/>
      <c r="R477" s="241"/>
      <c r="S477" s="241"/>
      <c r="T477" s="241"/>
      <c r="U477" s="241" t="s">
        <v>609</v>
      </c>
      <c r="V477" s="241"/>
      <c r="W477" s="241"/>
      <c r="X477" s="241"/>
      <c r="Y477" s="241"/>
      <c r="Z477" s="241"/>
      <c r="AA477" s="241"/>
      <c r="AB477" s="241"/>
      <c r="AC477" s="241" t="s">
        <v>316</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c r="DV477" s="241"/>
      <c r="DW477" s="241"/>
      <c r="DX477" s="241"/>
      <c r="DY477" s="241"/>
      <c r="DZ477" s="241"/>
      <c r="EA477" s="241"/>
      <c r="EB477" s="241"/>
      <c r="EC477" s="241"/>
      <c r="ED477" s="241"/>
      <c r="EE477" s="241"/>
      <c r="EF477" s="241"/>
      <c r="EG477" s="241"/>
      <c r="EH477" s="241"/>
      <c r="EI477" s="241"/>
      <c r="EJ477" s="241"/>
      <c r="EK477" s="241"/>
      <c r="EL477" s="241"/>
      <c r="EM477" s="241"/>
      <c r="EN477" s="241"/>
      <c r="EO477" s="241"/>
      <c r="EP477" s="241"/>
      <c r="EQ477" s="241"/>
      <c r="ER477" s="241"/>
      <c r="ES477" s="241"/>
      <c r="ET477" s="241"/>
      <c r="EU477" s="241"/>
      <c r="EV477" s="241"/>
      <c r="EW477" s="241"/>
      <c r="EX477" s="241"/>
      <c r="EY477" s="241"/>
      <c r="EZ477" s="241"/>
      <c r="FA477" s="241"/>
      <c r="FB477" s="241"/>
      <c r="FC477" s="241"/>
      <c r="FD477" s="241"/>
      <c r="FE477" s="241"/>
      <c r="FF477" s="241"/>
      <c r="FG477" s="241"/>
      <c r="FH477" s="241"/>
      <c r="FI477" s="241"/>
      <c r="FJ477" s="241"/>
      <c r="FK477" s="241"/>
      <c r="FL477" s="241"/>
      <c r="FM477" s="241"/>
      <c r="FN477" s="241"/>
      <c r="FO477" s="241"/>
      <c r="FP477" s="241"/>
      <c r="FQ477" s="241"/>
      <c r="FR477" s="241"/>
      <c r="FS477" s="241"/>
      <c r="FT477" s="241"/>
      <c r="FU477" s="241"/>
      <c r="FV477" s="241"/>
      <c r="FW477" s="241"/>
      <c r="FX477" s="241"/>
      <c r="FY477" s="241"/>
      <c r="FZ477" s="241"/>
      <c r="GA477" s="241"/>
      <c r="GB477" s="241"/>
      <c r="GC477" s="241"/>
      <c r="GD477" s="241"/>
      <c r="GE477" s="241"/>
      <c r="GF477" s="241"/>
      <c r="GG477" s="241"/>
      <c r="GH477" s="241"/>
      <c r="GI477" s="241"/>
      <c r="GJ477" s="241"/>
      <c r="GK477" s="241"/>
      <c r="GL477" s="241"/>
      <c r="GM477" s="241"/>
      <c r="GN477" s="241"/>
      <c r="GO477" s="241"/>
      <c r="GP477" s="241"/>
      <c r="GQ477" s="241"/>
      <c r="GR477" s="241"/>
      <c r="GS477" s="241"/>
      <c r="GT477" s="241"/>
      <c r="GU477" s="241"/>
      <c r="GV477" s="241"/>
      <c r="GW477" s="241"/>
      <c r="GX477" s="241"/>
      <c r="GY477" s="241"/>
      <c r="GZ477" s="241"/>
      <c r="HA477" s="241"/>
      <c r="HB477" s="241"/>
      <c r="HC477" s="241"/>
      <c r="HD477" s="241"/>
      <c r="HE477" s="241"/>
      <c r="HF477" s="241"/>
      <c r="HG477" s="241"/>
      <c r="HH477" s="241"/>
      <c r="HI477" s="241"/>
      <c r="HJ477" s="241"/>
      <c r="HK477" s="241"/>
      <c r="HL477" s="241"/>
      <c r="HM477" s="241"/>
      <c r="HN477" s="241"/>
      <c r="HO477" s="241"/>
      <c r="HP477" s="241"/>
      <c r="HQ477" s="241"/>
      <c r="HR477" s="241"/>
      <c r="HS477" s="241"/>
      <c r="HT477" s="241"/>
      <c r="HU477" s="241"/>
      <c r="HV477" s="241"/>
      <c r="HW477" s="241"/>
      <c r="HX477" s="241"/>
      <c r="HY477" s="241"/>
      <c r="HZ477" s="241"/>
      <c r="IA477" s="241"/>
      <c r="IB477" s="241"/>
      <c r="IC477" s="241"/>
      <c r="ID477" s="241"/>
      <c r="IE477" s="241"/>
      <c r="IF477" s="241"/>
      <c r="IG477" s="241"/>
      <c r="IH477" s="241"/>
      <c r="II477" s="241"/>
      <c r="IJ477" s="241"/>
      <c r="IK477" s="241"/>
      <c r="IL477" s="241"/>
      <c r="IM477" s="241"/>
      <c r="IN477" s="241"/>
      <c r="IO477" s="241"/>
      <c r="IP477" s="241"/>
      <c r="IQ477" s="241"/>
      <c r="IR477" s="241"/>
      <c r="IS477" s="241"/>
      <c r="IT477" s="241"/>
      <c r="IU477" s="241"/>
      <c r="IV477" s="241"/>
      <c r="IW477" s="241"/>
      <c r="IX477" s="241"/>
      <c r="IY477" s="241"/>
      <c r="IZ477" s="241"/>
      <c r="JA477" s="241"/>
      <c r="JB477" s="241"/>
      <c r="JC477" s="241"/>
      <c r="JD477" s="241"/>
      <c r="JE477" s="241"/>
      <c r="JF477" s="241"/>
      <c r="JG477" s="241"/>
      <c r="JH477" s="241"/>
      <c r="JI477" s="241"/>
      <c r="JJ477" s="241"/>
      <c r="JK477" s="241"/>
      <c r="JL477" s="241"/>
      <c r="JM477" s="241"/>
      <c r="JN477" s="241"/>
      <c r="JO477" s="241"/>
      <c r="JP477" s="241"/>
      <c r="JQ477" s="241"/>
      <c r="JR477" s="241"/>
      <c r="JS477" s="241"/>
      <c r="JT477" s="241"/>
      <c r="JU477" s="241"/>
    </row>
    <row r="478" spans="1:281" s="240" customFormat="1" ht="15" customHeight="1">
      <c r="A478" s="241"/>
      <c r="B478" s="241"/>
      <c r="C478" s="241"/>
      <c r="D478" s="241"/>
      <c r="E478" s="241"/>
      <c r="F478" s="241"/>
      <c r="G478" s="241"/>
      <c r="H478" s="241"/>
      <c r="I478" s="241"/>
      <c r="J478" s="241"/>
      <c r="K478" s="241"/>
      <c r="L478" s="241"/>
      <c r="M478" s="241"/>
      <c r="N478" s="241"/>
      <c r="O478" s="241"/>
      <c r="P478" s="241"/>
      <c r="Q478" s="241"/>
      <c r="R478" s="241"/>
      <c r="S478" s="241"/>
      <c r="T478" s="241"/>
      <c r="U478" s="241" t="s">
        <v>610</v>
      </c>
      <c r="V478" s="241"/>
      <c r="W478" s="241"/>
      <c r="X478" s="241"/>
      <c r="Y478" s="241"/>
      <c r="Z478" s="241"/>
      <c r="AA478" s="241"/>
      <c r="AB478" s="241"/>
      <c r="AC478" s="241" t="s">
        <v>316</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c r="DV478" s="241"/>
      <c r="DW478" s="241"/>
      <c r="DX478" s="241"/>
      <c r="DY478" s="241"/>
      <c r="DZ478" s="241"/>
      <c r="EA478" s="241"/>
      <c r="EB478" s="241"/>
      <c r="EC478" s="241"/>
      <c r="ED478" s="241"/>
      <c r="EE478" s="241"/>
      <c r="EF478" s="241"/>
      <c r="EG478" s="241"/>
      <c r="EH478" s="241"/>
      <c r="EI478" s="241"/>
      <c r="EJ478" s="241"/>
      <c r="EK478" s="241"/>
      <c r="EL478" s="241"/>
      <c r="EM478" s="241"/>
      <c r="EN478" s="241"/>
      <c r="EO478" s="241"/>
      <c r="EP478" s="241"/>
      <c r="EQ478" s="241"/>
      <c r="ER478" s="241"/>
      <c r="ES478" s="241"/>
      <c r="ET478" s="241"/>
      <c r="EU478" s="241"/>
      <c r="EV478" s="241"/>
      <c r="EW478" s="241"/>
      <c r="EX478" s="241"/>
      <c r="EY478" s="241"/>
      <c r="EZ478" s="241"/>
      <c r="FA478" s="241"/>
      <c r="FB478" s="241"/>
      <c r="FC478" s="241"/>
      <c r="FD478" s="241"/>
      <c r="FE478" s="241"/>
      <c r="FF478" s="241"/>
      <c r="FG478" s="241"/>
      <c r="FH478" s="241"/>
      <c r="FI478" s="241"/>
      <c r="FJ478" s="241"/>
      <c r="FK478" s="241"/>
      <c r="FL478" s="241"/>
      <c r="FM478" s="241"/>
      <c r="FN478" s="241"/>
      <c r="FO478" s="241"/>
      <c r="FP478" s="241"/>
      <c r="FQ478" s="241"/>
      <c r="FR478" s="241"/>
      <c r="FS478" s="241"/>
      <c r="FT478" s="241"/>
      <c r="FU478" s="241"/>
      <c r="FV478" s="241"/>
      <c r="FW478" s="241"/>
      <c r="FX478" s="241"/>
      <c r="FY478" s="241"/>
      <c r="FZ478" s="241"/>
      <c r="GA478" s="241"/>
      <c r="GB478" s="241"/>
      <c r="GC478" s="241"/>
      <c r="GD478" s="241"/>
      <c r="GE478" s="241"/>
      <c r="GF478" s="241"/>
      <c r="GG478" s="241"/>
      <c r="GH478" s="241"/>
      <c r="GI478" s="241"/>
      <c r="GJ478" s="241"/>
      <c r="GK478" s="241"/>
      <c r="GL478" s="241"/>
      <c r="GM478" s="241"/>
      <c r="GN478" s="241"/>
      <c r="GO478" s="241"/>
      <c r="GP478" s="241"/>
      <c r="GQ478" s="241"/>
      <c r="GR478" s="241"/>
      <c r="GS478" s="241"/>
      <c r="GT478" s="241"/>
      <c r="GU478" s="241"/>
      <c r="GV478" s="241"/>
      <c r="GW478" s="241"/>
      <c r="GX478" s="241"/>
      <c r="GY478" s="241"/>
      <c r="GZ478" s="241"/>
      <c r="HA478" s="241"/>
      <c r="HB478" s="241"/>
      <c r="HC478" s="241"/>
      <c r="HD478" s="241"/>
      <c r="HE478" s="241"/>
      <c r="HF478" s="241"/>
      <c r="HG478" s="241"/>
      <c r="HH478" s="241"/>
      <c r="HI478" s="241"/>
      <c r="HJ478" s="241"/>
      <c r="HK478" s="241"/>
      <c r="HL478" s="241"/>
      <c r="HM478" s="241"/>
      <c r="HN478" s="241"/>
      <c r="HO478" s="241"/>
      <c r="HP478" s="241"/>
      <c r="HQ478" s="241"/>
      <c r="HR478" s="241"/>
      <c r="HS478" s="241"/>
      <c r="HT478" s="241"/>
      <c r="HU478" s="241"/>
      <c r="HV478" s="241"/>
      <c r="HW478" s="241"/>
      <c r="HX478" s="241"/>
      <c r="HY478" s="241"/>
      <c r="HZ478" s="241"/>
      <c r="IA478" s="241"/>
      <c r="IB478" s="241"/>
      <c r="IC478" s="241"/>
      <c r="ID478" s="241"/>
      <c r="IE478" s="241"/>
      <c r="IF478" s="241"/>
      <c r="IG478" s="241"/>
      <c r="IH478" s="241"/>
      <c r="II478" s="241"/>
      <c r="IJ478" s="241"/>
      <c r="IK478" s="241"/>
      <c r="IL478" s="241"/>
      <c r="IM478" s="241"/>
      <c r="IN478" s="241"/>
      <c r="IO478" s="241"/>
      <c r="IP478" s="241"/>
      <c r="IQ478" s="241"/>
      <c r="IR478" s="241"/>
      <c r="IS478" s="241"/>
      <c r="IT478" s="241"/>
      <c r="IU478" s="241"/>
      <c r="IV478" s="241"/>
      <c r="IW478" s="241"/>
      <c r="IX478" s="241"/>
      <c r="IY478" s="241"/>
      <c r="IZ478" s="241"/>
      <c r="JA478" s="241"/>
      <c r="JB478" s="241"/>
      <c r="JC478" s="241"/>
      <c r="JD478" s="241"/>
      <c r="JE478" s="241"/>
      <c r="JF478" s="241"/>
      <c r="JG478" s="241"/>
      <c r="JH478" s="241"/>
      <c r="JI478" s="241"/>
      <c r="JJ478" s="241"/>
      <c r="JK478" s="241"/>
      <c r="JL478" s="241"/>
      <c r="JM478" s="241"/>
      <c r="JN478" s="241"/>
      <c r="JO478" s="241"/>
      <c r="JP478" s="241"/>
      <c r="JQ478" s="241"/>
      <c r="JR478" s="241"/>
      <c r="JS478" s="241"/>
      <c r="JT478" s="241"/>
      <c r="JU478" s="241"/>
    </row>
    <row r="479" spans="1:281" s="240" customFormat="1" ht="15" customHeight="1">
      <c r="A479" s="241"/>
      <c r="B479" s="241"/>
      <c r="C479" s="241"/>
      <c r="D479" s="241"/>
      <c r="E479" s="241"/>
      <c r="F479" s="241"/>
      <c r="G479" s="241"/>
      <c r="H479" s="241"/>
      <c r="I479" s="241"/>
      <c r="J479" s="241"/>
      <c r="K479" s="241"/>
      <c r="L479" s="241"/>
      <c r="M479" s="241"/>
      <c r="N479" s="241"/>
      <c r="O479" s="241"/>
      <c r="P479" s="241"/>
      <c r="Q479" s="241"/>
      <c r="R479" s="241"/>
      <c r="S479" s="241"/>
      <c r="T479" s="241"/>
      <c r="U479" s="241" t="s">
        <v>611</v>
      </c>
      <c r="V479" s="241"/>
      <c r="W479" s="241"/>
      <c r="X479" s="241"/>
      <c r="Y479" s="241"/>
      <c r="Z479" s="241"/>
      <c r="AA479" s="241"/>
      <c r="AB479" s="241"/>
      <c r="AC479" s="241" t="s">
        <v>316</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c r="DV479" s="241"/>
      <c r="DW479" s="241"/>
      <c r="DX479" s="241"/>
      <c r="DY479" s="241"/>
      <c r="DZ479" s="241"/>
      <c r="EA479" s="241"/>
      <c r="EB479" s="241"/>
      <c r="EC479" s="241"/>
      <c r="ED479" s="241"/>
      <c r="EE479" s="241"/>
      <c r="EF479" s="241"/>
      <c r="EG479" s="241"/>
      <c r="EH479" s="241"/>
      <c r="EI479" s="241"/>
      <c r="EJ479" s="241"/>
      <c r="EK479" s="241"/>
      <c r="EL479" s="241"/>
      <c r="EM479" s="241"/>
      <c r="EN479" s="241"/>
      <c r="EO479" s="241"/>
      <c r="EP479" s="241"/>
      <c r="EQ479" s="241"/>
      <c r="ER479" s="241"/>
      <c r="ES479" s="241"/>
      <c r="ET479" s="241"/>
      <c r="EU479" s="241"/>
      <c r="EV479" s="241"/>
      <c r="EW479" s="241"/>
      <c r="EX479" s="241"/>
      <c r="EY479" s="241"/>
      <c r="EZ479" s="241"/>
      <c r="FA479" s="241"/>
      <c r="FB479" s="241"/>
      <c r="FC479" s="241"/>
      <c r="FD479" s="241"/>
      <c r="FE479" s="241"/>
      <c r="FF479" s="241"/>
      <c r="FG479" s="241"/>
      <c r="FH479" s="241"/>
      <c r="FI479" s="241"/>
      <c r="FJ479" s="241"/>
      <c r="FK479" s="241"/>
      <c r="FL479" s="241"/>
      <c r="FM479" s="241"/>
      <c r="FN479" s="241"/>
      <c r="FO479" s="241"/>
      <c r="FP479" s="241"/>
      <c r="FQ479" s="241"/>
      <c r="FR479" s="241"/>
      <c r="FS479" s="241"/>
      <c r="FT479" s="241"/>
      <c r="FU479" s="241"/>
      <c r="FV479" s="241"/>
      <c r="FW479" s="241"/>
      <c r="FX479" s="241"/>
      <c r="FY479" s="241"/>
      <c r="FZ479" s="241"/>
      <c r="GA479" s="241"/>
      <c r="GB479" s="241"/>
      <c r="GC479" s="241"/>
      <c r="GD479" s="241"/>
      <c r="GE479" s="241"/>
      <c r="GF479" s="241"/>
      <c r="GG479" s="241"/>
      <c r="GH479" s="241"/>
      <c r="GI479" s="241"/>
      <c r="GJ479" s="241"/>
      <c r="GK479" s="241"/>
      <c r="GL479" s="241"/>
      <c r="GM479" s="241"/>
      <c r="GN479" s="241"/>
      <c r="GO479" s="241"/>
      <c r="GP479" s="241"/>
      <c r="GQ479" s="241"/>
      <c r="GR479" s="241"/>
      <c r="GS479" s="241"/>
      <c r="GT479" s="241"/>
      <c r="GU479" s="241"/>
      <c r="GV479" s="241"/>
      <c r="GW479" s="241"/>
      <c r="GX479" s="241"/>
      <c r="GY479" s="241"/>
      <c r="GZ479" s="241"/>
      <c r="HA479" s="241"/>
      <c r="HB479" s="241"/>
      <c r="HC479" s="241"/>
      <c r="HD479" s="241"/>
      <c r="HE479" s="241"/>
      <c r="HF479" s="241"/>
      <c r="HG479" s="241"/>
      <c r="HH479" s="241"/>
      <c r="HI479" s="241"/>
      <c r="HJ479" s="241"/>
      <c r="HK479" s="241"/>
      <c r="HL479" s="241"/>
      <c r="HM479" s="241"/>
      <c r="HN479" s="241"/>
      <c r="HO479" s="241"/>
      <c r="HP479" s="241"/>
      <c r="HQ479" s="241"/>
      <c r="HR479" s="241"/>
      <c r="HS479" s="241"/>
      <c r="HT479" s="241"/>
      <c r="HU479" s="241"/>
      <c r="HV479" s="241"/>
      <c r="HW479" s="241"/>
      <c r="HX479" s="241"/>
      <c r="HY479" s="241"/>
      <c r="HZ479" s="241"/>
      <c r="IA479" s="241"/>
      <c r="IB479" s="241"/>
      <c r="IC479" s="241"/>
      <c r="ID479" s="241"/>
      <c r="IE479" s="241"/>
      <c r="IF479" s="241"/>
      <c r="IG479" s="241"/>
      <c r="IH479" s="241"/>
      <c r="II479" s="241"/>
      <c r="IJ479" s="241"/>
      <c r="IK479" s="241"/>
      <c r="IL479" s="241"/>
      <c r="IM479" s="241"/>
      <c r="IN479" s="241"/>
      <c r="IO479" s="241"/>
      <c r="IP479" s="241"/>
      <c r="IQ479" s="241"/>
      <c r="IR479" s="241"/>
      <c r="IS479" s="241"/>
      <c r="IT479" s="241"/>
      <c r="IU479" s="241"/>
      <c r="IV479" s="241"/>
      <c r="IW479" s="241"/>
      <c r="IX479" s="241"/>
      <c r="IY479" s="241"/>
      <c r="IZ479" s="241"/>
      <c r="JA479" s="241"/>
      <c r="JB479" s="241"/>
      <c r="JC479" s="241"/>
      <c r="JD479" s="241"/>
      <c r="JE479" s="241"/>
      <c r="JF479" s="241"/>
      <c r="JG479" s="241"/>
      <c r="JH479" s="241"/>
      <c r="JI479" s="241"/>
      <c r="JJ479" s="241"/>
      <c r="JK479" s="241"/>
      <c r="JL479" s="241"/>
      <c r="JM479" s="241"/>
      <c r="JN479" s="241"/>
      <c r="JO479" s="241"/>
      <c r="JP479" s="241"/>
      <c r="JQ479" s="241"/>
      <c r="JR479" s="241"/>
      <c r="JS479" s="241"/>
      <c r="JT479" s="241"/>
      <c r="JU479" s="241"/>
    </row>
    <row r="480" spans="1:281" s="240" customFormat="1" ht="15" customHeight="1">
      <c r="A480" s="241"/>
      <c r="B480" s="241"/>
      <c r="C480" s="241"/>
      <c r="D480" s="241"/>
      <c r="E480" s="241"/>
      <c r="F480" s="241"/>
      <c r="G480" s="241"/>
      <c r="H480" s="241"/>
      <c r="I480" s="241"/>
      <c r="J480" s="241"/>
      <c r="K480" s="241"/>
      <c r="L480" s="241"/>
      <c r="M480" s="241"/>
      <c r="N480" s="241"/>
      <c r="O480" s="241"/>
      <c r="P480" s="241"/>
      <c r="Q480" s="241"/>
      <c r="R480" s="241"/>
      <c r="S480" s="241"/>
      <c r="T480" s="241"/>
      <c r="U480" s="241" t="s">
        <v>612</v>
      </c>
      <c r="V480" s="241"/>
      <c r="W480" s="241"/>
      <c r="X480" s="241"/>
      <c r="Y480" s="241"/>
      <c r="Z480" s="241"/>
      <c r="AA480" s="241"/>
      <c r="AB480" s="241"/>
      <c r="AC480" s="241" t="s">
        <v>309</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c r="DV480" s="241"/>
      <c r="DW480" s="241"/>
      <c r="DX480" s="241"/>
      <c r="DY480" s="241"/>
      <c r="DZ480" s="241"/>
      <c r="EA480" s="241"/>
      <c r="EB480" s="241"/>
      <c r="EC480" s="241"/>
      <c r="ED480" s="241"/>
      <c r="EE480" s="241"/>
      <c r="EF480" s="241"/>
      <c r="EG480" s="241"/>
      <c r="EH480" s="241"/>
      <c r="EI480" s="241"/>
      <c r="EJ480" s="241"/>
      <c r="EK480" s="241"/>
      <c r="EL480" s="241"/>
      <c r="EM480" s="241"/>
      <c r="EN480" s="241"/>
      <c r="EO480" s="241"/>
      <c r="EP480" s="241"/>
      <c r="EQ480" s="241"/>
      <c r="ER480" s="241"/>
      <c r="ES480" s="241"/>
      <c r="ET480" s="241"/>
      <c r="EU480" s="241"/>
      <c r="EV480" s="241"/>
      <c r="EW480" s="241"/>
      <c r="EX480" s="241"/>
      <c r="EY480" s="241"/>
      <c r="EZ480" s="241"/>
      <c r="FA480" s="241"/>
      <c r="FB480" s="241"/>
      <c r="FC480" s="241"/>
      <c r="FD480" s="241"/>
      <c r="FE480" s="241"/>
      <c r="FF480" s="241"/>
      <c r="FG480" s="241"/>
      <c r="FH480" s="241"/>
      <c r="FI480" s="241"/>
      <c r="FJ480" s="241"/>
      <c r="FK480" s="241"/>
      <c r="FL480" s="241"/>
      <c r="FM480" s="241"/>
      <c r="FN480" s="241"/>
      <c r="FO480" s="241"/>
      <c r="FP480" s="241"/>
      <c r="FQ480" s="241"/>
      <c r="FR480" s="241"/>
      <c r="FS480" s="241"/>
      <c r="FT480" s="241"/>
      <c r="FU480" s="241"/>
      <c r="FV480" s="241"/>
      <c r="FW480" s="241"/>
      <c r="FX480" s="241"/>
      <c r="FY480" s="241"/>
      <c r="FZ480" s="241"/>
      <c r="GA480" s="241"/>
      <c r="GB480" s="241"/>
      <c r="GC480" s="241"/>
      <c r="GD480" s="241"/>
      <c r="GE480" s="241"/>
      <c r="GF480" s="241"/>
      <c r="GG480" s="241"/>
      <c r="GH480" s="241"/>
      <c r="GI480" s="241"/>
      <c r="GJ480" s="241"/>
      <c r="GK480" s="241"/>
      <c r="GL480" s="241"/>
      <c r="GM480" s="241"/>
      <c r="GN480" s="241"/>
      <c r="GO480" s="241"/>
      <c r="GP480" s="241"/>
      <c r="GQ480" s="241"/>
      <c r="GR480" s="241"/>
      <c r="GS480" s="241"/>
      <c r="GT480" s="241"/>
      <c r="GU480" s="241"/>
      <c r="GV480" s="241"/>
      <c r="GW480" s="241"/>
      <c r="GX480" s="241"/>
      <c r="GY480" s="241"/>
      <c r="GZ480" s="241"/>
      <c r="HA480" s="241"/>
      <c r="HB480" s="241"/>
      <c r="HC480" s="241"/>
      <c r="HD480" s="241"/>
      <c r="HE480" s="241"/>
      <c r="HF480" s="241"/>
      <c r="HG480" s="241"/>
      <c r="HH480" s="241"/>
      <c r="HI480" s="241"/>
      <c r="HJ480" s="241"/>
      <c r="HK480" s="241"/>
      <c r="HL480" s="241"/>
      <c r="HM480" s="241"/>
      <c r="HN480" s="241"/>
      <c r="HO480" s="241"/>
      <c r="HP480" s="241"/>
      <c r="HQ480" s="241"/>
      <c r="HR480" s="241"/>
      <c r="HS480" s="241"/>
      <c r="HT480" s="241"/>
      <c r="HU480" s="241"/>
      <c r="HV480" s="241"/>
      <c r="HW480" s="241"/>
      <c r="HX480" s="241"/>
      <c r="HY480" s="241"/>
      <c r="HZ480" s="241"/>
      <c r="IA480" s="241"/>
      <c r="IB480" s="241"/>
      <c r="IC480" s="241"/>
      <c r="ID480" s="241"/>
      <c r="IE480" s="241"/>
      <c r="IF480" s="241"/>
      <c r="IG480" s="241"/>
      <c r="IH480" s="241"/>
      <c r="II480" s="241"/>
      <c r="IJ480" s="241"/>
      <c r="IK480" s="241"/>
      <c r="IL480" s="241"/>
      <c r="IM480" s="241"/>
      <c r="IN480" s="241"/>
      <c r="IO480" s="241"/>
      <c r="IP480" s="241"/>
      <c r="IQ480" s="241"/>
      <c r="IR480" s="241"/>
      <c r="IS480" s="241"/>
      <c r="IT480" s="241"/>
      <c r="IU480" s="241"/>
      <c r="IV480" s="241"/>
      <c r="IW480" s="241"/>
      <c r="IX480" s="241"/>
      <c r="IY480" s="241"/>
      <c r="IZ480" s="241"/>
      <c r="JA480" s="241"/>
      <c r="JB480" s="241"/>
      <c r="JC480" s="241"/>
      <c r="JD480" s="241"/>
      <c r="JE480" s="241"/>
      <c r="JF480" s="241"/>
      <c r="JG480" s="241"/>
      <c r="JH480" s="241"/>
      <c r="JI480" s="241"/>
      <c r="JJ480" s="241"/>
      <c r="JK480" s="241"/>
      <c r="JL480" s="241"/>
      <c r="JM480" s="241"/>
      <c r="JN480" s="241"/>
      <c r="JO480" s="241"/>
      <c r="JP480" s="241"/>
      <c r="JQ480" s="241"/>
      <c r="JR480" s="241"/>
      <c r="JS480" s="241"/>
      <c r="JT480" s="241"/>
      <c r="JU480" s="241"/>
    </row>
    <row r="481" spans="1:281" s="240" customFormat="1" ht="15" customHeight="1">
      <c r="A481" s="241"/>
      <c r="B481" s="241"/>
      <c r="C481" s="241"/>
      <c r="D481" s="241"/>
      <c r="E481" s="241"/>
      <c r="F481" s="241"/>
      <c r="G481" s="241"/>
      <c r="H481" s="241"/>
      <c r="I481" s="241"/>
      <c r="J481" s="241"/>
      <c r="K481" s="241"/>
      <c r="L481" s="241"/>
      <c r="M481" s="241"/>
      <c r="N481" s="241"/>
      <c r="O481" s="241"/>
      <c r="P481" s="241"/>
      <c r="Q481" s="241"/>
      <c r="R481" s="241"/>
      <c r="S481" s="241"/>
      <c r="T481" s="241"/>
      <c r="U481" s="241" t="s">
        <v>613</v>
      </c>
      <c r="V481" s="241"/>
      <c r="W481" s="241"/>
      <c r="X481" s="241"/>
      <c r="Y481" s="241"/>
      <c r="Z481" s="241"/>
      <c r="AA481" s="241"/>
      <c r="AB481" s="241"/>
      <c r="AC481" s="241" t="s">
        <v>316</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c r="DV481" s="241"/>
      <c r="DW481" s="241"/>
      <c r="DX481" s="241"/>
      <c r="DY481" s="241"/>
      <c r="DZ481" s="241"/>
      <c r="EA481" s="241"/>
      <c r="EB481" s="241"/>
      <c r="EC481" s="241"/>
      <c r="ED481" s="241"/>
      <c r="EE481" s="241"/>
      <c r="EF481" s="241"/>
      <c r="EG481" s="241"/>
      <c r="EH481" s="241"/>
      <c r="EI481" s="241"/>
      <c r="EJ481" s="241"/>
      <c r="EK481" s="241"/>
      <c r="EL481" s="241"/>
      <c r="EM481" s="241"/>
      <c r="EN481" s="241"/>
      <c r="EO481" s="241"/>
      <c r="EP481" s="241"/>
      <c r="EQ481" s="241"/>
      <c r="ER481" s="241"/>
      <c r="ES481" s="241"/>
      <c r="ET481" s="241"/>
      <c r="EU481" s="241"/>
      <c r="EV481" s="241"/>
      <c r="EW481" s="241"/>
      <c r="EX481" s="241"/>
      <c r="EY481" s="241"/>
      <c r="EZ481" s="241"/>
      <c r="FA481" s="241"/>
      <c r="FB481" s="241"/>
      <c r="FC481" s="241"/>
      <c r="FD481" s="241"/>
      <c r="FE481" s="241"/>
      <c r="FF481" s="241"/>
      <c r="FG481" s="241"/>
      <c r="FH481" s="241"/>
      <c r="FI481" s="241"/>
      <c r="FJ481" s="241"/>
      <c r="FK481" s="241"/>
      <c r="FL481" s="241"/>
      <c r="FM481" s="241"/>
      <c r="FN481" s="241"/>
      <c r="FO481" s="241"/>
      <c r="FP481" s="241"/>
      <c r="FQ481" s="241"/>
      <c r="FR481" s="241"/>
      <c r="FS481" s="241"/>
      <c r="FT481" s="241"/>
      <c r="FU481" s="241"/>
      <c r="FV481" s="241"/>
      <c r="FW481" s="241"/>
      <c r="FX481" s="241"/>
      <c r="FY481" s="241"/>
      <c r="FZ481" s="241"/>
      <c r="GA481" s="241"/>
      <c r="GB481" s="241"/>
      <c r="GC481" s="241"/>
      <c r="GD481" s="241"/>
      <c r="GE481" s="241"/>
      <c r="GF481" s="241"/>
      <c r="GG481" s="241"/>
      <c r="GH481" s="241"/>
      <c r="GI481" s="241"/>
      <c r="GJ481" s="241"/>
      <c r="GK481" s="241"/>
      <c r="GL481" s="241"/>
      <c r="GM481" s="241"/>
      <c r="GN481" s="241"/>
      <c r="GO481" s="241"/>
      <c r="GP481" s="241"/>
      <c r="GQ481" s="241"/>
      <c r="GR481" s="241"/>
      <c r="GS481" s="241"/>
      <c r="GT481" s="241"/>
      <c r="GU481" s="241"/>
      <c r="GV481" s="241"/>
      <c r="GW481" s="241"/>
      <c r="GX481" s="241"/>
      <c r="GY481" s="241"/>
      <c r="GZ481" s="241"/>
      <c r="HA481" s="241"/>
      <c r="HB481" s="241"/>
      <c r="HC481" s="241"/>
      <c r="HD481" s="241"/>
      <c r="HE481" s="241"/>
      <c r="HF481" s="241"/>
      <c r="HG481" s="241"/>
      <c r="HH481" s="241"/>
      <c r="HI481" s="241"/>
      <c r="HJ481" s="241"/>
      <c r="HK481" s="241"/>
      <c r="HL481" s="241"/>
      <c r="HM481" s="241"/>
      <c r="HN481" s="241"/>
      <c r="HO481" s="241"/>
      <c r="HP481" s="241"/>
      <c r="HQ481" s="241"/>
      <c r="HR481" s="241"/>
      <c r="HS481" s="241"/>
      <c r="HT481" s="241"/>
      <c r="HU481" s="241"/>
      <c r="HV481" s="241"/>
      <c r="HW481" s="241"/>
      <c r="HX481" s="241"/>
      <c r="HY481" s="241"/>
      <c r="HZ481" s="241"/>
      <c r="IA481" s="241"/>
      <c r="IB481" s="241"/>
      <c r="IC481" s="241"/>
      <c r="ID481" s="241"/>
      <c r="IE481" s="241"/>
      <c r="IF481" s="241"/>
      <c r="IG481" s="241"/>
      <c r="IH481" s="241"/>
      <c r="II481" s="241"/>
      <c r="IJ481" s="241"/>
      <c r="IK481" s="241"/>
      <c r="IL481" s="241"/>
      <c r="IM481" s="241"/>
      <c r="IN481" s="241"/>
      <c r="IO481" s="241"/>
      <c r="IP481" s="241"/>
      <c r="IQ481" s="241"/>
      <c r="IR481" s="241"/>
      <c r="IS481" s="241"/>
      <c r="IT481" s="241"/>
      <c r="IU481" s="241"/>
      <c r="IV481" s="241"/>
      <c r="IW481" s="241"/>
      <c r="IX481" s="241"/>
      <c r="IY481" s="241"/>
      <c r="IZ481" s="241"/>
      <c r="JA481" s="241"/>
      <c r="JB481" s="241"/>
      <c r="JC481" s="241"/>
      <c r="JD481" s="241"/>
      <c r="JE481" s="241"/>
      <c r="JF481" s="241"/>
      <c r="JG481" s="241"/>
      <c r="JH481" s="241"/>
      <c r="JI481" s="241"/>
      <c r="JJ481" s="241"/>
      <c r="JK481" s="241"/>
      <c r="JL481" s="241"/>
      <c r="JM481" s="241"/>
      <c r="JN481" s="241"/>
      <c r="JO481" s="241"/>
      <c r="JP481" s="241"/>
      <c r="JQ481" s="241"/>
      <c r="JR481" s="241"/>
      <c r="JS481" s="241"/>
      <c r="JT481" s="241"/>
      <c r="JU481" s="241"/>
    </row>
    <row r="482" spans="1:281" s="240" customFormat="1" ht="15" customHeight="1">
      <c r="A482" s="241"/>
      <c r="B482" s="241"/>
      <c r="C482" s="241"/>
      <c r="D482" s="241"/>
      <c r="E482" s="241"/>
      <c r="F482" s="241"/>
      <c r="G482" s="241"/>
      <c r="H482" s="241"/>
      <c r="I482" s="241"/>
      <c r="J482" s="241"/>
      <c r="K482" s="241"/>
      <c r="L482" s="241"/>
      <c r="M482" s="241"/>
      <c r="N482" s="241"/>
      <c r="O482" s="241"/>
      <c r="P482" s="241"/>
      <c r="Q482" s="241"/>
      <c r="R482" s="241"/>
      <c r="S482" s="241"/>
      <c r="T482" s="241"/>
      <c r="U482" s="241" t="s">
        <v>614</v>
      </c>
      <c r="V482" s="241"/>
      <c r="W482" s="241"/>
      <c r="X482" s="241"/>
      <c r="Y482" s="241"/>
      <c r="Z482" s="241"/>
      <c r="AA482" s="241"/>
      <c r="AB482" s="241"/>
      <c r="AC482" s="241" t="s">
        <v>386</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c r="DD482" s="241"/>
      <c r="DE482" s="241"/>
      <c r="DF482" s="241"/>
      <c r="DG482" s="241"/>
      <c r="DH482" s="241"/>
      <c r="DI482" s="241"/>
      <c r="DJ482" s="241"/>
      <c r="DK482" s="241"/>
      <c r="DL482" s="241"/>
      <c r="DM482" s="241"/>
      <c r="DN482" s="241"/>
      <c r="DO482" s="241"/>
      <c r="DP482" s="241"/>
      <c r="DQ482" s="241"/>
      <c r="DR482" s="241"/>
      <c r="DS482" s="241"/>
      <c r="DT482" s="241"/>
      <c r="DU482" s="241"/>
      <c r="DV482" s="241"/>
      <c r="DW482" s="241"/>
      <c r="DX482" s="241"/>
      <c r="DY482" s="241"/>
      <c r="DZ482" s="241"/>
      <c r="EA482" s="241"/>
      <c r="EB482" s="241"/>
      <c r="EC482" s="241"/>
      <c r="ED482" s="241"/>
      <c r="EE482" s="241"/>
      <c r="EF482" s="241"/>
      <c r="EG482" s="241"/>
      <c r="EH482" s="241"/>
      <c r="EI482" s="241"/>
      <c r="EJ482" s="241"/>
      <c r="EK482" s="241"/>
      <c r="EL482" s="241"/>
      <c r="EM482" s="241"/>
      <c r="EN482" s="241"/>
      <c r="EO482" s="241"/>
      <c r="EP482" s="241"/>
      <c r="EQ482" s="241"/>
      <c r="ER482" s="241"/>
      <c r="ES482" s="241"/>
      <c r="ET482" s="241"/>
      <c r="EU482" s="241"/>
      <c r="EV482" s="241"/>
      <c r="EW482" s="241"/>
      <c r="EX482" s="241"/>
      <c r="EY482" s="241"/>
      <c r="EZ482" s="241"/>
      <c r="FA482" s="241"/>
      <c r="FB482" s="241"/>
      <c r="FC482" s="241"/>
      <c r="FD482" s="241"/>
      <c r="FE482" s="241"/>
      <c r="FF482" s="241"/>
      <c r="FG482" s="241"/>
      <c r="FH482" s="241"/>
      <c r="FI482" s="241"/>
      <c r="FJ482" s="241"/>
      <c r="FK482" s="241"/>
      <c r="FL482" s="241"/>
      <c r="FM482" s="241"/>
      <c r="FN482" s="241"/>
      <c r="FO482" s="241"/>
      <c r="FP482" s="241"/>
      <c r="FQ482" s="241"/>
      <c r="FR482" s="241"/>
      <c r="FS482" s="241"/>
      <c r="FT482" s="241"/>
      <c r="FU482" s="241"/>
      <c r="FV482" s="241"/>
      <c r="FW482" s="241"/>
      <c r="FX482" s="241"/>
      <c r="FY482" s="241"/>
      <c r="FZ482" s="241"/>
      <c r="GA482" s="241"/>
      <c r="GB482" s="241"/>
      <c r="GC482" s="241"/>
      <c r="GD482" s="241"/>
      <c r="GE482" s="241"/>
      <c r="GF482" s="241"/>
      <c r="GG482" s="241"/>
      <c r="GH482" s="241"/>
      <c r="GI482" s="241"/>
      <c r="GJ482" s="241"/>
      <c r="GK482" s="241"/>
      <c r="GL482" s="241"/>
      <c r="GM482" s="241"/>
      <c r="GN482" s="241"/>
      <c r="GO482" s="241"/>
      <c r="GP482" s="241"/>
      <c r="GQ482" s="241"/>
      <c r="GR482" s="241"/>
      <c r="GS482" s="241"/>
      <c r="GT482" s="241"/>
      <c r="GU482" s="241"/>
      <c r="GV482" s="241"/>
      <c r="GW482" s="241"/>
      <c r="GX482" s="241"/>
      <c r="GY482" s="241"/>
      <c r="GZ482" s="241"/>
      <c r="HA482" s="241"/>
      <c r="HB482" s="241"/>
      <c r="HC482" s="241"/>
      <c r="HD482" s="241"/>
      <c r="HE482" s="241"/>
      <c r="HF482" s="241"/>
      <c r="HG482" s="241"/>
      <c r="HH482" s="241"/>
      <c r="HI482" s="241"/>
      <c r="HJ482" s="241"/>
      <c r="HK482" s="241"/>
      <c r="HL482" s="241"/>
      <c r="HM482" s="241"/>
      <c r="HN482" s="241"/>
      <c r="HO482" s="241"/>
      <c r="HP482" s="241"/>
      <c r="HQ482" s="241"/>
      <c r="HR482" s="241"/>
      <c r="HS482" s="241"/>
      <c r="HT482" s="241"/>
      <c r="HU482" s="241"/>
      <c r="HV482" s="241"/>
      <c r="HW482" s="241"/>
      <c r="HX482" s="241"/>
      <c r="HY482" s="241"/>
      <c r="HZ482" s="241"/>
      <c r="IA482" s="241"/>
      <c r="IB482" s="241"/>
      <c r="IC482" s="241"/>
      <c r="ID482" s="241"/>
      <c r="IE482" s="241"/>
      <c r="IF482" s="241"/>
      <c r="IG482" s="241"/>
      <c r="IH482" s="241"/>
      <c r="II482" s="241"/>
      <c r="IJ482" s="241"/>
      <c r="IK482" s="241"/>
      <c r="IL482" s="241"/>
      <c r="IM482" s="241"/>
      <c r="IN482" s="241"/>
      <c r="IO482" s="241"/>
      <c r="IP482" s="241"/>
      <c r="IQ482" s="241"/>
      <c r="IR482" s="241"/>
      <c r="IS482" s="241"/>
      <c r="IT482" s="241"/>
      <c r="IU482" s="241"/>
      <c r="IV482" s="241"/>
      <c r="IW482" s="241"/>
      <c r="IX482" s="241"/>
      <c r="IY482" s="241"/>
      <c r="IZ482" s="241"/>
      <c r="JA482" s="241"/>
      <c r="JB482" s="241"/>
      <c r="JC482" s="241"/>
      <c r="JD482" s="241"/>
      <c r="JE482" s="241"/>
      <c r="JF482" s="241"/>
      <c r="JG482" s="241"/>
      <c r="JH482" s="241"/>
      <c r="JI482" s="241"/>
      <c r="JJ482" s="241"/>
      <c r="JK482" s="241"/>
      <c r="JL482" s="241"/>
      <c r="JM482" s="241"/>
      <c r="JN482" s="241"/>
      <c r="JO482" s="241"/>
      <c r="JP482" s="241"/>
      <c r="JQ482" s="241"/>
      <c r="JR482" s="241"/>
      <c r="JS482" s="241"/>
      <c r="JT482" s="241"/>
      <c r="JU482" s="241"/>
    </row>
    <row r="483" spans="1:281" s="240" customFormat="1" ht="15" customHeight="1">
      <c r="A483" s="241"/>
      <c r="B483" s="241"/>
      <c r="C483" s="241"/>
      <c r="D483" s="241"/>
      <c r="E483" s="241"/>
      <c r="F483" s="241"/>
      <c r="G483" s="241"/>
      <c r="H483" s="241"/>
      <c r="I483" s="241"/>
      <c r="J483" s="241"/>
      <c r="K483" s="241"/>
      <c r="L483" s="241"/>
      <c r="M483" s="241"/>
      <c r="N483" s="241"/>
      <c r="O483" s="241"/>
      <c r="P483" s="241"/>
      <c r="Q483" s="241"/>
      <c r="R483" s="241"/>
      <c r="S483" s="241"/>
      <c r="T483" s="241"/>
      <c r="U483" s="241" t="s">
        <v>615</v>
      </c>
      <c r="V483" s="241"/>
      <c r="W483" s="241"/>
      <c r="X483" s="241"/>
      <c r="Y483" s="241"/>
      <c r="Z483" s="241"/>
      <c r="AA483" s="241"/>
      <c r="AB483" s="241"/>
      <c r="AC483" s="241" t="s">
        <v>309</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c r="DD483" s="241"/>
      <c r="DE483" s="241"/>
      <c r="DF483" s="241"/>
      <c r="DG483" s="241"/>
      <c r="DH483" s="241"/>
      <c r="DI483" s="241"/>
      <c r="DJ483" s="241"/>
      <c r="DK483" s="241"/>
      <c r="DL483" s="241"/>
      <c r="DM483" s="241"/>
      <c r="DN483" s="241"/>
      <c r="DO483" s="241"/>
      <c r="DP483" s="241"/>
      <c r="DQ483" s="241"/>
      <c r="DR483" s="241"/>
      <c r="DS483" s="241"/>
      <c r="DT483" s="241"/>
      <c r="DU483" s="241"/>
      <c r="DV483" s="241"/>
      <c r="DW483" s="241"/>
      <c r="DX483" s="241"/>
      <c r="DY483" s="241"/>
      <c r="DZ483" s="241"/>
      <c r="EA483" s="241"/>
      <c r="EB483" s="241"/>
      <c r="EC483" s="241"/>
      <c r="ED483" s="241"/>
      <c r="EE483" s="241"/>
      <c r="EF483" s="241"/>
      <c r="EG483" s="241"/>
      <c r="EH483" s="241"/>
      <c r="EI483" s="241"/>
      <c r="EJ483" s="241"/>
      <c r="EK483" s="241"/>
      <c r="EL483" s="241"/>
      <c r="EM483" s="241"/>
      <c r="EN483" s="241"/>
      <c r="EO483" s="241"/>
      <c r="EP483" s="241"/>
      <c r="EQ483" s="241"/>
      <c r="ER483" s="241"/>
      <c r="ES483" s="241"/>
      <c r="ET483" s="241"/>
      <c r="EU483" s="241"/>
      <c r="EV483" s="241"/>
      <c r="EW483" s="241"/>
      <c r="EX483" s="241"/>
      <c r="EY483" s="241"/>
      <c r="EZ483" s="241"/>
      <c r="FA483" s="241"/>
      <c r="FB483" s="241"/>
      <c r="FC483" s="241"/>
      <c r="FD483" s="241"/>
      <c r="FE483" s="241"/>
      <c r="FF483" s="241"/>
      <c r="FG483" s="241"/>
      <c r="FH483" s="241"/>
      <c r="FI483" s="241"/>
      <c r="FJ483" s="241"/>
      <c r="FK483" s="241"/>
      <c r="FL483" s="241"/>
      <c r="FM483" s="241"/>
      <c r="FN483" s="241"/>
      <c r="FO483" s="241"/>
      <c r="FP483" s="241"/>
      <c r="FQ483" s="241"/>
      <c r="FR483" s="241"/>
      <c r="FS483" s="241"/>
      <c r="FT483" s="241"/>
      <c r="FU483" s="241"/>
      <c r="FV483" s="241"/>
      <c r="FW483" s="241"/>
      <c r="FX483" s="241"/>
      <c r="FY483" s="241"/>
      <c r="FZ483" s="241"/>
      <c r="GA483" s="241"/>
      <c r="GB483" s="241"/>
      <c r="GC483" s="241"/>
      <c r="GD483" s="241"/>
      <c r="GE483" s="241"/>
      <c r="GF483" s="241"/>
      <c r="GG483" s="241"/>
      <c r="GH483" s="241"/>
      <c r="GI483" s="241"/>
      <c r="GJ483" s="241"/>
      <c r="GK483" s="241"/>
      <c r="GL483" s="241"/>
      <c r="GM483" s="241"/>
      <c r="GN483" s="241"/>
      <c r="GO483" s="241"/>
      <c r="GP483" s="241"/>
      <c r="GQ483" s="241"/>
      <c r="GR483" s="241"/>
      <c r="GS483" s="241"/>
      <c r="GT483" s="241"/>
      <c r="GU483" s="241"/>
      <c r="GV483" s="241"/>
      <c r="GW483" s="241"/>
      <c r="GX483" s="241"/>
      <c r="GY483" s="241"/>
      <c r="GZ483" s="241"/>
      <c r="HA483" s="241"/>
      <c r="HB483" s="241"/>
      <c r="HC483" s="241"/>
      <c r="HD483" s="241"/>
      <c r="HE483" s="241"/>
      <c r="HF483" s="241"/>
      <c r="HG483" s="241"/>
      <c r="HH483" s="241"/>
      <c r="HI483" s="241"/>
      <c r="HJ483" s="241"/>
      <c r="HK483" s="241"/>
      <c r="HL483" s="241"/>
      <c r="HM483" s="241"/>
      <c r="HN483" s="241"/>
      <c r="HO483" s="241"/>
      <c r="HP483" s="241"/>
      <c r="HQ483" s="241"/>
      <c r="HR483" s="241"/>
      <c r="HS483" s="241"/>
      <c r="HT483" s="241"/>
      <c r="HU483" s="241"/>
      <c r="HV483" s="241"/>
      <c r="HW483" s="241"/>
      <c r="HX483" s="241"/>
      <c r="HY483" s="241"/>
      <c r="HZ483" s="241"/>
      <c r="IA483" s="241"/>
      <c r="IB483" s="241"/>
      <c r="IC483" s="241"/>
      <c r="ID483" s="241"/>
      <c r="IE483" s="241"/>
      <c r="IF483" s="241"/>
      <c r="IG483" s="241"/>
      <c r="IH483" s="241"/>
      <c r="II483" s="241"/>
      <c r="IJ483" s="241"/>
      <c r="IK483" s="241"/>
      <c r="IL483" s="241"/>
      <c r="IM483" s="241"/>
      <c r="IN483" s="241"/>
      <c r="IO483" s="241"/>
      <c r="IP483" s="241"/>
      <c r="IQ483" s="241"/>
      <c r="IR483" s="241"/>
      <c r="IS483" s="241"/>
      <c r="IT483" s="241"/>
      <c r="IU483" s="241"/>
      <c r="IV483" s="241"/>
      <c r="IW483" s="241"/>
      <c r="IX483" s="241"/>
      <c r="IY483" s="241"/>
      <c r="IZ483" s="241"/>
      <c r="JA483" s="241"/>
      <c r="JB483" s="241"/>
      <c r="JC483" s="241"/>
      <c r="JD483" s="241"/>
      <c r="JE483" s="241"/>
      <c r="JF483" s="241"/>
      <c r="JG483" s="241"/>
      <c r="JH483" s="241"/>
      <c r="JI483" s="241"/>
      <c r="JJ483" s="241"/>
      <c r="JK483" s="241"/>
      <c r="JL483" s="241"/>
      <c r="JM483" s="241"/>
      <c r="JN483" s="241"/>
      <c r="JO483" s="241"/>
      <c r="JP483" s="241"/>
      <c r="JQ483" s="241"/>
      <c r="JR483" s="241"/>
      <c r="JS483" s="241"/>
      <c r="JT483" s="241"/>
      <c r="JU483" s="241"/>
    </row>
    <row r="484" spans="1:281" s="240" customFormat="1" ht="15" customHeight="1">
      <c r="A484" s="241"/>
      <c r="B484" s="241"/>
      <c r="C484" s="241"/>
      <c r="D484" s="241"/>
      <c r="E484" s="241"/>
      <c r="F484" s="241"/>
      <c r="G484" s="241"/>
      <c r="H484" s="241"/>
      <c r="I484" s="241"/>
      <c r="J484" s="241"/>
      <c r="K484" s="241"/>
      <c r="L484" s="241"/>
      <c r="M484" s="241"/>
      <c r="N484" s="241"/>
      <c r="O484" s="241"/>
      <c r="P484" s="241"/>
      <c r="Q484" s="241"/>
      <c r="R484" s="241"/>
      <c r="S484" s="241"/>
      <c r="T484" s="241"/>
      <c r="U484" s="241" t="s">
        <v>270</v>
      </c>
      <c r="V484" s="241"/>
      <c r="W484" s="241"/>
      <c r="X484" s="241"/>
      <c r="Y484" s="241"/>
      <c r="Z484" s="241"/>
      <c r="AA484" s="241"/>
      <c r="AB484" s="241"/>
      <c r="AC484" s="241" t="s">
        <v>350</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c r="DD484" s="241"/>
      <c r="DE484" s="241"/>
      <c r="DF484" s="241"/>
      <c r="DG484" s="241"/>
      <c r="DH484" s="241"/>
      <c r="DI484" s="241"/>
      <c r="DJ484" s="241"/>
      <c r="DK484" s="241"/>
      <c r="DL484" s="241"/>
      <c r="DM484" s="241"/>
      <c r="DN484" s="241"/>
      <c r="DO484" s="241"/>
      <c r="DP484" s="241"/>
      <c r="DQ484" s="241"/>
      <c r="DR484" s="241"/>
      <c r="DS484" s="241"/>
      <c r="DT484" s="241"/>
      <c r="DU484" s="241"/>
      <c r="DV484" s="241"/>
      <c r="DW484" s="241"/>
      <c r="DX484" s="241"/>
      <c r="DY484" s="241"/>
      <c r="DZ484" s="241"/>
      <c r="EA484" s="241"/>
      <c r="EB484" s="241"/>
      <c r="EC484" s="241"/>
      <c r="ED484" s="241"/>
      <c r="EE484" s="241"/>
      <c r="EF484" s="241"/>
      <c r="EG484" s="241"/>
      <c r="EH484" s="241"/>
      <c r="EI484" s="241"/>
      <c r="EJ484" s="241"/>
      <c r="EK484" s="241"/>
      <c r="EL484" s="241"/>
      <c r="EM484" s="241"/>
      <c r="EN484" s="241"/>
      <c r="EO484" s="241"/>
      <c r="EP484" s="241"/>
      <c r="EQ484" s="241"/>
      <c r="ER484" s="241"/>
      <c r="ES484" s="241"/>
      <c r="ET484" s="241"/>
      <c r="EU484" s="241"/>
      <c r="EV484" s="241"/>
      <c r="EW484" s="241"/>
      <c r="EX484" s="241"/>
      <c r="EY484" s="241"/>
      <c r="EZ484" s="241"/>
      <c r="FA484" s="241"/>
      <c r="FB484" s="241"/>
      <c r="FC484" s="241"/>
      <c r="FD484" s="241"/>
      <c r="FE484" s="241"/>
      <c r="FF484" s="241"/>
      <c r="FG484" s="241"/>
      <c r="FH484" s="241"/>
      <c r="FI484" s="241"/>
      <c r="FJ484" s="241"/>
      <c r="FK484" s="241"/>
      <c r="FL484" s="241"/>
      <c r="FM484" s="241"/>
      <c r="FN484" s="241"/>
      <c r="FO484" s="241"/>
      <c r="FP484" s="241"/>
      <c r="FQ484" s="241"/>
      <c r="FR484" s="241"/>
      <c r="FS484" s="241"/>
      <c r="FT484" s="241"/>
      <c r="FU484" s="241"/>
      <c r="FV484" s="241"/>
      <c r="FW484" s="241"/>
      <c r="FX484" s="241"/>
      <c r="FY484" s="241"/>
      <c r="FZ484" s="241"/>
      <c r="GA484" s="241"/>
      <c r="GB484" s="241"/>
      <c r="GC484" s="241"/>
      <c r="GD484" s="241"/>
      <c r="GE484" s="241"/>
      <c r="GF484" s="241"/>
      <c r="GG484" s="241"/>
      <c r="GH484" s="241"/>
      <c r="GI484" s="241"/>
      <c r="GJ484" s="241"/>
      <c r="GK484" s="241"/>
      <c r="GL484" s="241"/>
      <c r="GM484" s="241"/>
      <c r="GN484" s="241"/>
      <c r="GO484" s="241"/>
      <c r="GP484" s="241"/>
      <c r="GQ484" s="241"/>
      <c r="GR484" s="241"/>
      <c r="GS484" s="241"/>
      <c r="GT484" s="241"/>
      <c r="GU484" s="241"/>
      <c r="GV484" s="241"/>
      <c r="GW484" s="241"/>
      <c r="GX484" s="241"/>
      <c r="GY484" s="241"/>
      <c r="GZ484" s="241"/>
      <c r="HA484" s="241"/>
      <c r="HB484" s="241"/>
      <c r="HC484" s="241"/>
      <c r="HD484" s="241"/>
      <c r="HE484" s="241"/>
      <c r="HF484" s="241"/>
      <c r="HG484" s="241"/>
      <c r="HH484" s="241"/>
      <c r="HI484" s="241"/>
      <c r="HJ484" s="241"/>
      <c r="HK484" s="241"/>
      <c r="HL484" s="241"/>
      <c r="HM484" s="241"/>
      <c r="HN484" s="241"/>
      <c r="HO484" s="241"/>
      <c r="HP484" s="241"/>
      <c r="HQ484" s="241"/>
      <c r="HR484" s="241"/>
      <c r="HS484" s="241"/>
      <c r="HT484" s="241"/>
      <c r="HU484" s="241"/>
      <c r="HV484" s="241"/>
      <c r="HW484" s="241"/>
      <c r="HX484" s="241"/>
      <c r="HY484" s="241"/>
      <c r="HZ484" s="241"/>
      <c r="IA484" s="241"/>
      <c r="IB484" s="241"/>
      <c r="IC484" s="241"/>
      <c r="ID484" s="241"/>
      <c r="IE484" s="241"/>
      <c r="IF484" s="241"/>
      <c r="IG484" s="241"/>
      <c r="IH484" s="241"/>
      <c r="II484" s="241"/>
      <c r="IJ484" s="241"/>
      <c r="IK484" s="241"/>
      <c r="IL484" s="241"/>
      <c r="IM484" s="241"/>
      <c r="IN484" s="241"/>
      <c r="IO484" s="241"/>
      <c r="IP484" s="241"/>
      <c r="IQ484" s="241"/>
      <c r="IR484" s="241"/>
      <c r="IS484" s="241"/>
      <c r="IT484" s="241"/>
      <c r="IU484" s="241"/>
      <c r="IV484" s="241"/>
      <c r="IW484" s="241"/>
      <c r="IX484" s="241"/>
      <c r="IY484" s="241"/>
      <c r="IZ484" s="241"/>
      <c r="JA484" s="241"/>
      <c r="JB484" s="241"/>
      <c r="JC484" s="241"/>
      <c r="JD484" s="241"/>
      <c r="JE484" s="241"/>
      <c r="JF484" s="241"/>
      <c r="JG484" s="241"/>
      <c r="JH484" s="241"/>
      <c r="JI484" s="241"/>
      <c r="JJ484" s="241"/>
      <c r="JK484" s="241"/>
      <c r="JL484" s="241"/>
      <c r="JM484" s="241"/>
      <c r="JN484" s="241"/>
      <c r="JO484" s="241"/>
      <c r="JP484" s="241"/>
      <c r="JQ484" s="241"/>
      <c r="JR484" s="241"/>
      <c r="JS484" s="241"/>
      <c r="JT484" s="241"/>
      <c r="JU484" s="241"/>
    </row>
    <row r="485" spans="1:281" s="240" customFormat="1" ht="15" customHeight="1">
      <c r="A485" s="241"/>
      <c r="B485" s="241"/>
      <c r="C485" s="241"/>
      <c r="D485" s="241"/>
      <c r="E485" s="241"/>
      <c r="F485" s="241"/>
      <c r="G485" s="241"/>
      <c r="H485" s="241"/>
      <c r="I485" s="241"/>
      <c r="J485" s="241"/>
      <c r="K485" s="241"/>
      <c r="L485" s="241"/>
      <c r="M485" s="241"/>
      <c r="N485" s="241"/>
      <c r="O485" s="241"/>
      <c r="P485" s="241"/>
      <c r="Q485" s="241"/>
      <c r="R485" s="241"/>
      <c r="S485" s="241"/>
      <c r="T485" s="241"/>
      <c r="U485" s="241" t="s">
        <v>616</v>
      </c>
      <c r="V485" s="241"/>
      <c r="W485" s="241"/>
      <c r="X485" s="241"/>
      <c r="Y485" s="241"/>
      <c r="Z485" s="241"/>
      <c r="AA485" s="241"/>
      <c r="AB485" s="241"/>
      <c r="AC485" s="241" t="s">
        <v>316</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c r="DV485" s="241"/>
      <c r="DW485" s="241"/>
      <c r="DX485" s="241"/>
      <c r="DY485" s="241"/>
      <c r="DZ485" s="241"/>
      <c r="EA485" s="241"/>
      <c r="EB485" s="241"/>
      <c r="EC485" s="241"/>
      <c r="ED485" s="241"/>
      <c r="EE485" s="241"/>
      <c r="EF485" s="241"/>
      <c r="EG485" s="241"/>
      <c r="EH485" s="241"/>
      <c r="EI485" s="241"/>
      <c r="EJ485" s="241"/>
      <c r="EK485" s="241"/>
      <c r="EL485" s="241"/>
      <c r="EM485" s="241"/>
      <c r="EN485" s="241"/>
      <c r="EO485" s="241"/>
      <c r="EP485" s="241"/>
      <c r="EQ485" s="241"/>
      <c r="ER485" s="241"/>
      <c r="ES485" s="241"/>
      <c r="ET485" s="241"/>
      <c r="EU485" s="241"/>
      <c r="EV485" s="241"/>
      <c r="EW485" s="241"/>
      <c r="EX485" s="241"/>
      <c r="EY485" s="241"/>
      <c r="EZ485" s="241"/>
      <c r="FA485" s="241"/>
      <c r="FB485" s="241"/>
      <c r="FC485" s="241"/>
      <c r="FD485" s="241"/>
      <c r="FE485" s="241"/>
      <c r="FF485" s="241"/>
      <c r="FG485" s="241"/>
      <c r="FH485" s="241"/>
      <c r="FI485" s="241"/>
      <c r="FJ485" s="241"/>
      <c r="FK485" s="241"/>
      <c r="FL485" s="241"/>
      <c r="FM485" s="241"/>
      <c r="FN485" s="241"/>
      <c r="FO485" s="241"/>
      <c r="FP485" s="241"/>
      <c r="FQ485" s="241"/>
      <c r="FR485" s="241"/>
      <c r="FS485" s="241"/>
      <c r="FT485" s="241"/>
      <c r="FU485" s="241"/>
      <c r="FV485" s="241"/>
      <c r="FW485" s="241"/>
      <c r="FX485" s="241"/>
      <c r="FY485" s="241"/>
      <c r="FZ485" s="241"/>
      <c r="GA485" s="241"/>
      <c r="GB485" s="241"/>
      <c r="GC485" s="241"/>
      <c r="GD485" s="241"/>
      <c r="GE485" s="241"/>
      <c r="GF485" s="241"/>
      <c r="GG485" s="241"/>
      <c r="GH485" s="241"/>
      <c r="GI485" s="241"/>
      <c r="GJ485" s="241"/>
      <c r="GK485" s="241"/>
      <c r="GL485" s="241"/>
      <c r="GM485" s="241"/>
      <c r="GN485" s="241"/>
      <c r="GO485" s="241"/>
      <c r="GP485" s="241"/>
      <c r="GQ485" s="241"/>
      <c r="GR485" s="241"/>
      <c r="GS485" s="241"/>
      <c r="GT485" s="241"/>
      <c r="GU485" s="241"/>
      <c r="GV485" s="241"/>
      <c r="GW485" s="241"/>
      <c r="GX485" s="241"/>
      <c r="GY485" s="241"/>
      <c r="GZ485" s="241"/>
      <c r="HA485" s="241"/>
      <c r="HB485" s="241"/>
      <c r="HC485" s="241"/>
      <c r="HD485" s="241"/>
      <c r="HE485" s="241"/>
      <c r="HF485" s="241"/>
      <c r="HG485" s="241"/>
      <c r="HH485" s="241"/>
      <c r="HI485" s="241"/>
      <c r="HJ485" s="241"/>
      <c r="HK485" s="241"/>
      <c r="HL485" s="241"/>
      <c r="HM485" s="241"/>
      <c r="HN485" s="241"/>
      <c r="HO485" s="241"/>
      <c r="HP485" s="241"/>
      <c r="HQ485" s="241"/>
      <c r="HR485" s="241"/>
      <c r="HS485" s="241"/>
      <c r="HT485" s="241"/>
      <c r="HU485" s="241"/>
      <c r="HV485" s="241"/>
      <c r="HW485" s="241"/>
      <c r="HX485" s="241"/>
      <c r="HY485" s="241"/>
      <c r="HZ485" s="241"/>
      <c r="IA485" s="241"/>
      <c r="IB485" s="241"/>
      <c r="IC485" s="241"/>
      <c r="ID485" s="241"/>
      <c r="IE485" s="241"/>
      <c r="IF485" s="241"/>
      <c r="IG485" s="241"/>
      <c r="IH485" s="241"/>
      <c r="II485" s="241"/>
      <c r="IJ485" s="241"/>
      <c r="IK485" s="241"/>
      <c r="IL485" s="241"/>
      <c r="IM485" s="241"/>
      <c r="IN485" s="241"/>
      <c r="IO485" s="241"/>
      <c r="IP485" s="241"/>
      <c r="IQ485" s="241"/>
      <c r="IR485" s="241"/>
      <c r="IS485" s="241"/>
      <c r="IT485" s="241"/>
      <c r="IU485" s="241"/>
      <c r="IV485" s="241"/>
      <c r="IW485" s="241"/>
      <c r="IX485" s="241"/>
      <c r="IY485" s="241"/>
      <c r="IZ485" s="241"/>
      <c r="JA485" s="241"/>
      <c r="JB485" s="241"/>
      <c r="JC485" s="241"/>
      <c r="JD485" s="241"/>
      <c r="JE485" s="241"/>
      <c r="JF485" s="241"/>
      <c r="JG485" s="241"/>
      <c r="JH485" s="241"/>
      <c r="JI485" s="241"/>
      <c r="JJ485" s="241"/>
      <c r="JK485" s="241"/>
      <c r="JL485" s="241"/>
      <c r="JM485" s="241"/>
      <c r="JN485" s="241"/>
      <c r="JO485" s="241"/>
      <c r="JP485" s="241"/>
      <c r="JQ485" s="241"/>
      <c r="JR485" s="241"/>
      <c r="JS485" s="241"/>
      <c r="JT485" s="241"/>
      <c r="JU485" s="241"/>
    </row>
    <row r="486" spans="1:281" s="240" customFormat="1" ht="15" customHeight="1">
      <c r="A486" s="241"/>
      <c r="B486" s="241"/>
      <c r="C486" s="241"/>
      <c r="D486" s="241"/>
      <c r="E486" s="241"/>
      <c r="F486" s="241"/>
      <c r="G486" s="241"/>
      <c r="H486" s="241"/>
      <c r="I486" s="241"/>
      <c r="J486" s="241"/>
      <c r="K486" s="241"/>
      <c r="L486" s="241"/>
      <c r="M486" s="241"/>
      <c r="N486" s="241"/>
      <c r="O486" s="241"/>
      <c r="P486" s="241"/>
      <c r="Q486" s="241"/>
      <c r="R486" s="241"/>
      <c r="S486" s="241"/>
      <c r="T486" s="241"/>
      <c r="U486" s="241" t="s">
        <v>617</v>
      </c>
      <c r="V486" s="241"/>
      <c r="W486" s="241"/>
      <c r="X486" s="241"/>
      <c r="Y486" s="241"/>
      <c r="Z486" s="241"/>
      <c r="AA486" s="241"/>
      <c r="AB486" s="241"/>
      <c r="AC486" s="241" t="s">
        <v>386</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c r="DD486" s="241"/>
      <c r="DE486" s="241"/>
      <c r="DF486" s="241"/>
      <c r="DG486" s="241"/>
      <c r="DH486" s="241"/>
      <c r="DI486" s="241"/>
      <c r="DJ486" s="241"/>
      <c r="DK486" s="241"/>
      <c r="DL486" s="241"/>
      <c r="DM486" s="241"/>
      <c r="DN486" s="241"/>
      <c r="DO486" s="241"/>
      <c r="DP486" s="241"/>
      <c r="DQ486" s="241"/>
      <c r="DR486" s="241"/>
      <c r="DS486" s="241"/>
      <c r="DT486" s="241"/>
      <c r="DU486" s="241"/>
      <c r="DV486" s="241"/>
      <c r="DW486" s="241"/>
      <c r="DX486" s="241"/>
      <c r="DY486" s="241"/>
      <c r="DZ486" s="241"/>
      <c r="EA486" s="241"/>
      <c r="EB486" s="241"/>
      <c r="EC486" s="241"/>
      <c r="ED486" s="241"/>
      <c r="EE486" s="241"/>
      <c r="EF486" s="241"/>
      <c r="EG486" s="241"/>
      <c r="EH486" s="241"/>
      <c r="EI486" s="241"/>
      <c r="EJ486" s="241"/>
      <c r="EK486" s="241"/>
      <c r="EL486" s="241"/>
      <c r="EM486" s="241"/>
      <c r="EN486" s="241"/>
      <c r="EO486" s="241"/>
      <c r="EP486" s="241"/>
      <c r="EQ486" s="241"/>
      <c r="ER486" s="241"/>
      <c r="ES486" s="241"/>
      <c r="ET486" s="241"/>
      <c r="EU486" s="241"/>
      <c r="EV486" s="241"/>
      <c r="EW486" s="241"/>
      <c r="EX486" s="241"/>
      <c r="EY486" s="241"/>
      <c r="EZ486" s="241"/>
      <c r="FA486" s="241"/>
      <c r="FB486" s="241"/>
      <c r="FC486" s="241"/>
      <c r="FD486" s="241"/>
      <c r="FE486" s="241"/>
      <c r="FF486" s="241"/>
      <c r="FG486" s="241"/>
      <c r="FH486" s="241"/>
      <c r="FI486" s="241"/>
      <c r="FJ486" s="241"/>
      <c r="FK486" s="241"/>
      <c r="FL486" s="241"/>
      <c r="FM486" s="241"/>
      <c r="FN486" s="241"/>
      <c r="FO486" s="241"/>
      <c r="FP486" s="241"/>
      <c r="FQ486" s="241"/>
      <c r="FR486" s="241"/>
      <c r="FS486" s="241"/>
      <c r="FT486" s="241"/>
      <c r="FU486" s="241"/>
      <c r="FV486" s="241"/>
      <c r="FW486" s="241"/>
      <c r="FX486" s="241"/>
      <c r="FY486" s="241"/>
      <c r="FZ486" s="241"/>
      <c r="GA486" s="241"/>
      <c r="GB486" s="241"/>
      <c r="GC486" s="241"/>
      <c r="GD486" s="241"/>
      <c r="GE486" s="241"/>
      <c r="GF486" s="241"/>
      <c r="GG486" s="241"/>
      <c r="GH486" s="241"/>
      <c r="GI486" s="241"/>
      <c r="GJ486" s="241"/>
      <c r="GK486" s="241"/>
      <c r="GL486" s="241"/>
      <c r="GM486" s="241"/>
      <c r="GN486" s="241"/>
      <c r="GO486" s="241"/>
      <c r="GP486" s="241"/>
      <c r="GQ486" s="241"/>
      <c r="GR486" s="241"/>
      <c r="GS486" s="241"/>
      <c r="GT486" s="241"/>
      <c r="GU486" s="241"/>
      <c r="GV486" s="241"/>
      <c r="GW486" s="241"/>
      <c r="GX486" s="241"/>
      <c r="GY486" s="241"/>
      <c r="GZ486" s="241"/>
      <c r="HA486" s="241"/>
      <c r="HB486" s="241"/>
      <c r="HC486" s="241"/>
      <c r="HD486" s="241"/>
      <c r="HE486" s="241"/>
      <c r="HF486" s="241"/>
      <c r="HG486" s="241"/>
      <c r="HH486" s="241"/>
      <c r="HI486" s="241"/>
      <c r="HJ486" s="241"/>
      <c r="HK486" s="241"/>
      <c r="HL486" s="241"/>
      <c r="HM486" s="241"/>
      <c r="HN486" s="241"/>
      <c r="HO486" s="241"/>
      <c r="HP486" s="241"/>
      <c r="HQ486" s="241"/>
      <c r="HR486" s="241"/>
      <c r="HS486" s="241"/>
      <c r="HT486" s="241"/>
      <c r="HU486" s="241"/>
      <c r="HV486" s="241"/>
      <c r="HW486" s="241"/>
      <c r="HX486" s="241"/>
      <c r="HY486" s="241"/>
      <c r="HZ486" s="241"/>
      <c r="IA486" s="241"/>
      <c r="IB486" s="241"/>
      <c r="IC486" s="241"/>
      <c r="ID486" s="241"/>
      <c r="IE486" s="241"/>
      <c r="IF486" s="241"/>
      <c r="IG486" s="241"/>
      <c r="IH486" s="241"/>
      <c r="II486" s="241"/>
      <c r="IJ486" s="241"/>
      <c r="IK486" s="241"/>
      <c r="IL486" s="241"/>
      <c r="IM486" s="241"/>
      <c r="IN486" s="241"/>
      <c r="IO486" s="241"/>
      <c r="IP486" s="241"/>
      <c r="IQ486" s="241"/>
      <c r="IR486" s="241"/>
      <c r="IS486" s="241"/>
      <c r="IT486" s="241"/>
      <c r="IU486" s="241"/>
      <c r="IV486" s="241"/>
      <c r="IW486" s="241"/>
      <c r="IX486" s="241"/>
      <c r="IY486" s="241"/>
      <c r="IZ486" s="241"/>
      <c r="JA486" s="241"/>
      <c r="JB486" s="241"/>
      <c r="JC486" s="241"/>
      <c r="JD486" s="241"/>
      <c r="JE486" s="241"/>
      <c r="JF486" s="241"/>
      <c r="JG486" s="241"/>
      <c r="JH486" s="241"/>
      <c r="JI486" s="241"/>
      <c r="JJ486" s="241"/>
      <c r="JK486" s="241"/>
      <c r="JL486" s="241"/>
      <c r="JM486" s="241"/>
      <c r="JN486" s="241"/>
      <c r="JO486" s="241"/>
      <c r="JP486" s="241"/>
      <c r="JQ486" s="241"/>
      <c r="JR486" s="241"/>
      <c r="JS486" s="241"/>
      <c r="JT486" s="241"/>
      <c r="JU486" s="241"/>
    </row>
    <row r="487" spans="1:281" s="240" customFormat="1" ht="15" customHeight="1">
      <c r="A487" s="241"/>
      <c r="B487" s="241"/>
      <c r="C487" s="241"/>
      <c r="D487" s="241"/>
      <c r="E487" s="241"/>
      <c r="F487" s="241"/>
      <c r="G487" s="241"/>
      <c r="H487" s="241"/>
      <c r="I487" s="241"/>
      <c r="J487" s="241"/>
      <c r="K487" s="241"/>
      <c r="L487" s="241"/>
      <c r="M487" s="241"/>
      <c r="N487" s="241"/>
      <c r="O487" s="241"/>
      <c r="P487" s="241"/>
      <c r="Q487" s="241"/>
      <c r="R487" s="241"/>
      <c r="S487" s="241"/>
      <c r="T487" s="241"/>
      <c r="U487" s="241" t="s">
        <v>618</v>
      </c>
      <c r="V487" s="241"/>
      <c r="W487" s="241"/>
      <c r="X487" s="241"/>
      <c r="Y487" s="241"/>
      <c r="Z487" s="241"/>
      <c r="AA487" s="241"/>
      <c r="AB487" s="241"/>
      <c r="AC487" s="241" t="s">
        <v>386</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c r="DV487" s="241"/>
      <c r="DW487" s="241"/>
      <c r="DX487" s="241"/>
      <c r="DY487" s="241"/>
      <c r="DZ487" s="241"/>
      <c r="EA487" s="241"/>
      <c r="EB487" s="241"/>
      <c r="EC487" s="241"/>
      <c r="ED487" s="241"/>
      <c r="EE487" s="241"/>
      <c r="EF487" s="241"/>
      <c r="EG487" s="241"/>
      <c r="EH487" s="241"/>
      <c r="EI487" s="241"/>
      <c r="EJ487" s="241"/>
      <c r="EK487" s="241"/>
      <c r="EL487" s="241"/>
      <c r="EM487" s="241"/>
      <c r="EN487" s="241"/>
      <c r="EO487" s="241"/>
      <c r="EP487" s="241"/>
      <c r="EQ487" s="241"/>
      <c r="ER487" s="241"/>
      <c r="ES487" s="241"/>
      <c r="ET487" s="241"/>
      <c r="EU487" s="241"/>
      <c r="EV487" s="241"/>
      <c r="EW487" s="241"/>
      <c r="EX487" s="241"/>
      <c r="EY487" s="241"/>
      <c r="EZ487" s="241"/>
      <c r="FA487" s="241"/>
      <c r="FB487" s="241"/>
      <c r="FC487" s="241"/>
      <c r="FD487" s="241"/>
      <c r="FE487" s="241"/>
      <c r="FF487" s="241"/>
      <c r="FG487" s="241"/>
      <c r="FH487" s="241"/>
      <c r="FI487" s="241"/>
      <c r="FJ487" s="241"/>
      <c r="FK487" s="241"/>
      <c r="FL487" s="241"/>
      <c r="FM487" s="241"/>
      <c r="FN487" s="241"/>
      <c r="FO487" s="241"/>
      <c r="FP487" s="241"/>
      <c r="FQ487" s="241"/>
      <c r="FR487" s="241"/>
      <c r="FS487" s="241"/>
      <c r="FT487" s="241"/>
      <c r="FU487" s="241"/>
      <c r="FV487" s="241"/>
      <c r="FW487" s="241"/>
      <c r="FX487" s="241"/>
      <c r="FY487" s="241"/>
      <c r="FZ487" s="241"/>
      <c r="GA487" s="241"/>
      <c r="GB487" s="241"/>
      <c r="GC487" s="241"/>
      <c r="GD487" s="241"/>
      <c r="GE487" s="241"/>
      <c r="GF487" s="241"/>
      <c r="GG487" s="241"/>
      <c r="GH487" s="241"/>
      <c r="GI487" s="241"/>
      <c r="GJ487" s="241"/>
      <c r="GK487" s="241"/>
      <c r="GL487" s="241"/>
      <c r="GM487" s="241"/>
      <c r="GN487" s="241"/>
      <c r="GO487" s="241"/>
      <c r="GP487" s="241"/>
      <c r="GQ487" s="241"/>
      <c r="GR487" s="241"/>
      <c r="GS487" s="241"/>
      <c r="GT487" s="241"/>
      <c r="GU487" s="241"/>
      <c r="GV487" s="241"/>
      <c r="GW487" s="241"/>
      <c r="GX487" s="241"/>
      <c r="GY487" s="241"/>
      <c r="GZ487" s="241"/>
      <c r="HA487" s="241"/>
      <c r="HB487" s="241"/>
      <c r="HC487" s="241"/>
      <c r="HD487" s="241"/>
      <c r="HE487" s="241"/>
      <c r="HF487" s="241"/>
      <c r="HG487" s="241"/>
      <c r="HH487" s="241"/>
      <c r="HI487" s="241"/>
      <c r="HJ487" s="241"/>
      <c r="HK487" s="241"/>
      <c r="HL487" s="241"/>
      <c r="HM487" s="241"/>
      <c r="HN487" s="241"/>
      <c r="HO487" s="241"/>
      <c r="HP487" s="241"/>
      <c r="HQ487" s="241"/>
      <c r="HR487" s="241"/>
      <c r="HS487" s="241"/>
      <c r="HT487" s="241"/>
      <c r="HU487" s="241"/>
      <c r="HV487" s="241"/>
      <c r="HW487" s="241"/>
      <c r="HX487" s="241"/>
      <c r="HY487" s="241"/>
      <c r="HZ487" s="241"/>
      <c r="IA487" s="241"/>
      <c r="IB487" s="241"/>
      <c r="IC487" s="241"/>
      <c r="ID487" s="241"/>
      <c r="IE487" s="241"/>
      <c r="IF487" s="241"/>
      <c r="IG487" s="241"/>
      <c r="IH487" s="241"/>
      <c r="II487" s="241"/>
      <c r="IJ487" s="241"/>
      <c r="IK487" s="241"/>
      <c r="IL487" s="241"/>
      <c r="IM487" s="241"/>
      <c r="IN487" s="241"/>
      <c r="IO487" s="241"/>
      <c r="IP487" s="241"/>
      <c r="IQ487" s="241"/>
      <c r="IR487" s="241"/>
      <c r="IS487" s="241"/>
      <c r="IT487" s="241"/>
      <c r="IU487" s="241"/>
      <c r="IV487" s="241"/>
      <c r="IW487" s="241"/>
      <c r="IX487" s="241"/>
      <c r="IY487" s="241"/>
      <c r="IZ487" s="241"/>
      <c r="JA487" s="241"/>
      <c r="JB487" s="241"/>
      <c r="JC487" s="241"/>
      <c r="JD487" s="241"/>
      <c r="JE487" s="241"/>
      <c r="JF487" s="241"/>
      <c r="JG487" s="241"/>
      <c r="JH487" s="241"/>
      <c r="JI487" s="241"/>
      <c r="JJ487" s="241"/>
      <c r="JK487" s="241"/>
      <c r="JL487" s="241"/>
      <c r="JM487" s="241"/>
      <c r="JN487" s="241"/>
      <c r="JO487" s="241"/>
      <c r="JP487" s="241"/>
      <c r="JQ487" s="241"/>
      <c r="JR487" s="241"/>
      <c r="JS487" s="241"/>
      <c r="JT487" s="241"/>
      <c r="JU487" s="241"/>
    </row>
    <row r="488" spans="1:281" s="240" customFormat="1" ht="15" customHeight="1">
      <c r="A488" s="241"/>
      <c r="B488" s="241"/>
      <c r="C488" s="241"/>
      <c r="D488" s="241"/>
      <c r="E488" s="241"/>
      <c r="F488" s="241"/>
      <c r="G488" s="241"/>
      <c r="H488" s="241"/>
      <c r="I488" s="241"/>
      <c r="J488" s="241"/>
      <c r="K488" s="241"/>
      <c r="L488" s="241"/>
      <c r="M488" s="241"/>
      <c r="N488" s="241"/>
      <c r="O488" s="241"/>
      <c r="P488" s="241"/>
      <c r="Q488" s="241"/>
      <c r="R488" s="241"/>
      <c r="S488" s="241"/>
      <c r="T488" s="241"/>
      <c r="U488" s="241" t="s">
        <v>619</v>
      </c>
      <c r="V488" s="241"/>
      <c r="W488" s="241"/>
      <c r="X488" s="241"/>
      <c r="Y488" s="241"/>
      <c r="Z488" s="241"/>
      <c r="AA488" s="241"/>
      <c r="AB488" s="241"/>
      <c r="AC488" s="241" t="s">
        <v>316</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c r="EN488" s="241"/>
      <c r="EO488" s="241"/>
      <c r="EP488" s="241"/>
      <c r="EQ488" s="241"/>
      <c r="ER488" s="241"/>
      <c r="ES488" s="241"/>
      <c r="ET488" s="241"/>
      <c r="EU488" s="241"/>
      <c r="EV488" s="241"/>
      <c r="EW488" s="241"/>
      <c r="EX488" s="241"/>
      <c r="EY488" s="241"/>
      <c r="EZ488" s="241"/>
      <c r="FA488" s="241"/>
      <c r="FB488" s="241"/>
      <c r="FC488" s="241"/>
      <c r="FD488" s="241"/>
      <c r="FE488" s="241"/>
      <c r="FF488" s="241"/>
      <c r="FG488" s="241"/>
      <c r="FH488" s="241"/>
      <c r="FI488" s="241"/>
      <c r="FJ488" s="241"/>
      <c r="FK488" s="241"/>
      <c r="FL488" s="241"/>
      <c r="FM488" s="241"/>
      <c r="FN488" s="241"/>
      <c r="FO488" s="241"/>
      <c r="FP488" s="241"/>
      <c r="FQ488" s="241"/>
      <c r="FR488" s="241"/>
      <c r="FS488" s="241"/>
      <c r="FT488" s="241"/>
      <c r="FU488" s="241"/>
      <c r="FV488" s="241"/>
      <c r="FW488" s="241"/>
      <c r="FX488" s="241"/>
      <c r="FY488" s="241"/>
      <c r="FZ488" s="241"/>
      <c r="GA488" s="241"/>
      <c r="GB488" s="241"/>
      <c r="GC488" s="241"/>
      <c r="GD488" s="241"/>
      <c r="GE488" s="241"/>
      <c r="GF488" s="241"/>
      <c r="GG488" s="241"/>
      <c r="GH488" s="241"/>
      <c r="GI488" s="241"/>
      <c r="GJ488" s="241"/>
      <c r="GK488" s="241"/>
      <c r="GL488" s="241"/>
      <c r="GM488" s="241"/>
      <c r="GN488" s="241"/>
      <c r="GO488" s="241"/>
      <c r="GP488" s="241"/>
      <c r="GQ488" s="241"/>
      <c r="GR488" s="241"/>
      <c r="GS488" s="241"/>
      <c r="GT488" s="241"/>
      <c r="GU488" s="241"/>
      <c r="GV488" s="241"/>
      <c r="GW488" s="241"/>
      <c r="GX488" s="241"/>
      <c r="GY488" s="241"/>
      <c r="GZ488" s="241"/>
      <c r="HA488" s="241"/>
      <c r="HB488" s="241"/>
      <c r="HC488" s="241"/>
      <c r="HD488" s="241"/>
      <c r="HE488" s="241"/>
      <c r="HF488" s="241"/>
      <c r="HG488" s="241"/>
      <c r="HH488" s="241"/>
      <c r="HI488" s="241"/>
      <c r="HJ488" s="241"/>
      <c r="HK488" s="241"/>
      <c r="HL488" s="241"/>
      <c r="HM488" s="241"/>
      <c r="HN488" s="241"/>
      <c r="HO488" s="241"/>
      <c r="HP488" s="241"/>
      <c r="HQ488" s="241"/>
      <c r="HR488" s="241"/>
      <c r="HS488" s="241"/>
      <c r="HT488" s="241"/>
      <c r="HU488" s="241"/>
      <c r="HV488" s="241"/>
      <c r="HW488" s="241"/>
      <c r="HX488" s="241"/>
      <c r="HY488" s="241"/>
      <c r="HZ488" s="241"/>
      <c r="IA488" s="241"/>
      <c r="IB488" s="241"/>
      <c r="IC488" s="241"/>
      <c r="ID488" s="241"/>
      <c r="IE488" s="241"/>
      <c r="IF488" s="241"/>
      <c r="IG488" s="241"/>
      <c r="IH488" s="241"/>
      <c r="II488" s="241"/>
      <c r="IJ488" s="241"/>
      <c r="IK488" s="241"/>
      <c r="IL488" s="241"/>
      <c r="IM488" s="241"/>
      <c r="IN488" s="241"/>
      <c r="IO488" s="241"/>
      <c r="IP488" s="241"/>
      <c r="IQ488" s="241"/>
      <c r="IR488" s="241"/>
      <c r="IS488" s="241"/>
      <c r="IT488" s="241"/>
      <c r="IU488" s="241"/>
      <c r="IV488" s="241"/>
      <c r="IW488" s="241"/>
      <c r="IX488" s="241"/>
      <c r="IY488" s="241"/>
      <c r="IZ488" s="241"/>
      <c r="JA488" s="241"/>
      <c r="JB488" s="241"/>
      <c r="JC488" s="241"/>
      <c r="JD488" s="241"/>
      <c r="JE488" s="241"/>
      <c r="JF488" s="241"/>
      <c r="JG488" s="241"/>
      <c r="JH488" s="241"/>
      <c r="JI488" s="241"/>
      <c r="JJ488" s="241"/>
      <c r="JK488" s="241"/>
      <c r="JL488" s="241"/>
      <c r="JM488" s="241"/>
      <c r="JN488" s="241"/>
      <c r="JO488" s="241"/>
      <c r="JP488" s="241"/>
      <c r="JQ488" s="241"/>
      <c r="JR488" s="241"/>
      <c r="JS488" s="241"/>
      <c r="JT488" s="241"/>
      <c r="JU488" s="241"/>
    </row>
    <row r="489" spans="1:281" s="240" customFormat="1" ht="15" customHeight="1">
      <c r="A489" s="241"/>
      <c r="B489" s="241"/>
      <c r="C489" s="241"/>
      <c r="D489" s="241"/>
      <c r="E489" s="241"/>
      <c r="F489" s="241"/>
      <c r="G489" s="241"/>
      <c r="H489" s="241"/>
      <c r="I489" s="241"/>
      <c r="J489" s="241"/>
      <c r="K489" s="241"/>
      <c r="L489" s="241"/>
      <c r="M489" s="241"/>
      <c r="N489" s="241"/>
      <c r="O489" s="241"/>
      <c r="P489" s="241"/>
      <c r="Q489" s="241"/>
      <c r="R489" s="241"/>
      <c r="S489" s="241"/>
      <c r="T489" s="241"/>
      <c r="U489" s="241" t="s">
        <v>620</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c r="DD489" s="241"/>
      <c r="DE489" s="241"/>
      <c r="DF489" s="241"/>
      <c r="DG489" s="241"/>
      <c r="DH489" s="241"/>
      <c r="DI489" s="241"/>
      <c r="DJ489" s="241"/>
      <c r="DK489" s="241"/>
      <c r="DL489" s="241"/>
      <c r="DM489" s="241"/>
      <c r="DN489" s="241"/>
      <c r="DO489" s="241"/>
      <c r="DP489" s="241"/>
      <c r="DQ489" s="241"/>
      <c r="DR489" s="241"/>
      <c r="DS489" s="241"/>
      <c r="DT489" s="241"/>
      <c r="DU489" s="241"/>
      <c r="DV489" s="241"/>
      <c r="DW489" s="241"/>
      <c r="DX489" s="241"/>
      <c r="DY489" s="241"/>
      <c r="DZ489" s="241"/>
      <c r="EA489" s="241"/>
      <c r="EB489" s="241"/>
      <c r="EC489" s="241"/>
      <c r="ED489" s="241"/>
      <c r="EE489" s="241"/>
      <c r="EF489" s="241"/>
      <c r="EG489" s="241"/>
      <c r="EH489" s="241"/>
      <c r="EI489" s="241"/>
      <c r="EJ489" s="241"/>
      <c r="EK489" s="241"/>
      <c r="EL489" s="241"/>
      <c r="EM489" s="241"/>
      <c r="EN489" s="241"/>
      <c r="EO489" s="241"/>
      <c r="EP489" s="241"/>
      <c r="EQ489" s="241"/>
      <c r="ER489" s="241"/>
      <c r="ES489" s="241"/>
      <c r="ET489" s="241"/>
      <c r="EU489" s="241"/>
      <c r="EV489" s="241"/>
      <c r="EW489" s="241"/>
      <c r="EX489" s="241"/>
      <c r="EY489" s="241"/>
      <c r="EZ489" s="241"/>
      <c r="FA489" s="241"/>
      <c r="FB489" s="241"/>
      <c r="FC489" s="241"/>
      <c r="FD489" s="241"/>
      <c r="FE489" s="241"/>
      <c r="FF489" s="241"/>
      <c r="FG489" s="241"/>
      <c r="FH489" s="241"/>
      <c r="FI489" s="241"/>
      <c r="FJ489" s="241"/>
      <c r="FK489" s="241"/>
      <c r="FL489" s="241"/>
      <c r="FM489" s="241"/>
      <c r="FN489" s="241"/>
      <c r="FO489" s="241"/>
      <c r="FP489" s="241"/>
      <c r="FQ489" s="241"/>
      <c r="FR489" s="241"/>
      <c r="FS489" s="241"/>
      <c r="FT489" s="241"/>
      <c r="FU489" s="241"/>
      <c r="FV489" s="241"/>
      <c r="FW489" s="241"/>
      <c r="FX489" s="241"/>
      <c r="FY489" s="241"/>
      <c r="FZ489" s="241"/>
      <c r="GA489" s="241"/>
      <c r="GB489" s="241"/>
      <c r="GC489" s="241"/>
      <c r="GD489" s="241"/>
      <c r="GE489" s="241"/>
      <c r="GF489" s="241"/>
      <c r="GG489" s="241"/>
      <c r="GH489" s="241"/>
      <c r="GI489" s="241"/>
      <c r="GJ489" s="241"/>
      <c r="GK489" s="241"/>
      <c r="GL489" s="241"/>
      <c r="GM489" s="241"/>
      <c r="GN489" s="241"/>
      <c r="GO489" s="241"/>
      <c r="GP489" s="241"/>
      <c r="GQ489" s="241"/>
      <c r="GR489" s="241"/>
      <c r="GS489" s="241"/>
      <c r="GT489" s="241"/>
      <c r="GU489" s="241"/>
      <c r="GV489" s="241"/>
      <c r="GW489" s="241"/>
      <c r="GX489" s="241"/>
      <c r="GY489" s="241"/>
      <c r="GZ489" s="241"/>
      <c r="HA489" s="241"/>
      <c r="HB489" s="241"/>
      <c r="HC489" s="241"/>
      <c r="HD489" s="241"/>
      <c r="HE489" s="241"/>
      <c r="HF489" s="241"/>
      <c r="HG489" s="241"/>
      <c r="HH489" s="241"/>
      <c r="HI489" s="241"/>
      <c r="HJ489" s="241"/>
      <c r="HK489" s="241"/>
      <c r="HL489" s="241"/>
      <c r="HM489" s="241"/>
      <c r="HN489" s="241"/>
      <c r="HO489" s="241"/>
      <c r="HP489" s="241"/>
      <c r="HQ489" s="241"/>
      <c r="HR489" s="241"/>
      <c r="HS489" s="241"/>
      <c r="HT489" s="241"/>
      <c r="HU489" s="241"/>
      <c r="HV489" s="241"/>
      <c r="HW489" s="241"/>
      <c r="HX489" s="241"/>
      <c r="HY489" s="241"/>
      <c r="HZ489" s="241"/>
      <c r="IA489" s="241"/>
      <c r="IB489" s="241"/>
      <c r="IC489" s="241"/>
      <c r="ID489" s="241"/>
      <c r="IE489" s="241"/>
      <c r="IF489" s="241"/>
      <c r="IG489" s="241"/>
      <c r="IH489" s="241"/>
      <c r="II489" s="241"/>
      <c r="IJ489" s="241"/>
      <c r="IK489" s="241"/>
      <c r="IL489" s="241"/>
      <c r="IM489" s="241"/>
      <c r="IN489" s="241"/>
      <c r="IO489" s="241"/>
      <c r="IP489" s="241"/>
      <c r="IQ489" s="241"/>
      <c r="IR489" s="241"/>
      <c r="IS489" s="241"/>
      <c r="IT489" s="241"/>
      <c r="IU489" s="241"/>
      <c r="IV489" s="241"/>
      <c r="IW489" s="241"/>
      <c r="IX489" s="241"/>
      <c r="IY489" s="241"/>
      <c r="IZ489" s="241"/>
      <c r="JA489" s="241"/>
      <c r="JB489" s="241"/>
      <c r="JC489" s="241"/>
      <c r="JD489" s="241"/>
      <c r="JE489" s="241"/>
      <c r="JF489" s="241"/>
      <c r="JG489" s="241"/>
      <c r="JH489" s="241"/>
      <c r="JI489" s="241"/>
      <c r="JJ489" s="241"/>
      <c r="JK489" s="241"/>
      <c r="JL489" s="241"/>
      <c r="JM489" s="241"/>
      <c r="JN489" s="241"/>
      <c r="JO489" s="241"/>
      <c r="JP489" s="241"/>
      <c r="JQ489" s="241"/>
      <c r="JR489" s="241"/>
      <c r="JS489" s="241"/>
      <c r="JT489" s="241"/>
      <c r="JU489" s="241"/>
    </row>
    <row r="490" spans="1:281" s="240" customFormat="1" ht="15" customHeight="1">
      <c r="A490" s="241"/>
      <c r="B490" s="241"/>
      <c r="C490" s="241"/>
      <c r="D490" s="241"/>
      <c r="E490" s="241"/>
      <c r="F490" s="241"/>
      <c r="G490" s="241"/>
      <c r="H490" s="241"/>
      <c r="I490" s="241"/>
      <c r="J490" s="241"/>
      <c r="K490" s="241"/>
      <c r="L490" s="241"/>
      <c r="M490" s="241"/>
      <c r="N490" s="241"/>
      <c r="O490" s="241"/>
      <c r="P490" s="241"/>
      <c r="Q490" s="241"/>
      <c r="R490" s="241"/>
      <c r="S490" s="241"/>
      <c r="T490" s="241"/>
      <c r="U490" s="241" t="s">
        <v>621</v>
      </c>
      <c r="V490" s="241"/>
      <c r="W490" s="241"/>
      <c r="X490" s="241"/>
      <c r="Y490" s="241"/>
      <c r="Z490" s="241"/>
      <c r="AA490" s="241"/>
      <c r="AB490" s="241"/>
      <c r="AC490" s="241" t="s">
        <v>325</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241"/>
      <c r="FF490" s="241"/>
      <c r="FG490" s="241"/>
      <c r="FH490" s="241"/>
      <c r="FI490" s="241"/>
      <c r="FJ490" s="241"/>
      <c r="FK490" s="241"/>
      <c r="FL490" s="241"/>
      <c r="FM490" s="241"/>
      <c r="FN490" s="241"/>
      <c r="FO490" s="241"/>
      <c r="FP490" s="241"/>
      <c r="FQ490" s="241"/>
      <c r="FR490" s="241"/>
      <c r="FS490" s="241"/>
      <c r="FT490" s="241"/>
      <c r="FU490" s="241"/>
      <c r="FV490" s="241"/>
      <c r="FW490" s="241"/>
      <c r="FX490" s="241"/>
      <c r="FY490" s="241"/>
      <c r="FZ490" s="241"/>
      <c r="GA490" s="241"/>
      <c r="GB490" s="241"/>
      <c r="GC490" s="241"/>
      <c r="GD490" s="241"/>
      <c r="GE490" s="241"/>
      <c r="GF490" s="241"/>
      <c r="GG490" s="241"/>
      <c r="GH490" s="241"/>
      <c r="GI490" s="241"/>
      <c r="GJ490" s="241"/>
      <c r="GK490" s="241"/>
      <c r="GL490" s="241"/>
      <c r="GM490" s="241"/>
      <c r="GN490" s="241"/>
      <c r="GO490" s="241"/>
      <c r="GP490" s="241"/>
      <c r="GQ490" s="241"/>
      <c r="GR490" s="241"/>
      <c r="GS490" s="241"/>
      <c r="GT490" s="241"/>
      <c r="GU490" s="241"/>
      <c r="GV490" s="241"/>
      <c r="GW490" s="241"/>
      <c r="GX490" s="241"/>
      <c r="GY490" s="241"/>
      <c r="GZ490" s="241"/>
      <c r="HA490" s="241"/>
      <c r="HB490" s="241"/>
      <c r="HC490" s="241"/>
      <c r="HD490" s="241"/>
      <c r="HE490" s="241"/>
      <c r="HF490" s="241"/>
      <c r="HG490" s="241"/>
      <c r="HH490" s="241"/>
      <c r="HI490" s="241"/>
      <c r="HJ490" s="241"/>
      <c r="HK490" s="241"/>
      <c r="HL490" s="241"/>
      <c r="HM490" s="241"/>
      <c r="HN490" s="241"/>
      <c r="HO490" s="241"/>
      <c r="HP490" s="241"/>
      <c r="HQ490" s="241"/>
      <c r="HR490" s="241"/>
      <c r="HS490" s="241"/>
      <c r="HT490" s="241"/>
      <c r="HU490" s="241"/>
      <c r="HV490" s="241"/>
      <c r="HW490" s="241"/>
      <c r="HX490" s="241"/>
      <c r="HY490" s="241"/>
      <c r="HZ490" s="241"/>
      <c r="IA490" s="241"/>
      <c r="IB490" s="241"/>
      <c r="IC490" s="241"/>
      <c r="ID490" s="241"/>
      <c r="IE490" s="241"/>
      <c r="IF490" s="241"/>
      <c r="IG490" s="241"/>
      <c r="IH490" s="241"/>
      <c r="II490" s="241"/>
      <c r="IJ490" s="241"/>
      <c r="IK490" s="241"/>
      <c r="IL490" s="241"/>
      <c r="IM490" s="241"/>
      <c r="IN490" s="241"/>
      <c r="IO490" s="241"/>
      <c r="IP490" s="241"/>
      <c r="IQ490" s="241"/>
      <c r="IR490" s="241"/>
      <c r="IS490" s="241"/>
      <c r="IT490" s="241"/>
      <c r="IU490" s="241"/>
      <c r="IV490" s="241"/>
      <c r="IW490" s="241"/>
      <c r="IX490" s="241"/>
      <c r="IY490" s="241"/>
      <c r="IZ490" s="241"/>
      <c r="JA490" s="241"/>
      <c r="JB490" s="241"/>
      <c r="JC490" s="241"/>
      <c r="JD490" s="241"/>
      <c r="JE490" s="241"/>
      <c r="JF490" s="241"/>
      <c r="JG490" s="241"/>
      <c r="JH490" s="241"/>
      <c r="JI490" s="241"/>
      <c r="JJ490" s="241"/>
      <c r="JK490" s="241"/>
      <c r="JL490" s="241"/>
      <c r="JM490" s="241"/>
      <c r="JN490" s="241"/>
      <c r="JO490" s="241"/>
      <c r="JP490" s="241"/>
      <c r="JQ490" s="241"/>
      <c r="JR490" s="241"/>
      <c r="JS490" s="241"/>
      <c r="JT490" s="241"/>
      <c r="JU490" s="241"/>
    </row>
    <row r="491" spans="1:281" s="240" customFormat="1" ht="15" customHeight="1">
      <c r="A491" s="241"/>
      <c r="B491" s="241"/>
      <c r="C491" s="241"/>
      <c r="D491" s="241"/>
      <c r="E491" s="241"/>
      <c r="F491" s="241"/>
      <c r="G491" s="241"/>
      <c r="H491" s="241"/>
      <c r="I491" s="241"/>
      <c r="J491" s="241"/>
      <c r="K491" s="241"/>
      <c r="L491" s="241"/>
      <c r="M491" s="241"/>
      <c r="N491" s="241"/>
      <c r="O491" s="241"/>
      <c r="P491" s="241"/>
      <c r="Q491" s="241"/>
      <c r="R491" s="241"/>
      <c r="S491" s="241"/>
      <c r="T491" s="241"/>
      <c r="U491" s="241" t="s">
        <v>622</v>
      </c>
      <c r="V491" s="241"/>
      <c r="W491" s="241"/>
      <c r="X491" s="241"/>
      <c r="Y491" s="241"/>
      <c r="Z491" s="241"/>
      <c r="AA491" s="241"/>
      <c r="AB491" s="241"/>
      <c r="AC491" s="241" t="s">
        <v>316</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241"/>
      <c r="FF491" s="241"/>
      <c r="FG491" s="241"/>
      <c r="FH491" s="241"/>
      <c r="FI491" s="241"/>
      <c r="FJ491" s="241"/>
      <c r="FK491" s="241"/>
      <c r="FL491" s="241"/>
      <c r="FM491" s="241"/>
      <c r="FN491" s="241"/>
      <c r="FO491" s="241"/>
      <c r="FP491" s="241"/>
      <c r="FQ491" s="241"/>
      <c r="FR491" s="241"/>
      <c r="FS491" s="241"/>
      <c r="FT491" s="241"/>
      <c r="FU491" s="241"/>
      <c r="FV491" s="241"/>
      <c r="FW491" s="241"/>
      <c r="FX491" s="241"/>
      <c r="FY491" s="241"/>
      <c r="FZ491" s="241"/>
      <c r="GA491" s="241"/>
      <c r="GB491" s="241"/>
      <c r="GC491" s="241"/>
      <c r="GD491" s="241"/>
      <c r="GE491" s="241"/>
      <c r="GF491" s="241"/>
      <c r="GG491" s="241"/>
      <c r="GH491" s="241"/>
      <c r="GI491" s="241"/>
      <c r="GJ491" s="241"/>
      <c r="GK491" s="241"/>
      <c r="GL491" s="241"/>
      <c r="GM491" s="241"/>
      <c r="GN491" s="241"/>
      <c r="GO491" s="241"/>
      <c r="GP491" s="241"/>
      <c r="GQ491" s="241"/>
      <c r="GR491" s="241"/>
      <c r="GS491" s="241"/>
      <c r="GT491" s="241"/>
      <c r="GU491" s="241"/>
      <c r="GV491" s="241"/>
      <c r="GW491" s="241"/>
      <c r="GX491" s="241"/>
      <c r="GY491" s="241"/>
      <c r="GZ491" s="241"/>
      <c r="HA491" s="241"/>
      <c r="HB491" s="241"/>
      <c r="HC491" s="241"/>
      <c r="HD491" s="241"/>
      <c r="HE491" s="241"/>
      <c r="HF491" s="241"/>
      <c r="HG491" s="241"/>
      <c r="HH491" s="241"/>
      <c r="HI491" s="241"/>
      <c r="HJ491" s="241"/>
      <c r="HK491" s="241"/>
      <c r="HL491" s="241"/>
      <c r="HM491" s="241"/>
      <c r="HN491" s="241"/>
      <c r="HO491" s="241"/>
      <c r="HP491" s="241"/>
      <c r="HQ491" s="241"/>
      <c r="HR491" s="241"/>
      <c r="HS491" s="241"/>
      <c r="HT491" s="241"/>
      <c r="HU491" s="241"/>
      <c r="HV491" s="241"/>
      <c r="HW491" s="241"/>
      <c r="HX491" s="241"/>
      <c r="HY491" s="241"/>
      <c r="HZ491" s="241"/>
      <c r="IA491" s="241"/>
      <c r="IB491" s="241"/>
      <c r="IC491" s="241"/>
      <c r="ID491" s="241"/>
      <c r="IE491" s="241"/>
      <c r="IF491" s="241"/>
      <c r="IG491" s="241"/>
      <c r="IH491" s="241"/>
      <c r="II491" s="241"/>
      <c r="IJ491" s="241"/>
      <c r="IK491" s="241"/>
      <c r="IL491" s="241"/>
      <c r="IM491" s="241"/>
      <c r="IN491" s="241"/>
      <c r="IO491" s="241"/>
      <c r="IP491" s="241"/>
      <c r="IQ491" s="241"/>
      <c r="IR491" s="241"/>
      <c r="IS491" s="241"/>
      <c r="IT491" s="241"/>
      <c r="IU491" s="241"/>
      <c r="IV491" s="241"/>
      <c r="IW491" s="241"/>
      <c r="IX491" s="241"/>
      <c r="IY491" s="241"/>
      <c r="IZ491" s="241"/>
      <c r="JA491" s="241"/>
      <c r="JB491" s="241"/>
      <c r="JC491" s="241"/>
      <c r="JD491" s="241"/>
      <c r="JE491" s="241"/>
      <c r="JF491" s="241"/>
      <c r="JG491" s="241"/>
      <c r="JH491" s="241"/>
      <c r="JI491" s="241"/>
      <c r="JJ491" s="241"/>
      <c r="JK491" s="241"/>
      <c r="JL491" s="241"/>
      <c r="JM491" s="241"/>
      <c r="JN491" s="241"/>
      <c r="JO491" s="241"/>
      <c r="JP491" s="241"/>
      <c r="JQ491" s="241"/>
      <c r="JR491" s="241"/>
      <c r="JS491" s="241"/>
      <c r="JT491" s="241"/>
      <c r="JU491" s="241"/>
    </row>
    <row r="492" spans="1:281" s="240" customFormat="1" ht="15" customHeight="1">
      <c r="A492" s="241"/>
      <c r="B492" s="241"/>
      <c r="C492" s="241"/>
      <c r="D492" s="241"/>
      <c r="E492" s="241"/>
      <c r="F492" s="241"/>
      <c r="G492" s="241"/>
      <c r="H492" s="241"/>
      <c r="I492" s="241"/>
      <c r="J492" s="241"/>
      <c r="K492" s="241"/>
      <c r="L492" s="241"/>
      <c r="M492" s="241"/>
      <c r="N492" s="241"/>
      <c r="O492" s="241"/>
      <c r="P492" s="241"/>
      <c r="Q492" s="241"/>
      <c r="R492" s="241"/>
      <c r="S492" s="241"/>
      <c r="T492" s="241"/>
      <c r="U492" s="241" t="s">
        <v>623</v>
      </c>
      <c r="V492" s="241"/>
      <c r="W492" s="241"/>
      <c r="X492" s="241"/>
      <c r="Y492" s="241"/>
      <c r="Z492" s="241"/>
      <c r="AA492" s="241"/>
      <c r="AB492" s="241"/>
      <c r="AC492" s="241" t="s">
        <v>322</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241"/>
      <c r="FF492" s="241"/>
      <c r="FG492" s="241"/>
      <c r="FH492" s="241"/>
      <c r="FI492" s="241"/>
      <c r="FJ492" s="241"/>
      <c r="FK492" s="241"/>
      <c r="FL492" s="241"/>
      <c r="FM492" s="241"/>
      <c r="FN492" s="241"/>
      <c r="FO492" s="241"/>
      <c r="FP492" s="241"/>
      <c r="FQ492" s="241"/>
      <c r="FR492" s="241"/>
      <c r="FS492" s="241"/>
      <c r="FT492" s="241"/>
      <c r="FU492" s="241"/>
      <c r="FV492" s="241"/>
      <c r="FW492" s="241"/>
      <c r="FX492" s="241"/>
      <c r="FY492" s="241"/>
      <c r="FZ492" s="241"/>
      <c r="GA492" s="241"/>
      <c r="GB492" s="241"/>
      <c r="GC492" s="241"/>
      <c r="GD492" s="241"/>
      <c r="GE492" s="241"/>
      <c r="GF492" s="241"/>
      <c r="GG492" s="241"/>
      <c r="GH492" s="241"/>
      <c r="GI492" s="241"/>
      <c r="GJ492" s="241"/>
      <c r="GK492" s="241"/>
      <c r="GL492" s="241"/>
      <c r="GM492" s="241"/>
      <c r="GN492" s="241"/>
      <c r="GO492" s="241"/>
      <c r="GP492" s="241"/>
      <c r="GQ492" s="241"/>
      <c r="GR492" s="241"/>
      <c r="GS492" s="241"/>
      <c r="GT492" s="241"/>
      <c r="GU492" s="241"/>
      <c r="GV492" s="241"/>
      <c r="GW492" s="241"/>
      <c r="GX492" s="241"/>
      <c r="GY492" s="241"/>
      <c r="GZ492" s="241"/>
      <c r="HA492" s="241"/>
      <c r="HB492" s="241"/>
      <c r="HC492" s="241"/>
      <c r="HD492" s="241"/>
      <c r="HE492" s="241"/>
      <c r="HF492" s="241"/>
      <c r="HG492" s="241"/>
      <c r="HH492" s="241"/>
      <c r="HI492" s="241"/>
      <c r="HJ492" s="241"/>
      <c r="HK492" s="241"/>
      <c r="HL492" s="241"/>
      <c r="HM492" s="241"/>
      <c r="HN492" s="241"/>
      <c r="HO492" s="241"/>
      <c r="HP492" s="241"/>
      <c r="HQ492" s="241"/>
      <c r="HR492" s="241"/>
      <c r="HS492" s="241"/>
      <c r="HT492" s="241"/>
      <c r="HU492" s="241"/>
      <c r="HV492" s="241"/>
      <c r="HW492" s="241"/>
      <c r="HX492" s="241"/>
      <c r="HY492" s="241"/>
      <c r="HZ492" s="241"/>
      <c r="IA492" s="241"/>
      <c r="IB492" s="241"/>
      <c r="IC492" s="241"/>
      <c r="ID492" s="241"/>
      <c r="IE492" s="241"/>
      <c r="IF492" s="241"/>
      <c r="IG492" s="241"/>
      <c r="IH492" s="241"/>
      <c r="II492" s="241"/>
      <c r="IJ492" s="241"/>
      <c r="IK492" s="241"/>
      <c r="IL492" s="241"/>
      <c r="IM492" s="241"/>
      <c r="IN492" s="241"/>
      <c r="IO492" s="241"/>
      <c r="IP492" s="241"/>
      <c r="IQ492" s="241"/>
      <c r="IR492" s="241"/>
      <c r="IS492" s="241"/>
      <c r="IT492" s="241"/>
      <c r="IU492" s="241"/>
      <c r="IV492" s="241"/>
      <c r="IW492" s="241"/>
      <c r="IX492" s="241"/>
      <c r="IY492" s="241"/>
      <c r="IZ492" s="241"/>
      <c r="JA492" s="241"/>
      <c r="JB492" s="241"/>
      <c r="JC492" s="241"/>
      <c r="JD492" s="241"/>
      <c r="JE492" s="241"/>
      <c r="JF492" s="241"/>
      <c r="JG492" s="241"/>
      <c r="JH492" s="241"/>
      <c r="JI492" s="241"/>
      <c r="JJ492" s="241"/>
      <c r="JK492" s="241"/>
      <c r="JL492" s="241"/>
      <c r="JM492" s="241"/>
      <c r="JN492" s="241"/>
      <c r="JO492" s="241"/>
      <c r="JP492" s="241"/>
      <c r="JQ492" s="241"/>
      <c r="JR492" s="241"/>
      <c r="JS492" s="241"/>
      <c r="JT492" s="241"/>
      <c r="JU492" s="241"/>
    </row>
    <row r="493" spans="1:281" s="240" customFormat="1" ht="15" customHeight="1">
      <c r="A493" s="241"/>
      <c r="B493" s="241"/>
      <c r="C493" s="241"/>
      <c r="D493" s="241"/>
      <c r="E493" s="241"/>
      <c r="F493" s="241"/>
      <c r="G493" s="241"/>
      <c r="H493" s="241"/>
      <c r="I493" s="241"/>
      <c r="J493" s="241"/>
      <c r="K493" s="241"/>
      <c r="L493" s="241"/>
      <c r="M493" s="241"/>
      <c r="N493" s="241"/>
      <c r="O493" s="241"/>
      <c r="P493" s="241"/>
      <c r="Q493" s="241"/>
      <c r="R493" s="241"/>
      <c r="S493" s="241"/>
      <c r="T493" s="241"/>
      <c r="U493" s="241" t="s">
        <v>624</v>
      </c>
      <c r="V493" s="241"/>
      <c r="W493" s="241"/>
      <c r="X493" s="241"/>
      <c r="Y493" s="241"/>
      <c r="Z493" s="241"/>
      <c r="AA493" s="241"/>
      <c r="AB493" s="241"/>
      <c r="AC493" s="241" t="s">
        <v>316</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c r="DV493" s="241"/>
      <c r="DW493" s="241"/>
      <c r="DX493" s="241"/>
      <c r="DY493" s="241"/>
      <c r="DZ493" s="241"/>
      <c r="EA493" s="241"/>
      <c r="EB493" s="241"/>
      <c r="EC493" s="241"/>
      <c r="ED493" s="241"/>
      <c r="EE493" s="241"/>
      <c r="EF493" s="241"/>
      <c r="EG493" s="241"/>
      <c r="EH493" s="241"/>
      <c r="EI493" s="241"/>
      <c r="EJ493" s="241"/>
      <c r="EK493" s="241"/>
      <c r="EL493" s="241"/>
      <c r="EM493" s="241"/>
      <c r="EN493" s="241"/>
      <c r="EO493" s="241"/>
      <c r="EP493" s="241"/>
      <c r="EQ493" s="241"/>
      <c r="ER493" s="241"/>
      <c r="ES493" s="241"/>
      <c r="ET493" s="241"/>
      <c r="EU493" s="241"/>
      <c r="EV493" s="241"/>
      <c r="EW493" s="241"/>
      <c r="EX493" s="241"/>
      <c r="EY493" s="241"/>
      <c r="EZ493" s="241"/>
      <c r="FA493" s="241"/>
      <c r="FB493" s="241"/>
      <c r="FC493" s="241"/>
      <c r="FD493" s="241"/>
      <c r="FE493" s="241"/>
      <c r="FF493" s="241"/>
      <c r="FG493" s="241"/>
      <c r="FH493" s="241"/>
      <c r="FI493" s="241"/>
      <c r="FJ493" s="241"/>
      <c r="FK493" s="241"/>
      <c r="FL493" s="241"/>
      <c r="FM493" s="241"/>
      <c r="FN493" s="241"/>
      <c r="FO493" s="241"/>
      <c r="FP493" s="241"/>
      <c r="FQ493" s="241"/>
      <c r="FR493" s="241"/>
      <c r="FS493" s="241"/>
      <c r="FT493" s="241"/>
      <c r="FU493" s="241"/>
      <c r="FV493" s="241"/>
      <c r="FW493" s="241"/>
      <c r="FX493" s="241"/>
      <c r="FY493" s="241"/>
      <c r="FZ493" s="241"/>
      <c r="GA493" s="241"/>
      <c r="GB493" s="241"/>
      <c r="GC493" s="241"/>
      <c r="GD493" s="241"/>
      <c r="GE493" s="241"/>
      <c r="GF493" s="241"/>
      <c r="GG493" s="241"/>
      <c r="GH493" s="241"/>
      <c r="GI493" s="241"/>
      <c r="GJ493" s="241"/>
      <c r="GK493" s="241"/>
      <c r="GL493" s="241"/>
      <c r="GM493" s="241"/>
      <c r="GN493" s="241"/>
      <c r="GO493" s="241"/>
      <c r="GP493" s="241"/>
      <c r="GQ493" s="241"/>
      <c r="GR493" s="241"/>
      <c r="GS493" s="241"/>
      <c r="GT493" s="241"/>
      <c r="GU493" s="241"/>
      <c r="GV493" s="241"/>
      <c r="GW493" s="241"/>
      <c r="GX493" s="241"/>
      <c r="GY493" s="241"/>
      <c r="GZ493" s="241"/>
      <c r="HA493" s="241"/>
      <c r="HB493" s="241"/>
      <c r="HC493" s="241"/>
      <c r="HD493" s="241"/>
      <c r="HE493" s="241"/>
      <c r="HF493" s="241"/>
      <c r="HG493" s="241"/>
      <c r="HH493" s="241"/>
      <c r="HI493" s="241"/>
      <c r="HJ493" s="241"/>
      <c r="HK493" s="241"/>
      <c r="HL493" s="241"/>
      <c r="HM493" s="241"/>
      <c r="HN493" s="241"/>
      <c r="HO493" s="241"/>
      <c r="HP493" s="241"/>
      <c r="HQ493" s="241"/>
      <c r="HR493" s="241"/>
      <c r="HS493" s="241"/>
      <c r="HT493" s="241"/>
      <c r="HU493" s="241"/>
      <c r="HV493" s="241"/>
      <c r="HW493" s="241"/>
      <c r="HX493" s="241"/>
      <c r="HY493" s="241"/>
      <c r="HZ493" s="241"/>
      <c r="IA493" s="241"/>
      <c r="IB493" s="241"/>
      <c r="IC493" s="241"/>
      <c r="ID493" s="241"/>
      <c r="IE493" s="241"/>
      <c r="IF493" s="241"/>
      <c r="IG493" s="241"/>
      <c r="IH493" s="241"/>
      <c r="II493" s="241"/>
      <c r="IJ493" s="241"/>
      <c r="IK493" s="241"/>
      <c r="IL493" s="241"/>
      <c r="IM493" s="241"/>
      <c r="IN493" s="241"/>
      <c r="IO493" s="241"/>
      <c r="IP493" s="241"/>
      <c r="IQ493" s="241"/>
      <c r="IR493" s="241"/>
      <c r="IS493" s="241"/>
      <c r="IT493" s="241"/>
      <c r="IU493" s="241"/>
      <c r="IV493" s="241"/>
      <c r="IW493" s="241"/>
      <c r="IX493" s="241"/>
      <c r="IY493" s="241"/>
      <c r="IZ493" s="241"/>
      <c r="JA493" s="241"/>
      <c r="JB493" s="241"/>
      <c r="JC493" s="241"/>
      <c r="JD493" s="241"/>
      <c r="JE493" s="241"/>
      <c r="JF493" s="241"/>
      <c r="JG493" s="241"/>
      <c r="JH493" s="241"/>
      <c r="JI493" s="241"/>
      <c r="JJ493" s="241"/>
      <c r="JK493" s="241"/>
      <c r="JL493" s="241"/>
      <c r="JM493" s="241"/>
      <c r="JN493" s="241"/>
      <c r="JO493" s="241"/>
      <c r="JP493" s="241"/>
      <c r="JQ493" s="241"/>
      <c r="JR493" s="241"/>
      <c r="JS493" s="241"/>
      <c r="JT493" s="241"/>
      <c r="JU493" s="241"/>
    </row>
    <row r="494" spans="1:281" s="240" customFormat="1" ht="15" customHeight="1">
      <c r="A494" s="241"/>
      <c r="B494" s="241"/>
      <c r="C494" s="241"/>
      <c r="D494" s="241"/>
      <c r="E494" s="241"/>
      <c r="F494" s="241"/>
      <c r="G494" s="241"/>
      <c r="H494" s="241"/>
      <c r="I494" s="241"/>
      <c r="J494" s="241"/>
      <c r="K494" s="241"/>
      <c r="L494" s="241"/>
      <c r="M494" s="241"/>
      <c r="N494" s="241"/>
      <c r="O494" s="241"/>
      <c r="P494" s="241"/>
      <c r="Q494" s="241"/>
      <c r="R494" s="241"/>
      <c r="S494" s="241"/>
      <c r="T494" s="241"/>
      <c r="U494" s="241" t="s">
        <v>625</v>
      </c>
      <c r="V494" s="241"/>
      <c r="W494" s="241"/>
      <c r="X494" s="241"/>
      <c r="Y494" s="241"/>
      <c r="Z494" s="241"/>
      <c r="AA494" s="241"/>
      <c r="AB494" s="241"/>
      <c r="AC494" s="241" t="s">
        <v>386</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c r="DV494" s="241"/>
      <c r="DW494" s="241"/>
      <c r="DX494" s="241"/>
      <c r="DY494" s="241"/>
      <c r="DZ494" s="241"/>
      <c r="EA494" s="241"/>
      <c r="EB494" s="241"/>
      <c r="EC494" s="241"/>
      <c r="ED494" s="241"/>
      <c r="EE494" s="241"/>
      <c r="EF494" s="241"/>
      <c r="EG494" s="241"/>
      <c r="EH494" s="241"/>
      <c r="EI494" s="241"/>
      <c r="EJ494" s="241"/>
      <c r="EK494" s="241"/>
      <c r="EL494" s="241"/>
      <c r="EM494" s="241"/>
      <c r="EN494" s="241"/>
      <c r="EO494" s="241"/>
      <c r="EP494" s="241"/>
      <c r="EQ494" s="241"/>
      <c r="ER494" s="241"/>
      <c r="ES494" s="241"/>
      <c r="ET494" s="241"/>
      <c r="EU494" s="241"/>
      <c r="EV494" s="241"/>
      <c r="EW494" s="241"/>
      <c r="EX494" s="241"/>
      <c r="EY494" s="241"/>
      <c r="EZ494" s="241"/>
      <c r="FA494" s="241"/>
      <c r="FB494" s="241"/>
      <c r="FC494" s="241"/>
      <c r="FD494" s="241"/>
      <c r="FE494" s="241"/>
      <c r="FF494" s="241"/>
      <c r="FG494" s="241"/>
      <c r="FH494" s="241"/>
      <c r="FI494" s="241"/>
      <c r="FJ494" s="241"/>
      <c r="FK494" s="241"/>
      <c r="FL494" s="241"/>
      <c r="FM494" s="241"/>
      <c r="FN494" s="241"/>
      <c r="FO494" s="241"/>
      <c r="FP494" s="241"/>
      <c r="FQ494" s="241"/>
      <c r="FR494" s="241"/>
      <c r="FS494" s="241"/>
      <c r="FT494" s="241"/>
      <c r="FU494" s="241"/>
      <c r="FV494" s="241"/>
      <c r="FW494" s="241"/>
      <c r="FX494" s="241"/>
      <c r="FY494" s="241"/>
      <c r="FZ494" s="241"/>
      <c r="GA494" s="241"/>
      <c r="GB494" s="241"/>
      <c r="GC494" s="241"/>
      <c r="GD494" s="241"/>
      <c r="GE494" s="241"/>
      <c r="GF494" s="241"/>
      <c r="GG494" s="241"/>
      <c r="GH494" s="241"/>
      <c r="GI494" s="241"/>
      <c r="GJ494" s="241"/>
      <c r="GK494" s="241"/>
      <c r="GL494" s="241"/>
      <c r="GM494" s="241"/>
      <c r="GN494" s="241"/>
      <c r="GO494" s="241"/>
      <c r="GP494" s="241"/>
      <c r="GQ494" s="241"/>
      <c r="GR494" s="241"/>
      <c r="GS494" s="241"/>
      <c r="GT494" s="241"/>
      <c r="GU494" s="241"/>
      <c r="GV494" s="241"/>
      <c r="GW494" s="241"/>
      <c r="GX494" s="241"/>
      <c r="GY494" s="241"/>
      <c r="GZ494" s="241"/>
      <c r="HA494" s="241"/>
      <c r="HB494" s="241"/>
      <c r="HC494" s="241"/>
      <c r="HD494" s="241"/>
      <c r="HE494" s="241"/>
      <c r="HF494" s="241"/>
      <c r="HG494" s="241"/>
      <c r="HH494" s="241"/>
      <c r="HI494" s="241"/>
      <c r="HJ494" s="241"/>
      <c r="HK494" s="241"/>
      <c r="HL494" s="241"/>
      <c r="HM494" s="241"/>
      <c r="HN494" s="241"/>
      <c r="HO494" s="241"/>
      <c r="HP494" s="241"/>
      <c r="HQ494" s="241"/>
      <c r="HR494" s="241"/>
      <c r="HS494" s="241"/>
      <c r="HT494" s="241"/>
      <c r="HU494" s="241"/>
      <c r="HV494" s="241"/>
      <c r="HW494" s="241"/>
      <c r="HX494" s="241"/>
      <c r="HY494" s="241"/>
      <c r="HZ494" s="241"/>
      <c r="IA494" s="241"/>
      <c r="IB494" s="241"/>
      <c r="IC494" s="241"/>
      <c r="ID494" s="241"/>
      <c r="IE494" s="241"/>
      <c r="IF494" s="241"/>
      <c r="IG494" s="241"/>
      <c r="IH494" s="241"/>
      <c r="II494" s="241"/>
      <c r="IJ494" s="241"/>
      <c r="IK494" s="241"/>
      <c r="IL494" s="241"/>
      <c r="IM494" s="241"/>
      <c r="IN494" s="241"/>
      <c r="IO494" s="241"/>
      <c r="IP494" s="241"/>
      <c r="IQ494" s="241"/>
      <c r="IR494" s="241"/>
      <c r="IS494" s="241"/>
      <c r="IT494" s="241"/>
      <c r="IU494" s="241"/>
      <c r="IV494" s="241"/>
      <c r="IW494" s="241"/>
      <c r="IX494" s="241"/>
      <c r="IY494" s="241"/>
      <c r="IZ494" s="241"/>
      <c r="JA494" s="241"/>
      <c r="JB494" s="241"/>
      <c r="JC494" s="241"/>
      <c r="JD494" s="241"/>
      <c r="JE494" s="241"/>
      <c r="JF494" s="241"/>
      <c r="JG494" s="241"/>
      <c r="JH494" s="241"/>
      <c r="JI494" s="241"/>
      <c r="JJ494" s="241"/>
      <c r="JK494" s="241"/>
      <c r="JL494" s="241"/>
      <c r="JM494" s="241"/>
      <c r="JN494" s="241"/>
      <c r="JO494" s="241"/>
      <c r="JP494" s="241"/>
      <c r="JQ494" s="241"/>
      <c r="JR494" s="241"/>
      <c r="JS494" s="241"/>
      <c r="JT494" s="241"/>
      <c r="JU494" s="241"/>
    </row>
    <row r="495" spans="1:281" s="240" customFormat="1" ht="15" customHeight="1">
      <c r="A495" s="241"/>
      <c r="B495" s="241"/>
      <c r="C495" s="241"/>
      <c r="D495" s="241"/>
      <c r="E495" s="241"/>
      <c r="F495" s="241"/>
      <c r="G495" s="241"/>
      <c r="H495" s="241"/>
      <c r="I495" s="241"/>
      <c r="J495" s="241"/>
      <c r="K495" s="241"/>
      <c r="L495" s="241"/>
      <c r="M495" s="241"/>
      <c r="N495" s="241"/>
      <c r="O495" s="241"/>
      <c r="P495" s="241"/>
      <c r="Q495" s="241"/>
      <c r="R495" s="241"/>
      <c r="S495" s="241"/>
      <c r="T495" s="241"/>
      <c r="U495" s="241" t="s">
        <v>626</v>
      </c>
      <c r="V495" s="241"/>
      <c r="W495" s="241"/>
      <c r="X495" s="241"/>
      <c r="Y495" s="241"/>
      <c r="Z495" s="241"/>
      <c r="AA495" s="241"/>
      <c r="AB495" s="241"/>
      <c r="AC495" s="241" t="s">
        <v>309</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41"/>
      <c r="EE495" s="241"/>
      <c r="EF495" s="241"/>
      <c r="EG495" s="241"/>
      <c r="EH495" s="241"/>
      <c r="EI495" s="241"/>
      <c r="EJ495" s="241"/>
      <c r="EK495" s="241"/>
      <c r="EL495" s="241"/>
      <c r="EM495" s="241"/>
      <c r="EN495" s="241"/>
      <c r="EO495" s="241"/>
      <c r="EP495" s="241"/>
      <c r="EQ495" s="241"/>
      <c r="ER495" s="241"/>
      <c r="ES495" s="241"/>
      <c r="ET495" s="241"/>
      <c r="EU495" s="241"/>
      <c r="EV495" s="241"/>
      <c r="EW495" s="241"/>
      <c r="EX495" s="241"/>
      <c r="EY495" s="241"/>
      <c r="EZ495" s="241"/>
      <c r="FA495" s="241"/>
      <c r="FB495" s="241"/>
      <c r="FC495" s="241"/>
      <c r="FD495" s="241"/>
      <c r="FE495" s="241"/>
      <c r="FF495" s="241"/>
      <c r="FG495" s="241"/>
      <c r="FH495" s="241"/>
      <c r="FI495" s="241"/>
      <c r="FJ495" s="241"/>
      <c r="FK495" s="241"/>
      <c r="FL495" s="241"/>
      <c r="FM495" s="241"/>
      <c r="FN495" s="241"/>
      <c r="FO495" s="241"/>
      <c r="FP495" s="241"/>
      <c r="FQ495" s="241"/>
      <c r="FR495" s="241"/>
      <c r="FS495" s="241"/>
      <c r="FT495" s="241"/>
      <c r="FU495" s="241"/>
      <c r="FV495" s="241"/>
      <c r="FW495" s="241"/>
      <c r="FX495" s="241"/>
      <c r="FY495" s="241"/>
      <c r="FZ495" s="241"/>
      <c r="GA495" s="241"/>
      <c r="GB495" s="241"/>
      <c r="GC495" s="241"/>
      <c r="GD495" s="241"/>
      <c r="GE495" s="241"/>
      <c r="GF495" s="241"/>
      <c r="GG495" s="241"/>
      <c r="GH495" s="241"/>
      <c r="GI495" s="241"/>
      <c r="GJ495" s="241"/>
      <c r="GK495" s="241"/>
      <c r="GL495" s="241"/>
      <c r="GM495" s="241"/>
      <c r="GN495" s="241"/>
      <c r="GO495" s="241"/>
      <c r="GP495" s="241"/>
      <c r="GQ495" s="241"/>
      <c r="GR495" s="241"/>
      <c r="GS495" s="241"/>
      <c r="GT495" s="241"/>
      <c r="GU495" s="241"/>
      <c r="GV495" s="241"/>
      <c r="GW495" s="241"/>
      <c r="GX495" s="241"/>
      <c r="GY495" s="241"/>
      <c r="GZ495" s="241"/>
      <c r="HA495" s="241"/>
      <c r="HB495" s="241"/>
      <c r="HC495" s="241"/>
      <c r="HD495" s="241"/>
      <c r="HE495" s="241"/>
      <c r="HF495" s="241"/>
      <c r="HG495" s="241"/>
      <c r="HH495" s="241"/>
      <c r="HI495" s="241"/>
      <c r="HJ495" s="241"/>
      <c r="HK495" s="241"/>
      <c r="HL495" s="241"/>
      <c r="HM495" s="241"/>
      <c r="HN495" s="241"/>
      <c r="HO495" s="241"/>
      <c r="HP495" s="241"/>
      <c r="HQ495" s="241"/>
      <c r="HR495" s="241"/>
      <c r="HS495" s="241"/>
      <c r="HT495" s="241"/>
      <c r="HU495" s="241"/>
      <c r="HV495" s="241"/>
      <c r="HW495" s="241"/>
      <c r="HX495" s="241"/>
      <c r="HY495" s="241"/>
      <c r="HZ495" s="241"/>
      <c r="IA495" s="241"/>
      <c r="IB495" s="241"/>
      <c r="IC495" s="241"/>
      <c r="ID495" s="241"/>
      <c r="IE495" s="241"/>
      <c r="IF495" s="241"/>
      <c r="IG495" s="241"/>
      <c r="IH495" s="241"/>
      <c r="II495" s="241"/>
      <c r="IJ495" s="241"/>
      <c r="IK495" s="241"/>
      <c r="IL495" s="241"/>
      <c r="IM495" s="241"/>
      <c r="IN495" s="241"/>
      <c r="IO495" s="241"/>
      <c r="IP495" s="241"/>
      <c r="IQ495" s="241"/>
      <c r="IR495" s="241"/>
      <c r="IS495" s="241"/>
      <c r="IT495" s="241"/>
      <c r="IU495" s="241"/>
      <c r="IV495" s="241"/>
      <c r="IW495" s="241"/>
      <c r="IX495" s="241"/>
      <c r="IY495" s="241"/>
      <c r="IZ495" s="241"/>
      <c r="JA495" s="241"/>
      <c r="JB495" s="241"/>
      <c r="JC495" s="241"/>
      <c r="JD495" s="241"/>
      <c r="JE495" s="241"/>
      <c r="JF495" s="241"/>
      <c r="JG495" s="241"/>
      <c r="JH495" s="241"/>
      <c r="JI495" s="241"/>
      <c r="JJ495" s="241"/>
      <c r="JK495" s="241"/>
      <c r="JL495" s="241"/>
      <c r="JM495" s="241"/>
      <c r="JN495" s="241"/>
      <c r="JO495" s="241"/>
      <c r="JP495" s="241"/>
      <c r="JQ495" s="241"/>
      <c r="JR495" s="241"/>
      <c r="JS495" s="241"/>
      <c r="JT495" s="241"/>
      <c r="JU495" s="241"/>
    </row>
    <row r="496" spans="1:281" s="240" customFormat="1" ht="15" customHeight="1">
      <c r="A496" s="241"/>
      <c r="B496" s="241"/>
      <c r="C496" s="241"/>
      <c r="D496" s="241"/>
      <c r="E496" s="241"/>
      <c r="F496" s="241"/>
      <c r="G496" s="241"/>
      <c r="H496" s="241"/>
      <c r="I496" s="241"/>
      <c r="J496" s="241"/>
      <c r="K496" s="241"/>
      <c r="L496" s="241"/>
      <c r="M496" s="241"/>
      <c r="N496" s="241"/>
      <c r="O496" s="241"/>
      <c r="P496" s="241"/>
      <c r="Q496" s="241"/>
      <c r="R496" s="241"/>
      <c r="S496" s="241"/>
      <c r="T496" s="241"/>
      <c r="U496" s="241" t="s">
        <v>627</v>
      </c>
      <c r="V496" s="241"/>
      <c r="W496" s="241"/>
      <c r="X496" s="241"/>
      <c r="Y496" s="241"/>
      <c r="Z496" s="241"/>
      <c r="AA496" s="241"/>
      <c r="AB496" s="241"/>
      <c r="AC496" s="241" t="s">
        <v>316</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41"/>
      <c r="EE496" s="241"/>
      <c r="EF496" s="241"/>
      <c r="EG496" s="241"/>
      <c r="EH496" s="241"/>
      <c r="EI496" s="241"/>
      <c r="EJ496" s="241"/>
      <c r="EK496" s="241"/>
      <c r="EL496" s="241"/>
      <c r="EM496" s="241"/>
      <c r="EN496" s="241"/>
      <c r="EO496" s="241"/>
      <c r="EP496" s="241"/>
      <c r="EQ496" s="241"/>
      <c r="ER496" s="241"/>
      <c r="ES496" s="241"/>
      <c r="ET496" s="241"/>
      <c r="EU496" s="241"/>
      <c r="EV496" s="241"/>
      <c r="EW496" s="241"/>
      <c r="EX496" s="241"/>
      <c r="EY496" s="241"/>
      <c r="EZ496" s="241"/>
      <c r="FA496" s="241"/>
      <c r="FB496" s="241"/>
      <c r="FC496" s="241"/>
      <c r="FD496" s="241"/>
      <c r="FE496" s="241"/>
      <c r="FF496" s="241"/>
      <c r="FG496" s="241"/>
      <c r="FH496" s="241"/>
      <c r="FI496" s="241"/>
      <c r="FJ496" s="241"/>
      <c r="FK496" s="241"/>
      <c r="FL496" s="241"/>
      <c r="FM496" s="241"/>
      <c r="FN496" s="241"/>
      <c r="FO496" s="241"/>
      <c r="FP496" s="241"/>
      <c r="FQ496" s="241"/>
      <c r="FR496" s="241"/>
      <c r="FS496" s="241"/>
      <c r="FT496" s="241"/>
      <c r="FU496" s="241"/>
      <c r="FV496" s="241"/>
      <c r="FW496" s="241"/>
      <c r="FX496" s="241"/>
      <c r="FY496" s="241"/>
      <c r="FZ496" s="241"/>
      <c r="GA496" s="241"/>
      <c r="GB496" s="241"/>
      <c r="GC496" s="241"/>
      <c r="GD496" s="241"/>
      <c r="GE496" s="241"/>
      <c r="GF496" s="241"/>
      <c r="GG496" s="241"/>
      <c r="GH496" s="241"/>
      <c r="GI496" s="241"/>
      <c r="GJ496" s="241"/>
      <c r="GK496" s="241"/>
      <c r="GL496" s="241"/>
      <c r="GM496" s="241"/>
      <c r="GN496" s="241"/>
      <c r="GO496" s="241"/>
      <c r="GP496" s="241"/>
      <c r="GQ496" s="241"/>
      <c r="GR496" s="241"/>
      <c r="GS496" s="241"/>
      <c r="GT496" s="241"/>
      <c r="GU496" s="241"/>
      <c r="GV496" s="241"/>
      <c r="GW496" s="241"/>
      <c r="GX496" s="241"/>
      <c r="GY496" s="241"/>
      <c r="GZ496" s="241"/>
      <c r="HA496" s="241"/>
      <c r="HB496" s="241"/>
      <c r="HC496" s="241"/>
      <c r="HD496" s="241"/>
      <c r="HE496" s="241"/>
      <c r="HF496" s="241"/>
      <c r="HG496" s="241"/>
      <c r="HH496" s="241"/>
      <c r="HI496" s="241"/>
      <c r="HJ496" s="241"/>
      <c r="HK496" s="241"/>
      <c r="HL496" s="241"/>
      <c r="HM496" s="241"/>
      <c r="HN496" s="241"/>
      <c r="HO496" s="241"/>
      <c r="HP496" s="241"/>
      <c r="HQ496" s="241"/>
      <c r="HR496" s="241"/>
      <c r="HS496" s="241"/>
      <c r="HT496" s="241"/>
      <c r="HU496" s="241"/>
      <c r="HV496" s="241"/>
      <c r="HW496" s="241"/>
      <c r="HX496" s="241"/>
      <c r="HY496" s="241"/>
      <c r="HZ496" s="241"/>
      <c r="IA496" s="241"/>
      <c r="IB496" s="241"/>
      <c r="IC496" s="241"/>
      <c r="ID496" s="241"/>
      <c r="IE496" s="241"/>
      <c r="IF496" s="241"/>
      <c r="IG496" s="241"/>
      <c r="IH496" s="241"/>
      <c r="II496" s="241"/>
      <c r="IJ496" s="241"/>
      <c r="IK496" s="241"/>
      <c r="IL496" s="241"/>
      <c r="IM496" s="241"/>
      <c r="IN496" s="241"/>
      <c r="IO496" s="241"/>
      <c r="IP496" s="241"/>
      <c r="IQ496" s="241"/>
      <c r="IR496" s="241"/>
      <c r="IS496" s="241"/>
      <c r="IT496" s="241"/>
      <c r="IU496" s="241"/>
      <c r="IV496" s="241"/>
      <c r="IW496" s="241"/>
      <c r="IX496" s="241"/>
      <c r="IY496" s="241"/>
      <c r="IZ496" s="241"/>
      <c r="JA496" s="241"/>
      <c r="JB496" s="241"/>
      <c r="JC496" s="241"/>
      <c r="JD496" s="241"/>
      <c r="JE496" s="241"/>
      <c r="JF496" s="241"/>
      <c r="JG496" s="241"/>
      <c r="JH496" s="241"/>
      <c r="JI496" s="241"/>
      <c r="JJ496" s="241"/>
      <c r="JK496" s="241"/>
      <c r="JL496" s="241"/>
      <c r="JM496" s="241"/>
      <c r="JN496" s="241"/>
      <c r="JO496" s="241"/>
      <c r="JP496" s="241"/>
      <c r="JQ496" s="241"/>
      <c r="JR496" s="241"/>
      <c r="JS496" s="241"/>
      <c r="JT496" s="241"/>
      <c r="JU496" s="241"/>
    </row>
    <row r="497" spans="1:281" s="240" customFormat="1" ht="15" customHeight="1">
      <c r="A497" s="241"/>
      <c r="B497" s="241"/>
      <c r="C497" s="241"/>
      <c r="D497" s="241"/>
      <c r="E497" s="241"/>
      <c r="F497" s="241"/>
      <c r="G497" s="241"/>
      <c r="H497" s="241"/>
      <c r="I497" s="241"/>
      <c r="J497" s="241"/>
      <c r="K497" s="241"/>
      <c r="L497" s="241"/>
      <c r="M497" s="241"/>
      <c r="N497" s="241"/>
      <c r="O497" s="241"/>
      <c r="P497" s="241"/>
      <c r="Q497" s="241"/>
      <c r="R497" s="241"/>
      <c r="S497" s="241"/>
      <c r="T497" s="241"/>
      <c r="U497" s="241" t="s">
        <v>628</v>
      </c>
      <c r="V497" s="241"/>
      <c r="W497" s="241"/>
      <c r="X497" s="241"/>
      <c r="Y497" s="241"/>
      <c r="Z497" s="241"/>
      <c r="AA497" s="241"/>
      <c r="AB497" s="241"/>
      <c r="AC497" s="241" t="s">
        <v>325</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41"/>
      <c r="EE497" s="241"/>
      <c r="EF497" s="241"/>
      <c r="EG497" s="241"/>
      <c r="EH497" s="241"/>
      <c r="EI497" s="241"/>
      <c r="EJ497" s="241"/>
      <c r="EK497" s="241"/>
      <c r="EL497" s="241"/>
      <c r="EM497" s="241"/>
      <c r="EN497" s="241"/>
      <c r="EO497" s="241"/>
      <c r="EP497" s="241"/>
      <c r="EQ497" s="241"/>
      <c r="ER497" s="241"/>
      <c r="ES497" s="241"/>
      <c r="ET497" s="241"/>
      <c r="EU497" s="241"/>
      <c r="EV497" s="241"/>
      <c r="EW497" s="241"/>
      <c r="EX497" s="241"/>
      <c r="EY497" s="241"/>
      <c r="EZ497" s="241"/>
      <c r="FA497" s="241"/>
      <c r="FB497" s="241"/>
      <c r="FC497" s="241"/>
      <c r="FD497" s="241"/>
      <c r="FE497" s="241"/>
      <c r="FF497" s="241"/>
      <c r="FG497" s="241"/>
      <c r="FH497" s="241"/>
      <c r="FI497" s="241"/>
      <c r="FJ497" s="241"/>
      <c r="FK497" s="241"/>
      <c r="FL497" s="241"/>
      <c r="FM497" s="241"/>
      <c r="FN497" s="241"/>
      <c r="FO497" s="241"/>
      <c r="FP497" s="241"/>
      <c r="FQ497" s="241"/>
      <c r="FR497" s="241"/>
      <c r="FS497" s="241"/>
      <c r="FT497" s="241"/>
      <c r="FU497" s="241"/>
      <c r="FV497" s="241"/>
      <c r="FW497" s="241"/>
      <c r="FX497" s="241"/>
      <c r="FY497" s="241"/>
      <c r="FZ497" s="241"/>
      <c r="GA497" s="241"/>
      <c r="GB497" s="241"/>
      <c r="GC497" s="241"/>
      <c r="GD497" s="241"/>
      <c r="GE497" s="241"/>
      <c r="GF497" s="241"/>
      <c r="GG497" s="241"/>
      <c r="GH497" s="241"/>
      <c r="GI497" s="241"/>
      <c r="GJ497" s="241"/>
      <c r="GK497" s="241"/>
      <c r="GL497" s="241"/>
      <c r="GM497" s="241"/>
      <c r="GN497" s="241"/>
      <c r="GO497" s="241"/>
      <c r="GP497" s="241"/>
      <c r="GQ497" s="241"/>
      <c r="GR497" s="241"/>
      <c r="GS497" s="241"/>
      <c r="GT497" s="241"/>
      <c r="GU497" s="241"/>
      <c r="GV497" s="241"/>
      <c r="GW497" s="241"/>
      <c r="GX497" s="241"/>
      <c r="GY497" s="241"/>
      <c r="GZ497" s="241"/>
      <c r="HA497" s="241"/>
      <c r="HB497" s="241"/>
      <c r="HC497" s="241"/>
      <c r="HD497" s="241"/>
      <c r="HE497" s="241"/>
      <c r="HF497" s="241"/>
      <c r="HG497" s="241"/>
      <c r="HH497" s="241"/>
      <c r="HI497" s="241"/>
      <c r="HJ497" s="241"/>
      <c r="HK497" s="241"/>
      <c r="HL497" s="241"/>
      <c r="HM497" s="241"/>
      <c r="HN497" s="241"/>
      <c r="HO497" s="241"/>
      <c r="HP497" s="241"/>
      <c r="HQ497" s="241"/>
      <c r="HR497" s="241"/>
      <c r="HS497" s="241"/>
      <c r="HT497" s="241"/>
      <c r="HU497" s="241"/>
      <c r="HV497" s="241"/>
      <c r="HW497" s="241"/>
      <c r="HX497" s="241"/>
      <c r="HY497" s="241"/>
      <c r="HZ497" s="241"/>
      <c r="IA497" s="241"/>
      <c r="IB497" s="241"/>
      <c r="IC497" s="241"/>
      <c r="ID497" s="241"/>
      <c r="IE497" s="241"/>
      <c r="IF497" s="241"/>
      <c r="IG497" s="241"/>
      <c r="IH497" s="241"/>
      <c r="II497" s="241"/>
      <c r="IJ497" s="241"/>
      <c r="IK497" s="241"/>
      <c r="IL497" s="241"/>
      <c r="IM497" s="241"/>
      <c r="IN497" s="241"/>
      <c r="IO497" s="241"/>
      <c r="IP497" s="241"/>
      <c r="IQ497" s="241"/>
      <c r="IR497" s="241"/>
      <c r="IS497" s="241"/>
      <c r="IT497" s="241"/>
      <c r="IU497" s="241"/>
      <c r="IV497" s="241"/>
      <c r="IW497" s="241"/>
      <c r="IX497" s="241"/>
      <c r="IY497" s="241"/>
      <c r="IZ497" s="241"/>
      <c r="JA497" s="241"/>
      <c r="JB497" s="241"/>
      <c r="JC497" s="241"/>
      <c r="JD497" s="241"/>
      <c r="JE497" s="241"/>
      <c r="JF497" s="241"/>
      <c r="JG497" s="241"/>
      <c r="JH497" s="241"/>
      <c r="JI497" s="241"/>
      <c r="JJ497" s="241"/>
      <c r="JK497" s="241"/>
      <c r="JL497" s="241"/>
      <c r="JM497" s="241"/>
      <c r="JN497" s="241"/>
      <c r="JO497" s="241"/>
      <c r="JP497" s="241"/>
      <c r="JQ497" s="241"/>
      <c r="JR497" s="241"/>
      <c r="JS497" s="241"/>
      <c r="JT497" s="241"/>
      <c r="JU497" s="241"/>
    </row>
    <row r="498" spans="1:281" s="240" customFormat="1" ht="15" customHeight="1">
      <c r="A498" s="241"/>
      <c r="B498" s="241"/>
      <c r="C498" s="241"/>
      <c r="D498" s="241"/>
      <c r="E498" s="241"/>
      <c r="F498" s="241"/>
      <c r="G498" s="241"/>
      <c r="H498" s="241"/>
      <c r="I498" s="241"/>
      <c r="J498" s="241"/>
      <c r="K498" s="241"/>
      <c r="L498" s="241"/>
      <c r="M498" s="241"/>
      <c r="N498" s="241"/>
      <c r="O498" s="241"/>
      <c r="P498" s="241"/>
      <c r="Q498" s="241"/>
      <c r="R498" s="241"/>
      <c r="S498" s="241"/>
      <c r="T498" s="241"/>
      <c r="U498" s="241" t="s">
        <v>629</v>
      </c>
      <c r="V498" s="241"/>
      <c r="W498" s="241"/>
      <c r="X498" s="241"/>
      <c r="Y498" s="241"/>
      <c r="Z498" s="241"/>
      <c r="AA498" s="241"/>
      <c r="AB498" s="241"/>
      <c r="AC498" s="241" t="s">
        <v>313</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41"/>
      <c r="EE498" s="241"/>
      <c r="EF498" s="241"/>
      <c r="EG498" s="241"/>
      <c r="EH498" s="241"/>
      <c r="EI498" s="241"/>
      <c r="EJ498" s="241"/>
      <c r="EK498" s="241"/>
      <c r="EL498" s="241"/>
      <c r="EM498" s="241"/>
      <c r="EN498" s="241"/>
      <c r="EO498" s="241"/>
      <c r="EP498" s="241"/>
      <c r="EQ498" s="241"/>
      <c r="ER498" s="241"/>
      <c r="ES498" s="241"/>
      <c r="ET498" s="241"/>
      <c r="EU498" s="241"/>
      <c r="EV498" s="241"/>
      <c r="EW498" s="241"/>
      <c r="EX498" s="241"/>
      <c r="EY498" s="241"/>
      <c r="EZ498" s="241"/>
      <c r="FA498" s="241"/>
      <c r="FB498" s="241"/>
      <c r="FC498" s="241"/>
      <c r="FD498" s="241"/>
      <c r="FE498" s="241"/>
      <c r="FF498" s="241"/>
      <c r="FG498" s="241"/>
      <c r="FH498" s="241"/>
      <c r="FI498" s="241"/>
      <c r="FJ498" s="241"/>
      <c r="FK498" s="241"/>
      <c r="FL498" s="241"/>
      <c r="FM498" s="241"/>
      <c r="FN498" s="241"/>
      <c r="FO498" s="241"/>
      <c r="FP498" s="241"/>
      <c r="FQ498" s="241"/>
      <c r="FR498" s="241"/>
      <c r="FS498" s="241"/>
      <c r="FT498" s="241"/>
      <c r="FU498" s="241"/>
      <c r="FV498" s="241"/>
      <c r="FW498" s="241"/>
      <c r="FX498" s="241"/>
      <c r="FY498" s="241"/>
      <c r="FZ498" s="241"/>
      <c r="GA498" s="241"/>
      <c r="GB498" s="241"/>
      <c r="GC498" s="241"/>
      <c r="GD498" s="241"/>
      <c r="GE498" s="241"/>
      <c r="GF498" s="241"/>
      <c r="GG498" s="241"/>
      <c r="GH498" s="241"/>
      <c r="GI498" s="241"/>
      <c r="GJ498" s="241"/>
      <c r="GK498" s="241"/>
      <c r="GL498" s="241"/>
      <c r="GM498" s="241"/>
      <c r="GN498" s="241"/>
      <c r="GO498" s="241"/>
      <c r="GP498" s="241"/>
      <c r="GQ498" s="241"/>
      <c r="GR498" s="241"/>
      <c r="GS498" s="241"/>
      <c r="GT498" s="241"/>
      <c r="GU498" s="241"/>
      <c r="GV498" s="241"/>
      <c r="GW498" s="241"/>
      <c r="GX498" s="241"/>
      <c r="GY498" s="241"/>
      <c r="GZ498" s="241"/>
      <c r="HA498" s="241"/>
      <c r="HB498" s="241"/>
      <c r="HC498" s="241"/>
      <c r="HD498" s="241"/>
      <c r="HE498" s="241"/>
      <c r="HF498" s="241"/>
      <c r="HG498" s="241"/>
      <c r="HH498" s="241"/>
      <c r="HI498" s="241"/>
      <c r="HJ498" s="241"/>
      <c r="HK498" s="241"/>
      <c r="HL498" s="241"/>
      <c r="HM498" s="241"/>
      <c r="HN498" s="241"/>
      <c r="HO498" s="241"/>
      <c r="HP498" s="241"/>
      <c r="HQ498" s="241"/>
      <c r="HR498" s="241"/>
      <c r="HS498" s="241"/>
      <c r="HT498" s="241"/>
      <c r="HU498" s="241"/>
      <c r="HV498" s="241"/>
      <c r="HW498" s="241"/>
      <c r="HX498" s="241"/>
      <c r="HY498" s="241"/>
      <c r="HZ498" s="241"/>
      <c r="IA498" s="241"/>
      <c r="IB498" s="241"/>
      <c r="IC498" s="241"/>
      <c r="ID498" s="241"/>
      <c r="IE498" s="241"/>
      <c r="IF498" s="241"/>
      <c r="IG498" s="241"/>
      <c r="IH498" s="241"/>
      <c r="II498" s="241"/>
      <c r="IJ498" s="241"/>
      <c r="IK498" s="241"/>
      <c r="IL498" s="241"/>
      <c r="IM498" s="241"/>
      <c r="IN498" s="241"/>
      <c r="IO498" s="241"/>
      <c r="IP498" s="241"/>
      <c r="IQ498" s="241"/>
      <c r="IR498" s="241"/>
      <c r="IS498" s="241"/>
      <c r="IT498" s="241"/>
      <c r="IU498" s="241"/>
      <c r="IV498" s="241"/>
      <c r="IW498" s="241"/>
      <c r="IX498" s="241"/>
      <c r="IY498" s="241"/>
      <c r="IZ498" s="241"/>
      <c r="JA498" s="241"/>
      <c r="JB498" s="241"/>
      <c r="JC498" s="241"/>
      <c r="JD498" s="241"/>
      <c r="JE498" s="241"/>
      <c r="JF498" s="241"/>
      <c r="JG498" s="241"/>
      <c r="JH498" s="241"/>
      <c r="JI498" s="241"/>
      <c r="JJ498" s="241"/>
      <c r="JK498" s="241"/>
      <c r="JL498" s="241"/>
      <c r="JM498" s="241"/>
      <c r="JN498" s="241"/>
      <c r="JO498" s="241"/>
      <c r="JP498" s="241"/>
      <c r="JQ498" s="241"/>
      <c r="JR498" s="241"/>
      <c r="JS498" s="241"/>
      <c r="JT498" s="241"/>
      <c r="JU498" s="241"/>
    </row>
    <row r="499" spans="1:281" s="240" customFormat="1" ht="15" customHeight="1">
      <c r="A499" s="241"/>
      <c r="B499" s="241"/>
      <c r="C499" s="241"/>
      <c r="D499" s="241"/>
      <c r="E499" s="241"/>
      <c r="F499" s="241"/>
      <c r="G499" s="241"/>
      <c r="H499" s="241"/>
      <c r="I499" s="241"/>
      <c r="J499" s="241"/>
      <c r="K499" s="241"/>
      <c r="L499" s="241"/>
      <c r="M499" s="241"/>
      <c r="N499" s="241"/>
      <c r="O499" s="241"/>
      <c r="P499" s="241"/>
      <c r="Q499" s="241"/>
      <c r="R499" s="241"/>
      <c r="S499" s="241"/>
      <c r="T499" s="241"/>
      <c r="U499" s="241" t="s">
        <v>630</v>
      </c>
      <c r="V499" s="241"/>
      <c r="W499" s="241"/>
      <c r="X499" s="241"/>
      <c r="Y499" s="241"/>
      <c r="Z499" s="241"/>
      <c r="AA499" s="241"/>
      <c r="AB499" s="241"/>
      <c r="AC499" s="241" t="s">
        <v>386</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c r="DV499" s="241"/>
      <c r="DW499" s="241"/>
      <c r="DX499" s="241"/>
      <c r="DY499" s="241"/>
      <c r="DZ499" s="241"/>
      <c r="EA499" s="241"/>
      <c r="EB499" s="241"/>
      <c r="EC499" s="241"/>
      <c r="ED499" s="241"/>
      <c r="EE499" s="241"/>
      <c r="EF499" s="241"/>
      <c r="EG499" s="241"/>
      <c r="EH499" s="241"/>
      <c r="EI499" s="241"/>
      <c r="EJ499" s="241"/>
      <c r="EK499" s="241"/>
      <c r="EL499" s="241"/>
      <c r="EM499" s="241"/>
      <c r="EN499" s="241"/>
      <c r="EO499" s="241"/>
      <c r="EP499" s="241"/>
      <c r="EQ499" s="241"/>
      <c r="ER499" s="241"/>
      <c r="ES499" s="241"/>
      <c r="ET499" s="241"/>
      <c r="EU499" s="241"/>
      <c r="EV499" s="241"/>
      <c r="EW499" s="241"/>
      <c r="EX499" s="241"/>
      <c r="EY499" s="241"/>
      <c r="EZ499" s="241"/>
      <c r="FA499" s="241"/>
      <c r="FB499" s="241"/>
      <c r="FC499" s="241"/>
      <c r="FD499" s="241"/>
      <c r="FE499" s="241"/>
      <c r="FF499" s="241"/>
      <c r="FG499" s="241"/>
      <c r="FH499" s="241"/>
      <c r="FI499" s="241"/>
      <c r="FJ499" s="241"/>
      <c r="FK499" s="241"/>
      <c r="FL499" s="241"/>
      <c r="FM499" s="241"/>
      <c r="FN499" s="241"/>
      <c r="FO499" s="241"/>
      <c r="FP499" s="241"/>
      <c r="FQ499" s="241"/>
      <c r="FR499" s="241"/>
      <c r="FS499" s="241"/>
      <c r="FT499" s="241"/>
      <c r="FU499" s="241"/>
      <c r="FV499" s="241"/>
      <c r="FW499" s="241"/>
      <c r="FX499" s="241"/>
      <c r="FY499" s="241"/>
      <c r="FZ499" s="241"/>
      <c r="GA499" s="241"/>
      <c r="GB499" s="241"/>
      <c r="GC499" s="241"/>
      <c r="GD499" s="241"/>
      <c r="GE499" s="241"/>
      <c r="GF499" s="241"/>
      <c r="GG499" s="241"/>
      <c r="GH499" s="241"/>
      <c r="GI499" s="241"/>
      <c r="GJ499" s="241"/>
      <c r="GK499" s="241"/>
      <c r="GL499" s="241"/>
      <c r="GM499" s="241"/>
      <c r="GN499" s="241"/>
      <c r="GO499" s="241"/>
      <c r="GP499" s="241"/>
      <c r="GQ499" s="241"/>
      <c r="GR499" s="241"/>
      <c r="GS499" s="241"/>
      <c r="GT499" s="241"/>
      <c r="GU499" s="241"/>
      <c r="GV499" s="241"/>
      <c r="GW499" s="241"/>
      <c r="GX499" s="241"/>
      <c r="GY499" s="241"/>
      <c r="GZ499" s="241"/>
      <c r="HA499" s="241"/>
      <c r="HB499" s="241"/>
      <c r="HC499" s="241"/>
      <c r="HD499" s="241"/>
      <c r="HE499" s="241"/>
      <c r="HF499" s="241"/>
      <c r="HG499" s="241"/>
      <c r="HH499" s="241"/>
      <c r="HI499" s="241"/>
      <c r="HJ499" s="241"/>
      <c r="HK499" s="241"/>
      <c r="HL499" s="241"/>
      <c r="HM499" s="241"/>
      <c r="HN499" s="241"/>
      <c r="HO499" s="241"/>
      <c r="HP499" s="241"/>
      <c r="HQ499" s="241"/>
      <c r="HR499" s="241"/>
      <c r="HS499" s="241"/>
      <c r="HT499" s="241"/>
      <c r="HU499" s="241"/>
      <c r="HV499" s="241"/>
      <c r="HW499" s="241"/>
      <c r="HX499" s="241"/>
      <c r="HY499" s="241"/>
      <c r="HZ499" s="241"/>
      <c r="IA499" s="241"/>
      <c r="IB499" s="241"/>
      <c r="IC499" s="241"/>
      <c r="ID499" s="241"/>
      <c r="IE499" s="241"/>
      <c r="IF499" s="241"/>
      <c r="IG499" s="241"/>
      <c r="IH499" s="241"/>
      <c r="II499" s="241"/>
      <c r="IJ499" s="241"/>
      <c r="IK499" s="241"/>
      <c r="IL499" s="241"/>
      <c r="IM499" s="241"/>
      <c r="IN499" s="241"/>
      <c r="IO499" s="241"/>
      <c r="IP499" s="241"/>
      <c r="IQ499" s="241"/>
      <c r="IR499" s="241"/>
      <c r="IS499" s="241"/>
      <c r="IT499" s="241"/>
      <c r="IU499" s="241"/>
      <c r="IV499" s="241"/>
      <c r="IW499" s="241"/>
      <c r="IX499" s="241"/>
      <c r="IY499" s="241"/>
      <c r="IZ499" s="241"/>
      <c r="JA499" s="241"/>
      <c r="JB499" s="241"/>
      <c r="JC499" s="241"/>
      <c r="JD499" s="241"/>
      <c r="JE499" s="241"/>
      <c r="JF499" s="241"/>
      <c r="JG499" s="241"/>
      <c r="JH499" s="241"/>
      <c r="JI499" s="241"/>
      <c r="JJ499" s="241"/>
      <c r="JK499" s="241"/>
      <c r="JL499" s="241"/>
      <c r="JM499" s="241"/>
      <c r="JN499" s="241"/>
      <c r="JO499" s="241"/>
      <c r="JP499" s="241"/>
      <c r="JQ499" s="241"/>
      <c r="JR499" s="241"/>
      <c r="JS499" s="241"/>
      <c r="JT499" s="241"/>
      <c r="JU499" s="241"/>
    </row>
    <row r="500" spans="1:281" s="240" customFormat="1" ht="15" customHeight="1">
      <c r="A500" s="241"/>
      <c r="B500" s="241"/>
      <c r="C500" s="241"/>
      <c r="D500" s="241"/>
      <c r="E500" s="241"/>
      <c r="F500" s="241"/>
      <c r="G500" s="241"/>
      <c r="H500" s="241"/>
      <c r="I500" s="241"/>
      <c r="J500" s="241"/>
      <c r="K500" s="241"/>
      <c r="L500" s="241"/>
      <c r="M500" s="241"/>
      <c r="N500" s="241"/>
      <c r="O500" s="241"/>
      <c r="P500" s="241"/>
      <c r="Q500" s="241"/>
      <c r="R500" s="241"/>
      <c r="S500" s="241"/>
      <c r="T500" s="241"/>
      <c r="U500" s="241" t="s">
        <v>631</v>
      </c>
      <c r="V500" s="241"/>
      <c r="W500" s="241"/>
      <c r="X500" s="241"/>
      <c r="Y500" s="241"/>
      <c r="Z500" s="241"/>
      <c r="AA500" s="241"/>
      <c r="AB500" s="241"/>
      <c r="AC500" s="241" t="s">
        <v>325</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c r="DV500" s="241"/>
      <c r="DW500" s="241"/>
      <c r="DX500" s="241"/>
      <c r="DY500" s="241"/>
      <c r="DZ500" s="241"/>
      <c r="EA500" s="241"/>
      <c r="EB500" s="241"/>
      <c r="EC500" s="241"/>
      <c r="ED500" s="241"/>
      <c r="EE500" s="241"/>
      <c r="EF500" s="241"/>
      <c r="EG500" s="241"/>
      <c r="EH500" s="241"/>
      <c r="EI500" s="241"/>
      <c r="EJ500" s="241"/>
      <c r="EK500" s="241"/>
      <c r="EL500" s="241"/>
      <c r="EM500" s="241"/>
      <c r="EN500" s="241"/>
      <c r="EO500" s="241"/>
      <c r="EP500" s="241"/>
      <c r="EQ500" s="241"/>
      <c r="ER500" s="241"/>
      <c r="ES500" s="241"/>
      <c r="ET500" s="241"/>
      <c r="EU500" s="241"/>
      <c r="EV500" s="241"/>
      <c r="EW500" s="241"/>
      <c r="EX500" s="241"/>
      <c r="EY500" s="241"/>
      <c r="EZ500" s="241"/>
      <c r="FA500" s="241"/>
      <c r="FB500" s="241"/>
      <c r="FC500" s="241"/>
      <c r="FD500" s="241"/>
      <c r="FE500" s="241"/>
      <c r="FF500" s="241"/>
      <c r="FG500" s="241"/>
      <c r="FH500" s="241"/>
      <c r="FI500" s="241"/>
      <c r="FJ500" s="241"/>
      <c r="FK500" s="241"/>
      <c r="FL500" s="241"/>
      <c r="FM500" s="241"/>
      <c r="FN500" s="241"/>
      <c r="FO500" s="241"/>
      <c r="FP500" s="241"/>
      <c r="FQ500" s="241"/>
      <c r="FR500" s="241"/>
      <c r="FS500" s="241"/>
      <c r="FT500" s="241"/>
      <c r="FU500" s="241"/>
      <c r="FV500" s="241"/>
      <c r="FW500" s="241"/>
      <c r="FX500" s="241"/>
      <c r="FY500" s="241"/>
      <c r="FZ500" s="241"/>
      <c r="GA500" s="241"/>
      <c r="GB500" s="241"/>
      <c r="GC500" s="241"/>
      <c r="GD500" s="241"/>
      <c r="GE500" s="241"/>
      <c r="GF500" s="241"/>
      <c r="GG500" s="241"/>
      <c r="GH500" s="241"/>
      <c r="GI500" s="241"/>
      <c r="GJ500" s="241"/>
      <c r="GK500" s="241"/>
      <c r="GL500" s="241"/>
      <c r="GM500" s="241"/>
      <c r="GN500" s="241"/>
      <c r="GO500" s="241"/>
      <c r="GP500" s="241"/>
      <c r="GQ500" s="241"/>
      <c r="GR500" s="241"/>
      <c r="GS500" s="241"/>
      <c r="GT500" s="241"/>
      <c r="GU500" s="241"/>
      <c r="GV500" s="241"/>
      <c r="GW500" s="241"/>
      <c r="GX500" s="241"/>
      <c r="GY500" s="241"/>
      <c r="GZ500" s="241"/>
      <c r="HA500" s="241"/>
      <c r="HB500" s="241"/>
      <c r="HC500" s="241"/>
      <c r="HD500" s="241"/>
      <c r="HE500" s="241"/>
      <c r="HF500" s="241"/>
      <c r="HG500" s="241"/>
      <c r="HH500" s="241"/>
      <c r="HI500" s="241"/>
      <c r="HJ500" s="241"/>
      <c r="HK500" s="241"/>
      <c r="HL500" s="241"/>
      <c r="HM500" s="241"/>
      <c r="HN500" s="241"/>
      <c r="HO500" s="241"/>
      <c r="HP500" s="241"/>
      <c r="HQ500" s="241"/>
      <c r="HR500" s="241"/>
      <c r="HS500" s="241"/>
      <c r="HT500" s="241"/>
      <c r="HU500" s="241"/>
      <c r="HV500" s="241"/>
      <c r="HW500" s="241"/>
      <c r="HX500" s="241"/>
      <c r="HY500" s="241"/>
      <c r="HZ500" s="241"/>
      <c r="IA500" s="241"/>
      <c r="IB500" s="241"/>
      <c r="IC500" s="241"/>
      <c r="ID500" s="241"/>
      <c r="IE500" s="241"/>
      <c r="IF500" s="241"/>
      <c r="IG500" s="241"/>
      <c r="IH500" s="241"/>
      <c r="II500" s="241"/>
      <c r="IJ500" s="241"/>
      <c r="IK500" s="241"/>
      <c r="IL500" s="241"/>
      <c r="IM500" s="241"/>
      <c r="IN500" s="241"/>
      <c r="IO500" s="241"/>
      <c r="IP500" s="241"/>
      <c r="IQ500" s="241"/>
      <c r="IR500" s="241"/>
      <c r="IS500" s="241"/>
      <c r="IT500" s="241"/>
      <c r="IU500" s="241"/>
      <c r="IV500" s="241"/>
      <c r="IW500" s="241"/>
      <c r="IX500" s="241"/>
      <c r="IY500" s="241"/>
      <c r="IZ500" s="241"/>
      <c r="JA500" s="241"/>
      <c r="JB500" s="241"/>
      <c r="JC500" s="241"/>
      <c r="JD500" s="241"/>
      <c r="JE500" s="241"/>
      <c r="JF500" s="241"/>
      <c r="JG500" s="241"/>
      <c r="JH500" s="241"/>
      <c r="JI500" s="241"/>
      <c r="JJ500" s="241"/>
      <c r="JK500" s="241"/>
      <c r="JL500" s="241"/>
      <c r="JM500" s="241"/>
      <c r="JN500" s="241"/>
      <c r="JO500" s="241"/>
      <c r="JP500" s="241"/>
      <c r="JQ500" s="241"/>
      <c r="JR500" s="241"/>
      <c r="JS500" s="241"/>
      <c r="JT500" s="241"/>
      <c r="JU500" s="241"/>
    </row>
    <row r="501" spans="1:281" s="240" customFormat="1" ht="15" customHeight="1">
      <c r="A501" s="241"/>
      <c r="B501" s="241"/>
      <c r="C501" s="241"/>
      <c r="D501" s="241"/>
      <c r="E501" s="241"/>
      <c r="F501" s="241"/>
      <c r="G501" s="241"/>
      <c r="H501" s="241"/>
      <c r="I501" s="241"/>
      <c r="J501" s="241"/>
      <c r="K501" s="241"/>
      <c r="L501" s="241"/>
      <c r="M501" s="241"/>
      <c r="N501" s="241"/>
      <c r="O501" s="241"/>
      <c r="P501" s="241"/>
      <c r="Q501" s="241"/>
      <c r="R501" s="241"/>
      <c r="S501" s="241"/>
      <c r="T501" s="241"/>
      <c r="U501" s="241" t="s">
        <v>632</v>
      </c>
      <c r="V501" s="241"/>
      <c r="W501" s="241"/>
      <c r="X501" s="241"/>
      <c r="Y501" s="241"/>
      <c r="Z501" s="241"/>
      <c r="AA501" s="241"/>
      <c r="AB501" s="241"/>
      <c r="AC501" s="241" t="s">
        <v>313</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c r="DD501" s="241"/>
      <c r="DE501" s="241"/>
      <c r="DF501" s="241"/>
      <c r="DG501" s="241"/>
      <c r="DH501" s="241"/>
      <c r="DI501" s="241"/>
      <c r="DJ501" s="241"/>
      <c r="DK501" s="241"/>
      <c r="DL501" s="241"/>
      <c r="DM501" s="241"/>
      <c r="DN501" s="241"/>
      <c r="DO501" s="241"/>
      <c r="DP501" s="241"/>
      <c r="DQ501" s="241"/>
      <c r="DR501" s="241"/>
      <c r="DS501" s="241"/>
      <c r="DT501" s="241"/>
      <c r="DU501" s="241"/>
      <c r="DV501" s="241"/>
      <c r="DW501" s="241"/>
      <c r="DX501" s="241"/>
      <c r="DY501" s="241"/>
      <c r="DZ501" s="241"/>
      <c r="EA501" s="241"/>
      <c r="EB501" s="241"/>
      <c r="EC501" s="241"/>
      <c r="ED501" s="241"/>
      <c r="EE501" s="241"/>
      <c r="EF501" s="241"/>
      <c r="EG501" s="241"/>
      <c r="EH501" s="241"/>
      <c r="EI501" s="241"/>
      <c r="EJ501" s="241"/>
      <c r="EK501" s="241"/>
      <c r="EL501" s="241"/>
      <c r="EM501" s="241"/>
      <c r="EN501" s="241"/>
      <c r="EO501" s="241"/>
      <c r="EP501" s="241"/>
      <c r="EQ501" s="241"/>
      <c r="ER501" s="241"/>
      <c r="ES501" s="241"/>
      <c r="ET501" s="241"/>
      <c r="EU501" s="241"/>
      <c r="EV501" s="241"/>
      <c r="EW501" s="241"/>
      <c r="EX501" s="241"/>
      <c r="EY501" s="241"/>
      <c r="EZ501" s="241"/>
      <c r="FA501" s="241"/>
      <c r="FB501" s="241"/>
      <c r="FC501" s="241"/>
      <c r="FD501" s="241"/>
      <c r="FE501" s="241"/>
      <c r="FF501" s="241"/>
      <c r="FG501" s="241"/>
      <c r="FH501" s="241"/>
      <c r="FI501" s="241"/>
      <c r="FJ501" s="241"/>
      <c r="FK501" s="241"/>
      <c r="FL501" s="241"/>
      <c r="FM501" s="241"/>
      <c r="FN501" s="241"/>
      <c r="FO501" s="241"/>
      <c r="FP501" s="241"/>
      <c r="FQ501" s="241"/>
      <c r="FR501" s="241"/>
      <c r="FS501" s="241"/>
      <c r="FT501" s="241"/>
      <c r="FU501" s="241"/>
      <c r="FV501" s="241"/>
      <c r="FW501" s="241"/>
      <c r="FX501" s="241"/>
      <c r="FY501" s="241"/>
      <c r="FZ501" s="241"/>
      <c r="GA501" s="241"/>
      <c r="GB501" s="241"/>
      <c r="GC501" s="241"/>
      <c r="GD501" s="241"/>
      <c r="GE501" s="241"/>
      <c r="GF501" s="241"/>
      <c r="GG501" s="241"/>
      <c r="GH501" s="241"/>
      <c r="GI501" s="241"/>
      <c r="GJ501" s="241"/>
      <c r="GK501" s="241"/>
      <c r="GL501" s="241"/>
      <c r="GM501" s="241"/>
      <c r="GN501" s="241"/>
      <c r="GO501" s="241"/>
      <c r="GP501" s="241"/>
      <c r="GQ501" s="241"/>
      <c r="GR501" s="241"/>
      <c r="GS501" s="241"/>
      <c r="GT501" s="241"/>
      <c r="GU501" s="241"/>
      <c r="GV501" s="241"/>
      <c r="GW501" s="241"/>
      <c r="GX501" s="241"/>
      <c r="GY501" s="241"/>
      <c r="GZ501" s="241"/>
      <c r="HA501" s="241"/>
      <c r="HB501" s="241"/>
      <c r="HC501" s="241"/>
      <c r="HD501" s="241"/>
      <c r="HE501" s="241"/>
      <c r="HF501" s="241"/>
      <c r="HG501" s="241"/>
      <c r="HH501" s="241"/>
      <c r="HI501" s="241"/>
      <c r="HJ501" s="241"/>
      <c r="HK501" s="241"/>
      <c r="HL501" s="241"/>
      <c r="HM501" s="241"/>
      <c r="HN501" s="241"/>
      <c r="HO501" s="241"/>
      <c r="HP501" s="241"/>
      <c r="HQ501" s="241"/>
      <c r="HR501" s="241"/>
      <c r="HS501" s="241"/>
      <c r="HT501" s="241"/>
      <c r="HU501" s="241"/>
      <c r="HV501" s="241"/>
      <c r="HW501" s="241"/>
      <c r="HX501" s="241"/>
      <c r="HY501" s="241"/>
      <c r="HZ501" s="241"/>
      <c r="IA501" s="241"/>
      <c r="IB501" s="241"/>
      <c r="IC501" s="241"/>
      <c r="ID501" s="241"/>
      <c r="IE501" s="241"/>
      <c r="IF501" s="241"/>
      <c r="IG501" s="241"/>
      <c r="IH501" s="241"/>
      <c r="II501" s="241"/>
      <c r="IJ501" s="241"/>
      <c r="IK501" s="241"/>
      <c r="IL501" s="241"/>
      <c r="IM501" s="241"/>
      <c r="IN501" s="241"/>
      <c r="IO501" s="241"/>
      <c r="IP501" s="241"/>
      <c r="IQ501" s="241"/>
      <c r="IR501" s="241"/>
      <c r="IS501" s="241"/>
      <c r="IT501" s="241"/>
      <c r="IU501" s="241"/>
      <c r="IV501" s="241"/>
      <c r="IW501" s="241"/>
      <c r="IX501" s="241"/>
      <c r="IY501" s="241"/>
      <c r="IZ501" s="241"/>
      <c r="JA501" s="241"/>
      <c r="JB501" s="241"/>
      <c r="JC501" s="241"/>
      <c r="JD501" s="241"/>
      <c r="JE501" s="241"/>
      <c r="JF501" s="241"/>
      <c r="JG501" s="241"/>
      <c r="JH501" s="241"/>
      <c r="JI501" s="241"/>
      <c r="JJ501" s="241"/>
      <c r="JK501" s="241"/>
      <c r="JL501" s="241"/>
      <c r="JM501" s="241"/>
      <c r="JN501" s="241"/>
      <c r="JO501" s="241"/>
      <c r="JP501" s="241"/>
      <c r="JQ501" s="241"/>
      <c r="JR501" s="241"/>
      <c r="JS501" s="241"/>
      <c r="JT501" s="241"/>
      <c r="JU501" s="241"/>
    </row>
    <row r="502" spans="1:281" s="240" customFormat="1" ht="15" customHeight="1">
      <c r="A502" s="241"/>
      <c r="B502" s="241"/>
      <c r="C502" s="241"/>
      <c r="D502" s="241"/>
      <c r="E502" s="241"/>
      <c r="F502" s="241"/>
      <c r="G502" s="241"/>
      <c r="H502" s="241"/>
      <c r="I502" s="241"/>
      <c r="J502" s="241"/>
      <c r="K502" s="241"/>
      <c r="L502" s="241"/>
      <c r="M502" s="241"/>
      <c r="N502" s="241"/>
      <c r="O502" s="241"/>
      <c r="P502" s="241"/>
      <c r="Q502" s="241"/>
      <c r="R502" s="241"/>
      <c r="S502" s="241"/>
      <c r="T502" s="241"/>
      <c r="U502" s="241" t="s">
        <v>633</v>
      </c>
      <c r="V502" s="241"/>
      <c r="W502" s="241"/>
      <c r="X502" s="241"/>
      <c r="Y502" s="241"/>
      <c r="Z502" s="241"/>
      <c r="AA502" s="241"/>
      <c r="AB502" s="241"/>
      <c r="AC502" s="241" t="s">
        <v>313</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c r="DV502" s="241"/>
      <c r="DW502" s="241"/>
      <c r="DX502" s="241"/>
      <c r="DY502" s="241"/>
      <c r="DZ502" s="241"/>
      <c r="EA502" s="241"/>
      <c r="EB502" s="241"/>
      <c r="EC502" s="241"/>
      <c r="ED502" s="241"/>
      <c r="EE502" s="241"/>
      <c r="EF502" s="241"/>
      <c r="EG502" s="241"/>
      <c r="EH502" s="241"/>
      <c r="EI502" s="241"/>
      <c r="EJ502" s="241"/>
      <c r="EK502" s="241"/>
      <c r="EL502" s="241"/>
      <c r="EM502" s="241"/>
      <c r="EN502" s="241"/>
      <c r="EO502" s="241"/>
      <c r="EP502" s="241"/>
      <c r="EQ502" s="241"/>
      <c r="ER502" s="241"/>
      <c r="ES502" s="241"/>
      <c r="ET502" s="241"/>
      <c r="EU502" s="241"/>
      <c r="EV502" s="241"/>
      <c r="EW502" s="241"/>
      <c r="EX502" s="241"/>
      <c r="EY502" s="241"/>
      <c r="EZ502" s="241"/>
      <c r="FA502" s="241"/>
      <c r="FB502" s="241"/>
      <c r="FC502" s="241"/>
      <c r="FD502" s="241"/>
      <c r="FE502" s="241"/>
      <c r="FF502" s="241"/>
      <c r="FG502" s="241"/>
      <c r="FH502" s="241"/>
      <c r="FI502" s="241"/>
      <c r="FJ502" s="241"/>
      <c r="FK502" s="241"/>
      <c r="FL502" s="241"/>
      <c r="FM502" s="241"/>
      <c r="FN502" s="241"/>
      <c r="FO502" s="241"/>
      <c r="FP502" s="241"/>
      <c r="FQ502" s="241"/>
      <c r="FR502" s="241"/>
      <c r="FS502" s="241"/>
      <c r="FT502" s="241"/>
      <c r="FU502" s="241"/>
      <c r="FV502" s="241"/>
      <c r="FW502" s="241"/>
      <c r="FX502" s="241"/>
      <c r="FY502" s="241"/>
      <c r="FZ502" s="241"/>
      <c r="GA502" s="241"/>
      <c r="GB502" s="241"/>
      <c r="GC502" s="241"/>
      <c r="GD502" s="241"/>
      <c r="GE502" s="241"/>
      <c r="GF502" s="241"/>
      <c r="GG502" s="241"/>
      <c r="GH502" s="241"/>
      <c r="GI502" s="241"/>
      <c r="GJ502" s="241"/>
      <c r="GK502" s="241"/>
      <c r="GL502" s="241"/>
      <c r="GM502" s="241"/>
      <c r="GN502" s="241"/>
      <c r="GO502" s="241"/>
      <c r="GP502" s="241"/>
      <c r="GQ502" s="241"/>
      <c r="GR502" s="241"/>
      <c r="GS502" s="241"/>
      <c r="GT502" s="241"/>
      <c r="GU502" s="241"/>
      <c r="GV502" s="241"/>
      <c r="GW502" s="241"/>
      <c r="GX502" s="241"/>
      <c r="GY502" s="241"/>
      <c r="GZ502" s="241"/>
      <c r="HA502" s="241"/>
      <c r="HB502" s="241"/>
      <c r="HC502" s="241"/>
      <c r="HD502" s="241"/>
      <c r="HE502" s="241"/>
      <c r="HF502" s="241"/>
      <c r="HG502" s="241"/>
      <c r="HH502" s="241"/>
      <c r="HI502" s="241"/>
      <c r="HJ502" s="241"/>
      <c r="HK502" s="241"/>
      <c r="HL502" s="241"/>
      <c r="HM502" s="241"/>
      <c r="HN502" s="241"/>
      <c r="HO502" s="241"/>
      <c r="HP502" s="241"/>
      <c r="HQ502" s="241"/>
      <c r="HR502" s="241"/>
      <c r="HS502" s="241"/>
      <c r="HT502" s="241"/>
      <c r="HU502" s="241"/>
      <c r="HV502" s="241"/>
      <c r="HW502" s="241"/>
      <c r="HX502" s="241"/>
      <c r="HY502" s="241"/>
      <c r="HZ502" s="241"/>
      <c r="IA502" s="241"/>
      <c r="IB502" s="241"/>
      <c r="IC502" s="241"/>
      <c r="ID502" s="241"/>
      <c r="IE502" s="241"/>
      <c r="IF502" s="241"/>
      <c r="IG502" s="241"/>
      <c r="IH502" s="241"/>
      <c r="II502" s="241"/>
      <c r="IJ502" s="241"/>
      <c r="IK502" s="241"/>
      <c r="IL502" s="241"/>
      <c r="IM502" s="241"/>
      <c r="IN502" s="241"/>
      <c r="IO502" s="241"/>
      <c r="IP502" s="241"/>
      <c r="IQ502" s="241"/>
      <c r="IR502" s="241"/>
      <c r="IS502" s="241"/>
      <c r="IT502" s="241"/>
      <c r="IU502" s="241"/>
      <c r="IV502" s="241"/>
      <c r="IW502" s="241"/>
      <c r="IX502" s="241"/>
      <c r="IY502" s="241"/>
      <c r="IZ502" s="241"/>
      <c r="JA502" s="241"/>
      <c r="JB502" s="241"/>
      <c r="JC502" s="241"/>
      <c r="JD502" s="241"/>
      <c r="JE502" s="241"/>
      <c r="JF502" s="241"/>
      <c r="JG502" s="241"/>
      <c r="JH502" s="241"/>
      <c r="JI502" s="241"/>
      <c r="JJ502" s="241"/>
      <c r="JK502" s="241"/>
      <c r="JL502" s="241"/>
      <c r="JM502" s="241"/>
      <c r="JN502" s="241"/>
      <c r="JO502" s="241"/>
      <c r="JP502" s="241"/>
      <c r="JQ502" s="241"/>
      <c r="JR502" s="241"/>
      <c r="JS502" s="241"/>
      <c r="JT502" s="241"/>
      <c r="JU502" s="241"/>
    </row>
    <row r="503" spans="1:281" s="240" customFormat="1" ht="15" customHeight="1">
      <c r="A503" s="241"/>
      <c r="B503" s="241"/>
      <c r="C503" s="241"/>
      <c r="D503" s="241"/>
      <c r="E503" s="241"/>
      <c r="F503" s="241"/>
      <c r="G503" s="241"/>
      <c r="H503" s="241"/>
      <c r="I503" s="241"/>
      <c r="J503" s="241"/>
      <c r="K503" s="241"/>
      <c r="L503" s="241"/>
      <c r="M503" s="241"/>
      <c r="N503" s="241"/>
      <c r="O503" s="241"/>
      <c r="P503" s="241"/>
      <c r="Q503" s="241"/>
      <c r="R503" s="241"/>
      <c r="S503" s="241"/>
      <c r="T503" s="241"/>
      <c r="U503" s="241" t="s">
        <v>634</v>
      </c>
      <c r="V503" s="241"/>
      <c r="W503" s="241"/>
      <c r="X503" s="241"/>
      <c r="Y503" s="241"/>
      <c r="Z503" s="241"/>
      <c r="AA503" s="241"/>
      <c r="AB503" s="241"/>
      <c r="AC503" s="241" t="s">
        <v>366</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c r="DV503" s="241"/>
      <c r="DW503" s="241"/>
      <c r="DX503" s="241"/>
      <c r="DY503" s="241"/>
      <c r="DZ503" s="241"/>
      <c r="EA503" s="241"/>
      <c r="EB503" s="241"/>
      <c r="EC503" s="241"/>
      <c r="ED503" s="241"/>
      <c r="EE503" s="241"/>
      <c r="EF503" s="241"/>
      <c r="EG503" s="241"/>
      <c r="EH503" s="241"/>
      <c r="EI503" s="241"/>
      <c r="EJ503" s="241"/>
      <c r="EK503" s="241"/>
      <c r="EL503" s="241"/>
      <c r="EM503" s="241"/>
      <c r="EN503" s="241"/>
      <c r="EO503" s="241"/>
      <c r="EP503" s="241"/>
      <c r="EQ503" s="241"/>
      <c r="ER503" s="241"/>
      <c r="ES503" s="241"/>
      <c r="ET503" s="241"/>
      <c r="EU503" s="241"/>
      <c r="EV503" s="241"/>
      <c r="EW503" s="241"/>
      <c r="EX503" s="241"/>
      <c r="EY503" s="241"/>
      <c r="EZ503" s="241"/>
      <c r="FA503" s="241"/>
      <c r="FB503" s="241"/>
      <c r="FC503" s="241"/>
      <c r="FD503" s="241"/>
      <c r="FE503" s="241"/>
      <c r="FF503" s="241"/>
      <c r="FG503" s="241"/>
      <c r="FH503" s="241"/>
      <c r="FI503" s="241"/>
      <c r="FJ503" s="241"/>
      <c r="FK503" s="241"/>
      <c r="FL503" s="241"/>
      <c r="FM503" s="241"/>
      <c r="FN503" s="241"/>
      <c r="FO503" s="241"/>
      <c r="FP503" s="241"/>
      <c r="FQ503" s="241"/>
      <c r="FR503" s="241"/>
      <c r="FS503" s="241"/>
      <c r="FT503" s="241"/>
      <c r="FU503" s="241"/>
      <c r="FV503" s="241"/>
      <c r="FW503" s="241"/>
      <c r="FX503" s="241"/>
      <c r="FY503" s="241"/>
      <c r="FZ503" s="241"/>
      <c r="GA503" s="241"/>
      <c r="GB503" s="241"/>
      <c r="GC503" s="241"/>
      <c r="GD503" s="241"/>
      <c r="GE503" s="241"/>
      <c r="GF503" s="241"/>
      <c r="GG503" s="241"/>
      <c r="GH503" s="241"/>
      <c r="GI503" s="241"/>
      <c r="GJ503" s="241"/>
      <c r="GK503" s="241"/>
      <c r="GL503" s="241"/>
      <c r="GM503" s="241"/>
      <c r="GN503" s="241"/>
      <c r="GO503" s="241"/>
      <c r="GP503" s="241"/>
      <c r="GQ503" s="241"/>
      <c r="GR503" s="241"/>
      <c r="GS503" s="241"/>
      <c r="GT503" s="241"/>
      <c r="GU503" s="241"/>
      <c r="GV503" s="241"/>
      <c r="GW503" s="241"/>
      <c r="GX503" s="241"/>
      <c r="GY503" s="241"/>
      <c r="GZ503" s="241"/>
      <c r="HA503" s="241"/>
      <c r="HB503" s="241"/>
      <c r="HC503" s="241"/>
      <c r="HD503" s="241"/>
      <c r="HE503" s="241"/>
      <c r="HF503" s="241"/>
      <c r="HG503" s="241"/>
      <c r="HH503" s="241"/>
      <c r="HI503" s="241"/>
      <c r="HJ503" s="241"/>
      <c r="HK503" s="241"/>
      <c r="HL503" s="241"/>
      <c r="HM503" s="241"/>
      <c r="HN503" s="241"/>
      <c r="HO503" s="241"/>
      <c r="HP503" s="241"/>
      <c r="HQ503" s="241"/>
      <c r="HR503" s="241"/>
      <c r="HS503" s="241"/>
      <c r="HT503" s="241"/>
      <c r="HU503" s="241"/>
      <c r="HV503" s="241"/>
      <c r="HW503" s="241"/>
      <c r="HX503" s="241"/>
      <c r="HY503" s="241"/>
      <c r="HZ503" s="241"/>
      <c r="IA503" s="241"/>
      <c r="IB503" s="241"/>
      <c r="IC503" s="241"/>
      <c r="ID503" s="241"/>
      <c r="IE503" s="241"/>
      <c r="IF503" s="241"/>
      <c r="IG503" s="241"/>
      <c r="IH503" s="241"/>
      <c r="II503" s="241"/>
      <c r="IJ503" s="241"/>
      <c r="IK503" s="241"/>
      <c r="IL503" s="241"/>
      <c r="IM503" s="241"/>
      <c r="IN503" s="241"/>
      <c r="IO503" s="241"/>
      <c r="IP503" s="241"/>
      <c r="IQ503" s="241"/>
      <c r="IR503" s="241"/>
      <c r="IS503" s="241"/>
      <c r="IT503" s="241"/>
      <c r="IU503" s="241"/>
      <c r="IV503" s="241"/>
      <c r="IW503" s="241"/>
      <c r="IX503" s="241"/>
      <c r="IY503" s="241"/>
      <c r="IZ503" s="241"/>
      <c r="JA503" s="241"/>
      <c r="JB503" s="241"/>
      <c r="JC503" s="241"/>
      <c r="JD503" s="241"/>
      <c r="JE503" s="241"/>
      <c r="JF503" s="241"/>
      <c r="JG503" s="241"/>
      <c r="JH503" s="241"/>
      <c r="JI503" s="241"/>
      <c r="JJ503" s="241"/>
      <c r="JK503" s="241"/>
      <c r="JL503" s="241"/>
      <c r="JM503" s="241"/>
      <c r="JN503" s="241"/>
      <c r="JO503" s="241"/>
      <c r="JP503" s="241"/>
      <c r="JQ503" s="241"/>
      <c r="JR503" s="241"/>
      <c r="JS503" s="241"/>
      <c r="JT503" s="241"/>
      <c r="JU503" s="241"/>
    </row>
    <row r="504" spans="1:281" s="240" customFormat="1" ht="15" customHeight="1">
      <c r="A504" s="241"/>
      <c r="B504" s="241"/>
      <c r="C504" s="241"/>
      <c r="D504" s="241"/>
      <c r="E504" s="241"/>
      <c r="F504" s="241"/>
      <c r="G504" s="241"/>
      <c r="H504" s="241"/>
      <c r="I504" s="241"/>
      <c r="J504" s="241"/>
      <c r="K504" s="241"/>
      <c r="L504" s="241"/>
      <c r="M504" s="241"/>
      <c r="N504" s="241"/>
      <c r="O504" s="241"/>
      <c r="P504" s="241"/>
      <c r="Q504" s="241"/>
      <c r="R504" s="241"/>
      <c r="S504" s="241"/>
      <c r="T504" s="241"/>
      <c r="U504" s="241" t="s">
        <v>635</v>
      </c>
      <c r="V504" s="241"/>
      <c r="W504" s="241"/>
      <c r="X504" s="241"/>
      <c r="Y504" s="241"/>
      <c r="Z504" s="241"/>
      <c r="AA504" s="241"/>
      <c r="AB504" s="241"/>
      <c r="AC504" s="241" t="s">
        <v>325</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c r="DV504" s="241"/>
      <c r="DW504" s="241"/>
      <c r="DX504" s="241"/>
      <c r="DY504" s="241"/>
      <c r="DZ504" s="241"/>
      <c r="EA504" s="241"/>
      <c r="EB504" s="241"/>
      <c r="EC504" s="241"/>
      <c r="ED504" s="241"/>
      <c r="EE504" s="241"/>
      <c r="EF504" s="241"/>
      <c r="EG504" s="241"/>
      <c r="EH504" s="241"/>
      <c r="EI504" s="241"/>
      <c r="EJ504" s="241"/>
      <c r="EK504" s="241"/>
      <c r="EL504" s="241"/>
      <c r="EM504" s="241"/>
      <c r="EN504" s="241"/>
      <c r="EO504" s="241"/>
      <c r="EP504" s="241"/>
      <c r="EQ504" s="241"/>
      <c r="ER504" s="241"/>
      <c r="ES504" s="241"/>
      <c r="ET504" s="241"/>
      <c r="EU504" s="241"/>
      <c r="EV504" s="241"/>
      <c r="EW504" s="241"/>
      <c r="EX504" s="241"/>
      <c r="EY504" s="241"/>
      <c r="EZ504" s="241"/>
      <c r="FA504" s="241"/>
      <c r="FB504" s="241"/>
      <c r="FC504" s="241"/>
      <c r="FD504" s="241"/>
      <c r="FE504" s="241"/>
      <c r="FF504" s="241"/>
      <c r="FG504" s="241"/>
      <c r="FH504" s="241"/>
      <c r="FI504" s="241"/>
      <c r="FJ504" s="241"/>
      <c r="FK504" s="241"/>
      <c r="FL504" s="241"/>
      <c r="FM504" s="241"/>
      <c r="FN504" s="241"/>
      <c r="FO504" s="241"/>
      <c r="FP504" s="241"/>
      <c r="FQ504" s="241"/>
      <c r="FR504" s="241"/>
      <c r="FS504" s="241"/>
      <c r="FT504" s="241"/>
      <c r="FU504" s="241"/>
      <c r="FV504" s="241"/>
      <c r="FW504" s="241"/>
      <c r="FX504" s="241"/>
      <c r="FY504" s="241"/>
      <c r="FZ504" s="241"/>
      <c r="GA504" s="241"/>
      <c r="GB504" s="241"/>
      <c r="GC504" s="241"/>
      <c r="GD504" s="241"/>
      <c r="GE504" s="241"/>
      <c r="GF504" s="241"/>
      <c r="GG504" s="241"/>
      <c r="GH504" s="241"/>
      <c r="GI504" s="241"/>
      <c r="GJ504" s="241"/>
      <c r="GK504" s="241"/>
      <c r="GL504" s="241"/>
      <c r="GM504" s="241"/>
      <c r="GN504" s="241"/>
      <c r="GO504" s="241"/>
      <c r="GP504" s="241"/>
      <c r="GQ504" s="241"/>
      <c r="GR504" s="241"/>
      <c r="GS504" s="241"/>
      <c r="GT504" s="241"/>
      <c r="GU504" s="241"/>
      <c r="GV504" s="241"/>
      <c r="GW504" s="241"/>
      <c r="GX504" s="241"/>
      <c r="GY504" s="241"/>
      <c r="GZ504" s="241"/>
      <c r="HA504" s="241"/>
      <c r="HB504" s="241"/>
      <c r="HC504" s="241"/>
      <c r="HD504" s="241"/>
      <c r="HE504" s="241"/>
      <c r="HF504" s="241"/>
      <c r="HG504" s="241"/>
      <c r="HH504" s="241"/>
      <c r="HI504" s="241"/>
      <c r="HJ504" s="241"/>
      <c r="HK504" s="241"/>
      <c r="HL504" s="241"/>
      <c r="HM504" s="241"/>
      <c r="HN504" s="241"/>
      <c r="HO504" s="241"/>
      <c r="HP504" s="241"/>
      <c r="HQ504" s="241"/>
      <c r="HR504" s="241"/>
      <c r="HS504" s="241"/>
      <c r="HT504" s="241"/>
      <c r="HU504" s="241"/>
      <c r="HV504" s="241"/>
      <c r="HW504" s="241"/>
      <c r="HX504" s="241"/>
      <c r="HY504" s="241"/>
      <c r="HZ504" s="241"/>
      <c r="IA504" s="241"/>
      <c r="IB504" s="241"/>
      <c r="IC504" s="241"/>
      <c r="ID504" s="241"/>
      <c r="IE504" s="241"/>
      <c r="IF504" s="241"/>
      <c r="IG504" s="241"/>
      <c r="IH504" s="241"/>
      <c r="II504" s="241"/>
      <c r="IJ504" s="241"/>
      <c r="IK504" s="241"/>
      <c r="IL504" s="241"/>
      <c r="IM504" s="241"/>
      <c r="IN504" s="241"/>
      <c r="IO504" s="241"/>
      <c r="IP504" s="241"/>
      <c r="IQ504" s="241"/>
      <c r="IR504" s="241"/>
      <c r="IS504" s="241"/>
      <c r="IT504" s="241"/>
      <c r="IU504" s="241"/>
      <c r="IV504" s="241"/>
      <c r="IW504" s="241"/>
      <c r="IX504" s="241"/>
      <c r="IY504" s="241"/>
      <c r="IZ504" s="241"/>
      <c r="JA504" s="241"/>
      <c r="JB504" s="241"/>
      <c r="JC504" s="241"/>
      <c r="JD504" s="241"/>
      <c r="JE504" s="241"/>
      <c r="JF504" s="241"/>
      <c r="JG504" s="241"/>
      <c r="JH504" s="241"/>
      <c r="JI504" s="241"/>
      <c r="JJ504" s="241"/>
      <c r="JK504" s="241"/>
      <c r="JL504" s="241"/>
      <c r="JM504" s="241"/>
      <c r="JN504" s="241"/>
      <c r="JO504" s="241"/>
      <c r="JP504" s="241"/>
      <c r="JQ504" s="241"/>
      <c r="JR504" s="241"/>
      <c r="JS504" s="241"/>
      <c r="JT504" s="241"/>
      <c r="JU504" s="241"/>
    </row>
    <row r="505" spans="1:281" s="240" customFormat="1" ht="15" customHeight="1">
      <c r="A505" s="241"/>
      <c r="B505" s="241"/>
      <c r="C505" s="241"/>
      <c r="D505" s="241"/>
      <c r="E505" s="241"/>
      <c r="F505" s="241"/>
      <c r="G505" s="241"/>
      <c r="H505" s="241"/>
      <c r="I505" s="241"/>
      <c r="J505" s="241"/>
      <c r="K505" s="241"/>
      <c r="L505" s="241"/>
      <c r="M505" s="241"/>
      <c r="N505" s="241"/>
      <c r="O505" s="241"/>
      <c r="P505" s="241"/>
      <c r="Q505" s="241"/>
      <c r="R505" s="241"/>
      <c r="S505" s="241"/>
      <c r="T505" s="241"/>
      <c r="U505" s="241" t="s">
        <v>636</v>
      </c>
      <c r="V505" s="241"/>
      <c r="W505" s="241"/>
      <c r="X505" s="241"/>
      <c r="Y505" s="241"/>
      <c r="Z505" s="241"/>
      <c r="AA505" s="241"/>
      <c r="AB505" s="241"/>
      <c r="AC505" s="241" t="s">
        <v>313</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c r="DV505" s="241"/>
      <c r="DW505" s="241"/>
      <c r="DX505" s="241"/>
      <c r="DY505" s="241"/>
      <c r="DZ505" s="241"/>
      <c r="EA505" s="241"/>
      <c r="EB505" s="241"/>
      <c r="EC505" s="241"/>
      <c r="ED505" s="241"/>
      <c r="EE505" s="241"/>
      <c r="EF505" s="241"/>
      <c r="EG505" s="241"/>
      <c r="EH505" s="241"/>
      <c r="EI505" s="241"/>
      <c r="EJ505" s="241"/>
      <c r="EK505" s="241"/>
      <c r="EL505" s="241"/>
      <c r="EM505" s="241"/>
      <c r="EN505" s="241"/>
      <c r="EO505" s="241"/>
      <c r="EP505" s="241"/>
      <c r="EQ505" s="241"/>
      <c r="ER505" s="241"/>
      <c r="ES505" s="241"/>
      <c r="ET505" s="241"/>
      <c r="EU505" s="241"/>
      <c r="EV505" s="241"/>
      <c r="EW505" s="241"/>
      <c r="EX505" s="241"/>
      <c r="EY505" s="241"/>
      <c r="EZ505" s="241"/>
      <c r="FA505" s="241"/>
      <c r="FB505" s="241"/>
      <c r="FC505" s="241"/>
      <c r="FD505" s="241"/>
      <c r="FE505" s="241"/>
      <c r="FF505" s="241"/>
      <c r="FG505" s="241"/>
      <c r="FH505" s="241"/>
      <c r="FI505" s="241"/>
      <c r="FJ505" s="241"/>
      <c r="FK505" s="241"/>
      <c r="FL505" s="241"/>
      <c r="FM505" s="241"/>
      <c r="FN505" s="241"/>
      <c r="FO505" s="241"/>
      <c r="FP505" s="241"/>
      <c r="FQ505" s="241"/>
      <c r="FR505" s="241"/>
      <c r="FS505" s="241"/>
      <c r="FT505" s="241"/>
      <c r="FU505" s="241"/>
      <c r="FV505" s="241"/>
      <c r="FW505" s="241"/>
      <c r="FX505" s="241"/>
      <c r="FY505" s="241"/>
      <c r="FZ505" s="241"/>
      <c r="GA505" s="241"/>
      <c r="GB505" s="241"/>
      <c r="GC505" s="241"/>
      <c r="GD505" s="241"/>
      <c r="GE505" s="241"/>
      <c r="GF505" s="241"/>
      <c r="GG505" s="241"/>
      <c r="GH505" s="241"/>
      <c r="GI505" s="241"/>
      <c r="GJ505" s="241"/>
      <c r="GK505" s="241"/>
      <c r="GL505" s="241"/>
      <c r="GM505" s="241"/>
      <c r="GN505" s="241"/>
      <c r="GO505" s="241"/>
      <c r="GP505" s="241"/>
      <c r="GQ505" s="241"/>
      <c r="GR505" s="241"/>
      <c r="GS505" s="241"/>
      <c r="GT505" s="241"/>
      <c r="GU505" s="241"/>
      <c r="GV505" s="241"/>
      <c r="GW505" s="241"/>
      <c r="GX505" s="241"/>
      <c r="GY505" s="241"/>
      <c r="GZ505" s="241"/>
      <c r="HA505" s="241"/>
      <c r="HB505" s="241"/>
      <c r="HC505" s="241"/>
      <c r="HD505" s="241"/>
      <c r="HE505" s="241"/>
      <c r="HF505" s="241"/>
      <c r="HG505" s="241"/>
      <c r="HH505" s="241"/>
      <c r="HI505" s="241"/>
      <c r="HJ505" s="241"/>
      <c r="HK505" s="241"/>
      <c r="HL505" s="241"/>
      <c r="HM505" s="241"/>
      <c r="HN505" s="241"/>
      <c r="HO505" s="241"/>
      <c r="HP505" s="241"/>
      <c r="HQ505" s="241"/>
      <c r="HR505" s="241"/>
      <c r="HS505" s="241"/>
      <c r="HT505" s="241"/>
      <c r="HU505" s="241"/>
      <c r="HV505" s="241"/>
      <c r="HW505" s="241"/>
      <c r="HX505" s="241"/>
      <c r="HY505" s="241"/>
      <c r="HZ505" s="241"/>
      <c r="IA505" s="241"/>
      <c r="IB505" s="241"/>
      <c r="IC505" s="241"/>
      <c r="ID505" s="241"/>
      <c r="IE505" s="241"/>
      <c r="IF505" s="241"/>
      <c r="IG505" s="241"/>
      <c r="IH505" s="241"/>
      <c r="II505" s="241"/>
      <c r="IJ505" s="241"/>
      <c r="IK505" s="241"/>
      <c r="IL505" s="241"/>
      <c r="IM505" s="241"/>
      <c r="IN505" s="241"/>
      <c r="IO505" s="241"/>
      <c r="IP505" s="241"/>
      <c r="IQ505" s="241"/>
      <c r="IR505" s="241"/>
      <c r="IS505" s="241"/>
      <c r="IT505" s="241"/>
      <c r="IU505" s="241"/>
      <c r="IV505" s="241"/>
      <c r="IW505" s="241"/>
      <c r="IX505" s="241"/>
      <c r="IY505" s="241"/>
      <c r="IZ505" s="241"/>
      <c r="JA505" s="241"/>
      <c r="JB505" s="241"/>
      <c r="JC505" s="241"/>
      <c r="JD505" s="241"/>
      <c r="JE505" s="241"/>
      <c r="JF505" s="241"/>
      <c r="JG505" s="241"/>
      <c r="JH505" s="241"/>
      <c r="JI505" s="241"/>
      <c r="JJ505" s="241"/>
      <c r="JK505" s="241"/>
      <c r="JL505" s="241"/>
      <c r="JM505" s="241"/>
      <c r="JN505" s="241"/>
      <c r="JO505" s="241"/>
      <c r="JP505" s="241"/>
      <c r="JQ505" s="241"/>
      <c r="JR505" s="241"/>
      <c r="JS505" s="241"/>
      <c r="JT505" s="241"/>
      <c r="JU505" s="241"/>
    </row>
    <row r="506" spans="1:281" s="240" customFormat="1" ht="15" customHeight="1">
      <c r="A506" s="241"/>
      <c r="B506" s="241"/>
      <c r="C506" s="241"/>
      <c r="D506" s="241"/>
      <c r="E506" s="241"/>
      <c r="F506" s="241"/>
      <c r="G506" s="241"/>
      <c r="H506" s="241"/>
      <c r="I506" s="241"/>
      <c r="J506" s="241"/>
      <c r="K506" s="241"/>
      <c r="L506" s="241"/>
      <c r="M506" s="241"/>
      <c r="N506" s="241"/>
      <c r="O506" s="241"/>
      <c r="P506" s="241"/>
      <c r="Q506" s="241"/>
      <c r="R506" s="241"/>
      <c r="S506" s="241"/>
      <c r="T506" s="241"/>
      <c r="U506" s="241" t="s">
        <v>637</v>
      </c>
      <c r="V506" s="241"/>
      <c r="W506" s="241"/>
      <c r="X506" s="241"/>
      <c r="Y506" s="241"/>
      <c r="Z506" s="241"/>
      <c r="AA506" s="241"/>
      <c r="AB506" s="241"/>
      <c r="AC506" s="241" t="s">
        <v>309</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c r="DD506" s="241"/>
      <c r="DE506" s="241"/>
      <c r="DF506" s="241"/>
      <c r="DG506" s="241"/>
      <c r="DH506" s="241"/>
      <c r="DI506" s="241"/>
      <c r="DJ506" s="241"/>
      <c r="DK506" s="241"/>
      <c r="DL506" s="241"/>
      <c r="DM506" s="241"/>
      <c r="DN506" s="241"/>
      <c r="DO506" s="241"/>
      <c r="DP506" s="241"/>
      <c r="DQ506" s="241"/>
      <c r="DR506" s="241"/>
      <c r="DS506" s="241"/>
      <c r="DT506" s="241"/>
      <c r="DU506" s="241"/>
      <c r="DV506" s="241"/>
      <c r="DW506" s="241"/>
      <c r="DX506" s="241"/>
      <c r="DY506" s="241"/>
      <c r="DZ506" s="241"/>
      <c r="EA506" s="241"/>
      <c r="EB506" s="241"/>
      <c r="EC506" s="241"/>
      <c r="ED506" s="241"/>
      <c r="EE506" s="241"/>
      <c r="EF506" s="241"/>
      <c r="EG506" s="241"/>
      <c r="EH506" s="241"/>
      <c r="EI506" s="241"/>
      <c r="EJ506" s="241"/>
      <c r="EK506" s="241"/>
      <c r="EL506" s="241"/>
      <c r="EM506" s="241"/>
      <c r="EN506" s="241"/>
      <c r="EO506" s="241"/>
      <c r="EP506" s="241"/>
      <c r="EQ506" s="241"/>
      <c r="ER506" s="241"/>
      <c r="ES506" s="241"/>
      <c r="ET506" s="241"/>
      <c r="EU506" s="241"/>
      <c r="EV506" s="241"/>
      <c r="EW506" s="241"/>
      <c r="EX506" s="241"/>
      <c r="EY506" s="241"/>
      <c r="EZ506" s="241"/>
      <c r="FA506" s="241"/>
      <c r="FB506" s="241"/>
      <c r="FC506" s="241"/>
      <c r="FD506" s="241"/>
      <c r="FE506" s="241"/>
      <c r="FF506" s="241"/>
      <c r="FG506" s="241"/>
      <c r="FH506" s="241"/>
      <c r="FI506" s="241"/>
      <c r="FJ506" s="241"/>
      <c r="FK506" s="241"/>
      <c r="FL506" s="241"/>
      <c r="FM506" s="241"/>
      <c r="FN506" s="241"/>
      <c r="FO506" s="241"/>
      <c r="FP506" s="241"/>
      <c r="FQ506" s="241"/>
      <c r="FR506" s="241"/>
      <c r="FS506" s="241"/>
      <c r="FT506" s="241"/>
      <c r="FU506" s="241"/>
      <c r="FV506" s="241"/>
      <c r="FW506" s="241"/>
      <c r="FX506" s="241"/>
      <c r="FY506" s="241"/>
      <c r="FZ506" s="241"/>
      <c r="GA506" s="241"/>
      <c r="GB506" s="241"/>
      <c r="GC506" s="241"/>
      <c r="GD506" s="241"/>
      <c r="GE506" s="241"/>
      <c r="GF506" s="241"/>
      <c r="GG506" s="241"/>
      <c r="GH506" s="241"/>
      <c r="GI506" s="241"/>
      <c r="GJ506" s="241"/>
      <c r="GK506" s="241"/>
      <c r="GL506" s="241"/>
      <c r="GM506" s="241"/>
      <c r="GN506" s="241"/>
      <c r="GO506" s="241"/>
      <c r="GP506" s="241"/>
      <c r="GQ506" s="241"/>
      <c r="GR506" s="241"/>
      <c r="GS506" s="241"/>
      <c r="GT506" s="241"/>
      <c r="GU506" s="241"/>
      <c r="GV506" s="241"/>
      <c r="GW506" s="241"/>
      <c r="GX506" s="241"/>
      <c r="GY506" s="241"/>
      <c r="GZ506" s="241"/>
      <c r="HA506" s="241"/>
      <c r="HB506" s="241"/>
      <c r="HC506" s="241"/>
      <c r="HD506" s="241"/>
      <c r="HE506" s="241"/>
      <c r="HF506" s="241"/>
      <c r="HG506" s="241"/>
      <c r="HH506" s="241"/>
      <c r="HI506" s="241"/>
      <c r="HJ506" s="241"/>
      <c r="HK506" s="241"/>
      <c r="HL506" s="241"/>
      <c r="HM506" s="241"/>
      <c r="HN506" s="241"/>
      <c r="HO506" s="241"/>
      <c r="HP506" s="241"/>
      <c r="HQ506" s="241"/>
      <c r="HR506" s="241"/>
      <c r="HS506" s="241"/>
      <c r="HT506" s="241"/>
      <c r="HU506" s="241"/>
      <c r="HV506" s="241"/>
      <c r="HW506" s="241"/>
      <c r="HX506" s="241"/>
      <c r="HY506" s="241"/>
      <c r="HZ506" s="241"/>
      <c r="IA506" s="241"/>
      <c r="IB506" s="241"/>
      <c r="IC506" s="241"/>
      <c r="ID506" s="241"/>
      <c r="IE506" s="241"/>
      <c r="IF506" s="241"/>
      <c r="IG506" s="241"/>
      <c r="IH506" s="241"/>
      <c r="II506" s="241"/>
      <c r="IJ506" s="241"/>
      <c r="IK506" s="241"/>
      <c r="IL506" s="241"/>
      <c r="IM506" s="241"/>
      <c r="IN506" s="241"/>
      <c r="IO506" s="241"/>
      <c r="IP506" s="241"/>
      <c r="IQ506" s="241"/>
      <c r="IR506" s="241"/>
      <c r="IS506" s="241"/>
      <c r="IT506" s="241"/>
      <c r="IU506" s="241"/>
      <c r="IV506" s="241"/>
      <c r="IW506" s="241"/>
      <c r="IX506" s="241"/>
      <c r="IY506" s="241"/>
      <c r="IZ506" s="241"/>
      <c r="JA506" s="241"/>
      <c r="JB506" s="241"/>
      <c r="JC506" s="241"/>
      <c r="JD506" s="241"/>
      <c r="JE506" s="241"/>
      <c r="JF506" s="241"/>
      <c r="JG506" s="241"/>
      <c r="JH506" s="241"/>
      <c r="JI506" s="241"/>
      <c r="JJ506" s="241"/>
      <c r="JK506" s="241"/>
      <c r="JL506" s="241"/>
      <c r="JM506" s="241"/>
      <c r="JN506" s="241"/>
      <c r="JO506" s="241"/>
      <c r="JP506" s="241"/>
      <c r="JQ506" s="241"/>
      <c r="JR506" s="241"/>
      <c r="JS506" s="241"/>
      <c r="JT506" s="241"/>
      <c r="JU506" s="241"/>
    </row>
    <row r="507" spans="1:281" s="240" customFormat="1" ht="15" customHeight="1">
      <c r="A507" s="241"/>
      <c r="B507" s="241"/>
      <c r="C507" s="241"/>
      <c r="D507" s="241"/>
      <c r="E507" s="241"/>
      <c r="F507" s="241"/>
      <c r="G507" s="241"/>
      <c r="H507" s="241"/>
      <c r="I507" s="241"/>
      <c r="J507" s="241"/>
      <c r="K507" s="241"/>
      <c r="L507" s="241"/>
      <c r="M507" s="241"/>
      <c r="N507" s="241"/>
      <c r="O507" s="241"/>
      <c r="P507" s="241"/>
      <c r="Q507" s="241"/>
      <c r="R507" s="241"/>
      <c r="S507" s="241"/>
      <c r="T507" s="241"/>
      <c r="U507" s="241" t="s">
        <v>638</v>
      </c>
      <c r="V507" s="241"/>
      <c r="W507" s="241"/>
      <c r="X507" s="241"/>
      <c r="Y507" s="241"/>
      <c r="Z507" s="241"/>
      <c r="AA507" s="241"/>
      <c r="AB507" s="241"/>
      <c r="AC507" s="241" t="s">
        <v>313</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c r="DV507" s="241"/>
      <c r="DW507" s="241"/>
      <c r="DX507" s="241"/>
      <c r="DY507" s="241"/>
      <c r="DZ507" s="241"/>
      <c r="EA507" s="241"/>
      <c r="EB507" s="241"/>
      <c r="EC507" s="241"/>
      <c r="ED507" s="241"/>
      <c r="EE507" s="241"/>
      <c r="EF507" s="241"/>
      <c r="EG507" s="241"/>
      <c r="EH507" s="241"/>
      <c r="EI507" s="241"/>
      <c r="EJ507" s="241"/>
      <c r="EK507" s="241"/>
      <c r="EL507" s="241"/>
      <c r="EM507" s="241"/>
      <c r="EN507" s="241"/>
      <c r="EO507" s="241"/>
      <c r="EP507" s="241"/>
      <c r="EQ507" s="241"/>
      <c r="ER507" s="241"/>
      <c r="ES507" s="241"/>
      <c r="ET507" s="241"/>
      <c r="EU507" s="241"/>
      <c r="EV507" s="241"/>
      <c r="EW507" s="241"/>
      <c r="EX507" s="241"/>
      <c r="EY507" s="241"/>
      <c r="EZ507" s="241"/>
      <c r="FA507" s="241"/>
      <c r="FB507" s="241"/>
      <c r="FC507" s="241"/>
      <c r="FD507" s="241"/>
      <c r="FE507" s="241"/>
      <c r="FF507" s="241"/>
      <c r="FG507" s="241"/>
      <c r="FH507" s="241"/>
      <c r="FI507" s="241"/>
      <c r="FJ507" s="241"/>
      <c r="FK507" s="241"/>
      <c r="FL507" s="241"/>
      <c r="FM507" s="241"/>
      <c r="FN507" s="241"/>
      <c r="FO507" s="241"/>
      <c r="FP507" s="241"/>
      <c r="FQ507" s="241"/>
      <c r="FR507" s="241"/>
      <c r="FS507" s="241"/>
      <c r="FT507" s="241"/>
      <c r="FU507" s="241"/>
      <c r="FV507" s="241"/>
      <c r="FW507" s="241"/>
      <c r="FX507" s="241"/>
      <c r="FY507" s="241"/>
      <c r="FZ507" s="241"/>
      <c r="GA507" s="241"/>
      <c r="GB507" s="241"/>
      <c r="GC507" s="241"/>
      <c r="GD507" s="241"/>
      <c r="GE507" s="241"/>
      <c r="GF507" s="241"/>
      <c r="GG507" s="241"/>
      <c r="GH507" s="241"/>
      <c r="GI507" s="241"/>
      <c r="GJ507" s="241"/>
      <c r="GK507" s="241"/>
      <c r="GL507" s="241"/>
      <c r="GM507" s="241"/>
      <c r="GN507" s="241"/>
      <c r="GO507" s="241"/>
      <c r="GP507" s="241"/>
      <c r="GQ507" s="241"/>
      <c r="GR507" s="241"/>
      <c r="GS507" s="241"/>
      <c r="GT507" s="241"/>
      <c r="GU507" s="241"/>
      <c r="GV507" s="241"/>
      <c r="GW507" s="241"/>
      <c r="GX507" s="241"/>
      <c r="GY507" s="241"/>
      <c r="GZ507" s="241"/>
      <c r="HA507" s="241"/>
      <c r="HB507" s="241"/>
      <c r="HC507" s="241"/>
      <c r="HD507" s="241"/>
      <c r="HE507" s="241"/>
      <c r="HF507" s="241"/>
      <c r="HG507" s="241"/>
      <c r="HH507" s="241"/>
      <c r="HI507" s="241"/>
      <c r="HJ507" s="241"/>
      <c r="HK507" s="241"/>
      <c r="HL507" s="241"/>
      <c r="HM507" s="241"/>
      <c r="HN507" s="241"/>
      <c r="HO507" s="241"/>
      <c r="HP507" s="241"/>
      <c r="HQ507" s="241"/>
      <c r="HR507" s="241"/>
      <c r="HS507" s="241"/>
      <c r="HT507" s="241"/>
      <c r="HU507" s="241"/>
      <c r="HV507" s="241"/>
      <c r="HW507" s="241"/>
      <c r="HX507" s="241"/>
      <c r="HY507" s="241"/>
      <c r="HZ507" s="241"/>
      <c r="IA507" s="241"/>
      <c r="IB507" s="241"/>
      <c r="IC507" s="241"/>
      <c r="ID507" s="241"/>
      <c r="IE507" s="241"/>
      <c r="IF507" s="241"/>
      <c r="IG507" s="241"/>
      <c r="IH507" s="241"/>
      <c r="II507" s="241"/>
      <c r="IJ507" s="241"/>
      <c r="IK507" s="241"/>
      <c r="IL507" s="241"/>
      <c r="IM507" s="241"/>
      <c r="IN507" s="241"/>
      <c r="IO507" s="241"/>
      <c r="IP507" s="241"/>
      <c r="IQ507" s="241"/>
      <c r="IR507" s="241"/>
      <c r="IS507" s="241"/>
      <c r="IT507" s="241"/>
      <c r="IU507" s="241"/>
      <c r="IV507" s="241"/>
      <c r="IW507" s="241"/>
      <c r="IX507" s="241"/>
      <c r="IY507" s="241"/>
      <c r="IZ507" s="241"/>
      <c r="JA507" s="241"/>
      <c r="JB507" s="241"/>
      <c r="JC507" s="241"/>
      <c r="JD507" s="241"/>
      <c r="JE507" s="241"/>
      <c r="JF507" s="241"/>
      <c r="JG507" s="241"/>
      <c r="JH507" s="241"/>
      <c r="JI507" s="241"/>
      <c r="JJ507" s="241"/>
      <c r="JK507" s="241"/>
      <c r="JL507" s="241"/>
      <c r="JM507" s="241"/>
      <c r="JN507" s="241"/>
      <c r="JO507" s="241"/>
      <c r="JP507" s="241"/>
      <c r="JQ507" s="241"/>
      <c r="JR507" s="241"/>
      <c r="JS507" s="241"/>
      <c r="JT507" s="241"/>
      <c r="JU507" s="241"/>
    </row>
    <row r="508" spans="1:281" s="240" customFormat="1" ht="15" customHeight="1">
      <c r="A508" s="241"/>
      <c r="B508" s="241"/>
      <c r="C508" s="241"/>
      <c r="D508" s="241"/>
      <c r="E508" s="241"/>
      <c r="F508" s="241"/>
      <c r="G508" s="241"/>
      <c r="H508" s="241"/>
      <c r="I508" s="241"/>
      <c r="J508" s="241"/>
      <c r="K508" s="241"/>
      <c r="L508" s="241"/>
      <c r="M508" s="241"/>
      <c r="N508" s="241"/>
      <c r="O508" s="241"/>
      <c r="P508" s="241"/>
      <c r="Q508" s="241"/>
      <c r="R508" s="241"/>
      <c r="S508" s="241"/>
      <c r="T508" s="241"/>
      <c r="U508" s="241" t="s">
        <v>639</v>
      </c>
      <c r="V508" s="241"/>
      <c r="W508" s="241"/>
      <c r="X508" s="241"/>
      <c r="Y508" s="241"/>
      <c r="Z508" s="241"/>
      <c r="AA508" s="241"/>
      <c r="AB508" s="241"/>
      <c r="AC508" s="241" t="s">
        <v>309</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c r="DV508" s="241"/>
      <c r="DW508" s="241"/>
      <c r="DX508" s="241"/>
      <c r="DY508" s="241"/>
      <c r="DZ508" s="241"/>
      <c r="EA508" s="241"/>
      <c r="EB508" s="241"/>
      <c r="EC508" s="241"/>
      <c r="ED508" s="241"/>
      <c r="EE508" s="241"/>
      <c r="EF508" s="241"/>
      <c r="EG508" s="241"/>
      <c r="EH508" s="241"/>
      <c r="EI508" s="241"/>
      <c r="EJ508" s="241"/>
      <c r="EK508" s="241"/>
      <c r="EL508" s="241"/>
      <c r="EM508" s="241"/>
      <c r="EN508" s="241"/>
      <c r="EO508" s="241"/>
      <c r="EP508" s="241"/>
      <c r="EQ508" s="241"/>
      <c r="ER508" s="241"/>
      <c r="ES508" s="241"/>
      <c r="ET508" s="241"/>
      <c r="EU508" s="241"/>
      <c r="EV508" s="241"/>
      <c r="EW508" s="241"/>
      <c r="EX508" s="241"/>
      <c r="EY508" s="241"/>
      <c r="EZ508" s="241"/>
      <c r="FA508" s="241"/>
      <c r="FB508" s="241"/>
      <c r="FC508" s="241"/>
      <c r="FD508" s="241"/>
      <c r="FE508" s="241"/>
      <c r="FF508" s="241"/>
      <c r="FG508" s="241"/>
      <c r="FH508" s="241"/>
      <c r="FI508" s="241"/>
      <c r="FJ508" s="241"/>
      <c r="FK508" s="241"/>
      <c r="FL508" s="241"/>
      <c r="FM508" s="241"/>
      <c r="FN508" s="241"/>
      <c r="FO508" s="241"/>
      <c r="FP508" s="241"/>
      <c r="FQ508" s="241"/>
      <c r="FR508" s="241"/>
      <c r="FS508" s="241"/>
      <c r="FT508" s="241"/>
      <c r="FU508" s="241"/>
      <c r="FV508" s="241"/>
      <c r="FW508" s="241"/>
      <c r="FX508" s="241"/>
      <c r="FY508" s="241"/>
      <c r="FZ508" s="241"/>
      <c r="GA508" s="241"/>
      <c r="GB508" s="241"/>
      <c r="GC508" s="241"/>
      <c r="GD508" s="241"/>
      <c r="GE508" s="241"/>
      <c r="GF508" s="241"/>
      <c r="GG508" s="241"/>
      <c r="GH508" s="241"/>
      <c r="GI508" s="241"/>
      <c r="GJ508" s="241"/>
      <c r="GK508" s="241"/>
      <c r="GL508" s="241"/>
      <c r="GM508" s="241"/>
      <c r="GN508" s="241"/>
      <c r="GO508" s="241"/>
      <c r="GP508" s="241"/>
      <c r="GQ508" s="241"/>
      <c r="GR508" s="241"/>
      <c r="GS508" s="241"/>
      <c r="GT508" s="241"/>
      <c r="GU508" s="241"/>
      <c r="GV508" s="241"/>
      <c r="GW508" s="241"/>
      <c r="GX508" s="241"/>
      <c r="GY508" s="241"/>
      <c r="GZ508" s="241"/>
      <c r="HA508" s="241"/>
      <c r="HB508" s="241"/>
      <c r="HC508" s="241"/>
      <c r="HD508" s="241"/>
      <c r="HE508" s="241"/>
      <c r="HF508" s="241"/>
      <c r="HG508" s="241"/>
      <c r="HH508" s="241"/>
      <c r="HI508" s="241"/>
      <c r="HJ508" s="241"/>
      <c r="HK508" s="241"/>
      <c r="HL508" s="241"/>
      <c r="HM508" s="241"/>
      <c r="HN508" s="241"/>
      <c r="HO508" s="241"/>
      <c r="HP508" s="241"/>
      <c r="HQ508" s="241"/>
      <c r="HR508" s="241"/>
      <c r="HS508" s="241"/>
      <c r="HT508" s="241"/>
      <c r="HU508" s="241"/>
      <c r="HV508" s="241"/>
      <c r="HW508" s="241"/>
      <c r="HX508" s="241"/>
      <c r="HY508" s="241"/>
      <c r="HZ508" s="241"/>
      <c r="IA508" s="241"/>
      <c r="IB508" s="241"/>
      <c r="IC508" s="241"/>
      <c r="ID508" s="241"/>
      <c r="IE508" s="241"/>
      <c r="IF508" s="241"/>
      <c r="IG508" s="241"/>
      <c r="IH508" s="241"/>
      <c r="II508" s="241"/>
      <c r="IJ508" s="241"/>
      <c r="IK508" s="241"/>
      <c r="IL508" s="241"/>
      <c r="IM508" s="241"/>
      <c r="IN508" s="241"/>
      <c r="IO508" s="241"/>
      <c r="IP508" s="241"/>
      <c r="IQ508" s="241"/>
      <c r="IR508" s="241"/>
      <c r="IS508" s="241"/>
      <c r="IT508" s="241"/>
      <c r="IU508" s="241"/>
      <c r="IV508" s="241"/>
      <c r="IW508" s="241"/>
      <c r="IX508" s="241"/>
      <c r="IY508" s="241"/>
      <c r="IZ508" s="241"/>
      <c r="JA508" s="241"/>
      <c r="JB508" s="241"/>
      <c r="JC508" s="241"/>
      <c r="JD508" s="241"/>
      <c r="JE508" s="241"/>
      <c r="JF508" s="241"/>
      <c r="JG508" s="241"/>
      <c r="JH508" s="241"/>
      <c r="JI508" s="241"/>
      <c r="JJ508" s="241"/>
      <c r="JK508" s="241"/>
      <c r="JL508" s="241"/>
      <c r="JM508" s="241"/>
      <c r="JN508" s="241"/>
      <c r="JO508" s="241"/>
      <c r="JP508" s="241"/>
      <c r="JQ508" s="241"/>
      <c r="JR508" s="241"/>
      <c r="JS508" s="241"/>
      <c r="JT508" s="241"/>
      <c r="JU508" s="241"/>
    </row>
    <row r="509" spans="1:281" s="240" customFormat="1" ht="15" customHeight="1">
      <c r="A509" s="241"/>
      <c r="B509" s="241"/>
      <c r="C509" s="241"/>
      <c r="D509" s="241"/>
      <c r="E509" s="241"/>
      <c r="F509" s="241"/>
      <c r="G509" s="241"/>
      <c r="H509" s="241"/>
      <c r="I509" s="241"/>
      <c r="J509" s="241"/>
      <c r="K509" s="241"/>
      <c r="L509" s="241"/>
      <c r="M509" s="241"/>
      <c r="N509" s="241"/>
      <c r="O509" s="241"/>
      <c r="P509" s="241"/>
      <c r="Q509" s="241"/>
      <c r="R509" s="241"/>
      <c r="S509" s="241"/>
      <c r="T509" s="241"/>
      <c r="U509" s="241" t="s">
        <v>640</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41"/>
      <c r="EE509" s="241"/>
      <c r="EF509" s="241"/>
      <c r="EG509" s="241"/>
      <c r="EH509" s="241"/>
      <c r="EI509" s="241"/>
      <c r="EJ509" s="241"/>
      <c r="EK509" s="241"/>
      <c r="EL509" s="241"/>
      <c r="EM509" s="241"/>
      <c r="EN509" s="241"/>
      <c r="EO509" s="241"/>
      <c r="EP509" s="241"/>
      <c r="EQ509" s="241"/>
      <c r="ER509" s="241"/>
      <c r="ES509" s="241"/>
      <c r="ET509" s="241"/>
      <c r="EU509" s="241"/>
      <c r="EV509" s="241"/>
      <c r="EW509" s="241"/>
      <c r="EX509" s="241"/>
      <c r="EY509" s="241"/>
      <c r="EZ509" s="241"/>
      <c r="FA509" s="241"/>
      <c r="FB509" s="241"/>
      <c r="FC509" s="241"/>
      <c r="FD509" s="241"/>
      <c r="FE509" s="241"/>
      <c r="FF509" s="241"/>
      <c r="FG509" s="241"/>
      <c r="FH509" s="241"/>
      <c r="FI509" s="241"/>
      <c r="FJ509" s="241"/>
      <c r="FK509" s="241"/>
      <c r="FL509" s="241"/>
      <c r="FM509" s="241"/>
      <c r="FN509" s="241"/>
      <c r="FO509" s="241"/>
      <c r="FP509" s="241"/>
      <c r="FQ509" s="241"/>
      <c r="FR509" s="241"/>
      <c r="FS509" s="241"/>
      <c r="FT509" s="241"/>
      <c r="FU509" s="241"/>
      <c r="FV509" s="241"/>
      <c r="FW509" s="241"/>
      <c r="FX509" s="241"/>
      <c r="FY509" s="241"/>
      <c r="FZ509" s="241"/>
      <c r="GA509" s="241"/>
      <c r="GB509" s="241"/>
      <c r="GC509" s="241"/>
      <c r="GD509" s="241"/>
      <c r="GE509" s="241"/>
      <c r="GF509" s="241"/>
      <c r="GG509" s="241"/>
      <c r="GH509" s="241"/>
      <c r="GI509" s="241"/>
      <c r="GJ509" s="241"/>
      <c r="GK509" s="241"/>
      <c r="GL509" s="241"/>
      <c r="GM509" s="241"/>
      <c r="GN509" s="241"/>
      <c r="GO509" s="241"/>
      <c r="GP509" s="241"/>
      <c r="GQ509" s="241"/>
      <c r="GR509" s="241"/>
      <c r="GS509" s="241"/>
      <c r="GT509" s="241"/>
      <c r="GU509" s="241"/>
      <c r="GV509" s="241"/>
      <c r="GW509" s="241"/>
      <c r="GX509" s="241"/>
      <c r="GY509" s="241"/>
      <c r="GZ509" s="241"/>
      <c r="HA509" s="241"/>
      <c r="HB509" s="241"/>
      <c r="HC509" s="241"/>
      <c r="HD509" s="241"/>
      <c r="HE509" s="241"/>
      <c r="HF509" s="241"/>
      <c r="HG509" s="241"/>
      <c r="HH509" s="241"/>
      <c r="HI509" s="241"/>
      <c r="HJ509" s="241"/>
      <c r="HK509" s="241"/>
      <c r="HL509" s="241"/>
      <c r="HM509" s="241"/>
      <c r="HN509" s="241"/>
      <c r="HO509" s="241"/>
      <c r="HP509" s="241"/>
      <c r="HQ509" s="241"/>
      <c r="HR509" s="241"/>
      <c r="HS509" s="241"/>
      <c r="HT509" s="241"/>
      <c r="HU509" s="241"/>
      <c r="HV509" s="241"/>
      <c r="HW509" s="241"/>
      <c r="HX509" s="241"/>
      <c r="HY509" s="241"/>
      <c r="HZ509" s="241"/>
      <c r="IA509" s="241"/>
      <c r="IB509" s="241"/>
      <c r="IC509" s="241"/>
      <c r="ID509" s="241"/>
      <c r="IE509" s="241"/>
      <c r="IF509" s="241"/>
      <c r="IG509" s="241"/>
      <c r="IH509" s="241"/>
      <c r="II509" s="241"/>
      <c r="IJ509" s="241"/>
      <c r="IK509" s="241"/>
      <c r="IL509" s="241"/>
      <c r="IM509" s="241"/>
      <c r="IN509" s="241"/>
      <c r="IO509" s="241"/>
      <c r="IP509" s="241"/>
      <c r="IQ509" s="241"/>
      <c r="IR509" s="241"/>
      <c r="IS509" s="241"/>
      <c r="IT509" s="241"/>
      <c r="IU509" s="241"/>
      <c r="IV509" s="241"/>
      <c r="IW509" s="241"/>
      <c r="IX509" s="241"/>
      <c r="IY509" s="241"/>
      <c r="IZ509" s="241"/>
      <c r="JA509" s="241"/>
      <c r="JB509" s="241"/>
      <c r="JC509" s="241"/>
      <c r="JD509" s="241"/>
      <c r="JE509" s="241"/>
      <c r="JF509" s="241"/>
      <c r="JG509" s="241"/>
      <c r="JH509" s="241"/>
      <c r="JI509" s="241"/>
      <c r="JJ509" s="241"/>
      <c r="JK509" s="241"/>
      <c r="JL509" s="241"/>
      <c r="JM509" s="241"/>
      <c r="JN509" s="241"/>
      <c r="JO509" s="241"/>
      <c r="JP509" s="241"/>
      <c r="JQ509" s="241"/>
      <c r="JR509" s="241"/>
      <c r="JS509" s="241"/>
      <c r="JT509" s="241"/>
      <c r="JU509" s="241"/>
    </row>
    <row r="510" spans="1:281" s="240" customFormat="1" ht="15" customHeight="1">
      <c r="A510" s="241"/>
      <c r="B510" s="241"/>
      <c r="C510" s="241"/>
      <c r="D510" s="241"/>
      <c r="E510" s="241"/>
      <c r="F510" s="241"/>
      <c r="G510" s="241"/>
      <c r="H510" s="241"/>
      <c r="I510" s="241"/>
      <c r="J510" s="241"/>
      <c r="K510" s="241"/>
      <c r="L510" s="241"/>
      <c r="M510" s="241"/>
      <c r="N510" s="241"/>
      <c r="O510" s="241"/>
      <c r="P510" s="241"/>
      <c r="Q510" s="241"/>
      <c r="R510" s="241"/>
      <c r="S510" s="241"/>
      <c r="T510" s="241"/>
      <c r="U510" s="241" t="s">
        <v>641</v>
      </c>
      <c r="V510" s="241"/>
      <c r="W510" s="241"/>
      <c r="X510" s="241"/>
      <c r="Y510" s="241"/>
      <c r="Z510" s="241"/>
      <c r="AA510" s="241"/>
      <c r="AB510" s="241"/>
      <c r="AC510" s="241" t="s">
        <v>316</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c r="DV510" s="241"/>
      <c r="DW510" s="241"/>
      <c r="DX510" s="241"/>
      <c r="DY510" s="241"/>
      <c r="DZ510" s="241"/>
      <c r="EA510" s="241"/>
      <c r="EB510" s="241"/>
      <c r="EC510" s="241"/>
      <c r="ED510" s="241"/>
      <c r="EE510" s="241"/>
      <c r="EF510" s="241"/>
      <c r="EG510" s="241"/>
      <c r="EH510" s="241"/>
      <c r="EI510" s="241"/>
      <c r="EJ510" s="241"/>
      <c r="EK510" s="241"/>
      <c r="EL510" s="241"/>
      <c r="EM510" s="241"/>
      <c r="EN510" s="241"/>
      <c r="EO510" s="241"/>
      <c r="EP510" s="241"/>
      <c r="EQ510" s="241"/>
      <c r="ER510" s="241"/>
      <c r="ES510" s="241"/>
      <c r="ET510" s="241"/>
      <c r="EU510" s="241"/>
      <c r="EV510" s="241"/>
      <c r="EW510" s="241"/>
      <c r="EX510" s="241"/>
      <c r="EY510" s="241"/>
      <c r="EZ510" s="241"/>
      <c r="FA510" s="241"/>
      <c r="FB510" s="241"/>
      <c r="FC510" s="241"/>
      <c r="FD510" s="241"/>
      <c r="FE510" s="241"/>
      <c r="FF510" s="241"/>
      <c r="FG510" s="241"/>
      <c r="FH510" s="241"/>
      <c r="FI510" s="241"/>
      <c r="FJ510" s="241"/>
      <c r="FK510" s="241"/>
      <c r="FL510" s="241"/>
      <c r="FM510" s="241"/>
      <c r="FN510" s="241"/>
      <c r="FO510" s="241"/>
      <c r="FP510" s="241"/>
      <c r="FQ510" s="241"/>
      <c r="FR510" s="241"/>
      <c r="FS510" s="241"/>
      <c r="FT510" s="241"/>
      <c r="FU510" s="241"/>
      <c r="FV510" s="241"/>
      <c r="FW510" s="241"/>
      <c r="FX510" s="241"/>
      <c r="FY510" s="241"/>
      <c r="FZ510" s="241"/>
      <c r="GA510" s="241"/>
      <c r="GB510" s="241"/>
      <c r="GC510" s="241"/>
      <c r="GD510" s="241"/>
      <c r="GE510" s="241"/>
      <c r="GF510" s="241"/>
      <c r="GG510" s="241"/>
      <c r="GH510" s="241"/>
      <c r="GI510" s="241"/>
      <c r="GJ510" s="241"/>
      <c r="GK510" s="241"/>
      <c r="GL510" s="241"/>
      <c r="GM510" s="241"/>
      <c r="GN510" s="241"/>
      <c r="GO510" s="241"/>
      <c r="GP510" s="241"/>
      <c r="GQ510" s="241"/>
      <c r="GR510" s="241"/>
      <c r="GS510" s="241"/>
      <c r="GT510" s="241"/>
      <c r="GU510" s="241"/>
      <c r="GV510" s="241"/>
      <c r="GW510" s="241"/>
      <c r="GX510" s="241"/>
      <c r="GY510" s="241"/>
      <c r="GZ510" s="241"/>
      <c r="HA510" s="241"/>
      <c r="HB510" s="241"/>
      <c r="HC510" s="241"/>
      <c r="HD510" s="241"/>
      <c r="HE510" s="241"/>
      <c r="HF510" s="241"/>
      <c r="HG510" s="241"/>
      <c r="HH510" s="241"/>
      <c r="HI510" s="241"/>
      <c r="HJ510" s="241"/>
      <c r="HK510" s="241"/>
      <c r="HL510" s="241"/>
      <c r="HM510" s="241"/>
      <c r="HN510" s="241"/>
      <c r="HO510" s="241"/>
      <c r="HP510" s="241"/>
      <c r="HQ510" s="241"/>
      <c r="HR510" s="241"/>
      <c r="HS510" s="241"/>
      <c r="HT510" s="241"/>
      <c r="HU510" s="241"/>
      <c r="HV510" s="241"/>
      <c r="HW510" s="241"/>
      <c r="HX510" s="241"/>
      <c r="HY510" s="241"/>
      <c r="HZ510" s="241"/>
      <c r="IA510" s="241"/>
      <c r="IB510" s="241"/>
      <c r="IC510" s="241"/>
      <c r="ID510" s="241"/>
      <c r="IE510" s="241"/>
      <c r="IF510" s="241"/>
      <c r="IG510" s="241"/>
      <c r="IH510" s="241"/>
      <c r="II510" s="241"/>
      <c r="IJ510" s="241"/>
      <c r="IK510" s="241"/>
      <c r="IL510" s="241"/>
      <c r="IM510" s="241"/>
      <c r="IN510" s="241"/>
      <c r="IO510" s="241"/>
      <c r="IP510" s="241"/>
      <c r="IQ510" s="241"/>
      <c r="IR510" s="241"/>
      <c r="IS510" s="241"/>
      <c r="IT510" s="241"/>
      <c r="IU510" s="241"/>
      <c r="IV510" s="241"/>
      <c r="IW510" s="241"/>
      <c r="IX510" s="241"/>
      <c r="IY510" s="241"/>
      <c r="IZ510" s="241"/>
      <c r="JA510" s="241"/>
      <c r="JB510" s="241"/>
      <c r="JC510" s="241"/>
      <c r="JD510" s="241"/>
      <c r="JE510" s="241"/>
      <c r="JF510" s="241"/>
      <c r="JG510" s="241"/>
      <c r="JH510" s="241"/>
      <c r="JI510" s="241"/>
      <c r="JJ510" s="241"/>
      <c r="JK510" s="241"/>
      <c r="JL510" s="241"/>
      <c r="JM510" s="241"/>
      <c r="JN510" s="241"/>
      <c r="JO510" s="241"/>
      <c r="JP510" s="241"/>
      <c r="JQ510" s="241"/>
      <c r="JR510" s="241"/>
      <c r="JS510" s="241"/>
      <c r="JT510" s="241"/>
      <c r="JU510" s="241"/>
    </row>
    <row r="511" spans="1:281" s="240" customFormat="1" ht="15" customHeight="1">
      <c r="A511" s="241"/>
      <c r="B511" s="241"/>
      <c r="C511" s="241"/>
      <c r="D511" s="241"/>
      <c r="E511" s="241"/>
      <c r="F511" s="241"/>
      <c r="G511" s="241"/>
      <c r="H511" s="241"/>
      <c r="I511" s="241"/>
      <c r="J511" s="241"/>
      <c r="K511" s="241"/>
      <c r="L511" s="241"/>
      <c r="M511" s="241"/>
      <c r="N511" s="241"/>
      <c r="O511" s="241"/>
      <c r="P511" s="241"/>
      <c r="Q511" s="241"/>
      <c r="R511" s="241"/>
      <c r="S511" s="241"/>
      <c r="T511" s="241"/>
      <c r="U511" s="241" t="s">
        <v>642</v>
      </c>
      <c r="V511" s="241"/>
      <c r="W511" s="241"/>
      <c r="X511" s="241"/>
      <c r="Y511" s="241"/>
      <c r="Z511" s="241"/>
      <c r="AA511" s="241"/>
      <c r="AB511" s="241"/>
      <c r="AC511" s="241" t="s">
        <v>313</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41"/>
      <c r="EE511" s="241"/>
      <c r="EF511" s="241"/>
      <c r="EG511" s="241"/>
      <c r="EH511" s="241"/>
      <c r="EI511" s="241"/>
      <c r="EJ511" s="241"/>
      <c r="EK511" s="241"/>
      <c r="EL511" s="241"/>
      <c r="EM511" s="241"/>
      <c r="EN511" s="241"/>
      <c r="EO511" s="241"/>
      <c r="EP511" s="241"/>
      <c r="EQ511" s="241"/>
      <c r="ER511" s="241"/>
      <c r="ES511" s="241"/>
      <c r="ET511" s="241"/>
      <c r="EU511" s="241"/>
      <c r="EV511" s="241"/>
      <c r="EW511" s="241"/>
      <c r="EX511" s="241"/>
      <c r="EY511" s="241"/>
      <c r="EZ511" s="241"/>
      <c r="FA511" s="241"/>
      <c r="FB511" s="241"/>
      <c r="FC511" s="241"/>
      <c r="FD511" s="241"/>
      <c r="FE511" s="241"/>
      <c r="FF511" s="241"/>
      <c r="FG511" s="241"/>
      <c r="FH511" s="241"/>
      <c r="FI511" s="241"/>
      <c r="FJ511" s="241"/>
      <c r="FK511" s="241"/>
      <c r="FL511" s="241"/>
      <c r="FM511" s="241"/>
      <c r="FN511" s="241"/>
      <c r="FO511" s="241"/>
      <c r="FP511" s="241"/>
      <c r="FQ511" s="241"/>
      <c r="FR511" s="241"/>
      <c r="FS511" s="241"/>
      <c r="FT511" s="241"/>
      <c r="FU511" s="241"/>
      <c r="FV511" s="241"/>
      <c r="FW511" s="241"/>
      <c r="FX511" s="241"/>
      <c r="FY511" s="241"/>
      <c r="FZ511" s="241"/>
      <c r="GA511" s="241"/>
      <c r="GB511" s="241"/>
      <c r="GC511" s="241"/>
      <c r="GD511" s="241"/>
      <c r="GE511" s="241"/>
      <c r="GF511" s="241"/>
      <c r="GG511" s="241"/>
      <c r="GH511" s="241"/>
      <c r="GI511" s="241"/>
      <c r="GJ511" s="241"/>
      <c r="GK511" s="241"/>
      <c r="GL511" s="241"/>
      <c r="GM511" s="241"/>
      <c r="GN511" s="241"/>
      <c r="GO511" s="241"/>
      <c r="GP511" s="241"/>
      <c r="GQ511" s="241"/>
      <c r="GR511" s="241"/>
      <c r="GS511" s="241"/>
      <c r="GT511" s="241"/>
      <c r="GU511" s="241"/>
      <c r="GV511" s="241"/>
      <c r="GW511" s="241"/>
      <c r="GX511" s="241"/>
      <c r="GY511" s="241"/>
      <c r="GZ511" s="241"/>
      <c r="HA511" s="241"/>
      <c r="HB511" s="241"/>
      <c r="HC511" s="241"/>
      <c r="HD511" s="241"/>
      <c r="HE511" s="241"/>
      <c r="HF511" s="241"/>
      <c r="HG511" s="241"/>
      <c r="HH511" s="241"/>
      <c r="HI511" s="241"/>
      <c r="HJ511" s="241"/>
      <c r="HK511" s="241"/>
      <c r="HL511" s="241"/>
      <c r="HM511" s="241"/>
      <c r="HN511" s="241"/>
      <c r="HO511" s="241"/>
      <c r="HP511" s="241"/>
      <c r="HQ511" s="241"/>
      <c r="HR511" s="241"/>
      <c r="HS511" s="241"/>
      <c r="HT511" s="241"/>
      <c r="HU511" s="241"/>
      <c r="HV511" s="241"/>
      <c r="HW511" s="241"/>
      <c r="HX511" s="241"/>
      <c r="HY511" s="241"/>
      <c r="HZ511" s="241"/>
      <c r="IA511" s="241"/>
      <c r="IB511" s="241"/>
      <c r="IC511" s="241"/>
      <c r="ID511" s="241"/>
      <c r="IE511" s="241"/>
      <c r="IF511" s="241"/>
      <c r="IG511" s="241"/>
      <c r="IH511" s="241"/>
      <c r="II511" s="241"/>
      <c r="IJ511" s="241"/>
      <c r="IK511" s="241"/>
      <c r="IL511" s="241"/>
      <c r="IM511" s="241"/>
      <c r="IN511" s="241"/>
      <c r="IO511" s="241"/>
      <c r="IP511" s="241"/>
      <c r="IQ511" s="241"/>
      <c r="IR511" s="241"/>
      <c r="IS511" s="241"/>
      <c r="IT511" s="241"/>
      <c r="IU511" s="241"/>
      <c r="IV511" s="241"/>
      <c r="IW511" s="241"/>
      <c r="IX511" s="241"/>
      <c r="IY511" s="241"/>
      <c r="IZ511" s="241"/>
      <c r="JA511" s="241"/>
      <c r="JB511" s="241"/>
      <c r="JC511" s="241"/>
      <c r="JD511" s="241"/>
      <c r="JE511" s="241"/>
      <c r="JF511" s="241"/>
      <c r="JG511" s="241"/>
      <c r="JH511" s="241"/>
      <c r="JI511" s="241"/>
      <c r="JJ511" s="241"/>
      <c r="JK511" s="241"/>
      <c r="JL511" s="241"/>
      <c r="JM511" s="241"/>
      <c r="JN511" s="241"/>
      <c r="JO511" s="241"/>
      <c r="JP511" s="241"/>
      <c r="JQ511" s="241"/>
      <c r="JR511" s="241"/>
      <c r="JS511" s="241"/>
      <c r="JT511" s="241"/>
      <c r="JU511" s="241"/>
    </row>
    <row r="512" spans="1:281" s="240" customFormat="1" ht="15" customHeight="1">
      <c r="A512" s="241"/>
      <c r="B512" s="241"/>
      <c r="C512" s="241"/>
      <c r="D512" s="241"/>
      <c r="E512" s="241"/>
      <c r="F512" s="241"/>
      <c r="G512" s="241"/>
      <c r="H512" s="241"/>
      <c r="I512" s="241"/>
      <c r="J512" s="241"/>
      <c r="K512" s="241"/>
      <c r="L512" s="241"/>
      <c r="M512" s="241"/>
      <c r="N512" s="241"/>
      <c r="O512" s="241"/>
      <c r="P512" s="241"/>
      <c r="Q512" s="241"/>
      <c r="R512" s="241"/>
      <c r="S512" s="241"/>
      <c r="T512" s="241"/>
      <c r="U512" s="241" t="s">
        <v>643</v>
      </c>
      <c r="V512" s="241"/>
      <c r="W512" s="241"/>
      <c r="X512" s="241"/>
      <c r="Y512" s="241"/>
      <c r="Z512" s="241"/>
      <c r="AA512" s="241"/>
      <c r="AB512" s="241"/>
      <c r="AC512" s="241" t="s">
        <v>386</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DS512" s="241"/>
      <c r="DT512" s="241"/>
      <c r="DU512" s="241"/>
      <c r="DV512" s="241"/>
      <c r="DW512" s="241"/>
      <c r="DX512" s="241"/>
      <c r="DY512" s="241"/>
      <c r="DZ512" s="241"/>
      <c r="EA512" s="241"/>
      <c r="EB512" s="241"/>
      <c r="EC512" s="241"/>
      <c r="ED512" s="241"/>
      <c r="EE512" s="241"/>
      <c r="EF512" s="241"/>
      <c r="EG512" s="241"/>
      <c r="EH512" s="241"/>
      <c r="EI512" s="241"/>
      <c r="EJ512" s="241"/>
      <c r="EK512" s="241"/>
      <c r="EL512" s="241"/>
      <c r="EM512" s="241"/>
      <c r="EN512" s="241"/>
      <c r="EO512" s="241"/>
      <c r="EP512" s="241"/>
      <c r="EQ512" s="241"/>
      <c r="ER512" s="241"/>
      <c r="ES512" s="241"/>
      <c r="ET512" s="241"/>
      <c r="EU512" s="241"/>
      <c r="EV512" s="241"/>
      <c r="EW512" s="241"/>
      <c r="EX512" s="241"/>
      <c r="EY512" s="241"/>
      <c r="EZ512" s="241"/>
      <c r="FA512" s="241"/>
      <c r="FB512" s="241"/>
      <c r="FC512" s="241"/>
      <c r="FD512" s="241"/>
      <c r="FE512" s="241"/>
      <c r="FF512" s="241"/>
      <c r="FG512" s="241"/>
      <c r="FH512" s="241"/>
      <c r="FI512" s="241"/>
      <c r="FJ512" s="241"/>
      <c r="FK512" s="241"/>
      <c r="FL512" s="241"/>
      <c r="FM512" s="241"/>
      <c r="FN512" s="241"/>
      <c r="FO512" s="241"/>
      <c r="FP512" s="241"/>
      <c r="FQ512" s="241"/>
      <c r="FR512" s="241"/>
      <c r="FS512" s="241"/>
      <c r="FT512" s="241"/>
      <c r="FU512" s="241"/>
      <c r="FV512" s="241"/>
      <c r="FW512" s="241"/>
      <c r="FX512" s="241"/>
      <c r="FY512" s="241"/>
      <c r="FZ512" s="241"/>
      <c r="GA512" s="241"/>
      <c r="GB512" s="241"/>
      <c r="GC512" s="241"/>
      <c r="GD512" s="241"/>
      <c r="GE512" s="241"/>
      <c r="GF512" s="241"/>
      <c r="GG512" s="241"/>
      <c r="GH512" s="241"/>
      <c r="GI512" s="241"/>
      <c r="GJ512" s="241"/>
      <c r="GK512" s="241"/>
      <c r="GL512" s="241"/>
      <c r="GM512" s="241"/>
      <c r="GN512" s="241"/>
      <c r="GO512" s="241"/>
      <c r="GP512" s="241"/>
      <c r="GQ512" s="241"/>
      <c r="GR512" s="241"/>
      <c r="GS512" s="241"/>
      <c r="GT512" s="241"/>
      <c r="GU512" s="241"/>
      <c r="GV512" s="241"/>
      <c r="GW512" s="241"/>
      <c r="GX512" s="241"/>
      <c r="GY512" s="241"/>
      <c r="GZ512" s="241"/>
      <c r="HA512" s="241"/>
      <c r="HB512" s="241"/>
      <c r="HC512" s="241"/>
      <c r="HD512" s="241"/>
      <c r="HE512" s="241"/>
      <c r="HF512" s="241"/>
      <c r="HG512" s="241"/>
      <c r="HH512" s="241"/>
      <c r="HI512" s="241"/>
      <c r="HJ512" s="241"/>
      <c r="HK512" s="241"/>
      <c r="HL512" s="241"/>
      <c r="HM512" s="241"/>
      <c r="HN512" s="241"/>
      <c r="HO512" s="241"/>
      <c r="HP512" s="241"/>
      <c r="HQ512" s="241"/>
      <c r="HR512" s="241"/>
      <c r="HS512" s="241"/>
      <c r="HT512" s="241"/>
      <c r="HU512" s="241"/>
      <c r="HV512" s="241"/>
      <c r="HW512" s="241"/>
      <c r="HX512" s="241"/>
      <c r="HY512" s="241"/>
      <c r="HZ512" s="241"/>
      <c r="IA512" s="241"/>
      <c r="IB512" s="241"/>
      <c r="IC512" s="241"/>
      <c r="ID512" s="241"/>
      <c r="IE512" s="241"/>
      <c r="IF512" s="241"/>
      <c r="IG512" s="241"/>
      <c r="IH512" s="241"/>
      <c r="II512" s="241"/>
      <c r="IJ512" s="241"/>
      <c r="IK512" s="241"/>
      <c r="IL512" s="241"/>
      <c r="IM512" s="241"/>
      <c r="IN512" s="241"/>
      <c r="IO512" s="241"/>
      <c r="IP512" s="241"/>
      <c r="IQ512" s="241"/>
      <c r="IR512" s="241"/>
      <c r="IS512" s="241"/>
      <c r="IT512" s="241"/>
      <c r="IU512" s="241"/>
      <c r="IV512" s="241"/>
      <c r="IW512" s="241"/>
      <c r="IX512" s="241"/>
      <c r="IY512" s="241"/>
      <c r="IZ512" s="241"/>
      <c r="JA512" s="241"/>
      <c r="JB512" s="241"/>
      <c r="JC512" s="241"/>
      <c r="JD512" s="241"/>
      <c r="JE512" s="241"/>
      <c r="JF512" s="241"/>
      <c r="JG512" s="241"/>
      <c r="JH512" s="241"/>
      <c r="JI512" s="241"/>
      <c r="JJ512" s="241"/>
      <c r="JK512" s="241"/>
      <c r="JL512" s="241"/>
      <c r="JM512" s="241"/>
      <c r="JN512" s="241"/>
      <c r="JO512" s="241"/>
      <c r="JP512" s="241"/>
      <c r="JQ512" s="241"/>
      <c r="JR512" s="241"/>
      <c r="JS512" s="241"/>
      <c r="JT512" s="241"/>
      <c r="JU512" s="241"/>
    </row>
    <row r="513" spans="1:281" s="240" customFormat="1" ht="15" customHeight="1">
      <c r="A513" s="241"/>
      <c r="B513" s="241"/>
      <c r="C513" s="241"/>
      <c r="D513" s="241"/>
      <c r="E513" s="241"/>
      <c r="F513" s="241"/>
      <c r="G513" s="241"/>
      <c r="H513" s="241"/>
      <c r="I513" s="241"/>
      <c r="J513" s="241"/>
      <c r="K513" s="241"/>
      <c r="L513" s="241"/>
      <c r="M513" s="241"/>
      <c r="N513" s="241"/>
      <c r="O513" s="241"/>
      <c r="P513" s="241"/>
      <c r="Q513" s="241"/>
      <c r="R513" s="241"/>
      <c r="S513" s="241"/>
      <c r="T513" s="241"/>
      <c r="U513" s="241" t="s">
        <v>644</v>
      </c>
      <c r="V513" s="241"/>
      <c r="W513" s="241"/>
      <c r="X513" s="241"/>
      <c r="Y513" s="241"/>
      <c r="Z513" s="241"/>
      <c r="AA513" s="241"/>
      <c r="AB513" s="241"/>
      <c r="AC513" s="241" t="s">
        <v>309</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c r="DV513" s="241"/>
      <c r="DW513" s="241"/>
      <c r="DX513" s="241"/>
      <c r="DY513" s="241"/>
      <c r="DZ513" s="241"/>
      <c r="EA513" s="241"/>
      <c r="EB513" s="241"/>
      <c r="EC513" s="241"/>
      <c r="ED513" s="241"/>
      <c r="EE513" s="241"/>
      <c r="EF513" s="241"/>
      <c r="EG513" s="241"/>
      <c r="EH513" s="241"/>
      <c r="EI513" s="241"/>
      <c r="EJ513" s="241"/>
      <c r="EK513" s="241"/>
      <c r="EL513" s="241"/>
      <c r="EM513" s="241"/>
      <c r="EN513" s="241"/>
      <c r="EO513" s="241"/>
      <c r="EP513" s="241"/>
      <c r="EQ513" s="241"/>
      <c r="ER513" s="241"/>
      <c r="ES513" s="241"/>
      <c r="ET513" s="241"/>
      <c r="EU513" s="241"/>
      <c r="EV513" s="241"/>
      <c r="EW513" s="241"/>
      <c r="EX513" s="241"/>
      <c r="EY513" s="241"/>
      <c r="EZ513" s="241"/>
      <c r="FA513" s="241"/>
      <c r="FB513" s="241"/>
      <c r="FC513" s="241"/>
      <c r="FD513" s="241"/>
      <c r="FE513" s="241"/>
      <c r="FF513" s="241"/>
      <c r="FG513" s="241"/>
      <c r="FH513" s="241"/>
      <c r="FI513" s="241"/>
      <c r="FJ513" s="241"/>
      <c r="FK513" s="241"/>
      <c r="FL513" s="241"/>
      <c r="FM513" s="241"/>
      <c r="FN513" s="241"/>
      <c r="FO513" s="241"/>
      <c r="FP513" s="241"/>
      <c r="FQ513" s="241"/>
      <c r="FR513" s="241"/>
      <c r="FS513" s="241"/>
      <c r="FT513" s="241"/>
      <c r="FU513" s="241"/>
      <c r="FV513" s="241"/>
      <c r="FW513" s="241"/>
      <c r="FX513" s="241"/>
      <c r="FY513" s="241"/>
      <c r="FZ513" s="241"/>
      <c r="GA513" s="241"/>
      <c r="GB513" s="241"/>
      <c r="GC513" s="241"/>
      <c r="GD513" s="241"/>
      <c r="GE513" s="241"/>
      <c r="GF513" s="241"/>
      <c r="GG513" s="241"/>
      <c r="GH513" s="241"/>
      <c r="GI513" s="241"/>
      <c r="GJ513" s="241"/>
      <c r="GK513" s="241"/>
      <c r="GL513" s="241"/>
      <c r="GM513" s="241"/>
      <c r="GN513" s="241"/>
      <c r="GO513" s="241"/>
      <c r="GP513" s="241"/>
      <c r="GQ513" s="241"/>
      <c r="GR513" s="241"/>
      <c r="GS513" s="241"/>
      <c r="GT513" s="241"/>
      <c r="GU513" s="241"/>
      <c r="GV513" s="241"/>
      <c r="GW513" s="241"/>
      <c r="GX513" s="241"/>
      <c r="GY513" s="241"/>
      <c r="GZ513" s="241"/>
      <c r="HA513" s="241"/>
      <c r="HB513" s="241"/>
      <c r="HC513" s="241"/>
      <c r="HD513" s="241"/>
      <c r="HE513" s="241"/>
      <c r="HF513" s="241"/>
      <c r="HG513" s="241"/>
      <c r="HH513" s="241"/>
      <c r="HI513" s="241"/>
      <c r="HJ513" s="241"/>
      <c r="HK513" s="241"/>
      <c r="HL513" s="241"/>
      <c r="HM513" s="241"/>
      <c r="HN513" s="241"/>
      <c r="HO513" s="241"/>
      <c r="HP513" s="241"/>
      <c r="HQ513" s="241"/>
      <c r="HR513" s="241"/>
      <c r="HS513" s="241"/>
      <c r="HT513" s="241"/>
      <c r="HU513" s="241"/>
      <c r="HV513" s="241"/>
      <c r="HW513" s="241"/>
      <c r="HX513" s="241"/>
      <c r="HY513" s="241"/>
      <c r="HZ513" s="241"/>
      <c r="IA513" s="241"/>
      <c r="IB513" s="241"/>
      <c r="IC513" s="241"/>
      <c r="ID513" s="241"/>
      <c r="IE513" s="241"/>
      <c r="IF513" s="241"/>
      <c r="IG513" s="241"/>
      <c r="IH513" s="241"/>
      <c r="II513" s="241"/>
      <c r="IJ513" s="241"/>
      <c r="IK513" s="241"/>
      <c r="IL513" s="241"/>
      <c r="IM513" s="241"/>
      <c r="IN513" s="241"/>
      <c r="IO513" s="241"/>
      <c r="IP513" s="241"/>
      <c r="IQ513" s="241"/>
      <c r="IR513" s="241"/>
      <c r="IS513" s="241"/>
      <c r="IT513" s="241"/>
      <c r="IU513" s="241"/>
      <c r="IV513" s="241"/>
      <c r="IW513" s="241"/>
      <c r="IX513" s="241"/>
      <c r="IY513" s="241"/>
      <c r="IZ513" s="241"/>
      <c r="JA513" s="241"/>
      <c r="JB513" s="241"/>
      <c r="JC513" s="241"/>
      <c r="JD513" s="241"/>
      <c r="JE513" s="241"/>
      <c r="JF513" s="241"/>
      <c r="JG513" s="241"/>
      <c r="JH513" s="241"/>
      <c r="JI513" s="241"/>
      <c r="JJ513" s="241"/>
      <c r="JK513" s="241"/>
      <c r="JL513" s="241"/>
      <c r="JM513" s="241"/>
      <c r="JN513" s="241"/>
      <c r="JO513" s="241"/>
      <c r="JP513" s="241"/>
      <c r="JQ513" s="241"/>
      <c r="JR513" s="241"/>
      <c r="JS513" s="241"/>
      <c r="JT513" s="241"/>
      <c r="JU513" s="241"/>
    </row>
    <row r="514" spans="1:281" s="240" customFormat="1" ht="15" customHeight="1">
      <c r="A514" s="241"/>
      <c r="B514" s="241"/>
      <c r="C514" s="241"/>
      <c r="D514" s="241"/>
      <c r="E514" s="241"/>
      <c r="F514" s="241"/>
      <c r="G514" s="241"/>
      <c r="H514" s="241"/>
      <c r="I514" s="241"/>
      <c r="J514" s="241"/>
      <c r="K514" s="241"/>
      <c r="L514" s="241"/>
      <c r="M514" s="241"/>
      <c r="N514" s="241"/>
      <c r="O514" s="241"/>
      <c r="P514" s="241"/>
      <c r="Q514" s="241"/>
      <c r="R514" s="241"/>
      <c r="S514" s="241"/>
      <c r="T514" s="241"/>
      <c r="U514" s="241" t="s">
        <v>645</v>
      </c>
      <c r="V514" s="241"/>
      <c r="W514" s="241"/>
      <c r="X514" s="241"/>
      <c r="Y514" s="241"/>
      <c r="Z514" s="241"/>
      <c r="AA514" s="241"/>
      <c r="AB514" s="241"/>
      <c r="AC514" s="241" t="s">
        <v>386</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c r="DD514" s="241"/>
      <c r="DE514" s="241"/>
      <c r="DF514" s="241"/>
      <c r="DG514" s="241"/>
      <c r="DH514" s="241"/>
      <c r="DI514" s="241"/>
      <c r="DJ514" s="241"/>
      <c r="DK514" s="241"/>
      <c r="DL514" s="241"/>
      <c r="DM514" s="241"/>
      <c r="DN514" s="241"/>
      <c r="DO514" s="241"/>
      <c r="DP514" s="241"/>
      <c r="DQ514" s="241"/>
      <c r="DR514" s="241"/>
      <c r="DS514" s="241"/>
      <c r="DT514" s="241"/>
      <c r="DU514" s="241"/>
      <c r="DV514" s="241"/>
      <c r="DW514" s="241"/>
      <c r="DX514" s="241"/>
      <c r="DY514" s="241"/>
      <c r="DZ514" s="241"/>
      <c r="EA514" s="241"/>
      <c r="EB514" s="241"/>
      <c r="EC514" s="241"/>
      <c r="ED514" s="241"/>
      <c r="EE514" s="241"/>
      <c r="EF514" s="241"/>
      <c r="EG514" s="241"/>
      <c r="EH514" s="241"/>
      <c r="EI514" s="241"/>
      <c r="EJ514" s="241"/>
      <c r="EK514" s="241"/>
      <c r="EL514" s="241"/>
      <c r="EM514" s="241"/>
      <c r="EN514" s="241"/>
      <c r="EO514" s="241"/>
      <c r="EP514" s="241"/>
      <c r="EQ514" s="241"/>
      <c r="ER514" s="241"/>
      <c r="ES514" s="241"/>
      <c r="ET514" s="241"/>
      <c r="EU514" s="241"/>
      <c r="EV514" s="241"/>
      <c r="EW514" s="241"/>
      <c r="EX514" s="241"/>
      <c r="EY514" s="241"/>
      <c r="EZ514" s="241"/>
      <c r="FA514" s="241"/>
      <c r="FB514" s="241"/>
      <c r="FC514" s="241"/>
      <c r="FD514" s="241"/>
      <c r="FE514" s="241"/>
      <c r="FF514" s="241"/>
      <c r="FG514" s="241"/>
      <c r="FH514" s="241"/>
      <c r="FI514" s="241"/>
      <c r="FJ514" s="241"/>
      <c r="FK514" s="241"/>
      <c r="FL514" s="241"/>
      <c r="FM514" s="241"/>
      <c r="FN514" s="241"/>
      <c r="FO514" s="241"/>
      <c r="FP514" s="241"/>
      <c r="FQ514" s="241"/>
      <c r="FR514" s="241"/>
      <c r="FS514" s="241"/>
      <c r="FT514" s="241"/>
      <c r="FU514" s="241"/>
      <c r="FV514" s="241"/>
      <c r="FW514" s="241"/>
      <c r="FX514" s="241"/>
      <c r="FY514" s="241"/>
      <c r="FZ514" s="241"/>
      <c r="GA514" s="241"/>
      <c r="GB514" s="241"/>
      <c r="GC514" s="241"/>
      <c r="GD514" s="241"/>
      <c r="GE514" s="241"/>
      <c r="GF514" s="241"/>
      <c r="GG514" s="241"/>
      <c r="GH514" s="241"/>
      <c r="GI514" s="241"/>
      <c r="GJ514" s="241"/>
      <c r="GK514" s="241"/>
      <c r="GL514" s="241"/>
      <c r="GM514" s="241"/>
      <c r="GN514" s="241"/>
      <c r="GO514" s="241"/>
      <c r="GP514" s="241"/>
      <c r="GQ514" s="241"/>
      <c r="GR514" s="241"/>
      <c r="GS514" s="241"/>
      <c r="GT514" s="241"/>
      <c r="GU514" s="241"/>
      <c r="GV514" s="241"/>
      <c r="GW514" s="241"/>
      <c r="GX514" s="241"/>
      <c r="GY514" s="241"/>
      <c r="GZ514" s="241"/>
      <c r="HA514" s="241"/>
      <c r="HB514" s="241"/>
      <c r="HC514" s="241"/>
      <c r="HD514" s="241"/>
      <c r="HE514" s="241"/>
      <c r="HF514" s="241"/>
      <c r="HG514" s="241"/>
      <c r="HH514" s="241"/>
      <c r="HI514" s="241"/>
      <c r="HJ514" s="241"/>
      <c r="HK514" s="241"/>
      <c r="HL514" s="241"/>
      <c r="HM514" s="241"/>
      <c r="HN514" s="241"/>
      <c r="HO514" s="241"/>
      <c r="HP514" s="241"/>
      <c r="HQ514" s="241"/>
      <c r="HR514" s="241"/>
      <c r="HS514" s="241"/>
      <c r="HT514" s="241"/>
      <c r="HU514" s="241"/>
      <c r="HV514" s="241"/>
      <c r="HW514" s="241"/>
      <c r="HX514" s="241"/>
      <c r="HY514" s="241"/>
      <c r="HZ514" s="241"/>
      <c r="IA514" s="241"/>
      <c r="IB514" s="241"/>
      <c r="IC514" s="241"/>
      <c r="ID514" s="241"/>
      <c r="IE514" s="241"/>
      <c r="IF514" s="241"/>
      <c r="IG514" s="241"/>
      <c r="IH514" s="241"/>
      <c r="II514" s="241"/>
      <c r="IJ514" s="241"/>
      <c r="IK514" s="241"/>
      <c r="IL514" s="241"/>
      <c r="IM514" s="241"/>
      <c r="IN514" s="241"/>
      <c r="IO514" s="241"/>
      <c r="IP514" s="241"/>
      <c r="IQ514" s="241"/>
      <c r="IR514" s="241"/>
      <c r="IS514" s="241"/>
      <c r="IT514" s="241"/>
      <c r="IU514" s="241"/>
      <c r="IV514" s="241"/>
      <c r="IW514" s="241"/>
      <c r="IX514" s="241"/>
      <c r="IY514" s="241"/>
      <c r="IZ514" s="241"/>
      <c r="JA514" s="241"/>
      <c r="JB514" s="241"/>
      <c r="JC514" s="241"/>
      <c r="JD514" s="241"/>
      <c r="JE514" s="241"/>
      <c r="JF514" s="241"/>
      <c r="JG514" s="241"/>
      <c r="JH514" s="241"/>
      <c r="JI514" s="241"/>
      <c r="JJ514" s="241"/>
      <c r="JK514" s="241"/>
      <c r="JL514" s="241"/>
      <c r="JM514" s="241"/>
      <c r="JN514" s="241"/>
      <c r="JO514" s="241"/>
      <c r="JP514" s="241"/>
      <c r="JQ514" s="241"/>
      <c r="JR514" s="241"/>
      <c r="JS514" s="241"/>
      <c r="JT514" s="241"/>
      <c r="JU514" s="241"/>
    </row>
    <row r="515" spans="1:281" s="240" customFormat="1" ht="15" customHeight="1">
      <c r="A515" s="241"/>
      <c r="B515" s="241"/>
      <c r="C515" s="241"/>
      <c r="D515" s="241"/>
      <c r="E515" s="241"/>
      <c r="F515" s="241"/>
      <c r="G515" s="241"/>
      <c r="H515" s="241"/>
      <c r="I515" s="241"/>
      <c r="J515" s="241"/>
      <c r="K515" s="241"/>
      <c r="L515" s="241"/>
      <c r="M515" s="241"/>
      <c r="N515" s="241"/>
      <c r="O515" s="241"/>
      <c r="P515" s="241"/>
      <c r="Q515" s="241"/>
      <c r="R515" s="241"/>
      <c r="S515" s="241"/>
      <c r="T515" s="241"/>
      <c r="U515" s="241" t="s">
        <v>646</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c r="DD515" s="241"/>
      <c r="DE515" s="241"/>
      <c r="DF515" s="241"/>
      <c r="DG515" s="241"/>
      <c r="DH515" s="241"/>
      <c r="DI515" s="241"/>
      <c r="DJ515" s="241"/>
      <c r="DK515" s="241"/>
      <c r="DL515" s="241"/>
      <c r="DM515" s="241"/>
      <c r="DN515" s="241"/>
      <c r="DO515" s="241"/>
      <c r="DP515" s="241"/>
      <c r="DQ515" s="241"/>
      <c r="DR515" s="241"/>
      <c r="DS515" s="241"/>
      <c r="DT515" s="241"/>
      <c r="DU515" s="241"/>
      <c r="DV515" s="241"/>
      <c r="DW515" s="241"/>
      <c r="DX515" s="241"/>
      <c r="DY515" s="241"/>
      <c r="DZ515" s="241"/>
      <c r="EA515" s="241"/>
      <c r="EB515" s="241"/>
      <c r="EC515" s="241"/>
      <c r="ED515" s="241"/>
      <c r="EE515" s="241"/>
      <c r="EF515" s="241"/>
      <c r="EG515" s="241"/>
      <c r="EH515" s="241"/>
      <c r="EI515" s="241"/>
      <c r="EJ515" s="241"/>
      <c r="EK515" s="241"/>
      <c r="EL515" s="241"/>
      <c r="EM515" s="241"/>
      <c r="EN515" s="241"/>
      <c r="EO515" s="241"/>
      <c r="EP515" s="241"/>
      <c r="EQ515" s="241"/>
      <c r="ER515" s="241"/>
      <c r="ES515" s="241"/>
      <c r="ET515" s="241"/>
      <c r="EU515" s="241"/>
      <c r="EV515" s="241"/>
      <c r="EW515" s="241"/>
      <c r="EX515" s="241"/>
      <c r="EY515" s="241"/>
      <c r="EZ515" s="241"/>
      <c r="FA515" s="241"/>
      <c r="FB515" s="241"/>
      <c r="FC515" s="241"/>
      <c r="FD515" s="241"/>
      <c r="FE515" s="241"/>
      <c r="FF515" s="241"/>
      <c r="FG515" s="241"/>
      <c r="FH515" s="241"/>
      <c r="FI515" s="241"/>
      <c r="FJ515" s="241"/>
      <c r="FK515" s="241"/>
      <c r="FL515" s="241"/>
      <c r="FM515" s="241"/>
      <c r="FN515" s="241"/>
      <c r="FO515" s="241"/>
      <c r="FP515" s="241"/>
      <c r="FQ515" s="241"/>
      <c r="FR515" s="241"/>
      <c r="FS515" s="241"/>
      <c r="FT515" s="241"/>
      <c r="FU515" s="241"/>
      <c r="FV515" s="241"/>
      <c r="FW515" s="241"/>
      <c r="FX515" s="241"/>
      <c r="FY515" s="241"/>
      <c r="FZ515" s="241"/>
      <c r="GA515" s="241"/>
      <c r="GB515" s="241"/>
      <c r="GC515" s="241"/>
      <c r="GD515" s="241"/>
      <c r="GE515" s="241"/>
      <c r="GF515" s="241"/>
      <c r="GG515" s="241"/>
      <c r="GH515" s="241"/>
      <c r="GI515" s="241"/>
      <c r="GJ515" s="241"/>
      <c r="GK515" s="241"/>
      <c r="GL515" s="241"/>
      <c r="GM515" s="241"/>
      <c r="GN515" s="241"/>
      <c r="GO515" s="241"/>
      <c r="GP515" s="241"/>
      <c r="GQ515" s="241"/>
      <c r="GR515" s="241"/>
      <c r="GS515" s="241"/>
      <c r="GT515" s="241"/>
      <c r="GU515" s="241"/>
      <c r="GV515" s="241"/>
      <c r="GW515" s="241"/>
      <c r="GX515" s="241"/>
      <c r="GY515" s="241"/>
      <c r="GZ515" s="241"/>
      <c r="HA515" s="241"/>
      <c r="HB515" s="241"/>
      <c r="HC515" s="241"/>
      <c r="HD515" s="241"/>
      <c r="HE515" s="241"/>
      <c r="HF515" s="241"/>
      <c r="HG515" s="241"/>
      <c r="HH515" s="241"/>
      <c r="HI515" s="241"/>
      <c r="HJ515" s="241"/>
      <c r="HK515" s="241"/>
      <c r="HL515" s="241"/>
      <c r="HM515" s="241"/>
      <c r="HN515" s="241"/>
      <c r="HO515" s="241"/>
      <c r="HP515" s="241"/>
      <c r="HQ515" s="241"/>
      <c r="HR515" s="241"/>
      <c r="HS515" s="241"/>
      <c r="HT515" s="241"/>
      <c r="HU515" s="241"/>
      <c r="HV515" s="241"/>
      <c r="HW515" s="241"/>
      <c r="HX515" s="241"/>
      <c r="HY515" s="241"/>
      <c r="HZ515" s="241"/>
      <c r="IA515" s="241"/>
      <c r="IB515" s="241"/>
      <c r="IC515" s="241"/>
      <c r="ID515" s="241"/>
      <c r="IE515" s="241"/>
      <c r="IF515" s="241"/>
      <c r="IG515" s="241"/>
      <c r="IH515" s="241"/>
      <c r="II515" s="241"/>
      <c r="IJ515" s="241"/>
      <c r="IK515" s="241"/>
      <c r="IL515" s="241"/>
      <c r="IM515" s="241"/>
      <c r="IN515" s="241"/>
      <c r="IO515" s="241"/>
      <c r="IP515" s="241"/>
      <c r="IQ515" s="241"/>
      <c r="IR515" s="241"/>
      <c r="IS515" s="241"/>
      <c r="IT515" s="241"/>
      <c r="IU515" s="241"/>
      <c r="IV515" s="241"/>
      <c r="IW515" s="241"/>
      <c r="IX515" s="241"/>
      <c r="IY515" s="241"/>
      <c r="IZ515" s="241"/>
      <c r="JA515" s="241"/>
      <c r="JB515" s="241"/>
      <c r="JC515" s="241"/>
      <c r="JD515" s="241"/>
      <c r="JE515" s="241"/>
      <c r="JF515" s="241"/>
      <c r="JG515" s="241"/>
      <c r="JH515" s="241"/>
      <c r="JI515" s="241"/>
      <c r="JJ515" s="241"/>
      <c r="JK515" s="241"/>
      <c r="JL515" s="241"/>
      <c r="JM515" s="241"/>
      <c r="JN515" s="241"/>
      <c r="JO515" s="241"/>
      <c r="JP515" s="241"/>
      <c r="JQ515" s="241"/>
      <c r="JR515" s="241"/>
      <c r="JS515" s="241"/>
      <c r="JT515" s="241"/>
      <c r="JU515" s="241"/>
    </row>
    <row r="516" spans="1:281" s="240" customFormat="1" ht="15" customHeight="1">
      <c r="A516" s="241"/>
      <c r="B516" s="241"/>
      <c r="C516" s="241"/>
      <c r="D516" s="241"/>
      <c r="E516" s="241"/>
      <c r="F516" s="241"/>
      <c r="G516" s="241"/>
      <c r="H516" s="241"/>
      <c r="I516" s="241"/>
      <c r="J516" s="241"/>
      <c r="K516" s="241"/>
      <c r="L516" s="241"/>
      <c r="M516" s="241"/>
      <c r="N516" s="241"/>
      <c r="O516" s="241"/>
      <c r="P516" s="241"/>
      <c r="Q516" s="241"/>
      <c r="R516" s="241"/>
      <c r="S516" s="241"/>
      <c r="T516" s="241"/>
      <c r="U516" s="241" t="s">
        <v>647</v>
      </c>
      <c r="V516" s="241"/>
      <c r="W516" s="241"/>
      <c r="X516" s="241"/>
      <c r="Y516" s="241"/>
      <c r="Z516" s="241"/>
      <c r="AA516" s="241"/>
      <c r="AB516" s="241"/>
      <c r="AC516" s="241" t="s">
        <v>350</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c r="DD516" s="241"/>
      <c r="DE516" s="241"/>
      <c r="DF516" s="241"/>
      <c r="DG516" s="241"/>
      <c r="DH516" s="241"/>
      <c r="DI516" s="241"/>
      <c r="DJ516" s="241"/>
      <c r="DK516" s="241"/>
      <c r="DL516" s="241"/>
      <c r="DM516" s="241"/>
      <c r="DN516" s="241"/>
      <c r="DO516" s="241"/>
      <c r="DP516" s="241"/>
      <c r="DQ516" s="241"/>
      <c r="DR516" s="241"/>
      <c r="DS516" s="241"/>
      <c r="DT516" s="241"/>
      <c r="DU516" s="241"/>
      <c r="DV516" s="241"/>
      <c r="DW516" s="241"/>
      <c r="DX516" s="241"/>
      <c r="DY516" s="241"/>
      <c r="DZ516" s="241"/>
      <c r="EA516" s="241"/>
      <c r="EB516" s="241"/>
      <c r="EC516" s="241"/>
      <c r="ED516" s="241"/>
      <c r="EE516" s="241"/>
      <c r="EF516" s="241"/>
      <c r="EG516" s="241"/>
      <c r="EH516" s="241"/>
      <c r="EI516" s="241"/>
      <c r="EJ516" s="241"/>
      <c r="EK516" s="241"/>
      <c r="EL516" s="241"/>
      <c r="EM516" s="241"/>
      <c r="EN516" s="241"/>
      <c r="EO516" s="241"/>
      <c r="EP516" s="241"/>
      <c r="EQ516" s="241"/>
      <c r="ER516" s="241"/>
      <c r="ES516" s="241"/>
      <c r="ET516" s="241"/>
      <c r="EU516" s="241"/>
      <c r="EV516" s="241"/>
      <c r="EW516" s="241"/>
      <c r="EX516" s="241"/>
      <c r="EY516" s="241"/>
      <c r="EZ516" s="241"/>
      <c r="FA516" s="241"/>
      <c r="FB516" s="241"/>
      <c r="FC516" s="241"/>
      <c r="FD516" s="241"/>
      <c r="FE516" s="241"/>
      <c r="FF516" s="241"/>
      <c r="FG516" s="241"/>
      <c r="FH516" s="241"/>
      <c r="FI516" s="241"/>
      <c r="FJ516" s="241"/>
      <c r="FK516" s="241"/>
      <c r="FL516" s="241"/>
      <c r="FM516" s="241"/>
      <c r="FN516" s="241"/>
      <c r="FO516" s="241"/>
      <c r="FP516" s="241"/>
      <c r="FQ516" s="241"/>
      <c r="FR516" s="241"/>
      <c r="FS516" s="241"/>
      <c r="FT516" s="241"/>
      <c r="FU516" s="241"/>
      <c r="FV516" s="241"/>
      <c r="FW516" s="241"/>
      <c r="FX516" s="241"/>
      <c r="FY516" s="241"/>
      <c r="FZ516" s="241"/>
      <c r="GA516" s="241"/>
      <c r="GB516" s="241"/>
      <c r="GC516" s="241"/>
      <c r="GD516" s="241"/>
      <c r="GE516" s="241"/>
      <c r="GF516" s="241"/>
      <c r="GG516" s="241"/>
      <c r="GH516" s="241"/>
      <c r="GI516" s="241"/>
      <c r="GJ516" s="241"/>
      <c r="GK516" s="241"/>
      <c r="GL516" s="241"/>
      <c r="GM516" s="241"/>
      <c r="GN516" s="241"/>
      <c r="GO516" s="241"/>
      <c r="GP516" s="241"/>
      <c r="GQ516" s="241"/>
      <c r="GR516" s="241"/>
      <c r="GS516" s="241"/>
      <c r="GT516" s="241"/>
      <c r="GU516" s="241"/>
      <c r="GV516" s="241"/>
      <c r="GW516" s="241"/>
      <c r="GX516" s="241"/>
      <c r="GY516" s="241"/>
      <c r="GZ516" s="241"/>
      <c r="HA516" s="241"/>
      <c r="HB516" s="241"/>
      <c r="HC516" s="241"/>
      <c r="HD516" s="241"/>
      <c r="HE516" s="241"/>
      <c r="HF516" s="241"/>
      <c r="HG516" s="241"/>
      <c r="HH516" s="241"/>
      <c r="HI516" s="241"/>
      <c r="HJ516" s="241"/>
      <c r="HK516" s="241"/>
      <c r="HL516" s="241"/>
      <c r="HM516" s="241"/>
      <c r="HN516" s="241"/>
      <c r="HO516" s="241"/>
      <c r="HP516" s="241"/>
      <c r="HQ516" s="241"/>
      <c r="HR516" s="241"/>
      <c r="HS516" s="241"/>
      <c r="HT516" s="241"/>
      <c r="HU516" s="241"/>
      <c r="HV516" s="241"/>
      <c r="HW516" s="241"/>
      <c r="HX516" s="241"/>
      <c r="HY516" s="241"/>
      <c r="HZ516" s="241"/>
      <c r="IA516" s="241"/>
      <c r="IB516" s="241"/>
      <c r="IC516" s="241"/>
      <c r="ID516" s="241"/>
      <c r="IE516" s="241"/>
      <c r="IF516" s="241"/>
      <c r="IG516" s="241"/>
      <c r="IH516" s="241"/>
      <c r="II516" s="241"/>
      <c r="IJ516" s="241"/>
      <c r="IK516" s="241"/>
      <c r="IL516" s="241"/>
      <c r="IM516" s="241"/>
      <c r="IN516" s="241"/>
      <c r="IO516" s="241"/>
      <c r="IP516" s="241"/>
      <c r="IQ516" s="241"/>
      <c r="IR516" s="241"/>
      <c r="IS516" s="241"/>
      <c r="IT516" s="241"/>
      <c r="IU516" s="241"/>
      <c r="IV516" s="241"/>
      <c r="IW516" s="241"/>
      <c r="IX516" s="241"/>
      <c r="IY516" s="241"/>
      <c r="IZ516" s="241"/>
      <c r="JA516" s="241"/>
      <c r="JB516" s="241"/>
      <c r="JC516" s="241"/>
      <c r="JD516" s="241"/>
      <c r="JE516" s="241"/>
      <c r="JF516" s="241"/>
      <c r="JG516" s="241"/>
      <c r="JH516" s="241"/>
      <c r="JI516" s="241"/>
      <c r="JJ516" s="241"/>
      <c r="JK516" s="241"/>
      <c r="JL516" s="241"/>
      <c r="JM516" s="241"/>
      <c r="JN516" s="241"/>
      <c r="JO516" s="241"/>
      <c r="JP516" s="241"/>
      <c r="JQ516" s="241"/>
      <c r="JR516" s="241"/>
      <c r="JS516" s="241"/>
      <c r="JT516" s="241"/>
      <c r="JU516" s="241"/>
    </row>
    <row r="517" spans="1:281" s="240" customFormat="1" ht="15" customHeight="1">
      <c r="A517" s="241"/>
      <c r="B517" s="241"/>
      <c r="C517" s="241"/>
      <c r="D517" s="241"/>
      <c r="E517" s="241"/>
      <c r="F517" s="241"/>
      <c r="G517" s="241"/>
      <c r="H517" s="241"/>
      <c r="I517" s="241"/>
      <c r="J517" s="241"/>
      <c r="K517" s="241"/>
      <c r="L517" s="241"/>
      <c r="M517" s="241"/>
      <c r="N517" s="241"/>
      <c r="O517" s="241"/>
      <c r="P517" s="241"/>
      <c r="Q517" s="241"/>
      <c r="R517" s="241"/>
      <c r="S517" s="241"/>
      <c r="T517" s="241"/>
      <c r="U517" s="241" t="s">
        <v>648</v>
      </c>
      <c r="V517" s="241"/>
      <c r="W517" s="241"/>
      <c r="X517" s="241"/>
      <c r="Y517" s="241"/>
      <c r="Z517" s="241"/>
      <c r="AA517" s="241"/>
      <c r="AB517" s="241"/>
      <c r="AC517" s="241" t="s">
        <v>325</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c r="DD517" s="241"/>
      <c r="DE517" s="241"/>
      <c r="DF517" s="241"/>
      <c r="DG517" s="241"/>
      <c r="DH517" s="241"/>
      <c r="DI517" s="241"/>
      <c r="DJ517" s="241"/>
      <c r="DK517" s="241"/>
      <c r="DL517" s="241"/>
      <c r="DM517" s="241"/>
      <c r="DN517" s="241"/>
      <c r="DO517" s="241"/>
      <c r="DP517" s="241"/>
      <c r="DQ517" s="241"/>
      <c r="DR517" s="241"/>
      <c r="DS517" s="241"/>
      <c r="DT517" s="241"/>
      <c r="DU517" s="241"/>
      <c r="DV517" s="241"/>
      <c r="DW517" s="241"/>
      <c r="DX517" s="241"/>
      <c r="DY517" s="241"/>
      <c r="DZ517" s="241"/>
      <c r="EA517" s="241"/>
      <c r="EB517" s="241"/>
      <c r="EC517" s="241"/>
      <c r="ED517" s="241"/>
      <c r="EE517" s="241"/>
      <c r="EF517" s="241"/>
      <c r="EG517" s="241"/>
      <c r="EH517" s="241"/>
      <c r="EI517" s="241"/>
      <c r="EJ517" s="241"/>
      <c r="EK517" s="241"/>
      <c r="EL517" s="241"/>
      <c r="EM517" s="241"/>
      <c r="EN517" s="241"/>
      <c r="EO517" s="241"/>
      <c r="EP517" s="241"/>
      <c r="EQ517" s="241"/>
      <c r="ER517" s="241"/>
      <c r="ES517" s="241"/>
      <c r="ET517" s="241"/>
      <c r="EU517" s="241"/>
      <c r="EV517" s="241"/>
      <c r="EW517" s="241"/>
      <c r="EX517" s="241"/>
      <c r="EY517" s="241"/>
      <c r="EZ517" s="241"/>
      <c r="FA517" s="241"/>
      <c r="FB517" s="241"/>
      <c r="FC517" s="241"/>
      <c r="FD517" s="241"/>
      <c r="FE517" s="241"/>
      <c r="FF517" s="241"/>
      <c r="FG517" s="241"/>
      <c r="FH517" s="241"/>
      <c r="FI517" s="241"/>
      <c r="FJ517" s="241"/>
      <c r="FK517" s="241"/>
      <c r="FL517" s="241"/>
      <c r="FM517" s="241"/>
      <c r="FN517" s="241"/>
      <c r="FO517" s="241"/>
      <c r="FP517" s="241"/>
      <c r="FQ517" s="241"/>
      <c r="FR517" s="241"/>
      <c r="FS517" s="241"/>
      <c r="FT517" s="241"/>
      <c r="FU517" s="241"/>
      <c r="FV517" s="241"/>
      <c r="FW517" s="241"/>
      <c r="FX517" s="241"/>
      <c r="FY517" s="241"/>
      <c r="FZ517" s="241"/>
      <c r="GA517" s="241"/>
      <c r="GB517" s="241"/>
      <c r="GC517" s="241"/>
      <c r="GD517" s="241"/>
      <c r="GE517" s="241"/>
      <c r="GF517" s="241"/>
      <c r="GG517" s="241"/>
      <c r="GH517" s="241"/>
      <c r="GI517" s="241"/>
      <c r="GJ517" s="241"/>
      <c r="GK517" s="241"/>
      <c r="GL517" s="241"/>
      <c r="GM517" s="241"/>
      <c r="GN517" s="241"/>
      <c r="GO517" s="241"/>
      <c r="GP517" s="241"/>
      <c r="GQ517" s="241"/>
      <c r="GR517" s="241"/>
      <c r="GS517" s="241"/>
      <c r="GT517" s="241"/>
      <c r="GU517" s="241"/>
      <c r="GV517" s="241"/>
      <c r="GW517" s="241"/>
      <c r="GX517" s="241"/>
      <c r="GY517" s="241"/>
      <c r="GZ517" s="241"/>
      <c r="HA517" s="241"/>
      <c r="HB517" s="241"/>
      <c r="HC517" s="241"/>
      <c r="HD517" s="241"/>
      <c r="HE517" s="241"/>
      <c r="HF517" s="241"/>
      <c r="HG517" s="241"/>
      <c r="HH517" s="241"/>
      <c r="HI517" s="241"/>
      <c r="HJ517" s="241"/>
      <c r="HK517" s="241"/>
      <c r="HL517" s="241"/>
      <c r="HM517" s="241"/>
      <c r="HN517" s="241"/>
      <c r="HO517" s="241"/>
      <c r="HP517" s="241"/>
      <c r="HQ517" s="241"/>
      <c r="HR517" s="241"/>
      <c r="HS517" s="241"/>
      <c r="HT517" s="241"/>
      <c r="HU517" s="241"/>
      <c r="HV517" s="241"/>
      <c r="HW517" s="241"/>
      <c r="HX517" s="241"/>
      <c r="HY517" s="241"/>
      <c r="HZ517" s="241"/>
      <c r="IA517" s="241"/>
      <c r="IB517" s="241"/>
      <c r="IC517" s="241"/>
      <c r="ID517" s="241"/>
      <c r="IE517" s="241"/>
      <c r="IF517" s="241"/>
      <c r="IG517" s="241"/>
      <c r="IH517" s="241"/>
      <c r="II517" s="241"/>
      <c r="IJ517" s="241"/>
      <c r="IK517" s="241"/>
      <c r="IL517" s="241"/>
      <c r="IM517" s="241"/>
      <c r="IN517" s="241"/>
      <c r="IO517" s="241"/>
      <c r="IP517" s="241"/>
      <c r="IQ517" s="241"/>
      <c r="IR517" s="241"/>
      <c r="IS517" s="241"/>
      <c r="IT517" s="241"/>
      <c r="IU517" s="241"/>
      <c r="IV517" s="241"/>
      <c r="IW517" s="241"/>
      <c r="IX517" s="241"/>
      <c r="IY517" s="241"/>
      <c r="IZ517" s="241"/>
      <c r="JA517" s="241"/>
      <c r="JB517" s="241"/>
      <c r="JC517" s="241"/>
      <c r="JD517" s="241"/>
      <c r="JE517" s="241"/>
      <c r="JF517" s="241"/>
      <c r="JG517" s="241"/>
      <c r="JH517" s="241"/>
      <c r="JI517" s="241"/>
      <c r="JJ517" s="241"/>
      <c r="JK517" s="241"/>
      <c r="JL517" s="241"/>
      <c r="JM517" s="241"/>
      <c r="JN517" s="241"/>
      <c r="JO517" s="241"/>
      <c r="JP517" s="241"/>
      <c r="JQ517" s="241"/>
      <c r="JR517" s="241"/>
      <c r="JS517" s="241"/>
      <c r="JT517" s="241"/>
      <c r="JU517" s="241"/>
    </row>
    <row r="518" spans="1:281" s="240" customFormat="1" ht="15" customHeight="1">
      <c r="A518" s="241"/>
      <c r="B518" s="241"/>
      <c r="C518" s="241"/>
      <c r="D518" s="241"/>
      <c r="E518" s="241"/>
      <c r="F518" s="241"/>
      <c r="G518" s="241"/>
      <c r="H518" s="241"/>
      <c r="I518" s="241"/>
      <c r="J518" s="241"/>
      <c r="K518" s="241"/>
      <c r="L518" s="241"/>
      <c r="M518" s="241"/>
      <c r="N518" s="241"/>
      <c r="O518" s="241"/>
      <c r="P518" s="241"/>
      <c r="Q518" s="241"/>
      <c r="R518" s="241"/>
      <c r="S518" s="241"/>
      <c r="T518" s="241"/>
      <c r="U518" s="241" t="s">
        <v>649</v>
      </c>
      <c r="V518" s="241"/>
      <c r="W518" s="241"/>
      <c r="X518" s="241"/>
      <c r="Y518" s="241"/>
      <c r="Z518" s="241"/>
      <c r="AA518" s="241"/>
      <c r="AB518" s="241"/>
      <c r="AC518" s="241" t="s">
        <v>325</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c r="DD518" s="241"/>
      <c r="DE518" s="241"/>
      <c r="DF518" s="241"/>
      <c r="DG518" s="241"/>
      <c r="DH518" s="241"/>
      <c r="DI518" s="241"/>
      <c r="DJ518" s="241"/>
      <c r="DK518" s="241"/>
      <c r="DL518" s="241"/>
      <c r="DM518" s="241"/>
      <c r="DN518" s="241"/>
      <c r="DO518" s="241"/>
      <c r="DP518" s="241"/>
      <c r="DQ518" s="241"/>
      <c r="DR518" s="241"/>
      <c r="DS518" s="241"/>
      <c r="DT518" s="241"/>
      <c r="DU518" s="241"/>
      <c r="DV518" s="241"/>
      <c r="DW518" s="241"/>
      <c r="DX518" s="241"/>
      <c r="DY518" s="241"/>
      <c r="DZ518" s="241"/>
      <c r="EA518" s="241"/>
      <c r="EB518" s="241"/>
      <c r="EC518" s="241"/>
      <c r="ED518" s="241"/>
      <c r="EE518" s="241"/>
      <c r="EF518" s="241"/>
      <c r="EG518" s="241"/>
      <c r="EH518" s="241"/>
      <c r="EI518" s="241"/>
      <c r="EJ518" s="241"/>
      <c r="EK518" s="241"/>
      <c r="EL518" s="241"/>
      <c r="EM518" s="241"/>
      <c r="EN518" s="241"/>
      <c r="EO518" s="241"/>
      <c r="EP518" s="241"/>
      <c r="EQ518" s="241"/>
      <c r="ER518" s="241"/>
      <c r="ES518" s="241"/>
      <c r="ET518" s="241"/>
      <c r="EU518" s="241"/>
      <c r="EV518" s="241"/>
      <c r="EW518" s="241"/>
      <c r="EX518" s="241"/>
      <c r="EY518" s="241"/>
      <c r="EZ518" s="241"/>
      <c r="FA518" s="241"/>
      <c r="FB518" s="241"/>
      <c r="FC518" s="241"/>
      <c r="FD518" s="241"/>
      <c r="FE518" s="241"/>
      <c r="FF518" s="241"/>
      <c r="FG518" s="241"/>
      <c r="FH518" s="241"/>
      <c r="FI518" s="241"/>
      <c r="FJ518" s="241"/>
      <c r="FK518" s="241"/>
      <c r="FL518" s="241"/>
      <c r="FM518" s="241"/>
      <c r="FN518" s="241"/>
      <c r="FO518" s="241"/>
      <c r="FP518" s="241"/>
      <c r="FQ518" s="241"/>
      <c r="FR518" s="241"/>
      <c r="FS518" s="241"/>
      <c r="FT518" s="241"/>
      <c r="FU518" s="241"/>
      <c r="FV518" s="241"/>
      <c r="FW518" s="241"/>
      <c r="FX518" s="241"/>
      <c r="FY518" s="241"/>
      <c r="FZ518" s="241"/>
      <c r="GA518" s="241"/>
      <c r="GB518" s="241"/>
      <c r="GC518" s="241"/>
      <c r="GD518" s="241"/>
      <c r="GE518" s="241"/>
      <c r="GF518" s="241"/>
      <c r="GG518" s="241"/>
      <c r="GH518" s="241"/>
      <c r="GI518" s="241"/>
      <c r="GJ518" s="241"/>
      <c r="GK518" s="241"/>
      <c r="GL518" s="241"/>
      <c r="GM518" s="241"/>
      <c r="GN518" s="241"/>
      <c r="GO518" s="241"/>
      <c r="GP518" s="241"/>
      <c r="GQ518" s="241"/>
      <c r="GR518" s="241"/>
      <c r="GS518" s="241"/>
      <c r="GT518" s="241"/>
      <c r="GU518" s="241"/>
      <c r="GV518" s="241"/>
      <c r="GW518" s="241"/>
      <c r="GX518" s="241"/>
      <c r="GY518" s="241"/>
      <c r="GZ518" s="241"/>
      <c r="HA518" s="241"/>
      <c r="HB518" s="241"/>
      <c r="HC518" s="241"/>
      <c r="HD518" s="241"/>
      <c r="HE518" s="241"/>
      <c r="HF518" s="241"/>
      <c r="HG518" s="241"/>
      <c r="HH518" s="241"/>
      <c r="HI518" s="241"/>
      <c r="HJ518" s="241"/>
      <c r="HK518" s="241"/>
      <c r="HL518" s="241"/>
      <c r="HM518" s="241"/>
      <c r="HN518" s="241"/>
      <c r="HO518" s="241"/>
      <c r="HP518" s="241"/>
      <c r="HQ518" s="241"/>
      <c r="HR518" s="241"/>
      <c r="HS518" s="241"/>
      <c r="HT518" s="241"/>
      <c r="HU518" s="241"/>
      <c r="HV518" s="241"/>
      <c r="HW518" s="241"/>
      <c r="HX518" s="241"/>
      <c r="HY518" s="241"/>
      <c r="HZ518" s="241"/>
      <c r="IA518" s="241"/>
      <c r="IB518" s="241"/>
      <c r="IC518" s="241"/>
      <c r="ID518" s="241"/>
      <c r="IE518" s="241"/>
      <c r="IF518" s="241"/>
      <c r="IG518" s="241"/>
      <c r="IH518" s="241"/>
      <c r="II518" s="241"/>
      <c r="IJ518" s="241"/>
      <c r="IK518" s="241"/>
      <c r="IL518" s="241"/>
      <c r="IM518" s="241"/>
      <c r="IN518" s="241"/>
      <c r="IO518" s="241"/>
      <c r="IP518" s="241"/>
      <c r="IQ518" s="241"/>
      <c r="IR518" s="241"/>
      <c r="IS518" s="241"/>
      <c r="IT518" s="241"/>
      <c r="IU518" s="241"/>
      <c r="IV518" s="241"/>
      <c r="IW518" s="241"/>
      <c r="IX518" s="241"/>
      <c r="IY518" s="241"/>
      <c r="IZ518" s="241"/>
      <c r="JA518" s="241"/>
      <c r="JB518" s="241"/>
      <c r="JC518" s="241"/>
      <c r="JD518" s="241"/>
      <c r="JE518" s="241"/>
      <c r="JF518" s="241"/>
      <c r="JG518" s="241"/>
      <c r="JH518" s="241"/>
      <c r="JI518" s="241"/>
      <c r="JJ518" s="241"/>
      <c r="JK518" s="241"/>
      <c r="JL518" s="241"/>
      <c r="JM518" s="241"/>
      <c r="JN518" s="241"/>
      <c r="JO518" s="241"/>
      <c r="JP518" s="241"/>
      <c r="JQ518" s="241"/>
      <c r="JR518" s="241"/>
      <c r="JS518" s="241"/>
      <c r="JT518" s="241"/>
      <c r="JU518" s="241"/>
    </row>
    <row r="519" spans="1:281" s="240" customFormat="1" ht="15" customHeight="1">
      <c r="A519" s="241"/>
      <c r="B519" s="241"/>
      <c r="C519" s="241"/>
      <c r="D519" s="241"/>
      <c r="E519" s="241"/>
      <c r="F519" s="241"/>
      <c r="G519" s="241"/>
      <c r="H519" s="241"/>
      <c r="I519" s="241"/>
      <c r="J519" s="241"/>
      <c r="K519" s="241"/>
      <c r="L519" s="241"/>
      <c r="M519" s="241"/>
      <c r="N519" s="241"/>
      <c r="O519" s="241"/>
      <c r="P519" s="241"/>
      <c r="Q519" s="241"/>
      <c r="R519" s="241"/>
      <c r="S519" s="241"/>
      <c r="T519" s="241"/>
      <c r="U519" s="241" t="s">
        <v>650</v>
      </c>
      <c r="V519" s="241"/>
      <c r="W519" s="241"/>
      <c r="X519" s="241"/>
      <c r="Y519" s="241"/>
      <c r="Z519" s="241"/>
      <c r="AA519" s="241"/>
      <c r="AB519" s="241"/>
      <c r="AC519" s="241" t="s">
        <v>386</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c r="DV519" s="241"/>
      <c r="DW519" s="241"/>
      <c r="DX519" s="241"/>
      <c r="DY519" s="241"/>
      <c r="DZ519" s="241"/>
      <c r="EA519" s="241"/>
      <c r="EB519" s="241"/>
      <c r="EC519" s="241"/>
      <c r="ED519" s="241"/>
      <c r="EE519" s="241"/>
      <c r="EF519" s="241"/>
      <c r="EG519" s="241"/>
      <c r="EH519" s="241"/>
      <c r="EI519" s="241"/>
      <c r="EJ519" s="241"/>
      <c r="EK519" s="241"/>
      <c r="EL519" s="241"/>
      <c r="EM519" s="241"/>
      <c r="EN519" s="241"/>
      <c r="EO519" s="241"/>
      <c r="EP519" s="241"/>
      <c r="EQ519" s="241"/>
      <c r="ER519" s="241"/>
      <c r="ES519" s="241"/>
      <c r="ET519" s="241"/>
      <c r="EU519" s="241"/>
      <c r="EV519" s="241"/>
      <c r="EW519" s="241"/>
      <c r="EX519" s="241"/>
      <c r="EY519" s="241"/>
      <c r="EZ519" s="241"/>
      <c r="FA519" s="241"/>
      <c r="FB519" s="241"/>
      <c r="FC519" s="241"/>
      <c r="FD519" s="241"/>
      <c r="FE519" s="241"/>
      <c r="FF519" s="241"/>
      <c r="FG519" s="241"/>
      <c r="FH519" s="241"/>
      <c r="FI519" s="241"/>
      <c r="FJ519" s="241"/>
      <c r="FK519" s="241"/>
      <c r="FL519" s="241"/>
      <c r="FM519" s="241"/>
      <c r="FN519" s="241"/>
      <c r="FO519" s="241"/>
      <c r="FP519" s="241"/>
      <c r="FQ519" s="241"/>
      <c r="FR519" s="241"/>
      <c r="FS519" s="241"/>
      <c r="FT519" s="241"/>
      <c r="FU519" s="241"/>
      <c r="FV519" s="241"/>
      <c r="FW519" s="241"/>
      <c r="FX519" s="241"/>
      <c r="FY519" s="241"/>
      <c r="FZ519" s="241"/>
      <c r="GA519" s="241"/>
      <c r="GB519" s="241"/>
      <c r="GC519" s="241"/>
      <c r="GD519" s="241"/>
      <c r="GE519" s="241"/>
      <c r="GF519" s="241"/>
      <c r="GG519" s="241"/>
      <c r="GH519" s="241"/>
      <c r="GI519" s="241"/>
      <c r="GJ519" s="241"/>
      <c r="GK519" s="241"/>
      <c r="GL519" s="241"/>
      <c r="GM519" s="241"/>
      <c r="GN519" s="241"/>
      <c r="GO519" s="241"/>
      <c r="GP519" s="241"/>
      <c r="GQ519" s="241"/>
      <c r="GR519" s="241"/>
      <c r="GS519" s="241"/>
      <c r="GT519" s="241"/>
      <c r="GU519" s="241"/>
      <c r="GV519" s="241"/>
      <c r="GW519" s="241"/>
      <c r="GX519" s="241"/>
      <c r="GY519" s="241"/>
      <c r="GZ519" s="241"/>
      <c r="HA519" s="241"/>
      <c r="HB519" s="241"/>
      <c r="HC519" s="241"/>
      <c r="HD519" s="241"/>
      <c r="HE519" s="241"/>
      <c r="HF519" s="241"/>
      <c r="HG519" s="241"/>
      <c r="HH519" s="241"/>
      <c r="HI519" s="241"/>
      <c r="HJ519" s="241"/>
      <c r="HK519" s="241"/>
      <c r="HL519" s="241"/>
      <c r="HM519" s="241"/>
      <c r="HN519" s="241"/>
      <c r="HO519" s="241"/>
      <c r="HP519" s="241"/>
      <c r="HQ519" s="241"/>
      <c r="HR519" s="241"/>
      <c r="HS519" s="241"/>
      <c r="HT519" s="241"/>
      <c r="HU519" s="241"/>
      <c r="HV519" s="241"/>
      <c r="HW519" s="241"/>
      <c r="HX519" s="241"/>
      <c r="HY519" s="241"/>
      <c r="HZ519" s="241"/>
      <c r="IA519" s="241"/>
      <c r="IB519" s="241"/>
      <c r="IC519" s="241"/>
      <c r="ID519" s="241"/>
      <c r="IE519" s="241"/>
      <c r="IF519" s="241"/>
      <c r="IG519" s="241"/>
      <c r="IH519" s="241"/>
      <c r="II519" s="241"/>
      <c r="IJ519" s="241"/>
      <c r="IK519" s="241"/>
      <c r="IL519" s="241"/>
      <c r="IM519" s="241"/>
      <c r="IN519" s="241"/>
      <c r="IO519" s="241"/>
      <c r="IP519" s="241"/>
      <c r="IQ519" s="241"/>
      <c r="IR519" s="241"/>
      <c r="IS519" s="241"/>
      <c r="IT519" s="241"/>
      <c r="IU519" s="241"/>
      <c r="IV519" s="241"/>
      <c r="IW519" s="241"/>
      <c r="IX519" s="241"/>
      <c r="IY519" s="241"/>
      <c r="IZ519" s="241"/>
      <c r="JA519" s="241"/>
      <c r="JB519" s="241"/>
      <c r="JC519" s="241"/>
      <c r="JD519" s="241"/>
      <c r="JE519" s="241"/>
      <c r="JF519" s="241"/>
      <c r="JG519" s="241"/>
      <c r="JH519" s="241"/>
      <c r="JI519" s="241"/>
      <c r="JJ519" s="241"/>
      <c r="JK519" s="241"/>
      <c r="JL519" s="241"/>
      <c r="JM519" s="241"/>
      <c r="JN519" s="241"/>
      <c r="JO519" s="241"/>
      <c r="JP519" s="241"/>
      <c r="JQ519" s="241"/>
      <c r="JR519" s="241"/>
      <c r="JS519" s="241"/>
      <c r="JT519" s="241"/>
      <c r="JU519" s="241"/>
    </row>
    <row r="520" spans="1:281" s="240" customFormat="1" ht="15" customHeight="1">
      <c r="A520" s="241"/>
      <c r="B520" s="241"/>
      <c r="C520" s="241"/>
      <c r="D520" s="241"/>
      <c r="E520" s="241"/>
      <c r="F520" s="241"/>
      <c r="G520" s="241"/>
      <c r="H520" s="241"/>
      <c r="I520" s="241"/>
      <c r="J520" s="241"/>
      <c r="K520" s="241"/>
      <c r="L520" s="241"/>
      <c r="M520" s="241"/>
      <c r="N520" s="241"/>
      <c r="O520" s="241"/>
      <c r="P520" s="241"/>
      <c r="Q520" s="241"/>
      <c r="R520" s="241"/>
      <c r="S520" s="241"/>
      <c r="T520" s="241"/>
      <c r="U520" s="241" t="s">
        <v>651</v>
      </c>
      <c r="V520" s="241"/>
      <c r="W520" s="241"/>
      <c r="X520" s="241"/>
      <c r="Y520" s="241"/>
      <c r="Z520" s="241"/>
      <c r="AA520" s="241"/>
      <c r="AB520" s="241"/>
      <c r="AC520" s="241" t="s">
        <v>350</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c r="DD520" s="241"/>
      <c r="DE520" s="241"/>
      <c r="DF520" s="241"/>
      <c r="DG520" s="241"/>
      <c r="DH520" s="241"/>
      <c r="DI520" s="241"/>
      <c r="DJ520" s="241"/>
      <c r="DK520" s="241"/>
      <c r="DL520" s="241"/>
      <c r="DM520" s="241"/>
      <c r="DN520" s="241"/>
      <c r="DO520" s="241"/>
      <c r="DP520" s="241"/>
      <c r="DQ520" s="241"/>
      <c r="DR520" s="241"/>
      <c r="DS520" s="241"/>
      <c r="DT520" s="241"/>
      <c r="DU520" s="241"/>
      <c r="DV520" s="241"/>
      <c r="DW520" s="241"/>
      <c r="DX520" s="241"/>
      <c r="DY520" s="241"/>
      <c r="DZ520" s="241"/>
      <c r="EA520" s="241"/>
      <c r="EB520" s="241"/>
      <c r="EC520" s="241"/>
      <c r="ED520" s="241"/>
      <c r="EE520" s="241"/>
      <c r="EF520" s="241"/>
      <c r="EG520" s="241"/>
      <c r="EH520" s="241"/>
      <c r="EI520" s="241"/>
      <c r="EJ520" s="241"/>
      <c r="EK520" s="241"/>
      <c r="EL520" s="241"/>
      <c r="EM520" s="241"/>
      <c r="EN520" s="241"/>
      <c r="EO520" s="241"/>
      <c r="EP520" s="241"/>
      <c r="EQ520" s="241"/>
      <c r="ER520" s="241"/>
      <c r="ES520" s="241"/>
      <c r="ET520" s="241"/>
      <c r="EU520" s="241"/>
      <c r="EV520" s="241"/>
      <c r="EW520" s="241"/>
      <c r="EX520" s="241"/>
      <c r="EY520" s="241"/>
      <c r="EZ520" s="241"/>
      <c r="FA520" s="241"/>
      <c r="FB520" s="241"/>
      <c r="FC520" s="241"/>
      <c r="FD520" s="241"/>
      <c r="FE520" s="241"/>
      <c r="FF520" s="241"/>
      <c r="FG520" s="241"/>
      <c r="FH520" s="241"/>
      <c r="FI520" s="241"/>
      <c r="FJ520" s="241"/>
      <c r="FK520" s="241"/>
      <c r="FL520" s="241"/>
      <c r="FM520" s="241"/>
      <c r="FN520" s="241"/>
      <c r="FO520" s="241"/>
      <c r="FP520" s="241"/>
      <c r="FQ520" s="241"/>
      <c r="FR520" s="241"/>
      <c r="FS520" s="241"/>
      <c r="FT520" s="241"/>
      <c r="FU520" s="241"/>
      <c r="FV520" s="241"/>
      <c r="FW520" s="241"/>
      <c r="FX520" s="241"/>
      <c r="FY520" s="241"/>
      <c r="FZ520" s="241"/>
      <c r="GA520" s="241"/>
      <c r="GB520" s="241"/>
      <c r="GC520" s="241"/>
      <c r="GD520" s="241"/>
      <c r="GE520" s="241"/>
      <c r="GF520" s="241"/>
      <c r="GG520" s="241"/>
      <c r="GH520" s="241"/>
      <c r="GI520" s="241"/>
      <c r="GJ520" s="241"/>
      <c r="GK520" s="241"/>
      <c r="GL520" s="241"/>
      <c r="GM520" s="241"/>
      <c r="GN520" s="241"/>
      <c r="GO520" s="241"/>
      <c r="GP520" s="241"/>
      <c r="GQ520" s="241"/>
      <c r="GR520" s="241"/>
      <c r="GS520" s="241"/>
      <c r="GT520" s="241"/>
      <c r="GU520" s="241"/>
      <c r="GV520" s="241"/>
      <c r="GW520" s="241"/>
      <c r="GX520" s="241"/>
      <c r="GY520" s="241"/>
      <c r="GZ520" s="241"/>
      <c r="HA520" s="241"/>
      <c r="HB520" s="241"/>
      <c r="HC520" s="241"/>
      <c r="HD520" s="241"/>
      <c r="HE520" s="241"/>
      <c r="HF520" s="241"/>
      <c r="HG520" s="241"/>
      <c r="HH520" s="241"/>
      <c r="HI520" s="241"/>
      <c r="HJ520" s="241"/>
      <c r="HK520" s="241"/>
      <c r="HL520" s="241"/>
      <c r="HM520" s="241"/>
      <c r="HN520" s="241"/>
      <c r="HO520" s="241"/>
      <c r="HP520" s="241"/>
      <c r="HQ520" s="241"/>
      <c r="HR520" s="241"/>
      <c r="HS520" s="241"/>
      <c r="HT520" s="241"/>
      <c r="HU520" s="241"/>
      <c r="HV520" s="241"/>
      <c r="HW520" s="241"/>
      <c r="HX520" s="241"/>
      <c r="HY520" s="241"/>
      <c r="HZ520" s="241"/>
      <c r="IA520" s="241"/>
      <c r="IB520" s="241"/>
      <c r="IC520" s="241"/>
      <c r="ID520" s="241"/>
      <c r="IE520" s="241"/>
      <c r="IF520" s="241"/>
      <c r="IG520" s="241"/>
      <c r="IH520" s="241"/>
      <c r="II520" s="241"/>
      <c r="IJ520" s="241"/>
      <c r="IK520" s="241"/>
      <c r="IL520" s="241"/>
      <c r="IM520" s="241"/>
      <c r="IN520" s="241"/>
      <c r="IO520" s="241"/>
      <c r="IP520" s="241"/>
      <c r="IQ520" s="241"/>
      <c r="IR520" s="241"/>
      <c r="IS520" s="241"/>
      <c r="IT520" s="241"/>
      <c r="IU520" s="241"/>
      <c r="IV520" s="241"/>
      <c r="IW520" s="241"/>
      <c r="IX520" s="241"/>
      <c r="IY520" s="241"/>
      <c r="IZ520" s="241"/>
      <c r="JA520" s="241"/>
      <c r="JB520" s="241"/>
      <c r="JC520" s="241"/>
      <c r="JD520" s="241"/>
      <c r="JE520" s="241"/>
      <c r="JF520" s="241"/>
      <c r="JG520" s="241"/>
      <c r="JH520" s="241"/>
      <c r="JI520" s="241"/>
      <c r="JJ520" s="241"/>
      <c r="JK520" s="241"/>
      <c r="JL520" s="241"/>
      <c r="JM520" s="241"/>
      <c r="JN520" s="241"/>
      <c r="JO520" s="241"/>
      <c r="JP520" s="241"/>
      <c r="JQ520" s="241"/>
      <c r="JR520" s="241"/>
      <c r="JS520" s="241"/>
      <c r="JT520" s="241"/>
      <c r="JU520" s="241"/>
    </row>
    <row r="521" spans="1:281" s="240" customFormat="1" ht="15" customHeight="1">
      <c r="A521" s="241"/>
      <c r="B521" s="241"/>
      <c r="C521" s="241"/>
      <c r="D521" s="241"/>
      <c r="E521" s="241"/>
      <c r="F521" s="241"/>
      <c r="G521" s="241"/>
      <c r="H521" s="241"/>
      <c r="I521" s="241"/>
      <c r="J521" s="241"/>
      <c r="K521" s="241"/>
      <c r="L521" s="241"/>
      <c r="M521" s="241"/>
      <c r="N521" s="241"/>
      <c r="O521" s="241"/>
      <c r="P521" s="241"/>
      <c r="Q521" s="241"/>
      <c r="R521" s="241"/>
      <c r="S521" s="241"/>
      <c r="T521" s="241"/>
      <c r="U521" s="241" t="s">
        <v>652</v>
      </c>
      <c r="V521" s="241"/>
      <c r="W521" s="241"/>
      <c r="X521" s="241"/>
      <c r="Y521" s="241"/>
      <c r="Z521" s="241"/>
      <c r="AA521" s="241"/>
      <c r="AB521" s="241"/>
      <c r="AC521" s="241" t="s">
        <v>311</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c r="DD521" s="241"/>
      <c r="DE521" s="241"/>
      <c r="DF521" s="241"/>
      <c r="DG521" s="241"/>
      <c r="DH521" s="241"/>
      <c r="DI521" s="241"/>
      <c r="DJ521" s="241"/>
      <c r="DK521" s="241"/>
      <c r="DL521" s="241"/>
      <c r="DM521" s="241"/>
      <c r="DN521" s="241"/>
      <c r="DO521" s="241"/>
      <c r="DP521" s="241"/>
      <c r="DQ521" s="241"/>
      <c r="DR521" s="241"/>
      <c r="DS521" s="241"/>
      <c r="DT521" s="241"/>
      <c r="DU521" s="241"/>
      <c r="DV521" s="241"/>
      <c r="DW521" s="241"/>
      <c r="DX521" s="241"/>
      <c r="DY521" s="241"/>
      <c r="DZ521" s="241"/>
      <c r="EA521" s="241"/>
      <c r="EB521" s="241"/>
      <c r="EC521" s="241"/>
      <c r="ED521" s="241"/>
      <c r="EE521" s="241"/>
      <c r="EF521" s="241"/>
      <c r="EG521" s="241"/>
      <c r="EH521" s="241"/>
      <c r="EI521" s="241"/>
      <c r="EJ521" s="241"/>
      <c r="EK521" s="241"/>
      <c r="EL521" s="241"/>
      <c r="EM521" s="241"/>
      <c r="EN521" s="241"/>
      <c r="EO521" s="241"/>
      <c r="EP521" s="241"/>
      <c r="EQ521" s="241"/>
      <c r="ER521" s="241"/>
      <c r="ES521" s="241"/>
      <c r="ET521" s="241"/>
      <c r="EU521" s="241"/>
      <c r="EV521" s="241"/>
      <c r="EW521" s="241"/>
      <c r="EX521" s="241"/>
      <c r="EY521" s="241"/>
      <c r="EZ521" s="241"/>
      <c r="FA521" s="241"/>
      <c r="FB521" s="241"/>
      <c r="FC521" s="241"/>
      <c r="FD521" s="241"/>
      <c r="FE521" s="241"/>
      <c r="FF521" s="241"/>
      <c r="FG521" s="241"/>
      <c r="FH521" s="241"/>
      <c r="FI521" s="241"/>
      <c r="FJ521" s="241"/>
      <c r="FK521" s="241"/>
      <c r="FL521" s="241"/>
      <c r="FM521" s="241"/>
      <c r="FN521" s="241"/>
      <c r="FO521" s="241"/>
      <c r="FP521" s="241"/>
      <c r="FQ521" s="241"/>
      <c r="FR521" s="241"/>
      <c r="FS521" s="241"/>
      <c r="FT521" s="241"/>
      <c r="FU521" s="241"/>
      <c r="FV521" s="241"/>
      <c r="FW521" s="241"/>
      <c r="FX521" s="241"/>
      <c r="FY521" s="241"/>
      <c r="FZ521" s="241"/>
      <c r="GA521" s="241"/>
      <c r="GB521" s="241"/>
      <c r="GC521" s="241"/>
      <c r="GD521" s="241"/>
      <c r="GE521" s="241"/>
      <c r="GF521" s="241"/>
      <c r="GG521" s="241"/>
      <c r="GH521" s="241"/>
      <c r="GI521" s="241"/>
      <c r="GJ521" s="241"/>
      <c r="GK521" s="241"/>
      <c r="GL521" s="241"/>
      <c r="GM521" s="241"/>
      <c r="GN521" s="241"/>
      <c r="GO521" s="241"/>
      <c r="GP521" s="241"/>
      <c r="GQ521" s="241"/>
      <c r="GR521" s="241"/>
      <c r="GS521" s="241"/>
      <c r="GT521" s="241"/>
      <c r="GU521" s="241"/>
      <c r="GV521" s="241"/>
      <c r="GW521" s="241"/>
      <c r="GX521" s="241"/>
      <c r="GY521" s="241"/>
      <c r="GZ521" s="241"/>
      <c r="HA521" s="241"/>
      <c r="HB521" s="241"/>
      <c r="HC521" s="241"/>
      <c r="HD521" s="241"/>
      <c r="HE521" s="241"/>
      <c r="HF521" s="241"/>
      <c r="HG521" s="241"/>
      <c r="HH521" s="241"/>
      <c r="HI521" s="241"/>
      <c r="HJ521" s="241"/>
      <c r="HK521" s="241"/>
      <c r="HL521" s="241"/>
      <c r="HM521" s="241"/>
      <c r="HN521" s="241"/>
      <c r="HO521" s="241"/>
      <c r="HP521" s="241"/>
      <c r="HQ521" s="241"/>
      <c r="HR521" s="241"/>
      <c r="HS521" s="241"/>
      <c r="HT521" s="241"/>
      <c r="HU521" s="241"/>
      <c r="HV521" s="241"/>
      <c r="HW521" s="241"/>
      <c r="HX521" s="241"/>
      <c r="HY521" s="241"/>
      <c r="HZ521" s="241"/>
      <c r="IA521" s="241"/>
      <c r="IB521" s="241"/>
      <c r="IC521" s="241"/>
      <c r="ID521" s="241"/>
      <c r="IE521" s="241"/>
      <c r="IF521" s="241"/>
      <c r="IG521" s="241"/>
      <c r="IH521" s="241"/>
      <c r="II521" s="241"/>
      <c r="IJ521" s="241"/>
      <c r="IK521" s="241"/>
      <c r="IL521" s="241"/>
      <c r="IM521" s="241"/>
      <c r="IN521" s="241"/>
      <c r="IO521" s="241"/>
      <c r="IP521" s="241"/>
      <c r="IQ521" s="241"/>
      <c r="IR521" s="241"/>
      <c r="IS521" s="241"/>
      <c r="IT521" s="241"/>
      <c r="IU521" s="241"/>
      <c r="IV521" s="241"/>
      <c r="IW521" s="241"/>
      <c r="IX521" s="241"/>
      <c r="IY521" s="241"/>
      <c r="IZ521" s="241"/>
      <c r="JA521" s="241"/>
      <c r="JB521" s="241"/>
      <c r="JC521" s="241"/>
      <c r="JD521" s="241"/>
      <c r="JE521" s="241"/>
      <c r="JF521" s="241"/>
      <c r="JG521" s="241"/>
      <c r="JH521" s="241"/>
      <c r="JI521" s="241"/>
      <c r="JJ521" s="241"/>
      <c r="JK521" s="241"/>
      <c r="JL521" s="241"/>
      <c r="JM521" s="241"/>
      <c r="JN521" s="241"/>
      <c r="JO521" s="241"/>
      <c r="JP521" s="241"/>
      <c r="JQ521" s="241"/>
      <c r="JR521" s="241"/>
      <c r="JS521" s="241"/>
      <c r="JT521" s="241"/>
      <c r="JU521" s="241"/>
    </row>
    <row r="522" spans="1:281" s="240" customFormat="1" ht="15" customHeight="1">
      <c r="A522" s="241"/>
      <c r="B522" s="241"/>
      <c r="C522" s="241"/>
      <c r="D522" s="241"/>
      <c r="E522" s="241"/>
      <c r="F522" s="241"/>
      <c r="G522" s="241"/>
      <c r="H522" s="241"/>
      <c r="I522" s="241"/>
      <c r="J522" s="241"/>
      <c r="K522" s="241"/>
      <c r="L522" s="241"/>
      <c r="M522" s="241"/>
      <c r="N522" s="241"/>
      <c r="O522" s="241"/>
      <c r="P522" s="241"/>
      <c r="Q522" s="241"/>
      <c r="R522" s="241"/>
      <c r="S522" s="241"/>
      <c r="T522" s="241"/>
      <c r="U522" s="241" t="s">
        <v>653</v>
      </c>
      <c r="V522" s="241"/>
      <c r="W522" s="241"/>
      <c r="X522" s="241"/>
      <c r="Y522" s="241"/>
      <c r="Z522" s="241"/>
      <c r="AA522" s="241"/>
      <c r="AB522" s="241"/>
      <c r="AC522" s="241" t="s">
        <v>311</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c r="DV522" s="241"/>
      <c r="DW522" s="241"/>
      <c r="DX522" s="241"/>
      <c r="DY522" s="241"/>
      <c r="DZ522" s="241"/>
      <c r="EA522" s="241"/>
      <c r="EB522" s="241"/>
      <c r="EC522" s="241"/>
      <c r="ED522" s="241"/>
      <c r="EE522" s="241"/>
      <c r="EF522" s="241"/>
      <c r="EG522" s="241"/>
      <c r="EH522" s="241"/>
      <c r="EI522" s="241"/>
      <c r="EJ522" s="241"/>
      <c r="EK522" s="241"/>
      <c r="EL522" s="241"/>
      <c r="EM522" s="241"/>
      <c r="EN522" s="241"/>
      <c r="EO522" s="241"/>
      <c r="EP522" s="241"/>
      <c r="EQ522" s="241"/>
      <c r="ER522" s="241"/>
      <c r="ES522" s="241"/>
      <c r="ET522" s="241"/>
      <c r="EU522" s="241"/>
      <c r="EV522" s="241"/>
      <c r="EW522" s="241"/>
      <c r="EX522" s="241"/>
      <c r="EY522" s="241"/>
      <c r="EZ522" s="241"/>
      <c r="FA522" s="241"/>
      <c r="FB522" s="241"/>
      <c r="FC522" s="241"/>
      <c r="FD522" s="241"/>
      <c r="FE522" s="241"/>
      <c r="FF522" s="241"/>
      <c r="FG522" s="241"/>
      <c r="FH522" s="241"/>
      <c r="FI522" s="241"/>
      <c r="FJ522" s="241"/>
      <c r="FK522" s="241"/>
      <c r="FL522" s="241"/>
      <c r="FM522" s="241"/>
      <c r="FN522" s="241"/>
      <c r="FO522" s="241"/>
      <c r="FP522" s="241"/>
      <c r="FQ522" s="241"/>
      <c r="FR522" s="241"/>
      <c r="FS522" s="241"/>
      <c r="FT522" s="241"/>
      <c r="FU522" s="241"/>
      <c r="FV522" s="241"/>
      <c r="FW522" s="241"/>
      <c r="FX522" s="241"/>
      <c r="FY522" s="241"/>
      <c r="FZ522" s="241"/>
      <c r="GA522" s="241"/>
      <c r="GB522" s="241"/>
      <c r="GC522" s="241"/>
      <c r="GD522" s="241"/>
      <c r="GE522" s="241"/>
      <c r="GF522" s="241"/>
      <c r="GG522" s="241"/>
      <c r="GH522" s="241"/>
      <c r="GI522" s="241"/>
      <c r="GJ522" s="241"/>
      <c r="GK522" s="241"/>
      <c r="GL522" s="241"/>
      <c r="GM522" s="241"/>
      <c r="GN522" s="241"/>
      <c r="GO522" s="241"/>
      <c r="GP522" s="241"/>
      <c r="GQ522" s="241"/>
      <c r="GR522" s="241"/>
      <c r="GS522" s="241"/>
      <c r="GT522" s="241"/>
      <c r="GU522" s="241"/>
      <c r="GV522" s="241"/>
      <c r="GW522" s="241"/>
      <c r="GX522" s="241"/>
      <c r="GY522" s="241"/>
      <c r="GZ522" s="241"/>
      <c r="HA522" s="241"/>
      <c r="HB522" s="241"/>
      <c r="HC522" s="241"/>
      <c r="HD522" s="241"/>
      <c r="HE522" s="241"/>
      <c r="HF522" s="241"/>
      <c r="HG522" s="241"/>
      <c r="HH522" s="241"/>
      <c r="HI522" s="241"/>
      <c r="HJ522" s="241"/>
      <c r="HK522" s="241"/>
      <c r="HL522" s="241"/>
      <c r="HM522" s="241"/>
      <c r="HN522" s="241"/>
      <c r="HO522" s="241"/>
      <c r="HP522" s="241"/>
      <c r="HQ522" s="241"/>
      <c r="HR522" s="241"/>
      <c r="HS522" s="241"/>
      <c r="HT522" s="241"/>
      <c r="HU522" s="241"/>
      <c r="HV522" s="241"/>
      <c r="HW522" s="241"/>
      <c r="HX522" s="241"/>
      <c r="HY522" s="241"/>
      <c r="HZ522" s="241"/>
      <c r="IA522" s="241"/>
      <c r="IB522" s="241"/>
      <c r="IC522" s="241"/>
      <c r="ID522" s="241"/>
      <c r="IE522" s="241"/>
      <c r="IF522" s="241"/>
      <c r="IG522" s="241"/>
      <c r="IH522" s="241"/>
      <c r="II522" s="241"/>
      <c r="IJ522" s="241"/>
      <c r="IK522" s="241"/>
      <c r="IL522" s="241"/>
      <c r="IM522" s="241"/>
      <c r="IN522" s="241"/>
      <c r="IO522" s="241"/>
      <c r="IP522" s="241"/>
      <c r="IQ522" s="241"/>
      <c r="IR522" s="241"/>
      <c r="IS522" s="241"/>
      <c r="IT522" s="241"/>
      <c r="IU522" s="241"/>
      <c r="IV522" s="241"/>
      <c r="IW522" s="241"/>
      <c r="IX522" s="241"/>
      <c r="IY522" s="241"/>
      <c r="IZ522" s="241"/>
      <c r="JA522" s="241"/>
      <c r="JB522" s="241"/>
      <c r="JC522" s="241"/>
      <c r="JD522" s="241"/>
      <c r="JE522" s="241"/>
      <c r="JF522" s="241"/>
      <c r="JG522" s="241"/>
      <c r="JH522" s="241"/>
      <c r="JI522" s="241"/>
      <c r="JJ522" s="241"/>
      <c r="JK522" s="241"/>
      <c r="JL522" s="241"/>
      <c r="JM522" s="241"/>
      <c r="JN522" s="241"/>
      <c r="JO522" s="241"/>
      <c r="JP522" s="241"/>
      <c r="JQ522" s="241"/>
      <c r="JR522" s="241"/>
      <c r="JS522" s="241"/>
      <c r="JT522" s="241"/>
      <c r="JU522" s="241"/>
    </row>
    <row r="523" spans="1:281" s="240" customFormat="1" ht="15" customHeight="1">
      <c r="A523" s="241"/>
      <c r="B523" s="241"/>
      <c r="C523" s="241"/>
      <c r="D523" s="241"/>
      <c r="E523" s="241"/>
      <c r="F523" s="241"/>
      <c r="G523" s="241"/>
      <c r="H523" s="241"/>
      <c r="I523" s="241"/>
      <c r="J523" s="241"/>
      <c r="K523" s="241"/>
      <c r="L523" s="241"/>
      <c r="M523" s="241"/>
      <c r="N523" s="241"/>
      <c r="O523" s="241"/>
      <c r="P523" s="241"/>
      <c r="Q523" s="241"/>
      <c r="R523" s="241"/>
      <c r="S523" s="241"/>
      <c r="T523" s="241"/>
      <c r="U523" s="241" t="s">
        <v>654</v>
      </c>
      <c r="V523" s="241"/>
      <c r="W523" s="241"/>
      <c r="X523" s="241"/>
      <c r="Y523" s="241"/>
      <c r="Z523" s="241"/>
      <c r="AA523" s="241"/>
      <c r="AB523" s="241"/>
      <c r="AC523" s="241" t="s">
        <v>325</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c r="DV523" s="241"/>
      <c r="DW523" s="241"/>
      <c r="DX523" s="241"/>
      <c r="DY523" s="241"/>
      <c r="DZ523" s="241"/>
      <c r="EA523" s="241"/>
      <c r="EB523" s="241"/>
      <c r="EC523" s="241"/>
      <c r="ED523" s="241"/>
      <c r="EE523" s="241"/>
      <c r="EF523" s="241"/>
      <c r="EG523" s="241"/>
      <c r="EH523" s="241"/>
      <c r="EI523" s="241"/>
      <c r="EJ523" s="241"/>
      <c r="EK523" s="241"/>
      <c r="EL523" s="241"/>
      <c r="EM523" s="241"/>
      <c r="EN523" s="241"/>
      <c r="EO523" s="241"/>
      <c r="EP523" s="241"/>
      <c r="EQ523" s="241"/>
      <c r="ER523" s="241"/>
      <c r="ES523" s="241"/>
      <c r="ET523" s="241"/>
      <c r="EU523" s="241"/>
      <c r="EV523" s="241"/>
      <c r="EW523" s="241"/>
      <c r="EX523" s="241"/>
      <c r="EY523" s="241"/>
      <c r="EZ523" s="241"/>
      <c r="FA523" s="241"/>
      <c r="FB523" s="241"/>
      <c r="FC523" s="241"/>
      <c r="FD523" s="241"/>
      <c r="FE523" s="241"/>
      <c r="FF523" s="241"/>
      <c r="FG523" s="241"/>
      <c r="FH523" s="241"/>
      <c r="FI523" s="241"/>
      <c r="FJ523" s="241"/>
      <c r="FK523" s="241"/>
      <c r="FL523" s="241"/>
      <c r="FM523" s="241"/>
      <c r="FN523" s="241"/>
      <c r="FO523" s="241"/>
      <c r="FP523" s="241"/>
      <c r="FQ523" s="241"/>
      <c r="FR523" s="241"/>
      <c r="FS523" s="241"/>
      <c r="FT523" s="241"/>
      <c r="FU523" s="241"/>
      <c r="FV523" s="241"/>
      <c r="FW523" s="241"/>
      <c r="FX523" s="241"/>
      <c r="FY523" s="241"/>
      <c r="FZ523" s="241"/>
      <c r="GA523" s="241"/>
      <c r="GB523" s="241"/>
      <c r="GC523" s="241"/>
      <c r="GD523" s="241"/>
      <c r="GE523" s="241"/>
      <c r="GF523" s="241"/>
      <c r="GG523" s="241"/>
      <c r="GH523" s="241"/>
      <c r="GI523" s="241"/>
      <c r="GJ523" s="241"/>
      <c r="GK523" s="241"/>
      <c r="GL523" s="241"/>
      <c r="GM523" s="241"/>
      <c r="GN523" s="241"/>
      <c r="GO523" s="241"/>
      <c r="GP523" s="241"/>
      <c r="GQ523" s="241"/>
      <c r="GR523" s="241"/>
      <c r="GS523" s="241"/>
      <c r="GT523" s="241"/>
      <c r="GU523" s="241"/>
      <c r="GV523" s="241"/>
      <c r="GW523" s="241"/>
      <c r="GX523" s="241"/>
      <c r="GY523" s="241"/>
      <c r="GZ523" s="241"/>
      <c r="HA523" s="241"/>
      <c r="HB523" s="241"/>
      <c r="HC523" s="241"/>
      <c r="HD523" s="241"/>
      <c r="HE523" s="241"/>
      <c r="HF523" s="241"/>
      <c r="HG523" s="241"/>
      <c r="HH523" s="241"/>
      <c r="HI523" s="241"/>
      <c r="HJ523" s="241"/>
      <c r="HK523" s="241"/>
      <c r="HL523" s="241"/>
      <c r="HM523" s="241"/>
      <c r="HN523" s="241"/>
      <c r="HO523" s="241"/>
      <c r="HP523" s="241"/>
      <c r="HQ523" s="241"/>
      <c r="HR523" s="241"/>
      <c r="HS523" s="241"/>
      <c r="HT523" s="241"/>
      <c r="HU523" s="241"/>
      <c r="HV523" s="241"/>
      <c r="HW523" s="241"/>
      <c r="HX523" s="241"/>
      <c r="HY523" s="241"/>
      <c r="HZ523" s="241"/>
      <c r="IA523" s="241"/>
      <c r="IB523" s="241"/>
      <c r="IC523" s="241"/>
      <c r="ID523" s="241"/>
      <c r="IE523" s="241"/>
      <c r="IF523" s="241"/>
      <c r="IG523" s="241"/>
      <c r="IH523" s="241"/>
      <c r="II523" s="241"/>
      <c r="IJ523" s="241"/>
      <c r="IK523" s="241"/>
      <c r="IL523" s="241"/>
      <c r="IM523" s="241"/>
      <c r="IN523" s="241"/>
      <c r="IO523" s="241"/>
      <c r="IP523" s="241"/>
      <c r="IQ523" s="241"/>
      <c r="IR523" s="241"/>
      <c r="IS523" s="241"/>
      <c r="IT523" s="241"/>
      <c r="IU523" s="241"/>
      <c r="IV523" s="241"/>
      <c r="IW523" s="241"/>
      <c r="IX523" s="241"/>
      <c r="IY523" s="241"/>
      <c r="IZ523" s="241"/>
      <c r="JA523" s="241"/>
      <c r="JB523" s="241"/>
      <c r="JC523" s="241"/>
      <c r="JD523" s="241"/>
      <c r="JE523" s="241"/>
      <c r="JF523" s="241"/>
      <c r="JG523" s="241"/>
      <c r="JH523" s="241"/>
      <c r="JI523" s="241"/>
      <c r="JJ523" s="241"/>
      <c r="JK523" s="241"/>
      <c r="JL523" s="241"/>
      <c r="JM523" s="241"/>
      <c r="JN523" s="241"/>
      <c r="JO523" s="241"/>
      <c r="JP523" s="241"/>
      <c r="JQ523" s="241"/>
      <c r="JR523" s="241"/>
      <c r="JS523" s="241"/>
      <c r="JT523" s="241"/>
      <c r="JU523" s="241"/>
    </row>
    <row r="524" spans="1:281" s="240" customFormat="1" ht="15" customHeight="1">
      <c r="A524" s="241"/>
      <c r="B524" s="241"/>
      <c r="C524" s="241"/>
      <c r="D524" s="241"/>
      <c r="E524" s="241"/>
      <c r="F524" s="241"/>
      <c r="G524" s="241"/>
      <c r="H524" s="241"/>
      <c r="I524" s="241"/>
      <c r="J524" s="241"/>
      <c r="K524" s="241"/>
      <c r="L524" s="241"/>
      <c r="M524" s="241"/>
      <c r="N524" s="241"/>
      <c r="O524" s="241"/>
      <c r="P524" s="241"/>
      <c r="Q524" s="241"/>
      <c r="R524" s="241"/>
      <c r="S524" s="241"/>
      <c r="T524" s="241"/>
      <c r="U524" s="241" t="s">
        <v>655</v>
      </c>
      <c r="V524" s="241"/>
      <c r="W524" s="241"/>
      <c r="X524" s="241"/>
      <c r="Y524" s="241"/>
      <c r="Z524" s="241"/>
      <c r="AA524" s="241"/>
      <c r="AB524" s="241"/>
      <c r="AC524" s="241" t="s">
        <v>325</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c r="DV524" s="241"/>
      <c r="DW524" s="241"/>
      <c r="DX524" s="241"/>
      <c r="DY524" s="241"/>
      <c r="DZ524" s="241"/>
      <c r="EA524" s="241"/>
      <c r="EB524" s="241"/>
      <c r="EC524" s="241"/>
      <c r="ED524" s="241"/>
      <c r="EE524" s="241"/>
      <c r="EF524" s="241"/>
      <c r="EG524" s="241"/>
      <c r="EH524" s="241"/>
      <c r="EI524" s="241"/>
      <c r="EJ524" s="241"/>
      <c r="EK524" s="241"/>
      <c r="EL524" s="241"/>
      <c r="EM524" s="241"/>
      <c r="EN524" s="241"/>
      <c r="EO524" s="241"/>
      <c r="EP524" s="241"/>
      <c r="EQ524" s="241"/>
      <c r="ER524" s="241"/>
      <c r="ES524" s="241"/>
      <c r="ET524" s="241"/>
      <c r="EU524" s="241"/>
      <c r="EV524" s="241"/>
      <c r="EW524" s="241"/>
      <c r="EX524" s="241"/>
      <c r="EY524" s="241"/>
      <c r="EZ524" s="241"/>
      <c r="FA524" s="241"/>
      <c r="FB524" s="241"/>
      <c r="FC524" s="241"/>
      <c r="FD524" s="241"/>
      <c r="FE524" s="241"/>
      <c r="FF524" s="241"/>
      <c r="FG524" s="241"/>
      <c r="FH524" s="241"/>
      <c r="FI524" s="241"/>
      <c r="FJ524" s="241"/>
      <c r="FK524" s="241"/>
      <c r="FL524" s="241"/>
      <c r="FM524" s="241"/>
      <c r="FN524" s="241"/>
      <c r="FO524" s="241"/>
      <c r="FP524" s="241"/>
      <c r="FQ524" s="241"/>
      <c r="FR524" s="241"/>
      <c r="FS524" s="241"/>
      <c r="FT524" s="241"/>
      <c r="FU524" s="241"/>
      <c r="FV524" s="241"/>
      <c r="FW524" s="241"/>
      <c r="FX524" s="241"/>
      <c r="FY524" s="241"/>
      <c r="FZ524" s="241"/>
      <c r="GA524" s="241"/>
      <c r="GB524" s="241"/>
      <c r="GC524" s="241"/>
      <c r="GD524" s="241"/>
      <c r="GE524" s="241"/>
      <c r="GF524" s="241"/>
      <c r="GG524" s="241"/>
      <c r="GH524" s="241"/>
      <c r="GI524" s="241"/>
      <c r="GJ524" s="241"/>
      <c r="GK524" s="241"/>
      <c r="GL524" s="241"/>
      <c r="GM524" s="241"/>
      <c r="GN524" s="241"/>
      <c r="GO524" s="241"/>
      <c r="GP524" s="241"/>
      <c r="GQ524" s="241"/>
      <c r="GR524" s="241"/>
      <c r="GS524" s="241"/>
      <c r="GT524" s="241"/>
      <c r="GU524" s="241"/>
      <c r="GV524" s="241"/>
      <c r="GW524" s="241"/>
      <c r="GX524" s="241"/>
      <c r="GY524" s="241"/>
      <c r="GZ524" s="241"/>
      <c r="HA524" s="241"/>
      <c r="HB524" s="241"/>
      <c r="HC524" s="241"/>
      <c r="HD524" s="241"/>
      <c r="HE524" s="241"/>
      <c r="HF524" s="241"/>
      <c r="HG524" s="241"/>
      <c r="HH524" s="241"/>
      <c r="HI524" s="241"/>
      <c r="HJ524" s="241"/>
      <c r="HK524" s="241"/>
      <c r="HL524" s="241"/>
      <c r="HM524" s="241"/>
      <c r="HN524" s="241"/>
      <c r="HO524" s="241"/>
      <c r="HP524" s="241"/>
      <c r="HQ524" s="241"/>
      <c r="HR524" s="241"/>
      <c r="HS524" s="241"/>
      <c r="HT524" s="241"/>
      <c r="HU524" s="241"/>
      <c r="HV524" s="241"/>
      <c r="HW524" s="241"/>
      <c r="HX524" s="241"/>
      <c r="HY524" s="241"/>
      <c r="HZ524" s="241"/>
      <c r="IA524" s="241"/>
      <c r="IB524" s="241"/>
      <c r="IC524" s="241"/>
      <c r="ID524" s="241"/>
      <c r="IE524" s="241"/>
      <c r="IF524" s="241"/>
      <c r="IG524" s="241"/>
      <c r="IH524" s="241"/>
      <c r="II524" s="241"/>
      <c r="IJ524" s="241"/>
      <c r="IK524" s="241"/>
      <c r="IL524" s="241"/>
      <c r="IM524" s="241"/>
      <c r="IN524" s="241"/>
      <c r="IO524" s="241"/>
      <c r="IP524" s="241"/>
      <c r="IQ524" s="241"/>
      <c r="IR524" s="241"/>
      <c r="IS524" s="241"/>
      <c r="IT524" s="241"/>
      <c r="IU524" s="241"/>
      <c r="IV524" s="241"/>
      <c r="IW524" s="241"/>
      <c r="IX524" s="241"/>
      <c r="IY524" s="241"/>
      <c r="IZ524" s="241"/>
      <c r="JA524" s="241"/>
      <c r="JB524" s="241"/>
      <c r="JC524" s="241"/>
      <c r="JD524" s="241"/>
      <c r="JE524" s="241"/>
      <c r="JF524" s="241"/>
      <c r="JG524" s="241"/>
      <c r="JH524" s="241"/>
      <c r="JI524" s="241"/>
      <c r="JJ524" s="241"/>
      <c r="JK524" s="241"/>
      <c r="JL524" s="241"/>
      <c r="JM524" s="241"/>
      <c r="JN524" s="241"/>
      <c r="JO524" s="241"/>
      <c r="JP524" s="241"/>
      <c r="JQ524" s="241"/>
      <c r="JR524" s="241"/>
      <c r="JS524" s="241"/>
      <c r="JT524" s="241"/>
      <c r="JU524" s="241"/>
    </row>
    <row r="525" spans="1:281" s="240" customFormat="1" ht="15" customHeight="1">
      <c r="A525" s="241"/>
      <c r="B525" s="241"/>
      <c r="C525" s="241"/>
      <c r="D525" s="241"/>
      <c r="E525" s="241"/>
      <c r="F525" s="241"/>
      <c r="G525" s="241"/>
      <c r="H525" s="241"/>
      <c r="I525" s="241"/>
      <c r="J525" s="241"/>
      <c r="K525" s="241"/>
      <c r="L525" s="241"/>
      <c r="M525" s="241"/>
      <c r="N525" s="241"/>
      <c r="O525" s="241"/>
      <c r="P525" s="241"/>
      <c r="Q525" s="241"/>
      <c r="R525" s="241"/>
      <c r="S525" s="241"/>
      <c r="T525" s="241"/>
      <c r="U525" s="241" t="s">
        <v>656</v>
      </c>
      <c r="V525" s="241"/>
      <c r="W525" s="241"/>
      <c r="X525" s="241"/>
      <c r="Y525" s="241"/>
      <c r="Z525" s="241"/>
      <c r="AA525" s="241"/>
      <c r="AB525" s="241"/>
      <c r="AC525" s="241" t="s">
        <v>316</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c r="DV525" s="241"/>
      <c r="DW525" s="241"/>
      <c r="DX525" s="241"/>
      <c r="DY525" s="241"/>
      <c r="DZ525" s="241"/>
      <c r="EA525" s="241"/>
      <c r="EB525" s="241"/>
      <c r="EC525" s="241"/>
      <c r="ED525" s="241"/>
      <c r="EE525" s="241"/>
      <c r="EF525" s="241"/>
      <c r="EG525" s="241"/>
      <c r="EH525" s="241"/>
      <c r="EI525" s="241"/>
      <c r="EJ525" s="241"/>
      <c r="EK525" s="241"/>
      <c r="EL525" s="241"/>
      <c r="EM525" s="241"/>
      <c r="EN525" s="241"/>
      <c r="EO525" s="241"/>
      <c r="EP525" s="241"/>
      <c r="EQ525" s="241"/>
      <c r="ER525" s="241"/>
      <c r="ES525" s="241"/>
      <c r="ET525" s="241"/>
      <c r="EU525" s="241"/>
      <c r="EV525" s="241"/>
      <c r="EW525" s="241"/>
      <c r="EX525" s="241"/>
      <c r="EY525" s="241"/>
      <c r="EZ525" s="241"/>
      <c r="FA525" s="241"/>
      <c r="FB525" s="241"/>
      <c r="FC525" s="241"/>
      <c r="FD525" s="241"/>
      <c r="FE525" s="241"/>
      <c r="FF525" s="241"/>
      <c r="FG525" s="241"/>
      <c r="FH525" s="241"/>
      <c r="FI525" s="241"/>
      <c r="FJ525" s="241"/>
      <c r="FK525" s="241"/>
      <c r="FL525" s="241"/>
      <c r="FM525" s="241"/>
      <c r="FN525" s="241"/>
      <c r="FO525" s="241"/>
      <c r="FP525" s="241"/>
      <c r="FQ525" s="241"/>
      <c r="FR525" s="241"/>
      <c r="FS525" s="241"/>
      <c r="FT525" s="241"/>
      <c r="FU525" s="241"/>
      <c r="FV525" s="241"/>
      <c r="FW525" s="241"/>
      <c r="FX525" s="241"/>
      <c r="FY525" s="241"/>
      <c r="FZ525" s="241"/>
      <c r="GA525" s="241"/>
      <c r="GB525" s="241"/>
      <c r="GC525" s="241"/>
      <c r="GD525" s="241"/>
      <c r="GE525" s="241"/>
      <c r="GF525" s="241"/>
      <c r="GG525" s="241"/>
      <c r="GH525" s="241"/>
      <c r="GI525" s="241"/>
      <c r="GJ525" s="241"/>
      <c r="GK525" s="241"/>
      <c r="GL525" s="241"/>
      <c r="GM525" s="241"/>
      <c r="GN525" s="241"/>
      <c r="GO525" s="241"/>
      <c r="GP525" s="241"/>
      <c r="GQ525" s="241"/>
      <c r="GR525" s="241"/>
      <c r="GS525" s="241"/>
      <c r="GT525" s="241"/>
      <c r="GU525" s="241"/>
      <c r="GV525" s="241"/>
      <c r="GW525" s="241"/>
      <c r="GX525" s="241"/>
      <c r="GY525" s="241"/>
      <c r="GZ525" s="241"/>
      <c r="HA525" s="241"/>
      <c r="HB525" s="241"/>
      <c r="HC525" s="241"/>
      <c r="HD525" s="241"/>
      <c r="HE525" s="241"/>
      <c r="HF525" s="241"/>
      <c r="HG525" s="241"/>
      <c r="HH525" s="241"/>
      <c r="HI525" s="241"/>
      <c r="HJ525" s="241"/>
      <c r="HK525" s="241"/>
      <c r="HL525" s="241"/>
      <c r="HM525" s="241"/>
      <c r="HN525" s="241"/>
      <c r="HO525" s="241"/>
      <c r="HP525" s="241"/>
      <c r="HQ525" s="241"/>
      <c r="HR525" s="241"/>
      <c r="HS525" s="241"/>
      <c r="HT525" s="241"/>
      <c r="HU525" s="241"/>
      <c r="HV525" s="241"/>
      <c r="HW525" s="241"/>
      <c r="HX525" s="241"/>
      <c r="HY525" s="241"/>
      <c r="HZ525" s="241"/>
      <c r="IA525" s="241"/>
      <c r="IB525" s="241"/>
      <c r="IC525" s="241"/>
      <c r="ID525" s="241"/>
      <c r="IE525" s="241"/>
      <c r="IF525" s="241"/>
      <c r="IG525" s="241"/>
      <c r="IH525" s="241"/>
      <c r="II525" s="241"/>
      <c r="IJ525" s="241"/>
      <c r="IK525" s="241"/>
      <c r="IL525" s="241"/>
      <c r="IM525" s="241"/>
      <c r="IN525" s="241"/>
      <c r="IO525" s="241"/>
      <c r="IP525" s="241"/>
      <c r="IQ525" s="241"/>
      <c r="IR525" s="241"/>
      <c r="IS525" s="241"/>
      <c r="IT525" s="241"/>
      <c r="IU525" s="241"/>
      <c r="IV525" s="241"/>
      <c r="IW525" s="241"/>
      <c r="IX525" s="241"/>
      <c r="IY525" s="241"/>
      <c r="IZ525" s="241"/>
      <c r="JA525" s="241"/>
      <c r="JB525" s="241"/>
      <c r="JC525" s="241"/>
      <c r="JD525" s="241"/>
      <c r="JE525" s="241"/>
      <c r="JF525" s="241"/>
      <c r="JG525" s="241"/>
      <c r="JH525" s="241"/>
      <c r="JI525" s="241"/>
      <c r="JJ525" s="241"/>
      <c r="JK525" s="241"/>
      <c r="JL525" s="241"/>
      <c r="JM525" s="241"/>
      <c r="JN525" s="241"/>
      <c r="JO525" s="241"/>
      <c r="JP525" s="241"/>
      <c r="JQ525" s="241"/>
      <c r="JR525" s="241"/>
      <c r="JS525" s="241"/>
      <c r="JT525" s="241"/>
      <c r="JU525" s="241"/>
    </row>
    <row r="526" spans="1:281" s="240" customFormat="1" ht="15" customHeight="1">
      <c r="A526" s="241"/>
      <c r="B526" s="241"/>
      <c r="C526" s="241"/>
      <c r="D526" s="241"/>
      <c r="E526" s="241"/>
      <c r="F526" s="241"/>
      <c r="G526" s="241"/>
      <c r="H526" s="241"/>
      <c r="I526" s="241"/>
      <c r="J526" s="241"/>
      <c r="K526" s="241"/>
      <c r="L526" s="241"/>
      <c r="M526" s="241"/>
      <c r="N526" s="241"/>
      <c r="O526" s="241"/>
      <c r="P526" s="241"/>
      <c r="Q526" s="241"/>
      <c r="R526" s="241"/>
      <c r="S526" s="241"/>
      <c r="T526" s="241"/>
      <c r="U526" s="241" t="s">
        <v>657</v>
      </c>
      <c r="V526" s="241"/>
      <c r="W526" s="241"/>
      <c r="X526" s="241"/>
      <c r="Y526" s="241"/>
      <c r="Z526" s="241"/>
      <c r="AA526" s="241"/>
      <c r="AB526" s="241"/>
      <c r="AC526" s="241" t="s">
        <v>325</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c r="DV526" s="241"/>
      <c r="DW526" s="241"/>
      <c r="DX526" s="241"/>
      <c r="DY526" s="241"/>
      <c r="DZ526" s="241"/>
      <c r="EA526" s="241"/>
      <c r="EB526" s="241"/>
      <c r="EC526" s="241"/>
      <c r="ED526" s="241"/>
      <c r="EE526" s="241"/>
      <c r="EF526" s="241"/>
      <c r="EG526" s="241"/>
      <c r="EH526" s="241"/>
      <c r="EI526" s="241"/>
      <c r="EJ526" s="241"/>
      <c r="EK526" s="241"/>
      <c r="EL526" s="241"/>
      <c r="EM526" s="241"/>
      <c r="EN526" s="241"/>
      <c r="EO526" s="241"/>
      <c r="EP526" s="241"/>
      <c r="EQ526" s="241"/>
      <c r="ER526" s="241"/>
      <c r="ES526" s="241"/>
      <c r="ET526" s="241"/>
      <c r="EU526" s="241"/>
      <c r="EV526" s="241"/>
      <c r="EW526" s="241"/>
      <c r="EX526" s="241"/>
      <c r="EY526" s="241"/>
      <c r="EZ526" s="241"/>
      <c r="FA526" s="241"/>
      <c r="FB526" s="241"/>
      <c r="FC526" s="241"/>
      <c r="FD526" s="241"/>
      <c r="FE526" s="241"/>
      <c r="FF526" s="241"/>
      <c r="FG526" s="241"/>
      <c r="FH526" s="241"/>
      <c r="FI526" s="241"/>
      <c r="FJ526" s="241"/>
      <c r="FK526" s="241"/>
      <c r="FL526" s="241"/>
      <c r="FM526" s="241"/>
      <c r="FN526" s="241"/>
      <c r="FO526" s="241"/>
      <c r="FP526" s="241"/>
      <c r="FQ526" s="241"/>
      <c r="FR526" s="241"/>
      <c r="FS526" s="241"/>
      <c r="FT526" s="241"/>
      <c r="FU526" s="241"/>
      <c r="FV526" s="241"/>
      <c r="FW526" s="241"/>
      <c r="FX526" s="241"/>
      <c r="FY526" s="241"/>
      <c r="FZ526" s="241"/>
      <c r="GA526" s="241"/>
      <c r="GB526" s="241"/>
      <c r="GC526" s="241"/>
      <c r="GD526" s="241"/>
      <c r="GE526" s="241"/>
      <c r="GF526" s="241"/>
      <c r="GG526" s="241"/>
      <c r="GH526" s="241"/>
      <c r="GI526" s="241"/>
      <c r="GJ526" s="241"/>
      <c r="GK526" s="241"/>
      <c r="GL526" s="241"/>
      <c r="GM526" s="241"/>
      <c r="GN526" s="241"/>
      <c r="GO526" s="241"/>
      <c r="GP526" s="241"/>
      <c r="GQ526" s="241"/>
      <c r="GR526" s="241"/>
      <c r="GS526" s="241"/>
      <c r="GT526" s="241"/>
      <c r="GU526" s="241"/>
      <c r="GV526" s="241"/>
      <c r="GW526" s="241"/>
      <c r="GX526" s="241"/>
      <c r="GY526" s="241"/>
      <c r="GZ526" s="241"/>
      <c r="HA526" s="241"/>
      <c r="HB526" s="241"/>
      <c r="HC526" s="241"/>
      <c r="HD526" s="241"/>
      <c r="HE526" s="241"/>
      <c r="HF526" s="241"/>
      <c r="HG526" s="241"/>
      <c r="HH526" s="241"/>
      <c r="HI526" s="241"/>
      <c r="HJ526" s="241"/>
      <c r="HK526" s="241"/>
      <c r="HL526" s="241"/>
      <c r="HM526" s="241"/>
      <c r="HN526" s="241"/>
      <c r="HO526" s="241"/>
      <c r="HP526" s="241"/>
      <c r="HQ526" s="241"/>
      <c r="HR526" s="241"/>
      <c r="HS526" s="241"/>
      <c r="HT526" s="241"/>
      <c r="HU526" s="241"/>
      <c r="HV526" s="241"/>
      <c r="HW526" s="241"/>
      <c r="HX526" s="241"/>
      <c r="HY526" s="241"/>
      <c r="HZ526" s="241"/>
      <c r="IA526" s="241"/>
      <c r="IB526" s="241"/>
      <c r="IC526" s="241"/>
      <c r="ID526" s="241"/>
      <c r="IE526" s="241"/>
      <c r="IF526" s="241"/>
      <c r="IG526" s="241"/>
      <c r="IH526" s="241"/>
      <c r="II526" s="241"/>
      <c r="IJ526" s="241"/>
      <c r="IK526" s="241"/>
      <c r="IL526" s="241"/>
      <c r="IM526" s="241"/>
      <c r="IN526" s="241"/>
      <c r="IO526" s="241"/>
      <c r="IP526" s="241"/>
      <c r="IQ526" s="241"/>
      <c r="IR526" s="241"/>
      <c r="IS526" s="241"/>
      <c r="IT526" s="241"/>
      <c r="IU526" s="241"/>
      <c r="IV526" s="241"/>
      <c r="IW526" s="241"/>
      <c r="IX526" s="241"/>
      <c r="IY526" s="241"/>
      <c r="IZ526" s="241"/>
      <c r="JA526" s="241"/>
      <c r="JB526" s="241"/>
      <c r="JC526" s="241"/>
      <c r="JD526" s="241"/>
      <c r="JE526" s="241"/>
      <c r="JF526" s="241"/>
      <c r="JG526" s="241"/>
      <c r="JH526" s="241"/>
      <c r="JI526" s="241"/>
      <c r="JJ526" s="241"/>
      <c r="JK526" s="241"/>
      <c r="JL526" s="241"/>
      <c r="JM526" s="241"/>
      <c r="JN526" s="241"/>
      <c r="JO526" s="241"/>
      <c r="JP526" s="241"/>
      <c r="JQ526" s="241"/>
      <c r="JR526" s="241"/>
      <c r="JS526" s="241"/>
      <c r="JT526" s="241"/>
      <c r="JU526" s="241"/>
    </row>
    <row r="527" spans="1:281" s="240" customFormat="1" ht="15" customHeight="1">
      <c r="A527" s="241"/>
      <c r="B527" s="241"/>
      <c r="C527" s="241"/>
      <c r="D527" s="241"/>
      <c r="E527" s="241"/>
      <c r="F527" s="241"/>
      <c r="G527" s="241"/>
      <c r="H527" s="241"/>
      <c r="I527" s="241"/>
      <c r="J527" s="241"/>
      <c r="K527" s="241"/>
      <c r="L527" s="241"/>
      <c r="M527" s="241"/>
      <c r="N527" s="241"/>
      <c r="O527" s="241"/>
      <c r="P527" s="241"/>
      <c r="Q527" s="241"/>
      <c r="R527" s="241"/>
      <c r="S527" s="241"/>
      <c r="T527" s="241"/>
      <c r="U527" s="241" t="s">
        <v>658</v>
      </c>
      <c r="V527" s="241"/>
      <c r="W527" s="241"/>
      <c r="X527" s="241"/>
      <c r="Y527" s="241"/>
      <c r="Z527" s="241"/>
      <c r="AA527" s="241"/>
      <c r="AB527" s="241"/>
      <c r="AC527" s="241" t="s">
        <v>386</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c r="DV527" s="241"/>
      <c r="DW527" s="241"/>
      <c r="DX527" s="241"/>
      <c r="DY527" s="241"/>
      <c r="DZ527" s="241"/>
      <c r="EA527" s="241"/>
      <c r="EB527" s="241"/>
      <c r="EC527" s="241"/>
      <c r="ED527" s="241"/>
      <c r="EE527" s="241"/>
      <c r="EF527" s="241"/>
      <c r="EG527" s="241"/>
      <c r="EH527" s="241"/>
      <c r="EI527" s="241"/>
      <c r="EJ527" s="241"/>
      <c r="EK527" s="241"/>
      <c r="EL527" s="241"/>
      <c r="EM527" s="241"/>
      <c r="EN527" s="241"/>
      <c r="EO527" s="241"/>
      <c r="EP527" s="241"/>
      <c r="EQ527" s="241"/>
      <c r="ER527" s="241"/>
      <c r="ES527" s="241"/>
      <c r="ET527" s="241"/>
      <c r="EU527" s="241"/>
      <c r="EV527" s="241"/>
      <c r="EW527" s="241"/>
      <c r="EX527" s="241"/>
      <c r="EY527" s="241"/>
      <c r="EZ527" s="241"/>
      <c r="FA527" s="241"/>
      <c r="FB527" s="241"/>
      <c r="FC527" s="241"/>
      <c r="FD527" s="241"/>
      <c r="FE527" s="241"/>
      <c r="FF527" s="241"/>
      <c r="FG527" s="241"/>
      <c r="FH527" s="241"/>
      <c r="FI527" s="241"/>
      <c r="FJ527" s="241"/>
      <c r="FK527" s="241"/>
      <c r="FL527" s="241"/>
      <c r="FM527" s="241"/>
      <c r="FN527" s="241"/>
      <c r="FO527" s="241"/>
      <c r="FP527" s="241"/>
      <c r="FQ527" s="241"/>
      <c r="FR527" s="241"/>
      <c r="FS527" s="241"/>
      <c r="FT527" s="241"/>
      <c r="FU527" s="241"/>
      <c r="FV527" s="241"/>
      <c r="FW527" s="241"/>
      <c r="FX527" s="241"/>
      <c r="FY527" s="241"/>
      <c r="FZ527" s="241"/>
      <c r="GA527" s="241"/>
      <c r="GB527" s="241"/>
      <c r="GC527" s="241"/>
      <c r="GD527" s="241"/>
      <c r="GE527" s="241"/>
      <c r="GF527" s="241"/>
      <c r="GG527" s="241"/>
      <c r="GH527" s="241"/>
      <c r="GI527" s="241"/>
      <c r="GJ527" s="241"/>
      <c r="GK527" s="241"/>
      <c r="GL527" s="241"/>
      <c r="GM527" s="241"/>
      <c r="GN527" s="241"/>
      <c r="GO527" s="241"/>
      <c r="GP527" s="241"/>
      <c r="GQ527" s="241"/>
      <c r="GR527" s="241"/>
      <c r="GS527" s="241"/>
      <c r="GT527" s="241"/>
      <c r="GU527" s="241"/>
      <c r="GV527" s="241"/>
      <c r="GW527" s="241"/>
      <c r="GX527" s="241"/>
      <c r="GY527" s="241"/>
      <c r="GZ527" s="241"/>
      <c r="HA527" s="241"/>
      <c r="HB527" s="241"/>
      <c r="HC527" s="241"/>
      <c r="HD527" s="241"/>
      <c r="HE527" s="241"/>
      <c r="HF527" s="241"/>
      <c r="HG527" s="241"/>
      <c r="HH527" s="241"/>
      <c r="HI527" s="241"/>
      <c r="HJ527" s="241"/>
      <c r="HK527" s="241"/>
      <c r="HL527" s="241"/>
      <c r="HM527" s="241"/>
      <c r="HN527" s="241"/>
      <c r="HO527" s="241"/>
      <c r="HP527" s="241"/>
      <c r="HQ527" s="241"/>
      <c r="HR527" s="241"/>
      <c r="HS527" s="241"/>
      <c r="HT527" s="241"/>
      <c r="HU527" s="241"/>
      <c r="HV527" s="241"/>
      <c r="HW527" s="241"/>
      <c r="HX527" s="241"/>
      <c r="HY527" s="241"/>
      <c r="HZ527" s="241"/>
      <c r="IA527" s="241"/>
      <c r="IB527" s="241"/>
      <c r="IC527" s="241"/>
      <c r="ID527" s="241"/>
      <c r="IE527" s="241"/>
      <c r="IF527" s="241"/>
      <c r="IG527" s="241"/>
      <c r="IH527" s="241"/>
      <c r="II527" s="241"/>
      <c r="IJ527" s="241"/>
      <c r="IK527" s="241"/>
      <c r="IL527" s="241"/>
      <c r="IM527" s="241"/>
      <c r="IN527" s="241"/>
      <c r="IO527" s="241"/>
      <c r="IP527" s="241"/>
      <c r="IQ527" s="241"/>
      <c r="IR527" s="241"/>
      <c r="IS527" s="241"/>
      <c r="IT527" s="241"/>
      <c r="IU527" s="241"/>
      <c r="IV527" s="241"/>
      <c r="IW527" s="241"/>
      <c r="IX527" s="241"/>
      <c r="IY527" s="241"/>
      <c r="IZ527" s="241"/>
      <c r="JA527" s="241"/>
      <c r="JB527" s="241"/>
      <c r="JC527" s="241"/>
      <c r="JD527" s="241"/>
      <c r="JE527" s="241"/>
      <c r="JF527" s="241"/>
      <c r="JG527" s="241"/>
      <c r="JH527" s="241"/>
      <c r="JI527" s="241"/>
      <c r="JJ527" s="241"/>
      <c r="JK527" s="241"/>
      <c r="JL527" s="241"/>
      <c r="JM527" s="241"/>
      <c r="JN527" s="241"/>
      <c r="JO527" s="241"/>
      <c r="JP527" s="241"/>
      <c r="JQ527" s="241"/>
      <c r="JR527" s="241"/>
      <c r="JS527" s="241"/>
      <c r="JT527" s="241"/>
      <c r="JU527" s="241"/>
    </row>
    <row r="528" spans="1:281" s="240" customFormat="1" ht="15" customHeight="1">
      <c r="A528" s="241"/>
      <c r="B528" s="241"/>
      <c r="C528" s="241"/>
      <c r="D528" s="241"/>
      <c r="E528" s="241"/>
      <c r="F528" s="241"/>
      <c r="G528" s="241"/>
      <c r="H528" s="241"/>
      <c r="I528" s="241"/>
      <c r="J528" s="241"/>
      <c r="K528" s="241"/>
      <c r="L528" s="241"/>
      <c r="M528" s="241"/>
      <c r="N528" s="241"/>
      <c r="O528" s="241"/>
      <c r="P528" s="241"/>
      <c r="Q528" s="241"/>
      <c r="R528" s="241"/>
      <c r="S528" s="241"/>
      <c r="T528" s="241"/>
      <c r="U528" s="241" t="s">
        <v>659</v>
      </c>
      <c r="V528" s="241"/>
      <c r="W528" s="241"/>
      <c r="X528" s="241"/>
      <c r="Y528" s="241"/>
      <c r="Z528" s="241"/>
      <c r="AA528" s="241"/>
      <c r="AB528" s="241"/>
      <c r="AC528" s="241" t="s">
        <v>309</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c r="DV528" s="241"/>
      <c r="DW528" s="241"/>
      <c r="DX528" s="241"/>
      <c r="DY528" s="241"/>
      <c r="DZ528" s="241"/>
      <c r="EA528" s="241"/>
      <c r="EB528" s="241"/>
      <c r="EC528" s="241"/>
      <c r="ED528" s="241"/>
      <c r="EE528" s="241"/>
      <c r="EF528" s="241"/>
      <c r="EG528" s="241"/>
      <c r="EH528" s="241"/>
      <c r="EI528" s="241"/>
      <c r="EJ528" s="241"/>
      <c r="EK528" s="241"/>
      <c r="EL528" s="241"/>
      <c r="EM528" s="241"/>
      <c r="EN528" s="241"/>
      <c r="EO528" s="241"/>
      <c r="EP528" s="241"/>
      <c r="EQ528" s="241"/>
      <c r="ER528" s="241"/>
      <c r="ES528" s="241"/>
      <c r="ET528" s="241"/>
      <c r="EU528" s="241"/>
      <c r="EV528" s="241"/>
      <c r="EW528" s="241"/>
      <c r="EX528" s="241"/>
      <c r="EY528" s="241"/>
      <c r="EZ528" s="241"/>
      <c r="FA528" s="241"/>
      <c r="FB528" s="241"/>
      <c r="FC528" s="241"/>
      <c r="FD528" s="241"/>
      <c r="FE528" s="241"/>
      <c r="FF528" s="241"/>
      <c r="FG528" s="241"/>
      <c r="FH528" s="241"/>
      <c r="FI528" s="241"/>
      <c r="FJ528" s="241"/>
      <c r="FK528" s="241"/>
      <c r="FL528" s="241"/>
      <c r="FM528" s="241"/>
      <c r="FN528" s="241"/>
      <c r="FO528" s="241"/>
      <c r="FP528" s="241"/>
      <c r="FQ528" s="241"/>
      <c r="FR528" s="241"/>
      <c r="FS528" s="241"/>
      <c r="FT528" s="241"/>
      <c r="FU528" s="241"/>
      <c r="FV528" s="241"/>
      <c r="FW528" s="241"/>
      <c r="FX528" s="241"/>
      <c r="FY528" s="241"/>
      <c r="FZ528" s="241"/>
      <c r="GA528" s="241"/>
      <c r="GB528" s="241"/>
      <c r="GC528" s="241"/>
      <c r="GD528" s="241"/>
      <c r="GE528" s="241"/>
      <c r="GF528" s="241"/>
      <c r="GG528" s="241"/>
      <c r="GH528" s="241"/>
      <c r="GI528" s="241"/>
      <c r="GJ528" s="241"/>
      <c r="GK528" s="241"/>
      <c r="GL528" s="241"/>
      <c r="GM528" s="241"/>
      <c r="GN528" s="241"/>
      <c r="GO528" s="241"/>
      <c r="GP528" s="241"/>
      <c r="GQ528" s="241"/>
      <c r="GR528" s="241"/>
      <c r="GS528" s="241"/>
      <c r="GT528" s="241"/>
      <c r="GU528" s="241"/>
      <c r="GV528" s="241"/>
      <c r="GW528" s="241"/>
      <c r="GX528" s="241"/>
      <c r="GY528" s="241"/>
      <c r="GZ528" s="241"/>
      <c r="HA528" s="241"/>
      <c r="HB528" s="241"/>
      <c r="HC528" s="241"/>
      <c r="HD528" s="241"/>
      <c r="HE528" s="241"/>
      <c r="HF528" s="241"/>
      <c r="HG528" s="241"/>
      <c r="HH528" s="241"/>
      <c r="HI528" s="241"/>
      <c r="HJ528" s="241"/>
      <c r="HK528" s="241"/>
      <c r="HL528" s="241"/>
      <c r="HM528" s="241"/>
      <c r="HN528" s="241"/>
      <c r="HO528" s="241"/>
      <c r="HP528" s="241"/>
      <c r="HQ528" s="241"/>
      <c r="HR528" s="241"/>
      <c r="HS528" s="241"/>
      <c r="HT528" s="241"/>
      <c r="HU528" s="241"/>
      <c r="HV528" s="241"/>
      <c r="HW528" s="241"/>
      <c r="HX528" s="241"/>
      <c r="HY528" s="241"/>
      <c r="HZ528" s="241"/>
      <c r="IA528" s="241"/>
      <c r="IB528" s="241"/>
      <c r="IC528" s="241"/>
      <c r="ID528" s="241"/>
      <c r="IE528" s="241"/>
      <c r="IF528" s="241"/>
      <c r="IG528" s="241"/>
      <c r="IH528" s="241"/>
      <c r="II528" s="241"/>
      <c r="IJ528" s="241"/>
      <c r="IK528" s="241"/>
      <c r="IL528" s="241"/>
      <c r="IM528" s="241"/>
      <c r="IN528" s="241"/>
      <c r="IO528" s="241"/>
      <c r="IP528" s="241"/>
      <c r="IQ528" s="241"/>
      <c r="IR528" s="241"/>
      <c r="IS528" s="241"/>
      <c r="IT528" s="241"/>
      <c r="IU528" s="241"/>
      <c r="IV528" s="241"/>
      <c r="IW528" s="241"/>
      <c r="IX528" s="241"/>
      <c r="IY528" s="241"/>
      <c r="IZ528" s="241"/>
      <c r="JA528" s="241"/>
      <c r="JB528" s="241"/>
      <c r="JC528" s="241"/>
      <c r="JD528" s="241"/>
      <c r="JE528" s="241"/>
      <c r="JF528" s="241"/>
      <c r="JG528" s="241"/>
      <c r="JH528" s="241"/>
      <c r="JI528" s="241"/>
      <c r="JJ528" s="241"/>
      <c r="JK528" s="241"/>
      <c r="JL528" s="241"/>
      <c r="JM528" s="241"/>
      <c r="JN528" s="241"/>
      <c r="JO528" s="241"/>
      <c r="JP528" s="241"/>
      <c r="JQ528" s="241"/>
      <c r="JR528" s="241"/>
      <c r="JS528" s="241"/>
      <c r="JT528" s="241"/>
      <c r="JU528" s="241"/>
    </row>
    <row r="529" spans="1:281" s="240" customFormat="1" ht="15" customHeight="1">
      <c r="A529" s="241"/>
      <c r="B529" s="241"/>
      <c r="C529" s="241"/>
      <c r="D529" s="241"/>
      <c r="E529" s="241"/>
      <c r="F529" s="241"/>
      <c r="G529" s="241"/>
      <c r="H529" s="241"/>
      <c r="I529" s="241"/>
      <c r="J529" s="241"/>
      <c r="K529" s="241"/>
      <c r="L529" s="241"/>
      <c r="M529" s="241"/>
      <c r="N529" s="241"/>
      <c r="O529" s="241"/>
      <c r="P529" s="241"/>
      <c r="Q529" s="241"/>
      <c r="R529" s="241"/>
      <c r="S529" s="241"/>
      <c r="T529" s="241"/>
      <c r="U529" s="241" t="s">
        <v>660</v>
      </c>
      <c r="V529" s="241"/>
      <c r="W529" s="241"/>
      <c r="X529" s="241"/>
      <c r="Y529" s="241"/>
      <c r="Z529" s="241"/>
      <c r="AA529" s="241"/>
      <c r="AB529" s="241"/>
      <c r="AC529" s="241" t="s">
        <v>325</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c r="DV529" s="241"/>
      <c r="DW529" s="241"/>
      <c r="DX529" s="241"/>
      <c r="DY529" s="241"/>
      <c r="DZ529" s="241"/>
      <c r="EA529" s="241"/>
      <c r="EB529" s="241"/>
      <c r="EC529" s="241"/>
      <c r="ED529" s="241"/>
      <c r="EE529" s="241"/>
      <c r="EF529" s="241"/>
      <c r="EG529" s="241"/>
      <c r="EH529" s="241"/>
      <c r="EI529" s="241"/>
      <c r="EJ529" s="241"/>
      <c r="EK529" s="241"/>
      <c r="EL529" s="241"/>
      <c r="EM529" s="241"/>
      <c r="EN529" s="241"/>
      <c r="EO529" s="241"/>
      <c r="EP529" s="241"/>
      <c r="EQ529" s="241"/>
      <c r="ER529" s="241"/>
      <c r="ES529" s="241"/>
      <c r="ET529" s="241"/>
      <c r="EU529" s="241"/>
      <c r="EV529" s="241"/>
      <c r="EW529" s="241"/>
      <c r="EX529" s="241"/>
      <c r="EY529" s="241"/>
      <c r="EZ529" s="241"/>
      <c r="FA529" s="241"/>
      <c r="FB529" s="241"/>
      <c r="FC529" s="241"/>
      <c r="FD529" s="241"/>
      <c r="FE529" s="241"/>
      <c r="FF529" s="241"/>
      <c r="FG529" s="241"/>
      <c r="FH529" s="241"/>
      <c r="FI529" s="241"/>
      <c r="FJ529" s="241"/>
      <c r="FK529" s="241"/>
      <c r="FL529" s="241"/>
      <c r="FM529" s="241"/>
      <c r="FN529" s="241"/>
      <c r="FO529" s="241"/>
      <c r="FP529" s="241"/>
      <c r="FQ529" s="241"/>
      <c r="FR529" s="241"/>
      <c r="FS529" s="241"/>
      <c r="FT529" s="241"/>
      <c r="FU529" s="241"/>
      <c r="FV529" s="241"/>
      <c r="FW529" s="241"/>
      <c r="FX529" s="241"/>
      <c r="FY529" s="241"/>
      <c r="FZ529" s="241"/>
      <c r="GA529" s="241"/>
      <c r="GB529" s="241"/>
      <c r="GC529" s="241"/>
      <c r="GD529" s="241"/>
      <c r="GE529" s="241"/>
      <c r="GF529" s="241"/>
      <c r="GG529" s="241"/>
      <c r="GH529" s="241"/>
      <c r="GI529" s="241"/>
      <c r="GJ529" s="241"/>
      <c r="GK529" s="241"/>
      <c r="GL529" s="241"/>
      <c r="GM529" s="241"/>
      <c r="GN529" s="241"/>
      <c r="GO529" s="241"/>
      <c r="GP529" s="241"/>
      <c r="GQ529" s="241"/>
      <c r="GR529" s="241"/>
      <c r="GS529" s="241"/>
      <c r="GT529" s="241"/>
      <c r="GU529" s="241"/>
      <c r="GV529" s="241"/>
      <c r="GW529" s="241"/>
      <c r="GX529" s="241"/>
      <c r="GY529" s="241"/>
      <c r="GZ529" s="241"/>
      <c r="HA529" s="241"/>
      <c r="HB529" s="241"/>
      <c r="HC529" s="241"/>
      <c r="HD529" s="241"/>
      <c r="HE529" s="241"/>
      <c r="HF529" s="241"/>
      <c r="HG529" s="241"/>
      <c r="HH529" s="241"/>
      <c r="HI529" s="241"/>
      <c r="HJ529" s="241"/>
      <c r="HK529" s="241"/>
      <c r="HL529" s="241"/>
      <c r="HM529" s="241"/>
      <c r="HN529" s="241"/>
      <c r="HO529" s="241"/>
      <c r="HP529" s="241"/>
      <c r="HQ529" s="241"/>
      <c r="HR529" s="241"/>
      <c r="HS529" s="241"/>
      <c r="HT529" s="241"/>
      <c r="HU529" s="241"/>
      <c r="HV529" s="241"/>
      <c r="HW529" s="241"/>
      <c r="HX529" s="241"/>
      <c r="HY529" s="241"/>
      <c r="HZ529" s="241"/>
      <c r="IA529" s="241"/>
      <c r="IB529" s="241"/>
      <c r="IC529" s="241"/>
      <c r="ID529" s="241"/>
      <c r="IE529" s="241"/>
      <c r="IF529" s="241"/>
      <c r="IG529" s="241"/>
      <c r="IH529" s="241"/>
      <c r="II529" s="241"/>
      <c r="IJ529" s="241"/>
      <c r="IK529" s="241"/>
      <c r="IL529" s="241"/>
      <c r="IM529" s="241"/>
      <c r="IN529" s="241"/>
      <c r="IO529" s="241"/>
      <c r="IP529" s="241"/>
      <c r="IQ529" s="241"/>
      <c r="IR529" s="241"/>
      <c r="IS529" s="241"/>
      <c r="IT529" s="241"/>
      <c r="IU529" s="241"/>
      <c r="IV529" s="241"/>
      <c r="IW529" s="241"/>
      <c r="IX529" s="241"/>
      <c r="IY529" s="241"/>
      <c r="IZ529" s="241"/>
      <c r="JA529" s="241"/>
      <c r="JB529" s="241"/>
      <c r="JC529" s="241"/>
      <c r="JD529" s="241"/>
      <c r="JE529" s="241"/>
      <c r="JF529" s="241"/>
      <c r="JG529" s="241"/>
      <c r="JH529" s="241"/>
      <c r="JI529" s="241"/>
      <c r="JJ529" s="241"/>
      <c r="JK529" s="241"/>
      <c r="JL529" s="241"/>
      <c r="JM529" s="241"/>
      <c r="JN529" s="241"/>
      <c r="JO529" s="241"/>
      <c r="JP529" s="241"/>
      <c r="JQ529" s="241"/>
      <c r="JR529" s="241"/>
      <c r="JS529" s="241"/>
      <c r="JT529" s="241"/>
      <c r="JU529" s="241"/>
    </row>
    <row r="530" spans="1:281" s="240" customFormat="1" ht="15" customHeight="1">
      <c r="A530" s="241"/>
      <c r="B530" s="241"/>
      <c r="C530" s="241"/>
      <c r="D530" s="241"/>
      <c r="E530" s="241"/>
      <c r="F530" s="241"/>
      <c r="G530" s="241"/>
      <c r="H530" s="241"/>
      <c r="I530" s="241"/>
      <c r="J530" s="241"/>
      <c r="K530" s="241"/>
      <c r="L530" s="241"/>
      <c r="M530" s="241"/>
      <c r="N530" s="241"/>
      <c r="O530" s="241"/>
      <c r="P530" s="241"/>
      <c r="Q530" s="241"/>
      <c r="R530" s="241"/>
      <c r="S530" s="241"/>
      <c r="T530" s="241"/>
      <c r="U530" s="241" t="s">
        <v>661</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c r="DV530" s="241"/>
      <c r="DW530" s="241"/>
      <c r="DX530" s="241"/>
      <c r="DY530" s="241"/>
      <c r="DZ530" s="241"/>
      <c r="EA530" s="241"/>
      <c r="EB530" s="241"/>
      <c r="EC530" s="241"/>
      <c r="ED530" s="241"/>
      <c r="EE530" s="241"/>
      <c r="EF530" s="241"/>
      <c r="EG530" s="241"/>
      <c r="EH530" s="241"/>
      <c r="EI530" s="241"/>
      <c r="EJ530" s="241"/>
      <c r="EK530" s="241"/>
      <c r="EL530" s="241"/>
      <c r="EM530" s="241"/>
      <c r="EN530" s="241"/>
      <c r="EO530" s="241"/>
      <c r="EP530" s="241"/>
      <c r="EQ530" s="241"/>
      <c r="ER530" s="241"/>
      <c r="ES530" s="241"/>
      <c r="ET530" s="241"/>
      <c r="EU530" s="241"/>
      <c r="EV530" s="241"/>
      <c r="EW530" s="241"/>
      <c r="EX530" s="241"/>
      <c r="EY530" s="241"/>
      <c r="EZ530" s="241"/>
      <c r="FA530" s="241"/>
      <c r="FB530" s="241"/>
      <c r="FC530" s="241"/>
      <c r="FD530" s="241"/>
      <c r="FE530" s="241"/>
      <c r="FF530" s="241"/>
      <c r="FG530" s="241"/>
      <c r="FH530" s="241"/>
      <c r="FI530" s="241"/>
      <c r="FJ530" s="241"/>
      <c r="FK530" s="241"/>
      <c r="FL530" s="241"/>
      <c r="FM530" s="241"/>
      <c r="FN530" s="241"/>
      <c r="FO530" s="241"/>
      <c r="FP530" s="241"/>
      <c r="FQ530" s="241"/>
      <c r="FR530" s="241"/>
      <c r="FS530" s="241"/>
      <c r="FT530" s="241"/>
      <c r="FU530" s="241"/>
      <c r="FV530" s="241"/>
      <c r="FW530" s="241"/>
      <c r="FX530" s="241"/>
      <c r="FY530" s="241"/>
      <c r="FZ530" s="241"/>
      <c r="GA530" s="241"/>
      <c r="GB530" s="241"/>
      <c r="GC530" s="241"/>
      <c r="GD530" s="241"/>
      <c r="GE530" s="241"/>
      <c r="GF530" s="241"/>
      <c r="GG530" s="241"/>
      <c r="GH530" s="241"/>
      <c r="GI530" s="241"/>
      <c r="GJ530" s="241"/>
      <c r="GK530" s="241"/>
      <c r="GL530" s="241"/>
      <c r="GM530" s="241"/>
      <c r="GN530" s="241"/>
      <c r="GO530" s="241"/>
      <c r="GP530" s="241"/>
      <c r="GQ530" s="241"/>
      <c r="GR530" s="241"/>
      <c r="GS530" s="241"/>
      <c r="GT530" s="241"/>
      <c r="GU530" s="241"/>
      <c r="GV530" s="241"/>
      <c r="GW530" s="241"/>
      <c r="GX530" s="241"/>
      <c r="GY530" s="241"/>
      <c r="GZ530" s="241"/>
      <c r="HA530" s="241"/>
      <c r="HB530" s="241"/>
      <c r="HC530" s="241"/>
      <c r="HD530" s="241"/>
      <c r="HE530" s="241"/>
      <c r="HF530" s="241"/>
      <c r="HG530" s="241"/>
      <c r="HH530" s="241"/>
      <c r="HI530" s="241"/>
      <c r="HJ530" s="241"/>
      <c r="HK530" s="241"/>
      <c r="HL530" s="241"/>
      <c r="HM530" s="241"/>
      <c r="HN530" s="241"/>
      <c r="HO530" s="241"/>
      <c r="HP530" s="241"/>
      <c r="HQ530" s="241"/>
      <c r="HR530" s="241"/>
      <c r="HS530" s="241"/>
      <c r="HT530" s="241"/>
      <c r="HU530" s="241"/>
      <c r="HV530" s="241"/>
      <c r="HW530" s="241"/>
      <c r="HX530" s="241"/>
      <c r="HY530" s="241"/>
      <c r="HZ530" s="241"/>
      <c r="IA530" s="241"/>
      <c r="IB530" s="241"/>
      <c r="IC530" s="241"/>
      <c r="ID530" s="241"/>
      <c r="IE530" s="241"/>
      <c r="IF530" s="241"/>
      <c r="IG530" s="241"/>
      <c r="IH530" s="241"/>
      <c r="II530" s="241"/>
      <c r="IJ530" s="241"/>
      <c r="IK530" s="241"/>
      <c r="IL530" s="241"/>
      <c r="IM530" s="241"/>
      <c r="IN530" s="241"/>
      <c r="IO530" s="241"/>
      <c r="IP530" s="241"/>
      <c r="IQ530" s="241"/>
      <c r="IR530" s="241"/>
      <c r="IS530" s="241"/>
      <c r="IT530" s="241"/>
      <c r="IU530" s="241"/>
      <c r="IV530" s="241"/>
      <c r="IW530" s="241"/>
      <c r="IX530" s="241"/>
      <c r="IY530" s="241"/>
      <c r="IZ530" s="241"/>
      <c r="JA530" s="241"/>
      <c r="JB530" s="241"/>
      <c r="JC530" s="241"/>
      <c r="JD530" s="241"/>
      <c r="JE530" s="241"/>
      <c r="JF530" s="241"/>
      <c r="JG530" s="241"/>
      <c r="JH530" s="241"/>
      <c r="JI530" s="241"/>
      <c r="JJ530" s="241"/>
      <c r="JK530" s="241"/>
      <c r="JL530" s="241"/>
      <c r="JM530" s="241"/>
      <c r="JN530" s="241"/>
      <c r="JO530" s="241"/>
      <c r="JP530" s="241"/>
      <c r="JQ530" s="241"/>
      <c r="JR530" s="241"/>
      <c r="JS530" s="241"/>
      <c r="JT530" s="241"/>
      <c r="JU530" s="241"/>
    </row>
    <row r="531" spans="1:281" s="240" customFormat="1" ht="15" customHeight="1">
      <c r="A531" s="241"/>
      <c r="B531" s="241"/>
      <c r="C531" s="241"/>
      <c r="D531" s="241"/>
      <c r="E531" s="241"/>
      <c r="F531" s="241"/>
      <c r="G531" s="241"/>
      <c r="H531" s="241"/>
      <c r="I531" s="241"/>
      <c r="J531" s="241"/>
      <c r="K531" s="241"/>
      <c r="L531" s="241"/>
      <c r="M531" s="241"/>
      <c r="N531" s="241"/>
      <c r="O531" s="241"/>
      <c r="P531" s="241"/>
      <c r="Q531" s="241"/>
      <c r="R531" s="241"/>
      <c r="S531" s="241"/>
      <c r="T531" s="241"/>
      <c r="U531" s="241" t="s">
        <v>662</v>
      </c>
      <c r="V531" s="241"/>
      <c r="W531" s="241"/>
      <c r="X531" s="241"/>
      <c r="Y531" s="241"/>
      <c r="Z531" s="241"/>
      <c r="AA531" s="241"/>
      <c r="AB531" s="241"/>
      <c r="AC531" s="241" t="s">
        <v>350</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c r="DD531" s="241"/>
      <c r="DE531" s="241"/>
      <c r="DF531" s="241"/>
      <c r="DG531" s="241"/>
      <c r="DH531" s="241"/>
      <c r="DI531" s="241"/>
      <c r="DJ531" s="241"/>
      <c r="DK531" s="241"/>
      <c r="DL531" s="241"/>
      <c r="DM531" s="241"/>
      <c r="DN531" s="241"/>
      <c r="DO531" s="241"/>
      <c r="DP531" s="241"/>
      <c r="DQ531" s="241"/>
      <c r="DR531" s="241"/>
      <c r="DS531" s="241"/>
      <c r="DT531" s="241"/>
      <c r="DU531" s="241"/>
      <c r="DV531" s="241"/>
      <c r="DW531" s="241"/>
      <c r="DX531" s="241"/>
      <c r="DY531" s="241"/>
      <c r="DZ531" s="241"/>
      <c r="EA531" s="241"/>
      <c r="EB531" s="241"/>
      <c r="EC531" s="241"/>
      <c r="ED531" s="241"/>
      <c r="EE531" s="241"/>
      <c r="EF531" s="241"/>
      <c r="EG531" s="241"/>
      <c r="EH531" s="241"/>
      <c r="EI531" s="241"/>
      <c r="EJ531" s="241"/>
      <c r="EK531" s="241"/>
      <c r="EL531" s="241"/>
      <c r="EM531" s="241"/>
      <c r="EN531" s="241"/>
      <c r="EO531" s="241"/>
      <c r="EP531" s="241"/>
      <c r="EQ531" s="241"/>
      <c r="ER531" s="241"/>
      <c r="ES531" s="241"/>
      <c r="ET531" s="241"/>
      <c r="EU531" s="241"/>
      <c r="EV531" s="241"/>
      <c r="EW531" s="241"/>
      <c r="EX531" s="241"/>
      <c r="EY531" s="241"/>
      <c r="EZ531" s="241"/>
      <c r="FA531" s="241"/>
      <c r="FB531" s="241"/>
      <c r="FC531" s="241"/>
      <c r="FD531" s="241"/>
      <c r="FE531" s="241"/>
      <c r="FF531" s="241"/>
      <c r="FG531" s="241"/>
      <c r="FH531" s="241"/>
      <c r="FI531" s="241"/>
      <c r="FJ531" s="241"/>
      <c r="FK531" s="241"/>
      <c r="FL531" s="241"/>
      <c r="FM531" s="241"/>
      <c r="FN531" s="241"/>
      <c r="FO531" s="241"/>
      <c r="FP531" s="241"/>
      <c r="FQ531" s="241"/>
      <c r="FR531" s="241"/>
      <c r="FS531" s="241"/>
      <c r="FT531" s="241"/>
      <c r="FU531" s="241"/>
      <c r="FV531" s="241"/>
      <c r="FW531" s="241"/>
      <c r="FX531" s="241"/>
      <c r="FY531" s="241"/>
      <c r="FZ531" s="241"/>
      <c r="GA531" s="241"/>
      <c r="GB531" s="241"/>
      <c r="GC531" s="241"/>
      <c r="GD531" s="241"/>
      <c r="GE531" s="241"/>
      <c r="GF531" s="241"/>
      <c r="GG531" s="241"/>
      <c r="GH531" s="241"/>
      <c r="GI531" s="241"/>
      <c r="GJ531" s="241"/>
      <c r="GK531" s="241"/>
      <c r="GL531" s="241"/>
      <c r="GM531" s="241"/>
      <c r="GN531" s="241"/>
      <c r="GO531" s="241"/>
      <c r="GP531" s="241"/>
      <c r="GQ531" s="241"/>
      <c r="GR531" s="241"/>
      <c r="GS531" s="241"/>
      <c r="GT531" s="241"/>
      <c r="GU531" s="241"/>
      <c r="GV531" s="241"/>
      <c r="GW531" s="241"/>
      <c r="GX531" s="241"/>
      <c r="GY531" s="241"/>
      <c r="GZ531" s="241"/>
      <c r="HA531" s="241"/>
      <c r="HB531" s="241"/>
      <c r="HC531" s="241"/>
      <c r="HD531" s="241"/>
      <c r="HE531" s="241"/>
      <c r="HF531" s="241"/>
      <c r="HG531" s="241"/>
      <c r="HH531" s="241"/>
      <c r="HI531" s="241"/>
      <c r="HJ531" s="241"/>
      <c r="HK531" s="241"/>
      <c r="HL531" s="241"/>
      <c r="HM531" s="241"/>
      <c r="HN531" s="241"/>
      <c r="HO531" s="241"/>
      <c r="HP531" s="241"/>
      <c r="HQ531" s="241"/>
      <c r="HR531" s="241"/>
      <c r="HS531" s="241"/>
      <c r="HT531" s="241"/>
      <c r="HU531" s="241"/>
      <c r="HV531" s="241"/>
      <c r="HW531" s="241"/>
      <c r="HX531" s="241"/>
      <c r="HY531" s="241"/>
      <c r="HZ531" s="241"/>
      <c r="IA531" s="241"/>
      <c r="IB531" s="241"/>
      <c r="IC531" s="241"/>
      <c r="ID531" s="241"/>
      <c r="IE531" s="241"/>
      <c r="IF531" s="241"/>
      <c r="IG531" s="241"/>
      <c r="IH531" s="241"/>
      <c r="II531" s="241"/>
      <c r="IJ531" s="241"/>
      <c r="IK531" s="241"/>
      <c r="IL531" s="241"/>
      <c r="IM531" s="241"/>
      <c r="IN531" s="241"/>
      <c r="IO531" s="241"/>
      <c r="IP531" s="241"/>
      <c r="IQ531" s="241"/>
      <c r="IR531" s="241"/>
      <c r="IS531" s="241"/>
      <c r="IT531" s="241"/>
      <c r="IU531" s="241"/>
      <c r="IV531" s="241"/>
      <c r="IW531" s="241"/>
      <c r="IX531" s="241"/>
      <c r="IY531" s="241"/>
      <c r="IZ531" s="241"/>
      <c r="JA531" s="241"/>
      <c r="JB531" s="241"/>
      <c r="JC531" s="241"/>
      <c r="JD531" s="241"/>
      <c r="JE531" s="241"/>
      <c r="JF531" s="241"/>
      <c r="JG531" s="241"/>
      <c r="JH531" s="241"/>
      <c r="JI531" s="241"/>
      <c r="JJ531" s="241"/>
      <c r="JK531" s="241"/>
      <c r="JL531" s="241"/>
      <c r="JM531" s="241"/>
      <c r="JN531" s="241"/>
      <c r="JO531" s="241"/>
      <c r="JP531" s="241"/>
      <c r="JQ531" s="241"/>
      <c r="JR531" s="241"/>
      <c r="JS531" s="241"/>
      <c r="JT531" s="241"/>
      <c r="JU531" s="241"/>
    </row>
    <row r="532" spans="1:281" s="240" customFormat="1" ht="15" customHeight="1">
      <c r="A532" s="241"/>
      <c r="B532" s="241"/>
      <c r="C532" s="241"/>
      <c r="D532" s="241"/>
      <c r="E532" s="241"/>
      <c r="F532" s="241"/>
      <c r="G532" s="241"/>
      <c r="H532" s="241"/>
      <c r="I532" s="241"/>
      <c r="J532" s="241"/>
      <c r="K532" s="241"/>
      <c r="L532" s="241"/>
      <c r="M532" s="241"/>
      <c r="N532" s="241"/>
      <c r="O532" s="241"/>
      <c r="P532" s="241"/>
      <c r="Q532" s="241"/>
      <c r="R532" s="241"/>
      <c r="S532" s="241"/>
      <c r="T532" s="241"/>
      <c r="U532" s="241" t="s">
        <v>663</v>
      </c>
      <c r="V532" s="241"/>
      <c r="W532" s="241"/>
      <c r="X532" s="241"/>
      <c r="Y532" s="241"/>
      <c r="Z532" s="241"/>
      <c r="AA532" s="241"/>
      <c r="AB532" s="241"/>
      <c r="AC532" s="241" t="s">
        <v>350</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c r="DD532" s="241"/>
      <c r="DE532" s="241"/>
      <c r="DF532" s="241"/>
      <c r="DG532" s="241"/>
      <c r="DH532" s="241"/>
      <c r="DI532" s="241"/>
      <c r="DJ532" s="241"/>
      <c r="DK532" s="241"/>
      <c r="DL532" s="241"/>
      <c r="DM532" s="241"/>
      <c r="DN532" s="241"/>
      <c r="DO532" s="241"/>
      <c r="DP532" s="241"/>
      <c r="DQ532" s="241"/>
      <c r="DR532" s="241"/>
      <c r="DS532" s="241"/>
      <c r="DT532" s="241"/>
      <c r="DU532" s="241"/>
      <c r="DV532" s="241"/>
      <c r="DW532" s="241"/>
      <c r="DX532" s="241"/>
      <c r="DY532" s="241"/>
      <c r="DZ532" s="241"/>
      <c r="EA532" s="241"/>
      <c r="EB532" s="241"/>
      <c r="EC532" s="241"/>
      <c r="ED532" s="241"/>
      <c r="EE532" s="241"/>
      <c r="EF532" s="241"/>
      <c r="EG532" s="241"/>
      <c r="EH532" s="241"/>
      <c r="EI532" s="241"/>
      <c r="EJ532" s="241"/>
      <c r="EK532" s="241"/>
      <c r="EL532" s="241"/>
      <c r="EM532" s="241"/>
      <c r="EN532" s="241"/>
      <c r="EO532" s="241"/>
      <c r="EP532" s="241"/>
      <c r="EQ532" s="241"/>
      <c r="ER532" s="241"/>
      <c r="ES532" s="241"/>
      <c r="ET532" s="241"/>
      <c r="EU532" s="241"/>
      <c r="EV532" s="241"/>
      <c r="EW532" s="241"/>
      <c r="EX532" s="241"/>
      <c r="EY532" s="241"/>
      <c r="EZ532" s="241"/>
      <c r="FA532" s="241"/>
      <c r="FB532" s="241"/>
      <c r="FC532" s="241"/>
      <c r="FD532" s="241"/>
      <c r="FE532" s="241"/>
      <c r="FF532" s="241"/>
      <c r="FG532" s="241"/>
      <c r="FH532" s="241"/>
      <c r="FI532" s="241"/>
      <c r="FJ532" s="241"/>
      <c r="FK532" s="241"/>
      <c r="FL532" s="241"/>
      <c r="FM532" s="241"/>
      <c r="FN532" s="241"/>
      <c r="FO532" s="241"/>
      <c r="FP532" s="241"/>
      <c r="FQ532" s="241"/>
      <c r="FR532" s="241"/>
      <c r="FS532" s="241"/>
      <c r="FT532" s="241"/>
      <c r="FU532" s="241"/>
      <c r="FV532" s="241"/>
      <c r="FW532" s="241"/>
      <c r="FX532" s="241"/>
      <c r="FY532" s="241"/>
      <c r="FZ532" s="241"/>
      <c r="GA532" s="241"/>
      <c r="GB532" s="241"/>
      <c r="GC532" s="241"/>
      <c r="GD532" s="241"/>
      <c r="GE532" s="241"/>
      <c r="GF532" s="241"/>
      <c r="GG532" s="241"/>
      <c r="GH532" s="241"/>
      <c r="GI532" s="241"/>
      <c r="GJ532" s="241"/>
      <c r="GK532" s="241"/>
      <c r="GL532" s="241"/>
      <c r="GM532" s="241"/>
      <c r="GN532" s="241"/>
      <c r="GO532" s="241"/>
      <c r="GP532" s="241"/>
      <c r="GQ532" s="241"/>
      <c r="GR532" s="241"/>
      <c r="GS532" s="241"/>
      <c r="GT532" s="241"/>
      <c r="GU532" s="241"/>
      <c r="GV532" s="241"/>
      <c r="GW532" s="241"/>
      <c r="GX532" s="241"/>
      <c r="GY532" s="241"/>
      <c r="GZ532" s="241"/>
      <c r="HA532" s="241"/>
      <c r="HB532" s="241"/>
      <c r="HC532" s="241"/>
      <c r="HD532" s="241"/>
      <c r="HE532" s="241"/>
      <c r="HF532" s="241"/>
      <c r="HG532" s="241"/>
      <c r="HH532" s="241"/>
      <c r="HI532" s="241"/>
      <c r="HJ532" s="241"/>
      <c r="HK532" s="241"/>
      <c r="HL532" s="241"/>
      <c r="HM532" s="241"/>
      <c r="HN532" s="241"/>
      <c r="HO532" s="241"/>
      <c r="HP532" s="241"/>
      <c r="HQ532" s="241"/>
      <c r="HR532" s="241"/>
      <c r="HS532" s="241"/>
      <c r="HT532" s="241"/>
      <c r="HU532" s="241"/>
      <c r="HV532" s="241"/>
      <c r="HW532" s="241"/>
      <c r="HX532" s="241"/>
      <c r="HY532" s="241"/>
      <c r="HZ532" s="241"/>
      <c r="IA532" s="241"/>
      <c r="IB532" s="241"/>
      <c r="IC532" s="241"/>
      <c r="ID532" s="241"/>
      <c r="IE532" s="241"/>
      <c r="IF532" s="241"/>
      <c r="IG532" s="241"/>
      <c r="IH532" s="241"/>
      <c r="II532" s="241"/>
      <c r="IJ532" s="241"/>
      <c r="IK532" s="241"/>
      <c r="IL532" s="241"/>
      <c r="IM532" s="241"/>
      <c r="IN532" s="241"/>
      <c r="IO532" s="241"/>
      <c r="IP532" s="241"/>
      <c r="IQ532" s="241"/>
      <c r="IR532" s="241"/>
      <c r="IS532" s="241"/>
      <c r="IT532" s="241"/>
      <c r="IU532" s="241"/>
      <c r="IV532" s="241"/>
      <c r="IW532" s="241"/>
      <c r="IX532" s="241"/>
      <c r="IY532" s="241"/>
      <c r="IZ532" s="241"/>
      <c r="JA532" s="241"/>
      <c r="JB532" s="241"/>
      <c r="JC532" s="241"/>
      <c r="JD532" s="241"/>
      <c r="JE532" s="241"/>
      <c r="JF532" s="241"/>
      <c r="JG532" s="241"/>
      <c r="JH532" s="241"/>
      <c r="JI532" s="241"/>
      <c r="JJ532" s="241"/>
      <c r="JK532" s="241"/>
      <c r="JL532" s="241"/>
      <c r="JM532" s="241"/>
      <c r="JN532" s="241"/>
      <c r="JO532" s="241"/>
      <c r="JP532" s="241"/>
      <c r="JQ532" s="241"/>
      <c r="JR532" s="241"/>
      <c r="JS532" s="241"/>
      <c r="JT532" s="241"/>
      <c r="JU532" s="241"/>
    </row>
    <row r="533" spans="1:281" s="240" customFormat="1" ht="15" customHeight="1">
      <c r="A533" s="241"/>
      <c r="B533" s="241"/>
      <c r="C533" s="241"/>
      <c r="D533" s="241"/>
      <c r="E533" s="241"/>
      <c r="F533" s="241"/>
      <c r="G533" s="241"/>
      <c r="H533" s="241"/>
      <c r="I533" s="241"/>
      <c r="J533" s="241"/>
      <c r="K533" s="241"/>
      <c r="L533" s="241"/>
      <c r="M533" s="241"/>
      <c r="N533" s="241"/>
      <c r="O533" s="241"/>
      <c r="P533" s="241"/>
      <c r="Q533" s="241"/>
      <c r="R533" s="241"/>
      <c r="S533" s="241"/>
      <c r="T533" s="241"/>
      <c r="U533" s="241" t="s">
        <v>664</v>
      </c>
      <c r="V533" s="241"/>
      <c r="W533" s="241"/>
      <c r="X533" s="241"/>
      <c r="Y533" s="241"/>
      <c r="Z533" s="241"/>
      <c r="AA533" s="241"/>
      <c r="AB533" s="241"/>
      <c r="AC533" s="241" t="s">
        <v>316</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c r="DD533" s="241"/>
      <c r="DE533" s="241"/>
      <c r="DF533" s="241"/>
      <c r="DG533" s="241"/>
      <c r="DH533" s="241"/>
      <c r="DI533" s="241"/>
      <c r="DJ533" s="241"/>
      <c r="DK533" s="241"/>
      <c r="DL533" s="241"/>
      <c r="DM533" s="241"/>
      <c r="DN533" s="241"/>
      <c r="DO533" s="241"/>
      <c r="DP533" s="241"/>
      <c r="DQ533" s="241"/>
      <c r="DR533" s="241"/>
      <c r="DS533" s="241"/>
      <c r="DT533" s="241"/>
      <c r="DU533" s="241"/>
      <c r="DV533" s="241"/>
      <c r="DW533" s="241"/>
      <c r="DX533" s="241"/>
      <c r="DY533" s="241"/>
      <c r="DZ533" s="241"/>
      <c r="EA533" s="241"/>
      <c r="EB533" s="241"/>
      <c r="EC533" s="241"/>
      <c r="ED533" s="241"/>
      <c r="EE533" s="241"/>
      <c r="EF533" s="241"/>
      <c r="EG533" s="241"/>
      <c r="EH533" s="241"/>
      <c r="EI533" s="241"/>
      <c r="EJ533" s="241"/>
      <c r="EK533" s="241"/>
      <c r="EL533" s="241"/>
      <c r="EM533" s="241"/>
      <c r="EN533" s="241"/>
      <c r="EO533" s="241"/>
      <c r="EP533" s="241"/>
      <c r="EQ533" s="241"/>
      <c r="ER533" s="241"/>
      <c r="ES533" s="241"/>
      <c r="ET533" s="241"/>
      <c r="EU533" s="241"/>
      <c r="EV533" s="241"/>
      <c r="EW533" s="241"/>
      <c r="EX533" s="241"/>
      <c r="EY533" s="241"/>
      <c r="EZ533" s="241"/>
      <c r="FA533" s="241"/>
      <c r="FB533" s="241"/>
      <c r="FC533" s="241"/>
      <c r="FD533" s="241"/>
      <c r="FE533" s="241"/>
      <c r="FF533" s="241"/>
      <c r="FG533" s="241"/>
      <c r="FH533" s="241"/>
      <c r="FI533" s="241"/>
      <c r="FJ533" s="241"/>
      <c r="FK533" s="241"/>
      <c r="FL533" s="241"/>
      <c r="FM533" s="241"/>
      <c r="FN533" s="241"/>
      <c r="FO533" s="241"/>
      <c r="FP533" s="241"/>
      <c r="FQ533" s="241"/>
      <c r="FR533" s="241"/>
      <c r="FS533" s="241"/>
      <c r="FT533" s="241"/>
      <c r="FU533" s="241"/>
      <c r="FV533" s="241"/>
      <c r="FW533" s="241"/>
      <c r="FX533" s="241"/>
      <c r="FY533" s="241"/>
      <c r="FZ533" s="241"/>
      <c r="GA533" s="241"/>
      <c r="GB533" s="241"/>
      <c r="GC533" s="241"/>
      <c r="GD533" s="241"/>
      <c r="GE533" s="241"/>
      <c r="GF533" s="241"/>
      <c r="GG533" s="241"/>
      <c r="GH533" s="241"/>
      <c r="GI533" s="241"/>
      <c r="GJ533" s="241"/>
      <c r="GK533" s="241"/>
      <c r="GL533" s="241"/>
      <c r="GM533" s="241"/>
      <c r="GN533" s="241"/>
      <c r="GO533" s="241"/>
      <c r="GP533" s="241"/>
      <c r="GQ533" s="241"/>
      <c r="GR533" s="241"/>
      <c r="GS533" s="241"/>
      <c r="GT533" s="241"/>
      <c r="GU533" s="241"/>
      <c r="GV533" s="241"/>
      <c r="GW533" s="241"/>
      <c r="GX533" s="241"/>
      <c r="GY533" s="241"/>
      <c r="GZ533" s="241"/>
      <c r="HA533" s="241"/>
      <c r="HB533" s="241"/>
      <c r="HC533" s="241"/>
      <c r="HD533" s="241"/>
      <c r="HE533" s="241"/>
      <c r="HF533" s="241"/>
      <c r="HG533" s="241"/>
      <c r="HH533" s="241"/>
      <c r="HI533" s="241"/>
      <c r="HJ533" s="241"/>
      <c r="HK533" s="241"/>
      <c r="HL533" s="241"/>
      <c r="HM533" s="241"/>
      <c r="HN533" s="241"/>
      <c r="HO533" s="241"/>
      <c r="HP533" s="241"/>
      <c r="HQ533" s="241"/>
      <c r="HR533" s="241"/>
      <c r="HS533" s="241"/>
      <c r="HT533" s="241"/>
      <c r="HU533" s="241"/>
      <c r="HV533" s="241"/>
      <c r="HW533" s="241"/>
      <c r="HX533" s="241"/>
      <c r="HY533" s="241"/>
      <c r="HZ533" s="241"/>
      <c r="IA533" s="241"/>
      <c r="IB533" s="241"/>
      <c r="IC533" s="241"/>
      <c r="ID533" s="241"/>
      <c r="IE533" s="241"/>
      <c r="IF533" s="241"/>
      <c r="IG533" s="241"/>
      <c r="IH533" s="241"/>
      <c r="II533" s="241"/>
      <c r="IJ533" s="241"/>
      <c r="IK533" s="241"/>
      <c r="IL533" s="241"/>
      <c r="IM533" s="241"/>
      <c r="IN533" s="241"/>
      <c r="IO533" s="241"/>
      <c r="IP533" s="241"/>
      <c r="IQ533" s="241"/>
      <c r="IR533" s="241"/>
      <c r="IS533" s="241"/>
      <c r="IT533" s="241"/>
      <c r="IU533" s="241"/>
      <c r="IV533" s="241"/>
      <c r="IW533" s="241"/>
      <c r="IX533" s="241"/>
      <c r="IY533" s="241"/>
      <c r="IZ533" s="241"/>
      <c r="JA533" s="241"/>
      <c r="JB533" s="241"/>
      <c r="JC533" s="241"/>
      <c r="JD533" s="241"/>
      <c r="JE533" s="241"/>
      <c r="JF533" s="241"/>
      <c r="JG533" s="241"/>
      <c r="JH533" s="241"/>
      <c r="JI533" s="241"/>
      <c r="JJ533" s="241"/>
      <c r="JK533" s="241"/>
      <c r="JL533" s="241"/>
      <c r="JM533" s="241"/>
      <c r="JN533" s="241"/>
      <c r="JO533" s="241"/>
      <c r="JP533" s="241"/>
      <c r="JQ533" s="241"/>
      <c r="JR533" s="241"/>
      <c r="JS533" s="241"/>
      <c r="JT533" s="241"/>
      <c r="JU533" s="241"/>
    </row>
    <row r="534" spans="1:281" s="240" customFormat="1" ht="15" customHeight="1">
      <c r="A534" s="241"/>
      <c r="B534" s="241"/>
      <c r="C534" s="241"/>
      <c r="D534" s="241"/>
      <c r="E534" s="241"/>
      <c r="F534" s="241"/>
      <c r="G534" s="241"/>
      <c r="H534" s="241"/>
      <c r="I534" s="241"/>
      <c r="J534" s="241"/>
      <c r="K534" s="241"/>
      <c r="L534" s="241"/>
      <c r="M534" s="241"/>
      <c r="N534" s="241"/>
      <c r="O534" s="241"/>
      <c r="P534" s="241"/>
      <c r="Q534" s="241"/>
      <c r="R534" s="241"/>
      <c r="S534" s="241"/>
      <c r="T534" s="241"/>
      <c r="U534" s="241" t="s">
        <v>665</v>
      </c>
      <c r="V534" s="241"/>
      <c r="W534" s="241"/>
      <c r="X534" s="241"/>
      <c r="Y534" s="241"/>
      <c r="Z534" s="241"/>
      <c r="AA534" s="241"/>
      <c r="AB534" s="241"/>
      <c r="AC534" s="241" t="s">
        <v>316</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41"/>
      <c r="DK534" s="241"/>
      <c r="DL534" s="241"/>
      <c r="DM534" s="241"/>
      <c r="DN534" s="241"/>
      <c r="DO534" s="241"/>
      <c r="DP534" s="241"/>
      <c r="DQ534" s="241"/>
      <c r="DR534" s="241"/>
      <c r="DS534" s="241"/>
      <c r="DT534" s="241"/>
      <c r="DU534" s="241"/>
      <c r="DV534" s="241"/>
      <c r="DW534" s="241"/>
      <c r="DX534" s="241"/>
      <c r="DY534" s="241"/>
      <c r="DZ534" s="241"/>
      <c r="EA534" s="241"/>
      <c r="EB534" s="241"/>
      <c r="EC534" s="241"/>
      <c r="ED534" s="241"/>
      <c r="EE534" s="241"/>
      <c r="EF534" s="241"/>
      <c r="EG534" s="241"/>
      <c r="EH534" s="241"/>
      <c r="EI534" s="241"/>
      <c r="EJ534" s="241"/>
      <c r="EK534" s="241"/>
      <c r="EL534" s="241"/>
      <c r="EM534" s="241"/>
      <c r="EN534" s="241"/>
      <c r="EO534" s="241"/>
      <c r="EP534" s="241"/>
      <c r="EQ534" s="241"/>
      <c r="ER534" s="241"/>
      <c r="ES534" s="241"/>
      <c r="ET534" s="241"/>
      <c r="EU534" s="241"/>
      <c r="EV534" s="241"/>
      <c r="EW534" s="241"/>
      <c r="EX534" s="241"/>
      <c r="EY534" s="241"/>
      <c r="EZ534" s="241"/>
      <c r="FA534" s="241"/>
      <c r="FB534" s="241"/>
      <c r="FC534" s="241"/>
      <c r="FD534" s="241"/>
      <c r="FE534" s="241"/>
      <c r="FF534" s="241"/>
      <c r="FG534" s="241"/>
      <c r="FH534" s="241"/>
      <c r="FI534" s="241"/>
      <c r="FJ534" s="241"/>
      <c r="FK534" s="241"/>
      <c r="FL534" s="241"/>
      <c r="FM534" s="241"/>
      <c r="FN534" s="241"/>
      <c r="FO534" s="241"/>
      <c r="FP534" s="241"/>
      <c r="FQ534" s="241"/>
      <c r="FR534" s="241"/>
      <c r="FS534" s="241"/>
      <c r="FT534" s="241"/>
      <c r="FU534" s="241"/>
      <c r="FV534" s="241"/>
      <c r="FW534" s="241"/>
      <c r="FX534" s="241"/>
      <c r="FY534" s="241"/>
      <c r="FZ534" s="241"/>
      <c r="GA534" s="241"/>
      <c r="GB534" s="241"/>
      <c r="GC534" s="241"/>
      <c r="GD534" s="241"/>
      <c r="GE534" s="241"/>
      <c r="GF534" s="241"/>
      <c r="GG534" s="241"/>
      <c r="GH534" s="241"/>
      <c r="GI534" s="241"/>
      <c r="GJ534" s="241"/>
      <c r="GK534" s="241"/>
      <c r="GL534" s="241"/>
      <c r="GM534" s="241"/>
      <c r="GN534" s="241"/>
      <c r="GO534" s="241"/>
      <c r="GP534" s="241"/>
      <c r="GQ534" s="241"/>
      <c r="GR534" s="241"/>
      <c r="GS534" s="241"/>
      <c r="GT534" s="241"/>
      <c r="GU534" s="241"/>
      <c r="GV534" s="241"/>
      <c r="GW534" s="241"/>
      <c r="GX534" s="241"/>
      <c r="GY534" s="241"/>
      <c r="GZ534" s="241"/>
      <c r="HA534" s="241"/>
      <c r="HB534" s="241"/>
      <c r="HC534" s="241"/>
      <c r="HD534" s="241"/>
      <c r="HE534" s="241"/>
      <c r="HF534" s="241"/>
      <c r="HG534" s="241"/>
      <c r="HH534" s="241"/>
      <c r="HI534" s="241"/>
      <c r="HJ534" s="241"/>
      <c r="HK534" s="241"/>
      <c r="HL534" s="241"/>
      <c r="HM534" s="241"/>
      <c r="HN534" s="241"/>
      <c r="HO534" s="241"/>
      <c r="HP534" s="241"/>
      <c r="HQ534" s="241"/>
      <c r="HR534" s="241"/>
      <c r="HS534" s="241"/>
      <c r="HT534" s="241"/>
      <c r="HU534" s="241"/>
      <c r="HV534" s="241"/>
      <c r="HW534" s="241"/>
      <c r="HX534" s="241"/>
      <c r="HY534" s="241"/>
      <c r="HZ534" s="241"/>
      <c r="IA534" s="241"/>
      <c r="IB534" s="241"/>
      <c r="IC534" s="241"/>
      <c r="ID534" s="241"/>
      <c r="IE534" s="241"/>
      <c r="IF534" s="241"/>
      <c r="IG534" s="241"/>
      <c r="IH534" s="241"/>
      <c r="II534" s="241"/>
      <c r="IJ534" s="241"/>
      <c r="IK534" s="241"/>
      <c r="IL534" s="241"/>
      <c r="IM534" s="241"/>
      <c r="IN534" s="241"/>
      <c r="IO534" s="241"/>
      <c r="IP534" s="241"/>
      <c r="IQ534" s="241"/>
      <c r="IR534" s="241"/>
      <c r="IS534" s="241"/>
      <c r="IT534" s="241"/>
      <c r="IU534" s="241"/>
      <c r="IV534" s="241"/>
      <c r="IW534" s="241"/>
      <c r="IX534" s="241"/>
      <c r="IY534" s="241"/>
      <c r="IZ534" s="241"/>
      <c r="JA534" s="241"/>
      <c r="JB534" s="241"/>
      <c r="JC534" s="241"/>
      <c r="JD534" s="241"/>
      <c r="JE534" s="241"/>
      <c r="JF534" s="241"/>
      <c r="JG534" s="241"/>
      <c r="JH534" s="241"/>
      <c r="JI534" s="241"/>
      <c r="JJ534" s="241"/>
      <c r="JK534" s="241"/>
      <c r="JL534" s="241"/>
      <c r="JM534" s="241"/>
      <c r="JN534" s="241"/>
      <c r="JO534" s="241"/>
      <c r="JP534" s="241"/>
      <c r="JQ534" s="241"/>
      <c r="JR534" s="241"/>
      <c r="JS534" s="241"/>
      <c r="JT534" s="241"/>
      <c r="JU534" s="241"/>
    </row>
    <row r="535" spans="1:281" s="240" customFormat="1" ht="15" customHeight="1">
      <c r="A535" s="241"/>
      <c r="B535" s="241"/>
      <c r="C535" s="241"/>
      <c r="D535" s="241"/>
      <c r="E535" s="241"/>
      <c r="F535" s="241"/>
      <c r="G535" s="241"/>
      <c r="H535" s="241"/>
      <c r="I535" s="241"/>
      <c r="J535" s="241"/>
      <c r="K535" s="241"/>
      <c r="L535" s="241"/>
      <c r="M535" s="241"/>
      <c r="N535" s="241"/>
      <c r="O535" s="241"/>
      <c r="P535" s="241"/>
      <c r="Q535" s="241"/>
      <c r="R535" s="241"/>
      <c r="S535" s="241"/>
      <c r="T535" s="241"/>
      <c r="U535" s="241" t="s">
        <v>666</v>
      </c>
      <c r="V535" s="241"/>
      <c r="W535" s="241"/>
      <c r="X535" s="241"/>
      <c r="Y535" s="241"/>
      <c r="Z535" s="241"/>
      <c r="AA535" s="241"/>
      <c r="AB535" s="241"/>
      <c r="AC535" s="241" t="s">
        <v>316</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c r="DD535" s="241"/>
      <c r="DE535" s="241"/>
      <c r="DF535" s="241"/>
      <c r="DG535" s="241"/>
      <c r="DH535" s="241"/>
      <c r="DI535" s="241"/>
      <c r="DJ535" s="241"/>
      <c r="DK535" s="241"/>
      <c r="DL535" s="241"/>
      <c r="DM535" s="241"/>
      <c r="DN535" s="241"/>
      <c r="DO535" s="241"/>
      <c r="DP535" s="241"/>
      <c r="DQ535" s="241"/>
      <c r="DR535" s="241"/>
      <c r="DS535" s="241"/>
      <c r="DT535" s="241"/>
      <c r="DU535" s="241"/>
      <c r="DV535" s="241"/>
      <c r="DW535" s="241"/>
      <c r="DX535" s="241"/>
      <c r="DY535" s="241"/>
      <c r="DZ535" s="241"/>
      <c r="EA535" s="241"/>
      <c r="EB535" s="241"/>
      <c r="EC535" s="241"/>
      <c r="ED535" s="241"/>
      <c r="EE535" s="241"/>
      <c r="EF535" s="241"/>
      <c r="EG535" s="241"/>
      <c r="EH535" s="241"/>
      <c r="EI535" s="241"/>
      <c r="EJ535" s="241"/>
      <c r="EK535" s="241"/>
      <c r="EL535" s="241"/>
      <c r="EM535" s="241"/>
      <c r="EN535" s="241"/>
      <c r="EO535" s="241"/>
      <c r="EP535" s="241"/>
      <c r="EQ535" s="241"/>
      <c r="ER535" s="241"/>
      <c r="ES535" s="241"/>
      <c r="ET535" s="241"/>
      <c r="EU535" s="241"/>
      <c r="EV535" s="241"/>
      <c r="EW535" s="241"/>
      <c r="EX535" s="241"/>
      <c r="EY535" s="241"/>
      <c r="EZ535" s="241"/>
      <c r="FA535" s="241"/>
      <c r="FB535" s="241"/>
      <c r="FC535" s="241"/>
      <c r="FD535" s="241"/>
      <c r="FE535" s="241"/>
      <c r="FF535" s="241"/>
      <c r="FG535" s="241"/>
      <c r="FH535" s="241"/>
      <c r="FI535" s="241"/>
      <c r="FJ535" s="241"/>
      <c r="FK535" s="241"/>
      <c r="FL535" s="241"/>
      <c r="FM535" s="241"/>
      <c r="FN535" s="241"/>
      <c r="FO535" s="241"/>
      <c r="FP535" s="241"/>
      <c r="FQ535" s="241"/>
      <c r="FR535" s="241"/>
      <c r="FS535" s="241"/>
      <c r="FT535" s="241"/>
      <c r="FU535" s="241"/>
      <c r="FV535" s="241"/>
      <c r="FW535" s="241"/>
      <c r="FX535" s="241"/>
      <c r="FY535" s="241"/>
      <c r="FZ535" s="241"/>
      <c r="GA535" s="241"/>
      <c r="GB535" s="241"/>
      <c r="GC535" s="241"/>
      <c r="GD535" s="241"/>
      <c r="GE535" s="241"/>
      <c r="GF535" s="241"/>
      <c r="GG535" s="241"/>
      <c r="GH535" s="241"/>
      <c r="GI535" s="241"/>
      <c r="GJ535" s="241"/>
      <c r="GK535" s="241"/>
      <c r="GL535" s="241"/>
      <c r="GM535" s="241"/>
      <c r="GN535" s="241"/>
      <c r="GO535" s="241"/>
      <c r="GP535" s="241"/>
      <c r="GQ535" s="241"/>
      <c r="GR535" s="241"/>
      <c r="GS535" s="241"/>
      <c r="GT535" s="241"/>
      <c r="GU535" s="241"/>
      <c r="GV535" s="241"/>
      <c r="GW535" s="241"/>
      <c r="GX535" s="241"/>
      <c r="GY535" s="241"/>
      <c r="GZ535" s="241"/>
      <c r="HA535" s="241"/>
      <c r="HB535" s="241"/>
      <c r="HC535" s="241"/>
      <c r="HD535" s="241"/>
      <c r="HE535" s="241"/>
      <c r="HF535" s="241"/>
      <c r="HG535" s="241"/>
      <c r="HH535" s="241"/>
      <c r="HI535" s="241"/>
      <c r="HJ535" s="241"/>
      <c r="HK535" s="241"/>
      <c r="HL535" s="241"/>
      <c r="HM535" s="241"/>
      <c r="HN535" s="241"/>
      <c r="HO535" s="241"/>
      <c r="HP535" s="241"/>
      <c r="HQ535" s="241"/>
      <c r="HR535" s="241"/>
      <c r="HS535" s="241"/>
      <c r="HT535" s="241"/>
      <c r="HU535" s="241"/>
      <c r="HV535" s="241"/>
      <c r="HW535" s="241"/>
      <c r="HX535" s="241"/>
      <c r="HY535" s="241"/>
      <c r="HZ535" s="241"/>
      <c r="IA535" s="241"/>
      <c r="IB535" s="241"/>
      <c r="IC535" s="241"/>
      <c r="ID535" s="241"/>
      <c r="IE535" s="241"/>
      <c r="IF535" s="241"/>
      <c r="IG535" s="241"/>
      <c r="IH535" s="241"/>
      <c r="II535" s="241"/>
      <c r="IJ535" s="241"/>
      <c r="IK535" s="241"/>
      <c r="IL535" s="241"/>
      <c r="IM535" s="241"/>
      <c r="IN535" s="241"/>
      <c r="IO535" s="241"/>
      <c r="IP535" s="241"/>
      <c r="IQ535" s="241"/>
      <c r="IR535" s="241"/>
      <c r="IS535" s="241"/>
      <c r="IT535" s="241"/>
      <c r="IU535" s="241"/>
      <c r="IV535" s="241"/>
      <c r="IW535" s="241"/>
      <c r="IX535" s="241"/>
      <c r="IY535" s="241"/>
      <c r="IZ535" s="241"/>
      <c r="JA535" s="241"/>
      <c r="JB535" s="241"/>
      <c r="JC535" s="241"/>
      <c r="JD535" s="241"/>
      <c r="JE535" s="241"/>
      <c r="JF535" s="241"/>
      <c r="JG535" s="241"/>
      <c r="JH535" s="241"/>
      <c r="JI535" s="241"/>
      <c r="JJ535" s="241"/>
      <c r="JK535" s="241"/>
      <c r="JL535" s="241"/>
      <c r="JM535" s="241"/>
      <c r="JN535" s="241"/>
      <c r="JO535" s="241"/>
      <c r="JP535" s="241"/>
      <c r="JQ535" s="241"/>
      <c r="JR535" s="241"/>
      <c r="JS535" s="241"/>
      <c r="JT535" s="241"/>
      <c r="JU535" s="241"/>
    </row>
    <row r="536" spans="1:281" s="240" customFormat="1" ht="15" customHeight="1">
      <c r="A536" s="241"/>
      <c r="B536" s="241"/>
      <c r="C536" s="241"/>
      <c r="D536" s="241"/>
      <c r="E536" s="241"/>
      <c r="F536" s="241"/>
      <c r="G536" s="241"/>
      <c r="H536" s="241"/>
      <c r="I536" s="241"/>
      <c r="J536" s="241"/>
      <c r="K536" s="241"/>
      <c r="L536" s="241"/>
      <c r="M536" s="241"/>
      <c r="N536" s="241"/>
      <c r="O536" s="241"/>
      <c r="P536" s="241"/>
      <c r="Q536" s="241"/>
      <c r="R536" s="241"/>
      <c r="S536" s="241"/>
      <c r="T536" s="241"/>
      <c r="U536" s="241" t="s">
        <v>667</v>
      </c>
      <c r="V536" s="241"/>
      <c r="W536" s="241"/>
      <c r="X536" s="241"/>
      <c r="Y536" s="241"/>
      <c r="Z536" s="241"/>
      <c r="AA536" s="241"/>
      <c r="AB536" s="241"/>
      <c r="AC536" s="241" t="s">
        <v>309</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c r="DV536" s="241"/>
      <c r="DW536" s="241"/>
      <c r="DX536" s="241"/>
      <c r="DY536" s="241"/>
      <c r="DZ536" s="241"/>
      <c r="EA536" s="241"/>
      <c r="EB536" s="241"/>
      <c r="EC536" s="241"/>
      <c r="ED536" s="241"/>
      <c r="EE536" s="241"/>
      <c r="EF536" s="241"/>
      <c r="EG536" s="241"/>
      <c r="EH536" s="241"/>
      <c r="EI536" s="241"/>
      <c r="EJ536" s="241"/>
      <c r="EK536" s="241"/>
      <c r="EL536" s="241"/>
      <c r="EM536" s="241"/>
      <c r="EN536" s="241"/>
      <c r="EO536" s="241"/>
      <c r="EP536" s="241"/>
      <c r="EQ536" s="241"/>
      <c r="ER536" s="241"/>
      <c r="ES536" s="241"/>
      <c r="ET536" s="241"/>
      <c r="EU536" s="241"/>
      <c r="EV536" s="241"/>
      <c r="EW536" s="241"/>
      <c r="EX536" s="241"/>
      <c r="EY536" s="241"/>
      <c r="EZ536" s="241"/>
      <c r="FA536" s="241"/>
      <c r="FB536" s="241"/>
      <c r="FC536" s="241"/>
      <c r="FD536" s="241"/>
      <c r="FE536" s="241"/>
      <c r="FF536" s="241"/>
      <c r="FG536" s="241"/>
      <c r="FH536" s="241"/>
      <c r="FI536" s="241"/>
      <c r="FJ536" s="241"/>
      <c r="FK536" s="241"/>
      <c r="FL536" s="241"/>
      <c r="FM536" s="241"/>
      <c r="FN536" s="241"/>
      <c r="FO536" s="241"/>
      <c r="FP536" s="241"/>
      <c r="FQ536" s="241"/>
      <c r="FR536" s="241"/>
      <c r="FS536" s="241"/>
      <c r="FT536" s="241"/>
      <c r="FU536" s="241"/>
      <c r="FV536" s="241"/>
      <c r="FW536" s="241"/>
      <c r="FX536" s="241"/>
      <c r="FY536" s="241"/>
      <c r="FZ536" s="241"/>
      <c r="GA536" s="241"/>
      <c r="GB536" s="241"/>
      <c r="GC536" s="241"/>
      <c r="GD536" s="241"/>
      <c r="GE536" s="241"/>
      <c r="GF536" s="241"/>
      <c r="GG536" s="241"/>
      <c r="GH536" s="241"/>
      <c r="GI536" s="241"/>
      <c r="GJ536" s="241"/>
      <c r="GK536" s="241"/>
      <c r="GL536" s="241"/>
      <c r="GM536" s="241"/>
      <c r="GN536" s="241"/>
      <c r="GO536" s="241"/>
      <c r="GP536" s="241"/>
      <c r="GQ536" s="241"/>
      <c r="GR536" s="241"/>
      <c r="GS536" s="241"/>
      <c r="GT536" s="241"/>
      <c r="GU536" s="241"/>
      <c r="GV536" s="241"/>
      <c r="GW536" s="241"/>
      <c r="GX536" s="241"/>
      <c r="GY536" s="241"/>
      <c r="GZ536" s="241"/>
      <c r="HA536" s="241"/>
      <c r="HB536" s="241"/>
      <c r="HC536" s="241"/>
      <c r="HD536" s="241"/>
      <c r="HE536" s="241"/>
      <c r="HF536" s="241"/>
      <c r="HG536" s="241"/>
      <c r="HH536" s="241"/>
      <c r="HI536" s="241"/>
      <c r="HJ536" s="241"/>
      <c r="HK536" s="241"/>
      <c r="HL536" s="241"/>
      <c r="HM536" s="241"/>
      <c r="HN536" s="241"/>
      <c r="HO536" s="241"/>
      <c r="HP536" s="241"/>
      <c r="HQ536" s="241"/>
      <c r="HR536" s="241"/>
      <c r="HS536" s="241"/>
      <c r="HT536" s="241"/>
      <c r="HU536" s="241"/>
      <c r="HV536" s="241"/>
      <c r="HW536" s="241"/>
      <c r="HX536" s="241"/>
      <c r="HY536" s="241"/>
      <c r="HZ536" s="241"/>
      <c r="IA536" s="241"/>
      <c r="IB536" s="241"/>
      <c r="IC536" s="241"/>
      <c r="ID536" s="241"/>
      <c r="IE536" s="241"/>
      <c r="IF536" s="241"/>
      <c r="IG536" s="241"/>
      <c r="IH536" s="241"/>
      <c r="II536" s="241"/>
      <c r="IJ536" s="241"/>
      <c r="IK536" s="241"/>
      <c r="IL536" s="241"/>
      <c r="IM536" s="241"/>
      <c r="IN536" s="241"/>
      <c r="IO536" s="241"/>
      <c r="IP536" s="241"/>
      <c r="IQ536" s="241"/>
      <c r="IR536" s="241"/>
      <c r="IS536" s="241"/>
      <c r="IT536" s="241"/>
      <c r="IU536" s="241"/>
      <c r="IV536" s="241"/>
      <c r="IW536" s="241"/>
      <c r="IX536" s="241"/>
      <c r="IY536" s="241"/>
      <c r="IZ536" s="241"/>
      <c r="JA536" s="241"/>
      <c r="JB536" s="241"/>
      <c r="JC536" s="241"/>
      <c r="JD536" s="241"/>
      <c r="JE536" s="241"/>
      <c r="JF536" s="241"/>
      <c r="JG536" s="241"/>
      <c r="JH536" s="241"/>
      <c r="JI536" s="241"/>
      <c r="JJ536" s="241"/>
      <c r="JK536" s="241"/>
      <c r="JL536" s="241"/>
      <c r="JM536" s="241"/>
      <c r="JN536" s="241"/>
      <c r="JO536" s="241"/>
      <c r="JP536" s="241"/>
      <c r="JQ536" s="241"/>
      <c r="JR536" s="241"/>
      <c r="JS536" s="241"/>
      <c r="JT536" s="241"/>
      <c r="JU536" s="241"/>
    </row>
    <row r="537" spans="1:281" s="240" customFormat="1" ht="15" customHeight="1">
      <c r="A537" s="241"/>
      <c r="B537" s="241"/>
      <c r="C537" s="241"/>
      <c r="D537" s="241"/>
      <c r="E537" s="241"/>
      <c r="F537" s="241"/>
      <c r="G537" s="241"/>
      <c r="H537" s="241"/>
      <c r="I537" s="241"/>
      <c r="J537" s="241"/>
      <c r="K537" s="241"/>
      <c r="L537" s="241"/>
      <c r="M537" s="241"/>
      <c r="N537" s="241"/>
      <c r="O537" s="241"/>
      <c r="P537" s="241"/>
      <c r="Q537" s="241"/>
      <c r="R537" s="241"/>
      <c r="S537" s="241"/>
      <c r="T537" s="241"/>
      <c r="U537" s="241" t="s">
        <v>668</v>
      </c>
      <c r="V537" s="241"/>
      <c r="W537" s="241"/>
      <c r="X537" s="241"/>
      <c r="Y537" s="241"/>
      <c r="Z537" s="241"/>
      <c r="AA537" s="241"/>
      <c r="AB537" s="241"/>
      <c r="AC537" s="241" t="s">
        <v>325</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c r="DD537" s="241"/>
      <c r="DE537" s="241"/>
      <c r="DF537" s="241"/>
      <c r="DG537" s="241"/>
      <c r="DH537" s="241"/>
      <c r="DI537" s="241"/>
      <c r="DJ537" s="241"/>
      <c r="DK537" s="241"/>
      <c r="DL537" s="241"/>
      <c r="DM537" s="241"/>
      <c r="DN537" s="241"/>
      <c r="DO537" s="241"/>
      <c r="DP537" s="241"/>
      <c r="DQ537" s="241"/>
      <c r="DR537" s="241"/>
      <c r="DS537" s="241"/>
      <c r="DT537" s="241"/>
      <c r="DU537" s="241"/>
      <c r="DV537" s="241"/>
      <c r="DW537" s="241"/>
      <c r="DX537" s="241"/>
      <c r="DY537" s="241"/>
      <c r="DZ537" s="241"/>
      <c r="EA537" s="241"/>
      <c r="EB537" s="241"/>
      <c r="EC537" s="241"/>
      <c r="ED537" s="241"/>
      <c r="EE537" s="241"/>
      <c r="EF537" s="241"/>
      <c r="EG537" s="241"/>
      <c r="EH537" s="241"/>
      <c r="EI537" s="241"/>
      <c r="EJ537" s="241"/>
      <c r="EK537" s="241"/>
      <c r="EL537" s="241"/>
      <c r="EM537" s="241"/>
      <c r="EN537" s="241"/>
      <c r="EO537" s="241"/>
      <c r="EP537" s="241"/>
      <c r="EQ537" s="241"/>
      <c r="ER537" s="241"/>
      <c r="ES537" s="241"/>
      <c r="ET537" s="241"/>
      <c r="EU537" s="241"/>
      <c r="EV537" s="241"/>
      <c r="EW537" s="241"/>
      <c r="EX537" s="241"/>
      <c r="EY537" s="241"/>
      <c r="EZ537" s="241"/>
      <c r="FA537" s="241"/>
      <c r="FB537" s="241"/>
      <c r="FC537" s="241"/>
      <c r="FD537" s="241"/>
      <c r="FE537" s="241"/>
      <c r="FF537" s="241"/>
      <c r="FG537" s="241"/>
      <c r="FH537" s="241"/>
      <c r="FI537" s="241"/>
      <c r="FJ537" s="241"/>
      <c r="FK537" s="241"/>
      <c r="FL537" s="241"/>
      <c r="FM537" s="241"/>
      <c r="FN537" s="241"/>
      <c r="FO537" s="241"/>
      <c r="FP537" s="241"/>
      <c r="FQ537" s="241"/>
      <c r="FR537" s="241"/>
      <c r="FS537" s="241"/>
      <c r="FT537" s="241"/>
      <c r="FU537" s="241"/>
      <c r="FV537" s="241"/>
      <c r="FW537" s="241"/>
      <c r="FX537" s="241"/>
      <c r="FY537" s="241"/>
      <c r="FZ537" s="241"/>
      <c r="GA537" s="241"/>
      <c r="GB537" s="241"/>
      <c r="GC537" s="241"/>
      <c r="GD537" s="241"/>
      <c r="GE537" s="241"/>
      <c r="GF537" s="241"/>
      <c r="GG537" s="241"/>
      <c r="GH537" s="241"/>
      <c r="GI537" s="241"/>
      <c r="GJ537" s="241"/>
      <c r="GK537" s="241"/>
      <c r="GL537" s="241"/>
      <c r="GM537" s="241"/>
      <c r="GN537" s="241"/>
      <c r="GO537" s="241"/>
      <c r="GP537" s="241"/>
      <c r="GQ537" s="241"/>
      <c r="GR537" s="241"/>
      <c r="GS537" s="241"/>
      <c r="GT537" s="241"/>
      <c r="GU537" s="241"/>
      <c r="GV537" s="241"/>
      <c r="GW537" s="241"/>
      <c r="GX537" s="241"/>
      <c r="GY537" s="241"/>
      <c r="GZ537" s="241"/>
      <c r="HA537" s="241"/>
      <c r="HB537" s="241"/>
      <c r="HC537" s="241"/>
      <c r="HD537" s="241"/>
      <c r="HE537" s="241"/>
      <c r="HF537" s="241"/>
      <c r="HG537" s="241"/>
      <c r="HH537" s="241"/>
      <c r="HI537" s="241"/>
      <c r="HJ537" s="241"/>
      <c r="HK537" s="241"/>
      <c r="HL537" s="241"/>
      <c r="HM537" s="241"/>
      <c r="HN537" s="241"/>
      <c r="HO537" s="241"/>
      <c r="HP537" s="241"/>
      <c r="HQ537" s="241"/>
      <c r="HR537" s="241"/>
      <c r="HS537" s="241"/>
      <c r="HT537" s="241"/>
      <c r="HU537" s="241"/>
      <c r="HV537" s="241"/>
      <c r="HW537" s="241"/>
      <c r="HX537" s="241"/>
      <c r="HY537" s="241"/>
      <c r="HZ537" s="241"/>
      <c r="IA537" s="241"/>
      <c r="IB537" s="241"/>
      <c r="IC537" s="241"/>
      <c r="ID537" s="241"/>
      <c r="IE537" s="241"/>
      <c r="IF537" s="241"/>
      <c r="IG537" s="241"/>
      <c r="IH537" s="241"/>
      <c r="II537" s="241"/>
      <c r="IJ537" s="241"/>
      <c r="IK537" s="241"/>
      <c r="IL537" s="241"/>
      <c r="IM537" s="241"/>
      <c r="IN537" s="241"/>
      <c r="IO537" s="241"/>
      <c r="IP537" s="241"/>
      <c r="IQ537" s="241"/>
      <c r="IR537" s="241"/>
      <c r="IS537" s="241"/>
      <c r="IT537" s="241"/>
      <c r="IU537" s="241"/>
      <c r="IV537" s="241"/>
      <c r="IW537" s="241"/>
      <c r="IX537" s="241"/>
      <c r="IY537" s="241"/>
      <c r="IZ537" s="241"/>
      <c r="JA537" s="241"/>
      <c r="JB537" s="241"/>
      <c r="JC537" s="241"/>
      <c r="JD537" s="241"/>
      <c r="JE537" s="241"/>
      <c r="JF537" s="241"/>
      <c r="JG537" s="241"/>
      <c r="JH537" s="241"/>
      <c r="JI537" s="241"/>
      <c r="JJ537" s="241"/>
      <c r="JK537" s="241"/>
      <c r="JL537" s="241"/>
      <c r="JM537" s="241"/>
      <c r="JN537" s="241"/>
      <c r="JO537" s="241"/>
      <c r="JP537" s="241"/>
      <c r="JQ537" s="241"/>
      <c r="JR537" s="241"/>
      <c r="JS537" s="241"/>
      <c r="JT537" s="241"/>
      <c r="JU537" s="241"/>
    </row>
    <row r="538" spans="1:281" s="240" customFormat="1" ht="15" customHeight="1">
      <c r="A538" s="241"/>
      <c r="B538" s="241"/>
      <c r="C538" s="241"/>
      <c r="D538" s="241"/>
      <c r="E538" s="241"/>
      <c r="F538" s="241"/>
      <c r="G538" s="241"/>
      <c r="H538" s="241"/>
      <c r="I538" s="241"/>
      <c r="J538" s="241"/>
      <c r="K538" s="241"/>
      <c r="L538" s="241"/>
      <c r="M538" s="241"/>
      <c r="N538" s="241"/>
      <c r="O538" s="241"/>
      <c r="P538" s="241"/>
      <c r="Q538" s="241"/>
      <c r="R538" s="241"/>
      <c r="S538" s="241"/>
      <c r="T538" s="241"/>
      <c r="U538" s="241" t="s">
        <v>669</v>
      </c>
      <c r="V538" s="241"/>
      <c r="W538" s="241"/>
      <c r="X538" s="241"/>
      <c r="Y538" s="241"/>
      <c r="Z538" s="241"/>
      <c r="AA538" s="241"/>
      <c r="AB538" s="241"/>
      <c r="AC538" s="241" t="s">
        <v>309</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c r="DD538" s="241"/>
      <c r="DE538" s="241"/>
      <c r="DF538" s="241"/>
      <c r="DG538" s="241"/>
      <c r="DH538" s="241"/>
      <c r="DI538" s="241"/>
      <c r="DJ538" s="241"/>
      <c r="DK538" s="241"/>
      <c r="DL538" s="241"/>
      <c r="DM538" s="241"/>
      <c r="DN538" s="241"/>
      <c r="DO538" s="241"/>
      <c r="DP538" s="241"/>
      <c r="DQ538" s="241"/>
      <c r="DR538" s="241"/>
      <c r="DS538" s="241"/>
      <c r="DT538" s="241"/>
      <c r="DU538" s="241"/>
      <c r="DV538" s="241"/>
      <c r="DW538" s="241"/>
      <c r="DX538" s="241"/>
      <c r="DY538" s="241"/>
      <c r="DZ538" s="241"/>
      <c r="EA538" s="241"/>
      <c r="EB538" s="241"/>
      <c r="EC538" s="241"/>
      <c r="ED538" s="241"/>
      <c r="EE538" s="241"/>
      <c r="EF538" s="241"/>
      <c r="EG538" s="241"/>
      <c r="EH538" s="241"/>
      <c r="EI538" s="241"/>
      <c r="EJ538" s="241"/>
      <c r="EK538" s="241"/>
      <c r="EL538" s="241"/>
      <c r="EM538" s="241"/>
      <c r="EN538" s="241"/>
      <c r="EO538" s="241"/>
      <c r="EP538" s="241"/>
      <c r="EQ538" s="241"/>
      <c r="ER538" s="241"/>
      <c r="ES538" s="241"/>
      <c r="ET538" s="241"/>
      <c r="EU538" s="241"/>
      <c r="EV538" s="241"/>
      <c r="EW538" s="241"/>
      <c r="EX538" s="241"/>
      <c r="EY538" s="241"/>
      <c r="EZ538" s="241"/>
      <c r="FA538" s="241"/>
      <c r="FB538" s="241"/>
      <c r="FC538" s="241"/>
      <c r="FD538" s="241"/>
      <c r="FE538" s="241"/>
      <c r="FF538" s="241"/>
      <c r="FG538" s="241"/>
      <c r="FH538" s="241"/>
      <c r="FI538" s="241"/>
      <c r="FJ538" s="241"/>
      <c r="FK538" s="241"/>
      <c r="FL538" s="241"/>
      <c r="FM538" s="241"/>
      <c r="FN538" s="241"/>
      <c r="FO538" s="241"/>
      <c r="FP538" s="241"/>
      <c r="FQ538" s="241"/>
      <c r="FR538" s="241"/>
      <c r="FS538" s="241"/>
      <c r="FT538" s="241"/>
      <c r="FU538" s="241"/>
      <c r="FV538" s="241"/>
      <c r="FW538" s="241"/>
      <c r="FX538" s="241"/>
      <c r="FY538" s="241"/>
      <c r="FZ538" s="241"/>
      <c r="GA538" s="241"/>
      <c r="GB538" s="241"/>
      <c r="GC538" s="241"/>
      <c r="GD538" s="241"/>
      <c r="GE538" s="241"/>
      <c r="GF538" s="241"/>
      <c r="GG538" s="241"/>
      <c r="GH538" s="241"/>
      <c r="GI538" s="241"/>
      <c r="GJ538" s="241"/>
      <c r="GK538" s="241"/>
      <c r="GL538" s="241"/>
      <c r="GM538" s="241"/>
      <c r="GN538" s="241"/>
      <c r="GO538" s="241"/>
      <c r="GP538" s="241"/>
      <c r="GQ538" s="241"/>
      <c r="GR538" s="241"/>
      <c r="GS538" s="241"/>
      <c r="GT538" s="241"/>
      <c r="GU538" s="241"/>
      <c r="GV538" s="241"/>
      <c r="GW538" s="241"/>
      <c r="GX538" s="241"/>
      <c r="GY538" s="241"/>
      <c r="GZ538" s="241"/>
      <c r="HA538" s="241"/>
      <c r="HB538" s="241"/>
      <c r="HC538" s="241"/>
      <c r="HD538" s="241"/>
      <c r="HE538" s="241"/>
      <c r="HF538" s="241"/>
      <c r="HG538" s="241"/>
      <c r="HH538" s="241"/>
      <c r="HI538" s="241"/>
      <c r="HJ538" s="241"/>
      <c r="HK538" s="241"/>
      <c r="HL538" s="241"/>
      <c r="HM538" s="241"/>
      <c r="HN538" s="241"/>
      <c r="HO538" s="241"/>
      <c r="HP538" s="241"/>
      <c r="HQ538" s="241"/>
      <c r="HR538" s="241"/>
      <c r="HS538" s="241"/>
      <c r="HT538" s="241"/>
      <c r="HU538" s="241"/>
      <c r="HV538" s="241"/>
      <c r="HW538" s="241"/>
      <c r="HX538" s="241"/>
      <c r="HY538" s="241"/>
      <c r="HZ538" s="241"/>
      <c r="IA538" s="241"/>
      <c r="IB538" s="241"/>
      <c r="IC538" s="241"/>
      <c r="ID538" s="241"/>
      <c r="IE538" s="241"/>
      <c r="IF538" s="241"/>
      <c r="IG538" s="241"/>
      <c r="IH538" s="241"/>
      <c r="II538" s="241"/>
      <c r="IJ538" s="241"/>
      <c r="IK538" s="241"/>
      <c r="IL538" s="241"/>
      <c r="IM538" s="241"/>
      <c r="IN538" s="241"/>
      <c r="IO538" s="241"/>
      <c r="IP538" s="241"/>
      <c r="IQ538" s="241"/>
      <c r="IR538" s="241"/>
      <c r="IS538" s="241"/>
      <c r="IT538" s="241"/>
      <c r="IU538" s="241"/>
      <c r="IV538" s="241"/>
      <c r="IW538" s="241"/>
      <c r="IX538" s="241"/>
      <c r="IY538" s="241"/>
      <c r="IZ538" s="241"/>
      <c r="JA538" s="241"/>
      <c r="JB538" s="241"/>
      <c r="JC538" s="241"/>
      <c r="JD538" s="241"/>
      <c r="JE538" s="241"/>
      <c r="JF538" s="241"/>
      <c r="JG538" s="241"/>
      <c r="JH538" s="241"/>
      <c r="JI538" s="241"/>
      <c r="JJ538" s="241"/>
      <c r="JK538" s="241"/>
      <c r="JL538" s="241"/>
      <c r="JM538" s="241"/>
      <c r="JN538" s="241"/>
      <c r="JO538" s="241"/>
      <c r="JP538" s="241"/>
      <c r="JQ538" s="241"/>
      <c r="JR538" s="241"/>
      <c r="JS538" s="241"/>
      <c r="JT538" s="241"/>
      <c r="JU538" s="241"/>
    </row>
    <row r="539" spans="1:281" s="240" customFormat="1" ht="15" customHeight="1">
      <c r="A539" s="241"/>
      <c r="B539" s="241"/>
      <c r="C539" s="241"/>
      <c r="D539" s="241"/>
      <c r="E539" s="241"/>
      <c r="F539" s="241"/>
      <c r="G539" s="241"/>
      <c r="H539" s="241"/>
      <c r="I539" s="241"/>
      <c r="J539" s="241"/>
      <c r="K539" s="241"/>
      <c r="L539" s="241"/>
      <c r="M539" s="241"/>
      <c r="N539" s="241"/>
      <c r="O539" s="241"/>
      <c r="P539" s="241"/>
      <c r="Q539" s="241"/>
      <c r="R539" s="241"/>
      <c r="S539" s="241"/>
      <c r="T539" s="241"/>
      <c r="U539" s="241" t="s">
        <v>274</v>
      </c>
      <c r="V539" s="241"/>
      <c r="W539" s="241"/>
      <c r="X539" s="241"/>
      <c r="Y539" s="241"/>
      <c r="Z539" s="241"/>
      <c r="AA539" s="241"/>
      <c r="AB539" s="241"/>
      <c r="AC539" s="241" t="s">
        <v>316</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c r="DD539" s="241"/>
      <c r="DE539" s="241"/>
      <c r="DF539" s="241"/>
      <c r="DG539" s="241"/>
      <c r="DH539" s="241"/>
      <c r="DI539" s="241"/>
      <c r="DJ539" s="241"/>
      <c r="DK539" s="241"/>
      <c r="DL539" s="241"/>
      <c r="DM539" s="241"/>
      <c r="DN539" s="241"/>
      <c r="DO539" s="241"/>
      <c r="DP539" s="241"/>
      <c r="DQ539" s="241"/>
      <c r="DR539" s="241"/>
      <c r="DS539" s="241"/>
      <c r="DT539" s="241"/>
      <c r="DU539" s="241"/>
      <c r="DV539" s="241"/>
      <c r="DW539" s="241"/>
      <c r="DX539" s="241"/>
      <c r="DY539" s="241"/>
      <c r="DZ539" s="241"/>
      <c r="EA539" s="241"/>
      <c r="EB539" s="241"/>
      <c r="EC539" s="241"/>
      <c r="ED539" s="241"/>
      <c r="EE539" s="241"/>
      <c r="EF539" s="241"/>
      <c r="EG539" s="241"/>
      <c r="EH539" s="241"/>
      <c r="EI539" s="241"/>
      <c r="EJ539" s="241"/>
      <c r="EK539" s="241"/>
      <c r="EL539" s="241"/>
      <c r="EM539" s="241"/>
      <c r="EN539" s="241"/>
      <c r="EO539" s="241"/>
      <c r="EP539" s="241"/>
      <c r="EQ539" s="241"/>
      <c r="ER539" s="241"/>
      <c r="ES539" s="241"/>
      <c r="ET539" s="241"/>
      <c r="EU539" s="241"/>
      <c r="EV539" s="241"/>
      <c r="EW539" s="241"/>
      <c r="EX539" s="241"/>
      <c r="EY539" s="241"/>
      <c r="EZ539" s="241"/>
      <c r="FA539" s="241"/>
      <c r="FB539" s="241"/>
      <c r="FC539" s="241"/>
      <c r="FD539" s="241"/>
      <c r="FE539" s="241"/>
      <c r="FF539" s="241"/>
      <c r="FG539" s="241"/>
      <c r="FH539" s="241"/>
      <c r="FI539" s="241"/>
      <c r="FJ539" s="241"/>
      <c r="FK539" s="241"/>
      <c r="FL539" s="241"/>
      <c r="FM539" s="241"/>
      <c r="FN539" s="241"/>
      <c r="FO539" s="241"/>
      <c r="FP539" s="241"/>
      <c r="FQ539" s="241"/>
      <c r="FR539" s="241"/>
      <c r="FS539" s="241"/>
      <c r="FT539" s="241"/>
      <c r="FU539" s="241"/>
      <c r="FV539" s="241"/>
      <c r="FW539" s="241"/>
      <c r="FX539" s="241"/>
      <c r="FY539" s="241"/>
      <c r="FZ539" s="241"/>
      <c r="GA539" s="241"/>
      <c r="GB539" s="241"/>
      <c r="GC539" s="241"/>
      <c r="GD539" s="241"/>
      <c r="GE539" s="241"/>
      <c r="GF539" s="241"/>
      <c r="GG539" s="241"/>
      <c r="GH539" s="241"/>
      <c r="GI539" s="241"/>
      <c r="GJ539" s="241"/>
      <c r="GK539" s="241"/>
      <c r="GL539" s="241"/>
      <c r="GM539" s="241"/>
      <c r="GN539" s="241"/>
      <c r="GO539" s="241"/>
      <c r="GP539" s="241"/>
      <c r="GQ539" s="241"/>
      <c r="GR539" s="241"/>
      <c r="GS539" s="241"/>
      <c r="GT539" s="241"/>
      <c r="GU539" s="241"/>
      <c r="GV539" s="241"/>
      <c r="GW539" s="241"/>
      <c r="GX539" s="241"/>
      <c r="GY539" s="241"/>
      <c r="GZ539" s="241"/>
      <c r="HA539" s="241"/>
      <c r="HB539" s="241"/>
      <c r="HC539" s="241"/>
      <c r="HD539" s="241"/>
      <c r="HE539" s="241"/>
      <c r="HF539" s="241"/>
      <c r="HG539" s="241"/>
      <c r="HH539" s="241"/>
      <c r="HI539" s="241"/>
      <c r="HJ539" s="241"/>
      <c r="HK539" s="241"/>
      <c r="HL539" s="241"/>
      <c r="HM539" s="241"/>
      <c r="HN539" s="241"/>
      <c r="HO539" s="241"/>
      <c r="HP539" s="241"/>
      <c r="HQ539" s="241"/>
      <c r="HR539" s="241"/>
      <c r="HS539" s="241"/>
      <c r="HT539" s="241"/>
      <c r="HU539" s="241"/>
      <c r="HV539" s="241"/>
      <c r="HW539" s="241"/>
      <c r="HX539" s="241"/>
      <c r="HY539" s="241"/>
      <c r="HZ539" s="241"/>
      <c r="IA539" s="241"/>
      <c r="IB539" s="241"/>
      <c r="IC539" s="241"/>
      <c r="ID539" s="241"/>
      <c r="IE539" s="241"/>
      <c r="IF539" s="241"/>
      <c r="IG539" s="241"/>
      <c r="IH539" s="241"/>
      <c r="II539" s="241"/>
      <c r="IJ539" s="241"/>
      <c r="IK539" s="241"/>
      <c r="IL539" s="241"/>
      <c r="IM539" s="241"/>
      <c r="IN539" s="241"/>
      <c r="IO539" s="241"/>
      <c r="IP539" s="241"/>
      <c r="IQ539" s="241"/>
      <c r="IR539" s="241"/>
      <c r="IS539" s="241"/>
      <c r="IT539" s="241"/>
      <c r="IU539" s="241"/>
      <c r="IV539" s="241"/>
      <c r="IW539" s="241"/>
      <c r="IX539" s="241"/>
      <c r="IY539" s="241"/>
      <c r="IZ539" s="241"/>
      <c r="JA539" s="241"/>
      <c r="JB539" s="241"/>
      <c r="JC539" s="241"/>
      <c r="JD539" s="241"/>
      <c r="JE539" s="241"/>
      <c r="JF539" s="241"/>
      <c r="JG539" s="241"/>
      <c r="JH539" s="241"/>
      <c r="JI539" s="241"/>
      <c r="JJ539" s="241"/>
      <c r="JK539" s="241"/>
      <c r="JL539" s="241"/>
      <c r="JM539" s="241"/>
      <c r="JN539" s="241"/>
      <c r="JO539" s="241"/>
      <c r="JP539" s="241"/>
      <c r="JQ539" s="241"/>
      <c r="JR539" s="241"/>
      <c r="JS539" s="241"/>
      <c r="JT539" s="241"/>
      <c r="JU539" s="241"/>
    </row>
    <row r="540" spans="1:281" s="240" customFormat="1" ht="15" customHeight="1">
      <c r="A540" s="241"/>
      <c r="B540" s="241"/>
      <c r="C540" s="241"/>
      <c r="D540" s="241"/>
      <c r="E540" s="241"/>
      <c r="F540" s="241"/>
      <c r="G540" s="241"/>
      <c r="H540" s="241"/>
      <c r="I540" s="241"/>
      <c r="J540" s="241"/>
      <c r="K540" s="241"/>
      <c r="L540" s="241"/>
      <c r="M540" s="241"/>
      <c r="N540" s="241"/>
      <c r="O540" s="241"/>
      <c r="P540" s="241"/>
      <c r="Q540" s="241"/>
      <c r="R540" s="241"/>
      <c r="S540" s="241"/>
      <c r="T540" s="241"/>
      <c r="U540" s="241" t="s">
        <v>670</v>
      </c>
      <c r="V540" s="241"/>
      <c r="W540" s="241"/>
      <c r="X540" s="241"/>
      <c r="Y540" s="241"/>
      <c r="Z540" s="241"/>
      <c r="AA540" s="241"/>
      <c r="AB540" s="241"/>
      <c r="AC540" s="241" t="s">
        <v>316</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c r="DD540" s="241"/>
      <c r="DE540" s="241"/>
      <c r="DF540" s="241"/>
      <c r="DG540" s="241"/>
      <c r="DH540" s="241"/>
      <c r="DI540" s="241"/>
      <c r="DJ540" s="241"/>
      <c r="DK540" s="241"/>
      <c r="DL540" s="241"/>
      <c r="DM540" s="241"/>
      <c r="DN540" s="241"/>
      <c r="DO540" s="241"/>
      <c r="DP540" s="241"/>
      <c r="DQ540" s="241"/>
      <c r="DR540" s="241"/>
      <c r="DS540" s="241"/>
      <c r="DT540" s="241"/>
      <c r="DU540" s="241"/>
      <c r="DV540" s="241"/>
      <c r="DW540" s="241"/>
      <c r="DX540" s="241"/>
      <c r="DY540" s="241"/>
      <c r="DZ540" s="241"/>
      <c r="EA540" s="241"/>
      <c r="EB540" s="241"/>
      <c r="EC540" s="241"/>
      <c r="ED540" s="241"/>
      <c r="EE540" s="241"/>
      <c r="EF540" s="241"/>
      <c r="EG540" s="241"/>
      <c r="EH540" s="241"/>
      <c r="EI540" s="241"/>
      <c r="EJ540" s="241"/>
      <c r="EK540" s="241"/>
      <c r="EL540" s="241"/>
      <c r="EM540" s="241"/>
      <c r="EN540" s="241"/>
      <c r="EO540" s="241"/>
      <c r="EP540" s="241"/>
      <c r="EQ540" s="241"/>
      <c r="ER540" s="241"/>
      <c r="ES540" s="241"/>
      <c r="ET540" s="241"/>
      <c r="EU540" s="241"/>
      <c r="EV540" s="241"/>
      <c r="EW540" s="241"/>
      <c r="EX540" s="241"/>
      <c r="EY540" s="241"/>
      <c r="EZ540" s="241"/>
      <c r="FA540" s="241"/>
      <c r="FB540" s="241"/>
      <c r="FC540" s="241"/>
      <c r="FD540" s="241"/>
      <c r="FE540" s="241"/>
      <c r="FF540" s="241"/>
      <c r="FG540" s="241"/>
      <c r="FH540" s="241"/>
      <c r="FI540" s="241"/>
      <c r="FJ540" s="241"/>
      <c r="FK540" s="241"/>
      <c r="FL540" s="241"/>
      <c r="FM540" s="241"/>
      <c r="FN540" s="241"/>
      <c r="FO540" s="241"/>
      <c r="FP540" s="241"/>
      <c r="FQ540" s="241"/>
      <c r="FR540" s="241"/>
      <c r="FS540" s="241"/>
      <c r="FT540" s="241"/>
      <c r="FU540" s="241"/>
      <c r="FV540" s="241"/>
      <c r="FW540" s="241"/>
      <c r="FX540" s="241"/>
      <c r="FY540" s="241"/>
      <c r="FZ540" s="241"/>
      <c r="GA540" s="241"/>
      <c r="GB540" s="241"/>
      <c r="GC540" s="241"/>
      <c r="GD540" s="241"/>
      <c r="GE540" s="241"/>
      <c r="GF540" s="241"/>
      <c r="GG540" s="241"/>
      <c r="GH540" s="241"/>
      <c r="GI540" s="241"/>
      <c r="GJ540" s="241"/>
      <c r="GK540" s="241"/>
      <c r="GL540" s="241"/>
      <c r="GM540" s="241"/>
      <c r="GN540" s="241"/>
      <c r="GO540" s="241"/>
      <c r="GP540" s="241"/>
      <c r="GQ540" s="241"/>
      <c r="GR540" s="241"/>
      <c r="GS540" s="241"/>
      <c r="GT540" s="241"/>
      <c r="GU540" s="241"/>
      <c r="GV540" s="241"/>
      <c r="GW540" s="241"/>
      <c r="GX540" s="241"/>
      <c r="GY540" s="241"/>
      <c r="GZ540" s="241"/>
      <c r="HA540" s="241"/>
      <c r="HB540" s="241"/>
      <c r="HC540" s="241"/>
      <c r="HD540" s="241"/>
      <c r="HE540" s="241"/>
      <c r="HF540" s="241"/>
      <c r="HG540" s="241"/>
      <c r="HH540" s="241"/>
      <c r="HI540" s="241"/>
      <c r="HJ540" s="241"/>
      <c r="HK540" s="241"/>
      <c r="HL540" s="241"/>
      <c r="HM540" s="241"/>
      <c r="HN540" s="241"/>
      <c r="HO540" s="241"/>
      <c r="HP540" s="241"/>
      <c r="HQ540" s="241"/>
      <c r="HR540" s="241"/>
      <c r="HS540" s="241"/>
      <c r="HT540" s="241"/>
      <c r="HU540" s="241"/>
      <c r="HV540" s="241"/>
      <c r="HW540" s="241"/>
      <c r="HX540" s="241"/>
      <c r="HY540" s="241"/>
      <c r="HZ540" s="241"/>
      <c r="IA540" s="241"/>
      <c r="IB540" s="241"/>
      <c r="IC540" s="241"/>
      <c r="ID540" s="241"/>
      <c r="IE540" s="241"/>
      <c r="IF540" s="241"/>
      <c r="IG540" s="241"/>
      <c r="IH540" s="241"/>
      <c r="II540" s="241"/>
      <c r="IJ540" s="241"/>
      <c r="IK540" s="241"/>
      <c r="IL540" s="241"/>
      <c r="IM540" s="241"/>
      <c r="IN540" s="241"/>
      <c r="IO540" s="241"/>
      <c r="IP540" s="241"/>
      <c r="IQ540" s="241"/>
      <c r="IR540" s="241"/>
      <c r="IS540" s="241"/>
      <c r="IT540" s="241"/>
      <c r="IU540" s="241"/>
      <c r="IV540" s="241"/>
      <c r="IW540" s="241"/>
      <c r="IX540" s="241"/>
      <c r="IY540" s="241"/>
      <c r="IZ540" s="241"/>
      <c r="JA540" s="241"/>
      <c r="JB540" s="241"/>
      <c r="JC540" s="241"/>
      <c r="JD540" s="241"/>
      <c r="JE540" s="241"/>
      <c r="JF540" s="241"/>
      <c r="JG540" s="241"/>
      <c r="JH540" s="241"/>
      <c r="JI540" s="241"/>
      <c r="JJ540" s="241"/>
      <c r="JK540" s="241"/>
      <c r="JL540" s="241"/>
      <c r="JM540" s="241"/>
      <c r="JN540" s="241"/>
      <c r="JO540" s="241"/>
      <c r="JP540" s="241"/>
      <c r="JQ540" s="241"/>
      <c r="JR540" s="241"/>
      <c r="JS540" s="241"/>
      <c r="JT540" s="241"/>
      <c r="JU540" s="241"/>
    </row>
    <row r="541" spans="1:281" s="240" customFormat="1" ht="15" customHeight="1">
      <c r="A541" s="241"/>
      <c r="B541" s="241"/>
      <c r="C541" s="241"/>
      <c r="D541" s="241"/>
      <c r="E541" s="241"/>
      <c r="F541" s="241"/>
      <c r="G541" s="241"/>
      <c r="H541" s="241"/>
      <c r="I541" s="241"/>
      <c r="J541" s="241"/>
      <c r="K541" s="241"/>
      <c r="L541" s="241"/>
      <c r="M541" s="241"/>
      <c r="N541" s="241"/>
      <c r="O541" s="241"/>
      <c r="P541" s="241"/>
      <c r="Q541" s="241"/>
      <c r="R541" s="241"/>
      <c r="S541" s="241"/>
      <c r="T541" s="241"/>
      <c r="U541" s="241" t="s">
        <v>671</v>
      </c>
      <c r="V541" s="241"/>
      <c r="W541" s="241"/>
      <c r="X541" s="241"/>
      <c r="Y541" s="241"/>
      <c r="Z541" s="241"/>
      <c r="AA541" s="241"/>
      <c r="AB541" s="241"/>
      <c r="AC541" s="241" t="s">
        <v>350</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c r="DD541" s="241"/>
      <c r="DE541" s="241"/>
      <c r="DF541" s="241"/>
      <c r="DG541" s="241"/>
      <c r="DH541" s="241"/>
      <c r="DI541" s="241"/>
      <c r="DJ541" s="241"/>
      <c r="DK541" s="241"/>
      <c r="DL541" s="241"/>
      <c r="DM541" s="241"/>
      <c r="DN541" s="241"/>
      <c r="DO541" s="241"/>
      <c r="DP541" s="241"/>
      <c r="DQ541" s="241"/>
      <c r="DR541" s="241"/>
      <c r="DS541" s="241"/>
      <c r="DT541" s="241"/>
      <c r="DU541" s="241"/>
      <c r="DV541" s="241"/>
      <c r="DW541" s="241"/>
      <c r="DX541" s="241"/>
      <c r="DY541" s="241"/>
      <c r="DZ541" s="241"/>
      <c r="EA541" s="241"/>
      <c r="EB541" s="241"/>
      <c r="EC541" s="241"/>
      <c r="ED541" s="241"/>
      <c r="EE541" s="241"/>
      <c r="EF541" s="241"/>
      <c r="EG541" s="241"/>
      <c r="EH541" s="241"/>
      <c r="EI541" s="241"/>
      <c r="EJ541" s="241"/>
      <c r="EK541" s="241"/>
      <c r="EL541" s="241"/>
      <c r="EM541" s="241"/>
      <c r="EN541" s="241"/>
      <c r="EO541" s="241"/>
      <c r="EP541" s="241"/>
      <c r="EQ541" s="241"/>
      <c r="ER541" s="241"/>
      <c r="ES541" s="241"/>
      <c r="ET541" s="241"/>
      <c r="EU541" s="241"/>
      <c r="EV541" s="241"/>
      <c r="EW541" s="241"/>
      <c r="EX541" s="241"/>
      <c r="EY541" s="241"/>
      <c r="EZ541" s="241"/>
      <c r="FA541" s="241"/>
      <c r="FB541" s="241"/>
      <c r="FC541" s="241"/>
      <c r="FD541" s="241"/>
      <c r="FE541" s="241"/>
      <c r="FF541" s="241"/>
      <c r="FG541" s="241"/>
      <c r="FH541" s="241"/>
      <c r="FI541" s="241"/>
      <c r="FJ541" s="241"/>
      <c r="FK541" s="241"/>
      <c r="FL541" s="241"/>
      <c r="FM541" s="241"/>
      <c r="FN541" s="241"/>
      <c r="FO541" s="241"/>
      <c r="FP541" s="241"/>
      <c r="FQ541" s="241"/>
      <c r="FR541" s="241"/>
      <c r="FS541" s="241"/>
      <c r="FT541" s="241"/>
      <c r="FU541" s="241"/>
      <c r="FV541" s="241"/>
      <c r="FW541" s="241"/>
      <c r="FX541" s="241"/>
      <c r="FY541" s="241"/>
      <c r="FZ541" s="241"/>
      <c r="GA541" s="241"/>
      <c r="GB541" s="241"/>
      <c r="GC541" s="241"/>
      <c r="GD541" s="241"/>
      <c r="GE541" s="241"/>
      <c r="GF541" s="241"/>
      <c r="GG541" s="241"/>
      <c r="GH541" s="241"/>
      <c r="GI541" s="241"/>
      <c r="GJ541" s="241"/>
      <c r="GK541" s="241"/>
      <c r="GL541" s="241"/>
      <c r="GM541" s="241"/>
      <c r="GN541" s="241"/>
      <c r="GO541" s="241"/>
      <c r="GP541" s="241"/>
      <c r="GQ541" s="241"/>
      <c r="GR541" s="241"/>
      <c r="GS541" s="241"/>
      <c r="GT541" s="241"/>
      <c r="GU541" s="241"/>
      <c r="GV541" s="241"/>
      <c r="GW541" s="241"/>
      <c r="GX541" s="241"/>
      <c r="GY541" s="241"/>
      <c r="GZ541" s="241"/>
      <c r="HA541" s="241"/>
      <c r="HB541" s="241"/>
      <c r="HC541" s="241"/>
      <c r="HD541" s="241"/>
      <c r="HE541" s="241"/>
      <c r="HF541" s="241"/>
      <c r="HG541" s="241"/>
      <c r="HH541" s="241"/>
      <c r="HI541" s="241"/>
      <c r="HJ541" s="241"/>
      <c r="HK541" s="241"/>
      <c r="HL541" s="241"/>
      <c r="HM541" s="241"/>
      <c r="HN541" s="241"/>
      <c r="HO541" s="241"/>
      <c r="HP541" s="241"/>
      <c r="HQ541" s="241"/>
      <c r="HR541" s="241"/>
      <c r="HS541" s="241"/>
      <c r="HT541" s="241"/>
      <c r="HU541" s="241"/>
      <c r="HV541" s="241"/>
      <c r="HW541" s="241"/>
      <c r="HX541" s="241"/>
      <c r="HY541" s="241"/>
      <c r="HZ541" s="241"/>
      <c r="IA541" s="241"/>
      <c r="IB541" s="241"/>
      <c r="IC541" s="241"/>
      <c r="ID541" s="241"/>
      <c r="IE541" s="241"/>
      <c r="IF541" s="241"/>
      <c r="IG541" s="241"/>
      <c r="IH541" s="241"/>
      <c r="II541" s="241"/>
      <c r="IJ541" s="241"/>
      <c r="IK541" s="241"/>
      <c r="IL541" s="241"/>
      <c r="IM541" s="241"/>
      <c r="IN541" s="241"/>
      <c r="IO541" s="241"/>
      <c r="IP541" s="241"/>
      <c r="IQ541" s="241"/>
      <c r="IR541" s="241"/>
      <c r="IS541" s="241"/>
      <c r="IT541" s="241"/>
      <c r="IU541" s="241"/>
      <c r="IV541" s="241"/>
      <c r="IW541" s="241"/>
      <c r="IX541" s="241"/>
      <c r="IY541" s="241"/>
      <c r="IZ541" s="241"/>
      <c r="JA541" s="241"/>
      <c r="JB541" s="241"/>
      <c r="JC541" s="241"/>
      <c r="JD541" s="241"/>
      <c r="JE541" s="241"/>
      <c r="JF541" s="241"/>
      <c r="JG541" s="241"/>
      <c r="JH541" s="241"/>
      <c r="JI541" s="241"/>
      <c r="JJ541" s="241"/>
      <c r="JK541" s="241"/>
      <c r="JL541" s="241"/>
      <c r="JM541" s="241"/>
      <c r="JN541" s="241"/>
      <c r="JO541" s="241"/>
      <c r="JP541" s="241"/>
      <c r="JQ541" s="241"/>
      <c r="JR541" s="241"/>
      <c r="JS541" s="241"/>
      <c r="JT541" s="241"/>
      <c r="JU541" s="241"/>
    </row>
    <row r="542" spans="1:281" s="240" customFormat="1" ht="15" customHeight="1">
      <c r="A542" s="241"/>
      <c r="B542" s="241"/>
      <c r="C542" s="241"/>
      <c r="D542" s="241"/>
      <c r="E542" s="241"/>
      <c r="F542" s="241"/>
      <c r="G542" s="241"/>
      <c r="H542" s="241"/>
      <c r="I542" s="241"/>
      <c r="J542" s="241"/>
      <c r="K542" s="241"/>
      <c r="L542" s="241"/>
      <c r="M542" s="241"/>
      <c r="N542" s="241"/>
      <c r="O542" s="241"/>
      <c r="P542" s="241"/>
      <c r="Q542" s="241"/>
      <c r="R542" s="241"/>
      <c r="S542" s="241"/>
      <c r="T542" s="241"/>
      <c r="U542" s="241" t="s">
        <v>672</v>
      </c>
      <c r="V542" s="241"/>
      <c r="W542" s="241"/>
      <c r="X542" s="241"/>
      <c r="Y542" s="241"/>
      <c r="Z542" s="241"/>
      <c r="AA542" s="241"/>
      <c r="AB542" s="241"/>
      <c r="AC542" s="241" t="s">
        <v>386</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c r="DD542" s="241"/>
      <c r="DE542" s="241"/>
      <c r="DF542" s="241"/>
      <c r="DG542" s="241"/>
      <c r="DH542" s="241"/>
      <c r="DI542" s="241"/>
      <c r="DJ542" s="241"/>
      <c r="DK542" s="241"/>
      <c r="DL542" s="241"/>
      <c r="DM542" s="241"/>
      <c r="DN542" s="241"/>
      <c r="DO542" s="241"/>
      <c r="DP542" s="241"/>
      <c r="DQ542" s="241"/>
      <c r="DR542" s="241"/>
      <c r="DS542" s="241"/>
      <c r="DT542" s="241"/>
      <c r="DU542" s="241"/>
      <c r="DV542" s="241"/>
      <c r="DW542" s="241"/>
      <c r="DX542" s="241"/>
      <c r="DY542" s="241"/>
      <c r="DZ542" s="241"/>
      <c r="EA542" s="241"/>
      <c r="EB542" s="241"/>
      <c r="EC542" s="241"/>
      <c r="ED542" s="241"/>
      <c r="EE542" s="241"/>
      <c r="EF542" s="241"/>
      <c r="EG542" s="241"/>
      <c r="EH542" s="241"/>
      <c r="EI542" s="241"/>
      <c r="EJ542" s="241"/>
      <c r="EK542" s="241"/>
      <c r="EL542" s="241"/>
      <c r="EM542" s="241"/>
      <c r="EN542" s="241"/>
      <c r="EO542" s="241"/>
      <c r="EP542" s="241"/>
      <c r="EQ542" s="241"/>
      <c r="ER542" s="241"/>
      <c r="ES542" s="241"/>
      <c r="ET542" s="241"/>
      <c r="EU542" s="241"/>
      <c r="EV542" s="241"/>
      <c r="EW542" s="241"/>
      <c r="EX542" s="241"/>
      <c r="EY542" s="241"/>
      <c r="EZ542" s="241"/>
      <c r="FA542" s="241"/>
      <c r="FB542" s="241"/>
      <c r="FC542" s="241"/>
      <c r="FD542" s="241"/>
      <c r="FE542" s="241"/>
      <c r="FF542" s="241"/>
      <c r="FG542" s="241"/>
      <c r="FH542" s="241"/>
      <c r="FI542" s="241"/>
      <c r="FJ542" s="241"/>
      <c r="FK542" s="241"/>
      <c r="FL542" s="241"/>
      <c r="FM542" s="241"/>
      <c r="FN542" s="241"/>
      <c r="FO542" s="241"/>
      <c r="FP542" s="241"/>
      <c r="FQ542" s="241"/>
      <c r="FR542" s="241"/>
      <c r="FS542" s="241"/>
      <c r="FT542" s="241"/>
      <c r="FU542" s="241"/>
      <c r="FV542" s="241"/>
      <c r="FW542" s="241"/>
      <c r="FX542" s="241"/>
      <c r="FY542" s="241"/>
      <c r="FZ542" s="241"/>
      <c r="GA542" s="241"/>
      <c r="GB542" s="241"/>
      <c r="GC542" s="241"/>
      <c r="GD542" s="241"/>
      <c r="GE542" s="241"/>
      <c r="GF542" s="241"/>
      <c r="GG542" s="241"/>
      <c r="GH542" s="241"/>
      <c r="GI542" s="241"/>
      <c r="GJ542" s="241"/>
      <c r="GK542" s="241"/>
      <c r="GL542" s="241"/>
      <c r="GM542" s="241"/>
      <c r="GN542" s="241"/>
      <c r="GO542" s="241"/>
      <c r="GP542" s="241"/>
      <c r="GQ542" s="241"/>
      <c r="GR542" s="241"/>
      <c r="GS542" s="241"/>
      <c r="GT542" s="241"/>
      <c r="GU542" s="241"/>
      <c r="GV542" s="241"/>
      <c r="GW542" s="241"/>
      <c r="GX542" s="241"/>
      <c r="GY542" s="241"/>
      <c r="GZ542" s="241"/>
      <c r="HA542" s="241"/>
      <c r="HB542" s="241"/>
      <c r="HC542" s="241"/>
      <c r="HD542" s="241"/>
      <c r="HE542" s="241"/>
      <c r="HF542" s="241"/>
      <c r="HG542" s="241"/>
      <c r="HH542" s="241"/>
      <c r="HI542" s="241"/>
      <c r="HJ542" s="241"/>
      <c r="HK542" s="241"/>
      <c r="HL542" s="241"/>
      <c r="HM542" s="241"/>
      <c r="HN542" s="241"/>
      <c r="HO542" s="241"/>
      <c r="HP542" s="241"/>
      <c r="HQ542" s="241"/>
      <c r="HR542" s="241"/>
      <c r="HS542" s="241"/>
      <c r="HT542" s="241"/>
      <c r="HU542" s="241"/>
      <c r="HV542" s="241"/>
      <c r="HW542" s="241"/>
      <c r="HX542" s="241"/>
      <c r="HY542" s="241"/>
      <c r="HZ542" s="241"/>
      <c r="IA542" s="241"/>
      <c r="IB542" s="241"/>
      <c r="IC542" s="241"/>
      <c r="ID542" s="241"/>
      <c r="IE542" s="241"/>
      <c r="IF542" s="241"/>
      <c r="IG542" s="241"/>
      <c r="IH542" s="241"/>
      <c r="II542" s="241"/>
      <c r="IJ542" s="241"/>
      <c r="IK542" s="241"/>
      <c r="IL542" s="241"/>
      <c r="IM542" s="241"/>
      <c r="IN542" s="241"/>
      <c r="IO542" s="241"/>
      <c r="IP542" s="241"/>
      <c r="IQ542" s="241"/>
      <c r="IR542" s="241"/>
      <c r="IS542" s="241"/>
      <c r="IT542" s="241"/>
      <c r="IU542" s="241"/>
      <c r="IV542" s="241"/>
      <c r="IW542" s="241"/>
      <c r="IX542" s="241"/>
      <c r="IY542" s="241"/>
      <c r="IZ542" s="241"/>
      <c r="JA542" s="241"/>
      <c r="JB542" s="241"/>
      <c r="JC542" s="241"/>
      <c r="JD542" s="241"/>
      <c r="JE542" s="241"/>
      <c r="JF542" s="241"/>
      <c r="JG542" s="241"/>
      <c r="JH542" s="241"/>
      <c r="JI542" s="241"/>
      <c r="JJ542" s="241"/>
      <c r="JK542" s="241"/>
      <c r="JL542" s="241"/>
      <c r="JM542" s="241"/>
      <c r="JN542" s="241"/>
      <c r="JO542" s="241"/>
      <c r="JP542" s="241"/>
      <c r="JQ542" s="241"/>
      <c r="JR542" s="241"/>
      <c r="JS542" s="241"/>
      <c r="JT542" s="241"/>
      <c r="JU542" s="241"/>
    </row>
    <row r="543" spans="1:281" s="240" customFormat="1" ht="15" customHeight="1">
      <c r="A543" s="241"/>
      <c r="B543" s="241"/>
      <c r="C543" s="241"/>
      <c r="D543" s="241"/>
      <c r="E543" s="241"/>
      <c r="F543" s="241"/>
      <c r="G543" s="241"/>
      <c r="H543" s="241"/>
      <c r="I543" s="241"/>
      <c r="J543" s="241"/>
      <c r="K543" s="241"/>
      <c r="L543" s="241"/>
      <c r="M543" s="241"/>
      <c r="N543" s="241"/>
      <c r="O543" s="241"/>
      <c r="P543" s="241"/>
      <c r="Q543" s="241"/>
      <c r="R543" s="241"/>
      <c r="S543" s="241"/>
      <c r="T543" s="241"/>
      <c r="U543" s="241" t="s">
        <v>673</v>
      </c>
      <c r="V543" s="241"/>
      <c r="W543" s="241"/>
      <c r="X543" s="241"/>
      <c r="Y543" s="241"/>
      <c r="Z543" s="241"/>
      <c r="AA543" s="241"/>
      <c r="AB543" s="241"/>
      <c r="AC543" s="241" t="s">
        <v>386</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c r="DD543" s="241"/>
      <c r="DE543" s="241"/>
      <c r="DF543" s="241"/>
      <c r="DG543" s="241"/>
      <c r="DH543" s="241"/>
      <c r="DI543" s="241"/>
      <c r="DJ543" s="241"/>
      <c r="DK543" s="241"/>
      <c r="DL543" s="241"/>
      <c r="DM543" s="241"/>
      <c r="DN543" s="241"/>
      <c r="DO543" s="241"/>
      <c r="DP543" s="241"/>
      <c r="DQ543" s="241"/>
      <c r="DR543" s="241"/>
      <c r="DS543" s="241"/>
      <c r="DT543" s="241"/>
      <c r="DU543" s="241"/>
      <c r="DV543" s="241"/>
      <c r="DW543" s="241"/>
      <c r="DX543" s="241"/>
      <c r="DY543" s="241"/>
      <c r="DZ543" s="241"/>
      <c r="EA543" s="241"/>
      <c r="EB543" s="241"/>
      <c r="EC543" s="241"/>
      <c r="ED543" s="241"/>
      <c r="EE543" s="241"/>
      <c r="EF543" s="241"/>
      <c r="EG543" s="241"/>
      <c r="EH543" s="241"/>
      <c r="EI543" s="241"/>
      <c r="EJ543" s="241"/>
      <c r="EK543" s="241"/>
      <c r="EL543" s="241"/>
      <c r="EM543" s="241"/>
      <c r="EN543" s="241"/>
      <c r="EO543" s="241"/>
      <c r="EP543" s="241"/>
      <c r="EQ543" s="241"/>
      <c r="ER543" s="241"/>
      <c r="ES543" s="241"/>
      <c r="ET543" s="241"/>
      <c r="EU543" s="241"/>
      <c r="EV543" s="241"/>
      <c r="EW543" s="241"/>
      <c r="EX543" s="241"/>
      <c r="EY543" s="241"/>
      <c r="EZ543" s="241"/>
      <c r="FA543" s="241"/>
      <c r="FB543" s="241"/>
      <c r="FC543" s="241"/>
      <c r="FD543" s="241"/>
      <c r="FE543" s="241"/>
      <c r="FF543" s="241"/>
      <c r="FG543" s="241"/>
      <c r="FH543" s="241"/>
      <c r="FI543" s="241"/>
      <c r="FJ543" s="241"/>
      <c r="FK543" s="241"/>
      <c r="FL543" s="241"/>
      <c r="FM543" s="241"/>
      <c r="FN543" s="241"/>
      <c r="FO543" s="241"/>
      <c r="FP543" s="241"/>
      <c r="FQ543" s="241"/>
      <c r="FR543" s="241"/>
      <c r="FS543" s="241"/>
      <c r="FT543" s="241"/>
      <c r="FU543" s="241"/>
      <c r="FV543" s="241"/>
      <c r="FW543" s="241"/>
      <c r="FX543" s="241"/>
      <c r="FY543" s="241"/>
      <c r="FZ543" s="241"/>
      <c r="GA543" s="241"/>
      <c r="GB543" s="241"/>
      <c r="GC543" s="241"/>
      <c r="GD543" s="241"/>
      <c r="GE543" s="241"/>
      <c r="GF543" s="241"/>
      <c r="GG543" s="241"/>
      <c r="GH543" s="241"/>
      <c r="GI543" s="241"/>
      <c r="GJ543" s="241"/>
      <c r="GK543" s="241"/>
      <c r="GL543" s="241"/>
      <c r="GM543" s="241"/>
      <c r="GN543" s="241"/>
      <c r="GO543" s="241"/>
      <c r="GP543" s="241"/>
      <c r="GQ543" s="241"/>
      <c r="GR543" s="241"/>
      <c r="GS543" s="241"/>
      <c r="GT543" s="241"/>
      <c r="GU543" s="241"/>
      <c r="GV543" s="241"/>
      <c r="GW543" s="241"/>
      <c r="GX543" s="241"/>
      <c r="GY543" s="241"/>
      <c r="GZ543" s="241"/>
      <c r="HA543" s="241"/>
      <c r="HB543" s="241"/>
      <c r="HC543" s="241"/>
      <c r="HD543" s="241"/>
      <c r="HE543" s="241"/>
      <c r="HF543" s="241"/>
      <c r="HG543" s="241"/>
      <c r="HH543" s="241"/>
      <c r="HI543" s="241"/>
      <c r="HJ543" s="241"/>
      <c r="HK543" s="241"/>
      <c r="HL543" s="241"/>
      <c r="HM543" s="241"/>
      <c r="HN543" s="241"/>
      <c r="HO543" s="241"/>
      <c r="HP543" s="241"/>
      <c r="HQ543" s="241"/>
      <c r="HR543" s="241"/>
      <c r="HS543" s="241"/>
      <c r="HT543" s="241"/>
      <c r="HU543" s="241"/>
      <c r="HV543" s="241"/>
      <c r="HW543" s="241"/>
      <c r="HX543" s="241"/>
      <c r="HY543" s="241"/>
      <c r="HZ543" s="241"/>
      <c r="IA543" s="241"/>
      <c r="IB543" s="241"/>
      <c r="IC543" s="241"/>
      <c r="ID543" s="241"/>
      <c r="IE543" s="241"/>
      <c r="IF543" s="241"/>
      <c r="IG543" s="241"/>
      <c r="IH543" s="241"/>
      <c r="II543" s="241"/>
      <c r="IJ543" s="241"/>
      <c r="IK543" s="241"/>
      <c r="IL543" s="241"/>
      <c r="IM543" s="241"/>
      <c r="IN543" s="241"/>
      <c r="IO543" s="241"/>
      <c r="IP543" s="241"/>
      <c r="IQ543" s="241"/>
      <c r="IR543" s="241"/>
      <c r="IS543" s="241"/>
      <c r="IT543" s="241"/>
      <c r="IU543" s="241"/>
      <c r="IV543" s="241"/>
      <c r="IW543" s="241"/>
      <c r="IX543" s="241"/>
      <c r="IY543" s="241"/>
      <c r="IZ543" s="241"/>
      <c r="JA543" s="241"/>
      <c r="JB543" s="241"/>
      <c r="JC543" s="241"/>
      <c r="JD543" s="241"/>
      <c r="JE543" s="241"/>
      <c r="JF543" s="241"/>
      <c r="JG543" s="241"/>
      <c r="JH543" s="241"/>
      <c r="JI543" s="241"/>
      <c r="JJ543" s="241"/>
      <c r="JK543" s="241"/>
      <c r="JL543" s="241"/>
      <c r="JM543" s="241"/>
      <c r="JN543" s="241"/>
      <c r="JO543" s="241"/>
      <c r="JP543" s="241"/>
      <c r="JQ543" s="241"/>
      <c r="JR543" s="241"/>
      <c r="JS543" s="241"/>
      <c r="JT543" s="241"/>
      <c r="JU543" s="241"/>
    </row>
    <row r="544" spans="1:281" s="240" customFormat="1" ht="15" customHeight="1">
      <c r="A544" s="241"/>
      <c r="B544" s="241"/>
      <c r="C544" s="241"/>
      <c r="D544" s="241"/>
      <c r="E544" s="241"/>
      <c r="F544" s="241"/>
      <c r="G544" s="241"/>
      <c r="H544" s="241"/>
      <c r="I544" s="241"/>
      <c r="J544" s="241"/>
      <c r="K544" s="241"/>
      <c r="L544" s="241"/>
      <c r="M544" s="241"/>
      <c r="N544" s="241"/>
      <c r="O544" s="241"/>
      <c r="P544" s="241"/>
      <c r="Q544" s="241"/>
      <c r="R544" s="241"/>
      <c r="S544" s="241"/>
      <c r="T544" s="241"/>
      <c r="U544" s="241" t="s">
        <v>674</v>
      </c>
      <c r="V544" s="241"/>
      <c r="W544" s="241"/>
      <c r="X544" s="241"/>
      <c r="Y544" s="241"/>
      <c r="Z544" s="241"/>
      <c r="AA544" s="241"/>
      <c r="AB544" s="241"/>
      <c r="AC544" s="241" t="s">
        <v>311</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c r="DD544" s="241"/>
      <c r="DE544" s="241"/>
      <c r="DF544" s="241"/>
      <c r="DG544" s="241"/>
      <c r="DH544" s="241"/>
      <c r="DI544" s="241"/>
      <c r="DJ544" s="241"/>
      <c r="DK544" s="241"/>
      <c r="DL544" s="241"/>
      <c r="DM544" s="241"/>
      <c r="DN544" s="241"/>
      <c r="DO544" s="241"/>
      <c r="DP544" s="241"/>
      <c r="DQ544" s="241"/>
      <c r="DR544" s="241"/>
      <c r="DS544" s="241"/>
      <c r="DT544" s="241"/>
      <c r="DU544" s="241"/>
      <c r="DV544" s="241"/>
      <c r="DW544" s="241"/>
      <c r="DX544" s="241"/>
      <c r="DY544" s="241"/>
      <c r="DZ544" s="241"/>
      <c r="EA544" s="241"/>
      <c r="EB544" s="241"/>
      <c r="EC544" s="241"/>
      <c r="ED544" s="241"/>
      <c r="EE544" s="241"/>
      <c r="EF544" s="241"/>
      <c r="EG544" s="241"/>
      <c r="EH544" s="241"/>
      <c r="EI544" s="241"/>
      <c r="EJ544" s="241"/>
      <c r="EK544" s="241"/>
      <c r="EL544" s="241"/>
      <c r="EM544" s="241"/>
      <c r="EN544" s="241"/>
      <c r="EO544" s="241"/>
      <c r="EP544" s="241"/>
      <c r="EQ544" s="241"/>
      <c r="ER544" s="241"/>
      <c r="ES544" s="241"/>
      <c r="ET544" s="241"/>
      <c r="EU544" s="241"/>
      <c r="EV544" s="241"/>
      <c r="EW544" s="241"/>
      <c r="EX544" s="241"/>
      <c r="EY544" s="241"/>
      <c r="EZ544" s="241"/>
      <c r="FA544" s="241"/>
      <c r="FB544" s="241"/>
      <c r="FC544" s="241"/>
      <c r="FD544" s="241"/>
      <c r="FE544" s="241"/>
      <c r="FF544" s="241"/>
      <c r="FG544" s="241"/>
      <c r="FH544" s="241"/>
      <c r="FI544" s="241"/>
      <c r="FJ544" s="241"/>
      <c r="FK544" s="241"/>
      <c r="FL544" s="241"/>
      <c r="FM544" s="241"/>
      <c r="FN544" s="241"/>
      <c r="FO544" s="241"/>
      <c r="FP544" s="241"/>
      <c r="FQ544" s="241"/>
      <c r="FR544" s="241"/>
      <c r="FS544" s="241"/>
      <c r="FT544" s="241"/>
      <c r="FU544" s="241"/>
      <c r="FV544" s="241"/>
      <c r="FW544" s="241"/>
      <c r="FX544" s="241"/>
      <c r="FY544" s="241"/>
      <c r="FZ544" s="241"/>
      <c r="GA544" s="241"/>
      <c r="GB544" s="241"/>
      <c r="GC544" s="241"/>
      <c r="GD544" s="241"/>
      <c r="GE544" s="241"/>
      <c r="GF544" s="241"/>
      <c r="GG544" s="241"/>
      <c r="GH544" s="241"/>
      <c r="GI544" s="241"/>
      <c r="GJ544" s="241"/>
      <c r="GK544" s="241"/>
      <c r="GL544" s="241"/>
      <c r="GM544" s="241"/>
      <c r="GN544" s="241"/>
      <c r="GO544" s="241"/>
      <c r="GP544" s="241"/>
      <c r="GQ544" s="241"/>
      <c r="GR544" s="241"/>
      <c r="GS544" s="241"/>
      <c r="GT544" s="241"/>
      <c r="GU544" s="241"/>
      <c r="GV544" s="241"/>
      <c r="GW544" s="241"/>
      <c r="GX544" s="241"/>
      <c r="GY544" s="241"/>
      <c r="GZ544" s="241"/>
      <c r="HA544" s="241"/>
      <c r="HB544" s="241"/>
      <c r="HC544" s="241"/>
      <c r="HD544" s="241"/>
      <c r="HE544" s="241"/>
      <c r="HF544" s="241"/>
      <c r="HG544" s="241"/>
      <c r="HH544" s="241"/>
      <c r="HI544" s="241"/>
      <c r="HJ544" s="241"/>
      <c r="HK544" s="241"/>
      <c r="HL544" s="241"/>
      <c r="HM544" s="241"/>
      <c r="HN544" s="241"/>
      <c r="HO544" s="241"/>
      <c r="HP544" s="241"/>
      <c r="HQ544" s="241"/>
      <c r="HR544" s="241"/>
      <c r="HS544" s="241"/>
      <c r="HT544" s="241"/>
      <c r="HU544" s="241"/>
      <c r="HV544" s="241"/>
      <c r="HW544" s="241"/>
      <c r="HX544" s="241"/>
      <c r="HY544" s="241"/>
      <c r="HZ544" s="241"/>
      <c r="IA544" s="241"/>
      <c r="IB544" s="241"/>
      <c r="IC544" s="241"/>
      <c r="ID544" s="241"/>
      <c r="IE544" s="241"/>
      <c r="IF544" s="241"/>
      <c r="IG544" s="241"/>
      <c r="IH544" s="241"/>
      <c r="II544" s="241"/>
      <c r="IJ544" s="241"/>
      <c r="IK544" s="241"/>
      <c r="IL544" s="241"/>
      <c r="IM544" s="241"/>
      <c r="IN544" s="241"/>
      <c r="IO544" s="241"/>
      <c r="IP544" s="241"/>
      <c r="IQ544" s="241"/>
      <c r="IR544" s="241"/>
      <c r="IS544" s="241"/>
      <c r="IT544" s="241"/>
      <c r="IU544" s="241"/>
      <c r="IV544" s="241"/>
      <c r="IW544" s="241"/>
      <c r="IX544" s="241"/>
      <c r="IY544" s="241"/>
      <c r="IZ544" s="241"/>
      <c r="JA544" s="241"/>
      <c r="JB544" s="241"/>
      <c r="JC544" s="241"/>
      <c r="JD544" s="241"/>
      <c r="JE544" s="241"/>
      <c r="JF544" s="241"/>
      <c r="JG544" s="241"/>
      <c r="JH544" s="241"/>
      <c r="JI544" s="241"/>
      <c r="JJ544" s="241"/>
      <c r="JK544" s="241"/>
      <c r="JL544" s="241"/>
      <c r="JM544" s="241"/>
      <c r="JN544" s="241"/>
      <c r="JO544" s="241"/>
      <c r="JP544" s="241"/>
      <c r="JQ544" s="241"/>
      <c r="JR544" s="241"/>
      <c r="JS544" s="241"/>
      <c r="JT544" s="241"/>
      <c r="JU544" s="241"/>
    </row>
    <row r="545" spans="1:281" s="240" customFormat="1" ht="15" customHeight="1">
      <c r="A545" s="241"/>
      <c r="B545" s="241"/>
      <c r="C545" s="241"/>
      <c r="D545" s="241"/>
      <c r="E545" s="241"/>
      <c r="F545" s="241"/>
      <c r="G545" s="241"/>
      <c r="H545" s="241"/>
      <c r="I545" s="241"/>
      <c r="J545" s="241"/>
      <c r="K545" s="241"/>
      <c r="L545" s="241"/>
      <c r="M545" s="241"/>
      <c r="N545" s="241"/>
      <c r="O545" s="241"/>
      <c r="P545" s="241"/>
      <c r="Q545" s="241"/>
      <c r="R545" s="241"/>
      <c r="S545" s="241"/>
      <c r="T545" s="241"/>
      <c r="U545" s="241" t="s">
        <v>675</v>
      </c>
      <c r="V545" s="241"/>
      <c r="W545" s="241"/>
      <c r="X545" s="241"/>
      <c r="Y545" s="241"/>
      <c r="Z545" s="241"/>
      <c r="AA545" s="241"/>
      <c r="AB545" s="241"/>
      <c r="AC545" s="241" t="s">
        <v>316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c r="DV545" s="241"/>
      <c r="DW545" s="241"/>
      <c r="DX545" s="241"/>
      <c r="DY545" s="241"/>
      <c r="DZ545" s="241"/>
      <c r="EA545" s="241"/>
      <c r="EB545" s="241"/>
      <c r="EC545" s="241"/>
      <c r="ED545" s="241"/>
      <c r="EE545" s="241"/>
      <c r="EF545" s="241"/>
      <c r="EG545" s="241"/>
      <c r="EH545" s="241"/>
      <c r="EI545" s="241"/>
      <c r="EJ545" s="241"/>
      <c r="EK545" s="241"/>
      <c r="EL545" s="241"/>
      <c r="EM545" s="241"/>
      <c r="EN545" s="241"/>
      <c r="EO545" s="241"/>
      <c r="EP545" s="241"/>
      <c r="EQ545" s="241"/>
      <c r="ER545" s="241"/>
      <c r="ES545" s="241"/>
      <c r="ET545" s="241"/>
      <c r="EU545" s="241"/>
      <c r="EV545" s="241"/>
      <c r="EW545" s="241"/>
      <c r="EX545" s="241"/>
      <c r="EY545" s="241"/>
      <c r="EZ545" s="241"/>
      <c r="FA545" s="241"/>
      <c r="FB545" s="241"/>
      <c r="FC545" s="241"/>
      <c r="FD545" s="241"/>
      <c r="FE545" s="241"/>
      <c r="FF545" s="241"/>
      <c r="FG545" s="241"/>
      <c r="FH545" s="241"/>
      <c r="FI545" s="241"/>
      <c r="FJ545" s="241"/>
      <c r="FK545" s="241"/>
      <c r="FL545" s="241"/>
      <c r="FM545" s="241"/>
      <c r="FN545" s="241"/>
      <c r="FO545" s="241"/>
      <c r="FP545" s="241"/>
      <c r="FQ545" s="241"/>
      <c r="FR545" s="241"/>
      <c r="FS545" s="241"/>
      <c r="FT545" s="241"/>
      <c r="FU545" s="241"/>
      <c r="FV545" s="241"/>
      <c r="FW545" s="241"/>
      <c r="FX545" s="241"/>
      <c r="FY545" s="241"/>
      <c r="FZ545" s="241"/>
      <c r="GA545" s="241"/>
      <c r="GB545" s="241"/>
      <c r="GC545" s="241"/>
      <c r="GD545" s="241"/>
      <c r="GE545" s="241"/>
      <c r="GF545" s="241"/>
      <c r="GG545" s="241"/>
      <c r="GH545" s="241"/>
      <c r="GI545" s="241"/>
      <c r="GJ545" s="241"/>
      <c r="GK545" s="241"/>
      <c r="GL545" s="241"/>
      <c r="GM545" s="241"/>
      <c r="GN545" s="241"/>
      <c r="GO545" s="241"/>
      <c r="GP545" s="241"/>
      <c r="GQ545" s="241"/>
      <c r="GR545" s="241"/>
      <c r="GS545" s="241"/>
      <c r="GT545" s="241"/>
      <c r="GU545" s="241"/>
      <c r="GV545" s="241"/>
      <c r="GW545" s="241"/>
      <c r="GX545" s="241"/>
      <c r="GY545" s="241"/>
      <c r="GZ545" s="241"/>
      <c r="HA545" s="241"/>
      <c r="HB545" s="241"/>
      <c r="HC545" s="241"/>
      <c r="HD545" s="241"/>
      <c r="HE545" s="241"/>
      <c r="HF545" s="241"/>
      <c r="HG545" s="241"/>
      <c r="HH545" s="241"/>
      <c r="HI545" s="241"/>
      <c r="HJ545" s="241"/>
      <c r="HK545" s="241"/>
      <c r="HL545" s="241"/>
      <c r="HM545" s="241"/>
      <c r="HN545" s="241"/>
      <c r="HO545" s="241"/>
      <c r="HP545" s="241"/>
      <c r="HQ545" s="241"/>
      <c r="HR545" s="241"/>
      <c r="HS545" s="241"/>
      <c r="HT545" s="241"/>
      <c r="HU545" s="241"/>
      <c r="HV545" s="241"/>
      <c r="HW545" s="241"/>
      <c r="HX545" s="241"/>
      <c r="HY545" s="241"/>
      <c r="HZ545" s="241"/>
      <c r="IA545" s="241"/>
      <c r="IB545" s="241"/>
      <c r="IC545" s="241"/>
      <c r="ID545" s="241"/>
      <c r="IE545" s="241"/>
      <c r="IF545" s="241"/>
      <c r="IG545" s="241"/>
      <c r="IH545" s="241"/>
      <c r="II545" s="241"/>
      <c r="IJ545" s="241"/>
      <c r="IK545" s="241"/>
      <c r="IL545" s="241"/>
      <c r="IM545" s="241"/>
      <c r="IN545" s="241"/>
      <c r="IO545" s="241"/>
      <c r="IP545" s="241"/>
      <c r="IQ545" s="241"/>
      <c r="IR545" s="241"/>
      <c r="IS545" s="241"/>
      <c r="IT545" s="241"/>
      <c r="IU545" s="241"/>
      <c r="IV545" s="241"/>
      <c r="IW545" s="241"/>
      <c r="IX545" s="241"/>
      <c r="IY545" s="241"/>
      <c r="IZ545" s="241"/>
      <c r="JA545" s="241"/>
      <c r="JB545" s="241"/>
      <c r="JC545" s="241"/>
      <c r="JD545" s="241"/>
      <c r="JE545" s="241"/>
      <c r="JF545" s="241"/>
      <c r="JG545" s="241"/>
      <c r="JH545" s="241"/>
      <c r="JI545" s="241"/>
      <c r="JJ545" s="241"/>
      <c r="JK545" s="241"/>
      <c r="JL545" s="241"/>
      <c r="JM545" s="241"/>
      <c r="JN545" s="241"/>
      <c r="JO545" s="241"/>
      <c r="JP545" s="241"/>
      <c r="JQ545" s="241"/>
      <c r="JR545" s="241"/>
      <c r="JS545" s="241"/>
      <c r="JT545" s="241"/>
      <c r="JU545" s="241"/>
    </row>
    <row r="546" spans="1:281" s="240" customFormat="1" ht="15" customHeight="1">
      <c r="A546" s="241"/>
      <c r="B546" s="241"/>
      <c r="C546" s="241"/>
      <c r="D546" s="241"/>
      <c r="E546" s="241"/>
      <c r="F546" s="241"/>
      <c r="G546" s="241"/>
      <c r="H546" s="241"/>
      <c r="I546" s="241"/>
      <c r="J546" s="241"/>
      <c r="K546" s="241"/>
      <c r="L546" s="241"/>
      <c r="M546" s="241"/>
      <c r="N546" s="241"/>
      <c r="O546" s="241"/>
      <c r="P546" s="241"/>
      <c r="Q546" s="241"/>
      <c r="R546" s="241"/>
      <c r="S546" s="241"/>
      <c r="T546" s="241"/>
      <c r="U546" s="241" t="s">
        <v>676</v>
      </c>
      <c r="V546" s="241"/>
      <c r="W546" s="241"/>
      <c r="X546" s="241"/>
      <c r="Y546" s="241"/>
      <c r="Z546" s="241"/>
      <c r="AA546" s="241"/>
      <c r="AB546" s="241"/>
      <c r="AC546" s="241" t="s">
        <v>325</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1"/>
      <c r="EA546" s="241"/>
      <c r="EB546" s="241"/>
      <c r="EC546" s="241"/>
      <c r="ED546" s="241"/>
      <c r="EE546" s="241"/>
      <c r="EF546" s="241"/>
      <c r="EG546" s="241"/>
      <c r="EH546" s="241"/>
      <c r="EI546" s="241"/>
      <c r="EJ546" s="241"/>
      <c r="EK546" s="241"/>
      <c r="EL546" s="241"/>
      <c r="EM546" s="241"/>
      <c r="EN546" s="241"/>
      <c r="EO546" s="241"/>
      <c r="EP546" s="241"/>
      <c r="EQ546" s="241"/>
      <c r="ER546" s="241"/>
      <c r="ES546" s="241"/>
      <c r="ET546" s="241"/>
      <c r="EU546" s="241"/>
      <c r="EV546" s="241"/>
      <c r="EW546" s="241"/>
      <c r="EX546" s="241"/>
      <c r="EY546" s="241"/>
      <c r="EZ546" s="241"/>
      <c r="FA546" s="241"/>
      <c r="FB546" s="241"/>
      <c r="FC546" s="241"/>
      <c r="FD546" s="241"/>
      <c r="FE546" s="241"/>
      <c r="FF546" s="241"/>
      <c r="FG546" s="241"/>
      <c r="FH546" s="241"/>
      <c r="FI546" s="241"/>
      <c r="FJ546" s="241"/>
      <c r="FK546" s="241"/>
      <c r="FL546" s="241"/>
      <c r="FM546" s="241"/>
      <c r="FN546" s="241"/>
      <c r="FO546" s="241"/>
      <c r="FP546" s="241"/>
      <c r="FQ546" s="241"/>
      <c r="FR546" s="241"/>
      <c r="FS546" s="241"/>
      <c r="FT546" s="241"/>
      <c r="FU546" s="241"/>
      <c r="FV546" s="241"/>
      <c r="FW546" s="241"/>
      <c r="FX546" s="241"/>
      <c r="FY546" s="241"/>
      <c r="FZ546" s="241"/>
      <c r="GA546" s="241"/>
      <c r="GB546" s="241"/>
      <c r="GC546" s="241"/>
      <c r="GD546" s="241"/>
      <c r="GE546" s="241"/>
      <c r="GF546" s="241"/>
      <c r="GG546" s="241"/>
      <c r="GH546" s="241"/>
      <c r="GI546" s="241"/>
      <c r="GJ546" s="241"/>
      <c r="GK546" s="241"/>
      <c r="GL546" s="241"/>
      <c r="GM546" s="241"/>
      <c r="GN546" s="241"/>
      <c r="GO546" s="241"/>
      <c r="GP546" s="241"/>
      <c r="GQ546" s="241"/>
      <c r="GR546" s="241"/>
      <c r="GS546" s="241"/>
      <c r="GT546" s="241"/>
      <c r="GU546" s="241"/>
      <c r="GV546" s="241"/>
      <c r="GW546" s="241"/>
      <c r="GX546" s="241"/>
      <c r="GY546" s="241"/>
      <c r="GZ546" s="241"/>
      <c r="HA546" s="241"/>
      <c r="HB546" s="241"/>
      <c r="HC546" s="241"/>
      <c r="HD546" s="241"/>
      <c r="HE546" s="241"/>
      <c r="HF546" s="241"/>
      <c r="HG546" s="241"/>
      <c r="HH546" s="241"/>
      <c r="HI546" s="241"/>
      <c r="HJ546" s="241"/>
      <c r="HK546" s="241"/>
      <c r="HL546" s="241"/>
      <c r="HM546" s="241"/>
      <c r="HN546" s="241"/>
      <c r="HO546" s="241"/>
      <c r="HP546" s="241"/>
      <c r="HQ546" s="241"/>
      <c r="HR546" s="241"/>
      <c r="HS546" s="241"/>
      <c r="HT546" s="241"/>
      <c r="HU546" s="241"/>
      <c r="HV546" s="241"/>
      <c r="HW546" s="241"/>
      <c r="HX546" s="241"/>
      <c r="HY546" s="241"/>
      <c r="HZ546" s="241"/>
      <c r="IA546" s="241"/>
      <c r="IB546" s="241"/>
      <c r="IC546" s="241"/>
      <c r="ID546" s="241"/>
      <c r="IE546" s="241"/>
      <c r="IF546" s="241"/>
      <c r="IG546" s="241"/>
      <c r="IH546" s="241"/>
      <c r="II546" s="241"/>
      <c r="IJ546" s="241"/>
      <c r="IK546" s="241"/>
      <c r="IL546" s="241"/>
      <c r="IM546" s="241"/>
      <c r="IN546" s="241"/>
      <c r="IO546" s="241"/>
      <c r="IP546" s="241"/>
      <c r="IQ546" s="241"/>
      <c r="IR546" s="241"/>
      <c r="IS546" s="241"/>
      <c r="IT546" s="241"/>
      <c r="IU546" s="241"/>
      <c r="IV546" s="241"/>
      <c r="IW546" s="241"/>
      <c r="IX546" s="241"/>
      <c r="IY546" s="241"/>
      <c r="IZ546" s="241"/>
      <c r="JA546" s="241"/>
      <c r="JB546" s="241"/>
      <c r="JC546" s="241"/>
      <c r="JD546" s="241"/>
      <c r="JE546" s="241"/>
      <c r="JF546" s="241"/>
      <c r="JG546" s="241"/>
      <c r="JH546" s="241"/>
      <c r="JI546" s="241"/>
      <c r="JJ546" s="241"/>
      <c r="JK546" s="241"/>
      <c r="JL546" s="241"/>
      <c r="JM546" s="241"/>
      <c r="JN546" s="241"/>
      <c r="JO546" s="241"/>
      <c r="JP546" s="241"/>
      <c r="JQ546" s="241"/>
      <c r="JR546" s="241"/>
      <c r="JS546" s="241"/>
      <c r="JT546" s="241"/>
      <c r="JU546" s="241"/>
    </row>
    <row r="547" spans="1:281" s="240" customFormat="1" ht="15" customHeight="1">
      <c r="A547" s="241"/>
      <c r="B547" s="241"/>
      <c r="C547" s="241"/>
      <c r="D547" s="241"/>
      <c r="E547" s="241"/>
      <c r="F547" s="241"/>
      <c r="G547" s="241"/>
      <c r="H547" s="241"/>
      <c r="I547" s="241"/>
      <c r="J547" s="241"/>
      <c r="K547" s="241"/>
      <c r="L547" s="241"/>
      <c r="M547" s="241"/>
      <c r="N547" s="241"/>
      <c r="O547" s="241"/>
      <c r="P547" s="241"/>
      <c r="Q547" s="241"/>
      <c r="R547" s="241"/>
      <c r="S547" s="241"/>
      <c r="T547" s="241"/>
      <c r="U547" s="241" t="s">
        <v>677</v>
      </c>
      <c r="V547" s="241"/>
      <c r="W547" s="241"/>
      <c r="X547" s="241"/>
      <c r="Y547" s="241"/>
      <c r="Z547" s="241"/>
      <c r="AA547" s="241"/>
      <c r="AB547" s="241"/>
      <c r="AC547" s="241" t="s">
        <v>322</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c r="EN547" s="241"/>
      <c r="EO547" s="241"/>
      <c r="EP547" s="241"/>
      <c r="EQ547" s="241"/>
      <c r="ER547" s="241"/>
      <c r="ES547" s="241"/>
      <c r="ET547" s="241"/>
      <c r="EU547" s="241"/>
      <c r="EV547" s="241"/>
      <c r="EW547" s="241"/>
      <c r="EX547" s="241"/>
      <c r="EY547" s="241"/>
      <c r="EZ547" s="241"/>
      <c r="FA547" s="241"/>
      <c r="FB547" s="241"/>
      <c r="FC547" s="241"/>
      <c r="FD547" s="241"/>
      <c r="FE547" s="241"/>
      <c r="FF547" s="241"/>
      <c r="FG547" s="241"/>
      <c r="FH547" s="241"/>
      <c r="FI547" s="241"/>
      <c r="FJ547" s="241"/>
      <c r="FK547" s="241"/>
      <c r="FL547" s="241"/>
      <c r="FM547" s="241"/>
      <c r="FN547" s="241"/>
      <c r="FO547" s="241"/>
      <c r="FP547" s="241"/>
      <c r="FQ547" s="241"/>
      <c r="FR547" s="241"/>
      <c r="FS547" s="241"/>
      <c r="FT547" s="241"/>
      <c r="FU547" s="241"/>
      <c r="FV547" s="241"/>
      <c r="FW547" s="241"/>
      <c r="FX547" s="241"/>
      <c r="FY547" s="241"/>
      <c r="FZ547" s="241"/>
      <c r="GA547" s="241"/>
      <c r="GB547" s="241"/>
      <c r="GC547" s="241"/>
      <c r="GD547" s="241"/>
      <c r="GE547" s="241"/>
      <c r="GF547" s="241"/>
      <c r="GG547" s="241"/>
      <c r="GH547" s="241"/>
      <c r="GI547" s="241"/>
      <c r="GJ547" s="241"/>
      <c r="GK547" s="241"/>
      <c r="GL547" s="241"/>
      <c r="GM547" s="241"/>
      <c r="GN547" s="241"/>
      <c r="GO547" s="241"/>
      <c r="GP547" s="241"/>
      <c r="GQ547" s="241"/>
      <c r="GR547" s="241"/>
      <c r="GS547" s="241"/>
      <c r="GT547" s="241"/>
      <c r="GU547" s="241"/>
      <c r="GV547" s="241"/>
      <c r="GW547" s="241"/>
      <c r="GX547" s="241"/>
      <c r="GY547" s="241"/>
      <c r="GZ547" s="241"/>
      <c r="HA547" s="241"/>
      <c r="HB547" s="241"/>
      <c r="HC547" s="241"/>
      <c r="HD547" s="241"/>
      <c r="HE547" s="241"/>
      <c r="HF547" s="241"/>
      <c r="HG547" s="241"/>
      <c r="HH547" s="241"/>
      <c r="HI547" s="241"/>
      <c r="HJ547" s="241"/>
      <c r="HK547" s="241"/>
      <c r="HL547" s="241"/>
      <c r="HM547" s="241"/>
      <c r="HN547" s="241"/>
      <c r="HO547" s="241"/>
      <c r="HP547" s="241"/>
      <c r="HQ547" s="241"/>
      <c r="HR547" s="241"/>
      <c r="HS547" s="241"/>
      <c r="HT547" s="241"/>
      <c r="HU547" s="241"/>
      <c r="HV547" s="241"/>
      <c r="HW547" s="241"/>
      <c r="HX547" s="241"/>
      <c r="HY547" s="241"/>
      <c r="HZ547" s="241"/>
      <c r="IA547" s="241"/>
      <c r="IB547" s="241"/>
      <c r="IC547" s="241"/>
      <c r="ID547" s="241"/>
      <c r="IE547" s="241"/>
      <c r="IF547" s="241"/>
      <c r="IG547" s="241"/>
      <c r="IH547" s="241"/>
      <c r="II547" s="241"/>
      <c r="IJ547" s="241"/>
      <c r="IK547" s="241"/>
      <c r="IL547" s="241"/>
      <c r="IM547" s="241"/>
      <c r="IN547" s="241"/>
      <c r="IO547" s="241"/>
      <c r="IP547" s="241"/>
      <c r="IQ547" s="241"/>
      <c r="IR547" s="241"/>
      <c r="IS547" s="241"/>
      <c r="IT547" s="241"/>
      <c r="IU547" s="241"/>
      <c r="IV547" s="241"/>
      <c r="IW547" s="241"/>
      <c r="IX547" s="241"/>
      <c r="IY547" s="241"/>
      <c r="IZ547" s="241"/>
      <c r="JA547" s="241"/>
      <c r="JB547" s="241"/>
      <c r="JC547" s="241"/>
      <c r="JD547" s="241"/>
      <c r="JE547" s="241"/>
      <c r="JF547" s="241"/>
      <c r="JG547" s="241"/>
      <c r="JH547" s="241"/>
      <c r="JI547" s="241"/>
      <c r="JJ547" s="241"/>
      <c r="JK547" s="241"/>
      <c r="JL547" s="241"/>
      <c r="JM547" s="241"/>
      <c r="JN547" s="241"/>
      <c r="JO547" s="241"/>
      <c r="JP547" s="241"/>
      <c r="JQ547" s="241"/>
      <c r="JR547" s="241"/>
      <c r="JS547" s="241"/>
      <c r="JT547" s="241"/>
      <c r="JU547" s="241"/>
    </row>
    <row r="548" spans="1:281" s="240" customFormat="1" ht="15" customHeight="1">
      <c r="A548" s="241"/>
      <c r="B548" s="241"/>
      <c r="C548" s="241"/>
      <c r="D548" s="241"/>
      <c r="E548" s="241"/>
      <c r="F548" s="241"/>
      <c r="G548" s="241"/>
      <c r="H548" s="241"/>
      <c r="I548" s="241"/>
      <c r="J548" s="241"/>
      <c r="K548" s="241"/>
      <c r="L548" s="241"/>
      <c r="M548" s="241"/>
      <c r="N548" s="241"/>
      <c r="O548" s="241"/>
      <c r="P548" s="241"/>
      <c r="Q548" s="241"/>
      <c r="R548" s="241"/>
      <c r="S548" s="241"/>
      <c r="T548" s="241"/>
      <c r="U548" s="241" t="s">
        <v>678</v>
      </c>
      <c r="V548" s="241"/>
      <c r="W548" s="241"/>
      <c r="X548" s="241"/>
      <c r="Y548" s="241"/>
      <c r="Z548" s="241"/>
      <c r="AA548" s="241"/>
      <c r="AB548" s="241"/>
      <c r="AC548" s="241" t="s">
        <v>313</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c r="DW548" s="241"/>
      <c r="DX548" s="241"/>
      <c r="DY548" s="241"/>
      <c r="DZ548" s="241"/>
      <c r="EA548" s="241"/>
      <c r="EB548" s="241"/>
      <c r="EC548" s="241"/>
      <c r="ED548" s="241"/>
      <c r="EE548" s="241"/>
      <c r="EF548" s="241"/>
      <c r="EG548" s="241"/>
      <c r="EH548" s="241"/>
      <c r="EI548" s="241"/>
      <c r="EJ548" s="241"/>
      <c r="EK548" s="241"/>
      <c r="EL548" s="241"/>
      <c r="EM548" s="241"/>
      <c r="EN548" s="241"/>
      <c r="EO548" s="241"/>
      <c r="EP548" s="241"/>
      <c r="EQ548" s="241"/>
      <c r="ER548" s="241"/>
      <c r="ES548" s="241"/>
      <c r="ET548" s="241"/>
      <c r="EU548" s="241"/>
      <c r="EV548" s="241"/>
      <c r="EW548" s="241"/>
      <c r="EX548" s="241"/>
      <c r="EY548" s="241"/>
      <c r="EZ548" s="241"/>
      <c r="FA548" s="241"/>
      <c r="FB548" s="241"/>
      <c r="FC548" s="241"/>
      <c r="FD548" s="241"/>
      <c r="FE548" s="241"/>
      <c r="FF548" s="241"/>
      <c r="FG548" s="241"/>
      <c r="FH548" s="241"/>
      <c r="FI548" s="241"/>
      <c r="FJ548" s="241"/>
      <c r="FK548" s="241"/>
      <c r="FL548" s="241"/>
      <c r="FM548" s="241"/>
      <c r="FN548" s="241"/>
      <c r="FO548" s="241"/>
      <c r="FP548" s="241"/>
      <c r="FQ548" s="241"/>
      <c r="FR548" s="241"/>
      <c r="FS548" s="241"/>
      <c r="FT548" s="241"/>
      <c r="FU548" s="241"/>
      <c r="FV548" s="241"/>
      <c r="FW548" s="241"/>
      <c r="FX548" s="241"/>
      <c r="FY548" s="241"/>
      <c r="FZ548" s="241"/>
      <c r="GA548" s="241"/>
      <c r="GB548" s="241"/>
      <c r="GC548" s="241"/>
      <c r="GD548" s="241"/>
      <c r="GE548" s="241"/>
      <c r="GF548" s="241"/>
      <c r="GG548" s="241"/>
      <c r="GH548" s="241"/>
      <c r="GI548" s="241"/>
      <c r="GJ548" s="241"/>
      <c r="GK548" s="241"/>
      <c r="GL548" s="241"/>
      <c r="GM548" s="241"/>
      <c r="GN548" s="241"/>
      <c r="GO548" s="241"/>
      <c r="GP548" s="241"/>
      <c r="GQ548" s="241"/>
      <c r="GR548" s="241"/>
      <c r="GS548" s="241"/>
      <c r="GT548" s="241"/>
      <c r="GU548" s="241"/>
      <c r="GV548" s="241"/>
      <c r="GW548" s="241"/>
      <c r="GX548" s="241"/>
      <c r="GY548" s="241"/>
      <c r="GZ548" s="241"/>
      <c r="HA548" s="241"/>
      <c r="HB548" s="241"/>
      <c r="HC548" s="241"/>
      <c r="HD548" s="241"/>
      <c r="HE548" s="241"/>
      <c r="HF548" s="241"/>
      <c r="HG548" s="241"/>
      <c r="HH548" s="241"/>
      <c r="HI548" s="241"/>
      <c r="HJ548" s="241"/>
      <c r="HK548" s="241"/>
      <c r="HL548" s="241"/>
      <c r="HM548" s="241"/>
      <c r="HN548" s="241"/>
      <c r="HO548" s="241"/>
      <c r="HP548" s="241"/>
      <c r="HQ548" s="241"/>
      <c r="HR548" s="241"/>
      <c r="HS548" s="241"/>
      <c r="HT548" s="241"/>
      <c r="HU548" s="241"/>
      <c r="HV548" s="241"/>
      <c r="HW548" s="241"/>
      <c r="HX548" s="241"/>
      <c r="HY548" s="241"/>
      <c r="HZ548" s="241"/>
      <c r="IA548" s="241"/>
      <c r="IB548" s="241"/>
      <c r="IC548" s="241"/>
      <c r="ID548" s="241"/>
      <c r="IE548" s="241"/>
      <c r="IF548" s="241"/>
      <c r="IG548" s="241"/>
      <c r="IH548" s="241"/>
      <c r="II548" s="241"/>
      <c r="IJ548" s="241"/>
      <c r="IK548" s="241"/>
      <c r="IL548" s="241"/>
      <c r="IM548" s="241"/>
      <c r="IN548" s="241"/>
      <c r="IO548" s="241"/>
      <c r="IP548" s="241"/>
      <c r="IQ548" s="241"/>
      <c r="IR548" s="241"/>
      <c r="IS548" s="241"/>
      <c r="IT548" s="241"/>
      <c r="IU548" s="241"/>
      <c r="IV548" s="241"/>
      <c r="IW548" s="241"/>
      <c r="IX548" s="241"/>
      <c r="IY548" s="241"/>
      <c r="IZ548" s="241"/>
      <c r="JA548" s="241"/>
      <c r="JB548" s="241"/>
      <c r="JC548" s="241"/>
      <c r="JD548" s="241"/>
      <c r="JE548" s="241"/>
      <c r="JF548" s="241"/>
      <c r="JG548" s="241"/>
      <c r="JH548" s="241"/>
      <c r="JI548" s="241"/>
      <c r="JJ548" s="241"/>
      <c r="JK548" s="241"/>
      <c r="JL548" s="241"/>
      <c r="JM548" s="241"/>
      <c r="JN548" s="241"/>
      <c r="JO548" s="241"/>
      <c r="JP548" s="241"/>
      <c r="JQ548" s="241"/>
      <c r="JR548" s="241"/>
      <c r="JS548" s="241"/>
      <c r="JT548" s="241"/>
      <c r="JU548" s="241"/>
    </row>
    <row r="549" spans="1:281" s="240" customFormat="1" ht="15" customHeight="1">
      <c r="A549" s="241"/>
      <c r="B549" s="241"/>
      <c r="C549" s="241"/>
      <c r="D549" s="241"/>
      <c r="E549" s="241"/>
      <c r="F549" s="241"/>
      <c r="G549" s="241"/>
      <c r="H549" s="241"/>
      <c r="I549" s="241"/>
      <c r="J549" s="241"/>
      <c r="K549" s="241"/>
      <c r="L549" s="241"/>
      <c r="M549" s="241"/>
      <c r="N549" s="241"/>
      <c r="O549" s="241"/>
      <c r="P549" s="241"/>
      <c r="Q549" s="241"/>
      <c r="R549" s="241"/>
      <c r="S549" s="241"/>
      <c r="T549" s="241"/>
      <c r="U549" s="241" t="s">
        <v>679</v>
      </c>
      <c r="V549" s="241"/>
      <c r="W549" s="241"/>
      <c r="X549" s="241"/>
      <c r="Y549" s="241"/>
      <c r="Z549" s="241"/>
      <c r="AA549" s="241"/>
      <c r="AB549" s="241"/>
      <c r="AC549" s="241" t="s">
        <v>316</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c r="EN549" s="241"/>
      <c r="EO549" s="241"/>
      <c r="EP549" s="241"/>
      <c r="EQ549" s="241"/>
      <c r="ER549" s="241"/>
      <c r="ES549" s="241"/>
      <c r="ET549" s="241"/>
      <c r="EU549" s="241"/>
      <c r="EV549" s="241"/>
      <c r="EW549" s="241"/>
      <c r="EX549" s="241"/>
      <c r="EY549" s="241"/>
      <c r="EZ549" s="241"/>
      <c r="FA549" s="241"/>
      <c r="FB549" s="241"/>
      <c r="FC549" s="241"/>
      <c r="FD549" s="241"/>
      <c r="FE549" s="241"/>
      <c r="FF549" s="241"/>
      <c r="FG549" s="241"/>
      <c r="FH549" s="241"/>
      <c r="FI549" s="241"/>
      <c r="FJ549" s="241"/>
      <c r="FK549" s="241"/>
      <c r="FL549" s="241"/>
      <c r="FM549" s="241"/>
      <c r="FN549" s="241"/>
      <c r="FO549" s="241"/>
      <c r="FP549" s="241"/>
      <c r="FQ549" s="241"/>
      <c r="FR549" s="241"/>
      <c r="FS549" s="241"/>
      <c r="FT549" s="241"/>
      <c r="FU549" s="241"/>
      <c r="FV549" s="241"/>
      <c r="FW549" s="241"/>
      <c r="FX549" s="241"/>
      <c r="FY549" s="241"/>
      <c r="FZ549" s="241"/>
      <c r="GA549" s="241"/>
      <c r="GB549" s="241"/>
      <c r="GC549" s="241"/>
      <c r="GD549" s="241"/>
      <c r="GE549" s="241"/>
      <c r="GF549" s="241"/>
      <c r="GG549" s="241"/>
      <c r="GH549" s="241"/>
      <c r="GI549" s="241"/>
      <c r="GJ549" s="241"/>
      <c r="GK549" s="241"/>
      <c r="GL549" s="241"/>
      <c r="GM549" s="241"/>
      <c r="GN549" s="241"/>
      <c r="GO549" s="241"/>
      <c r="GP549" s="241"/>
      <c r="GQ549" s="241"/>
      <c r="GR549" s="241"/>
      <c r="GS549" s="241"/>
      <c r="GT549" s="241"/>
      <c r="GU549" s="241"/>
      <c r="GV549" s="241"/>
      <c r="GW549" s="241"/>
      <c r="GX549" s="241"/>
      <c r="GY549" s="241"/>
      <c r="GZ549" s="241"/>
      <c r="HA549" s="241"/>
      <c r="HB549" s="241"/>
      <c r="HC549" s="241"/>
      <c r="HD549" s="241"/>
      <c r="HE549" s="241"/>
      <c r="HF549" s="241"/>
      <c r="HG549" s="241"/>
      <c r="HH549" s="241"/>
      <c r="HI549" s="241"/>
      <c r="HJ549" s="241"/>
      <c r="HK549" s="241"/>
      <c r="HL549" s="241"/>
      <c r="HM549" s="241"/>
      <c r="HN549" s="241"/>
      <c r="HO549" s="241"/>
      <c r="HP549" s="241"/>
      <c r="HQ549" s="241"/>
      <c r="HR549" s="241"/>
      <c r="HS549" s="241"/>
      <c r="HT549" s="241"/>
      <c r="HU549" s="241"/>
      <c r="HV549" s="241"/>
      <c r="HW549" s="241"/>
      <c r="HX549" s="241"/>
      <c r="HY549" s="241"/>
      <c r="HZ549" s="241"/>
      <c r="IA549" s="241"/>
      <c r="IB549" s="241"/>
      <c r="IC549" s="241"/>
      <c r="ID549" s="241"/>
      <c r="IE549" s="241"/>
      <c r="IF549" s="241"/>
      <c r="IG549" s="241"/>
      <c r="IH549" s="241"/>
      <c r="II549" s="241"/>
      <c r="IJ549" s="241"/>
      <c r="IK549" s="241"/>
      <c r="IL549" s="241"/>
      <c r="IM549" s="241"/>
      <c r="IN549" s="241"/>
      <c r="IO549" s="241"/>
      <c r="IP549" s="241"/>
      <c r="IQ549" s="241"/>
      <c r="IR549" s="241"/>
      <c r="IS549" s="241"/>
      <c r="IT549" s="241"/>
      <c r="IU549" s="241"/>
      <c r="IV549" s="241"/>
      <c r="IW549" s="241"/>
      <c r="IX549" s="241"/>
      <c r="IY549" s="241"/>
      <c r="IZ549" s="241"/>
      <c r="JA549" s="241"/>
      <c r="JB549" s="241"/>
      <c r="JC549" s="241"/>
      <c r="JD549" s="241"/>
      <c r="JE549" s="241"/>
      <c r="JF549" s="241"/>
      <c r="JG549" s="241"/>
      <c r="JH549" s="241"/>
      <c r="JI549" s="241"/>
      <c r="JJ549" s="241"/>
      <c r="JK549" s="241"/>
      <c r="JL549" s="241"/>
      <c r="JM549" s="241"/>
      <c r="JN549" s="241"/>
      <c r="JO549" s="241"/>
      <c r="JP549" s="241"/>
      <c r="JQ549" s="241"/>
      <c r="JR549" s="241"/>
      <c r="JS549" s="241"/>
      <c r="JT549" s="241"/>
      <c r="JU549" s="241"/>
    </row>
    <row r="550" spans="1:281" s="240" customFormat="1" ht="15" customHeight="1">
      <c r="A550" s="241"/>
      <c r="B550" s="241"/>
      <c r="C550" s="241"/>
      <c r="D550" s="241"/>
      <c r="E550" s="241"/>
      <c r="F550" s="241"/>
      <c r="G550" s="241"/>
      <c r="H550" s="241"/>
      <c r="I550" s="241"/>
      <c r="J550" s="241"/>
      <c r="K550" s="241"/>
      <c r="L550" s="241"/>
      <c r="M550" s="241"/>
      <c r="N550" s="241"/>
      <c r="O550" s="241"/>
      <c r="P550" s="241"/>
      <c r="Q550" s="241"/>
      <c r="R550" s="241"/>
      <c r="S550" s="241"/>
      <c r="T550" s="241"/>
      <c r="U550" s="241" t="s">
        <v>277</v>
      </c>
      <c r="V550" s="241"/>
      <c r="W550" s="241"/>
      <c r="X550" s="241"/>
      <c r="Y550" s="241"/>
      <c r="Z550" s="241"/>
      <c r="AA550" s="241"/>
      <c r="AB550" s="241"/>
      <c r="AC550" s="241" t="s">
        <v>316</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c r="DV550" s="241"/>
      <c r="DW550" s="241"/>
      <c r="DX550" s="241"/>
      <c r="DY550" s="241"/>
      <c r="DZ550" s="241"/>
      <c r="EA550" s="241"/>
      <c r="EB550" s="241"/>
      <c r="EC550" s="241"/>
      <c r="ED550" s="241"/>
      <c r="EE550" s="241"/>
      <c r="EF550" s="241"/>
      <c r="EG550" s="241"/>
      <c r="EH550" s="241"/>
      <c r="EI550" s="241"/>
      <c r="EJ550" s="241"/>
      <c r="EK550" s="241"/>
      <c r="EL550" s="241"/>
      <c r="EM550" s="241"/>
      <c r="EN550" s="241"/>
      <c r="EO550" s="241"/>
      <c r="EP550" s="241"/>
      <c r="EQ550" s="241"/>
      <c r="ER550" s="241"/>
      <c r="ES550" s="241"/>
      <c r="ET550" s="241"/>
      <c r="EU550" s="241"/>
      <c r="EV550" s="241"/>
      <c r="EW550" s="241"/>
      <c r="EX550" s="241"/>
      <c r="EY550" s="241"/>
      <c r="EZ550" s="241"/>
      <c r="FA550" s="241"/>
      <c r="FB550" s="241"/>
      <c r="FC550" s="241"/>
      <c r="FD550" s="241"/>
      <c r="FE550" s="241"/>
      <c r="FF550" s="241"/>
      <c r="FG550" s="241"/>
      <c r="FH550" s="241"/>
      <c r="FI550" s="241"/>
      <c r="FJ550" s="241"/>
      <c r="FK550" s="241"/>
      <c r="FL550" s="241"/>
      <c r="FM550" s="241"/>
      <c r="FN550" s="241"/>
      <c r="FO550" s="241"/>
      <c r="FP550" s="241"/>
      <c r="FQ550" s="241"/>
      <c r="FR550" s="241"/>
      <c r="FS550" s="241"/>
      <c r="FT550" s="241"/>
      <c r="FU550" s="241"/>
      <c r="FV550" s="241"/>
      <c r="FW550" s="241"/>
      <c r="FX550" s="241"/>
      <c r="FY550" s="241"/>
      <c r="FZ550" s="241"/>
      <c r="GA550" s="241"/>
      <c r="GB550" s="241"/>
      <c r="GC550" s="241"/>
      <c r="GD550" s="241"/>
      <c r="GE550" s="241"/>
      <c r="GF550" s="241"/>
      <c r="GG550" s="241"/>
      <c r="GH550" s="241"/>
      <c r="GI550" s="241"/>
      <c r="GJ550" s="241"/>
      <c r="GK550" s="241"/>
      <c r="GL550" s="241"/>
      <c r="GM550" s="241"/>
      <c r="GN550" s="241"/>
      <c r="GO550" s="241"/>
      <c r="GP550" s="241"/>
      <c r="GQ550" s="241"/>
      <c r="GR550" s="241"/>
      <c r="GS550" s="241"/>
      <c r="GT550" s="241"/>
      <c r="GU550" s="241"/>
      <c r="GV550" s="241"/>
      <c r="GW550" s="241"/>
      <c r="GX550" s="241"/>
      <c r="GY550" s="241"/>
      <c r="GZ550" s="241"/>
      <c r="HA550" s="241"/>
      <c r="HB550" s="241"/>
      <c r="HC550" s="241"/>
      <c r="HD550" s="241"/>
      <c r="HE550" s="241"/>
      <c r="HF550" s="241"/>
      <c r="HG550" s="241"/>
      <c r="HH550" s="241"/>
      <c r="HI550" s="241"/>
      <c r="HJ550" s="241"/>
      <c r="HK550" s="241"/>
      <c r="HL550" s="241"/>
      <c r="HM550" s="241"/>
      <c r="HN550" s="241"/>
      <c r="HO550" s="241"/>
      <c r="HP550" s="241"/>
      <c r="HQ550" s="241"/>
      <c r="HR550" s="241"/>
      <c r="HS550" s="241"/>
      <c r="HT550" s="241"/>
      <c r="HU550" s="241"/>
      <c r="HV550" s="241"/>
      <c r="HW550" s="241"/>
      <c r="HX550" s="241"/>
      <c r="HY550" s="241"/>
      <c r="HZ550" s="241"/>
      <c r="IA550" s="241"/>
      <c r="IB550" s="241"/>
      <c r="IC550" s="241"/>
      <c r="ID550" s="241"/>
      <c r="IE550" s="241"/>
      <c r="IF550" s="241"/>
      <c r="IG550" s="241"/>
      <c r="IH550" s="241"/>
      <c r="II550" s="241"/>
      <c r="IJ550" s="241"/>
      <c r="IK550" s="241"/>
      <c r="IL550" s="241"/>
      <c r="IM550" s="241"/>
      <c r="IN550" s="241"/>
      <c r="IO550" s="241"/>
      <c r="IP550" s="241"/>
      <c r="IQ550" s="241"/>
      <c r="IR550" s="241"/>
      <c r="IS550" s="241"/>
      <c r="IT550" s="241"/>
      <c r="IU550" s="241"/>
      <c r="IV550" s="241"/>
      <c r="IW550" s="241"/>
      <c r="IX550" s="241"/>
      <c r="IY550" s="241"/>
      <c r="IZ550" s="241"/>
      <c r="JA550" s="241"/>
      <c r="JB550" s="241"/>
      <c r="JC550" s="241"/>
      <c r="JD550" s="241"/>
      <c r="JE550" s="241"/>
      <c r="JF550" s="241"/>
      <c r="JG550" s="241"/>
      <c r="JH550" s="241"/>
      <c r="JI550" s="241"/>
      <c r="JJ550" s="241"/>
      <c r="JK550" s="241"/>
      <c r="JL550" s="241"/>
      <c r="JM550" s="241"/>
      <c r="JN550" s="241"/>
      <c r="JO550" s="241"/>
      <c r="JP550" s="241"/>
      <c r="JQ550" s="241"/>
      <c r="JR550" s="241"/>
      <c r="JS550" s="241"/>
      <c r="JT550" s="241"/>
      <c r="JU550" s="241"/>
    </row>
    <row r="551" spans="1:281" s="240" customFormat="1" ht="15" customHeight="1">
      <c r="A551" s="241"/>
      <c r="B551" s="241"/>
      <c r="C551" s="241"/>
      <c r="D551" s="241"/>
      <c r="E551" s="241"/>
      <c r="F551" s="241"/>
      <c r="G551" s="241"/>
      <c r="H551" s="241"/>
      <c r="I551" s="241"/>
      <c r="J551" s="241"/>
      <c r="K551" s="241"/>
      <c r="L551" s="241"/>
      <c r="M551" s="241"/>
      <c r="N551" s="241"/>
      <c r="O551" s="241"/>
      <c r="P551" s="241"/>
      <c r="Q551" s="241"/>
      <c r="R551" s="241"/>
      <c r="S551" s="241"/>
      <c r="T551" s="241"/>
      <c r="U551" s="241" t="s">
        <v>680</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c r="DV551" s="241"/>
      <c r="DW551" s="241"/>
      <c r="DX551" s="241"/>
      <c r="DY551" s="241"/>
      <c r="DZ551" s="241"/>
      <c r="EA551" s="241"/>
      <c r="EB551" s="241"/>
      <c r="EC551" s="241"/>
      <c r="ED551" s="241"/>
      <c r="EE551" s="241"/>
      <c r="EF551" s="241"/>
      <c r="EG551" s="241"/>
      <c r="EH551" s="241"/>
      <c r="EI551" s="241"/>
      <c r="EJ551" s="241"/>
      <c r="EK551" s="241"/>
      <c r="EL551" s="241"/>
      <c r="EM551" s="241"/>
      <c r="EN551" s="241"/>
      <c r="EO551" s="241"/>
      <c r="EP551" s="241"/>
      <c r="EQ551" s="241"/>
      <c r="ER551" s="241"/>
      <c r="ES551" s="241"/>
      <c r="ET551" s="241"/>
      <c r="EU551" s="241"/>
      <c r="EV551" s="241"/>
      <c r="EW551" s="241"/>
      <c r="EX551" s="241"/>
      <c r="EY551" s="241"/>
      <c r="EZ551" s="241"/>
      <c r="FA551" s="241"/>
      <c r="FB551" s="241"/>
      <c r="FC551" s="241"/>
      <c r="FD551" s="241"/>
      <c r="FE551" s="241"/>
      <c r="FF551" s="241"/>
      <c r="FG551" s="241"/>
      <c r="FH551" s="241"/>
      <c r="FI551" s="241"/>
      <c r="FJ551" s="241"/>
      <c r="FK551" s="241"/>
      <c r="FL551" s="241"/>
      <c r="FM551" s="241"/>
      <c r="FN551" s="241"/>
      <c r="FO551" s="241"/>
      <c r="FP551" s="241"/>
      <c r="FQ551" s="241"/>
      <c r="FR551" s="241"/>
      <c r="FS551" s="241"/>
      <c r="FT551" s="241"/>
      <c r="FU551" s="241"/>
      <c r="FV551" s="241"/>
      <c r="FW551" s="241"/>
      <c r="FX551" s="241"/>
      <c r="FY551" s="241"/>
      <c r="FZ551" s="241"/>
      <c r="GA551" s="241"/>
      <c r="GB551" s="241"/>
      <c r="GC551" s="241"/>
      <c r="GD551" s="241"/>
      <c r="GE551" s="241"/>
      <c r="GF551" s="241"/>
      <c r="GG551" s="241"/>
      <c r="GH551" s="241"/>
      <c r="GI551" s="241"/>
      <c r="GJ551" s="241"/>
      <c r="GK551" s="241"/>
      <c r="GL551" s="241"/>
      <c r="GM551" s="241"/>
      <c r="GN551" s="241"/>
      <c r="GO551" s="241"/>
      <c r="GP551" s="241"/>
      <c r="GQ551" s="241"/>
      <c r="GR551" s="241"/>
      <c r="GS551" s="241"/>
      <c r="GT551" s="241"/>
      <c r="GU551" s="241"/>
      <c r="GV551" s="241"/>
      <c r="GW551" s="241"/>
      <c r="GX551" s="241"/>
      <c r="GY551" s="241"/>
      <c r="GZ551" s="241"/>
      <c r="HA551" s="241"/>
      <c r="HB551" s="241"/>
      <c r="HC551" s="241"/>
      <c r="HD551" s="241"/>
      <c r="HE551" s="241"/>
      <c r="HF551" s="241"/>
      <c r="HG551" s="241"/>
      <c r="HH551" s="241"/>
      <c r="HI551" s="241"/>
      <c r="HJ551" s="241"/>
      <c r="HK551" s="241"/>
      <c r="HL551" s="241"/>
      <c r="HM551" s="241"/>
      <c r="HN551" s="241"/>
      <c r="HO551" s="241"/>
      <c r="HP551" s="241"/>
      <c r="HQ551" s="241"/>
      <c r="HR551" s="241"/>
      <c r="HS551" s="241"/>
      <c r="HT551" s="241"/>
      <c r="HU551" s="241"/>
      <c r="HV551" s="241"/>
      <c r="HW551" s="241"/>
      <c r="HX551" s="241"/>
      <c r="HY551" s="241"/>
      <c r="HZ551" s="241"/>
      <c r="IA551" s="241"/>
      <c r="IB551" s="241"/>
      <c r="IC551" s="241"/>
      <c r="ID551" s="241"/>
      <c r="IE551" s="241"/>
      <c r="IF551" s="241"/>
      <c r="IG551" s="241"/>
      <c r="IH551" s="241"/>
      <c r="II551" s="241"/>
      <c r="IJ551" s="241"/>
      <c r="IK551" s="241"/>
      <c r="IL551" s="241"/>
      <c r="IM551" s="241"/>
      <c r="IN551" s="241"/>
      <c r="IO551" s="241"/>
      <c r="IP551" s="241"/>
      <c r="IQ551" s="241"/>
      <c r="IR551" s="241"/>
      <c r="IS551" s="241"/>
      <c r="IT551" s="241"/>
      <c r="IU551" s="241"/>
      <c r="IV551" s="241"/>
      <c r="IW551" s="241"/>
      <c r="IX551" s="241"/>
      <c r="IY551" s="241"/>
      <c r="IZ551" s="241"/>
      <c r="JA551" s="241"/>
      <c r="JB551" s="241"/>
      <c r="JC551" s="241"/>
      <c r="JD551" s="241"/>
      <c r="JE551" s="241"/>
      <c r="JF551" s="241"/>
      <c r="JG551" s="241"/>
      <c r="JH551" s="241"/>
      <c r="JI551" s="241"/>
      <c r="JJ551" s="241"/>
      <c r="JK551" s="241"/>
      <c r="JL551" s="241"/>
      <c r="JM551" s="241"/>
      <c r="JN551" s="241"/>
      <c r="JO551" s="241"/>
      <c r="JP551" s="241"/>
      <c r="JQ551" s="241"/>
      <c r="JR551" s="241"/>
      <c r="JS551" s="241"/>
      <c r="JT551" s="241"/>
      <c r="JU551" s="241"/>
    </row>
    <row r="552" spans="1:281" s="240" customFormat="1" ht="15" customHeight="1">
      <c r="A552" s="241"/>
      <c r="B552" s="241"/>
      <c r="C552" s="241"/>
      <c r="D552" s="241"/>
      <c r="E552" s="241"/>
      <c r="F552" s="241"/>
      <c r="G552" s="241"/>
      <c r="H552" s="241"/>
      <c r="I552" s="241"/>
      <c r="J552" s="241"/>
      <c r="K552" s="241"/>
      <c r="L552" s="241"/>
      <c r="M552" s="241"/>
      <c r="N552" s="241"/>
      <c r="O552" s="241"/>
      <c r="P552" s="241"/>
      <c r="Q552" s="241"/>
      <c r="R552" s="241"/>
      <c r="S552" s="241"/>
      <c r="T552" s="241"/>
      <c r="U552" s="241" t="s">
        <v>681</v>
      </c>
      <c r="V552" s="241"/>
      <c r="W552" s="241"/>
      <c r="X552" s="241"/>
      <c r="Y552" s="241"/>
      <c r="Z552" s="241"/>
      <c r="AA552" s="241"/>
      <c r="AB552" s="241"/>
      <c r="AC552" s="241" t="s">
        <v>325</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c r="DV552" s="241"/>
      <c r="DW552" s="241"/>
      <c r="DX552" s="241"/>
      <c r="DY552" s="241"/>
      <c r="DZ552" s="241"/>
      <c r="EA552" s="241"/>
      <c r="EB552" s="241"/>
      <c r="EC552" s="241"/>
      <c r="ED552" s="241"/>
      <c r="EE552" s="241"/>
      <c r="EF552" s="241"/>
      <c r="EG552" s="241"/>
      <c r="EH552" s="241"/>
      <c r="EI552" s="241"/>
      <c r="EJ552" s="241"/>
      <c r="EK552" s="241"/>
      <c r="EL552" s="241"/>
      <c r="EM552" s="241"/>
      <c r="EN552" s="241"/>
      <c r="EO552" s="241"/>
      <c r="EP552" s="241"/>
      <c r="EQ552" s="241"/>
      <c r="ER552" s="241"/>
      <c r="ES552" s="241"/>
      <c r="ET552" s="241"/>
      <c r="EU552" s="241"/>
      <c r="EV552" s="241"/>
      <c r="EW552" s="241"/>
      <c r="EX552" s="241"/>
      <c r="EY552" s="241"/>
      <c r="EZ552" s="241"/>
      <c r="FA552" s="241"/>
      <c r="FB552" s="241"/>
      <c r="FC552" s="241"/>
      <c r="FD552" s="241"/>
      <c r="FE552" s="241"/>
      <c r="FF552" s="241"/>
      <c r="FG552" s="241"/>
      <c r="FH552" s="241"/>
      <c r="FI552" s="241"/>
      <c r="FJ552" s="241"/>
      <c r="FK552" s="241"/>
      <c r="FL552" s="241"/>
      <c r="FM552" s="241"/>
      <c r="FN552" s="241"/>
      <c r="FO552" s="241"/>
      <c r="FP552" s="241"/>
      <c r="FQ552" s="241"/>
      <c r="FR552" s="241"/>
      <c r="FS552" s="241"/>
      <c r="FT552" s="241"/>
      <c r="FU552" s="241"/>
      <c r="FV552" s="241"/>
      <c r="FW552" s="241"/>
      <c r="FX552" s="241"/>
      <c r="FY552" s="241"/>
      <c r="FZ552" s="241"/>
      <c r="GA552" s="241"/>
      <c r="GB552" s="241"/>
      <c r="GC552" s="241"/>
      <c r="GD552" s="241"/>
      <c r="GE552" s="241"/>
      <c r="GF552" s="241"/>
      <c r="GG552" s="241"/>
      <c r="GH552" s="241"/>
      <c r="GI552" s="241"/>
      <c r="GJ552" s="241"/>
      <c r="GK552" s="241"/>
      <c r="GL552" s="241"/>
      <c r="GM552" s="241"/>
      <c r="GN552" s="241"/>
      <c r="GO552" s="241"/>
      <c r="GP552" s="241"/>
      <c r="GQ552" s="241"/>
      <c r="GR552" s="241"/>
      <c r="GS552" s="241"/>
      <c r="GT552" s="241"/>
      <c r="GU552" s="241"/>
      <c r="GV552" s="241"/>
      <c r="GW552" s="241"/>
      <c r="GX552" s="241"/>
      <c r="GY552" s="241"/>
      <c r="GZ552" s="241"/>
      <c r="HA552" s="241"/>
      <c r="HB552" s="241"/>
      <c r="HC552" s="241"/>
      <c r="HD552" s="241"/>
      <c r="HE552" s="241"/>
      <c r="HF552" s="241"/>
      <c r="HG552" s="241"/>
      <c r="HH552" s="241"/>
      <c r="HI552" s="241"/>
      <c r="HJ552" s="241"/>
      <c r="HK552" s="241"/>
      <c r="HL552" s="241"/>
      <c r="HM552" s="241"/>
      <c r="HN552" s="241"/>
      <c r="HO552" s="241"/>
      <c r="HP552" s="241"/>
      <c r="HQ552" s="241"/>
      <c r="HR552" s="241"/>
      <c r="HS552" s="241"/>
      <c r="HT552" s="241"/>
      <c r="HU552" s="241"/>
      <c r="HV552" s="241"/>
      <c r="HW552" s="241"/>
      <c r="HX552" s="241"/>
      <c r="HY552" s="241"/>
      <c r="HZ552" s="241"/>
      <c r="IA552" s="241"/>
      <c r="IB552" s="241"/>
      <c r="IC552" s="241"/>
      <c r="ID552" s="241"/>
      <c r="IE552" s="241"/>
      <c r="IF552" s="241"/>
      <c r="IG552" s="241"/>
      <c r="IH552" s="241"/>
      <c r="II552" s="241"/>
      <c r="IJ552" s="241"/>
      <c r="IK552" s="241"/>
      <c r="IL552" s="241"/>
      <c r="IM552" s="241"/>
      <c r="IN552" s="241"/>
      <c r="IO552" s="241"/>
      <c r="IP552" s="241"/>
      <c r="IQ552" s="241"/>
      <c r="IR552" s="241"/>
      <c r="IS552" s="241"/>
      <c r="IT552" s="241"/>
      <c r="IU552" s="241"/>
      <c r="IV552" s="241"/>
      <c r="IW552" s="241"/>
      <c r="IX552" s="241"/>
      <c r="IY552" s="241"/>
      <c r="IZ552" s="241"/>
      <c r="JA552" s="241"/>
      <c r="JB552" s="241"/>
      <c r="JC552" s="241"/>
      <c r="JD552" s="241"/>
      <c r="JE552" s="241"/>
      <c r="JF552" s="241"/>
      <c r="JG552" s="241"/>
      <c r="JH552" s="241"/>
      <c r="JI552" s="241"/>
      <c r="JJ552" s="241"/>
      <c r="JK552" s="241"/>
      <c r="JL552" s="241"/>
      <c r="JM552" s="241"/>
      <c r="JN552" s="241"/>
      <c r="JO552" s="241"/>
      <c r="JP552" s="241"/>
      <c r="JQ552" s="241"/>
      <c r="JR552" s="241"/>
      <c r="JS552" s="241"/>
      <c r="JT552" s="241"/>
      <c r="JU552" s="241"/>
    </row>
    <row r="553" spans="1:281" s="240" customFormat="1" ht="15" customHeight="1">
      <c r="A553" s="241"/>
      <c r="B553" s="241"/>
      <c r="C553" s="241"/>
      <c r="D553" s="241"/>
      <c r="E553" s="241"/>
      <c r="F553" s="241"/>
      <c r="G553" s="241"/>
      <c r="H553" s="241"/>
      <c r="I553" s="241"/>
      <c r="J553" s="241"/>
      <c r="K553" s="241"/>
      <c r="L553" s="241"/>
      <c r="M553" s="241"/>
      <c r="N553" s="241"/>
      <c r="O553" s="241"/>
      <c r="P553" s="241"/>
      <c r="Q553" s="241"/>
      <c r="R553" s="241"/>
      <c r="S553" s="241"/>
      <c r="T553" s="241"/>
      <c r="U553" s="241" t="s">
        <v>682</v>
      </c>
      <c r="V553" s="241"/>
      <c r="W553" s="241"/>
      <c r="X553" s="241"/>
      <c r="Y553" s="241"/>
      <c r="Z553" s="241"/>
      <c r="AA553" s="241"/>
      <c r="AB553" s="241"/>
      <c r="AC553" s="241" t="s">
        <v>325</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c r="DV553" s="241"/>
      <c r="DW553" s="241"/>
      <c r="DX553" s="241"/>
      <c r="DY553" s="241"/>
      <c r="DZ553" s="241"/>
      <c r="EA553" s="241"/>
      <c r="EB553" s="241"/>
      <c r="EC553" s="241"/>
      <c r="ED553" s="241"/>
      <c r="EE553" s="241"/>
      <c r="EF553" s="241"/>
      <c r="EG553" s="241"/>
      <c r="EH553" s="241"/>
      <c r="EI553" s="241"/>
      <c r="EJ553" s="241"/>
      <c r="EK553" s="241"/>
      <c r="EL553" s="241"/>
      <c r="EM553" s="241"/>
      <c r="EN553" s="241"/>
      <c r="EO553" s="241"/>
      <c r="EP553" s="241"/>
      <c r="EQ553" s="241"/>
      <c r="ER553" s="241"/>
      <c r="ES553" s="241"/>
      <c r="ET553" s="241"/>
      <c r="EU553" s="241"/>
      <c r="EV553" s="241"/>
      <c r="EW553" s="241"/>
      <c r="EX553" s="241"/>
      <c r="EY553" s="241"/>
      <c r="EZ553" s="241"/>
      <c r="FA553" s="241"/>
      <c r="FB553" s="241"/>
      <c r="FC553" s="241"/>
      <c r="FD553" s="241"/>
      <c r="FE553" s="241"/>
      <c r="FF553" s="241"/>
      <c r="FG553" s="241"/>
      <c r="FH553" s="241"/>
      <c r="FI553" s="241"/>
      <c r="FJ553" s="241"/>
      <c r="FK553" s="241"/>
      <c r="FL553" s="241"/>
      <c r="FM553" s="241"/>
      <c r="FN553" s="241"/>
      <c r="FO553" s="241"/>
      <c r="FP553" s="241"/>
      <c r="FQ553" s="241"/>
      <c r="FR553" s="241"/>
      <c r="FS553" s="241"/>
      <c r="FT553" s="241"/>
      <c r="FU553" s="241"/>
      <c r="FV553" s="241"/>
      <c r="FW553" s="241"/>
      <c r="FX553" s="241"/>
      <c r="FY553" s="241"/>
      <c r="FZ553" s="241"/>
      <c r="GA553" s="241"/>
      <c r="GB553" s="241"/>
      <c r="GC553" s="241"/>
      <c r="GD553" s="241"/>
      <c r="GE553" s="241"/>
      <c r="GF553" s="241"/>
      <c r="GG553" s="241"/>
      <c r="GH553" s="241"/>
      <c r="GI553" s="241"/>
      <c r="GJ553" s="241"/>
      <c r="GK553" s="241"/>
      <c r="GL553" s="241"/>
      <c r="GM553" s="241"/>
      <c r="GN553" s="241"/>
      <c r="GO553" s="241"/>
      <c r="GP553" s="241"/>
      <c r="GQ553" s="241"/>
      <c r="GR553" s="241"/>
      <c r="GS553" s="241"/>
      <c r="GT553" s="241"/>
      <c r="GU553" s="241"/>
      <c r="GV553" s="241"/>
      <c r="GW553" s="241"/>
      <c r="GX553" s="241"/>
      <c r="GY553" s="241"/>
      <c r="GZ553" s="241"/>
      <c r="HA553" s="241"/>
      <c r="HB553" s="241"/>
      <c r="HC553" s="241"/>
      <c r="HD553" s="241"/>
      <c r="HE553" s="241"/>
      <c r="HF553" s="241"/>
      <c r="HG553" s="241"/>
      <c r="HH553" s="241"/>
      <c r="HI553" s="241"/>
      <c r="HJ553" s="241"/>
      <c r="HK553" s="241"/>
      <c r="HL553" s="241"/>
      <c r="HM553" s="241"/>
      <c r="HN553" s="241"/>
      <c r="HO553" s="241"/>
      <c r="HP553" s="241"/>
      <c r="HQ553" s="241"/>
      <c r="HR553" s="241"/>
      <c r="HS553" s="241"/>
      <c r="HT553" s="241"/>
      <c r="HU553" s="241"/>
      <c r="HV553" s="241"/>
      <c r="HW553" s="241"/>
      <c r="HX553" s="241"/>
      <c r="HY553" s="241"/>
      <c r="HZ553" s="241"/>
      <c r="IA553" s="241"/>
      <c r="IB553" s="241"/>
      <c r="IC553" s="241"/>
      <c r="ID553" s="241"/>
      <c r="IE553" s="241"/>
      <c r="IF553" s="241"/>
      <c r="IG553" s="241"/>
      <c r="IH553" s="241"/>
      <c r="II553" s="241"/>
      <c r="IJ553" s="241"/>
      <c r="IK553" s="241"/>
      <c r="IL553" s="241"/>
      <c r="IM553" s="241"/>
      <c r="IN553" s="241"/>
      <c r="IO553" s="241"/>
      <c r="IP553" s="241"/>
      <c r="IQ553" s="241"/>
      <c r="IR553" s="241"/>
      <c r="IS553" s="241"/>
      <c r="IT553" s="241"/>
      <c r="IU553" s="241"/>
      <c r="IV553" s="241"/>
      <c r="IW553" s="241"/>
      <c r="IX553" s="241"/>
      <c r="IY553" s="241"/>
      <c r="IZ553" s="241"/>
      <c r="JA553" s="241"/>
      <c r="JB553" s="241"/>
      <c r="JC553" s="241"/>
      <c r="JD553" s="241"/>
      <c r="JE553" s="241"/>
      <c r="JF553" s="241"/>
      <c r="JG553" s="241"/>
      <c r="JH553" s="241"/>
      <c r="JI553" s="241"/>
      <c r="JJ553" s="241"/>
      <c r="JK553" s="241"/>
      <c r="JL553" s="241"/>
      <c r="JM553" s="241"/>
      <c r="JN553" s="241"/>
      <c r="JO553" s="241"/>
      <c r="JP553" s="241"/>
      <c r="JQ553" s="241"/>
      <c r="JR553" s="241"/>
      <c r="JS553" s="241"/>
      <c r="JT553" s="241"/>
      <c r="JU553" s="241"/>
    </row>
    <row r="554" spans="1:281" s="240" customFormat="1" ht="15" customHeight="1">
      <c r="A554" s="241"/>
      <c r="B554" s="241"/>
      <c r="C554" s="241"/>
      <c r="D554" s="241"/>
      <c r="E554" s="241"/>
      <c r="F554" s="241"/>
      <c r="G554" s="241"/>
      <c r="H554" s="241"/>
      <c r="I554" s="241"/>
      <c r="J554" s="241"/>
      <c r="K554" s="241"/>
      <c r="L554" s="241"/>
      <c r="M554" s="241"/>
      <c r="N554" s="241"/>
      <c r="O554" s="241"/>
      <c r="P554" s="241"/>
      <c r="Q554" s="241"/>
      <c r="R554" s="241"/>
      <c r="S554" s="241"/>
      <c r="T554" s="241"/>
      <c r="U554" s="241" t="s">
        <v>683</v>
      </c>
      <c r="V554" s="241"/>
      <c r="W554" s="241"/>
      <c r="X554" s="241"/>
      <c r="Y554" s="241"/>
      <c r="Z554" s="241"/>
      <c r="AA554" s="241"/>
      <c r="AB554" s="241"/>
      <c r="AC554" s="241" t="s">
        <v>316</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c r="DV554" s="241"/>
      <c r="DW554" s="241"/>
      <c r="DX554" s="241"/>
      <c r="DY554" s="241"/>
      <c r="DZ554" s="241"/>
      <c r="EA554" s="241"/>
      <c r="EB554" s="241"/>
      <c r="EC554" s="241"/>
      <c r="ED554" s="241"/>
      <c r="EE554" s="241"/>
      <c r="EF554" s="241"/>
      <c r="EG554" s="241"/>
      <c r="EH554" s="241"/>
      <c r="EI554" s="241"/>
      <c r="EJ554" s="241"/>
      <c r="EK554" s="241"/>
      <c r="EL554" s="241"/>
      <c r="EM554" s="241"/>
      <c r="EN554" s="241"/>
      <c r="EO554" s="241"/>
      <c r="EP554" s="241"/>
      <c r="EQ554" s="241"/>
      <c r="ER554" s="241"/>
      <c r="ES554" s="241"/>
      <c r="ET554" s="241"/>
      <c r="EU554" s="241"/>
      <c r="EV554" s="241"/>
      <c r="EW554" s="241"/>
      <c r="EX554" s="241"/>
      <c r="EY554" s="241"/>
      <c r="EZ554" s="241"/>
      <c r="FA554" s="241"/>
      <c r="FB554" s="241"/>
      <c r="FC554" s="241"/>
      <c r="FD554" s="241"/>
      <c r="FE554" s="241"/>
      <c r="FF554" s="241"/>
      <c r="FG554" s="241"/>
      <c r="FH554" s="241"/>
      <c r="FI554" s="241"/>
      <c r="FJ554" s="241"/>
      <c r="FK554" s="241"/>
      <c r="FL554" s="241"/>
      <c r="FM554" s="241"/>
      <c r="FN554" s="241"/>
      <c r="FO554" s="241"/>
      <c r="FP554" s="241"/>
      <c r="FQ554" s="241"/>
      <c r="FR554" s="241"/>
      <c r="FS554" s="241"/>
      <c r="FT554" s="241"/>
      <c r="FU554" s="241"/>
      <c r="FV554" s="241"/>
      <c r="FW554" s="241"/>
      <c r="FX554" s="241"/>
      <c r="FY554" s="241"/>
      <c r="FZ554" s="241"/>
      <c r="GA554" s="241"/>
      <c r="GB554" s="241"/>
      <c r="GC554" s="241"/>
      <c r="GD554" s="241"/>
      <c r="GE554" s="241"/>
      <c r="GF554" s="241"/>
      <c r="GG554" s="241"/>
      <c r="GH554" s="241"/>
      <c r="GI554" s="241"/>
      <c r="GJ554" s="241"/>
      <c r="GK554" s="241"/>
      <c r="GL554" s="241"/>
      <c r="GM554" s="241"/>
      <c r="GN554" s="241"/>
      <c r="GO554" s="241"/>
      <c r="GP554" s="241"/>
      <c r="GQ554" s="241"/>
      <c r="GR554" s="241"/>
      <c r="GS554" s="241"/>
      <c r="GT554" s="241"/>
      <c r="GU554" s="241"/>
      <c r="GV554" s="241"/>
      <c r="GW554" s="241"/>
      <c r="GX554" s="241"/>
      <c r="GY554" s="241"/>
      <c r="GZ554" s="241"/>
      <c r="HA554" s="241"/>
      <c r="HB554" s="241"/>
      <c r="HC554" s="241"/>
      <c r="HD554" s="241"/>
      <c r="HE554" s="241"/>
      <c r="HF554" s="241"/>
      <c r="HG554" s="241"/>
      <c r="HH554" s="241"/>
      <c r="HI554" s="241"/>
      <c r="HJ554" s="241"/>
      <c r="HK554" s="241"/>
      <c r="HL554" s="241"/>
      <c r="HM554" s="241"/>
      <c r="HN554" s="241"/>
      <c r="HO554" s="241"/>
      <c r="HP554" s="241"/>
      <c r="HQ554" s="241"/>
      <c r="HR554" s="241"/>
      <c r="HS554" s="241"/>
      <c r="HT554" s="241"/>
      <c r="HU554" s="241"/>
      <c r="HV554" s="241"/>
      <c r="HW554" s="241"/>
      <c r="HX554" s="241"/>
      <c r="HY554" s="241"/>
      <c r="HZ554" s="241"/>
      <c r="IA554" s="241"/>
      <c r="IB554" s="241"/>
      <c r="IC554" s="241"/>
      <c r="ID554" s="241"/>
      <c r="IE554" s="241"/>
      <c r="IF554" s="241"/>
      <c r="IG554" s="241"/>
      <c r="IH554" s="241"/>
      <c r="II554" s="241"/>
      <c r="IJ554" s="241"/>
      <c r="IK554" s="241"/>
      <c r="IL554" s="241"/>
      <c r="IM554" s="241"/>
      <c r="IN554" s="241"/>
      <c r="IO554" s="241"/>
      <c r="IP554" s="241"/>
      <c r="IQ554" s="241"/>
      <c r="IR554" s="241"/>
      <c r="IS554" s="241"/>
      <c r="IT554" s="241"/>
      <c r="IU554" s="241"/>
      <c r="IV554" s="241"/>
      <c r="IW554" s="241"/>
      <c r="IX554" s="241"/>
      <c r="IY554" s="241"/>
      <c r="IZ554" s="241"/>
      <c r="JA554" s="241"/>
      <c r="JB554" s="241"/>
      <c r="JC554" s="241"/>
      <c r="JD554" s="241"/>
      <c r="JE554" s="241"/>
      <c r="JF554" s="241"/>
      <c r="JG554" s="241"/>
      <c r="JH554" s="241"/>
      <c r="JI554" s="241"/>
      <c r="JJ554" s="241"/>
      <c r="JK554" s="241"/>
      <c r="JL554" s="241"/>
      <c r="JM554" s="241"/>
      <c r="JN554" s="241"/>
      <c r="JO554" s="241"/>
      <c r="JP554" s="241"/>
      <c r="JQ554" s="241"/>
      <c r="JR554" s="241"/>
      <c r="JS554" s="241"/>
      <c r="JT554" s="241"/>
      <c r="JU554" s="241"/>
    </row>
    <row r="555" spans="1:281" s="240" customFormat="1" ht="15" customHeight="1">
      <c r="A555" s="241"/>
      <c r="B555" s="241"/>
      <c r="C555" s="241"/>
      <c r="D555" s="241"/>
      <c r="E555" s="241"/>
      <c r="F555" s="241"/>
      <c r="G555" s="241"/>
      <c r="H555" s="241"/>
      <c r="I555" s="241"/>
      <c r="J555" s="241"/>
      <c r="K555" s="241"/>
      <c r="L555" s="241"/>
      <c r="M555" s="241"/>
      <c r="N555" s="241"/>
      <c r="O555" s="241"/>
      <c r="P555" s="241"/>
      <c r="Q555" s="241"/>
      <c r="R555" s="241"/>
      <c r="S555" s="241"/>
      <c r="T555" s="241"/>
      <c r="U555" s="241" t="s">
        <v>684</v>
      </c>
      <c r="V555" s="241"/>
      <c r="W555" s="241"/>
      <c r="X555" s="241"/>
      <c r="Y555" s="241"/>
      <c r="Z555" s="241"/>
      <c r="AA555" s="241"/>
      <c r="AB555" s="241"/>
      <c r="AC555" s="241" t="s">
        <v>322</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c r="DV555" s="241"/>
      <c r="DW555" s="241"/>
      <c r="DX555" s="241"/>
      <c r="DY555" s="241"/>
      <c r="DZ555" s="241"/>
      <c r="EA555" s="241"/>
      <c r="EB555" s="241"/>
      <c r="EC555" s="241"/>
      <c r="ED555" s="241"/>
      <c r="EE555" s="241"/>
      <c r="EF555" s="241"/>
      <c r="EG555" s="241"/>
      <c r="EH555" s="241"/>
      <c r="EI555" s="241"/>
      <c r="EJ555" s="241"/>
      <c r="EK555" s="241"/>
      <c r="EL555" s="241"/>
      <c r="EM555" s="241"/>
      <c r="EN555" s="241"/>
      <c r="EO555" s="241"/>
      <c r="EP555" s="241"/>
      <c r="EQ555" s="241"/>
      <c r="ER555" s="241"/>
      <c r="ES555" s="241"/>
      <c r="ET555" s="241"/>
      <c r="EU555" s="241"/>
      <c r="EV555" s="241"/>
      <c r="EW555" s="241"/>
      <c r="EX555" s="241"/>
      <c r="EY555" s="241"/>
      <c r="EZ555" s="241"/>
      <c r="FA555" s="241"/>
      <c r="FB555" s="241"/>
      <c r="FC555" s="241"/>
      <c r="FD555" s="241"/>
      <c r="FE555" s="241"/>
      <c r="FF555" s="241"/>
      <c r="FG555" s="241"/>
      <c r="FH555" s="241"/>
      <c r="FI555" s="241"/>
      <c r="FJ555" s="241"/>
      <c r="FK555" s="241"/>
      <c r="FL555" s="241"/>
      <c r="FM555" s="241"/>
      <c r="FN555" s="241"/>
      <c r="FO555" s="241"/>
      <c r="FP555" s="241"/>
      <c r="FQ555" s="241"/>
      <c r="FR555" s="241"/>
      <c r="FS555" s="241"/>
      <c r="FT555" s="241"/>
      <c r="FU555" s="241"/>
      <c r="FV555" s="241"/>
      <c r="FW555" s="241"/>
      <c r="FX555" s="241"/>
      <c r="FY555" s="241"/>
      <c r="FZ555" s="241"/>
      <c r="GA555" s="241"/>
      <c r="GB555" s="241"/>
      <c r="GC555" s="241"/>
      <c r="GD555" s="241"/>
      <c r="GE555" s="241"/>
      <c r="GF555" s="241"/>
      <c r="GG555" s="241"/>
      <c r="GH555" s="241"/>
      <c r="GI555" s="241"/>
      <c r="GJ555" s="241"/>
      <c r="GK555" s="241"/>
      <c r="GL555" s="241"/>
      <c r="GM555" s="241"/>
      <c r="GN555" s="241"/>
      <c r="GO555" s="241"/>
      <c r="GP555" s="241"/>
      <c r="GQ555" s="241"/>
      <c r="GR555" s="241"/>
      <c r="GS555" s="241"/>
      <c r="GT555" s="241"/>
      <c r="GU555" s="241"/>
      <c r="GV555" s="241"/>
      <c r="GW555" s="241"/>
      <c r="GX555" s="241"/>
      <c r="GY555" s="241"/>
      <c r="GZ555" s="241"/>
      <c r="HA555" s="241"/>
      <c r="HB555" s="241"/>
      <c r="HC555" s="241"/>
      <c r="HD555" s="241"/>
      <c r="HE555" s="241"/>
      <c r="HF555" s="241"/>
      <c r="HG555" s="241"/>
      <c r="HH555" s="241"/>
      <c r="HI555" s="241"/>
      <c r="HJ555" s="241"/>
      <c r="HK555" s="241"/>
      <c r="HL555" s="241"/>
      <c r="HM555" s="241"/>
      <c r="HN555" s="241"/>
      <c r="HO555" s="241"/>
      <c r="HP555" s="241"/>
      <c r="HQ555" s="241"/>
      <c r="HR555" s="241"/>
      <c r="HS555" s="241"/>
      <c r="HT555" s="241"/>
      <c r="HU555" s="241"/>
      <c r="HV555" s="241"/>
      <c r="HW555" s="241"/>
      <c r="HX555" s="241"/>
      <c r="HY555" s="241"/>
      <c r="HZ555" s="241"/>
      <c r="IA555" s="241"/>
      <c r="IB555" s="241"/>
      <c r="IC555" s="241"/>
      <c r="ID555" s="241"/>
      <c r="IE555" s="241"/>
      <c r="IF555" s="241"/>
      <c r="IG555" s="241"/>
      <c r="IH555" s="241"/>
      <c r="II555" s="241"/>
      <c r="IJ555" s="241"/>
      <c r="IK555" s="241"/>
      <c r="IL555" s="241"/>
      <c r="IM555" s="241"/>
      <c r="IN555" s="241"/>
      <c r="IO555" s="241"/>
      <c r="IP555" s="241"/>
      <c r="IQ555" s="241"/>
      <c r="IR555" s="241"/>
      <c r="IS555" s="241"/>
      <c r="IT555" s="241"/>
      <c r="IU555" s="241"/>
      <c r="IV555" s="241"/>
      <c r="IW555" s="241"/>
      <c r="IX555" s="241"/>
      <c r="IY555" s="241"/>
      <c r="IZ555" s="241"/>
      <c r="JA555" s="241"/>
      <c r="JB555" s="241"/>
      <c r="JC555" s="241"/>
      <c r="JD555" s="241"/>
      <c r="JE555" s="241"/>
      <c r="JF555" s="241"/>
      <c r="JG555" s="241"/>
      <c r="JH555" s="241"/>
      <c r="JI555" s="241"/>
      <c r="JJ555" s="241"/>
      <c r="JK555" s="241"/>
      <c r="JL555" s="241"/>
      <c r="JM555" s="241"/>
      <c r="JN555" s="241"/>
      <c r="JO555" s="241"/>
      <c r="JP555" s="241"/>
      <c r="JQ555" s="241"/>
      <c r="JR555" s="241"/>
      <c r="JS555" s="241"/>
      <c r="JT555" s="241"/>
      <c r="JU555" s="241"/>
    </row>
    <row r="556" spans="1:281" s="240" customFormat="1" ht="15" customHeight="1">
      <c r="A556" s="241"/>
      <c r="B556" s="241"/>
      <c r="C556" s="241"/>
      <c r="D556" s="241"/>
      <c r="E556" s="241"/>
      <c r="F556" s="241"/>
      <c r="G556" s="241"/>
      <c r="H556" s="241"/>
      <c r="I556" s="241"/>
      <c r="J556" s="241"/>
      <c r="K556" s="241"/>
      <c r="L556" s="241"/>
      <c r="M556" s="241"/>
      <c r="N556" s="241"/>
      <c r="O556" s="241"/>
      <c r="P556" s="241"/>
      <c r="Q556" s="241"/>
      <c r="R556" s="241"/>
      <c r="S556" s="241"/>
      <c r="T556" s="241"/>
      <c r="U556" s="241" t="s">
        <v>685</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c r="EN556" s="241"/>
      <c r="EO556" s="241"/>
      <c r="EP556" s="241"/>
      <c r="EQ556" s="241"/>
      <c r="ER556" s="241"/>
      <c r="ES556" s="241"/>
      <c r="ET556" s="241"/>
      <c r="EU556" s="241"/>
      <c r="EV556" s="241"/>
      <c r="EW556" s="241"/>
      <c r="EX556" s="241"/>
      <c r="EY556" s="241"/>
      <c r="EZ556" s="241"/>
      <c r="FA556" s="241"/>
      <c r="FB556" s="241"/>
      <c r="FC556" s="241"/>
      <c r="FD556" s="241"/>
      <c r="FE556" s="241"/>
      <c r="FF556" s="241"/>
      <c r="FG556" s="241"/>
      <c r="FH556" s="241"/>
      <c r="FI556" s="241"/>
      <c r="FJ556" s="241"/>
      <c r="FK556" s="241"/>
      <c r="FL556" s="241"/>
      <c r="FM556" s="241"/>
      <c r="FN556" s="241"/>
      <c r="FO556" s="241"/>
      <c r="FP556" s="241"/>
      <c r="FQ556" s="241"/>
      <c r="FR556" s="241"/>
      <c r="FS556" s="241"/>
      <c r="FT556" s="241"/>
      <c r="FU556" s="241"/>
      <c r="FV556" s="241"/>
      <c r="FW556" s="241"/>
      <c r="FX556" s="241"/>
      <c r="FY556" s="241"/>
      <c r="FZ556" s="241"/>
      <c r="GA556" s="241"/>
      <c r="GB556" s="241"/>
      <c r="GC556" s="241"/>
      <c r="GD556" s="241"/>
      <c r="GE556" s="241"/>
      <c r="GF556" s="241"/>
      <c r="GG556" s="241"/>
      <c r="GH556" s="241"/>
      <c r="GI556" s="241"/>
      <c r="GJ556" s="241"/>
      <c r="GK556" s="241"/>
      <c r="GL556" s="241"/>
      <c r="GM556" s="241"/>
      <c r="GN556" s="241"/>
      <c r="GO556" s="241"/>
      <c r="GP556" s="241"/>
      <c r="GQ556" s="241"/>
      <c r="GR556" s="241"/>
      <c r="GS556" s="241"/>
      <c r="GT556" s="241"/>
      <c r="GU556" s="241"/>
      <c r="GV556" s="241"/>
      <c r="GW556" s="241"/>
      <c r="GX556" s="241"/>
      <c r="GY556" s="241"/>
      <c r="GZ556" s="241"/>
      <c r="HA556" s="241"/>
      <c r="HB556" s="241"/>
      <c r="HC556" s="241"/>
      <c r="HD556" s="241"/>
      <c r="HE556" s="241"/>
      <c r="HF556" s="241"/>
      <c r="HG556" s="241"/>
      <c r="HH556" s="241"/>
      <c r="HI556" s="241"/>
      <c r="HJ556" s="241"/>
      <c r="HK556" s="241"/>
      <c r="HL556" s="241"/>
      <c r="HM556" s="241"/>
      <c r="HN556" s="241"/>
      <c r="HO556" s="241"/>
      <c r="HP556" s="241"/>
      <c r="HQ556" s="241"/>
      <c r="HR556" s="241"/>
      <c r="HS556" s="241"/>
      <c r="HT556" s="241"/>
      <c r="HU556" s="241"/>
      <c r="HV556" s="241"/>
      <c r="HW556" s="241"/>
      <c r="HX556" s="241"/>
      <c r="HY556" s="241"/>
      <c r="HZ556" s="241"/>
      <c r="IA556" s="241"/>
      <c r="IB556" s="241"/>
      <c r="IC556" s="241"/>
      <c r="ID556" s="241"/>
      <c r="IE556" s="241"/>
      <c r="IF556" s="241"/>
      <c r="IG556" s="241"/>
      <c r="IH556" s="241"/>
      <c r="II556" s="241"/>
      <c r="IJ556" s="241"/>
      <c r="IK556" s="241"/>
      <c r="IL556" s="241"/>
      <c r="IM556" s="241"/>
      <c r="IN556" s="241"/>
      <c r="IO556" s="241"/>
      <c r="IP556" s="241"/>
      <c r="IQ556" s="241"/>
      <c r="IR556" s="241"/>
      <c r="IS556" s="241"/>
      <c r="IT556" s="241"/>
      <c r="IU556" s="241"/>
      <c r="IV556" s="241"/>
      <c r="IW556" s="241"/>
      <c r="IX556" s="241"/>
      <c r="IY556" s="241"/>
      <c r="IZ556" s="241"/>
      <c r="JA556" s="241"/>
      <c r="JB556" s="241"/>
      <c r="JC556" s="241"/>
      <c r="JD556" s="241"/>
      <c r="JE556" s="241"/>
      <c r="JF556" s="241"/>
      <c r="JG556" s="241"/>
      <c r="JH556" s="241"/>
      <c r="JI556" s="241"/>
      <c r="JJ556" s="241"/>
      <c r="JK556" s="241"/>
      <c r="JL556" s="241"/>
      <c r="JM556" s="241"/>
      <c r="JN556" s="241"/>
      <c r="JO556" s="241"/>
      <c r="JP556" s="241"/>
      <c r="JQ556" s="241"/>
      <c r="JR556" s="241"/>
      <c r="JS556" s="241"/>
      <c r="JT556" s="241"/>
      <c r="JU556" s="241"/>
    </row>
    <row r="557" spans="1:281" s="240" customFormat="1" ht="15" customHeight="1">
      <c r="A557" s="241"/>
      <c r="B557" s="241"/>
      <c r="C557" s="241"/>
      <c r="D557" s="241"/>
      <c r="E557" s="241"/>
      <c r="F557" s="241"/>
      <c r="G557" s="241"/>
      <c r="H557" s="241"/>
      <c r="I557" s="241"/>
      <c r="J557" s="241"/>
      <c r="K557" s="241"/>
      <c r="L557" s="241"/>
      <c r="M557" s="241"/>
      <c r="N557" s="241"/>
      <c r="O557" s="241"/>
      <c r="P557" s="241"/>
      <c r="Q557" s="241"/>
      <c r="R557" s="241"/>
      <c r="S557" s="241"/>
      <c r="T557" s="241"/>
      <c r="U557" s="241" t="s">
        <v>686</v>
      </c>
      <c r="V557" s="241"/>
      <c r="W557" s="241"/>
      <c r="X557" s="241"/>
      <c r="Y557" s="241"/>
      <c r="Z557" s="241"/>
      <c r="AA557" s="241"/>
      <c r="AB557" s="241"/>
      <c r="AC557" s="241" t="s">
        <v>311</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c r="DW557" s="241"/>
      <c r="DX557" s="241"/>
      <c r="DY557" s="241"/>
      <c r="DZ557" s="241"/>
      <c r="EA557" s="241"/>
      <c r="EB557" s="241"/>
      <c r="EC557" s="241"/>
      <c r="ED557" s="241"/>
      <c r="EE557" s="241"/>
      <c r="EF557" s="241"/>
      <c r="EG557" s="241"/>
      <c r="EH557" s="241"/>
      <c r="EI557" s="241"/>
      <c r="EJ557" s="241"/>
      <c r="EK557" s="241"/>
      <c r="EL557" s="241"/>
      <c r="EM557" s="241"/>
      <c r="EN557" s="241"/>
      <c r="EO557" s="241"/>
      <c r="EP557" s="241"/>
      <c r="EQ557" s="241"/>
      <c r="ER557" s="241"/>
      <c r="ES557" s="241"/>
      <c r="ET557" s="241"/>
      <c r="EU557" s="241"/>
      <c r="EV557" s="241"/>
      <c r="EW557" s="241"/>
      <c r="EX557" s="241"/>
      <c r="EY557" s="241"/>
      <c r="EZ557" s="241"/>
      <c r="FA557" s="241"/>
      <c r="FB557" s="241"/>
      <c r="FC557" s="241"/>
      <c r="FD557" s="241"/>
      <c r="FE557" s="241"/>
      <c r="FF557" s="241"/>
      <c r="FG557" s="241"/>
      <c r="FH557" s="241"/>
      <c r="FI557" s="241"/>
      <c r="FJ557" s="241"/>
      <c r="FK557" s="241"/>
      <c r="FL557" s="241"/>
      <c r="FM557" s="241"/>
      <c r="FN557" s="241"/>
      <c r="FO557" s="241"/>
      <c r="FP557" s="241"/>
      <c r="FQ557" s="241"/>
      <c r="FR557" s="241"/>
      <c r="FS557" s="241"/>
      <c r="FT557" s="241"/>
      <c r="FU557" s="241"/>
      <c r="FV557" s="241"/>
      <c r="FW557" s="241"/>
      <c r="FX557" s="241"/>
      <c r="FY557" s="241"/>
      <c r="FZ557" s="241"/>
      <c r="GA557" s="241"/>
      <c r="GB557" s="241"/>
      <c r="GC557" s="241"/>
      <c r="GD557" s="241"/>
      <c r="GE557" s="241"/>
      <c r="GF557" s="241"/>
      <c r="GG557" s="241"/>
      <c r="GH557" s="241"/>
      <c r="GI557" s="241"/>
      <c r="GJ557" s="241"/>
      <c r="GK557" s="241"/>
      <c r="GL557" s="241"/>
      <c r="GM557" s="241"/>
      <c r="GN557" s="241"/>
      <c r="GO557" s="241"/>
      <c r="GP557" s="241"/>
      <c r="GQ557" s="241"/>
      <c r="GR557" s="241"/>
      <c r="GS557" s="241"/>
      <c r="GT557" s="241"/>
      <c r="GU557" s="241"/>
      <c r="GV557" s="241"/>
      <c r="GW557" s="241"/>
      <c r="GX557" s="241"/>
      <c r="GY557" s="241"/>
      <c r="GZ557" s="241"/>
      <c r="HA557" s="241"/>
      <c r="HB557" s="241"/>
      <c r="HC557" s="241"/>
      <c r="HD557" s="241"/>
      <c r="HE557" s="241"/>
      <c r="HF557" s="241"/>
      <c r="HG557" s="241"/>
      <c r="HH557" s="241"/>
      <c r="HI557" s="241"/>
      <c r="HJ557" s="241"/>
      <c r="HK557" s="241"/>
      <c r="HL557" s="241"/>
      <c r="HM557" s="241"/>
      <c r="HN557" s="241"/>
      <c r="HO557" s="241"/>
      <c r="HP557" s="241"/>
      <c r="HQ557" s="241"/>
      <c r="HR557" s="241"/>
      <c r="HS557" s="241"/>
      <c r="HT557" s="241"/>
      <c r="HU557" s="241"/>
      <c r="HV557" s="241"/>
      <c r="HW557" s="241"/>
      <c r="HX557" s="241"/>
      <c r="HY557" s="241"/>
      <c r="HZ557" s="241"/>
      <c r="IA557" s="241"/>
      <c r="IB557" s="241"/>
      <c r="IC557" s="241"/>
      <c r="ID557" s="241"/>
      <c r="IE557" s="241"/>
      <c r="IF557" s="241"/>
      <c r="IG557" s="241"/>
      <c r="IH557" s="241"/>
      <c r="II557" s="241"/>
      <c r="IJ557" s="241"/>
      <c r="IK557" s="241"/>
      <c r="IL557" s="241"/>
      <c r="IM557" s="241"/>
      <c r="IN557" s="241"/>
      <c r="IO557" s="241"/>
      <c r="IP557" s="241"/>
      <c r="IQ557" s="241"/>
      <c r="IR557" s="241"/>
      <c r="IS557" s="241"/>
      <c r="IT557" s="241"/>
      <c r="IU557" s="241"/>
      <c r="IV557" s="241"/>
      <c r="IW557" s="241"/>
      <c r="IX557" s="241"/>
      <c r="IY557" s="241"/>
      <c r="IZ557" s="241"/>
      <c r="JA557" s="241"/>
      <c r="JB557" s="241"/>
      <c r="JC557" s="241"/>
      <c r="JD557" s="241"/>
      <c r="JE557" s="241"/>
      <c r="JF557" s="241"/>
      <c r="JG557" s="241"/>
      <c r="JH557" s="241"/>
      <c r="JI557" s="241"/>
      <c r="JJ557" s="241"/>
      <c r="JK557" s="241"/>
      <c r="JL557" s="241"/>
      <c r="JM557" s="241"/>
      <c r="JN557" s="241"/>
      <c r="JO557" s="241"/>
      <c r="JP557" s="241"/>
      <c r="JQ557" s="241"/>
      <c r="JR557" s="241"/>
      <c r="JS557" s="241"/>
      <c r="JT557" s="241"/>
      <c r="JU557" s="241"/>
    </row>
    <row r="558" spans="1:281" s="240" customFormat="1" ht="15" customHeight="1">
      <c r="A558" s="241"/>
      <c r="B558" s="241"/>
      <c r="C558" s="241"/>
      <c r="D558" s="241"/>
      <c r="E558" s="241"/>
      <c r="F558" s="241"/>
      <c r="G558" s="241"/>
      <c r="H558" s="241"/>
      <c r="I558" s="241"/>
      <c r="J558" s="241"/>
      <c r="K558" s="241"/>
      <c r="L558" s="241"/>
      <c r="M558" s="241"/>
      <c r="N558" s="241"/>
      <c r="O558" s="241"/>
      <c r="P558" s="241"/>
      <c r="Q558" s="241"/>
      <c r="R558" s="241"/>
      <c r="S558" s="241"/>
      <c r="T558" s="241"/>
      <c r="U558" s="241" t="s">
        <v>687</v>
      </c>
      <c r="V558" s="241"/>
      <c r="W558" s="241"/>
      <c r="X558" s="241"/>
      <c r="Y558" s="241"/>
      <c r="Z558" s="241"/>
      <c r="AA558" s="241"/>
      <c r="AB558" s="241"/>
      <c r="AC558" s="241" t="s">
        <v>325</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c r="DV558" s="241"/>
      <c r="DW558" s="241"/>
      <c r="DX558" s="241"/>
      <c r="DY558" s="241"/>
      <c r="DZ558" s="241"/>
      <c r="EA558" s="241"/>
      <c r="EB558" s="241"/>
      <c r="EC558" s="241"/>
      <c r="ED558" s="241"/>
      <c r="EE558" s="241"/>
      <c r="EF558" s="241"/>
      <c r="EG558" s="241"/>
      <c r="EH558" s="241"/>
      <c r="EI558" s="241"/>
      <c r="EJ558" s="241"/>
      <c r="EK558" s="241"/>
      <c r="EL558" s="241"/>
      <c r="EM558" s="241"/>
      <c r="EN558" s="241"/>
      <c r="EO558" s="241"/>
      <c r="EP558" s="241"/>
      <c r="EQ558" s="241"/>
      <c r="ER558" s="241"/>
      <c r="ES558" s="241"/>
      <c r="ET558" s="241"/>
      <c r="EU558" s="241"/>
      <c r="EV558" s="241"/>
      <c r="EW558" s="241"/>
      <c r="EX558" s="241"/>
      <c r="EY558" s="241"/>
      <c r="EZ558" s="241"/>
      <c r="FA558" s="241"/>
      <c r="FB558" s="241"/>
      <c r="FC558" s="241"/>
      <c r="FD558" s="241"/>
      <c r="FE558" s="241"/>
      <c r="FF558" s="241"/>
      <c r="FG558" s="241"/>
      <c r="FH558" s="241"/>
      <c r="FI558" s="241"/>
      <c r="FJ558" s="241"/>
      <c r="FK558" s="241"/>
      <c r="FL558" s="241"/>
      <c r="FM558" s="241"/>
      <c r="FN558" s="241"/>
      <c r="FO558" s="241"/>
      <c r="FP558" s="241"/>
      <c r="FQ558" s="241"/>
      <c r="FR558" s="241"/>
      <c r="FS558" s="241"/>
      <c r="FT558" s="241"/>
      <c r="FU558" s="241"/>
      <c r="FV558" s="241"/>
      <c r="FW558" s="241"/>
      <c r="FX558" s="241"/>
      <c r="FY558" s="241"/>
      <c r="FZ558" s="241"/>
      <c r="GA558" s="241"/>
      <c r="GB558" s="241"/>
      <c r="GC558" s="241"/>
      <c r="GD558" s="241"/>
      <c r="GE558" s="241"/>
      <c r="GF558" s="241"/>
      <c r="GG558" s="241"/>
      <c r="GH558" s="241"/>
      <c r="GI558" s="241"/>
      <c r="GJ558" s="241"/>
      <c r="GK558" s="241"/>
      <c r="GL558" s="241"/>
      <c r="GM558" s="241"/>
      <c r="GN558" s="241"/>
      <c r="GO558" s="241"/>
      <c r="GP558" s="241"/>
      <c r="GQ558" s="241"/>
      <c r="GR558" s="241"/>
      <c r="GS558" s="241"/>
      <c r="GT558" s="241"/>
      <c r="GU558" s="241"/>
      <c r="GV558" s="241"/>
      <c r="GW558" s="241"/>
      <c r="GX558" s="241"/>
      <c r="GY558" s="241"/>
      <c r="GZ558" s="241"/>
      <c r="HA558" s="241"/>
      <c r="HB558" s="241"/>
      <c r="HC558" s="241"/>
      <c r="HD558" s="241"/>
      <c r="HE558" s="241"/>
      <c r="HF558" s="241"/>
      <c r="HG558" s="241"/>
      <c r="HH558" s="241"/>
      <c r="HI558" s="241"/>
      <c r="HJ558" s="241"/>
      <c r="HK558" s="241"/>
      <c r="HL558" s="241"/>
      <c r="HM558" s="241"/>
      <c r="HN558" s="241"/>
      <c r="HO558" s="241"/>
      <c r="HP558" s="241"/>
      <c r="HQ558" s="241"/>
      <c r="HR558" s="241"/>
      <c r="HS558" s="241"/>
      <c r="HT558" s="241"/>
      <c r="HU558" s="241"/>
      <c r="HV558" s="241"/>
      <c r="HW558" s="241"/>
      <c r="HX558" s="241"/>
      <c r="HY558" s="241"/>
      <c r="HZ558" s="241"/>
      <c r="IA558" s="241"/>
      <c r="IB558" s="241"/>
      <c r="IC558" s="241"/>
      <c r="ID558" s="241"/>
      <c r="IE558" s="241"/>
      <c r="IF558" s="241"/>
      <c r="IG558" s="241"/>
      <c r="IH558" s="241"/>
      <c r="II558" s="241"/>
      <c r="IJ558" s="241"/>
      <c r="IK558" s="241"/>
      <c r="IL558" s="241"/>
      <c r="IM558" s="241"/>
      <c r="IN558" s="241"/>
      <c r="IO558" s="241"/>
      <c r="IP558" s="241"/>
      <c r="IQ558" s="241"/>
      <c r="IR558" s="241"/>
      <c r="IS558" s="241"/>
      <c r="IT558" s="241"/>
      <c r="IU558" s="241"/>
      <c r="IV558" s="241"/>
      <c r="IW558" s="241"/>
      <c r="IX558" s="241"/>
      <c r="IY558" s="241"/>
      <c r="IZ558" s="241"/>
      <c r="JA558" s="241"/>
      <c r="JB558" s="241"/>
      <c r="JC558" s="241"/>
      <c r="JD558" s="241"/>
      <c r="JE558" s="241"/>
      <c r="JF558" s="241"/>
      <c r="JG558" s="241"/>
      <c r="JH558" s="241"/>
      <c r="JI558" s="241"/>
      <c r="JJ558" s="241"/>
      <c r="JK558" s="241"/>
      <c r="JL558" s="241"/>
      <c r="JM558" s="241"/>
      <c r="JN558" s="241"/>
      <c r="JO558" s="241"/>
      <c r="JP558" s="241"/>
      <c r="JQ558" s="241"/>
      <c r="JR558" s="241"/>
      <c r="JS558" s="241"/>
      <c r="JT558" s="241"/>
      <c r="JU558" s="241"/>
    </row>
    <row r="559" spans="1:281" s="240" customFormat="1" ht="15" customHeight="1">
      <c r="A559" s="241"/>
      <c r="B559" s="241"/>
      <c r="C559" s="241"/>
      <c r="D559" s="241"/>
      <c r="E559" s="241"/>
      <c r="F559" s="241"/>
      <c r="G559" s="241"/>
      <c r="H559" s="241"/>
      <c r="I559" s="241"/>
      <c r="J559" s="241"/>
      <c r="K559" s="241"/>
      <c r="L559" s="241"/>
      <c r="M559" s="241"/>
      <c r="N559" s="241"/>
      <c r="O559" s="241"/>
      <c r="P559" s="241"/>
      <c r="Q559" s="241"/>
      <c r="R559" s="241"/>
      <c r="S559" s="241"/>
      <c r="T559" s="241"/>
      <c r="U559" s="241" t="s">
        <v>688</v>
      </c>
      <c r="V559" s="241"/>
      <c r="W559" s="241"/>
      <c r="X559" s="241"/>
      <c r="Y559" s="241"/>
      <c r="Z559" s="241"/>
      <c r="AA559" s="241"/>
      <c r="AB559" s="241"/>
      <c r="AC559" s="241" t="s">
        <v>350</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c r="EN559" s="241"/>
      <c r="EO559" s="241"/>
      <c r="EP559" s="241"/>
      <c r="EQ559" s="241"/>
      <c r="ER559" s="241"/>
      <c r="ES559" s="241"/>
      <c r="ET559" s="241"/>
      <c r="EU559" s="241"/>
      <c r="EV559" s="241"/>
      <c r="EW559" s="241"/>
      <c r="EX559" s="241"/>
      <c r="EY559" s="241"/>
      <c r="EZ559" s="241"/>
      <c r="FA559" s="241"/>
      <c r="FB559" s="241"/>
      <c r="FC559" s="241"/>
      <c r="FD559" s="241"/>
      <c r="FE559" s="241"/>
      <c r="FF559" s="241"/>
      <c r="FG559" s="241"/>
      <c r="FH559" s="241"/>
      <c r="FI559" s="241"/>
      <c r="FJ559" s="241"/>
      <c r="FK559" s="241"/>
      <c r="FL559" s="241"/>
      <c r="FM559" s="241"/>
      <c r="FN559" s="241"/>
      <c r="FO559" s="241"/>
      <c r="FP559" s="241"/>
      <c r="FQ559" s="241"/>
      <c r="FR559" s="241"/>
      <c r="FS559" s="241"/>
      <c r="FT559" s="241"/>
      <c r="FU559" s="241"/>
      <c r="FV559" s="241"/>
      <c r="FW559" s="241"/>
      <c r="FX559" s="241"/>
      <c r="FY559" s="241"/>
      <c r="FZ559" s="241"/>
      <c r="GA559" s="241"/>
      <c r="GB559" s="241"/>
      <c r="GC559" s="241"/>
      <c r="GD559" s="241"/>
      <c r="GE559" s="241"/>
      <c r="GF559" s="241"/>
      <c r="GG559" s="241"/>
      <c r="GH559" s="241"/>
      <c r="GI559" s="241"/>
      <c r="GJ559" s="241"/>
      <c r="GK559" s="241"/>
      <c r="GL559" s="241"/>
      <c r="GM559" s="241"/>
      <c r="GN559" s="241"/>
      <c r="GO559" s="241"/>
      <c r="GP559" s="241"/>
      <c r="GQ559" s="241"/>
      <c r="GR559" s="241"/>
      <c r="GS559" s="241"/>
      <c r="GT559" s="241"/>
      <c r="GU559" s="241"/>
      <c r="GV559" s="241"/>
      <c r="GW559" s="241"/>
      <c r="GX559" s="241"/>
      <c r="GY559" s="241"/>
      <c r="GZ559" s="241"/>
      <c r="HA559" s="241"/>
      <c r="HB559" s="241"/>
      <c r="HC559" s="241"/>
      <c r="HD559" s="241"/>
      <c r="HE559" s="241"/>
      <c r="HF559" s="241"/>
      <c r="HG559" s="241"/>
      <c r="HH559" s="241"/>
      <c r="HI559" s="241"/>
      <c r="HJ559" s="241"/>
      <c r="HK559" s="241"/>
      <c r="HL559" s="241"/>
      <c r="HM559" s="241"/>
      <c r="HN559" s="241"/>
      <c r="HO559" s="241"/>
      <c r="HP559" s="241"/>
      <c r="HQ559" s="241"/>
      <c r="HR559" s="241"/>
      <c r="HS559" s="241"/>
      <c r="HT559" s="241"/>
      <c r="HU559" s="241"/>
      <c r="HV559" s="241"/>
      <c r="HW559" s="241"/>
      <c r="HX559" s="241"/>
      <c r="HY559" s="241"/>
      <c r="HZ559" s="241"/>
      <c r="IA559" s="241"/>
      <c r="IB559" s="241"/>
      <c r="IC559" s="241"/>
      <c r="ID559" s="241"/>
      <c r="IE559" s="241"/>
      <c r="IF559" s="241"/>
      <c r="IG559" s="241"/>
      <c r="IH559" s="241"/>
      <c r="II559" s="241"/>
      <c r="IJ559" s="241"/>
      <c r="IK559" s="241"/>
      <c r="IL559" s="241"/>
      <c r="IM559" s="241"/>
      <c r="IN559" s="241"/>
      <c r="IO559" s="241"/>
      <c r="IP559" s="241"/>
      <c r="IQ559" s="241"/>
      <c r="IR559" s="241"/>
      <c r="IS559" s="241"/>
      <c r="IT559" s="241"/>
      <c r="IU559" s="241"/>
      <c r="IV559" s="241"/>
      <c r="IW559" s="241"/>
      <c r="IX559" s="241"/>
      <c r="IY559" s="241"/>
      <c r="IZ559" s="241"/>
      <c r="JA559" s="241"/>
      <c r="JB559" s="241"/>
      <c r="JC559" s="241"/>
      <c r="JD559" s="241"/>
      <c r="JE559" s="241"/>
      <c r="JF559" s="241"/>
      <c r="JG559" s="241"/>
      <c r="JH559" s="241"/>
      <c r="JI559" s="241"/>
      <c r="JJ559" s="241"/>
      <c r="JK559" s="241"/>
      <c r="JL559" s="241"/>
      <c r="JM559" s="241"/>
      <c r="JN559" s="241"/>
      <c r="JO559" s="241"/>
      <c r="JP559" s="241"/>
      <c r="JQ559" s="241"/>
      <c r="JR559" s="241"/>
      <c r="JS559" s="241"/>
      <c r="JT559" s="241"/>
      <c r="JU559" s="241"/>
    </row>
    <row r="560" spans="1:281" s="240" customFormat="1" ht="15" customHeight="1">
      <c r="A560" s="241"/>
      <c r="B560" s="241"/>
      <c r="C560" s="241"/>
      <c r="D560" s="241"/>
      <c r="E560" s="241"/>
      <c r="F560" s="241"/>
      <c r="G560" s="241"/>
      <c r="H560" s="241"/>
      <c r="I560" s="241"/>
      <c r="J560" s="241"/>
      <c r="K560" s="241"/>
      <c r="L560" s="241"/>
      <c r="M560" s="241"/>
      <c r="N560" s="241"/>
      <c r="O560" s="241"/>
      <c r="P560" s="241"/>
      <c r="Q560" s="241"/>
      <c r="R560" s="241"/>
      <c r="S560" s="241"/>
      <c r="T560" s="241"/>
      <c r="U560" s="241" t="s">
        <v>689</v>
      </c>
      <c r="V560" s="241"/>
      <c r="W560" s="241"/>
      <c r="X560" s="241"/>
      <c r="Y560" s="241"/>
      <c r="Z560" s="241"/>
      <c r="AA560" s="241"/>
      <c r="AB560" s="241"/>
      <c r="AC560" s="241" t="s">
        <v>325</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c r="DV560" s="241"/>
      <c r="DW560" s="241"/>
      <c r="DX560" s="241"/>
      <c r="DY560" s="241"/>
      <c r="DZ560" s="241"/>
      <c r="EA560" s="241"/>
      <c r="EB560" s="241"/>
      <c r="EC560" s="241"/>
      <c r="ED560" s="241"/>
      <c r="EE560" s="241"/>
      <c r="EF560" s="241"/>
      <c r="EG560" s="241"/>
      <c r="EH560" s="241"/>
      <c r="EI560" s="241"/>
      <c r="EJ560" s="241"/>
      <c r="EK560" s="241"/>
      <c r="EL560" s="241"/>
      <c r="EM560" s="241"/>
      <c r="EN560" s="241"/>
      <c r="EO560" s="241"/>
      <c r="EP560" s="241"/>
      <c r="EQ560" s="241"/>
      <c r="ER560" s="241"/>
      <c r="ES560" s="241"/>
      <c r="ET560" s="241"/>
      <c r="EU560" s="241"/>
      <c r="EV560" s="241"/>
      <c r="EW560" s="241"/>
      <c r="EX560" s="241"/>
      <c r="EY560" s="241"/>
      <c r="EZ560" s="241"/>
      <c r="FA560" s="241"/>
      <c r="FB560" s="241"/>
      <c r="FC560" s="241"/>
      <c r="FD560" s="241"/>
      <c r="FE560" s="241"/>
      <c r="FF560" s="241"/>
      <c r="FG560" s="241"/>
      <c r="FH560" s="241"/>
      <c r="FI560" s="241"/>
      <c r="FJ560" s="241"/>
      <c r="FK560" s="241"/>
      <c r="FL560" s="241"/>
      <c r="FM560" s="241"/>
      <c r="FN560" s="241"/>
      <c r="FO560" s="241"/>
      <c r="FP560" s="241"/>
      <c r="FQ560" s="241"/>
      <c r="FR560" s="241"/>
      <c r="FS560" s="241"/>
      <c r="FT560" s="241"/>
      <c r="FU560" s="241"/>
      <c r="FV560" s="241"/>
      <c r="FW560" s="241"/>
      <c r="FX560" s="241"/>
      <c r="FY560" s="241"/>
      <c r="FZ560" s="241"/>
      <c r="GA560" s="241"/>
      <c r="GB560" s="241"/>
      <c r="GC560" s="241"/>
      <c r="GD560" s="241"/>
      <c r="GE560" s="241"/>
      <c r="GF560" s="241"/>
      <c r="GG560" s="241"/>
      <c r="GH560" s="241"/>
      <c r="GI560" s="241"/>
      <c r="GJ560" s="241"/>
      <c r="GK560" s="241"/>
      <c r="GL560" s="241"/>
      <c r="GM560" s="241"/>
      <c r="GN560" s="241"/>
      <c r="GO560" s="241"/>
      <c r="GP560" s="241"/>
      <c r="GQ560" s="241"/>
      <c r="GR560" s="241"/>
      <c r="GS560" s="241"/>
      <c r="GT560" s="241"/>
      <c r="GU560" s="241"/>
      <c r="GV560" s="241"/>
      <c r="GW560" s="241"/>
      <c r="GX560" s="241"/>
      <c r="GY560" s="241"/>
      <c r="GZ560" s="241"/>
      <c r="HA560" s="241"/>
      <c r="HB560" s="241"/>
      <c r="HC560" s="241"/>
      <c r="HD560" s="241"/>
      <c r="HE560" s="241"/>
      <c r="HF560" s="241"/>
      <c r="HG560" s="241"/>
      <c r="HH560" s="241"/>
      <c r="HI560" s="241"/>
      <c r="HJ560" s="241"/>
      <c r="HK560" s="241"/>
      <c r="HL560" s="241"/>
      <c r="HM560" s="241"/>
      <c r="HN560" s="241"/>
      <c r="HO560" s="241"/>
      <c r="HP560" s="241"/>
      <c r="HQ560" s="241"/>
      <c r="HR560" s="241"/>
      <c r="HS560" s="241"/>
      <c r="HT560" s="241"/>
      <c r="HU560" s="241"/>
      <c r="HV560" s="241"/>
      <c r="HW560" s="241"/>
      <c r="HX560" s="241"/>
      <c r="HY560" s="241"/>
      <c r="HZ560" s="241"/>
      <c r="IA560" s="241"/>
      <c r="IB560" s="241"/>
      <c r="IC560" s="241"/>
      <c r="ID560" s="241"/>
      <c r="IE560" s="241"/>
      <c r="IF560" s="241"/>
      <c r="IG560" s="241"/>
      <c r="IH560" s="241"/>
      <c r="II560" s="241"/>
      <c r="IJ560" s="241"/>
      <c r="IK560" s="241"/>
      <c r="IL560" s="241"/>
      <c r="IM560" s="241"/>
      <c r="IN560" s="241"/>
      <c r="IO560" s="241"/>
      <c r="IP560" s="241"/>
      <c r="IQ560" s="241"/>
      <c r="IR560" s="241"/>
      <c r="IS560" s="241"/>
      <c r="IT560" s="241"/>
      <c r="IU560" s="241"/>
      <c r="IV560" s="241"/>
      <c r="IW560" s="241"/>
      <c r="IX560" s="241"/>
      <c r="IY560" s="241"/>
      <c r="IZ560" s="241"/>
      <c r="JA560" s="241"/>
      <c r="JB560" s="241"/>
      <c r="JC560" s="241"/>
      <c r="JD560" s="241"/>
      <c r="JE560" s="241"/>
      <c r="JF560" s="241"/>
      <c r="JG560" s="241"/>
      <c r="JH560" s="241"/>
      <c r="JI560" s="241"/>
      <c r="JJ560" s="241"/>
      <c r="JK560" s="241"/>
      <c r="JL560" s="241"/>
      <c r="JM560" s="241"/>
      <c r="JN560" s="241"/>
      <c r="JO560" s="241"/>
      <c r="JP560" s="241"/>
      <c r="JQ560" s="241"/>
      <c r="JR560" s="241"/>
      <c r="JS560" s="241"/>
      <c r="JT560" s="241"/>
      <c r="JU560" s="241"/>
    </row>
    <row r="561" spans="1:281" s="240" customFormat="1" ht="15" customHeight="1">
      <c r="A561" s="241"/>
      <c r="B561" s="241"/>
      <c r="C561" s="241"/>
      <c r="D561" s="241"/>
      <c r="E561" s="241"/>
      <c r="F561" s="241"/>
      <c r="G561" s="241"/>
      <c r="H561" s="241"/>
      <c r="I561" s="241"/>
      <c r="J561" s="241"/>
      <c r="K561" s="241"/>
      <c r="L561" s="241"/>
      <c r="M561" s="241"/>
      <c r="N561" s="241"/>
      <c r="O561" s="241"/>
      <c r="P561" s="241"/>
      <c r="Q561" s="241"/>
      <c r="R561" s="241"/>
      <c r="S561" s="241"/>
      <c r="T561" s="241"/>
      <c r="U561" s="241" t="s">
        <v>690</v>
      </c>
      <c r="V561" s="241"/>
      <c r="W561" s="241"/>
      <c r="X561" s="241"/>
      <c r="Y561" s="241"/>
      <c r="Z561" s="241"/>
      <c r="AA561" s="241"/>
      <c r="AB561" s="241"/>
      <c r="AC561" s="241" t="s">
        <v>311</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c r="DV561" s="241"/>
      <c r="DW561" s="241"/>
      <c r="DX561" s="241"/>
      <c r="DY561" s="241"/>
      <c r="DZ561" s="241"/>
      <c r="EA561" s="241"/>
      <c r="EB561" s="241"/>
      <c r="EC561" s="241"/>
      <c r="ED561" s="241"/>
      <c r="EE561" s="241"/>
      <c r="EF561" s="241"/>
      <c r="EG561" s="241"/>
      <c r="EH561" s="241"/>
      <c r="EI561" s="241"/>
      <c r="EJ561" s="241"/>
      <c r="EK561" s="241"/>
      <c r="EL561" s="241"/>
      <c r="EM561" s="241"/>
      <c r="EN561" s="241"/>
      <c r="EO561" s="241"/>
      <c r="EP561" s="241"/>
      <c r="EQ561" s="241"/>
      <c r="ER561" s="241"/>
      <c r="ES561" s="241"/>
      <c r="ET561" s="241"/>
      <c r="EU561" s="241"/>
      <c r="EV561" s="241"/>
      <c r="EW561" s="241"/>
      <c r="EX561" s="241"/>
      <c r="EY561" s="241"/>
      <c r="EZ561" s="241"/>
      <c r="FA561" s="241"/>
      <c r="FB561" s="241"/>
      <c r="FC561" s="241"/>
      <c r="FD561" s="241"/>
      <c r="FE561" s="241"/>
      <c r="FF561" s="241"/>
      <c r="FG561" s="241"/>
      <c r="FH561" s="241"/>
      <c r="FI561" s="241"/>
      <c r="FJ561" s="241"/>
      <c r="FK561" s="241"/>
      <c r="FL561" s="241"/>
      <c r="FM561" s="241"/>
      <c r="FN561" s="241"/>
      <c r="FO561" s="241"/>
      <c r="FP561" s="241"/>
      <c r="FQ561" s="241"/>
      <c r="FR561" s="241"/>
      <c r="FS561" s="241"/>
      <c r="FT561" s="241"/>
      <c r="FU561" s="241"/>
      <c r="FV561" s="241"/>
      <c r="FW561" s="241"/>
      <c r="FX561" s="241"/>
      <c r="FY561" s="241"/>
      <c r="FZ561" s="241"/>
      <c r="GA561" s="241"/>
      <c r="GB561" s="241"/>
      <c r="GC561" s="241"/>
      <c r="GD561" s="241"/>
      <c r="GE561" s="241"/>
      <c r="GF561" s="241"/>
      <c r="GG561" s="241"/>
      <c r="GH561" s="241"/>
      <c r="GI561" s="241"/>
      <c r="GJ561" s="241"/>
      <c r="GK561" s="241"/>
      <c r="GL561" s="241"/>
      <c r="GM561" s="241"/>
      <c r="GN561" s="241"/>
      <c r="GO561" s="241"/>
      <c r="GP561" s="241"/>
      <c r="GQ561" s="241"/>
      <c r="GR561" s="241"/>
      <c r="GS561" s="241"/>
      <c r="GT561" s="241"/>
      <c r="GU561" s="241"/>
      <c r="GV561" s="241"/>
      <c r="GW561" s="241"/>
      <c r="GX561" s="241"/>
      <c r="GY561" s="241"/>
      <c r="GZ561" s="241"/>
      <c r="HA561" s="241"/>
      <c r="HB561" s="241"/>
      <c r="HC561" s="241"/>
      <c r="HD561" s="241"/>
      <c r="HE561" s="241"/>
      <c r="HF561" s="241"/>
      <c r="HG561" s="241"/>
      <c r="HH561" s="241"/>
      <c r="HI561" s="241"/>
      <c r="HJ561" s="241"/>
      <c r="HK561" s="241"/>
      <c r="HL561" s="241"/>
      <c r="HM561" s="241"/>
      <c r="HN561" s="241"/>
      <c r="HO561" s="241"/>
      <c r="HP561" s="241"/>
      <c r="HQ561" s="241"/>
      <c r="HR561" s="241"/>
      <c r="HS561" s="241"/>
      <c r="HT561" s="241"/>
      <c r="HU561" s="241"/>
      <c r="HV561" s="241"/>
      <c r="HW561" s="241"/>
      <c r="HX561" s="241"/>
      <c r="HY561" s="241"/>
      <c r="HZ561" s="241"/>
      <c r="IA561" s="241"/>
      <c r="IB561" s="241"/>
      <c r="IC561" s="241"/>
      <c r="ID561" s="241"/>
      <c r="IE561" s="241"/>
      <c r="IF561" s="241"/>
      <c r="IG561" s="241"/>
      <c r="IH561" s="241"/>
      <c r="II561" s="241"/>
      <c r="IJ561" s="241"/>
      <c r="IK561" s="241"/>
      <c r="IL561" s="241"/>
      <c r="IM561" s="241"/>
      <c r="IN561" s="241"/>
      <c r="IO561" s="241"/>
      <c r="IP561" s="241"/>
      <c r="IQ561" s="241"/>
      <c r="IR561" s="241"/>
      <c r="IS561" s="241"/>
      <c r="IT561" s="241"/>
      <c r="IU561" s="241"/>
      <c r="IV561" s="241"/>
      <c r="IW561" s="241"/>
      <c r="IX561" s="241"/>
      <c r="IY561" s="241"/>
      <c r="IZ561" s="241"/>
      <c r="JA561" s="241"/>
      <c r="JB561" s="241"/>
      <c r="JC561" s="241"/>
      <c r="JD561" s="241"/>
      <c r="JE561" s="241"/>
      <c r="JF561" s="241"/>
      <c r="JG561" s="241"/>
      <c r="JH561" s="241"/>
      <c r="JI561" s="241"/>
      <c r="JJ561" s="241"/>
      <c r="JK561" s="241"/>
      <c r="JL561" s="241"/>
      <c r="JM561" s="241"/>
      <c r="JN561" s="241"/>
      <c r="JO561" s="241"/>
      <c r="JP561" s="241"/>
      <c r="JQ561" s="241"/>
      <c r="JR561" s="241"/>
      <c r="JS561" s="241"/>
      <c r="JT561" s="241"/>
      <c r="JU561" s="241"/>
    </row>
    <row r="562" spans="1:281" s="240" customFormat="1" ht="15" customHeight="1">
      <c r="A562" s="241"/>
      <c r="B562" s="241"/>
      <c r="C562" s="241"/>
      <c r="D562" s="241"/>
      <c r="E562" s="241"/>
      <c r="F562" s="241"/>
      <c r="G562" s="241"/>
      <c r="H562" s="241"/>
      <c r="I562" s="241"/>
      <c r="J562" s="241"/>
      <c r="K562" s="241"/>
      <c r="L562" s="241"/>
      <c r="M562" s="241"/>
      <c r="N562" s="241"/>
      <c r="O562" s="241"/>
      <c r="P562" s="241"/>
      <c r="Q562" s="241"/>
      <c r="R562" s="241"/>
      <c r="S562" s="241"/>
      <c r="T562" s="241"/>
      <c r="U562" s="241" t="s">
        <v>691</v>
      </c>
      <c r="V562" s="241"/>
      <c r="W562" s="241"/>
      <c r="X562" s="241"/>
      <c r="Y562" s="241"/>
      <c r="Z562" s="241"/>
      <c r="AA562" s="241"/>
      <c r="AB562" s="241"/>
      <c r="AC562" s="241" t="s">
        <v>350</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c r="DD562" s="241"/>
      <c r="DE562" s="241"/>
      <c r="DF562" s="241"/>
      <c r="DG562" s="241"/>
      <c r="DH562" s="241"/>
      <c r="DI562" s="241"/>
      <c r="DJ562" s="241"/>
      <c r="DK562" s="241"/>
      <c r="DL562" s="241"/>
      <c r="DM562" s="241"/>
      <c r="DN562" s="241"/>
      <c r="DO562" s="241"/>
      <c r="DP562" s="241"/>
      <c r="DQ562" s="241"/>
      <c r="DR562" s="241"/>
      <c r="DS562" s="241"/>
      <c r="DT562" s="241"/>
      <c r="DU562" s="241"/>
      <c r="DV562" s="241"/>
      <c r="DW562" s="241"/>
      <c r="DX562" s="241"/>
      <c r="DY562" s="241"/>
      <c r="DZ562" s="241"/>
      <c r="EA562" s="241"/>
      <c r="EB562" s="241"/>
      <c r="EC562" s="241"/>
      <c r="ED562" s="241"/>
      <c r="EE562" s="241"/>
      <c r="EF562" s="241"/>
      <c r="EG562" s="241"/>
      <c r="EH562" s="241"/>
      <c r="EI562" s="241"/>
      <c r="EJ562" s="241"/>
      <c r="EK562" s="241"/>
      <c r="EL562" s="241"/>
      <c r="EM562" s="241"/>
      <c r="EN562" s="241"/>
      <c r="EO562" s="241"/>
      <c r="EP562" s="241"/>
      <c r="EQ562" s="241"/>
      <c r="ER562" s="241"/>
      <c r="ES562" s="241"/>
      <c r="ET562" s="241"/>
      <c r="EU562" s="241"/>
      <c r="EV562" s="241"/>
      <c r="EW562" s="241"/>
      <c r="EX562" s="241"/>
      <c r="EY562" s="241"/>
      <c r="EZ562" s="241"/>
      <c r="FA562" s="241"/>
      <c r="FB562" s="241"/>
      <c r="FC562" s="241"/>
      <c r="FD562" s="241"/>
      <c r="FE562" s="241"/>
      <c r="FF562" s="241"/>
      <c r="FG562" s="241"/>
      <c r="FH562" s="241"/>
      <c r="FI562" s="241"/>
      <c r="FJ562" s="241"/>
      <c r="FK562" s="241"/>
      <c r="FL562" s="241"/>
      <c r="FM562" s="241"/>
      <c r="FN562" s="241"/>
      <c r="FO562" s="241"/>
      <c r="FP562" s="241"/>
      <c r="FQ562" s="241"/>
      <c r="FR562" s="241"/>
      <c r="FS562" s="241"/>
      <c r="FT562" s="241"/>
      <c r="FU562" s="241"/>
      <c r="FV562" s="241"/>
      <c r="FW562" s="241"/>
      <c r="FX562" s="241"/>
      <c r="FY562" s="241"/>
      <c r="FZ562" s="241"/>
      <c r="GA562" s="241"/>
      <c r="GB562" s="241"/>
      <c r="GC562" s="241"/>
      <c r="GD562" s="241"/>
      <c r="GE562" s="241"/>
      <c r="GF562" s="241"/>
      <c r="GG562" s="241"/>
      <c r="GH562" s="241"/>
      <c r="GI562" s="241"/>
      <c r="GJ562" s="241"/>
      <c r="GK562" s="241"/>
      <c r="GL562" s="241"/>
      <c r="GM562" s="241"/>
      <c r="GN562" s="241"/>
      <c r="GO562" s="241"/>
      <c r="GP562" s="241"/>
      <c r="GQ562" s="241"/>
      <c r="GR562" s="241"/>
      <c r="GS562" s="241"/>
      <c r="GT562" s="241"/>
      <c r="GU562" s="241"/>
      <c r="GV562" s="241"/>
      <c r="GW562" s="241"/>
      <c r="GX562" s="241"/>
      <c r="GY562" s="241"/>
      <c r="GZ562" s="241"/>
      <c r="HA562" s="241"/>
      <c r="HB562" s="241"/>
      <c r="HC562" s="241"/>
      <c r="HD562" s="241"/>
      <c r="HE562" s="241"/>
      <c r="HF562" s="241"/>
      <c r="HG562" s="241"/>
      <c r="HH562" s="241"/>
      <c r="HI562" s="241"/>
      <c r="HJ562" s="241"/>
      <c r="HK562" s="241"/>
      <c r="HL562" s="241"/>
      <c r="HM562" s="241"/>
      <c r="HN562" s="241"/>
      <c r="HO562" s="241"/>
      <c r="HP562" s="241"/>
      <c r="HQ562" s="241"/>
      <c r="HR562" s="241"/>
      <c r="HS562" s="241"/>
      <c r="HT562" s="241"/>
      <c r="HU562" s="241"/>
      <c r="HV562" s="241"/>
      <c r="HW562" s="241"/>
      <c r="HX562" s="241"/>
      <c r="HY562" s="241"/>
      <c r="HZ562" s="241"/>
      <c r="IA562" s="241"/>
      <c r="IB562" s="241"/>
      <c r="IC562" s="241"/>
      <c r="ID562" s="241"/>
      <c r="IE562" s="241"/>
      <c r="IF562" s="241"/>
      <c r="IG562" s="241"/>
      <c r="IH562" s="241"/>
      <c r="II562" s="241"/>
      <c r="IJ562" s="241"/>
      <c r="IK562" s="241"/>
      <c r="IL562" s="241"/>
      <c r="IM562" s="241"/>
      <c r="IN562" s="241"/>
      <c r="IO562" s="241"/>
      <c r="IP562" s="241"/>
      <c r="IQ562" s="241"/>
      <c r="IR562" s="241"/>
      <c r="IS562" s="241"/>
      <c r="IT562" s="241"/>
      <c r="IU562" s="241"/>
      <c r="IV562" s="241"/>
      <c r="IW562" s="241"/>
      <c r="IX562" s="241"/>
      <c r="IY562" s="241"/>
      <c r="IZ562" s="241"/>
      <c r="JA562" s="241"/>
      <c r="JB562" s="241"/>
      <c r="JC562" s="241"/>
      <c r="JD562" s="241"/>
      <c r="JE562" s="241"/>
      <c r="JF562" s="241"/>
      <c r="JG562" s="241"/>
      <c r="JH562" s="241"/>
      <c r="JI562" s="241"/>
      <c r="JJ562" s="241"/>
      <c r="JK562" s="241"/>
      <c r="JL562" s="241"/>
      <c r="JM562" s="241"/>
      <c r="JN562" s="241"/>
      <c r="JO562" s="241"/>
      <c r="JP562" s="241"/>
      <c r="JQ562" s="241"/>
      <c r="JR562" s="241"/>
      <c r="JS562" s="241"/>
      <c r="JT562" s="241"/>
      <c r="JU562" s="241"/>
    </row>
    <row r="563" spans="1:281" s="240" customFormat="1" ht="15" customHeight="1">
      <c r="A563" s="241"/>
      <c r="B563" s="241"/>
      <c r="C563" s="241"/>
      <c r="D563" s="241"/>
      <c r="E563" s="241"/>
      <c r="F563" s="241"/>
      <c r="G563" s="241"/>
      <c r="H563" s="241"/>
      <c r="I563" s="241"/>
      <c r="J563" s="241"/>
      <c r="K563" s="241"/>
      <c r="L563" s="241"/>
      <c r="M563" s="241"/>
      <c r="N563" s="241"/>
      <c r="O563" s="241"/>
      <c r="P563" s="241"/>
      <c r="Q563" s="241"/>
      <c r="R563" s="241"/>
      <c r="S563" s="241"/>
      <c r="T563" s="241"/>
      <c r="U563" s="241" t="s">
        <v>692</v>
      </c>
      <c r="V563" s="241"/>
      <c r="W563" s="241"/>
      <c r="X563" s="241"/>
      <c r="Y563" s="241"/>
      <c r="Z563" s="241"/>
      <c r="AA563" s="241"/>
      <c r="AB563" s="241"/>
      <c r="AC563" s="241" t="s">
        <v>322</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c r="DD563" s="241"/>
      <c r="DE563" s="241"/>
      <c r="DF563" s="241"/>
      <c r="DG563" s="241"/>
      <c r="DH563" s="241"/>
      <c r="DI563" s="241"/>
      <c r="DJ563" s="241"/>
      <c r="DK563" s="241"/>
      <c r="DL563" s="241"/>
      <c r="DM563" s="241"/>
      <c r="DN563" s="241"/>
      <c r="DO563" s="241"/>
      <c r="DP563" s="241"/>
      <c r="DQ563" s="241"/>
      <c r="DR563" s="241"/>
      <c r="DS563" s="241"/>
      <c r="DT563" s="241"/>
      <c r="DU563" s="241"/>
      <c r="DV563" s="241"/>
      <c r="DW563" s="241"/>
      <c r="DX563" s="241"/>
      <c r="DY563" s="241"/>
      <c r="DZ563" s="241"/>
      <c r="EA563" s="241"/>
      <c r="EB563" s="241"/>
      <c r="EC563" s="241"/>
      <c r="ED563" s="241"/>
      <c r="EE563" s="241"/>
      <c r="EF563" s="241"/>
      <c r="EG563" s="241"/>
      <c r="EH563" s="241"/>
      <c r="EI563" s="241"/>
      <c r="EJ563" s="241"/>
      <c r="EK563" s="241"/>
      <c r="EL563" s="241"/>
      <c r="EM563" s="241"/>
      <c r="EN563" s="241"/>
      <c r="EO563" s="241"/>
      <c r="EP563" s="241"/>
      <c r="EQ563" s="241"/>
      <c r="ER563" s="241"/>
      <c r="ES563" s="241"/>
      <c r="ET563" s="241"/>
      <c r="EU563" s="241"/>
      <c r="EV563" s="241"/>
      <c r="EW563" s="241"/>
      <c r="EX563" s="241"/>
      <c r="EY563" s="241"/>
      <c r="EZ563" s="241"/>
      <c r="FA563" s="241"/>
      <c r="FB563" s="241"/>
      <c r="FC563" s="241"/>
      <c r="FD563" s="241"/>
      <c r="FE563" s="241"/>
      <c r="FF563" s="241"/>
      <c r="FG563" s="241"/>
      <c r="FH563" s="241"/>
      <c r="FI563" s="241"/>
      <c r="FJ563" s="241"/>
      <c r="FK563" s="241"/>
      <c r="FL563" s="241"/>
      <c r="FM563" s="241"/>
      <c r="FN563" s="241"/>
      <c r="FO563" s="241"/>
      <c r="FP563" s="241"/>
      <c r="FQ563" s="241"/>
      <c r="FR563" s="241"/>
      <c r="FS563" s="241"/>
      <c r="FT563" s="241"/>
      <c r="FU563" s="241"/>
      <c r="FV563" s="241"/>
      <c r="FW563" s="241"/>
      <c r="FX563" s="241"/>
      <c r="FY563" s="241"/>
      <c r="FZ563" s="241"/>
      <c r="GA563" s="241"/>
      <c r="GB563" s="241"/>
      <c r="GC563" s="241"/>
      <c r="GD563" s="241"/>
      <c r="GE563" s="241"/>
      <c r="GF563" s="241"/>
      <c r="GG563" s="241"/>
      <c r="GH563" s="241"/>
      <c r="GI563" s="241"/>
      <c r="GJ563" s="241"/>
      <c r="GK563" s="241"/>
      <c r="GL563" s="241"/>
      <c r="GM563" s="241"/>
      <c r="GN563" s="241"/>
      <c r="GO563" s="241"/>
      <c r="GP563" s="241"/>
      <c r="GQ563" s="241"/>
      <c r="GR563" s="241"/>
      <c r="GS563" s="241"/>
      <c r="GT563" s="241"/>
      <c r="GU563" s="241"/>
      <c r="GV563" s="241"/>
      <c r="GW563" s="241"/>
      <c r="GX563" s="241"/>
      <c r="GY563" s="241"/>
      <c r="GZ563" s="241"/>
      <c r="HA563" s="241"/>
      <c r="HB563" s="241"/>
      <c r="HC563" s="241"/>
      <c r="HD563" s="241"/>
      <c r="HE563" s="241"/>
      <c r="HF563" s="241"/>
      <c r="HG563" s="241"/>
      <c r="HH563" s="241"/>
      <c r="HI563" s="241"/>
      <c r="HJ563" s="241"/>
      <c r="HK563" s="241"/>
      <c r="HL563" s="241"/>
      <c r="HM563" s="241"/>
      <c r="HN563" s="241"/>
      <c r="HO563" s="241"/>
      <c r="HP563" s="241"/>
      <c r="HQ563" s="241"/>
      <c r="HR563" s="241"/>
      <c r="HS563" s="241"/>
      <c r="HT563" s="241"/>
      <c r="HU563" s="241"/>
      <c r="HV563" s="241"/>
      <c r="HW563" s="241"/>
      <c r="HX563" s="241"/>
      <c r="HY563" s="241"/>
      <c r="HZ563" s="241"/>
      <c r="IA563" s="241"/>
      <c r="IB563" s="241"/>
      <c r="IC563" s="241"/>
      <c r="ID563" s="241"/>
      <c r="IE563" s="241"/>
      <c r="IF563" s="241"/>
      <c r="IG563" s="241"/>
      <c r="IH563" s="241"/>
      <c r="II563" s="241"/>
      <c r="IJ563" s="241"/>
      <c r="IK563" s="241"/>
      <c r="IL563" s="241"/>
      <c r="IM563" s="241"/>
      <c r="IN563" s="241"/>
      <c r="IO563" s="241"/>
      <c r="IP563" s="241"/>
      <c r="IQ563" s="241"/>
      <c r="IR563" s="241"/>
      <c r="IS563" s="241"/>
      <c r="IT563" s="241"/>
      <c r="IU563" s="241"/>
      <c r="IV563" s="241"/>
      <c r="IW563" s="241"/>
      <c r="IX563" s="241"/>
      <c r="IY563" s="241"/>
      <c r="IZ563" s="241"/>
      <c r="JA563" s="241"/>
      <c r="JB563" s="241"/>
      <c r="JC563" s="241"/>
      <c r="JD563" s="241"/>
      <c r="JE563" s="241"/>
      <c r="JF563" s="241"/>
      <c r="JG563" s="241"/>
      <c r="JH563" s="241"/>
      <c r="JI563" s="241"/>
      <c r="JJ563" s="241"/>
      <c r="JK563" s="241"/>
      <c r="JL563" s="241"/>
      <c r="JM563" s="241"/>
      <c r="JN563" s="241"/>
      <c r="JO563" s="241"/>
      <c r="JP563" s="241"/>
      <c r="JQ563" s="241"/>
      <c r="JR563" s="241"/>
      <c r="JS563" s="241"/>
      <c r="JT563" s="241"/>
      <c r="JU563" s="241"/>
    </row>
    <row r="564" spans="1:281" s="240" customFormat="1" ht="15" customHeight="1">
      <c r="A564" s="241"/>
      <c r="B564" s="241"/>
      <c r="C564" s="241"/>
      <c r="D564" s="241"/>
      <c r="E564" s="241"/>
      <c r="F564" s="241"/>
      <c r="G564" s="241"/>
      <c r="H564" s="241"/>
      <c r="I564" s="241"/>
      <c r="J564" s="241"/>
      <c r="K564" s="241"/>
      <c r="L564" s="241"/>
      <c r="M564" s="241"/>
      <c r="N564" s="241"/>
      <c r="O564" s="241"/>
      <c r="P564" s="241"/>
      <c r="Q564" s="241"/>
      <c r="R564" s="241"/>
      <c r="S564" s="241"/>
      <c r="T564" s="241"/>
      <c r="U564" s="241" t="s">
        <v>693</v>
      </c>
      <c r="V564" s="241"/>
      <c r="W564" s="241"/>
      <c r="X564" s="241"/>
      <c r="Y564" s="241"/>
      <c r="Z564" s="241"/>
      <c r="AA564" s="241"/>
      <c r="AB564" s="241"/>
      <c r="AC564" s="241" t="s">
        <v>316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c r="DD564" s="241"/>
      <c r="DE564" s="241"/>
      <c r="DF564" s="241"/>
      <c r="DG564" s="241"/>
      <c r="DH564" s="241"/>
      <c r="DI564" s="241"/>
      <c r="DJ564" s="241"/>
      <c r="DK564" s="241"/>
      <c r="DL564" s="241"/>
      <c r="DM564" s="241"/>
      <c r="DN564" s="241"/>
      <c r="DO564" s="241"/>
      <c r="DP564" s="241"/>
      <c r="DQ564" s="241"/>
      <c r="DR564" s="241"/>
      <c r="DS564" s="241"/>
      <c r="DT564" s="241"/>
      <c r="DU564" s="241"/>
      <c r="DV564" s="241"/>
      <c r="DW564" s="241"/>
      <c r="DX564" s="241"/>
      <c r="DY564" s="241"/>
      <c r="DZ564" s="241"/>
      <c r="EA564" s="241"/>
      <c r="EB564" s="241"/>
      <c r="EC564" s="241"/>
      <c r="ED564" s="241"/>
      <c r="EE564" s="241"/>
      <c r="EF564" s="241"/>
      <c r="EG564" s="241"/>
      <c r="EH564" s="241"/>
      <c r="EI564" s="241"/>
      <c r="EJ564" s="241"/>
      <c r="EK564" s="241"/>
      <c r="EL564" s="241"/>
      <c r="EM564" s="241"/>
      <c r="EN564" s="241"/>
      <c r="EO564" s="241"/>
      <c r="EP564" s="241"/>
      <c r="EQ564" s="241"/>
      <c r="ER564" s="241"/>
      <c r="ES564" s="241"/>
      <c r="ET564" s="241"/>
      <c r="EU564" s="241"/>
      <c r="EV564" s="241"/>
      <c r="EW564" s="241"/>
      <c r="EX564" s="241"/>
      <c r="EY564" s="241"/>
      <c r="EZ564" s="241"/>
      <c r="FA564" s="241"/>
      <c r="FB564" s="241"/>
      <c r="FC564" s="241"/>
      <c r="FD564" s="241"/>
      <c r="FE564" s="241"/>
      <c r="FF564" s="241"/>
      <c r="FG564" s="241"/>
      <c r="FH564" s="241"/>
      <c r="FI564" s="241"/>
      <c r="FJ564" s="241"/>
      <c r="FK564" s="241"/>
      <c r="FL564" s="241"/>
      <c r="FM564" s="241"/>
      <c r="FN564" s="241"/>
      <c r="FO564" s="241"/>
      <c r="FP564" s="241"/>
      <c r="FQ564" s="241"/>
      <c r="FR564" s="241"/>
      <c r="FS564" s="241"/>
      <c r="FT564" s="241"/>
      <c r="FU564" s="241"/>
      <c r="FV564" s="241"/>
      <c r="FW564" s="241"/>
      <c r="FX564" s="241"/>
      <c r="FY564" s="241"/>
      <c r="FZ564" s="241"/>
      <c r="GA564" s="241"/>
      <c r="GB564" s="241"/>
      <c r="GC564" s="241"/>
      <c r="GD564" s="241"/>
      <c r="GE564" s="241"/>
      <c r="GF564" s="241"/>
      <c r="GG564" s="241"/>
      <c r="GH564" s="241"/>
      <c r="GI564" s="241"/>
      <c r="GJ564" s="241"/>
      <c r="GK564" s="241"/>
      <c r="GL564" s="241"/>
      <c r="GM564" s="241"/>
      <c r="GN564" s="241"/>
      <c r="GO564" s="241"/>
      <c r="GP564" s="241"/>
      <c r="GQ564" s="241"/>
      <c r="GR564" s="241"/>
      <c r="GS564" s="241"/>
      <c r="GT564" s="241"/>
      <c r="GU564" s="241"/>
      <c r="GV564" s="241"/>
      <c r="GW564" s="241"/>
      <c r="GX564" s="241"/>
      <c r="GY564" s="241"/>
      <c r="GZ564" s="241"/>
      <c r="HA564" s="241"/>
      <c r="HB564" s="241"/>
      <c r="HC564" s="241"/>
      <c r="HD564" s="241"/>
      <c r="HE564" s="241"/>
      <c r="HF564" s="241"/>
      <c r="HG564" s="241"/>
      <c r="HH564" s="241"/>
      <c r="HI564" s="241"/>
      <c r="HJ564" s="241"/>
      <c r="HK564" s="241"/>
      <c r="HL564" s="241"/>
      <c r="HM564" s="241"/>
      <c r="HN564" s="241"/>
      <c r="HO564" s="241"/>
      <c r="HP564" s="241"/>
      <c r="HQ564" s="241"/>
      <c r="HR564" s="241"/>
      <c r="HS564" s="241"/>
      <c r="HT564" s="241"/>
      <c r="HU564" s="241"/>
      <c r="HV564" s="241"/>
      <c r="HW564" s="241"/>
      <c r="HX564" s="241"/>
      <c r="HY564" s="241"/>
      <c r="HZ564" s="241"/>
      <c r="IA564" s="241"/>
      <c r="IB564" s="241"/>
      <c r="IC564" s="241"/>
      <c r="ID564" s="241"/>
      <c r="IE564" s="241"/>
      <c r="IF564" s="241"/>
      <c r="IG564" s="241"/>
      <c r="IH564" s="241"/>
      <c r="II564" s="241"/>
      <c r="IJ564" s="241"/>
      <c r="IK564" s="241"/>
      <c r="IL564" s="241"/>
      <c r="IM564" s="241"/>
      <c r="IN564" s="241"/>
      <c r="IO564" s="241"/>
      <c r="IP564" s="241"/>
      <c r="IQ564" s="241"/>
      <c r="IR564" s="241"/>
      <c r="IS564" s="241"/>
      <c r="IT564" s="241"/>
      <c r="IU564" s="241"/>
      <c r="IV564" s="241"/>
      <c r="IW564" s="241"/>
      <c r="IX564" s="241"/>
      <c r="IY564" s="241"/>
      <c r="IZ564" s="241"/>
      <c r="JA564" s="241"/>
      <c r="JB564" s="241"/>
      <c r="JC564" s="241"/>
      <c r="JD564" s="241"/>
      <c r="JE564" s="241"/>
      <c r="JF564" s="241"/>
      <c r="JG564" s="241"/>
      <c r="JH564" s="241"/>
      <c r="JI564" s="241"/>
      <c r="JJ564" s="241"/>
      <c r="JK564" s="241"/>
      <c r="JL564" s="241"/>
      <c r="JM564" s="241"/>
      <c r="JN564" s="241"/>
      <c r="JO564" s="241"/>
      <c r="JP564" s="241"/>
      <c r="JQ564" s="241"/>
      <c r="JR564" s="241"/>
      <c r="JS564" s="241"/>
      <c r="JT564" s="241"/>
      <c r="JU564" s="241"/>
    </row>
    <row r="565" spans="1:281" s="240" customFormat="1" ht="15" customHeight="1">
      <c r="A565" s="241"/>
      <c r="B565" s="241"/>
      <c r="C565" s="241"/>
      <c r="D565" s="241"/>
      <c r="E565" s="241"/>
      <c r="F565" s="241"/>
      <c r="G565" s="241"/>
      <c r="H565" s="241"/>
      <c r="I565" s="241"/>
      <c r="J565" s="241"/>
      <c r="K565" s="241"/>
      <c r="L565" s="241"/>
      <c r="M565" s="241"/>
      <c r="N565" s="241"/>
      <c r="O565" s="241"/>
      <c r="P565" s="241"/>
      <c r="Q565" s="241"/>
      <c r="R565" s="241"/>
      <c r="S565" s="241"/>
      <c r="T565" s="241"/>
      <c r="U565" s="241" t="s">
        <v>694</v>
      </c>
      <c r="V565" s="241"/>
      <c r="W565" s="241"/>
      <c r="X565" s="241"/>
      <c r="Y565" s="241"/>
      <c r="Z565" s="241"/>
      <c r="AA565" s="241"/>
      <c r="AB565" s="241"/>
      <c r="AC565" s="241" t="s">
        <v>309</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c r="DD565" s="241"/>
      <c r="DE565" s="241"/>
      <c r="DF565" s="241"/>
      <c r="DG565" s="241"/>
      <c r="DH565" s="241"/>
      <c r="DI565" s="241"/>
      <c r="DJ565" s="241"/>
      <c r="DK565" s="241"/>
      <c r="DL565" s="241"/>
      <c r="DM565" s="241"/>
      <c r="DN565" s="241"/>
      <c r="DO565" s="241"/>
      <c r="DP565" s="241"/>
      <c r="DQ565" s="241"/>
      <c r="DR565" s="241"/>
      <c r="DS565" s="241"/>
      <c r="DT565" s="241"/>
      <c r="DU565" s="241"/>
      <c r="DV565" s="241"/>
      <c r="DW565" s="241"/>
      <c r="DX565" s="241"/>
      <c r="DY565" s="241"/>
      <c r="DZ565" s="241"/>
      <c r="EA565" s="241"/>
      <c r="EB565" s="241"/>
      <c r="EC565" s="241"/>
      <c r="ED565" s="241"/>
      <c r="EE565" s="241"/>
      <c r="EF565" s="241"/>
      <c r="EG565" s="241"/>
      <c r="EH565" s="241"/>
      <c r="EI565" s="241"/>
      <c r="EJ565" s="241"/>
      <c r="EK565" s="241"/>
      <c r="EL565" s="241"/>
      <c r="EM565" s="241"/>
      <c r="EN565" s="241"/>
      <c r="EO565" s="241"/>
      <c r="EP565" s="241"/>
      <c r="EQ565" s="241"/>
      <c r="ER565" s="241"/>
      <c r="ES565" s="241"/>
      <c r="ET565" s="241"/>
      <c r="EU565" s="241"/>
      <c r="EV565" s="241"/>
      <c r="EW565" s="241"/>
      <c r="EX565" s="241"/>
      <c r="EY565" s="241"/>
      <c r="EZ565" s="241"/>
      <c r="FA565" s="241"/>
      <c r="FB565" s="241"/>
      <c r="FC565" s="241"/>
      <c r="FD565" s="241"/>
      <c r="FE565" s="241"/>
      <c r="FF565" s="241"/>
      <c r="FG565" s="241"/>
      <c r="FH565" s="241"/>
      <c r="FI565" s="241"/>
      <c r="FJ565" s="241"/>
      <c r="FK565" s="241"/>
      <c r="FL565" s="241"/>
      <c r="FM565" s="241"/>
      <c r="FN565" s="241"/>
      <c r="FO565" s="241"/>
      <c r="FP565" s="241"/>
      <c r="FQ565" s="241"/>
      <c r="FR565" s="241"/>
      <c r="FS565" s="241"/>
      <c r="FT565" s="241"/>
      <c r="FU565" s="241"/>
      <c r="FV565" s="241"/>
      <c r="FW565" s="241"/>
      <c r="FX565" s="241"/>
      <c r="FY565" s="241"/>
      <c r="FZ565" s="241"/>
      <c r="GA565" s="241"/>
      <c r="GB565" s="241"/>
      <c r="GC565" s="241"/>
      <c r="GD565" s="241"/>
      <c r="GE565" s="241"/>
      <c r="GF565" s="241"/>
      <c r="GG565" s="241"/>
      <c r="GH565" s="241"/>
      <c r="GI565" s="241"/>
      <c r="GJ565" s="241"/>
      <c r="GK565" s="241"/>
      <c r="GL565" s="241"/>
      <c r="GM565" s="241"/>
      <c r="GN565" s="241"/>
      <c r="GO565" s="241"/>
      <c r="GP565" s="241"/>
      <c r="GQ565" s="241"/>
      <c r="GR565" s="241"/>
      <c r="GS565" s="241"/>
      <c r="GT565" s="241"/>
      <c r="GU565" s="241"/>
      <c r="GV565" s="241"/>
      <c r="GW565" s="241"/>
      <c r="GX565" s="241"/>
      <c r="GY565" s="241"/>
      <c r="GZ565" s="241"/>
      <c r="HA565" s="241"/>
      <c r="HB565" s="241"/>
      <c r="HC565" s="241"/>
      <c r="HD565" s="241"/>
      <c r="HE565" s="241"/>
      <c r="HF565" s="241"/>
      <c r="HG565" s="241"/>
      <c r="HH565" s="241"/>
      <c r="HI565" s="241"/>
      <c r="HJ565" s="241"/>
      <c r="HK565" s="241"/>
      <c r="HL565" s="241"/>
      <c r="HM565" s="241"/>
      <c r="HN565" s="241"/>
      <c r="HO565" s="241"/>
      <c r="HP565" s="241"/>
      <c r="HQ565" s="241"/>
      <c r="HR565" s="241"/>
      <c r="HS565" s="241"/>
      <c r="HT565" s="241"/>
      <c r="HU565" s="241"/>
      <c r="HV565" s="241"/>
      <c r="HW565" s="241"/>
      <c r="HX565" s="241"/>
      <c r="HY565" s="241"/>
      <c r="HZ565" s="241"/>
      <c r="IA565" s="241"/>
      <c r="IB565" s="241"/>
      <c r="IC565" s="241"/>
      <c r="ID565" s="241"/>
      <c r="IE565" s="241"/>
      <c r="IF565" s="241"/>
      <c r="IG565" s="241"/>
      <c r="IH565" s="241"/>
      <c r="II565" s="241"/>
      <c r="IJ565" s="241"/>
      <c r="IK565" s="241"/>
      <c r="IL565" s="241"/>
      <c r="IM565" s="241"/>
      <c r="IN565" s="241"/>
      <c r="IO565" s="241"/>
      <c r="IP565" s="241"/>
      <c r="IQ565" s="241"/>
      <c r="IR565" s="241"/>
      <c r="IS565" s="241"/>
      <c r="IT565" s="241"/>
      <c r="IU565" s="241"/>
      <c r="IV565" s="241"/>
      <c r="IW565" s="241"/>
      <c r="IX565" s="241"/>
      <c r="IY565" s="241"/>
      <c r="IZ565" s="241"/>
      <c r="JA565" s="241"/>
      <c r="JB565" s="241"/>
      <c r="JC565" s="241"/>
      <c r="JD565" s="241"/>
      <c r="JE565" s="241"/>
      <c r="JF565" s="241"/>
      <c r="JG565" s="241"/>
      <c r="JH565" s="241"/>
      <c r="JI565" s="241"/>
      <c r="JJ565" s="241"/>
      <c r="JK565" s="241"/>
      <c r="JL565" s="241"/>
      <c r="JM565" s="241"/>
      <c r="JN565" s="241"/>
      <c r="JO565" s="241"/>
      <c r="JP565" s="241"/>
      <c r="JQ565" s="241"/>
      <c r="JR565" s="241"/>
      <c r="JS565" s="241"/>
      <c r="JT565" s="241"/>
      <c r="JU565" s="241"/>
    </row>
    <row r="566" spans="1:281" s="240" customFormat="1" ht="15" customHeight="1">
      <c r="A566" s="241"/>
      <c r="B566" s="241"/>
      <c r="C566" s="241"/>
      <c r="D566" s="241"/>
      <c r="E566" s="241"/>
      <c r="F566" s="241"/>
      <c r="G566" s="241"/>
      <c r="H566" s="241"/>
      <c r="I566" s="241"/>
      <c r="J566" s="241"/>
      <c r="K566" s="241"/>
      <c r="L566" s="241"/>
      <c r="M566" s="241"/>
      <c r="N566" s="241"/>
      <c r="O566" s="241"/>
      <c r="P566" s="241"/>
      <c r="Q566" s="241"/>
      <c r="R566" s="241"/>
      <c r="S566" s="241"/>
      <c r="T566" s="241"/>
      <c r="U566" s="241" t="s">
        <v>695</v>
      </c>
      <c r="V566" s="241"/>
      <c r="W566" s="241"/>
      <c r="X566" s="241"/>
      <c r="Y566" s="241"/>
      <c r="Z566" s="241"/>
      <c r="AA566" s="241"/>
      <c r="AB566" s="241"/>
      <c r="AC566" s="241" t="s">
        <v>325</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c r="DD566" s="241"/>
      <c r="DE566" s="241"/>
      <c r="DF566" s="241"/>
      <c r="DG566" s="241"/>
      <c r="DH566" s="241"/>
      <c r="DI566" s="241"/>
      <c r="DJ566" s="241"/>
      <c r="DK566" s="241"/>
      <c r="DL566" s="241"/>
      <c r="DM566" s="241"/>
      <c r="DN566" s="241"/>
      <c r="DO566" s="241"/>
      <c r="DP566" s="241"/>
      <c r="DQ566" s="241"/>
      <c r="DR566" s="241"/>
      <c r="DS566" s="241"/>
      <c r="DT566" s="241"/>
      <c r="DU566" s="241"/>
      <c r="DV566" s="241"/>
      <c r="DW566" s="241"/>
      <c r="DX566" s="241"/>
      <c r="DY566" s="241"/>
      <c r="DZ566" s="241"/>
      <c r="EA566" s="241"/>
      <c r="EB566" s="241"/>
      <c r="EC566" s="241"/>
      <c r="ED566" s="241"/>
      <c r="EE566" s="241"/>
      <c r="EF566" s="241"/>
      <c r="EG566" s="241"/>
      <c r="EH566" s="241"/>
      <c r="EI566" s="241"/>
      <c r="EJ566" s="241"/>
      <c r="EK566" s="241"/>
      <c r="EL566" s="241"/>
      <c r="EM566" s="241"/>
      <c r="EN566" s="241"/>
      <c r="EO566" s="241"/>
      <c r="EP566" s="241"/>
      <c r="EQ566" s="241"/>
      <c r="ER566" s="241"/>
      <c r="ES566" s="241"/>
      <c r="ET566" s="241"/>
      <c r="EU566" s="241"/>
      <c r="EV566" s="241"/>
      <c r="EW566" s="241"/>
      <c r="EX566" s="241"/>
      <c r="EY566" s="241"/>
      <c r="EZ566" s="241"/>
      <c r="FA566" s="241"/>
      <c r="FB566" s="241"/>
      <c r="FC566" s="241"/>
      <c r="FD566" s="241"/>
      <c r="FE566" s="241"/>
      <c r="FF566" s="241"/>
      <c r="FG566" s="241"/>
      <c r="FH566" s="241"/>
      <c r="FI566" s="241"/>
      <c r="FJ566" s="241"/>
      <c r="FK566" s="241"/>
      <c r="FL566" s="241"/>
      <c r="FM566" s="241"/>
      <c r="FN566" s="241"/>
      <c r="FO566" s="241"/>
      <c r="FP566" s="241"/>
      <c r="FQ566" s="241"/>
      <c r="FR566" s="241"/>
      <c r="FS566" s="241"/>
      <c r="FT566" s="241"/>
      <c r="FU566" s="241"/>
      <c r="FV566" s="241"/>
      <c r="FW566" s="241"/>
      <c r="FX566" s="241"/>
      <c r="FY566" s="241"/>
      <c r="FZ566" s="241"/>
      <c r="GA566" s="241"/>
      <c r="GB566" s="241"/>
      <c r="GC566" s="241"/>
      <c r="GD566" s="241"/>
      <c r="GE566" s="241"/>
      <c r="GF566" s="241"/>
      <c r="GG566" s="241"/>
      <c r="GH566" s="241"/>
      <c r="GI566" s="241"/>
      <c r="GJ566" s="241"/>
      <c r="GK566" s="241"/>
      <c r="GL566" s="241"/>
      <c r="GM566" s="241"/>
      <c r="GN566" s="241"/>
      <c r="GO566" s="241"/>
      <c r="GP566" s="241"/>
      <c r="GQ566" s="241"/>
      <c r="GR566" s="241"/>
      <c r="GS566" s="241"/>
      <c r="GT566" s="241"/>
      <c r="GU566" s="241"/>
      <c r="GV566" s="241"/>
      <c r="GW566" s="241"/>
      <c r="GX566" s="241"/>
      <c r="GY566" s="241"/>
      <c r="GZ566" s="241"/>
      <c r="HA566" s="241"/>
      <c r="HB566" s="241"/>
      <c r="HC566" s="241"/>
      <c r="HD566" s="241"/>
      <c r="HE566" s="241"/>
      <c r="HF566" s="241"/>
      <c r="HG566" s="241"/>
      <c r="HH566" s="241"/>
      <c r="HI566" s="241"/>
      <c r="HJ566" s="241"/>
      <c r="HK566" s="241"/>
      <c r="HL566" s="241"/>
      <c r="HM566" s="241"/>
      <c r="HN566" s="241"/>
      <c r="HO566" s="241"/>
      <c r="HP566" s="241"/>
      <c r="HQ566" s="241"/>
      <c r="HR566" s="241"/>
      <c r="HS566" s="241"/>
      <c r="HT566" s="241"/>
      <c r="HU566" s="241"/>
      <c r="HV566" s="241"/>
      <c r="HW566" s="241"/>
      <c r="HX566" s="241"/>
      <c r="HY566" s="241"/>
      <c r="HZ566" s="241"/>
      <c r="IA566" s="241"/>
      <c r="IB566" s="241"/>
      <c r="IC566" s="241"/>
      <c r="ID566" s="241"/>
      <c r="IE566" s="241"/>
      <c r="IF566" s="241"/>
      <c r="IG566" s="241"/>
      <c r="IH566" s="241"/>
      <c r="II566" s="241"/>
      <c r="IJ566" s="241"/>
      <c r="IK566" s="241"/>
      <c r="IL566" s="241"/>
      <c r="IM566" s="241"/>
      <c r="IN566" s="241"/>
      <c r="IO566" s="241"/>
      <c r="IP566" s="241"/>
      <c r="IQ566" s="241"/>
      <c r="IR566" s="241"/>
      <c r="IS566" s="241"/>
      <c r="IT566" s="241"/>
      <c r="IU566" s="241"/>
      <c r="IV566" s="241"/>
      <c r="IW566" s="241"/>
      <c r="IX566" s="241"/>
      <c r="IY566" s="241"/>
      <c r="IZ566" s="241"/>
      <c r="JA566" s="241"/>
      <c r="JB566" s="241"/>
      <c r="JC566" s="241"/>
      <c r="JD566" s="241"/>
      <c r="JE566" s="241"/>
      <c r="JF566" s="241"/>
      <c r="JG566" s="241"/>
      <c r="JH566" s="241"/>
      <c r="JI566" s="241"/>
      <c r="JJ566" s="241"/>
      <c r="JK566" s="241"/>
      <c r="JL566" s="241"/>
      <c r="JM566" s="241"/>
      <c r="JN566" s="241"/>
      <c r="JO566" s="241"/>
      <c r="JP566" s="241"/>
      <c r="JQ566" s="241"/>
      <c r="JR566" s="241"/>
      <c r="JS566" s="241"/>
      <c r="JT566" s="241"/>
      <c r="JU566" s="241"/>
    </row>
    <row r="567" spans="1:281" s="240" customFormat="1" ht="15" customHeight="1">
      <c r="A567" s="241"/>
      <c r="B567" s="241"/>
      <c r="C567" s="241"/>
      <c r="D567" s="241"/>
      <c r="E567" s="241"/>
      <c r="F567" s="241"/>
      <c r="G567" s="241"/>
      <c r="H567" s="241"/>
      <c r="I567" s="241"/>
      <c r="J567" s="241"/>
      <c r="K567" s="241"/>
      <c r="L567" s="241"/>
      <c r="M567" s="241"/>
      <c r="N567" s="241"/>
      <c r="O567" s="241"/>
      <c r="P567" s="241"/>
      <c r="Q567" s="241"/>
      <c r="R567" s="241"/>
      <c r="S567" s="241"/>
      <c r="T567" s="241"/>
      <c r="U567" s="241" t="s">
        <v>696</v>
      </c>
      <c r="V567" s="241"/>
      <c r="W567" s="241"/>
      <c r="X567" s="241"/>
      <c r="Y567" s="241"/>
      <c r="Z567" s="241"/>
      <c r="AA567" s="241"/>
      <c r="AB567" s="241"/>
      <c r="AC567" s="241" t="s">
        <v>309</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c r="DD567" s="241"/>
      <c r="DE567" s="241"/>
      <c r="DF567" s="241"/>
      <c r="DG567" s="241"/>
      <c r="DH567" s="241"/>
      <c r="DI567" s="241"/>
      <c r="DJ567" s="241"/>
      <c r="DK567" s="241"/>
      <c r="DL567" s="241"/>
      <c r="DM567" s="241"/>
      <c r="DN567" s="241"/>
      <c r="DO567" s="241"/>
      <c r="DP567" s="241"/>
      <c r="DQ567" s="241"/>
      <c r="DR567" s="241"/>
      <c r="DS567" s="241"/>
      <c r="DT567" s="241"/>
      <c r="DU567" s="241"/>
      <c r="DV567" s="241"/>
      <c r="DW567" s="241"/>
      <c r="DX567" s="241"/>
      <c r="DY567" s="241"/>
      <c r="DZ567" s="241"/>
      <c r="EA567" s="241"/>
      <c r="EB567" s="241"/>
      <c r="EC567" s="241"/>
      <c r="ED567" s="241"/>
      <c r="EE567" s="241"/>
      <c r="EF567" s="241"/>
      <c r="EG567" s="241"/>
      <c r="EH567" s="241"/>
      <c r="EI567" s="241"/>
      <c r="EJ567" s="241"/>
      <c r="EK567" s="241"/>
      <c r="EL567" s="241"/>
      <c r="EM567" s="241"/>
      <c r="EN567" s="241"/>
      <c r="EO567" s="241"/>
      <c r="EP567" s="241"/>
      <c r="EQ567" s="241"/>
      <c r="ER567" s="241"/>
      <c r="ES567" s="241"/>
      <c r="ET567" s="241"/>
      <c r="EU567" s="241"/>
      <c r="EV567" s="241"/>
      <c r="EW567" s="241"/>
      <c r="EX567" s="241"/>
      <c r="EY567" s="241"/>
      <c r="EZ567" s="241"/>
      <c r="FA567" s="241"/>
      <c r="FB567" s="241"/>
      <c r="FC567" s="241"/>
      <c r="FD567" s="241"/>
      <c r="FE567" s="241"/>
      <c r="FF567" s="241"/>
      <c r="FG567" s="241"/>
      <c r="FH567" s="241"/>
      <c r="FI567" s="241"/>
      <c r="FJ567" s="241"/>
      <c r="FK567" s="241"/>
      <c r="FL567" s="241"/>
      <c r="FM567" s="241"/>
      <c r="FN567" s="241"/>
      <c r="FO567" s="241"/>
      <c r="FP567" s="241"/>
      <c r="FQ567" s="241"/>
      <c r="FR567" s="241"/>
      <c r="FS567" s="241"/>
      <c r="FT567" s="241"/>
      <c r="FU567" s="241"/>
      <c r="FV567" s="241"/>
      <c r="FW567" s="241"/>
      <c r="FX567" s="241"/>
      <c r="FY567" s="241"/>
      <c r="FZ567" s="241"/>
      <c r="GA567" s="241"/>
      <c r="GB567" s="241"/>
      <c r="GC567" s="241"/>
      <c r="GD567" s="241"/>
      <c r="GE567" s="241"/>
      <c r="GF567" s="241"/>
      <c r="GG567" s="241"/>
      <c r="GH567" s="241"/>
      <c r="GI567" s="241"/>
      <c r="GJ567" s="241"/>
      <c r="GK567" s="241"/>
      <c r="GL567" s="241"/>
      <c r="GM567" s="241"/>
      <c r="GN567" s="241"/>
      <c r="GO567" s="241"/>
      <c r="GP567" s="241"/>
      <c r="GQ567" s="241"/>
      <c r="GR567" s="241"/>
      <c r="GS567" s="241"/>
      <c r="GT567" s="241"/>
      <c r="GU567" s="241"/>
      <c r="GV567" s="241"/>
      <c r="GW567" s="241"/>
      <c r="GX567" s="241"/>
      <c r="GY567" s="241"/>
      <c r="GZ567" s="241"/>
      <c r="HA567" s="241"/>
      <c r="HB567" s="241"/>
      <c r="HC567" s="241"/>
      <c r="HD567" s="241"/>
      <c r="HE567" s="241"/>
      <c r="HF567" s="241"/>
      <c r="HG567" s="241"/>
      <c r="HH567" s="241"/>
      <c r="HI567" s="241"/>
      <c r="HJ567" s="241"/>
      <c r="HK567" s="241"/>
      <c r="HL567" s="241"/>
      <c r="HM567" s="241"/>
      <c r="HN567" s="241"/>
      <c r="HO567" s="241"/>
      <c r="HP567" s="241"/>
      <c r="HQ567" s="241"/>
      <c r="HR567" s="241"/>
      <c r="HS567" s="241"/>
      <c r="HT567" s="241"/>
      <c r="HU567" s="241"/>
      <c r="HV567" s="241"/>
      <c r="HW567" s="241"/>
      <c r="HX567" s="241"/>
      <c r="HY567" s="241"/>
      <c r="HZ567" s="241"/>
      <c r="IA567" s="241"/>
      <c r="IB567" s="241"/>
      <c r="IC567" s="241"/>
      <c r="ID567" s="241"/>
      <c r="IE567" s="241"/>
      <c r="IF567" s="241"/>
      <c r="IG567" s="241"/>
      <c r="IH567" s="241"/>
      <c r="II567" s="241"/>
      <c r="IJ567" s="241"/>
      <c r="IK567" s="241"/>
      <c r="IL567" s="241"/>
      <c r="IM567" s="241"/>
      <c r="IN567" s="241"/>
      <c r="IO567" s="241"/>
      <c r="IP567" s="241"/>
      <c r="IQ567" s="241"/>
      <c r="IR567" s="241"/>
      <c r="IS567" s="241"/>
      <c r="IT567" s="241"/>
      <c r="IU567" s="241"/>
      <c r="IV567" s="241"/>
      <c r="IW567" s="241"/>
      <c r="IX567" s="241"/>
      <c r="IY567" s="241"/>
      <c r="IZ567" s="241"/>
      <c r="JA567" s="241"/>
      <c r="JB567" s="241"/>
      <c r="JC567" s="241"/>
      <c r="JD567" s="241"/>
      <c r="JE567" s="241"/>
      <c r="JF567" s="241"/>
      <c r="JG567" s="241"/>
      <c r="JH567" s="241"/>
      <c r="JI567" s="241"/>
      <c r="JJ567" s="241"/>
      <c r="JK567" s="241"/>
      <c r="JL567" s="241"/>
      <c r="JM567" s="241"/>
      <c r="JN567" s="241"/>
      <c r="JO567" s="241"/>
      <c r="JP567" s="241"/>
      <c r="JQ567" s="241"/>
      <c r="JR567" s="241"/>
      <c r="JS567" s="241"/>
      <c r="JT567" s="241"/>
      <c r="JU567" s="241"/>
    </row>
    <row r="568" spans="1:281" s="240" customFormat="1" ht="15" customHeight="1">
      <c r="A568" s="241"/>
      <c r="B568" s="241"/>
      <c r="C568" s="241"/>
      <c r="D568" s="241"/>
      <c r="E568" s="241"/>
      <c r="F568" s="241"/>
      <c r="G568" s="241"/>
      <c r="H568" s="241"/>
      <c r="I568" s="241"/>
      <c r="J568" s="241"/>
      <c r="K568" s="241"/>
      <c r="L568" s="241"/>
      <c r="M568" s="241"/>
      <c r="N568" s="241"/>
      <c r="O568" s="241"/>
      <c r="P568" s="241"/>
      <c r="Q568" s="241"/>
      <c r="R568" s="241"/>
      <c r="S568" s="241"/>
      <c r="T568" s="241"/>
      <c r="U568" s="241" t="s">
        <v>697</v>
      </c>
      <c r="V568" s="241"/>
      <c r="W568" s="241"/>
      <c r="X568" s="241"/>
      <c r="Y568" s="241"/>
      <c r="Z568" s="241"/>
      <c r="AA568" s="241"/>
      <c r="AB568" s="241"/>
      <c r="AC568" s="241" t="s">
        <v>325</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c r="DD568" s="241"/>
      <c r="DE568" s="241"/>
      <c r="DF568" s="241"/>
      <c r="DG568" s="241"/>
      <c r="DH568" s="241"/>
      <c r="DI568" s="241"/>
      <c r="DJ568" s="241"/>
      <c r="DK568" s="241"/>
      <c r="DL568" s="241"/>
      <c r="DM568" s="241"/>
      <c r="DN568" s="241"/>
      <c r="DO568" s="241"/>
      <c r="DP568" s="241"/>
      <c r="DQ568" s="241"/>
      <c r="DR568" s="241"/>
      <c r="DS568" s="241"/>
      <c r="DT568" s="241"/>
      <c r="DU568" s="241"/>
      <c r="DV568" s="241"/>
      <c r="DW568" s="241"/>
      <c r="DX568" s="241"/>
      <c r="DY568" s="241"/>
      <c r="DZ568" s="241"/>
      <c r="EA568" s="241"/>
      <c r="EB568" s="241"/>
      <c r="EC568" s="241"/>
      <c r="ED568" s="241"/>
      <c r="EE568" s="241"/>
      <c r="EF568" s="241"/>
      <c r="EG568" s="241"/>
      <c r="EH568" s="241"/>
      <c r="EI568" s="241"/>
      <c r="EJ568" s="241"/>
      <c r="EK568" s="241"/>
      <c r="EL568" s="241"/>
      <c r="EM568" s="241"/>
      <c r="EN568" s="241"/>
      <c r="EO568" s="241"/>
      <c r="EP568" s="241"/>
      <c r="EQ568" s="241"/>
      <c r="ER568" s="241"/>
      <c r="ES568" s="241"/>
      <c r="ET568" s="241"/>
      <c r="EU568" s="241"/>
      <c r="EV568" s="241"/>
      <c r="EW568" s="241"/>
      <c r="EX568" s="241"/>
      <c r="EY568" s="241"/>
      <c r="EZ568" s="241"/>
      <c r="FA568" s="241"/>
      <c r="FB568" s="241"/>
      <c r="FC568" s="241"/>
      <c r="FD568" s="241"/>
      <c r="FE568" s="241"/>
      <c r="FF568" s="241"/>
      <c r="FG568" s="241"/>
      <c r="FH568" s="241"/>
      <c r="FI568" s="241"/>
      <c r="FJ568" s="241"/>
      <c r="FK568" s="241"/>
      <c r="FL568" s="241"/>
      <c r="FM568" s="241"/>
      <c r="FN568" s="241"/>
      <c r="FO568" s="241"/>
      <c r="FP568" s="241"/>
      <c r="FQ568" s="241"/>
      <c r="FR568" s="241"/>
      <c r="FS568" s="241"/>
      <c r="FT568" s="241"/>
      <c r="FU568" s="241"/>
      <c r="FV568" s="241"/>
      <c r="FW568" s="241"/>
      <c r="FX568" s="241"/>
      <c r="FY568" s="241"/>
      <c r="FZ568" s="241"/>
      <c r="GA568" s="241"/>
      <c r="GB568" s="241"/>
      <c r="GC568" s="241"/>
      <c r="GD568" s="241"/>
      <c r="GE568" s="241"/>
      <c r="GF568" s="241"/>
      <c r="GG568" s="241"/>
      <c r="GH568" s="241"/>
      <c r="GI568" s="241"/>
      <c r="GJ568" s="241"/>
      <c r="GK568" s="241"/>
      <c r="GL568" s="241"/>
      <c r="GM568" s="241"/>
      <c r="GN568" s="241"/>
      <c r="GO568" s="241"/>
      <c r="GP568" s="241"/>
      <c r="GQ568" s="241"/>
      <c r="GR568" s="241"/>
      <c r="GS568" s="241"/>
      <c r="GT568" s="241"/>
      <c r="GU568" s="241"/>
      <c r="GV568" s="241"/>
      <c r="GW568" s="241"/>
      <c r="GX568" s="241"/>
      <c r="GY568" s="241"/>
      <c r="GZ568" s="241"/>
      <c r="HA568" s="241"/>
      <c r="HB568" s="241"/>
      <c r="HC568" s="241"/>
      <c r="HD568" s="241"/>
      <c r="HE568" s="241"/>
      <c r="HF568" s="241"/>
      <c r="HG568" s="241"/>
      <c r="HH568" s="241"/>
      <c r="HI568" s="241"/>
      <c r="HJ568" s="241"/>
      <c r="HK568" s="241"/>
      <c r="HL568" s="241"/>
      <c r="HM568" s="241"/>
      <c r="HN568" s="241"/>
      <c r="HO568" s="241"/>
      <c r="HP568" s="241"/>
      <c r="HQ568" s="241"/>
      <c r="HR568" s="241"/>
      <c r="HS568" s="241"/>
      <c r="HT568" s="241"/>
      <c r="HU568" s="241"/>
      <c r="HV568" s="241"/>
      <c r="HW568" s="241"/>
      <c r="HX568" s="241"/>
      <c r="HY568" s="241"/>
      <c r="HZ568" s="241"/>
      <c r="IA568" s="241"/>
      <c r="IB568" s="241"/>
      <c r="IC568" s="241"/>
      <c r="ID568" s="241"/>
      <c r="IE568" s="241"/>
      <c r="IF568" s="241"/>
      <c r="IG568" s="241"/>
      <c r="IH568" s="241"/>
      <c r="II568" s="241"/>
      <c r="IJ568" s="241"/>
      <c r="IK568" s="241"/>
      <c r="IL568" s="241"/>
      <c r="IM568" s="241"/>
      <c r="IN568" s="241"/>
      <c r="IO568" s="241"/>
      <c r="IP568" s="241"/>
      <c r="IQ568" s="241"/>
      <c r="IR568" s="241"/>
      <c r="IS568" s="241"/>
      <c r="IT568" s="241"/>
      <c r="IU568" s="241"/>
      <c r="IV568" s="241"/>
      <c r="IW568" s="241"/>
      <c r="IX568" s="241"/>
      <c r="IY568" s="241"/>
      <c r="IZ568" s="241"/>
      <c r="JA568" s="241"/>
      <c r="JB568" s="241"/>
      <c r="JC568" s="241"/>
      <c r="JD568" s="241"/>
      <c r="JE568" s="241"/>
      <c r="JF568" s="241"/>
      <c r="JG568" s="241"/>
      <c r="JH568" s="241"/>
      <c r="JI568" s="241"/>
      <c r="JJ568" s="241"/>
      <c r="JK568" s="241"/>
      <c r="JL568" s="241"/>
      <c r="JM568" s="241"/>
      <c r="JN568" s="241"/>
      <c r="JO568" s="241"/>
      <c r="JP568" s="241"/>
      <c r="JQ568" s="241"/>
      <c r="JR568" s="241"/>
      <c r="JS568" s="241"/>
      <c r="JT568" s="241"/>
      <c r="JU568" s="241"/>
    </row>
    <row r="569" spans="1:281" s="240" customFormat="1" ht="15" customHeight="1">
      <c r="A569" s="241"/>
      <c r="B569" s="241"/>
      <c r="C569" s="241"/>
      <c r="D569" s="241"/>
      <c r="E569" s="241"/>
      <c r="F569" s="241"/>
      <c r="G569" s="241"/>
      <c r="H569" s="241"/>
      <c r="I569" s="241"/>
      <c r="J569" s="241"/>
      <c r="K569" s="241"/>
      <c r="L569" s="241"/>
      <c r="M569" s="241"/>
      <c r="N569" s="241"/>
      <c r="O569" s="241"/>
      <c r="P569" s="241"/>
      <c r="Q569" s="241"/>
      <c r="R569" s="241"/>
      <c r="S569" s="241"/>
      <c r="T569" s="241"/>
      <c r="U569" s="241" t="s">
        <v>280</v>
      </c>
      <c r="V569" s="241"/>
      <c r="W569" s="241"/>
      <c r="X569" s="241"/>
      <c r="Y569" s="241"/>
      <c r="Z569" s="241"/>
      <c r="AA569" s="241"/>
      <c r="AB569" s="241"/>
      <c r="AC569" s="241" t="s">
        <v>350</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c r="DD569" s="241"/>
      <c r="DE569" s="241"/>
      <c r="DF569" s="241"/>
      <c r="DG569" s="241"/>
      <c r="DH569" s="241"/>
      <c r="DI569" s="241"/>
      <c r="DJ569" s="241"/>
      <c r="DK569" s="241"/>
      <c r="DL569" s="241"/>
      <c r="DM569" s="241"/>
      <c r="DN569" s="241"/>
      <c r="DO569" s="241"/>
      <c r="DP569" s="241"/>
      <c r="DQ569" s="241"/>
      <c r="DR569" s="241"/>
      <c r="DS569" s="241"/>
      <c r="DT569" s="241"/>
      <c r="DU569" s="241"/>
      <c r="DV569" s="241"/>
      <c r="DW569" s="241"/>
      <c r="DX569" s="241"/>
      <c r="DY569" s="241"/>
      <c r="DZ569" s="241"/>
      <c r="EA569" s="241"/>
      <c r="EB569" s="241"/>
      <c r="EC569" s="241"/>
      <c r="ED569" s="241"/>
      <c r="EE569" s="241"/>
      <c r="EF569" s="241"/>
      <c r="EG569" s="241"/>
      <c r="EH569" s="241"/>
      <c r="EI569" s="241"/>
      <c r="EJ569" s="241"/>
      <c r="EK569" s="241"/>
      <c r="EL569" s="241"/>
      <c r="EM569" s="241"/>
      <c r="EN569" s="241"/>
      <c r="EO569" s="241"/>
      <c r="EP569" s="241"/>
      <c r="EQ569" s="241"/>
      <c r="ER569" s="241"/>
      <c r="ES569" s="241"/>
      <c r="ET569" s="241"/>
      <c r="EU569" s="241"/>
      <c r="EV569" s="241"/>
      <c r="EW569" s="241"/>
      <c r="EX569" s="241"/>
      <c r="EY569" s="241"/>
      <c r="EZ569" s="241"/>
      <c r="FA569" s="241"/>
      <c r="FB569" s="241"/>
      <c r="FC569" s="241"/>
      <c r="FD569" s="241"/>
      <c r="FE569" s="241"/>
      <c r="FF569" s="241"/>
      <c r="FG569" s="241"/>
      <c r="FH569" s="241"/>
      <c r="FI569" s="241"/>
      <c r="FJ569" s="241"/>
      <c r="FK569" s="241"/>
      <c r="FL569" s="241"/>
      <c r="FM569" s="241"/>
      <c r="FN569" s="241"/>
      <c r="FO569" s="241"/>
      <c r="FP569" s="241"/>
      <c r="FQ569" s="241"/>
      <c r="FR569" s="241"/>
      <c r="FS569" s="241"/>
      <c r="FT569" s="241"/>
      <c r="FU569" s="241"/>
      <c r="FV569" s="241"/>
      <c r="FW569" s="241"/>
      <c r="FX569" s="241"/>
      <c r="FY569" s="241"/>
      <c r="FZ569" s="241"/>
      <c r="GA569" s="241"/>
      <c r="GB569" s="241"/>
      <c r="GC569" s="241"/>
      <c r="GD569" s="241"/>
      <c r="GE569" s="241"/>
      <c r="GF569" s="241"/>
      <c r="GG569" s="241"/>
      <c r="GH569" s="241"/>
      <c r="GI569" s="241"/>
      <c r="GJ569" s="241"/>
      <c r="GK569" s="241"/>
      <c r="GL569" s="241"/>
      <c r="GM569" s="241"/>
      <c r="GN569" s="241"/>
      <c r="GO569" s="241"/>
      <c r="GP569" s="241"/>
      <c r="GQ569" s="241"/>
      <c r="GR569" s="241"/>
      <c r="GS569" s="241"/>
      <c r="GT569" s="241"/>
      <c r="GU569" s="241"/>
      <c r="GV569" s="241"/>
      <c r="GW569" s="241"/>
      <c r="GX569" s="241"/>
      <c r="GY569" s="241"/>
      <c r="GZ569" s="241"/>
      <c r="HA569" s="241"/>
      <c r="HB569" s="241"/>
      <c r="HC569" s="241"/>
      <c r="HD569" s="241"/>
      <c r="HE569" s="241"/>
      <c r="HF569" s="241"/>
      <c r="HG569" s="241"/>
      <c r="HH569" s="241"/>
      <c r="HI569" s="241"/>
      <c r="HJ569" s="241"/>
      <c r="HK569" s="241"/>
      <c r="HL569" s="241"/>
      <c r="HM569" s="241"/>
      <c r="HN569" s="241"/>
      <c r="HO569" s="241"/>
      <c r="HP569" s="241"/>
      <c r="HQ569" s="241"/>
      <c r="HR569" s="241"/>
      <c r="HS569" s="241"/>
      <c r="HT569" s="241"/>
      <c r="HU569" s="241"/>
      <c r="HV569" s="241"/>
      <c r="HW569" s="241"/>
      <c r="HX569" s="241"/>
      <c r="HY569" s="241"/>
      <c r="HZ569" s="241"/>
      <c r="IA569" s="241"/>
      <c r="IB569" s="241"/>
      <c r="IC569" s="241"/>
      <c r="ID569" s="241"/>
      <c r="IE569" s="241"/>
      <c r="IF569" s="241"/>
      <c r="IG569" s="241"/>
      <c r="IH569" s="241"/>
      <c r="II569" s="241"/>
      <c r="IJ569" s="241"/>
      <c r="IK569" s="241"/>
      <c r="IL569" s="241"/>
      <c r="IM569" s="241"/>
      <c r="IN569" s="241"/>
      <c r="IO569" s="241"/>
      <c r="IP569" s="241"/>
      <c r="IQ569" s="241"/>
      <c r="IR569" s="241"/>
      <c r="IS569" s="241"/>
      <c r="IT569" s="241"/>
      <c r="IU569" s="241"/>
      <c r="IV569" s="241"/>
      <c r="IW569" s="241"/>
      <c r="IX569" s="241"/>
      <c r="IY569" s="241"/>
      <c r="IZ569" s="241"/>
      <c r="JA569" s="241"/>
      <c r="JB569" s="241"/>
      <c r="JC569" s="241"/>
      <c r="JD569" s="241"/>
      <c r="JE569" s="241"/>
      <c r="JF569" s="241"/>
      <c r="JG569" s="241"/>
      <c r="JH569" s="241"/>
      <c r="JI569" s="241"/>
      <c r="JJ569" s="241"/>
      <c r="JK569" s="241"/>
      <c r="JL569" s="241"/>
      <c r="JM569" s="241"/>
      <c r="JN569" s="241"/>
      <c r="JO569" s="241"/>
      <c r="JP569" s="241"/>
      <c r="JQ569" s="241"/>
      <c r="JR569" s="241"/>
      <c r="JS569" s="241"/>
      <c r="JT569" s="241"/>
      <c r="JU569" s="241"/>
    </row>
    <row r="570" spans="1:281" s="240" customFormat="1" ht="15" customHeight="1">
      <c r="A570" s="241"/>
      <c r="B570" s="241"/>
      <c r="C570" s="241"/>
      <c r="D570" s="241"/>
      <c r="E570" s="241"/>
      <c r="F570" s="241"/>
      <c r="G570" s="241"/>
      <c r="H570" s="241"/>
      <c r="I570" s="241"/>
      <c r="J570" s="241"/>
      <c r="K570" s="241"/>
      <c r="L570" s="241"/>
      <c r="M570" s="241"/>
      <c r="N570" s="241"/>
      <c r="O570" s="241"/>
      <c r="P570" s="241"/>
      <c r="Q570" s="241"/>
      <c r="R570" s="241"/>
      <c r="S570" s="241"/>
      <c r="T570" s="241"/>
      <c r="U570" s="241" t="s">
        <v>698</v>
      </c>
      <c r="V570" s="241"/>
      <c r="W570" s="241"/>
      <c r="X570" s="241"/>
      <c r="Y570" s="241"/>
      <c r="Z570" s="241"/>
      <c r="AA570" s="241"/>
      <c r="AB570" s="241"/>
      <c r="AC570" s="241" t="s">
        <v>322</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c r="DV570" s="241"/>
      <c r="DW570" s="241"/>
      <c r="DX570" s="241"/>
      <c r="DY570" s="241"/>
      <c r="DZ570" s="241"/>
      <c r="EA570" s="241"/>
      <c r="EB570" s="241"/>
      <c r="EC570" s="241"/>
      <c r="ED570" s="241"/>
      <c r="EE570" s="241"/>
      <c r="EF570" s="241"/>
      <c r="EG570" s="241"/>
      <c r="EH570" s="241"/>
      <c r="EI570" s="241"/>
      <c r="EJ570" s="241"/>
      <c r="EK570" s="241"/>
      <c r="EL570" s="241"/>
      <c r="EM570" s="241"/>
      <c r="EN570" s="241"/>
      <c r="EO570" s="241"/>
      <c r="EP570" s="241"/>
      <c r="EQ570" s="241"/>
      <c r="ER570" s="241"/>
      <c r="ES570" s="241"/>
      <c r="ET570" s="241"/>
      <c r="EU570" s="241"/>
      <c r="EV570" s="241"/>
      <c r="EW570" s="241"/>
      <c r="EX570" s="241"/>
      <c r="EY570" s="241"/>
      <c r="EZ570" s="241"/>
      <c r="FA570" s="241"/>
      <c r="FB570" s="241"/>
      <c r="FC570" s="241"/>
      <c r="FD570" s="241"/>
      <c r="FE570" s="241"/>
      <c r="FF570" s="241"/>
      <c r="FG570" s="241"/>
      <c r="FH570" s="241"/>
      <c r="FI570" s="241"/>
      <c r="FJ570" s="241"/>
      <c r="FK570" s="241"/>
      <c r="FL570" s="241"/>
      <c r="FM570" s="241"/>
      <c r="FN570" s="241"/>
      <c r="FO570" s="241"/>
      <c r="FP570" s="241"/>
      <c r="FQ570" s="241"/>
      <c r="FR570" s="241"/>
      <c r="FS570" s="241"/>
      <c r="FT570" s="241"/>
      <c r="FU570" s="241"/>
      <c r="FV570" s="241"/>
      <c r="FW570" s="241"/>
      <c r="FX570" s="241"/>
      <c r="FY570" s="241"/>
      <c r="FZ570" s="241"/>
      <c r="GA570" s="241"/>
      <c r="GB570" s="241"/>
      <c r="GC570" s="241"/>
      <c r="GD570" s="241"/>
      <c r="GE570" s="241"/>
      <c r="GF570" s="241"/>
      <c r="GG570" s="241"/>
      <c r="GH570" s="241"/>
      <c r="GI570" s="241"/>
      <c r="GJ570" s="241"/>
      <c r="GK570" s="241"/>
      <c r="GL570" s="241"/>
      <c r="GM570" s="241"/>
      <c r="GN570" s="241"/>
      <c r="GO570" s="241"/>
      <c r="GP570" s="241"/>
      <c r="GQ570" s="241"/>
      <c r="GR570" s="241"/>
      <c r="GS570" s="241"/>
      <c r="GT570" s="241"/>
      <c r="GU570" s="241"/>
      <c r="GV570" s="241"/>
      <c r="GW570" s="241"/>
      <c r="GX570" s="241"/>
      <c r="GY570" s="241"/>
      <c r="GZ570" s="241"/>
      <c r="HA570" s="241"/>
      <c r="HB570" s="241"/>
      <c r="HC570" s="241"/>
      <c r="HD570" s="241"/>
      <c r="HE570" s="241"/>
      <c r="HF570" s="241"/>
      <c r="HG570" s="241"/>
      <c r="HH570" s="241"/>
      <c r="HI570" s="241"/>
      <c r="HJ570" s="241"/>
      <c r="HK570" s="241"/>
      <c r="HL570" s="241"/>
      <c r="HM570" s="241"/>
      <c r="HN570" s="241"/>
      <c r="HO570" s="241"/>
      <c r="HP570" s="241"/>
      <c r="HQ570" s="241"/>
      <c r="HR570" s="241"/>
      <c r="HS570" s="241"/>
      <c r="HT570" s="241"/>
      <c r="HU570" s="241"/>
      <c r="HV570" s="241"/>
      <c r="HW570" s="241"/>
      <c r="HX570" s="241"/>
      <c r="HY570" s="241"/>
      <c r="HZ570" s="241"/>
      <c r="IA570" s="241"/>
      <c r="IB570" s="241"/>
      <c r="IC570" s="241"/>
      <c r="ID570" s="241"/>
      <c r="IE570" s="241"/>
      <c r="IF570" s="241"/>
      <c r="IG570" s="241"/>
      <c r="IH570" s="241"/>
      <c r="II570" s="241"/>
      <c r="IJ570" s="241"/>
      <c r="IK570" s="241"/>
      <c r="IL570" s="241"/>
      <c r="IM570" s="241"/>
      <c r="IN570" s="241"/>
      <c r="IO570" s="241"/>
      <c r="IP570" s="241"/>
      <c r="IQ570" s="241"/>
      <c r="IR570" s="241"/>
      <c r="IS570" s="241"/>
      <c r="IT570" s="241"/>
      <c r="IU570" s="241"/>
      <c r="IV570" s="241"/>
      <c r="IW570" s="241"/>
      <c r="IX570" s="241"/>
      <c r="IY570" s="241"/>
      <c r="IZ570" s="241"/>
      <c r="JA570" s="241"/>
      <c r="JB570" s="241"/>
      <c r="JC570" s="241"/>
      <c r="JD570" s="241"/>
      <c r="JE570" s="241"/>
      <c r="JF570" s="241"/>
      <c r="JG570" s="241"/>
      <c r="JH570" s="241"/>
      <c r="JI570" s="241"/>
      <c r="JJ570" s="241"/>
      <c r="JK570" s="241"/>
      <c r="JL570" s="241"/>
      <c r="JM570" s="241"/>
      <c r="JN570" s="241"/>
      <c r="JO570" s="241"/>
      <c r="JP570" s="241"/>
      <c r="JQ570" s="241"/>
      <c r="JR570" s="241"/>
      <c r="JS570" s="241"/>
      <c r="JT570" s="241"/>
      <c r="JU570" s="241"/>
    </row>
    <row r="571" spans="1:281" s="240" customFormat="1" ht="15" customHeight="1">
      <c r="A571" s="241"/>
      <c r="B571" s="241"/>
      <c r="C571" s="241"/>
      <c r="D571" s="241"/>
      <c r="E571" s="241"/>
      <c r="F571" s="241"/>
      <c r="G571" s="241"/>
      <c r="H571" s="241"/>
      <c r="I571" s="241"/>
      <c r="J571" s="241"/>
      <c r="K571" s="241"/>
      <c r="L571" s="241"/>
      <c r="M571" s="241"/>
      <c r="N571" s="241"/>
      <c r="O571" s="241"/>
      <c r="P571" s="241"/>
      <c r="Q571" s="241"/>
      <c r="R571" s="241"/>
      <c r="S571" s="241"/>
      <c r="T571" s="241"/>
      <c r="U571" s="241" t="s">
        <v>699</v>
      </c>
      <c r="V571" s="241"/>
      <c r="W571" s="241"/>
      <c r="X571" s="241"/>
      <c r="Y571" s="241"/>
      <c r="Z571" s="241"/>
      <c r="AA571" s="241"/>
      <c r="AB571" s="241"/>
      <c r="AC571" s="241" t="s">
        <v>325</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c r="DD571" s="241"/>
      <c r="DE571" s="241"/>
      <c r="DF571" s="241"/>
      <c r="DG571" s="241"/>
      <c r="DH571" s="241"/>
      <c r="DI571" s="241"/>
      <c r="DJ571" s="241"/>
      <c r="DK571" s="241"/>
      <c r="DL571" s="241"/>
      <c r="DM571" s="241"/>
      <c r="DN571" s="241"/>
      <c r="DO571" s="241"/>
      <c r="DP571" s="241"/>
      <c r="DQ571" s="241"/>
      <c r="DR571" s="241"/>
      <c r="DS571" s="241"/>
      <c r="DT571" s="241"/>
      <c r="DU571" s="241"/>
      <c r="DV571" s="241"/>
      <c r="DW571" s="241"/>
      <c r="DX571" s="241"/>
      <c r="DY571" s="241"/>
      <c r="DZ571" s="241"/>
      <c r="EA571" s="241"/>
      <c r="EB571" s="241"/>
      <c r="EC571" s="241"/>
      <c r="ED571" s="241"/>
      <c r="EE571" s="241"/>
      <c r="EF571" s="241"/>
      <c r="EG571" s="241"/>
      <c r="EH571" s="241"/>
      <c r="EI571" s="241"/>
      <c r="EJ571" s="241"/>
      <c r="EK571" s="241"/>
      <c r="EL571" s="241"/>
      <c r="EM571" s="241"/>
      <c r="EN571" s="241"/>
      <c r="EO571" s="241"/>
      <c r="EP571" s="241"/>
      <c r="EQ571" s="241"/>
      <c r="ER571" s="241"/>
      <c r="ES571" s="241"/>
      <c r="ET571" s="241"/>
      <c r="EU571" s="241"/>
      <c r="EV571" s="241"/>
      <c r="EW571" s="241"/>
      <c r="EX571" s="241"/>
      <c r="EY571" s="241"/>
      <c r="EZ571" s="241"/>
      <c r="FA571" s="241"/>
      <c r="FB571" s="241"/>
      <c r="FC571" s="241"/>
      <c r="FD571" s="241"/>
      <c r="FE571" s="241"/>
      <c r="FF571" s="241"/>
      <c r="FG571" s="241"/>
      <c r="FH571" s="241"/>
      <c r="FI571" s="241"/>
      <c r="FJ571" s="241"/>
      <c r="FK571" s="241"/>
      <c r="FL571" s="241"/>
      <c r="FM571" s="241"/>
      <c r="FN571" s="241"/>
      <c r="FO571" s="241"/>
      <c r="FP571" s="241"/>
      <c r="FQ571" s="241"/>
      <c r="FR571" s="241"/>
      <c r="FS571" s="241"/>
      <c r="FT571" s="241"/>
      <c r="FU571" s="241"/>
      <c r="FV571" s="241"/>
      <c r="FW571" s="241"/>
      <c r="FX571" s="241"/>
      <c r="FY571" s="241"/>
      <c r="FZ571" s="241"/>
      <c r="GA571" s="241"/>
      <c r="GB571" s="241"/>
      <c r="GC571" s="241"/>
      <c r="GD571" s="241"/>
      <c r="GE571" s="241"/>
      <c r="GF571" s="241"/>
      <c r="GG571" s="241"/>
      <c r="GH571" s="241"/>
      <c r="GI571" s="241"/>
      <c r="GJ571" s="241"/>
      <c r="GK571" s="241"/>
      <c r="GL571" s="241"/>
      <c r="GM571" s="241"/>
      <c r="GN571" s="241"/>
      <c r="GO571" s="241"/>
      <c r="GP571" s="241"/>
      <c r="GQ571" s="241"/>
      <c r="GR571" s="241"/>
      <c r="GS571" s="241"/>
      <c r="GT571" s="241"/>
      <c r="GU571" s="241"/>
      <c r="GV571" s="241"/>
      <c r="GW571" s="241"/>
      <c r="GX571" s="241"/>
      <c r="GY571" s="241"/>
      <c r="GZ571" s="241"/>
      <c r="HA571" s="241"/>
      <c r="HB571" s="241"/>
      <c r="HC571" s="241"/>
      <c r="HD571" s="241"/>
      <c r="HE571" s="241"/>
      <c r="HF571" s="241"/>
      <c r="HG571" s="241"/>
      <c r="HH571" s="241"/>
      <c r="HI571" s="241"/>
      <c r="HJ571" s="241"/>
      <c r="HK571" s="241"/>
      <c r="HL571" s="241"/>
      <c r="HM571" s="241"/>
      <c r="HN571" s="241"/>
      <c r="HO571" s="241"/>
      <c r="HP571" s="241"/>
      <c r="HQ571" s="241"/>
      <c r="HR571" s="241"/>
      <c r="HS571" s="241"/>
      <c r="HT571" s="241"/>
      <c r="HU571" s="241"/>
      <c r="HV571" s="241"/>
      <c r="HW571" s="241"/>
      <c r="HX571" s="241"/>
      <c r="HY571" s="241"/>
      <c r="HZ571" s="241"/>
      <c r="IA571" s="241"/>
      <c r="IB571" s="241"/>
      <c r="IC571" s="241"/>
      <c r="ID571" s="241"/>
      <c r="IE571" s="241"/>
      <c r="IF571" s="241"/>
      <c r="IG571" s="241"/>
      <c r="IH571" s="241"/>
      <c r="II571" s="241"/>
      <c r="IJ571" s="241"/>
      <c r="IK571" s="241"/>
      <c r="IL571" s="241"/>
      <c r="IM571" s="241"/>
      <c r="IN571" s="241"/>
      <c r="IO571" s="241"/>
      <c r="IP571" s="241"/>
      <c r="IQ571" s="241"/>
      <c r="IR571" s="241"/>
      <c r="IS571" s="241"/>
      <c r="IT571" s="241"/>
      <c r="IU571" s="241"/>
      <c r="IV571" s="241"/>
      <c r="IW571" s="241"/>
      <c r="IX571" s="241"/>
      <c r="IY571" s="241"/>
      <c r="IZ571" s="241"/>
      <c r="JA571" s="241"/>
      <c r="JB571" s="241"/>
      <c r="JC571" s="241"/>
      <c r="JD571" s="241"/>
      <c r="JE571" s="241"/>
      <c r="JF571" s="241"/>
      <c r="JG571" s="241"/>
      <c r="JH571" s="241"/>
      <c r="JI571" s="241"/>
      <c r="JJ571" s="241"/>
      <c r="JK571" s="241"/>
      <c r="JL571" s="241"/>
      <c r="JM571" s="241"/>
      <c r="JN571" s="241"/>
      <c r="JO571" s="241"/>
      <c r="JP571" s="241"/>
      <c r="JQ571" s="241"/>
      <c r="JR571" s="241"/>
      <c r="JS571" s="241"/>
      <c r="JT571" s="241"/>
      <c r="JU571" s="241"/>
    </row>
    <row r="572" spans="1:281" s="240" customFormat="1" ht="15" customHeight="1">
      <c r="A572" s="241"/>
      <c r="B572" s="241"/>
      <c r="C572" s="241"/>
      <c r="D572" s="241"/>
      <c r="E572" s="241"/>
      <c r="F572" s="241"/>
      <c r="G572" s="241"/>
      <c r="H572" s="241"/>
      <c r="I572" s="241"/>
      <c r="J572" s="241"/>
      <c r="K572" s="241"/>
      <c r="L572" s="241"/>
      <c r="M572" s="241"/>
      <c r="N572" s="241"/>
      <c r="O572" s="241"/>
      <c r="P572" s="241"/>
      <c r="Q572" s="241"/>
      <c r="R572" s="241"/>
      <c r="S572" s="241"/>
      <c r="T572" s="241"/>
      <c r="U572" s="241" t="s">
        <v>700</v>
      </c>
      <c r="V572" s="241"/>
      <c r="W572" s="241"/>
      <c r="X572" s="241"/>
      <c r="Y572" s="241"/>
      <c r="Z572" s="241"/>
      <c r="AA572" s="241"/>
      <c r="AB572" s="241"/>
      <c r="AC572" s="241" t="s">
        <v>325</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c r="DD572" s="241"/>
      <c r="DE572" s="241"/>
      <c r="DF572" s="241"/>
      <c r="DG572" s="241"/>
      <c r="DH572" s="241"/>
      <c r="DI572" s="241"/>
      <c r="DJ572" s="241"/>
      <c r="DK572" s="241"/>
      <c r="DL572" s="241"/>
      <c r="DM572" s="241"/>
      <c r="DN572" s="241"/>
      <c r="DO572" s="241"/>
      <c r="DP572" s="241"/>
      <c r="DQ572" s="241"/>
      <c r="DR572" s="241"/>
      <c r="DS572" s="241"/>
      <c r="DT572" s="241"/>
      <c r="DU572" s="241"/>
      <c r="DV572" s="241"/>
      <c r="DW572" s="241"/>
      <c r="DX572" s="241"/>
      <c r="DY572" s="241"/>
      <c r="DZ572" s="241"/>
      <c r="EA572" s="241"/>
      <c r="EB572" s="241"/>
      <c r="EC572" s="241"/>
      <c r="ED572" s="241"/>
      <c r="EE572" s="241"/>
      <c r="EF572" s="241"/>
      <c r="EG572" s="241"/>
      <c r="EH572" s="241"/>
      <c r="EI572" s="241"/>
      <c r="EJ572" s="241"/>
      <c r="EK572" s="241"/>
      <c r="EL572" s="241"/>
      <c r="EM572" s="241"/>
      <c r="EN572" s="241"/>
      <c r="EO572" s="241"/>
      <c r="EP572" s="241"/>
      <c r="EQ572" s="241"/>
      <c r="ER572" s="241"/>
      <c r="ES572" s="241"/>
      <c r="ET572" s="241"/>
      <c r="EU572" s="241"/>
      <c r="EV572" s="241"/>
      <c r="EW572" s="241"/>
      <c r="EX572" s="241"/>
      <c r="EY572" s="241"/>
      <c r="EZ572" s="241"/>
      <c r="FA572" s="241"/>
      <c r="FB572" s="241"/>
      <c r="FC572" s="241"/>
      <c r="FD572" s="241"/>
      <c r="FE572" s="241"/>
      <c r="FF572" s="241"/>
      <c r="FG572" s="241"/>
      <c r="FH572" s="241"/>
      <c r="FI572" s="241"/>
      <c r="FJ572" s="241"/>
      <c r="FK572" s="241"/>
      <c r="FL572" s="241"/>
      <c r="FM572" s="241"/>
      <c r="FN572" s="241"/>
      <c r="FO572" s="241"/>
      <c r="FP572" s="241"/>
      <c r="FQ572" s="241"/>
      <c r="FR572" s="241"/>
      <c r="FS572" s="241"/>
      <c r="FT572" s="241"/>
      <c r="FU572" s="241"/>
      <c r="FV572" s="241"/>
      <c r="FW572" s="241"/>
      <c r="FX572" s="241"/>
      <c r="FY572" s="241"/>
      <c r="FZ572" s="241"/>
      <c r="GA572" s="241"/>
      <c r="GB572" s="241"/>
      <c r="GC572" s="241"/>
      <c r="GD572" s="241"/>
      <c r="GE572" s="241"/>
      <c r="GF572" s="241"/>
      <c r="GG572" s="241"/>
      <c r="GH572" s="241"/>
      <c r="GI572" s="241"/>
      <c r="GJ572" s="241"/>
      <c r="GK572" s="241"/>
      <c r="GL572" s="241"/>
      <c r="GM572" s="241"/>
      <c r="GN572" s="241"/>
      <c r="GO572" s="241"/>
      <c r="GP572" s="241"/>
      <c r="GQ572" s="241"/>
      <c r="GR572" s="241"/>
      <c r="GS572" s="241"/>
      <c r="GT572" s="241"/>
      <c r="GU572" s="241"/>
      <c r="GV572" s="241"/>
      <c r="GW572" s="241"/>
      <c r="GX572" s="241"/>
      <c r="GY572" s="241"/>
      <c r="GZ572" s="241"/>
      <c r="HA572" s="241"/>
      <c r="HB572" s="241"/>
      <c r="HC572" s="241"/>
      <c r="HD572" s="241"/>
      <c r="HE572" s="241"/>
      <c r="HF572" s="241"/>
      <c r="HG572" s="241"/>
      <c r="HH572" s="241"/>
      <c r="HI572" s="241"/>
      <c r="HJ572" s="241"/>
      <c r="HK572" s="241"/>
      <c r="HL572" s="241"/>
      <c r="HM572" s="241"/>
      <c r="HN572" s="241"/>
      <c r="HO572" s="241"/>
      <c r="HP572" s="241"/>
      <c r="HQ572" s="241"/>
      <c r="HR572" s="241"/>
      <c r="HS572" s="241"/>
      <c r="HT572" s="241"/>
      <c r="HU572" s="241"/>
      <c r="HV572" s="241"/>
      <c r="HW572" s="241"/>
      <c r="HX572" s="241"/>
      <c r="HY572" s="241"/>
      <c r="HZ572" s="241"/>
      <c r="IA572" s="241"/>
      <c r="IB572" s="241"/>
      <c r="IC572" s="241"/>
      <c r="ID572" s="241"/>
      <c r="IE572" s="241"/>
      <c r="IF572" s="241"/>
      <c r="IG572" s="241"/>
      <c r="IH572" s="241"/>
      <c r="II572" s="241"/>
      <c r="IJ572" s="241"/>
      <c r="IK572" s="241"/>
      <c r="IL572" s="241"/>
      <c r="IM572" s="241"/>
      <c r="IN572" s="241"/>
      <c r="IO572" s="241"/>
      <c r="IP572" s="241"/>
      <c r="IQ572" s="241"/>
      <c r="IR572" s="241"/>
      <c r="IS572" s="241"/>
      <c r="IT572" s="241"/>
      <c r="IU572" s="241"/>
      <c r="IV572" s="241"/>
      <c r="IW572" s="241"/>
      <c r="IX572" s="241"/>
      <c r="IY572" s="241"/>
      <c r="IZ572" s="241"/>
      <c r="JA572" s="241"/>
      <c r="JB572" s="241"/>
      <c r="JC572" s="241"/>
      <c r="JD572" s="241"/>
      <c r="JE572" s="241"/>
      <c r="JF572" s="241"/>
      <c r="JG572" s="241"/>
      <c r="JH572" s="241"/>
      <c r="JI572" s="241"/>
      <c r="JJ572" s="241"/>
      <c r="JK572" s="241"/>
      <c r="JL572" s="241"/>
      <c r="JM572" s="241"/>
      <c r="JN572" s="241"/>
      <c r="JO572" s="241"/>
      <c r="JP572" s="241"/>
      <c r="JQ572" s="241"/>
      <c r="JR572" s="241"/>
      <c r="JS572" s="241"/>
      <c r="JT572" s="241"/>
      <c r="JU572" s="241"/>
    </row>
    <row r="573" spans="1:281" s="240" customFormat="1" ht="15" customHeight="1">
      <c r="A573" s="241"/>
      <c r="B573" s="241"/>
      <c r="C573" s="241"/>
      <c r="D573" s="241"/>
      <c r="E573" s="241"/>
      <c r="F573" s="241"/>
      <c r="G573" s="241"/>
      <c r="H573" s="241"/>
      <c r="I573" s="241"/>
      <c r="J573" s="241"/>
      <c r="K573" s="241"/>
      <c r="L573" s="241"/>
      <c r="M573" s="241"/>
      <c r="N573" s="241"/>
      <c r="O573" s="241"/>
      <c r="P573" s="241"/>
      <c r="Q573" s="241"/>
      <c r="R573" s="241"/>
      <c r="S573" s="241"/>
      <c r="T573" s="241"/>
      <c r="U573" s="241" t="s">
        <v>701</v>
      </c>
      <c r="V573" s="241"/>
      <c r="W573" s="241"/>
      <c r="X573" s="241"/>
      <c r="Y573" s="241"/>
      <c r="Z573" s="241"/>
      <c r="AA573" s="241"/>
      <c r="AB573" s="241"/>
      <c r="AC573" s="241" t="s">
        <v>316</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c r="DD573" s="241"/>
      <c r="DE573" s="241"/>
      <c r="DF573" s="241"/>
      <c r="DG573" s="241"/>
      <c r="DH573" s="241"/>
      <c r="DI573" s="241"/>
      <c r="DJ573" s="241"/>
      <c r="DK573" s="241"/>
      <c r="DL573" s="241"/>
      <c r="DM573" s="241"/>
      <c r="DN573" s="241"/>
      <c r="DO573" s="241"/>
      <c r="DP573" s="241"/>
      <c r="DQ573" s="241"/>
      <c r="DR573" s="241"/>
      <c r="DS573" s="241"/>
      <c r="DT573" s="241"/>
      <c r="DU573" s="241"/>
      <c r="DV573" s="241"/>
      <c r="DW573" s="241"/>
      <c r="DX573" s="241"/>
      <c r="DY573" s="241"/>
      <c r="DZ573" s="241"/>
      <c r="EA573" s="241"/>
      <c r="EB573" s="241"/>
      <c r="EC573" s="241"/>
      <c r="ED573" s="241"/>
      <c r="EE573" s="241"/>
      <c r="EF573" s="241"/>
      <c r="EG573" s="241"/>
      <c r="EH573" s="241"/>
      <c r="EI573" s="241"/>
      <c r="EJ573" s="241"/>
      <c r="EK573" s="241"/>
      <c r="EL573" s="241"/>
      <c r="EM573" s="241"/>
      <c r="EN573" s="241"/>
      <c r="EO573" s="241"/>
      <c r="EP573" s="241"/>
      <c r="EQ573" s="241"/>
      <c r="ER573" s="241"/>
      <c r="ES573" s="241"/>
      <c r="ET573" s="241"/>
      <c r="EU573" s="241"/>
      <c r="EV573" s="241"/>
      <c r="EW573" s="241"/>
      <c r="EX573" s="241"/>
      <c r="EY573" s="241"/>
      <c r="EZ573" s="241"/>
      <c r="FA573" s="241"/>
      <c r="FB573" s="241"/>
      <c r="FC573" s="241"/>
      <c r="FD573" s="241"/>
      <c r="FE573" s="241"/>
      <c r="FF573" s="241"/>
      <c r="FG573" s="241"/>
      <c r="FH573" s="241"/>
      <c r="FI573" s="241"/>
      <c r="FJ573" s="241"/>
      <c r="FK573" s="241"/>
      <c r="FL573" s="241"/>
      <c r="FM573" s="241"/>
      <c r="FN573" s="241"/>
      <c r="FO573" s="241"/>
      <c r="FP573" s="241"/>
      <c r="FQ573" s="241"/>
      <c r="FR573" s="241"/>
      <c r="FS573" s="241"/>
      <c r="FT573" s="241"/>
      <c r="FU573" s="241"/>
      <c r="FV573" s="241"/>
      <c r="FW573" s="241"/>
      <c r="FX573" s="241"/>
      <c r="FY573" s="241"/>
      <c r="FZ573" s="241"/>
      <c r="GA573" s="241"/>
      <c r="GB573" s="241"/>
      <c r="GC573" s="241"/>
      <c r="GD573" s="241"/>
      <c r="GE573" s="241"/>
      <c r="GF573" s="241"/>
      <c r="GG573" s="241"/>
      <c r="GH573" s="241"/>
      <c r="GI573" s="241"/>
      <c r="GJ573" s="241"/>
      <c r="GK573" s="241"/>
      <c r="GL573" s="241"/>
      <c r="GM573" s="241"/>
      <c r="GN573" s="241"/>
      <c r="GO573" s="241"/>
      <c r="GP573" s="241"/>
      <c r="GQ573" s="241"/>
      <c r="GR573" s="241"/>
      <c r="GS573" s="241"/>
      <c r="GT573" s="241"/>
      <c r="GU573" s="241"/>
      <c r="GV573" s="241"/>
      <c r="GW573" s="241"/>
      <c r="GX573" s="241"/>
      <c r="GY573" s="241"/>
      <c r="GZ573" s="241"/>
      <c r="HA573" s="241"/>
      <c r="HB573" s="241"/>
      <c r="HC573" s="241"/>
      <c r="HD573" s="241"/>
      <c r="HE573" s="241"/>
      <c r="HF573" s="241"/>
      <c r="HG573" s="241"/>
      <c r="HH573" s="241"/>
      <c r="HI573" s="241"/>
      <c r="HJ573" s="241"/>
      <c r="HK573" s="241"/>
      <c r="HL573" s="241"/>
      <c r="HM573" s="241"/>
      <c r="HN573" s="241"/>
      <c r="HO573" s="241"/>
      <c r="HP573" s="241"/>
      <c r="HQ573" s="241"/>
      <c r="HR573" s="241"/>
      <c r="HS573" s="241"/>
      <c r="HT573" s="241"/>
      <c r="HU573" s="241"/>
      <c r="HV573" s="241"/>
      <c r="HW573" s="241"/>
      <c r="HX573" s="241"/>
      <c r="HY573" s="241"/>
      <c r="HZ573" s="241"/>
      <c r="IA573" s="241"/>
      <c r="IB573" s="241"/>
      <c r="IC573" s="241"/>
      <c r="ID573" s="241"/>
      <c r="IE573" s="241"/>
      <c r="IF573" s="241"/>
      <c r="IG573" s="241"/>
      <c r="IH573" s="241"/>
      <c r="II573" s="241"/>
      <c r="IJ573" s="241"/>
      <c r="IK573" s="241"/>
      <c r="IL573" s="241"/>
      <c r="IM573" s="241"/>
      <c r="IN573" s="241"/>
      <c r="IO573" s="241"/>
      <c r="IP573" s="241"/>
      <c r="IQ573" s="241"/>
      <c r="IR573" s="241"/>
      <c r="IS573" s="241"/>
      <c r="IT573" s="241"/>
      <c r="IU573" s="241"/>
      <c r="IV573" s="241"/>
      <c r="IW573" s="241"/>
      <c r="IX573" s="241"/>
      <c r="IY573" s="241"/>
      <c r="IZ573" s="241"/>
      <c r="JA573" s="241"/>
      <c r="JB573" s="241"/>
      <c r="JC573" s="241"/>
      <c r="JD573" s="241"/>
      <c r="JE573" s="241"/>
      <c r="JF573" s="241"/>
      <c r="JG573" s="241"/>
      <c r="JH573" s="241"/>
      <c r="JI573" s="241"/>
      <c r="JJ573" s="241"/>
      <c r="JK573" s="241"/>
      <c r="JL573" s="241"/>
      <c r="JM573" s="241"/>
      <c r="JN573" s="241"/>
      <c r="JO573" s="241"/>
      <c r="JP573" s="241"/>
      <c r="JQ573" s="241"/>
      <c r="JR573" s="241"/>
      <c r="JS573" s="241"/>
      <c r="JT573" s="241"/>
      <c r="JU573" s="241"/>
    </row>
    <row r="574" spans="1:281" s="240" customFormat="1" ht="15" customHeight="1">
      <c r="A574" s="241"/>
      <c r="B574" s="241"/>
      <c r="C574" s="241"/>
      <c r="D574" s="241"/>
      <c r="E574" s="241"/>
      <c r="F574" s="241"/>
      <c r="G574" s="241"/>
      <c r="H574" s="241"/>
      <c r="I574" s="241"/>
      <c r="J574" s="241"/>
      <c r="K574" s="241"/>
      <c r="L574" s="241"/>
      <c r="M574" s="241"/>
      <c r="N574" s="241"/>
      <c r="O574" s="241"/>
      <c r="P574" s="241"/>
      <c r="Q574" s="241"/>
      <c r="R574" s="241"/>
      <c r="S574" s="241"/>
      <c r="T574" s="241"/>
      <c r="U574" s="241" t="s">
        <v>702</v>
      </c>
      <c r="V574" s="241"/>
      <c r="W574" s="241"/>
      <c r="X574" s="241"/>
      <c r="Y574" s="241"/>
      <c r="Z574" s="241"/>
      <c r="AA574" s="241"/>
      <c r="AB574" s="241"/>
      <c r="AC574" s="241" t="s">
        <v>386</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c r="EN574" s="241"/>
      <c r="EO574" s="241"/>
      <c r="EP574" s="241"/>
      <c r="EQ574" s="241"/>
      <c r="ER574" s="241"/>
      <c r="ES574" s="241"/>
      <c r="ET574" s="241"/>
      <c r="EU574" s="241"/>
      <c r="EV574" s="241"/>
      <c r="EW574" s="241"/>
      <c r="EX574" s="241"/>
      <c r="EY574" s="241"/>
      <c r="EZ574" s="241"/>
      <c r="FA574" s="241"/>
      <c r="FB574" s="241"/>
      <c r="FC574" s="241"/>
      <c r="FD574" s="241"/>
      <c r="FE574" s="241"/>
      <c r="FF574" s="241"/>
      <c r="FG574" s="241"/>
      <c r="FH574" s="241"/>
      <c r="FI574" s="241"/>
      <c r="FJ574" s="241"/>
      <c r="FK574" s="241"/>
      <c r="FL574" s="241"/>
      <c r="FM574" s="241"/>
      <c r="FN574" s="241"/>
      <c r="FO574" s="241"/>
      <c r="FP574" s="241"/>
      <c r="FQ574" s="241"/>
      <c r="FR574" s="241"/>
      <c r="FS574" s="241"/>
      <c r="FT574" s="241"/>
      <c r="FU574" s="241"/>
      <c r="FV574" s="241"/>
      <c r="FW574" s="241"/>
      <c r="FX574" s="241"/>
      <c r="FY574" s="241"/>
      <c r="FZ574" s="241"/>
      <c r="GA574" s="241"/>
      <c r="GB574" s="241"/>
      <c r="GC574" s="241"/>
      <c r="GD574" s="241"/>
      <c r="GE574" s="241"/>
      <c r="GF574" s="241"/>
      <c r="GG574" s="241"/>
      <c r="GH574" s="241"/>
      <c r="GI574" s="241"/>
      <c r="GJ574" s="241"/>
      <c r="GK574" s="241"/>
      <c r="GL574" s="241"/>
      <c r="GM574" s="241"/>
      <c r="GN574" s="241"/>
      <c r="GO574" s="241"/>
      <c r="GP574" s="241"/>
      <c r="GQ574" s="241"/>
      <c r="GR574" s="241"/>
      <c r="GS574" s="241"/>
      <c r="GT574" s="241"/>
      <c r="GU574" s="241"/>
      <c r="GV574" s="241"/>
      <c r="GW574" s="241"/>
      <c r="GX574" s="241"/>
      <c r="GY574" s="241"/>
      <c r="GZ574" s="241"/>
      <c r="HA574" s="241"/>
      <c r="HB574" s="241"/>
      <c r="HC574" s="241"/>
      <c r="HD574" s="241"/>
      <c r="HE574" s="241"/>
      <c r="HF574" s="241"/>
      <c r="HG574" s="241"/>
      <c r="HH574" s="241"/>
      <c r="HI574" s="241"/>
      <c r="HJ574" s="241"/>
      <c r="HK574" s="241"/>
      <c r="HL574" s="241"/>
      <c r="HM574" s="241"/>
      <c r="HN574" s="241"/>
      <c r="HO574" s="241"/>
      <c r="HP574" s="241"/>
      <c r="HQ574" s="241"/>
      <c r="HR574" s="241"/>
      <c r="HS574" s="241"/>
      <c r="HT574" s="241"/>
      <c r="HU574" s="241"/>
      <c r="HV574" s="241"/>
      <c r="HW574" s="241"/>
      <c r="HX574" s="241"/>
      <c r="HY574" s="241"/>
      <c r="HZ574" s="241"/>
      <c r="IA574" s="241"/>
      <c r="IB574" s="241"/>
      <c r="IC574" s="241"/>
      <c r="ID574" s="241"/>
      <c r="IE574" s="241"/>
      <c r="IF574" s="241"/>
      <c r="IG574" s="241"/>
      <c r="IH574" s="241"/>
      <c r="II574" s="241"/>
      <c r="IJ574" s="241"/>
      <c r="IK574" s="241"/>
      <c r="IL574" s="241"/>
      <c r="IM574" s="241"/>
      <c r="IN574" s="241"/>
      <c r="IO574" s="241"/>
      <c r="IP574" s="241"/>
      <c r="IQ574" s="241"/>
      <c r="IR574" s="241"/>
      <c r="IS574" s="241"/>
      <c r="IT574" s="241"/>
      <c r="IU574" s="241"/>
      <c r="IV574" s="241"/>
      <c r="IW574" s="241"/>
      <c r="IX574" s="241"/>
      <c r="IY574" s="241"/>
      <c r="IZ574" s="241"/>
      <c r="JA574" s="241"/>
      <c r="JB574" s="241"/>
      <c r="JC574" s="241"/>
      <c r="JD574" s="241"/>
      <c r="JE574" s="241"/>
      <c r="JF574" s="241"/>
      <c r="JG574" s="241"/>
      <c r="JH574" s="241"/>
      <c r="JI574" s="241"/>
      <c r="JJ574" s="241"/>
      <c r="JK574" s="241"/>
      <c r="JL574" s="241"/>
      <c r="JM574" s="241"/>
      <c r="JN574" s="241"/>
      <c r="JO574" s="241"/>
      <c r="JP574" s="241"/>
      <c r="JQ574" s="241"/>
      <c r="JR574" s="241"/>
      <c r="JS574" s="241"/>
      <c r="JT574" s="241"/>
      <c r="JU574" s="241"/>
    </row>
    <row r="575" spans="1:281" s="240" customFormat="1" ht="15" customHeight="1">
      <c r="A575" s="241"/>
      <c r="B575" s="241"/>
      <c r="C575" s="241"/>
      <c r="D575" s="241"/>
      <c r="E575" s="241"/>
      <c r="F575" s="241"/>
      <c r="G575" s="241"/>
      <c r="H575" s="241"/>
      <c r="I575" s="241"/>
      <c r="J575" s="241"/>
      <c r="K575" s="241"/>
      <c r="L575" s="241"/>
      <c r="M575" s="241"/>
      <c r="N575" s="241"/>
      <c r="O575" s="241"/>
      <c r="P575" s="241"/>
      <c r="Q575" s="241"/>
      <c r="R575" s="241"/>
      <c r="S575" s="241"/>
      <c r="T575" s="241"/>
      <c r="U575" s="241" t="s">
        <v>703</v>
      </c>
      <c r="V575" s="241"/>
      <c r="W575" s="241"/>
      <c r="X575" s="241"/>
      <c r="Y575" s="241"/>
      <c r="Z575" s="241"/>
      <c r="AA575" s="241"/>
      <c r="AB575" s="241"/>
      <c r="AC575" s="241" t="s">
        <v>316</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c r="DD575" s="241"/>
      <c r="DE575" s="241"/>
      <c r="DF575" s="241"/>
      <c r="DG575" s="241"/>
      <c r="DH575" s="241"/>
      <c r="DI575" s="241"/>
      <c r="DJ575" s="241"/>
      <c r="DK575" s="241"/>
      <c r="DL575" s="241"/>
      <c r="DM575" s="241"/>
      <c r="DN575" s="241"/>
      <c r="DO575" s="241"/>
      <c r="DP575" s="241"/>
      <c r="DQ575" s="241"/>
      <c r="DR575" s="241"/>
      <c r="DS575" s="241"/>
      <c r="DT575" s="241"/>
      <c r="DU575" s="241"/>
      <c r="DV575" s="241"/>
      <c r="DW575" s="241"/>
      <c r="DX575" s="241"/>
      <c r="DY575" s="241"/>
      <c r="DZ575" s="241"/>
      <c r="EA575" s="241"/>
      <c r="EB575" s="241"/>
      <c r="EC575" s="241"/>
      <c r="ED575" s="241"/>
      <c r="EE575" s="241"/>
      <c r="EF575" s="241"/>
      <c r="EG575" s="241"/>
      <c r="EH575" s="241"/>
      <c r="EI575" s="241"/>
      <c r="EJ575" s="241"/>
      <c r="EK575" s="241"/>
      <c r="EL575" s="241"/>
      <c r="EM575" s="241"/>
      <c r="EN575" s="241"/>
      <c r="EO575" s="241"/>
      <c r="EP575" s="241"/>
      <c r="EQ575" s="241"/>
      <c r="ER575" s="241"/>
      <c r="ES575" s="241"/>
      <c r="ET575" s="241"/>
      <c r="EU575" s="241"/>
      <c r="EV575" s="241"/>
      <c r="EW575" s="241"/>
      <c r="EX575" s="241"/>
      <c r="EY575" s="241"/>
      <c r="EZ575" s="241"/>
      <c r="FA575" s="241"/>
      <c r="FB575" s="241"/>
      <c r="FC575" s="241"/>
      <c r="FD575" s="241"/>
      <c r="FE575" s="241"/>
      <c r="FF575" s="241"/>
      <c r="FG575" s="241"/>
      <c r="FH575" s="241"/>
      <c r="FI575" s="241"/>
      <c r="FJ575" s="241"/>
      <c r="FK575" s="241"/>
      <c r="FL575" s="241"/>
      <c r="FM575" s="241"/>
      <c r="FN575" s="241"/>
      <c r="FO575" s="241"/>
      <c r="FP575" s="241"/>
      <c r="FQ575" s="241"/>
      <c r="FR575" s="241"/>
      <c r="FS575" s="241"/>
      <c r="FT575" s="241"/>
      <c r="FU575" s="241"/>
      <c r="FV575" s="241"/>
      <c r="FW575" s="241"/>
      <c r="FX575" s="241"/>
      <c r="FY575" s="241"/>
      <c r="FZ575" s="241"/>
      <c r="GA575" s="241"/>
      <c r="GB575" s="241"/>
      <c r="GC575" s="241"/>
      <c r="GD575" s="241"/>
      <c r="GE575" s="241"/>
      <c r="GF575" s="241"/>
      <c r="GG575" s="241"/>
      <c r="GH575" s="241"/>
      <c r="GI575" s="241"/>
      <c r="GJ575" s="241"/>
      <c r="GK575" s="241"/>
      <c r="GL575" s="241"/>
      <c r="GM575" s="241"/>
      <c r="GN575" s="241"/>
      <c r="GO575" s="241"/>
      <c r="GP575" s="241"/>
      <c r="GQ575" s="241"/>
      <c r="GR575" s="241"/>
      <c r="GS575" s="241"/>
      <c r="GT575" s="241"/>
      <c r="GU575" s="241"/>
      <c r="GV575" s="241"/>
      <c r="GW575" s="241"/>
      <c r="GX575" s="241"/>
      <c r="GY575" s="241"/>
      <c r="GZ575" s="241"/>
      <c r="HA575" s="241"/>
      <c r="HB575" s="241"/>
      <c r="HC575" s="241"/>
      <c r="HD575" s="241"/>
      <c r="HE575" s="241"/>
      <c r="HF575" s="241"/>
      <c r="HG575" s="241"/>
      <c r="HH575" s="241"/>
      <c r="HI575" s="241"/>
      <c r="HJ575" s="241"/>
      <c r="HK575" s="241"/>
      <c r="HL575" s="241"/>
      <c r="HM575" s="241"/>
      <c r="HN575" s="241"/>
      <c r="HO575" s="241"/>
      <c r="HP575" s="241"/>
      <c r="HQ575" s="241"/>
      <c r="HR575" s="241"/>
      <c r="HS575" s="241"/>
      <c r="HT575" s="241"/>
      <c r="HU575" s="241"/>
      <c r="HV575" s="241"/>
      <c r="HW575" s="241"/>
      <c r="HX575" s="241"/>
      <c r="HY575" s="241"/>
      <c r="HZ575" s="241"/>
      <c r="IA575" s="241"/>
      <c r="IB575" s="241"/>
      <c r="IC575" s="241"/>
      <c r="ID575" s="241"/>
      <c r="IE575" s="241"/>
      <c r="IF575" s="241"/>
      <c r="IG575" s="241"/>
      <c r="IH575" s="241"/>
      <c r="II575" s="241"/>
      <c r="IJ575" s="241"/>
      <c r="IK575" s="241"/>
      <c r="IL575" s="241"/>
      <c r="IM575" s="241"/>
      <c r="IN575" s="241"/>
      <c r="IO575" s="241"/>
      <c r="IP575" s="241"/>
      <c r="IQ575" s="241"/>
      <c r="IR575" s="241"/>
      <c r="IS575" s="241"/>
      <c r="IT575" s="241"/>
      <c r="IU575" s="241"/>
      <c r="IV575" s="241"/>
      <c r="IW575" s="241"/>
      <c r="IX575" s="241"/>
      <c r="IY575" s="241"/>
      <c r="IZ575" s="241"/>
      <c r="JA575" s="241"/>
      <c r="JB575" s="241"/>
      <c r="JC575" s="241"/>
      <c r="JD575" s="241"/>
      <c r="JE575" s="241"/>
      <c r="JF575" s="241"/>
      <c r="JG575" s="241"/>
      <c r="JH575" s="241"/>
      <c r="JI575" s="241"/>
      <c r="JJ575" s="241"/>
      <c r="JK575" s="241"/>
      <c r="JL575" s="241"/>
      <c r="JM575" s="241"/>
      <c r="JN575" s="241"/>
      <c r="JO575" s="241"/>
      <c r="JP575" s="241"/>
      <c r="JQ575" s="241"/>
      <c r="JR575" s="241"/>
      <c r="JS575" s="241"/>
      <c r="JT575" s="241"/>
      <c r="JU575" s="241"/>
    </row>
    <row r="576" spans="1:281" s="240" customFormat="1" ht="15" customHeight="1">
      <c r="A576" s="241"/>
      <c r="B576" s="241"/>
      <c r="C576" s="241"/>
      <c r="D576" s="241"/>
      <c r="E576" s="241"/>
      <c r="F576" s="241"/>
      <c r="G576" s="241"/>
      <c r="H576" s="241"/>
      <c r="I576" s="241"/>
      <c r="J576" s="241"/>
      <c r="K576" s="241"/>
      <c r="L576" s="241"/>
      <c r="M576" s="241"/>
      <c r="N576" s="241"/>
      <c r="O576" s="241"/>
      <c r="P576" s="241"/>
      <c r="Q576" s="241"/>
      <c r="R576" s="241"/>
      <c r="S576" s="241"/>
      <c r="T576" s="241"/>
      <c r="U576" s="241" t="s">
        <v>704</v>
      </c>
      <c r="V576" s="241"/>
      <c r="W576" s="241"/>
      <c r="X576" s="241"/>
      <c r="Y576" s="241"/>
      <c r="Z576" s="241"/>
      <c r="AA576" s="241"/>
      <c r="AB576" s="241"/>
      <c r="AC576" s="241" t="s">
        <v>386</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c r="DD576" s="241"/>
      <c r="DE576" s="241"/>
      <c r="DF576" s="241"/>
      <c r="DG576" s="241"/>
      <c r="DH576" s="241"/>
      <c r="DI576" s="241"/>
      <c r="DJ576" s="241"/>
      <c r="DK576" s="241"/>
      <c r="DL576" s="241"/>
      <c r="DM576" s="241"/>
      <c r="DN576" s="241"/>
      <c r="DO576" s="241"/>
      <c r="DP576" s="241"/>
      <c r="DQ576" s="241"/>
      <c r="DR576" s="241"/>
      <c r="DS576" s="241"/>
      <c r="DT576" s="241"/>
      <c r="DU576" s="241"/>
      <c r="DV576" s="241"/>
      <c r="DW576" s="241"/>
      <c r="DX576" s="241"/>
      <c r="DY576" s="241"/>
      <c r="DZ576" s="241"/>
      <c r="EA576" s="241"/>
      <c r="EB576" s="241"/>
      <c r="EC576" s="241"/>
      <c r="ED576" s="241"/>
      <c r="EE576" s="241"/>
      <c r="EF576" s="241"/>
      <c r="EG576" s="241"/>
      <c r="EH576" s="241"/>
      <c r="EI576" s="241"/>
      <c r="EJ576" s="241"/>
      <c r="EK576" s="241"/>
      <c r="EL576" s="241"/>
      <c r="EM576" s="241"/>
      <c r="EN576" s="241"/>
      <c r="EO576" s="241"/>
      <c r="EP576" s="241"/>
      <c r="EQ576" s="241"/>
      <c r="ER576" s="241"/>
      <c r="ES576" s="241"/>
      <c r="ET576" s="241"/>
      <c r="EU576" s="241"/>
      <c r="EV576" s="241"/>
      <c r="EW576" s="241"/>
      <c r="EX576" s="241"/>
      <c r="EY576" s="241"/>
      <c r="EZ576" s="241"/>
      <c r="FA576" s="241"/>
      <c r="FB576" s="241"/>
      <c r="FC576" s="241"/>
      <c r="FD576" s="241"/>
      <c r="FE576" s="241"/>
      <c r="FF576" s="241"/>
      <c r="FG576" s="241"/>
      <c r="FH576" s="241"/>
      <c r="FI576" s="241"/>
      <c r="FJ576" s="241"/>
      <c r="FK576" s="241"/>
      <c r="FL576" s="241"/>
      <c r="FM576" s="241"/>
      <c r="FN576" s="241"/>
      <c r="FO576" s="241"/>
      <c r="FP576" s="241"/>
      <c r="FQ576" s="241"/>
      <c r="FR576" s="241"/>
      <c r="FS576" s="241"/>
      <c r="FT576" s="241"/>
      <c r="FU576" s="241"/>
      <c r="FV576" s="241"/>
      <c r="FW576" s="241"/>
      <c r="FX576" s="241"/>
      <c r="FY576" s="241"/>
      <c r="FZ576" s="241"/>
      <c r="GA576" s="241"/>
      <c r="GB576" s="241"/>
      <c r="GC576" s="241"/>
      <c r="GD576" s="241"/>
      <c r="GE576" s="241"/>
      <c r="GF576" s="241"/>
      <c r="GG576" s="241"/>
      <c r="GH576" s="241"/>
      <c r="GI576" s="241"/>
      <c r="GJ576" s="241"/>
      <c r="GK576" s="241"/>
      <c r="GL576" s="241"/>
      <c r="GM576" s="241"/>
      <c r="GN576" s="241"/>
      <c r="GO576" s="241"/>
      <c r="GP576" s="241"/>
      <c r="GQ576" s="241"/>
      <c r="GR576" s="241"/>
      <c r="GS576" s="241"/>
      <c r="GT576" s="241"/>
      <c r="GU576" s="241"/>
      <c r="GV576" s="241"/>
      <c r="GW576" s="241"/>
      <c r="GX576" s="241"/>
      <c r="GY576" s="241"/>
      <c r="GZ576" s="241"/>
      <c r="HA576" s="241"/>
      <c r="HB576" s="241"/>
      <c r="HC576" s="241"/>
      <c r="HD576" s="241"/>
      <c r="HE576" s="241"/>
      <c r="HF576" s="241"/>
      <c r="HG576" s="241"/>
      <c r="HH576" s="241"/>
      <c r="HI576" s="241"/>
      <c r="HJ576" s="241"/>
      <c r="HK576" s="241"/>
      <c r="HL576" s="241"/>
      <c r="HM576" s="241"/>
      <c r="HN576" s="241"/>
      <c r="HO576" s="241"/>
      <c r="HP576" s="241"/>
      <c r="HQ576" s="241"/>
      <c r="HR576" s="241"/>
      <c r="HS576" s="241"/>
      <c r="HT576" s="241"/>
      <c r="HU576" s="241"/>
      <c r="HV576" s="241"/>
      <c r="HW576" s="241"/>
      <c r="HX576" s="241"/>
      <c r="HY576" s="241"/>
      <c r="HZ576" s="241"/>
      <c r="IA576" s="241"/>
      <c r="IB576" s="241"/>
      <c r="IC576" s="241"/>
      <c r="ID576" s="241"/>
      <c r="IE576" s="241"/>
      <c r="IF576" s="241"/>
      <c r="IG576" s="241"/>
      <c r="IH576" s="241"/>
      <c r="II576" s="241"/>
      <c r="IJ576" s="241"/>
      <c r="IK576" s="241"/>
      <c r="IL576" s="241"/>
      <c r="IM576" s="241"/>
      <c r="IN576" s="241"/>
      <c r="IO576" s="241"/>
      <c r="IP576" s="241"/>
      <c r="IQ576" s="241"/>
      <c r="IR576" s="241"/>
      <c r="IS576" s="241"/>
      <c r="IT576" s="241"/>
      <c r="IU576" s="241"/>
      <c r="IV576" s="241"/>
      <c r="IW576" s="241"/>
      <c r="IX576" s="241"/>
      <c r="IY576" s="241"/>
      <c r="IZ576" s="241"/>
      <c r="JA576" s="241"/>
      <c r="JB576" s="241"/>
      <c r="JC576" s="241"/>
      <c r="JD576" s="241"/>
      <c r="JE576" s="241"/>
      <c r="JF576" s="241"/>
      <c r="JG576" s="241"/>
      <c r="JH576" s="241"/>
      <c r="JI576" s="241"/>
      <c r="JJ576" s="241"/>
      <c r="JK576" s="241"/>
      <c r="JL576" s="241"/>
      <c r="JM576" s="241"/>
      <c r="JN576" s="241"/>
      <c r="JO576" s="241"/>
      <c r="JP576" s="241"/>
      <c r="JQ576" s="241"/>
      <c r="JR576" s="241"/>
      <c r="JS576" s="241"/>
      <c r="JT576" s="241"/>
      <c r="JU576" s="241"/>
    </row>
    <row r="577" spans="1:281" s="240" customFormat="1" ht="15" customHeight="1">
      <c r="A577" s="241"/>
      <c r="B577" s="241"/>
      <c r="C577" s="241"/>
      <c r="D577" s="241"/>
      <c r="E577" s="241"/>
      <c r="F577" s="241"/>
      <c r="G577" s="241"/>
      <c r="H577" s="241"/>
      <c r="I577" s="241"/>
      <c r="J577" s="241"/>
      <c r="K577" s="241"/>
      <c r="L577" s="241"/>
      <c r="M577" s="241"/>
      <c r="N577" s="241"/>
      <c r="O577" s="241"/>
      <c r="P577" s="241"/>
      <c r="Q577" s="241"/>
      <c r="R577" s="241"/>
      <c r="S577" s="241"/>
      <c r="T577" s="241"/>
      <c r="U577" s="241" t="s">
        <v>705</v>
      </c>
      <c r="V577" s="241"/>
      <c r="W577" s="241"/>
      <c r="X577" s="241"/>
      <c r="Y577" s="241"/>
      <c r="Z577" s="241"/>
      <c r="AA577" s="241"/>
      <c r="AB577" s="241"/>
      <c r="AC577" s="241" t="s">
        <v>386</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c r="DD577" s="241"/>
      <c r="DE577" s="241"/>
      <c r="DF577" s="241"/>
      <c r="DG577" s="241"/>
      <c r="DH577" s="241"/>
      <c r="DI577" s="241"/>
      <c r="DJ577" s="241"/>
      <c r="DK577" s="241"/>
      <c r="DL577" s="241"/>
      <c r="DM577" s="241"/>
      <c r="DN577" s="241"/>
      <c r="DO577" s="241"/>
      <c r="DP577" s="241"/>
      <c r="DQ577" s="241"/>
      <c r="DR577" s="241"/>
      <c r="DS577" s="241"/>
      <c r="DT577" s="241"/>
      <c r="DU577" s="241"/>
      <c r="DV577" s="241"/>
      <c r="DW577" s="241"/>
      <c r="DX577" s="241"/>
      <c r="DY577" s="241"/>
      <c r="DZ577" s="241"/>
      <c r="EA577" s="241"/>
      <c r="EB577" s="241"/>
      <c r="EC577" s="241"/>
      <c r="ED577" s="241"/>
      <c r="EE577" s="241"/>
      <c r="EF577" s="241"/>
      <c r="EG577" s="241"/>
      <c r="EH577" s="241"/>
      <c r="EI577" s="241"/>
      <c r="EJ577" s="241"/>
      <c r="EK577" s="241"/>
      <c r="EL577" s="241"/>
      <c r="EM577" s="241"/>
      <c r="EN577" s="241"/>
      <c r="EO577" s="241"/>
      <c r="EP577" s="241"/>
      <c r="EQ577" s="241"/>
      <c r="ER577" s="241"/>
      <c r="ES577" s="241"/>
      <c r="ET577" s="241"/>
      <c r="EU577" s="241"/>
      <c r="EV577" s="241"/>
      <c r="EW577" s="241"/>
      <c r="EX577" s="241"/>
      <c r="EY577" s="241"/>
      <c r="EZ577" s="241"/>
      <c r="FA577" s="241"/>
      <c r="FB577" s="241"/>
      <c r="FC577" s="241"/>
      <c r="FD577" s="241"/>
      <c r="FE577" s="241"/>
      <c r="FF577" s="241"/>
      <c r="FG577" s="241"/>
      <c r="FH577" s="241"/>
      <c r="FI577" s="241"/>
      <c r="FJ577" s="241"/>
      <c r="FK577" s="241"/>
      <c r="FL577" s="241"/>
      <c r="FM577" s="241"/>
      <c r="FN577" s="241"/>
      <c r="FO577" s="241"/>
      <c r="FP577" s="241"/>
      <c r="FQ577" s="241"/>
      <c r="FR577" s="241"/>
      <c r="FS577" s="241"/>
      <c r="FT577" s="241"/>
      <c r="FU577" s="241"/>
      <c r="FV577" s="241"/>
      <c r="FW577" s="241"/>
      <c r="FX577" s="241"/>
      <c r="FY577" s="241"/>
      <c r="FZ577" s="241"/>
      <c r="GA577" s="241"/>
      <c r="GB577" s="241"/>
      <c r="GC577" s="241"/>
      <c r="GD577" s="241"/>
      <c r="GE577" s="241"/>
      <c r="GF577" s="241"/>
      <c r="GG577" s="241"/>
      <c r="GH577" s="241"/>
      <c r="GI577" s="241"/>
      <c r="GJ577" s="241"/>
      <c r="GK577" s="241"/>
      <c r="GL577" s="241"/>
      <c r="GM577" s="241"/>
      <c r="GN577" s="241"/>
      <c r="GO577" s="241"/>
      <c r="GP577" s="241"/>
      <c r="GQ577" s="241"/>
      <c r="GR577" s="241"/>
      <c r="GS577" s="241"/>
      <c r="GT577" s="241"/>
      <c r="GU577" s="241"/>
      <c r="GV577" s="241"/>
      <c r="GW577" s="241"/>
      <c r="GX577" s="241"/>
      <c r="GY577" s="241"/>
      <c r="GZ577" s="241"/>
      <c r="HA577" s="241"/>
      <c r="HB577" s="241"/>
      <c r="HC577" s="241"/>
      <c r="HD577" s="241"/>
      <c r="HE577" s="241"/>
      <c r="HF577" s="241"/>
      <c r="HG577" s="241"/>
      <c r="HH577" s="241"/>
      <c r="HI577" s="241"/>
      <c r="HJ577" s="241"/>
      <c r="HK577" s="241"/>
      <c r="HL577" s="241"/>
      <c r="HM577" s="241"/>
      <c r="HN577" s="241"/>
      <c r="HO577" s="241"/>
      <c r="HP577" s="241"/>
      <c r="HQ577" s="241"/>
      <c r="HR577" s="241"/>
      <c r="HS577" s="241"/>
      <c r="HT577" s="241"/>
      <c r="HU577" s="241"/>
      <c r="HV577" s="241"/>
      <c r="HW577" s="241"/>
      <c r="HX577" s="241"/>
      <c r="HY577" s="241"/>
      <c r="HZ577" s="241"/>
      <c r="IA577" s="241"/>
      <c r="IB577" s="241"/>
      <c r="IC577" s="241"/>
      <c r="ID577" s="241"/>
      <c r="IE577" s="241"/>
      <c r="IF577" s="241"/>
      <c r="IG577" s="241"/>
      <c r="IH577" s="241"/>
      <c r="II577" s="241"/>
      <c r="IJ577" s="241"/>
      <c r="IK577" s="241"/>
      <c r="IL577" s="241"/>
      <c r="IM577" s="241"/>
      <c r="IN577" s="241"/>
      <c r="IO577" s="241"/>
      <c r="IP577" s="241"/>
      <c r="IQ577" s="241"/>
      <c r="IR577" s="241"/>
      <c r="IS577" s="241"/>
      <c r="IT577" s="241"/>
      <c r="IU577" s="241"/>
      <c r="IV577" s="241"/>
      <c r="IW577" s="241"/>
      <c r="IX577" s="241"/>
      <c r="IY577" s="241"/>
      <c r="IZ577" s="241"/>
      <c r="JA577" s="241"/>
      <c r="JB577" s="241"/>
      <c r="JC577" s="241"/>
      <c r="JD577" s="241"/>
      <c r="JE577" s="241"/>
      <c r="JF577" s="241"/>
      <c r="JG577" s="241"/>
      <c r="JH577" s="241"/>
      <c r="JI577" s="241"/>
      <c r="JJ577" s="241"/>
      <c r="JK577" s="241"/>
      <c r="JL577" s="241"/>
      <c r="JM577" s="241"/>
      <c r="JN577" s="241"/>
      <c r="JO577" s="241"/>
      <c r="JP577" s="241"/>
      <c r="JQ577" s="241"/>
      <c r="JR577" s="241"/>
      <c r="JS577" s="241"/>
      <c r="JT577" s="241"/>
      <c r="JU577" s="241"/>
    </row>
    <row r="578" spans="1:281" s="240" customFormat="1" ht="15" customHeight="1">
      <c r="A578" s="241"/>
      <c r="B578" s="241"/>
      <c r="C578" s="241"/>
      <c r="D578" s="241"/>
      <c r="E578" s="241"/>
      <c r="F578" s="241"/>
      <c r="G578" s="241"/>
      <c r="H578" s="241"/>
      <c r="I578" s="241"/>
      <c r="J578" s="241"/>
      <c r="K578" s="241"/>
      <c r="L578" s="241"/>
      <c r="M578" s="241"/>
      <c r="N578" s="241"/>
      <c r="O578" s="241"/>
      <c r="P578" s="241"/>
      <c r="Q578" s="241"/>
      <c r="R578" s="241"/>
      <c r="S578" s="241"/>
      <c r="T578" s="241"/>
      <c r="U578" s="241" t="s">
        <v>706</v>
      </c>
      <c r="V578" s="241"/>
      <c r="W578" s="241"/>
      <c r="X578" s="241"/>
      <c r="Y578" s="241"/>
      <c r="Z578" s="241"/>
      <c r="AA578" s="241"/>
      <c r="AB578" s="241"/>
      <c r="AC578" s="241" t="s">
        <v>311</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c r="DD578" s="241"/>
      <c r="DE578" s="241"/>
      <c r="DF578" s="241"/>
      <c r="DG578" s="241"/>
      <c r="DH578" s="241"/>
      <c r="DI578" s="241"/>
      <c r="DJ578" s="241"/>
      <c r="DK578" s="241"/>
      <c r="DL578" s="241"/>
      <c r="DM578" s="241"/>
      <c r="DN578" s="241"/>
      <c r="DO578" s="241"/>
      <c r="DP578" s="241"/>
      <c r="DQ578" s="241"/>
      <c r="DR578" s="241"/>
      <c r="DS578" s="241"/>
      <c r="DT578" s="241"/>
      <c r="DU578" s="241"/>
      <c r="DV578" s="241"/>
      <c r="DW578" s="241"/>
      <c r="DX578" s="241"/>
      <c r="DY578" s="241"/>
      <c r="DZ578" s="241"/>
      <c r="EA578" s="241"/>
      <c r="EB578" s="241"/>
      <c r="EC578" s="241"/>
      <c r="ED578" s="241"/>
      <c r="EE578" s="241"/>
      <c r="EF578" s="241"/>
      <c r="EG578" s="241"/>
      <c r="EH578" s="241"/>
      <c r="EI578" s="241"/>
      <c r="EJ578" s="241"/>
      <c r="EK578" s="241"/>
      <c r="EL578" s="241"/>
      <c r="EM578" s="241"/>
      <c r="EN578" s="241"/>
      <c r="EO578" s="241"/>
      <c r="EP578" s="241"/>
      <c r="EQ578" s="241"/>
      <c r="ER578" s="241"/>
      <c r="ES578" s="241"/>
      <c r="ET578" s="241"/>
      <c r="EU578" s="241"/>
      <c r="EV578" s="241"/>
      <c r="EW578" s="241"/>
      <c r="EX578" s="241"/>
      <c r="EY578" s="241"/>
      <c r="EZ578" s="241"/>
      <c r="FA578" s="241"/>
      <c r="FB578" s="241"/>
      <c r="FC578" s="241"/>
      <c r="FD578" s="241"/>
      <c r="FE578" s="241"/>
      <c r="FF578" s="241"/>
      <c r="FG578" s="241"/>
      <c r="FH578" s="241"/>
      <c r="FI578" s="241"/>
      <c r="FJ578" s="241"/>
      <c r="FK578" s="241"/>
      <c r="FL578" s="241"/>
      <c r="FM578" s="241"/>
      <c r="FN578" s="241"/>
      <c r="FO578" s="241"/>
      <c r="FP578" s="241"/>
      <c r="FQ578" s="241"/>
      <c r="FR578" s="241"/>
      <c r="FS578" s="241"/>
      <c r="FT578" s="241"/>
      <c r="FU578" s="241"/>
      <c r="FV578" s="241"/>
      <c r="FW578" s="241"/>
      <c r="FX578" s="241"/>
      <c r="FY578" s="241"/>
      <c r="FZ578" s="241"/>
      <c r="GA578" s="241"/>
      <c r="GB578" s="241"/>
      <c r="GC578" s="241"/>
      <c r="GD578" s="241"/>
      <c r="GE578" s="241"/>
      <c r="GF578" s="241"/>
      <c r="GG578" s="241"/>
      <c r="GH578" s="241"/>
      <c r="GI578" s="241"/>
      <c r="GJ578" s="241"/>
      <c r="GK578" s="241"/>
      <c r="GL578" s="241"/>
      <c r="GM578" s="241"/>
      <c r="GN578" s="241"/>
      <c r="GO578" s="241"/>
      <c r="GP578" s="241"/>
      <c r="GQ578" s="241"/>
      <c r="GR578" s="241"/>
      <c r="GS578" s="241"/>
      <c r="GT578" s="241"/>
      <c r="GU578" s="241"/>
      <c r="GV578" s="241"/>
      <c r="GW578" s="241"/>
      <c r="GX578" s="241"/>
      <c r="GY578" s="241"/>
      <c r="GZ578" s="241"/>
      <c r="HA578" s="241"/>
      <c r="HB578" s="241"/>
      <c r="HC578" s="241"/>
      <c r="HD578" s="241"/>
      <c r="HE578" s="241"/>
      <c r="HF578" s="241"/>
      <c r="HG578" s="241"/>
      <c r="HH578" s="241"/>
      <c r="HI578" s="241"/>
      <c r="HJ578" s="241"/>
      <c r="HK578" s="241"/>
      <c r="HL578" s="241"/>
      <c r="HM578" s="241"/>
      <c r="HN578" s="241"/>
      <c r="HO578" s="241"/>
      <c r="HP578" s="241"/>
      <c r="HQ578" s="241"/>
      <c r="HR578" s="241"/>
      <c r="HS578" s="241"/>
      <c r="HT578" s="241"/>
      <c r="HU578" s="241"/>
      <c r="HV578" s="241"/>
      <c r="HW578" s="241"/>
      <c r="HX578" s="241"/>
      <c r="HY578" s="241"/>
      <c r="HZ578" s="241"/>
      <c r="IA578" s="241"/>
      <c r="IB578" s="241"/>
      <c r="IC578" s="241"/>
      <c r="ID578" s="241"/>
      <c r="IE578" s="241"/>
      <c r="IF578" s="241"/>
      <c r="IG578" s="241"/>
      <c r="IH578" s="241"/>
      <c r="II578" s="241"/>
      <c r="IJ578" s="241"/>
      <c r="IK578" s="241"/>
      <c r="IL578" s="241"/>
      <c r="IM578" s="241"/>
      <c r="IN578" s="241"/>
      <c r="IO578" s="241"/>
      <c r="IP578" s="241"/>
      <c r="IQ578" s="241"/>
      <c r="IR578" s="241"/>
      <c r="IS578" s="241"/>
      <c r="IT578" s="241"/>
      <c r="IU578" s="241"/>
      <c r="IV578" s="241"/>
      <c r="IW578" s="241"/>
      <c r="IX578" s="241"/>
      <c r="IY578" s="241"/>
      <c r="IZ578" s="241"/>
      <c r="JA578" s="241"/>
      <c r="JB578" s="241"/>
      <c r="JC578" s="241"/>
      <c r="JD578" s="241"/>
      <c r="JE578" s="241"/>
      <c r="JF578" s="241"/>
      <c r="JG578" s="241"/>
      <c r="JH578" s="241"/>
      <c r="JI578" s="241"/>
      <c r="JJ578" s="241"/>
      <c r="JK578" s="241"/>
      <c r="JL578" s="241"/>
      <c r="JM578" s="241"/>
      <c r="JN578" s="241"/>
      <c r="JO578" s="241"/>
      <c r="JP578" s="241"/>
      <c r="JQ578" s="241"/>
      <c r="JR578" s="241"/>
      <c r="JS578" s="241"/>
      <c r="JT578" s="241"/>
      <c r="JU578" s="241"/>
    </row>
    <row r="579" spans="1:281" s="240" customFormat="1" ht="15" customHeight="1">
      <c r="A579" s="241"/>
      <c r="B579" s="241"/>
      <c r="C579" s="241"/>
      <c r="D579" s="241"/>
      <c r="E579" s="241"/>
      <c r="F579" s="241"/>
      <c r="G579" s="241"/>
      <c r="H579" s="241"/>
      <c r="I579" s="241"/>
      <c r="J579" s="241"/>
      <c r="K579" s="241"/>
      <c r="L579" s="241"/>
      <c r="M579" s="241"/>
      <c r="N579" s="241"/>
      <c r="O579" s="241"/>
      <c r="P579" s="241"/>
      <c r="Q579" s="241"/>
      <c r="R579" s="241"/>
      <c r="S579" s="241"/>
      <c r="T579" s="241"/>
      <c r="U579" s="241" t="s">
        <v>707</v>
      </c>
      <c r="V579" s="241"/>
      <c r="W579" s="241"/>
      <c r="X579" s="241"/>
      <c r="Y579" s="241"/>
      <c r="Z579" s="241"/>
      <c r="AA579" s="241"/>
      <c r="AB579" s="241"/>
      <c r="AC579" s="241" t="s">
        <v>386</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c r="DD579" s="241"/>
      <c r="DE579" s="241"/>
      <c r="DF579" s="241"/>
      <c r="DG579" s="241"/>
      <c r="DH579" s="241"/>
      <c r="DI579" s="241"/>
      <c r="DJ579" s="241"/>
      <c r="DK579" s="241"/>
      <c r="DL579" s="241"/>
      <c r="DM579" s="241"/>
      <c r="DN579" s="241"/>
      <c r="DO579" s="241"/>
      <c r="DP579" s="241"/>
      <c r="DQ579" s="241"/>
      <c r="DR579" s="241"/>
      <c r="DS579" s="241"/>
      <c r="DT579" s="241"/>
      <c r="DU579" s="241"/>
      <c r="DV579" s="241"/>
      <c r="DW579" s="241"/>
      <c r="DX579" s="241"/>
      <c r="DY579" s="241"/>
      <c r="DZ579" s="241"/>
      <c r="EA579" s="241"/>
      <c r="EB579" s="241"/>
      <c r="EC579" s="241"/>
      <c r="ED579" s="241"/>
      <c r="EE579" s="241"/>
      <c r="EF579" s="241"/>
      <c r="EG579" s="241"/>
      <c r="EH579" s="241"/>
      <c r="EI579" s="241"/>
      <c r="EJ579" s="241"/>
      <c r="EK579" s="241"/>
      <c r="EL579" s="241"/>
      <c r="EM579" s="241"/>
      <c r="EN579" s="241"/>
      <c r="EO579" s="241"/>
      <c r="EP579" s="241"/>
      <c r="EQ579" s="241"/>
      <c r="ER579" s="241"/>
      <c r="ES579" s="241"/>
      <c r="ET579" s="241"/>
      <c r="EU579" s="241"/>
      <c r="EV579" s="241"/>
      <c r="EW579" s="241"/>
      <c r="EX579" s="241"/>
      <c r="EY579" s="241"/>
      <c r="EZ579" s="241"/>
      <c r="FA579" s="241"/>
      <c r="FB579" s="241"/>
      <c r="FC579" s="241"/>
      <c r="FD579" s="241"/>
      <c r="FE579" s="241"/>
      <c r="FF579" s="241"/>
      <c r="FG579" s="241"/>
      <c r="FH579" s="241"/>
      <c r="FI579" s="241"/>
      <c r="FJ579" s="241"/>
      <c r="FK579" s="241"/>
      <c r="FL579" s="241"/>
      <c r="FM579" s="241"/>
      <c r="FN579" s="241"/>
      <c r="FO579" s="241"/>
      <c r="FP579" s="241"/>
      <c r="FQ579" s="241"/>
      <c r="FR579" s="241"/>
      <c r="FS579" s="241"/>
      <c r="FT579" s="241"/>
      <c r="FU579" s="241"/>
      <c r="FV579" s="241"/>
      <c r="FW579" s="241"/>
      <c r="FX579" s="241"/>
      <c r="FY579" s="241"/>
      <c r="FZ579" s="241"/>
      <c r="GA579" s="241"/>
      <c r="GB579" s="241"/>
      <c r="GC579" s="241"/>
      <c r="GD579" s="241"/>
      <c r="GE579" s="241"/>
      <c r="GF579" s="241"/>
      <c r="GG579" s="241"/>
      <c r="GH579" s="241"/>
      <c r="GI579" s="241"/>
      <c r="GJ579" s="241"/>
      <c r="GK579" s="241"/>
      <c r="GL579" s="241"/>
      <c r="GM579" s="241"/>
      <c r="GN579" s="241"/>
      <c r="GO579" s="241"/>
      <c r="GP579" s="241"/>
      <c r="GQ579" s="241"/>
      <c r="GR579" s="241"/>
      <c r="GS579" s="241"/>
      <c r="GT579" s="241"/>
      <c r="GU579" s="241"/>
      <c r="GV579" s="241"/>
      <c r="GW579" s="241"/>
      <c r="GX579" s="241"/>
      <c r="GY579" s="241"/>
      <c r="GZ579" s="241"/>
      <c r="HA579" s="241"/>
      <c r="HB579" s="241"/>
      <c r="HC579" s="241"/>
      <c r="HD579" s="241"/>
      <c r="HE579" s="241"/>
      <c r="HF579" s="241"/>
      <c r="HG579" s="241"/>
      <c r="HH579" s="241"/>
      <c r="HI579" s="241"/>
      <c r="HJ579" s="241"/>
      <c r="HK579" s="241"/>
      <c r="HL579" s="241"/>
      <c r="HM579" s="241"/>
      <c r="HN579" s="241"/>
      <c r="HO579" s="241"/>
      <c r="HP579" s="241"/>
      <c r="HQ579" s="241"/>
      <c r="HR579" s="241"/>
      <c r="HS579" s="241"/>
      <c r="HT579" s="241"/>
      <c r="HU579" s="241"/>
      <c r="HV579" s="241"/>
      <c r="HW579" s="241"/>
      <c r="HX579" s="241"/>
      <c r="HY579" s="241"/>
      <c r="HZ579" s="241"/>
      <c r="IA579" s="241"/>
      <c r="IB579" s="241"/>
      <c r="IC579" s="241"/>
      <c r="ID579" s="241"/>
      <c r="IE579" s="241"/>
      <c r="IF579" s="241"/>
      <c r="IG579" s="241"/>
      <c r="IH579" s="241"/>
      <c r="II579" s="241"/>
      <c r="IJ579" s="241"/>
      <c r="IK579" s="241"/>
      <c r="IL579" s="241"/>
      <c r="IM579" s="241"/>
      <c r="IN579" s="241"/>
      <c r="IO579" s="241"/>
      <c r="IP579" s="241"/>
      <c r="IQ579" s="241"/>
      <c r="IR579" s="241"/>
      <c r="IS579" s="241"/>
      <c r="IT579" s="241"/>
      <c r="IU579" s="241"/>
      <c r="IV579" s="241"/>
      <c r="IW579" s="241"/>
      <c r="IX579" s="241"/>
      <c r="IY579" s="241"/>
      <c r="IZ579" s="241"/>
      <c r="JA579" s="241"/>
      <c r="JB579" s="241"/>
      <c r="JC579" s="241"/>
      <c r="JD579" s="241"/>
      <c r="JE579" s="241"/>
      <c r="JF579" s="241"/>
      <c r="JG579" s="241"/>
      <c r="JH579" s="241"/>
      <c r="JI579" s="241"/>
      <c r="JJ579" s="241"/>
      <c r="JK579" s="241"/>
      <c r="JL579" s="241"/>
      <c r="JM579" s="241"/>
      <c r="JN579" s="241"/>
      <c r="JO579" s="241"/>
      <c r="JP579" s="241"/>
      <c r="JQ579" s="241"/>
      <c r="JR579" s="241"/>
      <c r="JS579" s="241"/>
      <c r="JT579" s="241"/>
      <c r="JU579" s="241"/>
    </row>
    <row r="580" spans="1:281" s="240" customFormat="1" ht="15" customHeight="1">
      <c r="A580" s="241"/>
      <c r="B580" s="241"/>
      <c r="C580" s="241"/>
      <c r="D580" s="241"/>
      <c r="E580" s="241"/>
      <c r="F580" s="241"/>
      <c r="G580" s="241"/>
      <c r="H580" s="241"/>
      <c r="I580" s="241"/>
      <c r="J580" s="241"/>
      <c r="K580" s="241"/>
      <c r="L580" s="241"/>
      <c r="M580" s="241"/>
      <c r="N580" s="241"/>
      <c r="O580" s="241"/>
      <c r="P580" s="241"/>
      <c r="Q580" s="241"/>
      <c r="R580" s="241"/>
      <c r="S580" s="241"/>
      <c r="T580" s="241"/>
      <c r="U580" s="241" t="s">
        <v>708</v>
      </c>
      <c r="V580" s="241"/>
      <c r="W580" s="241"/>
      <c r="X580" s="241"/>
      <c r="Y580" s="241"/>
      <c r="Z580" s="241"/>
      <c r="AA580" s="241"/>
      <c r="AB580" s="241"/>
      <c r="AC580" s="241" t="s">
        <v>350</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c r="DD580" s="241"/>
      <c r="DE580" s="241"/>
      <c r="DF580" s="241"/>
      <c r="DG580" s="241"/>
      <c r="DH580" s="241"/>
      <c r="DI580" s="241"/>
      <c r="DJ580" s="241"/>
      <c r="DK580" s="241"/>
      <c r="DL580" s="241"/>
      <c r="DM580" s="241"/>
      <c r="DN580" s="241"/>
      <c r="DO580" s="241"/>
      <c r="DP580" s="241"/>
      <c r="DQ580" s="241"/>
      <c r="DR580" s="241"/>
      <c r="DS580" s="241"/>
      <c r="DT580" s="241"/>
      <c r="DU580" s="241"/>
      <c r="DV580" s="241"/>
      <c r="DW580" s="241"/>
      <c r="DX580" s="241"/>
      <c r="DY580" s="241"/>
      <c r="DZ580" s="241"/>
      <c r="EA580" s="241"/>
      <c r="EB580" s="241"/>
      <c r="EC580" s="241"/>
      <c r="ED580" s="241"/>
      <c r="EE580" s="241"/>
      <c r="EF580" s="241"/>
      <c r="EG580" s="241"/>
      <c r="EH580" s="241"/>
      <c r="EI580" s="241"/>
      <c r="EJ580" s="241"/>
      <c r="EK580" s="241"/>
      <c r="EL580" s="241"/>
      <c r="EM580" s="241"/>
      <c r="EN580" s="241"/>
      <c r="EO580" s="241"/>
      <c r="EP580" s="241"/>
      <c r="EQ580" s="241"/>
      <c r="ER580" s="241"/>
      <c r="ES580" s="241"/>
      <c r="ET580" s="241"/>
      <c r="EU580" s="241"/>
      <c r="EV580" s="241"/>
      <c r="EW580" s="241"/>
      <c r="EX580" s="241"/>
      <c r="EY580" s="241"/>
      <c r="EZ580" s="241"/>
      <c r="FA580" s="241"/>
      <c r="FB580" s="241"/>
      <c r="FC580" s="241"/>
      <c r="FD580" s="241"/>
      <c r="FE580" s="241"/>
      <c r="FF580" s="241"/>
      <c r="FG580" s="241"/>
      <c r="FH580" s="241"/>
      <c r="FI580" s="241"/>
      <c r="FJ580" s="241"/>
      <c r="FK580" s="241"/>
      <c r="FL580" s="241"/>
      <c r="FM580" s="241"/>
      <c r="FN580" s="241"/>
      <c r="FO580" s="241"/>
      <c r="FP580" s="241"/>
      <c r="FQ580" s="241"/>
      <c r="FR580" s="241"/>
      <c r="FS580" s="241"/>
      <c r="FT580" s="241"/>
      <c r="FU580" s="241"/>
      <c r="FV580" s="241"/>
      <c r="FW580" s="241"/>
      <c r="FX580" s="241"/>
      <c r="FY580" s="241"/>
      <c r="FZ580" s="241"/>
      <c r="GA580" s="241"/>
      <c r="GB580" s="241"/>
      <c r="GC580" s="241"/>
      <c r="GD580" s="241"/>
      <c r="GE580" s="241"/>
      <c r="GF580" s="241"/>
      <c r="GG580" s="241"/>
      <c r="GH580" s="241"/>
      <c r="GI580" s="241"/>
      <c r="GJ580" s="241"/>
      <c r="GK580" s="241"/>
      <c r="GL580" s="241"/>
      <c r="GM580" s="241"/>
      <c r="GN580" s="241"/>
      <c r="GO580" s="241"/>
      <c r="GP580" s="241"/>
      <c r="GQ580" s="241"/>
      <c r="GR580" s="241"/>
      <c r="GS580" s="241"/>
      <c r="GT580" s="241"/>
      <c r="GU580" s="241"/>
      <c r="GV580" s="241"/>
      <c r="GW580" s="241"/>
      <c r="GX580" s="241"/>
      <c r="GY580" s="241"/>
      <c r="GZ580" s="241"/>
      <c r="HA580" s="241"/>
      <c r="HB580" s="241"/>
      <c r="HC580" s="241"/>
      <c r="HD580" s="241"/>
      <c r="HE580" s="241"/>
      <c r="HF580" s="241"/>
      <c r="HG580" s="241"/>
      <c r="HH580" s="241"/>
      <c r="HI580" s="241"/>
      <c r="HJ580" s="241"/>
      <c r="HK580" s="241"/>
      <c r="HL580" s="241"/>
      <c r="HM580" s="241"/>
      <c r="HN580" s="241"/>
      <c r="HO580" s="241"/>
      <c r="HP580" s="241"/>
      <c r="HQ580" s="241"/>
      <c r="HR580" s="241"/>
      <c r="HS580" s="241"/>
      <c r="HT580" s="241"/>
      <c r="HU580" s="241"/>
      <c r="HV580" s="241"/>
      <c r="HW580" s="241"/>
      <c r="HX580" s="241"/>
      <c r="HY580" s="241"/>
      <c r="HZ580" s="241"/>
      <c r="IA580" s="241"/>
      <c r="IB580" s="241"/>
      <c r="IC580" s="241"/>
      <c r="ID580" s="241"/>
      <c r="IE580" s="241"/>
      <c r="IF580" s="241"/>
      <c r="IG580" s="241"/>
      <c r="IH580" s="241"/>
      <c r="II580" s="241"/>
      <c r="IJ580" s="241"/>
      <c r="IK580" s="241"/>
      <c r="IL580" s="241"/>
      <c r="IM580" s="241"/>
      <c r="IN580" s="241"/>
      <c r="IO580" s="241"/>
      <c r="IP580" s="241"/>
      <c r="IQ580" s="241"/>
      <c r="IR580" s="241"/>
      <c r="IS580" s="241"/>
      <c r="IT580" s="241"/>
      <c r="IU580" s="241"/>
      <c r="IV580" s="241"/>
      <c r="IW580" s="241"/>
      <c r="IX580" s="241"/>
      <c r="IY580" s="241"/>
      <c r="IZ580" s="241"/>
      <c r="JA580" s="241"/>
      <c r="JB580" s="241"/>
      <c r="JC580" s="241"/>
      <c r="JD580" s="241"/>
      <c r="JE580" s="241"/>
      <c r="JF580" s="241"/>
      <c r="JG580" s="241"/>
      <c r="JH580" s="241"/>
      <c r="JI580" s="241"/>
      <c r="JJ580" s="241"/>
      <c r="JK580" s="241"/>
      <c r="JL580" s="241"/>
      <c r="JM580" s="241"/>
      <c r="JN580" s="241"/>
      <c r="JO580" s="241"/>
      <c r="JP580" s="241"/>
      <c r="JQ580" s="241"/>
      <c r="JR580" s="241"/>
      <c r="JS580" s="241"/>
      <c r="JT580" s="241"/>
      <c r="JU580" s="241"/>
    </row>
    <row r="581" spans="1:281" s="240" customFormat="1" ht="15" customHeight="1">
      <c r="A581" s="241"/>
      <c r="B581" s="241"/>
      <c r="C581" s="241"/>
      <c r="D581" s="241"/>
      <c r="E581" s="241"/>
      <c r="F581" s="241"/>
      <c r="G581" s="241"/>
      <c r="H581" s="241"/>
      <c r="I581" s="241"/>
      <c r="J581" s="241"/>
      <c r="K581" s="241"/>
      <c r="L581" s="241"/>
      <c r="M581" s="241"/>
      <c r="N581" s="241"/>
      <c r="O581" s="241"/>
      <c r="P581" s="241"/>
      <c r="Q581" s="241"/>
      <c r="R581" s="241"/>
      <c r="S581" s="241"/>
      <c r="T581" s="241"/>
      <c r="U581" s="241" t="s">
        <v>709</v>
      </c>
      <c r="V581" s="241"/>
      <c r="W581" s="241"/>
      <c r="X581" s="241"/>
      <c r="Y581" s="241"/>
      <c r="Z581" s="241"/>
      <c r="AA581" s="241"/>
      <c r="AB581" s="241"/>
      <c r="AC581" s="241" t="s">
        <v>322</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c r="DD581" s="241"/>
      <c r="DE581" s="241"/>
      <c r="DF581" s="241"/>
      <c r="DG581" s="241"/>
      <c r="DH581" s="241"/>
      <c r="DI581" s="241"/>
      <c r="DJ581" s="241"/>
      <c r="DK581" s="241"/>
      <c r="DL581" s="241"/>
      <c r="DM581" s="241"/>
      <c r="DN581" s="241"/>
      <c r="DO581" s="241"/>
      <c r="DP581" s="241"/>
      <c r="DQ581" s="241"/>
      <c r="DR581" s="241"/>
      <c r="DS581" s="241"/>
      <c r="DT581" s="241"/>
      <c r="DU581" s="241"/>
      <c r="DV581" s="241"/>
      <c r="DW581" s="241"/>
      <c r="DX581" s="241"/>
      <c r="DY581" s="241"/>
      <c r="DZ581" s="241"/>
      <c r="EA581" s="241"/>
      <c r="EB581" s="241"/>
      <c r="EC581" s="241"/>
      <c r="ED581" s="241"/>
      <c r="EE581" s="241"/>
      <c r="EF581" s="241"/>
      <c r="EG581" s="241"/>
      <c r="EH581" s="241"/>
      <c r="EI581" s="241"/>
      <c r="EJ581" s="241"/>
      <c r="EK581" s="241"/>
      <c r="EL581" s="241"/>
      <c r="EM581" s="241"/>
      <c r="EN581" s="241"/>
      <c r="EO581" s="241"/>
      <c r="EP581" s="241"/>
      <c r="EQ581" s="241"/>
      <c r="ER581" s="241"/>
      <c r="ES581" s="241"/>
      <c r="ET581" s="241"/>
      <c r="EU581" s="241"/>
      <c r="EV581" s="241"/>
      <c r="EW581" s="241"/>
      <c r="EX581" s="241"/>
      <c r="EY581" s="241"/>
      <c r="EZ581" s="241"/>
      <c r="FA581" s="241"/>
      <c r="FB581" s="241"/>
      <c r="FC581" s="241"/>
      <c r="FD581" s="241"/>
      <c r="FE581" s="241"/>
      <c r="FF581" s="241"/>
      <c r="FG581" s="241"/>
      <c r="FH581" s="241"/>
      <c r="FI581" s="241"/>
      <c r="FJ581" s="241"/>
      <c r="FK581" s="241"/>
      <c r="FL581" s="241"/>
      <c r="FM581" s="241"/>
      <c r="FN581" s="241"/>
      <c r="FO581" s="241"/>
      <c r="FP581" s="241"/>
      <c r="FQ581" s="241"/>
      <c r="FR581" s="241"/>
      <c r="FS581" s="241"/>
      <c r="FT581" s="241"/>
      <c r="FU581" s="241"/>
      <c r="FV581" s="241"/>
      <c r="FW581" s="241"/>
      <c r="FX581" s="241"/>
      <c r="FY581" s="241"/>
      <c r="FZ581" s="241"/>
      <c r="GA581" s="241"/>
      <c r="GB581" s="241"/>
      <c r="GC581" s="241"/>
      <c r="GD581" s="241"/>
      <c r="GE581" s="241"/>
      <c r="GF581" s="241"/>
      <c r="GG581" s="241"/>
      <c r="GH581" s="241"/>
      <c r="GI581" s="241"/>
      <c r="GJ581" s="241"/>
      <c r="GK581" s="241"/>
      <c r="GL581" s="241"/>
      <c r="GM581" s="241"/>
      <c r="GN581" s="241"/>
      <c r="GO581" s="241"/>
      <c r="GP581" s="241"/>
      <c r="GQ581" s="241"/>
      <c r="GR581" s="241"/>
      <c r="GS581" s="241"/>
      <c r="GT581" s="241"/>
      <c r="GU581" s="241"/>
      <c r="GV581" s="241"/>
      <c r="GW581" s="241"/>
      <c r="GX581" s="241"/>
      <c r="GY581" s="241"/>
      <c r="GZ581" s="241"/>
      <c r="HA581" s="241"/>
      <c r="HB581" s="241"/>
      <c r="HC581" s="241"/>
      <c r="HD581" s="241"/>
      <c r="HE581" s="241"/>
      <c r="HF581" s="241"/>
      <c r="HG581" s="241"/>
      <c r="HH581" s="241"/>
      <c r="HI581" s="241"/>
      <c r="HJ581" s="241"/>
      <c r="HK581" s="241"/>
      <c r="HL581" s="241"/>
      <c r="HM581" s="241"/>
      <c r="HN581" s="241"/>
      <c r="HO581" s="241"/>
      <c r="HP581" s="241"/>
      <c r="HQ581" s="241"/>
      <c r="HR581" s="241"/>
      <c r="HS581" s="241"/>
      <c r="HT581" s="241"/>
      <c r="HU581" s="241"/>
      <c r="HV581" s="241"/>
      <c r="HW581" s="241"/>
      <c r="HX581" s="241"/>
      <c r="HY581" s="241"/>
      <c r="HZ581" s="241"/>
      <c r="IA581" s="241"/>
      <c r="IB581" s="241"/>
      <c r="IC581" s="241"/>
      <c r="ID581" s="241"/>
      <c r="IE581" s="241"/>
      <c r="IF581" s="241"/>
      <c r="IG581" s="241"/>
      <c r="IH581" s="241"/>
      <c r="II581" s="241"/>
      <c r="IJ581" s="241"/>
      <c r="IK581" s="241"/>
      <c r="IL581" s="241"/>
      <c r="IM581" s="241"/>
      <c r="IN581" s="241"/>
      <c r="IO581" s="241"/>
      <c r="IP581" s="241"/>
      <c r="IQ581" s="241"/>
      <c r="IR581" s="241"/>
      <c r="IS581" s="241"/>
      <c r="IT581" s="241"/>
      <c r="IU581" s="241"/>
      <c r="IV581" s="241"/>
      <c r="IW581" s="241"/>
      <c r="IX581" s="241"/>
      <c r="IY581" s="241"/>
      <c r="IZ581" s="241"/>
      <c r="JA581" s="241"/>
      <c r="JB581" s="241"/>
      <c r="JC581" s="241"/>
      <c r="JD581" s="241"/>
      <c r="JE581" s="241"/>
      <c r="JF581" s="241"/>
      <c r="JG581" s="241"/>
      <c r="JH581" s="241"/>
      <c r="JI581" s="241"/>
      <c r="JJ581" s="241"/>
      <c r="JK581" s="241"/>
      <c r="JL581" s="241"/>
      <c r="JM581" s="241"/>
      <c r="JN581" s="241"/>
      <c r="JO581" s="241"/>
      <c r="JP581" s="241"/>
      <c r="JQ581" s="241"/>
      <c r="JR581" s="241"/>
      <c r="JS581" s="241"/>
      <c r="JT581" s="241"/>
      <c r="JU581" s="241"/>
    </row>
    <row r="582" spans="1:281" s="240" customFormat="1" ht="15" customHeight="1">
      <c r="A582" s="241"/>
      <c r="B582" s="241"/>
      <c r="C582" s="241"/>
      <c r="D582" s="241"/>
      <c r="E582" s="241"/>
      <c r="F582" s="241"/>
      <c r="G582" s="241"/>
      <c r="H582" s="241"/>
      <c r="I582" s="241"/>
      <c r="J582" s="241"/>
      <c r="K582" s="241"/>
      <c r="L582" s="241"/>
      <c r="M582" s="241"/>
      <c r="N582" s="241"/>
      <c r="O582" s="241"/>
      <c r="P582" s="241"/>
      <c r="Q582" s="241"/>
      <c r="R582" s="241"/>
      <c r="S582" s="241"/>
      <c r="T582" s="241"/>
      <c r="U582" s="241" t="s">
        <v>710</v>
      </c>
      <c r="V582" s="241"/>
      <c r="W582" s="241"/>
      <c r="X582" s="241"/>
      <c r="Y582" s="241"/>
      <c r="Z582" s="241"/>
      <c r="AA582" s="241"/>
      <c r="AB582" s="241"/>
      <c r="AC582" s="241" t="s">
        <v>313</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c r="DD582" s="241"/>
      <c r="DE582" s="241"/>
      <c r="DF582" s="241"/>
      <c r="DG582" s="241"/>
      <c r="DH582" s="241"/>
      <c r="DI582" s="241"/>
      <c r="DJ582" s="241"/>
      <c r="DK582" s="241"/>
      <c r="DL582" s="241"/>
      <c r="DM582" s="241"/>
      <c r="DN582" s="241"/>
      <c r="DO582" s="241"/>
      <c r="DP582" s="241"/>
      <c r="DQ582" s="241"/>
      <c r="DR582" s="241"/>
      <c r="DS582" s="241"/>
      <c r="DT582" s="241"/>
      <c r="DU582" s="241"/>
      <c r="DV582" s="241"/>
      <c r="DW582" s="241"/>
      <c r="DX582" s="241"/>
      <c r="DY582" s="241"/>
      <c r="DZ582" s="241"/>
      <c r="EA582" s="241"/>
      <c r="EB582" s="241"/>
      <c r="EC582" s="241"/>
      <c r="ED582" s="241"/>
      <c r="EE582" s="241"/>
      <c r="EF582" s="241"/>
      <c r="EG582" s="241"/>
      <c r="EH582" s="241"/>
      <c r="EI582" s="241"/>
      <c r="EJ582" s="241"/>
      <c r="EK582" s="241"/>
      <c r="EL582" s="241"/>
      <c r="EM582" s="241"/>
      <c r="EN582" s="241"/>
      <c r="EO582" s="241"/>
      <c r="EP582" s="241"/>
      <c r="EQ582" s="241"/>
      <c r="ER582" s="241"/>
      <c r="ES582" s="241"/>
      <c r="ET582" s="241"/>
      <c r="EU582" s="241"/>
      <c r="EV582" s="241"/>
      <c r="EW582" s="241"/>
      <c r="EX582" s="241"/>
      <c r="EY582" s="241"/>
      <c r="EZ582" s="241"/>
      <c r="FA582" s="241"/>
      <c r="FB582" s="241"/>
      <c r="FC582" s="241"/>
      <c r="FD582" s="241"/>
      <c r="FE582" s="241"/>
      <c r="FF582" s="241"/>
      <c r="FG582" s="241"/>
      <c r="FH582" s="241"/>
      <c r="FI582" s="241"/>
      <c r="FJ582" s="241"/>
      <c r="FK582" s="241"/>
      <c r="FL582" s="241"/>
      <c r="FM582" s="241"/>
      <c r="FN582" s="241"/>
      <c r="FO582" s="241"/>
      <c r="FP582" s="241"/>
      <c r="FQ582" s="241"/>
      <c r="FR582" s="241"/>
      <c r="FS582" s="241"/>
      <c r="FT582" s="241"/>
      <c r="FU582" s="241"/>
      <c r="FV582" s="241"/>
      <c r="FW582" s="241"/>
      <c r="FX582" s="241"/>
      <c r="FY582" s="241"/>
      <c r="FZ582" s="241"/>
      <c r="GA582" s="241"/>
      <c r="GB582" s="241"/>
      <c r="GC582" s="241"/>
      <c r="GD582" s="241"/>
      <c r="GE582" s="241"/>
      <c r="GF582" s="241"/>
      <c r="GG582" s="241"/>
      <c r="GH582" s="241"/>
      <c r="GI582" s="241"/>
      <c r="GJ582" s="241"/>
      <c r="GK582" s="241"/>
      <c r="GL582" s="241"/>
      <c r="GM582" s="241"/>
      <c r="GN582" s="241"/>
      <c r="GO582" s="241"/>
      <c r="GP582" s="241"/>
      <c r="GQ582" s="241"/>
      <c r="GR582" s="241"/>
      <c r="GS582" s="241"/>
      <c r="GT582" s="241"/>
      <c r="GU582" s="241"/>
      <c r="GV582" s="241"/>
      <c r="GW582" s="241"/>
      <c r="GX582" s="241"/>
      <c r="GY582" s="241"/>
      <c r="GZ582" s="241"/>
      <c r="HA582" s="241"/>
      <c r="HB582" s="241"/>
      <c r="HC582" s="241"/>
      <c r="HD582" s="241"/>
      <c r="HE582" s="241"/>
      <c r="HF582" s="241"/>
      <c r="HG582" s="241"/>
      <c r="HH582" s="241"/>
      <c r="HI582" s="241"/>
      <c r="HJ582" s="241"/>
      <c r="HK582" s="241"/>
      <c r="HL582" s="241"/>
      <c r="HM582" s="241"/>
      <c r="HN582" s="241"/>
      <c r="HO582" s="241"/>
      <c r="HP582" s="241"/>
      <c r="HQ582" s="241"/>
      <c r="HR582" s="241"/>
      <c r="HS582" s="241"/>
      <c r="HT582" s="241"/>
      <c r="HU582" s="241"/>
      <c r="HV582" s="241"/>
      <c r="HW582" s="241"/>
      <c r="HX582" s="241"/>
      <c r="HY582" s="241"/>
      <c r="HZ582" s="241"/>
      <c r="IA582" s="241"/>
      <c r="IB582" s="241"/>
      <c r="IC582" s="241"/>
      <c r="ID582" s="241"/>
      <c r="IE582" s="241"/>
      <c r="IF582" s="241"/>
      <c r="IG582" s="241"/>
      <c r="IH582" s="241"/>
      <c r="II582" s="241"/>
      <c r="IJ582" s="241"/>
      <c r="IK582" s="241"/>
      <c r="IL582" s="241"/>
      <c r="IM582" s="241"/>
      <c r="IN582" s="241"/>
      <c r="IO582" s="241"/>
      <c r="IP582" s="241"/>
      <c r="IQ582" s="241"/>
      <c r="IR582" s="241"/>
      <c r="IS582" s="241"/>
      <c r="IT582" s="241"/>
      <c r="IU582" s="241"/>
      <c r="IV582" s="241"/>
      <c r="IW582" s="241"/>
      <c r="IX582" s="241"/>
      <c r="IY582" s="241"/>
      <c r="IZ582" s="241"/>
      <c r="JA582" s="241"/>
      <c r="JB582" s="241"/>
      <c r="JC582" s="241"/>
      <c r="JD582" s="241"/>
      <c r="JE582" s="241"/>
      <c r="JF582" s="241"/>
      <c r="JG582" s="241"/>
      <c r="JH582" s="241"/>
      <c r="JI582" s="241"/>
      <c r="JJ582" s="241"/>
      <c r="JK582" s="241"/>
      <c r="JL582" s="241"/>
      <c r="JM582" s="241"/>
      <c r="JN582" s="241"/>
      <c r="JO582" s="241"/>
      <c r="JP582" s="241"/>
      <c r="JQ582" s="241"/>
      <c r="JR582" s="241"/>
      <c r="JS582" s="241"/>
      <c r="JT582" s="241"/>
      <c r="JU582" s="241"/>
    </row>
    <row r="583" spans="1:281" s="240" customFormat="1" ht="15" customHeight="1">
      <c r="A583" s="241"/>
      <c r="B583" s="241"/>
      <c r="C583" s="241"/>
      <c r="D583" s="241"/>
      <c r="E583" s="241"/>
      <c r="F583" s="241"/>
      <c r="G583" s="241"/>
      <c r="H583" s="241"/>
      <c r="I583" s="241"/>
      <c r="J583" s="241"/>
      <c r="K583" s="241"/>
      <c r="L583" s="241"/>
      <c r="M583" s="241"/>
      <c r="N583" s="241"/>
      <c r="O583" s="241"/>
      <c r="P583" s="241"/>
      <c r="Q583" s="241"/>
      <c r="R583" s="241"/>
      <c r="S583" s="241"/>
      <c r="T583" s="241"/>
      <c r="U583" s="241" t="s">
        <v>711</v>
      </c>
      <c r="V583" s="241"/>
      <c r="W583" s="241"/>
      <c r="X583" s="241"/>
      <c r="Y583" s="241"/>
      <c r="Z583" s="241"/>
      <c r="AA583" s="241"/>
      <c r="AB583" s="241"/>
      <c r="AC583" s="241" t="s">
        <v>386</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c r="DD583" s="241"/>
      <c r="DE583" s="241"/>
      <c r="DF583" s="241"/>
      <c r="DG583" s="241"/>
      <c r="DH583" s="241"/>
      <c r="DI583" s="241"/>
      <c r="DJ583" s="241"/>
      <c r="DK583" s="241"/>
      <c r="DL583" s="241"/>
      <c r="DM583" s="241"/>
      <c r="DN583" s="241"/>
      <c r="DO583" s="241"/>
      <c r="DP583" s="241"/>
      <c r="DQ583" s="241"/>
      <c r="DR583" s="241"/>
      <c r="DS583" s="241"/>
      <c r="DT583" s="241"/>
      <c r="DU583" s="241"/>
      <c r="DV583" s="241"/>
      <c r="DW583" s="241"/>
      <c r="DX583" s="241"/>
      <c r="DY583" s="241"/>
      <c r="DZ583" s="241"/>
      <c r="EA583" s="241"/>
      <c r="EB583" s="241"/>
      <c r="EC583" s="241"/>
      <c r="ED583" s="241"/>
      <c r="EE583" s="241"/>
      <c r="EF583" s="241"/>
      <c r="EG583" s="241"/>
      <c r="EH583" s="241"/>
      <c r="EI583" s="241"/>
      <c r="EJ583" s="241"/>
      <c r="EK583" s="241"/>
      <c r="EL583" s="241"/>
      <c r="EM583" s="241"/>
      <c r="EN583" s="241"/>
      <c r="EO583" s="241"/>
      <c r="EP583" s="241"/>
      <c r="EQ583" s="241"/>
      <c r="ER583" s="241"/>
      <c r="ES583" s="241"/>
      <c r="ET583" s="241"/>
      <c r="EU583" s="241"/>
      <c r="EV583" s="241"/>
      <c r="EW583" s="241"/>
      <c r="EX583" s="241"/>
      <c r="EY583" s="241"/>
      <c r="EZ583" s="241"/>
      <c r="FA583" s="241"/>
      <c r="FB583" s="241"/>
      <c r="FC583" s="241"/>
      <c r="FD583" s="241"/>
      <c r="FE583" s="241"/>
      <c r="FF583" s="241"/>
      <c r="FG583" s="241"/>
      <c r="FH583" s="241"/>
      <c r="FI583" s="241"/>
      <c r="FJ583" s="241"/>
      <c r="FK583" s="241"/>
      <c r="FL583" s="241"/>
      <c r="FM583" s="241"/>
      <c r="FN583" s="241"/>
      <c r="FO583" s="241"/>
      <c r="FP583" s="241"/>
      <c r="FQ583" s="241"/>
      <c r="FR583" s="241"/>
      <c r="FS583" s="241"/>
      <c r="FT583" s="241"/>
      <c r="FU583" s="241"/>
      <c r="FV583" s="241"/>
      <c r="FW583" s="241"/>
      <c r="FX583" s="241"/>
      <c r="FY583" s="241"/>
      <c r="FZ583" s="241"/>
      <c r="GA583" s="241"/>
      <c r="GB583" s="241"/>
      <c r="GC583" s="241"/>
      <c r="GD583" s="241"/>
      <c r="GE583" s="241"/>
      <c r="GF583" s="241"/>
      <c r="GG583" s="241"/>
      <c r="GH583" s="241"/>
      <c r="GI583" s="241"/>
      <c r="GJ583" s="241"/>
      <c r="GK583" s="241"/>
      <c r="GL583" s="241"/>
      <c r="GM583" s="241"/>
      <c r="GN583" s="241"/>
      <c r="GO583" s="241"/>
      <c r="GP583" s="241"/>
      <c r="GQ583" s="241"/>
      <c r="GR583" s="241"/>
      <c r="GS583" s="241"/>
      <c r="GT583" s="241"/>
      <c r="GU583" s="241"/>
      <c r="GV583" s="241"/>
      <c r="GW583" s="241"/>
      <c r="GX583" s="241"/>
      <c r="GY583" s="241"/>
      <c r="GZ583" s="241"/>
      <c r="HA583" s="241"/>
      <c r="HB583" s="241"/>
      <c r="HC583" s="241"/>
      <c r="HD583" s="241"/>
      <c r="HE583" s="241"/>
      <c r="HF583" s="241"/>
      <c r="HG583" s="241"/>
      <c r="HH583" s="241"/>
      <c r="HI583" s="241"/>
      <c r="HJ583" s="241"/>
      <c r="HK583" s="241"/>
      <c r="HL583" s="241"/>
      <c r="HM583" s="241"/>
      <c r="HN583" s="241"/>
      <c r="HO583" s="241"/>
      <c r="HP583" s="241"/>
      <c r="HQ583" s="241"/>
      <c r="HR583" s="241"/>
      <c r="HS583" s="241"/>
      <c r="HT583" s="241"/>
      <c r="HU583" s="241"/>
      <c r="HV583" s="241"/>
      <c r="HW583" s="241"/>
      <c r="HX583" s="241"/>
      <c r="HY583" s="241"/>
      <c r="HZ583" s="241"/>
      <c r="IA583" s="241"/>
      <c r="IB583" s="241"/>
      <c r="IC583" s="241"/>
      <c r="ID583" s="241"/>
      <c r="IE583" s="241"/>
      <c r="IF583" s="241"/>
      <c r="IG583" s="241"/>
      <c r="IH583" s="241"/>
      <c r="II583" s="241"/>
      <c r="IJ583" s="241"/>
      <c r="IK583" s="241"/>
      <c r="IL583" s="241"/>
      <c r="IM583" s="241"/>
      <c r="IN583" s="241"/>
      <c r="IO583" s="241"/>
      <c r="IP583" s="241"/>
      <c r="IQ583" s="241"/>
      <c r="IR583" s="241"/>
      <c r="IS583" s="241"/>
      <c r="IT583" s="241"/>
      <c r="IU583" s="241"/>
      <c r="IV583" s="241"/>
      <c r="IW583" s="241"/>
      <c r="IX583" s="241"/>
      <c r="IY583" s="241"/>
      <c r="IZ583" s="241"/>
      <c r="JA583" s="241"/>
      <c r="JB583" s="241"/>
      <c r="JC583" s="241"/>
      <c r="JD583" s="241"/>
      <c r="JE583" s="241"/>
      <c r="JF583" s="241"/>
      <c r="JG583" s="241"/>
      <c r="JH583" s="241"/>
      <c r="JI583" s="241"/>
      <c r="JJ583" s="241"/>
      <c r="JK583" s="241"/>
      <c r="JL583" s="241"/>
      <c r="JM583" s="241"/>
      <c r="JN583" s="241"/>
      <c r="JO583" s="241"/>
      <c r="JP583" s="241"/>
      <c r="JQ583" s="241"/>
      <c r="JR583" s="241"/>
      <c r="JS583" s="241"/>
      <c r="JT583" s="241"/>
      <c r="JU583" s="241"/>
    </row>
    <row r="584" spans="1:281" s="240" customFormat="1" ht="15" customHeight="1">
      <c r="A584" s="241"/>
      <c r="B584" s="241"/>
      <c r="C584" s="241"/>
      <c r="D584" s="241"/>
      <c r="E584" s="241"/>
      <c r="F584" s="241"/>
      <c r="G584" s="241"/>
      <c r="H584" s="241"/>
      <c r="I584" s="241"/>
      <c r="J584" s="241"/>
      <c r="K584" s="241"/>
      <c r="L584" s="241"/>
      <c r="M584" s="241"/>
      <c r="N584" s="241"/>
      <c r="O584" s="241"/>
      <c r="P584" s="241"/>
      <c r="Q584" s="241"/>
      <c r="R584" s="241"/>
      <c r="S584" s="241"/>
      <c r="T584" s="241"/>
      <c r="U584" s="241" t="s">
        <v>712</v>
      </c>
      <c r="V584" s="241"/>
      <c r="W584" s="241"/>
      <c r="X584" s="241"/>
      <c r="Y584" s="241"/>
      <c r="Z584" s="241"/>
      <c r="AA584" s="241"/>
      <c r="AB584" s="241"/>
      <c r="AC584" s="241" t="s">
        <v>350</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c r="DD584" s="241"/>
      <c r="DE584" s="241"/>
      <c r="DF584" s="241"/>
      <c r="DG584" s="241"/>
      <c r="DH584" s="241"/>
      <c r="DI584" s="241"/>
      <c r="DJ584" s="241"/>
      <c r="DK584" s="241"/>
      <c r="DL584" s="241"/>
      <c r="DM584" s="241"/>
      <c r="DN584" s="241"/>
      <c r="DO584" s="241"/>
      <c r="DP584" s="241"/>
      <c r="DQ584" s="241"/>
      <c r="DR584" s="241"/>
      <c r="DS584" s="241"/>
      <c r="DT584" s="241"/>
      <c r="DU584" s="241"/>
      <c r="DV584" s="241"/>
      <c r="DW584" s="241"/>
      <c r="DX584" s="241"/>
      <c r="DY584" s="241"/>
      <c r="DZ584" s="241"/>
      <c r="EA584" s="241"/>
      <c r="EB584" s="241"/>
      <c r="EC584" s="241"/>
      <c r="ED584" s="241"/>
      <c r="EE584" s="241"/>
      <c r="EF584" s="241"/>
      <c r="EG584" s="241"/>
      <c r="EH584" s="241"/>
      <c r="EI584" s="241"/>
      <c r="EJ584" s="241"/>
      <c r="EK584" s="241"/>
      <c r="EL584" s="241"/>
      <c r="EM584" s="241"/>
      <c r="EN584" s="241"/>
      <c r="EO584" s="241"/>
      <c r="EP584" s="241"/>
      <c r="EQ584" s="241"/>
      <c r="ER584" s="241"/>
      <c r="ES584" s="241"/>
      <c r="ET584" s="241"/>
      <c r="EU584" s="241"/>
      <c r="EV584" s="241"/>
      <c r="EW584" s="241"/>
      <c r="EX584" s="241"/>
      <c r="EY584" s="241"/>
      <c r="EZ584" s="241"/>
      <c r="FA584" s="241"/>
      <c r="FB584" s="241"/>
      <c r="FC584" s="241"/>
      <c r="FD584" s="241"/>
      <c r="FE584" s="241"/>
      <c r="FF584" s="241"/>
      <c r="FG584" s="241"/>
      <c r="FH584" s="241"/>
      <c r="FI584" s="241"/>
      <c r="FJ584" s="241"/>
      <c r="FK584" s="241"/>
      <c r="FL584" s="241"/>
      <c r="FM584" s="241"/>
      <c r="FN584" s="241"/>
      <c r="FO584" s="241"/>
      <c r="FP584" s="241"/>
      <c r="FQ584" s="241"/>
      <c r="FR584" s="241"/>
      <c r="FS584" s="241"/>
      <c r="FT584" s="241"/>
      <c r="FU584" s="241"/>
      <c r="FV584" s="241"/>
      <c r="FW584" s="241"/>
      <c r="FX584" s="241"/>
      <c r="FY584" s="241"/>
      <c r="FZ584" s="241"/>
      <c r="GA584" s="241"/>
      <c r="GB584" s="241"/>
      <c r="GC584" s="241"/>
      <c r="GD584" s="241"/>
      <c r="GE584" s="241"/>
      <c r="GF584" s="241"/>
      <c r="GG584" s="241"/>
      <c r="GH584" s="241"/>
      <c r="GI584" s="241"/>
      <c r="GJ584" s="241"/>
      <c r="GK584" s="241"/>
      <c r="GL584" s="241"/>
      <c r="GM584" s="241"/>
      <c r="GN584" s="241"/>
      <c r="GO584" s="241"/>
      <c r="GP584" s="241"/>
      <c r="GQ584" s="241"/>
      <c r="GR584" s="241"/>
      <c r="GS584" s="241"/>
      <c r="GT584" s="241"/>
      <c r="GU584" s="241"/>
      <c r="GV584" s="241"/>
      <c r="GW584" s="241"/>
      <c r="GX584" s="241"/>
      <c r="GY584" s="241"/>
      <c r="GZ584" s="241"/>
      <c r="HA584" s="241"/>
      <c r="HB584" s="241"/>
      <c r="HC584" s="241"/>
      <c r="HD584" s="241"/>
      <c r="HE584" s="241"/>
      <c r="HF584" s="241"/>
      <c r="HG584" s="241"/>
      <c r="HH584" s="241"/>
      <c r="HI584" s="241"/>
      <c r="HJ584" s="241"/>
      <c r="HK584" s="241"/>
      <c r="HL584" s="241"/>
      <c r="HM584" s="241"/>
      <c r="HN584" s="241"/>
      <c r="HO584" s="241"/>
      <c r="HP584" s="241"/>
      <c r="HQ584" s="241"/>
      <c r="HR584" s="241"/>
      <c r="HS584" s="241"/>
      <c r="HT584" s="241"/>
      <c r="HU584" s="241"/>
      <c r="HV584" s="241"/>
      <c r="HW584" s="241"/>
      <c r="HX584" s="241"/>
      <c r="HY584" s="241"/>
      <c r="HZ584" s="241"/>
      <c r="IA584" s="241"/>
      <c r="IB584" s="241"/>
      <c r="IC584" s="241"/>
      <c r="ID584" s="241"/>
      <c r="IE584" s="241"/>
      <c r="IF584" s="241"/>
      <c r="IG584" s="241"/>
      <c r="IH584" s="241"/>
      <c r="II584" s="241"/>
      <c r="IJ584" s="241"/>
      <c r="IK584" s="241"/>
      <c r="IL584" s="241"/>
      <c r="IM584" s="241"/>
      <c r="IN584" s="241"/>
      <c r="IO584" s="241"/>
      <c r="IP584" s="241"/>
      <c r="IQ584" s="241"/>
      <c r="IR584" s="241"/>
      <c r="IS584" s="241"/>
      <c r="IT584" s="241"/>
      <c r="IU584" s="241"/>
      <c r="IV584" s="241"/>
      <c r="IW584" s="241"/>
      <c r="IX584" s="241"/>
      <c r="IY584" s="241"/>
      <c r="IZ584" s="241"/>
      <c r="JA584" s="241"/>
      <c r="JB584" s="241"/>
      <c r="JC584" s="241"/>
      <c r="JD584" s="241"/>
      <c r="JE584" s="241"/>
      <c r="JF584" s="241"/>
      <c r="JG584" s="241"/>
      <c r="JH584" s="241"/>
      <c r="JI584" s="241"/>
      <c r="JJ584" s="241"/>
      <c r="JK584" s="241"/>
      <c r="JL584" s="241"/>
      <c r="JM584" s="241"/>
      <c r="JN584" s="241"/>
      <c r="JO584" s="241"/>
      <c r="JP584" s="241"/>
      <c r="JQ584" s="241"/>
      <c r="JR584" s="241"/>
      <c r="JS584" s="241"/>
      <c r="JT584" s="241"/>
      <c r="JU584" s="241"/>
    </row>
    <row r="585" spans="1:281" s="240" customFormat="1" ht="15" customHeight="1">
      <c r="A585" s="241"/>
      <c r="B585" s="241"/>
      <c r="C585" s="241"/>
      <c r="D585" s="241"/>
      <c r="E585" s="241"/>
      <c r="F585" s="241"/>
      <c r="G585" s="241"/>
      <c r="H585" s="241"/>
      <c r="I585" s="241"/>
      <c r="J585" s="241"/>
      <c r="K585" s="241"/>
      <c r="L585" s="241"/>
      <c r="M585" s="241"/>
      <c r="N585" s="241"/>
      <c r="O585" s="241"/>
      <c r="P585" s="241"/>
      <c r="Q585" s="241"/>
      <c r="R585" s="241"/>
      <c r="S585" s="241"/>
      <c r="T585" s="241"/>
      <c r="U585" s="241" t="s">
        <v>713</v>
      </c>
      <c r="V585" s="241"/>
      <c r="W585" s="241"/>
      <c r="X585" s="241"/>
      <c r="Y585" s="241"/>
      <c r="Z585" s="241"/>
      <c r="AA585" s="241"/>
      <c r="AB585" s="241"/>
      <c r="AC585" s="241" t="s">
        <v>322</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c r="DD585" s="241"/>
      <c r="DE585" s="241"/>
      <c r="DF585" s="241"/>
      <c r="DG585" s="241"/>
      <c r="DH585" s="241"/>
      <c r="DI585" s="241"/>
      <c r="DJ585" s="241"/>
      <c r="DK585" s="241"/>
      <c r="DL585" s="241"/>
      <c r="DM585" s="241"/>
      <c r="DN585" s="241"/>
      <c r="DO585" s="241"/>
      <c r="DP585" s="241"/>
      <c r="DQ585" s="241"/>
      <c r="DR585" s="241"/>
      <c r="DS585" s="241"/>
      <c r="DT585" s="241"/>
      <c r="DU585" s="241"/>
      <c r="DV585" s="241"/>
      <c r="DW585" s="241"/>
      <c r="DX585" s="241"/>
      <c r="DY585" s="241"/>
      <c r="DZ585" s="241"/>
      <c r="EA585" s="241"/>
      <c r="EB585" s="241"/>
      <c r="EC585" s="241"/>
      <c r="ED585" s="241"/>
      <c r="EE585" s="241"/>
      <c r="EF585" s="241"/>
      <c r="EG585" s="241"/>
      <c r="EH585" s="241"/>
      <c r="EI585" s="241"/>
      <c r="EJ585" s="241"/>
      <c r="EK585" s="241"/>
      <c r="EL585" s="241"/>
      <c r="EM585" s="241"/>
      <c r="EN585" s="241"/>
      <c r="EO585" s="241"/>
      <c r="EP585" s="241"/>
      <c r="EQ585" s="241"/>
      <c r="ER585" s="241"/>
      <c r="ES585" s="241"/>
      <c r="ET585" s="241"/>
      <c r="EU585" s="241"/>
      <c r="EV585" s="241"/>
      <c r="EW585" s="241"/>
      <c r="EX585" s="241"/>
      <c r="EY585" s="241"/>
      <c r="EZ585" s="241"/>
      <c r="FA585" s="241"/>
      <c r="FB585" s="241"/>
      <c r="FC585" s="241"/>
      <c r="FD585" s="241"/>
      <c r="FE585" s="241"/>
      <c r="FF585" s="241"/>
      <c r="FG585" s="241"/>
      <c r="FH585" s="241"/>
      <c r="FI585" s="241"/>
      <c r="FJ585" s="241"/>
      <c r="FK585" s="241"/>
      <c r="FL585" s="241"/>
      <c r="FM585" s="241"/>
      <c r="FN585" s="241"/>
      <c r="FO585" s="241"/>
      <c r="FP585" s="241"/>
      <c r="FQ585" s="241"/>
      <c r="FR585" s="241"/>
      <c r="FS585" s="241"/>
      <c r="FT585" s="241"/>
      <c r="FU585" s="241"/>
      <c r="FV585" s="241"/>
      <c r="FW585" s="241"/>
      <c r="FX585" s="241"/>
      <c r="FY585" s="241"/>
      <c r="FZ585" s="241"/>
      <c r="GA585" s="241"/>
      <c r="GB585" s="241"/>
      <c r="GC585" s="241"/>
      <c r="GD585" s="241"/>
      <c r="GE585" s="241"/>
      <c r="GF585" s="241"/>
      <c r="GG585" s="241"/>
      <c r="GH585" s="241"/>
      <c r="GI585" s="241"/>
      <c r="GJ585" s="241"/>
      <c r="GK585" s="241"/>
      <c r="GL585" s="241"/>
      <c r="GM585" s="241"/>
      <c r="GN585" s="241"/>
      <c r="GO585" s="241"/>
      <c r="GP585" s="241"/>
      <c r="GQ585" s="241"/>
      <c r="GR585" s="241"/>
      <c r="GS585" s="241"/>
      <c r="GT585" s="241"/>
      <c r="GU585" s="241"/>
      <c r="GV585" s="241"/>
      <c r="GW585" s="241"/>
      <c r="GX585" s="241"/>
      <c r="GY585" s="241"/>
      <c r="GZ585" s="241"/>
      <c r="HA585" s="241"/>
      <c r="HB585" s="241"/>
      <c r="HC585" s="241"/>
      <c r="HD585" s="241"/>
      <c r="HE585" s="241"/>
      <c r="HF585" s="241"/>
      <c r="HG585" s="241"/>
      <c r="HH585" s="241"/>
      <c r="HI585" s="241"/>
      <c r="HJ585" s="241"/>
      <c r="HK585" s="241"/>
      <c r="HL585" s="241"/>
      <c r="HM585" s="241"/>
      <c r="HN585" s="241"/>
      <c r="HO585" s="241"/>
      <c r="HP585" s="241"/>
      <c r="HQ585" s="241"/>
      <c r="HR585" s="241"/>
      <c r="HS585" s="241"/>
      <c r="HT585" s="241"/>
      <c r="HU585" s="241"/>
      <c r="HV585" s="241"/>
      <c r="HW585" s="241"/>
      <c r="HX585" s="241"/>
      <c r="HY585" s="241"/>
      <c r="HZ585" s="241"/>
      <c r="IA585" s="241"/>
      <c r="IB585" s="241"/>
      <c r="IC585" s="241"/>
      <c r="ID585" s="241"/>
      <c r="IE585" s="241"/>
      <c r="IF585" s="241"/>
      <c r="IG585" s="241"/>
      <c r="IH585" s="241"/>
      <c r="II585" s="241"/>
      <c r="IJ585" s="241"/>
      <c r="IK585" s="241"/>
      <c r="IL585" s="241"/>
      <c r="IM585" s="241"/>
      <c r="IN585" s="241"/>
      <c r="IO585" s="241"/>
      <c r="IP585" s="241"/>
      <c r="IQ585" s="241"/>
      <c r="IR585" s="241"/>
      <c r="IS585" s="241"/>
      <c r="IT585" s="241"/>
      <c r="IU585" s="241"/>
      <c r="IV585" s="241"/>
      <c r="IW585" s="241"/>
      <c r="IX585" s="241"/>
      <c r="IY585" s="241"/>
      <c r="IZ585" s="241"/>
      <c r="JA585" s="241"/>
      <c r="JB585" s="241"/>
      <c r="JC585" s="241"/>
      <c r="JD585" s="241"/>
      <c r="JE585" s="241"/>
      <c r="JF585" s="241"/>
      <c r="JG585" s="241"/>
      <c r="JH585" s="241"/>
      <c r="JI585" s="241"/>
      <c r="JJ585" s="241"/>
      <c r="JK585" s="241"/>
      <c r="JL585" s="241"/>
      <c r="JM585" s="241"/>
      <c r="JN585" s="241"/>
      <c r="JO585" s="241"/>
      <c r="JP585" s="241"/>
      <c r="JQ585" s="241"/>
      <c r="JR585" s="241"/>
      <c r="JS585" s="241"/>
      <c r="JT585" s="241"/>
      <c r="JU585" s="241"/>
    </row>
    <row r="586" spans="1:281" s="240" customFormat="1" ht="15" customHeight="1">
      <c r="A586" s="241"/>
      <c r="B586" s="241"/>
      <c r="C586" s="241"/>
      <c r="D586" s="241"/>
      <c r="E586" s="241"/>
      <c r="F586" s="241"/>
      <c r="G586" s="241"/>
      <c r="H586" s="241"/>
      <c r="I586" s="241"/>
      <c r="J586" s="241"/>
      <c r="K586" s="241"/>
      <c r="L586" s="241"/>
      <c r="M586" s="241"/>
      <c r="N586" s="241"/>
      <c r="O586" s="241"/>
      <c r="P586" s="241"/>
      <c r="Q586" s="241"/>
      <c r="R586" s="241"/>
      <c r="S586" s="241"/>
      <c r="T586" s="241"/>
      <c r="U586" s="241" t="s">
        <v>714</v>
      </c>
      <c r="V586" s="241"/>
      <c r="W586" s="241"/>
      <c r="X586" s="241"/>
      <c r="Y586" s="241"/>
      <c r="Z586" s="241"/>
      <c r="AA586" s="241"/>
      <c r="AB586" s="241"/>
      <c r="AC586" s="241" t="s">
        <v>325</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c r="DD586" s="241"/>
      <c r="DE586" s="241"/>
      <c r="DF586" s="241"/>
      <c r="DG586" s="241"/>
      <c r="DH586" s="241"/>
      <c r="DI586" s="241"/>
      <c r="DJ586" s="241"/>
      <c r="DK586" s="241"/>
      <c r="DL586" s="241"/>
      <c r="DM586" s="241"/>
      <c r="DN586" s="241"/>
      <c r="DO586" s="241"/>
      <c r="DP586" s="241"/>
      <c r="DQ586" s="241"/>
      <c r="DR586" s="241"/>
      <c r="DS586" s="241"/>
      <c r="DT586" s="241"/>
      <c r="DU586" s="241"/>
      <c r="DV586" s="241"/>
      <c r="DW586" s="241"/>
      <c r="DX586" s="241"/>
      <c r="DY586" s="241"/>
      <c r="DZ586" s="241"/>
      <c r="EA586" s="241"/>
      <c r="EB586" s="241"/>
      <c r="EC586" s="241"/>
      <c r="ED586" s="241"/>
      <c r="EE586" s="241"/>
      <c r="EF586" s="241"/>
      <c r="EG586" s="241"/>
      <c r="EH586" s="241"/>
      <c r="EI586" s="241"/>
      <c r="EJ586" s="241"/>
      <c r="EK586" s="241"/>
      <c r="EL586" s="241"/>
      <c r="EM586" s="241"/>
      <c r="EN586" s="241"/>
      <c r="EO586" s="241"/>
      <c r="EP586" s="241"/>
      <c r="EQ586" s="241"/>
      <c r="ER586" s="241"/>
      <c r="ES586" s="241"/>
      <c r="ET586" s="241"/>
      <c r="EU586" s="241"/>
      <c r="EV586" s="241"/>
      <c r="EW586" s="241"/>
      <c r="EX586" s="241"/>
      <c r="EY586" s="241"/>
      <c r="EZ586" s="241"/>
      <c r="FA586" s="241"/>
      <c r="FB586" s="241"/>
      <c r="FC586" s="241"/>
      <c r="FD586" s="241"/>
      <c r="FE586" s="241"/>
      <c r="FF586" s="241"/>
      <c r="FG586" s="241"/>
      <c r="FH586" s="241"/>
      <c r="FI586" s="241"/>
      <c r="FJ586" s="241"/>
      <c r="FK586" s="241"/>
      <c r="FL586" s="241"/>
      <c r="FM586" s="241"/>
      <c r="FN586" s="241"/>
      <c r="FO586" s="241"/>
      <c r="FP586" s="241"/>
      <c r="FQ586" s="241"/>
      <c r="FR586" s="241"/>
      <c r="FS586" s="241"/>
      <c r="FT586" s="241"/>
      <c r="FU586" s="241"/>
      <c r="FV586" s="241"/>
      <c r="FW586" s="241"/>
      <c r="FX586" s="241"/>
      <c r="FY586" s="241"/>
      <c r="FZ586" s="241"/>
      <c r="GA586" s="241"/>
      <c r="GB586" s="241"/>
      <c r="GC586" s="241"/>
      <c r="GD586" s="241"/>
      <c r="GE586" s="241"/>
      <c r="GF586" s="241"/>
      <c r="GG586" s="241"/>
      <c r="GH586" s="241"/>
      <c r="GI586" s="241"/>
      <c r="GJ586" s="241"/>
      <c r="GK586" s="241"/>
      <c r="GL586" s="241"/>
      <c r="GM586" s="241"/>
      <c r="GN586" s="241"/>
      <c r="GO586" s="241"/>
      <c r="GP586" s="241"/>
      <c r="GQ586" s="241"/>
      <c r="GR586" s="241"/>
      <c r="GS586" s="241"/>
      <c r="GT586" s="241"/>
      <c r="GU586" s="241"/>
      <c r="GV586" s="241"/>
      <c r="GW586" s="241"/>
      <c r="GX586" s="241"/>
      <c r="GY586" s="241"/>
      <c r="GZ586" s="241"/>
      <c r="HA586" s="241"/>
      <c r="HB586" s="241"/>
      <c r="HC586" s="241"/>
      <c r="HD586" s="241"/>
      <c r="HE586" s="241"/>
      <c r="HF586" s="241"/>
      <c r="HG586" s="241"/>
      <c r="HH586" s="241"/>
      <c r="HI586" s="241"/>
      <c r="HJ586" s="241"/>
      <c r="HK586" s="241"/>
      <c r="HL586" s="241"/>
      <c r="HM586" s="241"/>
      <c r="HN586" s="241"/>
      <c r="HO586" s="241"/>
      <c r="HP586" s="241"/>
      <c r="HQ586" s="241"/>
      <c r="HR586" s="241"/>
      <c r="HS586" s="241"/>
      <c r="HT586" s="241"/>
      <c r="HU586" s="241"/>
      <c r="HV586" s="241"/>
      <c r="HW586" s="241"/>
      <c r="HX586" s="241"/>
      <c r="HY586" s="241"/>
      <c r="HZ586" s="241"/>
      <c r="IA586" s="241"/>
      <c r="IB586" s="241"/>
      <c r="IC586" s="241"/>
      <c r="ID586" s="241"/>
      <c r="IE586" s="241"/>
      <c r="IF586" s="241"/>
      <c r="IG586" s="241"/>
      <c r="IH586" s="241"/>
      <c r="II586" s="241"/>
      <c r="IJ586" s="241"/>
      <c r="IK586" s="241"/>
      <c r="IL586" s="241"/>
      <c r="IM586" s="241"/>
      <c r="IN586" s="241"/>
      <c r="IO586" s="241"/>
      <c r="IP586" s="241"/>
      <c r="IQ586" s="241"/>
      <c r="IR586" s="241"/>
      <c r="IS586" s="241"/>
      <c r="IT586" s="241"/>
      <c r="IU586" s="241"/>
      <c r="IV586" s="241"/>
      <c r="IW586" s="241"/>
      <c r="IX586" s="241"/>
      <c r="IY586" s="241"/>
      <c r="IZ586" s="241"/>
      <c r="JA586" s="241"/>
      <c r="JB586" s="241"/>
      <c r="JC586" s="241"/>
      <c r="JD586" s="241"/>
      <c r="JE586" s="241"/>
      <c r="JF586" s="241"/>
      <c r="JG586" s="241"/>
      <c r="JH586" s="241"/>
      <c r="JI586" s="241"/>
      <c r="JJ586" s="241"/>
      <c r="JK586" s="241"/>
      <c r="JL586" s="241"/>
      <c r="JM586" s="241"/>
      <c r="JN586" s="241"/>
      <c r="JO586" s="241"/>
      <c r="JP586" s="241"/>
      <c r="JQ586" s="241"/>
      <c r="JR586" s="241"/>
      <c r="JS586" s="241"/>
      <c r="JT586" s="241"/>
      <c r="JU586" s="241"/>
    </row>
    <row r="587" spans="1:281" s="240" customFormat="1" ht="15" customHeight="1">
      <c r="A587" s="241"/>
      <c r="B587" s="241"/>
      <c r="C587" s="241"/>
      <c r="D587" s="241"/>
      <c r="E587" s="241"/>
      <c r="F587" s="241"/>
      <c r="G587" s="241"/>
      <c r="H587" s="241"/>
      <c r="I587" s="241"/>
      <c r="J587" s="241"/>
      <c r="K587" s="241"/>
      <c r="L587" s="241"/>
      <c r="M587" s="241"/>
      <c r="N587" s="241"/>
      <c r="O587" s="241"/>
      <c r="P587" s="241"/>
      <c r="Q587" s="241"/>
      <c r="R587" s="241"/>
      <c r="S587" s="241"/>
      <c r="T587" s="241"/>
      <c r="U587" s="241" t="s">
        <v>715</v>
      </c>
      <c r="V587" s="241"/>
      <c r="W587" s="241"/>
      <c r="X587" s="241"/>
      <c r="Y587" s="241"/>
      <c r="Z587" s="241"/>
      <c r="AA587" s="241"/>
      <c r="AB587" s="241"/>
      <c r="AC587" s="241" t="s">
        <v>322</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c r="DD587" s="241"/>
      <c r="DE587" s="241"/>
      <c r="DF587" s="241"/>
      <c r="DG587" s="241"/>
      <c r="DH587" s="241"/>
      <c r="DI587" s="241"/>
      <c r="DJ587" s="241"/>
      <c r="DK587" s="241"/>
      <c r="DL587" s="241"/>
      <c r="DM587" s="241"/>
      <c r="DN587" s="241"/>
      <c r="DO587" s="241"/>
      <c r="DP587" s="241"/>
      <c r="DQ587" s="241"/>
      <c r="DR587" s="241"/>
      <c r="DS587" s="241"/>
      <c r="DT587" s="241"/>
      <c r="DU587" s="241"/>
      <c r="DV587" s="241"/>
      <c r="DW587" s="241"/>
      <c r="DX587" s="241"/>
      <c r="DY587" s="241"/>
      <c r="DZ587" s="241"/>
      <c r="EA587" s="241"/>
      <c r="EB587" s="241"/>
      <c r="EC587" s="241"/>
      <c r="ED587" s="241"/>
      <c r="EE587" s="241"/>
      <c r="EF587" s="241"/>
      <c r="EG587" s="241"/>
      <c r="EH587" s="241"/>
      <c r="EI587" s="241"/>
      <c r="EJ587" s="241"/>
      <c r="EK587" s="241"/>
      <c r="EL587" s="241"/>
      <c r="EM587" s="241"/>
      <c r="EN587" s="241"/>
      <c r="EO587" s="241"/>
      <c r="EP587" s="241"/>
      <c r="EQ587" s="241"/>
      <c r="ER587" s="241"/>
      <c r="ES587" s="241"/>
      <c r="ET587" s="241"/>
      <c r="EU587" s="241"/>
      <c r="EV587" s="241"/>
      <c r="EW587" s="241"/>
      <c r="EX587" s="241"/>
      <c r="EY587" s="241"/>
      <c r="EZ587" s="241"/>
      <c r="FA587" s="241"/>
      <c r="FB587" s="241"/>
      <c r="FC587" s="241"/>
      <c r="FD587" s="241"/>
      <c r="FE587" s="241"/>
      <c r="FF587" s="241"/>
      <c r="FG587" s="241"/>
      <c r="FH587" s="241"/>
      <c r="FI587" s="241"/>
      <c r="FJ587" s="241"/>
      <c r="FK587" s="241"/>
      <c r="FL587" s="241"/>
      <c r="FM587" s="241"/>
      <c r="FN587" s="241"/>
      <c r="FO587" s="241"/>
      <c r="FP587" s="241"/>
      <c r="FQ587" s="241"/>
      <c r="FR587" s="241"/>
      <c r="FS587" s="241"/>
      <c r="FT587" s="241"/>
      <c r="FU587" s="241"/>
      <c r="FV587" s="241"/>
      <c r="FW587" s="241"/>
      <c r="FX587" s="241"/>
      <c r="FY587" s="241"/>
      <c r="FZ587" s="241"/>
      <c r="GA587" s="241"/>
      <c r="GB587" s="241"/>
      <c r="GC587" s="241"/>
      <c r="GD587" s="241"/>
      <c r="GE587" s="241"/>
      <c r="GF587" s="241"/>
      <c r="GG587" s="241"/>
      <c r="GH587" s="241"/>
      <c r="GI587" s="241"/>
      <c r="GJ587" s="241"/>
      <c r="GK587" s="241"/>
      <c r="GL587" s="241"/>
      <c r="GM587" s="241"/>
      <c r="GN587" s="241"/>
      <c r="GO587" s="241"/>
      <c r="GP587" s="241"/>
      <c r="GQ587" s="241"/>
      <c r="GR587" s="241"/>
      <c r="GS587" s="241"/>
      <c r="GT587" s="241"/>
      <c r="GU587" s="241"/>
      <c r="GV587" s="241"/>
      <c r="GW587" s="241"/>
      <c r="GX587" s="241"/>
      <c r="GY587" s="241"/>
      <c r="GZ587" s="241"/>
      <c r="HA587" s="241"/>
      <c r="HB587" s="241"/>
      <c r="HC587" s="241"/>
      <c r="HD587" s="241"/>
      <c r="HE587" s="241"/>
      <c r="HF587" s="241"/>
      <c r="HG587" s="241"/>
      <c r="HH587" s="241"/>
      <c r="HI587" s="241"/>
      <c r="HJ587" s="241"/>
      <c r="HK587" s="241"/>
      <c r="HL587" s="241"/>
      <c r="HM587" s="241"/>
      <c r="HN587" s="241"/>
      <c r="HO587" s="241"/>
      <c r="HP587" s="241"/>
      <c r="HQ587" s="241"/>
      <c r="HR587" s="241"/>
      <c r="HS587" s="241"/>
      <c r="HT587" s="241"/>
      <c r="HU587" s="241"/>
      <c r="HV587" s="241"/>
      <c r="HW587" s="241"/>
      <c r="HX587" s="241"/>
      <c r="HY587" s="241"/>
      <c r="HZ587" s="241"/>
      <c r="IA587" s="241"/>
      <c r="IB587" s="241"/>
      <c r="IC587" s="241"/>
      <c r="ID587" s="241"/>
      <c r="IE587" s="241"/>
      <c r="IF587" s="241"/>
      <c r="IG587" s="241"/>
      <c r="IH587" s="241"/>
      <c r="II587" s="241"/>
      <c r="IJ587" s="241"/>
      <c r="IK587" s="241"/>
      <c r="IL587" s="241"/>
      <c r="IM587" s="241"/>
      <c r="IN587" s="241"/>
      <c r="IO587" s="241"/>
      <c r="IP587" s="241"/>
      <c r="IQ587" s="241"/>
      <c r="IR587" s="241"/>
      <c r="IS587" s="241"/>
      <c r="IT587" s="241"/>
      <c r="IU587" s="241"/>
      <c r="IV587" s="241"/>
      <c r="IW587" s="241"/>
      <c r="IX587" s="241"/>
      <c r="IY587" s="241"/>
      <c r="IZ587" s="241"/>
      <c r="JA587" s="241"/>
      <c r="JB587" s="241"/>
      <c r="JC587" s="241"/>
      <c r="JD587" s="241"/>
      <c r="JE587" s="241"/>
      <c r="JF587" s="241"/>
      <c r="JG587" s="241"/>
      <c r="JH587" s="241"/>
      <c r="JI587" s="241"/>
      <c r="JJ587" s="241"/>
      <c r="JK587" s="241"/>
      <c r="JL587" s="241"/>
      <c r="JM587" s="241"/>
      <c r="JN587" s="241"/>
      <c r="JO587" s="241"/>
      <c r="JP587" s="241"/>
      <c r="JQ587" s="241"/>
      <c r="JR587" s="241"/>
      <c r="JS587" s="241"/>
      <c r="JT587" s="241"/>
      <c r="JU587" s="241"/>
    </row>
    <row r="588" spans="1:281" s="240" customFormat="1" ht="15" customHeight="1">
      <c r="A588" s="241"/>
      <c r="B588" s="241"/>
      <c r="C588" s="241"/>
      <c r="D588" s="241"/>
      <c r="E588" s="241"/>
      <c r="F588" s="241"/>
      <c r="G588" s="241"/>
      <c r="H588" s="241"/>
      <c r="I588" s="241"/>
      <c r="J588" s="241"/>
      <c r="K588" s="241"/>
      <c r="L588" s="241"/>
      <c r="M588" s="241"/>
      <c r="N588" s="241"/>
      <c r="O588" s="241"/>
      <c r="P588" s="241"/>
      <c r="Q588" s="241"/>
      <c r="R588" s="241"/>
      <c r="S588" s="241"/>
      <c r="T588" s="241"/>
      <c r="U588" s="241" t="s">
        <v>716</v>
      </c>
      <c r="V588" s="241"/>
      <c r="W588" s="241"/>
      <c r="X588" s="241"/>
      <c r="Y588" s="241"/>
      <c r="Z588" s="241"/>
      <c r="AA588" s="241"/>
      <c r="AB588" s="241"/>
      <c r="AC588" s="241" t="s">
        <v>316</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c r="DD588" s="241"/>
      <c r="DE588" s="241"/>
      <c r="DF588" s="241"/>
      <c r="DG588" s="241"/>
      <c r="DH588" s="241"/>
      <c r="DI588" s="241"/>
      <c r="DJ588" s="241"/>
      <c r="DK588" s="241"/>
      <c r="DL588" s="241"/>
      <c r="DM588" s="241"/>
      <c r="DN588" s="241"/>
      <c r="DO588" s="241"/>
      <c r="DP588" s="241"/>
      <c r="DQ588" s="241"/>
      <c r="DR588" s="241"/>
      <c r="DS588" s="241"/>
      <c r="DT588" s="241"/>
      <c r="DU588" s="241"/>
      <c r="DV588" s="241"/>
      <c r="DW588" s="241"/>
      <c r="DX588" s="241"/>
      <c r="DY588" s="241"/>
      <c r="DZ588" s="241"/>
      <c r="EA588" s="241"/>
      <c r="EB588" s="241"/>
      <c r="EC588" s="241"/>
      <c r="ED588" s="241"/>
      <c r="EE588" s="241"/>
      <c r="EF588" s="241"/>
      <c r="EG588" s="241"/>
      <c r="EH588" s="241"/>
      <c r="EI588" s="241"/>
      <c r="EJ588" s="241"/>
      <c r="EK588" s="241"/>
      <c r="EL588" s="241"/>
      <c r="EM588" s="241"/>
      <c r="EN588" s="241"/>
      <c r="EO588" s="241"/>
      <c r="EP588" s="241"/>
      <c r="EQ588" s="241"/>
      <c r="ER588" s="241"/>
      <c r="ES588" s="241"/>
      <c r="ET588" s="241"/>
      <c r="EU588" s="241"/>
      <c r="EV588" s="241"/>
      <c r="EW588" s="241"/>
      <c r="EX588" s="241"/>
      <c r="EY588" s="241"/>
      <c r="EZ588" s="241"/>
      <c r="FA588" s="241"/>
      <c r="FB588" s="241"/>
      <c r="FC588" s="241"/>
      <c r="FD588" s="241"/>
      <c r="FE588" s="241"/>
      <c r="FF588" s="241"/>
      <c r="FG588" s="241"/>
      <c r="FH588" s="241"/>
      <c r="FI588" s="241"/>
      <c r="FJ588" s="241"/>
      <c r="FK588" s="241"/>
      <c r="FL588" s="241"/>
      <c r="FM588" s="241"/>
      <c r="FN588" s="241"/>
      <c r="FO588" s="241"/>
      <c r="FP588" s="241"/>
      <c r="FQ588" s="241"/>
      <c r="FR588" s="241"/>
      <c r="FS588" s="241"/>
      <c r="FT588" s="241"/>
      <c r="FU588" s="241"/>
      <c r="FV588" s="241"/>
      <c r="FW588" s="241"/>
      <c r="FX588" s="241"/>
      <c r="FY588" s="241"/>
      <c r="FZ588" s="241"/>
      <c r="GA588" s="241"/>
      <c r="GB588" s="241"/>
      <c r="GC588" s="241"/>
      <c r="GD588" s="241"/>
      <c r="GE588" s="241"/>
      <c r="GF588" s="241"/>
      <c r="GG588" s="241"/>
      <c r="GH588" s="241"/>
      <c r="GI588" s="241"/>
      <c r="GJ588" s="241"/>
      <c r="GK588" s="241"/>
      <c r="GL588" s="241"/>
      <c r="GM588" s="241"/>
      <c r="GN588" s="241"/>
      <c r="GO588" s="241"/>
      <c r="GP588" s="241"/>
      <c r="GQ588" s="241"/>
      <c r="GR588" s="241"/>
      <c r="GS588" s="241"/>
      <c r="GT588" s="241"/>
      <c r="GU588" s="241"/>
      <c r="GV588" s="241"/>
      <c r="GW588" s="241"/>
      <c r="GX588" s="241"/>
      <c r="GY588" s="241"/>
      <c r="GZ588" s="241"/>
      <c r="HA588" s="241"/>
      <c r="HB588" s="241"/>
      <c r="HC588" s="241"/>
      <c r="HD588" s="241"/>
      <c r="HE588" s="241"/>
      <c r="HF588" s="241"/>
      <c r="HG588" s="241"/>
      <c r="HH588" s="241"/>
      <c r="HI588" s="241"/>
      <c r="HJ588" s="241"/>
      <c r="HK588" s="241"/>
      <c r="HL588" s="241"/>
      <c r="HM588" s="241"/>
      <c r="HN588" s="241"/>
      <c r="HO588" s="241"/>
      <c r="HP588" s="241"/>
      <c r="HQ588" s="241"/>
      <c r="HR588" s="241"/>
      <c r="HS588" s="241"/>
      <c r="HT588" s="241"/>
      <c r="HU588" s="241"/>
      <c r="HV588" s="241"/>
      <c r="HW588" s="241"/>
      <c r="HX588" s="241"/>
      <c r="HY588" s="241"/>
      <c r="HZ588" s="241"/>
      <c r="IA588" s="241"/>
      <c r="IB588" s="241"/>
      <c r="IC588" s="241"/>
      <c r="ID588" s="241"/>
      <c r="IE588" s="241"/>
      <c r="IF588" s="241"/>
      <c r="IG588" s="241"/>
      <c r="IH588" s="241"/>
      <c r="II588" s="241"/>
      <c r="IJ588" s="241"/>
      <c r="IK588" s="241"/>
      <c r="IL588" s="241"/>
      <c r="IM588" s="241"/>
      <c r="IN588" s="241"/>
      <c r="IO588" s="241"/>
      <c r="IP588" s="241"/>
      <c r="IQ588" s="241"/>
      <c r="IR588" s="241"/>
      <c r="IS588" s="241"/>
      <c r="IT588" s="241"/>
      <c r="IU588" s="241"/>
      <c r="IV588" s="241"/>
      <c r="IW588" s="241"/>
      <c r="IX588" s="241"/>
      <c r="IY588" s="241"/>
      <c r="IZ588" s="241"/>
      <c r="JA588" s="241"/>
      <c r="JB588" s="241"/>
      <c r="JC588" s="241"/>
      <c r="JD588" s="241"/>
      <c r="JE588" s="241"/>
      <c r="JF588" s="241"/>
      <c r="JG588" s="241"/>
      <c r="JH588" s="241"/>
      <c r="JI588" s="241"/>
      <c r="JJ588" s="241"/>
      <c r="JK588" s="241"/>
      <c r="JL588" s="241"/>
      <c r="JM588" s="241"/>
      <c r="JN588" s="241"/>
      <c r="JO588" s="241"/>
      <c r="JP588" s="241"/>
      <c r="JQ588" s="241"/>
      <c r="JR588" s="241"/>
      <c r="JS588" s="241"/>
      <c r="JT588" s="241"/>
      <c r="JU588" s="241"/>
    </row>
    <row r="589" spans="1:281" s="240" customFormat="1" ht="15" customHeight="1">
      <c r="A589" s="241"/>
      <c r="B589" s="241"/>
      <c r="C589" s="241"/>
      <c r="D589" s="241"/>
      <c r="E589" s="241"/>
      <c r="F589" s="241"/>
      <c r="G589" s="241"/>
      <c r="H589" s="241"/>
      <c r="I589" s="241"/>
      <c r="J589" s="241"/>
      <c r="K589" s="241"/>
      <c r="L589" s="241"/>
      <c r="M589" s="241"/>
      <c r="N589" s="241"/>
      <c r="O589" s="241"/>
      <c r="P589" s="241"/>
      <c r="Q589" s="241"/>
      <c r="R589" s="241"/>
      <c r="S589" s="241"/>
      <c r="T589" s="241"/>
      <c r="U589" s="241" t="s">
        <v>717</v>
      </c>
      <c r="V589" s="241"/>
      <c r="W589" s="241"/>
      <c r="X589" s="241"/>
      <c r="Y589" s="241"/>
      <c r="Z589" s="241"/>
      <c r="AA589" s="241"/>
      <c r="AB589" s="241"/>
      <c r="AC589" s="241" t="s">
        <v>316</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c r="DD589" s="241"/>
      <c r="DE589" s="241"/>
      <c r="DF589" s="241"/>
      <c r="DG589" s="241"/>
      <c r="DH589" s="241"/>
      <c r="DI589" s="241"/>
      <c r="DJ589" s="241"/>
      <c r="DK589" s="241"/>
      <c r="DL589" s="241"/>
      <c r="DM589" s="241"/>
      <c r="DN589" s="241"/>
      <c r="DO589" s="241"/>
      <c r="DP589" s="241"/>
      <c r="DQ589" s="241"/>
      <c r="DR589" s="241"/>
      <c r="DS589" s="241"/>
      <c r="DT589" s="241"/>
      <c r="DU589" s="241"/>
      <c r="DV589" s="241"/>
      <c r="DW589" s="241"/>
      <c r="DX589" s="241"/>
      <c r="DY589" s="241"/>
      <c r="DZ589" s="241"/>
      <c r="EA589" s="241"/>
      <c r="EB589" s="241"/>
      <c r="EC589" s="241"/>
      <c r="ED589" s="241"/>
      <c r="EE589" s="241"/>
      <c r="EF589" s="241"/>
      <c r="EG589" s="241"/>
      <c r="EH589" s="241"/>
      <c r="EI589" s="241"/>
      <c r="EJ589" s="241"/>
      <c r="EK589" s="241"/>
      <c r="EL589" s="241"/>
      <c r="EM589" s="241"/>
      <c r="EN589" s="241"/>
      <c r="EO589" s="241"/>
      <c r="EP589" s="241"/>
      <c r="EQ589" s="241"/>
      <c r="ER589" s="241"/>
      <c r="ES589" s="241"/>
      <c r="ET589" s="241"/>
      <c r="EU589" s="241"/>
      <c r="EV589" s="241"/>
      <c r="EW589" s="241"/>
      <c r="EX589" s="241"/>
      <c r="EY589" s="241"/>
      <c r="EZ589" s="241"/>
      <c r="FA589" s="241"/>
      <c r="FB589" s="241"/>
      <c r="FC589" s="241"/>
      <c r="FD589" s="241"/>
      <c r="FE589" s="241"/>
      <c r="FF589" s="241"/>
      <c r="FG589" s="241"/>
      <c r="FH589" s="241"/>
      <c r="FI589" s="241"/>
      <c r="FJ589" s="241"/>
      <c r="FK589" s="241"/>
      <c r="FL589" s="241"/>
      <c r="FM589" s="241"/>
      <c r="FN589" s="241"/>
      <c r="FO589" s="241"/>
      <c r="FP589" s="241"/>
      <c r="FQ589" s="241"/>
      <c r="FR589" s="241"/>
      <c r="FS589" s="241"/>
      <c r="FT589" s="241"/>
      <c r="FU589" s="241"/>
      <c r="FV589" s="241"/>
      <c r="FW589" s="241"/>
      <c r="FX589" s="241"/>
      <c r="FY589" s="241"/>
      <c r="FZ589" s="241"/>
      <c r="GA589" s="241"/>
      <c r="GB589" s="241"/>
      <c r="GC589" s="241"/>
      <c r="GD589" s="241"/>
      <c r="GE589" s="241"/>
      <c r="GF589" s="241"/>
      <c r="GG589" s="241"/>
      <c r="GH589" s="241"/>
      <c r="GI589" s="241"/>
      <c r="GJ589" s="241"/>
      <c r="GK589" s="241"/>
      <c r="GL589" s="241"/>
      <c r="GM589" s="241"/>
      <c r="GN589" s="241"/>
      <c r="GO589" s="241"/>
      <c r="GP589" s="241"/>
      <c r="GQ589" s="241"/>
      <c r="GR589" s="241"/>
      <c r="GS589" s="241"/>
      <c r="GT589" s="241"/>
      <c r="GU589" s="241"/>
      <c r="GV589" s="241"/>
      <c r="GW589" s="241"/>
      <c r="GX589" s="241"/>
      <c r="GY589" s="241"/>
      <c r="GZ589" s="241"/>
      <c r="HA589" s="241"/>
      <c r="HB589" s="241"/>
      <c r="HC589" s="241"/>
      <c r="HD589" s="241"/>
      <c r="HE589" s="241"/>
      <c r="HF589" s="241"/>
      <c r="HG589" s="241"/>
      <c r="HH589" s="241"/>
      <c r="HI589" s="241"/>
      <c r="HJ589" s="241"/>
      <c r="HK589" s="241"/>
      <c r="HL589" s="241"/>
      <c r="HM589" s="241"/>
      <c r="HN589" s="241"/>
      <c r="HO589" s="241"/>
      <c r="HP589" s="241"/>
      <c r="HQ589" s="241"/>
      <c r="HR589" s="241"/>
      <c r="HS589" s="241"/>
      <c r="HT589" s="241"/>
      <c r="HU589" s="241"/>
      <c r="HV589" s="241"/>
      <c r="HW589" s="241"/>
      <c r="HX589" s="241"/>
      <c r="HY589" s="241"/>
      <c r="HZ589" s="241"/>
      <c r="IA589" s="241"/>
      <c r="IB589" s="241"/>
      <c r="IC589" s="241"/>
      <c r="ID589" s="241"/>
      <c r="IE589" s="241"/>
      <c r="IF589" s="241"/>
      <c r="IG589" s="241"/>
      <c r="IH589" s="241"/>
      <c r="II589" s="241"/>
      <c r="IJ589" s="241"/>
      <c r="IK589" s="241"/>
      <c r="IL589" s="241"/>
      <c r="IM589" s="241"/>
      <c r="IN589" s="241"/>
      <c r="IO589" s="241"/>
      <c r="IP589" s="241"/>
      <c r="IQ589" s="241"/>
      <c r="IR589" s="241"/>
      <c r="IS589" s="241"/>
      <c r="IT589" s="241"/>
      <c r="IU589" s="241"/>
      <c r="IV589" s="241"/>
      <c r="IW589" s="241"/>
      <c r="IX589" s="241"/>
      <c r="IY589" s="241"/>
      <c r="IZ589" s="241"/>
      <c r="JA589" s="241"/>
      <c r="JB589" s="241"/>
      <c r="JC589" s="241"/>
      <c r="JD589" s="241"/>
      <c r="JE589" s="241"/>
      <c r="JF589" s="241"/>
      <c r="JG589" s="241"/>
      <c r="JH589" s="241"/>
      <c r="JI589" s="241"/>
      <c r="JJ589" s="241"/>
      <c r="JK589" s="241"/>
      <c r="JL589" s="241"/>
      <c r="JM589" s="241"/>
      <c r="JN589" s="241"/>
      <c r="JO589" s="241"/>
      <c r="JP589" s="241"/>
      <c r="JQ589" s="241"/>
      <c r="JR589" s="241"/>
      <c r="JS589" s="241"/>
      <c r="JT589" s="241"/>
      <c r="JU589" s="241"/>
    </row>
    <row r="590" spans="1:281" s="240" customFormat="1" ht="15" customHeight="1">
      <c r="A590" s="241"/>
      <c r="B590" s="241"/>
      <c r="C590" s="241"/>
      <c r="D590" s="241"/>
      <c r="E590" s="241"/>
      <c r="F590" s="241"/>
      <c r="G590" s="241"/>
      <c r="H590" s="241"/>
      <c r="I590" s="241"/>
      <c r="J590" s="241"/>
      <c r="K590" s="241"/>
      <c r="L590" s="241"/>
      <c r="M590" s="241"/>
      <c r="N590" s="241"/>
      <c r="O590" s="241"/>
      <c r="P590" s="241"/>
      <c r="Q590" s="241"/>
      <c r="R590" s="241"/>
      <c r="S590" s="241"/>
      <c r="T590" s="241"/>
      <c r="U590" s="241" t="s">
        <v>718</v>
      </c>
      <c r="V590" s="241"/>
      <c r="W590" s="241"/>
      <c r="X590" s="241"/>
      <c r="Y590" s="241"/>
      <c r="Z590" s="241"/>
      <c r="AA590" s="241"/>
      <c r="AB590" s="241"/>
      <c r="AC590" s="241" t="s">
        <v>366</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c r="DD590" s="241"/>
      <c r="DE590" s="241"/>
      <c r="DF590" s="241"/>
      <c r="DG590" s="241"/>
      <c r="DH590" s="241"/>
      <c r="DI590" s="241"/>
      <c r="DJ590" s="241"/>
      <c r="DK590" s="241"/>
      <c r="DL590" s="241"/>
      <c r="DM590" s="241"/>
      <c r="DN590" s="241"/>
      <c r="DO590" s="241"/>
      <c r="DP590" s="241"/>
      <c r="DQ590" s="241"/>
      <c r="DR590" s="241"/>
      <c r="DS590" s="241"/>
      <c r="DT590" s="241"/>
      <c r="DU590" s="241"/>
      <c r="DV590" s="241"/>
      <c r="DW590" s="241"/>
      <c r="DX590" s="241"/>
      <c r="DY590" s="241"/>
      <c r="DZ590" s="241"/>
      <c r="EA590" s="241"/>
      <c r="EB590" s="241"/>
      <c r="EC590" s="241"/>
      <c r="ED590" s="241"/>
      <c r="EE590" s="241"/>
      <c r="EF590" s="241"/>
      <c r="EG590" s="241"/>
      <c r="EH590" s="241"/>
      <c r="EI590" s="241"/>
      <c r="EJ590" s="241"/>
      <c r="EK590" s="241"/>
      <c r="EL590" s="241"/>
      <c r="EM590" s="241"/>
      <c r="EN590" s="241"/>
      <c r="EO590" s="241"/>
      <c r="EP590" s="241"/>
      <c r="EQ590" s="241"/>
      <c r="ER590" s="241"/>
      <c r="ES590" s="241"/>
      <c r="ET590" s="241"/>
      <c r="EU590" s="241"/>
      <c r="EV590" s="241"/>
      <c r="EW590" s="241"/>
      <c r="EX590" s="241"/>
      <c r="EY590" s="241"/>
      <c r="EZ590" s="241"/>
      <c r="FA590" s="241"/>
      <c r="FB590" s="241"/>
      <c r="FC590" s="241"/>
      <c r="FD590" s="241"/>
      <c r="FE590" s="241"/>
      <c r="FF590" s="241"/>
      <c r="FG590" s="241"/>
      <c r="FH590" s="241"/>
      <c r="FI590" s="241"/>
      <c r="FJ590" s="241"/>
      <c r="FK590" s="241"/>
      <c r="FL590" s="241"/>
      <c r="FM590" s="241"/>
      <c r="FN590" s="241"/>
      <c r="FO590" s="241"/>
      <c r="FP590" s="241"/>
      <c r="FQ590" s="241"/>
      <c r="FR590" s="241"/>
      <c r="FS590" s="241"/>
      <c r="FT590" s="241"/>
      <c r="FU590" s="241"/>
      <c r="FV590" s="241"/>
      <c r="FW590" s="241"/>
      <c r="FX590" s="241"/>
      <c r="FY590" s="241"/>
      <c r="FZ590" s="241"/>
      <c r="GA590" s="241"/>
      <c r="GB590" s="241"/>
      <c r="GC590" s="241"/>
      <c r="GD590" s="241"/>
      <c r="GE590" s="241"/>
      <c r="GF590" s="241"/>
      <c r="GG590" s="241"/>
      <c r="GH590" s="241"/>
      <c r="GI590" s="241"/>
      <c r="GJ590" s="241"/>
      <c r="GK590" s="241"/>
      <c r="GL590" s="241"/>
      <c r="GM590" s="241"/>
      <c r="GN590" s="241"/>
      <c r="GO590" s="241"/>
      <c r="GP590" s="241"/>
      <c r="GQ590" s="241"/>
      <c r="GR590" s="241"/>
      <c r="GS590" s="241"/>
      <c r="GT590" s="241"/>
      <c r="GU590" s="241"/>
      <c r="GV590" s="241"/>
      <c r="GW590" s="241"/>
      <c r="GX590" s="241"/>
      <c r="GY590" s="241"/>
      <c r="GZ590" s="241"/>
      <c r="HA590" s="241"/>
      <c r="HB590" s="241"/>
      <c r="HC590" s="241"/>
      <c r="HD590" s="241"/>
      <c r="HE590" s="241"/>
      <c r="HF590" s="241"/>
      <c r="HG590" s="241"/>
      <c r="HH590" s="241"/>
      <c r="HI590" s="241"/>
      <c r="HJ590" s="241"/>
      <c r="HK590" s="241"/>
      <c r="HL590" s="241"/>
      <c r="HM590" s="241"/>
      <c r="HN590" s="241"/>
      <c r="HO590" s="241"/>
      <c r="HP590" s="241"/>
      <c r="HQ590" s="241"/>
      <c r="HR590" s="241"/>
      <c r="HS590" s="241"/>
      <c r="HT590" s="241"/>
      <c r="HU590" s="241"/>
      <c r="HV590" s="241"/>
      <c r="HW590" s="241"/>
      <c r="HX590" s="241"/>
      <c r="HY590" s="241"/>
      <c r="HZ590" s="241"/>
      <c r="IA590" s="241"/>
      <c r="IB590" s="241"/>
      <c r="IC590" s="241"/>
      <c r="ID590" s="241"/>
      <c r="IE590" s="241"/>
      <c r="IF590" s="241"/>
      <c r="IG590" s="241"/>
      <c r="IH590" s="241"/>
      <c r="II590" s="241"/>
      <c r="IJ590" s="241"/>
      <c r="IK590" s="241"/>
      <c r="IL590" s="241"/>
      <c r="IM590" s="241"/>
      <c r="IN590" s="241"/>
      <c r="IO590" s="241"/>
      <c r="IP590" s="241"/>
      <c r="IQ590" s="241"/>
      <c r="IR590" s="241"/>
      <c r="IS590" s="241"/>
      <c r="IT590" s="241"/>
      <c r="IU590" s="241"/>
      <c r="IV590" s="241"/>
      <c r="IW590" s="241"/>
      <c r="IX590" s="241"/>
      <c r="IY590" s="241"/>
      <c r="IZ590" s="241"/>
      <c r="JA590" s="241"/>
      <c r="JB590" s="241"/>
      <c r="JC590" s="241"/>
      <c r="JD590" s="241"/>
      <c r="JE590" s="241"/>
      <c r="JF590" s="241"/>
      <c r="JG590" s="241"/>
      <c r="JH590" s="241"/>
      <c r="JI590" s="241"/>
      <c r="JJ590" s="241"/>
      <c r="JK590" s="241"/>
      <c r="JL590" s="241"/>
      <c r="JM590" s="241"/>
      <c r="JN590" s="241"/>
      <c r="JO590" s="241"/>
      <c r="JP590" s="241"/>
      <c r="JQ590" s="241"/>
      <c r="JR590" s="241"/>
      <c r="JS590" s="241"/>
      <c r="JT590" s="241"/>
      <c r="JU590" s="241"/>
    </row>
    <row r="591" spans="1:281" s="240" customFormat="1" ht="15" customHeight="1">
      <c r="A591" s="241"/>
      <c r="B591" s="241"/>
      <c r="C591" s="241"/>
      <c r="D591" s="241"/>
      <c r="E591" s="241"/>
      <c r="F591" s="241"/>
      <c r="G591" s="241"/>
      <c r="H591" s="241"/>
      <c r="I591" s="241"/>
      <c r="J591" s="241"/>
      <c r="K591" s="241"/>
      <c r="L591" s="241"/>
      <c r="M591" s="241"/>
      <c r="N591" s="241"/>
      <c r="O591" s="241"/>
      <c r="P591" s="241"/>
      <c r="Q591" s="241"/>
      <c r="R591" s="241"/>
      <c r="S591" s="241"/>
      <c r="T591" s="241"/>
      <c r="U591" s="241" t="s">
        <v>719</v>
      </c>
      <c r="V591" s="241"/>
      <c r="W591" s="241"/>
      <c r="X591" s="241"/>
      <c r="Y591" s="241"/>
      <c r="Z591" s="241"/>
      <c r="AA591" s="241"/>
      <c r="AB591" s="241"/>
      <c r="AC591" s="241" t="s">
        <v>386</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c r="DD591" s="241"/>
      <c r="DE591" s="241"/>
      <c r="DF591" s="241"/>
      <c r="DG591" s="241"/>
      <c r="DH591" s="241"/>
      <c r="DI591" s="241"/>
      <c r="DJ591" s="241"/>
      <c r="DK591" s="241"/>
      <c r="DL591" s="241"/>
      <c r="DM591" s="241"/>
      <c r="DN591" s="241"/>
      <c r="DO591" s="241"/>
      <c r="DP591" s="241"/>
      <c r="DQ591" s="241"/>
      <c r="DR591" s="241"/>
      <c r="DS591" s="241"/>
      <c r="DT591" s="241"/>
      <c r="DU591" s="241"/>
      <c r="DV591" s="241"/>
      <c r="DW591" s="241"/>
      <c r="DX591" s="241"/>
      <c r="DY591" s="241"/>
      <c r="DZ591" s="241"/>
      <c r="EA591" s="241"/>
      <c r="EB591" s="241"/>
      <c r="EC591" s="241"/>
      <c r="ED591" s="241"/>
      <c r="EE591" s="241"/>
      <c r="EF591" s="241"/>
      <c r="EG591" s="241"/>
      <c r="EH591" s="241"/>
      <c r="EI591" s="241"/>
      <c r="EJ591" s="241"/>
      <c r="EK591" s="241"/>
      <c r="EL591" s="241"/>
      <c r="EM591" s="241"/>
      <c r="EN591" s="241"/>
      <c r="EO591" s="241"/>
      <c r="EP591" s="241"/>
      <c r="EQ591" s="241"/>
      <c r="ER591" s="241"/>
      <c r="ES591" s="241"/>
      <c r="ET591" s="241"/>
      <c r="EU591" s="241"/>
      <c r="EV591" s="241"/>
      <c r="EW591" s="241"/>
      <c r="EX591" s="241"/>
      <c r="EY591" s="241"/>
      <c r="EZ591" s="241"/>
      <c r="FA591" s="241"/>
      <c r="FB591" s="241"/>
      <c r="FC591" s="241"/>
      <c r="FD591" s="241"/>
      <c r="FE591" s="241"/>
      <c r="FF591" s="241"/>
      <c r="FG591" s="241"/>
      <c r="FH591" s="241"/>
      <c r="FI591" s="241"/>
      <c r="FJ591" s="241"/>
      <c r="FK591" s="241"/>
      <c r="FL591" s="241"/>
      <c r="FM591" s="241"/>
      <c r="FN591" s="241"/>
      <c r="FO591" s="241"/>
      <c r="FP591" s="241"/>
      <c r="FQ591" s="241"/>
      <c r="FR591" s="241"/>
      <c r="FS591" s="241"/>
      <c r="FT591" s="241"/>
      <c r="FU591" s="241"/>
      <c r="FV591" s="241"/>
      <c r="FW591" s="241"/>
      <c r="FX591" s="241"/>
      <c r="FY591" s="241"/>
      <c r="FZ591" s="241"/>
      <c r="GA591" s="241"/>
      <c r="GB591" s="241"/>
      <c r="GC591" s="241"/>
      <c r="GD591" s="241"/>
      <c r="GE591" s="241"/>
      <c r="GF591" s="241"/>
      <c r="GG591" s="241"/>
      <c r="GH591" s="241"/>
      <c r="GI591" s="241"/>
      <c r="GJ591" s="241"/>
      <c r="GK591" s="241"/>
      <c r="GL591" s="241"/>
      <c r="GM591" s="241"/>
      <c r="GN591" s="241"/>
      <c r="GO591" s="241"/>
      <c r="GP591" s="241"/>
      <c r="GQ591" s="241"/>
      <c r="GR591" s="241"/>
      <c r="GS591" s="241"/>
      <c r="GT591" s="241"/>
      <c r="GU591" s="241"/>
      <c r="GV591" s="241"/>
      <c r="GW591" s="241"/>
      <c r="GX591" s="241"/>
      <c r="GY591" s="241"/>
      <c r="GZ591" s="241"/>
      <c r="HA591" s="241"/>
      <c r="HB591" s="241"/>
      <c r="HC591" s="241"/>
      <c r="HD591" s="241"/>
      <c r="HE591" s="241"/>
      <c r="HF591" s="241"/>
      <c r="HG591" s="241"/>
      <c r="HH591" s="241"/>
      <c r="HI591" s="241"/>
      <c r="HJ591" s="241"/>
      <c r="HK591" s="241"/>
      <c r="HL591" s="241"/>
      <c r="HM591" s="241"/>
      <c r="HN591" s="241"/>
      <c r="HO591" s="241"/>
      <c r="HP591" s="241"/>
      <c r="HQ591" s="241"/>
      <c r="HR591" s="241"/>
      <c r="HS591" s="241"/>
      <c r="HT591" s="241"/>
      <c r="HU591" s="241"/>
      <c r="HV591" s="241"/>
      <c r="HW591" s="241"/>
      <c r="HX591" s="241"/>
      <c r="HY591" s="241"/>
      <c r="HZ591" s="241"/>
      <c r="IA591" s="241"/>
      <c r="IB591" s="241"/>
      <c r="IC591" s="241"/>
      <c r="ID591" s="241"/>
      <c r="IE591" s="241"/>
      <c r="IF591" s="241"/>
      <c r="IG591" s="241"/>
      <c r="IH591" s="241"/>
      <c r="II591" s="241"/>
      <c r="IJ591" s="241"/>
      <c r="IK591" s="241"/>
      <c r="IL591" s="241"/>
      <c r="IM591" s="241"/>
      <c r="IN591" s="241"/>
      <c r="IO591" s="241"/>
      <c r="IP591" s="241"/>
      <c r="IQ591" s="241"/>
      <c r="IR591" s="241"/>
      <c r="IS591" s="241"/>
      <c r="IT591" s="241"/>
      <c r="IU591" s="241"/>
      <c r="IV591" s="241"/>
      <c r="IW591" s="241"/>
      <c r="IX591" s="241"/>
      <c r="IY591" s="241"/>
      <c r="IZ591" s="241"/>
      <c r="JA591" s="241"/>
      <c r="JB591" s="241"/>
      <c r="JC591" s="241"/>
      <c r="JD591" s="241"/>
      <c r="JE591" s="241"/>
      <c r="JF591" s="241"/>
      <c r="JG591" s="241"/>
      <c r="JH591" s="241"/>
      <c r="JI591" s="241"/>
      <c r="JJ591" s="241"/>
      <c r="JK591" s="241"/>
      <c r="JL591" s="241"/>
      <c r="JM591" s="241"/>
      <c r="JN591" s="241"/>
      <c r="JO591" s="241"/>
      <c r="JP591" s="241"/>
      <c r="JQ591" s="241"/>
      <c r="JR591" s="241"/>
      <c r="JS591" s="241"/>
      <c r="JT591" s="241"/>
      <c r="JU591" s="241"/>
    </row>
    <row r="592" spans="1:281" s="240" customFormat="1" ht="15" customHeight="1">
      <c r="A592" s="241"/>
      <c r="B592" s="241"/>
      <c r="C592" s="241"/>
      <c r="D592" s="241"/>
      <c r="E592" s="241"/>
      <c r="F592" s="241"/>
      <c r="G592" s="241"/>
      <c r="H592" s="241"/>
      <c r="I592" s="241"/>
      <c r="J592" s="241"/>
      <c r="K592" s="241"/>
      <c r="L592" s="241"/>
      <c r="M592" s="241"/>
      <c r="N592" s="241"/>
      <c r="O592" s="241"/>
      <c r="P592" s="241"/>
      <c r="Q592" s="241"/>
      <c r="R592" s="241"/>
      <c r="S592" s="241"/>
      <c r="T592" s="241"/>
      <c r="U592" s="241" t="s">
        <v>720</v>
      </c>
      <c r="V592" s="241"/>
      <c r="W592" s="241"/>
      <c r="X592" s="241"/>
      <c r="Y592" s="241"/>
      <c r="Z592" s="241"/>
      <c r="AA592" s="241"/>
      <c r="AB592" s="241"/>
      <c r="AC592" s="241" t="s">
        <v>322</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c r="CJ592" s="241"/>
      <c r="CK592" s="241"/>
      <c r="CL592" s="241"/>
      <c r="CM592" s="241"/>
      <c r="CN592" s="241"/>
      <c r="CO592" s="241"/>
      <c r="CP592" s="241"/>
      <c r="CQ592" s="241"/>
      <c r="CR592" s="241"/>
      <c r="CS592" s="241"/>
      <c r="CT592" s="241"/>
      <c r="CU592" s="241"/>
      <c r="CV592" s="241"/>
      <c r="CW592" s="241"/>
      <c r="CX592" s="241"/>
      <c r="CY592" s="241"/>
      <c r="CZ592" s="241"/>
      <c r="DA592" s="241"/>
      <c r="DB592" s="241"/>
      <c r="DC592" s="241"/>
      <c r="DD592" s="241"/>
      <c r="DE592" s="241"/>
      <c r="DF592" s="241"/>
      <c r="DG592" s="241"/>
      <c r="DH592" s="241"/>
      <c r="DI592" s="241"/>
      <c r="DJ592" s="241"/>
      <c r="DK592" s="241"/>
      <c r="DL592" s="241"/>
      <c r="DM592" s="241"/>
      <c r="DN592" s="241"/>
      <c r="DO592" s="241"/>
      <c r="DP592" s="241"/>
      <c r="DQ592" s="241"/>
      <c r="DR592" s="241"/>
      <c r="DS592" s="241"/>
      <c r="DT592" s="241"/>
      <c r="DU592" s="241"/>
      <c r="DV592" s="241"/>
      <c r="DW592" s="241"/>
      <c r="DX592" s="241"/>
      <c r="DY592" s="241"/>
      <c r="DZ592" s="241"/>
      <c r="EA592" s="241"/>
      <c r="EB592" s="241"/>
      <c r="EC592" s="241"/>
      <c r="ED592" s="241"/>
      <c r="EE592" s="241"/>
      <c r="EF592" s="241"/>
      <c r="EG592" s="241"/>
      <c r="EH592" s="241"/>
      <c r="EI592" s="241"/>
      <c r="EJ592" s="241"/>
      <c r="EK592" s="241"/>
      <c r="EL592" s="241"/>
      <c r="EM592" s="241"/>
      <c r="EN592" s="241"/>
      <c r="EO592" s="241"/>
      <c r="EP592" s="241"/>
      <c r="EQ592" s="241"/>
      <c r="ER592" s="241"/>
      <c r="ES592" s="241"/>
      <c r="ET592" s="241"/>
      <c r="EU592" s="241"/>
      <c r="EV592" s="241"/>
      <c r="EW592" s="241"/>
      <c r="EX592" s="241"/>
      <c r="EY592" s="241"/>
      <c r="EZ592" s="241"/>
      <c r="FA592" s="241"/>
      <c r="FB592" s="241"/>
      <c r="FC592" s="241"/>
      <c r="FD592" s="241"/>
      <c r="FE592" s="241"/>
      <c r="FF592" s="241"/>
      <c r="FG592" s="241"/>
      <c r="FH592" s="241"/>
      <c r="FI592" s="241"/>
      <c r="FJ592" s="241"/>
      <c r="FK592" s="241"/>
      <c r="FL592" s="241"/>
      <c r="FM592" s="241"/>
      <c r="FN592" s="241"/>
      <c r="FO592" s="241"/>
      <c r="FP592" s="241"/>
      <c r="FQ592" s="241"/>
      <c r="FR592" s="241"/>
      <c r="FS592" s="241"/>
      <c r="FT592" s="241"/>
      <c r="FU592" s="241"/>
      <c r="FV592" s="241"/>
      <c r="FW592" s="241"/>
      <c r="FX592" s="241"/>
      <c r="FY592" s="241"/>
      <c r="FZ592" s="241"/>
      <c r="GA592" s="241"/>
      <c r="GB592" s="241"/>
      <c r="GC592" s="241"/>
      <c r="GD592" s="241"/>
      <c r="GE592" s="241"/>
      <c r="GF592" s="241"/>
      <c r="GG592" s="241"/>
      <c r="GH592" s="241"/>
      <c r="GI592" s="241"/>
      <c r="GJ592" s="241"/>
      <c r="GK592" s="241"/>
      <c r="GL592" s="241"/>
      <c r="GM592" s="241"/>
      <c r="GN592" s="241"/>
      <c r="GO592" s="241"/>
      <c r="GP592" s="241"/>
      <c r="GQ592" s="241"/>
      <c r="GR592" s="241"/>
      <c r="GS592" s="241"/>
      <c r="GT592" s="241"/>
      <c r="GU592" s="241"/>
      <c r="GV592" s="241"/>
      <c r="GW592" s="241"/>
      <c r="GX592" s="241"/>
      <c r="GY592" s="241"/>
      <c r="GZ592" s="241"/>
      <c r="HA592" s="241"/>
      <c r="HB592" s="241"/>
      <c r="HC592" s="241"/>
      <c r="HD592" s="241"/>
      <c r="HE592" s="241"/>
      <c r="HF592" s="241"/>
      <c r="HG592" s="241"/>
      <c r="HH592" s="241"/>
      <c r="HI592" s="241"/>
      <c r="HJ592" s="241"/>
      <c r="HK592" s="241"/>
      <c r="HL592" s="241"/>
      <c r="HM592" s="241"/>
      <c r="HN592" s="241"/>
      <c r="HO592" s="241"/>
      <c r="HP592" s="241"/>
      <c r="HQ592" s="241"/>
      <c r="HR592" s="241"/>
      <c r="HS592" s="241"/>
      <c r="HT592" s="241"/>
      <c r="HU592" s="241"/>
      <c r="HV592" s="241"/>
      <c r="HW592" s="241"/>
      <c r="HX592" s="241"/>
      <c r="HY592" s="241"/>
      <c r="HZ592" s="241"/>
      <c r="IA592" s="241"/>
      <c r="IB592" s="241"/>
      <c r="IC592" s="241"/>
      <c r="ID592" s="241"/>
      <c r="IE592" s="241"/>
      <c r="IF592" s="241"/>
      <c r="IG592" s="241"/>
      <c r="IH592" s="241"/>
      <c r="II592" s="241"/>
      <c r="IJ592" s="241"/>
      <c r="IK592" s="241"/>
      <c r="IL592" s="241"/>
      <c r="IM592" s="241"/>
      <c r="IN592" s="241"/>
      <c r="IO592" s="241"/>
      <c r="IP592" s="241"/>
      <c r="IQ592" s="241"/>
      <c r="IR592" s="241"/>
      <c r="IS592" s="241"/>
      <c r="IT592" s="241"/>
      <c r="IU592" s="241"/>
      <c r="IV592" s="241"/>
      <c r="IW592" s="241"/>
      <c r="IX592" s="241"/>
      <c r="IY592" s="241"/>
      <c r="IZ592" s="241"/>
      <c r="JA592" s="241"/>
      <c r="JB592" s="241"/>
      <c r="JC592" s="241"/>
      <c r="JD592" s="241"/>
      <c r="JE592" s="241"/>
      <c r="JF592" s="241"/>
      <c r="JG592" s="241"/>
      <c r="JH592" s="241"/>
      <c r="JI592" s="241"/>
      <c r="JJ592" s="241"/>
      <c r="JK592" s="241"/>
      <c r="JL592" s="241"/>
      <c r="JM592" s="241"/>
      <c r="JN592" s="241"/>
      <c r="JO592" s="241"/>
      <c r="JP592" s="241"/>
      <c r="JQ592" s="241"/>
      <c r="JR592" s="241"/>
      <c r="JS592" s="241"/>
      <c r="JT592" s="241"/>
      <c r="JU592" s="241"/>
    </row>
    <row r="593" spans="1:281" s="240" customFormat="1" ht="15" customHeight="1">
      <c r="A593" s="241"/>
      <c r="B593" s="241"/>
      <c r="C593" s="241"/>
      <c r="D593" s="241"/>
      <c r="E593" s="241"/>
      <c r="F593" s="241"/>
      <c r="G593" s="241"/>
      <c r="H593" s="241"/>
      <c r="I593" s="241"/>
      <c r="J593" s="241"/>
      <c r="K593" s="241"/>
      <c r="L593" s="241"/>
      <c r="M593" s="241"/>
      <c r="N593" s="241"/>
      <c r="O593" s="241"/>
      <c r="P593" s="241"/>
      <c r="Q593" s="241"/>
      <c r="R593" s="241"/>
      <c r="S593" s="241"/>
      <c r="T593" s="241"/>
      <c r="U593" s="241" t="s">
        <v>721</v>
      </c>
      <c r="V593" s="241"/>
      <c r="W593" s="241"/>
      <c r="X593" s="241"/>
      <c r="Y593" s="241"/>
      <c r="Z593" s="241"/>
      <c r="AA593" s="241"/>
      <c r="AB593" s="241"/>
      <c r="AC593" s="241" t="s">
        <v>322</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c r="DD593" s="241"/>
      <c r="DE593" s="241"/>
      <c r="DF593" s="241"/>
      <c r="DG593" s="241"/>
      <c r="DH593" s="241"/>
      <c r="DI593" s="241"/>
      <c r="DJ593" s="241"/>
      <c r="DK593" s="241"/>
      <c r="DL593" s="241"/>
      <c r="DM593" s="241"/>
      <c r="DN593" s="241"/>
      <c r="DO593" s="241"/>
      <c r="DP593" s="241"/>
      <c r="DQ593" s="241"/>
      <c r="DR593" s="241"/>
      <c r="DS593" s="241"/>
      <c r="DT593" s="241"/>
      <c r="DU593" s="241"/>
      <c r="DV593" s="241"/>
      <c r="DW593" s="241"/>
      <c r="DX593" s="241"/>
      <c r="DY593" s="241"/>
      <c r="DZ593" s="241"/>
      <c r="EA593" s="241"/>
      <c r="EB593" s="241"/>
      <c r="EC593" s="241"/>
      <c r="ED593" s="241"/>
      <c r="EE593" s="241"/>
      <c r="EF593" s="241"/>
      <c r="EG593" s="241"/>
      <c r="EH593" s="241"/>
      <c r="EI593" s="241"/>
      <c r="EJ593" s="241"/>
      <c r="EK593" s="241"/>
      <c r="EL593" s="241"/>
      <c r="EM593" s="241"/>
      <c r="EN593" s="241"/>
      <c r="EO593" s="241"/>
      <c r="EP593" s="241"/>
      <c r="EQ593" s="241"/>
      <c r="ER593" s="241"/>
      <c r="ES593" s="241"/>
      <c r="ET593" s="241"/>
      <c r="EU593" s="241"/>
      <c r="EV593" s="241"/>
      <c r="EW593" s="241"/>
      <c r="EX593" s="241"/>
      <c r="EY593" s="241"/>
      <c r="EZ593" s="241"/>
      <c r="FA593" s="241"/>
      <c r="FB593" s="241"/>
      <c r="FC593" s="241"/>
      <c r="FD593" s="241"/>
      <c r="FE593" s="241"/>
      <c r="FF593" s="241"/>
      <c r="FG593" s="241"/>
      <c r="FH593" s="241"/>
      <c r="FI593" s="241"/>
      <c r="FJ593" s="241"/>
      <c r="FK593" s="241"/>
      <c r="FL593" s="241"/>
      <c r="FM593" s="241"/>
      <c r="FN593" s="241"/>
      <c r="FO593" s="241"/>
      <c r="FP593" s="241"/>
      <c r="FQ593" s="241"/>
      <c r="FR593" s="241"/>
      <c r="FS593" s="241"/>
      <c r="FT593" s="241"/>
      <c r="FU593" s="241"/>
      <c r="FV593" s="241"/>
      <c r="FW593" s="241"/>
      <c r="FX593" s="241"/>
      <c r="FY593" s="241"/>
      <c r="FZ593" s="241"/>
      <c r="GA593" s="241"/>
      <c r="GB593" s="241"/>
      <c r="GC593" s="241"/>
      <c r="GD593" s="241"/>
      <c r="GE593" s="241"/>
      <c r="GF593" s="241"/>
      <c r="GG593" s="241"/>
      <c r="GH593" s="241"/>
      <c r="GI593" s="241"/>
      <c r="GJ593" s="241"/>
      <c r="GK593" s="241"/>
      <c r="GL593" s="241"/>
      <c r="GM593" s="241"/>
      <c r="GN593" s="241"/>
      <c r="GO593" s="241"/>
      <c r="GP593" s="241"/>
      <c r="GQ593" s="241"/>
      <c r="GR593" s="241"/>
      <c r="GS593" s="241"/>
      <c r="GT593" s="241"/>
      <c r="GU593" s="241"/>
      <c r="GV593" s="241"/>
      <c r="GW593" s="241"/>
      <c r="GX593" s="241"/>
      <c r="GY593" s="241"/>
      <c r="GZ593" s="241"/>
      <c r="HA593" s="241"/>
      <c r="HB593" s="241"/>
      <c r="HC593" s="241"/>
      <c r="HD593" s="241"/>
      <c r="HE593" s="241"/>
      <c r="HF593" s="241"/>
      <c r="HG593" s="241"/>
      <c r="HH593" s="241"/>
      <c r="HI593" s="241"/>
      <c r="HJ593" s="241"/>
      <c r="HK593" s="241"/>
      <c r="HL593" s="241"/>
      <c r="HM593" s="241"/>
      <c r="HN593" s="241"/>
      <c r="HO593" s="241"/>
      <c r="HP593" s="241"/>
      <c r="HQ593" s="241"/>
      <c r="HR593" s="241"/>
      <c r="HS593" s="241"/>
      <c r="HT593" s="241"/>
      <c r="HU593" s="241"/>
      <c r="HV593" s="241"/>
      <c r="HW593" s="241"/>
      <c r="HX593" s="241"/>
      <c r="HY593" s="241"/>
      <c r="HZ593" s="241"/>
      <c r="IA593" s="241"/>
      <c r="IB593" s="241"/>
      <c r="IC593" s="241"/>
      <c r="ID593" s="241"/>
      <c r="IE593" s="241"/>
      <c r="IF593" s="241"/>
      <c r="IG593" s="241"/>
      <c r="IH593" s="241"/>
      <c r="II593" s="241"/>
      <c r="IJ593" s="241"/>
      <c r="IK593" s="241"/>
      <c r="IL593" s="241"/>
      <c r="IM593" s="241"/>
      <c r="IN593" s="241"/>
      <c r="IO593" s="241"/>
      <c r="IP593" s="241"/>
      <c r="IQ593" s="241"/>
      <c r="IR593" s="241"/>
      <c r="IS593" s="241"/>
      <c r="IT593" s="241"/>
      <c r="IU593" s="241"/>
      <c r="IV593" s="241"/>
      <c r="IW593" s="241"/>
      <c r="IX593" s="241"/>
      <c r="IY593" s="241"/>
      <c r="IZ593" s="241"/>
      <c r="JA593" s="241"/>
      <c r="JB593" s="241"/>
      <c r="JC593" s="241"/>
      <c r="JD593" s="241"/>
      <c r="JE593" s="241"/>
      <c r="JF593" s="241"/>
      <c r="JG593" s="241"/>
      <c r="JH593" s="241"/>
      <c r="JI593" s="241"/>
      <c r="JJ593" s="241"/>
      <c r="JK593" s="241"/>
      <c r="JL593" s="241"/>
      <c r="JM593" s="241"/>
      <c r="JN593" s="241"/>
      <c r="JO593" s="241"/>
      <c r="JP593" s="241"/>
      <c r="JQ593" s="241"/>
      <c r="JR593" s="241"/>
      <c r="JS593" s="241"/>
      <c r="JT593" s="241"/>
      <c r="JU593" s="241"/>
    </row>
    <row r="594" spans="1:281" s="240" customFormat="1" ht="15" customHeight="1">
      <c r="A594" s="241"/>
      <c r="B594" s="241"/>
      <c r="C594" s="241"/>
      <c r="D594" s="241"/>
      <c r="E594" s="241"/>
      <c r="F594" s="241"/>
      <c r="G594" s="241"/>
      <c r="H594" s="241"/>
      <c r="I594" s="241"/>
      <c r="J594" s="241"/>
      <c r="K594" s="241"/>
      <c r="L594" s="241"/>
      <c r="M594" s="241"/>
      <c r="N594" s="241"/>
      <c r="O594" s="241"/>
      <c r="P594" s="241"/>
      <c r="Q594" s="241"/>
      <c r="R594" s="241"/>
      <c r="S594" s="241"/>
      <c r="T594" s="241"/>
      <c r="U594" s="241" t="s">
        <v>722</v>
      </c>
      <c r="V594" s="241"/>
      <c r="W594" s="241"/>
      <c r="X594" s="241"/>
      <c r="Y594" s="241"/>
      <c r="Z594" s="241"/>
      <c r="AA594" s="241"/>
      <c r="AB594" s="241"/>
      <c r="AC594" s="241" t="s">
        <v>316</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c r="CJ594" s="241"/>
      <c r="CK594" s="241"/>
      <c r="CL594" s="241"/>
      <c r="CM594" s="241"/>
      <c r="CN594" s="241"/>
      <c r="CO594" s="241"/>
      <c r="CP594" s="241"/>
      <c r="CQ594" s="241"/>
      <c r="CR594" s="241"/>
      <c r="CS594" s="241"/>
      <c r="CT594" s="241"/>
      <c r="CU594" s="241"/>
      <c r="CV594" s="241"/>
      <c r="CW594" s="241"/>
      <c r="CX594" s="241"/>
      <c r="CY594" s="241"/>
      <c r="CZ594" s="241"/>
      <c r="DA594" s="241"/>
      <c r="DB594" s="241"/>
      <c r="DC594" s="241"/>
      <c r="DD594" s="241"/>
      <c r="DE594" s="241"/>
      <c r="DF594" s="241"/>
      <c r="DG594" s="241"/>
      <c r="DH594" s="241"/>
      <c r="DI594" s="241"/>
      <c r="DJ594" s="241"/>
      <c r="DK594" s="241"/>
      <c r="DL594" s="241"/>
      <c r="DM594" s="241"/>
      <c r="DN594" s="241"/>
      <c r="DO594" s="241"/>
      <c r="DP594" s="241"/>
      <c r="DQ594" s="241"/>
      <c r="DR594" s="241"/>
      <c r="DS594" s="241"/>
      <c r="DT594" s="241"/>
      <c r="DU594" s="241"/>
      <c r="DV594" s="241"/>
      <c r="DW594" s="241"/>
      <c r="DX594" s="241"/>
      <c r="DY594" s="241"/>
      <c r="DZ594" s="241"/>
      <c r="EA594" s="241"/>
      <c r="EB594" s="241"/>
      <c r="EC594" s="241"/>
      <c r="ED594" s="241"/>
      <c r="EE594" s="241"/>
      <c r="EF594" s="241"/>
      <c r="EG594" s="241"/>
      <c r="EH594" s="241"/>
      <c r="EI594" s="241"/>
      <c r="EJ594" s="241"/>
      <c r="EK594" s="241"/>
      <c r="EL594" s="241"/>
      <c r="EM594" s="241"/>
      <c r="EN594" s="241"/>
      <c r="EO594" s="241"/>
      <c r="EP594" s="241"/>
      <c r="EQ594" s="241"/>
      <c r="ER594" s="241"/>
      <c r="ES594" s="241"/>
      <c r="ET594" s="241"/>
      <c r="EU594" s="241"/>
      <c r="EV594" s="241"/>
      <c r="EW594" s="241"/>
      <c r="EX594" s="241"/>
      <c r="EY594" s="241"/>
      <c r="EZ594" s="241"/>
      <c r="FA594" s="241"/>
      <c r="FB594" s="241"/>
      <c r="FC594" s="241"/>
      <c r="FD594" s="241"/>
      <c r="FE594" s="241"/>
      <c r="FF594" s="241"/>
      <c r="FG594" s="241"/>
      <c r="FH594" s="241"/>
      <c r="FI594" s="241"/>
      <c r="FJ594" s="241"/>
      <c r="FK594" s="241"/>
      <c r="FL594" s="241"/>
      <c r="FM594" s="241"/>
      <c r="FN594" s="241"/>
      <c r="FO594" s="241"/>
      <c r="FP594" s="241"/>
      <c r="FQ594" s="241"/>
      <c r="FR594" s="241"/>
      <c r="FS594" s="241"/>
      <c r="FT594" s="241"/>
      <c r="FU594" s="241"/>
      <c r="FV594" s="241"/>
      <c r="FW594" s="241"/>
      <c r="FX594" s="241"/>
      <c r="FY594" s="241"/>
      <c r="FZ594" s="241"/>
      <c r="GA594" s="241"/>
      <c r="GB594" s="241"/>
      <c r="GC594" s="241"/>
      <c r="GD594" s="241"/>
      <c r="GE594" s="241"/>
      <c r="GF594" s="241"/>
      <c r="GG594" s="241"/>
      <c r="GH594" s="241"/>
      <c r="GI594" s="241"/>
      <c r="GJ594" s="241"/>
      <c r="GK594" s="241"/>
      <c r="GL594" s="241"/>
      <c r="GM594" s="241"/>
      <c r="GN594" s="241"/>
      <c r="GO594" s="241"/>
      <c r="GP594" s="241"/>
      <c r="GQ594" s="241"/>
      <c r="GR594" s="241"/>
      <c r="GS594" s="241"/>
      <c r="GT594" s="241"/>
      <c r="GU594" s="241"/>
      <c r="GV594" s="241"/>
      <c r="GW594" s="241"/>
      <c r="GX594" s="241"/>
      <c r="GY594" s="241"/>
      <c r="GZ594" s="241"/>
      <c r="HA594" s="241"/>
      <c r="HB594" s="241"/>
      <c r="HC594" s="241"/>
      <c r="HD594" s="241"/>
      <c r="HE594" s="241"/>
      <c r="HF594" s="241"/>
      <c r="HG594" s="241"/>
      <c r="HH594" s="241"/>
      <c r="HI594" s="241"/>
      <c r="HJ594" s="241"/>
      <c r="HK594" s="241"/>
      <c r="HL594" s="241"/>
      <c r="HM594" s="241"/>
      <c r="HN594" s="241"/>
      <c r="HO594" s="241"/>
      <c r="HP594" s="241"/>
      <c r="HQ594" s="241"/>
      <c r="HR594" s="241"/>
      <c r="HS594" s="241"/>
      <c r="HT594" s="241"/>
      <c r="HU594" s="241"/>
      <c r="HV594" s="241"/>
      <c r="HW594" s="241"/>
      <c r="HX594" s="241"/>
      <c r="HY594" s="241"/>
      <c r="HZ594" s="241"/>
      <c r="IA594" s="241"/>
      <c r="IB594" s="241"/>
      <c r="IC594" s="241"/>
      <c r="ID594" s="241"/>
      <c r="IE594" s="241"/>
      <c r="IF594" s="241"/>
      <c r="IG594" s="241"/>
      <c r="IH594" s="241"/>
      <c r="II594" s="241"/>
      <c r="IJ594" s="241"/>
      <c r="IK594" s="241"/>
      <c r="IL594" s="241"/>
      <c r="IM594" s="241"/>
      <c r="IN594" s="241"/>
      <c r="IO594" s="241"/>
      <c r="IP594" s="241"/>
      <c r="IQ594" s="241"/>
      <c r="IR594" s="241"/>
      <c r="IS594" s="241"/>
      <c r="IT594" s="241"/>
      <c r="IU594" s="241"/>
      <c r="IV594" s="241"/>
      <c r="IW594" s="241"/>
      <c r="IX594" s="241"/>
      <c r="IY594" s="241"/>
      <c r="IZ594" s="241"/>
      <c r="JA594" s="241"/>
      <c r="JB594" s="241"/>
      <c r="JC594" s="241"/>
      <c r="JD594" s="241"/>
      <c r="JE594" s="241"/>
      <c r="JF594" s="241"/>
      <c r="JG594" s="241"/>
      <c r="JH594" s="241"/>
      <c r="JI594" s="241"/>
      <c r="JJ594" s="241"/>
      <c r="JK594" s="241"/>
      <c r="JL594" s="241"/>
      <c r="JM594" s="241"/>
      <c r="JN594" s="241"/>
      <c r="JO594" s="241"/>
      <c r="JP594" s="241"/>
      <c r="JQ594" s="241"/>
      <c r="JR594" s="241"/>
      <c r="JS594" s="241"/>
      <c r="JT594" s="241"/>
      <c r="JU594" s="241"/>
    </row>
    <row r="595" spans="1:281" s="240" customFormat="1" ht="15" customHeight="1">
      <c r="A595" s="241"/>
      <c r="B595" s="241"/>
      <c r="C595" s="241"/>
      <c r="D595" s="241"/>
      <c r="E595" s="241"/>
      <c r="F595" s="241"/>
      <c r="G595" s="241"/>
      <c r="H595" s="241"/>
      <c r="I595" s="241"/>
      <c r="J595" s="241"/>
      <c r="K595" s="241"/>
      <c r="L595" s="241"/>
      <c r="M595" s="241"/>
      <c r="N595" s="241"/>
      <c r="O595" s="241"/>
      <c r="P595" s="241"/>
      <c r="Q595" s="241"/>
      <c r="R595" s="241"/>
      <c r="S595" s="241"/>
      <c r="T595" s="241"/>
      <c r="U595" s="241" t="s">
        <v>723</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c r="CJ595" s="241"/>
      <c r="CK595" s="241"/>
      <c r="CL595" s="241"/>
      <c r="CM595" s="241"/>
      <c r="CN595" s="241"/>
      <c r="CO595" s="241"/>
      <c r="CP595" s="241"/>
      <c r="CQ595" s="241"/>
      <c r="CR595" s="241"/>
      <c r="CS595" s="241"/>
      <c r="CT595" s="241"/>
      <c r="CU595" s="241"/>
      <c r="CV595" s="241"/>
      <c r="CW595" s="241"/>
      <c r="CX595" s="241"/>
      <c r="CY595" s="241"/>
      <c r="CZ595" s="241"/>
      <c r="DA595" s="241"/>
      <c r="DB595" s="241"/>
      <c r="DC595" s="241"/>
      <c r="DD595" s="241"/>
      <c r="DE595" s="241"/>
      <c r="DF595" s="241"/>
      <c r="DG595" s="241"/>
      <c r="DH595" s="241"/>
      <c r="DI595" s="241"/>
      <c r="DJ595" s="241"/>
      <c r="DK595" s="241"/>
      <c r="DL595" s="241"/>
      <c r="DM595" s="241"/>
      <c r="DN595" s="241"/>
      <c r="DO595" s="241"/>
      <c r="DP595" s="241"/>
      <c r="DQ595" s="241"/>
      <c r="DR595" s="241"/>
      <c r="DS595" s="241"/>
      <c r="DT595" s="241"/>
      <c r="DU595" s="241"/>
      <c r="DV595" s="241"/>
      <c r="DW595" s="241"/>
      <c r="DX595" s="241"/>
      <c r="DY595" s="241"/>
      <c r="DZ595" s="241"/>
      <c r="EA595" s="241"/>
      <c r="EB595" s="241"/>
      <c r="EC595" s="241"/>
      <c r="ED595" s="241"/>
      <c r="EE595" s="241"/>
      <c r="EF595" s="241"/>
      <c r="EG595" s="241"/>
      <c r="EH595" s="241"/>
      <c r="EI595" s="241"/>
      <c r="EJ595" s="241"/>
      <c r="EK595" s="241"/>
      <c r="EL595" s="241"/>
      <c r="EM595" s="241"/>
      <c r="EN595" s="241"/>
      <c r="EO595" s="241"/>
      <c r="EP595" s="241"/>
      <c r="EQ595" s="241"/>
      <c r="ER595" s="241"/>
      <c r="ES595" s="241"/>
      <c r="ET595" s="241"/>
      <c r="EU595" s="241"/>
      <c r="EV595" s="241"/>
      <c r="EW595" s="241"/>
      <c r="EX595" s="241"/>
      <c r="EY595" s="241"/>
      <c r="EZ595" s="241"/>
      <c r="FA595" s="241"/>
      <c r="FB595" s="241"/>
      <c r="FC595" s="241"/>
      <c r="FD595" s="241"/>
      <c r="FE595" s="241"/>
      <c r="FF595" s="241"/>
      <c r="FG595" s="241"/>
      <c r="FH595" s="241"/>
      <c r="FI595" s="241"/>
      <c r="FJ595" s="241"/>
      <c r="FK595" s="241"/>
      <c r="FL595" s="241"/>
      <c r="FM595" s="241"/>
      <c r="FN595" s="241"/>
      <c r="FO595" s="241"/>
      <c r="FP595" s="241"/>
      <c r="FQ595" s="241"/>
      <c r="FR595" s="241"/>
      <c r="FS595" s="241"/>
      <c r="FT595" s="241"/>
      <c r="FU595" s="241"/>
      <c r="FV595" s="241"/>
      <c r="FW595" s="241"/>
      <c r="FX595" s="241"/>
      <c r="FY595" s="241"/>
      <c r="FZ595" s="241"/>
      <c r="GA595" s="241"/>
      <c r="GB595" s="241"/>
      <c r="GC595" s="241"/>
      <c r="GD595" s="241"/>
      <c r="GE595" s="241"/>
      <c r="GF595" s="241"/>
      <c r="GG595" s="241"/>
      <c r="GH595" s="241"/>
      <c r="GI595" s="241"/>
      <c r="GJ595" s="241"/>
      <c r="GK595" s="241"/>
      <c r="GL595" s="241"/>
      <c r="GM595" s="241"/>
      <c r="GN595" s="241"/>
      <c r="GO595" s="241"/>
      <c r="GP595" s="241"/>
      <c r="GQ595" s="241"/>
      <c r="GR595" s="241"/>
      <c r="GS595" s="241"/>
      <c r="GT595" s="241"/>
      <c r="GU595" s="241"/>
      <c r="GV595" s="241"/>
      <c r="GW595" s="241"/>
      <c r="GX595" s="241"/>
      <c r="GY595" s="241"/>
      <c r="GZ595" s="241"/>
      <c r="HA595" s="241"/>
      <c r="HB595" s="241"/>
      <c r="HC595" s="241"/>
      <c r="HD595" s="241"/>
      <c r="HE595" s="241"/>
      <c r="HF595" s="241"/>
      <c r="HG595" s="241"/>
      <c r="HH595" s="241"/>
      <c r="HI595" s="241"/>
      <c r="HJ595" s="241"/>
      <c r="HK595" s="241"/>
      <c r="HL595" s="241"/>
      <c r="HM595" s="241"/>
      <c r="HN595" s="241"/>
      <c r="HO595" s="241"/>
      <c r="HP595" s="241"/>
      <c r="HQ595" s="241"/>
      <c r="HR595" s="241"/>
      <c r="HS595" s="241"/>
      <c r="HT595" s="241"/>
      <c r="HU595" s="241"/>
      <c r="HV595" s="241"/>
      <c r="HW595" s="241"/>
      <c r="HX595" s="241"/>
      <c r="HY595" s="241"/>
      <c r="HZ595" s="241"/>
      <c r="IA595" s="241"/>
      <c r="IB595" s="241"/>
      <c r="IC595" s="241"/>
      <c r="ID595" s="241"/>
      <c r="IE595" s="241"/>
      <c r="IF595" s="241"/>
      <c r="IG595" s="241"/>
      <c r="IH595" s="241"/>
      <c r="II595" s="241"/>
      <c r="IJ595" s="241"/>
      <c r="IK595" s="241"/>
      <c r="IL595" s="241"/>
      <c r="IM595" s="241"/>
      <c r="IN595" s="241"/>
      <c r="IO595" s="241"/>
      <c r="IP595" s="241"/>
      <c r="IQ595" s="241"/>
      <c r="IR595" s="241"/>
      <c r="IS595" s="241"/>
      <c r="IT595" s="241"/>
      <c r="IU595" s="241"/>
      <c r="IV595" s="241"/>
      <c r="IW595" s="241"/>
      <c r="IX595" s="241"/>
      <c r="IY595" s="241"/>
      <c r="IZ595" s="241"/>
      <c r="JA595" s="241"/>
      <c r="JB595" s="241"/>
      <c r="JC595" s="241"/>
      <c r="JD595" s="241"/>
      <c r="JE595" s="241"/>
      <c r="JF595" s="241"/>
      <c r="JG595" s="241"/>
      <c r="JH595" s="241"/>
      <c r="JI595" s="241"/>
      <c r="JJ595" s="241"/>
      <c r="JK595" s="241"/>
      <c r="JL595" s="241"/>
      <c r="JM595" s="241"/>
      <c r="JN595" s="241"/>
      <c r="JO595" s="241"/>
      <c r="JP595" s="241"/>
      <c r="JQ595" s="241"/>
      <c r="JR595" s="241"/>
      <c r="JS595" s="241"/>
      <c r="JT595" s="241"/>
      <c r="JU595" s="241"/>
    </row>
    <row r="596" spans="1:281" s="240" customFormat="1" ht="15" customHeight="1">
      <c r="A596" s="241"/>
      <c r="B596" s="241"/>
      <c r="C596" s="241"/>
      <c r="D596" s="241"/>
      <c r="E596" s="241"/>
      <c r="F596" s="241"/>
      <c r="G596" s="241"/>
      <c r="H596" s="241"/>
      <c r="I596" s="241"/>
      <c r="J596" s="241"/>
      <c r="K596" s="241"/>
      <c r="L596" s="241"/>
      <c r="M596" s="241"/>
      <c r="N596" s="241"/>
      <c r="O596" s="241"/>
      <c r="P596" s="241"/>
      <c r="Q596" s="241"/>
      <c r="R596" s="241"/>
      <c r="S596" s="241"/>
      <c r="T596" s="241"/>
      <c r="U596" s="241" t="s">
        <v>724</v>
      </c>
      <c r="V596" s="241"/>
      <c r="W596" s="241"/>
      <c r="X596" s="241"/>
      <c r="Y596" s="241"/>
      <c r="Z596" s="241"/>
      <c r="AA596" s="241"/>
      <c r="AB596" s="241"/>
      <c r="AC596" s="241" t="s">
        <v>350</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241"/>
      <c r="CP596" s="241"/>
      <c r="CQ596" s="241"/>
      <c r="CR596" s="241"/>
      <c r="CS596" s="241"/>
      <c r="CT596" s="241"/>
      <c r="CU596" s="241"/>
      <c r="CV596" s="241"/>
      <c r="CW596" s="241"/>
      <c r="CX596" s="241"/>
      <c r="CY596" s="241"/>
      <c r="CZ596" s="241"/>
      <c r="DA596" s="241"/>
      <c r="DB596" s="241"/>
      <c r="DC596" s="241"/>
      <c r="DD596" s="241"/>
      <c r="DE596" s="241"/>
      <c r="DF596" s="241"/>
      <c r="DG596" s="241"/>
      <c r="DH596" s="241"/>
      <c r="DI596" s="241"/>
      <c r="DJ596" s="241"/>
      <c r="DK596" s="241"/>
      <c r="DL596" s="241"/>
      <c r="DM596" s="241"/>
      <c r="DN596" s="241"/>
      <c r="DO596" s="241"/>
      <c r="DP596" s="241"/>
      <c r="DQ596" s="241"/>
      <c r="DR596" s="241"/>
      <c r="DS596" s="241"/>
      <c r="DT596" s="241"/>
      <c r="DU596" s="241"/>
      <c r="DV596" s="241"/>
      <c r="DW596" s="241"/>
      <c r="DX596" s="241"/>
      <c r="DY596" s="241"/>
      <c r="DZ596" s="241"/>
      <c r="EA596" s="241"/>
      <c r="EB596" s="241"/>
      <c r="EC596" s="241"/>
      <c r="ED596" s="241"/>
      <c r="EE596" s="241"/>
      <c r="EF596" s="241"/>
      <c r="EG596" s="241"/>
      <c r="EH596" s="241"/>
      <c r="EI596" s="241"/>
      <c r="EJ596" s="241"/>
      <c r="EK596" s="241"/>
      <c r="EL596" s="241"/>
      <c r="EM596" s="241"/>
      <c r="EN596" s="241"/>
      <c r="EO596" s="241"/>
      <c r="EP596" s="241"/>
      <c r="EQ596" s="241"/>
      <c r="ER596" s="241"/>
      <c r="ES596" s="241"/>
      <c r="ET596" s="241"/>
      <c r="EU596" s="241"/>
      <c r="EV596" s="241"/>
      <c r="EW596" s="241"/>
      <c r="EX596" s="241"/>
      <c r="EY596" s="241"/>
      <c r="EZ596" s="241"/>
      <c r="FA596" s="241"/>
      <c r="FB596" s="241"/>
      <c r="FC596" s="241"/>
      <c r="FD596" s="241"/>
      <c r="FE596" s="241"/>
      <c r="FF596" s="241"/>
      <c r="FG596" s="241"/>
      <c r="FH596" s="241"/>
      <c r="FI596" s="241"/>
      <c r="FJ596" s="241"/>
      <c r="FK596" s="241"/>
      <c r="FL596" s="241"/>
      <c r="FM596" s="241"/>
      <c r="FN596" s="241"/>
      <c r="FO596" s="241"/>
      <c r="FP596" s="241"/>
      <c r="FQ596" s="241"/>
      <c r="FR596" s="241"/>
      <c r="FS596" s="241"/>
      <c r="FT596" s="241"/>
      <c r="FU596" s="241"/>
      <c r="FV596" s="241"/>
      <c r="FW596" s="241"/>
      <c r="FX596" s="241"/>
      <c r="FY596" s="241"/>
      <c r="FZ596" s="241"/>
      <c r="GA596" s="241"/>
      <c r="GB596" s="241"/>
      <c r="GC596" s="241"/>
      <c r="GD596" s="241"/>
      <c r="GE596" s="241"/>
      <c r="GF596" s="241"/>
      <c r="GG596" s="241"/>
      <c r="GH596" s="241"/>
      <c r="GI596" s="241"/>
      <c r="GJ596" s="241"/>
      <c r="GK596" s="241"/>
      <c r="GL596" s="241"/>
      <c r="GM596" s="241"/>
      <c r="GN596" s="241"/>
      <c r="GO596" s="241"/>
      <c r="GP596" s="241"/>
      <c r="GQ596" s="241"/>
      <c r="GR596" s="241"/>
      <c r="GS596" s="241"/>
      <c r="GT596" s="241"/>
      <c r="GU596" s="241"/>
      <c r="GV596" s="241"/>
      <c r="GW596" s="241"/>
      <c r="GX596" s="241"/>
      <c r="GY596" s="241"/>
      <c r="GZ596" s="241"/>
      <c r="HA596" s="241"/>
      <c r="HB596" s="241"/>
      <c r="HC596" s="241"/>
      <c r="HD596" s="241"/>
      <c r="HE596" s="241"/>
      <c r="HF596" s="241"/>
      <c r="HG596" s="241"/>
      <c r="HH596" s="241"/>
      <c r="HI596" s="241"/>
      <c r="HJ596" s="241"/>
      <c r="HK596" s="241"/>
      <c r="HL596" s="241"/>
      <c r="HM596" s="241"/>
      <c r="HN596" s="241"/>
      <c r="HO596" s="241"/>
      <c r="HP596" s="241"/>
      <c r="HQ596" s="241"/>
      <c r="HR596" s="241"/>
      <c r="HS596" s="241"/>
      <c r="HT596" s="241"/>
      <c r="HU596" s="241"/>
      <c r="HV596" s="241"/>
      <c r="HW596" s="241"/>
      <c r="HX596" s="241"/>
      <c r="HY596" s="241"/>
      <c r="HZ596" s="241"/>
      <c r="IA596" s="241"/>
      <c r="IB596" s="241"/>
      <c r="IC596" s="241"/>
      <c r="ID596" s="241"/>
      <c r="IE596" s="241"/>
      <c r="IF596" s="241"/>
      <c r="IG596" s="241"/>
      <c r="IH596" s="241"/>
      <c r="II596" s="241"/>
      <c r="IJ596" s="241"/>
      <c r="IK596" s="241"/>
      <c r="IL596" s="241"/>
      <c r="IM596" s="241"/>
      <c r="IN596" s="241"/>
      <c r="IO596" s="241"/>
      <c r="IP596" s="241"/>
      <c r="IQ596" s="241"/>
      <c r="IR596" s="241"/>
      <c r="IS596" s="241"/>
      <c r="IT596" s="241"/>
      <c r="IU596" s="241"/>
      <c r="IV596" s="241"/>
      <c r="IW596" s="241"/>
      <c r="IX596" s="241"/>
      <c r="IY596" s="241"/>
      <c r="IZ596" s="241"/>
      <c r="JA596" s="241"/>
      <c r="JB596" s="241"/>
      <c r="JC596" s="241"/>
      <c r="JD596" s="241"/>
      <c r="JE596" s="241"/>
      <c r="JF596" s="241"/>
      <c r="JG596" s="241"/>
      <c r="JH596" s="241"/>
      <c r="JI596" s="241"/>
      <c r="JJ596" s="241"/>
      <c r="JK596" s="241"/>
      <c r="JL596" s="241"/>
      <c r="JM596" s="241"/>
      <c r="JN596" s="241"/>
      <c r="JO596" s="241"/>
      <c r="JP596" s="241"/>
      <c r="JQ596" s="241"/>
      <c r="JR596" s="241"/>
      <c r="JS596" s="241"/>
      <c r="JT596" s="241"/>
      <c r="JU596" s="241"/>
    </row>
    <row r="597" spans="1:281" s="240" customFormat="1" ht="15" customHeight="1">
      <c r="A597" s="241"/>
      <c r="B597" s="241"/>
      <c r="C597" s="241"/>
      <c r="D597" s="241"/>
      <c r="E597" s="241"/>
      <c r="F597" s="241"/>
      <c r="G597" s="241"/>
      <c r="H597" s="241"/>
      <c r="I597" s="241"/>
      <c r="J597" s="241"/>
      <c r="K597" s="241"/>
      <c r="L597" s="241"/>
      <c r="M597" s="241"/>
      <c r="N597" s="241"/>
      <c r="O597" s="241"/>
      <c r="P597" s="241"/>
      <c r="Q597" s="241"/>
      <c r="R597" s="241"/>
      <c r="S597" s="241"/>
      <c r="T597" s="241"/>
      <c r="U597" s="241" t="s">
        <v>725</v>
      </c>
      <c r="V597" s="241"/>
      <c r="W597" s="241"/>
      <c r="X597" s="241"/>
      <c r="Y597" s="241"/>
      <c r="Z597" s="241"/>
      <c r="AA597" s="241"/>
      <c r="AB597" s="241"/>
      <c r="AC597" s="241" t="s">
        <v>313</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c r="CJ597" s="241"/>
      <c r="CK597" s="241"/>
      <c r="CL597" s="241"/>
      <c r="CM597" s="241"/>
      <c r="CN597" s="241"/>
      <c r="CO597" s="241"/>
      <c r="CP597" s="241"/>
      <c r="CQ597" s="241"/>
      <c r="CR597" s="241"/>
      <c r="CS597" s="241"/>
      <c r="CT597" s="241"/>
      <c r="CU597" s="241"/>
      <c r="CV597" s="241"/>
      <c r="CW597" s="241"/>
      <c r="CX597" s="241"/>
      <c r="CY597" s="241"/>
      <c r="CZ597" s="241"/>
      <c r="DA597" s="241"/>
      <c r="DB597" s="241"/>
      <c r="DC597" s="241"/>
      <c r="DD597" s="241"/>
      <c r="DE597" s="241"/>
      <c r="DF597" s="241"/>
      <c r="DG597" s="241"/>
      <c r="DH597" s="241"/>
      <c r="DI597" s="241"/>
      <c r="DJ597" s="241"/>
      <c r="DK597" s="241"/>
      <c r="DL597" s="241"/>
      <c r="DM597" s="241"/>
      <c r="DN597" s="241"/>
      <c r="DO597" s="241"/>
      <c r="DP597" s="241"/>
      <c r="DQ597" s="241"/>
      <c r="DR597" s="241"/>
      <c r="DS597" s="241"/>
      <c r="DT597" s="241"/>
      <c r="DU597" s="241"/>
      <c r="DV597" s="241"/>
      <c r="DW597" s="241"/>
      <c r="DX597" s="241"/>
      <c r="DY597" s="241"/>
      <c r="DZ597" s="241"/>
      <c r="EA597" s="241"/>
      <c r="EB597" s="241"/>
      <c r="EC597" s="241"/>
      <c r="ED597" s="241"/>
      <c r="EE597" s="241"/>
      <c r="EF597" s="241"/>
      <c r="EG597" s="241"/>
      <c r="EH597" s="241"/>
      <c r="EI597" s="241"/>
      <c r="EJ597" s="241"/>
      <c r="EK597" s="241"/>
      <c r="EL597" s="241"/>
      <c r="EM597" s="241"/>
      <c r="EN597" s="241"/>
      <c r="EO597" s="241"/>
      <c r="EP597" s="241"/>
      <c r="EQ597" s="241"/>
      <c r="ER597" s="241"/>
      <c r="ES597" s="241"/>
      <c r="ET597" s="241"/>
      <c r="EU597" s="241"/>
      <c r="EV597" s="241"/>
      <c r="EW597" s="241"/>
      <c r="EX597" s="241"/>
      <c r="EY597" s="241"/>
      <c r="EZ597" s="241"/>
      <c r="FA597" s="241"/>
      <c r="FB597" s="241"/>
      <c r="FC597" s="241"/>
      <c r="FD597" s="241"/>
      <c r="FE597" s="241"/>
      <c r="FF597" s="241"/>
      <c r="FG597" s="241"/>
      <c r="FH597" s="241"/>
      <c r="FI597" s="241"/>
      <c r="FJ597" s="241"/>
      <c r="FK597" s="241"/>
      <c r="FL597" s="241"/>
      <c r="FM597" s="241"/>
      <c r="FN597" s="241"/>
      <c r="FO597" s="241"/>
      <c r="FP597" s="241"/>
      <c r="FQ597" s="241"/>
      <c r="FR597" s="241"/>
      <c r="FS597" s="241"/>
      <c r="FT597" s="241"/>
      <c r="FU597" s="241"/>
      <c r="FV597" s="241"/>
      <c r="FW597" s="241"/>
      <c r="FX597" s="241"/>
      <c r="FY597" s="241"/>
      <c r="FZ597" s="241"/>
      <c r="GA597" s="241"/>
      <c r="GB597" s="241"/>
      <c r="GC597" s="241"/>
      <c r="GD597" s="241"/>
      <c r="GE597" s="241"/>
      <c r="GF597" s="241"/>
      <c r="GG597" s="241"/>
      <c r="GH597" s="241"/>
      <c r="GI597" s="241"/>
      <c r="GJ597" s="241"/>
      <c r="GK597" s="241"/>
      <c r="GL597" s="241"/>
      <c r="GM597" s="241"/>
      <c r="GN597" s="241"/>
      <c r="GO597" s="241"/>
      <c r="GP597" s="241"/>
      <c r="GQ597" s="241"/>
      <c r="GR597" s="241"/>
      <c r="GS597" s="241"/>
      <c r="GT597" s="241"/>
      <c r="GU597" s="241"/>
      <c r="GV597" s="241"/>
      <c r="GW597" s="241"/>
      <c r="GX597" s="241"/>
      <c r="GY597" s="241"/>
      <c r="GZ597" s="241"/>
      <c r="HA597" s="241"/>
      <c r="HB597" s="241"/>
      <c r="HC597" s="241"/>
      <c r="HD597" s="241"/>
      <c r="HE597" s="241"/>
      <c r="HF597" s="241"/>
      <c r="HG597" s="241"/>
      <c r="HH597" s="241"/>
      <c r="HI597" s="241"/>
      <c r="HJ597" s="241"/>
      <c r="HK597" s="241"/>
      <c r="HL597" s="241"/>
      <c r="HM597" s="241"/>
      <c r="HN597" s="241"/>
      <c r="HO597" s="241"/>
      <c r="HP597" s="241"/>
      <c r="HQ597" s="241"/>
      <c r="HR597" s="241"/>
      <c r="HS597" s="241"/>
      <c r="HT597" s="241"/>
      <c r="HU597" s="241"/>
      <c r="HV597" s="241"/>
      <c r="HW597" s="241"/>
      <c r="HX597" s="241"/>
      <c r="HY597" s="241"/>
      <c r="HZ597" s="241"/>
      <c r="IA597" s="241"/>
      <c r="IB597" s="241"/>
      <c r="IC597" s="241"/>
      <c r="ID597" s="241"/>
      <c r="IE597" s="241"/>
      <c r="IF597" s="241"/>
      <c r="IG597" s="241"/>
      <c r="IH597" s="241"/>
      <c r="II597" s="241"/>
      <c r="IJ597" s="241"/>
      <c r="IK597" s="241"/>
      <c r="IL597" s="241"/>
      <c r="IM597" s="241"/>
      <c r="IN597" s="241"/>
      <c r="IO597" s="241"/>
      <c r="IP597" s="241"/>
      <c r="IQ597" s="241"/>
      <c r="IR597" s="241"/>
      <c r="IS597" s="241"/>
      <c r="IT597" s="241"/>
      <c r="IU597" s="241"/>
      <c r="IV597" s="241"/>
      <c r="IW597" s="241"/>
      <c r="IX597" s="241"/>
      <c r="IY597" s="241"/>
      <c r="IZ597" s="241"/>
      <c r="JA597" s="241"/>
      <c r="JB597" s="241"/>
      <c r="JC597" s="241"/>
      <c r="JD597" s="241"/>
      <c r="JE597" s="241"/>
      <c r="JF597" s="241"/>
      <c r="JG597" s="241"/>
      <c r="JH597" s="241"/>
      <c r="JI597" s="241"/>
      <c r="JJ597" s="241"/>
      <c r="JK597" s="241"/>
      <c r="JL597" s="241"/>
      <c r="JM597" s="241"/>
      <c r="JN597" s="241"/>
      <c r="JO597" s="241"/>
      <c r="JP597" s="241"/>
      <c r="JQ597" s="241"/>
      <c r="JR597" s="241"/>
      <c r="JS597" s="241"/>
      <c r="JT597" s="241"/>
      <c r="JU597" s="241"/>
    </row>
    <row r="598" spans="1:281" s="240" customFormat="1" ht="15" customHeight="1">
      <c r="A598" s="241"/>
      <c r="B598" s="241"/>
      <c r="C598" s="241"/>
      <c r="D598" s="241"/>
      <c r="E598" s="241"/>
      <c r="F598" s="241"/>
      <c r="G598" s="241"/>
      <c r="H598" s="241"/>
      <c r="I598" s="241"/>
      <c r="J598" s="241"/>
      <c r="K598" s="241"/>
      <c r="L598" s="241"/>
      <c r="M598" s="241"/>
      <c r="N598" s="241"/>
      <c r="O598" s="241"/>
      <c r="P598" s="241"/>
      <c r="Q598" s="241"/>
      <c r="R598" s="241"/>
      <c r="S598" s="241"/>
      <c r="T598" s="241"/>
      <c r="U598" s="241" t="s">
        <v>726</v>
      </c>
      <c r="V598" s="241"/>
      <c r="W598" s="241"/>
      <c r="X598" s="241"/>
      <c r="Y598" s="241"/>
      <c r="Z598" s="241"/>
      <c r="AA598" s="241"/>
      <c r="AB598" s="241"/>
      <c r="AC598" s="241" t="s">
        <v>386</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c r="CJ598" s="241"/>
      <c r="CK598" s="241"/>
      <c r="CL598" s="241"/>
      <c r="CM598" s="241"/>
      <c r="CN598" s="241"/>
      <c r="CO598" s="241"/>
      <c r="CP598" s="241"/>
      <c r="CQ598" s="241"/>
      <c r="CR598" s="241"/>
      <c r="CS598" s="241"/>
      <c r="CT598" s="241"/>
      <c r="CU598" s="241"/>
      <c r="CV598" s="241"/>
      <c r="CW598" s="241"/>
      <c r="CX598" s="241"/>
      <c r="CY598" s="241"/>
      <c r="CZ598" s="241"/>
      <c r="DA598" s="241"/>
      <c r="DB598" s="241"/>
      <c r="DC598" s="241"/>
      <c r="DD598" s="241"/>
      <c r="DE598" s="241"/>
      <c r="DF598" s="241"/>
      <c r="DG598" s="241"/>
      <c r="DH598" s="241"/>
      <c r="DI598" s="241"/>
      <c r="DJ598" s="241"/>
      <c r="DK598" s="241"/>
      <c r="DL598" s="241"/>
      <c r="DM598" s="241"/>
      <c r="DN598" s="241"/>
      <c r="DO598" s="241"/>
      <c r="DP598" s="241"/>
      <c r="DQ598" s="241"/>
      <c r="DR598" s="241"/>
      <c r="DS598" s="241"/>
      <c r="DT598" s="241"/>
      <c r="DU598" s="241"/>
      <c r="DV598" s="241"/>
      <c r="DW598" s="241"/>
      <c r="DX598" s="241"/>
      <c r="DY598" s="241"/>
      <c r="DZ598" s="241"/>
      <c r="EA598" s="241"/>
      <c r="EB598" s="241"/>
      <c r="EC598" s="241"/>
      <c r="ED598" s="241"/>
      <c r="EE598" s="241"/>
      <c r="EF598" s="241"/>
      <c r="EG598" s="241"/>
      <c r="EH598" s="241"/>
      <c r="EI598" s="241"/>
      <c r="EJ598" s="241"/>
      <c r="EK598" s="241"/>
      <c r="EL598" s="241"/>
      <c r="EM598" s="241"/>
      <c r="EN598" s="241"/>
      <c r="EO598" s="241"/>
      <c r="EP598" s="241"/>
      <c r="EQ598" s="241"/>
      <c r="ER598" s="241"/>
      <c r="ES598" s="241"/>
      <c r="ET598" s="241"/>
      <c r="EU598" s="241"/>
      <c r="EV598" s="241"/>
      <c r="EW598" s="241"/>
      <c r="EX598" s="241"/>
      <c r="EY598" s="241"/>
      <c r="EZ598" s="241"/>
      <c r="FA598" s="241"/>
      <c r="FB598" s="241"/>
      <c r="FC598" s="241"/>
      <c r="FD598" s="241"/>
      <c r="FE598" s="241"/>
      <c r="FF598" s="241"/>
      <c r="FG598" s="241"/>
      <c r="FH598" s="241"/>
      <c r="FI598" s="241"/>
      <c r="FJ598" s="241"/>
      <c r="FK598" s="241"/>
      <c r="FL598" s="241"/>
      <c r="FM598" s="241"/>
      <c r="FN598" s="241"/>
      <c r="FO598" s="241"/>
      <c r="FP598" s="241"/>
      <c r="FQ598" s="241"/>
      <c r="FR598" s="241"/>
      <c r="FS598" s="241"/>
      <c r="FT598" s="241"/>
      <c r="FU598" s="241"/>
      <c r="FV598" s="241"/>
      <c r="FW598" s="241"/>
      <c r="FX598" s="241"/>
      <c r="FY598" s="241"/>
      <c r="FZ598" s="241"/>
      <c r="GA598" s="241"/>
      <c r="GB598" s="241"/>
      <c r="GC598" s="241"/>
      <c r="GD598" s="241"/>
      <c r="GE598" s="241"/>
      <c r="GF598" s="241"/>
      <c r="GG598" s="241"/>
      <c r="GH598" s="241"/>
      <c r="GI598" s="241"/>
      <c r="GJ598" s="241"/>
      <c r="GK598" s="241"/>
      <c r="GL598" s="241"/>
      <c r="GM598" s="241"/>
      <c r="GN598" s="241"/>
      <c r="GO598" s="241"/>
      <c r="GP598" s="241"/>
      <c r="GQ598" s="241"/>
      <c r="GR598" s="241"/>
      <c r="GS598" s="241"/>
      <c r="GT598" s="241"/>
      <c r="GU598" s="241"/>
      <c r="GV598" s="241"/>
      <c r="GW598" s="241"/>
      <c r="GX598" s="241"/>
      <c r="GY598" s="241"/>
      <c r="GZ598" s="241"/>
      <c r="HA598" s="241"/>
      <c r="HB598" s="241"/>
      <c r="HC598" s="241"/>
      <c r="HD598" s="241"/>
      <c r="HE598" s="241"/>
      <c r="HF598" s="241"/>
      <c r="HG598" s="241"/>
      <c r="HH598" s="241"/>
      <c r="HI598" s="241"/>
      <c r="HJ598" s="241"/>
      <c r="HK598" s="241"/>
      <c r="HL598" s="241"/>
      <c r="HM598" s="241"/>
      <c r="HN598" s="241"/>
      <c r="HO598" s="241"/>
      <c r="HP598" s="241"/>
      <c r="HQ598" s="241"/>
      <c r="HR598" s="241"/>
      <c r="HS598" s="241"/>
      <c r="HT598" s="241"/>
      <c r="HU598" s="241"/>
      <c r="HV598" s="241"/>
      <c r="HW598" s="241"/>
      <c r="HX598" s="241"/>
      <c r="HY598" s="241"/>
      <c r="HZ598" s="241"/>
      <c r="IA598" s="241"/>
      <c r="IB598" s="241"/>
      <c r="IC598" s="241"/>
      <c r="ID598" s="241"/>
      <c r="IE598" s="241"/>
      <c r="IF598" s="241"/>
      <c r="IG598" s="241"/>
      <c r="IH598" s="241"/>
      <c r="II598" s="241"/>
      <c r="IJ598" s="241"/>
      <c r="IK598" s="241"/>
      <c r="IL598" s="241"/>
      <c r="IM598" s="241"/>
      <c r="IN598" s="241"/>
      <c r="IO598" s="241"/>
      <c r="IP598" s="241"/>
      <c r="IQ598" s="241"/>
      <c r="IR598" s="241"/>
      <c r="IS598" s="241"/>
      <c r="IT598" s="241"/>
      <c r="IU598" s="241"/>
      <c r="IV598" s="241"/>
      <c r="IW598" s="241"/>
      <c r="IX598" s="241"/>
      <c r="IY598" s="241"/>
      <c r="IZ598" s="241"/>
      <c r="JA598" s="241"/>
      <c r="JB598" s="241"/>
      <c r="JC598" s="241"/>
      <c r="JD598" s="241"/>
      <c r="JE598" s="241"/>
      <c r="JF598" s="241"/>
      <c r="JG598" s="241"/>
      <c r="JH598" s="241"/>
      <c r="JI598" s="241"/>
      <c r="JJ598" s="241"/>
      <c r="JK598" s="241"/>
      <c r="JL598" s="241"/>
      <c r="JM598" s="241"/>
      <c r="JN598" s="241"/>
      <c r="JO598" s="241"/>
      <c r="JP598" s="241"/>
      <c r="JQ598" s="241"/>
      <c r="JR598" s="241"/>
      <c r="JS598" s="241"/>
      <c r="JT598" s="241"/>
      <c r="JU598" s="241"/>
    </row>
    <row r="599" spans="1:281" s="240" customFormat="1" ht="15" customHeight="1">
      <c r="A599" s="241"/>
      <c r="B599" s="241"/>
      <c r="C599" s="241"/>
      <c r="D599" s="241"/>
      <c r="E599" s="241"/>
      <c r="F599" s="241"/>
      <c r="G599" s="241"/>
      <c r="H599" s="241"/>
      <c r="I599" s="241"/>
      <c r="J599" s="241"/>
      <c r="K599" s="241"/>
      <c r="L599" s="241"/>
      <c r="M599" s="241"/>
      <c r="N599" s="241"/>
      <c r="O599" s="241"/>
      <c r="P599" s="241"/>
      <c r="Q599" s="241"/>
      <c r="R599" s="241"/>
      <c r="S599" s="241"/>
      <c r="T599" s="241"/>
      <c r="U599" s="241" t="s">
        <v>727</v>
      </c>
      <c r="V599" s="241"/>
      <c r="W599" s="241"/>
      <c r="X599" s="241"/>
      <c r="Y599" s="241"/>
      <c r="Z599" s="241"/>
      <c r="AA599" s="241"/>
      <c r="AB599" s="241"/>
      <c r="AC599" s="241" t="s">
        <v>325</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c r="CJ599" s="241"/>
      <c r="CK599" s="241"/>
      <c r="CL599" s="241"/>
      <c r="CM599" s="241"/>
      <c r="CN599" s="241"/>
      <c r="CO599" s="241"/>
      <c r="CP599" s="241"/>
      <c r="CQ599" s="241"/>
      <c r="CR599" s="241"/>
      <c r="CS599" s="241"/>
      <c r="CT599" s="241"/>
      <c r="CU599" s="241"/>
      <c r="CV599" s="241"/>
      <c r="CW599" s="241"/>
      <c r="CX599" s="241"/>
      <c r="CY599" s="241"/>
      <c r="CZ599" s="241"/>
      <c r="DA599" s="241"/>
      <c r="DB599" s="241"/>
      <c r="DC599" s="241"/>
      <c r="DD599" s="241"/>
      <c r="DE599" s="241"/>
      <c r="DF599" s="241"/>
      <c r="DG599" s="241"/>
      <c r="DH599" s="241"/>
      <c r="DI599" s="241"/>
      <c r="DJ599" s="241"/>
      <c r="DK599" s="241"/>
      <c r="DL599" s="241"/>
      <c r="DM599" s="241"/>
      <c r="DN599" s="241"/>
      <c r="DO599" s="241"/>
      <c r="DP599" s="241"/>
      <c r="DQ599" s="241"/>
      <c r="DR599" s="241"/>
      <c r="DS599" s="241"/>
      <c r="DT599" s="241"/>
      <c r="DU599" s="241"/>
      <c r="DV599" s="241"/>
      <c r="DW599" s="241"/>
      <c r="DX599" s="241"/>
      <c r="DY599" s="241"/>
      <c r="DZ599" s="241"/>
      <c r="EA599" s="241"/>
      <c r="EB599" s="241"/>
      <c r="EC599" s="241"/>
      <c r="ED599" s="241"/>
      <c r="EE599" s="241"/>
      <c r="EF599" s="241"/>
      <c r="EG599" s="241"/>
      <c r="EH599" s="241"/>
      <c r="EI599" s="241"/>
      <c r="EJ599" s="241"/>
      <c r="EK599" s="241"/>
      <c r="EL599" s="241"/>
      <c r="EM599" s="241"/>
      <c r="EN599" s="241"/>
      <c r="EO599" s="241"/>
      <c r="EP599" s="241"/>
      <c r="EQ599" s="241"/>
      <c r="ER599" s="241"/>
      <c r="ES599" s="241"/>
      <c r="ET599" s="241"/>
      <c r="EU599" s="241"/>
      <c r="EV599" s="241"/>
      <c r="EW599" s="241"/>
      <c r="EX599" s="241"/>
      <c r="EY599" s="241"/>
      <c r="EZ599" s="241"/>
      <c r="FA599" s="241"/>
      <c r="FB599" s="241"/>
      <c r="FC599" s="241"/>
      <c r="FD599" s="241"/>
      <c r="FE599" s="241"/>
      <c r="FF599" s="241"/>
      <c r="FG599" s="241"/>
      <c r="FH599" s="241"/>
      <c r="FI599" s="241"/>
      <c r="FJ599" s="241"/>
      <c r="FK599" s="241"/>
      <c r="FL599" s="241"/>
      <c r="FM599" s="241"/>
      <c r="FN599" s="241"/>
      <c r="FO599" s="241"/>
      <c r="FP599" s="241"/>
      <c r="FQ599" s="241"/>
      <c r="FR599" s="241"/>
      <c r="FS599" s="241"/>
      <c r="FT599" s="241"/>
      <c r="FU599" s="241"/>
      <c r="FV599" s="241"/>
      <c r="FW599" s="241"/>
      <c r="FX599" s="241"/>
      <c r="FY599" s="241"/>
      <c r="FZ599" s="241"/>
      <c r="GA599" s="241"/>
      <c r="GB599" s="241"/>
      <c r="GC599" s="241"/>
      <c r="GD599" s="241"/>
      <c r="GE599" s="241"/>
      <c r="GF599" s="241"/>
      <c r="GG599" s="241"/>
      <c r="GH599" s="241"/>
      <c r="GI599" s="241"/>
      <c r="GJ599" s="241"/>
      <c r="GK599" s="241"/>
      <c r="GL599" s="241"/>
      <c r="GM599" s="241"/>
      <c r="GN599" s="241"/>
      <c r="GO599" s="241"/>
      <c r="GP599" s="241"/>
      <c r="GQ599" s="241"/>
      <c r="GR599" s="241"/>
      <c r="GS599" s="241"/>
      <c r="GT599" s="241"/>
      <c r="GU599" s="241"/>
      <c r="GV599" s="241"/>
      <c r="GW599" s="241"/>
      <c r="GX599" s="241"/>
      <c r="GY599" s="241"/>
      <c r="GZ599" s="241"/>
      <c r="HA599" s="241"/>
      <c r="HB599" s="241"/>
      <c r="HC599" s="241"/>
      <c r="HD599" s="241"/>
      <c r="HE599" s="241"/>
      <c r="HF599" s="241"/>
      <c r="HG599" s="241"/>
      <c r="HH599" s="241"/>
      <c r="HI599" s="241"/>
      <c r="HJ599" s="241"/>
      <c r="HK599" s="241"/>
      <c r="HL599" s="241"/>
      <c r="HM599" s="241"/>
      <c r="HN599" s="241"/>
      <c r="HO599" s="241"/>
      <c r="HP599" s="241"/>
      <c r="HQ599" s="241"/>
      <c r="HR599" s="241"/>
      <c r="HS599" s="241"/>
      <c r="HT599" s="241"/>
      <c r="HU599" s="241"/>
      <c r="HV599" s="241"/>
      <c r="HW599" s="241"/>
      <c r="HX599" s="241"/>
      <c r="HY599" s="241"/>
      <c r="HZ599" s="241"/>
      <c r="IA599" s="241"/>
      <c r="IB599" s="241"/>
      <c r="IC599" s="241"/>
      <c r="ID599" s="241"/>
      <c r="IE599" s="241"/>
      <c r="IF599" s="241"/>
      <c r="IG599" s="241"/>
      <c r="IH599" s="241"/>
      <c r="II599" s="241"/>
      <c r="IJ599" s="241"/>
      <c r="IK599" s="241"/>
      <c r="IL599" s="241"/>
      <c r="IM599" s="241"/>
      <c r="IN599" s="241"/>
      <c r="IO599" s="241"/>
      <c r="IP599" s="241"/>
      <c r="IQ599" s="241"/>
      <c r="IR599" s="241"/>
      <c r="IS599" s="241"/>
      <c r="IT599" s="241"/>
      <c r="IU599" s="241"/>
      <c r="IV599" s="241"/>
      <c r="IW599" s="241"/>
      <c r="IX599" s="241"/>
      <c r="IY599" s="241"/>
      <c r="IZ599" s="241"/>
      <c r="JA599" s="241"/>
      <c r="JB599" s="241"/>
      <c r="JC599" s="241"/>
      <c r="JD599" s="241"/>
      <c r="JE599" s="241"/>
      <c r="JF599" s="241"/>
      <c r="JG599" s="241"/>
      <c r="JH599" s="241"/>
      <c r="JI599" s="241"/>
      <c r="JJ599" s="241"/>
      <c r="JK599" s="241"/>
      <c r="JL599" s="241"/>
      <c r="JM599" s="241"/>
      <c r="JN599" s="241"/>
      <c r="JO599" s="241"/>
      <c r="JP599" s="241"/>
      <c r="JQ599" s="241"/>
      <c r="JR599" s="241"/>
      <c r="JS599" s="241"/>
      <c r="JT599" s="241"/>
      <c r="JU599" s="241"/>
    </row>
    <row r="600" spans="1:281" s="240" customFormat="1" ht="15" customHeight="1">
      <c r="A600" s="241"/>
      <c r="B600" s="241"/>
      <c r="C600" s="241"/>
      <c r="D600" s="241"/>
      <c r="E600" s="241"/>
      <c r="F600" s="241"/>
      <c r="G600" s="241"/>
      <c r="H600" s="241"/>
      <c r="I600" s="241"/>
      <c r="J600" s="241"/>
      <c r="K600" s="241"/>
      <c r="L600" s="241"/>
      <c r="M600" s="241"/>
      <c r="N600" s="241"/>
      <c r="O600" s="241"/>
      <c r="P600" s="241"/>
      <c r="Q600" s="241"/>
      <c r="R600" s="241"/>
      <c r="S600" s="241"/>
      <c r="T600" s="241"/>
      <c r="U600" s="241" t="s">
        <v>728</v>
      </c>
      <c r="V600" s="241"/>
      <c r="W600" s="241"/>
      <c r="X600" s="241"/>
      <c r="Y600" s="241"/>
      <c r="Z600" s="241"/>
      <c r="AA600" s="241"/>
      <c r="AB600" s="241"/>
      <c r="AC600" s="241" t="s">
        <v>386</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c r="CJ600" s="241"/>
      <c r="CK600" s="241"/>
      <c r="CL600" s="241"/>
      <c r="CM600" s="241"/>
      <c r="CN600" s="241"/>
      <c r="CO600" s="241"/>
      <c r="CP600" s="241"/>
      <c r="CQ600" s="241"/>
      <c r="CR600" s="241"/>
      <c r="CS600" s="241"/>
      <c r="CT600" s="241"/>
      <c r="CU600" s="241"/>
      <c r="CV600" s="241"/>
      <c r="CW600" s="241"/>
      <c r="CX600" s="241"/>
      <c r="CY600" s="241"/>
      <c r="CZ600" s="241"/>
      <c r="DA600" s="241"/>
      <c r="DB600" s="241"/>
      <c r="DC600" s="241"/>
      <c r="DD600" s="241"/>
      <c r="DE600" s="241"/>
      <c r="DF600" s="241"/>
      <c r="DG600" s="241"/>
      <c r="DH600" s="241"/>
      <c r="DI600" s="241"/>
      <c r="DJ600" s="241"/>
      <c r="DK600" s="241"/>
      <c r="DL600" s="241"/>
      <c r="DM600" s="241"/>
      <c r="DN600" s="241"/>
      <c r="DO600" s="241"/>
      <c r="DP600" s="241"/>
      <c r="DQ600" s="241"/>
      <c r="DR600" s="241"/>
      <c r="DS600" s="241"/>
      <c r="DT600" s="241"/>
      <c r="DU600" s="241"/>
      <c r="DV600" s="241"/>
      <c r="DW600" s="241"/>
      <c r="DX600" s="241"/>
      <c r="DY600" s="241"/>
      <c r="DZ600" s="241"/>
      <c r="EA600" s="241"/>
      <c r="EB600" s="241"/>
      <c r="EC600" s="241"/>
      <c r="ED600" s="241"/>
      <c r="EE600" s="241"/>
      <c r="EF600" s="241"/>
      <c r="EG600" s="241"/>
      <c r="EH600" s="241"/>
      <c r="EI600" s="241"/>
      <c r="EJ600" s="241"/>
      <c r="EK600" s="241"/>
      <c r="EL600" s="241"/>
      <c r="EM600" s="241"/>
      <c r="EN600" s="241"/>
      <c r="EO600" s="241"/>
      <c r="EP600" s="241"/>
      <c r="EQ600" s="241"/>
      <c r="ER600" s="241"/>
      <c r="ES600" s="241"/>
      <c r="ET600" s="241"/>
      <c r="EU600" s="241"/>
      <c r="EV600" s="241"/>
      <c r="EW600" s="241"/>
      <c r="EX600" s="241"/>
      <c r="EY600" s="241"/>
      <c r="EZ600" s="241"/>
      <c r="FA600" s="241"/>
      <c r="FB600" s="241"/>
      <c r="FC600" s="241"/>
      <c r="FD600" s="241"/>
      <c r="FE600" s="241"/>
      <c r="FF600" s="241"/>
      <c r="FG600" s="241"/>
      <c r="FH600" s="241"/>
      <c r="FI600" s="241"/>
      <c r="FJ600" s="241"/>
      <c r="FK600" s="241"/>
      <c r="FL600" s="241"/>
      <c r="FM600" s="241"/>
      <c r="FN600" s="241"/>
      <c r="FO600" s="241"/>
      <c r="FP600" s="241"/>
      <c r="FQ600" s="241"/>
      <c r="FR600" s="241"/>
      <c r="FS600" s="241"/>
      <c r="FT600" s="241"/>
      <c r="FU600" s="241"/>
      <c r="FV600" s="241"/>
      <c r="FW600" s="241"/>
      <c r="FX600" s="241"/>
      <c r="FY600" s="241"/>
      <c r="FZ600" s="241"/>
      <c r="GA600" s="241"/>
      <c r="GB600" s="241"/>
      <c r="GC600" s="241"/>
      <c r="GD600" s="241"/>
      <c r="GE600" s="241"/>
      <c r="GF600" s="241"/>
      <c r="GG600" s="241"/>
      <c r="GH600" s="241"/>
      <c r="GI600" s="241"/>
      <c r="GJ600" s="241"/>
      <c r="GK600" s="241"/>
      <c r="GL600" s="241"/>
      <c r="GM600" s="241"/>
      <c r="GN600" s="241"/>
      <c r="GO600" s="241"/>
      <c r="GP600" s="241"/>
      <c r="GQ600" s="241"/>
      <c r="GR600" s="241"/>
      <c r="GS600" s="241"/>
      <c r="GT600" s="241"/>
      <c r="GU600" s="241"/>
      <c r="GV600" s="241"/>
      <c r="GW600" s="241"/>
      <c r="GX600" s="241"/>
      <c r="GY600" s="241"/>
      <c r="GZ600" s="241"/>
      <c r="HA600" s="241"/>
      <c r="HB600" s="241"/>
      <c r="HC600" s="241"/>
      <c r="HD600" s="241"/>
      <c r="HE600" s="241"/>
      <c r="HF600" s="241"/>
      <c r="HG600" s="241"/>
      <c r="HH600" s="241"/>
      <c r="HI600" s="241"/>
      <c r="HJ600" s="241"/>
      <c r="HK600" s="241"/>
      <c r="HL600" s="241"/>
      <c r="HM600" s="241"/>
      <c r="HN600" s="241"/>
      <c r="HO600" s="241"/>
      <c r="HP600" s="241"/>
      <c r="HQ600" s="241"/>
      <c r="HR600" s="241"/>
      <c r="HS600" s="241"/>
      <c r="HT600" s="241"/>
      <c r="HU600" s="241"/>
      <c r="HV600" s="241"/>
      <c r="HW600" s="241"/>
      <c r="HX600" s="241"/>
      <c r="HY600" s="241"/>
      <c r="HZ600" s="241"/>
      <c r="IA600" s="241"/>
      <c r="IB600" s="241"/>
      <c r="IC600" s="241"/>
      <c r="ID600" s="241"/>
      <c r="IE600" s="241"/>
      <c r="IF600" s="241"/>
      <c r="IG600" s="241"/>
      <c r="IH600" s="241"/>
      <c r="II600" s="241"/>
      <c r="IJ600" s="241"/>
      <c r="IK600" s="241"/>
      <c r="IL600" s="241"/>
      <c r="IM600" s="241"/>
      <c r="IN600" s="241"/>
      <c r="IO600" s="241"/>
      <c r="IP600" s="241"/>
      <c r="IQ600" s="241"/>
      <c r="IR600" s="241"/>
      <c r="IS600" s="241"/>
      <c r="IT600" s="241"/>
      <c r="IU600" s="241"/>
      <c r="IV600" s="241"/>
      <c r="IW600" s="241"/>
      <c r="IX600" s="241"/>
      <c r="IY600" s="241"/>
      <c r="IZ600" s="241"/>
      <c r="JA600" s="241"/>
      <c r="JB600" s="241"/>
      <c r="JC600" s="241"/>
      <c r="JD600" s="241"/>
      <c r="JE600" s="241"/>
      <c r="JF600" s="241"/>
      <c r="JG600" s="241"/>
      <c r="JH600" s="241"/>
      <c r="JI600" s="241"/>
      <c r="JJ600" s="241"/>
      <c r="JK600" s="241"/>
      <c r="JL600" s="241"/>
      <c r="JM600" s="241"/>
      <c r="JN600" s="241"/>
      <c r="JO600" s="241"/>
      <c r="JP600" s="241"/>
      <c r="JQ600" s="241"/>
      <c r="JR600" s="241"/>
      <c r="JS600" s="241"/>
      <c r="JT600" s="241"/>
      <c r="JU600" s="241"/>
    </row>
    <row r="601" spans="1:281" s="240" customFormat="1" ht="15" customHeight="1">
      <c r="A601" s="241"/>
      <c r="B601" s="241"/>
      <c r="C601" s="241"/>
      <c r="D601" s="241"/>
      <c r="E601" s="241"/>
      <c r="F601" s="241"/>
      <c r="G601" s="241"/>
      <c r="H601" s="241"/>
      <c r="I601" s="241"/>
      <c r="J601" s="241"/>
      <c r="K601" s="241"/>
      <c r="L601" s="241"/>
      <c r="M601" s="241"/>
      <c r="N601" s="241"/>
      <c r="O601" s="241"/>
      <c r="P601" s="241"/>
      <c r="Q601" s="241"/>
      <c r="R601" s="241"/>
      <c r="S601" s="241"/>
      <c r="T601" s="241"/>
      <c r="U601" s="241" t="s">
        <v>729</v>
      </c>
      <c r="V601" s="241"/>
      <c r="W601" s="241"/>
      <c r="X601" s="241"/>
      <c r="Y601" s="241"/>
      <c r="Z601" s="241"/>
      <c r="AA601" s="241"/>
      <c r="AB601" s="241"/>
      <c r="AC601" s="241" t="s">
        <v>316</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c r="DD601" s="241"/>
      <c r="DE601" s="241"/>
      <c r="DF601" s="241"/>
      <c r="DG601" s="241"/>
      <c r="DH601" s="241"/>
      <c r="DI601" s="241"/>
      <c r="DJ601" s="241"/>
      <c r="DK601" s="241"/>
      <c r="DL601" s="241"/>
      <c r="DM601" s="241"/>
      <c r="DN601" s="241"/>
      <c r="DO601" s="241"/>
      <c r="DP601" s="241"/>
      <c r="DQ601" s="241"/>
      <c r="DR601" s="241"/>
      <c r="DS601" s="241"/>
      <c r="DT601" s="241"/>
      <c r="DU601" s="241"/>
      <c r="DV601" s="241"/>
      <c r="DW601" s="241"/>
      <c r="DX601" s="241"/>
      <c r="DY601" s="241"/>
      <c r="DZ601" s="241"/>
      <c r="EA601" s="241"/>
      <c r="EB601" s="241"/>
      <c r="EC601" s="241"/>
      <c r="ED601" s="241"/>
      <c r="EE601" s="241"/>
      <c r="EF601" s="241"/>
      <c r="EG601" s="241"/>
      <c r="EH601" s="241"/>
      <c r="EI601" s="241"/>
      <c r="EJ601" s="241"/>
      <c r="EK601" s="241"/>
      <c r="EL601" s="241"/>
      <c r="EM601" s="241"/>
      <c r="EN601" s="241"/>
      <c r="EO601" s="241"/>
      <c r="EP601" s="241"/>
      <c r="EQ601" s="241"/>
      <c r="ER601" s="241"/>
      <c r="ES601" s="241"/>
      <c r="ET601" s="241"/>
      <c r="EU601" s="241"/>
      <c r="EV601" s="241"/>
      <c r="EW601" s="241"/>
      <c r="EX601" s="241"/>
      <c r="EY601" s="241"/>
      <c r="EZ601" s="241"/>
      <c r="FA601" s="241"/>
      <c r="FB601" s="241"/>
      <c r="FC601" s="241"/>
      <c r="FD601" s="241"/>
      <c r="FE601" s="241"/>
      <c r="FF601" s="241"/>
      <c r="FG601" s="241"/>
      <c r="FH601" s="241"/>
      <c r="FI601" s="241"/>
      <c r="FJ601" s="241"/>
      <c r="FK601" s="241"/>
      <c r="FL601" s="241"/>
      <c r="FM601" s="241"/>
      <c r="FN601" s="241"/>
      <c r="FO601" s="241"/>
      <c r="FP601" s="241"/>
      <c r="FQ601" s="241"/>
      <c r="FR601" s="241"/>
      <c r="FS601" s="241"/>
      <c r="FT601" s="241"/>
      <c r="FU601" s="241"/>
      <c r="FV601" s="241"/>
      <c r="FW601" s="241"/>
      <c r="FX601" s="241"/>
      <c r="FY601" s="241"/>
      <c r="FZ601" s="241"/>
      <c r="GA601" s="241"/>
      <c r="GB601" s="241"/>
      <c r="GC601" s="241"/>
      <c r="GD601" s="241"/>
      <c r="GE601" s="241"/>
      <c r="GF601" s="241"/>
      <c r="GG601" s="241"/>
      <c r="GH601" s="241"/>
      <c r="GI601" s="241"/>
      <c r="GJ601" s="241"/>
      <c r="GK601" s="241"/>
      <c r="GL601" s="241"/>
      <c r="GM601" s="241"/>
      <c r="GN601" s="241"/>
      <c r="GO601" s="241"/>
      <c r="GP601" s="241"/>
      <c r="GQ601" s="241"/>
      <c r="GR601" s="241"/>
      <c r="GS601" s="241"/>
      <c r="GT601" s="241"/>
      <c r="GU601" s="241"/>
      <c r="GV601" s="241"/>
      <c r="GW601" s="241"/>
      <c r="GX601" s="241"/>
      <c r="GY601" s="241"/>
      <c r="GZ601" s="241"/>
      <c r="HA601" s="241"/>
      <c r="HB601" s="241"/>
      <c r="HC601" s="241"/>
      <c r="HD601" s="241"/>
      <c r="HE601" s="241"/>
      <c r="HF601" s="241"/>
      <c r="HG601" s="241"/>
      <c r="HH601" s="241"/>
      <c r="HI601" s="241"/>
      <c r="HJ601" s="241"/>
      <c r="HK601" s="241"/>
      <c r="HL601" s="241"/>
      <c r="HM601" s="241"/>
      <c r="HN601" s="241"/>
      <c r="HO601" s="241"/>
      <c r="HP601" s="241"/>
      <c r="HQ601" s="241"/>
      <c r="HR601" s="241"/>
      <c r="HS601" s="241"/>
      <c r="HT601" s="241"/>
      <c r="HU601" s="241"/>
      <c r="HV601" s="241"/>
      <c r="HW601" s="241"/>
      <c r="HX601" s="241"/>
      <c r="HY601" s="241"/>
      <c r="HZ601" s="241"/>
      <c r="IA601" s="241"/>
      <c r="IB601" s="241"/>
      <c r="IC601" s="241"/>
      <c r="ID601" s="241"/>
      <c r="IE601" s="241"/>
      <c r="IF601" s="241"/>
      <c r="IG601" s="241"/>
      <c r="IH601" s="241"/>
      <c r="II601" s="241"/>
      <c r="IJ601" s="241"/>
      <c r="IK601" s="241"/>
      <c r="IL601" s="241"/>
      <c r="IM601" s="241"/>
      <c r="IN601" s="241"/>
      <c r="IO601" s="241"/>
      <c r="IP601" s="241"/>
      <c r="IQ601" s="241"/>
      <c r="IR601" s="241"/>
      <c r="IS601" s="241"/>
      <c r="IT601" s="241"/>
      <c r="IU601" s="241"/>
      <c r="IV601" s="241"/>
      <c r="IW601" s="241"/>
      <c r="IX601" s="241"/>
      <c r="IY601" s="241"/>
      <c r="IZ601" s="241"/>
      <c r="JA601" s="241"/>
      <c r="JB601" s="241"/>
      <c r="JC601" s="241"/>
      <c r="JD601" s="241"/>
      <c r="JE601" s="241"/>
      <c r="JF601" s="241"/>
      <c r="JG601" s="241"/>
      <c r="JH601" s="241"/>
      <c r="JI601" s="241"/>
      <c r="JJ601" s="241"/>
      <c r="JK601" s="241"/>
      <c r="JL601" s="241"/>
      <c r="JM601" s="241"/>
      <c r="JN601" s="241"/>
      <c r="JO601" s="241"/>
      <c r="JP601" s="241"/>
      <c r="JQ601" s="241"/>
      <c r="JR601" s="241"/>
      <c r="JS601" s="241"/>
      <c r="JT601" s="241"/>
      <c r="JU601" s="241"/>
    </row>
    <row r="602" spans="1:281" s="240" customFormat="1" ht="15" customHeight="1">
      <c r="A602" s="241"/>
      <c r="B602" s="241"/>
      <c r="C602" s="241"/>
      <c r="D602" s="241"/>
      <c r="E602" s="241"/>
      <c r="F602" s="241"/>
      <c r="G602" s="241"/>
      <c r="H602" s="241"/>
      <c r="I602" s="241"/>
      <c r="J602" s="241"/>
      <c r="K602" s="241"/>
      <c r="L602" s="241"/>
      <c r="M602" s="241"/>
      <c r="N602" s="241"/>
      <c r="O602" s="241"/>
      <c r="P602" s="241"/>
      <c r="Q602" s="241"/>
      <c r="R602" s="241"/>
      <c r="S602" s="241"/>
      <c r="T602" s="241"/>
      <c r="U602" s="241" t="s">
        <v>730</v>
      </c>
      <c r="V602" s="241"/>
      <c r="W602" s="241"/>
      <c r="X602" s="241"/>
      <c r="Y602" s="241"/>
      <c r="Z602" s="241"/>
      <c r="AA602" s="241"/>
      <c r="AB602" s="241"/>
      <c r="AC602" s="241" t="s">
        <v>366</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c r="DD602" s="241"/>
      <c r="DE602" s="241"/>
      <c r="DF602" s="241"/>
      <c r="DG602" s="241"/>
      <c r="DH602" s="241"/>
      <c r="DI602" s="241"/>
      <c r="DJ602" s="241"/>
      <c r="DK602" s="241"/>
      <c r="DL602" s="241"/>
      <c r="DM602" s="241"/>
      <c r="DN602" s="241"/>
      <c r="DO602" s="241"/>
      <c r="DP602" s="241"/>
      <c r="DQ602" s="241"/>
      <c r="DR602" s="241"/>
      <c r="DS602" s="241"/>
      <c r="DT602" s="241"/>
      <c r="DU602" s="241"/>
      <c r="DV602" s="241"/>
      <c r="DW602" s="241"/>
      <c r="DX602" s="241"/>
      <c r="DY602" s="241"/>
      <c r="DZ602" s="241"/>
      <c r="EA602" s="241"/>
      <c r="EB602" s="241"/>
      <c r="EC602" s="241"/>
      <c r="ED602" s="241"/>
      <c r="EE602" s="241"/>
      <c r="EF602" s="241"/>
      <c r="EG602" s="241"/>
      <c r="EH602" s="241"/>
      <c r="EI602" s="241"/>
      <c r="EJ602" s="241"/>
      <c r="EK602" s="241"/>
      <c r="EL602" s="241"/>
      <c r="EM602" s="241"/>
      <c r="EN602" s="241"/>
      <c r="EO602" s="241"/>
      <c r="EP602" s="241"/>
      <c r="EQ602" s="241"/>
      <c r="ER602" s="241"/>
      <c r="ES602" s="241"/>
      <c r="ET602" s="241"/>
      <c r="EU602" s="241"/>
      <c r="EV602" s="241"/>
      <c r="EW602" s="241"/>
      <c r="EX602" s="241"/>
      <c r="EY602" s="241"/>
      <c r="EZ602" s="241"/>
      <c r="FA602" s="241"/>
      <c r="FB602" s="241"/>
      <c r="FC602" s="241"/>
      <c r="FD602" s="241"/>
      <c r="FE602" s="241"/>
      <c r="FF602" s="241"/>
      <c r="FG602" s="241"/>
      <c r="FH602" s="241"/>
      <c r="FI602" s="241"/>
      <c r="FJ602" s="241"/>
      <c r="FK602" s="241"/>
      <c r="FL602" s="241"/>
      <c r="FM602" s="241"/>
      <c r="FN602" s="241"/>
      <c r="FO602" s="241"/>
      <c r="FP602" s="241"/>
      <c r="FQ602" s="241"/>
      <c r="FR602" s="241"/>
      <c r="FS602" s="241"/>
      <c r="FT602" s="241"/>
      <c r="FU602" s="241"/>
      <c r="FV602" s="241"/>
      <c r="FW602" s="241"/>
      <c r="FX602" s="241"/>
      <c r="FY602" s="241"/>
      <c r="FZ602" s="241"/>
      <c r="GA602" s="241"/>
      <c r="GB602" s="241"/>
      <c r="GC602" s="241"/>
      <c r="GD602" s="241"/>
      <c r="GE602" s="241"/>
      <c r="GF602" s="241"/>
      <c r="GG602" s="241"/>
      <c r="GH602" s="241"/>
      <c r="GI602" s="241"/>
      <c r="GJ602" s="241"/>
      <c r="GK602" s="241"/>
      <c r="GL602" s="241"/>
      <c r="GM602" s="241"/>
      <c r="GN602" s="241"/>
      <c r="GO602" s="241"/>
      <c r="GP602" s="241"/>
      <c r="GQ602" s="241"/>
      <c r="GR602" s="241"/>
      <c r="GS602" s="241"/>
      <c r="GT602" s="241"/>
      <c r="GU602" s="241"/>
      <c r="GV602" s="241"/>
      <c r="GW602" s="241"/>
      <c r="GX602" s="241"/>
      <c r="GY602" s="241"/>
      <c r="GZ602" s="241"/>
      <c r="HA602" s="241"/>
      <c r="HB602" s="241"/>
      <c r="HC602" s="241"/>
      <c r="HD602" s="241"/>
      <c r="HE602" s="241"/>
      <c r="HF602" s="241"/>
      <c r="HG602" s="241"/>
      <c r="HH602" s="241"/>
      <c r="HI602" s="241"/>
      <c r="HJ602" s="241"/>
      <c r="HK602" s="241"/>
      <c r="HL602" s="241"/>
      <c r="HM602" s="241"/>
      <c r="HN602" s="241"/>
      <c r="HO602" s="241"/>
      <c r="HP602" s="241"/>
      <c r="HQ602" s="241"/>
      <c r="HR602" s="241"/>
      <c r="HS602" s="241"/>
      <c r="HT602" s="241"/>
      <c r="HU602" s="241"/>
      <c r="HV602" s="241"/>
      <c r="HW602" s="241"/>
      <c r="HX602" s="241"/>
      <c r="HY602" s="241"/>
      <c r="HZ602" s="241"/>
      <c r="IA602" s="241"/>
      <c r="IB602" s="241"/>
      <c r="IC602" s="241"/>
      <c r="ID602" s="241"/>
      <c r="IE602" s="241"/>
      <c r="IF602" s="241"/>
      <c r="IG602" s="241"/>
      <c r="IH602" s="241"/>
      <c r="II602" s="241"/>
      <c r="IJ602" s="241"/>
      <c r="IK602" s="241"/>
      <c r="IL602" s="241"/>
      <c r="IM602" s="241"/>
      <c r="IN602" s="241"/>
      <c r="IO602" s="241"/>
      <c r="IP602" s="241"/>
      <c r="IQ602" s="241"/>
      <c r="IR602" s="241"/>
      <c r="IS602" s="241"/>
      <c r="IT602" s="241"/>
      <c r="IU602" s="241"/>
      <c r="IV602" s="241"/>
      <c r="IW602" s="241"/>
      <c r="IX602" s="241"/>
      <c r="IY602" s="241"/>
      <c r="IZ602" s="241"/>
      <c r="JA602" s="241"/>
      <c r="JB602" s="241"/>
      <c r="JC602" s="241"/>
      <c r="JD602" s="241"/>
      <c r="JE602" s="241"/>
      <c r="JF602" s="241"/>
      <c r="JG602" s="241"/>
      <c r="JH602" s="241"/>
      <c r="JI602" s="241"/>
      <c r="JJ602" s="241"/>
      <c r="JK602" s="241"/>
      <c r="JL602" s="241"/>
      <c r="JM602" s="241"/>
      <c r="JN602" s="241"/>
      <c r="JO602" s="241"/>
      <c r="JP602" s="241"/>
      <c r="JQ602" s="241"/>
      <c r="JR602" s="241"/>
      <c r="JS602" s="241"/>
      <c r="JT602" s="241"/>
      <c r="JU602" s="241"/>
    </row>
    <row r="603" spans="1:281" s="240" customFormat="1" ht="15" customHeight="1">
      <c r="A603" s="241"/>
      <c r="B603" s="241"/>
      <c r="C603" s="241"/>
      <c r="D603" s="241"/>
      <c r="E603" s="241"/>
      <c r="F603" s="241"/>
      <c r="G603" s="241"/>
      <c r="H603" s="241"/>
      <c r="I603" s="241"/>
      <c r="J603" s="241"/>
      <c r="K603" s="241"/>
      <c r="L603" s="241"/>
      <c r="M603" s="241"/>
      <c r="N603" s="241"/>
      <c r="O603" s="241"/>
      <c r="P603" s="241"/>
      <c r="Q603" s="241"/>
      <c r="R603" s="241"/>
      <c r="S603" s="241"/>
      <c r="T603" s="241"/>
      <c r="U603" s="241" t="s">
        <v>731</v>
      </c>
      <c r="V603" s="241"/>
      <c r="W603" s="241"/>
      <c r="X603" s="241"/>
      <c r="Y603" s="241"/>
      <c r="Z603" s="241"/>
      <c r="AA603" s="241"/>
      <c r="AB603" s="241"/>
      <c r="AC603" s="241" t="s">
        <v>311</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c r="CJ603" s="241"/>
      <c r="CK603" s="241"/>
      <c r="CL603" s="241"/>
      <c r="CM603" s="241"/>
      <c r="CN603" s="241"/>
      <c r="CO603" s="241"/>
      <c r="CP603" s="241"/>
      <c r="CQ603" s="241"/>
      <c r="CR603" s="241"/>
      <c r="CS603" s="241"/>
      <c r="CT603" s="241"/>
      <c r="CU603" s="241"/>
      <c r="CV603" s="241"/>
      <c r="CW603" s="241"/>
      <c r="CX603" s="241"/>
      <c r="CY603" s="241"/>
      <c r="CZ603" s="241"/>
      <c r="DA603" s="241"/>
      <c r="DB603" s="241"/>
      <c r="DC603" s="241"/>
      <c r="DD603" s="241"/>
      <c r="DE603" s="241"/>
      <c r="DF603" s="241"/>
      <c r="DG603" s="241"/>
      <c r="DH603" s="241"/>
      <c r="DI603" s="241"/>
      <c r="DJ603" s="241"/>
      <c r="DK603" s="241"/>
      <c r="DL603" s="241"/>
      <c r="DM603" s="241"/>
      <c r="DN603" s="241"/>
      <c r="DO603" s="241"/>
      <c r="DP603" s="241"/>
      <c r="DQ603" s="241"/>
      <c r="DR603" s="241"/>
      <c r="DS603" s="241"/>
      <c r="DT603" s="241"/>
      <c r="DU603" s="241"/>
      <c r="DV603" s="241"/>
      <c r="DW603" s="241"/>
      <c r="DX603" s="241"/>
      <c r="DY603" s="241"/>
      <c r="DZ603" s="241"/>
      <c r="EA603" s="241"/>
      <c r="EB603" s="241"/>
      <c r="EC603" s="241"/>
      <c r="ED603" s="241"/>
      <c r="EE603" s="241"/>
      <c r="EF603" s="241"/>
      <c r="EG603" s="241"/>
      <c r="EH603" s="241"/>
      <c r="EI603" s="241"/>
      <c r="EJ603" s="241"/>
      <c r="EK603" s="241"/>
      <c r="EL603" s="241"/>
      <c r="EM603" s="241"/>
      <c r="EN603" s="241"/>
      <c r="EO603" s="241"/>
      <c r="EP603" s="241"/>
      <c r="EQ603" s="241"/>
      <c r="ER603" s="241"/>
      <c r="ES603" s="241"/>
      <c r="ET603" s="241"/>
      <c r="EU603" s="241"/>
      <c r="EV603" s="241"/>
      <c r="EW603" s="241"/>
      <c r="EX603" s="241"/>
      <c r="EY603" s="241"/>
      <c r="EZ603" s="241"/>
      <c r="FA603" s="241"/>
      <c r="FB603" s="241"/>
      <c r="FC603" s="241"/>
      <c r="FD603" s="241"/>
      <c r="FE603" s="241"/>
      <c r="FF603" s="241"/>
      <c r="FG603" s="241"/>
      <c r="FH603" s="241"/>
      <c r="FI603" s="241"/>
      <c r="FJ603" s="241"/>
      <c r="FK603" s="241"/>
      <c r="FL603" s="241"/>
      <c r="FM603" s="241"/>
      <c r="FN603" s="241"/>
      <c r="FO603" s="241"/>
      <c r="FP603" s="241"/>
      <c r="FQ603" s="241"/>
      <c r="FR603" s="241"/>
      <c r="FS603" s="241"/>
      <c r="FT603" s="241"/>
      <c r="FU603" s="241"/>
      <c r="FV603" s="241"/>
      <c r="FW603" s="241"/>
      <c r="FX603" s="241"/>
      <c r="FY603" s="241"/>
      <c r="FZ603" s="241"/>
      <c r="GA603" s="241"/>
      <c r="GB603" s="241"/>
      <c r="GC603" s="241"/>
      <c r="GD603" s="241"/>
      <c r="GE603" s="241"/>
      <c r="GF603" s="241"/>
      <c r="GG603" s="241"/>
      <c r="GH603" s="241"/>
      <c r="GI603" s="241"/>
      <c r="GJ603" s="241"/>
      <c r="GK603" s="241"/>
      <c r="GL603" s="241"/>
      <c r="GM603" s="241"/>
      <c r="GN603" s="241"/>
      <c r="GO603" s="241"/>
      <c r="GP603" s="241"/>
      <c r="GQ603" s="241"/>
      <c r="GR603" s="241"/>
      <c r="GS603" s="241"/>
      <c r="GT603" s="241"/>
      <c r="GU603" s="241"/>
      <c r="GV603" s="241"/>
      <c r="GW603" s="241"/>
      <c r="GX603" s="241"/>
      <c r="GY603" s="241"/>
      <c r="GZ603" s="241"/>
      <c r="HA603" s="241"/>
      <c r="HB603" s="241"/>
      <c r="HC603" s="241"/>
      <c r="HD603" s="241"/>
      <c r="HE603" s="241"/>
      <c r="HF603" s="241"/>
      <c r="HG603" s="241"/>
      <c r="HH603" s="241"/>
      <c r="HI603" s="241"/>
      <c r="HJ603" s="241"/>
      <c r="HK603" s="241"/>
      <c r="HL603" s="241"/>
      <c r="HM603" s="241"/>
      <c r="HN603" s="241"/>
      <c r="HO603" s="241"/>
      <c r="HP603" s="241"/>
      <c r="HQ603" s="241"/>
      <c r="HR603" s="241"/>
      <c r="HS603" s="241"/>
      <c r="HT603" s="241"/>
      <c r="HU603" s="241"/>
      <c r="HV603" s="241"/>
      <c r="HW603" s="241"/>
      <c r="HX603" s="241"/>
      <c r="HY603" s="241"/>
      <c r="HZ603" s="241"/>
      <c r="IA603" s="241"/>
      <c r="IB603" s="241"/>
      <c r="IC603" s="241"/>
      <c r="ID603" s="241"/>
      <c r="IE603" s="241"/>
      <c r="IF603" s="241"/>
      <c r="IG603" s="241"/>
      <c r="IH603" s="241"/>
      <c r="II603" s="241"/>
      <c r="IJ603" s="241"/>
      <c r="IK603" s="241"/>
      <c r="IL603" s="241"/>
      <c r="IM603" s="241"/>
      <c r="IN603" s="241"/>
      <c r="IO603" s="241"/>
      <c r="IP603" s="241"/>
      <c r="IQ603" s="241"/>
      <c r="IR603" s="241"/>
      <c r="IS603" s="241"/>
      <c r="IT603" s="241"/>
      <c r="IU603" s="241"/>
      <c r="IV603" s="241"/>
      <c r="IW603" s="241"/>
      <c r="IX603" s="241"/>
      <c r="IY603" s="241"/>
      <c r="IZ603" s="241"/>
      <c r="JA603" s="241"/>
      <c r="JB603" s="241"/>
      <c r="JC603" s="241"/>
      <c r="JD603" s="241"/>
      <c r="JE603" s="241"/>
      <c r="JF603" s="241"/>
      <c r="JG603" s="241"/>
      <c r="JH603" s="241"/>
      <c r="JI603" s="241"/>
      <c r="JJ603" s="241"/>
      <c r="JK603" s="241"/>
      <c r="JL603" s="241"/>
      <c r="JM603" s="241"/>
      <c r="JN603" s="241"/>
      <c r="JO603" s="241"/>
      <c r="JP603" s="241"/>
      <c r="JQ603" s="241"/>
      <c r="JR603" s="241"/>
      <c r="JS603" s="241"/>
      <c r="JT603" s="241"/>
      <c r="JU603" s="241"/>
    </row>
    <row r="604" spans="1:281" s="240" customFormat="1" ht="15" customHeight="1">
      <c r="A604" s="241"/>
      <c r="B604" s="241"/>
      <c r="C604" s="241"/>
      <c r="D604" s="241"/>
      <c r="E604" s="241"/>
      <c r="F604" s="241"/>
      <c r="G604" s="241"/>
      <c r="H604" s="241"/>
      <c r="I604" s="241"/>
      <c r="J604" s="241"/>
      <c r="K604" s="241"/>
      <c r="L604" s="241"/>
      <c r="M604" s="241"/>
      <c r="N604" s="241"/>
      <c r="O604" s="241"/>
      <c r="P604" s="241"/>
      <c r="Q604" s="241"/>
      <c r="R604" s="241"/>
      <c r="S604" s="241"/>
      <c r="T604" s="241"/>
      <c r="U604" s="241" t="s">
        <v>732</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c r="CJ604" s="241"/>
      <c r="CK604" s="241"/>
      <c r="CL604" s="241"/>
      <c r="CM604" s="241"/>
      <c r="CN604" s="241"/>
      <c r="CO604" s="241"/>
      <c r="CP604" s="241"/>
      <c r="CQ604" s="241"/>
      <c r="CR604" s="241"/>
      <c r="CS604" s="241"/>
      <c r="CT604" s="241"/>
      <c r="CU604" s="241"/>
      <c r="CV604" s="241"/>
      <c r="CW604" s="241"/>
      <c r="CX604" s="241"/>
      <c r="CY604" s="241"/>
      <c r="CZ604" s="241"/>
      <c r="DA604" s="241"/>
      <c r="DB604" s="241"/>
      <c r="DC604" s="241"/>
      <c r="DD604" s="241"/>
      <c r="DE604" s="241"/>
      <c r="DF604" s="241"/>
      <c r="DG604" s="241"/>
      <c r="DH604" s="241"/>
      <c r="DI604" s="241"/>
      <c r="DJ604" s="241"/>
      <c r="DK604" s="241"/>
      <c r="DL604" s="241"/>
      <c r="DM604" s="241"/>
      <c r="DN604" s="241"/>
      <c r="DO604" s="241"/>
      <c r="DP604" s="241"/>
      <c r="DQ604" s="241"/>
      <c r="DR604" s="241"/>
      <c r="DS604" s="241"/>
      <c r="DT604" s="241"/>
      <c r="DU604" s="241"/>
      <c r="DV604" s="241"/>
      <c r="DW604" s="241"/>
      <c r="DX604" s="241"/>
      <c r="DY604" s="241"/>
      <c r="DZ604" s="241"/>
      <c r="EA604" s="241"/>
      <c r="EB604" s="241"/>
      <c r="EC604" s="241"/>
      <c r="ED604" s="241"/>
      <c r="EE604" s="241"/>
      <c r="EF604" s="241"/>
      <c r="EG604" s="241"/>
      <c r="EH604" s="241"/>
      <c r="EI604" s="241"/>
      <c r="EJ604" s="241"/>
      <c r="EK604" s="241"/>
      <c r="EL604" s="241"/>
      <c r="EM604" s="241"/>
      <c r="EN604" s="241"/>
      <c r="EO604" s="241"/>
      <c r="EP604" s="241"/>
      <c r="EQ604" s="241"/>
      <c r="ER604" s="241"/>
      <c r="ES604" s="241"/>
      <c r="ET604" s="241"/>
      <c r="EU604" s="241"/>
      <c r="EV604" s="241"/>
      <c r="EW604" s="241"/>
      <c r="EX604" s="241"/>
      <c r="EY604" s="241"/>
      <c r="EZ604" s="241"/>
      <c r="FA604" s="241"/>
      <c r="FB604" s="241"/>
      <c r="FC604" s="241"/>
      <c r="FD604" s="241"/>
      <c r="FE604" s="241"/>
      <c r="FF604" s="241"/>
      <c r="FG604" s="241"/>
      <c r="FH604" s="241"/>
      <c r="FI604" s="241"/>
      <c r="FJ604" s="241"/>
      <c r="FK604" s="241"/>
      <c r="FL604" s="241"/>
      <c r="FM604" s="241"/>
      <c r="FN604" s="241"/>
      <c r="FO604" s="241"/>
      <c r="FP604" s="241"/>
      <c r="FQ604" s="241"/>
      <c r="FR604" s="241"/>
      <c r="FS604" s="241"/>
      <c r="FT604" s="241"/>
      <c r="FU604" s="241"/>
      <c r="FV604" s="241"/>
      <c r="FW604" s="241"/>
      <c r="FX604" s="241"/>
      <c r="FY604" s="241"/>
      <c r="FZ604" s="241"/>
      <c r="GA604" s="241"/>
      <c r="GB604" s="241"/>
      <c r="GC604" s="241"/>
      <c r="GD604" s="241"/>
      <c r="GE604" s="241"/>
      <c r="GF604" s="241"/>
      <c r="GG604" s="241"/>
      <c r="GH604" s="241"/>
      <c r="GI604" s="241"/>
      <c r="GJ604" s="241"/>
      <c r="GK604" s="241"/>
      <c r="GL604" s="241"/>
      <c r="GM604" s="241"/>
      <c r="GN604" s="241"/>
      <c r="GO604" s="241"/>
      <c r="GP604" s="241"/>
      <c r="GQ604" s="241"/>
      <c r="GR604" s="241"/>
      <c r="GS604" s="241"/>
      <c r="GT604" s="241"/>
      <c r="GU604" s="241"/>
      <c r="GV604" s="241"/>
      <c r="GW604" s="241"/>
      <c r="GX604" s="241"/>
      <c r="GY604" s="241"/>
      <c r="GZ604" s="241"/>
      <c r="HA604" s="241"/>
      <c r="HB604" s="241"/>
      <c r="HC604" s="241"/>
      <c r="HD604" s="241"/>
      <c r="HE604" s="241"/>
      <c r="HF604" s="241"/>
      <c r="HG604" s="241"/>
      <c r="HH604" s="241"/>
      <c r="HI604" s="241"/>
      <c r="HJ604" s="241"/>
      <c r="HK604" s="241"/>
      <c r="HL604" s="241"/>
      <c r="HM604" s="241"/>
      <c r="HN604" s="241"/>
      <c r="HO604" s="241"/>
      <c r="HP604" s="241"/>
      <c r="HQ604" s="241"/>
      <c r="HR604" s="241"/>
      <c r="HS604" s="241"/>
      <c r="HT604" s="241"/>
      <c r="HU604" s="241"/>
      <c r="HV604" s="241"/>
      <c r="HW604" s="241"/>
      <c r="HX604" s="241"/>
      <c r="HY604" s="241"/>
      <c r="HZ604" s="241"/>
      <c r="IA604" s="241"/>
      <c r="IB604" s="241"/>
      <c r="IC604" s="241"/>
      <c r="ID604" s="241"/>
      <c r="IE604" s="241"/>
      <c r="IF604" s="241"/>
      <c r="IG604" s="241"/>
      <c r="IH604" s="241"/>
      <c r="II604" s="241"/>
      <c r="IJ604" s="241"/>
      <c r="IK604" s="241"/>
      <c r="IL604" s="241"/>
      <c r="IM604" s="241"/>
      <c r="IN604" s="241"/>
      <c r="IO604" s="241"/>
      <c r="IP604" s="241"/>
      <c r="IQ604" s="241"/>
      <c r="IR604" s="241"/>
      <c r="IS604" s="241"/>
      <c r="IT604" s="241"/>
      <c r="IU604" s="241"/>
      <c r="IV604" s="241"/>
      <c r="IW604" s="241"/>
      <c r="IX604" s="241"/>
      <c r="IY604" s="241"/>
      <c r="IZ604" s="241"/>
      <c r="JA604" s="241"/>
      <c r="JB604" s="241"/>
      <c r="JC604" s="241"/>
      <c r="JD604" s="241"/>
      <c r="JE604" s="241"/>
      <c r="JF604" s="241"/>
      <c r="JG604" s="241"/>
      <c r="JH604" s="241"/>
      <c r="JI604" s="241"/>
      <c r="JJ604" s="241"/>
      <c r="JK604" s="241"/>
      <c r="JL604" s="241"/>
      <c r="JM604" s="241"/>
      <c r="JN604" s="241"/>
      <c r="JO604" s="241"/>
      <c r="JP604" s="241"/>
      <c r="JQ604" s="241"/>
      <c r="JR604" s="241"/>
      <c r="JS604" s="241"/>
      <c r="JT604" s="241"/>
      <c r="JU604" s="241"/>
    </row>
    <row r="605" spans="1:281" s="240" customFormat="1" ht="15" customHeight="1">
      <c r="A605" s="241"/>
      <c r="B605" s="241"/>
      <c r="C605" s="241"/>
      <c r="D605" s="241"/>
      <c r="E605" s="241"/>
      <c r="F605" s="241"/>
      <c r="G605" s="241"/>
      <c r="H605" s="241"/>
      <c r="I605" s="241"/>
      <c r="J605" s="241"/>
      <c r="K605" s="241"/>
      <c r="L605" s="241"/>
      <c r="M605" s="241"/>
      <c r="N605" s="241"/>
      <c r="O605" s="241"/>
      <c r="P605" s="241"/>
      <c r="Q605" s="241"/>
      <c r="R605" s="241"/>
      <c r="S605" s="241"/>
      <c r="T605" s="241"/>
      <c r="U605" s="241" t="s">
        <v>733</v>
      </c>
      <c r="V605" s="241"/>
      <c r="W605" s="241"/>
      <c r="X605" s="241"/>
      <c r="Y605" s="241"/>
      <c r="Z605" s="241"/>
      <c r="AA605" s="241"/>
      <c r="AB605" s="241"/>
      <c r="AC605" s="241" t="s">
        <v>313</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1"/>
      <c r="CZ605" s="241"/>
      <c r="DA605" s="241"/>
      <c r="DB605" s="241"/>
      <c r="DC605" s="241"/>
      <c r="DD605" s="241"/>
      <c r="DE605" s="241"/>
      <c r="DF605" s="241"/>
      <c r="DG605" s="241"/>
      <c r="DH605" s="241"/>
      <c r="DI605" s="241"/>
      <c r="DJ605" s="241"/>
      <c r="DK605" s="241"/>
      <c r="DL605" s="241"/>
      <c r="DM605" s="241"/>
      <c r="DN605" s="241"/>
      <c r="DO605" s="241"/>
      <c r="DP605" s="241"/>
      <c r="DQ605" s="241"/>
      <c r="DR605" s="241"/>
      <c r="DS605" s="241"/>
      <c r="DT605" s="241"/>
      <c r="DU605" s="241"/>
      <c r="DV605" s="241"/>
      <c r="DW605" s="241"/>
      <c r="DX605" s="241"/>
      <c r="DY605" s="241"/>
      <c r="DZ605" s="241"/>
      <c r="EA605" s="241"/>
      <c r="EB605" s="241"/>
      <c r="EC605" s="241"/>
      <c r="ED605" s="241"/>
      <c r="EE605" s="241"/>
      <c r="EF605" s="241"/>
      <c r="EG605" s="241"/>
      <c r="EH605" s="241"/>
      <c r="EI605" s="241"/>
      <c r="EJ605" s="241"/>
      <c r="EK605" s="241"/>
      <c r="EL605" s="241"/>
      <c r="EM605" s="241"/>
      <c r="EN605" s="241"/>
      <c r="EO605" s="241"/>
      <c r="EP605" s="241"/>
      <c r="EQ605" s="241"/>
      <c r="ER605" s="241"/>
      <c r="ES605" s="241"/>
      <c r="ET605" s="241"/>
      <c r="EU605" s="241"/>
      <c r="EV605" s="241"/>
      <c r="EW605" s="241"/>
      <c r="EX605" s="241"/>
      <c r="EY605" s="241"/>
      <c r="EZ605" s="241"/>
      <c r="FA605" s="241"/>
      <c r="FB605" s="241"/>
      <c r="FC605" s="241"/>
      <c r="FD605" s="241"/>
      <c r="FE605" s="241"/>
      <c r="FF605" s="241"/>
      <c r="FG605" s="241"/>
      <c r="FH605" s="241"/>
      <c r="FI605" s="241"/>
      <c r="FJ605" s="241"/>
      <c r="FK605" s="241"/>
      <c r="FL605" s="241"/>
      <c r="FM605" s="241"/>
      <c r="FN605" s="241"/>
      <c r="FO605" s="241"/>
      <c r="FP605" s="241"/>
      <c r="FQ605" s="241"/>
      <c r="FR605" s="241"/>
      <c r="FS605" s="241"/>
      <c r="FT605" s="241"/>
      <c r="FU605" s="241"/>
      <c r="FV605" s="241"/>
      <c r="FW605" s="241"/>
      <c r="FX605" s="241"/>
      <c r="FY605" s="241"/>
      <c r="FZ605" s="241"/>
      <c r="GA605" s="241"/>
      <c r="GB605" s="241"/>
      <c r="GC605" s="241"/>
      <c r="GD605" s="241"/>
      <c r="GE605" s="241"/>
      <c r="GF605" s="241"/>
      <c r="GG605" s="241"/>
      <c r="GH605" s="241"/>
      <c r="GI605" s="241"/>
      <c r="GJ605" s="241"/>
      <c r="GK605" s="241"/>
      <c r="GL605" s="241"/>
      <c r="GM605" s="241"/>
      <c r="GN605" s="241"/>
      <c r="GO605" s="241"/>
      <c r="GP605" s="241"/>
      <c r="GQ605" s="241"/>
      <c r="GR605" s="241"/>
      <c r="GS605" s="241"/>
      <c r="GT605" s="241"/>
      <c r="GU605" s="241"/>
      <c r="GV605" s="241"/>
      <c r="GW605" s="241"/>
      <c r="GX605" s="241"/>
      <c r="GY605" s="241"/>
      <c r="GZ605" s="241"/>
      <c r="HA605" s="241"/>
      <c r="HB605" s="241"/>
      <c r="HC605" s="241"/>
      <c r="HD605" s="241"/>
      <c r="HE605" s="241"/>
      <c r="HF605" s="241"/>
      <c r="HG605" s="241"/>
      <c r="HH605" s="241"/>
      <c r="HI605" s="241"/>
      <c r="HJ605" s="241"/>
      <c r="HK605" s="241"/>
      <c r="HL605" s="241"/>
      <c r="HM605" s="241"/>
      <c r="HN605" s="241"/>
      <c r="HO605" s="241"/>
      <c r="HP605" s="241"/>
      <c r="HQ605" s="241"/>
      <c r="HR605" s="241"/>
      <c r="HS605" s="241"/>
      <c r="HT605" s="241"/>
      <c r="HU605" s="241"/>
      <c r="HV605" s="241"/>
      <c r="HW605" s="241"/>
      <c r="HX605" s="241"/>
      <c r="HY605" s="241"/>
      <c r="HZ605" s="241"/>
      <c r="IA605" s="241"/>
      <c r="IB605" s="241"/>
      <c r="IC605" s="241"/>
      <c r="ID605" s="241"/>
      <c r="IE605" s="241"/>
      <c r="IF605" s="241"/>
      <c r="IG605" s="241"/>
      <c r="IH605" s="241"/>
      <c r="II605" s="241"/>
      <c r="IJ605" s="241"/>
      <c r="IK605" s="241"/>
      <c r="IL605" s="241"/>
      <c r="IM605" s="241"/>
      <c r="IN605" s="241"/>
      <c r="IO605" s="241"/>
      <c r="IP605" s="241"/>
      <c r="IQ605" s="241"/>
      <c r="IR605" s="241"/>
      <c r="IS605" s="241"/>
      <c r="IT605" s="241"/>
      <c r="IU605" s="241"/>
      <c r="IV605" s="241"/>
      <c r="IW605" s="241"/>
      <c r="IX605" s="241"/>
      <c r="IY605" s="241"/>
      <c r="IZ605" s="241"/>
      <c r="JA605" s="241"/>
      <c r="JB605" s="241"/>
      <c r="JC605" s="241"/>
      <c r="JD605" s="241"/>
      <c r="JE605" s="241"/>
      <c r="JF605" s="241"/>
      <c r="JG605" s="241"/>
      <c r="JH605" s="241"/>
      <c r="JI605" s="241"/>
      <c r="JJ605" s="241"/>
      <c r="JK605" s="241"/>
      <c r="JL605" s="241"/>
      <c r="JM605" s="241"/>
      <c r="JN605" s="241"/>
      <c r="JO605" s="241"/>
      <c r="JP605" s="241"/>
      <c r="JQ605" s="241"/>
      <c r="JR605" s="241"/>
      <c r="JS605" s="241"/>
      <c r="JT605" s="241"/>
      <c r="JU605" s="241"/>
    </row>
    <row r="606" spans="1:281" s="240" customFormat="1" ht="15" customHeight="1">
      <c r="A606" s="241"/>
      <c r="B606" s="241"/>
      <c r="C606" s="241"/>
      <c r="D606" s="241"/>
      <c r="E606" s="241"/>
      <c r="F606" s="241"/>
      <c r="G606" s="241"/>
      <c r="H606" s="241"/>
      <c r="I606" s="241"/>
      <c r="J606" s="241"/>
      <c r="K606" s="241"/>
      <c r="L606" s="241"/>
      <c r="M606" s="241"/>
      <c r="N606" s="241"/>
      <c r="O606" s="241"/>
      <c r="P606" s="241"/>
      <c r="Q606" s="241"/>
      <c r="R606" s="241"/>
      <c r="S606" s="241"/>
      <c r="T606" s="241"/>
      <c r="U606" s="241" t="s">
        <v>734</v>
      </c>
      <c r="V606" s="241"/>
      <c r="W606" s="241"/>
      <c r="X606" s="241"/>
      <c r="Y606" s="241"/>
      <c r="Z606" s="241"/>
      <c r="AA606" s="241"/>
      <c r="AB606" s="241"/>
      <c r="AC606" s="241" t="s">
        <v>309</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c r="CJ606" s="241"/>
      <c r="CK606" s="241"/>
      <c r="CL606" s="241"/>
      <c r="CM606" s="241"/>
      <c r="CN606" s="241"/>
      <c r="CO606" s="241"/>
      <c r="CP606" s="241"/>
      <c r="CQ606" s="241"/>
      <c r="CR606" s="241"/>
      <c r="CS606" s="241"/>
      <c r="CT606" s="241"/>
      <c r="CU606" s="241"/>
      <c r="CV606" s="241"/>
      <c r="CW606" s="241"/>
      <c r="CX606" s="241"/>
      <c r="CY606" s="241"/>
      <c r="CZ606" s="241"/>
      <c r="DA606" s="241"/>
      <c r="DB606" s="241"/>
      <c r="DC606" s="241"/>
      <c r="DD606" s="241"/>
      <c r="DE606" s="241"/>
      <c r="DF606" s="241"/>
      <c r="DG606" s="241"/>
      <c r="DH606" s="241"/>
      <c r="DI606" s="241"/>
      <c r="DJ606" s="241"/>
      <c r="DK606" s="241"/>
      <c r="DL606" s="241"/>
      <c r="DM606" s="241"/>
      <c r="DN606" s="241"/>
      <c r="DO606" s="241"/>
      <c r="DP606" s="241"/>
      <c r="DQ606" s="241"/>
      <c r="DR606" s="241"/>
      <c r="DS606" s="241"/>
      <c r="DT606" s="241"/>
      <c r="DU606" s="241"/>
      <c r="DV606" s="241"/>
      <c r="DW606" s="241"/>
      <c r="DX606" s="241"/>
      <c r="DY606" s="241"/>
      <c r="DZ606" s="241"/>
      <c r="EA606" s="241"/>
      <c r="EB606" s="241"/>
      <c r="EC606" s="241"/>
      <c r="ED606" s="241"/>
      <c r="EE606" s="241"/>
      <c r="EF606" s="241"/>
      <c r="EG606" s="241"/>
      <c r="EH606" s="241"/>
      <c r="EI606" s="241"/>
      <c r="EJ606" s="241"/>
      <c r="EK606" s="241"/>
      <c r="EL606" s="241"/>
      <c r="EM606" s="241"/>
      <c r="EN606" s="241"/>
      <c r="EO606" s="241"/>
      <c r="EP606" s="241"/>
      <c r="EQ606" s="241"/>
      <c r="ER606" s="241"/>
      <c r="ES606" s="241"/>
      <c r="ET606" s="241"/>
      <c r="EU606" s="241"/>
      <c r="EV606" s="241"/>
      <c r="EW606" s="241"/>
      <c r="EX606" s="241"/>
      <c r="EY606" s="241"/>
      <c r="EZ606" s="241"/>
      <c r="FA606" s="241"/>
      <c r="FB606" s="241"/>
      <c r="FC606" s="241"/>
      <c r="FD606" s="241"/>
      <c r="FE606" s="241"/>
      <c r="FF606" s="241"/>
      <c r="FG606" s="241"/>
      <c r="FH606" s="241"/>
      <c r="FI606" s="241"/>
      <c r="FJ606" s="241"/>
      <c r="FK606" s="241"/>
      <c r="FL606" s="241"/>
      <c r="FM606" s="241"/>
      <c r="FN606" s="241"/>
      <c r="FO606" s="241"/>
      <c r="FP606" s="241"/>
      <c r="FQ606" s="241"/>
      <c r="FR606" s="241"/>
      <c r="FS606" s="241"/>
      <c r="FT606" s="241"/>
      <c r="FU606" s="241"/>
      <c r="FV606" s="241"/>
      <c r="FW606" s="241"/>
      <c r="FX606" s="241"/>
      <c r="FY606" s="241"/>
      <c r="FZ606" s="241"/>
      <c r="GA606" s="241"/>
      <c r="GB606" s="241"/>
      <c r="GC606" s="241"/>
      <c r="GD606" s="241"/>
      <c r="GE606" s="241"/>
      <c r="GF606" s="241"/>
      <c r="GG606" s="241"/>
      <c r="GH606" s="241"/>
      <c r="GI606" s="241"/>
      <c r="GJ606" s="241"/>
      <c r="GK606" s="241"/>
      <c r="GL606" s="241"/>
      <c r="GM606" s="241"/>
      <c r="GN606" s="241"/>
      <c r="GO606" s="241"/>
      <c r="GP606" s="241"/>
      <c r="GQ606" s="241"/>
      <c r="GR606" s="241"/>
      <c r="GS606" s="241"/>
      <c r="GT606" s="241"/>
      <c r="GU606" s="241"/>
      <c r="GV606" s="241"/>
      <c r="GW606" s="241"/>
      <c r="GX606" s="241"/>
      <c r="GY606" s="241"/>
      <c r="GZ606" s="241"/>
      <c r="HA606" s="241"/>
      <c r="HB606" s="241"/>
      <c r="HC606" s="241"/>
      <c r="HD606" s="241"/>
      <c r="HE606" s="241"/>
      <c r="HF606" s="241"/>
      <c r="HG606" s="241"/>
      <c r="HH606" s="241"/>
      <c r="HI606" s="241"/>
      <c r="HJ606" s="241"/>
      <c r="HK606" s="241"/>
      <c r="HL606" s="241"/>
      <c r="HM606" s="241"/>
      <c r="HN606" s="241"/>
      <c r="HO606" s="241"/>
      <c r="HP606" s="241"/>
      <c r="HQ606" s="241"/>
      <c r="HR606" s="241"/>
      <c r="HS606" s="241"/>
      <c r="HT606" s="241"/>
      <c r="HU606" s="241"/>
      <c r="HV606" s="241"/>
      <c r="HW606" s="241"/>
      <c r="HX606" s="241"/>
      <c r="HY606" s="241"/>
      <c r="HZ606" s="241"/>
      <c r="IA606" s="241"/>
      <c r="IB606" s="241"/>
      <c r="IC606" s="241"/>
      <c r="ID606" s="241"/>
      <c r="IE606" s="241"/>
      <c r="IF606" s="241"/>
      <c r="IG606" s="241"/>
      <c r="IH606" s="241"/>
      <c r="II606" s="241"/>
      <c r="IJ606" s="241"/>
      <c r="IK606" s="241"/>
      <c r="IL606" s="241"/>
      <c r="IM606" s="241"/>
      <c r="IN606" s="241"/>
      <c r="IO606" s="241"/>
      <c r="IP606" s="241"/>
      <c r="IQ606" s="241"/>
      <c r="IR606" s="241"/>
      <c r="IS606" s="241"/>
      <c r="IT606" s="241"/>
      <c r="IU606" s="241"/>
      <c r="IV606" s="241"/>
      <c r="IW606" s="241"/>
      <c r="IX606" s="241"/>
      <c r="IY606" s="241"/>
      <c r="IZ606" s="241"/>
      <c r="JA606" s="241"/>
      <c r="JB606" s="241"/>
      <c r="JC606" s="241"/>
      <c r="JD606" s="241"/>
      <c r="JE606" s="241"/>
      <c r="JF606" s="241"/>
      <c r="JG606" s="241"/>
      <c r="JH606" s="241"/>
      <c r="JI606" s="241"/>
      <c r="JJ606" s="241"/>
      <c r="JK606" s="241"/>
      <c r="JL606" s="241"/>
      <c r="JM606" s="241"/>
      <c r="JN606" s="241"/>
      <c r="JO606" s="241"/>
      <c r="JP606" s="241"/>
      <c r="JQ606" s="241"/>
      <c r="JR606" s="241"/>
      <c r="JS606" s="241"/>
      <c r="JT606" s="241"/>
      <c r="JU606" s="241"/>
    </row>
    <row r="607" spans="1:281" s="240" customFormat="1" ht="15" customHeight="1">
      <c r="A607" s="241"/>
      <c r="B607" s="241"/>
      <c r="C607" s="241"/>
      <c r="D607" s="241"/>
      <c r="E607" s="241"/>
      <c r="F607" s="241"/>
      <c r="G607" s="241"/>
      <c r="H607" s="241"/>
      <c r="I607" s="241"/>
      <c r="J607" s="241"/>
      <c r="K607" s="241"/>
      <c r="L607" s="241"/>
      <c r="M607" s="241"/>
      <c r="N607" s="241"/>
      <c r="O607" s="241"/>
      <c r="P607" s="241"/>
      <c r="Q607" s="241"/>
      <c r="R607" s="241"/>
      <c r="S607" s="241"/>
      <c r="T607" s="241"/>
      <c r="U607" s="241" t="s">
        <v>735</v>
      </c>
      <c r="V607" s="241"/>
      <c r="W607" s="241"/>
      <c r="X607" s="241"/>
      <c r="Y607" s="241"/>
      <c r="Z607" s="241"/>
      <c r="AA607" s="241"/>
      <c r="AB607" s="241"/>
      <c r="AC607" s="241" t="s">
        <v>366</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c r="CJ607" s="241"/>
      <c r="CK607" s="241"/>
      <c r="CL607" s="241"/>
      <c r="CM607" s="241"/>
      <c r="CN607" s="241"/>
      <c r="CO607" s="241"/>
      <c r="CP607" s="241"/>
      <c r="CQ607" s="241"/>
      <c r="CR607" s="241"/>
      <c r="CS607" s="241"/>
      <c r="CT607" s="241"/>
      <c r="CU607" s="241"/>
      <c r="CV607" s="241"/>
      <c r="CW607" s="241"/>
      <c r="CX607" s="241"/>
      <c r="CY607" s="241"/>
      <c r="CZ607" s="241"/>
      <c r="DA607" s="241"/>
      <c r="DB607" s="241"/>
      <c r="DC607" s="241"/>
      <c r="DD607" s="241"/>
      <c r="DE607" s="241"/>
      <c r="DF607" s="241"/>
      <c r="DG607" s="241"/>
      <c r="DH607" s="241"/>
      <c r="DI607" s="241"/>
      <c r="DJ607" s="241"/>
      <c r="DK607" s="241"/>
      <c r="DL607" s="241"/>
      <c r="DM607" s="241"/>
      <c r="DN607" s="241"/>
      <c r="DO607" s="241"/>
      <c r="DP607" s="241"/>
      <c r="DQ607" s="241"/>
      <c r="DR607" s="241"/>
      <c r="DS607" s="241"/>
      <c r="DT607" s="241"/>
      <c r="DU607" s="241"/>
      <c r="DV607" s="241"/>
      <c r="DW607" s="241"/>
      <c r="DX607" s="241"/>
      <c r="DY607" s="241"/>
      <c r="DZ607" s="241"/>
      <c r="EA607" s="241"/>
      <c r="EB607" s="241"/>
      <c r="EC607" s="241"/>
      <c r="ED607" s="241"/>
      <c r="EE607" s="241"/>
      <c r="EF607" s="241"/>
      <c r="EG607" s="241"/>
      <c r="EH607" s="241"/>
      <c r="EI607" s="241"/>
      <c r="EJ607" s="241"/>
      <c r="EK607" s="241"/>
      <c r="EL607" s="241"/>
      <c r="EM607" s="241"/>
      <c r="EN607" s="241"/>
      <c r="EO607" s="241"/>
      <c r="EP607" s="241"/>
      <c r="EQ607" s="241"/>
      <c r="ER607" s="241"/>
      <c r="ES607" s="241"/>
      <c r="ET607" s="241"/>
      <c r="EU607" s="241"/>
      <c r="EV607" s="241"/>
      <c r="EW607" s="241"/>
      <c r="EX607" s="241"/>
      <c r="EY607" s="241"/>
      <c r="EZ607" s="241"/>
      <c r="FA607" s="241"/>
      <c r="FB607" s="241"/>
      <c r="FC607" s="241"/>
      <c r="FD607" s="241"/>
      <c r="FE607" s="241"/>
      <c r="FF607" s="241"/>
      <c r="FG607" s="241"/>
      <c r="FH607" s="241"/>
      <c r="FI607" s="241"/>
      <c r="FJ607" s="241"/>
      <c r="FK607" s="241"/>
      <c r="FL607" s="241"/>
      <c r="FM607" s="241"/>
      <c r="FN607" s="241"/>
      <c r="FO607" s="241"/>
      <c r="FP607" s="241"/>
      <c r="FQ607" s="241"/>
      <c r="FR607" s="241"/>
      <c r="FS607" s="241"/>
      <c r="FT607" s="241"/>
      <c r="FU607" s="241"/>
      <c r="FV607" s="241"/>
      <c r="FW607" s="241"/>
      <c r="FX607" s="241"/>
      <c r="FY607" s="241"/>
      <c r="FZ607" s="241"/>
      <c r="GA607" s="241"/>
      <c r="GB607" s="241"/>
      <c r="GC607" s="241"/>
      <c r="GD607" s="241"/>
      <c r="GE607" s="241"/>
      <c r="GF607" s="241"/>
      <c r="GG607" s="241"/>
      <c r="GH607" s="241"/>
      <c r="GI607" s="241"/>
      <c r="GJ607" s="241"/>
      <c r="GK607" s="241"/>
      <c r="GL607" s="241"/>
      <c r="GM607" s="241"/>
      <c r="GN607" s="241"/>
      <c r="GO607" s="241"/>
      <c r="GP607" s="241"/>
      <c r="GQ607" s="241"/>
      <c r="GR607" s="241"/>
      <c r="GS607" s="241"/>
      <c r="GT607" s="241"/>
      <c r="GU607" s="241"/>
      <c r="GV607" s="241"/>
      <c r="GW607" s="241"/>
      <c r="GX607" s="241"/>
      <c r="GY607" s="241"/>
      <c r="GZ607" s="241"/>
      <c r="HA607" s="241"/>
      <c r="HB607" s="241"/>
      <c r="HC607" s="241"/>
      <c r="HD607" s="241"/>
      <c r="HE607" s="241"/>
      <c r="HF607" s="241"/>
      <c r="HG607" s="241"/>
      <c r="HH607" s="241"/>
      <c r="HI607" s="241"/>
      <c r="HJ607" s="241"/>
      <c r="HK607" s="241"/>
      <c r="HL607" s="241"/>
      <c r="HM607" s="241"/>
      <c r="HN607" s="241"/>
      <c r="HO607" s="241"/>
      <c r="HP607" s="241"/>
      <c r="HQ607" s="241"/>
      <c r="HR607" s="241"/>
      <c r="HS607" s="241"/>
      <c r="HT607" s="241"/>
      <c r="HU607" s="241"/>
      <c r="HV607" s="241"/>
      <c r="HW607" s="241"/>
      <c r="HX607" s="241"/>
      <c r="HY607" s="241"/>
      <c r="HZ607" s="241"/>
      <c r="IA607" s="241"/>
      <c r="IB607" s="241"/>
      <c r="IC607" s="241"/>
      <c r="ID607" s="241"/>
      <c r="IE607" s="241"/>
      <c r="IF607" s="241"/>
      <c r="IG607" s="241"/>
      <c r="IH607" s="241"/>
      <c r="II607" s="241"/>
      <c r="IJ607" s="241"/>
      <c r="IK607" s="241"/>
      <c r="IL607" s="241"/>
      <c r="IM607" s="241"/>
      <c r="IN607" s="241"/>
      <c r="IO607" s="241"/>
      <c r="IP607" s="241"/>
      <c r="IQ607" s="241"/>
      <c r="IR607" s="241"/>
      <c r="IS607" s="241"/>
      <c r="IT607" s="241"/>
      <c r="IU607" s="241"/>
      <c r="IV607" s="241"/>
      <c r="IW607" s="241"/>
      <c r="IX607" s="241"/>
      <c r="IY607" s="241"/>
      <c r="IZ607" s="241"/>
      <c r="JA607" s="241"/>
      <c r="JB607" s="241"/>
      <c r="JC607" s="241"/>
      <c r="JD607" s="241"/>
      <c r="JE607" s="241"/>
      <c r="JF607" s="241"/>
      <c r="JG607" s="241"/>
      <c r="JH607" s="241"/>
      <c r="JI607" s="241"/>
      <c r="JJ607" s="241"/>
      <c r="JK607" s="241"/>
      <c r="JL607" s="241"/>
      <c r="JM607" s="241"/>
      <c r="JN607" s="241"/>
      <c r="JO607" s="241"/>
      <c r="JP607" s="241"/>
      <c r="JQ607" s="241"/>
      <c r="JR607" s="241"/>
      <c r="JS607" s="241"/>
      <c r="JT607" s="241"/>
      <c r="JU607" s="241"/>
    </row>
    <row r="608" spans="1:281" s="240" customFormat="1" ht="15" customHeight="1">
      <c r="A608" s="241"/>
      <c r="B608" s="241"/>
      <c r="C608" s="241"/>
      <c r="D608" s="241"/>
      <c r="E608" s="241"/>
      <c r="F608" s="241"/>
      <c r="G608" s="241"/>
      <c r="H608" s="241"/>
      <c r="I608" s="241"/>
      <c r="J608" s="241"/>
      <c r="K608" s="241"/>
      <c r="L608" s="241"/>
      <c r="M608" s="241"/>
      <c r="N608" s="241"/>
      <c r="O608" s="241"/>
      <c r="P608" s="241"/>
      <c r="Q608" s="241"/>
      <c r="R608" s="241"/>
      <c r="S608" s="241"/>
      <c r="T608" s="241"/>
      <c r="U608" s="241" t="s">
        <v>273</v>
      </c>
      <c r="V608" s="241"/>
      <c r="W608" s="241"/>
      <c r="X608" s="241"/>
      <c r="Y608" s="241"/>
      <c r="Z608" s="241"/>
      <c r="AA608" s="241"/>
      <c r="AB608" s="241"/>
      <c r="AC608" s="241" t="s">
        <v>350</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c r="DD608" s="241"/>
      <c r="DE608" s="241"/>
      <c r="DF608" s="241"/>
      <c r="DG608" s="241"/>
      <c r="DH608" s="241"/>
      <c r="DI608" s="241"/>
      <c r="DJ608" s="241"/>
      <c r="DK608" s="241"/>
      <c r="DL608" s="241"/>
      <c r="DM608" s="241"/>
      <c r="DN608" s="241"/>
      <c r="DO608" s="241"/>
      <c r="DP608" s="241"/>
      <c r="DQ608" s="241"/>
      <c r="DR608" s="241"/>
      <c r="DS608" s="241"/>
      <c r="DT608" s="241"/>
      <c r="DU608" s="241"/>
      <c r="DV608" s="241"/>
      <c r="DW608" s="241"/>
      <c r="DX608" s="241"/>
      <c r="DY608" s="241"/>
      <c r="DZ608" s="241"/>
      <c r="EA608" s="241"/>
      <c r="EB608" s="241"/>
      <c r="EC608" s="241"/>
      <c r="ED608" s="241"/>
      <c r="EE608" s="241"/>
      <c r="EF608" s="241"/>
      <c r="EG608" s="241"/>
      <c r="EH608" s="241"/>
      <c r="EI608" s="241"/>
      <c r="EJ608" s="241"/>
      <c r="EK608" s="241"/>
      <c r="EL608" s="241"/>
      <c r="EM608" s="241"/>
      <c r="EN608" s="241"/>
      <c r="EO608" s="241"/>
      <c r="EP608" s="241"/>
      <c r="EQ608" s="241"/>
      <c r="ER608" s="241"/>
      <c r="ES608" s="241"/>
      <c r="ET608" s="241"/>
      <c r="EU608" s="241"/>
      <c r="EV608" s="241"/>
      <c r="EW608" s="241"/>
      <c r="EX608" s="241"/>
      <c r="EY608" s="241"/>
      <c r="EZ608" s="241"/>
      <c r="FA608" s="241"/>
      <c r="FB608" s="241"/>
      <c r="FC608" s="241"/>
      <c r="FD608" s="241"/>
      <c r="FE608" s="241"/>
      <c r="FF608" s="241"/>
      <c r="FG608" s="241"/>
      <c r="FH608" s="241"/>
      <c r="FI608" s="241"/>
      <c r="FJ608" s="241"/>
      <c r="FK608" s="241"/>
      <c r="FL608" s="241"/>
      <c r="FM608" s="241"/>
      <c r="FN608" s="241"/>
      <c r="FO608" s="241"/>
      <c r="FP608" s="241"/>
      <c r="FQ608" s="241"/>
      <c r="FR608" s="241"/>
      <c r="FS608" s="241"/>
      <c r="FT608" s="241"/>
      <c r="FU608" s="241"/>
      <c r="FV608" s="241"/>
      <c r="FW608" s="241"/>
      <c r="FX608" s="241"/>
      <c r="FY608" s="241"/>
      <c r="FZ608" s="241"/>
      <c r="GA608" s="241"/>
      <c r="GB608" s="241"/>
      <c r="GC608" s="241"/>
      <c r="GD608" s="241"/>
      <c r="GE608" s="241"/>
      <c r="GF608" s="241"/>
      <c r="GG608" s="241"/>
      <c r="GH608" s="241"/>
      <c r="GI608" s="241"/>
      <c r="GJ608" s="241"/>
      <c r="GK608" s="241"/>
      <c r="GL608" s="241"/>
      <c r="GM608" s="241"/>
      <c r="GN608" s="241"/>
      <c r="GO608" s="241"/>
      <c r="GP608" s="241"/>
      <c r="GQ608" s="241"/>
      <c r="GR608" s="241"/>
      <c r="GS608" s="241"/>
      <c r="GT608" s="241"/>
      <c r="GU608" s="241"/>
      <c r="GV608" s="241"/>
      <c r="GW608" s="241"/>
      <c r="GX608" s="241"/>
      <c r="GY608" s="241"/>
      <c r="GZ608" s="241"/>
      <c r="HA608" s="241"/>
      <c r="HB608" s="241"/>
      <c r="HC608" s="241"/>
      <c r="HD608" s="241"/>
      <c r="HE608" s="241"/>
      <c r="HF608" s="241"/>
      <c r="HG608" s="241"/>
      <c r="HH608" s="241"/>
      <c r="HI608" s="241"/>
      <c r="HJ608" s="241"/>
      <c r="HK608" s="241"/>
      <c r="HL608" s="241"/>
      <c r="HM608" s="241"/>
      <c r="HN608" s="241"/>
      <c r="HO608" s="241"/>
      <c r="HP608" s="241"/>
      <c r="HQ608" s="241"/>
      <c r="HR608" s="241"/>
      <c r="HS608" s="241"/>
      <c r="HT608" s="241"/>
      <c r="HU608" s="241"/>
      <c r="HV608" s="241"/>
      <c r="HW608" s="241"/>
      <c r="HX608" s="241"/>
      <c r="HY608" s="241"/>
      <c r="HZ608" s="241"/>
      <c r="IA608" s="241"/>
      <c r="IB608" s="241"/>
      <c r="IC608" s="241"/>
      <c r="ID608" s="241"/>
      <c r="IE608" s="241"/>
      <c r="IF608" s="241"/>
      <c r="IG608" s="241"/>
      <c r="IH608" s="241"/>
      <c r="II608" s="241"/>
      <c r="IJ608" s="241"/>
      <c r="IK608" s="241"/>
      <c r="IL608" s="241"/>
      <c r="IM608" s="241"/>
      <c r="IN608" s="241"/>
      <c r="IO608" s="241"/>
      <c r="IP608" s="241"/>
      <c r="IQ608" s="241"/>
      <c r="IR608" s="241"/>
      <c r="IS608" s="241"/>
      <c r="IT608" s="241"/>
      <c r="IU608" s="241"/>
      <c r="IV608" s="241"/>
      <c r="IW608" s="241"/>
      <c r="IX608" s="241"/>
      <c r="IY608" s="241"/>
      <c r="IZ608" s="241"/>
      <c r="JA608" s="241"/>
      <c r="JB608" s="241"/>
      <c r="JC608" s="241"/>
      <c r="JD608" s="241"/>
      <c r="JE608" s="241"/>
      <c r="JF608" s="241"/>
      <c r="JG608" s="241"/>
      <c r="JH608" s="241"/>
      <c r="JI608" s="241"/>
      <c r="JJ608" s="241"/>
      <c r="JK608" s="241"/>
      <c r="JL608" s="241"/>
      <c r="JM608" s="241"/>
      <c r="JN608" s="241"/>
      <c r="JO608" s="241"/>
      <c r="JP608" s="241"/>
      <c r="JQ608" s="241"/>
      <c r="JR608" s="241"/>
      <c r="JS608" s="241"/>
      <c r="JT608" s="241"/>
      <c r="JU608" s="241"/>
    </row>
    <row r="609" spans="1:281" s="240" customFormat="1" ht="15" customHeight="1">
      <c r="A609" s="241"/>
      <c r="B609" s="241"/>
      <c r="C609" s="241"/>
      <c r="D609" s="241"/>
      <c r="E609" s="241"/>
      <c r="F609" s="241"/>
      <c r="G609" s="241"/>
      <c r="H609" s="241"/>
      <c r="I609" s="241"/>
      <c r="J609" s="241"/>
      <c r="K609" s="241"/>
      <c r="L609" s="241"/>
      <c r="M609" s="241"/>
      <c r="N609" s="241"/>
      <c r="O609" s="241"/>
      <c r="P609" s="241"/>
      <c r="Q609" s="241"/>
      <c r="R609" s="241"/>
      <c r="S609" s="241"/>
      <c r="T609" s="241"/>
      <c r="U609" s="241" t="s">
        <v>736</v>
      </c>
      <c r="V609" s="241"/>
      <c r="W609" s="241"/>
      <c r="X609" s="241"/>
      <c r="Y609" s="241"/>
      <c r="Z609" s="241"/>
      <c r="AA609" s="241"/>
      <c r="AB609" s="241"/>
      <c r="AC609" s="241" t="s">
        <v>313</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c r="CJ609" s="241"/>
      <c r="CK609" s="241"/>
      <c r="CL609" s="241"/>
      <c r="CM609" s="241"/>
      <c r="CN609" s="241"/>
      <c r="CO609" s="241"/>
      <c r="CP609" s="241"/>
      <c r="CQ609" s="241"/>
      <c r="CR609" s="241"/>
      <c r="CS609" s="241"/>
      <c r="CT609" s="241"/>
      <c r="CU609" s="241"/>
      <c r="CV609" s="241"/>
      <c r="CW609" s="241"/>
      <c r="CX609" s="241"/>
      <c r="CY609" s="241"/>
      <c r="CZ609" s="241"/>
      <c r="DA609" s="241"/>
      <c r="DB609" s="241"/>
      <c r="DC609" s="241"/>
      <c r="DD609" s="241"/>
      <c r="DE609" s="241"/>
      <c r="DF609" s="241"/>
      <c r="DG609" s="241"/>
      <c r="DH609" s="241"/>
      <c r="DI609" s="241"/>
      <c r="DJ609" s="241"/>
      <c r="DK609" s="241"/>
      <c r="DL609" s="241"/>
      <c r="DM609" s="241"/>
      <c r="DN609" s="241"/>
      <c r="DO609" s="241"/>
      <c r="DP609" s="241"/>
      <c r="DQ609" s="241"/>
      <c r="DR609" s="241"/>
      <c r="DS609" s="241"/>
      <c r="DT609" s="241"/>
      <c r="DU609" s="241"/>
      <c r="DV609" s="241"/>
      <c r="DW609" s="241"/>
      <c r="DX609" s="241"/>
      <c r="DY609" s="241"/>
      <c r="DZ609" s="241"/>
      <c r="EA609" s="241"/>
      <c r="EB609" s="241"/>
      <c r="EC609" s="241"/>
      <c r="ED609" s="241"/>
      <c r="EE609" s="241"/>
      <c r="EF609" s="241"/>
      <c r="EG609" s="241"/>
      <c r="EH609" s="241"/>
      <c r="EI609" s="241"/>
      <c r="EJ609" s="241"/>
      <c r="EK609" s="241"/>
      <c r="EL609" s="241"/>
      <c r="EM609" s="241"/>
      <c r="EN609" s="241"/>
      <c r="EO609" s="241"/>
      <c r="EP609" s="241"/>
      <c r="EQ609" s="241"/>
      <c r="ER609" s="241"/>
      <c r="ES609" s="241"/>
      <c r="ET609" s="241"/>
      <c r="EU609" s="241"/>
      <c r="EV609" s="241"/>
      <c r="EW609" s="241"/>
      <c r="EX609" s="241"/>
      <c r="EY609" s="241"/>
      <c r="EZ609" s="241"/>
      <c r="FA609" s="241"/>
      <c r="FB609" s="241"/>
      <c r="FC609" s="241"/>
      <c r="FD609" s="241"/>
      <c r="FE609" s="241"/>
      <c r="FF609" s="241"/>
      <c r="FG609" s="241"/>
      <c r="FH609" s="241"/>
      <c r="FI609" s="241"/>
      <c r="FJ609" s="241"/>
      <c r="FK609" s="241"/>
      <c r="FL609" s="241"/>
      <c r="FM609" s="241"/>
      <c r="FN609" s="241"/>
      <c r="FO609" s="241"/>
      <c r="FP609" s="241"/>
      <c r="FQ609" s="241"/>
      <c r="FR609" s="241"/>
      <c r="FS609" s="241"/>
      <c r="FT609" s="241"/>
      <c r="FU609" s="241"/>
      <c r="FV609" s="241"/>
      <c r="FW609" s="241"/>
      <c r="FX609" s="241"/>
      <c r="FY609" s="241"/>
      <c r="FZ609" s="241"/>
      <c r="GA609" s="241"/>
      <c r="GB609" s="241"/>
      <c r="GC609" s="241"/>
      <c r="GD609" s="241"/>
      <c r="GE609" s="241"/>
      <c r="GF609" s="241"/>
      <c r="GG609" s="241"/>
      <c r="GH609" s="241"/>
      <c r="GI609" s="241"/>
      <c r="GJ609" s="241"/>
      <c r="GK609" s="241"/>
      <c r="GL609" s="241"/>
      <c r="GM609" s="241"/>
      <c r="GN609" s="241"/>
      <c r="GO609" s="241"/>
      <c r="GP609" s="241"/>
      <c r="GQ609" s="241"/>
      <c r="GR609" s="241"/>
      <c r="GS609" s="241"/>
      <c r="GT609" s="241"/>
      <c r="GU609" s="241"/>
      <c r="GV609" s="241"/>
      <c r="GW609" s="241"/>
      <c r="GX609" s="241"/>
      <c r="GY609" s="241"/>
      <c r="GZ609" s="241"/>
      <c r="HA609" s="241"/>
      <c r="HB609" s="241"/>
      <c r="HC609" s="241"/>
      <c r="HD609" s="241"/>
      <c r="HE609" s="241"/>
      <c r="HF609" s="241"/>
      <c r="HG609" s="241"/>
      <c r="HH609" s="241"/>
      <c r="HI609" s="241"/>
      <c r="HJ609" s="241"/>
      <c r="HK609" s="241"/>
      <c r="HL609" s="241"/>
      <c r="HM609" s="241"/>
      <c r="HN609" s="241"/>
      <c r="HO609" s="241"/>
      <c r="HP609" s="241"/>
      <c r="HQ609" s="241"/>
      <c r="HR609" s="241"/>
      <c r="HS609" s="241"/>
      <c r="HT609" s="241"/>
      <c r="HU609" s="241"/>
      <c r="HV609" s="241"/>
      <c r="HW609" s="241"/>
      <c r="HX609" s="241"/>
      <c r="HY609" s="241"/>
      <c r="HZ609" s="241"/>
      <c r="IA609" s="241"/>
      <c r="IB609" s="241"/>
      <c r="IC609" s="241"/>
      <c r="ID609" s="241"/>
      <c r="IE609" s="241"/>
      <c r="IF609" s="241"/>
      <c r="IG609" s="241"/>
      <c r="IH609" s="241"/>
      <c r="II609" s="241"/>
      <c r="IJ609" s="241"/>
      <c r="IK609" s="241"/>
      <c r="IL609" s="241"/>
      <c r="IM609" s="241"/>
      <c r="IN609" s="241"/>
      <c r="IO609" s="241"/>
      <c r="IP609" s="241"/>
      <c r="IQ609" s="241"/>
      <c r="IR609" s="241"/>
      <c r="IS609" s="241"/>
      <c r="IT609" s="241"/>
      <c r="IU609" s="241"/>
      <c r="IV609" s="241"/>
      <c r="IW609" s="241"/>
      <c r="IX609" s="241"/>
      <c r="IY609" s="241"/>
      <c r="IZ609" s="241"/>
      <c r="JA609" s="241"/>
      <c r="JB609" s="241"/>
      <c r="JC609" s="241"/>
      <c r="JD609" s="241"/>
      <c r="JE609" s="241"/>
      <c r="JF609" s="241"/>
      <c r="JG609" s="241"/>
      <c r="JH609" s="241"/>
      <c r="JI609" s="241"/>
      <c r="JJ609" s="241"/>
      <c r="JK609" s="241"/>
      <c r="JL609" s="241"/>
      <c r="JM609" s="241"/>
      <c r="JN609" s="241"/>
      <c r="JO609" s="241"/>
      <c r="JP609" s="241"/>
      <c r="JQ609" s="241"/>
      <c r="JR609" s="241"/>
      <c r="JS609" s="241"/>
      <c r="JT609" s="241"/>
      <c r="JU609" s="241"/>
    </row>
    <row r="610" spans="1:281" s="240" customFormat="1" ht="15" customHeight="1">
      <c r="A610" s="241"/>
      <c r="B610" s="241"/>
      <c r="C610" s="241"/>
      <c r="D610" s="241"/>
      <c r="E610" s="241"/>
      <c r="F610" s="241"/>
      <c r="G610" s="241"/>
      <c r="H610" s="241"/>
      <c r="I610" s="241"/>
      <c r="J610" s="241"/>
      <c r="K610" s="241"/>
      <c r="L610" s="241"/>
      <c r="M610" s="241"/>
      <c r="N610" s="241"/>
      <c r="O610" s="241"/>
      <c r="P610" s="241"/>
      <c r="Q610" s="241"/>
      <c r="R610" s="241"/>
      <c r="S610" s="241"/>
      <c r="T610" s="241"/>
      <c r="U610" s="241" t="s">
        <v>737</v>
      </c>
      <c r="V610" s="241"/>
      <c r="W610" s="241"/>
      <c r="X610" s="241"/>
      <c r="Y610" s="241"/>
      <c r="Z610" s="241"/>
      <c r="AA610" s="241"/>
      <c r="AB610" s="241"/>
      <c r="AC610" s="241" t="s">
        <v>325</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c r="DT610" s="241"/>
      <c r="DU610" s="241"/>
      <c r="DV610" s="241"/>
      <c r="DW610" s="241"/>
      <c r="DX610" s="241"/>
      <c r="DY610" s="241"/>
      <c r="DZ610" s="241"/>
      <c r="EA610" s="241"/>
      <c r="EB610" s="241"/>
      <c r="EC610" s="241"/>
      <c r="ED610" s="241"/>
      <c r="EE610" s="241"/>
      <c r="EF610" s="241"/>
      <c r="EG610" s="241"/>
      <c r="EH610" s="241"/>
      <c r="EI610" s="241"/>
      <c r="EJ610" s="241"/>
      <c r="EK610" s="241"/>
      <c r="EL610" s="241"/>
      <c r="EM610" s="241"/>
      <c r="EN610" s="241"/>
      <c r="EO610" s="241"/>
      <c r="EP610" s="241"/>
      <c r="EQ610" s="241"/>
      <c r="ER610" s="241"/>
      <c r="ES610" s="241"/>
      <c r="ET610" s="241"/>
      <c r="EU610" s="241"/>
      <c r="EV610" s="241"/>
      <c r="EW610" s="241"/>
      <c r="EX610" s="241"/>
      <c r="EY610" s="241"/>
      <c r="EZ610" s="241"/>
      <c r="FA610" s="241"/>
      <c r="FB610" s="241"/>
      <c r="FC610" s="241"/>
      <c r="FD610" s="241"/>
      <c r="FE610" s="241"/>
      <c r="FF610" s="241"/>
      <c r="FG610" s="241"/>
      <c r="FH610" s="241"/>
      <c r="FI610" s="241"/>
      <c r="FJ610" s="241"/>
      <c r="FK610" s="241"/>
      <c r="FL610" s="241"/>
      <c r="FM610" s="241"/>
      <c r="FN610" s="241"/>
      <c r="FO610" s="241"/>
      <c r="FP610" s="241"/>
      <c r="FQ610" s="241"/>
      <c r="FR610" s="241"/>
      <c r="FS610" s="241"/>
      <c r="FT610" s="241"/>
      <c r="FU610" s="241"/>
      <c r="FV610" s="241"/>
      <c r="FW610" s="241"/>
      <c r="FX610" s="241"/>
      <c r="FY610" s="241"/>
      <c r="FZ610" s="241"/>
      <c r="GA610" s="241"/>
      <c r="GB610" s="241"/>
      <c r="GC610" s="241"/>
      <c r="GD610" s="241"/>
      <c r="GE610" s="241"/>
      <c r="GF610" s="241"/>
      <c r="GG610" s="241"/>
      <c r="GH610" s="241"/>
      <c r="GI610" s="241"/>
      <c r="GJ610" s="241"/>
      <c r="GK610" s="241"/>
      <c r="GL610" s="241"/>
      <c r="GM610" s="241"/>
      <c r="GN610" s="241"/>
      <c r="GO610" s="241"/>
      <c r="GP610" s="241"/>
      <c r="GQ610" s="241"/>
      <c r="GR610" s="241"/>
      <c r="GS610" s="241"/>
      <c r="GT610" s="241"/>
      <c r="GU610" s="241"/>
      <c r="GV610" s="241"/>
      <c r="GW610" s="241"/>
      <c r="GX610" s="241"/>
      <c r="GY610" s="241"/>
      <c r="GZ610" s="241"/>
      <c r="HA610" s="241"/>
      <c r="HB610" s="241"/>
      <c r="HC610" s="241"/>
      <c r="HD610" s="241"/>
      <c r="HE610" s="241"/>
      <c r="HF610" s="241"/>
      <c r="HG610" s="241"/>
      <c r="HH610" s="241"/>
      <c r="HI610" s="241"/>
      <c r="HJ610" s="241"/>
      <c r="HK610" s="241"/>
      <c r="HL610" s="241"/>
      <c r="HM610" s="241"/>
      <c r="HN610" s="241"/>
      <c r="HO610" s="241"/>
      <c r="HP610" s="241"/>
      <c r="HQ610" s="241"/>
      <c r="HR610" s="241"/>
      <c r="HS610" s="241"/>
      <c r="HT610" s="241"/>
      <c r="HU610" s="241"/>
      <c r="HV610" s="241"/>
      <c r="HW610" s="241"/>
      <c r="HX610" s="241"/>
      <c r="HY610" s="241"/>
      <c r="HZ610" s="241"/>
      <c r="IA610" s="241"/>
      <c r="IB610" s="241"/>
      <c r="IC610" s="241"/>
      <c r="ID610" s="241"/>
      <c r="IE610" s="241"/>
      <c r="IF610" s="241"/>
      <c r="IG610" s="241"/>
      <c r="IH610" s="241"/>
      <c r="II610" s="241"/>
      <c r="IJ610" s="241"/>
      <c r="IK610" s="241"/>
      <c r="IL610" s="241"/>
      <c r="IM610" s="241"/>
      <c r="IN610" s="241"/>
      <c r="IO610" s="241"/>
      <c r="IP610" s="241"/>
      <c r="IQ610" s="241"/>
      <c r="IR610" s="241"/>
      <c r="IS610" s="241"/>
      <c r="IT610" s="241"/>
      <c r="IU610" s="241"/>
      <c r="IV610" s="241"/>
      <c r="IW610" s="241"/>
      <c r="IX610" s="241"/>
      <c r="IY610" s="241"/>
      <c r="IZ610" s="241"/>
      <c r="JA610" s="241"/>
      <c r="JB610" s="241"/>
      <c r="JC610" s="241"/>
      <c r="JD610" s="241"/>
      <c r="JE610" s="241"/>
      <c r="JF610" s="241"/>
      <c r="JG610" s="241"/>
      <c r="JH610" s="241"/>
      <c r="JI610" s="241"/>
      <c r="JJ610" s="241"/>
      <c r="JK610" s="241"/>
      <c r="JL610" s="241"/>
      <c r="JM610" s="241"/>
      <c r="JN610" s="241"/>
      <c r="JO610" s="241"/>
      <c r="JP610" s="241"/>
      <c r="JQ610" s="241"/>
      <c r="JR610" s="241"/>
      <c r="JS610" s="241"/>
      <c r="JT610" s="241"/>
      <c r="JU610" s="241"/>
    </row>
    <row r="611" spans="1:281" s="240" customFormat="1" ht="15" customHeight="1">
      <c r="A611" s="241"/>
      <c r="B611" s="241"/>
      <c r="C611" s="241"/>
      <c r="D611" s="241"/>
      <c r="E611" s="241"/>
      <c r="F611" s="241"/>
      <c r="G611" s="241"/>
      <c r="H611" s="241"/>
      <c r="I611" s="241"/>
      <c r="J611" s="241"/>
      <c r="K611" s="241"/>
      <c r="L611" s="241"/>
      <c r="M611" s="241"/>
      <c r="N611" s="241"/>
      <c r="O611" s="241"/>
      <c r="P611" s="241"/>
      <c r="Q611" s="241"/>
      <c r="R611" s="241"/>
      <c r="S611" s="241"/>
      <c r="T611" s="241"/>
      <c r="U611" s="241" t="s">
        <v>738</v>
      </c>
      <c r="V611" s="241"/>
      <c r="W611" s="241"/>
      <c r="X611" s="241"/>
      <c r="Y611" s="241"/>
      <c r="Z611" s="241"/>
      <c r="AA611" s="241"/>
      <c r="AB611" s="241"/>
      <c r="AC611" s="241" t="s">
        <v>313</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c r="CJ611" s="241"/>
      <c r="CK611" s="241"/>
      <c r="CL611" s="241"/>
      <c r="CM611" s="241"/>
      <c r="CN611" s="241"/>
      <c r="CO611" s="241"/>
      <c r="CP611" s="241"/>
      <c r="CQ611" s="241"/>
      <c r="CR611" s="241"/>
      <c r="CS611" s="241"/>
      <c r="CT611" s="241"/>
      <c r="CU611" s="241"/>
      <c r="CV611" s="241"/>
      <c r="CW611" s="241"/>
      <c r="CX611" s="241"/>
      <c r="CY611" s="241"/>
      <c r="CZ611" s="241"/>
      <c r="DA611" s="241"/>
      <c r="DB611" s="241"/>
      <c r="DC611" s="241"/>
      <c r="DD611" s="241"/>
      <c r="DE611" s="241"/>
      <c r="DF611" s="241"/>
      <c r="DG611" s="241"/>
      <c r="DH611" s="241"/>
      <c r="DI611" s="241"/>
      <c r="DJ611" s="241"/>
      <c r="DK611" s="241"/>
      <c r="DL611" s="241"/>
      <c r="DM611" s="241"/>
      <c r="DN611" s="241"/>
      <c r="DO611" s="241"/>
      <c r="DP611" s="241"/>
      <c r="DQ611" s="241"/>
      <c r="DR611" s="241"/>
      <c r="DS611" s="241"/>
      <c r="DT611" s="241"/>
      <c r="DU611" s="241"/>
      <c r="DV611" s="241"/>
      <c r="DW611" s="241"/>
      <c r="DX611" s="241"/>
      <c r="DY611" s="241"/>
      <c r="DZ611" s="241"/>
      <c r="EA611" s="241"/>
      <c r="EB611" s="241"/>
      <c r="EC611" s="241"/>
      <c r="ED611" s="241"/>
      <c r="EE611" s="241"/>
      <c r="EF611" s="241"/>
      <c r="EG611" s="241"/>
      <c r="EH611" s="241"/>
      <c r="EI611" s="241"/>
      <c r="EJ611" s="241"/>
      <c r="EK611" s="241"/>
      <c r="EL611" s="241"/>
      <c r="EM611" s="241"/>
      <c r="EN611" s="241"/>
      <c r="EO611" s="241"/>
      <c r="EP611" s="241"/>
      <c r="EQ611" s="241"/>
      <c r="ER611" s="241"/>
      <c r="ES611" s="241"/>
      <c r="ET611" s="241"/>
      <c r="EU611" s="241"/>
      <c r="EV611" s="241"/>
      <c r="EW611" s="241"/>
      <c r="EX611" s="241"/>
      <c r="EY611" s="241"/>
      <c r="EZ611" s="241"/>
      <c r="FA611" s="241"/>
      <c r="FB611" s="241"/>
      <c r="FC611" s="241"/>
      <c r="FD611" s="241"/>
      <c r="FE611" s="241"/>
      <c r="FF611" s="241"/>
      <c r="FG611" s="241"/>
      <c r="FH611" s="241"/>
      <c r="FI611" s="241"/>
      <c r="FJ611" s="241"/>
      <c r="FK611" s="241"/>
      <c r="FL611" s="241"/>
      <c r="FM611" s="241"/>
      <c r="FN611" s="241"/>
      <c r="FO611" s="241"/>
      <c r="FP611" s="241"/>
      <c r="FQ611" s="241"/>
      <c r="FR611" s="241"/>
      <c r="FS611" s="241"/>
      <c r="FT611" s="241"/>
      <c r="FU611" s="241"/>
      <c r="FV611" s="241"/>
      <c r="FW611" s="241"/>
      <c r="FX611" s="241"/>
      <c r="FY611" s="241"/>
      <c r="FZ611" s="241"/>
      <c r="GA611" s="241"/>
      <c r="GB611" s="241"/>
      <c r="GC611" s="241"/>
      <c r="GD611" s="241"/>
      <c r="GE611" s="241"/>
      <c r="GF611" s="241"/>
      <c r="GG611" s="241"/>
      <c r="GH611" s="241"/>
      <c r="GI611" s="241"/>
      <c r="GJ611" s="241"/>
      <c r="GK611" s="241"/>
      <c r="GL611" s="241"/>
      <c r="GM611" s="241"/>
      <c r="GN611" s="241"/>
      <c r="GO611" s="241"/>
      <c r="GP611" s="241"/>
      <c r="GQ611" s="241"/>
      <c r="GR611" s="241"/>
      <c r="GS611" s="241"/>
      <c r="GT611" s="241"/>
      <c r="GU611" s="241"/>
      <c r="GV611" s="241"/>
      <c r="GW611" s="241"/>
      <c r="GX611" s="241"/>
      <c r="GY611" s="241"/>
      <c r="GZ611" s="241"/>
      <c r="HA611" s="241"/>
      <c r="HB611" s="241"/>
      <c r="HC611" s="241"/>
      <c r="HD611" s="241"/>
      <c r="HE611" s="241"/>
      <c r="HF611" s="241"/>
      <c r="HG611" s="241"/>
      <c r="HH611" s="241"/>
      <c r="HI611" s="241"/>
      <c r="HJ611" s="241"/>
      <c r="HK611" s="241"/>
      <c r="HL611" s="241"/>
      <c r="HM611" s="241"/>
      <c r="HN611" s="241"/>
      <c r="HO611" s="241"/>
      <c r="HP611" s="241"/>
      <c r="HQ611" s="241"/>
      <c r="HR611" s="241"/>
      <c r="HS611" s="241"/>
      <c r="HT611" s="241"/>
      <c r="HU611" s="241"/>
      <c r="HV611" s="241"/>
      <c r="HW611" s="241"/>
      <c r="HX611" s="241"/>
      <c r="HY611" s="241"/>
      <c r="HZ611" s="241"/>
      <c r="IA611" s="241"/>
      <c r="IB611" s="241"/>
      <c r="IC611" s="241"/>
      <c r="ID611" s="241"/>
      <c r="IE611" s="241"/>
      <c r="IF611" s="241"/>
      <c r="IG611" s="241"/>
      <c r="IH611" s="241"/>
      <c r="II611" s="241"/>
      <c r="IJ611" s="241"/>
      <c r="IK611" s="241"/>
      <c r="IL611" s="241"/>
      <c r="IM611" s="241"/>
      <c r="IN611" s="241"/>
      <c r="IO611" s="241"/>
      <c r="IP611" s="241"/>
      <c r="IQ611" s="241"/>
      <c r="IR611" s="241"/>
      <c r="IS611" s="241"/>
      <c r="IT611" s="241"/>
      <c r="IU611" s="241"/>
      <c r="IV611" s="241"/>
      <c r="IW611" s="241"/>
      <c r="IX611" s="241"/>
      <c r="IY611" s="241"/>
      <c r="IZ611" s="241"/>
      <c r="JA611" s="241"/>
      <c r="JB611" s="241"/>
      <c r="JC611" s="241"/>
      <c r="JD611" s="241"/>
      <c r="JE611" s="241"/>
      <c r="JF611" s="241"/>
      <c r="JG611" s="241"/>
      <c r="JH611" s="241"/>
      <c r="JI611" s="241"/>
      <c r="JJ611" s="241"/>
      <c r="JK611" s="241"/>
      <c r="JL611" s="241"/>
      <c r="JM611" s="241"/>
      <c r="JN611" s="241"/>
      <c r="JO611" s="241"/>
      <c r="JP611" s="241"/>
      <c r="JQ611" s="241"/>
      <c r="JR611" s="241"/>
      <c r="JS611" s="241"/>
      <c r="JT611" s="241"/>
      <c r="JU611" s="241"/>
    </row>
    <row r="612" spans="1:281" s="240" customFormat="1" ht="15" customHeight="1">
      <c r="A612" s="241"/>
      <c r="B612" s="241"/>
      <c r="C612" s="241"/>
      <c r="D612" s="241"/>
      <c r="E612" s="241"/>
      <c r="F612" s="241"/>
      <c r="G612" s="241"/>
      <c r="H612" s="241"/>
      <c r="I612" s="241"/>
      <c r="J612" s="241"/>
      <c r="K612" s="241"/>
      <c r="L612" s="241"/>
      <c r="M612" s="241"/>
      <c r="N612" s="241"/>
      <c r="O612" s="241"/>
      <c r="P612" s="241"/>
      <c r="Q612" s="241"/>
      <c r="R612" s="241"/>
      <c r="S612" s="241"/>
      <c r="T612" s="241"/>
      <c r="U612" s="241" t="s">
        <v>739</v>
      </c>
      <c r="V612" s="241"/>
      <c r="W612" s="241"/>
      <c r="X612" s="241"/>
      <c r="Y612" s="241"/>
      <c r="Z612" s="241"/>
      <c r="AA612" s="241"/>
      <c r="AB612" s="241"/>
      <c r="AC612" s="241" t="s">
        <v>313</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c r="CJ612" s="241"/>
      <c r="CK612" s="241"/>
      <c r="CL612" s="241"/>
      <c r="CM612" s="241"/>
      <c r="CN612" s="241"/>
      <c r="CO612" s="241"/>
      <c r="CP612" s="241"/>
      <c r="CQ612" s="241"/>
      <c r="CR612" s="241"/>
      <c r="CS612" s="241"/>
      <c r="CT612" s="241"/>
      <c r="CU612" s="241"/>
      <c r="CV612" s="241"/>
      <c r="CW612" s="241"/>
      <c r="CX612" s="241"/>
      <c r="CY612" s="241"/>
      <c r="CZ612" s="241"/>
      <c r="DA612" s="241"/>
      <c r="DB612" s="241"/>
      <c r="DC612" s="241"/>
      <c r="DD612" s="241"/>
      <c r="DE612" s="241"/>
      <c r="DF612" s="241"/>
      <c r="DG612" s="241"/>
      <c r="DH612" s="241"/>
      <c r="DI612" s="241"/>
      <c r="DJ612" s="241"/>
      <c r="DK612" s="241"/>
      <c r="DL612" s="241"/>
      <c r="DM612" s="241"/>
      <c r="DN612" s="241"/>
      <c r="DO612" s="241"/>
      <c r="DP612" s="241"/>
      <c r="DQ612" s="241"/>
      <c r="DR612" s="241"/>
      <c r="DS612" s="241"/>
      <c r="DT612" s="241"/>
      <c r="DU612" s="241"/>
      <c r="DV612" s="241"/>
      <c r="DW612" s="241"/>
      <c r="DX612" s="241"/>
      <c r="DY612" s="241"/>
      <c r="DZ612" s="241"/>
      <c r="EA612" s="241"/>
      <c r="EB612" s="241"/>
      <c r="EC612" s="241"/>
      <c r="ED612" s="241"/>
      <c r="EE612" s="241"/>
      <c r="EF612" s="241"/>
      <c r="EG612" s="241"/>
      <c r="EH612" s="241"/>
      <c r="EI612" s="241"/>
      <c r="EJ612" s="241"/>
      <c r="EK612" s="241"/>
      <c r="EL612" s="241"/>
      <c r="EM612" s="241"/>
      <c r="EN612" s="241"/>
      <c r="EO612" s="241"/>
      <c r="EP612" s="241"/>
      <c r="EQ612" s="241"/>
      <c r="ER612" s="241"/>
      <c r="ES612" s="241"/>
      <c r="ET612" s="241"/>
      <c r="EU612" s="241"/>
      <c r="EV612" s="241"/>
      <c r="EW612" s="241"/>
      <c r="EX612" s="241"/>
      <c r="EY612" s="241"/>
      <c r="EZ612" s="241"/>
      <c r="FA612" s="241"/>
      <c r="FB612" s="241"/>
      <c r="FC612" s="241"/>
      <c r="FD612" s="241"/>
      <c r="FE612" s="241"/>
      <c r="FF612" s="241"/>
      <c r="FG612" s="241"/>
      <c r="FH612" s="241"/>
      <c r="FI612" s="241"/>
      <c r="FJ612" s="241"/>
      <c r="FK612" s="241"/>
      <c r="FL612" s="241"/>
      <c r="FM612" s="241"/>
      <c r="FN612" s="241"/>
      <c r="FO612" s="241"/>
      <c r="FP612" s="241"/>
      <c r="FQ612" s="241"/>
      <c r="FR612" s="241"/>
      <c r="FS612" s="241"/>
      <c r="FT612" s="241"/>
      <c r="FU612" s="241"/>
      <c r="FV612" s="241"/>
      <c r="FW612" s="241"/>
      <c r="FX612" s="241"/>
      <c r="FY612" s="241"/>
      <c r="FZ612" s="241"/>
      <c r="GA612" s="241"/>
      <c r="GB612" s="241"/>
      <c r="GC612" s="241"/>
      <c r="GD612" s="241"/>
      <c r="GE612" s="241"/>
      <c r="GF612" s="241"/>
      <c r="GG612" s="241"/>
      <c r="GH612" s="241"/>
      <c r="GI612" s="241"/>
      <c r="GJ612" s="241"/>
      <c r="GK612" s="241"/>
      <c r="GL612" s="241"/>
      <c r="GM612" s="241"/>
      <c r="GN612" s="241"/>
      <c r="GO612" s="241"/>
      <c r="GP612" s="241"/>
      <c r="GQ612" s="241"/>
      <c r="GR612" s="241"/>
      <c r="GS612" s="241"/>
      <c r="GT612" s="241"/>
      <c r="GU612" s="241"/>
      <c r="GV612" s="241"/>
      <c r="GW612" s="241"/>
      <c r="GX612" s="241"/>
      <c r="GY612" s="241"/>
      <c r="GZ612" s="241"/>
      <c r="HA612" s="241"/>
      <c r="HB612" s="241"/>
      <c r="HC612" s="241"/>
      <c r="HD612" s="241"/>
      <c r="HE612" s="241"/>
      <c r="HF612" s="241"/>
      <c r="HG612" s="241"/>
      <c r="HH612" s="241"/>
      <c r="HI612" s="241"/>
      <c r="HJ612" s="241"/>
      <c r="HK612" s="241"/>
      <c r="HL612" s="241"/>
      <c r="HM612" s="241"/>
      <c r="HN612" s="241"/>
      <c r="HO612" s="241"/>
      <c r="HP612" s="241"/>
      <c r="HQ612" s="241"/>
      <c r="HR612" s="241"/>
      <c r="HS612" s="241"/>
      <c r="HT612" s="241"/>
      <c r="HU612" s="241"/>
      <c r="HV612" s="241"/>
      <c r="HW612" s="241"/>
      <c r="HX612" s="241"/>
      <c r="HY612" s="241"/>
      <c r="HZ612" s="241"/>
      <c r="IA612" s="241"/>
      <c r="IB612" s="241"/>
      <c r="IC612" s="241"/>
      <c r="ID612" s="241"/>
      <c r="IE612" s="241"/>
      <c r="IF612" s="241"/>
      <c r="IG612" s="241"/>
      <c r="IH612" s="241"/>
      <c r="II612" s="241"/>
      <c r="IJ612" s="241"/>
      <c r="IK612" s="241"/>
      <c r="IL612" s="241"/>
      <c r="IM612" s="241"/>
      <c r="IN612" s="241"/>
      <c r="IO612" s="241"/>
      <c r="IP612" s="241"/>
      <c r="IQ612" s="241"/>
      <c r="IR612" s="241"/>
      <c r="IS612" s="241"/>
      <c r="IT612" s="241"/>
      <c r="IU612" s="241"/>
      <c r="IV612" s="241"/>
      <c r="IW612" s="241"/>
      <c r="IX612" s="241"/>
      <c r="IY612" s="241"/>
      <c r="IZ612" s="241"/>
      <c r="JA612" s="241"/>
      <c r="JB612" s="241"/>
      <c r="JC612" s="241"/>
      <c r="JD612" s="241"/>
      <c r="JE612" s="241"/>
      <c r="JF612" s="241"/>
      <c r="JG612" s="241"/>
      <c r="JH612" s="241"/>
      <c r="JI612" s="241"/>
      <c r="JJ612" s="241"/>
      <c r="JK612" s="241"/>
      <c r="JL612" s="241"/>
      <c r="JM612" s="241"/>
      <c r="JN612" s="241"/>
      <c r="JO612" s="241"/>
      <c r="JP612" s="241"/>
      <c r="JQ612" s="241"/>
      <c r="JR612" s="241"/>
      <c r="JS612" s="241"/>
      <c r="JT612" s="241"/>
      <c r="JU612" s="241"/>
    </row>
    <row r="613" spans="1:281" s="240" customFormat="1" ht="15" customHeight="1">
      <c r="A613" s="241"/>
      <c r="B613" s="241"/>
      <c r="C613" s="241"/>
      <c r="D613" s="241"/>
      <c r="E613" s="241"/>
      <c r="F613" s="241"/>
      <c r="G613" s="241"/>
      <c r="H613" s="241"/>
      <c r="I613" s="241"/>
      <c r="J613" s="241"/>
      <c r="K613" s="241"/>
      <c r="L613" s="241"/>
      <c r="M613" s="241"/>
      <c r="N613" s="241"/>
      <c r="O613" s="241"/>
      <c r="P613" s="241"/>
      <c r="Q613" s="241"/>
      <c r="R613" s="241"/>
      <c r="S613" s="241"/>
      <c r="T613" s="241"/>
      <c r="U613" s="241" t="s">
        <v>740</v>
      </c>
      <c r="V613" s="241"/>
      <c r="W613" s="241"/>
      <c r="X613" s="241"/>
      <c r="Y613" s="241"/>
      <c r="Z613" s="241"/>
      <c r="AA613" s="241"/>
      <c r="AB613" s="241"/>
      <c r="AC613" s="241" t="s">
        <v>386</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c r="DD613" s="241"/>
      <c r="DE613" s="241"/>
      <c r="DF613" s="241"/>
      <c r="DG613" s="241"/>
      <c r="DH613" s="241"/>
      <c r="DI613" s="241"/>
      <c r="DJ613" s="241"/>
      <c r="DK613" s="241"/>
      <c r="DL613" s="241"/>
      <c r="DM613" s="241"/>
      <c r="DN613" s="241"/>
      <c r="DO613" s="241"/>
      <c r="DP613" s="241"/>
      <c r="DQ613" s="241"/>
      <c r="DR613" s="241"/>
      <c r="DS613" s="241"/>
      <c r="DT613" s="241"/>
      <c r="DU613" s="241"/>
      <c r="DV613" s="241"/>
      <c r="DW613" s="241"/>
      <c r="DX613" s="241"/>
      <c r="DY613" s="241"/>
      <c r="DZ613" s="241"/>
      <c r="EA613" s="241"/>
      <c r="EB613" s="241"/>
      <c r="EC613" s="241"/>
      <c r="ED613" s="241"/>
      <c r="EE613" s="241"/>
      <c r="EF613" s="241"/>
      <c r="EG613" s="241"/>
      <c r="EH613" s="241"/>
      <c r="EI613" s="241"/>
      <c r="EJ613" s="241"/>
      <c r="EK613" s="241"/>
      <c r="EL613" s="241"/>
      <c r="EM613" s="241"/>
      <c r="EN613" s="241"/>
      <c r="EO613" s="241"/>
      <c r="EP613" s="241"/>
      <c r="EQ613" s="241"/>
      <c r="ER613" s="241"/>
      <c r="ES613" s="241"/>
      <c r="ET613" s="241"/>
      <c r="EU613" s="241"/>
      <c r="EV613" s="241"/>
      <c r="EW613" s="241"/>
      <c r="EX613" s="241"/>
      <c r="EY613" s="241"/>
      <c r="EZ613" s="241"/>
      <c r="FA613" s="241"/>
      <c r="FB613" s="241"/>
      <c r="FC613" s="241"/>
      <c r="FD613" s="241"/>
      <c r="FE613" s="241"/>
      <c r="FF613" s="241"/>
      <c r="FG613" s="241"/>
      <c r="FH613" s="241"/>
      <c r="FI613" s="241"/>
      <c r="FJ613" s="241"/>
      <c r="FK613" s="241"/>
      <c r="FL613" s="241"/>
      <c r="FM613" s="241"/>
      <c r="FN613" s="241"/>
      <c r="FO613" s="241"/>
      <c r="FP613" s="241"/>
      <c r="FQ613" s="241"/>
      <c r="FR613" s="241"/>
      <c r="FS613" s="241"/>
      <c r="FT613" s="241"/>
      <c r="FU613" s="241"/>
      <c r="FV613" s="241"/>
      <c r="FW613" s="241"/>
      <c r="FX613" s="241"/>
      <c r="FY613" s="241"/>
      <c r="FZ613" s="241"/>
      <c r="GA613" s="241"/>
      <c r="GB613" s="241"/>
      <c r="GC613" s="241"/>
      <c r="GD613" s="241"/>
      <c r="GE613" s="241"/>
      <c r="GF613" s="241"/>
      <c r="GG613" s="241"/>
      <c r="GH613" s="241"/>
      <c r="GI613" s="241"/>
      <c r="GJ613" s="241"/>
      <c r="GK613" s="241"/>
      <c r="GL613" s="241"/>
      <c r="GM613" s="241"/>
      <c r="GN613" s="241"/>
      <c r="GO613" s="241"/>
      <c r="GP613" s="241"/>
      <c r="GQ613" s="241"/>
      <c r="GR613" s="241"/>
      <c r="GS613" s="241"/>
      <c r="GT613" s="241"/>
      <c r="GU613" s="241"/>
      <c r="GV613" s="241"/>
      <c r="GW613" s="241"/>
      <c r="GX613" s="241"/>
      <c r="GY613" s="241"/>
      <c r="GZ613" s="241"/>
      <c r="HA613" s="241"/>
      <c r="HB613" s="241"/>
      <c r="HC613" s="241"/>
      <c r="HD613" s="241"/>
      <c r="HE613" s="241"/>
      <c r="HF613" s="241"/>
      <c r="HG613" s="241"/>
      <c r="HH613" s="241"/>
      <c r="HI613" s="241"/>
      <c r="HJ613" s="241"/>
      <c r="HK613" s="241"/>
      <c r="HL613" s="241"/>
      <c r="HM613" s="241"/>
      <c r="HN613" s="241"/>
      <c r="HO613" s="241"/>
      <c r="HP613" s="241"/>
      <c r="HQ613" s="241"/>
      <c r="HR613" s="241"/>
      <c r="HS613" s="241"/>
      <c r="HT613" s="241"/>
      <c r="HU613" s="241"/>
      <c r="HV613" s="241"/>
      <c r="HW613" s="241"/>
      <c r="HX613" s="241"/>
      <c r="HY613" s="241"/>
      <c r="HZ613" s="241"/>
      <c r="IA613" s="241"/>
      <c r="IB613" s="241"/>
      <c r="IC613" s="241"/>
      <c r="ID613" s="241"/>
      <c r="IE613" s="241"/>
      <c r="IF613" s="241"/>
      <c r="IG613" s="241"/>
      <c r="IH613" s="241"/>
      <c r="II613" s="241"/>
      <c r="IJ613" s="241"/>
      <c r="IK613" s="241"/>
      <c r="IL613" s="241"/>
      <c r="IM613" s="241"/>
      <c r="IN613" s="241"/>
      <c r="IO613" s="241"/>
      <c r="IP613" s="241"/>
      <c r="IQ613" s="241"/>
      <c r="IR613" s="241"/>
      <c r="IS613" s="241"/>
      <c r="IT613" s="241"/>
      <c r="IU613" s="241"/>
      <c r="IV613" s="241"/>
      <c r="IW613" s="241"/>
      <c r="IX613" s="241"/>
      <c r="IY613" s="241"/>
      <c r="IZ613" s="241"/>
      <c r="JA613" s="241"/>
      <c r="JB613" s="241"/>
      <c r="JC613" s="241"/>
      <c r="JD613" s="241"/>
      <c r="JE613" s="241"/>
      <c r="JF613" s="241"/>
      <c r="JG613" s="241"/>
      <c r="JH613" s="241"/>
      <c r="JI613" s="241"/>
      <c r="JJ613" s="241"/>
      <c r="JK613" s="241"/>
      <c r="JL613" s="241"/>
      <c r="JM613" s="241"/>
      <c r="JN613" s="241"/>
      <c r="JO613" s="241"/>
      <c r="JP613" s="241"/>
      <c r="JQ613" s="241"/>
      <c r="JR613" s="241"/>
      <c r="JS613" s="241"/>
      <c r="JT613" s="241"/>
      <c r="JU613" s="241"/>
    </row>
    <row r="614" spans="1:281" s="240" customFormat="1" ht="15" customHeight="1">
      <c r="A614" s="241"/>
      <c r="B614" s="241"/>
      <c r="C614" s="241"/>
      <c r="D614" s="241"/>
      <c r="E614" s="241"/>
      <c r="F614" s="241"/>
      <c r="G614" s="241"/>
      <c r="H614" s="241"/>
      <c r="I614" s="241"/>
      <c r="J614" s="241"/>
      <c r="K614" s="241"/>
      <c r="L614" s="241"/>
      <c r="M614" s="241"/>
      <c r="N614" s="241"/>
      <c r="O614" s="241"/>
      <c r="P614" s="241"/>
      <c r="Q614" s="241"/>
      <c r="R614" s="241"/>
      <c r="S614" s="241"/>
      <c r="T614" s="241"/>
      <c r="U614" s="241" t="s">
        <v>741</v>
      </c>
      <c r="V614" s="241"/>
      <c r="W614" s="241"/>
      <c r="X614" s="241"/>
      <c r="Y614" s="241"/>
      <c r="Z614" s="241"/>
      <c r="AA614" s="241"/>
      <c r="AB614" s="241"/>
      <c r="AC614" s="241" t="s">
        <v>325</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c r="DD614" s="241"/>
      <c r="DE614" s="241"/>
      <c r="DF614" s="241"/>
      <c r="DG614" s="241"/>
      <c r="DH614" s="241"/>
      <c r="DI614" s="241"/>
      <c r="DJ614" s="241"/>
      <c r="DK614" s="241"/>
      <c r="DL614" s="241"/>
      <c r="DM614" s="241"/>
      <c r="DN614" s="241"/>
      <c r="DO614" s="241"/>
      <c r="DP614" s="241"/>
      <c r="DQ614" s="241"/>
      <c r="DR614" s="241"/>
      <c r="DS614" s="241"/>
      <c r="DT614" s="241"/>
      <c r="DU614" s="241"/>
      <c r="DV614" s="241"/>
      <c r="DW614" s="241"/>
      <c r="DX614" s="241"/>
      <c r="DY614" s="241"/>
      <c r="DZ614" s="241"/>
      <c r="EA614" s="241"/>
      <c r="EB614" s="241"/>
      <c r="EC614" s="241"/>
      <c r="ED614" s="241"/>
      <c r="EE614" s="241"/>
      <c r="EF614" s="241"/>
      <c r="EG614" s="241"/>
      <c r="EH614" s="241"/>
      <c r="EI614" s="241"/>
      <c r="EJ614" s="241"/>
      <c r="EK614" s="241"/>
      <c r="EL614" s="241"/>
      <c r="EM614" s="241"/>
      <c r="EN614" s="241"/>
      <c r="EO614" s="241"/>
      <c r="EP614" s="241"/>
      <c r="EQ614" s="241"/>
      <c r="ER614" s="241"/>
      <c r="ES614" s="241"/>
      <c r="ET614" s="241"/>
      <c r="EU614" s="241"/>
      <c r="EV614" s="241"/>
      <c r="EW614" s="241"/>
      <c r="EX614" s="241"/>
      <c r="EY614" s="241"/>
      <c r="EZ614" s="241"/>
      <c r="FA614" s="241"/>
      <c r="FB614" s="241"/>
      <c r="FC614" s="241"/>
      <c r="FD614" s="241"/>
      <c r="FE614" s="241"/>
      <c r="FF614" s="241"/>
      <c r="FG614" s="241"/>
      <c r="FH614" s="241"/>
      <c r="FI614" s="241"/>
      <c r="FJ614" s="241"/>
      <c r="FK614" s="241"/>
      <c r="FL614" s="241"/>
      <c r="FM614" s="241"/>
      <c r="FN614" s="241"/>
      <c r="FO614" s="241"/>
      <c r="FP614" s="241"/>
      <c r="FQ614" s="241"/>
      <c r="FR614" s="241"/>
      <c r="FS614" s="241"/>
      <c r="FT614" s="241"/>
      <c r="FU614" s="241"/>
      <c r="FV614" s="241"/>
      <c r="FW614" s="241"/>
      <c r="FX614" s="241"/>
      <c r="FY614" s="241"/>
      <c r="FZ614" s="241"/>
      <c r="GA614" s="241"/>
      <c r="GB614" s="241"/>
      <c r="GC614" s="241"/>
      <c r="GD614" s="241"/>
      <c r="GE614" s="241"/>
      <c r="GF614" s="241"/>
      <c r="GG614" s="241"/>
      <c r="GH614" s="241"/>
      <c r="GI614" s="241"/>
      <c r="GJ614" s="241"/>
      <c r="GK614" s="241"/>
      <c r="GL614" s="241"/>
      <c r="GM614" s="241"/>
      <c r="GN614" s="241"/>
      <c r="GO614" s="241"/>
      <c r="GP614" s="241"/>
      <c r="GQ614" s="241"/>
      <c r="GR614" s="241"/>
      <c r="GS614" s="241"/>
      <c r="GT614" s="241"/>
      <c r="GU614" s="241"/>
      <c r="GV614" s="241"/>
      <c r="GW614" s="241"/>
      <c r="GX614" s="241"/>
      <c r="GY614" s="241"/>
      <c r="GZ614" s="241"/>
      <c r="HA614" s="241"/>
      <c r="HB614" s="241"/>
      <c r="HC614" s="241"/>
      <c r="HD614" s="241"/>
      <c r="HE614" s="241"/>
      <c r="HF614" s="241"/>
      <c r="HG614" s="241"/>
      <c r="HH614" s="241"/>
      <c r="HI614" s="241"/>
      <c r="HJ614" s="241"/>
      <c r="HK614" s="241"/>
      <c r="HL614" s="241"/>
      <c r="HM614" s="241"/>
      <c r="HN614" s="241"/>
      <c r="HO614" s="241"/>
      <c r="HP614" s="241"/>
      <c r="HQ614" s="241"/>
      <c r="HR614" s="241"/>
      <c r="HS614" s="241"/>
      <c r="HT614" s="241"/>
      <c r="HU614" s="241"/>
      <c r="HV614" s="241"/>
      <c r="HW614" s="241"/>
      <c r="HX614" s="241"/>
      <c r="HY614" s="241"/>
      <c r="HZ614" s="241"/>
      <c r="IA614" s="241"/>
      <c r="IB614" s="241"/>
      <c r="IC614" s="241"/>
      <c r="ID614" s="241"/>
      <c r="IE614" s="241"/>
      <c r="IF614" s="241"/>
      <c r="IG614" s="241"/>
      <c r="IH614" s="241"/>
      <c r="II614" s="241"/>
      <c r="IJ614" s="241"/>
      <c r="IK614" s="241"/>
      <c r="IL614" s="241"/>
      <c r="IM614" s="241"/>
      <c r="IN614" s="241"/>
      <c r="IO614" s="241"/>
      <c r="IP614" s="241"/>
      <c r="IQ614" s="241"/>
      <c r="IR614" s="241"/>
      <c r="IS614" s="241"/>
      <c r="IT614" s="241"/>
      <c r="IU614" s="241"/>
      <c r="IV614" s="241"/>
      <c r="IW614" s="241"/>
      <c r="IX614" s="241"/>
      <c r="IY614" s="241"/>
      <c r="IZ614" s="241"/>
      <c r="JA614" s="241"/>
      <c r="JB614" s="241"/>
      <c r="JC614" s="241"/>
      <c r="JD614" s="241"/>
      <c r="JE614" s="241"/>
      <c r="JF614" s="241"/>
      <c r="JG614" s="241"/>
      <c r="JH614" s="241"/>
      <c r="JI614" s="241"/>
      <c r="JJ614" s="241"/>
      <c r="JK614" s="241"/>
      <c r="JL614" s="241"/>
      <c r="JM614" s="241"/>
      <c r="JN614" s="241"/>
      <c r="JO614" s="241"/>
      <c r="JP614" s="241"/>
      <c r="JQ614" s="241"/>
      <c r="JR614" s="241"/>
      <c r="JS614" s="241"/>
      <c r="JT614" s="241"/>
      <c r="JU614" s="241"/>
    </row>
    <row r="615" spans="1:281" s="240" customFormat="1" ht="15" customHeight="1">
      <c r="A615" s="241"/>
      <c r="B615" s="241"/>
      <c r="C615" s="241"/>
      <c r="D615" s="241"/>
      <c r="E615" s="241"/>
      <c r="F615" s="241"/>
      <c r="G615" s="241"/>
      <c r="H615" s="241"/>
      <c r="I615" s="241"/>
      <c r="J615" s="241"/>
      <c r="K615" s="241"/>
      <c r="L615" s="241"/>
      <c r="M615" s="241"/>
      <c r="N615" s="241"/>
      <c r="O615" s="241"/>
      <c r="P615" s="241"/>
      <c r="Q615" s="241"/>
      <c r="R615" s="241"/>
      <c r="S615" s="241"/>
      <c r="T615" s="241"/>
      <c r="U615" s="241" t="s">
        <v>742</v>
      </c>
      <c r="V615" s="241"/>
      <c r="W615" s="241"/>
      <c r="X615" s="241"/>
      <c r="Y615" s="241"/>
      <c r="Z615" s="241"/>
      <c r="AA615" s="241"/>
      <c r="AB615" s="241"/>
      <c r="AC615" s="241" t="s">
        <v>311</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c r="DD615" s="241"/>
      <c r="DE615" s="241"/>
      <c r="DF615" s="241"/>
      <c r="DG615" s="241"/>
      <c r="DH615" s="241"/>
      <c r="DI615" s="241"/>
      <c r="DJ615" s="241"/>
      <c r="DK615" s="241"/>
      <c r="DL615" s="241"/>
      <c r="DM615" s="241"/>
      <c r="DN615" s="241"/>
      <c r="DO615" s="241"/>
      <c r="DP615" s="241"/>
      <c r="DQ615" s="241"/>
      <c r="DR615" s="241"/>
      <c r="DS615" s="241"/>
      <c r="DT615" s="241"/>
      <c r="DU615" s="241"/>
      <c r="DV615" s="241"/>
      <c r="DW615" s="241"/>
      <c r="DX615" s="241"/>
      <c r="DY615" s="241"/>
      <c r="DZ615" s="241"/>
      <c r="EA615" s="241"/>
      <c r="EB615" s="241"/>
      <c r="EC615" s="241"/>
      <c r="ED615" s="241"/>
      <c r="EE615" s="241"/>
      <c r="EF615" s="241"/>
      <c r="EG615" s="241"/>
      <c r="EH615" s="241"/>
      <c r="EI615" s="241"/>
      <c r="EJ615" s="241"/>
      <c r="EK615" s="241"/>
      <c r="EL615" s="241"/>
      <c r="EM615" s="241"/>
      <c r="EN615" s="241"/>
      <c r="EO615" s="241"/>
      <c r="EP615" s="241"/>
      <c r="EQ615" s="241"/>
      <c r="ER615" s="241"/>
      <c r="ES615" s="241"/>
      <c r="ET615" s="241"/>
      <c r="EU615" s="241"/>
      <c r="EV615" s="241"/>
      <c r="EW615" s="241"/>
      <c r="EX615" s="241"/>
      <c r="EY615" s="241"/>
      <c r="EZ615" s="241"/>
      <c r="FA615" s="241"/>
      <c r="FB615" s="241"/>
      <c r="FC615" s="241"/>
      <c r="FD615" s="241"/>
      <c r="FE615" s="241"/>
      <c r="FF615" s="241"/>
      <c r="FG615" s="241"/>
      <c r="FH615" s="241"/>
      <c r="FI615" s="241"/>
      <c r="FJ615" s="241"/>
      <c r="FK615" s="241"/>
      <c r="FL615" s="241"/>
      <c r="FM615" s="241"/>
      <c r="FN615" s="241"/>
      <c r="FO615" s="241"/>
      <c r="FP615" s="241"/>
      <c r="FQ615" s="241"/>
      <c r="FR615" s="241"/>
      <c r="FS615" s="241"/>
      <c r="FT615" s="241"/>
      <c r="FU615" s="241"/>
      <c r="FV615" s="241"/>
      <c r="FW615" s="241"/>
      <c r="FX615" s="241"/>
      <c r="FY615" s="241"/>
      <c r="FZ615" s="241"/>
      <c r="GA615" s="241"/>
      <c r="GB615" s="241"/>
      <c r="GC615" s="241"/>
      <c r="GD615" s="241"/>
      <c r="GE615" s="241"/>
      <c r="GF615" s="241"/>
      <c r="GG615" s="241"/>
      <c r="GH615" s="241"/>
      <c r="GI615" s="241"/>
      <c r="GJ615" s="241"/>
      <c r="GK615" s="241"/>
      <c r="GL615" s="241"/>
      <c r="GM615" s="241"/>
      <c r="GN615" s="241"/>
      <c r="GO615" s="241"/>
      <c r="GP615" s="241"/>
      <c r="GQ615" s="241"/>
      <c r="GR615" s="241"/>
      <c r="GS615" s="241"/>
      <c r="GT615" s="241"/>
      <c r="GU615" s="241"/>
      <c r="GV615" s="241"/>
      <c r="GW615" s="241"/>
      <c r="GX615" s="241"/>
      <c r="GY615" s="241"/>
      <c r="GZ615" s="241"/>
      <c r="HA615" s="241"/>
      <c r="HB615" s="241"/>
      <c r="HC615" s="241"/>
      <c r="HD615" s="241"/>
      <c r="HE615" s="241"/>
      <c r="HF615" s="241"/>
      <c r="HG615" s="241"/>
      <c r="HH615" s="241"/>
      <c r="HI615" s="241"/>
      <c r="HJ615" s="241"/>
      <c r="HK615" s="241"/>
      <c r="HL615" s="241"/>
      <c r="HM615" s="241"/>
      <c r="HN615" s="241"/>
      <c r="HO615" s="241"/>
      <c r="HP615" s="241"/>
      <c r="HQ615" s="241"/>
      <c r="HR615" s="241"/>
      <c r="HS615" s="241"/>
      <c r="HT615" s="241"/>
      <c r="HU615" s="241"/>
      <c r="HV615" s="241"/>
      <c r="HW615" s="241"/>
      <c r="HX615" s="241"/>
      <c r="HY615" s="241"/>
      <c r="HZ615" s="241"/>
      <c r="IA615" s="241"/>
      <c r="IB615" s="241"/>
      <c r="IC615" s="241"/>
      <c r="ID615" s="241"/>
      <c r="IE615" s="241"/>
      <c r="IF615" s="241"/>
      <c r="IG615" s="241"/>
      <c r="IH615" s="241"/>
      <c r="II615" s="241"/>
      <c r="IJ615" s="241"/>
      <c r="IK615" s="241"/>
      <c r="IL615" s="241"/>
      <c r="IM615" s="241"/>
      <c r="IN615" s="241"/>
      <c r="IO615" s="241"/>
      <c r="IP615" s="241"/>
      <c r="IQ615" s="241"/>
      <c r="IR615" s="241"/>
      <c r="IS615" s="241"/>
      <c r="IT615" s="241"/>
      <c r="IU615" s="241"/>
      <c r="IV615" s="241"/>
      <c r="IW615" s="241"/>
      <c r="IX615" s="241"/>
      <c r="IY615" s="241"/>
      <c r="IZ615" s="241"/>
      <c r="JA615" s="241"/>
      <c r="JB615" s="241"/>
      <c r="JC615" s="241"/>
      <c r="JD615" s="241"/>
      <c r="JE615" s="241"/>
      <c r="JF615" s="241"/>
      <c r="JG615" s="241"/>
      <c r="JH615" s="241"/>
      <c r="JI615" s="241"/>
      <c r="JJ615" s="241"/>
      <c r="JK615" s="241"/>
      <c r="JL615" s="241"/>
      <c r="JM615" s="241"/>
      <c r="JN615" s="241"/>
      <c r="JO615" s="241"/>
      <c r="JP615" s="241"/>
      <c r="JQ615" s="241"/>
      <c r="JR615" s="241"/>
      <c r="JS615" s="241"/>
      <c r="JT615" s="241"/>
      <c r="JU615" s="241"/>
    </row>
    <row r="616" spans="1:281" s="240" customFormat="1" ht="15" customHeight="1">
      <c r="A616" s="241"/>
      <c r="B616" s="241"/>
      <c r="C616" s="241"/>
      <c r="D616" s="241"/>
      <c r="E616" s="241"/>
      <c r="F616" s="241"/>
      <c r="G616" s="241"/>
      <c r="H616" s="241"/>
      <c r="I616" s="241"/>
      <c r="J616" s="241"/>
      <c r="K616" s="241"/>
      <c r="L616" s="241"/>
      <c r="M616" s="241"/>
      <c r="N616" s="241"/>
      <c r="O616" s="241"/>
      <c r="P616" s="241"/>
      <c r="Q616" s="241"/>
      <c r="R616" s="241"/>
      <c r="S616" s="241"/>
      <c r="T616" s="241"/>
      <c r="U616" s="241" t="s">
        <v>743</v>
      </c>
      <c r="V616" s="241"/>
      <c r="W616" s="241"/>
      <c r="X616" s="241"/>
      <c r="Y616" s="241"/>
      <c r="Z616" s="241"/>
      <c r="AA616" s="241"/>
      <c r="AB616" s="241"/>
      <c r="AC616" s="241" t="s">
        <v>322</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c r="DD616" s="241"/>
      <c r="DE616" s="241"/>
      <c r="DF616" s="241"/>
      <c r="DG616" s="241"/>
      <c r="DH616" s="241"/>
      <c r="DI616" s="241"/>
      <c r="DJ616" s="241"/>
      <c r="DK616" s="241"/>
      <c r="DL616" s="241"/>
      <c r="DM616" s="241"/>
      <c r="DN616" s="241"/>
      <c r="DO616" s="241"/>
      <c r="DP616" s="241"/>
      <c r="DQ616" s="241"/>
      <c r="DR616" s="241"/>
      <c r="DS616" s="241"/>
      <c r="DT616" s="241"/>
      <c r="DU616" s="241"/>
      <c r="DV616" s="241"/>
      <c r="DW616" s="241"/>
      <c r="DX616" s="241"/>
      <c r="DY616" s="241"/>
      <c r="DZ616" s="241"/>
      <c r="EA616" s="241"/>
      <c r="EB616" s="241"/>
      <c r="EC616" s="241"/>
      <c r="ED616" s="241"/>
      <c r="EE616" s="241"/>
      <c r="EF616" s="241"/>
      <c r="EG616" s="241"/>
      <c r="EH616" s="241"/>
      <c r="EI616" s="241"/>
      <c r="EJ616" s="241"/>
      <c r="EK616" s="241"/>
      <c r="EL616" s="241"/>
      <c r="EM616" s="241"/>
      <c r="EN616" s="241"/>
      <c r="EO616" s="241"/>
      <c r="EP616" s="241"/>
      <c r="EQ616" s="241"/>
      <c r="ER616" s="241"/>
      <c r="ES616" s="241"/>
      <c r="ET616" s="241"/>
      <c r="EU616" s="241"/>
      <c r="EV616" s="241"/>
      <c r="EW616" s="241"/>
      <c r="EX616" s="241"/>
      <c r="EY616" s="241"/>
      <c r="EZ616" s="241"/>
      <c r="FA616" s="241"/>
      <c r="FB616" s="241"/>
      <c r="FC616" s="241"/>
      <c r="FD616" s="241"/>
      <c r="FE616" s="241"/>
      <c r="FF616" s="241"/>
      <c r="FG616" s="241"/>
      <c r="FH616" s="241"/>
      <c r="FI616" s="241"/>
      <c r="FJ616" s="241"/>
      <c r="FK616" s="241"/>
      <c r="FL616" s="241"/>
      <c r="FM616" s="241"/>
      <c r="FN616" s="241"/>
      <c r="FO616" s="241"/>
      <c r="FP616" s="241"/>
      <c r="FQ616" s="241"/>
      <c r="FR616" s="241"/>
      <c r="FS616" s="241"/>
      <c r="FT616" s="241"/>
      <c r="FU616" s="241"/>
      <c r="FV616" s="241"/>
      <c r="FW616" s="241"/>
      <c r="FX616" s="241"/>
      <c r="FY616" s="241"/>
      <c r="FZ616" s="241"/>
      <c r="GA616" s="241"/>
      <c r="GB616" s="241"/>
      <c r="GC616" s="241"/>
      <c r="GD616" s="241"/>
      <c r="GE616" s="241"/>
      <c r="GF616" s="241"/>
      <c r="GG616" s="241"/>
      <c r="GH616" s="241"/>
      <c r="GI616" s="241"/>
      <c r="GJ616" s="241"/>
      <c r="GK616" s="241"/>
      <c r="GL616" s="241"/>
      <c r="GM616" s="241"/>
      <c r="GN616" s="241"/>
      <c r="GO616" s="241"/>
      <c r="GP616" s="241"/>
      <c r="GQ616" s="241"/>
      <c r="GR616" s="241"/>
      <c r="GS616" s="241"/>
      <c r="GT616" s="241"/>
      <c r="GU616" s="241"/>
      <c r="GV616" s="241"/>
      <c r="GW616" s="241"/>
      <c r="GX616" s="241"/>
      <c r="GY616" s="241"/>
      <c r="GZ616" s="241"/>
      <c r="HA616" s="241"/>
      <c r="HB616" s="241"/>
      <c r="HC616" s="241"/>
      <c r="HD616" s="241"/>
      <c r="HE616" s="241"/>
      <c r="HF616" s="241"/>
      <c r="HG616" s="241"/>
      <c r="HH616" s="241"/>
      <c r="HI616" s="241"/>
      <c r="HJ616" s="241"/>
      <c r="HK616" s="241"/>
      <c r="HL616" s="241"/>
      <c r="HM616" s="241"/>
      <c r="HN616" s="241"/>
      <c r="HO616" s="241"/>
      <c r="HP616" s="241"/>
      <c r="HQ616" s="241"/>
      <c r="HR616" s="241"/>
      <c r="HS616" s="241"/>
      <c r="HT616" s="241"/>
      <c r="HU616" s="241"/>
      <c r="HV616" s="241"/>
      <c r="HW616" s="241"/>
      <c r="HX616" s="241"/>
      <c r="HY616" s="241"/>
      <c r="HZ616" s="241"/>
      <c r="IA616" s="241"/>
      <c r="IB616" s="241"/>
      <c r="IC616" s="241"/>
      <c r="ID616" s="241"/>
      <c r="IE616" s="241"/>
      <c r="IF616" s="241"/>
      <c r="IG616" s="241"/>
      <c r="IH616" s="241"/>
      <c r="II616" s="241"/>
      <c r="IJ616" s="241"/>
      <c r="IK616" s="241"/>
      <c r="IL616" s="241"/>
      <c r="IM616" s="241"/>
      <c r="IN616" s="241"/>
      <c r="IO616" s="241"/>
      <c r="IP616" s="241"/>
      <c r="IQ616" s="241"/>
      <c r="IR616" s="241"/>
      <c r="IS616" s="241"/>
      <c r="IT616" s="241"/>
      <c r="IU616" s="241"/>
      <c r="IV616" s="241"/>
      <c r="IW616" s="241"/>
      <c r="IX616" s="241"/>
      <c r="IY616" s="241"/>
      <c r="IZ616" s="241"/>
      <c r="JA616" s="241"/>
      <c r="JB616" s="241"/>
      <c r="JC616" s="241"/>
      <c r="JD616" s="241"/>
      <c r="JE616" s="241"/>
      <c r="JF616" s="241"/>
      <c r="JG616" s="241"/>
      <c r="JH616" s="241"/>
      <c r="JI616" s="241"/>
      <c r="JJ616" s="241"/>
      <c r="JK616" s="241"/>
      <c r="JL616" s="241"/>
      <c r="JM616" s="241"/>
      <c r="JN616" s="241"/>
      <c r="JO616" s="241"/>
      <c r="JP616" s="241"/>
      <c r="JQ616" s="241"/>
      <c r="JR616" s="241"/>
      <c r="JS616" s="241"/>
      <c r="JT616" s="241"/>
      <c r="JU616" s="241"/>
    </row>
    <row r="617" spans="1:281" s="240" customFormat="1" ht="15" customHeight="1">
      <c r="A617" s="241"/>
      <c r="B617" s="241"/>
      <c r="C617" s="241"/>
      <c r="D617" s="241"/>
      <c r="E617" s="241"/>
      <c r="F617" s="241"/>
      <c r="G617" s="241"/>
      <c r="H617" s="241"/>
      <c r="I617" s="241"/>
      <c r="J617" s="241"/>
      <c r="K617" s="241"/>
      <c r="L617" s="241"/>
      <c r="M617" s="241"/>
      <c r="N617" s="241"/>
      <c r="O617" s="241"/>
      <c r="P617" s="241"/>
      <c r="Q617" s="241"/>
      <c r="R617" s="241"/>
      <c r="S617" s="241"/>
      <c r="T617" s="241"/>
      <c r="U617" s="241" t="s">
        <v>744</v>
      </c>
      <c r="V617" s="241"/>
      <c r="W617" s="241"/>
      <c r="X617" s="241"/>
      <c r="Y617" s="241"/>
      <c r="Z617" s="241"/>
      <c r="AA617" s="241"/>
      <c r="AB617" s="241"/>
      <c r="AC617" s="241" t="s">
        <v>313</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c r="DD617" s="241"/>
      <c r="DE617" s="241"/>
      <c r="DF617" s="241"/>
      <c r="DG617" s="241"/>
      <c r="DH617" s="241"/>
      <c r="DI617" s="241"/>
      <c r="DJ617" s="241"/>
      <c r="DK617" s="241"/>
      <c r="DL617" s="241"/>
      <c r="DM617" s="241"/>
      <c r="DN617" s="241"/>
      <c r="DO617" s="241"/>
      <c r="DP617" s="241"/>
      <c r="DQ617" s="241"/>
      <c r="DR617" s="241"/>
      <c r="DS617" s="241"/>
      <c r="DT617" s="241"/>
      <c r="DU617" s="241"/>
      <c r="DV617" s="241"/>
      <c r="DW617" s="241"/>
      <c r="DX617" s="241"/>
      <c r="DY617" s="241"/>
      <c r="DZ617" s="241"/>
      <c r="EA617" s="241"/>
      <c r="EB617" s="241"/>
      <c r="EC617" s="241"/>
      <c r="ED617" s="241"/>
      <c r="EE617" s="241"/>
      <c r="EF617" s="241"/>
      <c r="EG617" s="241"/>
      <c r="EH617" s="241"/>
      <c r="EI617" s="241"/>
      <c r="EJ617" s="241"/>
      <c r="EK617" s="241"/>
      <c r="EL617" s="241"/>
      <c r="EM617" s="241"/>
      <c r="EN617" s="241"/>
      <c r="EO617" s="241"/>
      <c r="EP617" s="241"/>
      <c r="EQ617" s="241"/>
      <c r="ER617" s="241"/>
      <c r="ES617" s="241"/>
      <c r="ET617" s="241"/>
      <c r="EU617" s="241"/>
      <c r="EV617" s="241"/>
      <c r="EW617" s="241"/>
      <c r="EX617" s="241"/>
      <c r="EY617" s="241"/>
      <c r="EZ617" s="241"/>
      <c r="FA617" s="241"/>
      <c r="FB617" s="241"/>
      <c r="FC617" s="241"/>
      <c r="FD617" s="241"/>
      <c r="FE617" s="241"/>
      <c r="FF617" s="241"/>
      <c r="FG617" s="241"/>
      <c r="FH617" s="241"/>
      <c r="FI617" s="241"/>
      <c r="FJ617" s="241"/>
      <c r="FK617" s="241"/>
      <c r="FL617" s="241"/>
      <c r="FM617" s="241"/>
      <c r="FN617" s="241"/>
      <c r="FO617" s="241"/>
      <c r="FP617" s="241"/>
      <c r="FQ617" s="241"/>
      <c r="FR617" s="241"/>
      <c r="FS617" s="241"/>
      <c r="FT617" s="241"/>
      <c r="FU617" s="241"/>
      <c r="FV617" s="241"/>
      <c r="FW617" s="241"/>
      <c r="FX617" s="241"/>
      <c r="FY617" s="241"/>
      <c r="FZ617" s="241"/>
      <c r="GA617" s="241"/>
      <c r="GB617" s="241"/>
      <c r="GC617" s="241"/>
      <c r="GD617" s="241"/>
      <c r="GE617" s="241"/>
      <c r="GF617" s="241"/>
      <c r="GG617" s="241"/>
      <c r="GH617" s="241"/>
      <c r="GI617" s="241"/>
      <c r="GJ617" s="241"/>
      <c r="GK617" s="241"/>
      <c r="GL617" s="241"/>
      <c r="GM617" s="241"/>
      <c r="GN617" s="241"/>
      <c r="GO617" s="241"/>
      <c r="GP617" s="241"/>
      <c r="GQ617" s="241"/>
      <c r="GR617" s="241"/>
      <c r="GS617" s="241"/>
      <c r="GT617" s="241"/>
      <c r="GU617" s="241"/>
      <c r="GV617" s="241"/>
      <c r="GW617" s="241"/>
      <c r="GX617" s="241"/>
      <c r="GY617" s="241"/>
      <c r="GZ617" s="241"/>
      <c r="HA617" s="241"/>
      <c r="HB617" s="241"/>
      <c r="HC617" s="241"/>
      <c r="HD617" s="241"/>
      <c r="HE617" s="241"/>
      <c r="HF617" s="241"/>
      <c r="HG617" s="241"/>
      <c r="HH617" s="241"/>
      <c r="HI617" s="241"/>
      <c r="HJ617" s="241"/>
      <c r="HK617" s="241"/>
      <c r="HL617" s="241"/>
      <c r="HM617" s="241"/>
      <c r="HN617" s="241"/>
      <c r="HO617" s="241"/>
      <c r="HP617" s="241"/>
      <c r="HQ617" s="241"/>
      <c r="HR617" s="241"/>
      <c r="HS617" s="241"/>
      <c r="HT617" s="241"/>
      <c r="HU617" s="241"/>
      <c r="HV617" s="241"/>
      <c r="HW617" s="241"/>
      <c r="HX617" s="241"/>
      <c r="HY617" s="241"/>
      <c r="HZ617" s="241"/>
      <c r="IA617" s="241"/>
      <c r="IB617" s="241"/>
      <c r="IC617" s="241"/>
      <c r="ID617" s="241"/>
      <c r="IE617" s="241"/>
      <c r="IF617" s="241"/>
      <c r="IG617" s="241"/>
      <c r="IH617" s="241"/>
      <c r="II617" s="241"/>
      <c r="IJ617" s="241"/>
      <c r="IK617" s="241"/>
      <c r="IL617" s="241"/>
      <c r="IM617" s="241"/>
      <c r="IN617" s="241"/>
      <c r="IO617" s="241"/>
      <c r="IP617" s="241"/>
      <c r="IQ617" s="241"/>
      <c r="IR617" s="241"/>
      <c r="IS617" s="241"/>
      <c r="IT617" s="241"/>
      <c r="IU617" s="241"/>
      <c r="IV617" s="241"/>
      <c r="IW617" s="241"/>
      <c r="IX617" s="241"/>
      <c r="IY617" s="241"/>
      <c r="IZ617" s="241"/>
      <c r="JA617" s="241"/>
      <c r="JB617" s="241"/>
      <c r="JC617" s="241"/>
      <c r="JD617" s="241"/>
      <c r="JE617" s="241"/>
      <c r="JF617" s="241"/>
      <c r="JG617" s="241"/>
      <c r="JH617" s="241"/>
      <c r="JI617" s="241"/>
      <c r="JJ617" s="241"/>
      <c r="JK617" s="241"/>
      <c r="JL617" s="241"/>
      <c r="JM617" s="241"/>
      <c r="JN617" s="241"/>
      <c r="JO617" s="241"/>
      <c r="JP617" s="241"/>
      <c r="JQ617" s="241"/>
      <c r="JR617" s="241"/>
      <c r="JS617" s="241"/>
      <c r="JT617" s="241"/>
      <c r="JU617" s="241"/>
    </row>
    <row r="618" spans="1:281" s="240" customFormat="1" ht="15" customHeight="1">
      <c r="A618" s="241"/>
      <c r="B618" s="241"/>
      <c r="C618" s="241"/>
      <c r="D618" s="241"/>
      <c r="E618" s="241"/>
      <c r="F618" s="241"/>
      <c r="G618" s="241"/>
      <c r="H618" s="241"/>
      <c r="I618" s="241"/>
      <c r="J618" s="241"/>
      <c r="K618" s="241"/>
      <c r="L618" s="241"/>
      <c r="M618" s="241"/>
      <c r="N618" s="241"/>
      <c r="O618" s="241"/>
      <c r="P618" s="241"/>
      <c r="Q618" s="241"/>
      <c r="R618" s="241"/>
      <c r="S618" s="241"/>
      <c r="T618" s="241"/>
      <c r="U618" s="241" t="s">
        <v>745</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c r="DD618" s="241"/>
      <c r="DE618" s="241"/>
      <c r="DF618" s="241"/>
      <c r="DG618" s="241"/>
      <c r="DH618" s="241"/>
      <c r="DI618" s="241"/>
      <c r="DJ618" s="241"/>
      <c r="DK618" s="241"/>
      <c r="DL618" s="241"/>
      <c r="DM618" s="241"/>
      <c r="DN618" s="241"/>
      <c r="DO618" s="241"/>
      <c r="DP618" s="241"/>
      <c r="DQ618" s="241"/>
      <c r="DR618" s="241"/>
      <c r="DS618" s="241"/>
      <c r="DT618" s="241"/>
      <c r="DU618" s="241"/>
      <c r="DV618" s="241"/>
      <c r="DW618" s="241"/>
      <c r="DX618" s="241"/>
      <c r="DY618" s="241"/>
      <c r="DZ618" s="241"/>
      <c r="EA618" s="241"/>
      <c r="EB618" s="241"/>
      <c r="EC618" s="241"/>
      <c r="ED618" s="241"/>
      <c r="EE618" s="241"/>
      <c r="EF618" s="241"/>
      <c r="EG618" s="241"/>
      <c r="EH618" s="241"/>
      <c r="EI618" s="241"/>
      <c r="EJ618" s="241"/>
      <c r="EK618" s="241"/>
      <c r="EL618" s="241"/>
      <c r="EM618" s="241"/>
      <c r="EN618" s="241"/>
      <c r="EO618" s="241"/>
      <c r="EP618" s="241"/>
      <c r="EQ618" s="241"/>
      <c r="ER618" s="241"/>
      <c r="ES618" s="241"/>
      <c r="ET618" s="241"/>
      <c r="EU618" s="241"/>
      <c r="EV618" s="241"/>
      <c r="EW618" s="241"/>
      <c r="EX618" s="241"/>
      <c r="EY618" s="241"/>
      <c r="EZ618" s="241"/>
      <c r="FA618" s="241"/>
      <c r="FB618" s="241"/>
      <c r="FC618" s="241"/>
      <c r="FD618" s="241"/>
      <c r="FE618" s="241"/>
      <c r="FF618" s="241"/>
      <c r="FG618" s="241"/>
      <c r="FH618" s="241"/>
      <c r="FI618" s="241"/>
      <c r="FJ618" s="241"/>
      <c r="FK618" s="241"/>
      <c r="FL618" s="241"/>
      <c r="FM618" s="241"/>
      <c r="FN618" s="241"/>
      <c r="FO618" s="241"/>
      <c r="FP618" s="241"/>
      <c r="FQ618" s="241"/>
      <c r="FR618" s="241"/>
      <c r="FS618" s="241"/>
      <c r="FT618" s="241"/>
      <c r="FU618" s="241"/>
      <c r="FV618" s="241"/>
      <c r="FW618" s="241"/>
      <c r="FX618" s="241"/>
      <c r="FY618" s="241"/>
      <c r="FZ618" s="241"/>
      <c r="GA618" s="241"/>
      <c r="GB618" s="241"/>
      <c r="GC618" s="241"/>
      <c r="GD618" s="241"/>
      <c r="GE618" s="241"/>
      <c r="GF618" s="241"/>
      <c r="GG618" s="241"/>
      <c r="GH618" s="241"/>
      <c r="GI618" s="241"/>
      <c r="GJ618" s="241"/>
      <c r="GK618" s="241"/>
      <c r="GL618" s="241"/>
      <c r="GM618" s="241"/>
      <c r="GN618" s="241"/>
      <c r="GO618" s="241"/>
      <c r="GP618" s="241"/>
      <c r="GQ618" s="241"/>
      <c r="GR618" s="241"/>
      <c r="GS618" s="241"/>
      <c r="GT618" s="241"/>
      <c r="GU618" s="241"/>
      <c r="GV618" s="241"/>
      <c r="GW618" s="241"/>
      <c r="GX618" s="241"/>
      <c r="GY618" s="241"/>
      <c r="GZ618" s="241"/>
      <c r="HA618" s="241"/>
      <c r="HB618" s="241"/>
      <c r="HC618" s="241"/>
      <c r="HD618" s="241"/>
      <c r="HE618" s="241"/>
      <c r="HF618" s="241"/>
      <c r="HG618" s="241"/>
      <c r="HH618" s="241"/>
      <c r="HI618" s="241"/>
      <c r="HJ618" s="241"/>
      <c r="HK618" s="241"/>
      <c r="HL618" s="241"/>
      <c r="HM618" s="241"/>
      <c r="HN618" s="241"/>
      <c r="HO618" s="241"/>
      <c r="HP618" s="241"/>
      <c r="HQ618" s="241"/>
      <c r="HR618" s="241"/>
      <c r="HS618" s="241"/>
      <c r="HT618" s="241"/>
      <c r="HU618" s="241"/>
      <c r="HV618" s="241"/>
      <c r="HW618" s="241"/>
      <c r="HX618" s="241"/>
      <c r="HY618" s="241"/>
      <c r="HZ618" s="241"/>
      <c r="IA618" s="241"/>
      <c r="IB618" s="241"/>
      <c r="IC618" s="241"/>
      <c r="ID618" s="241"/>
      <c r="IE618" s="241"/>
      <c r="IF618" s="241"/>
      <c r="IG618" s="241"/>
      <c r="IH618" s="241"/>
      <c r="II618" s="241"/>
      <c r="IJ618" s="241"/>
      <c r="IK618" s="241"/>
      <c r="IL618" s="241"/>
      <c r="IM618" s="241"/>
      <c r="IN618" s="241"/>
      <c r="IO618" s="241"/>
      <c r="IP618" s="241"/>
      <c r="IQ618" s="241"/>
      <c r="IR618" s="241"/>
      <c r="IS618" s="241"/>
      <c r="IT618" s="241"/>
      <c r="IU618" s="241"/>
      <c r="IV618" s="241"/>
      <c r="IW618" s="241"/>
      <c r="IX618" s="241"/>
      <c r="IY618" s="241"/>
      <c r="IZ618" s="241"/>
      <c r="JA618" s="241"/>
      <c r="JB618" s="241"/>
      <c r="JC618" s="241"/>
      <c r="JD618" s="241"/>
      <c r="JE618" s="241"/>
      <c r="JF618" s="241"/>
      <c r="JG618" s="241"/>
      <c r="JH618" s="241"/>
      <c r="JI618" s="241"/>
      <c r="JJ618" s="241"/>
      <c r="JK618" s="241"/>
      <c r="JL618" s="241"/>
      <c r="JM618" s="241"/>
      <c r="JN618" s="241"/>
      <c r="JO618" s="241"/>
      <c r="JP618" s="241"/>
      <c r="JQ618" s="241"/>
      <c r="JR618" s="241"/>
      <c r="JS618" s="241"/>
      <c r="JT618" s="241"/>
      <c r="JU618" s="241"/>
    </row>
    <row r="619" spans="1:281" s="240" customFormat="1" ht="15" customHeight="1">
      <c r="A619" s="241"/>
      <c r="B619" s="241"/>
      <c r="C619" s="241"/>
      <c r="D619" s="241"/>
      <c r="E619" s="241"/>
      <c r="F619" s="241"/>
      <c r="G619" s="241"/>
      <c r="H619" s="241"/>
      <c r="I619" s="241"/>
      <c r="J619" s="241"/>
      <c r="K619" s="241"/>
      <c r="L619" s="241"/>
      <c r="M619" s="241"/>
      <c r="N619" s="241"/>
      <c r="O619" s="241"/>
      <c r="P619" s="241"/>
      <c r="Q619" s="241"/>
      <c r="R619" s="241"/>
      <c r="S619" s="241"/>
      <c r="T619" s="241"/>
      <c r="U619" s="241" t="s">
        <v>746</v>
      </c>
      <c r="V619" s="241"/>
      <c r="W619" s="241"/>
      <c r="X619" s="241"/>
      <c r="Y619" s="241"/>
      <c r="Z619" s="241"/>
      <c r="AA619" s="241"/>
      <c r="AB619" s="241"/>
      <c r="AC619" s="241" t="s">
        <v>313</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c r="DD619" s="241"/>
      <c r="DE619" s="241"/>
      <c r="DF619" s="241"/>
      <c r="DG619" s="241"/>
      <c r="DH619" s="241"/>
      <c r="DI619" s="241"/>
      <c r="DJ619" s="241"/>
      <c r="DK619" s="241"/>
      <c r="DL619" s="241"/>
      <c r="DM619" s="241"/>
      <c r="DN619" s="241"/>
      <c r="DO619" s="241"/>
      <c r="DP619" s="241"/>
      <c r="DQ619" s="241"/>
      <c r="DR619" s="241"/>
      <c r="DS619" s="241"/>
      <c r="DT619" s="241"/>
      <c r="DU619" s="241"/>
      <c r="DV619" s="241"/>
      <c r="DW619" s="241"/>
      <c r="DX619" s="241"/>
      <c r="DY619" s="241"/>
      <c r="DZ619" s="241"/>
      <c r="EA619" s="241"/>
      <c r="EB619" s="241"/>
      <c r="EC619" s="241"/>
      <c r="ED619" s="241"/>
      <c r="EE619" s="241"/>
      <c r="EF619" s="241"/>
      <c r="EG619" s="241"/>
      <c r="EH619" s="241"/>
      <c r="EI619" s="241"/>
      <c r="EJ619" s="241"/>
      <c r="EK619" s="241"/>
      <c r="EL619" s="241"/>
      <c r="EM619" s="241"/>
      <c r="EN619" s="241"/>
      <c r="EO619" s="241"/>
      <c r="EP619" s="241"/>
      <c r="EQ619" s="241"/>
      <c r="ER619" s="241"/>
      <c r="ES619" s="241"/>
      <c r="ET619" s="241"/>
      <c r="EU619" s="241"/>
      <c r="EV619" s="241"/>
      <c r="EW619" s="241"/>
      <c r="EX619" s="241"/>
      <c r="EY619" s="241"/>
      <c r="EZ619" s="241"/>
      <c r="FA619" s="241"/>
      <c r="FB619" s="241"/>
      <c r="FC619" s="241"/>
      <c r="FD619" s="241"/>
      <c r="FE619" s="241"/>
      <c r="FF619" s="241"/>
      <c r="FG619" s="241"/>
      <c r="FH619" s="241"/>
      <c r="FI619" s="241"/>
      <c r="FJ619" s="241"/>
      <c r="FK619" s="241"/>
      <c r="FL619" s="241"/>
      <c r="FM619" s="241"/>
      <c r="FN619" s="241"/>
      <c r="FO619" s="241"/>
      <c r="FP619" s="241"/>
      <c r="FQ619" s="241"/>
      <c r="FR619" s="241"/>
      <c r="FS619" s="241"/>
      <c r="FT619" s="241"/>
      <c r="FU619" s="241"/>
      <c r="FV619" s="241"/>
      <c r="FW619" s="241"/>
      <c r="FX619" s="241"/>
      <c r="FY619" s="241"/>
      <c r="FZ619" s="241"/>
      <c r="GA619" s="241"/>
      <c r="GB619" s="241"/>
      <c r="GC619" s="241"/>
      <c r="GD619" s="241"/>
      <c r="GE619" s="241"/>
      <c r="GF619" s="241"/>
      <c r="GG619" s="241"/>
      <c r="GH619" s="241"/>
      <c r="GI619" s="241"/>
      <c r="GJ619" s="241"/>
      <c r="GK619" s="241"/>
      <c r="GL619" s="241"/>
      <c r="GM619" s="241"/>
      <c r="GN619" s="241"/>
      <c r="GO619" s="241"/>
      <c r="GP619" s="241"/>
      <c r="GQ619" s="241"/>
      <c r="GR619" s="241"/>
      <c r="GS619" s="241"/>
      <c r="GT619" s="241"/>
      <c r="GU619" s="241"/>
      <c r="GV619" s="241"/>
      <c r="GW619" s="241"/>
      <c r="GX619" s="241"/>
      <c r="GY619" s="241"/>
      <c r="GZ619" s="241"/>
      <c r="HA619" s="241"/>
      <c r="HB619" s="241"/>
      <c r="HC619" s="241"/>
      <c r="HD619" s="241"/>
      <c r="HE619" s="241"/>
      <c r="HF619" s="241"/>
      <c r="HG619" s="241"/>
      <c r="HH619" s="241"/>
      <c r="HI619" s="241"/>
      <c r="HJ619" s="241"/>
      <c r="HK619" s="241"/>
      <c r="HL619" s="241"/>
      <c r="HM619" s="241"/>
      <c r="HN619" s="241"/>
      <c r="HO619" s="241"/>
      <c r="HP619" s="241"/>
      <c r="HQ619" s="241"/>
      <c r="HR619" s="241"/>
      <c r="HS619" s="241"/>
      <c r="HT619" s="241"/>
      <c r="HU619" s="241"/>
      <c r="HV619" s="241"/>
      <c r="HW619" s="241"/>
      <c r="HX619" s="241"/>
      <c r="HY619" s="241"/>
      <c r="HZ619" s="241"/>
      <c r="IA619" s="241"/>
      <c r="IB619" s="241"/>
      <c r="IC619" s="241"/>
      <c r="ID619" s="241"/>
      <c r="IE619" s="241"/>
      <c r="IF619" s="241"/>
      <c r="IG619" s="241"/>
      <c r="IH619" s="241"/>
      <c r="II619" s="241"/>
      <c r="IJ619" s="241"/>
      <c r="IK619" s="241"/>
      <c r="IL619" s="241"/>
      <c r="IM619" s="241"/>
      <c r="IN619" s="241"/>
      <c r="IO619" s="241"/>
      <c r="IP619" s="241"/>
      <c r="IQ619" s="241"/>
      <c r="IR619" s="241"/>
      <c r="IS619" s="241"/>
      <c r="IT619" s="241"/>
      <c r="IU619" s="241"/>
      <c r="IV619" s="241"/>
      <c r="IW619" s="241"/>
      <c r="IX619" s="241"/>
      <c r="IY619" s="241"/>
      <c r="IZ619" s="241"/>
      <c r="JA619" s="241"/>
      <c r="JB619" s="241"/>
      <c r="JC619" s="241"/>
      <c r="JD619" s="241"/>
      <c r="JE619" s="241"/>
      <c r="JF619" s="241"/>
      <c r="JG619" s="241"/>
      <c r="JH619" s="241"/>
      <c r="JI619" s="241"/>
      <c r="JJ619" s="241"/>
      <c r="JK619" s="241"/>
      <c r="JL619" s="241"/>
      <c r="JM619" s="241"/>
      <c r="JN619" s="241"/>
      <c r="JO619" s="241"/>
      <c r="JP619" s="241"/>
      <c r="JQ619" s="241"/>
      <c r="JR619" s="241"/>
      <c r="JS619" s="241"/>
      <c r="JT619" s="241"/>
      <c r="JU619" s="241"/>
    </row>
    <row r="620" spans="1:281" s="240" customFormat="1" ht="15" customHeight="1">
      <c r="A620" s="241"/>
      <c r="B620" s="241"/>
      <c r="C620" s="241"/>
      <c r="D620" s="241"/>
      <c r="E620" s="241"/>
      <c r="F620" s="241"/>
      <c r="G620" s="241"/>
      <c r="H620" s="241"/>
      <c r="I620" s="241"/>
      <c r="J620" s="241"/>
      <c r="K620" s="241"/>
      <c r="L620" s="241"/>
      <c r="M620" s="241"/>
      <c r="N620" s="241"/>
      <c r="O620" s="241"/>
      <c r="P620" s="241"/>
      <c r="Q620" s="241"/>
      <c r="R620" s="241"/>
      <c r="S620" s="241"/>
      <c r="T620" s="241"/>
      <c r="U620" s="241" t="s">
        <v>747</v>
      </c>
      <c r="V620" s="241"/>
      <c r="W620" s="241"/>
      <c r="X620" s="241"/>
      <c r="Y620" s="241"/>
      <c r="Z620" s="241"/>
      <c r="AA620" s="241"/>
      <c r="AB620" s="241"/>
      <c r="AC620" s="241" t="s">
        <v>309</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c r="DD620" s="241"/>
      <c r="DE620" s="241"/>
      <c r="DF620" s="241"/>
      <c r="DG620" s="241"/>
      <c r="DH620" s="241"/>
      <c r="DI620" s="241"/>
      <c r="DJ620" s="241"/>
      <c r="DK620" s="241"/>
      <c r="DL620" s="241"/>
      <c r="DM620" s="241"/>
      <c r="DN620" s="241"/>
      <c r="DO620" s="241"/>
      <c r="DP620" s="241"/>
      <c r="DQ620" s="241"/>
      <c r="DR620" s="241"/>
      <c r="DS620" s="241"/>
      <c r="DT620" s="241"/>
      <c r="DU620" s="241"/>
      <c r="DV620" s="241"/>
      <c r="DW620" s="241"/>
      <c r="DX620" s="241"/>
      <c r="DY620" s="241"/>
      <c r="DZ620" s="241"/>
      <c r="EA620" s="241"/>
      <c r="EB620" s="241"/>
      <c r="EC620" s="241"/>
      <c r="ED620" s="241"/>
      <c r="EE620" s="241"/>
      <c r="EF620" s="241"/>
      <c r="EG620" s="241"/>
      <c r="EH620" s="241"/>
      <c r="EI620" s="241"/>
      <c r="EJ620" s="241"/>
      <c r="EK620" s="241"/>
      <c r="EL620" s="241"/>
      <c r="EM620" s="241"/>
      <c r="EN620" s="241"/>
      <c r="EO620" s="241"/>
      <c r="EP620" s="241"/>
      <c r="EQ620" s="241"/>
      <c r="ER620" s="241"/>
      <c r="ES620" s="241"/>
      <c r="ET620" s="241"/>
      <c r="EU620" s="241"/>
      <c r="EV620" s="241"/>
      <c r="EW620" s="241"/>
      <c r="EX620" s="241"/>
      <c r="EY620" s="241"/>
      <c r="EZ620" s="241"/>
      <c r="FA620" s="241"/>
      <c r="FB620" s="241"/>
      <c r="FC620" s="241"/>
      <c r="FD620" s="241"/>
      <c r="FE620" s="241"/>
      <c r="FF620" s="241"/>
      <c r="FG620" s="241"/>
      <c r="FH620" s="241"/>
      <c r="FI620" s="241"/>
      <c r="FJ620" s="241"/>
      <c r="FK620" s="241"/>
      <c r="FL620" s="241"/>
      <c r="FM620" s="241"/>
      <c r="FN620" s="241"/>
      <c r="FO620" s="241"/>
      <c r="FP620" s="241"/>
      <c r="FQ620" s="241"/>
      <c r="FR620" s="241"/>
      <c r="FS620" s="241"/>
      <c r="FT620" s="241"/>
      <c r="FU620" s="241"/>
      <c r="FV620" s="241"/>
      <c r="FW620" s="241"/>
      <c r="FX620" s="241"/>
      <c r="FY620" s="241"/>
      <c r="FZ620" s="241"/>
      <c r="GA620" s="241"/>
      <c r="GB620" s="241"/>
      <c r="GC620" s="241"/>
      <c r="GD620" s="241"/>
      <c r="GE620" s="241"/>
      <c r="GF620" s="241"/>
      <c r="GG620" s="241"/>
      <c r="GH620" s="241"/>
      <c r="GI620" s="241"/>
      <c r="GJ620" s="241"/>
      <c r="GK620" s="241"/>
      <c r="GL620" s="241"/>
      <c r="GM620" s="241"/>
      <c r="GN620" s="241"/>
      <c r="GO620" s="241"/>
      <c r="GP620" s="241"/>
      <c r="GQ620" s="241"/>
      <c r="GR620" s="241"/>
      <c r="GS620" s="241"/>
      <c r="GT620" s="241"/>
      <c r="GU620" s="241"/>
      <c r="GV620" s="241"/>
      <c r="GW620" s="241"/>
      <c r="GX620" s="241"/>
      <c r="GY620" s="241"/>
      <c r="GZ620" s="241"/>
      <c r="HA620" s="241"/>
      <c r="HB620" s="241"/>
      <c r="HC620" s="241"/>
      <c r="HD620" s="241"/>
      <c r="HE620" s="241"/>
      <c r="HF620" s="241"/>
      <c r="HG620" s="241"/>
      <c r="HH620" s="241"/>
      <c r="HI620" s="241"/>
      <c r="HJ620" s="241"/>
      <c r="HK620" s="241"/>
      <c r="HL620" s="241"/>
      <c r="HM620" s="241"/>
      <c r="HN620" s="241"/>
      <c r="HO620" s="241"/>
      <c r="HP620" s="241"/>
      <c r="HQ620" s="241"/>
      <c r="HR620" s="241"/>
      <c r="HS620" s="241"/>
      <c r="HT620" s="241"/>
      <c r="HU620" s="241"/>
      <c r="HV620" s="241"/>
      <c r="HW620" s="241"/>
      <c r="HX620" s="241"/>
      <c r="HY620" s="241"/>
      <c r="HZ620" s="241"/>
      <c r="IA620" s="241"/>
      <c r="IB620" s="241"/>
      <c r="IC620" s="241"/>
      <c r="ID620" s="241"/>
      <c r="IE620" s="241"/>
      <c r="IF620" s="241"/>
      <c r="IG620" s="241"/>
      <c r="IH620" s="241"/>
      <c r="II620" s="241"/>
      <c r="IJ620" s="241"/>
      <c r="IK620" s="241"/>
      <c r="IL620" s="241"/>
      <c r="IM620" s="241"/>
      <c r="IN620" s="241"/>
      <c r="IO620" s="241"/>
      <c r="IP620" s="241"/>
      <c r="IQ620" s="241"/>
      <c r="IR620" s="241"/>
      <c r="IS620" s="241"/>
      <c r="IT620" s="241"/>
      <c r="IU620" s="241"/>
      <c r="IV620" s="241"/>
      <c r="IW620" s="241"/>
      <c r="IX620" s="241"/>
      <c r="IY620" s="241"/>
      <c r="IZ620" s="241"/>
      <c r="JA620" s="241"/>
      <c r="JB620" s="241"/>
      <c r="JC620" s="241"/>
      <c r="JD620" s="241"/>
      <c r="JE620" s="241"/>
      <c r="JF620" s="241"/>
      <c r="JG620" s="241"/>
      <c r="JH620" s="241"/>
      <c r="JI620" s="241"/>
      <c r="JJ620" s="241"/>
      <c r="JK620" s="241"/>
      <c r="JL620" s="241"/>
      <c r="JM620" s="241"/>
      <c r="JN620" s="241"/>
      <c r="JO620" s="241"/>
      <c r="JP620" s="241"/>
      <c r="JQ620" s="241"/>
      <c r="JR620" s="241"/>
      <c r="JS620" s="241"/>
      <c r="JT620" s="241"/>
      <c r="JU620" s="241"/>
    </row>
    <row r="621" spans="1:281" s="240" customFormat="1" ht="15" customHeight="1">
      <c r="A621" s="241"/>
      <c r="B621" s="241"/>
      <c r="C621" s="241"/>
      <c r="D621" s="241"/>
      <c r="E621" s="241"/>
      <c r="F621" s="241"/>
      <c r="G621" s="241"/>
      <c r="H621" s="241"/>
      <c r="I621" s="241"/>
      <c r="J621" s="241"/>
      <c r="K621" s="241"/>
      <c r="L621" s="241"/>
      <c r="M621" s="241"/>
      <c r="N621" s="241"/>
      <c r="O621" s="241"/>
      <c r="P621" s="241"/>
      <c r="Q621" s="241"/>
      <c r="R621" s="241"/>
      <c r="S621" s="241"/>
      <c r="T621" s="241"/>
      <c r="U621" s="241" t="s">
        <v>748</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c r="DD621" s="241"/>
      <c r="DE621" s="241"/>
      <c r="DF621" s="241"/>
      <c r="DG621" s="241"/>
      <c r="DH621" s="241"/>
      <c r="DI621" s="241"/>
      <c r="DJ621" s="241"/>
      <c r="DK621" s="241"/>
      <c r="DL621" s="241"/>
      <c r="DM621" s="241"/>
      <c r="DN621" s="241"/>
      <c r="DO621" s="241"/>
      <c r="DP621" s="241"/>
      <c r="DQ621" s="241"/>
      <c r="DR621" s="241"/>
      <c r="DS621" s="241"/>
      <c r="DT621" s="241"/>
      <c r="DU621" s="241"/>
      <c r="DV621" s="241"/>
      <c r="DW621" s="241"/>
      <c r="DX621" s="241"/>
      <c r="DY621" s="241"/>
      <c r="DZ621" s="241"/>
      <c r="EA621" s="241"/>
      <c r="EB621" s="241"/>
      <c r="EC621" s="241"/>
      <c r="ED621" s="241"/>
      <c r="EE621" s="241"/>
      <c r="EF621" s="241"/>
      <c r="EG621" s="241"/>
      <c r="EH621" s="241"/>
      <c r="EI621" s="241"/>
      <c r="EJ621" s="241"/>
      <c r="EK621" s="241"/>
      <c r="EL621" s="241"/>
      <c r="EM621" s="241"/>
      <c r="EN621" s="241"/>
      <c r="EO621" s="241"/>
      <c r="EP621" s="241"/>
      <c r="EQ621" s="241"/>
      <c r="ER621" s="241"/>
      <c r="ES621" s="241"/>
      <c r="ET621" s="241"/>
      <c r="EU621" s="241"/>
      <c r="EV621" s="241"/>
      <c r="EW621" s="241"/>
      <c r="EX621" s="241"/>
      <c r="EY621" s="241"/>
      <c r="EZ621" s="241"/>
      <c r="FA621" s="241"/>
      <c r="FB621" s="241"/>
      <c r="FC621" s="241"/>
      <c r="FD621" s="241"/>
      <c r="FE621" s="241"/>
      <c r="FF621" s="241"/>
      <c r="FG621" s="241"/>
      <c r="FH621" s="241"/>
      <c r="FI621" s="241"/>
      <c r="FJ621" s="241"/>
      <c r="FK621" s="241"/>
      <c r="FL621" s="241"/>
      <c r="FM621" s="241"/>
      <c r="FN621" s="241"/>
      <c r="FO621" s="241"/>
      <c r="FP621" s="241"/>
      <c r="FQ621" s="241"/>
      <c r="FR621" s="241"/>
      <c r="FS621" s="241"/>
      <c r="FT621" s="241"/>
      <c r="FU621" s="241"/>
      <c r="FV621" s="241"/>
      <c r="FW621" s="241"/>
      <c r="FX621" s="241"/>
      <c r="FY621" s="241"/>
      <c r="FZ621" s="241"/>
      <c r="GA621" s="241"/>
      <c r="GB621" s="241"/>
      <c r="GC621" s="241"/>
      <c r="GD621" s="241"/>
      <c r="GE621" s="241"/>
      <c r="GF621" s="241"/>
      <c r="GG621" s="241"/>
      <c r="GH621" s="241"/>
      <c r="GI621" s="241"/>
      <c r="GJ621" s="241"/>
      <c r="GK621" s="241"/>
      <c r="GL621" s="241"/>
      <c r="GM621" s="241"/>
      <c r="GN621" s="241"/>
      <c r="GO621" s="241"/>
      <c r="GP621" s="241"/>
      <c r="GQ621" s="241"/>
      <c r="GR621" s="241"/>
      <c r="GS621" s="241"/>
      <c r="GT621" s="241"/>
      <c r="GU621" s="241"/>
      <c r="GV621" s="241"/>
      <c r="GW621" s="241"/>
      <c r="GX621" s="241"/>
      <c r="GY621" s="241"/>
      <c r="GZ621" s="241"/>
      <c r="HA621" s="241"/>
      <c r="HB621" s="241"/>
      <c r="HC621" s="241"/>
      <c r="HD621" s="241"/>
      <c r="HE621" s="241"/>
      <c r="HF621" s="241"/>
      <c r="HG621" s="241"/>
      <c r="HH621" s="241"/>
      <c r="HI621" s="241"/>
      <c r="HJ621" s="241"/>
      <c r="HK621" s="241"/>
      <c r="HL621" s="241"/>
      <c r="HM621" s="241"/>
      <c r="HN621" s="241"/>
      <c r="HO621" s="241"/>
      <c r="HP621" s="241"/>
      <c r="HQ621" s="241"/>
      <c r="HR621" s="241"/>
      <c r="HS621" s="241"/>
      <c r="HT621" s="241"/>
      <c r="HU621" s="241"/>
      <c r="HV621" s="241"/>
      <c r="HW621" s="241"/>
      <c r="HX621" s="241"/>
      <c r="HY621" s="241"/>
      <c r="HZ621" s="241"/>
      <c r="IA621" s="241"/>
      <c r="IB621" s="241"/>
      <c r="IC621" s="241"/>
      <c r="ID621" s="241"/>
      <c r="IE621" s="241"/>
      <c r="IF621" s="241"/>
      <c r="IG621" s="241"/>
      <c r="IH621" s="241"/>
      <c r="II621" s="241"/>
      <c r="IJ621" s="241"/>
      <c r="IK621" s="241"/>
      <c r="IL621" s="241"/>
      <c r="IM621" s="241"/>
      <c r="IN621" s="241"/>
      <c r="IO621" s="241"/>
      <c r="IP621" s="241"/>
      <c r="IQ621" s="241"/>
      <c r="IR621" s="241"/>
      <c r="IS621" s="241"/>
      <c r="IT621" s="241"/>
      <c r="IU621" s="241"/>
      <c r="IV621" s="241"/>
      <c r="IW621" s="241"/>
      <c r="IX621" s="241"/>
      <c r="IY621" s="241"/>
      <c r="IZ621" s="241"/>
      <c r="JA621" s="241"/>
      <c r="JB621" s="241"/>
      <c r="JC621" s="241"/>
      <c r="JD621" s="241"/>
      <c r="JE621" s="241"/>
      <c r="JF621" s="241"/>
      <c r="JG621" s="241"/>
      <c r="JH621" s="241"/>
      <c r="JI621" s="241"/>
      <c r="JJ621" s="241"/>
      <c r="JK621" s="241"/>
      <c r="JL621" s="241"/>
      <c r="JM621" s="241"/>
      <c r="JN621" s="241"/>
      <c r="JO621" s="241"/>
      <c r="JP621" s="241"/>
      <c r="JQ621" s="241"/>
      <c r="JR621" s="241"/>
      <c r="JS621" s="241"/>
      <c r="JT621" s="241"/>
      <c r="JU621" s="241"/>
    </row>
    <row r="622" spans="1:281" s="240" customFormat="1" ht="15" customHeight="1">
      <c r="A622" s="241"/>
      <c r="B622" s="241"/>
      <c r="C622" s="241"/>
      <c r="D622" s="241"/>
      <c r="E622" s="241"/>
      <c r="F622" s="241"/>
      <c r="G622" s="241"/>
      <c r="H622" s="241"/>
      <c r="I622" s="241"/>
      <c r="J622" s="241"/>
      <c r="K622" s="241"/>
      <c r="L622" s="241"/>
      <c r="M622" s="241"/>
      <c r="N622" s="241"/>
      <c r="O622" s="241"/>
      <c r="P622" s="241"/>
      <c r="Q622" s="241"/>
      <c r="R622" s="241"/>
      <c r="S622" s="241"/>
      <c r="T622" s="241"/>
      <c r="U622" s="241" t="s">
        <v>749</v>
      </c>
      <c r="V622" s="241"/>
      <c r="W622" s="241"/>
      <c r="X622" s="241"/>
      <c r="Y622" s="241"/>
      <c r="Z622" s="241"/>
      <c r="AA622" s="241"/>
      <c r="AB622" s="241"/>
      <c r="AC622" s="241" t="s">
        <v>313</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c r="CJ622" s="241"/>
      <c r="CK622" s="241"/>
      <c r="CL622" s="241"/>
      <c r="CM622" s="241"/>
      <c r="CN622" s="241"/>
      <c r="CO622" s="241"/>
      <c r="CP622" s="241"/>
      <c r="CQ622" s="241"/>
      <c r="CR622" s="241"/>
      <c r="CS622" s="241"/>
      <c r="CT622" s="241"/>
      <c r="CU622" s="241"/>
      <c r="CV622" s="241"/>
      <c r="CW622" s="241"/>
      <c r="CX622" s="241"/>
      <c r="CY622" s="241"/>
      <c r="CZ622" s="241"/>
      <c r="DA622" s="241"/>
      <c r="DB622" s="241"/>
      <c r="DC622" s="241"/>
      <c r="DD622" s="241"/>
      <c r="DE622" s="241"/>
      <c r="DF622" s="241"/>
      <c r="DG622" s="241"/>
      <c r="DH622" s="241"/>
      <c r="DI622" s="241"/>
      <c r="DJ622" s="241"/>
      <c r="DK622" s="241"/>
      <c r="DL622" s="241"/>
      <c r="DM622" s="241"/>
      <c r="DN622" s="241"/>
      <c r="DO622" s="241"/>
      <c r="DP622" s="241"/>
      <c r="DQ622" s="241"/>
      <c r="DR622" s="241"/>
      <c r="DS622" s="241"/>
      <c r="DT622" s="241"/>
      <c r="DU622" s="241"/>
      <c r="DV622" s="241"/>
      <c r="DW622" s="241"/>
      <c r="DX622" s="241"/>
      <c r="DY622" s="241"/>
      <c r="DZ622" s="241"/>
      <c r="EA622" s="241"/>
      <c r="EB622" s="241"/>
      <c r="EC622" s="241"/>
      <c r="ED622" s="241"/>
      <c r="EE622" s="241"/>
      <c r="EF622" s="241"/>
      <c r="EG622" s="241"/>
      <c r="EH622" s="241"/>
      <c r="EI622" s="241"/>
      <c r="EJ622" s="241"/>
      <c r="EK622" s="241"/>
      <c r="EL622" s="241"/>
      <c r="EM622" s="241"/>
      <c r="EN622" s="241"/>
      <c r="EO622" s="241"/>
      <c r="EP622" s="241"/>
      <c r="EQ622" s="241"/>
      <c r="ER622" s="241"/>
      <c r="ES622" s="241"/>
      <c r="ET622" s="241"/>
      <c r="EU622" s="241"/>
      <c r="EV622" s="241"/>
      <c r="EW622" s="241"/>
      <c r="EX622" s="241"/>
      <c r="EY622" s="241"/>
      <c r="EZ622" s="241"/>
      <c r="FA622" s="241"/>
      <c r="FB622" s="241"/>
      <c r="FC622" s="241"/>
      <c r="FD622" s="241"/>
      <c r="FE622" s="241"/>
      <c r="FF622" s="241"/>
      <c r="FG622" s="241"/>
      <c r="FH622" s="241"/>
      <c r="FI622" s="241"/>
      <c r="FJ622" s="241"/>
      <c r="FK622" s="241"/>
      <c r="FL622" s="241"/>
      <c r="FM622" s="241"/>
      <c r="FN622" s="241"/>
      <c r="FO622" s="241"/>
      <c r="FP622" s="241"/>
      <c r="FQ622" s="241"/>
      <c r="FR622" s="241"/>
      <c r="FS622" s="241"/>
      <c r="FT622" s="241"/>
      <c r="FU622" s="241"/>
      <c r="FV622" s="241"/>
      <c r="FW622" s="241"/>
      <c r="FX622" s="241"/>
      <c r="FY622" s="241"/>
      <c r="FZ622" s="241"/>
      <c r="GA622" s="241"/>
      <c r="GB622" s="241"/>
      <c r="GC622" s="241"/>
      <c r="GD622" s="241"/>
      <c r="GE622" s="241"/>
      <c r="GF622" s="241"/>
      <c r="GG622" s="241"/>
      <c r="GH622" s="241"/>
      <c r="GI622" s="241"/>
      <c r="GJ622" s="241"/>
      <c r="GK622" s="241"/>
      <c r="GL622" s="241"/>
      <c r="GM622" s="241"/>
      <c r="GN622" s="241"/>
      <c r="GO622" s="241"/>
      <c r="GP622" s="241"/>
      <c r="GQ622" s="241"/>
      <c r="GR622" s="241"/>
      <c r="GS622" s="241"/>
      <c r="GT622" s="241"/>
      <c r="GU622" s="241"/>
      <c r="GV622" s="241"/>
      <c r="GW622" s="241"/>
      <c r="GX622" s="241"/>
      <c r="GY622" s="241"/>
      <c r="GZ622" s="241"/>
      <c r="HA622" s="241"/>
      <c r="HB622" s="241"/>
      <c r="HC622" s="241"/>
      <c r="HD622" s="241"/>
      <c r="HE622" s="241"/>
      <c r="HF622" s="241"/>
      <c r="HG622" s="241"/>
      <c r="HH622" s="241"/>
      <c r="HI622" s="241"/>
      <c r="HJ622" s="241"/>
      <c r="HK622" s="241"/>
      <c r="HL622" s="241"/>
      <c r="HM622" s="241"/>
      <c r="HN622" s="241"/>
      <c r="HO622" s="241"/>
      <c r="HP622" s="241"/>
      <c r="HQ622" s="241"/>
      <c r="HR622" s="241"/>
      <c r="HS622" s="241"/>
      <c r="HT622" s="241"/>
      <c r="HU622" s="241"/>
      <c r="HV622" s="241"/>
      <c r="HW622" s="241"/>
      <c r="HX622" s="241"/>
      <c r="HY622" s="241"/>
      <c r="HZ622" s="241"/>
      <c r="IA622" s="241"/>
      <c r="IB622" s="241"/>
      <c r="IC622" s="241"/>
      <c r="ID622" s="241"/>
      <c r="IE622" s="241"/>
      <c r="IF622" s="241"/>
      <c r="IG622" s="241"/>
      <c r="IH622" s="241"/>
      <c r="II622" s="241"/>
      <c r="IJ622" s="241"/>
      <c r="IK622" s="241"/>
      <c r="IL622" s="241"/>
      <c r="IM622" s="241"/>
      <c r="IN622" s="241"/>
      <c r="IO622" s="241"/>
      <c r="IP622" s="241"/>
      <c r="IQ622" s="241"/>
      <c r="IR622" s="241"/>
      <c r="IS622" s="241"/>
      <c r="IT622" s="241"/>
      <c r="IU622" s="241"/>
      <c r="IV622" s="241"/>
      <c r="IW622" s="241"/>
      <c r="IX622" s="241"/>
      <c r="IY622" s="241"/>
      <c r="IZ622" s="241"/>
      <c r="JA622" s="241"/>
      <c r="JB622" s="241"/>
      <c r="JC622" s="241"/>
      <c r="JD622" s="241"/>
      <c r="JE622" s="241"/>
      <c r="JF622" s="241"/>
      <c r="JG622" s="241"/>
      <c r="JH622" s="241"/>
      <c r="JI622" s="241"/>
      <c r="JJ622" s="241"/>
      <c r="JK622" s="241"/>
      <c r="JL622" s="241"/>
      <c r="JM622" s="241"/>
      <c r="JN622" s="241"/>
      <c r="JO622" s="241"/>
      <c r="JP622" s="241"/>
      <c r="JQ622" s="241"/>
      <c r="JR622" s="241"/>
      <c r="JS622" s="241"/>
      <c r="JT622" s="241"/>
      <c r="JU622" s="241"/>
    </row>
    <row r="623" spans="1:281" s="240" customFormat="1" ht="15" customHeight="1">
      <c r="A623" s="241"/>
      <c r="B623" s="241"/>
      <c r="C623" s="241"/>
      <c r="D623" s="241"/>
      <c r="E623" s="241"/>
      <c r="F623" s="241"/>
      <c r="G623" s="241"/>
      <c r="H623" s="241"/>
      <c r="I623" s="241"/>
      <c r="J623" s="241"/>
      <c r="K623" s="241"/>
      <c r="L623" s="241"/>
      <c r="M623" s="241"/>
      <c r="N623" s="241"/>
      <c r="O623" s="241"/>
      <c r="P623" s="241"/>
      <c r="Q623" s="241"/>
      <c r="R623" s="241"/>
      <c r="S623" s="241"/>
      <c r="T623" s="241"/>
      <c r="U623" s="241" t="s">
        <v>750</v>
      </c>
      <c r="V623" s="241"/>
      <c r="W623" s="241"/>
      <c r="X623" s="241"/>
      <c r="Y623" s="241"/>
      <c r="Z623" s="241"/>
      <c r="AA623" s="241"/>
      <c r="AB623" s="241"/>
      <c r="AC623" s="241" t="s">
        <v>386</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c r="CJ623" s="241"/>
      <c r="CK623" s="241"/>
      <c r="CL623" s="241"/>
      <c r="CM623" s="241"/>
      <c r="CN623" s="241"/>
      <c r="CO623" s="241"/>
      <c r="CP623" s="241"/>
      <c r="CQ623" s="241"/>
      <c r="CR623" s="241"/>
      <c r="CS623" s="241"/>
      <c r="CT623" s="241"/>
      <c r="CU623" s="241"/>
      <c r="CV623" s="241"/>
      <c r="CW623" s="241"/>
      <c r="CX623" s="241"/>
      <c r="CY623" s="241"/>
      <c r="CZ623" s="241"/>
      <c r="DA623" s="241"/>
      <c r="DB623" s="241"/>
      <c r="DC623" s="241"/>
      <c r="DD623" s="241"/>
      <c r="DE623" s="241"/>
      <c r="DF623" s="241"/>
      <c r="DG623" s="241"/>
      <c r="DH623" s="241"/>
      <c r="DI623" s="241"/>
      <c r="DJ623" s="241"/>
      <c r="DK623" s="241"/>
      <c r="DL623" s="241"/>
      <c r="DM623" s="241"/>
      <c r="DN623" s="241"/>
      <c r="DO623" s="241"/>
      <c r="DP623" s="241"/>
      <c r="DQ623" s="241"/>
      <c r="DR623" s="241"/>
      <c r="DS623" s="241"/>
      <c r="DT623" s="241"/>
      <c r="DU623" s="241"/>
      <c r="DV623" s="241"/>
      <c r="DW623" s="241"/>
      <c r="DX623" s="241"/>
      <c r="DY623" s="241"/>
      <c r="DZ623" s="241"/>
      <c r="EA623" s="241"/>
      <c r="EB623" s="241"/>
      <c r="EC623" s="241"/>
      <c r="ED623" s="241"/>
      <c r="EE623" s="241"/>
      <c r="EF623" s="241"/>
      <c r="EG623" s="241"/>
      <c r="EH623" s="241"/>
      <c r="EI623" s="241"/>
      <c r="EJ623" s="241"/>
      <c r="EK623" s="241"/>
      <c r="EL623" s="241"/>
      <c r="EM623" s="241"/>
      <c r="EN623" s="241"/>
      <c r="EO623" s="241"/>
      <c r="EP623" s="241"/>
      <c r="EQ623" s="241"/>
      <c r="ER623" s="241"/>
      <c r="ES623" s="241"/>
      <c r="ET623" s="241"/>
      <c r="EU623" s="241"/>
      <c r="EV623" s="241"/>
      <c r="EW623" s="241"/>
      <c r="EX623" s="241"/>
      <c r="EY623" s="241"/>
      <c r="EZ623" s="241"/>
      <c r="FA623" s="241"/>
      <c r="FB623" s="241"/>
      <c r="FC623" s="241"/>
      <c r="FD623" s="241"/>
      <c r="FE623" s="241"/>
      <c r="FF623" s="241"/>
      <c r="FG623" s="241"/>
      <c r="FH623" s="241"/>
      <c r="FI623" s="241"/>
      <c r="FJ623" s="241"/>
      <c r="FK623" s="241"/>
      <c r="FL623" s="241"/>
      <c r="FM623" s="241"/>
      <c r="FN623" s="241"/>
      <c r="FO623" s="241"/>
      <c r="FP623" s="241"/>
      <c r="FQ623" s="241"/>
      <c r="FR623" s="241"/>
      <c r="FS623" s="241"/>
      <c r="FT623" s="241"/>
      <c r="FU623" s="241"/>
      <c r="FV623" s="241"/>
      <c r="FW623" s="241"/>
      <c r="FX623" s="241"/>
      <c r="FY623" s="241"/>
      <c r="FZ623" s="241"/>
      <c r="GA623" s="241"/>
      <c r="GB623" s="241"/>
      <c r="GC623" s="241"/>
      <c r="GD623" s="241"/>
      <c r="GE623" s="241"/>
      <c r="GF623" s="241"/>
      <c r="GG623" s="241"/>
      <c r="GH623" s="241"/>
      <c r="GI623" s="241"/>
      <c r="GJ623" s="241"/>
      <c r="GK623" s="241"/>
      <c r="GL623" s="241"/>
      <c r="GM623" s="241"/>
      <c r="GN623" s="241"/>
      <c r="GO623" s="241"/>
      <c r="GP623" s="241"/>
      <c r="GQ623" s="241"/>
      <c r="GR623" s="241"/>
      <c r="GS623" s="241"/>
      <c r="GT623" s="241"/>
      <c r="GU623" s="241"/>
      <c r="GV623" s="241"/>
      <c r="GW623" s="241"/>
      <c r="GX623" s="241"/>
      <c r="GY623" s="241"/>
      <c r="GZ623" s="241"/>
      <c r="HA623" s="241"/>
      <c r="HB623" s="241"/>
      <c r="HC623" s="241"/>
      <c r="HD623" s="241"/>
      <c r="HE623" s="241"/>
      <c r="HF623" s="241"/>
      <c r="HG623" s="241"/>
      <c r="HH623" s="241"/>
      <c r="HI623" s="241"/>
      <c r="HJ623" s="241"/>
      <c r="HK623" s="241"/>
      <c r="HL623" s="241"/>
      <c r="HM623" s="241"/>
      <c r="HN623" s="241"/>
      <c r="HO623" s="241"/>
      <c r="HP623" s="241"/>
      <c r="HQ623" s="241"/>
      <c r="HR623" s="241"/>
      <c r="HS623" s="241"/>
      <c r="HT623" s="241"/>
      <c r="HU623" s="241"/>
      <c r="HV623" s="241"/>
      <c r="HW623" s="241"/>
      <c r="HX623" s="241"/>
      <c r="HY623" s="241"/>
      <c r="HZ623" s="241"/>
      <c r="IA623" s="241"/>
      <c r="IB623" s="241"/>
      <c r="IC623" s="241"/>
      <c r="ID623" s="241"/>
      <c r="IE623" s="241"/>
      <c r="IF623" s="241"/>
      <c r="IG623" s="241"/>
      <c r="IH623" s="241"/>
      <c r="II623" s="241"/>
      <c r="IJ623" s="241"/>
      <c r="IK623" s="241"/>
      <c r="IL623" s="241"/>
      <c r="IM623" s="241"/>
      <c r="IN623" s="241"/>
      <c r="IO623" s="241"/>
      <c r="IP623" s="241"/>
      <c r="IQ623" s="241"/>
      <c r="IR623" s="241"/>
      <c r="IS623" s="241"/>
      <c r="IT623" s="241"/>
      <c r="IU623" s="241"/>
      <c r="IV623" s="241"/>
      <c r="IW623" s="241"/>
      <c r="IX623" s="241"/>
      <c r="IY623" s="241"/>
      <c r="IZ623" s="241"/>
      <c r="JA623" s="241"/>
      <c r="JB623" s="241"/>
      <c r="JC623" s="241"/>
      <c r="JD623" s="241"/>
      <c r="JE623" s="241"/>
      <c r="JF623" s="241"/>
      <c r="JG623" s="241"/>
      <c r="JH623" s="241"/>
      <c r="JI623" s="241"/>
      <c r="JJ623" s="241"/>
      <c r="JK623" s="241"/>
      <c r="JL623" s="241"/>
      <c r="JM623" s="241"/>
      <c r="JN623" s="241"/>
      <c r="JO623" s="241"/>
      <c r="JP623" s="241"/>
      <c r="JQ623" s="241"/>
      <c r="JR623" s="241"/>
      <c r="JS623" s="241"/>
      <c r="JT623" s="241"/>
      <c r="JU623" s="241"/>
    </row>
    <row r="624" spans="1:281" s="240" customFormat="1" ht="15" customHeight="1">
      <c r="A624" s="241"/>
      <c r="B624" s="241"/>
      <c r="C624" s="241"/>
      <c r="D624" s="241"/>
      <c r="E624" s="241"/>
      <c r="F624" s="241"/>
      <c r="G624" s="241"/>
      <c r="H624" s="241"/>
      <c r="I624" s="241"/>
      <c r="J624" s="241"/>
      <c r="K624" s="241"/>
      <c r="L624" s="241"/>
      <c r="M624" s="241"/>
      <c r="N624" s="241"/>
      <c r="O624" s="241"/>
      <c r="P624" s="241"/>
      <c r="Q624" s="241"/>
      <c r="R624" s="241"/>
      <c r="S624" s="241"/>
      <c r="T624" s="241"/>
      <c r="U624" s="241" t="s">
        <v>751</v>
      </c>
      <c r="V624" s="241"/>
      <c r="W624" s="241"/>
      <c r="X624" s="241"/>
      <c r="Y624" s="241"/>
      <c r="Z624" s="241"/>
      <c r="AA624" s="241"/>
      <c r="AB624" s="241"/>
      <c r="AC624" s="241" t="s">
        <v>325</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c r="CJ624" s="241"/>
      <c r="CK624" s="241"/>
      <c r="CL624" s="241"/>
      <c r="CM624" s="241"/>
      <c r="CN624" s="241"/>
      <c r="CO624" s="241"/>
      <c r="CP624" s="241"/>
      <c r="CQ624" s="241"/>
      <c r="CR624" s="241"/>
      <c r="CS624" s="241"/>
      <c r="CT624" s="241"/>
      <c r="CU624" s="241"/>
      <c r="CV624" s="241"/>
      <c r="CW624" s="241"/>
      <c r="CX624" s="241"/>
      <c r="CY624" s="241"/>
      <c r="CZ624" s="241"/>
      <c r="DA624" s="241"/>
      <c r="DB624" s="241"/>
      <c r="DC624" s="241"/>
      <c r="DD624" s="241"/>
      <c r="DE624" s="241"/>
      <c r="DF624" s="241"/>
      <c r="DG624" s="241"/>
      <c r="DH624" s="241"/>
      <c r="DI624" s="241"/>
      <c r="DJ624" s="241"/>
      <c r="DK624" s="241"/>
      <c r="DL624" s="241"/>
      <c r="DM624" s="241"/>
      <c r="DN624" s="241"/>
      <c r="DO624" s="241"/>
      <c r="DP624" s="241"/>
      <c r="DQ624" s="241"/>
      <c r="DR624" s="241"/>
      <c r="DS624" s="241"/>
      <c r="DT624" s="241"/>
      <c r="DU624" s="241"/>
      <c r="DV624" s="241"/>
      <c r="DW624" s="241"/>
      <c r="DX624" s="241"/>
      <c r="DY624" s="241"/>
      <c r="DZ624" s="241"/>
      <c r="EA624" s="241"/>
      <c r="EB624" s="241"/>
      <c r="EC624" s="241"/>
      <c r="ED624" s="241"/>
      <c r="EE624" s="241"/>
      <c r="EF624" s="241"/>
      <c r="EG624" s="241"/>
      <c r="EH624" s="241"/>
      <c r="EI624" s="241"/>
      <c r="EJ624" s="241"/>
      <c r="EK624" s="241"/>
      <c r="EL624" s="241"/>
      <c r="EM624" s="241"/>
      <c r="EN624" s="241"/>
      <c r="EO624" s="241"/>
      <c r="EP624" s="241"/>
      <c r="EQ624" s="241"/>
      <c r="ER624" s="241"/>
      <c r="ES624" s="241"/>
      <c r="ET624" s="241"/>
      <c r="EU624" s="241"/>
      <c r="EV624" s="241"/>
      <c r="EW624" s="241"/>
      <c r="EX624" s="241"/>
      <c r="EY624" s="241"/>
      <c r="EZ624" s="241"/>
      <c r="FA624" s="241"/>
      <c r="FB624" s="241"/>
      <c r="FC624" s="241"/>
      <c r="FD624" s="241"/>
      <c r="FE624" s="241"/>
      <c r="FF624" s="241"/>
      <c r="FG624" s="241"/>
      <c r="FH624" s="241"/>
      <c r="FI624" s="241"/>
      <c r="FJ624" s="241"/>
      <c r="FK624" s="241"/>
      <c r="FL624" s="241"/>
      <c r="FM624" s="241"/>
      <c r="FN624" s="241"/>
      <c r="FO624" s="241"/>
      <c r="FP624" s="241"/>
      <c r="FQ624" s="241"/>
      <c r="FR624" s="241"/>
      <c r="FS624" s="241"/>
      <c r="FT624" s="241"/>
      <c r="FU624" s="241"/>
      <c r="FV624" s="241"/>
      <c r="FW624" s="241"/>
      <c r="FX624" s="241"/>
      <c r="FY624" s="241"/>
      <c r="FZ624" s="241"/>
      <c r="GA624" s="241"/>
      <c r="GB624" s="241"/>
      <c r="GC624" s="241"/>
      <c r="GD624" s="241"/>
      <c r="GE624" s="241"/>
      <c r="GF624" s="241"/>
      <c r="GG624" s="241"/>
      <c r="GH624" s="241"/>
      <c r="GI624" s="241"/>
      <c r="GJ624" s="241"/>
      <c r="GK624" s="241"/>
      <c r="GL624" s="241"/>
      <c r="GM624" s="241"/>
      <c r="GN624" s="241"/>
      <c r="GO624" s="241"/>
      <c r="GP624" s="241"/>
      <c r="GQ624" s="241"/>
      <c r="GR624" s="241"/>
      <c r="GS624" s="241"/>
      <c r="GT624" s="241"/>
      <c r="GU624" s="241"/>
      <c r="GV624" s="241"/>
      <c r="GW624" s="241"/>
      <c r="GX624" s="241"/>
      <c r="GY624" s="241"/>
      <c r="GZ624" s="241"/>
      <c r="HA624" s="241"/>
      <c r="HB624" s="241"/>
      <c r="HC624" s="241"/>
      <c r="HD624" s="241"/>
      <c r="HE624" s="241"/>
      <c r="HF624" s="241"/>
      <c r="HG624" s="241"/>
      <c r="HH624" s="241"/>
      <c r="HI624" s="241"/>
      <c r="HJ624" s="241"/>
      <c r="HK624" s="241"/>
      <c r="HL624" s="241"/>
      <c r="HM624" s="241"/>
      <c r="HN624" s="241"/>
      <c r="HO624" s="241"/>
      <c r="HP624" s="241"/>
      <c r="HQ624" s="241"/>
      <c r="HR624" s="241"/>
      <c r="HS624" s="241"/>
      <c r="HT624" s="241"/>
      <c r="HU624" s="241"/>
      <c r="HV624" s="241"/>
      <c r="HW624" s="241"/>
      <c r="HX624" s="241"/>
      <c r="HY624" s="241"/>
      <c r="HZ624" s="241"/>
      <c r="IA624" s="241"/>
      <c r="IB624" s="241"/>
      <c r="IC624" s="241"/>
      <c r="ID624" s="241"/>
      <c r="IE624" s="241"/>
      <c r="IF624" s="241"/>
      <c r="IG624" s="241"/>
      <c r="IH624" s="241"/>
      <c r="II624" s="241"/>
      <c r="IJ624" s="241"/>
      <c r="IK624" s="241"/>
      <c r="IL624" s="241"/>
      <c r="IM624" s="241"/>
      <c r="IN624" s="241"/>
      <c r="IO624" s="241"/>
      <c r="IP624" s="241"/>
      <c r="IQ624" s="241"/>
      <c r="IR624" s="241"/>
      <c r="IS624" s="241"/>
      <c r="IT624" s="241"/>
      <c r="IU624" s="241"/>
      <c r="IV624" s="241"/>
      <c r="IW624" s="241"/>
      <c r="IX624" s="241"/>
      <c r="IY624" s="241"/>
      <c r="IZ624" s="241"/>
      <c r="JA624" s="241"/>
      <c r="JB624" s="241"/>
      <c r="JC624" s="241"/>
      <c r="JD624" s="241"/>
      <c r="JE624" s="241"/>
      <c r="JF624" s="241"/>
      <c r="JG624" s="241"/>
      <c r="JH624" s="241"/>
      <c r="JI624" s="241"/>
      <c r="JJ624" s="241"/>
      <c r="JK624" s="241"/>
      <c r="JL624" s="241"/>
      <c r="JM624" s="241"/>
      <c r="JN624" s="241"/>
      <c r="JO624" s="241"/>
      <c r="JP624" s="241"/>
      <c r="JQ624" s="241"/>
      <c r="JR624" s="241"/>
      <c r="JS624" s="241"/>
      <c r="JT624" s="241"/>
      <c r="JU624" s="241"/>
    </row>
    <row r="625" spans="1:281" s="240" customFormat="1" ht="15" customHeight="1">
      <c r="A625" s="241"/>
      <c r="B625" s="241"/>
      <c r="C625" s="241"/>
      <c r="D625" s="241"/>
      <c r="E625" s="241"/>
      <c r="F625" s="241"/>
      <c r="G625" s="241"/>
      <c r="H625" s="241"/>
      <c r="I625" s="241"/>
      <c r="J625" s="241"/>
      <c r="K625" s="241"/>
      <c r="L625" s="241"/>
      <c r="M625" s="241"/>
      <c r="N625" s="241"/>
      <c r="O625" s="241"/>
      <c r="P625" s="241"/>
      <c r="Q625" s="241"/>
      <c r="R625" s="241"/>
      <c r="S625" s="241"/>
      <c r="T625" s="241"/>
      <c r="U625" s="241" t="s">
        <v>752</v>
      </c>
      <c r="V625" s="241"/>
      <c r="W625" s="241"/>
      <c r="X625" s="241"/>
      <c r="Y625" s="241"/>
      <c r="Z625" s="241"/>
      <c r="AA625" s="241"/>
      <c r="AB625" s="241"/>
      <c r="AC625" s="241" t="s">
        <v>311</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c r="DD625" s="241"/>
      <c r="DE625" s="241"/>
      <c r="DF625" s="241"/>
      <c r="DG625" s="241"/>
      <c r="DH625" s="241"/>
      <c r="DI625" s="241"/>
      <c r="DJ625" s="241"/>
      <c r="DK625" s="241"/>
      <c r="DL625" s="241"/>
      <c r="DM625" s="241"/>
      <c r="DN625" s="241"/>
      <c r="DO625" s="241"/>
      <c r="DP625" s="241"/>
      <c r="DQ625" s="241"/>
      <c r="DR625" s="241"/>
      <c r="DS625" s="241"/>
      <c r="DT625" s="241"/>
      <c r="DU625" s="241"/>
      <c r="DV625" s="241"/>
      <c r="DW625" s="241"/>
      <c r="DX625" s="241"/>
      <c r="DY625" s="241"/>
      <c r="DZ625" s="241"/>
      <c r="EA625" s="241"/>
      <c r="EB625" s="241"/>
      <c r="EC625" s="241"/>
      <c r="ED625" s="241"/>
      <c r="EE625" s="241"/>
      <c r="EF625" s="241"/>
      <c r="EG625" s="241"/>
      <c r="EH625" s="241"/>
      <c r="EI625" s="241"/>
      <c r="EJ625" s="241"/>
      <c r="EK625" s="241"/>
      <c r="EL625" s="241"/>
      <c r="EM625" s="241"/>
      <c r="EN625" s="241"/>
      <c r="EO625" s="241"/>
      <c r="EP625" s="241"/>
      <c r="EQ625" s="241"/>
      <c r="ER625" s="241"/>
      <c r="ES625" s="241"/>
      <c r="ET625" s="241"/>
      <c r="EU625" s="241"/>
      <c r="EV625" s="241"/>
      <c r="EW625" s="241"/>
      <c r="EX625" s="241"/>
      <c r="EY625" s="241"/>
      <c r="EZ625" s="241"/>
      <c r="FA625" s="241"/>
      <c r="FB625" s="241"/>
      <c r="FC625" s="241"/>
      <c r="FD625" s="241"/>
      <c r="FE625" s="241"/>
      <c r="FF625" s="241"/>
      <c r="FG625" s="241"/>
      <c r="FH625" s="241"/>
      <c r="FI625" s="241"/>
      <c r="FJ625" s="241"/>
      <c r="FK625" s="241"/>
      <c r="FL625" s="241"/>
      <c r="FM625" s="241"/>
      <c r="FN625" s="241"/>
      <c r="FO625" s="241"/>
      <c r="FP625" s="241"/>
      <c r="FQ625" s="241"/>
      <c r="FR625" s="241"/>
      <c r="FS625" s="241"/>
      <c r="FT625" s="241"/>
      <c r="FU625" s="241"/>
      <c r="FV625" s="241"/>
      <c r="FW625" s="241"/>
      <c r="FX625" s="241"/>
      <c r="FY625" s="241"/>
      <c r="FZ625" s="241"/>
      <c r="GA625" s="241"/>
      <c r="GB625" s="241"/>
      <c r="GC625" s="241"/>
      <c r="GD625" s="241"/>
      <c r="GE625" s="241"/>
      <c r="GF625" s="241"/>
      <c r="GG625" s="241"/>
      <c r="GH625" s="241"/>
      <c r="GI625" s="241"/>
      <c r="GJ625" s="241"/>
      <c r="GK625" s="241"/>
      <c r="GL625" s="241"/>
      <c r="GM625" s="241"/>
      <c r="GN625" s="241"/>
      <c r="GO625" s="241"/>
      <c r="GP625" s="241"/>
      <c r="GQ625" s="241"/>
      <c r="GR625" s="241"/>
      <c r="GS625" s="241"/>
      <c r="GT625" s="241"/>
      <c r="GU625" s="241"/>
      <c r="GV625" s="241"/>
      <c r="GW625" s="241"/>
      <c r="GX625" s="241"/>
      <c r="GY625" s="241"/>
      <c r="GZ625" s="241"/>
      <c r="HA625" s="241"/>
      <c r="HB625" s="241"/>
      <c r="HC625" s="241"/>
      <c r="HD625" s="241"/>
      <c r="HE625" s="241"/>
      <c r="HF625" s="241"/>
      <c r="HG625" s="241"/>
      <c r="HH625" s="241"/>
      <c r="HI625" s="241"/>
      <c r="HJ625" s="241"/>
      <c r="HK625" s="241"/>
      <c r="HL625" s="241"/>
      <c r="HM625" s="241"/>
      <c r="HN625" s="241"/>
      <c r="HO625" s="241"/>
      <c r="HP625" s="241"/>
      <c r="HQ625" s="241"/>
      <c r="HR625" s="241"/>
      <c r="HS625" s="241"/>
      <c r="HT625" s="241"/>
      <c r="HU625" s="241"/>
      <c r="HV625" s="241"/>
      <c r="HW625" s="241"/>
      <c r="HX625" s="241"/>
      <c r="HY625" s="241"/>
      <c r="HZ625" s="241"/>
      <c r="IA625" s="241"/>
      <c r="IB625" s="241"/>
      <c r="IC625" s="241"/>
      <c r="ID625" s="241"/>
      <c r="IE625" s="241"/>
      <c r="IF625" s="241"/>
      <c r="IG625" s="241"/>
      <c r="IH625" s="241"/>
      <c r="II625" s="241"/>
      <c r="IJ625" s="241"/>
      <c r="IK625" s="241"/>
      <c r="IL625" s="241"/>
      <c r="IM625" s="241"/>
      <c r="IN625" s="241"/>
      <c r="IO625" s="241"/>
      <c r="IP625" s="241"/>
      <c r="IQ625" s="241"/>
      <c r="IR625" s="241"/>
      <c r="IS625" s="241"/>
      <c r="IT625" s="241"/>
      <c r="IU625" s="241"/>
      <c r="IV625" s="241"/>
      <c r="IW625" s="241"/>
      <c r="IX625" s="241"/>
      <c r="IY625" s="241"/>
      <c r="IZ625" s="241"/>
      <c r="JA625" s="241"/>
      <c r="JB625" s="241"/>
      <c r="JC625" s="241"/>
      <c r="JD625" s="241"/>
      <c r="JE625" s="241"/>
      <c r="JF625" s="241"/>
      <c r="JG625" s="241"/>
      <c r="JH625" s="241"/>
      <c r="JI625" s="241"/>
      <c r="JJ625" s="241"/>
      <c r="JK625" s="241"/>
      <c r="JL625" s="241"/>
      <c r="JM625" s="241"/>
      <c r="JN625" s="241"/>
      <c r="JO625" s="241"/>
      <c r="JP625" s="241"/>
      <c r="JQ625" s="241"/>
      <c r="JR625" s="241"/>
      <c r="JS625" s="241"/>
      <c r="JT625" s="241"/>
      <c r="JU625" s="241"/>
    </row>
    <row r="626" spans="1:281" s="240" customFormat="1" ht="15" customHeight="1">
      <c r="A626" s="241"/>
      <c r="B626" s="241"/>
      <c r="C626" s="241"/>
      <c r="D626" s="241"/>
      <c r="E626" s="241"/>
      <c r="F626" s="241"/>
      <c r="G626" s="241"/>
      <c r="H626" s="241"/>
      <c r="I626" s="241"/>
      <c r="J626" s="241"/>
      <c r="K626" s="241"/>
      <c r="L626" s="241"/>
      <c r="M626" s="241"/>
      <c r="N626" s="241"/>
      <c r="O626" s="241"/>
      <c r="P626" s="241"/>
      <c r="Q626" s="241"/>
      <c r="R626" s="241"/>
      <c r="S626" s="241"/>
      <c r="T626" s="241"/>
      <c r="U626" s="241" t="s">
        <v>753</v>
      </c>
      <c r="V626" s="241"/>
      <c r="W626" s="241"/>
      <c r="X626" s="241"/>
      <c r="Y626" s="241"/>
      <c r="Z626" s="241"/>
      <c r="AA626" s="241"/>
      <c r="AB626" s="241"/>
      <c r="AC626" s="241" t="s">
        <v>316</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c r="DD626" s="241"/>
      <c r="DE626" s="241"/>
      <c r="DF626" s="241"/>
      <c r="DG626" s="241"/>
      <c r="DH626" s="241"/>
      <c r="DI626" s="241"/>
      <c r="DJ626" s="241"/>
      <c r="DK626" s="241"/>
      <c r="DL626" s="241"/>
      <c r="DM626" s="241"/>
      <c r="DN626" s="241"/>
      <c r="DO626" s="241"/>
      <c r="DP626" s="241"/>
      <c r="DQ626" s="241"/>
      <c r="DR626" s="241"/>
      <c r="DS626" s="241"/>
      <c r="DT626" s="241"/>
      <c r="DU626" s="241"/>
      <c r="DV626" s="241"/>
      <c r="DW626" s="241"/>
      <c r="DX626" s="241"/>
      <c r="DY626" s="241"/>
      <c r="DZ626" s="241"/>
      <c r="EA626" s="241"/>
      <c r="EB626" s="241"/>
      <c r="EC626" s="241"/>
      <c r="ED626" s="241"/>
      <c r="EE626" s="241"/>
      <c r="EF626" s="241"/>
      <c r="EG626" s="241"/>
      <c r="EH626" s="241"/>
      <c r="EI626" s="241"/>
      <c r="EJ626" s="241"/>
      <c r="EK626" s="241"/>
      <c r="EL626" s="241"/>
      <c r="EM626" s="241"/>
      <c r="EN626" s="241"/>
      <c r="EO626" s="241"/>
      <c r="EP626" s="241"/>
      <c r="EQ626" s="241"/>
      <c r="ER626" s="241"/>
      <c r="ES626" s="241"/>
      <c r="ET626" s="241"/>
      <c r="EU626" s="241"/>
      <c r="EV626" s="241"/>
      <c r="EW626" s="241"/>
      <c r="EX626" s="241"/>
      <c r="EY626" s="241"/>
      <c r="EZ626" s="241"/>
      <c r="FA626" s="241"/>
      <c r="FB626" s="241"/>
      <c r="FC626" s="241"/>
      <c r="FD626" s="241"/>
      <c r="FE626" s="241"/>
      <c r="FF626" s="241"/>
      <c r="FG626" s="241"/>
      <c r="FH626" s="241"/>
      <c r="FI626" s="241"/>
      <c r="FJ626" s="241"/>
      <c r="FK626" s="241"/>
      <c r="FL626" s="241"/>
      <c r="FM626" s="241"/>
      <c r="FN626" s="241"/>
      <c r="FO626" s="241"/>
      <c r="FP626" s="241"/>
      <c r="FQ626" s="241"/>
      <c r="FR626" s="241"/>
      <c r="FS626" s="241"/>
      <c r="FT626" s="241"/>
      <c r="FU626" s="241"/>
      <c r="FV626" s="241"/>
      <c r="FW626" s="241"/>
      <c r="FX626" s="241"/>
      <c r="FY626" s="241"/>
      <c r="FZ626" s="241"/>
      <c r="GA626" s="241"/>
      <c r="GB626" s="241"/>
      <c r="GC626" s="241"/>
      <c r="GD626" s="241"/>
      <c r="GE626" s="241"/>
      <c r="GF626" s="241"/>
      <c r="GG626" s="241"/>
      <c r="GH626" s="241"/>
      <c r="GI626" s="241"/>
      <c r="GJ626" s="241"/>
      <c r="GK626" s="241"/>
      <c r="GL626" s="241"/>
      <c r="GM626" s="241"/>
      <c r="GN626" s="241"/>
      <c r="GO626" s="241"/>
      <c r="GP626" s="241"/>
      <c r="GQ626" s="241"/>
      <c r="GR626" s="241"/>
      <c r="GS626" s="241"/>
      <c r="GT626" s="241"/>
      <c r="GU626" s="241"/>
      <c r="GV626" s="241"/>
      <c r="GW626" s="241"/>
      <c r="GX626" s="241"/>
      <c r="GY626" s="241"/>
      <c r="GZ626" s="241"/>
      <c r="HA626" s="241"/>
      <c r="HB626" s="241"/>
      <c r="HC626" s="241"/>
      <c r="HD626" s="241"/>
      <c r="HE626" s="241"/>
      <c r="HF626" s="241"/>
      <c r="HG626" s="241"/>
      <c r="HH626" s="241"/>
      <c r="HI626" s="241"/>
      <c r="HJ626" s="241"/>
      <c r="HK626" s="241"/>
      <c r="HL626" s="241"/>
      <c r="HM626" s="241"/>
      <c r="HN626" s="241"/>
      <c r="HO626" s="241"/>
      <c r="HP626" s="241"/>
      <c r="HQ626" s="241"/>
      <c r="HR626" s="241"/>
      <c r="HS626" s="241"/>
      <c r="HT626" s="241"/>
      <c r="HU626" s="241"/>
      <c r="HV626" s="241"/>
      <c r="HW626" s="241"/>
      <c r="HX626" s="241"/>
      <c r="HY626" s="241"/>
      <c r="HZ626" s="241"/>
      <c r="IA626" s="241"/>
      <c r="IB626" s="241"/>
      <c r="IC626" s="241"/>
      <c r="ID626" s="241"/>
      <c r="IE626" s="241"/>
      <c r="IF626" s="241"/>
      <c r="IG626" s="241"/>
      <c r="IH626" s="241"/>
      <c r="II626" s="241"/>
      <c r="IJ626" s="241"/>
      <c r="IK626" s="241"/>
      <c r="IL626" s="241"/>
      <c r="IM626" s="241"/>
      <c r="IN626" s="241"/>
      <c r="IO626" s="241"/>
      <c r="IP626" s="241"/>
      <c r="IQ626" s="241"/>
      <c r="IR626" s="241"/>
      <c r="IS626" s="241"/>
      <c r="IT626" s="241"/>
      <c r="IU626" s="241"/>
      <c r="IV626" s="241"/>
      <c r="IW626" s="241"/>
      <c r="IX626" s="241"/>
      <c r="IY626" s="241"/>
      <c r="IZ626" s="241"/>
      <c r="JA626" s="241"/>
      <c r="JB626" s="241"/>
      <c r="JC626" s="241"/>
      <c r="JD626" s="241"/>
      <c r="JE626" s="241"/>
      <c r="JF626" s="241"/>
      <c r="JG626" s="241"/>
      <c r="JH626" s="241"/>
      <c r="JI626" s="241"/>
      <c r="JJ626" s="241"/>
      <c r="JK626" s="241"/>
      <c r="JL626" s="241"/>
      <c r="JM626" s="241"/>
      <c r="JN626" s="241"/>
      <c r="JO626" s="241"/>
      <c r="JP626" s="241"/>
      <c r="JQ626" s="241"/>
      <c r="JR626" s="241"/>
      <c r="JS626" s="241"/>
      <c r="JT626" s="241"/>
      <c r="JU626" s="241"/>
    </row>
    <row r="627" spans="1:281" s="240" customFormat="1" ht="15" customHeight="1">
      <c r="A627" s="241"/>
      <c r="B627" s="241"/>
      <c r="C627" s="241"/>
      <c r="D627" s="241"/>
      <c r="E627" s="241"/>
      <c r="F627" s="241"/>
      <c r="G627" s="241"/>
      <c r="H627" s="241"/>
      <c r="I627" s="241"/>
      <c r="J627" s="241"/>
      <c r="K627" s="241"/>
      <c r="L627" s="241"/>
      <c r="M627" s="241"/>
      <c r="N627" s="241"/>
      <c r="O627" s="241"/>
      <c r="P627" s="241"/>
      <c r="Q627" s="241"/>
      <c r="R627" s="241"/>
      <c r="S627" s="241"/>
      <c r="T627" s="241"/>
      <c r="U627" s="241" t="s">
        <v>754</v>
      </c>
      <c r="V627" s="241"/>
      <c r="W627" s="241"/>
      <c r="X627" s="241"/>
      <c r="Y627" s="241"/>
      <c r="Z627" s="241"/>
      <c r="AA627" s="241"/>
      <c r="AB627" s="241"/>
      <c r="AC627" s="241" t="s">
        <v>325</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c r="CJ627" s="241"/>
      <c r="CK627" s="241"/>
      <c r="CL627" s="241"/>
      <c r="CM627" s="241"/>
      <c r="CN627" s="241"/>
      <c r="CO627" s="241"/>
      <c r="CP627" s="241"/>
      <c r="CQ627" s="241"/>
      <c r="CR627" s="241"/>
      <c r="CS627" s="241"/>
      <c r="CT627" s="241"/>
      <c r="CU627" s="241"/>
      <c r="CV627" s="241"/>
      <c r="CW627" s="241"/>
      <c r="CX627" s="241"/>
      <c r="CY627" s="241"/>
      <c r="CZ627" s="241"/>
      <c r="DA627" s="241"/>
      <c r="DB627" s="241"/>
      <c r="DC627" s="241"/>
      <c r="DD627" s="241"/>
      <c r="DE627" s="241"/>
      <c r="DF627" s="241"/>
      <c r="DG627" s="241"/>
      <c r="DH627" s="241"/>
      <c r="DI627" s="241"/>
      <c r="DJ627" s="241"/>
      <c r="DK627" s="241"/>
      <c r="DL627" s="241"/>
      <c r="DM627" s="241"/>
      <c r="DN627" s="241"/>
      <c r="DO627" s="241"/>
      <c r="DP627" s="241"/>
      <c r="DQ627" s="241"/>
      <c r="DR627" s="241"/>
      <c r="DS627" s="241"/>
      <c r="DT627" s="241"/>
      <c r="DU627" s="241"/>
      <c r="DV627" s="241"/>
      <c r="DW627" s="241"/>
      <c r="DX627" s="241"/>
      <c r="DY627" s="241"/>
      <c r="DZ627" s="241"/>
      <c r="EA627" s="241"/>
      <c r="EB627" s="241"/>
      <c r="EC627" s="241"/>
      <c r="ED627" s="241"/>
      <c r="EE627" s="241"/>
      <c r="EF627" s="241"/>
      <c r="EG627" s="241"/>
      <c r="EH627" s="241"/>
      <c r="EI627" s="241"/>
      <c r="EJ627" s="241"/>
      <c r="EK627" s="241"/>
      <c r="EL627" s="241"/>
      <c r="EM627" s="241"/>
      <c r="EN627" s="241"/>
      <c r="EO627" s="241"/>
      <c r="EP627" s="241"/>
      <c r="EQ627" s="241"/>
      <c r="ER627" s="241"/>
      <c r="ES627" s="241"/>
      <c r="ET627" s="241"/>
      <c r="EU627" s="241"/>
      <c r="EV627" s="241"/>
      <c r="EW627" s="241"/>
      <c r="EX627" s="241"/>
      <c r="EY627" s="241"/>
      <c r="EZ627" s="241"/>
      <c r="FA627" s="241"/>
      <c r="FB627" s="241"/>
      <c r="FC627" s="241"/>
      <c r="FD627" s="241"/>
      <c r="FE627" s="241"/>
      <c r="FF627" s="241"/>
      <c r="FG627" s="241"/>
      <c r="FH627" s="241"/>
      <c r="FI627" s="241"/>
      <c r="FJ627" s="241"/>
      <c r="FK627" s="241"/>
      <c r="FL627" s="241"/>
      <c r="FM627" s="241"/>
      <c r="FN627" s="241"/>
      <c r="FO627" s="241"/>
      <c r="FP627" s="241"/>
      <c r="FQ627" s="241"/>
      <c r="FR627" s="241"/>
      <c r="FS627" s="241"/>
      <c r="FT627" s="241"/>
      <c r="FU627" s="241"/>
      <c r="FV627" s="241"/>
      <c r="FW627" s="241"/>
      <c r="FX627" s="241"/>
      <c r="FY627" s="241"/>
      <c r="FZ627" s="241"/>
      <c r="GA627" s="241"/>
      <c r="GB627" s="241"/>
      <c r="GC627" s="241"/>
      <c r="GD627" s="241"/>
      <c r="GE627" s="241"/>
      <c r="GF627" s="241"/>
      <c r="GG627" s="241"/>
      <c r="GH627" s="241"/>
      <c r="GI627" s="241"/>
      <c r="GJ627" s="241"/>
      <c r="GK627" s="241"/>
      <c r="GL627" s="241"/>
      <c r="GM627" s="241"/>
      <c r="GN627" s="241"/>
      <c r="GO627" s="241"/>
      <c r="GP627" s="241"/>
      <c r="GQ627" s="241"/>
      <c r="GR627" s="241"/>
      <c r="GS627" s="241"/>
      <c r="GT627" s="241"/>
      <c r="GU627" s="241"/>
      <c r="GV627" s="241"/>
      <c r="GW627" s="241"/>
      <c r="GX627" s="241"/>
      <c r="GY627" s="241"/>
      <c r="GZ627" s="241"/>
      <c r="HA627" s="241"/>
      <c r="HB627" s="241"/>
      <c r="HC627" s="241"/>
      <c r="HD627" s="241"/>
      <c r="HE627" s="241"/>
      <c r="HF627" s="241"/>
      <c r="HG627" s="241"/>
      <c r="HH627" s="241"/>
      <c r="HI627" s="241"/>
      <c r="HJ627" s="241"/>
      <c r="HK627" s="241"/>
      <c r="HL627" s="241"/>
      <c r="HM627" s="241"/>
      <c r="HN627" s="241"/>
      <c r="HO627" s="241"/>
      <c r="HP627" s="241"/>
      <c r="HQ627" s="241"/>
      <c r="HR627" s="241"/>
      <c r="HS627" s="241"/>
      <c r="HT627" s="241"/>
      <c r="HU627" s="241"/>
      <c r="HV627" s="241"/>
      <c r="HW627" s="241"/>
      <c r="HX627" s="241"/>
      <c r="HY627" s="241"/>
      <c r="HZ627" s="241"/>
      <c r="IA627" s="241"/>
      <c r="IB627" s="241"/>
      <c r="IC627" s="241"/>
      <c r="ID627" s="241"/>
      <c r="IE627" s="241"/>
      <c r="IF627" s="241"/>
      <c r="IG627" s="241"/>
      <c r="IH627" s="241"/>
      <c r="II627" s="241"/>
      <c r="IJ627" s="241"/>
      <c r="IK627" s="241"/>
      <c r="IL627" s="241"/>
      <c r="IM627" s="241"/>
      <c r="IN627" s="241"/>
      <c r="IO627" s="241"/>
      <c r="IP627" s="241"/>
      <c r="IQ627" s="241"/>
      <c r="IR627" s="241"/>
      <c r="IS627" s="241"/>
      <c r="IT627" s="241"/>
      <c r="IU627" s="241"/>
      <c r="IV627" s="241"/>
      <c r="IW627" s="241"/>
      <c r="IX627" s="241"/>
      <c r="IY627" s="241"/>
      <c r="IZ627" s="241"/>
      <c r="JA627" s="241"/>
      <c r="JB627" s="241"/>
      <c r="JC627" s="241"/>
      <c r="JD627" s="241"/>
      <c r="JE627" s="241"/>
      <c r="JF627" s="241"/>
      <c r="JG627" s="241"/>
      <c r="JH627" s="241"/>
      <c r="JI627" s="241"/>
      <c r="JJ627" s="241"/>
      <c r="JK627" s="241"/>
      <c r="JL627" s="241"/>
      <c r="JM627" s="241"/>
      <c r="JN627" s="241"/>
      <c r="JO627" s="241"/>
      <c r="JP627" s="241"/>
      <c r="JQ627" s="241"/>
      <c r="JR627" s="241"/>
      <c r="JS627" s="241"/>
      <c r="JT627" s="241"/>
      <c r="JU627" s="241"/>
    </row>
    <row r="628" spans="1:281" s="240" customFormat="1" ht="15" customHeight="1">
      <c r="A628" s="241"/>
      <c r="B628" s="241"/>
      <c r="C628" s="241"/>
      <c r="D628" s="241"/>
      <c r="E628" s="241"/>
      <c r="F628" s="241"/>
      <c r="G628" s="241"/>
      <c r="H628" s="241"/>
      <c r="I628" s="241"/>
      <c r="J628" s="241"/>
      <c r="K628" s="241"/>
      <c r="L628" s="241"/>
      <c r="M628" s="241"/>
      <c r="N628" s="241"/>
      <c r="O628" s="241"/>
      <c r="P628" s="241"/>
      <c r="Q628" s="241"/>
      <c r="R628" s="241"/>
      <c r="S628" s="241"/>
      <c r="T628" s="241"/>
      <c r="U628" s="241" t="s">
        <v>755</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c r="DD628" s="241"/>
      <c r="DE628" s="241"/>
      <c r="DF628" s="241"/>
      <c r="DG628" s="241"/>
      <c r="DH628" s="241"/>
      <c r="DI628" s="241"/>
      <c r="DJ628" s="241"/>
      <c r="DK628" s="241"/>
      <c r="DL628" s="241"/>
      <c r="DM628" s="241"/>
      <c r="DN628" s="241"/>
      <c r="DO628" s="241"/>
      <c r="DP628" s="241"/>
      <c r="DQ628" s="241"/>
      <c r="DR628" s="241"/>
      <c r="DS628" s="241"/>
      <c r="DT628" s="241"/>
      <c r="DU628" s="241"/>
      <c r="DV628" s="241"/>
      <c r="DW628" s="241"/>
      <c r="DX628" s="241"/>
      <c r="DY628" s="241"/>
      <c r="DZ628" s="241"/>
      <c r="EA628" s="241"/>
      <c r="EB628" s="241"/>
      <c r="EC628" s="241"/>
      <c r="ED628" s="241"/>
      <c r="EE628" s="241"/>
      <c r="EF628" s="241"/>
      <c r="EG628" s="241"/>
      <c r="EH628" s="241"/>
      <c r="EI628" s="241"/>
      <c r="EJ628" s="241"/>
      <c r="EK628" s="241"/>
      <c r="EL628" s="241"/>
      <c r="EM628" s="241"/>
      <c r="EN628" s="241"/>
      <c r="EO628" s="241"/>
      <c r="EP628" s="241"/>
      <c r="EQ628" s="241"/>
      <c r="ER628" s="241"/>
      <c r="ES628" s="241"/>
      <c r="ET628" s="241"/>
      <c r="EU628" s="241"/>
      <c r="EV628" s="241"/>
      <c r="EW628" s="241"/>
      <c r="EX628" s="241"/>
      <c r="EY628" s="241"/>
      <c r="EZ628" s="241"/>
      <c r="FA628" s="241"/>
      <c r="FB628" s="241"/>
      <c r="FC628" s="241"/>
      <c r="FD628" s="241"/>
      <c r="FE628" s="241"/>
      <c r="FF628" s="241"/>
      <c r="FG628" s="241"/>
      <c r="FH628" s="241"/>
      <c r="FI628" s="241"/>
      <c r="FJ628" s="241"/>
      <c r="FK628" s="241"/>
      <c r="FL628" s="241"/>
      <c r="FM628" s="241"/>
      <c r="FN628" s="241"/>
      <c r="FO628" s="241"/>
      <c r="FP628" s="241"/>
      <c r="FQ628" s="241"/>
      <c r="FR628" s="241"/>
      <c r="FS628" s="241"/>
      <c r="FT628" s="241"/>
      <c r="FU628" s="241"/>
      <c r="FV628" s="241"/>
      <c r="FW628" s="241"/>
      <c r="FX628" s="241"/>
      <c r="FY628" s="241"/>
      <c r="FZ628" s="241"/>
      <c r="GA628" s="241"/>
      <c r="GB628" s="241"/>
      <c r="GC628" s="241"/>
      <c r="GD628" s="241"/>
      <c r="GE628" s="241"/>
      <c r="GF628" s="241"/>
      <c r="GG628" s="241"/>
      <c r="GH628" s="241"/>
      <c r="GI628" s="241"/>
      <c r="GJ628" s="241"/>
      <c r="GK628" s="241"/>
      <c r="GL628" s="241"/>
      <c r="GM628" s="241"/>
      <c r="GN628" s="241"/>
      <c r="GO628" s="241"/>
      <c r="GP628" s="241"/>
      <c r="GQ628" s="241"/>
      <c r="GR628" s="241"/>
      <c r="GS628" s="241"/>
      <c r="GT628" s="241"/>
      <c r="GU628" s="241"/>
      <c r="GV628" s="241"/>
      <c r="GW628" s="241"/>
      <c r="GX628" s="241"/>
      <c r="GY628" s="241"/>
      <c r="GZ628" s="241"/>
      <c r="HA628" s="241"/>
      <c r="HB628" s="241"/>
      <c r="HC628" s="241"/>
      <c r="HD628" s="241"/>
      <c r="HE628" s="241"/>
      <c r="HF628" s="241"/>
      <c r="HG628" s="241"/>
      <c r="HH628" s="241"/>
      <c r="HI628" s="241"/>
      <c r="HJ628" s="241"/>
      <c r="HK628" s="241"/>
      <c r="HL628" s="241"/>
      <c r="HM628" s="241"/>
      <c r="HN628" s="241"/>
      <c r="HO628" s="241"/>
      <c r="HP628" s="241"/>
      <c r="HQ628" s="241"/>
      <c r="HR628" s="241"/>
      <c r="HS628" s="241"/>
      <c r="HT628" s="241"/>
      <c r="HU628" s="241"/>
      <c r="HV628" s="241"/>
      <c r="HW628" s="241"/>
      <c r="HX628" s="241"/>
      <c r="HY628" s="241"/>
      <c r="HZ628" s="241"/>
      <c r="IA628" s="241"/>
      <c r="IB628" s="241"/>
      <c r="IC628" s="241"/>
      <c r="ID628" s="241"/>
      <c r="IE628" s="241"/>
      <c r="IF628" s="241"/>
      <c r="IG628" s="241"/>
      <c r="IH628" s="241"/>
      <c r="II628" s="241"/>
      <c r="IJ628" s="241"/>
      <c r="IK628" s="241"/>
      <c r="IL628" s="241"/>
      <c r="IM628" s="241"/>
      <c r="IN628" s="241"/>
      <c r="IO628" s="241"/>
      <c r="IP628" s="241"/>
      <c r="IQ628" s="241"/>
      <c r="IR628" s="241"/>
      <c r="IS628" s="241"/>
      <c r="IT628" s="241"/>
      <c r="IU628" s="241"/>
      <c r="IV628" s="241"/>
      <c r="IW628" s="241"/>
      <c r="IX628" s="241"/>
      <c r="IY628" s="241"/>
      <c r="IZ628" s="241"/>
      <c r="JA628" s="241"/>
      <c r="JB628" s="241"/>
      <c r="JC628" s="241"/>
      <c r="JD628" s="241"/>
      <c r="JE628" s="241"/>
      <c r="JF628" s="241"/>
      <c r="JG628" s="241"/>
      <c r="JH628" s="241"/>
      <c r="JI628" s="241"/>
      <c r="JJ628" s="241"/>
      <c r="JK628" s="241"/>
      <c r="JL628" s="241"/>
      <c r="JM628" s="241"/>
      <c r="JN628" s="241"/>
      <c r="JO628" s="241"/>
      <c r="JP628" s="241"/>
      <c r="JQ628" s="241"/>
      <c r="JR628" s="241"/>
      <c r="JS628" s="241"/>
      <c r="JT628" s="241"/>
      <c r="JU628" s="241"/>
    </row>
    <row r="629" spans="1:281" s="240" customFormat="1" ht="15" customHeight="1">
      <c r="A629" s="241"/>
      <c r="B629" s="241"/>
      <c r="C629" s="241"/>
      <c r="D629" s="241"/>
      <c r="E629" s="241"/>
      <c r="F629" s="241"/>
      <c r="G629" s="241"/>
      <c r="H629" s="241"/>
      <c r="I629" s="241"/>
      <c r="J629" s="241"/>
      <c r="K629" s="241"/>
      <c r="L629" s="241"/>
      <c r="M629" s="241"/>
      <c r="N629" s="241"/>
      <c r="O629" s="241"/>
      <c r="P629" s="241"/>
      <c r="Q629" s="241"/>
      <c r="R629" s="241"/>
      <c r="S629" s="241"/>
      <c r="T629" s="241"/>
      <c r="U629" s="241" t="s">
        <v>756</v>
      </c>
      <c r="V629" s="241"/>
      <c r="W629" s="241"/>
      <c r="X629" s="241"/>
      <c r="Y629" s="241"/>
      <c r="Z629" s="241"/>
      <c r="AA629" s="241"/>
      <c r="AB629" s="241"/>
      <c r="AC629" s="241" t="s">
        <v>316</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c r="CJ629" s="241"/>
      <c r="CK629" s="241"/>
      <c r="CL629" s="241"/>
      <c r="CM629" s="241"/>
      <c r="CN629" s="241"/>
      <c r="CO629" s="241"/>
      <c r="CP629" s="241"/>
      <c r="CQ629" s="241"/>
      <c r="CR629" s="241"/>
      <c r="CS629" s="241"/>
      <c r="CT629" s="241"/>
      <c r="CU629" s="241"/>
      <c r="CV629" s="241"/>
      <c r="CW629" s="241"/>
      <c r="CX629" s="241"/>
      <c r="CY629" s="241"/>
      <c r="CZ629" s="241"/>
      <c r="DA629" s="241"/>
      <c r="DB629" s="241"/>
      <c r="DC629" s="241"/>
      <c r="DD629" s="241"/>
      <c r="DE629" s="241"/>
      <c r="DF629" s="241"/>
      <c r="DG629" s="241"/>
      <c r="DH629" s="241"/>
      <c r="DI629" s="241"/>
      <c r="DJ629" s="241"/>
      <c r="DK629" s="241"/>
      <c r="DL629" s="241"/>
      <c r="DM629" s="241"/>
      <c r="DN629" s="241"/>
      <c r="DO629" s="241"/>
      <c r="DP629" s="241"/>
      <c r="DQ629" s="241"/>
      <c r="DR629" s="241"/>
      <c r="DS629" s="241"/>
      <c r="DT629" s="241"/>
      <c r="DU629" s="241"/>
      <c r="DV629" s="241"/>
      <c r="DW629" s="241"/>
      <c r="DX629" s="241"/>
      <c r="DY629" s="241"/>
      <c r="DZ629" s="241"/>
      <c r="EA629" s="241"/>
      <c r="EB629" s="241"/>
      <c r="EC629" s="241"/>
      <c r="ED629" s="241"/>
      <c r="EE629" s="241"/>
      <c r="EF629" s="241"/>
      <c r="EG629" s="241"/>
      <c r="EH629" s="241"/>
      <c r="EI629" s="241"/>
      <c r="EJ629" s="241"/>
      <c r="EK629" s="241"/>
      <c r="EL629" s="241"/>
      <c r="EM629" s="241"/>
      <c r="EN629" s="241"/>
      <c r="EO629" s="241"/>
      <c r="EP629" s="241"/>
      <c r="EQ629" s="241"/>
      <c r="ER629" s="241"/>
      <c r="ES629" s="241"/>
      <c r="ET629" s="241"/>
      <c r="EU629" s="241"/>
      <c r="EV629" s="241"/>
      <c r="EW629" s="241"/>
      <c r="EX629" s="241"/>
      <c r="EY629" s="241"/>
      <c r="EZ629" s="241"/>
      <c r="FA629" s="241"/>
      <c r="FB629" s="241"/>
      <c r="FC629" s="241"/>
      <c r="FD629" s="241"/>
      <c r="FE629" s="241"/>
      <c r="FF629" s="241"/>
      <c r="FG629" s="241"/>
      <c r="FH629" s="241"/>
      <c r="FI629" s="241"/>
      <c r="FJ629" s="241"/>
      <c r="FK629" s="241"/>
      <c r="FL629" s="241"/>
      <c r="FM629" s="241"/>
      <c r="FN629" s="241"/>
      <c r="FO629" s="241"/>
      <c r="FP629" s="241"/>
      <c r="FQ629" s="241"/>
      <c r="FR629" s="241"/>
      <c r="FS629" s="241"/>
      <c r="FT629" s="241"/>
      <c r="FU629" s="241"/>
      <c r="FV629" s="241"/>
      <c r="FW629" s="241"/>
      <c r="FX629" s="241"/>
      <c r="FY629" s="241"/>
      <c r="FZ629" s="241"/>
      <c r="GA629" s="241"/>
      <c r="GB629" s="241"/>
      <c r="GC629" s="241"/>
      <c r="GD629" s="241"/>
      <c r="GE629" s="241"/>
      <c r="GF629" s="241"/>
      <c r="GG629" s="241"/>
      <c r="GH629" s="241"/>
      <c r="GI629" s="241"/>
      <c r="GJ629" s="241"/>
      <c r="GK629" s="241"/>
      <c r="GL629" s="241"/>
      <c r="GM629" s="241"/>
      <c r="GN629" s="241"/>
      <c r="GO629" s="241"/>
      <c r="GP629" s="241"/>
      <c r="GQ629" s="241"/>
      <c r="GR629" s="241"/>
      <c r="GS629" s="241"/>
      <c r="GT629" s="241"/>
      <c r="GU629" s="241"/>
      <c r="GV629" s="241"/>
      <c r="GW629" s="241"/>
      <c r="GX629" s="241"/>
      <c r="GY629" s="241"/>
      <c r="GZ629" s="241"/>
      <c r="HA629" s="241"/>
      <c r="HB629" s="241"/>
      <c r="HC629" s="241"/>
      <c r="HD629" s="241"/>
      <c r="HE629" s="241"/>
      <c r="HF629" s="241"/>
      <c r="HG629" s="241"/>
      <c r="HH629" s="241"/>
      <c r="HI629" s="241"/>
      <c r="HJ629" s="241"/>
      <c r="HK629" s="241"/>
      <c r="HL629" s="241"/>
      <c r="HM629" s="241"/>
      <c r="HN629" s="241"/>
      <c r="HO629" s="241"/>
      <c r="HP629" s="241"/>
      <c r="HQ629" s="241"/>
      <c r="HR629" s="241"/>
      <c r="HS629" s="241"/>
      <c r="HT629" s="241"/>
      <c r="HU629" s="241"/>
      <c r="HV629" s="241"/>
      <c r="HW629" s="241"/>
      <c r="HX629" s="241"/>
      <c r="HY629" s="241"/>
      <c r="HZ629" s="241"/>
      <c r="IA629" s="241"/>
      <c r="IB629" s="241"/>
      <c r="IC629" s="241"/>
      <c r="ID629" s="241"/>
      <c r="IE629" s="241"/>
      <c r="IF629" s="241"/>
      <c r="IG629" s="241"/>
      <c r="IH629" s="241"/>
      <c r="II629" s="241"/>
      <c r="IJ629" s="241"/>
      <c r="IK629" s="241"/>
      <c r="IL629" s="241"/>
      <c r="IM629" s="241"/>
      <c r="IN629" s="241"/>
      <c r="IO629" s="241"/>
      <c r="IP629" s="241"/>
      <c r="IQ629" s="241"/>
      <c r="IR629" s="241"/>
      <c r="IS629" s="241"/>
      <c r="IT629" s="241"/>
      <c r="IU629" s="241"/>
      <c r="IV629" s="241"/>
      <c r="IW629" s="241"/>
      <c r="IX629" s="241"/>
      <c r="IY629" s="241"/>
      <c r="IZ629" s="241"/>
      <c r="JA629" s="241"/>
      <c r="JB629" s="241"/>
      <c r="JC629" s="241"/>
      <c r="JD629" s="241"/>
      <c r="JE629" s="241"/>
      <c r="JF629" s="241"/>
      <c r="JG629" s="241"/>
      <c r="JH629" s="241"/>
      <c r="JI629" s="241"/>
      <c r="JJ629" s="241"/>
      <c r="JK629" s="241"/>
      <c r="JL629" s="241"/>
      <c r="JM629" s="241"/>
      <c r="JN629" s="241"/>
      <c r="JO629" s="241"/>
      <c r="JP629" s="241"/>
      <c r="JQ629" s="241"/>
      <c r="JR629" s="241"/>
      <c r="JS629" s="241"/>
      <c r="JT629" s="241"/>
      <c r="JU629" s="241"/>
    </row>
    <row r="630" spans="1:281" s="240" customFormat="1" ht="15" customHeight="1">
      <c r="A630" s="241"/>
      <c r="B630" s="241"/>
      <c r="C630" s="241"/>
      <c r="D630" s="241"/>
      <c r="E630" s="241"/>
      <c r="F630" s="241"/>
      <c r="G630" s="241"/>
      <c r="H630" s="241"/>
      <c r="I630" s="241"/>
      <c r="J630" s="241"/>
      <c r="K630" s="241"/>
      <c r="L630" s="241"/>
      <c r="M630" s="241"/>
      <c r="N630" s="241"/>
      <c r="O630" s="241"/>
      <c r="P630" s="241"/>
      <c r="Q630" s="241"/>
      <c r="R630" s="241"/>
      <c r="S630" s="241"/>
      <c r="T630" s="241"/>
      <c r="U630" s="241" t="s">
        <v>757</v>
      </c>
      <c r="V630" s="241"/>
      <c r="W630" s="241"/>
      <c r="X630" s="241"/>
      <c r="Y630" s="241"/>
      <c r="Z630" s="241"/>
      <c r="AA630" s="241"/>
      <c r="AB630" s="241"/>
      <c r="AC630" s="241" t="s">
        <v>386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c r="CJ630" s="241"/>
      <c r="CK630" s="241"/>
      <c r="CL630" s="241"/>
      <c r="CM630" s="241"/>
      <c r="CN630" s="241"/>
      <c r="CO630" s="241"/>
      <c r="CP630" s="241"/>
      <c r="CQ630" s="241"/>
      <c r="CR630" s="241"/>
      <c r="CS630" s="241"/>
      <c r="CT630" s="241"/>
      <c r="CU630" s="241"/>
      <c r="CV630" s="241"/>
      <c r="CW630" s="241"/>
      <c r="CX630" s="241"/>
      <c r="CY630" s="241"/>
      <c r="CZ630" s="241"/>
      <c r="DA630" s="241"/>
      <c r="DB630" s="241"/>
      <c r="DC630" s="241"/>
      <c r="DD630" s="241"/>
      <c r="DE630" s="241"/>
      <c r="DF630" s="241"/>
      <c r="DG630" s="241"/>
      <c r="DH630" s="241"/>
      <c r="DI630" s="241"/>
      <c r="DJ630" s="241"/>
      <c r="DK630" s="241"/>
      <c r="DL630" s="241"/>
      <c r="DM630" s="241"/>
      <c r="DN630" s="241"/>
      <c r="DO630" s="241"/>
      <c r="DP630" s="241"/>
      <c r="DQ630" s="241"/>
      <c r="DR630" s="241"/>
      <c r="DS630" s="241"/>
      <c r="DT630" s="241"/>
      <c r="DU630" s="241"/>
      <c r="DV630" s="241"/>
      <c r="DW630" s="241"/>
      <c r="DX630" s="241"/>
      <c r="DY630" s="241"/>
      <c r="DZ630" s="241"/>
      <c r="EA630" s="241"/>
      <c r="EB630" s="241"/>
      <c r="EC630" s="241"/>
      <c r="ED630" s="241"/>
      <c r="EE630" s="241"/>
      <c r="EF630" s="241"/>
      <c r="EG630" s="241"/>
      <c r="EH630" s="241"/>
      <c r="EI630" s="241"/>
      <c r="EJ630" s="241"/>
      <c r="EK630" s="241"/>
      <c r="EL630" s="241"/>
      <c r="EM630" s="241"/>
      <c r="EN630" s="241"/>
      <c r="EO630" s="241"/>
      <c r="EP630" s="241"/>
      <c r="EQ630" s="241"/>
      <c r="ER630" s="241"/>
      <c r="ES630" s="241"/>
      <c r="ET630" s="241"/>
      <c r="EU630" s="241"/>
      <c r="EV630" s="241"/>
      <c r="EW630" s="241"/>
      <c r="EX630" s="241"/>
      <c r="EY630" s="241"/>
      <c r="EZ630" s="241"/>
      <c r="FA630" s="241"/>
      <c r="FB630" s="241"/>
      <c r="FC630" s="241"/>
      <c r="FD630" s="241"/>
      <c r="FE630" s="241"/>
      <c r="FF630" s="241"/>
      <c r="FG630" s="241"/>
      <c r="FH630" s="241"/>
      <c r="FI630" s="241"/>
      <c r="FJ630" s="241"/>
      <c r="FK630" s="241"/>
      <c r="FL630" s="241"/>
      <c r="FM630" s="241"/>
      <c r="FN630" s="241"/>
      <c r="FO630" s="241"/>
      <c r="FP630" s="241"/>
      <c r="FQ630" s="241"/>
      <c r="FR630" s="241"/>
      <c r="FS630" s="241"/>
      <c r="FT630" s="241"/>
      <c r="FU630" s="241"/>
      <c r="FV630" s="241"/>
      <c r="FW630" s="241"/>
      <c r="FX630" s="241"/>
      <c r="FY630" s="241"/>
      <c r="FZ630" s="241"/>
      <c r="GA630" s="241"/>
      <c r="GB630" s="241"/>
      <c r="GC630" s="241"/>
      <c r="GD630" s="241"/>
      <c r="GE630" s="241"/>
      <c r="GF630" s="241"/>
      <c r="GG630" s="241"/>
      <c r="GH630" s="241"/>
      <c r="GI630" s="241"/>
      <c r="GJ630" s="241"/>
      <c r="GK630" s="241"/>
      <c r="GL630" s="241"/>
      <c r="GM630" s="241"/>
      <c r="GN630" s="241"/>
      <c r="GO630" s="241"/>
      <c r="GP630" s="241"/>
      <c r="GQ630" s="241"/>
      <c r="GR630" s="241"/>
      <c r="GS630" s="241"/>
      <c r="GT630" s="241"/>
      <c r="GU630" s="241"/>
      <c r="GV630" s="241"/>
      <c r="GW630" s="241"/>
      <c r="GX630" s="241"/>
      <c r="GY630" s="241"/>
      <c r="GZ630" s="241"/>
      <c r="HA630" s="241"/>
      <c r="HB630" s="241"/>
      <c r="HC630" s="241"/>
      <c r="HD630" s="241"/>
      <c r="HE630" s="241"/>
      <c r="HF630" s="241"/>
      <c r="HG630" s="241"/>
      <c r="HH630" s="241"/>
      <c r="HI630" s="241"/>
      <c r="HJ630" s="241"/>
      <c r="HK630" s="241"/>
      <c r="HL630" s="241"/>
      <c r="HM630" s="241"/>
      <c r="HN630" s="241"/>
      <c r="HO630" s="241"/>
      <c r="HP630" s="241"/>
      <c r="HQ630" s="241"/>
      <c r="HR630" s="241"/>
      <c r="HS630" s="241"/>
      <c r="HT630" s="241"/>
      <c r="HU630" s="241"/>
      <c r="HV630" s="241"/>
      <c r="HW630" s="241"/>
      <c r="HX630" s="241"/>
      <c r="HY630" s="241"/>
      <c r="HZ630" s="241"/>
      <c r="IA630" s="241"/>
      <c r="IB630" s="241"/>
      <c r="IC630" s="241"/>
      <c r="ID630" s="241"/>
      <c r="IE630" s="241"/>
      <c r="IF630" s="241"/>
      <c r="IG630" s="241"/>
      <c r="IH630" s="241"/>
      <c r="II630" s="241"/>
      <c r="IJ630" s="241"/>
      <c r="IK630" s="241"/>
      <c r="IL630" s="241"/>
      <c r="IM630" s="241"/>
      <c r="IN630" s="241"/>
      <c r="IO630" s="241"/>
      <c r="IP630" s="241"/>
      <c r="IQ630" s="241"/>
      <c r="IR630" s="241"/>
      <c r="IS630" s="241"/>
      <c r="IT630" s="241"/>
      <c r="IU630" s="241"/>
      <c r="IV630" s="241"/>
      <c r="IW630" s="241"/>
      <c r="IX630" s="241"/>
      <c r="IY630" s="241"/>
      <c r="IZ630" s="241"/>
      <c r="JA630" s="241"/>
      <c r="JB630" s="241"/>
      <c r="JC630" s="241"/>
      <c r="JD630" s="241"/>
      <c r="JE630" s="241"/>
      <c r="JF630" s="241"/>
      <c r="JG630" s="241"/>
      <c r="JH630" s="241"/>
      <c r="JI630" s="241"/>
      <c r="JJ630" s="241"/>
      <c r="JK630" s="241"/>
      <c r="JL630" s="241"/>
      <c r="JM630" s="241"/>
      <c r="JN630" s="241"/>
      <c r="JO630" s="241"/>
      <c r="JP630" s="241"/>
      <c r="JQ630" s="241"/>
      <c r="JR630" s="241"/>
      <c r="JS630" s="241"/>
      <c r="JT630" s="241"/>
      <c r="JU630" s="241"/>
    </row>
    <row r="631" spans="1:281" s="240" customFormat="1" ht="15" customHeight="1">
      <c r="A631" s="241"/>
      <c r="B631" s="241"/>
      <c r="C631" s="241"/>
      <c r="D631" s="241"/>
      <c r="E631" s="241"/>
      <c r="F631" s="241"/>
      <c r="G631" s="241"/>
      <c r="H631" s="241"/>
      <c r="I631" s="241"/>
      <c r="J631" s="241"/>
      <c r="K631" s="241"/>
      <c r="L631" s="241"/>
      <c r="M631" s="241"/>
      <c r="N631" s="241"/>
      <c r="O631" s="241"/>
      <c r="P631" s="241"/>
      <c r="Q631" s="241"/>
      <c r="R631" s="241"/>
      <c r="S631" s="241"/>
      <c r="T631" s="241"/>
      <c r="U631" s="241" t="s">
        <v>758</v>
      </c>
      <c r="V631" s="241"/>
      <c r="W631" s="241"/>
      <c r="X631" s="241"/>
      <c r="Y631" s="241"/>
      <c r="Z631" s="241"/>
      <c r="AA631" s="241"/>
      <c r="AB631" s="241"/>
      <c r="AC631" s="241" t="s">
        <v>386</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c r="CJ631" s="241"/>
      <c r="CK631" s="241"/>
      <c r="CL631" s="241"/>
      <c r="CM631" s="241"/>
      <c r="CN631" s="241"/>
      <c r="CO631" s="241"/>
      <c r="CP631" s="241"/>
      <c r="CQ631" s="241"/>
      <c r="CR631" s="241"/>
      <c r="CS631" s="241"/>
      <c r="CT631" s="241"/>
      <c r="CU631" s="241"/>
      <c r="CV631" s="241"/>
      <c r="CW631" s="241"/>
      <c r="CX631" s="241"/>
      <c r="CY631" s="241"/>
      <c r="CZ631" s="241"/>
      <c r="DA631" s="241"/>
      <c r="DB631" s="241"/>
      <c r="DC631" s="241"/>
      <c r="DD631" s="241"/>
      <c r="DE631" s="241"/>
      <c r="DF631" s="241"/>
      <c r="DG631" s="241"/>
      <c r="DH631" s="241"/>
      <c r="DI631" s="241"/>
      <c r="DJ631" s="241"/>
      <c r="DK631" s="241"/>
      <c r="DL631" s="241"/>
      <c r="DM631" s="241"/>
      <c r="DN631" s="241"/>
      <c r="DO631" s="241"/>
      <c r="DP631" s="241"/>
      <c r="DQ631" s="241"/>
      <c r="DR631" s="241"/>
      <c r="DS631" s="241"/>
      <c r="DT631" s="241"/>
      <c r="DU631" s="241"/>
      <c r="DV631" s="241"/>
      <c r="DW631" s="241"/>
      <c r="DX631" s="241"/>
      <c r="DY631" s="241"/>
      <c r="DZ631" s="241"/>
      <c r="EA631" s="241"/>
      <c r="EB631" s="241"/>
      <c r="EC631" s="241"/>
      <c r="ED631" s="241"/>
      <c r="EE631" s="241"/>
      <c r="EF631" s="241"/>
      <c r="EG631" s="241"/>
      <c r="EH631" s="241"/>
      <c r="EI631" s="241"/>
      <c r="EJ631" s="241"/>
      <c r="EK631" s="241"/>
      <c r="EL631" s="241"/>
      <c r="EM631" s="241"/>
      <c r="EN631" s="241"/>
      <c r="EO631" s="241"/>
      <c r="EP631" s="241"/>
      <c r="EQ631" s="241"/>
      <c r="ER631" s="241"/>
      <c r="ES631" s="241"/>
      <c r="ET631" s="241"/>
      <c r="EU631" s="241"/>
      <c r="EV631" s="241"/>
      <c r="EW631" s="241"/>
      <c r="EX631" s="241"/>
      <c r="EY631" s="241"/>
      <c r="EZ631" s="241"/>
      <c r="FA631" s="241"/>
      <c r="FB631" s="241"/>
      <c r="FC631" s="241"/>
      <c r="FD631" s="241"/>
      <c r="FE631" s="241"/>
      <c r="FF631" s="241"/>
      <c r="FG631" s="241"/>
      <c r="FH631" s="241"/>
      <c r="FI631" s="241"/>
      <c r="FJ631" s="241"/>
      <c r="FK631" s="241"/>
      <c r="FL631" s="241"/>
      <c r="FM631" s="241"/>
      <c r="FN631" s="241"/>
      <c r="FO631" s="241"/>
      <c r="FP631" s="241"/>
      <c r="FQ631" s="241"/>
      <c r="FR631" s="241"/>
      <c r="FS631" s="241"/>
      <c r="FT631" s="241"/>
      <c r="FU631" s="241"/>
      <c r="FV631" s="241"/>
      <c r="FW631" s="241"/>
      <c r="FX631" s="241"/>
      <c r="FY631" s="241"/>
      <c r="FZ631" s="241"/>
      <c r="GA631" s="241"/>
      <c r="GB631" s="241"/>
      <c r="GC631" s="241"/>
      <c r="GD631" s="241"/>
      <c r="GE631" s="241"/>
      <c r="GF631" s="241"/>
      <c r="GG631" s="241"/>
      <c r="GH631" s="241"/>
      <c r="GI631" s="241"/>
      <c r="GJ631" s="241"/>
      <c r="GK631" s="241"/>
      <c r="GL631" s="241"/>
      <c r="GM631" s="241"/>
      <c r="GN631" s="241"/>
      <c r="GO631" s="241"/>
      <c r="GP631" s="241"/>
      <c r="GQ631" s="241"/>
      <c r="GR631" s="241"/>
      <c r="GS631" s="241"/>
      <c r="GT631" s="241"/>
      <c r="GU631" s="241"/>
      <c r="GV631" s="241"/>
      <c r="GW631" s="241"/>
      <c r="GX631" s="241"/>
      <c r="GY631" s="241"/>
      <c r="GZ631" s="241"/>
      <c r="HA631" s="241"/>
      <c r="HB631" s="241"/>
      <c r="HC631" s="241"/>
      <c r="HD631" s="241"/>
      <c r="HE631" s="241"/>
      <c r="HF631" s="241"/>
      <c r="HG631" s="241"/>
      <c r="HH631" s="241"/>
      <c r="HI631" s="241"/>
      <c r="HJ631" s="241"/>
      <c r="HK631" s="241"/>
      <c r="HL631" s="241"/>
      <c r="HM631" s="241"/>
      <c r="HN631" s="241"/>
      <c r="HO631" s="241"/>
      <c r="HP631" s="241"/>
      <c r="HQ631" s="241"/>
      <c r="HR631" s="241"/>
      <c r="HS631" s="241"/>
      <c r="HT631" s="241"/>
      <c r="HU631" s="241"/>
      <c r="HV631" s="241"/>
      <c r="HW631" s="241"/>
      <c r="HX631" s="241"/>
      <c r="HY631" s="241"/>
      <c r="HZ631" s="241"/>
      <c r="IA631" s="241"/>
      <c r="IB631" s="241"/>
      <c r="IC631" s="241"/>
      <c r="ID631" s="241"/>
      <c r="IE631" s="241"/>
      <c r="IF631" s="241"/>
      <c r="IG631" s="241"/>
      <c r="IH631" s="241"/>
      <c r="II631" s="241"/>
      <c r="IJ631" s="241"/>
      <c r="IK631" s="241"/>
      <c r="IL631" s="241"/>
      <c r="IM631" s="241"/>
      <c r="IN631" s="241"/>
      <c r="IO631" s="241"/>
      <c r="IP631" s="241"/>
      <c r="IQ631" s="241"/>
      <c r="IR631" s="241"/>
      <c r="IS631" s="241"/>
      <c r="IT631" s="241"/>
      <c r="IU631" s="241"/>
      <c r="IV631" s="241"/>
      <c r="IW631" s="241"/>
      <c r="IX631" s="241"/>
      <c r="IY631" s="241"/>
      <c r="IZ631" s="241"/>
      <c r="JA631" s="241"/>
      <c r="JB631" s="241"/>
      <c r="JC631" s="241"/>
      <c r="JD631" s="241"/>
      <c r="JE631" s="241"/>
      <c r="JF631" s="241"/>
      <c r="JG631" s="241"/>
      <c r="JH631" s="241"/>
      <c r="JI631" s="241"/>
      <c r="JJ631" s="241"/>
      <c r="JK631" s="241"/>
      <c r="JL631" s="241"/>
      <c r="JM631" s="241"/>
      <c r="JN631" s="241"/>
      <c r="JO631" s="241"/>
      <c r="JP631" s="241"/>
      <c r="JQ631" s="241"/>
      <c r="JR631" s="241"/>
      <c r="JS631" s="241"/>
      <c r="JT631" s="241"/>
      <c r="JU631" s="241"/>
    </row>
    <row r="632" spans="1:281" s="240" customFormat="1" ht="15" customHeight="1">
      <c r="A632" s="241"/>
      <c r="B632" s="241"/>
      <c r="C632" s="241"/>
      <c r="D632" s="241"/>
      <c r="E632" s="241"/>
      <c r="F632" s="241"/>
      <c r="G632" s="241"/>
      <c r="H632" s="241"/>
      <c r="I632" s="241"/>
      <c r="J632" s="241"/>
      <c r="K632" s="241"/>
      <c r="L632" s="241"/>
      <c r="M632" s="241"/>
      <c r="N632" s="241"/>
      <c r="O632" s="241"/>
      <c r="P632" s="241"/>
      <c r="Q632" s="241"/>
      <c r="R632" s="241"/>
      <c r="S632" s="241"/>
      <c r="T632" s="241"/>
      <c r="U632" s="241" t="s">
        <v>759</v>
      </c>
      <c r="V632" s="241"/>
      <c r="W632" s="241"/>
      <c r="X632" s="241"/>
      <c r="Y632" s="241"/>
      <c r="Z632" s="241"/>
      <c r="AA632" s="241"/>
      <c r="AB632" s="241"/>
      <c r="AC632" s="241" t="s">
        <v>313</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c r="CJ632" s="241"/>
      <c r="CK632" s="241"/>
      <c r="CL632" s="241"/>
      <c r="CM632" s="241"/>
      <c r="CN632" s="241"/>
      <c r="CO632" s="241"/>
      <c r="CP632" s="241"/>
      <c r="CQ632" s="241"/>
      <c r="CR632" s="241"/>
      <c r="CS632" s="241"/>
      <c r="CT632" s="241"/>
      <c r="CU632" s="241"/>
      <c r="CV632" s="241"/>
      <c r="CW632" s="241"/>
      <c r="CX632" s="241"/>
      <c r="CY632" s="241"/>
      <c r="CZ632" s="241"/>
      <c r="DA632" s="241"/>
      <c r="DB632" s="241"/>
      <c r="DC632" s="241"/>
      <c r="DD632" s="241"/>
      <c r="DE632" s="241"/>
      <c r="DF632" s="241"/>
      <c r="DG632" s="241"/>
      <c r="DH632" s="241"/>
      <c r="DI632" s="241"/>
      <c r="DJ632" s="241"/>
      <c r="DK632" s="241"/>
      <c r="DL632" s="241"/>
      <c r="DM632" s="241"/>
      <c r="DN632" s="241"/>
      <c r="DO632" s="241"/>
      <c r="DP632" s="241"/>
      <c r="DQ632" s="241"/>
      <c r="DR632" s="241"/>
      <c r="DS632" s="241"/>
      <c r="DT632" s="241"/>
      <c r="DU632" s="241"/>
      <c r="DV632" s="241"/>
      <c r="DW632" s="241"/>
      <c r="DX632" s="241"/>
      <c r="DY632" s="241"/>
      <c r="DZ632" s="241"/>
      <c r="EA632" s="241"/>
      <c r="EB632" s="241"/>
      <c r="EC632" s="241"/>
      <c r="ED632" s="241"/>
      <c r="EE632" s="241"/>
      <c r="EF632" s="241"/>
      <c r="EG632" s="241"/>
      <c r="EH632" s="241"/>
      <c r="EI632" s="241"/>
      <c r="EJ632" s="241"/>
      <c r="EK632" s="241"/>
      <c r="EL632" s="241"/>
      <c r="EM632" s="241"/>
      <c r="EN632" s="241"/>
      <c r="EO632" s="241"/>
      <c r="EP632" s="241"/>
      <c r="EQ632" s="241"/>
      <c r="ER632" s="241"/>
      <c r="ES632" s="241"/>
      <c r="ET632" s="241"/>
      <c r="EU632" s="241"/>
      <c r="EV632" s="241"/>
      <c r="EW632" s="241"/>
      <c r="EX632" s="241"/>
      <c r="EY632" s="241"/>
      <c r="EZ632" s="241"/>
      <c r="FA632" s="241"/>
      <c r="FB632" s="241"/>
      <c r="FC632" s="241"/>
      <c r="FD632" s="241"/>
      <c r="FE632" s="241"/>
      <c r="FF632" s="241"/>
      <c r="FG632" s="241"/>
      <c r="FH632" s="241"/>
      <c r="FI632" s="241"/>
      <c r="FJ632" s="241"/>
      <c r="FK632" s="241"/>
      <c r="FL632" s="241"/>
      <c r="FM632" s="241"/>
      <c r="FN632" s="241"/>
      <c r="FO632" s="241"/>
      <c r="FP632" s="241"/>
      <c r="FQ632" s="241"/>
      <c r="FR632" s="241"/>
      <c r="FS632" s="241"/>
      <c r="FT632" s="241"/>
      <c r="FU632" s="241"/>
      <c r="FV632" s="241"/>
      <c r="FW632" s="241"/>
      <c r="FX632" s="241"/>
      <c r="FY632" s="241"/>
      <c r="FZ632" s="241"/>
      <c r="GA632" s="241"/>
      <c r="GB632" s="241"/>
      <c r="GC632" s="241"/>
      <c r="GD632" s="241"/>
      <c r="GE632" s="241"/>
      <c r="GF632" s="241"/>
      <c r="GG632" s="241"/>
      <c r="GH632" s="241"/>
      <c r="GI632" s="241"/>
      <c r="GJ632" s="241"/>
      <c r="GK632" s="241"/>
      <c r="GL632" s="241"/>
      <c r="GM632" s="241"/>
      <c r="GN632" s="241"/>
      <c r="GO632" s="241"/>
      <c r="GP632" s="241"/>
      <c r="GQ632" s="241"/>
      <c r="GR632" s="241"/>
      <c r="GS632" s="241"/>
      <c r="GT632" s="241"/>
      <c r="GU632" s="241"/>
      <c r="GV632" s="241"/>
      <c r="GW632" s="241"/>
      <c r="GX632" s="241"/>
      <c r="GY632" s="241"/>
      <c r="GZ632" s="241"/>
      <c r="HA632" s="241"/>
      <c r="HB632" s="241"/>
      <c r="HC632" s="241"/>
      <c r="HD632" s="241"/>
      <c r="HE632" s="241"/>
      <c r="HF632" s="241"/>
      <c r="HG632" s="241"/>
      <c r="HH632" s="241"/>
      <c r="HI632" s="241"/>
      <c r="HJ632" s="241"/>
      <c r="HK632" s="241"/>
      <c r="HL632" s="241"/>
      <c r="HM632" s="241"/>
      <c r="HN632" s="241"/>
      <c r="HO632" s="241"/>
      <c r="HP632" s="241"/>
      <c r="HQ632" s="241"/>
      <c r="HR632" s="241"/>
      <c r="HS632" s="241"/>
      <c r="HT632" s="241"/>
      <c r="HU632" s="241"/>
      <c r="HV632" s="241"/>
      <c r="HW632" s="241"/>
      <c r="HX632" s="241"/>
      <c r="HY632" s="241"/>
      <c r="HZ632" s="241"/>
      <c r="IA632" s="241"/>
      <c r="IB632" s="241"/>
      <c r="IC632" s="241"/>
      <c r="ID632" s="241"/>
      <c r="IE632" s="241"/>
      <c r="IF632" s="241"/>
      <c r="IG632" s="241"/>
      <c r="IH632" s="241"/>
      <c r="II632" s="241"/>
      <c r="IJ632" s="241"/>
      <c r="IK632" s="241"/>
      <c r="IL632" s="241"/>
      <c r="IM632" s="241"/>
      <c r="IN632" s="241"/>
      <c r="IO632" s="241"/>
      <c r="IP632" s="241"/>
      <c r="IQ632" s="241"/>
      <c r="IR632" s="241"/>
      <c r="IS632" s="241"/>
      <c r="IT632" s="241"/>
      <c r="IU632" s="241"/>
      <c r="IV632" s="241"/>
      <c r="IW632" s="241"/>
      <c r="IX632" s="241"/>
      <c r="IY632" s="241"/>
      <c r="IZ632" s="241"/>
      <c r="JA632" s="241"/>
      <c r="JB632" s="241"/>
      <c r="JC632" s="241"/>
      <c r="JD632" s="241"/>
      <c r="JE632" s="241"/>
      <c r="JF632" s="241"/>
      <c r="JG632" s="241"/>
      <c r="JH632" s="241"/>
      <c r="JI632" s="241"/>
      <c r="JJ632" s="241"/>
      <c r="JK632" s="241"/>
      <c r="JL632" s="241"/>
      <c r="JM632" s="241"/>
      <c r="JN632" s="241"/>
      <c r="JO632" s="241"/>
      <c r="JP632" s="241"/>
      <c r="JQ632" s="241"/>
      <c r="JR632" s="241"/>
      <c r="JS632" s="241"/>
      <c r="JT632" s="241"/>
      <c r="JU632" s="241"/>
    </row>
    <row r="633" spans="1:281" s="240" customFormat="1" ht="15" customHeight="1">
      <c r="A633" s="241"/>
      <c r="B633" s="241"/>
      <c r="C633" s="241"/>
      <c r="D633" s="241"/>
      <c r="E633" s="241"/>
      <c r="F633" s="241"/>
      <c r="G633" s="241"/>
      <c r="H633" s="241"/>
      <c r="I633" s="241"/>
      <c r="J633" s="241"/>
      <c r="K633" s="241"/>
      <c r="L633" s="241"/>
      <c r="M633" s="241"/>
      <c r="N633" s="241"/>
      <c r="O633" s="241"/>
      <c r="P633" s="241"/>
      <c r="Q633" s="241"/>
      <c r="R633" s="241"/>
      <c r="S633" s="241"/>
      <c r="T633" s="241"/>
      <c r="U633" s="241" t="s">
        <v>760</v>
      </c>
      <c r="V633" s="241"/>
      <c r="W633" s="241"/>
      <c r="X633" s="241"/>
      <c r="Y633" s="241"/>
      <c r="Z633" s="241"/>
      <c r="AA633" s="241"/>
      <c r="AB633" s="241"/>
      <c r="AC633" s="241" t="s">
        <v>313</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c r="CJ633" s="241"/>
      <c r="CK633" s="241"/>
      <c r="CL633" s="241"/>
      <c r="CM633" s="241"/>
      <c r="CN633" s="241"/>
      <c r="CO633" s="241"/>
      <c r="CP633" s="241"/>
      <c r="CQ633" s="241"/>
      <c r="CR633" s="241"/>
      <c r="CS633" s="241"/>
      <c r="CT633" s="241"/>
      <c r="CU633" s="241"/>
      <c r="CV633" s="241"/>
      <c r="CW633" s="241"/>
      <c r="CX633" s="241"/>
      <c r="CY633" s="241"/>
      <c r="CZ633" s="241"/>
      <c r="DA633" s="241"/>
      <c r="DB633" s="241"/>
      <c r="DC633" s="241"/>
      <c r="DD633" s="241"/>
      <c r="DE633" s="241"/>
      <c r="DF633" s="241"/>
      <c r="DG633" s="241"/>
      <c r="DH633" s="241"/>
      <c r="DI633" s="241"/>
      <c r="DJ633" s="241"/>
      <c r="DK633" s="241"/>
      <c r="DL633" s="241"/>
      <c r="DM633" s="241"/>
      <c r="DN633" s="241"/>
      <c r="DO633" s="241"/>
      <c r="DP633" s="241"/>
      <c r="DQ633" s="241"/>
      <c r="DR633" s="241"/>
      <c r="DS633" s="241"/>
      <c r="DT633" s="241"/>
      <c r="DU633" s="241"/>
      <c r="DV633" s="241"/>
      <c r="DW633" s="241"/>
      <c r="DX633" s="241"/>
      <c r="DY633" s="241"/>
      <c r="DZ633" s="241"/>
      <c r="EA633" s="241"/>
      <c r="EB633" s="241"/>
      <c r="EC633" s="241"/>
      <c r="ED633" s="241"/>
      <c r="EE633" s="241"/>
      <c r="EF633" s="241"/>
      <c r="EG633" s="241"/>
      <c r="EH633" s="241"/>
      <c r="EI633" s="241"/>
      <c r="EJ633" s="241"/>
      <c r="EK633" s="241"/>
      <c r="EL633" s="241"/>
      <c r="EM633" s="241"/>
      <c r="EN633" s="241"/>
      <c r="EO633" s="241"/>
      <c r="EP633" s="241"/>
      <c r="EQ633" s="241"/>
      <c r="ER633" s="241"/>
      <c r="ES633" s="241"/>
      <c r="ET633" s="241"/>
      <c r="EU633" s="241"/>
      <c r="EV633" s="241"/>
      <c r="EW633" s="241"/>
      <c r="EX633" s="241"/>
      <c r="EY633" s="241"/>
      <c r="EZ633" s="241"/>
      <c r="FA633" s="241"/>
      <c r="FB633" s="241"/>
      <c r="FC633" s="241"/>
      <c r="FD633" s="241"/>
      <c r="FE633" s="241"/>
      <c r="FF633" s="241"/>
      <c r="FG633" s="241"/>
      <c r="FH633" s="241"/>
      <c r="FI633" s="241"/>
      <c r="FJ633" s="241"/>
      <c r="FK633" s="241"/>
      <c r="FL633" s="241"/>
      <c r="FM633" s="241"/>
      <c r="FN633" s="241"/>
      <c r="FO633" s="241"/>
      <c r="FP633" s="241"/>
      <c r="FQ633" s="241"/>
      <c r="FR633" s="241"/>
      <c r="FS633" s="241"/>
      <c r="FT633" s="241"/>
      <c r="FU633" s="241"/>
      <c r="FV633" s="241"/>
      <c r="FW633" s="241"/>
      <c r="FX633" s="241"/>
      <c r="FY633" s="241"/>
      <c r="FZ633" s="241"/>
      <c r="GA633" s="241"/>
      <c r="GB633" s="241"/>
      <c r="GC633" s="241"/>
      <c r="GD633" s="241"/>
      <c r="GE633" s="241"/>
      <c r="GF633" s="241"/>
      <c r="GG633" s="241"/>
      <c r="GH633" s="241"/>
      <c r="GI633" s="241"/>
      <c r="GJ633" s="241"/>
      <c r="GK633" s="241"/>
      <c r="GL633" s="241"/>
      <c r="GM633" s="241"/>
      <c r="GN633" s="241"/>
      <c r="GO633" s="241"/>
      <c r="GP633" s="241"/>
      <c r="GQ633" s="241"/>
      <c r="GR633" s="241"/>
      <c r="GS633" s="241"/>
      <c r="GT633" s="241"/>
      <c r="GU633" s="241"/>
      <c r="GV633" s="241"/>
      <c r="GW633" s="241"/>
      <c r="GX633" s="241"/>
      <c r="GY633" s="241"/>
      <c r="GZ633" s="241"/>
      <c r="HA633" s="241"/>
      <c r="HB633" s="241"/>
      <c r="HC633" s="241"/>
      <c r="HD633" s="241"/>
      <c r="HE633" s="241"/>
      <c r="HF633" s="241"/>
      <c r="HG633" s="241"/>
      <c r="HH633" s="241"/>
      <c r="HI633" s="241"/>
      <c r="HJ633" s="241"/>
      <c r="HK633" s="241"/>
      <c r="HL633" s="241"/>
      <c r="HM633" s="241"/>
      <c r="HN633" s="241"/>
      <c r="HO633" s="241"/>
      <c r="HP633" s="241"/>
      <c r="HQ633" s="241"/>
      <c r="HR633" s="241"/>
      <c r="HS633" s="241"/>
      <c r="HT633" s="241"/>
      <c r="HU633" s="241"/>
      <c r="HV633" s="241"/>
      <c r="HW633" s="241"/>
      <c r="HX633" s="241"/>
      <c r="HY633" s="241"/>
      <c r="HZ633" s="241"/>
      <c r="IA633" s="241"/>
      <c r="IB633" s="241"/>
      <c r="IC633" s="241"/>
      <c r="ID633" s="241"/>
      <c r="IE633" s="241"/>
      <c r="IF633" s="241"/>
      <c r="IG633" s="241"/>
      <c r="IH633" s="241"/>
      <c r="II633" s="241"/>
      <c r="IJ633" s="241"/>
      <c r="IK633" s="241"/>
      <c r="IL633" s="241"/>
      <c r="IM633" s="241"/>
      <c r="IN633" s="241"/>
      <c r="IO633" s="241"/>
      <c r="IP633" s="241"/>
      <c r="IQ633" s="241"/>
      <c r="IR633" s="241"/>
      <c r="IS633" s="241"/>
      <c r="IT633" s="241"/>
      <c r="IU633" s="241"/>
      <c r="IV633" s="241"/>
      <c r="IW633" s="241"/>
      <c r="IX633" s="241"/>
      <c r="IY633" s="241"/>
      <c r="IZ633" s="241"/>
      <c r="JA633" s="241"/>
      <c r="JB633" s="241"/>
      <c r="JC633" s="241"/>
      <c r="JD633" s="241"/>
      <c r="JE633" s="241"/>
      <c r="JF633" s="241"/>
      <c r="JG633" s="241"/>
      <c r="JH633" s="241"/>
      <c r="JI633" s="241"/>
      <c r="JJ633" s="241"/>
      <c r="JK633" s="241"/>
      <c r="JL633" s="241"/>
      <c r="JM633" s="241"/>
      <c r="JN633" s="241"/>
      <c r="JO633" s="241"/>
      <c r="JP633" s="241"/>
      <c r="JQ633" s="241"/>
      <c r="JR633" s="241"/>
      <c r="JS633" s="241"/>
      <c r="JT633" s="241"/>
      <c r="JU633" s="241"/>
    </row>
    <row r="634" spans="1:281" s="240" customFormat="1" ht="15" customHeight="1">
      <c r="A634" s="241"/>
      <c r="B634" s="241"/>
      <c r="C634" s="241"/>
      <c r="D634" s="241"/>
      <c r="E634" s="241"/>
      <c r="F634" s="241"/>
      <c r="G634" s="241"/>
      <c r="H634" s="241"/>
      <c r="I634" s="241"/>
      <c r="J634" s="241"/>
      <c r="K634" s="241"/>
      <c r="L634" s="241"/>
      <c r="M634" s="241"/>
      <c r="N634" s="241"/>
      <c r="O634" s="241"/>
      <c r="P634" s="241"/>
      <c r="Q634" s="241"/>
      <c r="R634" s="241"/>
      <c r="S634" s="241"/>
      <c r="T634" s="241"/>
      <c r="U634" s="241" t="s">
        <v>761</v>
      </c>
      <c r="V634" s="241"/>
      <c r="W634" s="241"/>
      <c r="X634" s="241"/>
      <c r="Y634" s="241"/>
      <c r="Z634" s="241"/>
      <c r="AA634" s="241"/>
      <c r="AB634" s="241"/>
      <c r="AC634" s="241" t="s">
        <v>316</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c r="CJ634" s="241"/>
      <c r="CK634" s="241"/>
      <c r="CL634" s="241"/>
      <c r="CM634" s="241"/>
      <c r="CN634" s="241"/>
      <c r="CO634" s="241"/>
      <c r="CP634" s="241"/>
      <c r="CQ634" s="241"/>
      <c r="CR634" s="241"/>
      <c r="CS634" s="241"/>
      <c r="CT634" s="241"/>
      <c r="CU634" s="241"/>
      <c r="CV634" s="241"/>
      <c r="CW634" s="241"/>
      <c r="CX634" s="241"/>
      <c r="CY634" s="241"/>
      <c r="CZ634" s="241"/>
      <c r="DA634" s="241"/>
      <c r="DB634" s="241"/>
      <c r="DC634" s="241"/>
      <c r="DD634" s="241"/>
      <c r="DE634" s="241"/>
      <c r="DF634" s="241"/>
      <c r="DG634" s="241"/>
      <c r="DH634" s="241"/>
      <c r="DI634" s="241"/>
      <c r="DJ634" s="241"/>
      <c r="DK634" s="241"/>
      <c r="DL634" s="241"/>
      <c r="DM634" s="241"/>
      <c r="DN634" s="241"/>
      <c r="DO634" s="241"/>
      <c r="DP634" s="241"/>
      <c r="DQ634" s="241"/>
      <c r="DR634" s="241"/>
      <c r="DS634" s="241"/>
      <c r="DT634" s="241"/>
      <c r="DU634" s="241"/>
      <c r="DV634" s="241"/>
      <c r="DW634" s="241"/>
      <c r="DX634" s="241"/>
      <c r="DY634" s="241"/>
      <c r="DZ634" s="241"/>
      <c r="EA634" s="241"/>
      <c r="EB634" s="241"/>
      <c r="EC634" s="241"/>
      <c r="ED634" s="241"/>
      <c r="EE634" s="241"/>
      <c r="EF634" s="241"/>
      <c r="EG634" s="241"/>
      <c r="EH634" s="241"/>
      <c r="EI634" s="241"/>
      <c r="EJ634" s="241"/>
      <c r="EK634" s="241"/>
      <c r="EL634" s="241"/>
      <c r="EM634" s="241"/>
      <c r="EN634" s="241"/>
      <c r="EO634" s="241"/>
      <c r="EP634" s="241"/>
      <c r="EQ634" s="241"/>
      <c r="ER634" s="241"/>
      <c r="ES634" s="241"/>
      <c r="ET634" s="241"/>
      <c r="EU634" s="241"/>
      <c r="EV634" s="241"/>
      <c r="EW634" s="241"/>
      <c r="EX634" s="241"/>
      <c r="EY634" s="241"/>
      <c r="EZ634" s="241"/>
      <c r="FA634" s="241"/>
      <c r="FB634" s="241"/>
      <c r="FC634" s="241"/>
      <c r="FD634" s="241"/>
      <c r="FE634" s="241"/>
      <c r="FF634" s="241"/>
      <c r="FG634" s="241"/>
      <c r="FH634" s="241"/>
      <c r="FI634" s="241"/>
      <c r="FJ634" s="241"/>
      <c r="FK634" s="241"/>
      <c r="FL634" s="241"/>
      <c r="FM634" s="241"/>
      <c r="FN634" s="241"/>
      <c r="FO634" s="241"/>
      <c r="FP634" s="241"/>
      <c r="FQ634" s="241"/>
      <c r="FR634" s="241"/>
      <c r="FS634" s="241"/>
      <c r="FT634" s="241"/>
      <c r="FU634" s="241"/>
      <c r="FV634" s="241"/>
      <c r="FW634" s="241"/>
      <c r="FX634" s="241"/>
      <c r="FY634" s="241"/>
      <c r="FZ634" s="241"/>
      <c r="GA634" s="241"/>
      <c r="GB634" s="241"/>
      <c r="GC634" s="241"/>
      <c r="GD634" s="241"/>
      <c r="GE634" s="241"/>
      <c r="GF634" s="241"/>
      <c r="GG634" s="241"/>
      <c r="GH634" s="241"/>
      <c r="GI634" s="241"/>
      <c r="GJ634" s="241"/>
      <c r="GK634" s="241"/>
      <c r="GL634" s="241"/>
      <c r="GM634" s="241"/>
      <c r="GN634" s="241"/>
      <c r="GO634" s="241"/>
      <c r="GP634" s="241"/>
      <c r="GQ634" s="241"/>
      <c r="GR634" s="241"/>
      <c r="GS634" s="241"/>
      <c r="GT634" s="241"/>
      <c r="GU634" s="241"/>
      <c r="GV634" s="241"/>
      <c r="GW634" s="241"/>
      <c r="GX634" s="241"/>
      <c r="GY634" s="241"/>
      <c r="GZ634" s="241"/>
      <c r="HA634" s="241"/>
      <c r="HB634" s="241"/>
      <c r="HC634" s="241"/>
      <c r="HD634" s="241"/>
      <c r="HE634" s="241"/>
      <c r="HF634" s="241"/>
      <c r="HG634" s="241"/>
      <c r="HH634" s="241"/>
      <c r="HI634" s="241"/>
      <c r="HJ634" s="241"/>
      <c r="HK634" s="241"/>
      <c r="HL634" s="241"/>
      <c r="HM634" s="241"/>
      <c r="HN634" s="241"/>
      <c r="HO634" s="241"/>
      <c r="HP634" s="241"/>
      <c r="HQ634" s="241"/>
      <c r="HR634" s="241"/>
      <c r="HS634" s="241"/>
      <c r="HT634" s="241"/>
      <c r="HU634" s="241"/>
      <c r="HV634" s="241"/>
      <c r="HW634" s="241"/>
      <c r="HX634" s="241"/>
      <c r="HY634" s="241"/>
      <c r="HZ634" s="241"/>
      <c r="IA634" s="241"/>
      <c r="IB634" s="241"/>
      <c r="IC634" s="241"/>
      <c r="ID634" s="241"/>
      <c r="IE634" s="241"/>
      <c r="IF634" s="241"/>
      <c r="IG634" s="241"/>
      <c r="IH634" s="241"/>
      <c r="II634" s="241"/>
      <c r="IJ634" s="241"/>
      <c r="IK634" s="241"/>
      <c r="IL634" s="241"/>
      <c r="IM634" s="241"/>
      <c r="IN634" s="241"/>
      <c r="IO634" s="241"/>
      <c r="IP634" s="241"/>
      <c r="IQ634" s="241"/>
      <c r="IR634" s="241"/>
      <c r="IS634" s="241"/>
      <c r="IT634" s="241"/>
      <c r="IU634" s="241"/>
      <c r="IV634" s="241"/>
      <c r="IW634" s="241"/>
      <c r="IX634" s="241"/>
      <c r="IY634" s="241"/>
      <c r="IZ634" s="241"/>
      <c r="JA634" s="241"/>
      <c r="JB634" s="241"/>
      <c r="JC634" s="241"/>
      <c r="JD634" s="241"/>
      <c r="JE634" s="241"/>
      <c r="JF634" s="241"/>
      <c r="JG634" s="241"/>
      <c r="JH634" s="241"/>
      <c r="JI634" s="241"/>
      <c r="JJ634" s="241"/>
      <c r="JK634" s="241"/>
      <c r="JL634" s="241"/>
      <c r="JM634" s="241"/>
      <c r="JN634" s="241"/>
      <c r="JO634" s="241"/>
      <c r="JP634" s="241"/>
      <c r="JQ634" s="241"/>
      <c r="JR634" s="241"/>
      <c r="JS634" s="241"/>
      <c r="JT634" s="241"/>
      <c r="JU634" s="241"/>
    </row>
    <row r="635" spans="1:281" s="240" customFormat="1" ht="15" customHeight="1">
      <c r="A635" s="241"/>
      <c r="B635" s="241"/>
      <c r="C635" s="241"/>
      <c r="D635" s="241"/>
      <c r="E635" s="241"/>
      <c r="F635" s="241"/>
      <c r="G635" s="241"/>
      <c r="H635" s="241"/>
      <c r="I635" s="241"/>
      <c r="J635" s="241"/>
      <c r="K635" s="241"/>
      <c r="L635" s="241"/>
      <c r="M635" s="241"/>
      <c r="N635" s="241"/>
      <c r="O635" s="241"/>
      <c r="P635" s="241"/>
      <c r="Q635" s="241"/>
      <c r="R635" s="241"/>
      <c r="S635" s="241"/>
      <c r="T635" s="241"/>
      <c r="U635" s="241" t="s">
        <v>762</v>
      </c>
      <c r="V635" s="241"/>
      <c r="W635" s="241"/>
      <c r="X635" s="241"/>
      <c r="Y635" s="241"/>
      <c r="Z635" s="241"/>
      <c r="AA635" s="241"/>
      <c r="AB635" s="241"/>
      <c r="AC635" s="241" t="s">
        <v>313</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c r="CJ635" s="241"/>
      <c r="CK635" s="241"/>
      <c r="CL635" s="241"/>
      <c r="CM635" s="241"/>
      <c r="CN635" s="241"/>
      <c r="CO635" s="241"/>
      <c r="CP635" s="241"/>
      <c r="CQ635" s="241"/>
      <c r="CR635" s="241"/>
      <c r="CS635" s="241"/>
      <c r="CT635" s="241"/>
      <c r="CU635" s="241"/>
      <c r="CV635" s="241"/>
      <c r="CW635" s="241"/>
      <c r="CX635" s="241"/>
      <c r="CY635" s="241"/>
      <c r="CZ635" s="241"/>
      <c r="DA635" s="241"/>
      <c r="DB635" s="241"/>
      <c r="DC635" s="241"/>
      <c r="DD635" s="241"/>
      <c r="DE635" s="241"/>
      <c r="DF635" s="241"/>
      <c r="DG635" s="241"/>
      <c r="DH635" s="241"/>
      <c r="DI635" s="241"/>
      <c r="DJ635" s="241"/>
      <c r="DK635" s="241"/>
      <c r="DL635" s="241"/>
      <c r="DM635" s="241"/>
      <c r="DN635" s="241"/>
      <c r="DO635" s="241"/>
      <c r="DP635" s="241"/>
      <c r="DQ635" s="241"/>
      <c r="DR635" s="241"/>
      <c r="DS635" s="241"/>
      <c r="DT635" s="241"/>
      <c r="DU635" s="241"/>
      <c r="DV635" s="241"/>
      <c r="DW635" s="241"/>
      <c r="DX635" s="241"/>
      <c r="DY635" s="241"/>
      <c r="DZ635" s="241"/>
      <c r="EA635" s="241"/>
      <c r="EB635" s="241"/>
      <c r="EC635" s="241"/>
      <c r="ED635" s="241"/>
      <c r="EE635" s="241"/>
      <c r="EF635" s="241"/>
      <c r="EG635" s="241"/>
      <c r="EH635" s="241"/>
      <c r="EI635" s="241"/>
      <c r="EJ635" s="241"/>
      <c r="EK635" s="241"/>
      <c r="EL635" s="241"/>
      <c r="EM635" s="241"/>
      <c r="EN635" s="241"/>
      <c r="EO635" s="241"/>
      <c r="EP635" s="241"/>
      <c r="EQ635" s="241"/>
      <c r="ER635" s="241"/>
      <c r="ES635" s="241"/>
      <c r="ET635" s="241"/>
      <c r="EU635" s="241"/>
      <c r="EV635" s="241"/>
      <c r="EW635" s="241"/>
      <c r="EX635" s="241"/>
      <c r="EY635" s="241"/>
      <c r="EZ635" s="241"/>
      <c r="FA635" s="241"/>
      <c r="FB635" s="241"/>
      <c r="FC635" s="241"/>
      <c r="FD635" s="241"/>
      <c r="FE635" s="241"/>
      <c r="FF635" s="241"/>
      <c r="FG635" s="241"/>
      <c r="FH635" s="241"/>
      <c r="FI635" s="241"/>
      <c r="FJ635" s="241"/>
      <c r="FK635" s="241"/>
      <c r="FL635" s="241"/>
      <c r="FM635" s="241"/>
      <c r="FN635" s="241"/>
      <c r="FO635" s="241"/>
      <c r="FP635" s="241"/>
      <c r="FQ635" s="241"/>
      <c r="FR635" s="241"/>
      <c r="FS635" s="241"/>
      <c r="FT635" s="241"/>
      <c r="FU635" s="241"/>
      <c r="FV635" s="241"/>
      <c r="FW635" s="241"/>
      <c r="FX635" s="241"/>
      <c r="FY635" s="241"/>
      <c r="FZ635" s="241"/>
      <c r="GA635" s="241"/>
      <c r="GB635" s="241"/>
      <c r="GC635" s="241"/>
      <c r="GD635" s="241"/>
      <c r="GE635" s="241"/>
      <c r="GF635" s="241"/>
      <c r="GG635" s="241"/>
      <c r="GH635" s="241"/>
      <c r="GI635" s="241"/>
      <c r="GJ635" s="241"/>
      <c r="GK635" s="241"/>
      <c r="GL635" s="241"/>
      <c r="GM635" s="241"/>
      <c r="GN635" s="241"/>
      <c r="GO635" s="241"/>
      <c r="GP635" s="241"/>
      <c r="GQ635" s="241"/>
      <c r="GR635" s="241"/>
      <c r="GS635" s="241"/>
      <c r="GT635" s="241"/>
      <c r="GU635" s="241"/>
      <c r="GV635" s="241"/>
      <c r="GW635" s="241"/>
      <c r="GX635" s="241"/>
      <c r="GY635" s="241"/>
      <c r="GZ635" s="241"/>
      <c r="HA635" s="241"/>
      <c r="HB635" s="241"/>
      <c r="HC635" s="241"/>
      <c r="HD635" s="241"/>
      <c r="HE635" s="241"/>
      <c r="HF635" s="241"/>
      <c r="HG635" s="241"/>
      <c r="HH635" s="241"/>
      <c r="HI635" s="241"/>
      <c r="HJ635" s="241"/>
      <c r="HK635" s="241"/>
      <c r="HL635" s="241"/>
      <c r="HM635" s="241"/>
      <c r="HN635" s="241"/>
      <c r="HO635" s="241"/>
      <c r="HP635" s="241"/>
      <c r="HQ635" s="241"/>
      <c r="HR635" s="241"/>
      <c r="HS635" s="241"/>
      <c r="HT635" s="241"/>
      <c r="HU635" s="241"/>
      <c r="HV635" s="241"/>
      <c r="HW635" s="241"/>
      <c r="HX635" s="241"/>
      <c r="HY635" s="241"/>
      <c r="HZ635" s="241"/>
      <c r="IA635" s="241"/>
      <c r="IB635" s="241"/>
      <c r="IC635" s="241"/>
      <c r="ID635" s="241"/>
      <c r="IE635" s="241"/>
      <c r="IF635" s="241"/>
      <c r="IG635" s="241"/>
      <c r="IH635" s="241"/>
      <c r="II635" s="241"/>
      <c r="IJ635" s="241"/>
      <c r="IK635" s="241"/>
      <c r="IL635" s="241"/>
      <c r="IM635" s="241"/>
      <c r="IN635" s="241"/>
      <c r="IO635" s="241"/>
      <c r="IP635" s="241"/>
      <c r="IQ635" s="241"/>
      <c r="IR635" s="241"/>
      <c r="IS635" s="241"/>
      <c r="IT635" s="241"/>
      <c r="IU635" s="241"/>
      <c r="IV635" s="241"/>
      <c r="IW635" s="241"/>
      <c r="IX635" s="241"/>
      <c r="IY635" s="241"/>
      <c r="IZ635" s="241"/>
      <c r="JA635" s="241"/>
      <c r="JB635" s="241"/>
      <c r="JC635" s="241"/>
      <c r="JD635" s="241"/>
      <c r="JE635" s="241"/>
      <c r="JF635" s="241"/>
      <c r="JG635" s="241"/>
      <c r="JH635" s="241"/>
      <c r="JI635" s="241"/>
      <c r="JJ635" s="241"/>
      <c r="JK635" s="241"/>
      <c r="JL635" s="241"/>
      <c r="JM635" s="241"/>
      <c r="JN635" s="241"/>
      <c r="JO635" s="241"/>
      <c r="JP635" s="241"/>
      <c r="JQ635" s="241"/>
      <c r="JR635" s="241"/>
      <c r="JS635" s="241"/>
      <c r="JT635" s="241"/>
      <c r="JU635" s="241"/>
    </row>
    <row r="636" spans="1:281" s="240" customFormat="1" ht="15" customHeight="1">
      <c r="A636" s="241"/>
      <c r="B636" s="241"/>
      <c r="C636" s="241"/>
      <c r="D636" s="241"/>
      <c r="E636" s="241"/>
      <c r="F636" s="241"/>
      <c r="G636" s="241"/>
      <c r="H636" s="241"/>
      <c r="I636" s="241"/>
      <c r="J636" s="241"/>
      <c r="K636" s="241"/>
      <c r="L636" s="241"/>
      <c r="M636" s="241"/>
      <c r="N636" s="241"/>
      <c r="O636" s="241"/>
      <c r="P636" s="241"/>
      <c r="Q636" s="241"/>
      <c r="R636" s="241"/>
      <c r="S636" s="241"/>
      <c r="T636" s="241"/>
      <c r="U636" s="241" t="s">
        <v>763</v>
      </c>
      <c r="V636" s="241"/>
      <c r="W636" s="241"/>
      <c r="X636" s="241"/>
      <c r="Y636" s="241"/>
      <c r="Z636" s="241"/>
      <c r="AA636" s="241"/>
      <c r="AB636" s="241"/>
      <c r="AC636" s="241" t="s">
        <v>311</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c r="CJ636" s="241"/>
      <c r="CK636" s="241"/>
      <c r="CL636" s="241"/>
      <c r="CM636" s="241"/>
      <c r="CN636" s="241"/>
      <c r="CO636" s="241"/>
      <c r="CP636" s="241"/>
      <c r="CQ636" s="241"/>
      <c r="CR636" s="241"/>
      <c r="CS636" s="241"/>
      <c r="CT636" s="241"/>
      <c r="CU636" s="241"/>
      <c r="CV636" s="241"/>
      <c r="CW636" s="241"/>
      <c r="CX636" s="241"/>
      <c r="CY636" s="241"/>
      <c r="CZ636" s="241"/>
      <c r="DA636" s="241"/>
      <c r="DB636" s="241"/>
      <c r="DC636" s="241"/>
      <c r="DD636" s="241"/>
      <c r="DE636" s="241"/>
      <c r="DF636" s="241"/>
      <c r="DG636" s="241"/>
      <c r="DH636" s="241"/>
      <c r="DI636" s="241"/>
      <c r="DJ636" s="241"/>
      <c r="DK636" s="241"/>
      <c r="DL636" s="241"/>
      <c r="DM636" s="241"/>
      <c r="DN636" s="241"/>
      <c r="DO636" s="241"/>
      <c r="DP636" s="241"/>
      <c r="DQ636" s="241"/>
      <c r="DR636" s="241"/>
      <c r="DS636" s="241"/>
      <c r="DT636" s="241"/>
      <c r="DU636" s="241"/>
      <c r="DV636" s="241"/>
      <c r="DW636" s="241"/>
      <c r="DX636" s="241"/>
      <c r="DY636" s="241"/>
      <c r="DZ636" s="241"/>
      <c r="EA636" s="241"/>
      <c r="EB636" s="241"/>
      <c r="EC636" s="241"/>
      <c r="ED636" s="241"/>
      <c r="EE636" s="241"/>
      <c r="EF636" s="241"/>
      <c r="EG636" s="241"/>
      <c r="EH636" s="241"/>
      <c r="EI636" s="241"/>
      <c r="EJ636" s="241"/>
      <c r="EK636" s="241"/>
      <c r="EL636" s="241"/>
      <c r="EM636" s="241"/>
      <c r="EN636" s="241"/>
      <c r="EO636" s="241"/>
      <c r="EP636" s="241"/>
      <c r="EQ636" s="241"/>
      <c r="ER636" s="241"/>
      <c r="ES636" s="241"/>
      <c r="ET636" s="241"/>
      <c r="EU636" s="241"/>
      <c r="EV636" s="241"/>
      <c r="EW636" s="241"/>
      <c r="EX636" s="241"/>
      <c r="EY636" s="241"/>
      <c r="EZ636" s="241"/>
      <c r="FA636" s="241"/>
      <c r="FB636" s="241"/>
      <c r="FC636" s="241"/>
      <c r="FD636" s="241"/>
      <c r="FE636" s="241"/>
      <c r="FF636" s="241"/>
      <c r="FG636" s="241"/>
      <c r="FH636" s="241"/>
      <c r="FI636" s="241"/>
      <c r="FJ636" s="241"/>
      <c r="FK636" s="241"/>
      <c r="FL636" s="241"/>
      <c r="FM636" s="241"/>
      <c r="FN636" s="241"/>
      <c r="FO636" s="241"/>
      <c r="FP636" s="241"/>
      <c r="FQ636" s="241"/>
      <c r="FR636" s="241"/>
      <c r="FS636" s="241"/>
      <c r="FT636" s="241"/>
      <c r="FU636" s="241"/>
      <c r="FV636" s="241"/>
      <c r="FW636" s="241"/>
      <c r="FX636" s="241"/>
      <c r="FY636" s="241"/>
      <c r="FZ636" s="241"/>
      <c r="GA636" s="241"/>
      <c r="GB636" s="241"/>
      <c r="GC636" s="241"/>
      <c r="GD636" s="241"/>
      <c r="GE636" s="241"/>
      <c r="GF636" s="241"/>
      <c r="GG636" s="241"/>
      <c r="GH636" s="241"/>
      <c r="GI636" s="241"/>
      <c r="GJ636" s="241"/>
      <c r="GK636" s="241"/>
      <c r="GL636" s="241"/>
      <c r="GM636" s="241"/>
      <c r="GN636" s="241"/>
      <c r="GO636" s="241"/>
      <c r="GP636" s="241"/>
      <c r="GQ636" s="241"/>
      <c r="GR636" s="241"/>
      <c r="GS636" s="241"/>
      <c r="GT636" s="241"/>
      <c r="GU636" s="241"/>
      <c r="GV636" s="241"/>
      <c r="GW636" s="241"/>
      <c r="GX636" s="241"/>
      <c r="GY636" s="241"/>
      <c r="GZ636" s="241"/>
      <c r="HA636" s="241"/>
      <c r="HB636" s="241"/>
      <c r="HC636" s="241"/>
      <c r="HD636" s="241"/>
      <c r="HE636" s="241"/>
      <c r="HF636" s="241"/>
      <c r="HG636" s="241"/>
      <c r="HH636" s="241"/>
      <c r="HI636" s="241"/>
      <c r="HJ636" s="241"/>
      <c r="HK636" s="241"/>
      <c r="HL636" s="241"/>
      <c r="HM636" s="241"/>
      <c r="HN636" s="241"/>
      <c r="HO636" s="241"/>
      <c r="HP636" s="241"/>
      <c r="HQ636" s="241"/>
      <c r="HR636" s="241"/>
      <c r="HS636" s="241"/>
      <c r="HT636" s="241"/>
      <c r="HU636" s="241"/>
      <c r="HV636" s="241"/>
      <c r="HW636" s="241"/>
      <c r="HX636" s="241"/>
      <c r="HY636" s="241"/>
      <c r="HZ636" s="241"/>
      <c r="IA636" s="241"/>
      <c r="IB636" s="241"/>
      <c r="IC636" s="241"/>
      <c r="ID636" s="241"/>
      <c r="IE636" s="241"/>
      <c r="IF636" s="241"/>
      <c r="IG636" s="241"/>
      <c r="IH636" s="241"/>
      <c r="II636" s="241"/>
      <c r="IJ636" s="241"/>
      <c r="IK636" s="241"/>
      <c r="IL636" s="241"/>
      <c r="IM636" s="241"/>
      <c r="IN636" s="241"/>
      <c r="IO636" s="241"/>
      <c r="IP636" s="241"/>
      <c r="IQ636" s="241"/>
      <c r="IR636" s="241"/>
      <c r="IS636" s="241"/>
      <c r="IT636" s="241"/>
      <c r="IU636" s="241"/>
      <c r="IV636" s="241"/>
      <c r="IW636" s="241"/>
      <c r="IX636" s="241"/>
      <c r="IY636" s="241"/>
      <c r="IZ636" s="241"/>
      <c r="JA636" s="241"/>
      <c r="JB636" s="241"/>
      <c r="JC636" s="241"/>
      <c r="JD636" s="241"/>
      <c r="JE636" s="241"/>
      <c r="JF636" s="241"/>
      <c r="JG636" s="241"/>
      <c r="JH636" s="241"/>
      <c r="JI636" s="241"/>
      <c r="JJ636" s="241"/>
      <c r="JK636" s="241"/>
      <c r="JL636" s="241"/>
      <c r="JM636" s="241"/>
      <c r="JN636" s="241"/>
      <c r="JO636" s="241"/>
      <c r="JP636" s="241"/>
      <c r="JQ636" s="241"/>
      <c r="JR636" s="241"/>
      <c r="JS636" s="241"/>
      <c r="JT636" s="241"/>
      <c r="JU636" s="241"/>
    </row>
    <row r="637" spans="1:281" s="240" customFormat="1" ht="15" customHeight="1">
      <c r="A637" s="241"/>
      <c r="B637" s="241"/>
      <c r="C637" s="241"/>
      <c r="D637" s="241"/>
      <c r="E637" s="241"/>
      <c r="F637" s="241"/>
      <c r="G637" s="241"/>
      <c r="H637" s="241"/>
      <c r="I637" s="241"/>
      <c r="J637" s="241"/>
      <c r="K637" s="241"/>
      <c r="L637" s="241"/>
      <c r="M637" s="241"/>
      <c r="N637" s="241"/>
      <c r="O637" s="241"/>
      <c r="P637" s="241"/>
      <c r="Q637" s="241"/>
      <c r="R637" s="241"/>
      <c r="S637" s="241"/>
      <c r="T637" s="241"/>
      <c r="U637" s="241" t="s">
        <v>764</v>
      </c>
      <c r="V637" s="241"/>
      <c r="W637" s="241"/>
      <c r="X637" s="241"/>
      <c r="Y637" s="241"/>
      <c r="Z637" s="241"/>
      <c r="AA637" s="241"/>
      <c r="AB637" s="241"/>
      <c r="AC637" s="241" t="s">
        <v>325</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c r="CJ637" s="241"/>
      <c r="CK637" s="241"/>
      <c r="CL637" s="241"/>
      <c r="CM637" s="241"/>
      <c r="CN637" s="241"/>
      <c r="CO637" s="241"/>
      <c r="CP637" s="241"/>
      <c r="CQ637" s="241"/>
      <c r="CR637" s="241"/>
      <c r="CS637" s="241"/>
      <c r="CT637" s="241"/>
      <c r="CU637" s="241"/>
      <c r="CV637" s="241"/>
      <c r="CW637" s="241"/>
      <c r="CX637" s="241"/>
      <c r="CY637" s="241"/>
      <c r="CZ637" s="241"/>
      <c r="DA637" s="241"/>
      <c r="DB637" s="241"/>
      <c r="DC637" s="241"/>
      <c r="DD637" s="241"/>
      <c r="DE637" s="241"/>
      <c r="DF637" s="241"/>
      <c r="DG637" s="241"/>
      <c r="DH637" s="241"/>
      <c r="DI637" s="241"/>
      <c r="DJ637" s="241"/>
      <c r="DK637" s="241"/>
      <c r="DL637" s="241"/>
      <c r="DM637" s="241"/>
      <c r="DN637" s="241"/>
      <c r="DO637" s="241"/>
      <c r="DP637" s="241"/>
      <c r="DQ637" s="241"/>
      <c r="DR637" s="241"/>
      <c r="DS637" s="241"/>
      <c r="DT637" s="241"/>
      <c r="DU637" s="241"/>
      <c r="DV637" s="241"/>
      <c r="DW637" s="241"/>
      <c r="DX637" s="241"/>
      <c r="DY637" s="241"/>
      <c r="DZ637" s="241"/>
      <c r="EA637" s="241"/>
      <c r="EB637" s="241"/>
      <c r="EC637" s="241"/>
      <c r="ED637" s="241"/>
      <c r="EE637" s="241"/>
      <c r="EF637" s="241"/>
      <c r="EG637" s="241"/>
      <c r="EH637" s="241"/>
      <c r="EI637" s="241"/>
      <c r="EJ637" s="241"/>
      <c r="EK637" s="241"/>
      <c r="EL637" s="241"/>
      <c r="EM637" s="241"/>
      <c r="EN637" s="241"/>
      <c r="EO637" s="241"/>
      <c r="EP637" s="241"/>
      <c r="EQ637" s="241"/>
      <c r="ER637" s="241"/>
      <c r="ES637" s="241"/>
      <c r="ET637" s="241"/>
      <c r="EU637" s="241"/>
      <c r="EV637" s="241"/>
      <c r="EW637" s="241"/>
      <c r="EX637" s="241"/>
      <c r="EY637" s="241"/>
      <c r="EZ637" s="241"/>
      <c r="FA637" s="241"/>
      <c r="FB637" s="241"/>
      <c r="FC637" s="241"/>
      <c r="FD637" s="241"/>
      <c r="FE637" s="241"/>
      <c r="FF637" s="241"/>
      <c r="FG637" s="241"/>
      <c r="FH637" s="241"/>
      <c r="FI637" s="241"/>
      <c r="FJ637" s="241"/>
      <c r="FK637" s="241"/>
      <c r="FL637" s="241"/>
      <c r="FM637" s="241"/>
      <c r="FN637" s="241"/>
      <c r="FO637" s="241"/>
      <c r="FP637" s="241"/>
      <c r="FQ637" s="241"/>
      <c r="FR637" s="241"/>
      <c r="FS637" s="241"/>
      <c r="FT637" s="241"/>
      <c r="FU637" s="241"/>
      <c r="FV637" s="241"/>
      <c r="FW637" s="241"/>
      <c r="FX637" s="241"/>
      <c r="FY637" s="241"/>
      <c r="FZ637" s="241"/>
      <c r="GA637" s="241"/>
      <c r="GB637" s="241"/>
      <c r="GC637" s="241"/>
      <c r="GD637" s="241"/>
      <c r="GE637" s="241"/>
      <c r="GF637" s="241"/>
      <c r="GG637" s="241"/>
      <c r="GH637" s="241"/>
      <c r="GI637" s="241"/>
      <c r="GJ637" s="241"/>
      <c r="GK637" s="241"/>
      <c r="GL637" s="241"/>
      <c r="GM637" s="241"/>
      <c r="GN637" s="241"/>
      <c r="GO637" s="241"/>
      <c r="GP637" s="241"/>
      <c r="GQ637" s="241"/>
      <c r="GR637" s="241"/>
      <c r="GS637" s="241"/>
      <c r="GT637" s="241"/>
      <c r="GU637" s="241"/>
      <c r="GV637" s="241"/>
      <c r="GW637" s="241"/>
      <c r="GX637" s="241"/>
      <c r="GY637" s="241"/>
      <c r="GZ637" s="241"/>
      <c r="HA637" s="241"/>
      <c r="HB637" s="241"/>
      <c r="HC637" s="241"/>
      <c r="HD637" s="241"/>
      <c r="HE637" s="241"/>
      <c r="HF637" s="241"/>
      <c r="HG637" s="241"/>
      <c r="HH637" s="241"/>
      <c r="HI637" s="241"/>
      <c r="HJ637" s="241"/>
      <c r="HK637" s="241"/>
      <c r="HL637" s="241"/>
      <c r="HM637" s="241"/>
      <c r="HN637" s="241"/>
      <c r="HO637" s="241"/>
      <c r="HP637" s="241"/>
      <c r="HQ637" s="241"/>
      <c r="HR637" s="241"/>
      <c r="HS637" s="241"/>
      <c r="HT637" s="241"/>
      <c r="HU637" s="241"/>
      <c r="HV637" s="241"/>
      <c r="HW637" s="241"/>
      <c r="HX637" s="241"/>
      <c r="HY637" s="241"/>
      <c r="HZ637" s="241"/>
      <c r="IA637" s="241"/>
      <c r="IB637" s="241"/>
      <c r="IC637" s="241"/>
      <c r="ID637" s="241"/>
      <c r="IE637" s="241"/>
      <c r="IF637" s="241"/>
      <c r="IG637" s="241"/>
      <c r="IH637" s="241"/>
      <c r="II637" s="241"/>
      <c r="IJ637" s="241"/>
      <c r="IK637" s="241"/>
      <c r="IL637" s="241"/>
      <c r="IM637" s="241"/>
      <c r="IN637" s="241"/>
      <c r="IO637" s="241"/>
      <c r="IP637" s="241"/>
      <c r="IQ637" s="241"/>
      <c r="IR637" s="241"/>
      <c r="IS637" s="241"/>
      <c r="IT637" s="241"/>
      <c r="IU637" s="241"/>
      <c r="IV637" s="241"/>
      <c r="IW637" s="241"/>
      <c r="IX637" s="241"/>
      <c r="IY637" s="241"/>
      <c r="IZ637" s="241"/>
      <c r="JA637" s="241"/>
      <c r="JB637" s="241"/>
      <c r="JC637" s="241"/>
      <c r="JD637" s="241"/>
      <c r="JE637" s="241"/>
      <c r="JF637" s="241"/>
      <c r="JG637" s="241"/>
      <c r="JH637" s="241"/>
      <c r="JI637" s="241"/>
      <c r="JJ637" s="241"/>
      <c r="JK637" s="241"/>
      <c r="JL637" s="241"/>
      <c r="JM637" s="241"/>
      <c r="JN637" s="241"/>
      <c r="JO637" s="241"/>
      <c r="JP637" s="241"/>
      <c r="JQ637" s="241"/>
      <c r="JR637" s="241"/>
      <c r="JS637" s="241"/>
      <c r="JT637" s="241"/>
      <c r="JU637" s="241"/>
    </row>
    <row r="638" spans="1:281" s="240" customFormat="1" ht="15" customHeight="1">
      <c r="A638" s="241"/>
      <c r="B638" s="241"/>
      <c r="C638" s="241"/>
      <c r="D638" s="241"/>
      <c r="E638" s="241"/>
      <c r="F638" s="241"/>
      <c r="G638" s="241"/>
      <c r="H638" s="241"/>
      <c r="I638" s="241"/>
      <c r="J638" s="241"/>
      <c r="K638" s="241"/>
      <c r="L638" s="241"/>
      <c r="M638" s="241"/>
      <c r="N638" s="241"/>
      <c r="O638" s="241"/>
      <c r="P638" s="241"/>
      <c r="Q638" s="241"/>
      <c r="R638" s="241"/>
      <c r="S638" s="241"/>
      <c r="T638" s="241"/>
      <c r="U638" s="241" t="s">
        <v>765</v>
      </c>
      <c r="V638" s="241"/>
      <c r="W638" s="241"/>
      <c r="X638" s="241"/>
      <c r="Y638" s="241"/>
      <c r="Z638" s="241"/>
      <c r="AA638" s="241"/>
      <c r="AB638" s="241"/>
      <c r="AC638" s="241" t="s">
        <v>350</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c r="CJ638" s="241"/>
      <c r="CK638" s="241"/>
      <c r="CL638" s="241"/>
      <c r="CM638" s="241"/>
      <c r="CN638" s="241"/>
      <c r="CO638" s="241"/>
      <c r="CP638" s="241"/>
      <c r="CQ638" s="241"/>
      <c r="CR638" s="241"/>
      <c r="CS638" s="241"/>
      <c r="CT638" s="241"/>
      <c r="CU638" s="241"/>
      <c r="CV638" s="241"/>
      <c r="CW638" s="241"/>
      <c r="CX638" s="241"/>
      <c r="CY638" s="241"/>
      <c r="CZ638" s="241"/>
      <c r="DA638" s="241"/>
      <c r="DB638" s="241"/>
      <c r="DC638" s="241"/>
      <c r="DD638" s="241"/>
      <c r="DE638" s="241"/>
      <c r="DF638" s="241"/>
      <c r="DG638" s="241"/>
      <c r="DH638" s="241"/>
      <c r="DI638" s="241"/>
      <c r="DJ638" s="241"/>
      <c r="DK638" s="241"/>
      <c r="DL638" s="241"/>
      <c r="DM638" s="241"/>
      <c r="DN638" s="241"/>
      <c r="DO638" s="241"/>
      <c r="DP638" s="241"/>
      <c r="DQ638" s="241"/>
      <c r="DR638" s="241"/>
      <c r="DS638" s="241"/>
      <c r="DT638" s="241"/>
      <c r="DU638" s="241"/>
      <c r="DV638" s="241"/>
      <c r="DW638" s="241"/>
      <c r="DX638" s="241"/>
      <c r="DY638" s="241"/>
      <c r="DZ638" s="241"/>
      <c r="EA638" s="241"/>
      <c r="EB638" s="241"/>
      <c r="EC638" s="241"/>
      <c r="ED638" s="241"/>
      <c r="EE638" s="241"/>
      <c r="EF638" s="241"/>
      <c r="EG638" s="241"/>
      <c r="EH638" s="241"/>
      <c r="EI638" s="241"/>
      <c r="EJ638" s="241"/>
      <c r="EK638" s="241"/>
      <c r="EL638" s="241"/>
      <c r="EM638" s="241"/>
      <c r="EN638" s="241"/>
      <c r="EO638" s="241"/>
      <c r="EP638" s="241"/>
      <c r="EQ638" s="241"/>
      <c r="ER638" s="241"/>
      <c r="ES638" s="241"/>
      <c r="ET638" s="241"/>
      <c r="EU638" s="241"/>
      <c r="EV638" s="241"/>
      <c r="EW638" s="241"/>
      <c r="EX638" s="241"/>
      <c r="EY638" s="241"/>
      <c r="EZ638" s="241"/>
      <c r="FA638" s="241"/>
      <c r="FB638" s="241"/>
      <c r="FC638" s="241"/>
      <c r="FD638" s="241"/>
      <c r="FE638" s="241"/>
      <c r="FF638" s="241"/>
      <c r="FG638" s="241"/>
      <c r="FH638" s="241"/>
      <c r="FI638" s="241"/>
      <c r="FJ638" s="241"/>
      <c r="FK638" s="241"/>
      <c r="FL638" s="241"/>
      <c r="FM638" s="241"/>
      <c r="FN638" s="241"/>
      <c r="FO638" s="241"/>
      <c r="FP638" s="241"/>
      <c r="FQ638" s="241"/>
      <c r="FR638" s="241"/>
      <c r="FS638" s="241"/>
      <c r="FT638" s="241"/>
      <c r="FU638" s="241"/>
      <c r="FV638" s="241"/>
      <c r="FW638" s="241"/>
      <c r="FX638" s="241"/>
      <c r="FY638" s="241"/>
      <c r="FZ638" s="241"/>
      <c r="GA638" s="241"/>
      <c r="GB638" s="241"/>
      <c r="GC638" s="241"/>
      <c r="GD638" s="241"/>
      <c r="GE638" s="241"/>
      <c r="GF638" s="241"/>
      <c r="GG638" s="241"/>
      <c r="GH638" s="241"/>
      <c r="GI638" s="241"/>
      <c r="GJ638" s="241"/>
      <c r="GK638" s="241"/>
      <c r="GL638" s="241"/>
      <c r="GM638" s="241"/>
      <c r="GN638" s="241"/>
      <c r="GO638" s="241"/>
      <c r="GP638" s="241"/>
      <c r="GQ638" s="241"/>
      <c r="GR638" s="241"/>
      <c r="GS638" s="241"/>
      <c r="GT638" s="241"/>
      <c r="GU638" s="241"/>
      <c r="GV638" s="241"/>
      <c r="GW638" s="241"/>
      <c r="GX638" s="241"/>
      <c r="GY638" s="241"/>
      <c r="GZ638" s="241"/>
      <c r="HA638" s="241"/>
      <c r="HB638" s="241"/>
      <c r="HC638" s="241"/>
      <c r="HD638" s="241"/>
      <c r="HE638" s="241"/>
      <c r="HF638" s="241"/>
      <c r="HG638" s="241"/>
      <c r="HH638" s="241"/>
      <c r="HI638" s="241"/>
      <c r="HJ638" s="241"/>
      <c r="HK638" s="241"/>
      <c r="HL638" s="241"/>
      <c r="HM638" s="241"/>
      <c r="HN638" s="241"/>
      <c r="HO638" s="241"/>
      <c r="HP638" s="241"/>
      <c r="HQ638" s="241"/>
      <c r="HR638" s="241"/>
      <c r="HS638" s="241"/>
      <c r="HT638" s="241"/>
      <c r="HU638" s="241"/>
      <c r="HV638" s="241"/>
      <c r="HW638" s="241"/>
      <c r="HX638" s="241"/>
      <c r="HY638" s="241"/>
      <c r="HZ638" s="241"/>
      <c r="IA638" s="241"/>
      <c r="IB638" s="241"/>
      <c r="IC638" s="241"/>
      <c r="ID638" s="241"/>
      <c r="IE638" s="241"/>
      <c r="IF638" s="241"/>
      <c r="IG638" s="241"/>
      <c r="IH638" s="241"/>
      <c r="II638" s="241"/>
      <c r="IJ638" s="241"/>
      <c r="IK638" s="241"/>
      <c r="IL638" s="241"/>
      <c r="IM638" s="241"/>
      <c r="IN638" s="241"/>
      <c r="IO638" s="241"/>
      <c r="IP638" s="241"/>
      <c r="IQ638" s="241"/>
      <c r="IR638" s="241"/>
      <c r="IS638" s="241"/>
      <c r="IT638" s="241"/>
      <c r="IU638" s="241"/>
      <c r="IV638" s="241"/>
      <c r="IW638" s="241"/>
      <c r="IX638" s="241"/>
      <c r="IY638" s="241"/>
      <c r="IZ638" s="241"/>
      <c r="JA638" s="241"/>
      <c r="JB638" s="241"/>
      <c r="JC638" s="241"/>
      <c r="JD638" s="241"/>
      <c r="JE638" s="241"/>
      <c r="JF638" s="241"/>
      <c r="JG638" s="241"/>
      <c r="JH638" s="241"/>
      <c r="JI638" s="241"/>
      <c r="JJ638" s="241"/>
      <c r="JK638" s="241"/>
      <c r="JL638" s="241"/>
      <c r="JM638" s="241"/>
      <c r="JN638" s="241"/>
      <c r="JO638" s="241"/>
      <c r="JP638" s="241"/>
      <c r="JQ638" s="241"/>
      <c r="JR638" s="241"/>
      <c r="JS638" s="241"/>
      <c r="JT638" s="241"/>
      <c r="JU638" s="241"/>
    </row>
    <row r="639" spans="1:281" s="240" customFormat="1" ht="15" customHeight="1">
      <c r="A639" s="241"/>
      <c r="B639" s="241"/>
      <c r="C639" s="241"/>
      <c r="D639" s="241"/>
      <c r="E639" s="241"/>
      <c r="F639" s="241"/>
      <c r="G639" s="241"/>
      <c r="H639" s="241"/>
      <c r="I639" s="241"/>
      <c r="J639" s="241"/>
      <c r="K639" s="241"/>
      <c r="L639" s="241"/>
      <c r="M639" s="241"/>
      <c r="N639" s="241"/>
      <c r="O639" s="241"/>
      <c r="P639" s="241"/>
      <c r="Q639" s="241"/>
      <c r="R639" s="241"/>
      <c r="S639" s="241"/>
      <c r="T639" s="241"/>
      <c r="U639" s="241" t="s">
        <v>766</v>
      </c>
      <c r="V639" s="241"/>
      <c r="W639" s="241"/>
      <c r="X639" s="241"/>
      <c r="Y639" s="241"/>
      <c r="Z639" s="241"/>
      <c r="AA639" s="241"/>
      <c r="AB639" s="241"/>
      <c r="AC639" s="241" t="s">
        <v>316</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c r="CJ639" s="241"/>
      <c r="CK639" s="241"/>
      <c r="CL639" s="241"/>
      <c r="CM639" s="241"/>
      <c r="CN639" s="241"/>
      <c r="CO639" s="241"/>
      <c r="CP639" s="241"/>
      <c r="CQ639" s="241"/>
      <c r="CR639" s="241"/>
      <c r="CS639" s="241"/>
      <c r="CT639" s="241"/>
      <c r="CU639" s="241"/>
      <c r="CV639" s="241"/>
      <c r="CW639" s="241"/>
      <c r="CX639" s="241"/>
      <c r="CY639" s="241"/>
      <c r="CZ639" s="241"/>
      <c r="DA639" s="241"/>
      <c r="DB639" s="241"/>
      <c r="DC639" s="241"/>
      <c r="DD639" s="241"/>
      <c r="DE639" s="241"/>
      <c r="DF639" s="241"/>
      <c r="DG639" s="241"/>
      <c r="DH639" s="241"/>
      <c r="DI639" s="241"/>
      <c r="DJ639" s="241"/>
      <c r="DK639" s="241"/>
      <c r="DL639" s="241"/>
      <c r="DM639" s="241"/>
      <c r="DN639" s="241"/>
      <c r="DO639" s="241"/>
      <c r="DP639" s="241"/>
      <c r="DQ639" s="241"/>
      <c r="DR639" s="241"/>
      <c r="DS639" s="241"/>
      <c r="DT639" s="241"/>
      <c r="DU639" s="241"/>
      <c r="DV639" s="241"/>
      <c r="DW639" s="241"/>
      <c r="DX639" s="241"/>
      <c r="DY639" s="241"/>
      <c r="DZ639" s="241"/>
      <c r="EA639" s="241"/>
      <c r="EB639" s="241"/>
      <c r="EC639" s="241"/>
      <c r="ED639" s="241"/>
      <c r="EE639" s="241"/>
      <c r="EF639" s="241"/>
      <c r="EG639" s="241"/>
      <c r="EH639" s="241"/>
      <c r="EI639" s="241"/>
      <c r="EJ639" s="241"/>
      <c r="EK639" s="241"/>
      <c r="EL639" s="241"/>
      <c r="EM639" s="241"/>
      <c r="EN639" s="241"/>
      <c r="EO639" s="241"/>
      <c r="EP639" s="241"/>
      <c r="EQ639" s="241"/>
      <c r="ER639" s="241"/>
      <c r="ES639" s="241"/>
      <c r="ET639" s="241"/>
      <c r="EU639" s="241"/>
      <c r="EV639" s="241"/>
      <c r="EW639" s="241"/>
      <c r="EX639" s="241"/>
      <c r="EY639" s="241"/>
      <c r="EZ639" s="241"/>
      <c r="FA639" s="241"/>
      <c r="FB639" s="241"/>
      <c r="FC639" s="241"/>
      <c r="FD639" s="241"/>
      <c r="FE639" s="241"/>
      <c r="FF639" s="241"/>
      <c r="FG639" s="241"/>
      <c r="FH639" s="241"/>
      <c r="FI639" s="241"/>
      <c r="FJ639" s="241"/>
      <c r="FK639" s="241"/>
      <c r="FL639" s="241"/>
      <c r="FM639" s="241"/>
      <c r="FN639" s="241"/>
      <c r="FO639" s="241"/>
      <c r="FP639" s="241"/>
      <c r="FQ639" s="241"/>
      <c r="FR639" s="241"/>
      <c r="FS639" s="241"/>
      <c r="FT639" s="241"/>
      <c r="FU639" s="241"/>
      <c r="FV639" s="241"/>
      <c r="FW639" s="241"/>
      <c r="FX639" s="241"/>
      <c r="FY639" s="241"/>
      <c r="FZ639" s="241"/>
      <c r="GA639" s="241"/>
      <c r="GB639" s="241"/>
      <c r="GC639" s="241"/>
      <c r="GD639" s="241"/>
      <c r="GE639" s="241"/>
      <c r="GF639" s="241"/>
      <c r="GG639" s="241"/>
      <c r="GH639" s="241"/>
      <c r="GI639" s="241"/>
      <c r="GJ639" s="241"/>
      <c r="GK639" s="241"/>
      <c r="GL639" s="241"/>
      <c r="GM639" s="241"/>
      <c r="GN639" s="241"/>
      <c r="GO639" s="241"/>
      <c r="GP639" s="241"/>
      <c r="GQ639" s="241"/>
      <c r="GR639" s="241"/>
      <c r="GS639" s="241"/>
      <c r="GT639" s="241"/>
      <c r="GU639" s="241"/>
      <c r="GV639" s="241"/>
      <c r="GW639" s="241"/>
      <c r="GX639" s="241"/>
      <c r="GY639" s="241"/>
      <c r="GZ639" s="241"/>
      <c r="HA639" s="241"/>
      <c r="HB639" s="241"/>
      <c r="HC639" s="241"/>
      <c r="HD639" s="241"/>
      <c r="HE639" s="241"/>
      <c r="HF639" s="241"/>
      <c r="HG639" s="241"/>
      <c r="HH639" s="241"/>
      <c r="HI639" s="241"/>
      <c r="HJ639" s="241"/>
      <c r="HK639" s="241"/>
      <c r="HL639" s="241"/>
      <c r="HM639" s="241"/>
      <c r="HN639" s="241"/>
      <c r="HO639" s="241"/>
      <c r="HP639" s="241"/>
      <c r="HQ639" s="241"/>
      <c r="HR639" s="241"/>
      <c r="HS639" s="241"/>
      <c r="HT639" s="241"/>
      <c r="HU639" s="241"/>
      <c r="HV639" s="241"/>
      <c r="HW639" s="241"/>
      <c r="HX639" s="241"/>
      <c r="HY639" s="241"/>
      <c r="HZ639" s="241"/>
      <c r="IA639" s="241"/>
      <c r="IB639" s="241"/>
      <c r="IC639" s="241"/>
      <c r="ID639" s="241"/>
      <c r="IE639" s="241"/>
      <c r="IF639" s="241"/>
      <c r="IG639" s="241"/>
      <c r="IH639" s="241"/>
      <c r="II639" s="241"/>
      <c r="IJ639" s="241"/>
      <c r="IK639" s="241"/>
      <c r="IL639" s="241"/>
      <c r="IM639" s="241"/>
      <c r="IN639" s="241"/>
      <c r="IO639" s="241"/>
      <c r="IP639" s="241"/>
      <c r="IQ639" s="241"/>
      <c r="IR639" s="241"/>
      <c r="IS639" s="241"/>
      <c r="IT639" s="241"/>
      <c r="IU639" s="241"/>
      <c r="IV639" s="241"/>
      <c r="IW639" s="241"/>
      <c r="IX639" s="241"/>
      <c r="IY639" s="241"/>
      <c r="IZ639" s="241"/>
      <c r="JA639" s="241"/>
      <c r="JB639" s="241"/>
      <c r="JC639" s="241"/>
      <c r="JD639" s="241"/>
      <c r="JE639" s="241"/>
      <c r="JF639" s="241"/>
      <c r="JG639" s="241"/>
      <c r="JH639" s="241"/>
      <c r="JI639" s="241"/>
      <c r="JJ639" s="241"/>
      <c r="JK639" s="241"/>
      <c r="JL639" s="241"/>
      <c r="JM639" s="241"/>
      <c r="JN639" s="241"/>
      <c r="JO639" s="241"/>
      <c r="JP639" s="241"/>
      <c r="JQ639" s="241"/>
      <c r="JR639" s="241"/>
      <c r="JS639" s="241"/>
      <c r="JT639" s="241"/>
      <c r="JU639" s="241"/>
    </row>
    <row r="640" spans="1:281" s="240" customFormat="1" ht="15" customHeight="1">
      <c r="A640" s="241"/>
      <c r="B640" s="241"/>
      <c r="C640" s="241"/>
      <c r="D640" s="241"/>
      <c r="E640" s="241"/>
      <c r="F640" s="241"/>
      <c r="G640" s="241"/>
      <c r="H640" s="241"/>
      <c r="I640" s="241"/>
      <c r="J640" s="241"/>
      <c r="K640" s="241"/>
      <c r="L640" s="241"/>
      <c r="M640" s="241"/>
      <c r="N640" s="241"/>
      <c r="O640" s="241"/>
      <c r="P640" s="241"/>
      <c r="Q640" s="241"/>
      <c r="R640" s="241"/>
      <c r="S640" s="241"/>
      <c r="T640" s="241"/>
      <c r="U640" s="241" t="s">
        <v>767</v>
      </c>
      <c r="V640" s="241"/>
      <c r="W640" s="241"/>
      <c r="X640" s="241"/>
      <c r="Y640" s="241"/>
      <c r="Z640" s="241"/>
      <c r="AA640" s="241"/>
      <c r="AB640" s="241"/>
      <c r="AC640" s="241" t="s">
        <v>350</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c r="EN640" s="241"/>
      <c r="EO640" s="241"/>
      <c r="EP640" s="241"/>
      <c r="EQ640" s="241"/>
      <c r="ER640" s="241"/>
      <c r="ES640" s="241"/>
      <c r="ET640" s="241"/>
      <c r="EU640" s="241"/>
      <c r="EV640" s="241"/>
      <c r="EW640" s="241"/>
      <c r="EX640" s="241"/>
      <c r="EY640" s="241"/>
      <c r="EZ640" s="241"/>
      <c r="FA640" s="241"/>
      <c r="FB640" s="241"/>
      <c r="FC640" s="241"/>
      <c r="FD640" s="241"/>
      <c r="FE640" s="241"/>
      <c r="FF640" s="241"/>
      <c r="FG640" s="241"/>
      <c r="FH640" s="241"/>
      <c r="FI640" s="241"/>
      <c r="FJ640" s="241"/>
      <c r="FK640" s="241"/>
      <c r="FL640" s="241"/>
      <c r="FM640" s="241"/>
      <c r="FN640" s="241"/>
      <c r="FO640" s="241"/>
      <c r="FP640" s="241"/>
      <c r="FQ640" s="241"/>
      <c r="FR640" s="241"/>
      <c r="FS640" s="241"/>
      <c r="FT640" s="241"/>
      <c r="FU640" s="241"/>
      <c r="FV640" s="241"/>
      <c r="FW640" s="241"/>
      <c r="FX640" s="241"/>
      <c r="FY640" s="241"/>
      <c r="FZ640" s="241"/>
      <c r="GA640" s="241"/>
      <c r="GB640" s="241"/>
      <c r="GC640" s="241"/>
      <c r="GD640" s="241"/>
      <c r="GE640" s="241"/>
      <c r="GF640" s="241"/>
      <c r="GG640" s="241"/>
      <c r="GH640" s="241"/>
      <c r="GI640" s="241"/>
      <c r="GJ640" s="241"/>
      <c r="GK640" s="241"/>
      <c r="GL640" s="241"/>
      <c r="GM640" s="241"/>
      <c r="GN640" s="241"/>
      <c r="GO640" s="241"/>
      <c r="GP640" s="241"/>
      <c r="GQ640" s="241"/>
      <c r="GR640" s="241"/>
      <c r="GS640" s="241"/>
      <c r="GT640" s="241"/>
      <c r="GU640" s="241"/>
      <c r="GV640" s="241"/>
      <c r="GW640" s="241"/>
      <c r="GX640" s="241"/>
      <c r="GY640" s="241"/>
      <c r="GZ640" s="241"/>
      <c r="HA640" s="241"/>
      <c r="HB640" s="241"/>
      <c r="HC640" s="241"/>
      <c r="HD640" s="241"/>
      <c r="HE640" s="241"/>
      <c r="HF640" s="241"/>
      <c r="HG640" s="241"/>
      <c r="HH640" s="241"/>
      <c r="HI640" s="241"/>
      <c r="HJ640" s="241"/>
      <c r="HK640" s="241"/>
      <c r="HL640" s="241"/>
      <c r="HM640" s="241"/>
      <c r="HN640" s="241"/>
      <c r="HO640" s="241"/>
      <c r="HP640" s="241"/>
      <c r="HQ640" s="241"/>
      <c r="HR640" s="241"/>
      <c r="HS640" s="241"/>
      <c r="HT640" s="241"/>
      <c r="HU640" s="241"/>
      <c r="HV640" s="241"/>
      <c r="HW640" s="241"/>
      <c r="HX640" s="241"/>
      <c r="HY640" s="241"/>
      <c r="HZ640" s="241"/>
      <c r="IA640" s="241"/>
      <c r="IB640" s="241"/>
      <c r="IC640" s="241"/>
      <c r="ID640" s="241"/>
      <c r="IE640" s="241"/>
      <c r="IF640" s="241"/>
      <c r="IG640" s="241"/>
      <c r="IH640" s="241"/>
      <c r="II640" s="241"/>
      <c r="IJ640" s="241"/>
      <c r="IK640" s="241"/>
      <c r="IL640" s="241"/>
      <c r="IM640" s="241"/>
      <c r="IN640" s="241"/>
      <c r="IO640" s="241"/>
      <c r="IP640" s="241"/>
      <c r="IQ640" s="241"/>
      <c r="IR640" s="241"/>
      <c r="IS640" s="241"/>
      <c r="IT640" s="241"/>
      <c r="IU640" s="241"/>
      <c r="IV640" s="241"/>
      <c r="IW640" s="241"/>
      <c r="IX640" s="241"/>
      <c r="IY640" s="241"/>
      <c r="IZ640" s="241"/>
      <c r="JA640" s="241"/>
      <c r="JB640" s="241"/>
      <c r="JC640" s="241"/>
      <c r="JD640" s="241"/>
      <c r="JE640" s="241"/>
      <c r="JF640" s="241"/>
      <c r="JG640" s="241"/>
      <c r="JH640" s="241"/>
      <c r="JI640" s="241"/>
      <c r="JJ640" s="241"/>
      <c r="JK640" s="241"/>
      <c r="JL640" s="241"/>
      <c r="JM640" s="241"/>
      <c r="JN640" s="241"/>
      <c r="JO640" s="241"/>
      <c r="JP640" s="241"/>
      <c r="JQ640" s="241"/>
      <c r="JR640" s="241"/>
      <c r="JS640" s="241"/>
      <c r="JT640" s="241"/>
      <c r="JU640" s="241"/>
    </row>
    <row r="641" spans="1:281" s="240" customFormat="1" ht="15" customHeight="1">
      <c r="A641" s="241"/>
      <c r="B641" s="241"/>
      <c r="C641" s="241"/>
      <c r="D641" s="241"/>
      <c r="E641" s="241"/>
      <c r="F641" s="241"/>
      <c r="G641" s="241"/>
      <c r="H641" s="241"/>
      <c r="I641" s="241"/>
      <c r="J641" s="241"/>
      <c r="K641" s="241"/>
      <c r="L641" s="241"/>
      <c r="M641" s="241"/>
      <c r="N641" s="241"/>
      <c r="O641" s="241"/>
      <c r="P641" s="241"/>
      <c r="Q641" s="241"/>
      <c r="R641" s="241"/>
      <c r="S641" s="241"/>
      <c r="T641" s="241"/>
      <c r="U641" s="241" t="s">
        <v>768</v>
      </c>
      <c r="V641" s="241"/>
      <c r="W641" s="241"/>
      <c r="X641" s="241"/>
      <c r="Y641" s="241"/>
      <c r="Z641" s="241"/>
      <c r="AA641" s="241"/>
      <c r="AB641" s="241"/>
      <c r="AC641" s="241" t="s">
        <v>313</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c r="CJ641" s="241"/>
      <c r="CK641" s="241"/>
      <c r="CL641" s="241"/>
      <c r="CM641" s="241"/>
      <c r="CN641" s="241"/>
      <c r="CO641" s="241"/>
      <c r="CP641" s="241"/>
      <c r="CQ641" s="241"/>
      <c r="CR641" s="241"/>
      <c r="CS641" s="241"/>
      <c r="CT641" s="241"/>
      <c r="CU641" s="241"/>
      <c r="CV641" s="241"/>
      <c r="CW641" s="241"/>
      <c r="CX641" s="241"/>
      <c r="CY641" s="241"/>
      <c r="CZ641" s="241"/>
      <c r="DA641" s="241"/>
      <c r="DB641" s="241"/>
      <c r="DC641" s="241"/>
      <c r="DD641" s="241"/>
      <c r="DE641" s="241"/>
      <c r="DF641" s="241"/>
      <c r="DG641" s="241"/>
      <c r="DH641" s="241"/>
      <c r="DI641" s="241"/>
      <c r="DJ641" s="241"/>
      <c r="DK641" s="241"/>
      <c r="DL641" s="241"/>
      <c r="DM641" s="241"/>
      <c r="DN641" s="241"/>
      <c r="DO641" s="241"/>
      <c r="DP641" s="241"/>
      <c r="DQ641" s="241"/>
      <c r="DR641" s="241"/>
      <c r="DS641" s="241"/>
      <c r="DT641" s="241"/>
      <c r="DU641" s="241"/>
      <c r="DV641" s="241"/>
      <c r="DW641" s="241"/>
      <c r="DX641" s="241"/>
      <c r="DY641" s="241"/>
      <c r="DZ641" s="241"/>
      <c r="EA641" s="241"/>
      <c r="EB641" s="241"/>
      <c r="EC641" s="241"/>
      <c r="ED641" s="241"/>
      <c r="EE641" s="241"/>
      <c r="EF641" s="241"/>
      <c r="EG641" s="241"/>
      <c r="EH641" s="241"/>
      <c r="EI641" s="241"/>
      <c r="EJ641" s="241"/>
      <c r="EK641" s="241"/>
      <c r="EL641" s="241"/>
      <c r="EM641" s="241"/>
      <c r="EN641" s="241"/>
      <c r="EO641" s="241"/>
      <c r="EP641" s="241"/>
      <c r="EQ641" s="241"/>
      <c r="ER641" s="241"/>
      <c r="ES641" s="241"/>
      <c r="ET641" s="241"/>
      <c r="EU641" s="241"/>
      <c r="EV641" s="241"/>
      <c r="EW641" s="241"/>
      <c r="EX641" s="241"/>
      <c r="EY641" s="241"/>
      <c r="EZ641" s="241"/>
      <c r="FA641" s="241"/>
      <c r="FB641" s="241"/>
      <c r="FC641" s="241"/>
      <c r="FD641" s="241"/>
      <c r="FE641" s="241"/>
      <c r="FF641" s="241"/>
      <c r="FG641" s="241"/>
      <c r="FH641" s="241"/>
      <c r="FI641" s="241"/>
      <c r="FJ641" s="241"/>
      <c r="FK641" s="241"/>
      <c r="FL641" s="241"/>
      <c r="FM641" s="241"/>
      <c r="FN641" s="241"/>
      <c r="FO641" s="241"/>
      <c r="FP641" s="241"/>
      <c r="FQ641" s="241"/>
      <c r="FR641" s="241"/>
      <c r="FS641" s="241"/>
      <c r="FT641" s="241"/>
      <c r="FU641" s="241"/>
      <c r="FV641" s="241"/>
      <c r="FW641" s="241"/>
      <c r="FX641" s="241"/>
      <c r="FY641" s="241"/>
      <c r="FZ641" s="241"/>
      <c r="GA641" s="241"/>
      <c r="GB641" s="241"/>
      <c r="GC641" s="241"/>
      <c r="GD641" s="241"/>
      <c r="GE641" s="241"/>
      <c r="GF641" s="241"/>
      <c r="GG641" s="241"/>
      <c r="GH641" s="241"/>
      <c r="GI641" s="241"/>
      <c r="GJ641" s="241"/>
      <c r="GK641" s="241"/>
      <c r="GL641" s="241"/>
      <c r="GM641" s="241"/>
      <c r="GN641" s="241"/>
      <c r="GO641" s="241"/>
      <c r="GP641" s="241"/>
      <c r="GQ641" s="241"/>
      <c r="GR641" s="241"/>
      <c r="GS641" s="241"/>
      <c r="GT641" s="241"/>
      <c r="GU641" s="241"/>
      <c r="GV641" s="241"/>
      <c r="GW641" s="241"/>
      <c r="GX641" s="241"/>
      <c r="GY641" s="241"/>
      <c r="GZ641" s="241"/>
      <c r="HA641" s="241"/>
      <c r="HB641" s="241"/>
      <c r="HC641" s="241"/>
      <c r="HD641" s="241"/>
      <c r="HE641" s="241"/>
      <c r="HF641" s="241"/>
      <c r="HG641" s="241"/>
      <c r="HH641" s="241"/>
      <c r="HI641" s="241"/>
      <c r="HJ641" s="241"/>
      <c r="HK641" s="241"/>
      <c r="HL641" s="241"/>
      <c r="HM641" s="241"/>
      <c r="HN641" s="241"/>
      <c r="HO641" s="241"/>
      <c r="HP641" s="241"/>
      <c r="HQ641" s="241"/>
      <c r="HR641" s="241"/>
      <c r="HS641" s="241"/>
      <c r="HT641" s="241"/>
      <c r="HU641" s="241"/>
      <c r="HV641" s="241"/>
      <c r="HW641" s="241"/>
      <c r="HX641" s="241"/>
      <c r="HY641" s="241"/>
      <c r="HZ641" s="241"/>
      <c r="IA641" s="241"/>
      <c r="IB641" s="241"/>
      <c r="IC641" s="241"/>
      <c r="ID641" s="241"/>
      <c r="IE641" s="241"/>
      <c r="IF641" s="241"/>
      <c r="IG641" s="241"/>
      <c r="IH641" s="241"/>
      <c r="II641" s="241"/>
      <c r="IJ641" s="241"/>
      <c r="IK641" s="241"/>
      <c r="IL641" s="241"/>
      <c r="IM641" s="241"/>
      <c r="IN641" s="241"/>
      <c r="IO641" s="241"/>
      <c r="IP641" s="241"/>
      <c r="IQ641" s="241"/>
      <c r="IR641" s="241"/>
      <c r="IS641" s="241"/>
      <c r="IT641" s="241"/>
      <c r="IU641" s="241"/>
      <c r="IV641" s="241"/>
      <c r="IW641" s="241"/>
      <c r="IX641" s="241"/>
      <c r="IY641" s="241"/>
      <c r="IZ641" s="241"/>
      <c r="JA641" s="241"/>
      <c r="JB641" s="241"/>
      <c r="JC641" s="241"/>
      <c r="JD641" s="241"/>
      <c r="JE641" s="241"/>
      <c r="JF641" s="241"/>
      <c r="JG641" s="241"/>
      <c r="JH641" s="241"/>
      <c r="JI641" s="241"/>
      <c r="JJ641" s="241"/>
      <c r="JK641" s="241"/>
      <c r="JL641" s="241"/>
      <c r="JM641" s="241"/>
      <c r="JN641" s="241"/>
      <c r="JO641" s="241"/>
      <c r="JP641" s="241"/>
      <c r="JQ641" s="241"/>
      <c r="JR641" s="241"/>
      <c r="JS641" s="241"/>
      <c r="JT641" s="241"/>
      <c r="JU641" s="241"/>
    </row>
    <row r="642" spans="1:281" s="240" customFormat="1" ht="15" customHeight="1">
      <c r="A642" s="241"/>
      <c r="B642" s="241"/>
      <c r="C642" s="241"/>
      <c r="D642" s="241"/>
      <c r="E642" s="241"/>
      <c r="F642" s="241"/>
      <c r="G642" s="241"/>
      <c r="H642" s="241"/>
      <c r="I642" s="241"/>
      <c r="J642" s="241"/>
      <c r="K642" s="241"/>
      <c r="L642" s="241"/>
      <c r="M642" s="241"/>
      <c r="N642" s="241"/>
      <c r="O642" s="241"/>
      <c r="P642" s="241"/>
      <c r="Q642" s="241"/>
      <c r="R642" s="241"/>
      <c r="S642" s="241"/>
      <c r="T642" s="241"/>
      <c r="U642" s="241" t="s">
        <v>769</v>
      </c>
      <c r="V642" s="241"/>
      <c r="W642" s="241"/>
      <c r="X642" s="241"/>
      <c r="Y642" s="241"/>
      <c r="Z642" s="241"/>
      <c r="AA642" s="241"/>
      <c r="AB642" s="241"/>
      <c r="AC642" s="241" t="s">
        <v>316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c r="CJ642" s="241"/>
      <c r="CK642" s="241"/>
      <c r="CL642" s="241"/>
      <c r="CM642" s="241"/>
      <c r="CN642" s="241"/>
      <c r="CO642" s="241"/>
      <c r="CP642" s="241"/>
      <c r="CQ642" s="241"/>
      <c r="CR642" s="241"/>
      <c r="CS642" s="241"/>
      <c r="CT642" s="241"/>
      <c r="CU642" s="241"/>
      <c r="CV642" s="241"/>
      <c r="CW642" s="241"/>
      <c r="CX642" s="241"/>
      <c r="CY642" s="241"/>
      <c r="CZ642" s="241"/>
      <c r="DA642" s="241"/>
      <c r="DB642" s="241"/>
      <c r="DC642" s="241"/>
      <c r="DD642" s="241"/>
      <c r="DE642" s="241"/>
      <c r="DF642" s="241"/>
      <c r="DG642" s="241"/>
      <c r="DH642" s="241"/>
      <c r="DI642" s="241"/>
      <c r="DJ642" s="241"/>
      <c r="DK642" s="241"/>
      <c r="DL642" s="241"/>
      <c r="DM642" s="241"/>
      <c r="DN642" s="241"/>
      <c r="DO642" s="241"/>
      <c r="DP642" s="241"/>
      <c r="DQ642" s="241"/>
      <c r="DR642" s="241"/>
      <c r="DS642" s="241"/>
      <c r="DT642" s="241"/>
      <c r="DU642" s="241"/>
      <c r="DV642" s="241"/>
      <c r="DW642" s="241"/>
      <c r="DX642" s="241"/>
      <c r="DY642" s="241"/>
      <c r="DZ642" s="241"/>
      <c r="EA642" s="241"/>
      <c r="EB642" s="241"/>
      <c r="EC642" s="241"/>
      <c r="ED642" s="241"/>
      <c r="EE642" s="241"/>
      <c r="EF642" s="241"/>
      <c r="EG642" s="241"/>
      <c r="EH642" s="241"/>
      <c r="EI642" s="241"/>
      <c r="EJ642" s="241"/>
      <c r="EK642" s="241"/>
      <c r="EL642" s="241"/>
      <c r="EM642" s="241"/>
      <c r="EN642" s="241"/>
      <c r="EO642" s="241"/>
      <c r="EP642" s="241"/>
      <c r="EQ642" s="241"/>
      <c r="ER642" s="241"/>
      <c r="ES642" s="241"/>
      <c r="ET642" s="241"/>
      <c r="EU642" s="241"/>
      <c r="EV642" s="241"/>
      <c r="EW642" s="241"/>
      <c r="EX642" s="241"/>
      <c r="EY642" s="241"/>
      <c r="EZ642" s="241"/>
      <c r="FA642" s="241"/>
      <c r="FB642" s="241"/>
      <c r="FC642" s="241"/>
      <c r="FD642" s="241"/>
      <c r="FE642" s="241"/>
      <c r="FF642" s="241"/>
      <c r="FG642" s="241"/>
      <c r="FH642" s="241"/>
      <c r="FI642" s="241"/>
      <c r="FJ642" s="241"/>
      <c r="FK642" s="241"/>
      <c r="FL642" s="241"/>
      <c r="FM642" s="241"/>
      <c r="FN642" s="241"/>
      <c r="FO642" s="241"/>
      <c r="FP642" s="241"/>
      <c r="FQ642" s="241"/>
      <c r="FR642" s="241"/>
      <c r="FS642" s="241"/>
      <c r="FT642" s="241"/>
      <c r="FU642" s="241"/>
      <c r="FV642" s="241"/>
      <c r="FW642" s="241"/>
      <c r="FX642" s="241"/>
      <c r="FY642" s="241"/>
      <c r="FZ642" s="241"/>
      <c r="GA642" s="241"/>
      <c r="GB642" s="241"/>
      <c r="GC642" s="241"/>
      <c r="GD642" s="241"/>
      <c r="GE642" s="241"/>
      <c r="GF642" s="241"/>
      <c r="GG642" s="241"/>
      <c r="GH642" s="241"/>
      <c r="GI642" s="241"/>
      <c r="GJ642" s="241"/>
      <c r="GK642" s="241"/>
      <c r="GL642" s="241"/>
      <c r="GM642" s="241"/>
      <c r="GN642" s="241"/>
      <c r="GO642" s="241"/>
      <c r="GP642" s="241"/>
      <c r="GQ642" s="241"/>
      <c r="GR642" s="241"/>
      <c r="GS642" s="241"/>
      <c r="GT642" s="241"/>
      <c r="GU642" s="241"/>
      <c r="GV642" s="241"/>
      <c r="GW642" s="241"/>
      <c r="GX642" s="241"/>
      <c r="GY642" s="241"/>
      <c r="GZ642" s="241"/>
      <c r="HA642" s="241"/>
      <c r="HB642" s="241"/>
      <c r="HC642" s="241"/>
      <c r="HD642" s="241"/>
      <c r="HE642" s="241"/>
      <c r="HF642" s="241"/>
      <c r="HG642" s="241"/>
      <c r="HH642" s="241"/>
      <c r="HI642" s="241"/>
      <c r="HJ642" s="241"/>
      <c r="HK642" s="241"/>
      <c r="HL642" s="241"/>
      <c r="HM642" s="241"/>
      <c r="HN642" s="241"/>
      <c r="HO642" s="241"/>
      <c r="HP642" s="241"/>
      <c r="HQ642" s="241"/>
      <c r="HR642" s="241"/>
      <c r="HS642" s="241"/>
      <c r="HT642" s="241"/>
      <c r="HU642" s="241"/>
      <c r="HV642" s="241"/>
      <c r="HW642" s="241"/>
      <c r="HX642" s="241"/>
      <c r="HY642" s="241"/>
      <c r="HZ642" s="241"/>
      <c r="IA642" s="241"/>
      <c r="IB642" s="241"/>
      <c r="IC642" s="241"/>
      <c r="ID642" s="241"/>
      <c r="IE642" s="241"/>
      <c r="IF642" s="241"/>
      <c r="IG642" s="241"/>
      <c r="IH642" s="241"/>
      <c r="II642" s="241"/>
      <c r="IJ642" s="241"/>
      <c r="IK642" s="241"/>
      <c r="IL642" s="241"/>
      <c r="IM642" s="241"/>
      <c r="IN642" s="241"/>
      <c r="IO642" s="241"/>
      <c r="IP642" s="241"/>
      <c r="IQ642" s="241"/>
      <c r="IR642" s="241"/>
      <c r="IS642" s="241"/>
      <c r="IT642" s="241"/>
      <c r="IU642" s="241"/>
      <c r="IV642" s="241"/>
      <c r="IW642" s="241"/>
      <c r="IX642" s="241"/>
      <c r="IY642" s="241"/>
      <c r="IZ642" s="241"/>
      <c r="JA642" s="241"/>
      <c r="JB642" s="241"/>
      <c r="JC642" s="241"/>
      <c r="JD642" s="241"/>
      <c r="JE642" s="241"/>
      <c r="JF642" s="241"/>
      <c r="JG642" s="241"/>
      <c r="JH642" s="241"/>
      <c r="JI642" s="241"/>
      <c r="JJ642" s="241"/>
      <c r="JK642" s="241"/>
      <c r="JL642" s="241"/>
      <c r="JM642" s="241"/>
      <c r="JN642" s="241"/>
      <c r="JO642" s="241"/>
      <c r="JP642" s="241"/>
      <c r="JQ642" s="241"/>
      <c r="JR642" s="241"/>
      <c r="JS642" s="241"/>
      <c r="JT642" s="241"/>
      <c r="JU642" s="241"/>
    </row>
    <row r="643" spans="1:281" s="240" customFormat="1" ht="15" customHeight="1">
      <c r="A643" s="241"/>
      <c r="B643" s="241"/>
      <c r="C643" s="241"/>
      <c r="D643" s="241"/>
      <c r="E643" s="241"/>
      <c r="F643" s="241"/>
      <c r="G643" s="241"/>
      <c r="H643" s="241"/>
      <c r="I643" s="241"/>
      <c r="J643" s="241"/>
      <c r="K643" s="241"/>
      <c r="L643" s="241"/>
      <c r="M643" s="241"/>
      <c r="N643" s="241"/>
      <c r="O643" s="241"/>
      <c r="P643" s="241"/>
      <c r="Q643" s="241"/>
      <c r="R643" s="241"/>
      <c r="S643" s="241"/>
      <c r="T643" s="241"/>
      <c r="U643" s="241" t="s">
        <v>770</v>
      </c>
      <c r="V643" s="241"/>
      <c r="W643" s="241"/>
      <c r="X643" s="241"/>
      <c r="Y643" s="241"/>
      <c r="Z643" s="241"/>
      <c r="AA643" s="241"/>
      <c r="AB643" s="241"/>
      <c r="AC643" s="241" t="s">
        <v>325</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c r="CJ643" s="241"/>
      <c r="CK643" s="241"/>
      <c r="CL643" s="241"/>
      <c r="CM643" s="241"/>
      <c r="CN643" s="241"/>
      <c r="CO643" s="241"/>
      <c r="CP643" s="241"/>
      <c r="CQ643" s="241"/>
      <c r="CR643" s="241"/>
      <c r="CS643" s="241"/>
      <c r="CT643" s="241"/>
      <c r="CU643" s="241"/>
      <c r="CV643" s="241"/>
      <c r="CW643" s="241"/>
      <c r="CX643" s="241"/>
      <c r="CY643" s="241"/>
      <c r="CZ643" s="241"/>
      <c r="DA643" s="241"/>
      <c r="DB643" s="241"/>
      <c r="DC643" s="241"/>
      <c r="DD643" s="241"/>
      <c r="DE643" s="241"/>
      <c r="DF643" s="241"/>
      <c r="DG643" s="241"/>
      <c r="DH643" s="241"/>
      <c r="DI643" s="241"/>
      <c r="DJ643" s="241"/>
      <c r="DK643" s="241"/>
      <c r="DL643" s="241"/>
      <c r="DM643" s="241"/>
      <c r="DN643" s="241"/>
      <c r="DO643" s="241"/>
      <c r="DP643" s="241"/>
      <c r="DQ643" s="241"/>
      <c r="DR643" s="241"/>
      <c r="DS643" s="241"/>
      <c r="DT643" s="241"/>
      <c r="DU643" s="241"/>
      <c r="DV643" s="241"/>
      <c r="DW643" s="241"/>
      <c r="DX643" s="241"/>
      <c r="DY643" s="241"/>
      <c r="DZ643" s="241"/>
      <c r="EA643" s="241"/>
      <c r="EB643" s="241"/>
      <c r="EC643" s="241"/>
      <c r="ED643" s="241"/>
      <c r="EE643" s="241"/>
      <c r="EF643" s="241"/>
      <c r="EG643" s="241"/>
      <c r="EH643" s="241"/>
      <c r="EI643" s="241"/>
      <c r="EJ643" s="241"/>
      <c r="EK643" s="241"/>
      <c r="EL643" s="241"/>
      <c r="EM643" s="241"/>
      <c r="EN643" s="241"/>
      <c r="EO643" s="241"/>
      <c r="EP643" s="241"/>
      <c r="EQ643" s="241"/>
      <c r="ER643" s="241"/>
      <c r="ES643" s="241"/>
      <c r="ET643" s="241"/>
      <c r="EU643" s="241"/>
      <c r="EV643" s="241"/>
      <c r="EW643" s="241"/>
      <c r="EX643" s="241"/>
      <c r="EY643" s="241"/>
      <c r="EZ643" s="241"/>
      <c r="FA643" s="241"/>
      <c r="FB643" s="241"/>
      <c r="FC643" s="241"/>
      <c r="FD643" s="241"/>
      <c r="FE643" s="241"/>
      <c r="FF643" s="241"/>
      <c r="FG643" s="241"/>
      <c r="FH643" s="241"/>
      <c r="FI643" s="241"/>
      <c r="FJ643" s="241"/>
      <c r="FK643" s="241"/>
      <c r="FL643" s="241"/>
      <c r="FM643" s="241"/>
      <c r="FN643" s="241"/>
      <c r="FO643" s="241"/>
      <c r="FP643" s="241"/>
      <c r="FQ643" s="241"/>
      <c r="FR643" s="241"/>
      <c r="FS643" s="241"/>
      <c r="FT643" s="241"/>
      <c r="FU643" s="241"/>
      <c r="FV643" s="241"/>
      <c r="FW643" s="241"/>
      <c r="FX643" s="241"/>
      <c r="FY643" s="241"/>
      <c r="FZ643" s="241"/>
      <c r="GA643" s="241"/>
      <c r="GB643" s="241"/>
      <c r="GC643" s="241"/>
      <c r="GD643" s="241"/>
      <c r="GE643" s="241"/>
      <c r="GF643" s="241"/>
      <c r="GG643" s="241"/>
      <c r="GH643" s="241"/>
      <c r="GI643" s="241"/>
      <c r="GJ643" s="241"/>
      <c r="GK643" s="241"/>
      <c r="GL643" s="241"/>
      <c r="GM643" s="241"/>
      <c r="GN643" s="241"/>
      <c r="GO643" s="241"/>
      <c r="GP643" s="241"/>
      <c r="GQ643" s="241"/>
      <c r="GR643" s="241"/>
      <c r="GS643" s="241"/>
      <c r="GT643" s="241"/>
      <c r="GU643" s="241"/>
      <c r="GV643" s="241"/>
      <c r="GW643" s="241"/>
      <c r="GX643" s="241"/>
      <c r="GY643" s="241"/>
      <c r="GZ643" s="241"/>
      <c r="HA643" s="241"/>
      <c r="HB643" s="241"/>
      <c r="HC643" s="241"/>
      <c r="HD643" s="241"/>
      <c r="HE643" s="241"/>
      <c r="HF643" s="241"/>
      <c r="HG643" s="241"/>
      <c r="HH643" s="241"/>
      <c r="HI643" s="241"/>
      <c r="HJ643" s="241"/>
      <c r="HK643" s="241"/>
      <c r="HL643" s="241"/>
      <c r="HM643" s="241"/>
      <c r="HN643" s="241"/>
      <c r="HO643" s="241"/>
      <c r="HP643" s="241"/>
      <c r="HQ643" s="241"/>
      <c r="HR643" s="241"/>
      <c r="HS643" s="241"/>
      <c r="HT643" s="241"/>
      <c r="HU643" s="241"/>
      <c r="HV643" s="241"/>
      <c r="HW643" s="241"/>
      <c r="HX643" s="241"/>
      <c r="HY643" s="241"/>
      <c r="HZ643" s="241"/>
      <c r="IA643" s="241"/>
      <c r="IB643" s="241"/>
      <c r="IC643" s="241"/>
      <c r="ID643" s="241"/>
      <c r="IE643" s="241"/>
      <c r="IF643" s="241"/>
      <c r="IG643" s="241"/>
      <c r="IH643" s="241"/>
      <c r="II643" s="241"/>
      <c r="IJ643" s="241"/>
      <c r="IK643" s="241"/>
      <c r="IL643" s="241"/>
      <c r="IM643" s="241"/>
      <c r="IN643" s="241"/>
      <c r="IO643" s="241"/>
      <c r="IP643" s="241"/>
      <c r="IQ643" s="241"/>
      <c r="IR643" s="241"/>
      <c r="IS643" s="241"/>
      <c r="IT643" s="241"/>
      <c r="IU643" s="241"/>
      <c r="IV643" s="241"/>
      <c r="IW643" s="241"/>
      <c r="IX643" s="241"/>
      <c r="IY643" s="241"/>
      <c r="IZ643" s="241"/>
      <c r="JA643" s="241"/>
      <c r="JB643" s="241"/>
      <c r="JC643" s="241"/>
      <c r="JD643" s="241"/>
      <c r="JE643" s="241"/>
      <c r="JF643" s="241"/>
      <c r="JG643" s="241"/>
      <c r="JH643" s="241"/>
      <c r="JI643" s="241"/>
      <c r="JJ643" s="241"/>
      <c r="JK643" s="241"/>
      <c r="JL643" s="241"/>
      <c r="JM643" s="241"/>
      <c r="JN643" s="241"/>
      <c r="JO643" s="241"/>
      <c r="JP643" s="241"/>
      <c r="JQ643" s="241"/>
      <c r="JR643" s="241"/>
      <c r="JS643" s="241"/>
      <c r="JT643" s="241"/>
      <c r="JU643" s="241"/>
    </row>
    <row r="644" spans="1:281" s="240" customFormat="1" ht="15" customHeight="1">
      <c r="A644" s="241"/>
      <c r="B644" s="241"/>
      <c r="C644" s="241"/>
      <c r="D644" s="241"/>
      <c r="E644" s="241"/>
      <c r="F644" s="241"/>
      <c r="G644" s="241"/>
      <c r="H644" s="241"/>
      <c r="I644" s="241"/>
      <c r="J644" s="241"/>
      <c r="K644" s="241"/>
      <c r="L644" s="241"/>
      <c r="M644" s="241"/>
      <c r="N644" s="241"/>
      <c r="O644" s="241"/>
      <c r="P644" s="241"/>
      <c r="Q644" s="241"/>
      <c r="R644" s="241"/>
      <c r="S644" s="241"/>
      <c r="T644" s="241"/>
      <c r="U644" s="241" t="s">
        <v>771</v>
      </c>
      <c r="V644" s="241"/>
      <c r="W644" s="241"/>
      <c r="X644" s="241"/>
      <c r="Y644" s="241"/>
      <c r="Z644" s="241"/>
      <c r="AA644" s="241"/>
      <c r="AB644" s="241"/>
      <c r="AC644" s="241" t="s">
        <v>311</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c r="CJ644" s="241"/>
      <c r="CK644" s="241"/>
      <c r="CL644" s="241"/>
      <c r="CM644" s="241"/>
      <c r="CN644" s="241"/>
      <c r="CO644" s="241"/>
      <c r="CP644" s="241"/>
      <c r="CQ644" s="241"/>
      <c r="CR644" s="241"/>
      <c r="CS644" s="241"/>
      <c r="CT644" s="241"/>
      <c r="CU644" s="241"/>
      <c r="CV644" s="241"/>
      <c r="CW644" s="241"/>
      <c r="CX644" s="241"/>
      <c r="CY644" s="241"/>
      <c r="CZ644" s="241"/>
      <c r="DA644" s="241"/>
      <c r="DB644" s="241"/>
      <c r="DC644" s="241"/>
      <c r="DD644" s="241"/>
      <c r="DE644" s="241"/>
      <c r="DF644" s="241"/>
      <c r="DG644" s="241"/>
      <c r="DH644" s="241"/>
      <c r="DI644" s="241"/>
      <c r="DJ644" s="241"/>
      <c r="DK644" s="241"/>
      <c r="DL644" s="241"/>
      <c r="DM644" s="241"/>
      <c r="DN644" s="241"/>
      <c r="DO644" s="241"/>
      <c r="DP644" s="241"/>
      <c r="DQ644" s="241"/>
      <c r="DR644" s="241"/>
      <c r="DS644" s="241"/>
      <c r="DT644" s="241"/>
      <c r="DU644" s="241"/>
      <c r="DV644" s="241"/>
      <c r="DW644" s="241"/>
      <c r="DX644" s="241"/>
      <c r="DY644" s="241"/>
      <c r="DZ644" s="241"/>
      <c r="EA644" s="241"/>
      <c r="EB644" s="241"/>
      <c r="EC644" s="241"/>
      <c r="ED644" s="241"/>
      <c r="EE644" s="241"/>
      <c r="EF644" s="241"/>
      <c r="EG644" s="241"/>
      <c r="EH644" s="241"/>
      <c r="EI644" s="241"/>
      <c r="EJ644" s="241"/>
      <c r="EK644" s="241"/>
      <c r="EL644" s="241"/>
      <c r="EM644" s="241"/>
      <c r="EN644" s="241"/>
      <c r="EO644" s="241"/>
      <c r="EP644" s="241"/>
      <c r="EQ644" s="241"/>
      <c r="ER644" s="241"/>
      <c r="ES644" s="241"/>
      <c r="ET644" s="241"/>
      <c r="EU644" s="241"/>
      <c r="EV644" s="241"/>
      <c r="EW644" s="241"/>
      <c r="EX644" s="241"/>
      <c r="EY644" s="241"/>
      <c r="EZ644" s="241"/>
      <c r="FA644" s="241"/>
      <c r="FB644" s="241"/>
      <c r="FC644" s="241"/>
      <c r="FD644" s="241"/>
      <c r="FE644" s="241"/>
      <c r="FF644" s="241"/>
      <c r="FG644" s="241"/>
      <c r="FH644" s="241"/>
      <c r="FI644" s="241"/>
      <c r="FJ644" s="241"/>
      <c r="FK644" s="241"/>
      <c r="FL644" s="241"/>
      <c r="FM644" s="241"/>
      <c r="FN644" s="241"/>
      <c r="FO644" s="241"/>
      <c r="FP644" s="241"/>
      <c r="FQ644" s="241"/>
      <c r="FR644" s="241"/>
      <c r="FS644" s="241"/>
      <c r="FT644" s="241"/>
      <c r="FU644" s="241"/>
      <c r="FV644" s="241"/>
      <c r="FW644" s="241"/>
      <c r="FX644" s="241"/>
      <c r="FY644" s="241"/>
      <c r="FZ644" s="241"/>
      <c r="GA644" s="241"/>
      <c r="GB644" s="241"/>
      <c r="GC644" s="241"/>
      <c r="GD644" s="241"/>
      <c r="GE644" s="241"/>
      <c r="GF644" s="241"/>
      <c r="GG644" s="241"/>
      <c r="GH644" s="241"/>
      <c r="GI644" s="241"/>
      <c r="GJ644" s="241"/>
      <c r="GK644" s="241"/>
      <c r="GL644" s="241"/>
      <c r="GM644" s="241"/>
      <c r="GN644" s="241"/>
      <c r="GO644" s="241"/>
      <c r="GP644" s="241"/>
      <c r="GQ644" s="241"/>
      <c r="GR644" s="241"/>
      <c r="GS644" s="241"/>
      <c r="GT644" s="241"/>
      <c r="GU644" s="241"/>
      <c r="GV644" s="241"/>
      <c r="GW644" s="241"/>
      <c r="GX644" s="241"/>
      <c r="GY644" s="241"/>
      <c r="GZ644" s="241"/>
      <c r="HA644" s="241"/>
      <c r="HB644" s="241"/>
      <c r="HC644" s="241"/>
      <c r="HD644" s="241"/>
      <c r="HE644" s="241"/>
      <c r="HF644" s="241"/>
      <c r="HG644" s="241"/>
      <c r="HH644" s="241"/>
      <c r="HI644" s="241"/>
      <c r="HJ644" s="241"/>
      <c r="HK644" s="241"/>
      <c r="HL644" s="241"/>
      <c r="HM644" s="241"/>
      <c r="HN644" s="241"/>
      <c r="HO644" s="241"/>
      <c r="HP644" s="241"/>
      <c r="HQ644" s="241"/>
      <c r="HR644" s="241"/>
      <c r="HS644" s="241"/>
      <c r="HT644" s="241"/>
      <c r="HU644" s="241"/>
      <c r="HV644" s="241"/>
      <c r="HW644" s="241"/>
      <c r="HX644" s="241"/>
      <c r="HY644" s="241"/>
      <c r="HZ644" s="241"/>
      <c r="IA644" s="241"/>
      <c r="IB644" s="241"/>
      <c r="IC644" s="241"/>
      <c r="ID644" s="241"/>
      <c r="IE644" s="241"/>
      <c r="IF644" s="241"/>
      <c r="IG644" s="241"/>
      <c r="IH644" s="241"/>
      <c r="II644" s="241"/>
      <c r="IJ644" s="241"/>
      <c r="IK644" s="241"/>
      <c r="IL644" s="241"/>
      <c r="IM644" s="241"/>
      <c r="IN644" s="241"/>
      <c r="IO644" s="241"/>
      <c r="IP644" s="241"/>
      <c r="IQ644" s="241"/>
      <c r="IR644" s="241"/>
      <c r="IS644" s="241"/>
      <c r="IT644" s="241"/>
      <c r="IU644" s="241"/>
      <c r="IV644" s="241"/>
      <c r="IW644" s="241"/>
      <c r="IX644" s="241"/>
      <c r="IY644" s="241"/>
      <c r="IZ644" s="241"/>
      <c r="JA644" s="241"/>
      <c r="JB644" s="241"/>
      <c r="JC644" s="241"/>
      <c r="JD644" s="241"/>
      <c r="JE644" s="241"/>
      <c r="JF644" s="241"/>
      <c r="JG644" s="241"/>
      <c r="JH644" s="241"/>
      <c r="JI644" s="241"/>
      <c r="JJ644" s="241"/>
      <c r="JK644" s="241"/>
      <c r="JL644" s="241"/>
      <c r="JM644" s="241"/>
      <c r="JN644" s="241"/>
      <c r="JO644" s="241"/>
      <c r="JP644" s="241"/>
      <c r="JQ644" s="241"/>
      <c r="JR644" s="241"/>
      <c r="JS644" s="241"/>
      <c r="JT644" s="241"/>
      <c r="JU644" s="241"/>
    </row>
    <row r="645" spans="1:281" s="240" customFormat="1" ht="15" customHeight="1">
      <c r="A645" s="241"/>
      <c r="B645" s="241"/>
      <c r="C645" s="241"/>
      <c r="D645" s="241"/>
      <c r="E645" s="241"/>
      <c r="F645" s="241"/>
      <c r="G645" s="241"/>
      <c r="H645" s="241"/>
      <c r="I645" s="241"/>
      <c r="J645" s="241"/>
      <c r="K645" s="241"/>
      <c r="L645" s="241"/>
      <c r="M645" s="241"/>
      <c r="N645" s="241"/>
      <c r="O645" s="241"/>
      <c r="P645" s="241"/>
      <c r="Q645" s="241"/>
      <c r="R645" s="241"/>
      <c r="S645" s="241"/>
      <c r="T645" s="241"/>
      <c r="U645" s="241" t="s">
        <v>772</v>
      </c>
      <c r="V645" s="241"/>
      <c r="W645" s="241"/>
      <c r="X645" s="241"/>
      <c r="Y645" s="241"/>
      <c r="Z645" s="241"/>
      <c r="AA645" s="241"/>
      <c r="AB645" s="241"/>
      <c r="AC645" s="241" t="s">
        <v>313</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c r="CJ645" s="241"/>
      <c r="CK645" s="241"/>
      <c r="CL645" s="241"/>
      <c r="CM645" s="241"/>
      <c r="CN645" s="241"/>
      <c r="CO645" s="241"/>
      <c r="CP645" s="241"/>
      <c r="CQ645" s="241"/>
      <c r="CR645" s="241"/>
      <c r="CS645" s="241"/>
      <c r="CT645" s="241"/>
      <c r="CU645" s="241"/>
      <c r="CV645" s="241"/>
      <c r="CW645" s="241"/>
      <c r="CX645" s="241"/>
      <c r="CY645" s="241"/>
      <c r="CZ645" s="241"/>
      <c r="DA645" s="241"/>
      <c r="DB645" s="241"/>
      <c r="DC645" s="241"/>
      <c r="DD645" s="241"/>
      <c r="DE645" s="241"/>
      <c r="DF645" s="241"/>
      <c r="DG645" s="241"/>
      <c r="DH645" s="241"/>
      <c r="DI645" s="241"/>
      <c r="DJ645" s="241"/>
      <c r="DK645" s="241"/>
      <c r="DL645" s="241"/>
      <c r="DM645" s="241"/>
      <c r="DN645" s="241"/>
      <c r="DO645" s="241"/>
      <c r="DP645" s="241"/>
      <c r="DQ645" s="241"/>
      <c r="DR645" s="241"/>
      <c r="DS645" s="241"/>
      <c r="DT645" s="241"/>
      <c r="DU645" s="241"/>
      <c r="DV645" s="241"/>
      <c r="DW645" s="241"/>
      <c r="DX645" s="241"/>
      <c r="DY645" s="241"/>
      <c r="DZ645" s="241"/>
      <c r="EA645" s="241"/>
      <c r="EB645" s="241"/>
      <c r="EC645" s="241"/>
      <c r="ED645" s="241"/>
      <c r="EE645" s="241"/>
      <c r="EF645" s="241"/>
      <c r="EG645" s="241"/>
      <c r="EH645" s="241"/>
      <c r="EI645" s="241"/>
      <c r="EJ645" s="241"/>
      <c r="EK645" s="241"/>
      <c r="EL645" s="241"/>
      <c r="EM645" s="241"/>
      <c r="EN645" s="241"/>
      <c r="EO645" s="241"/>
      <c r="EP645" s="241"/>
      <c r="EQ645" s="241"/>
      <c r="ER645" s="241"/>
      <c r="ES645" s="241"/>
      <c r="ET645" s="241"/>
      <c r="EU645" s="241"/>
      <c r="EV645" s="241"/>
      <c r="EW645" s="241"/>
      <c r="EX645" s="241"/>
      <c r="EY645" s="241"/>
      <c r="EZ645" s="241"/>
      <c r="FA645" s="241"/>
      <c r="FB645" s="241"/>
      <c r="FC645" s="241"/>
      <c r="FD645" s="241"/>
      <c r="FE645" s="241"/>
      <c r="FF645" s="241"/>
      <c r="FG645" s="241"/>
      <c r="FH645" s="241"/>
      <c r="FI645" s="241"/>
      <c r="FJ645" s="241"/>
      <c r="FK645" s="241"/>
      <c r="FL645" s="241"/>
      <c r="FM645" s="241"/>
      <c r="FN645" s="241"/>
      <c r="FO645" s="241"/>
      <c r="FP645" s="241"/>
      <c r="FQ645" s="241"/>
      <c r="FR645" s="241"/>
      <c r="FS645" s="241"/>
      <c r="FT645" s="241"/>
      <c r="FU645" s="241"/>
      <c r="FV645" s="241"/>
      <c r="FW645" s="241"/>
      <c r="FX645" s="241"/>
      <c r="FY645" s="241"/>
      <c r="FZ645" s="241"/>
      <c r="GA645" s="241"/>
      <c r="GB645" s="241"/>
      <c r="GC645" s="241"/>
      <c r="GD645" s="241"/>
      <c r="GE645" s="241"/>
      <c r="GF645" s="241"/>
      <c r="GG645" s="241"/>
      <c r="GH645" s="241"/>
      <c r="GI645" s="241"/>
      <c r="GJ645" s="241"/>
      <c r="GK645" s="241"/>
      <c r="GL645" s="241"/>
      <c r="GM645" s="241"/>
      <c r="GN645" s="241"/>
      <c r="GO645" s="241"/>
      <c r="GP645" s="241"/>
      <c r="GQ645" s="241"/>
      <c r="GR645" s="241"/>
      <c r="GS645" s="241"/>
      <c r="GT645" s="241"/>
      <c r="GU645" s="241"/>
      <c r="GV645" s="241"/>
      <c r="GW645" s="241"/>
      <c r="GX645" s="241"/>
      <c r="GY645" s="241"/>
      <c r="GZ645" s="241"/>
      <c r="HA645" s="241"/>
      <c r="HB645" s="241"/>
      <c r="HC645" s="241"/>
      <c r="HD645" s="241"/>
      <c r="HE645" s="241"/>
      <c r="HF645" s="241"/>
      <c r="HG645" s="241"/>
      <c r="HH645" s="241"/>
      <c r="HI645" s="241"/>
      <c r="HJ645" s="241"/>
      <c r="HK645" s="241"/>
      <c r="HL645" s="241"/>
      <c r="HM645" s="241"/>
      <c r="HN645" s="241"/>
      <c r="HO645" s="241"/>
      <c r="HP645" s="241"/>
      <c r="HQ645" s="241"/>
      <c r="HR645" s="241"/>
      <c r="HS645" s="241"/>
      <c r="HT645" s="241"/>
      <c r="HU645" s="241"/>
      <c r="HV645" s="241"/>
      <c r="HW645" s="241"/>
      <c r="HX645" s="241"/>
      <c r="HY645" s="241"/>
      <c r="HZ645" s="241"/>
      <c r="IA645" s="241"/>
      <c r="IB645" s="241"/>
      <c r="IC645" s="241"/>
      <c r="ID645" s="241"/>
      <c r="IE645" s="241"/>
      <c r="IF645" s="241"/>
      <c r="IG645" s="241"/>
      <c r="IH645" s="241"/>
      <c r="II645" s="241"/>
      <c r="IJ645" s="241"/>
      <c r="IK645" s="241"/>
      <c r="IL645" s="241"/>
      <c r="IM645" s="241"/>
      <c r="IN645" s="241"/>
      <c r="IO645" s="241"/>
      <c r="IP645" s="241"/>
      <c r="IQ645" s="241"/>
      <c r="IR645" s="241"/>
      <c r="IS645" s="241"/>
      <c r="IT645" s="241"/>
      <c r="IU645" s="241"/>
      <c r="IV645" s="241"/>
      <c r="IW645" s="241"/>
      <c r="IX645" s="241"/>
      <c r="IY645" s="241"/>
      <c r="IZ645" s="241"/>
      <c r="JA645" s="241"/>
      <c r="JB645" s="241"/>
      <c r="JC645" s="241"/>
      <c r="JD645" s="241"/>
      <c r="JE645" s="241"/>
      <c r="JF645" s="241"/>
      <c r="JG645" s="241"/>
      <c r="JH645" s="241"/>
      <c r="JI645" s="241"/>
      <c r="JJ645" s="241"/>
      <c r="JK645" s="241"/>
      <c r="JL645" s="241"/>
      <c r="JM645" s="241"/>
      <c r="JN645" s="241"/>
      <c r="JO645" s="241"/>
      <c r="JP645" s="241"/>
      <c r="JQ645" s="241"/>
      <c r="JR645" s="241"/>
      <c r="JS645" s="241"/>
      <c r="JT645" s="241"/>
      <c r="JU645" s="241"/>
    </row>
    <row r="646" spans="1:281" s="240" customFormat="1" ht="15" customHeight="1">
      <c r="A646" s="241"/>
      <c r="B646" s="241"/>
      <c r="C646" s="241"/>
      <c r="D646" s="241"/>
      <c r="E646" s="241"/>
      <c r="F646" s="241"/>
      <c r="G646" s="241"/>
      <c r="H646" s="241"/>
      <c r="I646" s="241"/>
      <c r="J646" s="241"/>
      <c r="K646" s="241"/>
      <c r="L646" s="241"/>
      <c r="M646" s="241"/>
      <c r="N646" s="241"/>
      <c r="O646" s="241"/>
      <c r="P646" s="241"/>
      <c r="Q646" s="241"/>
      <c r="R646" s="241"/>
      <c r="S646" s="241"/>
      <c r="T646" s="241"/>
      <c r="U646" s="241" t="s">
        <v>773</v>
      </c>
      <c r="V646" s="241"/>
      <c r="W646" s="241"/>
      <c r="X646" s="241"/>
      <c r="Y646" s="241"/>
      <c r="Z646" s="241"/>
      <c r="AA646" s="241"/>
      <c r="AB646" s="241"/>
      <c r="AC646" s="241" t="s">
        <v>322</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c r="CJ646" s="241"/>
      <c r="CK646" s="241"/>
      <c r="CL646" s="241"/>
      <c r="CM646" s="241"/>
      <c r="CN646" s="241"/>
      <c r="CO646" s="241"/>
      <c r="CP646" s="241"/>
      <c r="CQ646" s="241"/>
      <c r="CR646" s="241"/>
      <c r="CS646" s="241"/>
      <c r="CT646" s="241"/>
      <c r="CU646" s="241"/>
      <c r="CV646" s="241"/>
      <c r="CW646" s="241"/>
      <c r="CX646" s="241"/>
      <c r="CY646" s="241"/>
      <c r="CZ646" s="241"/>
      <c r="DA646" s="241"/>
      <c r="DB646" s="241"/>
      <c r="DC646" s="241"/>
      <c r="DD646" s="241"/>
      <c r="DE646" s="241"/>
      <c r="DF646" s="241"/>
      <c r="DG646" s="241"/>
      <c r="DH646" s="241"/>
      <c r="DI646" s="241"/>
      <c r="DJ646" s="241"/>
      <c r="DK646" s="241"/>
      <c r="DL646" s="241"/>
      <c r="DM646" s="241"/>
      <c r="DN646" s="241"/>
      <c r="DO646" s="241"/>
      <c r="DP646" s="241"/>
      <c r="DQ646" s="241"/>
      <c r="DR646" s="241"/>
      <c r="DS646" s="241"/>
      <c r="DT646" s="241"/>
      <c r="DU646" s="241"/>
      <c r="DV646" s="241"/>
      <c r="DW646" s="241"/>
      <c r="DX646" s="241"/>
      <c r="DY646" s="241"/>
      <c r="DZ646" s="241"/>
      <c r="EA646" s="241"/>
      <c r="EB646" s="241"/>
      <c r="EC646" s="241"/>
      <c r="ED646" s="241"/>
      <c r="EE646" s="241"/>
      <c r="EF646" s="241"/>
      <c r="EG646" s="241"/>
      <c r="EH646" s="241"/>
      <c r="EI646" s="241"/>
      <c r="EJ646" s="241"/>
      <c r="EK646" s="241"/>
      <c r="EL646" s="241"/>
      <c r="EM646" s="241"/>
      <c r="EN646" s="241"/>
      <c r="EO646" s="241"/>
      <c r="EP646" s="241"/>
      <c r="EQ646" s="241"/>
      <c r="ER646" s="241"/>
      <c r="ES646" s="241"/>
      <c r="ET646" s="241"/>
      <c r="EU646" s="241"/>
      <c r="EV646" s="241"/>
      <c r="EW646" s="241"/>
      <c r="EX646" s="241"/>
      <c r="EY646" s="241"/>
      <c r="EZ646" s="241"/>
      <c r="FA646" s="241"/>
      <c r="FB646" s="241"/>
      <c r="FC646" s="241"/>
      <c r="FD646" s="241"/>
      <c r="FE646" s="241"/>
      <c r="FF646" s="241"/>
      <c r="FG646" s="241"/>
      <c r="FH646" s="241"/>
      <c r="FI646" s="241"/>
      <c r="FJ646" s="241"/>
      <c r="FK646" s="241"/>
      <c r="FL646" s="241"/>
      <c r="FM646" s="241"/>
      <c r="FN646" s="241"/>
      <c r="FO646" s="241"/>
      <c r="FP646" s="241"/>
      <c r="FQ646" s="241"/>
      <c r="FR646" s="241"/>
      <c r="FS646" s="241"/>
      <c r="FT646" s="241"/>
      <c r="FU646" s="241"/>
      <c r="FV646" s="241"/>
      <c r="FW646" s="241"/>
      <c r="FX646" s="241"/>
      <c r="FY646" s="241"/>
      <c r="FZ646" s="241"/>
      <c r="GA646" s="241"/>
      <c r="GB646" s="241"/>
      <c r="GC646" s="241"/>
      <c r="GD646" s="241"/>
      <c r="GE646" s="241"/>
      <c r="GF646" s="241"/>
      <c r="GG646" s="241"/>
      <c r="GH646" s="241"/>
      <c r="GI646" s="241"/>
      <c r="GJ646" s="241"/>
      <c r="GK646" s="241"/>
      <c r="GL646" s="241"/>
      <c r="GM646" s="241"/>
      <c r="GN646" s="241"/>
      <c r="GO646" s="241"/>
      <c r="GP646" s="241"/>
      <c r="GQ646" s="241"/>
      <c r="GR646" s="241"/>
      <c r="GS646" s="241"/>
      <c r="GT646" s="241"/>
      <c r="GU646" s="241"/>
      <c r="GV646" s="241"/>
      <c r="GW646" s="241"/>
      <c r="GX646" s="241"/>
      <c r="GY646" s="241"/>
      <c r="GZ646" s="241"/>
      <c r="HA646" s="241"/>
      <c r="HB646" s="241"/>
      <c r="HC646" s="241"/>
      <c r="HD646" s="241"/>
      <c r="HE646" s="241"/>
      <c r="HF646" s="241"/>
      <c r="HG646" s="241"/>
      <c r="HH646" s="241"/>
      <c r="HI646" s="241"/>
      <c r="HJ646" s="241"/>
      <c r="HK646" s="241"/>
      <c r="HL646" s="241"/>
      <c r="HM646" s="241"/>
      <c r="HN646" s="241"/>
      <c r="HO646" s="241"/>
      <c r="HP646" s="241"/>
      <c r="HQ646" s="241"/>
      <c r="HR646" s="241"/>
      <c r="HS646" s="241"/>
      <c r="HT646" s="241"/>
      <c r="HU646" s="241"/>
      <c r="HV646" s="241"/>
      <c r="HW646" s="241"/>
      <c r="HX646" s="241"/>
      <c r="HY646" s="241"/>
      <c r="HZ646" s="241"/>
      <c r="IA646" s="241"/>
      <c r="IB646" s="241"/>
      <c r="IC646" s="241"/>
      <c r="ID646" s="241"/>
      <c r="IE646" s="241"/>
      <c r="IF646" s="241"/>
      <c r="IG646" s="241"/>
      <c r="IH646" s="241"/>
      <c r="II646" s="241"/>
      <c r="IJ646" s="241"/>
      <c r="IK646" s="241"/>
      <c r="IL646" s="241"/>
      <c r="IM646" s="241"/>
      <c r="IN646" s="241"/>
      <c r="IO646" s="241"/>
      <c r="IP646" s="241"/>
      <c r="IQ646" s="241"/>
      <c r="IR646" s="241"/>
      <c r="IS646" s="241"/>
      <c r="IT646" s="241"/>
      <c r="IU646" s="241"/>
      <c r="IV646" s="241"/>
      <c r="IW646" s="241"/>
      <c r="IX646" s="241"/>
      <c r="IY646" s="241"/>
      <c r="IZ646" s="241"/>
      <c r="JA646" s="241"/>
      <c r="JB646" s="241"/>
      <c r="JC646" s="241"/>
      <c r="JD646" s="241"/>
      <c r="JE646" s="241"/>
      <c r="JF646" s="241"/>
      <c r="JG646" s="241"/>
      <c r="JH646" s="241"/>
      <c r="JI646" s="241"/>
      <c r="JJ646" s="241"/>
      <c r="JK646" s="241"/>
      <c r="JL646" s="241"/>
      <c r="JM646" s="241"/>
      <c r="JN646" s="241"/>
      <c r="JO646" s="241"/>
      <c r="JP646" s="241"/>
      <c r="JQ646" s="241"/>
      <c r="JR646" s="241"/>
      <c r="JS646" s="241"/>
      <c r="JT646" s="241"/>
      <c r="JU646" s="241"/>
    </row>
    <row r="647" spans="1:281" s="240" customFormat="1" ht="15" customHeight="1">
      <c r="A647" s="241"/>
      <c r="B647" s="241"/>
      <c r="C647" s="241"/>
      <c r="D647" s="241"/>
      <c r="E647" s="241"/>
      <c r="F647" s="241"/>
      <c r="G647" s="241"/>
      <c r="H647" s="241"/>
      <c r="I647" s="241"/>
      <c r="J647" s="241"/>
      <c r="K647" s="241"/>
      <c r="L647" s="241"/>
      <c r="M647" s="241"/>
      <c r="N647" s="241"/>
      <c r="O647" s="241"/>
      <c r="P647" s="241"/>
      <c r="Q647" s="241"/>
      <c r="R647" s="241"/>
      <c r="S647" s="241"/>
      <c r="T647" s="241"/>
      <c r="U647" s="241" t="s">
        <v>774</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c r="CJ647" s="241"/>
      <c r="CK647" s="241"/>
      <c r="CL647" s="241"/>
      <c r="CM647" s="241"/>
      <c r="CN647" s="241"/>
      <c r="CO647" s="241"/>
      <c r="CP647" s="241"/>
      <c r="CQ647" s="241"/>
      <c r="CR647" s="241"/>
      <c r="CS647" s="241"/>
      <c r="CT647" s="241"/>
      <c r="CU647" s="241"/>
      <c r="CV647" s="241"/>
      <c r="CW647" s="241"/>
      <c r="CX647" s="241"/>
      <c r="CY647" s="241"/>
      <c r="CZ647" s="241"/>
      <c r="DA647" s="241"/>
      <c r="DB647" s="241"/>
      <c r="DC647" s="241"/>
      <c r="DD647" s="241"/>
      <c r="DE647" s="241"/>
      <c r="DF647" s="241"/>
      <c r="DG647" s="241"/>
      <c r="DH647" s="241"/>
      <c r="DI647" s="241"/>
      <c r="DJ647" s="241"/>
      <c r="DK647" s="241"/>
      <c r="DL647" s="241"/>
      <c r="DM647" s="241"/>
      <c r="DN647" s="241"/>
      <c r="DO647" s="241"/>
      <c r="DP647" s="241"/>
      <c r="DQ647" s="241"/>
      <c r="DR647" s="241"/>
      <c r="DS647" s="241"/>
      <c r="DT647" s="241"/>
      <c r="DU647" s="241"/>
      <c r="DV647" s="241"/>
      <c r="DW647" s="241"/>
      <c r="DX647" s="241"/>
      <c r="DY647" s="241"/>
      <c r="DZ647" s="241"/>
      <c r="EA647" s="241"/>
      <c r="EB647" s="241"/>
      <c r="EC647" s="241"/>
      <c r="ED647" s="241"/>
      <c r="EE647" s="241"/>
      <c r="EF647" s="241"/>
      <c r="EG647" s="241"/>
      <c r="EH647" s="241"/>
      <c r="EI647" s="241"/>
      <c r="EJ647" s="241"/>
      <c r="EK647" s="241"/>
      <c r="EL647" s="241"/>
      <c r="EM647" s="241"/>
      <c r="EN647" s="241"/>
      <c r="EO647" s="241"/>
      <c r="EP647" s="241"/>
      <c r="EQ647" s="241"/>
      <c r="ER647" s="241"/>
      <c r="ES647" s="241"/>
      <c r="ET647" s="241"/>
      <c r="EU647" s="241"/>
      <c r="EV647" s="241"/>
      <c r="EW647" s="241"/>
      <c r="EX647" s="241"/>
      <c r="EY647" s="241"/>
      <c r="EZ647" s="241"/>
      <c r="FA647" s="241"/>
      <c r="FB647" s="241"/>
      <c r="FC647" s="241"/>
      <c r="FD647" s="241"/>
      <c r="FE647" s="241"/>
      <c r="FF647" s="241"/>
      <c r="FG647" s="241"/>
      <c r="FH647" s="241"/>
      <c r="FI647" s="241"/>
      <c r="FJ647" s="241"/>
      <c r="FK647" s="241"/>
      <c r="FL647" s="241"/>
      <c r="FM647" s="241"/>
      <c r="FN647" s="241"/>
      <c r="FO647" s="241"/>
      <c r="FP647" s="241"/>
      <c r="FQ647" s="241"/>
      <c r="FR647" s="241"/>
      <c r="FS647" s="241"/>
      <c r="FT647" s="241"/>
      <c r="FU647" s="241"/>
      <c r="FV647" s="241"/>
      <c r="FW647" s="241"/>
      <c r="FX647" s="241"/>
      <c r="FY647" s="241"/>
      <c r="FZ647" s="241"/>
      <c r="GA647" s="241"/>
      <c r="GB647" s="241"/>
      <c r="GC647" s="241"/>
      <c r="GD647" s="241"/>
      <c r="GE647" s="241"/>
      <c r="GF647" s="241"/>
      <c r="GG647" s="241"/>
      <c r="GH647" s="241"/>
      <c r="GI647" s="241"/>
      <c r="GJ647" s="241"/>
      <c r="GK647" s="241"/>
      <c r="GL647" s="241"/>
      <c r="GM647" s="241"/>
      <c r="GN647" s="241"/>
      <c r="GO647" s="241"/>
      <c r="GP647" s="241"/>
      <c r="GQ647" s="241"/>
      <c r="GR647" s="241"/>
      <c r="GS647" s="241"/>
      <c r="GT647" s="241"/>
      <c r="GU647" s="241"/>
      <c r="GV647" s="241"/>
      <c r="GW647" s="241"/>
      <c r="GX647" s="241"/>
      <c r="GY647" s="241"/>
      <c r="GZ647" s="241"/>
      <c r="HA647" s="241"/>
      <c r="HB647" s="241"/>
      <c r="HC647" s="241"/>
      <c r="HD647" s="241"/>
      <c r="HE647" s="241"/>
      <c r="HF647" s="241"/>
      <c r="HG647" s="241"/>
      <c r="HH647" s="241"/>
      <c r="HI647" s="241"/>
      <c r="HJ647" s="241"/>
      <c r="HK647" s="241"/>
      <c r="HL647" s="241"/>
      <c r="HM647" s="241"/>
      <c r="HN647" s="241"/>
      <c r="HO647" s="241"/>
      <c r="HP647" s="241"/>
      <c r="HQ647" s="241"/>
      <c r="HR647" s="241"/>
      <c r="HS647" s="241"/>
      <c r="HT647" s="241"/>
      <c r="HU647" s="241"/>
      <c r="HV647" s="241"/>
      <c r="HW647" s="241"/>
      <c r="HX647" s="241"/>
      <c r="HY647" s="241"/>
      <c r="HZ647" s="241"/>
      <c r="IA647" s="241"/>
      <c r="IB647" s="241"/>
      <c r="IC647" s="241"/>
      <c r="ID647" s="241"/>
      <c r="IE647" s="241"/>
      <c r="IF647" s="241"/>
      <c r="IG647" s="241"/>
      <c r="IH647" s="241"/>
      <c r="II647" s="241"/>
      <c r="IJ647" s="241"/>
      <c r="IK647" s="241"/>
      <c r="IL647" s="241"/>
      <c r="IM647" s="241"/>
      <c r="IN647" s="241"/>
      <c r="IO647" s="241"/>
      <c r="IP647" s="241"/>
      <c r="IQ647" s="241"/>
      <c r="IR647" s="241"/>
      <c r="IS647" s="241"/>
      <c r="IT647" s="241"/>
      <c r="IU647" s="241"/>
      <c r="IV647" s="241"/>
      <c r="IW647" s="241"/>
      <c r="IX647" s="241"/>
      <c r="IY647" s="241"/>
      <c r="IZ647" s="241"/>
      <c r="JA647" s="241"/>
      <c r="JB647" s="241"/>
      <c r="JC647" s="241"/>
      <c r="JD647" s="241"/>
      <c r="JE647" s="241"/>
      <c r="JF647" s="241"/>
      <c r="JG647" s="241"/>
      <c r="JH647" s="241"/>
      <c r="JI647" s="241"/>
      <c r="JJ647" s="241"/>
      <c r="JK647" s="241"/>
      <c r="JL647" s="241"/>
      <c r="JM647" s="241"/>
      <c r="JN647" s="241"/>
      <c r="JO647" s="241"/>
      <c r="JP647" s="241"/>
      <c r="JQ647" s="241"/>
      <c r="JR647" s="241"/>
      <c r="JS647" s="241"/>
      <c r="JT647" s="241"/>
      <c r="JU647" s="241"/>
    </row>
    <row r="648" spans="1:281" s="240" customFormat="1" ht="15" customHeight="1">
      <c r="A648" s="241"/>
      <c r="B648" s="241"/>
      <c r="C648" s="241"/>
      <c r="D648" s="241"/>
      <c r="E648" s="241"/>
      <c r="F648" s="241"/>
      <c r="G648" s="241"/>
      <c r="H648" s="241"/>
      <c r="I648" s="241"/>
      <c r="J648" s="241"/>
      <c r="K648" s="241"/>
      <c r="L648" s="241"/>
      <c r="M648" s="241"/>
      <c r="N648" s="241"/>
      <c r="O648" s="241"/>
      <c r="P648" s="241"/>
      <c r="Q648" s="241"/>
      <c r="R648" s="241"/>
      <c r="S648" s="241"/>
      <c r="T648" s="241"/>
      <c r="U648" s="241" t="s">
        <v>775</v>
      </c>
      <c r="V648" s="241"/>
      <c r="W648" s="241"/>
      <c r="X648" s="241"/>
      <c r="Y648" s="241"/>
      <c r="Z648" s="241"/>
      <c r="AA648" s="241"/>
      <c r="AB648" s="241"/>
      <c r="AC648" s="241" t="s">
        <v>350</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c r="CJ648" s="241"/>
      <c r="CK648" s="241"/>
      <c r="CL648" s="241"/>
      <c r="CM648" s="241"/>
      <c r="CN648" s="241"/>
      <c r="CO648" s="241"/>
      <c r="CP648" s="241"/>
      <c r="CQ648" s="241"/>
      <c r="CR648" s="241"/>
      <c r="CS648" s="241"/>
      <c r="CT648" s="241"/>
      <c r="CU648" s="241"/>
      <c r="CV648" s="241"/>
      <c r="CW648" s="241"/>
      <c r="CX648" s="241"/>
      <c r="CY648" s="241"/>
      <c r="CZ648" s="241"/>
      <c r="DA648" s="241"/>
      <c r="DB648" s="241"/>
      <c r="DC648" s="241"/>
      <c r="DD648" s="241"/>
      <c r="DE648" s="241"/>
      <c r="DF648" s="241"/>
      <c r="DG648" s="241"/>
      <c r="DH648" s="241"/>
      <c r="DI648" s="241"/>
      <c r="DJ648" s="241"/>
      <c r="DK648" s="241"/>
      <c r="DL648" s="241"/>
      <c r="DM648" s="241"/>
      <c r="DN648" s="241"/>
      <c r="DO648" s="241"/>
      <c r="DP648" s="241"/>
      <c r="DQ648" s="241"/>
      <c r="DR648" s="241"/>
      <c r="DS648" s="241"/>
      <c r="DT648" s="241"/>
      <c r="DU648" s="241"/>
      <c r="DV648" s="241"/>
      <c r="DW648" s="241"/>
      <c r="DX648" s="241"/>
      <c r="DY648" s="241"/>
      <c r="DZ648" s="241"/>
      <c r="EA648" s="241"/>
      <c r="EB648" s="241"/>
      <c r="EC648" s="241"/>
      <c r="ED648" s="241"/>
      <c r="EE648" s="241"/>
      <c r="EF648" s="241"/>
      <c r="EG648" s="241"/>
      <c r="EH648" s="241"/>
      <c r="EI648" s="241"/>
      <c r="EJ648" s="241"/>
      <c r="EK648" s="241"/>
      <c r="EL648" s="241"/>
      <c r="EM648" s="241"/>
      <c r="EN648" s="241"/>
      <c r="EO648" s="241"/>
      <c r="EP648" s="241"/>
      <c r="EQ648" s="241"/>
      <c r="ER648" s="241"/>
      <c r="ES648" s="241"/>
      <c r="ET648" s="241"/>
      <c r="EU648" s="241"/>
      <c r="EV648" s="241"/>
      <c r="EW648" s="241"/>
      <c r="EX648" s="241"/>
      <c r="EY648" s="241"/>
      <c r="EZ648" s="241"/>
      <c r="FA648" s="241"/>
      <c r="FB648" s="241"/>
      <c r="FC648" s="241"/>
      <c r="FD648" s="241"/>
      <c r="FE648" s="241"/>
      <c r="FF648" s="241"/>
      <c r="FG648" s="241"/>
      <c r="FH648" s="241"/>
      <c r="FI648" s="241"/>
      <c r="FJ648" s="241"/>
      <c r="FK648" s="241"/>
      <c r="FL648" s="241"/>
      <c r="FM648" s="241"/>
      <c r="FN648" s="241"/>
      <c r="FO648" s="241"/>
      <c r="FP648" s="241"/>
      <c r="FQ648" s="241"/>
      <c r="FR648" s="241"/>
      <c r="FS648" s="241"/>
      <c r="FT648" s="241"/>
      <c r="FU648" s="241"/>
      <c r="FV648" s="241"/>
      <c r="FW648" s="241"/>
      <c r="FX648" s="241"/>
      <c r="FY648" s="241"/>
      <c r="FZ648" s="241"/>
      <c r="GA648" s="241"/>
      <c r="GB648" s="241"/>
      <c r="GC648" s="241"/>
      <c r="GD648" s="241"/>
      <c r="GE648" s="241"/>
      <c r="GF648" s="241"/>
      <c r="GG648" s="241"/>
      <c r="GH648" s="241"/>
      <c r="GI648" s="241"/>
      <c r="GJ648" s="241"/>
      <c r="GK648" s="241"/>
      <c r="GL648" s="241"/>
      <c r="GM648" s="241"/>
      <c r="GN648" s="241"/>
      <c r="GO648" s="241"/>
      <c r="GP648" s="241"/>
      <c r="GQ648" s="241"/>
      <c r="GR648" s="241"/>
      <c r="GS648" s="241"/>
      <c r="GT648" s="241"/>
      <c r="GU648" s="241"/>
      <c r="GV648" s="241"/>
      <c r="GW648" s="241"/>
      <c r="GX648" s="241"/>
      <c r="GY648" s="241"/>
      <c r="GZ648" s="241"/>
      <c r="HA648" s="241"/>
      <c r="HB648" s="241"/>
      <c r="HC648" s="241"/>
      <c r="HD648" s="241"/>
      <c r="HE648" s="241"/>
      <c r="HF648" s="241"/>
      <c r="HG648" s="241"/>
      <c r="HH648" s="241"/>
      <c r="HI648" s="241"/>
      <c r="HJ648" s="241"/>
      <c r="HK648" s="241"/>
      <c r="HL648" s="241"/>
      <c r="HM648" s="241"/>
      <c r="HN648" s="241"/>
      <c r="HO648" s="241"/>
      <c r="HP648" s="241"/>
      <c r="HQ648" s="241"/>
      <c r="HR648" s="241"/>
      <c r="HS648" s="241"/>
      <c r="HT648" s="241"/>
      <c r="HU648" s="241"/>
      <c r="HV648" s="241"/>
      <c r="HW648" s="241"/>
      <c r="HX648" s="241"/>
      <c r="HY648" s="241"/>
      <c r="HZ648" s="241"/>
      <c r="IA648" s="241"/>
      <c r="IB648" s="241"/>
      <c r="IC648" s="241"/>
      <c r="ID648" s="241"/>
      <c r="IE648" s="241"/>
      <c r="IF648" s="241"/>
      <c r="IG648" s="241"/>
      <c r="IH648" s="241"/>
      <c r="II648" s="241"/>
      <c r="IJ648" s="241"/>
      <c r="IK648" s="241"/>
      <c r="IL648" s="241"/>
      <c r="IM648" s="241"/>
      <c r="IN648" s="241"/>
      <c r="IO648" s="241"/>
      <c r="IP648" s="241"/>
      <c r="IQ648" s="241"/>
      <c r="IR648" s="241"/>
      <c r="IS648" s="241"/>
      <c r="IT648" s="241"/>
      <c r="IU648" s="241"/>
      <c r="IV648" s="241"/>
      <c r="IW648" s="241"/>
      <c r="IX648" s="241"/>
      <c r="IY648" s="241"/>
      <c r="IZ648" s="241"/>
      <c r="JA648" s="241"/>
      <c r="JB648" s="241"/>
      <c r="JC648" s="241"/>
      <c r="JD648" s="241"/>
      <c r="JE648" s="241"/>
      <c r="JF648" s="241"/>
      <c r="JG648" s="241"/>
      <c r="JH648" s="241"/>
      <c r="JI648" s="241"/>
      <c r="JJ648" s="241"/>
      <c r="JK648" s="241"/>
      <c r="JL648" s="241"/>
      <c r="JM648" s="241"/>
      <c r="JN648" s="241"/>
      <c r="JO648" s="241"/>
      <c r="JP648" s="241"/>
      <c r="JQ648" s="241"/>
      <c r="JR648" s="241"/>
      <c r="JS648" s="241"/>
      <c r="JT648" s="241"/>
      <c r="JU648" s="241"/>
    </row>
    <row r="649" spans="1:281" s="240" customFormat="1" ht="15" customHeight="1">
      <c r="A649" s="241"/>
      <c r="B649" s="241"/>
      <c r="C649" s="241"/>
      <c r="D649" s="241"/>
      <c r="E649" s="241"/>
      <c r="F649" s="241"/>
      <c r="G649" s="241"/>
      <c r="H649" s="241"/>
      <c r="I649" s="241"/>
      <c r="J649" s="241"/>
      <c r="K649" s="241"/>
      <c r="L649" s="241"/>
      <c r="M649" s="241"/>
      <c r="N649" s="241"/>
      <c r="O649" s="241"/>
      <c r="P649" s="241"/>
      <c r="Q649" s="241"/>
      <c r="R649" s="241"/>
      <c r="S649" s="241"/>
      <c r="T649" s="241"/>
      <c r="U649" s="241" t="s">
        <v>776</v>
      </c>
      <c r="V649" s="241"/>
      <c r="W649" s="241"/>
      <c r="X649" s="241"/>
      <c r="Y649" s="241"/>
      <c r="Z649" s="241"/>
      <c r="AA649" s="241"/>
      <c r="AB649" s="241"/>
      <c r="AC649" s="241" t="s">
        <v>316</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c r="CJ649" s="241"/>
      <c r="CK649" s="241"/>
      <c r="CL649" s="241"/>
      <c r="CM649" s="241"/>
      <c r="CN649" s="241"/>
      <c r="CO649" s="241"/>
      <c r="CP649" s="241"/>
      <c r="CQ649" s="241"/>
      <c r="CR649" s="241"/>
      <c r="CS649" s="241"/>
      <c r="CT649" s="241"/>
      <c r="CU649" s="241"/>
      <c r="CV649" s="241"/>
      <c r="CW649" s="241"/>
      <c r="CX649" s="241"/>
      <c r="CY649" s="241"/>
      <c r="CZ649" s="241"/>
      <c r="DA649" s="241"/>
      <c r="DB649" s="241"/>
      <c r="DC649" s="241"/>
      <c r="DD649" s="241"/>
      <c r="DE649" s="241"/>
      <c r="DF649" s="241"/>
      <c r="DG649" s="241"/>
      <c r="DH649" s="241"/>
      <c r="DI649" s="241"/>
      <c r="DJ649" s="241"/>
      <c r="DK649" s="241"/>
      <c r="DL649" s="241"/>
      <c r="DM649" s="241"/>
      <c r="DN649" s="241"/>
      <c r="DO649" s="241"/>
      <c r="DP649" s="241"/>
      <c r="DQ649" s="241"/>
      <c r="DR649" s="241"/>
      <c r="DS649" s="241"/>
      <c r="DT649" s="241"/>
      <c r="DU649" s="241"/>
      <c r="DV649" s="241"/>
      <c r="DW649" s="241"/>
      <c r="DX649" s="241"/>
      <c r="DY649" s="241"/>
      <c r="DZ649" s="241"/>
      <c r="EA649" s="241"/>
      <c r="EB649" s="241"/>
      <c r="EC649" s="241"/>
      <c r="ED649" s="241"/>
      <c r="EE649" s="241"/>
      <c r="EF649" s="241"/>
      <c r="EG649" s="241"/>
      <c r="EH649" s="241"/>
      <c r="EI649" s="241"/>
      <c r="EJ649" s="241"/>
      <c r="EK649" s="241"/>
      <c r="EL649" s="241"/>
      <c r="EM649" s="241"/>
      <c r="EN649" s="241"/>
      <c r="EO649" s="241"/>
      <c r="EP649" s="241"/>
      <c r="EQ649" s="241"/>
      <c r="ER649" s="241"/>
      <c r="ES649" s="241"/>
      <c r="ET649" s="241"/>
      <c r="EU649" s="241"/>
      <c r="EV649" s="241"/>
      <c r="EW649" s="241"/>
      <c r="EX649" s="241"/>
      <c r="EY649" s="241"/>
      <c r="EZ649" s="241"/>
      <c r="FA649" s="241"/>
      <c r="FB649" s="241"/>
      <c r="FC649" s="241"/>
      <c r="FD649" s="241"/>
      <c r="FE649" s="241"/>
      <c r="FF649" s="241"/>
      <c r="FG649" s="241"/>
      <c r="FH649" s="241"/>
      <c r="FI649" s="241"/>
      <c r="FJ649" s="241"/>
      <c r="FK649" s="241"/>
      <c r="FL649" s="241"/>
      <c r="FM649" s="241"/>
      <c r="FN649" s="241"/>
      <c r="FO649" s="241"/>
      <c r="FP649" s="241"/>
      <c r="FQ649" s="241"/>
      <c r="FR649" s="241"/>
      <c r="FS649" s="241"/>
      <c r="FT649" s="241"/>
      <c r="FU649" s="241"/>
      <c r="FV649" s="241"/>
      <c r="FW649" s="241"/>
      <c r="FX649" s="241"/>
      <c r="FY649" s="241"/>
      <c r="FZ649" s="241"/>
      <c r="GA649" s="241"/>
      <c r="GB649" s="241"/>
      <c r="GC649" s="241"/>
      <c r="GD649" s="241"/>
      <c r="GE649" s="241"/>
      <c r="GF649" s="241"/>
      <c r="GG649" s="241"/>
      <c r="GH649" s="241"/>
      <c r="GI649" s="241"/>
      <c r="GJ649" s="241"/>
      <c r="GK649" s="241"/>
      <c r="GL649" s="241"/>
      <c r="GM649" s="241"/>
      <c r="GN649" s="241"/>
      <c r="GO649" s="241"/>
      <c r="GP649" s="241"/>
      <c r="GQ649" s="241"/>
      <c r="GR649" s="241"/>
      <c r="GS649" s="241"/>
      <c r="GT649" s="241"/>
      <c r="GU649" s="241"/>
      <c r="GV649" s="241"/>
      <c r="GW649" s="241"/>
      <c r="GX649" s="241"/>
      <c r="GY649" s="241"/>
      <c r="GZ649" s="241"/>
      <c r="HA649" s="241"/>
      <c r="HB649" s="241"/>
      <c r="HC649" s="241"/>
      <c r="HD649" s="241"/>
      <c r="HE649" s="241"/>
      <c r="HF649" s="241"/>
      <c r="HG649" s="241"/>
      <c r="HH649" s="241"/>
      <c r="HI649" s="241"/>
      <c r="HJ649" s="241"/>
      <c r="HK649" s="241"/>
      <c r="HL649" s="241"/>
      <c r="HM649" s="241"/>
      <c r="HN649" s="241"/>
      <c r="HO649" s="241"/>
      <c r="HP649" s="241"/>
      <c r="HQ649" s="241"/>
      <c r="HR649" s="241"/>
      <c r="HS649" s="241"/>
      <c r="HT649" s="241"/>
      <c r="HU649" s="241"/>
      <c r="HV649" s="241"/>
      <c r="HW649" s="241"/>
      <c r="HX649" s="241"/>
      <c r="HY649" s="241"/>
      <c r="HZ649" s="241"/>
      <c r="IA649" s="241"/>
      <c r="IB649" s="241"/>
      <c r="IC649" s="241"/>
      <c r="ID649" s="241"/>
      <c r="IE649" s="241"/>
      <c r="IF649" s="241"/>
      <c r="IG649" s="241"/>
      <c r="IH649" s="241"/>
      <c r="II649" s="241"/>
      <c r="IJ649" s="241"/>
      <c r="IK649" s="241"/>
      <c r="IL649" s="241"/>
      <c r="IM649" s="241"/>
      <c r="IN649" s="241"/>
      <c r="IO649" s="241"/>
      <c r="IP649" s="241"/>
      <c r="IQ649" s="241"/>
      <c r="IR649" s="241"/>
      <c r="IS649" s="241"/>
      <c r="IT649" s="241"/>
      <c r="IU649" s="241"/>
      <c r="IV649" s="241"/>
      <c r="IW649" s="241"/>
      <c r="IX649" s="241"/>
      <c r="IY649" s="241"/>
      <c r="IZ649" s="241"/>
      <c r="JA649" s="241"/>
      <c r="JB649" s="241"/>
      <c r="JC649" s="241"/>
      <c r="JD649" s="241"/>
      <c r="JE649" s="241"/>
      <c r="JF649" s="241"/>
      <c r="JG649" s="241"/>
      <c r="JH649" s="241"/>
      <c r="JI649" s="241"/>
      <c r="JJ649" s="241"/>
      <c r="JK649" s="241"/>
      <c r="JL649" s="241"/>
      <c r="JM649" s="241"/>
      <c r="JN649" s="241"/>
      <c r="JO649" s="241"/>
      <c r="JP649" s="241"/>
      <c r="JQ649" s="241"/>
      <c r="JR649" s="241"/>
      <c r="JS649" s="241"/>
      <c r="JT649" s="241"/>
      <c r="JU649" s="241"/>
    </row>
    <row r="650" spans="1:281" s="240" customFormat="1" ht="15" customHeight="1">
      <c r="A650" s="241"/>
      <c r="B650" s="241"/>
      <c r="C650" s="241"/>
      <c r="D650" s="241"/>
      <c r="E650" s="241"/>
      <c r="F650" s="241"/>
      <c r="G650" s="241"/>
      <c r="H650" s="241"/>
      <c r="I650" s="241"/>
      <c r="J650" s="241"/>
      <c r="K650" s="241"/>
      <c r="L650" s="241"/>
      <c r="M650" s="241"/>
      <c r="N650" s="241"/>
      <c r="O650" s="241"/>
      <c r="P650" s="241"/>
      <c r="Q650" s="241"/>
      <c r="R650" s="241"/>
      <c r="S650" s="241"/>
      <c r="T650" s="241"/>
      <c r="U650" s="241" t="s">
        <v>777</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c r="CJ650" s="241"/>
      <c r="CK650" s="241"/>
      <c r="CL650" s="241"/>
      <c r="CM650" s="241"/>
      <c r="CN650" s="241"/>
      <c r="CO650" s="241"/>
      <c r="CP650" s="241"/>
      <c r="CQ650" s="241"/>
      <c r="CR650" s="241"/>
      <c r="CS650" s="241"/>
      <c r="CT650" s="241"/>
      <c r="CU650" s="241"/>
      <c r="CV650" s="241"/>
      <c r="CW650" s="241"/>
      <c r="CX650" s="241"/>
      <c r="CY650" s="241"/>
      <c r="CZ650" s="241"/>
      <c r="DA650" s="241"/>
      <c r="DB650" s="241"/>
      <c r="DC650" s="241"/>
      <c r="DD650" s="241"/>
      <c r="DE650" s="241"/>
      <c r="DF650" s="241"/>
      <c r="DG650" s="241"/>
      <c r="DH650" s="241"/>
      <c r="DI650" s="241"/>
      <c r="DJ650" s="241"/>
      <c r="DK650" s="241"/>
      <c r="DL650" s="241"/>
      <c r="DM650" s="241"/>
      <c r="DN650" s="241"/>
      <c r="DO650" s="241"/>
      <c r="DP650" s="241"/>
      <c r="DQ650" s="241"/>
      <c r="DR650" s="241"/>
      <c r="DS650" s="241"/>
      <c r="DT650" s="241"/>
      <c r="DU650" s="241"/>
      <c r="DV650" s="241"/>
      <c r="DW650" s="241"/>
      <c r="DX650" s="241"/>
      <c r="DY650" s="241"/>
      <c r="DZ650" s="241"/>
      <c r="EA650" s="241"/>
      <c r="EB650" s="241"/>
      <c r="EC650" s="241"/>
      <c r="ED650" s="241"/>
      <c r="EE650" s="241"/>
      <c r="EF650" s="241"/>
      <c r="EG650" s="241"/>
      <c r="EH650" s="241"/>
      <c r="EI650" s="241"/>
      <c r="EJ650" s="241"/>
      <c r="EK650" s="241"/>
      <c r="EL650" s="241"/>
      <c r="EM650" s="241"/>
      <c r="EN650" s="241"/>
      <c r="EO650" s="241"/>
      <c r="EP650" s="241"/>
      <c r="EQ650" s="241"/>
      <c r="ER650" s="241"/>
      <c r="ES650" s="241"/>
      <c r="ET650" s="241"/>
      <c r="EU650" s="241"/>
      <c r="EV650" s="241"/>
      <c r="EW650" s="241"/>
      <c r="EX650" s="241"/>
      <c r="EY650" s="241"/>
      <c r="EZ650" s="241"/>
      <c r="FA650" s="241"/>
      <c r="FB650" s="241"/>
      <c r="FC650" s="241"/>
      <c r="FD650" s="241"/>
      <c r="FE650" s="241"/>
      <c r="FF650" s="241"/>
      <c r="FG650" s="241"/>
      <c r="FH650" s="241"/>
      <c r="FI650" s="241"/>
      <c r="FJ650" s="241"/>
      <c r="FK650" s="241"/>
      <c r="FL650" s="241"/>
      <c r="FM650" s="241"/>
      <c r="FN650" s="241"/>
      <c r="FO650" s="241"/>
      <c r="FP650" s="241"/>
      <c r="FQ650" s="241"/>
      <c r="FR650" s="241"/>
      <c r="FS650" s="241"/>
      <c r="FT650" s="241"/>
      <c r="FU650" s="241"/>
      <c r="FV650" s="241"/>
      <c r="FW650" s="241"/>
      <c r="FX650" s="241"/>
      <c r="FY650" s="241"/>
      <c r="FZ650" s="241"/>
      <c r="GA650" s="241"/>
      <c r="GB650" s="241"/>
      <c r="GC650" s="241"/>
      <c r="GD650" s="241"/>
      <c r="GE650" s="241"/>
      <c r="GF650" s="241"/>
      <c r="GG650" s="241"/>
      <c r="GH650" s="241"/>
      <c r="GI650" s="241"/>
      <c r="GJ650" s="241"/>
      <c r="GK650" s="241"/>
      <c r="GL650" s="241"/>
      <c r="GM650" s="241"/>
      <c r="GN650" s="241"/>
      <c r="GO650" s="241"/>
      <c r="GP650" s="241"/>
      <c r="GQ650" s="241"/>
      <c r="GR650" s="241"/>
      <c r="GS650" s="241"/>
      <c r="GT650" s="241"/>
      <c r="GU650" s="241"/>
      <c r="GV650" s="241"/>
      <c r="GW650" s="241"/>
      <c r="GX650" s="241"/>
      <c r="GY650" s="241"/>
      <c r="GZ650" s="241"/>
      <c r="HA650" s="241"/>
      <c r="HB650" s="241"/>
      <c r="HC650" s="241"/>
      <c r="HD650" s="241"/>
      <c r="HE650" s="241"/>
      <c r="HF650" s="241"/>
      <c r="HG650" s="241"/>
      <c r="HH650" s="241"/>
      <c r="HI650" s="241"/>
      <c r="HJ650" s="241"/>
      <c r="HK650" s="241"/>
      <c r="HL650" s="241"/>
      <c r="HM650" s="241"/>
      <c r="HN650" s="241"/>
      <c r="HO650" s="241"/>
      <c r="HP650" s="241"/>
      <c r="HQ650" s="241"/>
      <c r="HR650" s="241"/>
      <c r="HS650" s="241"/>
      <c r="HT650" s="241"/>
      <c r="HU650" s="241"/>
      <c r="HV650" s="241"/>
      <c r="HW650" s="241"/>
      <c r="HX650" s="241"/>
      <c r="HY650" s="241"/>
      <c r="HZ650" s="241"/>
      <c r="IA650" s="241"/>
      <c r="IB650" s="241"/>
      <c r="IC650" s="241"/>
      <c r="ID650" s="241"/>
      <c r="IE650" s="241"/>
      <c r="IF650" s="241"/>
      <c r="IG650" s="241"/>
      <c r="IH650" s="241"/>
      <c r="II650" s="241"/>
      <c r="IJ650" s="241"/>
      <c r="IK650" s="241"/>
      <c r="IL650" s="241"/>
      <c r="IM650" s="241"/>
      <c r="IN650" s="241"/>
      <c r="IO650" s="241"/>
      <c r="IP650" s="241"/>
      <c r="IQ650" s="241"/>
      <c r="IR650" s="241"/>
      <c r="IS650" s="241"/>
      <c r="IT650" s="241"/>
      <c r="IU650" s="241"/>
      <c r="IV650" s="241"/>
      <c r="IW650" s="241"/>
      <c r="IX650" s="241"/>
      <c r="IY650" s="241"/>
      <c r="IZ650" s="241"/>
      <c r="JA650" s="241"/>
      <c r="JB650" s="241"/>
      <c r="JC650" s="241"/>
      <c r="JD650" s="241"/>
      <c r="JE650" s="241"/>
      <c r="JF650" s="241"/>
      <c r="JG650" s="241"/>
      <c r="JH650" s="241"/>
      <c r="JI650" s="241"/>
      <c r="JJ650" s="241"/>
      <c r="JK650" s="241"/>
      <c r="JL650" s="241"/>
      <c r="JM650" s="241"/>
      <c r="JN650" s="241"/>
      <c r="JO650" s="241"/>
      <c r="JP650" s="241"/>
      <c r="JQ650" s="241"/>
      <c r="JR650" s="241"/>
      <c r="JS650" s="241"/>
      <c r="JT650" s="241"/>
      <c r="JU650" s="241"/>
    </row>
    <row r="651" spans="1:281" s="240" customFormat="1" ht="15" customHeight="1">
      <c r="A651" s="241"/>
      <c r="B651" s="241"/>
      <c r="C651" s="241"/>
      <c r="D651" s="241"/>
      <c r="E651" s="241"/>
      <c r="F651" s="241"/>
      <c r="G651" s="241"/>
      <c r="H651" s="241"/>
      <c r="I651" s="241"/>
      <c r="J651" s="241"/>
      <c r="K651" s="241"/>
      <c r="L651" s="241"/>
      <c r="M651" s="241"/>
      <c r="N651" s="241"/>
      <c r="O651" s="241"/>
      <c r="P651" s="241"/>
      <c r="Q651" s="241"/>
      <c r="R651" s="241"/>
      <c r="S651" s="241"/>
      <c r="T651" s="241"/>
      <c r="U651" s="241" t="s">
        <v>778</v>
      </c>
      <c r="V651" s="241"/>
      <c r="W651" s="241"/>
      <c r="X651" s="241"/>
      <c r="Y651" s="241"/>
      <c r="Z651" s="241"/>
      <c r="AA651" s="241"/>
      <c r="AB651" s="241"/>
      <c r="AC651" s="241" t="s">
        <v>386</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c r="CJ651" s="241"/>
      <c r="CK651" s="241"/>
      <c r="CL651" s="241"/>
      <c r="CM651" s="241"/>
      <c r="CN651" s="241"/>
      <c r="CO651" s="241"/>
      <c r="CP651" s="241"/>
      <c r="CQ651" s="241"/>
      <c r="CR651" s="241"/>
      <c r="CS651" s="241"/>
      <c r="CT651" s="241"/>
      <c r="CU651" s="241"/>
      <c r="CV651" s="241"/>
      <c r="CW651" s="241"/>
      <c r="CX651" s="241"/>
      <c r="CY651" s="241"/>
      <c r="CZ651" s="241"/>
      <c r="DA651" s="241"/>
      <c r="DB651" s="241"/>
      <c r="DC651" s="241"/>
      <c r="DD651" s="241"/>
      <c r="DE651" s="241"/>
      <c r="DF651" s="241"/>
      <c r="DG651" s="241"/>
      <c r="DH651" s="241"/>
      <c r="DI651" s="241"/>
      <c r="DJ651" s="241"/>
      <c r="DK651" s="241"/>
      <c r="DL651" s="241"/>
      <c r="DM651" s="241"/>
      <c r="DN651" s="241"/>
      <c r="DO651" s="241"/>
      <c r="DP651" s="241"/>
      <c r="DQ651" s="241"/>
      <c r="DR651" s="241"/>
      <c r="DS651" s="241"/>
      <c r="DT651" s="241"/>
      <c r="DU651" s="241"/>
      <c r="DV651" s="241"/>
      <c r="DW651" s="241"/>
      <c r="DX651" s="241"/>
      <c r="DY651" s="241"/>
      <c r="DZ651" s="241"/>
      <c r="EA651" s="241"/>
      <c r="EB651" s="241"/>
      <c r="EC651" s="241"/>
      <c r="ED651" s="241"/>
      <c r="EE651" s="241"/>
      <c r="EF651" s="241"/>
      <c r="EG651" s="241"/>
      <c r="EH651" s="241"/>
      <c r="EI651" s="241"/>
      <c r="EJ651" s="241"/>
      <c r="EK651" s="241"/>
      <c r="EL651" s="241"/>
      <c r="EM651" s="241"/>
      <c r="EN651" s="241"/>
      <c r="EO651" s="241"/>
      <c r="EP651" s="241"/>
      <c r="EQ651" s="241"/>
      <c r="ER651" s="241"/>
      <c r="ES651" s="241"/>
      <c r="ET651" s="241"/>
      <c r="EU651" s="241"/>
      <c r="EV651" s="241"/>
      <c r="EW651" s="241"/>
      <c r="EX651" s="241"/>
      <c r="EY651" s="241"/>
      <c r="EZ651" s="241"/>
      <c r="FA651" s="241"/>
      <c r="FB651" s="241"/>
      <c r="FC651" s="241"/>
      <c r="FD651" s="241"/>
      <c r="FE651" s="241"/>
      <c r="FF651" s="241"/>
      <c r="FG651" s="241"/>
      <c r="FH651" s="241"/>
      <c r="FI651" s="241"/>
      <c r="FJ651" s="241"/>
      <c r="FK651" s="241"/>
      <c r="FL651" s="241"/>
      <c r="FM651" s="241"/>
      <c r="FN651" s="241"/>
      <c r="FO651" s="241"/>
      <c r="FP651" s="241"/>
      <c r="FQ651" s="241"/>
      <c r="FR651" s="241"/>
      <c r="FS651" s="241"/>
      <c r="FT651" s="241"/>
      <c r="FU651" s="241"/>
      <c r="FV651" s="241"/>
      <c r="FW651" s="241"/>
      <c r="FX651" s="241"/>
      <c r="FY651" s="241"/>
      <c r="FZ651" s="241"/>
      <c r="GA651" s="241"/>
      <c r="GB651" s="241"/>
      <c r="GC651" s="241"/>
      <c r="GD651" s="241"/>
      <c r="GE651" s="241"/>
      <c r="GF651" s="241"/>
      <c r="GG651" s="241"/>
      <c r="GH651" s="241"/>
      <c r="GI651" s="241"/>
      <c r="GJ651" s="241"/>
      <c r="GK651" s="241"/>
      <c r="GL651" s="241"/>
      <c r="GM651" s="241"/>
      <c r="GN651" s="241"/>
      <c r="GO651" s="241"/>
      <c r="GP651" s="241"/>
      <c r="GQ651" s="241"/>
      <c r="GR651" s="241"/>
      <c r="GS651" s="241"/>
      <c r="GT651" s="241"/>
      <c r="GU651" s="241"/>
      <c r="GV651" s="241"/>
      <c r="GW651" s="241"/>
      <c r="GX651" s="241"/>
      <c r="GY651" s="241"/>
      <c r="GZ651" s="241"/>
      <c r="HA651" s="241"/>
      <c r="HB651" s="241"/>
      <c r="HC651" s="241"/>
      <c r="HD651" s="241"/>
      <c r="HE651" s="241"/>
      <c r="HF651" s="241"/>
      <c r="HG651" s="241"/>
      <c r="HH651" s="241"/>
      <c r="HI651" s="241"/>
      <c r="HJ651" s="241"/>
      <c r="HK651" s="241"/>
      <c r="HL651" s="241"/>
      <c r="HM651" s="241"/>
      <c r="HN651" s="241"/>
      <c r="HO651" s="241"/>
      <c r="HP651" s="241"/>
      <c r="HQ651" s="241"/>
      <c r="HR651" s="241"/>
      <c r="HS651" s="241"/>
      <c r="HT651" s="241"/>
      <c r="HU651" s="241"/>
      <c r="HV651" s="241"/>
      <c r="HW651" s="241"/>
      <c r="HX651" s="241"/>
      <c r="HY651" s="241"/>
      <c r="HZ651" s="241"/>
      <c r="IA651" s="241"/>
      <c r="IB651" s="241"/>
      <c r="IC651" s="241"/>
      <c r="ID651" s="241"/>
      <c r="IE651" s="241"/>
      <c r="IF651" s="241"/>
      <c r="IG651" s="241"/>
      <c r="IH651" s="241"/>
      <c r="II651" s="241"/>
      <c r="IJ651" s="241"/>
      <c r="IK651" s="241"/>
      <c r="IL651" s="241"/>
      <c r="IM651" s="241"/>
      <c r="IN651" s="241"/>
      <c r="IO651" s="241"/>
      <c r="IP651" s="241"/>
      <c r="IQ651" s="241"/>
      <c r="IR651" s="241"/>
      <c r="IS651" s="241"/>
      <c r="IT651" s="241"/>
      <c r="IU651" s="241"/>
      <c r="IV651" s="241"/>
      <c r="IW651" s="241"/>
      <c r="IX651" s="241"/>
      <c r="IY651" s="241"/>
      <c r="IZ651" s="241"/>
      <c r="JA651" s="241"/>
      <c r="JB651" s="241"/>
      <c r="JC651" s="241"/>
      <c r="JD651" s="241"/>
      <c r="JE651" s="241"/>
      <c r="JF651" s="241"/>
      <c r="JG651" s="241"/>
      <c r="JH651" s="241"/>
      <c r="JI651" s="241"/>
      <c r="JJ651" s="241"/>
      <c r="JK651" s="241"/>
      <c r="JL651" s="241"/>
      <c r="JM651" s="241"/>
      <c r="JN651" s="241"/>
      <c r="JO651" s="241"/>
      <c r="JP651" s="241"/>
      <c r="JQ651" s="241"/>
      <c r="JR651" s="241"/>
      <c r="JS651" s="241"/>
      <c r="JT651" s="241"/>
      <c r="JU651" s="241"/>
    </row>
    <row r="652" spans="1:281" s="240" customFormat="1" ht="15" customHeight="1">
      <c r="A652" s="241"/>
      <c r="B652" s="241"/>
      <c r="C652" s="241"/>
      <c r="D652" s="241"/>
      <c r="E652" s="241"/>
      <c r="F652" s="241"/>
      <c r="G652" s="241"/>
      <c r="H652" s="241"/>
      <c r="I652" s="241"/>
      <c r="J652" s="241"/>
      <c r="K652" s="241"/>
      <c r="L652" s="241"/>
      <c r="M652" s="241"/>
      <c r="N652" s="241"/>
      <c r="O652" s="241"/>
      <c r="P652" s="241"/>
      <c r="Q652" s="241"/>
      <c r="R652" s="241"/>
      <c r="S652" s="241"/>
      <c r="T652" s="241"/>
      <c r="U652" s="241" t="s">
        <v>779</v>
      </c>
      <c r="V652" s="241"/>
      <c r="W652" s="241"/>
      <c r="X652" s="241"/>
      <c r="Y652" s="241"/>
      <c r="Z652" s="241"/>
      <c r="AA652" s="241"/>
      <c r="AB652" s="241"/>
      <c r="AC652" s="241" t="s">
        <v>313</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c r="CJ652" s="241"/>
      <c r="CK652" s="241"/>
      <c r="CL652" s="241"/>
      <c r="CM652" s="241"/>
      <c r="CN652" s="241"/>
      <c r="CO652" s="241"/>
      <c r="CP652" s="241"/>
      <c r="CQ652" s="241"/>
      <c r="CR652" s="241"/>
      <c r="CS652" s="241"/>
      <c r="CT652" s="241"/>
      <c r="CU652" s="241"/>
      <c r="CV652" s="241"/>
      <c r="CW652" s="241"/>
      <c r="CX652" s="241"/>
      <c r="CY652" s="241"/>
      <c r="CZ652" s="241"/>
      <c r="DA652" s="241"/>
      <c r="DB652" s="241"/>
      <c r="DC652" s="241"/>
      <c r="DD652" s="241"/>
      <c r="DE652" s="241"/>
      <c r="DF652" s="241"/>
      <c r="DG652" s="241"/>
      <c r="DH652" s="241"/>
      <c r="DI652" s="241"/>
      <c r="DJ652" s="241"/>
      <c r="DK652" s="241"/>
      <c r="DL652" s="241"/>
      <c r="DM652" s="241"/>
      <c r="DN652" s="241"/>
      <c r="DO652" s="241"/>
      <c r="DP652" s="241"/>
      <c r="DQ652" s="241"/>
      <c r="DR652" s="241"/>
      <c r="DS652" s="241"/>
      <c r="DT652" s="241"/>
      <c r="DU652" s="241"/>
      <c r="DV652" s="241"/>
      <c r="DW652" s="241"/>
      <c r="DX652" s="241"/>
      <c r="DY652" s="241"/>
      <c r="DZ652" s="241"/>
      <c r="EA652" s="241"/>
      <c r="EB652" s="241"/>
      <c r="EC652" s="241"/>
      <c r="ED652" s="241"/>
      <c r="EE652" s="241"/>
      <c r="EF652" s="241"/>
      <c r="EG652" s="241"/>
      <c r="EH652" s="241"/>
      <c r="EI652" s="241"/>
      <c r="EJ652" s="241"/>
      <c r="EK652" s="241"/>
      <c r="EL652" s="241"/>
      <c r="EM652" s="241"/>
      <c r="EN652" s="241"/>
      <c r="EO652" s="241"/>
      <c r="EP652" s="241"/>
      <c r="EQ652" s="241"/>
      <c r="ER652" s="241"/>
      <c r="ES652" s="241"/>
      <c r="ET652" s="241"/>
      <c r="EU652" s="241"/>
      <c r="EV652" s="241"/>
      <c r="EW652" s="241"/>
      <c r="EX652" s="241"/>
      <c r="EY652" s="241"/>
      <c r="EZ652" s="241"/>
      <c r="FA652" s="241"/>
      <c r="FB652" s="241"/>
      <c r="FC652" s="241"/>
      <c r="FD652" s="241"/>
      <c r="FE652" s="241"/>
      <c r="FF652" s="241"/>
      <c r="FG652" s="241"/>
      <c r="FH652" s="241"/>
      <c r="FI652" s="241"/>
      <c r="FJ652" s="241"/>
      <c r="FK652" s="241"/>
      <c r="FL652" s="241"/>
      <c r="FM652" s="241"/>
      <c r="FN652" s="241"/>
      <c r="FO652" s="241"/>
      <c r="FP652" s="241"/>
      <c r="FQ652" s="241"/>
      <c r="FR652" s="241"/>
      <c r="FS652" s="241"/>
      <c r="FT652" s="241"/>
      <c r="FU652" s="241"/>
      <c r="FV652" s="241"/>
      <c r="FW652" s="241"/>
      <c r="FX652" s="241"/>
      <c r="FY652" s="241"/>
      <c r="FZ652" s="241"/>
      <c r="GA652" s="241"/>
      <c r="GB652" s="241"/>
      <c r="GC652" s="241"/>
      <c r="GD652" s="241"/>
      <c r="GE652" s="241"/>
      <c r="GF652" s="241"/>
      <c r="GG652" s="241"/>
      <c r="GH652" s="241"/>
      <c r="GI652" s="241"/>
      <c r="GJ652" s="241"/>
      <c r="GK652" s="241"/>
      <c r="GL652" s="241"/>
      <c r="GM652" s="241"/>
      <c r="GN652" s="241"/>
      <c r="GO652" s="241"/>
      <c r="GP652" s="241"/>
      <c r="GQ652" s="241"/>
      <c r="GR652" s="241"/>
      <c r="GS652" s="241"/>
      <c r="GT652" s="241"/>
      <c r="GU652" s="241"/>
      <c r="GV652" s="241"/>
      <c r="GW652" s="241"/>
      <c r="GX652" s="241"/>
      <c r="GY652" s="241"/>
      <c r="GZ652" s="241"/>
      <c r="HA652" s="241"/>
      <c r="HB652" s="241"/>
      <c r="HC652" s="241"/>
      <c r="HD652" s="241"/>
      <c r="HE652" s="241"/>
      <c r="HF652" s="241"/>
      <c r="HG652" s="241"/>
      <c r="HH652" s="241"/>
      <c r="HI652" s="241"/>
      <c r="HJ652" s="241"/>
      <c r="HK652" s="241"/>
      <c r="HL652" s="241"/>
      <c r="HM652" s="241"/>
      <c r="HN652" s="241"/>
      <c r="HO652" s="241"/>
      <c r="HP652" s="241"/>
      <c r="HQ652" s="241"/>
      <c r="HR652" s="241"/>
      <c r="HS652" s="241"/>
      <c r="HT652" s="241"/>
      <c r="HU652" s="241"/>
      <c r="HV652" s="241"/>
      <c r="HW652" s="241"/>
      <c r="HX652" s="241"/>
      <c r="HY652" s="241"/>
      <c r="HZ652" s="241"/>
      <c r="IA652" s="241"/>
      <c r="IB652" s="241"/>
      <c r="IC652" s="241"/>
      <c r="ID652" s="241"/>
      <c r="IE652" s="241"/>
      <c r="IF652" s="241"/>
      <c r="IG652" s="241"/>
      <c r="IH652" s="241"/>
      <c r="II652" s="241"/>
      <c r="IJ652" s="241"/>
      <c r="IK652" s="241"/>
      <c r="IL652" s="241"/>
      <c r="IM652" s="241"/>
      <c r="IN652" s="241"/>
      <c r="IO652" s="241"/>
      <c r="IP652" s="241"/>
      <c r="IQ652" s="241"/>
      <c r="IR652" s="241"/>
      <c r="IS652" s="241"/>
      <c r="IT652" s="241"/>
      <c r="IU652" s="241"/>
      <c r="IV652" s="241"/>
      <c r="IW652" s="241"/>
      <c r="IX652" s="241"/>
      <c r="IY652" s="241"/>
      <c r="IZ652" s="241"/>
      <c r="JA652" s="241"/>
      <c r="JB652" s="241"/>
      <c r="JC652" s="241"/>
      <c r="JD652" s="241"/>
      <c r="JE652" s="241"/>
      <c r="JF652" s="241"/>
      <c r="JG652" s="241"/>
      <c r="JH652" s="241"/>
      <c r="JI652" s="241"/>
      <c r="JJ652" s="241"/>
      <c r="JK652" s="241"/>
      <c r="JL652" s="241"/>
      <c r="JM652" s="241"/>
      <c r="JN652" s="241"/>
      <c r="JO652" s="241"/>
      <c r="JP652" s="241"/>
      <c r="JQ652" s="241"/>
      <c r="JR652" s="241"/>
      <c r="JS652" s="241"/>
      <c r="JT652" s="241"/>
      <c r="JU652" s="241"/>
    </row>
    <row r="653" spans="1:281" s="240" customFormat="1" ht="15" customHeight="1">
      <c r="A653" s="241"/>
      <c r="B653" s="241"/>
      <c r="C653" s="241"/>
      <c r="D653" s="241"/>
      <c r="E653" s="241"/>
      <c r="F653" s="241"/>
      <c r="G653" s="241"/>
      <c r="H653" s="241"/>
      <c r="I653" s="241"/>
      <c r="J653" s="241"/>
      <c r="K653" s="241"/>
      <c r="L653" s="241"/>
      <c r="M653" s="241"/>
      <c r="N653" s="241"/>
      <c r="O653" s="241"/>
      <c r="P653" s="241"/>
      <c r="Q653" s="241"/>
      <c r="R653" s="241"/>
      <c r="S653" s="241"/>
      <c r="T653" s="241"/>
      <c r="U653" s="241" t="s">
        <v>780</v>
      </c>
      <c r="V653" s="241"/>
      <c r="W653" s="241"/>
      <c r="X653" s="241"/>
      <c r="Y653" s="241"/>
      <c r="Z653" s="241"/>
      <c r="AA653" s="241"/>
      <c r="AB653" s="241"/>
      <c r="AC653" s="241" t="s">
        <v>386</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c r="CJ653" s="241"/>
      <c r="CK653" s="241"/>
      <c r="CL653" s="241"/>
      <c r="CM653" s="241"/>
      <c r="CN653" s="241"/>
      <c r="CO653" s="241"/>
      <c r="CP653" s="241"/>
      <c r="CQ653" s="241"/>
      <c r="CR653" s="241"/>
      <c r="CS653" s="241"/>
      <c r="CT653" s="241"/>
      <c r="CU653" s="241"/>
      <c r="CV653" s="241"/>
      <c r="CW653" s="241"/>
      <c r="CX653" s="241"/>
      <c r="CY653" s="241"/>
      <c r="CZ653" s="241"/>
      <c r="DA653" s="241"/>
      <c r="DB653" s="241"/>
      <c r="DC653" s="241"/>
      <c r="DD653" s="241"/>
      <c r="DE653" s="241"/>
      <c r="DF653" s="241"/>
      <c r="DG653" s="241"/>
      <c r="DH653" s="241"/>
      <c r="DI653" s="241"/>
      <c r="DJ653" s="241"/>
      <c r="DK653" s="241"/>
      <c r="DL653" s="241"/>
      <c r="DM653" s="241"/>
      <c r="DN653" s="241"/>
      <c r="DO653" s="241"/>
      <c r="DP653" s="241"/>
      <c r="DQ653" s="241"/>
      <c r="DR653" s="241"/>
      <c r="DS653" s="241"/>
      <c r="DT653" s="241"/>
      <c r="DU653" s="241"/>
      <c r="DV653" s="241"/>
      <c r="DW653" s="241"/>
      <c r="DX653" s="241"/>
      <c r="DY653" s="241"/>
      <c r="DZ653" s="241"/>
      <c r="EA653" s="241"/>
      <c r="EB653" s="241"/>
      <c r="EC653" s="241"/>
      <c r="ED653" s="241"/>
      <c r="EE653" s="241"/>
      <c r="EF653" s="241"/>
      <c r="EG653" s="241"/>
      <c r="EH653" s="241"/>
      <c r="EI653" s="241"/>
      <c r="EJ653" s="241"/>
      <c r="EK653" s="241"/>
      <c r="EL653" s="241"/>
      <c r="EM653" s="241"/>
      <c r="EN653" s="241"/>
      <c r="EO653" s="241"/>
      <c r="EP653" s="241"/>
      <c r="EQ653" s="241"/>
      <c r="ER653" s="241"/>
      <c r="ES653" s="241"/>
      <c r="ET653" s="241"/>
      <c r="EU653" s="241"/>
      <c r="EV653" s="241"/>
      <c r="EW653" s="241"/>
      <c r="EX653" s="241"/>
      <c r="EY653" s="241"/>
      <c r="EZ653" s="241"/>
      <c r="FA653" s="241"/>
      <c r="FB653" s="241"/>
      <c r="FC653" s="241"/>
      <c r="FD653" s="241"/>
      <c r="FE653" s="241"/>
      <c r="FF653" s="241"/>
      <c r="FG653" s="241"/>
      <c r="FH653" s="241"/>
      <c r="FI653" s="241"/>
      <c r="FJ653" s="241"/>
      <c r="FK653" s="241"/>
      <c r="FL653" s="241"/>
      <c r="FM653" s="241"/>
      <c r="FN653" s="241"/>
      <c r="FO653" s="241"/>
      <c r="FP653" s="241"/>
      <c r="FQ653" s="241"/>
      <c r="FR653" s="241"/>
      <c r="FS653" s="241"/>
      <c r="FT653" s="241"/>
      <c r="FU653" s="241"/>
      <c r="FV653" s="241"/>
      <c r="FW653" s="241"/>
      <c r="FX653" s="241"/>
      <c r="FY653" s="241"/>
      <c r="FZ653" s="241"/>
      <c r="GA653" s="241"/>
      <c r="GB653" s="241"/>
      <c r="GC653" s="241"/>
      <c r="GD653" s="241"/>
      <c r="GE653" s="241"/>
      <c r="GF653" s="241"/>
      <c r="GG653" s="241"/>
      <c r="GH653" s="241"/>
      <c r="GI653" s="241"/>
      <c r="GJ653" s="241"/>
      <c r="GK653" s="241"/>
      <c r="GL653" s="241"/>
      <c r="GM653" s="241"/>
      <c r="GN653" s="241"/>
      <c r="GO653" s="241"/>
      <c r="GP653" s="241"/>
      <c r="GQ653" s="241"/>
      <c r="GR653" s="241"/>
      <c r="GS653" s="241"/>
      <c r="GT653" s="241"/>
      <c r="GU653" s="241"/>
      <c r="GV653" s="241"/>
      <c r="GW653" s="241"/>
      <c r="GX653" s="241"/>
      <c r="GY653" s="241"/>
      <c r="GZ653" s="241"/>
      <c r="HA653" s="241"/>
      <c r="HB653" s="241"/>
      <c r="HC653" s="241"/>
      <c r="HD653" s="241"/>
      <c r="HE653" s="241"/>
      <c r="HF653" s="241"/>
      <c r="HG653" s="241"/>
      <c r="HH653" s="241"/>
      <c r="HI653" s="241"/>
      <c r="HJ653" s="241"/>
      <c r="HK653" s="241"/>
      <c r="HL653" s="241"/>
      <c r="HM653" s="241"/>
      <c r="HN653" s="241"/>
      <c r="HO653" s="241"/>
      <c r="HP653" s="241"/>
      <c r="HQ653" s="241"/>
      <c r="HR653" s="241"/>
      <c r="HS653" s="241"/>
      <c r="HT653" s="241"/>
      <c r="HU653" s="241"/>
      <c r="HV653" s="241"/>
      <c r="HW653" s="241"/>
      <c r="HX653" s="241"/>
      <c r="HY653" s="241"/>
      <c r="HZ653" s="241"/>
      <c r="IA653" s="241"/>
      <c r="IB653" s="241"/>
      <c r="IC653" s="241"/>
      <c r="ID653" s="241"/>
      <c r="IE653" s="241"/>
      <c r="IF653" s="241"/>
      <c r="IG653" s="241"/>
      <c r="IH653" s="241"/>
      <c r="II653" s="241"/>
      <c r="IJ653" s="241"/>
      <c r="IK653" s="241"/>
      <c r="IL653" s="241"/>
      <c r="IM653" s="241"/>
      <c r="IN653" s="241"/>
      <c r="IO653" s="241"/>
      <c r="IP653" s="241"/>
      <c r="IQ653" s="241"/>
      <c r="IR653" s="241"/>
      <c r="IS653" s="241"/>
      <c r="IT653" s="241"/>
      <c r="IU653" s="241"/>
      <c r="IV653" s="241"/>
      <c r="IW653" s="241"/>
      <c r="IX653" s="241"/>
      <c r="IY653" s="241"/>
      <c r="IZ653" s="241"/>
      <c r="JA653" s="241"/>
      <c r="JB653" s="241"/>
      <c r="JC653" s="241"/>
      <c r="JD653" s="241"/>
      <c r="JE653" s="241"/>
      <c r="JF653" s="241"/>
      <c r="JG653" s="241"/>
      <c r="JH653" s="241"/>
      <c r="JI653" s="241"/>
      <c r="JJ653" s="241"/>
      <c r="JK653" s="241"/>
      <c r="JL653" s="241"/>
      <c r="JM653" s="241"/>
      <c r="JN653" s="241"/>
      <c r="JO653" s="241"/>
      <c r="JP653" s="241"/>
      <c r="JQ653" s="241"/>
      <c r="JR653" s="241"/>
      <c r="JS653" s="241"/>
      <c r="JT653" s="241"/>
      <c r="JU653" s="241"/>
    </row>
    <row r="654" spans="1:281" s="240" customFormat="1" ht="15" customHeight="1">
      <c r="A654" s="241"/>
      <c r="B654" s="241"/>
      <c r="C654" s="241"/>
      <c r="D654" s="241"/>
      <c r="E654" s="241"/>
      <c r="F654" s="241"/>
      <c r="G654" s="241"/>
      <c r="H654" s="241"/>
      <c r="I654" s="241"/>
      <c r="J654" s="241"/>
      <c r="K654" s="241"/>
      <c r="L654" s="241"/>
      <c r="M654" s="241"/>
      <c r="N654" s="241"/>
      <c r="O654" s="241"/>
      <c r="P654" s="241"/>
      <c r="Q654" s="241"/>
      <c r="R654" s="241"/>
      <c r="S654" s="241"/>
      <c r="T654" s="241"/>
      <c r="U654" s="241" t="s">
        <v>276</v>
      </c>
      <c r="V654" s="241"/>
      <c r="W654" s="241"/>
      <c r="X654" s="241"/>
      <c r="Y654" s="241"/>
      <c r="Z654" s="241"/>
      <c r="AA654" s="241"/>
      <c r="AB654" s="241"/>
      <c r="AC654" s="241" t="s">
        <v>350</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c r="CJ654" s="241"/>
      <c r="CK654" s="241"/>
      <c r="CL654" s="241"/>
      <c r="CM654" s="241"/>
      <c r="CN654" s="241"/>
      <c r="CO654" s="241"/>
      <c r="CP654" s="241"/>
      <c r="CQ654" s="241"/>
      <c r="CR654" s="241"/>
      <c r="CS654" s="241"/>
      <c r="CT654" s="241"/>
      <c r="CU654" s="241"/>
      <c r="CV654" s="241"/>
      <c r="CW654" s="241"/>
      <c r="CX654" s="241"/>
      <c r="CY654" s="241"/>
      <c r="CZ654" s="241"/>
      <c r="DA654" s="241"/>
      <c r="DB654" s="241"/>
      <c r="DC654" s="241"/>
      <c r="DD654" s="241"/>
      <c r="DE654" s="241"/>
      <c r="DF654" s="241"/>
      <c r="DG654" s="241"/>
      <c r="DH654" s="241"/>
      <c r="DI654" s="241"/>
      <c r="DJ654" s="241"/>
      <c r="DK654" s="241"/>
      <c r="DL654" s="241"/>
      <c r="DM654" s="241"/>
      <c r="DN654" s="241"/>
      <c r="DO654" s="241"/>
      <c r="DP654" s="241"/>
      <c r="DQ654" s="241"/>
      <c r="DR654" s="241"/>
      <c r="DS654" s="241"/>
      <c r="DT654" s="241"/>
      <c r="DU654" s="241"/>
      <c r="DV654" s="241"/>
      <c r="DW654" s="241"/>
      <c r="DX654" s="241"/>
      <c r="DY654" s="241"/>
      <c r="DZ654" s="241"/>
      <c r="EA654" s="241"/>
      <c r="EB654" s="241"/>
      <c r="EC654" s="241"/>
      <c r="ED654" s="241"/>
      <c r="EE654" s="241"/>
      <c r="EF654" s="241"/>
      <c r="EG654" s="241"/>
      <c r="EH654" s="241"/>
      <c r="EI654" s="241"/>
      <c r="EJ654" s="241"/>
      <c r="EK654" s="241"/>
      <c r="EL654" s="241"/>
      <c r="EM654" s="241"/>
      <c r="EN654" s="241"/>
      <c r="EO654" s="241"/>
      <c r="EP654" s="241"/>
      <c r="EQ654" s="241"/>
      <c r="ER654" s="241"/>
      <c r="ES654" s="241"/>
      <c r="ET654" s="241"/>
      <c r="EU654" s="241"/>
      <c r="EV654" s="241"/>
      <c r="EW654" s="241"/>
      <c r="EX654" s="241"/>
      <c r="EY654" s="241"/>
      <c r="EZ654" s="241"/>
      <c r="FA654" s="241"/>
      <c r="FB654" s="241"/>
      <c r="FC654" s="241"/>
      <c r="FD654" s="241"/>
      <c r="FE654" s="241"/>
      <c r="FF654" s="241"/>
      <c r="FG654" s="241"/>
      <c r="FH654" s="241"/>
      <c r="FI654" s="241"/>
      <c r="FJ654" s="241"/>
      <c r="FK654" s="241"/>
      <c r="FL654" s="241"/>
      <c r="FM654" s="241"/>
      <c r="FN654" s="241"/>
      <c r="FO654" s="241"/>
      <c r="FP654" s="241"/>
      <c r="FQ654" s="241"/>
      <c r="FR654" s="241"/>
      <c r="FS654" s="241"/>
      <c r="FT654" s="241"/>
      <c r="FU654" s="241"/>
      <c r="FV654" s="241"/>
      <c r="FW654" s="241"/>
      <c r="FX654" s="241"/>
      <c r="FY654" s="241"/>
      <c r="FZ654" s="241"/>
      <c r="GA654" s="241"/>
      <c r="GB654" s="241"/>
      <c r="GC654" s="241"/>
      <c r="GD654" s="241"/>
      <c r="GE654" s="241"/>
      <c r="GF654" s="241"/>
      <c r="GG654" s="241"/>
      <c r="GH654" s="241"/>
      <c r="GI654" s="241"/>
      <c r="GJ654" s="241"/>
      <c r="GK654" s="241"/>
      <c r="GL654" s="241"/>
      <c r="GM654" s="241"/>
      <c r="GN654" s="241"/>
      <c r="GO654" s="241"/>
      <c r="GP654" s="241"/>
      <c r="GQ654" s="241"/>
      <c r="GR654" s="241"/>
      <c r="GS654" s="241"/>
      <c r="GT654" s="241"/>
      <c r="GU654" s="241"/>
      <c r="GV654" s="241"/>
      <c r="GW654" s="241"/>
      <c r="GX654" s="241"/>
      <c r="GY654" s="241"/>
      <c r="GZ654" s="241"/>
      <c r="HA654" s="241"/>
      <c r="HB654" s="241"/>
      <c r="HC654" s="241"/>
      <c r="HD654" s="241"/>
      <c r="HE654" s="241"/>
      <c r="HF654" s="241"/>
      <c r="HG654" s="241"/>
      <c r="HH654" s="241"/>
      <c r="HI654" s="241"/>
      <c r="HJ654" s="241"/>
      <c r="HK654" s="241"/>
      <c r="HL654" s="241"/>
      <c r="HM654" s="241"/>
      <c r="HN654" s="241"/>
      <c r="HO654" s="241"/>
      <c r="HP654" s="241"/>
      <c r="HQ654" s="241"/>
      <c r="HR654" s="241"/>
      <c r="HS654" s="241"/>
      <c r="HT654" s="241"/>
      <c r="HU654" s="241"/>
      <c r="HV654" s="241"/>
      <c r="HW654" s="241"/>
      <c r="HX654" s="241"/>
      <c r="HY654" s="241"/>
      <c r="HZ654" s="241"/>
      <c r="IA654" s="241"/>
      <c r="IB654" s="241"/>
      <c r="IC654" s="241"/>
      <c r="ID654" s="241"/>
      <c r="IE654" s="241"/>
      <c r="IF654" s="241"/>
      <c r="IG654" s="241"/>
      <c r="IH654" s="241"/>
      <c r="II654" s="241"/>
      <c r="IJ654" s="241"/>
      <c r="IK654" s="241"/>
      <c r="IL654" s="241"/>
      <c r="IM654" s="241"/>
      <c r="IN654" s="241"/>
      <c r="IO654" s="241"/>
      <c r="IP654" s="241"/>
      <c r="IQ654" s="241"/>
      <c r="IR654" s="241"/>
      <c r="IS654" s="241"/>
      <c r="IT654" s="241"/>
      <c r="IU654" s="241"/>
      <c r="IV654" s="241"/>
      <c r="IW654" s="241"/>
      <c r="IX654" s="241"/>
      <c r="IY654" s="241"/>
      <c r="IZ654" s="241"/>
      <c r="JA654" s="241"/>
      <c r="JB654" s="241"/>
      <c r="JC654" s="241"/>
      <c r="JD654" s="241"/>
      <c r="JE654" s="241"/>
      <c r="JF654" s="241"/>
      <c r="JG654" s="241"/>
      <c r="JH654" s="241"/>
      <c r="JI654" s="241"/>
      <c r="JJ654" s="241"/>
      <c r="JK654" s="241"/>
      <c r="JL654" s="241"/>
      <c r="JM654" s="241"/>
      <c r="JN654" s="241"/>
      <c r="JO654" s="241"/>
      <c r="JP654" s="241"/>
      <c r="JQ654" s="241"/>
      <c r="JR654" s="241"/>
      <c r="JS654" s="241"/>
      <c r="JT654" s="241"/>
      <c r="JU654" s="241"/>
    </row>
    <row r="655" spans="1:281" s="240" customFormat="1" ht="15" customHeight="1">
      <c r="A655" s="241"/>
      <c r="B655" s="241"/>
      <c r="C655" s="241"/>
      <c r="D655" s="241"/>
      <c r="E655" s="241"/>
      <c r="F655" s="241"/>
      <c r="G655" s="241"/>
      <c r="H655" s="241"/>
      <c r="I655" s="241"/>
      <c r="J655" s="241"/>
      <c r="K655" s="241"/>
      <c r="L655" s="241"/>
      <c r="M655" s="241"/>
      <c r="N655" s="241"/>
      <c r="O655" s="241"/>
      <c r="P655" s="241"/>
      <c r="Q655" s="241"/>
      <c r="R655" s="241"/>
      <c r="S655" s="241"/>
      <c r="T655" s="241"/>
      <c r="U655" s="241" t="s">
        <v>781</v>
      </c>
      <c r="V655" s="241"/>
      <c r="W655" s="241"/>
      <c r="X655" s="241"/>
      <c r="Y655" s="241"/>
      <c r="Z655" s="241"/>
      <c r="AA655" s="241"/>
      <c r="AB655" s="241"/>
      <c r="AC655" s="241" t="s">
        <v>309</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c r="CJ655" s="241"/>
      <c r="CK655" s="241"/>
      <c r="CL655" s="241"/>
      <c r="CM655" s="241"/>
      <c r="CN655" s="241"/>
      <c r="CO655" s="241"/>
      <c r="CP655" s="241"/>
      <c r="CQ655" s="241"/>
      <c r="CR655" s="241"/>
      <c r="CS655" s="241"/>
      <c r="CT655" s="241"/>
      <c r="CU655" s="241"/>
      <c r="CV655" s="241"/>
      <c r="CW655" s="241"/>
      <c r="CX655" s="241"/>
      <c r="CY655" s="241"/>
      <c r="CZ655" s="241"/>
      <c r="DA655" s="241"/>
      <c r="DB655" s="241"/>
      <c r="DC655" s="241"/>
      <c r="DD655" s="241"/>
      <c r="DE655" s="241"/>
      <c r="DF655" s="241"/>
      <c r="DG655" s="241"/>
      <c r="DH655" s="241"/>
      <c r="DI655" s="241"/>
      <c r="DJ655" s="241"/>
      <c r="DK655" s="241"/>
      <c r="DL655" s="241"/>
      <c r="DM655" s="241"/>
      <c r="DN655" s="241"/>
      <c r="DO655" s="241"/>
      <c r="DP655" s="241"/>
      <c r="DQ655" s="241"/>
      <c r="DR655" s="241"/>
      <c r="DS655" s="241"/>
      <c r="DT655" s="241"/>
      <c r="DU655" s="241"/>
      <c r="DV655" s="241"/>
      <c r="DW655" s="241"/>
      <c r="DX655" s="241"/>
      <c r="DY655" s="241"/>
      <c r="DZ655" s="241"/>
      <c r="EA655" s="241"/>
      <c r="EB655" s="241"/>
      <c r="EC655" s="241"/>
      <c r="ED655" s="241"/>
      <c r="EE655" s="241"/>
      <c r="EF655" s="241"/>
      <c r="EG655" s="241"/>
      <c r="EH655" s="241"/>
      <c r="EI655" s="241"/>
      <c r="EJ655" s="241"/>
      <c r="EK655" s="241"/>
      <c r="EL655" s="241"/>
      <c r="EM655" s="241"/>
      <c r="EN655" s="241"/>
      <c r="EO655" s="241"/>
      <c r="EP655" s="241"/>
      <c r="EQ655" s="241"/>
      <c r="ER655" s="241"/>
      <c r="ES655" s="241"/>
      <c r="ET655" s="241"/>
      <c r="EU655" s="241"/>
      <c r="EV655" s="241"/>
      <c r="EW655" s="241"/>
      <c r="EX655" s="241"/>
      <c r="EY655" s="241"/>
      <c r="EZ655" s="241"/>
      <c r="FA655" s="241"/>
      <c r="FB655" s="241"/>
      <c r="FC655" s="241"/>
      <c r="FD655" s="241"/>
      <c r="FE655" s="241"/>
      <c r="FF655" s="241"/>
      <c r="FG655" s="241"/>
      <c r="FH655" s="241"/>
      <c r="FI655" s="241"/>
      <c r="FJ655" s="241"/>
      <c r="FK655" s="241"/>
      <c r="FL655" s="241"/>
      <c r="FM655" s="241"/>
      <c r="FN655" s="241"/>
      <c r="FO655" s="241"/>
      <c r="FP655" s="241"/>
      <c r="FQ655" s="241"/>
      <c r="FR655" s="241"/>
      <c r="FS655" s="241"/>
      <c r="FT655" s="241"/>
      <c r="FU655" s="241"/>
      <c r="FV655" s="241"/>
      <c r="FW655" s="241"/>
      <c r="FX655" s="241"/>
      <c r="FY655" s="241"/>
      <c r="FZ655" s="241"/>
      <c r="GA655" s="241"/>
      <c r="GB655" s="241"/>
      <c r="GC655" s="241"/>
      <c r="GD655" s="241"/>
      <c r="GE655" s="241"/>
      <c r="GF655" s="241"/>
      <c r="GG655" s="241"/>
      <c r="GH655" s="241"/>
      <c r="GI655" s="241"/>
      <c r="GJ655" s="241"/>
      <c r="GK655" s="241"/>
      <c r="GL655" s="241"/>
      <c r="GM655" s="241"/>
      <c r="GN655" s="241"/>
      <c r="GO655" s="241"/>
      <c r="GP655" s="241"/>
      <c r="GQ655" s="241"/>
      <c r="GR655" s="241"/>
      <c r="GS655" s="241"/>
      <c r="GT655" s="241"/>
      <c r="GU655" s="241"/>
      <c r="GV655" s="241"/>
      <c r="GW655" s="241"/>
      <c r="GX655" s="241"/>
      <c r="GY655" s="241"/>
      <c r="GZ655" s="241"/>
      <c r="HA655" s="241"/>
      <c r="HB655" s="241"/>
      <c r="HC655" s="241"/>
      <c r="HD655" s="241"/>
      <c r="HE655" s="241"/>
      <c r="HF655" s="241"/>
      <c r="HG655" s="241"/>
      <c r="HH655" s="241"/>
      <c r="HI655" s="241"/>
      <c r="HJ655" s="241"/>
      <c r="HK655" s="241"/>
      <c r="HL655" s="241"/>
      <c r="HM655" s="241"/>
      <c r="HN655" s="241"/>
      <c r="HO655" s="241"/>
      <c r="HP655" s="241"/>
      <c r="HQ655" s="241"/>
      <c r="HR655" s="241"/>
      <c r="HS655" s="241"/>
      <c r="HT655" s="241"/>
      <c r="HU655" s="241"/>
      <c r="HV655" s="241"/>
      <c r="HW655" s="241"/>
      <c r="HX655" s="241"/>
      <c r="HY655" s="241"/>
      <c r="HZ655" s="241"/>
      <c r="IA655" s="241"/>
      <c r="IB655" s="241"/>
      <c r="IC655" s="241"/>
      <c r="ID655" s="241"/>
      <c r="IE655" s="241"/>
      <c r="IF655" s="241"/>
      <c r="IG655" s="241"/>
      <c r="IH655" s="241"/>
      <c r="II655" s="241"/>
      <c r="IJ655" s="241"/>
      <c r="IK655" s="241"/>
      <c r="IL655" s="241"/>
      <c r="IM655" s="241"/>
      <c r="IN655" s="241"/>
      <c r="IO655" s="241"/>
      <c r="IP655" s="241"/>
      <c r="IQ655" s="241"/>
      <c r="IR655" s="241"/>
      <c r="IS655" s="241"/>
      <c r="IT655" s="241"/>
      <c r="IU655" s="241"/>
      <c r="IV655" s="241"/>
      <c r="IW655" s="241"/>
      <c r="IX655" s="241"/>
      <c r="IY655" s="241"/>
      <c r="IZ655" s="241"/>
      <c r="JA655" s="241"/>
      <c r="JB655" s="241"/>
      <c r="JC655" s="241"/>
      <c r="JD655" s="241"/>
      <c r="JE655" s="241"/>
      <c r="JF655" s="241"/>
      <c r="JG655" s="241"/>
      <c r="JH655" s="241"/>
      <c r="JI655" s="241"/>
      <c r="JJ655" s="241"/>
      <c r="JK655" s="241"/>
      <c r="JL655" s="241"/>
      <c r="JM655" s="241"/>
      <c r="JN655" s="241"/>
      <c r="JO655" s="241"/>
      <c r="JP655" s="241"/>
      <c r="JQ655" s="241"/>
      <c r="JR655" s="241"/>
      <c r="JS655" s="241"/>
      <c r="JT655" s="241"/>
      <c r="JU655" s="241"/>
    </row>
    <row r="656" spans="1:281" s="240" customFormat="1" ht="15" customHeight="1">
      <c r="A656" s="241"/>
      <c r="B656" s="241"/>
      <c r="C656" s="241"/>
      <c r="D656" s="241"/>
      <c r="E656" s="241"/>
      <c r="F656" s="241"/>
      <c r="G656" s="241"/>
      <c r="H656" s="241"/>
      <c r="I656" s="241"/>
      <c r="J656" s="241"/>
      <c r="K656" s="241"/>
      <c r="L656" s="241"/>
      <c r="M656" s="241"/>
      <c r="N656" s="241"/>
      <c r="O656" s="241"/>
      <c r="P656" s="241"/>
      <c r="Q656" s="241"/>
      <c r="R656" s="241"/>
      <c r="S656" s="241"/>
      <c r="T656" s="241"/>
      <c r="U656" s="241" t="s">
        <v>782</v>
      </c>
      <c r="V656" s="241"/>
      <c r="W656" s="241"/>
      <c r="X656" s="241"/>
      <c r="Y656" s="241"/>
      <c r="Z656" s="241"/>
      <c r="AA656" s="241"/>
      <c r="AB656" s="241"/>
      <c r="AC656" s="241" t="s">
        <v>311</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c r="CJ656" s="241"/>
      <c r="CK656" s="241"/>
      <c r="CL656" s="241"/>
      <c r="CM656" s="241"/>
      <c r="CN656" s="241"/>
      <c r="CO656" s="241"/>
      <c r="CP656" s="241"/>
      <c r="CQ656" s="241"/>
      <c r="CR656" s="241"/>
      <c r="CS656" s="241"/>
      <c r="CT656" s="241"/>
      <c r="CU656" s="241"/>
      <c r="CV656" s="241"/>
      <c r="CW656" s="241"/>
      <c r="CX656" s="241"/>
      <c r="CY656" s="241"/>
      <c r="CZ656" s="241"/>
      <c r="DA656" s="241"/>
      <c r="DB656" s="241"/>
      <c r="DC656" s="241"/>
      <c r="DD656" s="241"/>
      <c r="DE656" s="241"/>
      <c r="DF656" s="241"/>
      <c r="DG656" s="241"/>
      <c r="DH656" s="241"/>
      <c r="DI656" s="241"/>
      <c r="DJ656" s="241"/>
      <c r="DK656" s="241"/>
      <c r="DL656" s="241"/>
      <c r="DM656" s="241"/>
      <c r="DN656" s="241"/>
      <c r="DO656" s="241"/>
      <c r="DP656" s="241"/>
      <c r="DQ656" s="241"/>
      <c r="DR656" s="241"/>
      <c r="DS656" s="241"/>
      <c r="DT656" s="241"/>
      <c r="DU656" s="241"/>
      <c r="DV656" s="241"/>
      <c r="DW656" s="241"/>
      <c r="DX656" s="241"/>
      <c r="DY656" s="241"/>
      <c r="DZ656" s="241"/>
      <c r="EA656" s="241"/>
      <c r="EB656" s="241"/>
      <c r="EC656" s="241"/>
      <c r="ED656" s="241"/>
      <c r="EE656" s="241"/>
      <c r="EF656" s="241"/>
      <c r="EG656" s="241"/>
      <c r="EH656" s="241"/>
      <c r="EI656" s="241"/>
      <c r="EJ656" s="241"/>
      <c r="EK656" s="241"/>
      <c r="EL656" s="241"/>
      <c r="EM656" s="241"/>
      <c r="EN656" s="241"/>
      <c r="EO656" s="241"/>
      <c r="EP656" s="241"/>
      <c r="EQ656" s="241"/>
      <c r="ER656" s="241"/>
      <c r="ES656" s="241"/>
      <c r="ET656" s="241"/>
      <c r="EU656" s="241"/>
      <c r="EV656" s="241"/>
      <c r="EW656" s="241"/>
      <c r="EX656" s="241"/>
      <c r="EY656" s="241"/>
      <c r="EZ656" s="241"/>
      <c r="FA656" s="241"/>
      <c r="FB656" s="241"/>
      <c r="FC656" s="241"/>
      <c r="FD656" s="241"/>
      <c r="FE656" s="241"/>
      <c r="FF656" s="241"/>
      <c r="FG656" s="241"/>
      <c r="FH656" s="241"/>
      <c r="FI656" s="241"/>
      <c r="FJ656" s="241"/>
      <c r="FK656" s="241"/>
      <c r="FL656" s="241"/>
      <c r="FM656" s="241"/>
      <c r="FN656" s="241"/>
      <c r="FO656" s="241"/>
      <c r="FP656" s="241"/>
      <c r="FQ656" s="241"/>
      <c r="FR656" s="241"/>
      <c r="FS656" s="241"/>
      <c r="FT656" s="241"/>
      <c r="FU656" s="241"/>
      <c r="FV656" s="241"/>
      <c r="FW656" s="241"/>
      <c r="FX656" s="241"/>
      <c r="FY656" s="241"/>
      <c r="FZ656" s="241"/>
      <c r="GA656" s="241"/>
      <c r="GB656" s="241"/>
      <c r="GC656" s="241"/>
      <c r="GD656" s="241"/>
      <c r="GE656" s="241"/>
      <c r="GF656" s="241"/>
      <c r="GG656" s="241"/>
      <c r="GH656" s="241"/>
      <c r="GI656" s="241"/>
      <c r="GJ656" s="241"/>
      <c r="GK656" s="241"/>
      <c r="GL656" s="241"/>
      <c r="GM656" s="241"/>
      <c r="GN656" s="241"/>
      <c r="GO656" s="241"/>
      <c r="GP656" s="241"/>
      <c r="GQ656" s="241"/>
      <c r="GR656" s="241"/>
      <c r="GS656" s="241"/>
      <c r="GT656" s="241"/>
      <c r="GU656" s="241"/>
      <c r="GV656" s="241"/>
      <c r="GW656" s="241"/>
      <c r="GX656" s="241"/>
      <c r="GY656" s="241"/>
      <c r="GZ656" s="241"/>
      <c r="HA656" s="241"/>
      <c r="HB656" s="241"/>
      <c r="HC656" s="241"/>
      <c r="HD656" s="241"/>
      <c r="HE656" s="241"/>
      <c r="HF656" s="241"/>
      <c r="HG656" s="241"/>
      <c r="HH656" s="241"/>
      <c r="HI656" s="241"/>
      <c r="HJ656" s="241"/>
      <c r="HK656" s="241"/>
      <c r="HL656" s="241"/>
      <c r="HM656" s="241"/>
      <c r="HN656" s="241"/>
      <c r="HO656" s="241"/>
      <c r="HP656" s="241"/>
      <c r="HQ656" s="241"/>
      <c r="HR656" s="241"/>
      <c r="HS656" s="241"/>
      <c r="HT656" s="241"/>
      <c r="HU656" s="241"/>
      <c r="HV656" s="241"/>
      <c r="HW656" s="241"/>
      <c r="HX656" s="241"/>
      <c r="HY656" s="241"/>
      <c r="HZ656" s="241"/>
      <c r="IA656" s="241"/>
      <c r="IB656" s="241"/>
      <c r="IC656" s="241"/>
      <c r="ID656" s="241"/>
      <c r="IE656" s="241"/>
      <c r="IF656" s="241"/>
      <c r="IG656" s="241"/>
      <c r="IH656" s="241"/>
      <c r="II656" s="241"/>
      <c r="IJ656" s="241"/>
      <c r="IK656" s="241"/>
      <c r="IL656" s="241"/>
      <c r="IM656" s="241"/>
      <c r="IN656" s="241"/>
      <c r="IO656" s="241"/>
      <c r="IP656" s="241"/>
      <c r="IQ656" s="241"/>
      <c r="IR656" s="241"/>
      <c r="IS656" s="241"/>
      <c r="IT656" s="241"/>
      <c r="IU656" s="241"/>
      <c r="IV656" s="241"/>
      <c r="IW656" s="241"/>
      <c r="IX656" s="241"/>
      <c r="IY656" s="241"/>
      <c r="IZ656" s="241"/>
      <c r="JA656" s="241"/>
      <c r="JB656" s="241"/>
      <c r="JC656" s="241"/>
      <c r="JD656" s="241"/>
      <c r="JE656" s="241"/>
      <c r="JF656" s="241"/>
      <c r="JG656" s="241"/>
      <c r="JH656" s="241"/>
      <c r="JI656" s="241"/>
      <c r="JJ656" s="241"/>
      <c r="JK656" s="241"/>
      <c r="JL656" s="241"/>
      <c r="JM656" s="241"/>
      <c r="JN656" s="241"/>
      <c r="JO656" s="241"/>
      <c r="JP656" s="241"/>
      <c r="JQ656" s="241"/>
      <c r="JR656" s="241"/>
      <c r="JS656" s="241"/>
      <c r="JT656" s="241"/>
      <c r="JU656" s="241"/>
    </row>
    <row r="657" spans="1:281" s="240" customFormat="1" ht="15" customHeight="1">
      <c r="A657" s="241"/>
      <c r="B657" s="241"/>
      <c r="C657" s="241"/>
      <c r="D657" s="241"/>
      <c r="E657" s="241"/>
      <c r="F657" s="241"/>
      <c r="G657" s="241"/>
      <c r="H657" s="241"/>
      <c r="I657" s="241"/>
      <c r="J657" s="241"/>
      <c r="K657" s="241"/>
      <c r="L657" s="241"/>
      <c r="M657" s="241"/>
      <c r="N657" s="241"/>
      <c r="O657" s="241"/>
      <c r="P657" s="241"/>
      <c r="Q657" s="241"/>
      <c r="R657" s="241"/>
      <c r="S657" s="241"/>
      <c r="T657" s="241"/>
      <c r="U657" s="241" t="s">
        <v>783</v>
      </c>
      <c r="V657" s="241"/>
      <c r="W657" s="241"/>
      <c r="X657" s="241"/>
      <c r="Y657" s="241"/>
      <c r="Z657" s="241"/>
      <c r="AA657" s="241"/>
      <c r="AB657" s="241"/>
      <c r="AC657" s="241" t="s">
        <v>322</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c r="CJ657" s="241"/>
      <c r="CK657" s="241"/>
      <c r="CL657" s="241"/>
      <c r="CM657" s="241"/>
      <c r="CN657" s="241"/>
      <c r="CO657" s="241"/>
      <c r="CP657" s="241"/>
      <c r="CQ657" s="241"/>
      <c r="CR657" s="241"/>
      <c r="CS657" s="241"/>
      <c r="CT657" s="241"/>
      <c r="CU657" s="241"/>
      <c r="CV657" s="241"/>
      <c r="CW657" s="241"/>
      <c r="CX657" s="241"/>
      <c r="CY657" s="241"/>
      <c r="CZ657" s="241"/>
      <c r="DA657" s="241"/>
      <c r="DB657" s="241"/>
      <c r="DC657" s="241"/>
      <c r="DD657" s="241"/>
      <c r="DE657" s="241"/>
      <c r="DF657" s="241"/>
      <c r="DG657" s="241"/>
      <c r="DH657" s="241"/>
      <c r="DI657" s="241"/>
      <c r="DJ657" s="241"/>
      <c r="DK657" s="241"/>
      <c r="DL657" s="241"/>
      <c r="DM657" s="241"/>
      <c r="DN657" s="241"/>
      <c r="DO657" s="241"/>
      <c r="DP657" s="241"/>
      <c r="DQ657" s="241"/>
      <c r="DR657" s="241"/>
      <c r="DS657" s="241"/>
      <c r="DT657" s="241"/>
      <c r="DU657" s="241"/>
      <c r="DV657" s="241"/>
      <c r="DW657" s="241"/>
      <c r="DX657" s="241"/>
      <c r="DY657" s="241"/>
      <c r="DZ657" s="241"/>
      <c r="EA657" s="241"/>
      <c r="EB657" s="241"/>
      <c r="EC657" s="241"/>
      <c r="ED657" s="241"/>
      <c r="EE657" s="241"/>
      <c r="EF657" s="241"/>
      <c r="EG657" s="241"/>
      <c r="EH657" s="241"/>
      <c r="EI657" s="241"/>
      <c r="EJ657" s="241"/>
      <c r="EK657" s="241"/>
      <c r="EL657" s="241"/>
      <c r="EM657" s="241"/>
      <c r="EN657" s="241"/>
      <c r="EO657" s="241"/>
      <c r="EP657" s="241"/>
      <c r="EQ657" s="241"/>
      <c r="ER657" s="241"/>
      <c r="ES657" s="241"/>
      <c r="ET657" s="241"/>
      <c r="EU657" s="241"/>
      <c r="EV657" s="241"/>
      <c r="EW657" s="241"/>
      <c r="EX657" s="241"/>
      <c r="EY657" s="241"/>
      <c r="EZ657" s="241"/>
      <c r="FA657" s="241"/>
      <c r="FB657" s="241"/>
      <c r="FC657" s="241"/>
      <c r="FD657" s="241"/>
      <c r="FE657" s="241"/>
      <c r="FF657" s="241"/>
      <c r="FG657" s="241"/>
      <c r="FH657" s="241"/>
      <c r="FI657" s="241"/>
      <c r="FJ657" s="241"/>
      <c r="FK657" s="241"/>
      <c r="FL657" s="241"/>
      <c r="FM657" s="241"/>
      <c r="FN657" s="241"/>
      <c r="FO657" s="241"/>
      <c r="FP657" s="241"/>
      <c r="FQ657" s="241"/>
      <c r="FR657" s="241"/>
      <c r="FS657" s="241"/>
      <c r="FT657" s="241"/>
      <c r="FU657" s="241"/>
      <c r="FV657" s="241"/>
      <c r="FW657" s="241"/>
      <c r="FX657" s="241"/>
      <c r="FY657" s="241"/>
      <c r="FZ657" s="241"/>
      <c r="GA657" s="241"/>
      <c r="GB657" s="241"/>
      <c r="GC657" s="241"/>
      <c r="GD657" s="241"/>
      <c r="GE657" s="241"/>
      <c r="GF657" s="241"/>
      <c r="GG657" s="241"/>
      <c r="GH657" s="241"/>
      <c r="GI657" s="241"/>
      <c r="GJ657" s="241"/>
      <c r="GK657" s="241"/>
      <c r="GL657" s="241"/>
      <c r="GM657" s="241"/>
      <c r="GN657" s="241"/>
      <c r="GO657" s="241"/>
      <c r="GP657" s="241"/>
      <c r="GQ657" s="241"/>
      <c r="GR657" s="241"/>
      <c r="GS657" s="241"/>
      <c r="GT657" s="241"/>
      <c r="GU657" s="241"/>
      <c r="GV657" s="241"/>
      <c r="GW657" s="241"/>
      <c r="GX657" s="241"/>
      <c r="GY657" s="241"/>
      <c r="GZ657" s="241"/>
      <c r="HA657" s="241"/>
      <c r="HB657" s="241"/>
      <c r="HC657" s="241"/>
      <c r="HD657" s="241"/>
      <c r="HE657" s="241"/>
      <c r="HF657" s="241"/>
      <c r="HG657" s="241"/>
      <c r="HH657" s="241"/>
      <c r="HI657" s="241"/>
      <c r="HJ657" s="241"/>
      <c r="HK657" s="241"/>
      <c r="HL657" s="241"/>
      <c r="HM657" s="241"/>
      <c r="HN657" s="241"/>
      <c r="HO657" s="241"/>
      <c r="HP657" s="241"/>
      <c r="HQ657" s="241"/>
      <c r="HR657" s="241"/>
      <c r="HS657" s="241"/>
      <c r="HT657" s="241"/>
      <c r="HU657" s="241"/>
      <c r="HV657" s="241"/>
      <c r="HW657" s="241"/>
      <c r="HX657" s="241"/>
      <c r="HY657" s="241"/>
      <c r="HZ657" s="241"/>
      <c r="IA657" s="241"/>
      <c r="IB657" s="241"/>
      <c r="IC657" s="241"/>
      <c r="ID657" s="241"/>
      <c r="IE657" s="241"/>
      <c r="IF657" s="241"/>
      <c r="IG657" s="241"/>
      <c r="IH657" s="241"/>
      <c r="II657" s="241"/>
      <c r="IJ657" s="241"/>
      <c r="IK657" s="241"/>
      <c r="IL657" s="241"/>
      <c r="IM657" s="241"/>
      <c r="IN657" s="241"/>
      <c r="IO657" s="241"/>
      <c r="IP657" s="241"/>
      <c r="IQ657" s="241"/>
      <c r="IR657" s="241"/>
      <c r="IS657" s="241"/>
      <c r="IT657" s="241"/>
      <c r="IU657" s="241"/>
      <c r="IV657" s="241"/>
      <c r="IW657" s="241"/>
      <c r="IX657" s="241"/>
      <c r="IY657" s="241"/>
      <c r="IZ657" s="241"/>
      <c r="JA657" s="241"/>
      <c r="JB657" s="241"/>
      <c r="JC657" s="241"/>
      <c r="JD657" s="241"/>
      <c r="JE657" s="241"/>
      <c r="JF657" s="241"/>
      <c r="JG657" s="241"/>
      <c r="JH657" s="241"/>
      <c r="JI657" s="241"/>
      <c r="JJ657" s="241"/>
      <c r="JK657" s="241"/>
      <c r="JL657" s="241"/>
      <c r="JM657" s="241"/>
      <c r="JN657" s="241"/>
      <c r="JO657" s="241"/>
      <c r="JP657" s="241"/>
      <c r="JQ657" s="241"/>
      <c r="JR657" s="241"/>
      <c r="JS657" s="241"/>
      <c r="JT657" s="241"/>
      <c r="JU657" s="241"/>
    </row>
    <row r="658" spans="1:281" s="240" customFormat="1" ht="15" customHeight="1">
      <c r="A658" s="241"/>
      <c r="B658" s="241"/>
      <c r="C658" s="241"/>
      <c r="D658" s="241"/>
      <c r="E658" s="241"/>
      <c r="F658" s="241"/>
      <c r="G658" s="241"/>
      <c r="H658" s="241"/>
      <c r="I658" s="241"/>
      <c r="J658" s="241"/>
      <c r="K658" s="241"/>
      <c r="L658" s="241"/>
      <c r="M658" s="241"/>
      <c r="N658" s="241"/>
      <c r="O658" s="241"/>
      <c r="P658" s="241"/>
      <c r="Q658" s="241"/>
      <c r="R658" s="241"/>
      <c r="S658" s="241"/>
      <c r="T658" s="241"/>
      <c r="U658" s="241" t="s">
        <v>784</v>
      </c>
      <c r="V658" s="241"/>
      <c r="W658" s="241"/>
      <c r="X658" s="241"/>
      <c r="Y658" s="241"/>
      <c r="Z658" s="241"/>
      <c r="AA658" s="241"/>
      <c r="AB658" s="241"/>
      <c r="AC658" s="241" t="s">
        <v>316</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c r="CJ658" s="241"/>
      <c r="CK658" s="241"/>
      <c r="CL658" s="241"/>
      <c r="CM658" s="241"/>
      <c r="CN658" s="241"/>
      <c r="CO658" s="241"/>
      <c r="CP658" s="241"/>
      <c r="CQ658" s="241"/>
      <c r="CR658" s="241"/>
      <c r="CS658" s="241"/>
      <c r="CT658" s="241"/>
      <c r="CU658" s="241"/>
      <c r="CV658" s="241"/>
      <c r="CW658" s="241"/>
      <c r="CX658" s="241"/>
      <c r="CY658" s="241"/>
      <c r="CZ658" s="241"/>
      <c r="DA658" s="241"/>
      <c r="DB658" s="241"/>
      <c r="DC658" s="241"/>
      <c r="DD658" s="241"/>
      <c r="DE658" s="241"/>
      <c r="DF658" s="241"/>
      <c r="DG658" s="241"/>
      <c r="DH658" s="241"/>
      <c r="DI658" s="241"/>
      <c r="DJ658" s="241"/>
      <c r="DK658" s="241"/>
      <c r="DL658" s="241"/>
      <c r="DM658" s="241"/>
      <c r="DN658" s="241"/>
      <c r="DO658" s="241"/>
      <c r="DP658" s="241"/>
      <c r="DQ658" s="241"/>
      <c r="DR658" s="241"/>
      <c r="DS658" s="241"/>
      <c r="DT658" s="241"/>
      <c r="DU658" s="241"/>
      <c r="DV658" s="241"/>
      <c r="DW658" s="241"/>
      <c r="DX658" s="241"/>
      <c r="DY658" s="241"/>
      <c r="DZ658" s="241"/>
      <c r="EA658" s="241"/>
      <c r="EB658" s="241"/>
      <c r="EC658" s="241"/>
      <c r="ED658" s="241"/>
      <c r="EE658" s="241"/>
      <c r="EF658" s="241"/>
      <c r="EG658" s="241"/>
      <c r="EH658" s="241"/>
      <c r="EI658" s="241"/>
      <c r="EJ658" s="241"/>
      <c r="EK658" s="241"/>
      <c r="EL658" s="241"/>
      <c r="EM658" s="241"/>
      <c r="EN658" s="241"/>
      <c r="EO658" s="241"/>
      <c r="EP658" s="241"/>
      <c r="EQ658" s="241"/>
      <c r="ER658" s="241"/>
      <c r="ES658" s="241"/>
      <c r="ET658" s="241"/>
      <c r="EU658" s="241"/>
      <c r="EV658" s="241"/>
      <c r="EW658" s="241"/>
      <c r="EX658" s="241"/>
      <c r="EY658" s="241"/>
      <c r="EZ658" s="241"/>
      <c r="FA658" s="241"/>
      <c r="FB658" s="241"/>
      <c r="FC658" s="241"/>
      <c r="FD658" s="241"/>
      <c r="FE658" s="241"/>
      <c r="FF658" s="241"/>
      <c r="FG658" s="241"/>
      <c r="FH658" s="241"/>
      <c r="FI658" s="241"/>
      <c r="FJ658" s="241"/>
      <c r="FK658" s="241"/>
      <c r="FL658" s="241"/>
      <c r="FM658" s="241"/>
      <c r="FN658" s="241"/>
      <c r="FO658" s="241"/>
      <c r="FP658" s="241"/>
      <c r="FQ658" s="241"/>
      <c r="FR658" s="241"/>
      <c r="FS658" s="241"/>
      <c r="FT658" s="241"/>
      <c r="FU658" s="241"/>
      <c r="FV658" s="241"/>
      <c r="FW658" s="241"/>
      <c r="FX658" s="241"/>
      <c r="FY658" s="241"/>
      <c r="FZ658" s="241"/>
      <c r="GA658" s="241"/>
      <c r="GB658" s="241"/>
      <c r="GC658" s="241"/>
      <c r="GD658" s="241"/>
      <c r="GE658" s="241"/>
      <c r="GF658" s="241"/>
      <c r="GG658" s="241"/>
      <c r="GH658" s="241"/>
      <c r="GI658" s="241"/>
      <c r="GJ658" s="241"/>
      <c r="GK658" s="241"/>
      <c r="GL658" s="241"/>
      <c r="GM658" s="241"/>
      <c r="GN658" s="241"/>
      <c r="GO658" s="241"/>
      <c r="GP658" s="241"/>
      <c r="GQ658" s="241"/>
      <c r="GR658" s="241"/>
      <c r="GS658" s="241"/>
      <c r="GT658" s="241"/>
      <c r="GU658" s="241"/>
      <c r="GV658" s="241"/>
      <c r="GW658" s="241"/>
      <c r="GX658" s="241"/>
      <c r="GY658" s="241"/>
      <c r="GZ658" s="241"/>
      <c r="HA658" s="241"/>
      <c r="HB658" s="241"/>
      <c r="HC658" s="241"/>
      <c r="HD658" s="241"/>
      <c r="HE658" s="241"/>
      <c r="HF658" s="241"/>
      <c r="HG658" s="241"/>
      <c r="HH658" s="241"/>
      <c r="HI658" s="241"/>
      <c r="HJ658" s="241"/>
      <c r="HK658" s="241"/>
      <c r="HL658" s="241"/>
      <c r="HM658" s="241"/>
      <c r="HN658" s="241"/>
      <c r="HO658" s="241"/>
      <c r="HP658" s="241"/>
      <c r="HQ658" s="241"/>
      <c r="HR658" s="241"/>
      <c r="HS658" s="241"/>
      <c r="HT658" s="241"/>
      <c r="HU658" s="241"/>
      <c r="HV658" s="241"/>
      <c r="HW658" s="241"/>
      <c r="HX658" s="241"/>
      <c r="HY658" s="241"/>
      <c r="HZ658" s="241"/>
      <c r="IA658" s="241"/>
      <c r="IB658" s="241"/>
      <c r="IC658" s="241"/>
      <c r="ID658" s="241"/>
      <c r="IE658" s="241"/>
      <c r="IF658" s="241"/>
      <c r="IG658" s="241"/>
      <c r="IH658" s="241"/>
      <c r="II658" s="241"/>
      <c r="IJ658" s="241"/>
      <c r="IK658" s="241"/>
      <c r="IL658" s="241"/>
      <c r="IM658" s="241"/>
      <c r="IN658" s="241"/>
      <c r="IO658" s="241"/>
      <c r="IP658" s="241"/>
      <c r="IQ658" s="241"/>
      <c r="IR658" s="241"/>
      <c r="IS658" s="241"/>
      <c r="IT658" s="241"/>
      <c r="IU658" s="241"/>
      <c r="IV658" s="241"/>
      <c r="IW658" s="241"/>
      <c r="IX658" s="241"/>
      <c r="IY658" s="241"/>
      <c r="IZ658" s="241"/>
      <c r="JA658" s="241"/>
      <c r="JB658" s="241"/>
      <c r="JC658" s="241"/>
      <c r="JD658" s="241"/>
      <c r="JE658" s="241"/>
      <c r="JF658" s="241"/>
      <c r="JG658" s="241"/>
      <c r="JH658" s="241"/>
      <c r="JI658" s="241"/>
      <c r="JJ658" s="241"/>
      <c r="JK658" s="241"/>
      <c r="JL658" s="241"/>
      <c r="JM658" s="241"/>
      <c r="JN658" s="241"/>
      <c r="JO658" s="241"/>
      <c r="JP658" s="241"/>
      <c r="JQ658" s="241"/>
      <c r="JR658" s="241"/>
      <c r="JS658" s="241"/>
      <c r="JT658" s="241"/>
      <c r="JU658" s="241"/>
    </row>
    <row r="659" spans="1:281" s="240" customFormat="1" ht="15" customHeight="1">
      <c r="A659" s="241"/>
      <c r="B659" s="241"/>
      <c r="C659" s="241"/>
      <c r="D659" s="241"/>
      <c r="E659" s="241"/>
      <c r="F659" s="241"/>
      <c r="G659" s="241"/>
      <c r="H659" s="241"/>
      <c r="I659" s="241"/>
      <c r="J659" s="241"/>
      <c r="K659" s="241"/>
      <c r="L659" s="241"/>
      <c r="M659" s="241"/>
      <c r="N659" s="241"/>
      <c r="O659" s="241"/>
      <c r="P659" s="241"/>
      <c r="Q659" s="241"/>
      <c r="R659" s="241"/>
      <c r="S659" s="241"/>
      <c r="T659" s="241"/>
      <c r="U659" s="241" t="s">
        <v>785</v>
      </c>
      <c r="V659" s="241"/>
      <c r="W659" s="241"/>
      <c r="X659" s="241"/>
      <c r="Y659" s="241"/>
      <c r="Z659" s="241"/>
      <c r="AA659" s="241"/>
      <c r="AB659" s="241"/>
      <c r="AC659" s="241" t="s">
        <v>313</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c r="DV659" s="241"/>
      <c r="DW659" s="241"/>
      <c r="DX659" s="241"/>
      <c r="DY659" s="241"/>
      <c r="DZ659" s="241"/>
      <c r="EA659" s="241"/>
      <c r="EB659" s="241"/>
      <c r="EC659" s="241"/>
      <c r="ED659" s="241"/>
      <c r="EE659" s="241"/>
      <c r="EF659" s="241"/>
      <c r="EG659" s="241"/>
      <c r="EH659" s="241"/>
      <c r="EI659" s="241"/>
      <c r="EJ659" s="241"/>
      <c r="EK659" s="241"/>
      <c r="EL659" s="241"/>
      <c r="EM659" s="241"/>
      <c r="EN659" s="241"/>
      <c r="EO659" s="241"/>
      <c r="EP659" s="241"/>
      <c r="EQ659" s="241"/>
      <c r="ER659" s="241"/>
      <c r="ES659" s="241"/>
      <c r="ET659" s="241"/>
      <c r="EU659" s="241"/>
      <c r="EV659" s="241"/>
      <c r="EW659" s="241"/>
      <c r="EX659" s="241"/>
      <c r="EY659" s="241"/>
      <c r="EZ659" s="241"/>
      <c r="FA659" s="241"/>
      <c r="FB659" s="241"/>
      <c r="FC659" s="241"/>
      <c r="FD659" s="241"/>
      <c r="FE659" s="241"/>
      <c r="FF659" s="241"/>
      <c r="FG659" s="241"/>
      <c r="FH659" s="241"/>
      <c r="FI659" s="241"/>
      <c r="FJ659" s="241"/>
      <c r="FK659" s="241"/>
      <c r="FL659" s="241"/>
      <c r="FM659" s="241"/>
      <c r="FN659" s="241"/>
      <c r="FO659" s="241"/>
      <c r="FP659" s="241"/>
      <c r="FQ659" s="241"/>
      <c r="FR659" s="241"/>
      <c r="FS659" s="241"/>
      <c r="FT659" s="241"/>
      <c r="FU659" s="241"/>
      <c r="FV659" s="241"/>
      <c r="FW659" s="241"/>
      <c r="FX659" s="241"/>
      <c r="FY659" s="241"/>
      <c r="FZ659" s="241"/>
      <c r="GA659" s="241"/>
      <c r="GB659" s="241"/>
      <c r="GC659" s="241"/>
      <c r="GD659" s="241"/>
      <c r="GE659" s="241"/>
      <c r="GF659" s="241"/>
      <c r="GG659" s="241"/>
      <c r="GH659" s="241"/>
      <c r="GI659" s="241"/>
      <c r="GJ659" s="241"/>
      <c r="GK659" s="241"/>
      <c r="GL659" s="241"/>
      <c r="GM659" s="241"/>
      <c r="GN659" s="241"/>
      <c r="GO659" s="241"/>
      <c r="GP659" s="241"/>
      <c r="GQ659" s="241"/>
      <c r="GR659" s="241"/>
      <c r="GS659" s="241"/>
      <c r="GT659" s="241"/>
      <c r="GU659" s="241"/>
      <c r="GV659" s="241"/>
      <c r="GW659" s="241"/>
      <c r="GX659" s="241"/>
      <c r="GY659" s="241"/>
      <c r="GZ659" s="241"/>
      <c r="HA659" s="241"/>
      <c r="HB659" s="241"/>
      <c r="HC659" s="241"/>
      <c r="HD659" s="241"/>
      <c r="HE659" s="241"/>
      <c r="HF659" s="241"/>
      <c r="HG659" s="241"/>
      <c r="HH659" s="241"/>
      <c r="HI659" s="241"/>
      <c r="HJ659" s="241"/>
      <c r="HK659" s="241"/>
      <c r="HL659" s="241"/>
      <c r="HM659" s="241"/>
      <c r="HN659" s="241"/>
      <c r="HO659" s="241"/>
      <c r="HP659" s="241"/>
      <c r="HQ659" s="241"/>
      <c r="HR659" s="241"/>
      <c r="HS659" s="241"/>
      <c r="HT659" s="241"/>
      <c r="HU659" s="241"/>
      <c r="HV659" s="241"/>
      <c r="HW659" s="241"/>
      <c r="HX659" s="241"/>
      <c r="HY659" s="241"/>
      <c r="HZ659" s="241"/>
      <c r="IA659" s="241"/>
      <c r="IB659" s="241"/>
      <c r="IC659" s="241"/>
      <c r="ID659" s="241"/>
      <c r="IE659" s="241"/>
      <c r="IF659" s="241"/>
      <c r="IG659" s="241"/>
      <c r="IH659" s="241"/>
      <c r="II659" s="241"/>
      <c r="IJ659" s="241"/>
      <c r="IK659" s="241"/>
      <c r="IL659" s="241"/>
      <c r="IM659" s="241"/>
      <c r="IN659" s="241"/>
      <c r="IO659" s="241"/>
      <c r="IP659" s="241"/>
      <c r="IQ659" s="241"/>
      <c r="IR659" s="241"/>
      <c r="IS659" s="241"/>
      <c r="IT659" s="241"/>
      <c r="IU659" s="241"/>
      <c r="IV659" s="241"/>
      <c r="IW659" s="241"/>
      <c r="IX659" s="241"/>
      <c r="IY659" s="241"/>
      <c r="IZ659" s="241"/>
      <c r="JA659" s="241"/>
      <c r="JB659" s="241"/>
      <c r="JC659" s="241"/>
      <c r="JD659" s="241"/>
      <c r="JE659" s="241"/>
      <c r="JF659" s="241"/>
      <c r="JG659" s="241"/>
      <c r="JH659" s="241"/>
      <c r="JI659" s="241"/>
      <c r="JJ659" s="241"/>
      <c r="JK659" s="241"/>
      <c r="JL659" s="241"/>
      <c r="JM659" s="241"/>
      <c r="JN659" s="241"/>
      <c r="JO659" s="241"/>
      <c r="JP659" s="241"/>
      <c r="JQ659" s="241"/>
      <c r="JR659" s="241"/>
      <c r="JS659" s="241"/>
      <c r="JT659" s="241"/>
      <c r="JU659" s="241"/>
    </row>
    <row r="660" spans="1:281" s="240" customFormat="1" ht="15" customHeight="1">
      <c r="A660" s="241"/>
      <c r="B660" s="241"/>
      <c r="C660" s="241"/>
      <c r="D660" s="241"/>
      <c r="E660" s="241"/>
      <c r="F660" s="241"/>
      <c r="G660" s="241"/>
      <c r="H660" s="241"/>
      <c r="I660" s="241"/>
      <c r="J660" s="241"/>
      <c r="K660" s="241"/>
      <c r="L660" s="241"/>
      <c r="M660" s="241"/>
      <c r="N660" s="241"/>
      <c r="O660" s="241"/>
      <c r="P660" s="241"/>
      <c r="Q660" s="241"/>
      <c r="R660" s="241"/>
      <c r="S660" s="241"/>
      <c r="T660" s="241"/>
      <c r="U660" s="241" t="s">
        <v>786</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241"/>
      <c r="EV660" s="241"/>
      <c r="EW660" s="241"/>
      <c r="EX660" s="241"/>
      <c r="EY660" s="241"/>
      <c r="EZ660" s="241"/>
      <c r="FA660" s="241"/>
      <c r="FB660" s="241"/>
      <c r="FC660" s="241"/>
      <c r="FD660" s="241"/>
      <c r="FE660" s="241"/>
      <c r="FF660" s="241"/>
      <c r="FG660" s="241"/>
      <c r="FH660" s="241"/>
      <c r="FI660" s="241"/>
      <c r="FJ660" s="241"/>
      <c r="FK660" s="241"/>
      <c r="FL660" s="241"/>
      <c r="FM660" s="241"/>
      <c r="FN660" s="241"/>
      <c r="FO660" s="241"/>
      <c r="FP660" s="241"/>
      <c r="FQ660" s="241"/>
      <c r="FR660" s="241"/>
      <c r="FS660" s="241"/>
      <c r="FT660" s="241"/>
      <c r="FU660" s="241"/>
      <c r="FV660" s="241"/>
      <c r="FW660" s="241"/>
      <c r="FX660" s="241"/>
      <c r="FY660" s="241"/>
      <c r="FZ660" s="241"/>
      <c r="GA660" s="241"/>
      <c r="GB660" s="241"/>
      <c r="GC660" s="241"/>
      <c r="GD660" s="241"/>
      <c r="GE660" s="241"/>
      <c r="GF660" s="241"/>
      <c r="GG660" s="241"/>
      <c r="GH660" s="241"/>
      <c r="GI660" s="241"/>
      <c r="GJ660" s="241"/>
      <c r="GK660" s="241"/>
      <c r="GL660" s="241"/>
      <c r="GM660" s="241"/>
      <c r="GN660" s="241"/>
      <c r="GO660" s="241"/>
      <c r="GP660" s="241"/>
      <c r="GQ660" s="241"/>
      <c r="GR660" s="241"/>
      <c r="GS660" s="241"/>
      <c r="GT660" s="241"/>
      <c r="GU660" s="241"/>
      <c r="GV660" s="241"/>
      <c r="GW660" s="241"/>
      <c r="GX660" s="241"/>
      <c r="GY660" s="241"/>
      <c r="GZ660" s="241"/>
      <c r="HA660" s="241"/>
      <c r="HB660" s="241"/>
      <c r="HC660" s="241"/>
      <c r="HD660" s="241"/>
      <c r="HE660" s="241"/>
      <c r="HF660" s="241"/>
      <c r="HG660" s="241"/>
      <c r="HH660" s="241"/>
      <c r="HI660" s="241"/>
      <c r="HJ660" s="241"/>
      <c r="HK660" s="241"/>
      <c r="HL660" s="241"/>
      <c r="HM660" s="241"/>
      <c r="HN660" s="241"/>
      <c r="HO660" s="241"/>
      <c r="HP660" s="241"/>
      <c r="HQ660" s="241"/>
      <c r="HR660" s="241"/>
      <c r="HS660" s="241"/>
      <c r="HT660" s="241"/>
      <c r="HU660" s="241"/>
      <c r="HV660" s="241"/>
      <c r="HW660" s="241"/>
      <c r="HX660" s="241"/>
      <c r="HY660" s="241"/>
      <c r="HZ660" s="241"/>
      <c r="IA660" s="241"/>
      <c r="IB660" s="241"/>
      <c r="IC660" s="241"/>
      <c r="ID660" s="241"/>
      <c r="IE660" s="241"/>
      <c r="IF660" s="241"/>
      <c r="IG660" s="241"/>
      <c r="IH660" s="241"/>
      <c r="II660" s="241"/>
      <c r="IJ660" s="241"/>
      <c r="IK660" s="241"/>
      <c r="IL660" s="241"/>
      <c r="IM660" s="241"/>
      <c r="IN660" s="241"/>
      <c r="IO660" s="241"/>
      <c r="IP660" s="241"/>
      <c r="IQ660" s="241"/>
      <c r="IR660" s="241"/>
      <c r="IS660" s="241"/>
      <c r="IT660" s="241"/>
      <c r="IU660" s="241"/>
      <c r="IV660" s="241"/>
      <c r="IW660" s="241"/>
      <c r="IX660" s="241"/>
      <c r="IY660" s="241"/>
      <c r="IZ660" s="241"/>
      <c r="JA660" s="241"/>
      <c r="JB660" s="241"/>
      <c r="JC660" s="241"/>
      <c r="JD660" s="241"/>
      <c r="JE660" s="241"/>
      <c r="JF660" s="241"/>
      <c r="JG660" s="241"/>
      <c r="JH660" s="241"/>
      <c r="JI660" s="241"/>
      <c r="JJ660" s="241"/>
      <c r="JK660" s="241"/>
      <c r="JL660" s="241"/>
      <c r="JM660" s="241"/>
      <c r="JN660" s="241"/>
      <c r="JO660" s="241"/>
      <c r="JP660" s="241"/>
      <c r="JQ660" s="241"/>
      <c r="JR660" s="241"/>
      <c r="JS660" s="241"/>
      <c r="JT660" s="241"/>
      <c r="JU660" s="241"/>
    </row>
    <row r="661" spans="1:281" s="240" customFormat="1" ht="15" customHeight="1">
      <c r="A661" s="241"/>
      <c r="B661" s="241"/>
      <c r="C661" s="241"/>
      <c r="D661" s="241"/>
      <c r="E661" s="241"/>
      <c r="F661" s="241"/>
      <c r="G661" s="241"/>
      <c r="H661" s="241"/>
      <c r="I661" s="241"/>
      <c r="J661" s="241"/>
      <c r="K661" s="241"/>
      <c r="L661" s="241"/>
      <c r="M661" s="241"/>
      <c r="N661" s="241"/>
      <c r="O661" s="241"/>
      <c r="P661" s="241"/>
      <c r="Q661" s="241"/>
      <c r="R661" s="241"/>
      <c r="S661" s="241"/>
      <c r="T661" s="241"/>
      <c r="U661" s="241" t="s">
        <v>787</v>
      </c>
      <c r="V661" s="241"/>
      <c r="W661" s="241"/>
      <c r="X661" s="241"/>
      <c r="Y661" s="241"/>
      <c r="Z661" s="241"/>
      <c r="AA661" s="241"/>
      <c r="AB661" s="241"/>
      <c r="AC661" s="241" t="s">
        <v>322</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241"/>
      <c r="ET661" s="241"/>
      <c r="EU661" s="241"/>
      <c r="EV661" s="241"/>
      <c r="EW661" s="241"/>
      <c r="EX661" s="241"/>
      <c r="EY661" s="241"/>
      <c r="EZ661" s="241"/>
      <c r="FA661" s="241"/>
      <c r="FB661" s="241"/>
      <c r="FC661" s="241"/>
      <c r="FD661" s="241"/>
      <c r="FE661" s="241"/>
      <c r="FF661" s="241"/>
      <c r="FG661" s="241"/>
      <c r="FH661" s="241"/>
      <c r="FI661" s="241"/>
      <c r="FJ661" s="241"/>
      <c r="FK661" s="241"/>
      <c r="FL661" s="241"/>
      <c r="FM661" s="241"/>
      <c r="FN661" s="241"/>
      <c r="FO661" s="241"/>
      <c r="FP661" s="241"/>
      <c r="FQ661" s="241"/>
      <c r="FR661" s="241"/>
      <c r="FS661" s="241"/>
      <c r="FT661" s="241"/>
      <c r="FU661" s="241"/>
      <c r="FV661" s="241"/>
      <c r="FW661" s="241"/>
      <c r="FX661" s="241"/>
      <c r="FY661" s="241"/>
      <c r="FZ661" s="241"/>
      <c r="GA661" s="241"/>
      <c r="GB661" s="241"/>
      <c r="GC661" s="241"/>
      <c r="GD661" s="241"/>
      <c r="GE661" s="241"/>
      <c r="GF661" s="241"/>
      <c r="GG661" s="241"/>
      <c r="GH661" s="241"/>
      <c r="GI661" s="241"/>
      <c r="GJ661" s="241"/>
      <c r="GK661" s="241"/>
      <c r="GL661" s="241"/>
      <c r="GM661" s="241"/>
      <c r="GN661" s="241"/>
      <c r="GO661" s="241"/>
      <c r="GP661" s="241"/>
      <c r="GQ661" s="241"/>
      <c r="GR661" s="241"/>
      <c r="GS661" s="241"/>
      <c r="GT661" s="241"/>
      <c r="GU661" s="241"/>
      <c r="GV661" s="241"/>
      <c r="GW661" s="241"/>
      <c r="GX661" s="241"/>
      <c r="GY661" s="241"/>
      <c r="GZ661" s="241"/>
      <c r="HA661" s="241"/>
      <c r="HB661" s="241"/>
      <c r="HC661" s="241"/>
      <c r="HD661" s="241"/>
      <c r="HE661" s="241"/>
      <c r="HF661" s="241"/>
      <c r="HG661" s="241"/>
      <c r="HH661" s="241"/>
      <c r="HI661" s="241"/>
      <c r="HJ661" s="241"/>
      <c r="HK661" s="241"/>
      <c r="HL661" s="241"/>
      <c r="HM661" s="241"/>
      <c r="HN661" s="241"/>
      <c r="HO661" s="241"/>
      <c r="HP661" s="241"/>
      <c r="HQ661" s="241"/>
      <c r="HR661" s="241"/>
      <c r="HS661" s="241"/>
      <c r="HT661" s="241"/>
      <c r="HU661" s="241"/>
      <c r="HV661" s="241"/>
      <c r="HW661" s="241"/>
      <c r="HX661" s="241"/>
      <c r="HY661" s="241"/>
      <c r="HZ661" s="241"/>
      <c r="IA661" s="241"/>
      <c r="IB661" s="241"/>
      <c r="IC661" s="241"/>
      <c r="ID661" s="241"/>
      <c r="IE661" s="241"/>
      <c r="IF661" s="241"/>
      <c r="IG661" s="241"/>
      <c r="IH661" s="241"/>
      <c r="II661" s="241"/>
      <c r="IJ661" s="241"/>
      <c r="IK661" s="241"/>
      <c r="IL661" s="241"/>
      <c r="IM661" s="241"/>
      <c r="IN661" s="241"/>
      <c r="IO661" s="241"/>
      <c r="IP661" s="241"/>
      <c r="IQ661" s="241"/>
      <c r="IR661" s="241"/>
      <c r="IS661" s="241"/>
      <c r="IT661" s="241"/>
      <c r="IU661" s="241"/>
      <c r="IV661" s="241"/>
      <c r="IW661" s="241"/>
      <c r="IX661" s="241"/>
      <c r="IY661" s="241"/>
      <c r="IZ661" s="241"/>
      <c r="JA661" s="241"/>
      <c r="JB661" s="241"/>
      <c r="JC661" s="241"/>
      <c r="JD661" s="241"/>
      <c r="JE661" s="241"/>
      <c r="JF661" s="241"/>
      <c r="JG661" s="241"/>
      <c r="JH661" s="241"/>
      <c r="JI661" s="241"/>
      <c r="JJ661" s="241"/>
      <c r="JK661" s="241"/>
      <c r="JL661" s="241"/>
      <c r="JM661" s="241"/>
      <c r="JN661" s="241"/>
      <c r="JO661" s="241"/>
      <c r="JP661" s="241"/>
      <c r="JQ661" s="241"/>
      <c r="JR661" s="241"/>
      <c r="JS661" s="241"/>
      <c r="JT661" s="241"/>
      <c r="JU661" s="241"/>
    </row>
    <row r="662" spans="1:281" s="240" customFormat="1" ht="15" customHeight="1">
      <c r="A662" s="241"/>
      <c r="B662" s="241"/>
      <c r="C662" s="241"/>
      <c r="D662" s="241"/>
      <c r="E662" s="241"/>
      <c r="F662" s="241"/>
      <c r="G662" s="241"/>
      <c r="H662" s="241"/>
      <c r="I662" s="241"/>
      <c r="J662" s="241"/>
      <c r="K662" s="241"/>
      <c r="L662" s="241"/>
      <c r="M662" s="241"/>
      <c r="N662" s="241"/>
      <c r="O662" s="241"/>
      <c r="P662" s="241"/>
      <c r="Q662" s="241"/>
      <c r="R662" s="241"/>
      <c r="S662" s="241"/>
      <c r="T662" s="241"/>
      <c r="U662" s="241" t="s">
        <v>788</v>
      </c>
      <c r="V662" s="241"/>
      <c r="W662" s="241"/>
      <c r="X662" s="241"/>
      <c r="Y662" s="241"/>
      <c r="Z662" s="241"/>
      <c r="AA662" s="241"/>
      <c r="AB662" s="241"/>
      <c r="AC662" s="241" t="s">
        <v>325</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241"/>
      <c r="ET662" s="241"/>
      <c r="EU662" s="241"/>
      <c r="EV662" s="241"/>
      <c r="EW662" s="241"/>
      <c r="EX662" s="241"/>
      <c r="EY662" s="241"/>
      <c r="EZ662" s="241"/>
      <c r="FA662" s="241"/>
      <c r="FB662" s="241"/>
      <c r="FC662" s="241"/>
      <c r="FD662" s="241"/>
      <c r="FE662" s="241"/>
      <c r="FF662" s="241"/>
      <c r="FG662" s="241"/>
      <c r="FH662" s="241"/>
      <c r="FI662" s="241"/>
      <c r="FJ662" s="241"/>
      <c r="FK662" s="241"/>
      <c r="FL662" s="241"/>
      <c r="FM662" s="241"/>
      <c r="FN662" s="241"/>
      <c r="FO662" s="241"/>
      <c r="FP662" s="241"/>
      <c r="FQ662" s="241"/>
      <c r="FR662" s="241"/>
      <c r="FS662" s="241"/>
      <c r="FT662" s="241"/>
      <c r="FU662" s="241"/>
      <c r="FV662" s="241"/>
      <c r="FW662" s="241"/>
      <c r="FX662" s="241"/>
      <c r="FY662" s="241"/>
      <c r="FZ662" s="241"/>
      <c r="GA662" s="241"/>
      <c r="GB662" s="241"/>
      <c r="GC662" s="241"/>
      <c r="GD662" s="241"/>
      <c r="GE662" s="241"/>
      <c r="GF662" s="241"/>
      <c r="GG662" s="241"/>
      <c r="GH662" s="241"/>
      <c r="GI662" s="241"/>
      <c r="GJ662" s="241"/>
      <c r="GK662" s="241"/>
      <c r="GL662" s="241"/>
      <c r="GM662" s="241"/>
      <c r="GN662" s="241"/>
      <c r="GO662" s="241"/>
      <c r="GP662" s="241"/>
      <c r="GQ662" s="241"/>
      <c r="GR662" s="241"/>
      <c r="GS662" s="241"/>
      <c r="GT662" s="241"/>
      <c r="GU662" s="241"/>
      <c r="GV662" s="241"/>
      <c r="GW662" s="241"/>
      <c r="GX662" s="241"/>
      <c r="GY662" s="241"/>
      <c r="GZ662" s="241"/>
      <c r="HA662" s="241"/>
      <c r="HB662" s="241"/>
      <c r="HC662" s="241"/>
      <c r="HD662" s="241"/>
      <c r="HE662" s="241"/>
      <c r="HF662" s="241"/>
      <c r="HG662" s="241"/>
      <c r="HH662" s="241"/>
      <c r="HI662" s="241"/>
      <c r="HJ662" s="241"/>
      <c r="HK662" s="241"/>
      <c r="HL662" s="241"/>
      <c r="HM662" s="241"/>
      <c r="HN662" s="241"/>
      <c r="HO662" s="241"/>
      <c r="HP662" s="241"/>
      <c r="HQ662" s="241"/>
      <c r="HR662" s="241"/>
      <c r="HS662" s="241"/>
      <c r="HT662" s="241"/>
      <c r="HU662" s="241"/>
      <c r="HV662" s="241"/>
      <c r="HW662" s="241"/>
      <c r="HX662" s="241"/>
      <c r="HY662" s="241"/>
      <c r="HZ662" s="241"/>
      <c r="IA662" s="241"/>
      <c r="IB662" s="241"/>
      <c r="IC662" s="241"/>
      <c r="ID662" s="241"/>
      <c r="IE662" s="241"/>
      <c r="IF662" s="241"/>
      <c r="IG662" s="241"/>
      <c r="IH662" s="241"/>
      <c r="II662" s="241"/>
      <c r="IJ662" s="241"/>
      <c r="IK662" s="241"/>
      <c r="IL662" s="241"/>
      <c r="IM662" s="241"/>
      <c r="IN662" s="241"/>
      <c r="IO662" s="241"/>
      <c r="IP662" s="241"/>
      <c r="IQ662" s="241"/>
      <c r="IR662" s="241"/>
      <c r="IS662" s="241"/>
      <c r="IT662" s="241"/>
      <c r="IU662" s="241"/>
      <c r="IV662" s="241"/>
      <c r="IW662" s="241"/>
      <c r="IX662" s="241"/>
      <c r="IY662" s="241"/>
      <c r="IZ662" s="241"/>
      <c r="JA662" s="241"/>
      <c r="JB662" s="241"/>
      <c r="JC662" s="241"/>
      <c r="JD662" s="241"/>
      <c r="JE662" s="241"/>
      <c r="JF662" s="241"/>
      <c r="JG662" s="241"/>
      <c r="JH662" s="241"/>
      <c r="JI662" s="241"/>
      <c r="JJ662" s="241"/>
      <c r="JK662" s="241"/>
      <c r="JL662" s="241"/>
      <c r="JM662" s="241"/>
      <c r="JN662" s="241"/>
      <c r="JO662" s="241"/>
      <c r="JP662" s="241"/>
      <c r="JQ662" s="241"/>
      <c r="JR662" s="241"/>
      <c r="JS662" s="241"/>
      <c r="JT662" s="241"/>
      <c r="JU662" s="241"/>
    </row>
    <row r="663" spans="1:281" s="240" customFormat="1" ht="15" customHeight="1">
      <c r="A663" s="241"/>
      <c r="B663" s="241"/>
      <c r="C663" s="241"/>
      <c r="D663" s="241"/>
      <c r="E663" s="241"/>
      <c r="F663" s="241"/>
      <c r="G663" s="241"/>
      <c r="H663" s="241"/>
      <c r="I663" s="241"/>
      <c r="J663" s="241"/>
      <c r="K663" s="241"/>
      <c r="L663" s="241"/>
      <c r="M663" s="241"/>
      <c r="N663" s="241"/>
      <c r="O663" s="241"/>
      <c r="P663" s="241"/>
      <c r="Q663" s="241"/>
      <c r="R663" s="241"/>
      <c r="S663" s="241"/>
      <c r="T663" s="241"/>
      <c r="U663" s="241" t="s">
        <v>789</v>
      </c>
      <c r="V663" s="241"/>
      <c r="W663" s="241"/>
      <c r="X663" s="241"/>
      <c r="Y663" s="241"/>
      <c r="Z663" s="241"/>
      <c r="AA663" s="241"/>
      <c r="AB663" s="241"/>
      <c r="AC663" s="241" t="s">
        <v>386</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c r="CJ663" s="241"/>
      <c r="CK663" s="241"/>
      <c r="CL663" s="241"/>
      <c r="CM663" s="241"/>
      <c r="CN663" s="241"/>
      <c r="CO663" s="241"/>
      <c r="CP663" s="241"/>
      <c r="CQ663" s="241"/>
      <c r="CR663" s="241"/>
      <c r="CS663" s="241"/>
      <c r="CT663" s="241"/>
      <c r="CU663" s="241"/>
      <c r="CV663" s="241"/>
      <c r="CW663" s="241"/>
      <c r="CX663" s="241"/>
      <c r="CY663" s="241"/>
      <c r="CZ663" s="241"/>
      <c r="DA663" s="241"/>
      <c r="DB663" s="241"/>
      <c r="DC663" s="241"/>
      <c r="DD663" s="241"/>
      <c r="DE663" s="241"/>
      <c r="DF663" s="241"/>
      <c r="DG663" s="241"/>
      <c r="DH663" s="241"/>
      <c r="DI663" s="241"/>
      <c r="DJ663" s="241"/>
      <c r="DK663" s="241"/>
      <c r="DL663" s="241"/>
      <c r="DM663" s="241"/>
      <c r="DN663" s="241"/>
      <c r="DO663" s="241"/>
      <c r="DP663" s="241"/>
      <c r="DQ663" s="241"/>
      <c r="DR663" s="241"/>
      <c r="DS663" s="241"/>
      <c r="DT663" s="241"/>
      <c r="DU663" s="241"/>
      <c r="DV663" s="241"/>
      <c r="DW663" s="241"/>
      <c r="DX663" s="241"/>
      <c r="DY663" s="241"/>
      <c r="DZ663" s="241"/>
      <c r="EA663" s="241"/>
      <c r="EB663" s="241"/>
      <c r="EC663" s="241"/>
      <c r="ED663" s="241"/>
      <c r="EE663" s="241"/>
      <c r="EF663" s="241"/>
      <c r="EG663" s="241"/>
      <c r="EH663" s="241"/>
      <c r="EI663" s="241"/>
      <c r="EJ663" s="241"/>
      <c r="EK663" s="241"/>
      <c r="EL663" s="241"/>
      <c r="EM663" s="241"/>
      <c r="EN663" s="241"/>
      <c r="EO663" s="241"/>
      <c r="EP663" s="241"/>
      <c r="EQ663" s="241"/>
      <c r="ER663" s="241"/>
      <c r="ES663" s="241"/>
      <c r="ET663" s="241"/>
      <c r="EU663" s="241"/>
      <c r="EV663" s="241"/>
      <c r="EW663" s="241"/>
      <c r="EX663" s="241"/>
      <c r="EY663" s="241"/>
      <c r="EZ663" s="241"/>
      <c r="FA663" s="241"/>
      <c r="FB663" s="241"/>
      <c r="FC663" s="241"/>
      <c r="FD663" s="241"/>
      <c r="FE663" s="241"/>
      <c r="FF663" s="241"/>
      <c r="FG663" s="241"/>
      <c r="FH663" s="241"/>
      <c r="FI663" s="241"/>
      <c r="FJ663" s="241"/>
      <c r="FK663" s="241"/>
      <c r="FL663" s="241"/>
      <c r="FM663" s="241"/>
      <c r="FN663" s="241"/>
      <c r="FO663" s="241"/>
      <c r="FP663" s="241"/>
      <c r="FQ663" s="241"/>
      <c r="FR663" s="241"/>
      <c r="FS663" s="241"/>
      <c r="FT663" s="241"/>
      <c r="FU663" s="241"/>
      <c r="FV663" s="241"/>
      <c r="FW663" s="241"/>
      <c r="FX663" s="241"/>
      <c r="FY663" s="241"/>
      <c r="FZ663" s="241"/>
      <c r="GA663" s="241"/>
      <c r="GB663" s="241"/>
      <c r="GC663" s="241"/>
      <c r="GD663" s="241"/>
      <c r="GE663" s="241"/>
      <c r="GF663" s="241"/>
      <c r="GG663" s="241"/>
      <c r="GH663" s="241"/>
      <c r="GI663" s="241"/>
      <c r="GJ663" s="241"/>
      <c r="GK663" s="241"/>
      <c r="GL663" s="241"/>
      <c r="GM663" s="241"/>
      <c r="GN663" s="241"/>
      <c r="GO663" s="241"/>
      <c r="GP663" s="241"/>
      <c r="GQ663" s="241"/>
      <c r="GR663" s="241"/>
      <c r="GS663" s="241"/>
      <c r="GT663" s="241"/>
      <c r="GU663" s="241"/>
      <c r="GV663" s="241"/>
      <c r="GW663" s="241"/>
      <c r="GX663" s="241"/>
      <c r="GY663" s="241"/>
      <c r="GZ663" s="241"/>
      <c r="HA663" s="241"/>
      <c r="HB663" s="241"/>
      <c r="HC663" s="241"/>
      <c r="HD663" s="241"/>
      <c r="HE663" s="241"/>
      <c r="HF663" s="241"/>
      <c r="HG663" s="241"/>
      <c r="HH663" s="241"/>
      <c r="HI663" s="241"/>
      <c r="HJ663" s="241"/>
      <c r="HK663" s="241"/>
      <c r="HL663" s="241"/>
      <c r="HM663" s="241"/>
      <c r="HN663" s="241"/>
      <c r="HO663" s="241"/>
      <c r="HP663" s="241"/>
      <c r="HQ663" s="241"/>
      <c r="HR663" s="241"/>
      <c r="HS663" s="241"/>
      <c r="HT663" s="241"/>
      <c r="HU663" s="241"/>
      <c r="HV663" s="241"/>
      <c r="HW663" s="241"/>
      <c r="HX663" s="241"/>
      <c r="HY663" s="241"/>
      <c r="HZ663" s="241"/>
      <c r="IA663" s="241"/>
      <c r="IB663" s="241"/>
      <c r="IC663" s="241"/>
      <c r="ID663" s="241"/>
      <c r="IE663" s="241"/>
      <c r="IF663" s="241"/>
      <c r="IG663" s="241"/>
      <c r="IH663" s="241"/>
      <c r="II663" s="241"/>
      <c r="IJ663" s="241"/>
      <c r="IK663" s="241"/>
      <c r="IL663" s="241"/>
      <c r="IM663" s="241"/>
      <c r="IN663" s="241"/>
      <c r="IO663" s="241"/>
      <c r="IP663" s="241"/>
      <c r="IQ663" s="241"/>
      <c r="IR663" s="241"/>
      <c r="IS663" s="241"/>
      <c r="IT663" s="241"/>
      <c r="IU663" s="241"/>
      <c r="IV663" s="241"/>
      <c r="IW663" s="241"/>
      <c r="IX663" s="241"/>
      <c r="IY663" s="241"/>
      <c r="IZ663" s="241"/>
      <c r="JA663" s="241"/>
      <c r="JB663" s="241"/>
      <c r="JC663" s="241"/>
      <c r="JD663" s="241"/>
      <c r="JE663" s="241"/>
      <c r="JF663" s="241"/>
      <c r="JG663" s="241"/>
      <c r="JH663" s="241"/>
      <c r="JI663" s="241"/>
      <c r="JJ663" s="241"/>
      <c r="JK663" s="241"/>
      <c r="JL663" s="241"/>
      <c r="JM663" s="241"/>
      <c r="JN663" s="241"/>
      <c r="JO663" s="241"/>
      <c r="JP663" s="241"/>
      <c r="JQ663" s="241"/>
      <c r="JR663" s="241"/>
      <c r="JS663" s="241"/>
      <c r="JT663" s="241"/>
      <c r="JU663" s="241"/>
    </row>
    <row r="664" spans="1:281" s="240" customFormat="1" ht="15" customHeight="1">
      <c r="A664" s="241"/>
      <c r="B664" s="241"/>
      <c r="C664" s="241"/>
      <c r="D664" s="241"/>
      <c r="E664" s="241"/>
      <c r="F664" s="241"/>
      <c r="G664" s="241"/>
      <c r="H664" s="241"/>
      <c r="I664" s="241"/>
      <c r="J664" s="241"/>
      <c r="K664" s="241"/>
      <c r="L664" s="241"/>
      <c r="M664" s="241"/>
      <c r="N664" s="241"/>
      <c r="O664" s="241"/>
      <c r="P664" s="241"/>
      <c r="Q664" s="241"/>
      <c r="R664" s="241"/>
      <c r="S664" s="241"/>
      <c r="T664" s="241"/>
      <c r="U664" s="241" t="s">
        <v>790</v>
      </c>
      <c r="V664" s="241"/>
      <c r="W664" s="241"/>
      <c r="X664" s="241"/>
      <c r="Y664" s="241"/>
      <c r="Z664" s="241"/>
      <c r="AA664" s="241"/>
      <c r="AB664" s="241"/>
      <c r="AC664" s="241" t="s">
        <v>313</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c r="CJ664" s="241"/>
      <c r="CK664" s="241"/>
      <c r="CL664" s="241"/>
      <c r="CM664" s="241"/>
      <c r="CN664" s="241"/>
      <c r="CO664" s="241"/>
      <c r="CP664" s="241"/>
      <c r="CQ664" s="241"/>
      <c r="CR664" s="241"/>
      <c r="CS664" s="241"/>
      <c r="CT664" s="241"/>
      <c r="CU664" s="241"/>
      <c r="CV664" s="241"/>
      <c r="CW664" s="241"/>
      <c r="CX664" s="241"/>
      <c r="CY664" s="241"/>
      <c r="CZ664" s="241"/>
      <c r="DA664" s="241"/>
      <c r="DB664" s="241"/>
      <c r="DC664" s="241"/>
      <c r="DD664" s="241"/>
      <c r="DE664" s="241"/>
      <c r="DF664" s="241"/>
      <c r="DG664" s="241"/>
      <c r="DH664" s="241"/>
      <c r="DI664" s="241"/>
      <c r="DJ664" s="241"/>
      <c r="DK664" s="241"/>
      <c r="DL664" s="241"/>
      <c r="DM664" s="241"/>
      <c r="DN664" s="241"/>
      <c r="DO664" s="241"/>
      <c r="DP664" s="241"/>
      <c r="DQ664" s="241"/>
      <c r="DR664" s="241"/>
      <c r="DS664" s="241"/>
      <c r="DT664" s="241"/>
      <c r="DU664" s="241"/>
      <c r="DV664" s="241"/>
      <c r="DW664" s="241"/>
      <c r="DX664" s="241"/>
      <c r="DY664" s="241"/>
      <c r="DZ664" s="241"/>
      <c r="EA664" s="241"/>
      <c r="EB664" s="241"/>
      <c r="EC664" s="241"/>
      <c r="ED664" s="241"/>
      <c r="EE664" s="241"/>
      <c r="EF664" s="241"/>
      <c r="EG664" s="241"/>
      <c r="EH664" s="241"/>
      <c r="EI664" s="241"/>
      <c r="EJ664" s="241"/>
      <c r="EK664" s="241"/>
      <c r="EL664" s="241"/>
      <c r="EM664" s="241"/>
      <c r="EN664" s="241"/>
      <c r="EO664" s="241"/>
      <c r="EP664" s="241"/>
      <c r="EQ664" s="241"/>
      <c r="ER664" s="241"/>
      <c r="ES664" s="241"/>
      <c r="ET664" s="241"/>
      <c r="EU664" s="241"/>
      <c r="EV664" s="241"/>
      <c r="EW664" s="241"/>
      <c r="EX664" s="241"/>
      <c r="EY664" s="241"/>
      <c r="EZ664" s="241"/>
      <c r="FA664" s="241"/>
      <c r="FB664" s="241"/>
      <c r="FC664" s="241"/>
      <c r="FD664" s="241"/>
      <c r="FE664" s="241"/>
      <c r="FF664" s="241"/>
      <c r="FG664" s="241"/>
      <c r="FH664" s="241"/>
      <c r="FI664" s="241"/>
      <c r="FJ664" s="241"/>
      <c r="FK664" s="241"/>
      <c r="FL664" s="241"/>
      <c r="FM664" s="241"/>
      <c r="FN664" s="241"/>
      <c r="FO664" s="241"/>
      <c r="FP664" s="241"/>
      <c r="FQ664" s="241"/>
      <c r="FR664" s="241"/>
      <c r="FS664" s="241"/>
      <c r="FT664" s="241"/>
      <c r="FU664" s="241"/>
      <c r="FV664" s="241"/>
      <c r="FW664" s="241"/>
      <c r="FX664" s="241"/>
      <c r="FY664" s="241"/>
      <c r="FZ664" s="241"/>
      <c r="GA664" s="241"/>
      <c r="GB664" s="241"/>
      <c r="GC664" s="241"/>
      <c r="GD664" s="241"/>
      <c r="GE664" s="241"/>
      <c r="GF664" s="241"/>
      <c r="GG664" s="241"/>
      <c r="GH664" s="241"/>
      <c r="GI664" s="241"/>
      <c r="GJ664" s="241"/>
      <c r="GK664" s="241"/>
      <c r="GL664" s="241"/>
      <c r="GM664" s="241"/>
      <c r="GN664" s="241"/>
      <c r="GO664" s="241"/>
      <c r="GP664" s="241"/>
      <c r="GQ664" s="241"/>
      <c r="GR664" s="241"/>
      <c r="GS664" s="241"/>
      <c r="GT664" s="241"/>
      <c r="GU664" s="241"/>
      <c r="GV664" s="241"/>
      <c r="GW664" s="241"/>
      <c r="GX664" s="241"/>
      <c r="GY664" s="241"/>
      <c r="GZ664" s="241"/>
      <c r="HA664" s="241"/>
      <c r="HB664" s="241"/>
      <c r="HC664" s="241"/>
      <c r="HD664" s="241"/>
      <c r="HE664" s="241"/>
      <c r="HF664" s="241"/>
      <c r="HG664" s="241"/>
      <c r="HH664" s="241"/>
      <c r="HI664" s="241"/>
      <c r="HJ664" s="241"/>
      <c r="HK664" s="241"/>
      <c r="HL664" s="241"/>
      <c r="HM664" s="241"/>
      <c r="HN664" s="241"/>
      <c r="HO664" s="241"/>
      <c r="HP664" s="241"/>
      <c r="HQ664" s="241"/>
      <c r="HR664" s="241"/>
      <c r="HS664" s="241"/>
      <c r="HT664" s="241"/>
      <c r="HU664" s="241"/>
      <c r="HV664" s="241"/>
      <c r="HW664" s="241"/>
      <c r="HX664" s="241"/>
      <c r="HY664" s="241"/>
      <c r="HZ664" s="241"/>
      <c r="IA664" s="241"/>
      <c r="IB664" s="241"/>
      <c r="IC664" s="241"/>
      <c r="ID664" s="241"/>
      <c r="IE664" s="241"/>
      <c r="IF664" s="241"/>
      <c r="IG664" s="241"/>
      <c r="IH664" s="241"/>
      <c r="II664" s="241"/>
      <c r="IJ664" s="241"/>
      <c r="IK664" s="241"/>
      <c r="IL664" s="241"/>
      <c r="IM664" s="241"/>
      <c r="IN664" s="241"/>
      <c r="IO664" s="241"/>
      <c r="IP664" s="241"/>
      <c r="IQ664" s="241"/>
      <c r="IR664" s="241"/>
      <c r="IS664" s="241"/>
      <c r="IT664" s="241"/>
      <c r="IU664" s="241"/>
      <c r="IV664" s="241"/>
      <c r="IW664" s="241"/>
      <c r="IX664" s="241"/>
      <c r="IY664" s="241"/>
      <c r="IZ664" s="241"/>
      <c r="JA664" s="241"/>
      <c r="JB664" s="241"/>
      <c r="JC664" s="241"/>
      <c r="JD664" s="241"/>
      <c r="JE664" s="241"/>
      <c r="JF664" s="241"/>
      <c r="JG664" s="241"/>
      <c r="JH664" s="241"/>
      <c r="JI664" s="241"/>
      <c r="JJ664" s="241"/>
      <c r="JK664" s="241"/>
      <c r="JL664" s="241"/>
      <c r="JM664" s="241"/>
      <c r="JN664" s="241"/>
      <c r="JO664" s="241"/>
      <c r="JP664" s="241"/>
      <c r="JQ664" s="241"/>
      <c r="JR664" s="241"/>
      <c r="JS664" s="241"/>
      <c r="JT664" s="241"/>
      <c r="JU664" s="241"/>
    </row>
    <row r="665" spans="1:281" s="240" customFormat="1" ht="15" customHeight="1">
      <c r="A665" s="241"/>
      <c r="B665" s="241"/>
      <c r="C665" s="241"/>
      <c r="D665" s="241"/>
      <c r="E665" s="241"/>
      <c r="F665" s="241"/>
      <c r="G665" s="241"/>
      <c r="H665" s="241"/>
      <c r="I665" s="241"/>
      <c r="J665" s="241"/>
      <c r="K665" s="241"/>
      <c r="L665" s="241"/>
      <c r="M665" s="241"/>
      <c r="N665" s="241"/>
      <c r="O665" s="241"/>
      <c r="P665" s="241"/>
      <c r="Q665" s="241"/>
      <c r="R665" s="241"/>
      <c r="S665" s="241"/>
      <c r="T665" s="241"/>
      <c r="U665" s="241" t="s">
        <v>791</v>
      </c>
      <c r="V665" s="241"/>
      <c r="W665" s="241"/>
      <c r="X665" s="241"/>
      <c r="Y665" s="241"/>
      <c r="Z665" s="241"/>
      <c r="AA665" s="241"/>
      <c r="AB665" s="241"/>
      <c r="AC665" s="241" t="s">
        <v>313</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c r="DD665" s="241"/>
      <c r="DE665" s="241"/>
      <c r="DF665" s="241"/>
      <c r="DG665" s="241"/>
      <c r="DH665" s="241"/>
      <c r="DI665" s="241"/>
      <c r="DJ665" s="241"/>
      <c r="DK665" s="241"/>
      <c r="DL665" s="241"/>
      <c r="DM665" s="241"/>
      <c r="DN665" s="241"/>
      <c r="DO665" s="241"/>
      <c r="DP665" s="241"/>
      <c r="DQ665" s="241"/>
      <c r="DR665" s="241"/>
      <c r="DS665" s="241"/>
      <c r="DT665" s="241"/>
      <c r="DU665" s="241"/>
      <c r="DV665" s="241"/>
      <c r="DW665" s="241"/>
      <c r="DX665" s="241"/>
      <c r="DY665" s="241"/>
      <c r="DZ665" s="241"/>
      <c r="EA665" s="241"/>
      <c r="EB665" s="241"/>
      <c r="EC665" s="241"/>
      <c r="ED665" s="241"/>
      <c r="EE665" s="241"/>
      <c r="EF665" s="241"/>
      <c r="EG665" s="241"/>
      <c r="EH665" s="241"/>
      <c r="EI665" s="241"/>
      <c r="EJ665" s="241"/>
      <c r="EK665" s="241"/>
      <c r="EL665" s="241"/>
      <c r="EM665" s="241"/>
      <c r="EN665" s="241"/>
      <c r="EO665" s="241"/>
      <c r="EP665" s="241"/>
      <c r="EQ665" s="241"/>
      <c r="ER665" s="241"/>
      <c r="ES665" s="241"/>
      <c r="ET665" s="241"/>
      <c r="EU665" s="241"/>
      <c r="EV665" s="241"/>
      <c r="EW665" s="241"/>
      <c r="EX665" s="241"/>
      <c r="EY665" s="241"/>
      <c r="EZ665" s="241"/>
      <c r="FA665" s="241"/>
      <c r="FB665" s="241"/>
      <c r="FC665" s="241"/>
      <c r="FD665" s="241"/>
      <c r="FE665" s="241"/>
      <c r="FF665" s="241"/>
      <c r="FG665" s="241"/>
      <c r="FH665" s="241"/>
      <c r="FI665" s="241"/>
      <c r="FJ665" s="241"/>
      <c r="FK665" s="241"/>
      <c r="FL665" s="241"/>
      <c r="FM665" s="241"/>
      <c r="FN665" s="241"/>
      <c r="FO665" s="241"/>
      <c r="FP665" s="241"/>
      <c r="FQ665" s="241"/>
      <c r="FR665" s="241"/>
      <c r="FS665" s="241"/>
      <c r="FT665" s="241"/>
      <c r="FU665" s="241"/>
      <c r="FV665" s="241"/>
      <c r="FW665" s="241"/>
      <c r="FX665" s="241"/>
      <c r="FY665" s="241"/>
      <c r="FZ665" s="241"/>
      <c r="GA665" s="241"/>
      <c r="GB665" s="241"/>
      <c r="GC665" s="241"/>
      <c r="GD665" s="241"/>
      <c r="GE665" s="241"/>
      <c r="GF665" s="241"/>
      <c r="GG665" s="241"/>
      <c r="GH665" s="241"/>
      <c r="GI665" s="241"/>
      <c r="GJ665" s="241"/>
      <c r="GK665" s="241"/>
      <c r="GL665" s="241"/>
      <c r="GM665" s="241"/>
      <c r="GN665" s="241"/>
      <c r="GO665" s="241"/>
      <c r="GP665" s="241"/>
      <c r="GQ665" s="241"/>
      <c r="GR665" s="241"/>
      <c r="GS665" s="241"/>
      <c r="GT665" s="241"/>
      <c r="GU665" s="241"/>
      <c r="GV665" s="241"/>
      <c r="GW665" s="241"/>
      <c r="GX665" s="241"/>
      <c r="GY665" s="241"/>
      <c r="GZ665" s="241"/>
      <c r="HA665" s="241"/>
      <c r="HB665" s="241"/>
      <c r="HC665" s="241"/>
      <c r="HD665" s="241"/>
      <c r="HE665" s="241"/>
      <c r="HF665" s="241"/>
      <c r="HG665" s="241"/>
      <c r="HH665" s="241"/>
      <c r="HI665" s="241"/>
      <c r="HJ665" s="241"/>
      <c r="HK665" s="241"/>
      <c r="HL665" s="241"/>
      <c r="HM665" s="241"/>
      <c r="HN665" s="241"/>
      <c r="HO665" s="241"/>
      <c r="HP665" s="241"/>
      <c r="HQ665" s="241"/>
      <c r="HR665" s="241"/>
      <c r="HS665" s="241"/>
      <c r="HT665" s="241"/>
      <c r="HU665" s="241"/>
      <c r="HV665" s="241"/>
      <c r="HW665" s="241"/>
      <c r="HX665" s="241"/>
      <c r="HY665" s="241"/>
      <c r="HZ665" s="241"/>
      <c r="IA665" s="241"/>
      <c r="IB665" s="241"/>
      <c r="IC665" s="241"/>
      <c r="ID665" s="241"/>
      <c r="IE665" s="241"/>
      <c r="IF665" s="241"/>
      <c r="IG665" s="241"/>
      <c r="IH665" s="241"/>
      <c r="II665" s="241"/>
      <c r="IJ665" s="241"/>
      <c r="IK665" s="241"/>
      <c r="IL665" s="241"/>
      <c r="IM665" s="241"/>
      <c r="IN665" s="241"/>
      <c r="IO665" s="241"/>
      <c r="IP665" s="241"/>
      <c r="IQ665" s="241"/>
      <c r="IR665" s="241"/>
      <c r="IS665" s="241"/>
      <c r="IT665" s="241"/>
      <c r="IU665" s="241"/>
      <c r="IV665" s="241"/>
      <c r="IW665" s="241"/>
      <c r="IX665" s="241"/>
      <c r="IY665" s="241"/>
      <c r="IZ665" s="241"/>
      <c r="JA665" s="241"/>
      <c r="JB665" s="241"/>
      <c r="JC665" s="241"/>
      <c r="JD665" s="241"/>
      <c r="JE665" s="241"/>
      <c r="JF665" s="241"/>
      <c r="JG665" s="241"/>
      <c r="JH665" s="241"/>
      <c r="JI665" s="241"/>
      <c r="JJ665" s="241"/>
      <c r="JK665" s="241"/>
      <c r="JL665" s="241"/>
      <c r="JM665" s="241"/>
      <c r="JN665" s="241"/>
      <c r="JO665" s="241"/>
      <c r="JP665" s="241"/>
      <c r="JQ665" s="241"/>
      <c r="JR665" s="241"/>
      <c r="JS665" s="241"/>
      <c r="JT665" s="241"/>
      <c r="JU665" s="241"/>
    </row>
    <row r="666" spans="1:281" s="240" customFormat="1" ht="15" customHeight="1">
      <c r="A666" s="241"/>
      <c r="B666" s="241"/>
      <c r="C666" s="241"/>
      <c r="D666" s="241"/>
      <c r="E666" s="241"/>
      <c r="F666" s="241"/>
      <c r="G666" s="241"/>
      <c r="H666" s="241"/>
      <c r="I666" s="241"/>
      <c r="J666" s="241"/>
      <c r="K666" s="241"/>
      <c r="L666" s="241"/>
      <c r="M666" s="241"/>
      <c r="N666" s="241"/>
      <c r="O666" s="241"/>
      <c r="P666" s="241"/>
      <c r="Q666" s="241"/>
      <c r="R666" s="241"/>
      <c r="S666" s="241"/>
      <c r="T666" s="241"/>
      <c r="U666" s="241" t="s">
        <v>792</v>
      </c>
      <c r="V666" s="241"/>
      <c r="W666" s="241"/>
      <c r="X666" s="241"/>
      <c r="Y666" s="241"/>
      <c r="Z666" s="241"/>
      <c r="AA666" s="241"/>
      <c r="AB666" s="241"/>
      <c r="AC666" s="241" t="s">
        <v>386</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c r="CJ666" s="241"/>
      <c r="CK666" s="241"/>
      <c r="CL666" s="241"/>
      <c r="CM666" s="241"/>
      <c r="CN666" s="241"/>
      <c r="CO666" s="241"/>
      <c r="CP666" s="241"/>
      <c r="CQ666" s="241"/>
      <c r="CR666" s="241"/>
      <c r="CS666" s="241"/>
      <c r="CT666" s="241"/>
      <c r="CU666" s="241"/>
      <c r="CV666" s="241"/>
      <c r="CW666" s="241"/>
      <c r="CX666" s="241"/>
      <c r="CY666" s="241"/>
      <c r="CZ666" s="241"/>
      <c r="DA666" s="241"/>
      <c r="DB666" s="241"/>
      <c r="DC666" s="241"/>
      <c r="DD666" s="241"/>
      <c r="DE666" s="241"/>
      <c r="DF666" s="241"/>
      <c r="DG666" s="241"/>
      <c r="DH666" s="241"/>
      <c r="DI666" s="241"/>
      <c r="DJ666" s="241"/>
      <c r="DK666" s="241"/>
      <c r="DL666" s="241"/>
      <c r="DM666" s="241"/>
      <c r="DN666" s="241"/>
      <c r="DO666" s="241"/>
      <c r="DP666" s="241"/>
      <c r="DQ666" s="241"/>
      <c r="DR666" s="241"/>
      <c r="DS666" s="241"/>
      <c r="DT666" s="241"/>
      <c r="DU666" s="241"/>
      <c r="DV666" s="241"/>
      <c r="DW666" s="241"/>
      <c r="DX666" s="241"/>
      <c r="DY666" s="241"/>
      <c r="DZ666" s="241"/>
      <c r="EA666" s="241"/>
      <c r="EB666" s="241"/>
      <c r="EC666" s="241"/>
      <c r="ED666" s="241"/>
      <c r="EE666" s="241"/>
      <c r="EF666" s="241"/>
      <c r="EG666" s="241"/>
      <c r="EH666" s="241"/>
      <c r="EI666" s="241"/>
      <c r="EJ666" s="241"/>
      <c r="EK666" s="241"/>
      <c r="EL666" s="241"/>
      <c r="EM666" s="241"/>
      <c r="EN666" s="241"/>
      <c r="EO666" s="241"/>
      <c r="EP666" s="241"/>
      <c r="EQ666" s="241"/>
      <c r="ER666" s="241"/>
      <c r="ES666" s="241"/>
      <c r="ET666" s="241"/>
      <c r="EU666" s="241"/>
      <c r="EV666" s="241"/>
      <c r="EW666" s="241"/>
      <c r="EX666" s="241"/>
      <c r="EY666" s="241"/>
      <c r="EZ666" s="241"/>
      <c r="FA666" s="241"/>
      <c r="FB666" s="241"/>
      <c r="FC666" s="241"/>
      <c r="FD666" s="241"/>
      <c r="FE666" s="241"/>
      <c r="FF666" s="241"/>
      <c r="FG666" s="241"/>
      <c r="FH666" s="241"/>
      <c r="FI666" s="241"/>
      <c r="FJ666" s="241"/>
      <c r="FK666" s="241"/>
      <c r="FL666" s="241"/>
      <c r="FM666" s="241"/>
      <c r="FN666" s="241"/>
      <c r="FO666" s="241"/>
      <c r="FP666" s="241"/>
      <c r="FQ666" s="241"/>
      <c r="FR666" s="241"/>
      <c r="FS666" s="241"/>
      <c r="FT666" s="241"/>
      <c r="FU666" s="241"/>
      <c r="FV666" s="241"/>
      <c r="FW666" s="241"/>
      <c r="FX666" s="241"/>
      <c r="FY666" s="241"/>
      <c r="FZ666" s="241"/>
      <c r="GA666" s="241"/>
      <c r="GB666" s="241"/>
      <c r="GC666" s="241"/>
      <c r="GD666" s="241"/>
      <c r="GE666" s="241"/>
      <c r="GF666" s="241"/>
      <c r="GG666" s="241"/>
      <c r="GH666" s="241"/>
      <c r="GI666" s="241"/>
      <c r="GJ666" s="241"/>
      <c r="GK666" s="241"/>
      <c r="GL666" s="241"/>
      <c r="GM666" s="241"/>
      <c r="GN666" s="241"/>
      <c r="GO666" s="241"/>
      <c r="GP666" s="241"/>
      <c r="GQ666" s="241"/>
      <c r="GR666" s="241"/>
      <c r="GS666" s="241"/>
      <c r="GT666" s="241"/>
      <c r="GU666" s="241"/>
      <c r="GV666" s="241"/>
      <c r="GW666" s="241"/>
      <c r="GX666" s="241"/>
      <c r="GY666" s="241"/>
      <c r="GZ666" s="241"/>
      <c r="HA666" s="241"/>
      <c r="HB666" s="241"/>
      <c r="HC666" s="241"/>
      <c r="HD666" s="241"/>
      <c r="HE666" s="241"/>
      <c r="HF666" s="241"/>
      <c r="HG666" s="241"/>
      <c r="HH666" s="241"/>
      <c r="HI666" s="241"/>
      <c r="HJ666" s="241"/>
      <c r="HK666" s="241"/>
      <c r="HL666" s="241"/>
      <c r="HM666" s="241"/>
      <c r="HN666" s="241"/>
      <c r="HO666" s="241"/>
      <c r="HP666" s="241"/>
      <c r="HQ666" s="241"/>
      <c r="HR666" s="241"/>
      <c r="HS666" s="241"/>
      <c r="HT666" s="241"/>
      <c r="HU666" s="241"/>
      <c r="HV666" s="241"/>
      <c r="HW666" s="241"/>
      <c r="HX666" s="241"/>
      <c r="HY666" s="241"/>
      <c r="HZ666" s="241"/>
      <c r="IA666" s="241"/>
      <c r="IB666" s="241"/>
      <c r="IC666" s="241"/>
      <c r="ID666" s="241"/>
      <c r="IE666" s="241"/>
      <c r="IF666" s="241"/>
      <c r="IG666" s="241"/>
      <c r="IH666" s="241"/>
      <c r="II666" s="241"/>
      <c r="IJ666" s="241"/>
      <c r="IK666" s="241"/>
      <c r="IL666" s="241"/>
      <c r="IM666" s="241"/>
      <c r="IN666" s="241"/>
      <c r="IO666" s="241"/>
      <c r="IP666" s="241"/>
      <c r="IQ666" s="241"/>
      <c r="IR666" s="241"/>
      <c r="IS666" s="241"/>
      <c r="IT666" s="241"/>
      <c r="IU666" s="241"/>
      <c r="IV666" s="241"/>
      <c r="IW666" s="241"/>
      <c r="IX666" s="241"/>
      <c r="IY666" s="241"/>
      <c r="IZ666" s="241"/>
      <c r="JA666" s="241"/>
      <c r="JB666" s="241"/>
      <c r="JC666" s="241"/>
      <c r="JD666" s="241"/>
      <c r="JE666" s="241"/>
      <c r="JF666" s="241"/>
      <c r="JG666" s="241"/>
      <c r="JH666" s="241"/>
      <c r="JI666" s="241"/>
      <c r="JJ666" s="241"/>
      <c r="JK666" s="241"/>
      <c r="JL666" s="241"/>
      <c r="JM666" s="241"/>
      <c r="JN666" s="241"/>
      <c r="JO666" s="241"/>
      <c r="JP666" s="241"/>
      <c r="JQ666" s="241"/>
      <c r="JR666" s="241"/>
      <c r="JS666" s="241"/>
      <c r="JT666" s="241"/>
      <c r="JU666" s="241"/>
    </row>
    <row r="667" spans="1:281" s="240" customFormat="1" ht="15" customHeight="1">
      <c r="A667" s="241"/>
      <c r="B667" s="241"/>
      <c r="C667" s="241"/>
      <c r="D667" s="241"/>
      <c r="E667" s="241"/>
      <c r="F667" s="241"/>
      <c r="G667" s="241"/>
      <c r="H667" s="241"/>
      <c r="I667" s="241"/>
      <c r="J667" s="241"/>
      <c r="K667" s="241"/>
      <c r="L667" s="241"/>
      <c r="M667" s="241"/>
      <c r="N667" s="241"/>
      <c r="O667" s="241"/>
      <c r="P667" s="241"/>
      <c r="Q667" s="241"/>
      <c r="R667" s="241"/>
      <c r="S667" s="241"/>
      <c r="T667" s="241"/>
      <c r="U667" s="241" t="s">
        <v>793</v>
      </c>
      <c r="V667" s="241"/>
      <c r="W667" s="241"/>
      <c r="X667" s="241"/>
      <c r="Y667" s="241"/>
      <c r="Z667" s="241"/>
      <c r="AA667" s="241"/>
      <c r="AB667" s="241"/>
      <c r="AC667" s="241" t="s">
        <v>350</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c r="DV667" s="241"/>
      <c r="DW667" s="241"/>
      <c r="DX667" s="241"/>
      <c r="DY667" s="241"/>
      <c r="DZ667" s="241"/>
      <c r="EA667" s="241"/>
      <c r="EB667" s="241"/>
      <c r="EC667" s="241"/>
      <c r="ED667" s="241"/>
      <c r="EE667" s="241"/>
      <c r="EF667" s="241"/>
      <c r="EG667" s="241"/>
      <c r="EH667" s="241"/>
      <c r="EI667" s="241"/>
      <c r="EJ667" s="241"/>
      <c r="EK667" s="241"/>
      <c r="EL667" s="241"/>
      <c r="EM667" s="241"/>
      <c r="EN667" s="241"/>
      <c r="EO667" s="241"/>
      <c r="EP667" s="241"/>
      <c r="EQ667" s="241"/>
      <c r="ER667" s="241"/>
      <c r="ES667" s="241"/>
      <c r="ET667" s="241"/>
      <c r="EU667" s="241"/>
      <c r="EV667" s="241"/>
      <c r="EW667" s="241"/>
      <c r="EX667" s="241"/>
      <c r="EY667" s="241"/>
      <c r="EZ667" s="241"/>
      <c r="FA667" s="241"/>
      <c r="FB667" s="241"/>
      <c r="FC667" s="241"/>
      <c r="FD667" s="241"/>
      <c r="FE667" s="241"/>
      <c r="FF667" s="241"/>
      <c r="FG667" s="241"/>
      <c r="FH667" s="241"/>
      <c r="FI667" s="241"/>
      <c r="FJ667" s="241"/>
      <c r="FK667" s="241"/>
      <c r="FL667" s="241"/>
      <c r="FM667" s="241"/>
      <c r="FN667" s="241"/>
      <c r="FO667" s="241"/>
      <c r="FP667" s="241"/>
      <c r="FQ667" s="241"/>
      <c r="FR667" s="241"/>
      <c r="FS667" s="241"/>
      <c r="FT667" s="241"/>
      <c r="FU667" s="241"/>
      <c r="FV667" s="241"/>
      <c r="FW667" s="241"/>
      <c r="FX667" s="241"/>
      <c r="FY667" s="241"/>
      <c r="FZ667" s="241"/>
      <c r="GA667" s="241"/>
      <c r="GB667" s="241"/>
      <c r="GC667" s="241"/>
      <c r="GD667" s="241"/>
      <c r="GE667" s="241"/>
      <c r="GF667" s="241"/>
      <c r="GG667" s="241"/>
      <c r="GH667" s="241"/>
      <c r="GI667" s="241"/>
      <c r="GJ667" s="241"/>
      <c r="GK667" s="241"/>
      <c r="GL667" s="241"/>
      <c r="GM667" s="241"/>
      <c r="GN667" s="241"/>
      <c r="GO667" s="241"/>
      <c r="GP667" s="241"/>
      <c r="GQ667" s="241"/>
      <c r="GR667" s="241"/>
      <c r="GS667" s="241"/>
      <c r="GT667" s="241"/>
      <c r="GU667" s="241"/>
      <c r="GV667" s="241"/>
      <c r="GW667" s="241"/>
      <c r="GX667" s="241"/>
      <c r="GY667" s="241"/>
      <c r="GZ667" s="241"/>
      <c r="HA667" s="241"/>
      <c r="HB667" s="241"/>
      <c r="HC667" s="241"/>
      <c r="HD667" s="241"/>
      <c r="HE667" s="241"/>
      <c r="HF667" s="241"/>
      <c r="HG667" s="241"/>
      <c r="HH667" s="241"/>
      <c r="HI667" s="241"/>
      <c r="HJ667" s="241"/>
      <c r="HK667" s="241"/>
      <c r="HL667" s="241"/>
      <c r="HM667" s="241"/>
      <c r="HN667" s="241"/>
      <c r="HO667" s="241"/>
      <c r="HP667" s="241"/>
      <c r="HQ667" s="241"/>
      <c r="HR667" s="241"/>
      <c r="HS667" s="241"/>
      <c r="HT667" s="241"/>
      <c r="HU667" s="241"/>
      <c r="HV667" s="241"/>
      <c r="HW667" s="241"/>
      <c r="HX667" s="241"/>
      <c r="HY667" s="241"/>
      <c r="HZ667" s="241"/>
      <c r="IA667" s="241"/>
      <c r="IB667" s="241"/>
      <c r="IC667" s="241"/>
      <c r="ID667" s="241"/>
      <c r="IE667" s="241"/>
      <c r="IF667" s="241"/>
      <c r="IG667" s="241"/>
      <c r="IH667" s="241"/>
      <c r="II667" s="241"/>
      <c r="IJ667" s="241"/>
      <c r="IK667" s="241"/>
      <c r="IL667" s="241"/>
      <c r="IM667" s="241"/>
      <c r="IN667" s="241"/>
      <c r="IO667" s="241"/>
      <c r="IP667" s="241"/>
      <c r="IQ667" s="241"/>
      <c r="IR667" s="241"/>
      <c r="IS667" s="241"/>
      <c r="IT667" s="241"/>
      <c r="IU667" s="241"/>
      <c r="IV667" s="241"/>
      <c r="IW667" s="241"/>
      <c r="IX667" s="241"/>
      <c r="IY667" s="241"/>
      <c r="IZ667" s="241"/>
      <c r="JA667" s="241"/>
      <c r="JB667" s="241"/>
      <c r="JC667" s="241"/>
      <c r="JD667" s="241"/>
      <c r="JE667" s="241"/>
      <c r="JF667" s="241"/>
      <c r="JG667" s="241"/>
      <c r="JH667" s="241"/>
      <c r="JI667" s="241"/>
      <c r="JJ667" s="241"/>
      <c r="JK667" s="241"/>
      <c r="JL667" s="241"/>
      <c r="JM667" s="241"/>
      <c r="JN667" s="241"/>
      <c r="JO667" s="241"/>
      <c r="JP667" s="241"/>
      <c r="JQ667" s="241"/>
      <c r="JR667" s="241"/>
      <c r="JS667" s="241"/>
      <c r="JT667" s="241"/>
      <c r="JU667" s="241"/>
    </row>
    <row r="668" spans="1:281" s="240" customFormat="1" ht="15" customHeight="1">
      <c r="A668" s="241"/>
      <c r="B668" s="241"/>
      <c r="C668" s="241"/>
      <c r="D668" s="241"/>
      <c r="E668" s="241"/>
      <c r="F668" s="241"/>
      <c r="G668" s="241"/>
      <c r="H668" s="241"/>
      <c r="I668" s="241"/>
      <c r="J668" s="241"/>
      <c r="K668" s="241"/>
      <c r="L668" s="241"/>
      <c r="M668" s="241"/>
      <c r="N668" s="241"/>
      <c r="O668" s="241"/>
      <c r="P668" s="241"/>
      <c r="Q668" s="241"/>
      <c r="R668" s="241"/>
      <c r="S668" s="241"/>
      <c r="T668" s="241"/>
      <c r="U668" s="241" t="s">
        <v>794</v>
      </c>
      <c r="V668" s="241"/>
      <c r="W668" s="241"/>
      <c r="X668" s="241"/>
      <c r="Y668" s="241"/>
      <c r="Z668" s="241"/>
      <c r="AA668" s="241"/>
      <c r="AB668" s="241"/>
      <c r="AC668" s="241" t="s">
        <v>311</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c r="DD668" s="241"/>
      <c r="DE668" s="241"/>
      <c r="DF668" s="241"/>
      <c r="DG668" s="241"/>
      <c r="DH668" s="241"/>
      <c r="DI668" s="241"/>
      <c r="DJ668" s="241"/>
      <c r="DK668" s="241"/>
      <c r="DL668" s="241"/>
      <c r="DM668" s="241"/>
      <c r="DN668" s="241"/>
      <c r="DO668" s="241"/>
      <c r="DP668" s="241"/>
      <c r="DQ668" s="241"/>
      <c r="DR668" s="241"/>
      <c r="DS668" s="241"/>
      <c r="DT668" s="241"/>
      <c r="DU668" s="241"/>
      <c r="DV668" s="241"/>
      <c r="DW668" s="241"/>
      <c r="DX668" s="241"/>
      <c r="DY668" s="241"/>
      <c r="DZ668" s="241"/>
      <c r="EA668" s="241"/>
      <c r="EB668" s="241"/>
      <c r="EC668" s="241"/>
      <c r="ED668" s="241"/>
      <c r="EE668" s="241"/>
      <c r="EF668" s="241"/>
      <c r="EG668" s="241"/>
      <c r="EH668" s="241"/>
      <c r="EI668" s="241"/>
      <c r="EJ668" s="241"/>
      <c r="EK668" s="241"/>
      <c r="EL668" s="241"/>
      <c r="EM668" s="241"/>
      <c r="EN668" s="241"/>
      <c r="EO668" s="241"/>
      <c r="EP668" s="241"/>
      <c r="EQ668" s="241"/>
      <c r="ER668" s="241"/>
      <c r="ES668" s="241"/>
      <c r="ET668" s="241"/>
      <c r="EU668" s="241"/>
      <c r="EV668" s="241"/>
      <c r="EW668" s="241"/>
      <c r="EX668" s="241"/>
      <c r="EY668" s="241"/>
      <c r="EZ668" s="241"/>
      <c r="FA668" s="241"/>
      <c r="FB668" s="241"/>
      <c r="FC668" s="241"/>
      <c r="FD668" s="241"/>
      <c r="FE668" s="241"/>
      <c r="FF668" s="241"/>
      <c r="FG668" s="241"/>
      <c r="FH668" s="241"/>
      <c r="FI668" s="241"/>
      <c r="FJ668" s="241"/>
      <c r="FK668" s="241"/>
      <c r="FL668" s="241"/>
      <c r="FM668" s="241"/>
      <c r="FN668" s="241"/>
      <c r="FO668" s="241"/>
      <c r="FP668" s="241"/>
      <c r="FQ668" s="241"/>
      <c r="FR668" s="241"/>
      <c r="FS668" s="241"/>
      <c r="FT668" s="241"/>
      <c r="FU668" s="241"/>
      <c r="FV668" s="241"/>
      <c r="FW668" s="241"/>
      <c r="FX668" s="241"/>
      <c r="FY668" s="241"/>
      <c r="FZ668" s="241"/>
      <c r="GA668" s="241"/>
      <c r="GB668" s="241"/>
      <c r="GC668" s="241"/>
      <c r="GD668" s="241"/>
      <c r="GE668" s="241"/>
      <c r="GF668" s="241"/>
      <c r="GG668" s="241"/>
      <c r="GH668" s="241"/>
      <c r="GI668" s="241"/>
      <c r="GJ668" s="241"/>
      <c r="GK668" s="241"/>
      <c r="GL668" s="241"/>
      <c r="GM668" s="241"/>
      <c r="GN668" s="241"/>
      <c r="GO668" s="241"/>
      <c r="GP668" s="241"/>
      <c r="GQ668" s="241"/>
      <c r="GR668" s="241"/>
      <c r="GS668" s="241"/>
      <c r="GT668" s="241"/>
      <c r="GU668" s="241"/>
      <c r="GV668" s="241"/>
      <c r="GW668" s="241"/>
      <c r="GX668" s="241"/>
      <c r="GY668" s="241"/>
      <c r="GZ668" s="241"/>
      <c r="HA668" s="241"/>
      <c r="HB668" s="241"/>
      <c r="HC668" s="241"/>
      <c r="HD668" s="241"/>
      <c r="HE668" s="241"/>
      <c r="HF668" s="241"/>
      <c r="HG668" s="241"/>
      <c r="HH668" s="241"/>
      <c r="HI668" s="241"/>
      <c r="HJ668" s="241"/>
      <c r="HK668" s="241"/>
      <c r="HL668" s="241"/>
      <c r="HM668" s="241"/>
      <c r="HN668" s="241"/>
      <c r="HO668" s="241"/>
      <c r="HP668" s="241"/>
      <c r="HQ668" s="241"/>
      <c r="HR668" s="241"/>
      <c r="HS668" s="241"/>
      <c r="HT668" s="241"/>
      <c r="HU668" s="241"/>
      <c r="HV668" s="241"/>
      <c r="HW668" s="241"/>
      <c r="HX668" s="241"/>
      <c r="HY668" s="241"/>
      <c r="HZ668" s="241"/>
      <c r="IA668" s="241"/>
      <c r="IB668" s="241"/>
      <c r="IC668" s="241"/>
      <c r="ID668" s="241"/>
      <c r="IE668" s="241"/>
      <c r="IF668" s="241"/>
      <c r="IG668" s="241"/>
      <c r="IH668" s="241"/>
      <c r="II668" s="241"/>
      <c r="IJ668" s="241"/>
      <c r="IK668" s="241"/>
      <c r="IL668" s="241"/>
      <c r="IM668" s="241"/>
      <c r="IN668" s="241"/>
      <c r="IO668" s="241"/>
      <c r="IP668" s="241"/>
      <c r="IQ668" s="241"/>
      <c r="IR668" s="241"/>
      <c r="IS668" s="241"/>
      <c r="IT668" s="241"/>
      <c r="IU668" s="241"/>
      <c r="IV668" s="241"/>
      <c r="IW668" s="241"/>
      <c r="IX668" s="241"/>
      <c r="IY668" s="241"/>
      <c r="IZ668" s="241"/>
      <c r="JA668" s="241"/>
      <c r="JB668" s="241"/>
      <c r="JC668" s="241"/>
      <c r="JD668" s="241"/>
      <c r="JE668" s="241"/>
      <c r="JF668" s="241"/>
      <c r="JG668" s="241"/>
      <c r="JH668" s="241"/>
      <c r="JI668" s="241"/>
      <c r="JJ668" s="241"/>
      <c r="JK668" s="241"/>
      <c r="JL668" s="241"/>
      <c r="JM668" s="241"/>
      <c r="JN668" s="241"/>
      <c r="JO668" s="241"/>
      <c r="JP668" s="241"/>
      <c r="JQ668" s="241"/>
      <c r="JR668" s="241"/>
      <c r="JS668" s="241"/>
      <c r="JT668" s="241"/>
      <c r="JU668" s="241"/>
    </row>
    <row r="669" spans="1:281" s="240" customFormat="1" ht="15" customHeight="1">
      <c r="A669" s="241"/>
      <c r="B669" s="241"/>
      <c r="C669" s="241"/>
      <c r="D669" s="241"/>
      <c r="E669" s="241"/>
      <c r="F669" s="241"/>
      <c r="G669" s="241"/>
      <c r="H669" s="241"/>
      <c r="I669" s="241"/>
      <c r="J669" s="241"/>
      <c r="K669" s="241"/>
      <c r="L669" s="241"/>
      <c r="M669" s="241"/>
      <c r="N669" s="241"/>
      <c r="O669" s="241"/>
      <c r="P669" s="241"/>
      <c r="Q669" s="241"/>
      <c r="R669" s="241"/>
      <c r="S669" s="241"/>
      <c r="T669" s="241"/>
      <c r="U669" s="241" t="s">
        <v>795</v>
      </c>
      <c r="V669" s="241"/>
      <c r="W669" s="241"/>
      <c r="X669" s="241"/>
      <c r="Y669" s="241"/>
      <c r="Z669" s="241"/>
      <c r="AA669" s="241"/>
      <c r="AB669" s="241"/>
      <c r="AC669" s="241" t="s">
        <v>350</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c r="CJ669" s="241"/>
      <c r="CK669" s="241"/>
      <c r="CL669" s="241"/>
      <c r="CM669" s="241"/>
      <c r="CN669" s="241"/>
      <c r="CO669" s="241"/>
      <c r="CP669" s="241"/>
      <c r="CQ669" s="241"/>
      <c r="CR669" s="241"/>
      <c r="CS669" s="241"/>
      <c r="CT669" s="241"/>
      <c r="CU669" s="241"/>
      <c r="CV669" s="241"/>
      <c r="CW669" s="241"/>
      <c r="CX669" s="241"/>
      <c r="CY669" s="241"/>
      <c r="CZ669" s="241"/>
      <c r="DA669" s="241"/>
      <c r="DB669" s="241"/>
      <c r="DC669" s="241"/>
      <c r="DD669" s="241"/>
      <c r="DE669" s="241"/>
      <c r="DF669" s="241"/>
      <c r="DG669" s="241"/>
      <c r="DH669" s="241"/>
      <c r="DI669" s="241"/>
      <c r="DJ669" s="241"/>
      <c r="DK669" s="241"/>
      <c r="DL669" s="241"/>
      <c r="DM669" s="241"/>
      <c r="DN669" s="241"/>
      <c r="DO669" s="241"/>
      <c r="DP669" s="241"/>
      <c r="DQ669" s="241"/>
      <c r="DR669" s="241"/>
      <c r="DS669" s="241"/>
      <c r="DT669" s="241"/>
      <c r="DU669" s="241"/>
      <c r="DV669" s="241"/>
      <c r="DW669" s="241"/>
      <c r="DX669" s="241"/>
      <c r="DY669" s="241"/>
      <c r="DZ669" s="241"/>
      <c r="EA669" s="241"/>
      <c r="EB669" s="241"/>
      <c r="EC669" s="241"/>
      <c r="ED669" s="241"/>
      <c r="EE669" s="241"/>
      <c r="EF669" s="241"/>
      <c r="EG669" s="241"/>
      <c r="EH669" s="241"/>
      <c r="EI669" s="241"/>
      <c r="EJ669" s="241"/>
      <c r="EK669" s="241"/>
      <c r="EL669" s="241"/>
      <c r="EM669" s="241"/>
      <c r="EN669" s="241"/>
      <c r="EO669" s="241"/>
      <c r="EP669" s="241"/>
      <c r="EQ669" s="241"/>
      <c r="ER669" s="241"/>
      <c r="ES669" s="241"/>
      <c r="ET669" s="241"/>
      <c r="EU669" s="241"/>
      <c r="EV669" s="241"/>
      <c r="EW669" s="241"/>
      <c r="EX669" s="241"/>
      <c r="EY669" s="241"/>
      <c r="EZ669" s="241"/>
      <c r="FA669" s="241"/>
      <c r="FB669" s="241"/>
      <c r="FC669" s="241"/>
      <c r="FD669" s="241"/>
      <c r="FE669" s="241"/>
      <c r="FF669" s="241"/>
      <c r="FG669" s="241"/>
      <c r="FH669" s="241"/>
      <c r="FI669" s="241"/>
      <c r="FJ669" s="241"/>
      <c r="FK669" s="241"/>
      <c r="FL669" s="241"/>
      <c r="FM669" s="241"/>
      <c r="FN669" s="241"/>
      <c r="FO669" s="241"/>
      <c r="FP669" s="241"/>
      <c r="FQ669" s="241"/>
      <c r="FR669" s="241"/>
      <c r="FS669" s="241"/>
      <c r="FT669" s="241"/>
      <c r="FU669" s="241"/>
      <c r="FV669" s="241"/>
      <c r="FW669" s="241"/>
      <c r="FX669" s="241"/>
      <c r="FY669" s="241"/>
      <c r="FZ669" s="241"/>
      <c r="GA669" s="241"/>
      <c r="GB669" s="241"/>
      <c r="GC669" s="241"/>
      <c r="GD669" s="241"/>
      <c r="GE669" s="241"/>
      <c r="GF669" s="241"/>
      <c r="GG669" s="241"/>
      <c r="GH669" s="241"/>
      <c r="GI669" s="241"/>
      <c r="GJ669" s="241"/>
      <c r="GK669" s="241"/>
      <c r="GL669" s="241"/>
      <c r="GM669" s="241"/>
      <c r="GN669" s="241"/>
      <c r="GO669" s="241"/>
      <c r="GP669" s="241"/>
      <c r="GQ669" s="241"/>
      <c r="GR669" s="241"/>
      <c r="GS669" s="241"/>
      <c r="GT669" s="241"/>
      <c r="GU669" s="241"/>
      <c r="GV669" s="241"/>
      <c r="GW669" s="241"/>
      <c r="GX669" s="241"/>
      <c r="GY669" s="241"/>
      <c r="GZ669" s="241"/>
      <c r="HA669" s="241"/>
      <c r="HB669" s="241"/>
      <c r="HC669" s="241"/>
      <c r="HD669" s="241"/>
      <c r="HE669" s="241"/>
      <c r="HF669" s="241"/>
      <c r="HG669" s="241"/>
      <c r="HH669" s="241"/>
      <c r="HI669" s="241"/>
      <c r="HJ669" s="241"/>
      <c r="HK669" s="241"/>
      <c r="HL669" s="241"/>
      <c r="HM669" s="241"/>
      <c r="HN669" s="241"/>
      <c r="HO669" s="241"/>
      <c r="HP669" s="241"/>
      <c r="HQ669" s="241"/>
      <c r="HR669" s="241"/>
      <c r="HS669" s="241"/>
      <c r="HT669" s="241"/>
      <c r="HU669" s="241"/>
      <c r="HV669" s="241"/>
      <c r="HW669" s="241"/>
      <c r="HX669" s="241"/>
      <c r="HY669" s="241"/>
      <c r="HZ669" s="241"/>
      <c r="IA669" s="241"/>
      <c r="IB669" s="241"/>
      <c r="IC669" s="241"/>
      <c r="ID669" s="241"/>
      <c r="IE669" s="241"/>
      <c r="IF669" s="241"/>
      <c r="IG669" s="241"/>
      <c r="IH669" s="241"/>
      <c r="II669" s="241"/>
      <c r="IJ669" s="241"/>
      <c r="IK669" s="241"/>
      <c r="IL669" s="241"/>
      <c r="IM669" s="241"/>
      <c r="IN669" s="241"/>
      <c r="IO669" s="241"/>
      <c r="IP669" s="241"/>
      <c r="IQ669" s="241"/>
      <c r="IR669" s="241"/>
      <c r="IS669" s="241"/>
      <c r="IT669" s="241"/>
      <c r="IU669" s="241"/>
      <c r="IV669" s="241"/>
      <c r="IW669" s="241"/>
      <c r="IX669" s="241"/>
      <c r="IY669" s="241"/>
      <c r="IZ669" s="241"/>
      <c r="JA669" s="241"/>
      <c r="JB669" s="241"/>
      <c r="JC669" s="241"/>
      <c r="JD669" s="241"/>
      <c r="JE669" s="241"/>
      <c r="JF669" s="241"/>
      <c r="JG669" s="241"/>
      <c r="JH669" s="241"/>
      <c r="JI669" s="241"/>
      <c r="JJ669" s="241"/>
      <c r="JK669" s="241"/>
      <c r="JL669" s="241"/>
      <c r="JM669" s="241"/>
      <c r="JN669" s="241"/>
      <c r="JO669" s="241"/>
      <c r="JP669" s="241"/>
      <c r="JQ669" s="241"/>
      <c r="JR669" s="241"/>
      <c r="JS669" s="241"/>
      <c r="JT669" s="241"/>
      <c r="JU669" s="241"/>
    </row>
    <row r="670" spans="1:281" s="240" customFormat="1" ht="15" customHeight="1">
      <c r="A670" s="241"/>
      <c r="B670" s="241"/>
      <c r="C670" s="241"/>
      <c r="D670" s="241"/>
      <c r="E670" s="241"/>
      <c r="F670" s="241"/>
      <c r="G670" s="241"/>
      <c r="H670" s="241"/>
      <c r="I670" s="241"/>
      <c r="J670" s="241"/>
      <c r="K670" s="241"/>
      <c r="L670" s="241"/>
      <c r="M670" s="241"/>
      <c r="N670" s="241"/>
      <c r="O670" s="241"/>
      <c r="P670" s="241"/>
      <c r="Q670" s="241"/>
      <c r="R670" s="241"/>
      <c r="S670" s="241"/>
      <c r="T670" s="241"/>
      <c r="U670" s="241" t="s">
        <v>796</v>
      </c>
      <c r="V670" s="241"/>
      <c r="W670" s="241"/>
      <c r="X670" s="241"/>
      <c r="Y670" s="241"/>
      <c r="Z670" s="241"/>
      <c r="AA670" s="241"/>
      <c r="AB670" s="241"/>
      <c r="AC670" s="241" t="s">
        <v>325</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c r="CJ670" s="241"/>
      <c r="CK670" s="241"/>
      <c r="CL670" s="241"/>
      <c r="CM670" s="241"/>
      <c r="CN670" s="241"/>
      <c r="CO670" s="241"/>
      <c r="CP670" s="241"/>
      <c r="CQ670" s="241"/>
      <c r="CR670" s="241"/>
      <c r="CS670" s="241"/>
      <c r="CT670" s="241"/>
      <c r="CU670" s="241"/>
      <c r="CV670" s="241"/>
      <c r="CW670" s="241"/>
      <c r="CX670" s="241"/>
      <c r="CY670" s="241"/>
      <c r="CZ670" s="241"/>
      <c r="DA670" s="241"/>
      <c r="DB670" s="241"/>
      <c r="DC670" s="241"/>
      <c r="DD670" s="241"/>
      <c r="DE670" s="241"/>
      <c r="DF670" s="241"/>
      <c r="DG670" s="241"/>
      <c r="DH670" s="241"/>
      <c r="DI670" s="241"/>
      <c r="DJ670" s="241"/>
      <c r="DK670" s="241"/>
      <c r="DL670" s="241"/>
      <c r="DM670" s="241"/>
      <c r="DN670" s="241"/>
      <c r="DO670" s="241"/>
      <c r="DP670" s="241"/>
      <c r="DQ670" s="241"/>
      <c r="DR670" s="241"/>
      <c r="DS670" s="241"/>
      <c r="DT670" s="241"/>
      <c r="DU670" s="241"/>
      <c r="DV670" s="241"/>
      <c r="DW670" s="241"/>
      <c r="DX670" s="241"/>
      <c r="DY670" s="241"/>
      <c r="DZ670" s="241"/>
      <c r="EA670" s="241"/>
      <c r="EB670" s="241"/>
      <c r="EC670" s="241"/>
      <c r="ED670" s="241"/>
      <c r="EE670" s="241"/>
      <c r="EF670" s="241"/>
      <c r="EG670" s="241"/>
      <c r="EH670" s="241"/>
      <c r="EI670" s="241"/>
      <c r="EJ670" s="241"/>
      <c r="EK670" s="241"/>
      <c r="EL670" s="241"/>
      <c r="EM670" s="241"/>
      <c r="EN670" s="241"/>
      <c r="EO670" s="241"/>
      <c r="EP670" s="241"/>
      <c r="EQ670" s="241"/>
      <c r="ER670" s="241"/>
      <c r="ES670" s="241"/>
      <c r="ET670" s="241"/>
      <c r="EU670" s="241"/>
      <c r="EV670" s="241"/>
      <c r="EW670" s="241"/>
      <c r="EX670" s="241"/>
      <c r="EY670" s="241"/>
      <c r="EZ670" s="241"/>
      <c r="FA670" s="241"/>
      <c r="FB670" s="241"/>
      <c r="FC670" s="241"/>
      <c r="FD670" s="241"/>
      <c r="FE670" s="241"/>
      <c r="FF670" s="241"/>
      <c r="FG670" s="241"/>
      <c r="FH670" s="241"/>
      <c r="FI670" s="241"/>
      <c r="FJ670" s="241"/>
      <c r="FK670" s="241"/>
      <c r="FL670" s="241"/>
      <c r="FM670" s="241"/>
      <c r="FN670" s="241"/>
      <c r="FO670" s="241"/>
      <c r="FP670" s="241"/>
      <c r="FQ670" s="241"/>
      <c r="FR670" s="241"/>
      <c r="FS670" s="241"/>
      <c r="FT670" s="241"/>
      <c r="FU670" s="241"/>
      <c r="FV670" s="241"/>
      <c r="FW670" s="241"/>
      <c r="FX670" s="241"/>
      <c r="FY670" s="241"/>
      <c r="FZ670" s="241"/>
      <c r="GA670" s="241"/>
      <c r="GB670" s="241"/>
      <c r="GC670" s="241"/>
      <c r="GD670" s="241"/>
      <c r="GE670" s="241"/>
      <c r="GF670" s="241"/>
      <c r="GG670" s="241"/>
      <c r="GH670" s="241"/>
      <c r="GI670" s="241"/>
      <c r="GJ670" s="241"/>
      <c r="GK670" s="241"/>
      <c r="GL670" s="241"/>
      <c r="GM670" s="241"/>
      <c r="GN670" s="241"/>
      <c r="GO670" s="241"/>
      <c r="GP670" s="241"/>
      <c r="GQ670" s="241"/>
      <c r="GR670" s="241"/>
      <c r="GS670" s="241"/>
      <c r="GT670" s="241"/>
      <c r="GU670" s="241"/>
      <c r="GV670" s="241"/>
      <c r="GW670" s="241"/>
      <c r="GX670" s="241"/>
      <c r="GY670" s="241"/>
      <c r="GZ670" s="241"/>
      <c r="HA670" s="241"/>
      <c r="HB670" s="241"/>
      <c r="HC670" s="241"/>
      <c r="HD670" s="241"/>
      <c r="HE670" s="241"/>
      <c r="HF670" s="241"/>
      <c r="HG670" s="241"/>
      <c r="HH670" s="241"/>
      <c r="HI670" s="241"/>
      <c r="HJ670" s="241"/>
      <c r="HK670" s="241"/>
      <c r="HL670" s="241"/>
      <c r="HM670" s="241"/>
      <c r="HN670" s="241"/>
      <c r="HO670" s="241"/>
      <c r="HP670" s="241"/>
      <c r="HQ670" s="241"/>
      <c r="HR670" s="241"/>
      <c r="HS670" s="241"/>
      <c r="HT670" s="241"/>
      <c r="HU670" s="241"/>
      <c r="HV670" s="241"/>
      <c r="HW670" s="241"/>
      <c r="HX670" s="241"/>
      <c r="HY670" s="241"/>
      <c r="HZ670" s="241"/>
      <c r="IA670" s="241"/>
      <c r="IB670" s="241"/>
      <c r="IC670" s="241"/>
      <c r="ID670" s="241"/>
      <c r="IE670" s="241"/>
      <c r="IF670" s="241"/>
      <c r="IG670" s="241"/>
      <c r="IH670" s="241"/>
      <c r="II670" s="241"/>
      <c r="IJ670" s="241"/>
      <c r="IK670" s="241"/>
      <c r="IL670" s="241"/>
      <c r="IM670" s="241"/>
      <c r="IN670" s="241"/>
      <c r="IO670" s="241"/>
      <c r="IP670" s="241"/>
      <c r="IQ670" s="241"/>
      <c r="IR670" s="241"/>
      <c r="IS670" s="241"/>
      <c r="IT670" s="241"/>
      <c r="IU670" s="241"/>
      <c r="IV670" s="241"/>
      <c r="IW670" s="241"/>
      <c r="IX670" s="241"/>
      <c r="IY670" s="241"/>
      <c r="IZ670" s="241"/>
      <c r="JA670" s="241"/>
      <c r="JB670" s="241"/>
      <c r="JC670" s="241"/>
      <c r="JD670" s="241"/>
      <c r="JE670" s="241"/>
      <c r="JF670" s="241"/>
      <c r="JG670" s="241"/>
      <c r="JH670" s="241"/>
      <c r="JI670" s="241"/>
      <c r="JJ670" s="241"/>
      <c r="JK670" s="241"/>
      <c r="JL670" s="241"/>
      <c r="JM670" s="241"/>
      <c r="JN670" s="241"/>
      <c r="JO670" s="241"/>
      <c r="JP670" s="241"/>
      <c r="JQ670" s="241"/>
      <c r="JR670" s="241"/>
      <c r="JS670" s="241"/>
      <c r="JT670" s="241"/>
      <c r="JU670" s="241"/>
    </row>
    <row r="671" spans="1:281" s="240" customFormat="1" ht="15" customHeight="1">
      <c r="A671" s="241"/>
      <c r="B671" s="241"/>
      <c r="C671" s="241"/>
      <c r="D671" s="241"/>
      <c r="E671" s="241"/>
      <c r="F671" s="241"/>
      <c r="G671" s="241"/>
      <c r="H671" s="241"/>
      <c r="I671" s="241"/>
      <c r="J671" s="241"/>
      <c r="K671" s="241"/>
      <c r="L671" s="241"/>
      <c r="M671" s="241"/>
      <c r="N671" s="241"/>
      <c r="O671" s="241"/>
      <c r="P671" s="241"/>
      <c r="Q671" s="241"/>
      <c r="R671" s="241"/>
      <c r="S671" s="241"/>
      <c r="T671" s="241"/>
      <c r="U671" s="241" t="s">
        <v>797</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c r="CJ671" s="241"/>
      <c r="CK671" s="241"/>
      <c r="CL671" s="241"/>
      <c r="CM671" s="241"/>
      <c r="CN671" s="241"/>
      <c r="CO671" s="241"/>
      <c r="CP671" s="241"/>
      <c r="CQ671" s="241"/>
      <c r="CR671" s="241"/>
      <c r="CS671" s="241"/>
      <c r="CT671" s="241"/>
      <c r="CU671" s="241"/>
      <c r="CV671" s="241"/>
      <c r="CW671" s="241"/>
      <c r="CX671" s="241"/>
      <c r="CY671" s="241"/>
      <c r="CZ671" s="241"/>
      <c r="DA671" s="241"/>
      <c r="DB671" s="241"/>
      <c r="DC671" s="241"/>
      <c r="DD671" s="241"/>
      <c r="DE671" s="241"/>
      <c r="DF671" s="241"/>
      <c r="DG671" s="241"/>
      <c r="DH671" s="241"/>
      <c r="DI671" s="241"/>
      <c r="DJ671" s="241"/>
      <c r="DK671" s="241"/>
      <c r="DL671" s="241"/>
      <c r="DM671" s="241"/>
      <c r="DN671" s="241"/>
      <c r="DO671" s="241"/>
      <c r="DP671" s="241"/>
      <c r="DQ671" s="241"/>
      <c r="DR671" s="241"/>
      <c r="DS671" s="241"/>
      <c r="DT671" s="241"/>
      <c r="DU671" s="241"/>
      <c r="DV671" s="241"/>
      <c r="DW671" s="241"/>
      <c r="DX671" s="241"/>
      <c r="DY671" s="241"/>
      <c r="DZ671" s="241"/>
      <c r="EA671" s="241"/>
      <c r="EB671" s="241"/>
      <c r="EC671" s="241"/>
      <c r="ED671" s="241"/>
      <c r="EE671" s="241"/>
      <c r="EF671" s="241"/>
      <c r="EG671" s="241"/>
      <c r="EH671" s="241"/>
      <c r="EI671" s="241"/>
      <c r="EJ671" s="241"/>
      <c r="EK671" s="241"/>
      <c r="EL671" s="241"/>
      <c r="EM671" s="241"/>
      <c r="EN671" s="241"/>
      <c r="EO671" s="241"/>
      <c r="EP671" s="241"/>
      <c r="EQ671" s="241"/>
      <c r="ER671" s="241"/>
      <c r="ES671" s="241"/>
      <c r="ET671" s="241"/>
      <c r="EU671" s="241"/>
      <c r="EV671" s="241"/>
      <c r="EW671" s="241"/>
      <c r="EX671" s="241"/>
      <c r="EY671" s="241"/>
      <c r="EZ671" s="241"/>
      <c r="FA671" s="241"/>
      <c r="FB671" s="241"/>
      <c r="FC671" s="241"/>
      <c r="FD671" s="241"/>
      <c r="FE671" s="241"/>
      <c r="FF671" s="241"/>
      <c r="FG671" s="241"/>
      <c r="FH671" s="241"/>
      <c r="FI671" s="241"/>
      <c r="FJ671" s="241"/>
      <c r="FK671" s="241"/>
      <c r="FL671" s="241"/>
      <c r="FM671" s="241"/>
      <c r="FN671" s="241"/>
      <c r="FO671" s="241"/>
      <c r="FP671" s="241"/>
      <c r="FQ671" s="241"/>
      <c r="FR671" s="241"/>
      <c r="FS671" s="241"/>
      <c r="FT671" s="241"/>
      <c r="FU671" s="241"/>
      <c r="FV671" s="241"/>
      <c r="FW671" s="241"/>
      <c r="FX671" s="241"/>
      <c r="FY671" s="241"/>
      <c r="FZ671" s="241"/>
      <c r="GA671" s="241"/>
      <c r="GB671" s="241"/>
      <c r="GC671" s="241"/>
      <c r="GD671" s="241"/>
      <c r="GE671" s="241"/>
      <c r="GF671" s="241"/>
      <c r="GG671" s="241"/>
      <c r="GH671" s="241"/>
      <c r="GI671" s="241"/>
      <c r="GJ671" s="241"/>
      <c r="GK671" s="241"/>
      <c r="GL671" s="241"/>
      <c r="GM671" s="241"/>
      <c r="GN671" s="241"/>
      <c r="GO671" s="241"/>
      <c r="GP671" s="241"/>
      <c r="GQ671" s="241"/>
      <c r="GR671" s="241"/>
      <c r="GS671" s="241"/>
      <c r="GT671" s="241"/>
      <c r="GU671" s="241"/>
      <c r="GV671" s="241"/>
      <c r="GW671" s="241"/>
      <c r="GX671" s="241"/>
      <c r="GY671" s="241"/>
      <c r="GZ671" s="241"/>
      <c r="HA671" s="241"/>
      <c r="HB671" s="241"/>
      <c r="HC671" s="241"/>
      <c r="HD671" s="241"/>
      <c r="HE671" s="241"/>
      <c r="HF671" s="241"/>
      <c r="HG671" s="241"/>
      <c r="HH671" s="241"/>
      <c r="HI671" s="241"/>
      <c r="HJ671" s="241"/>
      <c r="HK671" s="241"/>
      <c r="HL671" s="241"/>
      <c r="HM671" s="241"/>
      <c r="HN671" s="241"/>
      <c r="HO671" s="241"/>
      <c r="HP671" s="241"/>
      <c r="HQ671" s="241"/>
      <c r="HR671" s="241"/>
      <c r="HS671" s="241"/>
      <c r="HT671" s="241"/>
      <c r="HU671" s="241"/>
      <c r="HV671" s="241"/>
      <c r="HW671" s="241"/>
      <c r="HX671" s="241"/>
      <c r="HY671" s="241"/>
      <c r="HZ671" s="241"/>
      <c r="IA671" s="241"/>
      <c r="IB671" s="241"/>
      <c r="IC671" s="241"/>
      <c r="ID671" s="241"/>
      <c r="IE671" s="241"/>
      <c r="IF671" s="241"/>
      <c r="IG671" s="241"/>
      <c r="IH671" s="241"/>
      <c r="II671" s="241"/>
      <c r="IJ671" s="241"/>
      <c r="IK671" s="241"/>
      <c r="IL671" s="241"/>
      <c r="IM671" s="241"/>
      <c r="IN671" s="241"/>
      <c r="IO671" s="241"/>
      <c r="IP671" s="241"/>
      <c r="IQ671" s="241"/>
      <c r="IR671" s="241"/>
      <c r="IS671" s="241"/>
      <c r="IT671" s="241"/>
      <c r="IU671" s="241"/>
      <c r="IV671" s="241"/>
      <c r="IW671" s="241"/>
      <c r="IX671" s="241"/>
      <c r="IY671" s="241"/>
      <c r="IZ671" s="241"/>
      <c r="JA671" s="241"/>
      <c r="JB671" s="241"/>
      <c r="JC671" s="241"/>
      <c r="JD671" s="241"/>
      <c r="JE671" s="241"/>
      <c r="JF671" s="241"/>
      <c r="JG671" s="241"/>
      <c r="JH671" s="241"/>
      <c r="JI671" s="241"/>
      <c r="JJ671" s="241"/>
      <c r="JK671" s="241"/>
      <c r="JL671" s="241"/>
      <c r="JM671" s="241"/>
      <c r="JN671" s="241"/>
      <c r="JO671" s="241"/>
      <c r="JP671" s="241"/>
      <c r="JQ671" s="241"/>
      <c r="JR671" s="241"/>
      <c r="JS671" s="241"/>
      <c r="JT671" s="241"/>
      <c r="JU671" s="241"/>
    </row>
    <row r="672" spans="1:281" s="240" customFormat="1" ht="15" customHeight="1">
      <c r="A672" s="241"/>
      <c r="B672" s="241"/>
      <c r="C672" s="241"/>
      <c r="D672" s="241"/>
      <c r="E672" s="241"/>
      <c r="F672" s="241"/>
      <c r="G672" s="241"/>
      <c r="H672" s="241"/>
      <c r="I672" s="241"/>
      <c r="J672" s="241"/>
      <c r="K672" s="241"/>
      <c r="L672" s="241"/>
      <c r="M672" s="241"/>
      <c r="N672" s="241"/>
      <c r="O672" s="241"/>
      <c r="P672" s="241"/>
      <c r="Q672" s="241"/>
      <c r="R672" s="241"/>
      <c r="S672" s="241"/>
      <c r="T672" s="241"/>
      <c r="U672" s="241" t="s">
        <v>798</v>
      </c>
      <c r="V672" s="241"/>
      <c r="W672" s="241"/>
      <c r="X672" s="241"/>
      <c r="Y672" s="241"/>
      <c r="Z672" s="241"/>
      <c r="AA672" s="241"/>
      <c r="AB672" s="241"/>
      <c r="AC672" s="241" t="s">
        <v>309</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c r="DD672" s="241"/>
      <c r="DE672" s="241"/>
      <c r="DF672" s="241"/>
      <c r="DG672" s="241"/>
      <c r="DH672" s="241"/>
      <c r="DI672" s="241"/>
      <c r="DJ672" s="241"/>
      <c r="DK672" s="241"/>
      <c r="DL672" s="241"/>
      <c r="DM672" s="241"/>
      <c r="DN672" s="241"/>
      <c r="DO672" s="241"/>
      <c r="DP672" s="241"/>
      <c r="DQ672" s="241"/>
      <c r="DR672" s="241"/>
      <c r="DS672" s="241"/>
      <c r="DT672" s="241"/>
      <c r="DU672" s="241"/>
      <c r="DV672" s="241"/>
      <c r="DW672" s="241"/>
      <c r="DX672" s="241"/>
      <c r="DY672" s="241"/>
      <c r="DZ672" s="241"/>
      <c r="EA672" s="241"/>
      <c r="EB672" s="241"/>
      <c r="EC672" s="241"/>
      <c r="ED672" s="241"/>
      <c r="EE672" s="241"/>
      <c r="EF672" s="241"/>
      <c r="EG672" s="241"/>
      <c r="EH672" s="241"/>
      <c r="EI672" s="241"/>
      <c r="EJ672" s="241"/>
      <c r="EK672" s="241"/>
      <c r="EL672" s="241"/>
      <c r="EM672" s="241"/>
      <c r="EN672" s="241"/>
      <c r="EO672" s="241"/>
      <c r="EP672" s="241"/>
      <c r="EQ672" s="241"/>
      <c r="ER672" s="241"/>
      <c r="ES672" s="241"/>
      <c r="ET672" s="241"/>
      <c r="EU672" s="241"/>
      <c r="EV672" s="241"/>
      <c r="EW672" s="241"/>
      <c r="EX672" s="241"/>
      <c r="EY672" s="241"/>
      <c r="EZ672" s="241"/>
      <c r="FA672" s="241"/>
      <c r="FB672" s="241"/>
      <c r="FC672" s="241"/>
      <c r="FD672" s="241"/>
      <c r="FE672" s="241"/>
      <c r="FF672" s="241"/>
      <c r="FG672" s="241"/>
      <c r="FH672" s="241"/>
      <c r="FI672" s="241"/>
      <c r="FJ672" s="241"/>
      <c r="FK672" s="241"/>
      <c r="FL672" s="241"/>
      <c r="FM672" s="241"/>
      <c r="FN672" s="241"/>
      <c r="FO672" s="241"/>
      <c r="FP672" s="241"/>
      <c r="FQ672" s="241"/>
      <c r="FR672" s="241"/>
      <c r="FS672" s="241"/>
      <c r="FT672" s="241"/>
      <c r="FU672" s="241"/>
      <c r="FV672" s="241"/>
      <c r="FW672" s="241"/>
      <c r="FX672" s="241"/>
      <c r="FY672" s="241"/>
      <c r="FZ672" s="241"/>
      <c r="GA672" s="241"/>
      <c r="GB672" s="241"/>
      <c r="GC672" s="241"/>
      <c r="GD672" s="241"/>
      <c r="GE672" s="241"/>
      <c r="GF672" s="241"/>
      <c r="GG672" s="241"/>
      <c r="GH672" s="241"/>
      <c r="GI672" s="241"/>
      <c r="GJ672" s="241"/>
      <c r="GK672" s="241"/>
      <c r="GL672" s="241"/>
      <c r="GM672" s="241"/>
      <c r="GN672" s="241"/>
      <c r="GO672" s="241"/>
      <c r="GP672" s="241"/>
      <c r="GQ672" s="241"/>
      <c r="GR672" s="241"/>
      <c r="GS672" s="241"/>
      <c r="GT672" s="241"/>
      <c r="GU672" s="241"/>
      <c r="GV672" s="241"/>
      <c r="GW672" s="241"/>
      <c r="GX672" s="241"/>
      <c r="GY672" s="241"/>
      <c r="GZ672" s="241"/>
      <c r="HA672" s="241"/>
      <c r="HB672" s="241"/>
      <c r="HC672" s="241"/>
      <c r="HD672" s="241"/>
      <c r="HE672" s="241"/>
      <c r="HF672" s="241"/>
      <c r="HG672" s="241"/>
      <c r="HH672" s="241"/>
      <c r="HI672" s="241"/>
      <c r="HJ672" s="241"/>
      <c r="HK672" s="241"/>
      <c r="HL672" s="241"/>
      <c r="HM672" s="241"/>
      <c r="HN672" s="241"/>
      <c r="HO672" s="241"/>
      <c r="HP672" s="241"/>
      <c r="HQ672" s="241"/>
      <c r="HR672" s="241"/>
      <c r="HS672" s="241"/>
      <c r="HT672" s="241"/>
      <c r="HU672" s="241"/>
      <c r="HV672" s="241"/>
      <c r="HW672" s="241"/>
      <c r="HX672" s="241"/>
      <c r="HY672" s="241"/>
      <c r="HZ672" s="241"/>
      <c r="IA672" s="241"/>
      <c r="IB672" s="241"/>
      <c r="IC672" s="241"/>
      <c r="ID672" s="241"/>
      <c r="IE672" s="241"/>
      <c r="IF672" s="241"/>
      <c r="IG672" s="241"/>
      <c r="IH672" s="241"/>
      <c r="II672" s="241"/>
      <c r="IJ672" s="241"/>
      <c r="IK672" s="241"/>
      <c r="IL672" s="241"/>
      <c r="IM672" s="241"/>
      <c r="IN672" s="241"/>
      <c r="IO672" s="241"/>
      <c r="IP672" s="241"/>
      <c r="IQ672" s="241"/>
      <c r="IR672" s="241"/>
      <c r="IS672" s="241"/>
      <c r="IT672" s="241"/>
      <c r="IU672" s="241"/>
      <c r="IV672" s="241"/>
      <c r="IW672" s="241"/>
      <c r="IX672" s="241"/>
      <c r="IY672" s="241"/>
      <c r="IZ672" s="241"/>
      <c r="JA672" s="241"/>
      <c r="JB672" s="241"/>
      <c r="JC672" s="241"/>
      <c r="JD672" s="241"/>
      <c r="JE672" s="241"/>
      <c r="JF672" s="241"/>
      <c r="JG672" s="241"/>
      <c r="JH672" s="241"/>
      <c r="JI672" s="241"/>
      <c r="JJ672" s="241"/>
      <c r="JK672" s="241"/>
      <c r="JL672" s="241"/>
      <c r="JM672" s="241"/>
      <c r="JN672" s="241"/>
      <c r="JO672" s="241"/>
      <c r="JP672" s="241"/>
      <c r="JQ672" s="241"/>
      <c r="JR672" s="241"/>
      <c r="JS672" s="241"/>
      <c r="JT672" s="241"/>
      <c r="JU672" s="241"/>
    </row>
    <row r="673" spans="1:281" s="240" customFormat="1" ht="15" customHeight="1">
      <c r="A673" s="241"/>
      <c r="B673" s="241"/>
      <c r="C673" s="241"/>
      <c r="D673" s="241"/>
      <c r="E673" s="241"/>
      <c r="F673" s="241"/>
      <c r="G673" s="241"/>
      <c r="H673" s="241"/>
      <c r="I673" s="241"/>
      <c r="J673" s="241"/>
      <c r="K673" s="241"/>
      <c r="L673" s="241"/>
      <c r="M673" s="241"/>
      <c r="N673" s="241"/>
      <c r="O673" s="241"/>
      <c r="P673" s="241"/>
      <c r="Q673" s="241"/>
      <c r="R673" s="241"/>
      <c r="S673" s="241"/>
      <c r="T673" s="241"/>
      <c r="U673" s="241" t="s">
        <v>799</v>
      </c>
      <c r="V673" s="241"/>
      <c r="W673" s="241"/>
      <c r="X673" s="241"/>
      <c r="Y673" s="241"/>
      <c r="Z673" s="241"/>
      <c r="AA673" s="241"/>
      <c r="AB673" s="241"/>
      <c r="AC673" s="241" t="s">
        <v>386</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c r="CJ673" s="241"/>
      <c r="CK673" s="241"/>
      <c r="CL673" s="241"/>
      <c r="CM673" s="241"/>
      <c r="CN673" s="241"/>
      <c r="CO673" s="241"/>
      <c r="CP673" s="241"/>
      <c r="CQ673" s="241"/>
      <c r="CR673" s="241"/>
      <c r="CS673" s="241"/>
      <c r="CT673" s="241"/>
      <c r="CU673" s="241"/>
      <c r="CV673" s="241"/>
      <c r="CW673" s="241"/>
      <c r="CX673" s="241"/>
      <c r="CY673" s="241"/>
      <c r="CZ673" s="241"/>
      <c r="DA673" s="241"/>
      <c r="DB673" s="241"/>
      <c r="DC673" s="241"/>
      <c r="DD673" s="241"/>
      <c r="DE673" s="241"/>
      <c r="DF673" s="241"/>
      <c r="DG673" s="241"/>
      <c r="DH673" s="241"/>
      <c r="DI673" s="241"/>
      <c r="DJ673" s="241"/>
      <c r="DK673" s="241"/>
      <c r="DL673" s="241"/>
      <c r="DM673" s="241"/>
      <c r="DN673" s="241"/>
      <c r="DO673" s="241"/>
      <c r="DP673" s="241"/>
      <c r="DQ673" s="241"/>
      <c r="DR673" s="241"/>
      <c r="DS673" s="241"/>
      <c r="DT673" s="241"/>
      <c r="DU673" s="241"/>
      <c r="DV673" s="241"/>
      <c r="DW673" s="241"/>
      <c r="DX673" s="241"/>
      <c r="DY673" s="241"/>
      <c r="DZ673" s="241"/>
      <c r="EA673" s="241"/>
      <c r="EB673" s="241"/>
      <c r="EC673" s="241"/>
      <c r="ED673" s="241"/>
      <c r="EE673" s="241"/>
      <c r="EF673" s="241"/>
      <c r="EG673" s="241"/>
      <c r="EH673" s="241"/>
      <c r="EI673" s="241"/>
      <c r="EJ673" s="241"/>
      <c r="EK673" s="241"/>
      <c r="EL673" s="241"/>
      <c r="EM673" s="241"/>
      <c r="EN673" s="241"/>
      <c r="EO673" s="241"/>
      <c r="EP673" s="241"/>
      <c r="EQ673" s="241"/>
      <c r="ER673" s="241"/>
      <c r="ES673" s="241"/>
      <c r="ET673" s="241"/>
      <c r="EU673" s="241"/>
      <c r="EV673" s="241"/>
      <c r="EW673" s="241"/>
      <c r="EX673" s="241"/>
      <c r="EY673" s="241"/>
      <c r="EZ673" s="241"/>
      <c r="FA673" s="241"/>
      <c r="FB673" s="241"/>
      <c r="FC673" s="241"/>
      <c r="FD673" s="241"/>
      <c r="FE673" s="241"/>
      <c r="FF673" s="241"/>
      <c r="FG673" s="241"/>
      <c r="FH673" s="241"/>
      <c r="FI673" s="241"/>
      <c r="FJ673" s="241"/>
      <c r="FK673" s="241"/>
      <c r="FL673" s="241"/>
      <c r="FM673" s="241"/>
      <c r="FN673" s="241"/>
      <c r="FO673" s="241"/>
      <c r="FP673" s="241"/>
      <c r="FQ673" s="241"/>
      <c r="FR673" s="241"/>
      <c r="FS673" s="241"/>
      <c r="FT673" s="241"/>
      <c r="FU673" s="241"/>
      <c r="FV673" s="241"/>
      <c r="FW673" s="241"/>
      <c r="FX673" s="241"/>
      <c r="FY673" s="241"/>
      <c r="FZ673" s="241"/>
      <c r="GA673" s="241"/>
      <c r="GB673" s="241"/>
      <c r="GC673" s="241"/>
      <c r="GD673" s="241"/>
      <c r="GE673" s="241"/>
      <c r="GF673" s="241"/>
      <c r="GG673" s="241"/>
      <c r="GH673" s="241"/>
      <c r="GI673" s="241"/>
      <c r="GJ673" s="241"/>
      <c r="GK673" s="241"/>
      <c r="GL673" s="241"/>
      <c r="GM673" s="241"/>
      <c r="GN673" s="241"/>
      <c r="GO673" s="241"/>
      <c r="GP673" s="241"/>
      <c r="GQ673" s="241"/>
      <c r="GR673" s="241"/>
      <c r="GS673" s="241"/>
      <c r="GT673" s="241"/>
      <c r="GU673" s="241"/>
      <c r="GV673" s="241"/>
      <c r="GW673" s="241"/>
      <c r="GX673" s="241"/>
      <c r="GY673" s="241"/>
      <c r="GZ673" s="241"/>
      <c r="HA673" s="241"/>
      <c r="HB673" s="241"/>
      <c r="HC673" s="241"/>
      <c r="HD673" s="241"/>
      <c r="HE673" s="241"/>
      <c r="HF673" s="241"/>
      <c r="HG673" s="241"/>
      <c r="HH673" s="241"/>
      <c r="HI673" s="241"/>
      <c r="HJ673" s="241"/>
      <c r="HK673" s="241"/>
      <c r="HL673" s="241"/>
      <c r="HM673" s="241"/>
      <c r="HN673" s="241"/>
      <c r="HO673" s="241"/>
      <c r="HP673" s="241"/>
      <c r="HQ673" s="241"/>
      <c r="HR673" s="241"/>
      <c r="HS673" s="241"/>
      <c r="HT673" s="241"/>
      <c r="HU673" s="241"/>
      <c r="HV673" s="241"/>
      <c r="HW673" s="241"/>
      <c r="HX673" s="241"/>
      <c r="HY673" s="241"/>
      <c r="HZ673" s="241"/>
      <c r="IA673" s="241"/>
      <c r="IB673" s="241"/>
      <c r="IC673" s="241"/>
      <c r="ID673" s="241"/>
      <c r="IE673" s="241"/>
      <c r="IF673" s="241"/>
      <c r="IG673" s="241"/>
      <c r="IH673" s="241"/>
      <c r="II673" s="241"/>
      <c r="IJ673" s="241"/>
      <c r="IK673" s="241"/>
      <c r="IL673" s="241"/>
      <c r="IM673" s="241"/>
      <c r="IN673" s="241"/>
      <c r="IO673" s="241"/>
      <c r="IP673" s="241"/>
      <c r="IQ673" s="241"/>
      <c r="IR673" s="241"/>
      <c r="IS673" s="241"/>
      <c r="IT673" s="241"/>
      <c r="IU673" s="241"/>
      <c r="IV673" s="241"/>
      <c r="IW673" s="241"/>
      <c r="IX673" s="241"/>
      <c r="IY673" s="241"/>
      <c r="IZ673" s="241"/>
      <c r="JA673" s="241"/>
      <c r="JB673" s="241"/>
      <c r="JC673" s="241"/>
      <c r="JD673" s="241"/>
      <c r="JE673" s="241"/>
      <c r="JF673" s="241"/>
      <c r="JG673" s="241"/>
      <c r="JH673" s="241"/>
      <c r="JI673" s="241"/>
      <c r="JJ673" s="241"/>
      <c r="JK673" s="241"/>
      <c r="JL673" s="241"/>
      <c r="JM673" s="241"/>
      <c r="JN673" s="241"/>
      <c r="JO673" s="241"/>
      <c r="JP673" s="241"/>
      <c r="JQ673" s="241"/>
      <c r="JR673" s="241"/>
      <c r="JS673" s="241"/>
      <c r="JT673" s="241"/>
      <c r="JU673" s="241"/>
    </row>
    <row r="674" spans="1:281" s="240" customFormat="1" ht="15" customHeight="1">
      <c r="A674" s="241"/>
      <c r="B674" s="241"/>
      <c r="C674" s="241"/>
      <c r="D674" s="241"/>
      <c r="E674" s="241"/>
      <c r="F674" s="241"/>
      <c r="G674" s="241"/>
      <c r="H674" s="241"/>
      <c r="I674" s="241"/>
      <c r="J674" s="241"/>
      <c r="K674" s="241"/>
      <c r="L674" s="241"/>
      <c r="M674" s="241"/>
      <c r="N674" s="241"/>
      <c r="O674" s="241"/>
      <c r="P674" s="241"/>
      <c r="Q674" s="241"/>
      <c r="R674" s="241"/>
      <c r="S674" s="241"/>
      <c r="T674" s="241"/>
      <c r="U674" s="241" t="s">
        <v>800</v>
      </c>
      <c r="V674" s="241"/>
      <c r="W674" s="241"/>
      <c r="X674" s="241"/>
      <c r="Y674" s="241"/>
      <c r="Z674" s="241"/>
      <c r="AA674" s="241"/>
      <c r="AB674" s="241"/>
      <c r="AC674" s="241" t="s">
        <v>325</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c r="DD674" s="241"/>
      <c r="DE674" s="241"/>
      <c r="DF674" s="241"/>
      <c r="DG674" s="241"/>
      <c r="DH674" s="241"/>
      <c r="DI674" s="241"/>
      <c r="DJ674" s="241"/>
      <c r="DK674" s="241"/>
      <c r="DL674" s="241"/>
      <c r="DM674" s="241"/>
      <c r="DN674" s="241"/>
      <c r="DO674" s="241"/>
      <c r="DP674" s="241"/>
      <c r="DQ674" s="241"/>
      <c r="DR674" s="241"/>
      <c r="DS674" s="241"/>
      <c r="DT674" s="241"/>
      <c r="DU674" s="241"/>
      <c r="DV674" s="241"/>
      <c r="DW674" s="241"/>
      <c r="DX674" s="241"/>
      <c r="DY674" s="241"/>
      <c r="DZ674" s="241"/>
      <c r="EA674" s="241"/>
      <c r="EB674" s="241"/>
      <c r="EC674" s="241"/>
      <c r="ED674" s="241"/>
      <c r="EE674" s="241"/>
      <c r="EF674" s="241"/>
      <c r="EG674" s="241"/>
      <c r="EH674" s="241"/>
      <c r="EI674" s="241"/>
      <c r="EJ674" s="241"/>
      <c r="EK674" s="241"/>
      <c r="EL674" s="241"/>
      <c r="EM674" s="241"/>
      <c r="EN674" s="241"/>
      <c r="EO674" s="241"/>
      <c r="EP674" s="241"/>
      <c r="EQ674" s="241"/>
      <c r="ER674" s="241"/>
      <c r="ES674" s="241"/>
      <c r="ET674" s="241"/>
      <c r="EU674" s="241"/>
      <c r="EV674" s="241"/>
      <c r="EW674" s="241"/>
      <c r="EX674" s="241"/>
      <c r="EY674" s="241"/>
      <c r="EZ674" s="241"/>
      <c r="FA674" s="241"/>
      <c r="FB674" s="241"/>
      <c r="FC674" s="241"/>
      <c r="FD674" s="241"/>
      <c r="FE674" s="241"/>
      <c r="FF674" s="241"/>
      <c r="FG674" s="241"/>
      <c r="FH674" s="241"/>
      <c r="FI674" s="241"/>
      <c r="FJ674" s="241"/>
      <c r="FK674" s="241"/>
      <c r="FL674" s="241"/>
      <c r="FM674" s="241"/>
      <c r="FN674" s="241"/>
      <c r="FO674" s="241"/>
      <c r="FP674" s="241"/>
      <c r="FQ674" s="241"/>
      <c r="FR674" s="241"/>
      <c r="FS674" s="241"/>
      <c r="FT674" s="241"/>
      <c r="FU674" s="241"/>
      <c r="FV674" s="241"/>
      <c r="FW674" s="241"/>
      <c r="FX674" s="241"/>
      <c r="FY674" s="241"/>
      <c r="FZ674" s="241"/>
      <c r="GA674" s="241"/>
      <c r="GB674" s="241"/>
      <c r="GC674" s="241"/>
      <c r="GD674" s="241"/>
      <c r="GE674" s="241"/>
      <c r="GF674" s="241"/>
      <c r="GG674" s="241"/>
      <c r="GH674" s="241"/>
      <c r="GI674" s="241"/>
      <c r="GJ674" s="241"/>
      <c r="GK674" s="241"/>
      <c r="GL674" s="241"/>
      <c r="GM674" s="241"/>
      <c r="GN674" s="241"/>
      <c r="GO674" s="241"/>
      <c r="GP674" s="241"/>
      <c r="GQ674" s="241"/>
      <c r="GR674" s="241"/>
      <c r="GS674" s="241"/>
      <c r="GT674" s="241"/>
      <c r="GU674" s="241"/>
      <c r="GV674" s="241"/>
      <c r="GW674" s="241"/>
      <c r="GX674" s="241"/>
      <c r="GY674" s="241"/>
      <c r="GZ674" s="241"/>
      <c r="HA674" s="241"/>
      <c r="HB674" s="241"/>
      <c r="HC674" s="241"/>
      <c r="HD674" s="241"/>
      <c r="HE674" s="241"/>
      <c r="HF674" s="241"/>
      <c r="HG674" s="241"/>
      <c r="HH674" s="241"/>
      <c r="HI674" s="241"/>
      <c r="HJ674" s="241"/>
      <c r="HK674" s="241"/>
      <c r="HL674" s="241"/>
      <c r="HM674" s="241"/>
      <c r="HN674" s="241"/>
      <c r="HO674" s="241"/>
      <c r="HP674" s="241"/>
      <c r="HQ674" s="241"/>
      <c r="HR674" s="241"/>
      <c r="HS674" s="241"/>
      <c r="HT674" s="241"/>
      <c r="HU674" s="241"/>
      <c r="HV674" s="241"/>
      <c r="HW674" s="241"/>
      <c r="HX674" s="241"/>
      <c r="HY674" s="241"/>
      <c r="HZ674" s="241"/>
      <c r="IA674" s="241"/>
      <c r="IB674" s="241"/>
      <c r="IC674" s="241"/>
      <c r="ID674" s="241"/>
      <c r="IE674" s="241"/>
      <c r="IF674" s="241"/>
      <c r="IG674" s="241"/>
      <c r="IH674" s="241"/>
      <c r="II674" s="241"/>
      <c r="IJ674" s="241"/>
      <c r="IK674" s="241"/>
      <c r="IL674" s="241"/>
      <c r="IM674" s="241"/>
      <c r="IN674" s="241"/>
      <c r="IO674" s="241"/>
      <c r="IP674" s="241"/>
      <c r="IQ674" s="241"/>
      <c r="IR674" s="241"/>
      <c r="IS674" s="241"/>
      <c r="IT674" s="241"/>
      <c r="IU674" s="241"/>
      <c r="IV674" s="241"/>
      <c r="IW674" s="241"/>
      <c r="IX674" s="241"/>
      <c r="IY674" s="241"/>
      <c r="IZ674" s="241"/>
      <c r="JA674" s="241"/>
      <c r="JB674" s="241"/>
      <c r="JC674" s="241"/>
      <c r="JD674" s="241"/>
      <c r="JE674" s="241"/>
      <c r="JF674" s="241"/>
      <c r="JG674" s="241"/>
      <c r="JH674" s="241"/>
      <c r="JI674" s="241"/>
      <c r="JJ674" s="241"/>
      <c r="JK674" s="241"/>
      <c r="JL674" s="241"/>
      <c r="JM674" s="241"/>
      <c r="JN674" s="241"/>
      <c r="JO674" s="241"/>
      <c r="JP674" s="241"/>
      <c r="JQ674" s="241"/>
      <c r="JR674" s="241"/>
      <c r="JS674" s="241"/>
      <c r="JT674" s="241"/>
      <c r="JU674" s="241"/>
    </row>
    <row r="675" spans="1:281" s="240" customFormat="1" ht="15" customHeight="1">
      <c r="A675" s="241"/>
      <c r="B675" s="241"/>
      <c r="C675" s="241"/>
      <c r="D675" s="241"/>
      <c r="E675" s="241"/>
      <c r="F675" s="241"/>
      <c r="G675" s="241"/>
      <c r="H675" s="241"/>
      <c r="I675" s="241"/>
      <c r="J675" s="241"/>
      <c r="K675" s="241"/>
      <c r="L675" s="241"/>
      <c r="M675" s="241"/>
      <c r="N675" s="241"/>
      <c r="O675" s="241"/>
      <c r="P675" s="241"/>
      <c r="Q675" s="241"/>
      <c r="R675" s="241"/>
      <c r="S675" s="241"/>
      <c r="T675" s="241"/>
      <c r="U675" s="241" t="s">
        <v>801</v>
      </c>
      <c r="V675" s="241"/>
      <c r="W675" s="241"/>
      <c r="X675" s="241"/>
      <c r="Y675" s="241"/>
      <c r="Z675" s="241"/>
      <c r="AA675" s="241"/>
      <c r="AB675" s="241"/>
      <c r="AC675" s="241" t="s">
        <v>309</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c r="CJ675" s="241"/>
      <c r="CK675" s="241"/>
      <c r="CL675" s="241"/>
      <c r="CM675" s="241"/>
      <c r="CN675" s="241"/>
      <c r="CO675" s="241"/>
      <c r="CP675" s="241"/>
      <c r="CQ675" s="241"/>
      <c r="CR675" s="241"/>
      <c r="CS675" s="241"/>
      <c r="CT675" s="241"/>
      <c r="CU675" s="241"/>
      <c r="CV675" s="241"/>
      <c r="CW675" s="241"/>
      <c r="CX675" s="241"/>
      <c r="CY675" s="241"/>
      <c r="CZ675" s="241"/>
      <c r="DA675" s="241"/>
      <c r="DB675" s="241"/>
      <c r="DC675" s="241"/>
      <c r="DD675" s="241"/>
      <c r="DE675" s="241"/>
      <c r="DF675" s="241"/>
      <c r="DG675" s="241"/>
      <c r="DH675" s="241"/>
      <c r="DI675" s="241"/>
      <c r="DJ675" s="241"/>
      <c r="DK675" s="241"/>
      <c r="DL675" s="241"/>
      <c r="DM675" s="241"/>
      <c r="DN675" s="241"/>
      <c r="DO675" s="241"/>
      <c r="DP675" s="241"/>
      <c r="DQ675" s="241"/>
      <c r="DR675" s="241"/>
      <c r="DS675" s="241"/>
      <c r="DT675" s="241"/>
      <c r="DU675" s="241"/>
      <c r="DV675" s="241"/>
      <c r="DW675" s="241"/>
      <c r="DX675" s="241"/>
      <c r="DY675" s="241"/>
      <c r="DZ675" s="241"/>
      <c r="EA675" s="241"/>
      <c r="EB675" s="241"/>
      <c r="EC675" s="241"/>
      <c r="ED675" s="241"/>
      <c r="EE675" s="241"/>
      <c r="EF675" s="241"/>
      <c r="EG675" s="241"/>
      <c r="EH675" s="241"/>
      <c r="EI675" s="241"/>
      <c r="EJ675" s="241"/>
      <c r="EK675" s="241"/>
      <c r="EL675" s="241"/>
      <c r="EM675" s="241"/>
      <c r="EN675" s="241"/>
      <c r="EO675" s="241"/>
      <c r="EP675" s="241"/>
      <c r="EQ675" s="241"/>
      <c r="ER675" s="241"/>
      <c r="ES675" s="241"/>
      <c r="ET675" s="241"/>
      <c r="EU675" s="241"/>
      <c r="EV675" s="241"/>
      <c r="EW675" s="241"/>
      <c r="EX675" s="241"/>
      <c r="EY675" s="241"/>
      <c r="EZ675" s="241"/>
      <c r="FA675" s="241"/>
      <c r="FB675" s="241"/>
      <c r="FC675" s="241"/>
      <c r="FD675" s="241"/>
      <c r="FE675" s="241"/>
      <c r="FF675" s="241"/>
      <c r="FG675" s="241"/>
      <c r="FH675" s="241"/>
      <c r="FI675" s="241"/>
      <c r="FJ675" s="241"/>
      <c r="FK675" s="241"/>
      <c r="FL675" s="241"/>
      <c r="FM675" s="241"/>
      <c r="FN675" s="241"/>
      <c r="FO675" s="241"/>
      <c r="FP675" s="241"/>
      <c r="FQ675" s="241"/>
      <c r="FR675" s="241"/>
      <c r="FS675" s="241"/>
      <c r="FT675" s="241"/>
      <c r="FU675" s="241"/>
      <c r="FV675" s="241"/>
      <c r="FW675" s="241"/>
      <c r="FX675" s="241"/>
      <c r="FY675" s="241"/>
      <c r="FZ675" s="241"/>
      <c r="GA675" s="241"/>
      <c r="GB675" s="241"/>
      <c r="GC675" s="241"/>
      <c r="GD675" s="241"/>
      <c r="GE675" s="241"/>
      <c r="GF675" s="241"/>
      <c r="GG675" s="241"/>
      <c r="GH675" s="241"/>
      <c r="GI675" s="241"/>
      <c r="GJ675" s="241"/>
      <c r="GK675" s="241"/>
      <c r="GL675" s="241"/>
      <c r="GM675" s="241"/>
      <c r="GN675" s="241"/>
      <c r="GO675" s="241"/>
      <c r="GP675" s="241"/>
      <c r="GQ675" s="241"/>
      <c r="GR675" s="241"/>
      <c r="GS675" s="241"/>
      <c r="GT675" s="241"/>
      <c r="GU675" s="241"/>
      <c r="GV675" s="241"/>
      <c r="GW675" s="241"/>
      <c r="GX675" s="241"/>
      <c r="GY675" s="241"/>
      <c r="GZ675" s="241"/>
      <c r="HA675" s="241"/>
      <c r="HB675" s="241"/>
      <c r="HC675" s="241"/>
      <c r="HD675" s="241"/>
      <c r="HE675" s="241"/>
      <c r="HF675" s="241"/>
      <c r="HG675" s="241"/>
      <c r="HH675" s="241"/>
      <c r="HI675" s="241"/>
      <c r="HJ675" s="241"/>
      <c r="HK675" s="241"/>
      <c r="HL675" s="241"/>
      <c r="HM675" s="241"/>
      <c r="HN675" s="241"/>
      <c r="HO675" s="241"/>
      <c r="HP675" s="241"/>
      <c r="HQ675" s="241"/>
      <c r="HR675" s="241"/>
      <c r="HS675" s="241"/>
      <c r="HT675" s="241"/>
      <c r="HU675" s="241"/>
      <c r="HV675" s="241"/>
      <c r="HW675" s="241"/>
      <c r="HX675" s="241"/>
      <c r="HY675" s="241"/>
      <c r="HZ675" s="241"/>
      <c r="IA675" s="241"/>
      <c r="IB675" s="241"/>
      <c r="IC675" s="241"/>
      <c r="ID675" s="241"/>
      <c r="IE675" s="241"/>
      <c r="IF675" s="241"/>
      <c r="IG675" s="241"/>
      <c r="IH675" s="241"/>
      <c r="II675" s="241"/>
      <c r="IJ675" s="241"/>
      <c r="IK675" s="241"/>
      <c r="IL675" s="241"/>
      <c r="IM675" s="241"/>
      <c r="IN675" s="241"/>
      <c r="IO675" s="241"/>
      <c r="IP675" s="241"/>
      <c r="IQ675" s="241"/>
      <c r="IR675" s="241"/>
      <c r="IS675" s="241"/>
      <c r="IT675" s="241"/>
      <c r="IU675" s="241"/>
      <c r="IV675" s="241"/>
      <c r="IW675" s="241"/>
      <c r="IX675" s="241"/>
      <c r="IY675" s="241"/>
      <c r="IZ675" s="241"/>
      <c r="JA675" s="241"/>
      <c r="JB675" s="241"/>
      <c r="JC675" s="241"/>
      <c r="JD675" s="241"/>
      <c r="JE675" s="241"/>
      <c r="JF675" s="241"/>
      <c r="JG675" s="241"/>
      <c r="JH675" s="241"/>
      <c r="JI675" s="241"/>
      <c r="JJ675" s="241"/>
      <c r="JK675" s="241"/>
      <c r="JL675" s="241"/>
      <c r="JM675" s="241"/>
      <c r="JN675" s="241"/>
      <c r="JO675" s="241"/>
      <c r="JP675" s="241"/>
      <c r="JQ675" s="241"/>
      <c r="JR675" s="241"/>
      <c r="JS675" s="241"/>
      <c r="JT675" s="241"/>
      <c r="JU675" s="241"/>
    </row>
    <row r="676" spans="1:281" s="240" customFormat="1" ht="15" customHeight="1">
      <c r="A676" s="241"/>
      <c r="B676" s="241"/>
      <c r="C676" s="241"/>
      <c r="D676" s="241"/>
      <c r="E676" s="241"/>
      <c r="F676" s="241"/>
      <c r="G676" s="241"/>
      <c r="H676" s="241"/>
      <c r="I676" s="241"/>
      <c r="J676" s="241"/>
      <c r="K676" s="241"/>
      <c r="L676" s="241"/>
      <c r="M676" s="241"/>
      <c r="N676" s="241"/>
      <c r="O676" s="241"/>
      <c r="P676" s="241"/>
      <c r="Q676" s="241"/>
      <c r="R676" s="241"/>
      <c r="S676" s="241"/>
      <c r="T676" s="241"/>
      <c r="U676" s="241" t="s">
        <v>802</v>
      </c>
      <c r="V676" s="241"/>
      <c r="W676" s="241"/>
      <c r="X676" s="241"/>
      <c r="Y676" s="241"/>
      <c r="Z676" s="241"/>
      <c r="AA676" s="241"/>
      <c r="AB676" s="241"/>
      <c r="AC676" s="241" t="s">
        <v>322</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c r="DV676" s="241"/>
      <c r="DW676" s="241"/>
      <c r="DX676" s="241"/>
      <c r="DY676" s="241"/>
      <c r="DZ676" s="241"/>
      <c r="EA676" s="241"/>
      <c r="EB676" s="241"/>
      <c r="EC676" s="241"/>
      <c r="ED676" s="241"/>
      <c r="EE676" s="241"/>
      <c r="EF676" s="241"/>
      <c r="EG676" s="241"/>
      <c r="EH676" s="241"/>
      <c r="EI676" s="241"/>
      <c r="EJ676" s="241"/>
      <c r="EK676" s="241"/>
      <c r="EL676" s="241"/>
      <c r="EM676" s="241"/>
      <c r="EN676" s="241"/>
      <c r="EO676" s="241"/>
      <c r="EP676" s="241"/>
      <c r="EQ676" s="241"/>
      <c r="ER676" s="241"/>
      <c r="ES676" s="241"/>
      <c r="ET676" s="241"/>
      <c r="EU676" s="241"/>
      <c r="EV676" s="241"/>
      <c r="EW676" s="241"/>
      <c r="EX676" s="241"/>
      <c r="EY676" s="241"/>
      <c r="EZ676" s="241"/>
      <c r="FA676" s="241"/>
      <c r="FB676" s="241"/>
      <c r="FC676" s="241"/>
      <c r="FD676" s="241"/>
      <c r="FE676" s="241"/>
      <c r="FF676" s="241"/>
      <c r="FG676" s="241"/>
      <c r="FH676" s="241"/>
      <c r="FI676" s="241"/>
      <c r="FJ676" s="241"/>
      <c r="FK676" s="241"/>
      <c r="FL676" s="241"/>
      <c r="FM676" s="241"/>
      <c r="FN676" s="241"/>
      <c r="FO676" s="241"/>
      <c r="FP676" s="241"/>
      <c r="FQ676" s="241"/>
      <c r="FR676" s="241"/>
      <c r="FS676" s="241"/>
      <c r="FT676" s="241"/>
      <c r="FU676" s="241"/>
      <c r="FV676" s="241"/>
      <c r="FW676" s="241"/>
      <c r="FX676" s="241"/>
      <c r="FY676" s="241"/>
      <c r="FZ676" s="241"/>
      <c r="GA676" s="241"/>
      <c r="GB676" s="241"/>
      <c r="GC676" s="241"/>
      <c r="GD676" s="241"/>
      <c r="GE676" s="241"/>
      <c r="GF676" s="241"/>
      <c r="GG676" s="241"/>
      <c r="GH676" s="241"/>
      <c r="GI676" s="241"/>
      <c r="GJ676" s="241"/>
      <c r="GK676" s="241"/>
      <c r="GL676" s="241"/>
      <c r="GM676" s="241"/>
      <c r="GN676" s="241"/>
      <c r="GO676" s="241"/>
      <c r="GP676" s="241"/>
      <c r="GQ676" s="241"/>
      <c r="GR676" s="241"/>
      <c r="GS676" s="241"/>
      <c r="GT676" s="241"/>
      <c r="GU676" s="241"/>
      <c r="GV676" s="241"/>
      <c r="GW676" s="241"/>
      <c r="GX676" s="241"/>
      <c r="GY676" s="241"/>
      <c r="GZ676" s="241"/>
      <c r="HA676" s="241"/>
      <c r="HB676" s="241"/>
      <c r="HC676" s="241"/>
      <c r="HD676" s="241"/>
      <c r="HE676" s="241"/>
      <c r="HF676" s="241"/>
      <c r="HG676" s="241"/>
      <c r="HH676" s="241"/>
      <c r="HI676" s="241"/>
      <c r="HJ676" s="241"/>
      <c r="HK676" s="241"/>
      <c r="HL676" s="241"/>
      <c r="HM676" s="241"/>
      <c r="HN676" s="241"/>
      <c r="HO676" s="241"/>
      <c r="HP676" s="241"/>
      <c r="HQ676" s="241"/>
      <c r="HR676" s="241"/>
      <c r="HS676" s="241"/>
      <c r="HT676" s="241"/>
      <c r="HU676" s="241"/>
      <c r="HV676" s="241"/>
      <c r="HW676" s="241"/>
      <c r="HX676" s="241"/>
      <c r="HY676" s="241"/>
      <c r="HZ676" s="241"/>
      <c r="IA676" s="241"/>
      <c r="IB676" s="241"/>
      <c r="IC676" s="241"/>
      <c r="ID676" s="241"/>
      <c r="IE676" s="241"/>
      <c r="IF676" s="241"/>
      <c r="IG676" s="241"/>
      <c r="IH676" s="241"/>
      <c r="II676" s="241"/>
      <c r="IJ676" s="241"/>
      <c r="IK676" s="241"/>
      <c r="IL676" s="241"/>
      <c r="IM676" s="241"/>
      <c r="IN676" s="241"/>
      <c r="IO676" s="241"/>
      <c r="IP676" s="241"/>
      <c r="IQ676" s="241"/>
      <c r="IR676" s="241"/>
      <c r="IS676" s="241"/>
      <c r="IT676" s="241"/>
      <c r="IU676" s="241"/>
      <c r="IV676" s="241"/>
      <c r="IW676" s="241"/>
      <c r="IX676" s="241"/>
      <c r="IY676" s="241"/>
      <c r="IZ676" s="241"/>
      <c r="JA676" s="241"/>
      <c r="JB676" s="241"/>
      <c r="JC676" s="241"/>
      <c r="JD676" s="241"/>
      <c r="JE676" s="241"/>
      <c r="JF676" s="241"/>
      <c r="JG676" s="241"/>
      <c r="JH676" s="241"/>
      <c r="JI676" s="241"/>
      <c r="JJ676" s="241"/>
      <c r="JK676" s="241"/>
      <c r="JL676" s="241"/>
      <c r="JM676" s="241"/>
      <c r="JN676" s="241"/>
      <c r="JO676" s="241"/>
      <c r="JP676" s="241"/>
      <c r="JQ676" s="241"/>
      <c r="JR676" s="241"/>
      <c r="JS676" s="241"/>
      <c r="JT676" s="241"/>
      <c r="JU676" s="241"/>
    </row>
    <row r="677" spans="1:281" s="240" customFormat="1" ht="15" customHeight="1">
      <c r="A677" s="241"/>
      <c r="B677" s="241"/>
      <c r="C677" s="241"/>
      <c r="D677" s="241"/>
      <c r="E677" s="241"/>
      <c r="F677" s="241"/>
      <c r="G677" s="241"/>
      <c r="H677" s="241"/>
      <c r="I677" s="241"/>
      <c r="J677" s="241"/>
      <c r="K677" s="241"/>
      <c r="L677" s="241"/>
      <c r="M677" s="241"/>
      <c r="N677" s="241"/>
      <c r="O677" s="241"/>
      <c r="P677" s="241"/>
      <c r="Q677" s="241"/>
      <c r="R677" s="241"/>
      <c r="S677" s="241"/>
      <c r="T677" s="241"/>
      <c r="U677" s="241" t="s">
        <v>803</v>
      </c>
      <c r="V677" s="241"/>
      <c r="W677" s="241"/>
      <c r="X677" s="241"/>
      <c r="Y677" s="241"/>
      <c r="Z677" s="241"/>
      <c r="AA677" s="241"/>
      <c r="AB677" s="241"/>
      <c r="AC677" s="241" t="s">
        <v>325</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c r="DV677" s="241"/>
      <c r="DW677" s="241"/>
      <c r="DX677" s="241"/>
      <c r="DY677" s="241"/>
      <c r="DZ677" s="241"/>
      <c r="EA677" s="241"/>
      <c r="EB677" s="241"/>
      <c r="EC677" s="241"/>
      <c r="ED677" s="241"/>
      <c r="EE677" s="241"/>
      <c r="EF677" s="241"/>
      <c r="EG677" s="241"/>
      <c r="EH677" s="241"/>
      <c r="EI677" s="241"/>
      <c r="EJ677" s="241"/>
      <c r="EK677" s="241"/>
      <c r="EL677" s="241"/>
      <c r="EM677" s="241"/>
      <c r="EN677" s="241"/>
      <c r="EO677" s="241"/>
      <c r="EP677" s="241"/>
      <c r="EQ677" s="241"/>
      <c r="ER677" s="241"/>
      <c r="ES677" s="241"/>
      <c r="ET677" s="241"/>
      <c r="EU677" s="241"/>
      <c r="EV677" s="241"/>
      <c r="EW677" s="241"/>
      <c r="EX677" s="241"/>
      <c r="EY677" s="241"/>
      <c r="EZ677" s="241"/>
      <c r="FA677" s="241"/>
      <c r="FB677" s="241"/>
      <c r="FC677" s="241"/>
      <c r="FD677" s="241"/>
      <c r="FE677" s="241"/>
      <c r="FF677" s="241"/>
      <c r="FG677" s="241"/>
      <c r="FH677" s="241"/>
      <c r="FI677" s="241"/>
      <c r="FJ677" s="241"/>
      <c r="FK677" s="241"/>
      <c r="FL677" s="241"/>
      <c r="FM677" s="241"/>
      <c r="FN677" s="241"/>
      <c r="FO677" s="241"/>
      <c r="FP677" s="241"/>
      <c r="FQ677" s="241"/>
      <c r="FR677" s="241"/>
      <c r="FS677" s="241"/>
      <c r="FT677" s="241"/>
      <c r="FU677" s="241"/>
      <c r="FV677" s="241"/>
      <c r="FW677" s="241"/>
      <c r="FX677" s="241"/>
      <c r="FY677" s="241"/>
      <c r="FZ677" s="241"/>
      <c r="GA677" s="241"/>
      <c r="GB677" s="241"/>
      <c r="GC677" s="241"/>
      <c r="GD677" s="241"/>
      <c r="GE677" s="241"/>
      <c r="GF677" s="241"/>
      <c r="GG677" s="241"/>
      <c r="GH677" s="241"/>
      <c r="GI677" s="241"/>
      <c r="GJ677" s="241"/>
      <c r="GK677" s="241"/>
      <c r="GL677" s="241"/>
      <c r="GM677" s="241"/>
      <c r="GN677" s="241"/>
      <c r="GO677" s="241"/>
      <c r="GP677" s="241"/>
      <c r="GQ677" s="241"/>
      <c r="GR677" s="241"/>
      <c r="GS677" s="241"/>
      <c r="GT677" s="241"/>
      <c r="GU677" s="241"/>
      <c r="GV677" s="241"/>
      <c r="GW677" s="241"/>
      <c r="GX677" s="241"/>
      <c r="GY677" s="241"/>
      <c r="GZ677" s="241"/>
      <c r="HA677" s="241"/>
      <c r="HB677" s="241"/>
      <c r="HC677" s="241"/>
      <c r="HD677" s="241"/>
      <c r="HE677" s="241"/>
      <c r="HF677" s="241"/>
      <c r="HG677" s="241"/>
      <c r="HH677" s="241"/>
      <c r="HI677" s="241"/>
      <c r="HJ677" s="241"/>
      <c r="HK677" s="241"/>
      <c r="HL677" s="241"/>
      <c r="HM677" s="241"/>
      <c r="HN677" s="241"/>
      <c r="HO677" s="241"/>
      <c r="HP677" s="241"/>
      <c r="HQ677" s="241"/>
      <c r="HR677" s="241"/>
      <c r="HS677" s="241"/>
      <c r="HT677" s="241"/>
      <c r="HU677" s="241"/>
      <c r="HV677" s="241"/>
      <c r="HW677" s="241"/>
      <c r="HX677" s="241"/>
      <c r="HY677" s="241"/>
      <c r="HZ677" s="241"/>
      <c r="IA677" s="241"/>
      <c r="IB677" s="241"/>
      <c r="IC677" s="241"/>
      <c r="ID677" s="241"/>
      <c r="IE677" s="241"/>
      <c r="IF677" s="241"/>
      <c r="IG677" s="241"/>
      <c r="IH677" s="241"/>
      <c r="II677" s="241"/>
      <c r="IJ677" s="241"/>
      <c r="IK677" s="241"/>
      <c r="IL677" s="241"/>
      <c r="IM677" s="241"/>
      <c r="IN677" s="241"/>
      <c r="IO677" s="241"/>
      <c r="IP677" s="241"/>
      <c r="IQ677" s="241"/>
      <c r="IR677" s="241"/>
      <c r="IS677" s="241"/>
      <c r="IT677" s="241"/>
      <c r="IU677" s="241"/>
      <c r="IV677" s="241"/>
      <c r="IW677" s="241"/>
      <c r="IX677" s="241"/>
      <c r="IY677" s="241"/>
      <c r="IZ677" s="241"/>
      <c r="JA677" s="241"/>
      <c r="JB677" s="241"/>
      <c r="JC677" s="241"/>
      <c r="JD677" s="241"/>
      <c r="JE677" s="241"/>
      <c r="JF677" s="241"/>
      <c r="JG677" s="241"/>
      <c r="JH677" s="241"/>
      <c r="JI677" s="241"/>
      <c r="JJ677" s="241"/>
      <c r="JK677" s="241"/>
      <c r="JL677" s="241"/>
      <c r="JM677" s="241"/>
      <c r="JN677" s="241"/>
      <c r="JO677" s="241"/>
      <c r="JP677" s="241"/>
      <c r="JQ677" s="241"/>
      <c r="JR677" s="241"/>
      <c r="JS677" s="241"/>
      <c r="JT677" s="241"/>
      <c r="JU677" s="241"/>
    </row>
    <row r="678" spans="1:281" s="240" customFormat="1" ht="15" customHeight="1">
      <c r="A678" s="241"/>
      <c r="B678" s="241"/>
      <c r="C678" s="241"/>
      <c r="D678" s="241"/>
      <c r="E678" s="241"/>
      <c r="F678" s="241"/>
      <c r="G678" s="241"/>
      <c r="H678" s="241"/>
      <c r="I678" s="241"/>
      <c r="J678" s="241"/>
      <c r="K678" s="241"/>
      <c r="L678" s="241"/>
      <c r="M678" s="241"/>
      <c r="N678" s="241"/>
      <c r="O678" s="241"/>
      <c r="P678" s="241"/>
      <c r="Q678" s="241"/>
      <c r="R678" s="241"/>
      <c r="S678" s="241"/>
      <c r="T678" s="241"/>
      <c r="U678" s="241" t="s">
        <v>804</v>
      </c>
      <c r="V678" s="241"/>
      <c r="W678" s="241"/>
      <c r="X678" s="241"/>
      <c r="Y678" s="241"/>
      <c r="Z678" s="241"/>
      <c r="AA678" s="241"/>
      <c r="AB678" s="241"/>
      <c r="AC678" s="241" t="s">
        <v>325</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c r="DV678" s="241"/>
      <c r="DW678" s="241"/>
      <c r="DX678" s="241"/>
      <c r="DY678" s="241"/>
      <c r="DZ678" s="241"/>
      <c r="EA678" s="241"/>
      <c r="EB678" s="241"/>
      <c r="EC678" s="241"/>
      <c r="ED678" s="241"/>
      <c r="EE678" s="241"/>
      <c r="EF678" s="241"/>
      <c r="EG678" s="241"/>
      <c r="EH678" s="241"/>
      <c r="EI678" s="241"/>
      <c r="EJ678" s="241"/>
      <c r="EK678" s="241"/>
      <c r="EL678" s="241"/>
      <c r="EM678" s="241"/>
      <c r="EN678" s="241"/>
      <c r="EO678" s="241"/>
      <c r="EP678" s="241"/>
      <c r="EQ678" s="241"/>
      <c r="ER678" s="241"/>
      <c r="ES678" s="241"/>
      <c r="ET678" s="241"/>
      <c r="EU678" s="241"/>
      <c r="EV678" s="241"/>
      <c r="EW678" s="241"/>
      <c r="EX678" s="241"/>
      <c r="EY678" s="241"/>
      <c r="EZ678" s="241"/>
      <c r="FA678" s="241"/>
      <c r="FB678" s="241"/>
      <c r="FC678" s="241"/>
      <c r="FD678" s="241"/>
      <c r="FE678" s="241"/>
      <c r="FF678" s="241"/>
      <c r="FG678" s="241"/>
      <c r="FH678" s="241"/>
      <c r="FI678" s="241"/>
      <c r="FJ678" s="241"/>
      <c r="FK678" s="241"/>
      <c r="FL678" s="241"/>
      <c r="FM678" s="241"/>
      <c r="FN678" s="241"/>
      <c r="FO678" s="241"/>
      <c r="FP678" s="241"/>
      <c r="FQ678" s="241"/>
      <c r="FR678" s="241"/>
      <c r="FS678" s="241"/>
      <c r="FT678" s="241"/>
      <c r="FU678" s="241"/>
      <c r="FV678" s="241"/>
      <c r="FW678" s="241"/>
      <c r="FX678" s="241"/>
      <c r="FY678" s="241"/>
      <c r="FZ678" s="241"/>
      <c r="GA678" s="241"/>
      <c r="GB678" s="241"/>
      <c r="GC678" s="241"/>
      <c r="GD678" s="241"/>
      <c r="GE678" s="241"/>
      <c r="GF678" s="241"/>
      <c r="GG678" s="241"/>
      <c r="GH678" s="241"/>
      <c r="GI678" s="241"/>
      <c r="GJ678" s="241"/>
      <c r="GK678" s="241"/>
      <c r="GL678" s="241"/>
      <c r="GM678" s="241"/>
      <c r="GN678" s="241"/>
      <c r="GO678" s="241"/>
      <c r="GP678" s="241"/>
      <c r="GQ678" s="241"/>
      <c r="GR678" s="241"/>
      <c r="GS678" s="241"/>
      <c r="GT678" s="241"/>
      <c r="GU678" s="241"/>
      <c r="GV678" s="241"/>
      <c r="GW678" s="241"/>
      <c r="GX678" s="241"/>
      <c r="GY678" s="241"/>
      <c r="GZ678" s="241"/>
      <c r="HA678" s="241"/>
      <c r="HB678" s="241"/>
      <c r="HC678" s="241"/>
      <c r="HD678" s="241"/>
      <c r="HE678" s="241"/>
      <c r="HF678" s="241"/>
      <c r="HG678" s="241"/>
      <c r="HH678" s="241"/>
      <c r="HI678" s="241"/>
      <c r="HJ678" s="241"/>
      <c r="HK678" s="241"/>
      <c r="HL678" s="241"/>
      <c r="HM678" s="241"/>
      <c r="HN678" s="241"/>
      <c r="HO678" s="241"/>
      <c r="HP678" s="241"/>
      <c r="HQ678" s="241"/>
      <c r="HR678" s="241"/>
      <c r="HS678" s="241"/>
      <c r="HT678" s="241"/>
      <c r="HU678" s="241"/>
      <c r="HV678" s="241"/>
      <c r="HW678" s="241"/>
      <c r="HX678" s="241"/>
      <c r="HY678" s="241"/>
      <c r="HZ678" s="241"/>
      <c r="IA678" s="241"/>
      <c r="IB678" s="241"/>
      <c r="IC678" s="241"/>
      <c r="ID678" s="241"/>
      <c r="IE678" s="241"/>
      <c r="IF678" s="241"/>
      <c r="IG678" s="241"/>
      <c r="IH678" s="241"/>
      <c r="II678" s="241"/>
      <c r="IJ678" s="241"/>
      <c r="IK678" s="241"/>
      <c r="IL678" s="241"/>
      <c r="IM678" s="241"/>
      <c r="IN678" s="241"/>
      <c r="IO678" s="241"/>
      <c r="IP678" s="241"/>
      <c r="IQ678" s="241"/>
      <c r="IR678" s="241"/>
      <c r="IS678" s="241"/>
      <c r="IT678" s="241"/>
      <c r="IU678" s="241"/>
      <c r="IV678" s="241"/>
      <c r="IW678" s="241"/>
      <c r="IX678" s="241"/>
      <c r="IY678" s="241"/>
      <c r="IZ678" s="241"/>
      <c r="JA678" s="241"/>
      <c r="JB678" s="241"/>
      <c r="JC678" s="241"/>
      <c r="JD678" s="241"/>
      <c r="JE678" s="241"/>
      <c r="JF678" s="241"/>
      <c r="JG678" s="241"/>
      <c r="JH678" s="241"/>
      <c r="JI678" s="241"/>
      <c r="JJ678" s="241"/>
      <c r="JK678" s="241"/>
      <c r="JL678" s="241"/>
      <c r="JM678" s="241"/>
      <c r="JN678" s="241"/>
      <c r="JO678" s="241"/>
      <c r="JP678" s="241"/>
      <c r="JQ678" s="241"/>
      <c r="JR678" s="241"/>
      <c r="JS678" s="241"/>
      <c r="JT678" s="241"/>
      <c r="JU678" s="241"/>
    </row>
    <row r="679" spans="1:281" s="240" customFormat="1" ht="15" customHeight="1">
      <c r="A679" s="241"/>
      <c r="B679" s="241"/>
      <c r="C679" s="241"/>
      <c r="D679" s="241"/>
      <c r="E679" s="241"/>
      <c r="F679" s="241"/>
      <c r="G679" s="241"/>
      <c r="H679" s="241"/>
      <c r="I679" s="241"/>
      <c r="J679" s="241"/>
      <c r="K679" s="241"/>
      <c r="L679" s="241"/>
      <c r="M679" s="241"/>
      <c r="N679" s="241"/>
      <c r="O679" s="241"/>
      <c r="P679" s="241"/>
      <c r="Q679" s="241"/>
      <c r="R679" s="241"/>
      <c r="S679" s="241"/>
      <c r="T679" s="241"/>
      <c r="U679" s="241" t="s">
        <v>805</v>
      </c>
      <c r="V679" s="241"/>
      <c r="W679" s="241"/>
      <c r="X679" s="241"/>
      <c r="Y679" s="241"/>
      <c r="Z679" s="241"/>
      <c r="AA679" s="241"/>
      <c r="AB679" s="241"/>
      <c r="AC679" s="241" t="s">
        <v>386</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c r="EN679" s="241"/>
      <c r="EO679" s="241"/>
      <c r="EP679" s="241"/>
      <c r="EQ679" s="241"/>
      <c r="ER679" s="241"/>
      <c r="ES679" s="241"/>
      <c r="ET679" s="241"/>
      <c r="EU679" s="241"/>
      <c r="EV679" s="241"/>
      <c r="EW679" s="241"/>
      <c r="EX679" s="241"/>
      <c r="EY679" s="241"/>
      <c r="EZ679" s="241"/>
      <c r="FA679" s="241"/>
      <c r="FB679" s="241"/>
      <c r="FC679" s="241"/>
      <c r="FD679" s="241"/>
      <c r="FE679" s="241"/>
      <c r="FF679" s="241"/>
      <c r="FG679" s="241"/>
      <c r="FH679" s="241"/>
      <c r="FI679" s="241"/>
      <c r="FJ679" s="241"/>
      <c r="FK679" s="241"/>
      <c r="FL679" s="241"/>
      <c r="FM679" s="241"/>
      <c r="FN679" s="241"/>
      <c r="FO679" s="241"/>
      <c r="FP679" s="241"/>
      <c r="FQ679" s="241"/>
      <c r="FR679" s="241"/>
      <c r="FS679" s="241"/>
      <c r="FT679" s="241"/>
      <c r="FU679" s="241"/>
      <c r="FV679" s="241"/>
      <c r="FW679" s="241"/>
      <c r="FX679" s="241"/>
      <c r="FY679" s="241"/>
      <c r="FZ679" s="241"/>
      <c r="GA679" s="241"/>
      <c r="GB679" s="241"/>
      <c r="GC679" s="241"/>
      <c r="GD679" s="241"/>
      <c r="GE679" s="241"/>
      <c r="GF679" s="241"/>
      <c r="GG679" s="241"/>
      <c r="GH679" s="241"/>
      <c r="GI679" s="241"/>
      <c r="GJ679" s="241"/>
      <c r="GK679" s="241"/>
      <c r="GL679" s="241"/>
      <c r="GM679" s="241"/>
      <c r="GN679" s="241"/>
      <c r="GO679" s="241"/>
      <c r="GP679" s="241"/>
      <c r="GQ679" s="241"/>
      <c r="GR679" s="241"/>
      <c r="GS679" s="241"/>
      <c r="GT679" s="241"/>
      <c r="GU679" s="241"/>
      <c r="GV679" s="241"/>
      <c r="GW679" s="241"/>
      <c r="GX679" s="241"/>
      <c r="GY679" s="241"/>
      <c r="GZ679" s="241"/>
      <c r="HA679" s="241"/>
      <c r="HB679" s="241"/>
      <c r="HC679" s="241"/>
      <c r="HD679" s="241"/>
      <c r="HE679" s="241"/>
      <c r="HF679" s="241"/>
      <c r="HG679" s="241"/>
      <c r="HH679" s="241"/>
      <c r="HI679" s="241"/>
      <c r="HJ679" s="241"/>
      <c r="HK679" s="241"/>
      <c r="HL679" s="241"/>
      <c r="HM679" s="241"/>
      <c r="HN679" s="241"/>
      <c r="HO679" s="241"/>
      <c r="HP679" s="241"/>
      <c r="HQ679" s="241"/>
      <c r="HR679" s="241"/>
      <c r="HS679" s="241"/>
      <c r="HT679" s="241"/>
      <c r="HU679" s="241"/>
      <c r="HV679" s="241"/>
      <c r="HW679" s="241"/>
      <c r="HX679" s="241"/>
      <c r="HY679" s="241"/>
      <c r="HZ679" s="241"/>
      <c r="IA679" s="241"/>
      <c r="IB679" s="241"/>
      <c r="IC679" s="241"/>
      <c r="ID679" s="241"/>
      <c r="IE679" s="241"/>
      <c r="IF679" s="241"/>
      <c r="IG679" s="241"/>
      <c r="IH679" s="241"/>
      <c r="II679" s="241"/>
      <c r="IJ679" s="241"/>
      <c r="IK679" s="241"/>
      <c r="IL679" s="241"/>
      <c r="IM679" s="241"/>
      <c r="IN679" s="241"/>
      <c r="IO679" s="241"/>
      <c r="IP679" s="241"/>
      <c r="IQ679" s="241"/>
      <c r="IR679" s="241"/>
      <c r="IS679" s="241"/>
      <c r="IT679" s="241"/>
      <c r="IU679" s="241"/>
      <c r="IV679" s="241"/>
      <c r="IW679" s="241"/>
      <c r="IX679" s="241"/>
      <c r="IY679" s="241"/>
      <c r="IZ679" s="241"/>
      <c r="JA679" s="241"/>
      <c r="JB679" s="241"/>
      <c r="JC679" s="241"/>
      <c r="JD679" s="241"/>
      <c r="JE679" s="241"/>
      <c r="JF679" s="241"/>
      <c r="JG679" s="241"/>
      <c r="JH679" s="241"/>
      <c r="JI679" s="241"/>
      <c r="JJ679" s="241"/>
      <c r="JK679" s="241"/>
      <c r="JL679" s="241"/>
      <c r="JM679" s="241"/>
      <c r="JN679" s="241"/>
      <c r="JO679" s="241"/>
      <c r="JP679" s="241"/>
      <c r="JQ679" s="241"/>
      <c r="JR679" s="241"/>
      <c r="JS679" s="241"/>
      <c r="JT679" s="241"/>
      <c r="JU679" s="241"/>
    </row>
    <row r="680" spans="1:281" s="240" customFormat="1" ht="15" customHeight="1">
      <c r="A680" s="241"/>
      <c r="B680" s="241"/>
      <c r="C680" s="241"/>
      <c r="D680" s="241"/>
      <c r="E680" s="241"/>
      <c r="F680" s="241"/>
      <c r="G680" s="241"/>
      <c r="H680" s="241"/>
      <c r="I680" s="241"/>
      <c r="J680" s="241"/>
      <c r="K680" s="241"/>
      <c r="L680" s="241"/>
      <c r="M680" s="241"/>
      <c r="N680" s="241"/>
      <c r="O680" s="241"/>
      <c r="P680" s="241"/>
      <c r="Q680" s="241"/>
      <c r="R680" s="241"/>
      <c r="S680" s="241"/>
      <c r="T680" s="241"/>
      <c r="U680" s="241" t="s">
        <v>806</v>
      </c>
      <c r="V680" s="241"/>
      <c r="W680" s="241"/>
      <c r="X680" s="241"/>
      <c r="Y680" s="241"/>
      <c r="Z680" s="241"/>
      <c r="AA680" s="241"/>
      <c r="AB680" s="241"/>
      <c r="AC680" s="241" t="s">
        <v>386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1"/>
      <c r="EE680" s="241"/>
      <c r="EF680" s="241"/>
      <c r="EG680" s="241"/>
      <c r="EH680" s="241"/>
      <c r="EI680" s="241"/>
      <c r="EJ680" s="241"/>
      <c r="EK680" s="241"/>
      <c r="EL680" s="241"/>
      <c r="EM680" s="241"/>
      <c r="EN680" s="241"/>
      <c r="EO680" s="241"/>
      <c r="EP680" s="241"/>
      <c r="EQ680" s="241"/>
      <c r="ER680" s="241"/>
      <c r="ES680" s="241"/>
      <c r="ET680" s="241"/>
      <c r="EU680" s="241"/>
      <c r="EV680" s="241"/>
      <c r="EW680" s="241"/>
      <c r="EX680" s="241"/>
      <c r="EY680" s="241"/>
      <c r="EZ680" s="241"/>
      <c r="FA680" s="241"/>
      <c r="FB680" s="241"/>
      <c r="FC680" s="241"/>
      <c r="FD680" s="241"/>
      <c r="FE680" s="241"/>
      <c r="FF680" s="241"/>
      <c r="FG680" s="241"/>
      <c r="FH680" s="241"/>
      <c r="FI680" s="241"/>
      <c r="FJ680" s="241"/>
      <c r="FK680" s="241"/>
      <c r="FL680" s="241"/>
      <c r="FM680" s="241"/>
      <c r="FN680" s="241"/>
      <c r="FO680" s="241"/>
      <c r="FP680" s="241"/>
      <c r="FQ680" s="241"/>
      <c r="FR680" s="241"/>
      <c r="FS680" s="241"/>
      <c r="FT680" s="241"/>
      <c r="FU680" s="241"/>
      <c r="FV680" s="241"/>
      <c r="FW680" s="241"/>
      <c r="FX680" s="241"/>
      <c r="FY680" s="241"/>
      <c r="FZ680" s="241"/>
      <c r="GA680" s="241"/>
      <c r="GB680" s="241"/>
      <c r="GC680" s="241"/>
      <c r="GD680" s="241"/>
      <c r="GE680" s="241"/>
      <c r="GF680" s="241"/>
      <c r="GG680" s="241"/>
      <c r="GH680" s="241"/>
      <c r="GI680" s="241"/>
      <c r="GJ680" s="241"/>
      <c r="GK680" s="241"/>
      <c r="GL680" s="241"/>
      <c r="GM680" s="241"/>
      <c r="GN680" s="241"/>
      <c r="GO680" s="241"/>
      <c r="GP680" s="241"/>
      <c r="GQ680" s="241"/>
      <c r="GR680" s="241"/>
      <c r="GS680" s="241"/>
      <c r="GT680" s="241"/>
      <c r="GU680" s="241"/>
      <c r="GV680" s="241"/>
      <c r="GW680" s="241"/>
      <c r="GX680" s="241"/>
      <c r="GY680" s="241"/>
      <c r="GZ680" s="241"/>
      <c r="HA680" s="241"/>
      <c r="HB680" s="241"/>
      <c r="HC680" s="241"/>
      <c r="HD680" s="241"/>
      <c r="HE680" s="241"/>
      <c r="HF680" s="241"/>
      <c r="HG680" s="241"/>
      <c r="HH680" s="241"/>
      <c r="HI680" s="241"/>
      <c r="HJ680" s="241"/>
      <c r="HK680" s="241"/>
      <c r="HL680" s="241"/>
      <c r="HM680" s="241"/>
      <c r="HN680" s="241"/>
      <c r="HO680" s="241"/>
      <c r="HP680" s="241"/>
      <c r="HQ680" s="241"/>
      <c r="HR680" s="241"/>
      <c r="HS680" s="241"/>
      <c r="HT680" s="241"/>
      <c r="HU680" s="241"/>
      <c r="HV680" s="241"/>
      <c r="HW680" s="241"/>
      <c r="HX680" s="241"/>
      <c r="HY680" s="241"/>
      <c r="HZ680" s="241"/>
      <c r="IA680" s="241"/>
      <c r="IB680" s="241"/>
      <c r="IC680" s="241"/>
      <c r="ID680" s="241"/>
      <c r="IE680" s="241"/>
      <c r="IF680" s="241"/>
      <c r="IG680" s="241"/>
      <c r="IH680" s="241"/>
      <c r="II680" s="241"/>
      <c r="IJ680" s="241"/>
      <c r="IK680" s="241"/>
      <c r="IL680" s="241"/>
      <c r="IM680" s="241"/>
      <c r="IN680" s="241"/>
      <c r="IO680" s="241"/>
      <c r="IP680" s="241"/>
      <c r="IQ680" s="241"/>
      <c r="IR680" s="241"/>
      <c r="IS680" s="241"/>
      <c r="IT680" s="241"/>
      <c r="IU680" s="241"/>
      <c r="IV680" s="241"/>
      <c r="IW680" s="241"/>
      <c r="IX680" s="241"/>
      <c r="IY680" s="241"/>
      <c r="IZ680" s="241"/>
      <c r="JA680" s="241"/>
      <c r="JB680" s="241"/>
      <c r="JC680" s="241"/>
      <c r="JD680" s="241"/>
      <c r="JE680" s="241"/>
      <c r="JF680" s="241"/>
      <c r="JG680" s="241"/>
      <c r="JH680" s="241"/>
      <c r="JI680" s="241"/>
      <c r="JJ680" s="241"/>
      <c r="JK680" s="241"/>
      <c r="JL680" s="241"/>
      <c r="JM680" s="241"/>
      <c r="JN680" s="241"/>
      <c r="JO680" s="241"/>
      <c r="JP680" s="241"/>
      <c r="JQ680" s="241"/>
      <c r="JR680" s="241"/>
      <c r="JS680" s="241"/>
      <c r="JT680" s="241"/>
      <c r="JU680" s="241"/>
    </row>
    <row r="681" spans="1:281" s="240" customFormat="1" ht="15" customHeight="1">
      <c r="A681" s="241"/>
      <c r="B681" s="241"/>
      <c r="C681" s="241"/>
      <c r="D681" s="241"/>
      <c r="E681" s="241"/>
      <c r="F681" s="241"/>
      <c r="G681" s="241"/>
      <c r="H681" s="241"/>
      <c r="I681" s="241"/>
      <c r="J681" s="241"/>
      <c r="K681" s="241"/>
      <c r="L681" s="241"/>
      <c r="M681" s="241"/>
      <c r="N681" s="241"/>
      <c r="O681" s="241"/>
      <c r="P681" s="241"/>
      <c r="Q681" s="241"/>
      <c r="R681" s="241"/>
      <c r="S681" s="241"/>
      <c r="T681" s="241"/>
      <c r="U681" s="241" t="s">
        <v>807</v>
      </c>
      <c r="V681" s="241"/>
      <c r="W681" s="241"/>
      <c r="X681" s="241"/>
      <c r="Y681" s="241"/>
      <c r="Z681" s="241"/>
      <c r="AA681" s="241"/>
      <c r="AB681" s="241"/>
      <c r="AC681" s="241" t="s">
        <v>311</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c r="DV681" s="241"/>
      <c r="DW681" s="241"/>
      <c r="DX681" s="241"/>
      <c r="DY681" s="241"/>
      <c r="DZ681" s="241"/>
      <c r="EA681" s="241"/>
      <c r="EB681" s="241"/>
      <c r="EC681" s="241"/>
      <c r="ED681" s="241"/>
      <c r="EE681" s="241"/>
      <c r="EF681" s="241"/>
      <c r="EG681" s="241"/>
      <c r="EH681" s="241"/>
      <c r="EI681" s="241"/>
      <c r="EJ681" s="241"/>
      <c r="EK681" s="241"/>
      <c r="EL681" s="241"/>
      <c r="EM681" s="241"/>
      <c r="EN681" s="241"/>
      <c r="EO681" s="241"/>
      <c r="EP681" s="241"/>
      <c r="EQ681" s="241"/>
      <c r="ER681" s="241"/>
      <c r="ES681" s="241"/>
      <c r="ET681" s="241"/>
      <c r="EU681" s="241"/>
      <c r="EV681" s="241"/>
      <c r="EW681" s="241"/>
      <c r="EX681" s="241"/>
      <c r="EY681" s="241"/>
      <c r="EZ681" s="241"/>
      <c r="FA681" s="241"/>
      <c r="FB681" s="241"/>
      <c r="FC681" s="241"/>
      <c r="FD681" s="241"/>
      <c r="FE681" s="241"/>
      <c r="FF681" s="241"/>
      <c r="FG681" s="241"/>
      <c r="FH681" s="241"/>
      <c r="FI681" s="241"/>
      <c r="FJ681" s="241"/>
      <c r="FK681" s="241"/>
      <c r="FL681" s="241"/>
      <c r="FM681" s="241"/>
      <c r="FN681" s="241"/>
      <c r="FO681" s="241"/>
      <c r="FP681" s="241"/>
      <c r="FQ681" s="241"/>
      <c r="FR681" s="241"/>
      <c r="FS681" s="241"/>
      <c r="FT681" s="241"/>
      <c r="FU681" s="241"/>
      <c r="FV681" s="241"/>
      <c r="FW681" s="241"/>
      <c r="FX681" s="241"/>
      <c r="FY681" s="241"/>
      <c r="FZ681" s="241"/>
      <c r="GA681" s="241"/>
      <c r="GB681" s="241"/>
      <c r="GC681" s="241"/>
      <c r="GD681" s="241"/>
      <c r="GE681" s="241"/>
      <c r="GF681" s="241"/>
      <c r="GG681" s="241"/>
      <c r="GH681" s="241"/>
      <c r="GI681" s="241"/>
      <c r="GJ681" s="241"/>
      <c r="GK681" s="241"/>
      <c r="GL681" s="241"/>
      <c r="GM681" s="241"/>
      <c r="GN681" s="241"/>
      <c r="GO681" s="241"/>
      <c r="GP681" s="241"/>
      <c r="GQ681" s="241"/>
      <c r="GR681" s="241"/>
      <c r="GS681" s="241"/>
      <c r="GT681" s="241"/>
      <c r="GU681" s="241"/>
      <c r="GV681" s="241"/>
      <c r="GW681" s="241"/>
      <c r="GX681" s="241"/>
      <c r="GY681" s="241"/>
      <c r="GZ681" s="241"/>
      <c r="HA681" s="241"/>
      <c r="HB681" s="241"/>
      <c r="HC681" s="241"/>
      <c r="HD681" s="241"/>
      <c r="HE681" s="241"/>
      <c r="HF681" s="241"/>
      <c r="HG681" s="241"/>
      <c r="HH681" s="241"/>
      <c r="HI681" s="241"/>
      <c r="HJ681" s="241"/>
      <c r="HK681" s="241"/>
      <c r="HL681" s="241"/>
      <c r="HM681" s="241"/>
      <c r="HN681" s="241"/>
      <c r="HO681" s="241"/>
      <c r="HP681" s="241"/>
      <c r="HQ681" s="241"/>
      <c r="HR681" s="241"/>
      <c r="HS681" s="241"/>
      <c r="HT681" s="241"/>
      <c r="HU681" s="241"/>
      <c r="HV681" s="241"/>
      <c r="HW681" s="241"/>
      <c r="HX681" s="241"/>
      <c r="HY681" s="241"/>
      <c r="HZ681" s="241"/>
      <c r="IA681" s="241"/>
      <c r="IB681" s="241"/>
      <c r="IC681" s="241"/>
      <c r="ID681" s="241"/>
      <c r="IE681" s="241"/>
      <c r="IF681" s="241"/>
      <c r="IG681" s="241"/>
      <c r="IH681" s="241"/>
      <c r="II681" s="241"/>
      <c r="IJ681" s="241"/>
      <c r="IK681" s="241"/>
      <c r="IL681" s="241"/>
      <c r="IM681" s="241"/>
      <c r="IN681" s="241"/>
      <c r="IO681" s="241"/>
      <c r="IP681" s="241"/>
      <c r="IQ681" s="241"/>
      <c r="IR681" s="241"/>
      <c r="IS681" s="241"/>
      <c r="IT681" s="241"/>
      <c r="IU681" s="241"/>
      <c r="IV681" s="241"/>
      <c r="IW681" s="241"/>
      <c r="IX681" s="241"/>
      <c r="IY681" s="241"/>
      <c r="IZ681" s="241"/>
      <c r="JA681" s="241"/>
      <c r="JB681" s="241"/>
      <c r="JC681" s="241"/>
      <c r="JD681" s="241"/>
      <c r="JE681" s="241"/>
      <c r="JF681" s="241"/>
      <c r="JG681" s="241"/>
      <c r="JH681" s="241"/>
      <c r="JI681" s="241"/>
      <c r="JJ681" s="241"/>
      <c r="JK681" s="241"/>
      <c r="JL681" s="241"/>
      <c r="JM681" s="241"/>
      <c r="JN681" s="241"/>
      <c r="JO681" s="241"/>
      <c r="JP681" s="241"/>
      <c r="JQ681" s="241"/>
      <c r="JR681" s="241"/>
      <c r="JS681" s="241"/>
      <c r="JT681" s="241"/>
      <c r="JU681" s="241"/>
    </row>
    <row r="682" spans="1:281" s="240" customFormat="1" ht="15" customHeight="1">
      <c r="A682" s="241"/>
      <c r="B682" s="241"/>
      <c r="C682" s="241"/>
      <c r="D682" s="241"/>
      <c r="E682" s="241"/>
      <c r="F682" s="241"/>
      <c r="G682" s="241"/>
      <c r="H682" s="241"/>
      <c r="I682" s="241"/>
      <c r="J682" s="241"/>
      <c r="K682" s="241"/>
      <c r="L682" s="241"/>
      <c r="M682" s="241"/>
      <c r="N682" s="241"/>
      <c r="O682" s="241"/>
      <c r="P682" s="241"/>
      <c r="Q682" s="241"/>
      <c r="R682" s="241"/>
      <c r="S682" s="241"/>
      <c r="T682" s="241"/>
      <c r="U682" s="241" t="s">
        <v>808</v>
      </c>
      <c r="V682" s="241"/>
      <c r="W682" s="241"/>
      <c r="X682" s="241"/>
      <c r="Y682" s="241"/>
      <c r="Z682" s="241"/>
      <c r="AA682" s="241"/>
      <c r="AB682" s="241"/>
      <c r="AC682" s="241" t="s">
        <v>350</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c r="DV682" s="241"/>
      <c r="DW682" s="241"/>
      <c r="DX682" s="241"/>
      <c r="DY682" s="241"/>
      <c r="DZ682" s="241"/>
      <c r="EA682" s="241"/>
      <c r="EB682" s="241"/>
      <c r="EC682" s="241"/>
      <c r="ED682" s="241"/>
      <c r="EE682" s="241"/>
      <c r="EF682" s="241"/>
      <c r="EG682" s="241"/>
      <c r="EH682" s="241"/>
      <c r="EI682" s="241"/>
      <c r="EJ682" s="241"/>
      <c r="EK682" s="241"/>
      <c r="EL682" s="241"/>
      <c r="EM682" s="241"/>
      <c r="EN682" s="241"/>
      <c r="EO682" s="241"/>
      <c r="EP682" s="241"/>
      <c r="EQ682" s="241"/>
      <c r="ER682" s="241"/>
      <c r="ES682" s="241"/>
      <c r="ET682" s="241"/>
      <c r="EU682" s="241"/>
      <c r="EV682" s="241"/>
      <c r="EW682" s="241"/>
      <c r="EX682" s="241"/>
      <c r="EY682" s="241"/>
      <c r="EZ682" s="241"/>
      <c r="FA682" s="241"/>
      <c r="FB682" s="241"/>
      <c r="FC682" s="241"/>
      <c r="FD682" s="241"/>
      <c r="FE682" s="241"/>
      <c r="FF682" s="241"/>
      <c r="FG682" s="241"/>
      <c r="FH682" s="241"/>
      <c r="FI682" s="241"/>
      <c r="FJ682" s="241"/>
      <c r="FK682" s="241"/>
      <c r="FL682" s="241"/>
      <c r="FM682" s="241"/>
      <c r="FN682" s="241"/>
      <c r="FO682" s="241"/>
      <c r="FP682" s="241"/>
      <c r="FQ682" s="241"/>
      <c r="FR682" s="241"/>
      <c r="FS682" s="241"/>
      <c r="FT682" s="241"/>
      <c r="FU682" s="241"/>
      <c r="FV682" s="241"/>
      <c r="FW682" s="241"/>
      <c r="FX682" s="241"/>
      <c r="FY682" s="241"/>
      <c r="FZ682" s="241"/>
      <c r="GA682" s="241"/>
      <c r="GB682" s="241"/>
      <c r="GC682" s="241"/>
      <c r="GD682" s="241"/>
      <c r="GE682" s="241"/>
      <c r="GF682" s="241"/>
      <c r="GG682" s="241"/>
      <c r="GH682" s="241"/>
      <c r="GI682" s="241"/>
      <c r="GJ682" s="241"/>
      <c r="GK682" s="241"/>
      <c r="GL682" s="241"/>
      <c r="GM682" s="241"/>
      <c r="GN682" s="241"/>
      <c r="GO682" s="241"/>
      <c r="GP682" s="241"/>
      <c r="GQ682" s="241"/>
      <c r="GR682" s="241"/>
      <c r="GS682" s="241"/>
      <c r="GT682" s="241"/>
      <c r="GU682" s="241"/>
      <c r="GV682" s="241"/>
      <c r="GW682" s="241"/>
      <c r="GX682" s="241"/>
      <c r="GY682" s="241"/>
      <c r="GZ682" s="241"/>
      <c r="HA682" s="241"/>
      <c r="HB682" s="241"/>
      <c r="HC682" s="241"/>
      <c r="HD682" s="241"/>
      <c r="HE682" s="241"/>
      <c r="HF682" s="241"/>
      <c r="HG682" s="241"/>
      <c r="HH682" s="241"/>
      <c r="HI682" s="241"/>
      <c r="HJ682" s="241"/>
      <c r="HK682" s="241"/>
      <c r="HL682" s="241"/>
      <c r="HM682" s="241"/>
      <c r="HN682" s="241"/>
      <c r="HO682" s="241"/>
      <c r="HP682" s="241"/>
      <c r="HQ682" s="241"/>
      <c r="HR682" s="241"/>
      <c r="HS682" s="241"/>
      <c r="HT682" s="241"/>
      <c r="HU682" s="241"/>
      <c r="HV682" s="241"/>
      <c r="HW682" s="241"/>
      <c r="HX682" s="241"/>
      <c r="HY682" s="241"/>
      <c r="HZ682" s="241"/>
      <c r="IA682" s="241"/>
      <c r="IB682" s="241"/>
      <c r="IC682" s="241"/>
      <c r="ID682" s="241"/>
      <c r="IE682" s="241"/>
      <c r="IF682" s="241"/>
      <c r="IG682" s="241"/>
      <c r="IH682" s="241"/>
      <c r="II682" s="241"/>
      <c r="IJ682" s="241"/>
      <c r="IK682" s="241"/>
      <c r="IL682" s="241"/>
      <c r="IM682" s="241"/>
      <c r="IN682" s="241"/>
      <c r="IO682" s="241"/>
      <c r="IP682" s="241"/>
      <c r="IQ682" s="241"/>
      <c r="IR682" s="241"/>
      <c r="IS682" s="241"/>
      <c r="IT682" s="241"/>
      <c r="IU682" s="241"/>
      <c r="IV682" s="241"/>
      <c r="IW682" s="241"/>
      <c r="IX682" s="241"/>
      <c r="IY682" s="241"/>
      <c r="IZ682" s="241"/>
      <c r="JA682" s="241"/>
      <c r="JB682" s="241"/>
      <c r="JC682" s="241"/>
      <c r="JD682" s="241"/>
      <c r="JE682" s="241"/>
      <c r="JF682" s="241"/>
      <c r="JG682" s="241"/>
      <c r="JH682" s="241"/>
      <c r="JI682" s="241"/>
      <c r="JJ682" s="241"/>
      <c r="JK682" s="241"/>
      <c r="JL682" s="241"/>
      <c r="JM682" s="241"/>
      <c r="JN682" s="241"/>
      <c r="JO682" s="241"/>
      <c r="JP682" s="241"/>
      <c r="JQ682" s="241"/>
      <c r="JR682" s="241"/>
      <c r="JS682" s="241"/>
      <c r="JT682" s="241"/>
      <c r="JU682" s="241"/>
    </row>
    <row r="683" spans="1:281" s="240" customFormat="1" ht="15" customHeight="1">
      <c r="A683" s="241"/>
      <c r="B683" s="241"/>
      <c r="C683" s="241"/>
      <c r="D683" s="241"/>
      <c r="E683" s="241"/>
      <c r="F683" s="241"/>
      <c r="G683" s="241"/>
      <c r="H683" s="241"/>
      <c r="I683" s="241"/>
      <c r="J683" s="241"/>
      <c r="K683" s="241"/>
      <c r="L683" s="241"/>
      <c r="M683" s="241"/>
      <c r="N683" s="241"/>
      <c r="O683" s="241"/>
      <c r="P683" s="241"/>
      <c r="Q683" s="241"/>
      <c r="R683" s="241"/>
      <c r="S683" s="241"/>
      <c r="T683" s="241"/>
      <c r="U683" s="241" t="s">
        <v>283</v>
      </c>
      <c r="V683" s="241"/>
      <c r="W683" s="241"/>
      <c r="X683" s="241"/>
      <c r="Y683" s="241"/>
      <c r="Z683" s="241"/>
      <c r="AA683" s="241"/>
      <c r="AB683" s="241"/>
      <c r="AC683" s="241" t="s">
        <v>322</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c r="EN683" s="241"/>
      <c r="EO683" s="241"/>
      <c r="EP683" s="241"/>
      <c r="EQ683" s="241"/>
      <c r="ER683" s="241"/>
      <c r="ES683" s="241"/>
      <c r="ET683" s="241"/>
      <c r="EU683" s="241"/>
      <c r="EV683" s="241"/>
      <c r="EW683" s="241"/>
      <c r="EX683" s="241"/>
      <c r="EY683" s="241"/>
      <c r="EZ683" s="241"/>
      <c r="FA683" s="241"/>
      <c r="FB683" s="241"/>
      <c r="FC683" s="241"/>
      <c r="FD683" s="241"/>
      <c r="FE683" s="241"/>
      <c r="FF683" s="241"/>
      <c r="FG683" s="241"/>
      <c r="FH683" s="241"/>
      <c r="FI683" s="241"/>
      <c r="FJ683" s="241"/>
      <c r="FK683" s="241"/>
      <c r="FL683" s="241"/>
      <c r="FM683" s="241"/>
      <c r="FN683" s="241"/>
      <c r="FO683" s="241"/>
      <c r="FP683" s="241"/>
      <c r="FQ683" s="241"/>
      <c r="FR683" s="241"/>
      <c r="FS683" s="241"/>
      <c r="FT683" s="241"/>
      <c r="FU683" s="241"/>
      <c r="FV683" s="241"/>
      <c r="FW683" s="241"/>
      <c r="FX683" s="241"/>
      <c r="FY683" s="241"/>
      <c r="FZ683" s="241"/>
      <c r="GA683" s="241"/>
      <c r="GB683" s="241"/>
      <c r="GC683" s="241"/>
      <c r="GD683" s="241"/>
      <c r="GE683" s="241"/>
      <c r="GF683" s="241"/>
      <c r="GG683" s="241"/>
      <c r="GH683" s="241"/>
      <c r="GI683" s="241"/>
      <c r="GJ683" s="241"/>
      <c r="GK683" s="241"/>
      <c r="GL683" s="241"/>
      <c r="GM683" s="241"/>
      <c r="GN683" s="241"/>
      <c r="GO683" s="241"/>
      <c r="GP683" s="241"/>
      <c r="GQ683" s="241"/>
      <c r="GR683" s="241"/>
      <c r="GS683" s="241"/>
      <c r="GT683" s="241"/>
      <c r="GU683" s="241"/>
      <c r="GV683" s="241"/>
      <c r="GW683" s="241"/>
      <c r="GX683" s="241"/>
      <c r="GY683" s="241"/>
      <c r="GZ683" s="241"/>
      <c r="HA683" s="241"/>
      <c r="HB683" s="241"/>
      <c r="HC683" s="241"/>
      <c r="HD683" s="241"/>
      <c r="HE683" s="241"/>
      <c r="HF683" s="241"/>
      <c r="HG683" s="241"/>
      <c r="HH683" s="241"/>
      <c r="HI683" s="241"/>
      <c r="HJ683" s="241"/>
      <c r="HK683" s="241"/>
      <c r="HL683" s="241"/>
      <c r="HM683" s="241"/>
      <c r="HN683" s="241"/>
      <c r="HO683" s="241"/>
      <c r="HP683" s="241"/>
      <c r="HQ683" s="241"/>
      <c r="HR683" s="241"/>
      <c r="HS683" s="241"/>
      <c r="HT683" s="241"/>
      <c r="HU683" s="241"/>
      <c r="HV683" s="241"/>
      <c r="HW683" s="241"/>
      <c r="HX683" s="241"/>
      <c r="HY683" s="241"/>
      <c r="HZ683" s="241"/>
      <c r="IA683" s="241"/>
      <c r="IB683" s="241"/>
      <c r="IC683" s="241"/>
      <c r="ID683" s="241"/>
      <c r="IE683" s="241"/>
      <c r="IF683" s="241"/>
      <c r="IG683" s="241"/>
      <c r="IH683" s="241"/>
      <c r="II683" s="241"/>
      <c r="IJ683" s="241"/>
      <c r="IK683" s="241"/>
      <c r="IL683" s="241"/>
      <c r="IM683" s="241"/>
      <c r="IN683" s="241"/>
      <c r="IO683" s="241"/>
      <c r="IP683" s="241"/>
      <c r="IQ683" s="241"/>
      <c r="IR683" s="241"/>
      <c r="IS683" s="241"/>
      <c r="IT683" s="241"/>
      <c r="IU683" s="241"/>
      <c r="IV683" s="241"/>
      <c r="IW683" s="241"/>
      <c r="IX683" s="241"/>
      <c r="IY683" s="241"/>
      <c r="IZ683" s="241"/>
      <c r="JA683" s="241"/>
      <c r="JB683" s="241"/>
      <c r="JC683" s="241"/>
      <c r="JD683" s="241"/>
      <c r="JE683" s="241"/>
      <c r="JF683" s="241"/>
      <c r="JG683" s="241"/>
      <c r="JH683" s="241"/>
      <c r="JI683" s="241"/>
      <c r="JJ683" s="241"/>
      <c r="JK683" s="241"/>
      <c r="JL683" s="241"/>
      <c r="JM683" s="241"/>
      <c r="JN683" s="241"/>
      <c r="JO683" s="241"/>
      <c r="JP683" s="241"/>
      <c r="JQ683" s="241"/>
      <c r="JR683" s="241"/>
      <c r="JS683" s="241"/>
      <c r="JT683" s="241"/>
      <c r="JU683" s="241"/>
    </row>
    <row r="684" spans="1:281" s="240" customFormat="1" ht="15" customHeight="1">
      <c r="A684" s="241"/>
      <c r="B684" s="241"/>
      <c r="C684" s="241"/>
      <c r="D684" s="241"/>
      <c r="E684" s="241"/>
      <c r="F684" s="241"/>
      <c r="G684" s="241"/>
      <c r="H684" s="241"/>
      <c r="I684" s="241"/>
      <c r="J684" s="241"/>
      <c r="K684" s="241"/>
      <c r="L684" s="241"/>
      <c r="M684" s="241"/>
      <c r="N684" s="241"/>
      <c r="O684" s="241"/>
      <c r="P684" s="241"/>
      <c r="Q684" s="241"/>
      <c r="R684" s="241"/>
      <c r="S684" s="241"/>
      <c r="T684" s="241"/>
      <c r="U684" s="241" t="s">
        <v>809</v>
      </c>
      <c r="V684" s="241"/>
      <c r="W684" s="241"/>
      <c r="X684" s="241"/>
      <c r="Y684" s="241"/>
      <c r="Z684" s="241"/>
      <c r="AA684" s="241"/>
      <c r="AB684" s="241"/>
      <c r="AC684" s="241" t="s">
        <v>325</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c r="DV684" s="241"/>
      <c r="DW684" s="241"/>
      <c r="DX684" s="241"/>
      <c r="DY684" s="241"/>
      <c r="DZ684" s="241"/>
      <c r="EA684" s="241"/>
      <c r="EB684" s="241"/>
      <c r="EC684" s="241"/>
      <c r="ED684" s="241"/>
      <c r="EE684" s="241"/>
      <c r="EF684" s="241"/>
      <c r="EG684" s="241"/>
      <c r="EH684" s="241"/>
      <c r="EI684" s="241"/>
      <c r="EJ684" s="241"/>
      <c r="EK684" s="241"/>
      <c r="EL684" s="241"/>
      <c r="EM684" s="241"/>
      <c r="EN684" s="241"/>
      <c r="EO684" s="241"/>
      <c r="EP684" s="241"/>
      <c r="EQ684" s="241"/>
      <c r="ER684" s="241"/>
      <c r="ES684" s="241"/>
      <c r="ET684" s="241"/>
      <c r="EU684" s="241"/>
      <c r="EV684" s="241"/>
      <c r="EW684" s="241"/>
      <c r="EX684" s="241"/>
      <c r="EY684" s="241"/>
      <c r="EZ684" s="241"/>
      <c r="FA684" s="241"/>
      <c r="FB684" s="241"/>
      <c r="FC684" s="241"/>
      <c r="FD684" s="241"/>
      <c r="FE684" s="241"/>
      <c r="FF684" s="241"/>
      <c r="FG684" s="241"/>
      <c r="FH684" s="241"/>
      <c r="FI684" s="241"/>
      <c r="FJ684" s="241"/>
      <c r="FK684" s="241"/>
      <c r="FL684" s="241"/>
      <c r="FM684" s="241"/>
      <c r="FN684" s="241"/>
      <c r="FO684" s="241"/>
      <c r="FP684" s="241"/>
      <c r="FQ684" s="241"/>
      <c r="FR684" s="241"/>
      <c r="FS684" s="241"/>
      <c r="FT684" s="241"/>
      <c r="FU684" s="241"/>
      <c r="FV684" s="241"/>
      <c r="FW684" s="241"/>
      <c r="FX684" s="241"/>
      <c r="FY684" s="241"/>
      <c r="FZ684" s="241"/>
      <c r="GA684" s="241"/>
      <c r="GB684" s="241"/>
      <c r="GC684" s="241"/>
      <c r="GD684" s="241"/>
      <c r="GE684" s="241"/>
      <c r="GF684" s="241"/>
      <c r="GG684" s="241"/>
      <c r="GH684" s="241"/>
      <c r="GI684" s="241"/>
      <c r="GJ684" s="241"/>
      <c r="GK684" s="241"/>
      <c r="GL684" s="241"/>
      <c r="GM684" s="241"/>
      <c r="GN684" s="241"/>
      <c r="GO684" s="241"/>
      <c r="GP684" s="241"/>
      <c r="GQ684" s="241"/>
      <c r="GR684" s="241"/>
      <c r="GS684" s="241"/>
      <c r="GT684" s="241"/>
      <c r="GU684" s="241"/>
      <c r="GV684" s="241"/>
      <c r="GW684" s="241"/>
      <c r="GX684" s="241"/>
      <c r="GY684" s="241"/>
      <c r="GZ684" s="241"/>
      <c r="HA684" s="241"/>
      <c r="HB684" s="241"/>
      <c r="HC684" s="241"/>
      <c r="HD684" s="241"/>
      <c r="HE684" s="241"/>
      <c r="HF684" s="241"/>
      <c r="HG684" s="241"/>
      <c r="HH684" s="241"/>
      <c r="HI684" s="241"/>
      <c r="HJ684" s="241"/>
      <c r="HK684" s="241"/>
      <c r="HL684" s="241"/>
      <c r="HM684" s="241"/>
      <c r="HN684" s="241"/>
      <c r="HO684" s="241"/>
      <c r="HP684" s="241"/>
      <c r="HQ684" s="241"/>
      <c r="HR684" s="241"/>
      <c r="HS684" s="241"/>
      <c r="HT684" s="241"/>
      <c r="HU684" s="241"/>
      <c r="HV684" s="241"/>
      <c r="HW684" s="241"/>
      <c r="HX684" s="241"/>
      <c r="HY684" s="241"/>
      <c r="HZ684" s="241"/>
      <c r="IA684" s="241"/>
      <c r="IB684" s="241"/>
      <c r="IC684" s="241"/>
      <c r="ID684" s="241"/>
      <c r="IE684" s="241"/>
      <c r="IF684" s="241"/>
      <c r="IG684" s="241"/>
      <c r="IH684" s="241"/>
      <c r="II684" s="241"/>
      <c r="IJ684" s="241"/>
      <c r="IK684" s="241"/>
      <c r="IL684" s="241"/>
      <c r="IM684" s="241"/>
      <c r="IN684" s="241"/>
      <c r="IO684" s="241"/>
      <c r="IP684" s="241"/>
      <c r="IQ684" s="241"/>
      <c r="IR684" s="241"/>
      <c r="IS684" s="241"/>
      <c r="IT684" s="241"/>
      <c r="IU684" s="241"/>
      <c r="IV684" s="241"/>
      <c r="IW684" s="241"/>
      <c r="IX684" s="241"/>
      <c r="IY684" s="241"/>
      <c r="IZ684" s="241"/>
      <c r="JA684" s="241"/>
      <c r="JB684" s="241"/>
      <c r="JC684" s="241"/>
      <c r="JD684" s="241"/>
      <c r="JE684" s="241"/>
      <c r="JF684" s="241"/>
      <c r="JG684" s="241"/>
      <c r="JH684" s="241"/>
      <c r="JI684" s="241"/>
      <c r="JJ684" s="241"/>
      <c r="JK684" s="241"/>
      <c r="JL684" s="241"/>
      <c r="JM684" s="241"/>
      <c r="JN684" s="241"/>
      <c r="JO684" s="241"/>
      <c r="JP684" s="241"/>
      <c r="JQ684" s="241"/>
      <c r="JR684" s="241"/>
      <c r="JS684" s="241"/>
      <c r="JT684" s="241"/>
      <c r="JU684" s="241"/>
    </row>
    <row r="685" spans="1:281" s="240" customFormat="1" ht="15" customHeight="1">
      <c r="A685" s="241"/>
      <c r="B685" s="241"/>
      <c r="C685" s="241"/>
      <c r="D685" s="241"/>
      <c r="E685" s="241"/>
      <c r="F685" s="241"/>
      <c r="G685" s="241"/>
      <c r="H685" s="241"/>
      <c r="I685" s="241"/>
      <c r="J685" s="241"/>
      <c r="K685" s="241"/>
      <c r="L685" s="241"/>
      <c r="M685" s="241"/>
      <c r="N685" s="241"/>
      <c r="O685" s="241"/>
      <c r="P685" s="241"/>
      <c r="Q685" s="241"/>
      <c r="R685" s="241"/>
      <c r="S685" s="241"/>
      <c r="T685" s="241"/>
      <c r="U685" s="241" t="s">
        <v>810</v>
      </c>
      <c r="V685" s="241"/>
      <c r="W685" s="241"/>
      <c r="X685" s="241"/>
      <c r="Y685" s="241"/>
      <c r="Z685" s="241"/>
      <c r="AA685" s="241"/>
      <c r="AB685" s="241"/>
      <c r="AC685" s="241" t="s">
        <v>313</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c r="DV685" s="241"/>
      <c r="DW685" s="241"/>
      <c r="DX685" s="241"/>
      <c r="DY685" s="241"/>
      <c r="DZ685" s="241"/>
      <c r="EA685" s="241"/>
      <c r="EB685" s="241"/>
      <c r="EC685" s="241"/>
      <c r="ED685" s="241"/>
      <c r="EE685" s="241"/>
      <c r="EF685" s="241"/>
      <c r="EG685" s="241"/>
      <c r="EH685" s="241"/>
      <c r="EI685" s="241"/>
      <c r="EJ685" s="241"/>
      <c r="EK685" s="241"/>
      <c r="EL685" s="241"/>
      <c r="EM685" s="241"/>
      <c r="EN685" s="241"/>
      <c r="EO685" s="241"/>
      <c r="EP685" s="241"/>
      <c r="EQ685" s="241"/>
      <c r="ER685" s="241"/>
      <c r="ES685" s="241"/>
      <c r="ET685" s="241"/>
      <c r="EU685" s="241"/>
      <c r="EV685" s="241"/>
      <c r="EW685" s="241"/>
      <c r="EX685" s="241"/>
      <c r="EY685" s="241"/>
      <c r="EZ685" s="241"/>
      <c r="FA685" s="241"/>
      <c r="FB685" s="241"/>
      <c r="FC685" s="241"/>
      <c r="FD685" s="241"/>
      <c r="FE685" s="241"/>
      <c r="FF685" s="241"/>
      <c r="FG685" s="241"/>
      <c r="FH685" s="241"/>
      <c r="FI685" s="241"/>
      <c r="FJ685" s="241"/>
      <c r="FK685" s="241"/>
      <c r="FL685" s="241"/>
      <c r="FM685" s="241"/>
      <c r="FN685" s="241"/>
      <c r="FO685" s="241"/>
      <c r="FP685" s="241"/>
      <c r="FQ685" s="241"/>
      <c r="FR685" s="241"/>
      <c r="FS685" s="241"/>
      <c r="FT685" s="241"/>
      <c r="FU685" s="241"/>
      <c r="FV685" s="241"/>
      <c r="FW685" s="241"/>
      <c r="FX685" s="241"/>
      <c r="FY685" s="241"/>
      <c r="FZ685" s="241"/>
      <c r="GA685" s="241"/>
      <c r="GB685" s="241"/>
      <c r="GC685" s="241"/>
      <c r="GD685" s="241"/>
      <c r="GE685" s="241"/>
      <c r="GF685" s="241"/>
      <c r="GG685" s="241"/>
      <c r="GH685" s="241"/>
      <c r="GI685" s="241"/>
      <c r="GJ685" s="241"/>
      <c r="GK685" s="241"/>
      <c r="GL685" s="241"/>
      <c r="GM685" s="241"/>
      <c r="GN685" s="241"/>
      <c r="GO685" s="241"/>
      <c r="GP685" s="241"/>
      <c r="GQ685" s="241"/>
      <c r="GR685" s="241"/>
      <c r="GS685" s="241"/>
      <c r="GT685" s="241"/>
      <c r="GU685" s="241"/>
      <c r="GV685" s="241"/>
      <c r="GW685" s="241"/>
      <c r="GX685" s="241"/>
      <c r="GY685" s="241"/>
      <c r="GZ685" s="241"/>
      <c r="HA685" s="241"/>
      <c r="HB685" s="241"/>
      <c r="HC685" s="241"/>
      <c r="HD685" s="241"/>
      <c r="HE685" s="241"/>
      <c r="HF685" s="241"/>
      <c r="HG685" s="241"/>
      <c r="HH685" s="241"/>
      <c r="HI685" s="241"/>
      <c r="HJ685" s="241"/>
      <c r="HK685" s="241"/>
      <c r="HL685" s="241"/>
      <c r="HM685" s="241"/>
      <c r="HN685" s="241"/>
      <c r="HO685" s="241"/>
      <c r="HP685" s="241"/>
      <c r="HQ685" s="241"/>
      <c r="HR685" s="241"/>
      <c r="HS685" s="241"/>
      <c r="HT685" s="241"/>
      <c r="HU685" s="241"/>
      <c r="HV685" s="241"/>
      <c r="HW685" s="241"/>
      <c r="HX685" s="241"/>
      <c r="HY685" s="241"/>
      <c r="HZ685" s="241"/>
      <c r="IA685" s="241"/>
      <c r="IB685" s="241"/>
      <c r="IC685" s="241"/>
      <c r="ID685" s="241"/>
      <c r="IE685" s="241"/>
      <c r="IF685" s="241"/>
      <c r="IG685" s="241"/>
      <c r="IH685" s="241"/>
      <c r="II685" s="241"/>
      <c r="IJ685" s="241"/>
      <c r="IK685" s="241"/>
      <c r="IL685" s="241"/>
      <c r="IM685" s="241"/>
      <c r="IN685" s="241"/>
      <c r="IO685" s="241"/>
      <c r="IP685" s="241"/>
      <c r="IQ685" s="241"/>
      <c r="IR685" s="241"/>
      <c r="IS685" s="241"/>
      <c r="IT685" s="241"/>
      <c r="IU685" s="241"/>
      <c r="IV685" s="241"/>
      <c r="IW685" s="241"/>
      <c r="IX685" s="241"/>
      <c r="IY685" s="241"/>
      <c r="IZ685" s="241"/>
      <c r="JA685" s="241"/>
      <c r="JB685" s="241"/>
      <c r="JC685" s="241"/>
      <c r="JD685" s="241"/>
      <c r="JE685" s="241"/>
      <c r="JF685" s="241"/>
      <c r="JG685" s="241"/>
      <c r="JH685" s="241"/>
      <c r="JI685" s="241"/>
      <c r="JJ685" s="241"/>
      <c r="JK685" s="241"/>
      <c r="JL685" s="241"/>
      <c r="JM685" s="241"/>
      <c r="JN685" s="241"/>
      <c r="JO685" s="241"/>
      <c r="JP685" s="241"/>
      <c r="JQ685" s="241"/>
      <c r="JR685" s="241"/>
      <c r="JS685" s="241"/>
      <c r="JT685" s="241"/>
      <c r="JU685" s="241"/>
    </row>
    <row r="686" spans="1:281" s="240" customFormat="1" ht="15" customHeight="1">
      <c r="A686" s="241"/>
      <c r="B686" s="241"/>
      <c r="C686" s="241"/>
      <c r="D686" s="241"/>
      <c r="E686" s="241"/>
      <c r="F686" s="241"/>
      <c r="G686" s="241"/>
      <c r="H686" s="241"/>
      <c r="I686" s="241"/>
      <c r="J686" s="241"/>
      <c r="K686" s="241"/>
      <c r="L686" s="241"/>
      <c r="M686" s="241"/>
      <c r="N686" s="241"/>
      <c r="O686" s="241"/>
      <c r="P686" s="241"/>
      <c r="Q686" s="241"/>
      <c r="R686" s="241"/>
      <c r="S686" s="241"/>
      <c r="T686" s="241"/>
      <c r="U686" s="241" t="s">
        <v>811</v>
      </c>
      <c r="V686" s="241"/>
      <c r="W686" s="241"/>
      <c r="X686" s="241"/>
      <c r="Y686" s="241"/>
      <c r="Z686" s="241"/>
      <c r="AA686" s="241"/>
      <c r="AB686" s="241"/>
      <c r="AC686" s="241" t="s">
        <v>316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c r="DV686" s="241"/>
      <c r="DW686" s="241"/>
      <c r="DX686" s="241"/>
      <c r="DY686" s="241"/>
      <c r="DZ686" s="241"/>
      <c r="EA686" s="241"/>
      <c r="EB686" s="241"/>
      <c r="EC686" s="241"/>
      <c r="ED686" s="241"/>
      <c r="EE686" s="241"/>
      <c r="EF686" s="241"/>
      <c r="EG686" s="241"/>
      <c r="EH686" s="241"/>
      <c r="EI686" s="241"/>
      <c r="EJ686" s="241"/>
      <c r="EK686" s="241"/>
      <c r="EL686" s="241"/>
      <c r="EM686" s="241"/>
      <c r="EN686" s="241"/>
      <c r="EO686" s="241"/>
      <c r="EP686" s="241"/>
      <c r="EQ686" s="241"/>
      <c r="ER686" s="241"/>
      <c r="ES686" s="241"/>
      <c r="ET686" s="241"/>
      <c r="EU686" s="241"/>
      <c r="EV686" s="241"/>
      <c r="EW686" s="241"/>
      <c r="EX686" s="241"/>
      <c r="EY686" s="241"/>
      <c r="EZ686" s="241"/>
      <c r="FA686" s="241"/>
      <c r="FB686" s="241"/>
      <c r="FC686" s="241"/>
      <c r="FD686" s="241"/>
      <c r="FE686" s="241"/>
      <c r="FF686" s="241"/>
      <c r="FG686" s="241"/>
      <c r="FH686" s="241"/>
      <c r="FI686" s="241"/>
      <c r="FJ686" s="241"/>
      <c r="FK686" s="241"/>
      <c r="FL686" s="241"/>
      <c r="FM686" s="241"/>
      <c r="FN686" s="241"/>
      <c r="FO686" s="241"/>
      <c r="FP686" s="241"/>
      <c r="FQ686" s="241"/>
      <c r="FR686" s="241"/>
      <c r="FS686" s="241"/>
      <c r="FT686" s="241"/>
      <c r="FU686" s="241"/>
      <c r="FV686" s="241"/>
      <c r="FW686" s="241"/>
      <c r="FX686" s="241"/>
      <c r="FY686" s="241"/>
      <c r="FZ686" s="241"/>
      <c r="GA686" s="241"/>
      <c r="GB686" s="241"/>
      <c r="GC686" s="241"/>
      <c r="GD686" s="241"/>
      <c r="GE686" s="241"/>
      <c r="GF686" s="241"/>
      <c r="GG686" s="241"/>
      <c r="GH686" s="241"/>
      <c r="GI686" s="241"/>
      <c r="GJ686" s="241"/>
      <c r="GK686" s="241"/>
      <c r="GL686" s="241"/>
      <c r="GM686" s="241"/>
      <c r="GN686" s="241"/>
      <c r="GO686" s="241"/>
      <c r="GP686" s="241"/>
      <c r="GQ686" s="241"/>
      <c r="GR686" s="241"/>
      <c r="GS686" s="241"/>
      <c r="GT686" s="241"/>
      <c r="GU686" s="241"/>
      <c r="GV686" s="241"/>
      <c r="GW686" s="241"/>
      <c r="GX686" s="241"/>
      <c r="GY686" s="241"/>
      <c r="GZ686" s="241"/>
      <c r="HA686" s="241"/>
      <c r="HB686" s="241"/>
      <c r="HC686" s="241"/>
      <c r="HD686" s="241"/>
      <c r="HE686" s="241"/>
      <c r="HF686" s="241"/>
      <c r="HG686" s="241"/>
      <c r="HH686" s="241"/>
      <c r="HI686" s="241"/>
      <c r="HJ686" s="241"/>
      <c r="HK686" s="241"/>
      <c r="HL686" s="241"/>
      <c r="HM686" s="241"/>
      <c r="HN686" s="241"/>
      <c r="HO686" s="241"/>
      <c r="HP686" s="241"/>
      <c r="HQ686" s="241"/>
      <c r="HR686" s="241"/>
      <c r="HS686" s="241"/>
      <c r="HT686" s="241"/>
      <c r="HU686" s="241"/>
      <c r="HV686" s="241"/>
      <c r="HW686" s="241"/>
      <c r="HX686" s="241"/>
      <c r="HY686" s="241"/>
      <c r="HZ686" s="241"/>
      <c r="IA686" s="241"/>
      <c r="IB686" s="241"/>
      <c r="IC686" s="241"/>
      <c r="ID686" s="241"/>
      <c r="IE686" s="241"/>
      <c r="IF686" s="241"/>
      <c r="IG686" s="241"/>
      <c r="IH686" s="241"/>
      <c r="II686" s="241"/>
      <c r="IJ686" s="241"/>
      <c r="IK686" s="241"/>
      <c r="IL686" s="241"/>
      <c r="IM686" s="241"/>
      <c r="IN686" s="241"/>
      <c r="IO686" s="241"/>
      <c r="IP686" s="241"/>
      <c r="IQ686" s="241"/>
      <c r="IR686" s="241"/>
      <c r="IS686" s="241"/>
      <c r="IT686" s="241"/>
      <c r="IU686" s="241"/>
      <c r="IV686" s="241"/>
      <c r="IW686" s="241"/>
      <c r="IX686" s="241"/>
      <c r="IY686" s="241"/>
      <c r="IZ686" s="241"/>
      <c r="JA686" s="241"/>
      <c r="JB686" s="241"/>
      <c r="JC686" s="241"/>
      <c r="JD686" s="241"/>
      <c r="JE686" s="241"/>
      <c r="JF686" s="241"/>
      <c r="JG686" s="241"/>
      <c r="JH686" s="241"/>
      <c r="JI686" s="241"/>
      <c r="JJ686" s="241"/>
      <c r="JK686" s="241"/>
      <c r="JL686" s="241"/>
      <c r="JM686" s="241"/>
      <c r="JN686" s="241"/>
      <c r="JO686" s="241"/>
      <c r="JP686" s="241"/>
      <c r="JQ686" s="241"/>
      <c r="JR686" s="241"/>
      <c r="JS686" s="241"/>
      <c r="JT686" s="241"/>
      <c r="JU686" s="241"/>
    </row>
    <row r="687" spans="1:281" s="240" customFormat="1" ht="15" customHeight="1">
      <c r="A687" s="241"/>
      <c r="B687" s="241"/>
      <c r="C687" s="241"/>
      <c r="D687" s="241"/>
      <c r="E687" s="241"/>
      <c r="F687" s="241"/>
      <c r="G687" s="241"/>
      <c r="H687" s="241"/>
      <c r="I687" s="241"/>
      <c r="J687" s="241"/>
      <c r="K687" s="241"/>
      <c r="L687" s="241"/>
      <c r="M687" s="241"/>
      <c r="N687" s="241"/>
      <c r="O687" s="241"/>
      <c r="P687" s="241"/>
      <c r="Q687" s="241"/>
      <c r="R687" s="241"/>
      <c r="S687" s="241"/>
      <c r="T687" s="241"/>
      <c r="U687" s="241" t="s">
        <v>812</v>
      </c>
      <c r="V687" s="241"/>
      <c r="W687" s="241"/>
      <c r="X687" s="241"/>
      <c r="Y687" s="241"/>
      <c r="Z687" s="241"/>
      <c r="AA687" s="241"/>
      <c r="AB687" s="241"/>
      <c r="AC687" s="241" t="s">
        <v>325</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c r="DV687" s="241"/>
      <c r="DW687" s="241"/>
      <c r="DX687" s="241"/>
      <c r="DY687" s="241"/>
      <c r="DZ687" s="241"/>
      <c r="EA687" s="241"/>
      <c r="EB687" s="241"/>
      <c r="EC687" s="241"/>
      <c r="ED687" s="241"/>
      <c r="EE687" s="241"/>
      <c r="EF687" s="241"/>
      <c r="EG687" s="241"/>
      <c r="EH687" s="241"/>
      <c r="EI687" s="241"/>
      <c r="EJ687" s="241"/>
      <c r="EK687" s="241"/>
      <c r="EL687" s="241"/>
      <c r="EM687" s="241"/>
      <c r="EN687" s="241"/>
      <c r="EO687" s="241"/>
      <c r="EP687" s="241"/>
      <c r="EQ687" s="241"/>
      <c r="ER687" s="241"/>
      <c r="ES687" s="241"/>
      <c r="ET687" s="241"/>
      <c r="EU687" s="241"/>
      <c r="EV687" s="241"/>
      <c r="EW687" s="241"/>
      <c r="EX687" s="241"/>
      <c r="EY687" s="241"/>
      <c r="EZ687" s="241"/>
      <c r="FA687" s="241"/>
      <c r="FB687" s="241"/>
      <c r="FC687" s="241"/>
      <c r="FD687" s="241"/>
      <c r="FE687" s="241"/>
      <c r="FF687" s="241"/>
      <c r="FG687" s="241"/>
      <c r="FH687" s="241"/>
      <c r="FI687" s="241"/>
      <c r="FJ687" s="241"/>
      <c r="FK687" s="241"/>
      <c r="FL687" s="241"/>
      <c r="FM687" s="241"/>
      <c r="FN687" s="241"/>
      <c r="FO687" s="241"/>
      <c r="FP687" s="241"/>
      <c r="FQ687" s="241"/>
      <c r="FR687" s="241"/>
      <c r="FS687" s="241"/>
      <c r="FT687" s="241"/>
      <c r="FU687" s="241"/>
      <c r="FV687" s="241"/>
      <c r="FW687" s="241"/>
      <c r="FX687" s="241"/>
      <c r="FY687" s="241"/>
      <c r="FZ687" s="241"/>
      <c r="GA687" s="241"/>
      <c r="GB687" s="241"/>
      <c r="GC687" s="241"/>
      <c r="GD687" s="241"/>
      <c r="GE687" s="241"/>
      <c r="GF687" s="241"/>
      <c r="GG687" s="241"/>
      <c r="GH687" s="241"/>
      <c r="GI687" s="241"/>
      <c r="GJ687" s="241"/>
      <c r="GK687" s="241"/>
      <c r="GL687" s="241"/>
      <c r="GM687" s="241"/>
      <c r="GN687" s="241"/>
      <c r="GO687" s="241"/>
      <c r="GP687" s="241"/>
      <c r="GQ687" s="241"/>
      <c r="GR687" s="241"/>
      <c r="GS687" s="241"/>
      <c r="GT687" s="241"/>
      <c r="GU687" s="241"/>
      <c r="GV687" s="241"/>
      <c r="GW687" s="241"/>
      <c r="GX687" s="241"/>
      <c r="GY687" s="241"/>
      <c r="GZ687" s="241"/>
      <c r="HA687" s="241"/>
      <c r="HB687" s="241"/>
      <c r="HC687" s="241"/>
      <c r="HD687" s="241"/>
      <c r="HE687" s="241"/>
      <c r="HF687" s="241"/>
      <c r="HG687" s="241"/>
      <c r="HH687" s="241"/>
      <c r="HI687" s="241"/>
      <c r="HJ687" s="241"/>
      <c r="HK687" s="241"/>
      <c r="HL687" s="241"/>
      <c r="HM687" s="241"/>
      <c r="HN687" s="241"/>
      <c r="HO687" s="241"/>
      <c r="HP687" s="241"/>
      <c r="HQ687" s="241"/>
      <c r="HR687" s="241"/>
      <c r="HS687" s="241"/>
      <c r="HT687" s="241"/>
      <c r="HU687" s="241"/>
      <c r="HV687" s="241"/>
      <c r="HW687" s="241"/>
      <c r="HX687" s="241"/>
      <c r="HY687" s="241"/>
      <c r="HZ687" s="241"/>
      <c r="IA687" s="241"/>
      <c r="IB687" s="241"/>
      <c r="IC687" s="241"/>
      <c r="ID687" s="241"/>
      <c r="IE687" s="241"/>
      <c r="IF687" s="241"/>
      <c r="IG687" s="241"/>
      <c r="IH687" s="241"/>
      <c r="II687" s="241"/>
      <c r="IJ687" s="241"/>
      <c r="IK687" s="241"/>
      <c r="IL687" s="241"/>
      <c r="IM687" s="241"/>
      <c r="IN687" s="241"/>
      <c r="IO687" s="241"/>
      <c r="IP687" s="241"/>
      <c r="IQ687" s="241"/>
      <c r="IR687" s="241"/>
      <c r="IS687" s="241"/>
      <c r="IT687" s="241"/>
      <c r="IU687" s="241"/>
      <c r="IV687" s="241"/>
      <c r="IW687" s="241"/>
      <c r="IX687" s="241"/>
      <c r="IY687" s="241"/>
      <c r="IZ687" s="241"/>
      <c r="JA687" s="241"/>
      <c r="JB687" s="241"/>
      <c r="JC687" s="241"/>
      <c r="JD687" s="241"/>
      <c r="JE687" s="241"/>
      <c r="JF687" s="241"/>
      <c r="JG687" s="241"/>
      <c r="JH687" s="241"/>
      <c r="JI687" s="241"/>
      <c r="JJ687" s="241"/>
      <c r="JK687" s="241"/>
      <c r="JL687" s="241"/>
      <c r="JM687" s="241"/>
      <c r="JN687" s="241"/>
      <c r="JO687" s="241"/>
      <c r="JP687" s="241"/>
      <c r="JQ687" s="241"/>
      <c r="JR687" s="241"/>
      <c r="JS687" s="241"/>
      <c r="JT687" s="241"/>
      <c r="JU687" s="241"/>
    </row>
    <row r="688" spans="1:281" s="240" customFormat="1" ht="15" customHeight="1">
      <c r="A688" s="241"/>
      <c r="B688" s="241"/>
      <c r="C688" s="241"/>
      <c r="D688" s="241"/>
      <c r="E688" s="241"/>
      <c r="F688" s="241"/>
      <c r="G688" s="241"/>
      <c r="H688" s="241"/>
      <c r="I688" s="241"/>
      <c r="J688" s="241"/>
      <c r="K688" s="241"/>
      <c r="L688" s="241"/>
      <c r="M688" s="241"/>
      <c r="N688" s="241"/>
      <c r="O688" s="241"/>
      <c r="P688" s="241"/>
      <c r="Q688" s="241"/>
      <c r="R688" s="241"/>
      <c r="S688" s="241"/>
      <c r="T688" s="241"/>
      <c r="U688" s="241" t="s">
        <v>813</v>
      </c>
      <c r="V688" s="241"/>
      <c r="W688" s="241"/>
      <c r="X688" s="241"/>
      <c r="Y688" s="241"/>
      <c r="Z688" s="241"/>
      <c r="AA688" s="241"/>
      <c r="AB688" s="241"/>
      <c r="AC688" s="241" t="s">
        <v>316</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c r="DD688" s="241"/>
      <c r="DE688" s="241"/>
      <c r="DF688" s="241"/>
      <c r="DG688" s="241"/>
      <c r="DH688" s="241"/>
      <c r="DI688" s="241"/>
      <c r="DJ688" s="241"/>
      <c r="DK688" s="241"/>
      <c r="DL688" s="241"/>
      <c r="DM688" s="241"/>
      <c r="DN688" s="241"/>
      <c r="DO688" s="241"/>
      <c r="DP688" s="241"/>
      <c r="DQ688" s="241"/>
      <c r="DR688" s="241"/>
      <c r="DS688" s="241"/>
      <c r="DT688" s="241"/>
      <c r="DU688" s="241"/>
      <c r="DV688" s="241"/>
      <c r="DW688" s="241"/>
      <c r="DX688" s="241"/>
      <c r="DY688" s="241"/>
      <c r="DZ688" s="241"/>
      <c r="EA688" s="241"/>
      <c r="EB688" s="241"/>
      <c r="EC688" s="241"/>
      <c r="ED688" s="241"/>
      <c r="EE688" s="241"/>
      <c r="EF688" s="241"/>
      <c r="EG688" s="241"/>
      <c r="EH688" s="241"/>
      <c r="EI688" s="241"/>
      <c r="EJ688" s="241"/>
      <c r="EK688" s="241"/>
      <c r="EL688" s="241"/>
      <c r="EM688" s="241"/>
      <c r="EN688" s="241"/>
      <c r="EO688" s="241"/>
      <c r="EP688" s="241"/>
      <c r="EQ688" s="241"/>
      <c r="ER688" s="241"/>
      <c r="ES688" s="241"/>
      <c r="ET688" s="241"/>
      <c r="EU688" s="241"/>
      <c r="EV688" s="241"/>
      <c r="EW688" s="241"/>
      <c r="EX688" s="241"/>
      <c r="EY688" s="241"/>
      <c r="EZ688" s="241"/>
      <c r="FA688" s="241"/>
      <c r="FB688" s="241"/>
      <c r="FC688" s="241"/>
      <c r="FD688" s="241"/>
      <c r="FE688" s="241"/>
      <c r="FF688" s="241"/>
      <c r="FG688" s="241"/>
      <c r="FH688" s="241"/>
      <c r="FI688" s="241"/>
      <c r="FJ688" s="241"/>
      <c r="FK688" s="241"/>
      <c r="FL688" s="241"/>
      <c r="FM688" s="241"/>
      <c r="FN688" s="241"/>
      <c r="FO688" s="241"/>
      <c r="FP688" s="241"/>
      <c r="FQ688" s="241"/>
      <c r="FR688" s="241"/>
      <c r="FS688" s="241"/>
      <c r="FT688" s="241"/>
      <c r="FU688" s="241"/>
      <c r="FV688" s="241"/>
      <c r="FW688" s="241"/>
      <c r="FX688" s="241"/>
      <c r="FY688" s="241"/>
      <c r="FZ688" s="241"/>
      <c r="GA688" s="241"/>
      <c r="GB688" s="241"/>
      <c r="GC688" s="241"/>
      <c r="GD688" s="241"/>
      <c r="GE688" s="241"/>
      <c r="GF688" s="241"/>
      <c r="GG688" s="241"/>
      <c r="GH688" s="241"/>
      <c r="GI688" s="241"/>
      <c r="GJ688" s="241"/>
      <c r="GK688" s="241"/>
      <c r="GL688" s="241"/>
      <c r="GM688" s="241"/>
      <c r="GN688" s="241"/>
      <c r="GO688" s="241"/>
      <c r="GP688" s="241"/>
      <c r="GQ688" s="241"/>
      <c r="GR688" s="241"/>
      <c r="GS688" s="241"/>
      <c r="GT688" s="241"/>
      <c r="GU688" s="241"/>
      <c r="GV688" s="241"/>
      <c r="GW688" s="241"/>
      <c r="GX688" s="241"/>
      <c r="GY688" s="241"/>
      <c r="GZ688" s="241"/>
      <c r="HA688" s="241"/>
      <c r="HB688" s="241"/>
      <c r="HC688" s="241"/>
      <c r="HD688" s="241"/>
      <c r="HE688" s="241"/>
      <c r="HF688" s="241"/>
      <c r="HG688" s="241"/>
      <c r="HH688" s="241"/>
      <c r="HI688" s="241"/>
      <c r="HJ688" s="241"/>
      <c r="HK688" s="241"/>
      <c r="HL688" s="241"/>
      <c r="HM688" s="241"/>
      <c r="HN688" s="241"/>
      <c r="HO688" s="241"/>
      <c r="HP688" s="241"/>
      <c r="HQ688" s="241"/>
      <c r="HR688" s="241"/>
      <c r="HS688" s="241"/>
      <c r="HT688" s="241"/>
      <c r="HU688" s="241"/>
      <c r="HV688" s="241"/>
      <c r="HW688" s="241"/>
      <c r="HX688" s="241"/>
      <c r="HY688" s="241"/>
      <c r="HZ688" s="241"/>
      <c r="IA688" s="241"/>
      <c r="IB688" s="241"/>
      <c r="IC688" s="241"/>
      <c r="ID688" s="241"/>
      <c r="IE688" s="241"/>
      <c r="IF688" s="241"/>
      <c r="IG688" s="241"/>
      <c r="IH688" s="241"/>
      <c r="II688" s="241"/>
      <c r="IJ688" s="241"/>
      <c r="IK688" s="241"/>
      <c r="IL688" s="241"/>
      <c r="IM688" s="241"/>
      <c r="IN688" s="241"/>
      <c r="IO688" s="241"/>
      <c r="IP688" s="241"/>
      <c r="IQ688" s="241"/>
      <c r="IR688" s="241"/>
      <c r="IS688" s="241"/>
      <c r="IT688" s="241"/>
      <c r="IU688" s="241"/>
      <c r="IV688" s="241"/>
      <c r="IW688" s="241"/>
      <c r="IX688" s="241"/>
      <c r="IY688" s="241"/>
      <c r="IZ688" s="241"/>
      <c r="JA688" s="241"/>
      <c r="JB688" s="241"/>
      <c r="JC688" s="241"/>
      <c r="JD688" s="241"/>
      <c r="JE688" s="241"/>
      <c r="JF688" s="241"/>
      <c r="JG688" s="241"/>
      <c r="JH688" s="241"/>
      <c r="JI688" s="241"/>
      <c r="JJ688" s="241"/>
      <c r="JK688" s="241"/>
      <c r="JL688" s="241"/>
      <c r="JM688" s="241"/>
      <c r="JN688" s="241"/>
      <c r="JO688" s="241"/>
      <c r="JP688" s="241"/>
      <c r="JQ688" s="241"/>
      <c r="JR688" s="241"/>
      <c r="JS688" s="241"/>
      <c r="JT688" s="241"/>
      <c r="JU688" s="241"/>
    </row>
    <row r="689" spans="1:281" s="240" customFormat="1" ht="15" customHeight="1">
      <c r="A689" s="241"/>
      <c r="B689" s="241"/>
      <c r="C689" s="241"/>
      <c r="D689" s="241"/>
      <c r="E689" s="241"/>
      <c r="F689" s="241"/>
      <c r="G689" s="241"/>
      <c r="H689" s="241"/>
      <c r="I689" s="241"/>
      <c r="J689" s="241"/>
      <c r="K689" s="241"/>
      <c r="L689" s="241"/>
      <c r="M689" s="241"/>
      <c r="N689" s="241"/>
      <c r="O689" s="241"/>
      <c r="P689" s="241"/>
      <c r="Q689" s="241"/>
      <c r="R689" s="241"/>
      <c r="S689" s="241"/>
      <c r="T689" s="241"/>
      <c r="U689" s="241" t="s">
        <v>814</v>
      </c>
      <c r="V689" s="241"/>
      <c r="W689" s="241"/>
      <c r="X689" s="241"/>
      <c r="Y689" s="241"/>
      <c r="Z689" s="241"/>
      <c r="AA689" s="241"/>
      <c r="AB689" s="241"/>
      <c r="AC689" s="241" t="s">
        <v>316</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c r="DD689" s="241"/>
      <c r="DE689" s="241"/>
      <c r="DF689" s="241"/>
      <c r="DG689" s="241"/>
      <c r="DH689" s="241"/>
      <c r="DI689" s="241"/>
      <c r="DJ689" s="241"/>
      <c r="DK689" s="241"/>
      <c r="DL689" s="241"/>
      <c r="DM689" s="241"/>
      <c r="DN689" s="241"/>
      <c r="DO689" s="241"/>
      <c r="DP689" s="241"/>
      <c r="DQ689" s="241"/>
      <c r="DR689" s="241"/>
      <c r="DS689" s="241"/>
      <c r="DT689" s="241"/>
      <c r="DU689" s="241"/>
      <c r="DV689" s="241"/>
      <c r="DW689" s="241"/>
      <c r="DX689" s="241"/>
      <c r="DY689" s="241"/>
      <c r="DZ689" s="241"/>
      <c r="EA689" s="241"/>
      <c r="EB689" s="241"/>
      <c r="EC689" s="241"/>
      <c r="ED689" s="241"/>
      <c r="EE689" s="241"/>
      <c r="EF689" s="241"/>
      <c r="EG689" s="241"/>
      <c r="EH689" s="241"/>
      <c r="EI689" s="241"/>
      <c r="EJ689" s="241"/>
      <c r="EK689" s="241"/>
      <c r="EL689" s="241"/>
      <c r="EM689" s="241"/>
      <c r="EN689" s="241"/>
      <c r="EO689" s="241"/>
      <c r="EP689" s="241"/>
      <c r="EQ689" s="241"/>
      <c r="ER689" s="241"/>
      <c r="ES689" s="241"/>
      <c r="ET689" s="241"/>
      <c r="EU689" s="241"/>
      <c r="EV689" s="241"/>
      <c r="EW689" s="241"/>
      <c r="EX689" s="241"/>
      <c r="EY689" s="241"/>
      <c r="EZ689" s="241"/>
      <c r="FA689" s="241"/>
      <c r="FB689" s="241"/>
      <c r="FC689" s="241"/>
      <c r="FD689" s="241"/>
      <c r="FE689" s="241"/>
      <c r="FF689" s="241"/>
      <c r="FG689" s="241"/>
      <c r="FH689" s="241"/>
      <c r="FI689" s="241"/>
      <c r="FJ689" s="241"/>
      <c r="FK689" s="241"/>
      <c r="FL689" s="241"/>
      <c r="FM689" s="241"/>
      <c r="FN689" s="241"/>
      <c r="FO689" s="241"/>
      <c r="FP689" s="241"/>
      <c r="FQ689" s="241"/>
      <c r="FR689" s="241"/>
      <c r="FS689" s="241"/>
      <c r="FT689" s="241"/>
      <c r="FU689" s="241"/>
      <c r="FV689" s="241"/>
      <c r="FW689" s="241"/>
      <c r="FX689" s="241"/>
      <c r="FY689" s="241"/>
      <c r="FZ689" s="241"/>
      <c r="GA689" s="241"/>
      <c r="GB689" s="241"/>
      <c r="GC689" s="241"/>
      <c r="GD689" s="241"/>
      <c r="GE689" s="241"/>
      <c r="GF689" s="241"/>
      <c r="GG689" s="241"/>
      <c r="GH689" s="241"/>
      <c r="GI689" s="241"/>
      <c r="GJ689" s="241"/>
      <c r="GK689" s="241"/>
      <c r="GL689" s="241"/>
      <c r="GM689" s="241"/>
      <c r="GN689" s="241"/>
      <c r="GO689" s="241"/>
      <c r="GP689" s="241"/>
      <c r="GQ689" s="241"/>
      <c r="GR689" s="241"/>
      <c r="GS689" s="241"/>
      <c r="GT689" s="241"/>
      <c r="GU689" s="241"/>
      <c r="GV689" s="241"/>
      <c r="GW689" s="241"/>
      <c r="GX689" s="241"/>
      <c r="GY689" s="241"/>
      <c r="GZ689" s="241"/>
      <c r="HA689" s="241"/>
      <c r="HB689" s="241"/>
      <c r="HC689" s="241"/>
      <c r="HD689" s="241"/>
      <c r="HE689" s="241"/>
      <c r="HF689" s="241"/>
      <c r="HG689" s="241"/>
      <c r="HH689" s="241"/>
      <c r="HI689" s="241"/>
      <c r="HJ689" s="241"/>
      <c r="HK689" s="241"/>
      <c r="HL689" s="241"/>
      <c r="HM689" s="241"/>
      <c r="HN689" s="241"/>
      <c r="HO689" s="241"/>
      <c r="HP689" s="241"/>
      <c r="HQ689" s="241"/>
      <c r="HR689" s="241"/>
      <c r="HS689" s="241"/>
      <c r="HT689" s="241"/>
      <c r="HU689" s="241"/>
      <c r="HV689" s="241"/>
      <c r="HW689" s="241"/>
      <c r="HX689" s="241"/>
      <c r="HY689" s="241"/>
      <c r="HZ689" s="241"/>
      <c r="IA689" s="241"/>
      <c r="IB689" s="241"/>
      <c r="IC689" s="241"/>
      <c r="ID689" s="241"/>
      <c r="IE689" s="241"/>
      <c r="IF689" s="241"/>
      <c r="IG689" s="241"/>
      <c r="IH689" s="241"/>
      <c r="II689" s="241"/>
      <c r="IJ689" s="241"/>
      <c r="IK689" s="241"/>
      <c r="IL689" s="241"/>
      <c r="IM689" s="241"/>
      <c r="IN689" s="241"/>
      <c r="IO689" s="241"/>
      <c r="IP689" s="241"/>
      <c r="IQ689" s="241"/>
      <c r="IR689" s="241"/>
      <c r="IS689" s="241"/>
      <c r="IT689" s="241"/>
      <c r="IU689" s="241"/>
      <c r="IV689" s="241"/>
      <c r="IW689" s="241"/>
      <c r="IX689" s="241"/>
      <c r="IY689" s="241"/>
      <c r="IZ689" s="241"/>
      <c r="JA689" s="241"/>
      <c r="JB689" s="241"/>
      <c r="JC689" s="241"/>
      <c r="JD689" s="241"/>
      <c r="JE689" s="241"/>
      <c r="JF689" s="241"/>
      <c r="JG689" s="241"/>
      <c r="JH689" s="241"/>
      <c r="JI689" s="241"/>
      <c r="JJ689" s="241"/>
      <c r="JK689" s="241"/>
      <c r="JL689" s="241"/>
      <c r="JM689" s="241"/>
      <c r="JN689" s="241"/>
      <c r="JO689" s="241"/>
      <c r="JP689" s="241"/>
      <c r="JQ689" s="241"/>
      <c r="JR689" s="241"/>
      <c r="JS689" s="241"/>
      <c r="JT689" s="241"/>
      <c r="JU689" s="241"/>
    </row>
    <row r="690" spans="1:281" s="240" customFormat="1" ht="15" customHeight="1">
      <c r="A690" s="241"/>
      <c r="B690" s="241"/>
      <c r="C690" s="241"/>
      <c r="D690" s="241"/>
      <c r="E690" s="241"/>
      <c r="F690" s="241"/>
      <c r="G690" s="241"/>
      <c r="H690" s="241"/>
      <c r="I690" s="241"/>
      <c r="J690" s="241"/>
      <c r="K690" s="241"/>
      <c r="L690" s="241"/>
      <c r="M690" s="241"/>
      <c r="N690" s="241"/>
      <c r="O690" s="241"/>
      <c r="P690" s="241"/>
      <c r="Q690" s="241"/>
      <c r="R690" s="241"/>
      <c r="S690" s="241"/>
      <c r="T690" s="241"/>
      <c r="U690" s="241" t="s">
        <v>815</v>
      </c>
      <c r="V690" s="241"/>
      <c r="W690" s="241"/>
      <c r="X690" s="241"/>
      <c r="Y690" s="241"/>
      <c r="Z690" s="241"/>
      <c r="AA690" s="241"/>
      <c r="AB690" s="241"/>
      <c r="AC690" s="241" t="s">
        <v>316</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c r="DD690" s="241"/>
      <c r="DE690" s="241"/>
      <c r="DF690" s="241"/>
      <c r="DG690" s="241"/>
      <c r="DH690" s="241"/>
      <c r="DI690" s="241"/>
      <c r="DJ690" s="241"/>
      <c r="DK690" s="241"/>
      <c r="DL690" s="241"/>
      <c r="DM690" s="241"/>
      <c r="DN690" s="241"/>
      <c r="DO690" s="241"/>
      <c r="DP690" s="241"/>
      <c r="DQ690" s="241"/>
      <c r="DR690" s="241"/>
      <c r="DS690" s="241"/>
      <c r="DT690" s="241"/>
      <c r="DU690" s="241"/>
      <c r="DV690" s="241"/>
      <c r="DW690" s="241"/>
      <c r="DX690" s="241"/>
      <c r="DY690" s="241"/>
      <c r="DZ690" s="241"/>
      <c r="EA690" s="241"/>
      <c r="EB690" s="241"/>
      <c r="EC690" s="241"/>
      <c r="ED690" s="241"/>
      <c r="EE690" s="241"/>
      <c r="EF690" s="241"/>
      <c r="EG690" s="241"/>
      <c r="EH690" s="241"/>
      <c r="EI690" s="241"/>
      <c r="EJ690" s="241"/>
      <c r="EK690" s="241"/>
      <c r="EL690" s="241"/>
      <c r="EM690" s="241"/>
      <c r="EN690" s="241"/>
      <c r="EO690" s="241"/>
      <c r="EP690" s="241"/>
      <c r="EQ690" s="241"/>
      <c r="ER690" s="241"/>
      <c r="ES690" s="241"/>
      <c r="ET690" s="241"/>
      <c r="EU690" s="241"/>
      <c r="EV690" s="241"/>
      <c r="EW690" s="241"/>
      <c r="EX690" s="241"/>
      <c r="EY690" s="241"/>
      <c r="EZ690" s="241"/>
      <c r="FA690" s="241"/>
      <c r="FB690" s="241"/>
      <c r="FC690" s="241"/>
      <c r="FD690" s="241"/>
      <c r="FE690" s="241"/>
      <c r="FF690" s="241"/>
      <c r="FG690" s="241"/>
      <c r="FH690" s="241"/>
      <c r="FI690" s="241"/>
      <c r="FJ690" s="241"/>
      <c r="FK690" s="241"/>
      <c r="FL690" s="241"/>
      <c r="FM690" s="241"/>
      <c r="FN690" s="241"/>
      <c r="FO690" s="241"/>
      <c r="FP690" s="241"/>
      <c r="FQ690" s="241"/>
      <c r="FR690" s="241"/>
      <c r="FS690" s="241"/>
      <c r="FT690" s="241"/>
      <c r="FU690" s="241"/>
      <c r="FV690" s="241"/>
      <c r="FW690" s="241"/>
      <c r="FX690" s="241"/>
      <c r="FY690" s="241"/>
      <c r="FZ690" s="241"/>
      <c r="GA690" s="241"/>
      <c r="GB690" s="241"/>
      <c r="GC690" s="241"/>
      <c r="GD690" s="241"/>
      <c r="GE690" s="241"/>
      <c r="GF690" s="241"/>
      <c r="GG690" s="241"/>
      <c r="GH690" s="241"/>
      <c r="GI690" s="241"/>
      <c r="GJ690" s="241"/>
      <c r="GK690" s="241"/>
      <c r="GL690" s="241"/>
      <c r="GM690" s="241"/>
      <c r="GN690" s="241"/>
      <c r="GO690" s="241"/>
      <c r="GP690" s="241"/>
      <c r="GQ690" s="241"/>
      <c r="GR690" s="241"/>
      <c r="GS690" s="241"/>
      <c r="GT690" s="241"/>
      <c r="GU690" s="241"/>
      <c r="GV690" s="241"/>
      <c r="GW690" s="241"/>
      <c r="GX690" s="241"/>
      <c r="GY690" s="241"/>
      <c r="GZ690" s="241"/>
      <c r="HA690" s="241"/>
      <c r="HB690" s="241"/>
      <c r="HC690" s="241"/>
      <c r="HD690" s="241"/>
      <c r="HE690" s="241"/>
      <c r="HF690" s="241"/>
      <c r="HG690" s="241"/>
      <c r="HH690" s="241"/>
      <c r="HI690" s="241"/>
      <c r="HJ690" s="241"/>
      <c r="HK690" s="241"/>
      <c r="HL690" s="241"/>
      <c r="HM690" s="241"/>
      <c r="HN690" s="241"/>
      <c r="HO690" s="241"/>
      <c r="HP690" s="241"/>
      <c r="HQ690" s="241"/>
      <c r="HR690" s="241"/>
      <c r="HS690" s="241"/>
      <c r="HT690" s="241"/>
      <c r="HU690" s="241"/>
      <c r="HV690" s="241"/>
      <c r="HW690" s="241"/>
      <c r="HX690" s="241"/>
      <c r="HY690" s="241"/>
      <c r="HZ690" s="241"/>
      <c r="IA690" s="241"/>
      <c r="IB690" s="241"/>
      <c r="IC690" s="241"/>
      <c r="ID690" s="241"/>
      <c r="IE690" s="241"/>
      <c r="IF690" s="241"/>
      <c r="IG690" s="241"/>
      <c r="IH690" s="241"/>
      <c r="II690" s="241"/>
      <c r="IJ690" s="241"/>
      <c r="IK690" s="241"/>
      <c r="IL690" s="241"/>
      <c r="IM690" s="241"/>
      <c r="IN690" s="241"/>
      <c r="IO690" s="241"/>
      <c r="IP690" s="241"/>
      <c r="IQ690" s="241"/>
      <c r="IR690" s="241"/>
      <c r="IS690" s="241"/>
      <c r="IT690" s="241"/>
      <c r="IU690" s="241"/>
      <c r="IV690" s="241"/>
      <c r="IW690" s="241"/>
      <c r="IX690" s="241"/>
      <c r="IY690" s="241"/>
      <c r="IZ690" s="241"/>
      <c r="JA690" s="241"/>
      <c r="JB690" s="241"/>
      <c r="JC690" s="241"/>
      <c r="JD690" s="241"/>
      <c r="JE690" s="241"/>
      <c r="JF690" s="241"/>
      <c r="JG690" s="241"/>
      <c r="JH690" s="241"/>
      <c r="JI690" s="241"/>
      <c r="JJ690" s="241"/>
      <c r="JK690" s="241"/>
      <c r="JL690" s="241"/>
      <c r="JM690" s="241"/>
      <c r="JN690" s="241"/>
      <c r="JO690" s="241"/>
      <c r="JP690" s="241"/>
      <c r="JQ690" s="241"/>
      <c r="JR690" s="241"/>
      <c r="JS690" s="241"/>
      <c r="JT690" s="241"/>
      <c r="JU690" s="241"/>
    </row>
    <row r="691" spans="1:281" s="240" customFormat="1" ht="15" customHeight="1">
      <c r="A691" s="241"/>
      <c r="B691" s="241"/>
      <c r="C691" s="241"/>
      <c r="D691" s="241"/>
      <c r="E691" s="241"/>
      <c r="F691" s="241"/>
      <c r="G691" s="241"/>
      <c r="H691" s="241"/>
      <c r="I691" s="241"/>
      <c r="J691" s="241"/>
      <c r="K691" s="241"/>
      <c r="L691" s="241"/>
      <c r="M691" s="241"/>
      <c r="N691" s="241"/>
      <c r="O691" s="241"/>
      <c r="P691" s="241"/>
      <c r="Q691" s="241"/>
      <c r="R691" s="241"/>
      <c r="S691" s="241"/>
      <c r="T691" s="241"/>
      <c r="U691" s="241" t="s">
        <v>816</v>
      </c>
      <c r="V691" s="241"/>
      <c r="W691" s="241"/>
      <c r="X691" s="241"/>
      <c r="Y691" s="241"/>
      <c r="Z691" s="241"/>
      <c r="AA691" s="241"/>
      <c r="AB691" s="241"/>
      <c r="AC691" s="241" t="s">
        <v>366</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c r="DD691" s="241"/>
      <c r="DE691" s="241"/>
      <c r="DF691" s="241"/>
      <c r="DG691" s="241"/>
      <c r="DH691" s="241"/>
      <c r="DI691" s="241"/>
      <c r="DJ691" s="241"/>
      <c r="DK691" s="241"/>
      <c r="DL691" s="241"/>
      <c r="DM691" s="241"/>
      <c r="DN691" s="241"/>
      <c r="DO691" s="241"/>
      <c r="DP691" s="241"/>
      <c r="DQ691" s="241"/>
      <c r="DR691" s="241"/>
      <c r="DS691" s="241"/>
      <c r="DT691" s="241"/>
      <c r="DU691" s="241"/>
      <c r="DV691" s="241"/>
      <c r="DW691" s="241"/>
      <c r="DX691" s="241"/>
      <c r="DY691" s="241"/>
      <c r="DZ691" s="241"/>
      <c r="EA691" s="241"/>
      <c r="EB691" s="241"/>
      <c r="EC691" s="241"/>
      <c r="ED691" s="241"/>
      <c r="EE691" s="241"/>
      <c r="EF691" s="241"/>
      <c r="EG691" s="241"/>
      <c r="EH691" s="241"/>
      <c r="EI691" s="241"/>
      <c r="EJ691" s="241"/>
      <c r="EK691" s="241"/>
      <c r="EL691" s="241"/>
      <c r="EM691" s="241"/>
      <c r="EN691" s="241"/>
      <c r="EO691" s="241"/>
      <c r="EP691" s="241"/>
      <c r="EQ691" s="241"/>
      <c r="ER691" s="241"/>
      <c r="ES691" s="241"/>
      <c r="ET691" s="241"/>
      <c r="EU691" s="241"/>
      <c r="EV691" s="241"/>
      <c r="EW691" s="241"/>
      <c r="EX691" s="241"/>
      <c r="EY691" s="241"/>
      <c r="EZ691" s="241"/>
      <c r="FA691" s="241"/>
      <c r="FB691" s="241"/>
      <c r="FC691" s="241"/>
      <c r="FD691" s="241"/>
      <c r="FE691" s="241"/>
      <c r="FF691" s="241"/>
      <c r="FG691" s="241"/>
      <c r="FH691" s="241"/>
      <c r="FI691" s="241"/>
      <c r="FJ691" s="241"/>
      <c r="FK691" s="241"/>
      <c r="FL691" s="241"/>
      <c r="FM691" s="241"/>
      <c r="FN691" s="241"/>
      <c r="FO691" s="241"/>
      <c r="FP691" s="241"/>
      <c r="FQ691" s="241"/>
      <c r="FR691" s="241"/>
      <c r="FS691" s="241"/>
      <c r="FT691" s="241"/>
      <c r="FU691" s="241"/>
      <c r="FV691" s="241"/>
      <c r="FW691" s="241"/>
      <c r="FX691" s="241"/>
      <c r="FY691" s="241"/>
      <c r="FZ691" s="241"/>
      <c r="GA691" s="241"/>
      <c r="GB691" s="241"/>
      <c r="GC691" s="241"/>
      <c r="GD691" s="241"/>
      <c r="GE691" s="241"/>
      <c r="GF691" s="241"/>
      <c r="GG691" s="241"/>
      <c r="GH691" s="241"/>
      <c r="GI691" s="241"/>
      <c r="GJ691" s="241"/>
      <c r="GK691" s="241"/>
      <c r="GL691" s="241"/>
      <c r="GM691" s="241"/>
      <c r="GN691" s="241"/>
      <c r="GO691" s="241"/>
      <c r="GP691" s="241"/>
      <c r="GQ691" s="241"/>
      <c r="GR691" s="241"/>
      <c r="GS691" s="241"/>
      <c r="GT691" s="241"/>
      <c r="GU691" s="241"/>
      <c r="GV691" s="241"/>
      <c r="GW691" s="241"/>
      <c r="GX691" s="241"/>
      <c r="GY691" s="241"/>
      <c r="GZ691" s="241"/>
      <c r="HA691" s="241"/>
      <c r="HB691" s="241"/>
      <c r="HC691" s="241"/>
      <c r="HD691" s="241"/>
      <c r="HE691" s="241"/>
      <c r="HF691" s="241"/>
      <c r="HG691" s="241"/>
      <c r="HH691" s="241"/>
      <c r="HI691" s="241"/>
      <c r="HJ691" s="241"/>
      <c r="HK691" s="241"/>
      <c r="HL691" s="241"/>
      <c r="HM691" s="241"/>
      <c r="HN691" s="241"/>
      <c r="HO691" s="241"/>
      <c r="HP691" s="241"/>
      <c r="HQ691" s="241"/>
      <c r="HR691" s="241"/>
      <c r="HS691" s="241"/>
      <c r="HT691" s="241"/>
      <c r="HU691" s="241"/>
      <c r="HV691" s="241"/>
      <c r="HW691" s="241"/>
      <c r="HX691" s="241"/>
      <c r="HY691" s="241"/>
      <c r="HZ691" s="241"/>
      <c r="IA691" s="241"/>
      <c r="IB691" s="241"/>
      <c r="IC691" s="241"/>
      <c r="ID691" s="241"/>
      <c r="IE691" s="241"/>
      <c r="IF691" s="241"/>
      <c r="IG691" s="241"/>
      <c r="IH691" s="241"/>
      <c r="II691" s="241"/>
      <c r="IJ691" s="241"/>
      <c r="IK691" s="241"/>
      <c r="IL691" s="241"/>
      <c r="IM691" s="241"/>
      <c r="IN691" s="241"/>
      <c r="IO691" s="241"/>
      <c r="IP691" s="241"/>
      <c r="IQ691" s="241"/>
      <c r="IR691" s="241"/>
      <c r="IS691" s="241"/>
      <c r="IT691" s="241"/>
      <c r="IU691" s="241"/>
      <c r="IV691" s="241"/>
      <c r="IW691" s="241"/>
      <c r="IX691" s="241"/>
      <c r="IY691" s="241"/>
      <c r="IZ691" s="241"/>
      <c r="JA691" s="241"/>
      <c r="JB691" s="241"/>
      <c r="JC691" s="241"/>
      <c r="JD691" s="241"/>
      <c r="JE691" s="241"/>
      <c r="JF691" s="241"/>
      <c r="JG691" s="241"/>
      <c r="JH691" s="241"/>
      <c r="JI691" s="241"/>
      <c r="JJ691" s="241"/>
      <c r="JK691" s="241"/>
      <c r="JL691" s="241"/>
      <c r="JM691" s="241"/>
      <c r="JN691" s="241"/>
      <c r="JO691" s="241"/>
      <c r="JP691" s="241"/>
      <c r="JQ691" s="241"/>
      <c r="JR691" s="241"/>
      <c r="JS691" s="241"/>
      <c r="JT691" s="241"/>
      <c r="JU691" s="241"/>
    </row>
    <row r="692" spans="1:281" s="240" customFormat="1" ht="15" customHeight="1">
      <c r="A692" s="241"/>
      <c r="B692" s="241"/>
      <c r="C692" s="241"/>
      <c r="D692" s="241"/>
      <c r="E692" s="241"/>
      <c r="F692" s="241"/>
      <c r="G692" s="241"/>
      <c r="H692" s="241"/>
      <c r="I692" s="241"/>
      <c r="J692" s="241"/>
      <c r="K692" s="241"/>
      <c r="L692" s="241"/>
      <c r="M692" s="241"/>
      <c r="N692" s="241"/>
      <c r="O692" s="241"/>
      <c r="P692" s="241"/>
      <c r="Q692" s="241"/>
      <c r="R692" s="241"/>
      <c r="S692" s="241"/>
      <c r="T692" s="241"/>
      <c r="U692" s="241" t="s">
        <v>817</v>
      </c>
      <c r="V692" s="241"/>
      <c r="W692" s="241"/>
      <c r="X692" s="241"/>
      <c r="Y692" s="241"/>
      <c r="Z692" s="241"/>
      <c r="AA692" s="241"/>
      <c r="AB692" s="241"/>
      <c r="AC692" s="241" t="s">
        <v>325</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c r="DD692" s="241"/>
      <c r="DE692" s="241"/>
      <c r="DF692" s="241"/>
      <c r="DG692" s="241"/>
      <c r="DH692" s="241"/>
      <c r="DI692" s="241"/>
      <c r="DJ692" s="241"/>
      <c r="DK692" s="241"/>
      <c r="DL692" s="241"/>
      <c r="DM692" s="241"/>
      <c r="DN692" s="241"/>
      <c r="DO692" s="241"/>
      <c r="DP692" s="241"/>
      <c r="DQ692" s="241"/>
      <c r="DR692" s="241"/>
      <c r="DS692" s="241"/>
      <c r="DT692" s="241"/>
      <c r="DU692" s="241"/>
      <c r="DV692" s="241"/>
      <c r="DW692" s="241"/>
      <c r="DX692" s="241"/>
      <c r="DY692" s="241"/>
      <c r="DZ692" s="241"/>
      <c r="EA692" s="241"/>
      <c r="EB692" s="241"/>
      <c r="EC692" s="241"/>
      <c r="ED692" s="241"/>
      <c r="EE692" s="241"/>
      <c r="EF692" s="241"/>
      <c r="EG692" s="241"/>
      <c r="EH692" s="241"/>
      <c r="EI692" s="241"/>
      <c r="EJ692" s="241"/>
      <c r="EK692" s="241"/>
      <c r="EL692" s="241"/>
      <c r="EM692" s="241"/>
      <c r="EN692" s="241"/>
      <c r="EO692" s="241"/>
      <c r="EP692" s="241"/>
      <c r="EQ692" s="241"/>
      <c r="ER692" s="241"/>
      <c r="ES692" s="241"/>
      <c r="ET692" s="241"/>
      <c r="EU692" s="241"/>
      <c r="EV692" s="241"/>
      <c r="EW692" s="241"/>
      <c r="EX692" s="241"/>
      <c r="EY692" s="241"/>
      <c r="EZ692" s="241"/>
      <c r="FA692" s="241"/>
      <c r="FB692" s="241"/>
      <c r="FC692" s="241"/>
      <c r="FD692" s="241"/>
      <c r="FE692" s="241"/>
      <c r="FF692" s="241"/>
      <c r="FG692" s="241"/>
      <c r="FH692" s="241"/>
      <c r="FI692" s="241"/>
      <c r="FJ692" s="241"/>
      <c r="FK692" s="241"/>
      <c r="FL692" s="241"/>
      <c r="FM692" s="241"/>
      <c r="FN692" s="241"/>
      <c r="FO692" s="241"/>
      <c r="FP692" s="241"/>
      <c r="FQ692" s="241"/>
      <c r="FR692" s="241"/>
      <c r="FS692" s="241"/>
      <c r="FT692" s="241"/>
      <c r="FU692" s="241"/>
      <c r="FV692" s="241"/>
      <c r="FW692" s="241"/>
      <c r="FX692" s="241"/>
      <c r="FY692" s="241"/>
      <c r="FZ692" s="241"/>
      <c r="GA692" s="241"/>
      <c r="GB692" s="241"/>
      <c r="GC692" s="241"/>
      <c r="GD692" s="241"/>
      <c r="GE692" s="241"/>
      <c r="GF692" s="241"/>
      <c r="GG692" s="241"/>
      <c r="GH692" s="241"/>
      <c r="GI692" s="241"/>
      <c r="GJ692" s="241"/>
      <c r="GK692" s="241"/>
      <c r="GL692" s="241"/>
      <c r="GM692" s="241"/>
      <c r="GN692" s="241"/>
      <c r="GO692" s="241"/>
      <c r="GP692" s="241"/>
      <c r="GQ692" s="241"/>
      <c r="GR692" s="241"/>
      <c r="GS692" s="241"/>
      <c r="GT692" s="241"/>
      <c r="GU692" s="241"/>
      <c r="GV692" s="241"/>
      <c r="GW692" s="241"/>
      <c r="GX692" s="241"/>
      <c r="GY692" s="241"/>
      <c r="GZ692" s="241"/>
      <c r="HA692" s="241"/>
      <c r="HB692" s="241"/>
      <c r="HC692" s="241"/>
      <c r="HD692" s="241"/>
      <c r="HE692" s="241"/>
      <c r="HF692" s="241"/>
      <c r="HG692" s="241"/>
      <c r="HH692" s="241"/>
      <c r="HI692" s="241"/>
      <c r="HJ692" s="241"/>
      <c r="HK692" s="241"/>
      <c r="HL692" s="241"/>
      <c r="HM692" s="241"/>
      <c r="HN692" s="241"/>
      <c r="HO692" s="241"/>
      <c r="HP692" s="241"/>
      <c r="HQ692" s="241"/>
      <c r="HR692" s="241"/>
      <c r="HS692" s="241"/>
      <c r="HT692" s="241"/>
      <c r="HU692" s="241"/>
      <c r="HV692" s="241"/>
      <c r="HW692" s="241"/>
      <c r="HX692" s="241"/>
      <c r="HY692" s="241"/>
      <c r="HZ692" s="241"/>
      <c r="IA692" s="241"/>
      <c r="IB692" s="241"/>
      <c r="IC692" s="241"/>
      <c r="ID692" s="241"/>
      <c r="IE692" s="241"/>
      <c r="IF692" s="241"/>
      <c r="IG692" s="241"/>
      <c r="IH692" s="241"/>
      <c r="II692" s="241"/>
      <c r="IJ692" s="241"/>
      <c r="IK692" s="241"/>
      <c r="IL692" s="241"/>
      <c r="IM692" s="241"/>
      <c r="IN692" s="241"/>
      <c r="IO692" s="241"/>
      <c r="IP692" s="241"/>
      <c r="IQ692" s="241"/>
      <c r="IR692" s="241"/>
      <c r="IS692" s="241"/>
      <c r="IT692" s="241"/>
      <c r="IU692" s="241"/>
      <c r="IV692" s="241"/>
      <c r="IW692" s="241"/>
      <c r="IX692" s="241"/>
      <c r="IY692" s="241"/>
      <c r="IZ692" s="241"/>
      <c r="JA692" s="241"/>
      <c r="JB692" s="241"/>
      <c r="JC692" s="241"/>
      <c r="JD692" s="241"/>
      <c r="JE692" s="241"/>
      <c r="JF692" s="241"/>
      <c r="JG692" s="241"/>
      <c r="JH692" s="241"/>
      <c r="JI692" s="241"/>
      <c r="JJ692" s="241"/>
      <c r="JK692" s="241"/>
      <c r="JL692" s="241"/>
      <c r="JM692" s="241"/>
      <c r="JN692" s="241"/>
      <c r="JO692" s="241"/>
      <c r="JP692" s="241"/>
      <c r="JQ692" s="241"/>
      <c r="JR692" s="241"/>
      <c r="JS692" s="241"/>
      <c r="JT692" s="241"/>
      <c r="JU692" s="241"/>
    </row>
    <row r="693" spans="1:281" s="240" customFormat="1" ht="15" customHeight="1">
      <c r="A693" s="241"/>
      <c r="B693" s="241"/>
      <c r="C693" s="241"/>
      <c r="D693" s="241"/>
      <c r="E693" s="241"/>
      <c r="F693" s="241"/>
      <c r="G693" s="241"/>
      <c r="H693" s="241"/>
      <c r="I693" s="241"/>
      <c r="J693" s="241"/>
      <c r="K693" s="241"/>
      <c r="L693" s="241"/>
      <c r="M693" s="241"/>
      <c r="N693" s="241"/>
      <c r="O693" s="241"/>
      <c r="P693" s="241"/>
      <c r="Q693" s="241"/>
      <c r="R693" s="241"/>
      <c r="S693" s="241"/>
      <c r="T693" s="241"/>
      <c r="U693" s="241" t="s">
        <v>818</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c r="DD693" s="241"/>
      <c r="DE693" s="241"/>
      <c r="DF693" s="241"/>
      <c r="DG693" s="241"/>
      <c r="DH693" s="241"/>
      <c r="DI693" s="241"/>
      <c r="DJ693" s="241"/>
      <c r="DK693" s="241"/>
      <c r="DL693" s="241"/>
      <c r="DM693" s="241"/>
      <c r="DN693" s="241"/>
      <c r="DO693" s="241"/>
      <c r="DP693" s="241"/>
      <c r="DQ693" s="241"/>
      <c r="DR693" s="241"/>
      <c r="DS693" s="241"/>
      <c r="DT693" s="241"/>
      <c r="DU693" s="241"/>
      <c r="DV693" s="241"/>
      <c r="DW693" s="241"/>
      <c r="DX693" s="241"/>
      <c r="DY693" s="241"/>
      <c r="DZ693" s="241"/>
      <c r="EA693" s="241"/>
      <c r="EB693" s="241"/>
      <c r="EC693" s="241"/>
      <c r="ED693" s="241"/>
      <c r="EE693" s="241"/>
      <c r="EF693" s="241"/>
      <c r="EG693" s="241"/>
      <c r="EH693" s="241"/>
      <c r="EI693" s="241"/>
      <c r="EJ693" s="241"/>
      <c r="EK693" s="241"/>
      <c r="EL693" s="241"/>
      <c r="EM693" s="241"/>
      <c r="EN693" s="241"/>
      <c r="EO693" s="241"/>
      <c r="EP693" s="241"/>
      <c r="EQ693" s="241"/>
      <c r="ER693" s="241"/>
      <c r="ES693" s="241"/>
      <c r="ET693" s="241"/>
      <c r="EU693" s="241"/>
      <c r="EV693" s="241"/>
      <c r="EW693" s="241"/>
      <c r="EX693" s="241"/>
      <c r="EY693" s="241"/>
      <c r="EZ693" s="241"/>
      <c r="FA693" s="241"/>
      <c r="FB693" s="241"/>
      <c r="FC693" s="241"/>
      <c r="FD693" s="241"/>
      <c r="FE693" s="241"/>
      <c r="FF693" s="241"/>
      <c r="FG693" s="241"/>
      <c r="FH693" s="241"/>
      <c r="FI693" s="241"/>
      <c r="FJ693" s="241"/>
      <c r="FK693" s="241"/>
      <c r="FL693" s="241"/>
      <c r="FM693" s="241"/>
      <c r="FN693" s="241"/>
      <c r="FO693" s="241"/>
      <c r="FP693" s="241"/>
      <c r="FQ693" s="241"/>
      <c r="FR693" s="241"/>
      <c r="FS693" s="241"/>
      <c r="FT693" s="241"/>
      <c r="FU693" s="241"/>
      <c r="FV693" s="241"/>
      <c r="FW693" s="241"/>
      <c r="FX693" s="241"/>
      <c r="FY693" s="241"/>
      <c r="FZ693" s="241"/>
      <c r="GA693" s="241"/>
      <c r="GB693" s="241"/>
      <c r="GC693" s="241"/>
      <c r="GD693" s="241"/>
      <c r="GE693" s="241"/>
      <c r="GF693" s="241"/>
      <c r="GG693" s="241"/>
      <c r="GH693" s="241"/>
      <c r="GI693" s="241"/>
      <c r="GJ693" s="241"/>
      <c r="GK693" s="241"/>
      <c r="GL693" s="241"/>
      <c r="GM693" s="241"/>
      <c r="GN693" s="241"/>
      <c r="GO693" s="241"/>
      <c r="GP693" s="241"/>
      <c r="GQ693" s="241"/>
      <c r="GR693" s="241"/>
      <c r="GS693" s="241"/>
      <c r="GT693" s="241"/>
      <c r="GU693" s="241"/>
      <c r="GV693" s="241"/>
      <c r="GW693" s="241"/>
      <c r="GX693" s="241"/>
      <c r="GY693" s="241"/>
      <c r="GZ693" s="241"/>
      <c r="HA693" s="241"/>
      <c r="HB693" s="241"/>
      <c r="HC693" s="241"/>
      <c r="HD693" s="241"/>
      <c r="HE693" s="241"/>
      <c r="HF693" s="241"/>
      <c r="HG693" s="241"/>
      <c r="HH693" s="241"/>
      <c r="HI693" s="241"/>
      <c r="HJ693" s="241"/>
      <c r="HK693" s="241"/>
      <c r="HL693" s="241"/>
      <c r="HM693" s="241"/>
      <c r="HN693" s="241"/>
      <c r="HO693" s="241"/>
      <c r="HP693" s="241"/>
      <c r="HQ693" s="241"/>
      <c r="HR693" s="241"/>
      <c r="HS693" s="241"/>
      <c r="HT693" s="241"/>
      <c r="HU693" s="241"/>
      <c r="HV693" s="241"/>
      <c r="HW693" s="241"/>
      <c r="HX693" s="241"/>
      <c r="HY693" s="241"/>
      <c r="HZ693" s="241"/>
      <c r="IA693" s="241"/>
      <c r="IB693" s="241"/>
      <c r="IC693" s="241"/>
      <c r="ID693" s="241"/>
      <c r="IE693" s="241"/>
      <c r="IF693" s="241"/>
      <c r="IG693" s="241"/>
      <c r="IH693" s="241"/>
      <c r="II693" s="241"/>
      <c r="IJ693" s="241"/>
      <c r="IK693" s="241"/>
      <c r="IL693" s="241"/>
      <c r="IM693" s="241"/>
      <c r="IN693" s="241"/>
      <c r="IO693" s="241"/>
      <c r="IP693" s="241"/>
      <c r="IQ693" s="241"/>
      <c r="IR693" s="241"/>
      <c r="IS693" s="241"/>
      <c r="IT693" s="241"/>
      <c r="IU693" s="241"/>
      <c r="IV693" s="241"/>
      <c r="IW693" s="241"/>
      <c r="IX693" s="241"/>
      <c r="IY693" s="241"/>
      <c r="IZ693" s="241"/>
      <c r="JA693" s="241"/>
      <c r="JB693" s="241"/>
      <c r="JC693" s="241"/>
      <c r="JD693" s="241"/>
      <c r="JE693" s="241"/>
      <c r="JF693" s="241"/>
      <c r="JG693" s="241"/>
      <c r="JH693" s="241"/>
      <c r="JI693" s="241"/>
      <c r="JJ693" s="241"/>
      <c r="JK693" s="241"/>
      <c r="JL693" s="241"/>
      <c r="JM693" s="241"/>
      <c r="JN693" s="241"/>
      <c r="JO693" s="241"/>
      <c r="JP693" s="241"/>
      <c r="JQ693" s="241"/>
      <c r="JR693" s="241"/>
      <c r="JS693" s="241"/>
      <c r="JT693" s="241"/>
      <c r="JU693" s="241"/>
    </row>
    <row r="694" spans="1:281" s="240" customFormat="1" ht="15" customHeight="1">
      <c r="A694" s="241"/>
      <c r="B694" s="241"/>
      <c r="C694" s="241"/>
      <c r="D694" s="241"/>
      <c r="E694" s="241"/>
      <c r="F694" s="241"/>
      <c r="G694" s="241"/>
      <c r="H694" s="241"/>
      <c r="I694" s="241"/>
      <c r="J694" s="241"/>
      <c r="K694" s="241"/>
      <c r="L694" s="241"/>
      <c r="M694" s="241"/>
      <c r="N694" s="241"/>
      <c r="O694" s="241"/>
      <c r="P694" s="241"/>
      <c r="Q694" s="241"/>
      <c r="R694" s="241"/>
      <c r="S694" s="241"/>
      <c r="T694" s="241"/>
      <c r="U694" s="241" t="s">
        <v>819</v>
      </c>
      <c r="V694" s="241"/>
      <c r="W694" s="241"/>
      <c r="X694" s="241"/>
      <c r="Y694" s="241"/>
      <c r="Z694" s="241"/>
      <c r="AA694" s="241"/>
      <c r="AB694" s="241"/>
      <c r="AC694" s="241" t="s">
        <v>325</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c r="DD694" s="241"/>
      <c r="DE694" s="241"/>
      <c r="DF694" s="241"/>
      <c r="DG694" s="241"/>
      <c r="DH694" s="241"/>
      <c r="DI694" s="241"/>
      <c r="DJ694" s="241"/>
      <c r="DK694" s="241"/>
      <c r="DL694" s="241"/>
      <c r="DM694" s="241"/>
      <c r="DN694" s="241"/>
      <c r="DO694" s="241"/>
      <c r="DP694" s="241"/>
      <c r="DQ694" s="241"/>
      <c r="DR694" s="241"/>
      <c r="DS694" s="241"/>
      <c r="DT694" s="241"/>
      <c r="DU694" s="241"/>
      <c r="DV694" s="241"/>
      <c r="DW694" s="241"/>
      <c r="DX694" s="241"/>
      <c r="DY694" s="241"/>
      <c r="DZ694" s="241"/>
      <c r="EA694" s="241"/>
      <c r="EB694" s="241"/>
      <c r="EC694" s="241"/>
      <c r="ED694" s="241"/>
      <c r="EE694" s="241"/>
      <c r="EF694" s="241"/>
      <c r="EG694" s="241"/>
      <c r="EH694" s="241"/>
      <c r="EI694" s="241"/>
      <c r="EJ694" s="241"/>
      <c r="EK694" s="241"/>
      <c r="EL694" s="241"/>
      <c r="EM694" s="241"/>
      <c r="EN694" s="241"/>
      <c r="EO694" s="241"/>
      <c r="EP694" s="241"/>
      <c r="EQ694" s="241"/>
      <c r="ER694" s="241"/>
      <c r="ES694" s="241"/>
      <c r="ET694" s="241"/>
      <c r="EU694" s="241"/>
      <c r="EV694" s="241"/>
      <c r="EW694" s="241"/>
      <c r="EX694" s="241"/>
      <c r="EY694" s="241"/>
      <c r="EZ694" s="241"/>
      <c r="FA694" s="241"/>
      <c r="FB694" s="241"/>
      <c r="FC694" s="241"/>
      <c r="FD694" s="241"/>
      <c r="FE694" s="241"/>
      <c r="FF694" s="241"/>
      <c r="FG694" s="241"/>
      <c r="FH694" s="241"/>
      <c r="FI694" s="241"/>
      <c r="FJ694" s="241"/>
      <c r="FK694" s="241"/>
      <c r="FL694" s="241"/>
      <c r="FM694" s="241"/>
      <c r="FN694" s="241"/>
      <c r="FO694" s="241"/>
      <c r="FP694" s="241"/>
      <c r="FQ694" s="241"/>
      <c r="FR694" s="241"/>
      <c r="FS694" s="241"/>
      <c r="FT694" s="241"/>
      <c r="FU694" s="241"/>
      <c r="FV694" s="241"/>
      <c r="FW694" s="241"/>
      <c r="FX694" s="241"/>
      <c r="FY694" s="241"/>
      <c r="FZ694" s="241"/>
      <c r="GA694" s="241"/>
      <c r="GB694" s="241"/>
      <c r="GC694" s="241"/>
      <c r="GD694" s="241"/>
      <c r="GE694" s="241"/>
      <c r="GF694" s="241"/>
      <c r="GG694" s="241"/>
      <c r="GH694" s="241"/>
      <c r="GI694" s="241"/>
      <c r="GJ694" s="241"/>
      <c r="GK694" s="241"/>
      <c r="GL694" s="241"/>
      <c r="GM694" s="241"/>
      <c r="GN694" s="241"/>
      <c r="GO694" s="241"/>
      <c r="GP694" s="241"/>
      <c r="GQ694" s="241"/>
      <c r="GR694" s="241"/>
      <c r="GS694" s="241"/>
      <c r="GT694" s="241"/>
      <c r="GU694" s="241"/>
      <c r="GV694" s="241"/>
      <c r="GW694" s="241"/>
      <c r="GX694" s="241"/>
      <c r="GY694" s="241"/>
      <c r="GZ694" s="241"/>
      <c r="HA694" s="241"/>
      <c r="HB694" s="241"/>
      <c r="HC694" s="241"/>
      <c r="HD694" s="241"/>
      <c r="HE694" s="241"/>
      <c r="HF694" s="241"/>
      <c r="HG694" s="241"/>
      <c r="HH694" s="241"/>
      <c r="HI694" s="241"/>
      <c r="HJ694" s="241"/>
      <c r="HK694" s="241"/>
      <c r="HL694" s="241"/>
      <c r="HM694" s="241"/>
      <c r="HN694" s="241"/>
      <c r="HO694" s="241"/>
      <c r="HP694" s="241"/>
      <c r="HQ694" s="241"/>
      <c r="HR694" s="241"/>
      <c r="HS694" s="241"/>
      <c r="HT694" s="241"/>
      <c r="HU694" s="241"/>
      <c r="HV694" s="241"/>
      <c r="HW694" s="241"/>
      <c r="HX694" s="241"/>
      <c r="HY694" s="241"/>
      <c r="HZ694" s="241"/>
      <c r="IA694" s="241"/>
      <c r="IB694" s="241"/>
      <c r="IC694" s="241"/>
      <c r="ID694" s="241"/>
      <c r="IE694" s="241"/>
      <c r="IF694" s="241"/>
      <c r="IG694" s="241"/>
      <c r="IH694" s="241"/>
      <c r="II694" s="241"/>
      <c r="IJ694" s="241"/>
      <c r="IK694" s="241"/>
      <c r="IL694" s="241"/>
      <c r="IM694" s="241"/>
      <c r="IN694" s="241"/>
      <c r="IO694" s="241"/>
      <c r="IP694" s="241"/>
      <c r="IQ694" s="241"/>
      <c r="IR694" s="241"/>
      <c r="IS694" s="241"/>
      <c r="IT694" s="241"/>
      <c r="IU694" s="241"/>
      <c r="IV694" s="241"/>
      <c r="IW694" s="241"/>
      <c r="IX694" s="241"/>
      <c r="IY694" s="241"/>
      <c r="IZ694" s="241"/>
      <c r="JA694" s="241"/>
      <c r="JB694" s="241"/>
      <c r="JC694" s="241"/>
      <c r="JD694" s="241"/>
      <c r="JE694" s="241"/>
      <c r="JF694" s="241"/>
      <c r="JG694" s="241"/>
      <c r="JH694" s="241"/>
      <c r="JI694" s="241"/>
      <c r="JJ694" s="241"/>
      <c r="JK694" s="241"/>
      <c r="JL694" s="241"/>
      <c r="JM694" s="241"/>
      <c r="JN694" s="241"/>
      <c r="JO694" s="241"/>
      <c r="JP694" s="241"/>
      <c r="JQ694" s="241"/>
      <c r="JR694" s="241"/>
      <c r="JS694" s="241"/>
      <c r="JT694" s="241"/>
      <c r="JU694" s="241"/>
    </row>
    <row r="695" spans="1:281" s="240" customFormat="1" ht="15" customHeight="1">
      <c r="A695" s="241"/>
      <c r="B695" s="241"/>
      <c r="C695" s="241"/>
      <c r="D695" s="241"/>
      <c r="E695" s="241"/>
      <c r="F695" s="241"/>
      <c r="G695" s="241"/>
      <c r="H695" s="241"/>
      <c r="I695" s="241"/>
      <c r="J695" s="241"/>
      <c r="K695" s="241"/>
      <c r="L695" s="241"/>
      <c r="M695" s="241"/>
      <c r="N695" s="241"/>
      <c r="O695" s="241"/>
      <c r="P695" s="241"/>
      <c r="Q695" s="241"/>
      <c r="R695" s="241"/>
      <c r="S695" s="241"/>
      <c r="T695" s="241"/>
      <c r="U695" s="241" t="s">
        <v>820</v>
      </c>
      <c r="V695" s="241"/>
      <c r="W695" s="241"/>
      <c r="X695" s="241"/>
      <c r="Y695" s="241"/>
      <c r="Z695" s="241"/>
      <c r="AA695" s="241"/>
      <c r="AB695" s="241"/>
      <c r="AC695" s="241" t="s">
        <v>386</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c r="DD695" s="241"/>
      <c r="DE695" s="241"/>
      <c r="DF695" s="241"/>
      <c r="DG695" s="241"/>
      <c r="DH695" s="241"/>
      <c r="DI695" s="241"/>
      <c r="DJ695" s="241"/>
      <c r="DK695" s="241"/>
      <c r="DL695" s="241"/>
      <c r="DM695" s="241"/>
      <c r="DN695" s="241"/>
      <c r="DO695" s="241"/>
      <c r="DP695" s="241"/>
      <c r="DQ695" s="241"/>
      <c r="DR695" s="241"/>
      <c r="DS695" s="241"/>
      <c r="DT695" s="241"/>
      <c r="DU695" s="241"/>
      <c r="DV695" s="241"/>
      <c r="DW695" s="241"/>
      <c r="DX695" s="241"/>
      <c r="DY695" s="241"/>
      <c r="DZ695" s="241"/>
      <c r="EA695" s="241"/>
      <c r="EB695" s="241"/>
      <c r="EC695" s="241"/>
      <c r="ED695" s="241"/>
      <c r="EE695" s="241"/>
      <c r="EF695" s="241"/>
      <c r="EG695" s="241"/>
      <c r="EH695" s="241"/>
      <c r="EI695" s="241"/>
      <c r="EJ695" s="241"/>
      <c r="EK695" s="241"/>
      <c r="EL695" s="241"/>
      <c r="EM695" s="241"/>
      <c r="EN695" s="241"/>
      <c r="EO695" s="241"/>
      <c r="EP695" s="241"/>
      <c r="EQ695" s="241"/>
      <c r="ER695" s="241"/>
      <c r="ES695" s="241"/>
      <c r="ET695" s="241"/>
      <c r="EU695" s="241"/>
      <c r="EV695" s="241"/>
      <c r="EW695" s="241"/>
      <c r="EX695" s="241"/>
      <c r="EY695" s="241"/>
      <c r="EZ695" s="241"/>
      <c r="FA695" s="241"/>
      <c r="FB695" s="241"/>
      <c r="FC695" s="241"/>
      <c r="FD695" s="241"/>
      <c r="FE695" s="241"/>
      <c r="FF695" s="241"/>
      <c r="FG695" s="241"/>
      <c r="FH695" s="241"/>
      <c r="FI695" s="241"/>
      <c r="FJ695" s="241"/>
      <c r="FK695" s="241"/>
      <c r="FL695" s="241"/>
      <c r="FM695" s="241"/>
      <c r="FN695" s="241"/>
      <c r="FO695" s="241"/>
      <c r="FP695" s="241"/>
      <c r="FQ695" s="241"/>
      <c r="FR695" s="241"/>
      <c r="FS695" s="241"/>
      <c r="FT695" s="241"/>
      <c r="FU695" s="241"/>
      <c r="FV695" s="241"/>
      <c r="FW695" s="241"/>
      <c r="FX695" s="241"/>
      <c r="FY695" s="241"/>
      <c r="FZ695" s="241"/>
      <c r="GA695" s="241"/>
      <c r="GB695" s="241"/>
      <c r="GC695" s="241"/>
      <c r="GD695" s="241"/>
      <c r="GE695" s="241"/>
      <c r="GF695" s="241"/>
      <c r="GG695" s="241"/>
      <c r="GH695" s="241"/>
      <c r="GI695" s="241"/>
      <c r="GJ695" s="241"/>
      <c r="GK695" s="241"/>
      <c r="GL695" s="241"/>
      <c r="GM695" s="241"/>
      <c r="GN695" s="241"/>
      <c r="GO695" s="241"/>
      <c r="GP695" s="241"/>
      <c r="GQ695" s="241"/>
      <c r="GR695" s="241"/>
      <c r="GS695" s="241"/>
      <c r="GT695" s="241"/>
      <c r="GU695" s="241"/>
      <c r="GV695" s="241"/>
      <c r="GW695" s="241"/>
      <c r="GX695" s="241"/>
      <c r="GY695" s="241"/>
      <c r="GZ695" s="241"/>
      <c r="HA695" s="241"/>
      <c r="HB695" s="241"/>
      <c r="HC695" s="241"/>
      <c r="HD695" s="241"/>
      <c r="HE695" s="241"/>
      <c r="HF695" s="241"/>
      <c r="HG695" s="241"/>
      <c r="HH695" s="241"/>
      <c r="HI695" s="241"/>
      <c r="HJ695" s="241"/>
      <c r="HK695" s="241"/>
      <c r="HL695" s="241"/>
      <c r="HM695" s="241"/>
      <c r="HN695" s="241"/>
      <c r="HO695" s="241"/>
      <c r="HP695" s="241"/>
      <c r="HQ695" s="241"/>
      <c r="HR695" s="241"/>
      <c r="HS695" s="241"/>
      <c r="HT695" s="241"/>
      <c r="HU695" s="241"/>
      <c r="HV695" s="241"/>
      <c r="HW695" s="241"/>
      <c r="HX695" s="241"/>
      <c r="HY695" s="241"/>
      <c r="HZ695" s="241"/>
      <c r="IA695" s="241"/>
      <c r="IB695" s="241"/>
      <c r="IC695" s="241"/>
      <c r="ID695" s="241"/>
      <c r="IE695" s="241"/>
      <c r="IF695" s="241"/>
      <c r="IG695" s="241"/>
      <c r="IH695" s="241"/>
      <c r="II695" s="241"/>
      <c r="IJ695" s="241"/>
      <c r="IK695" s="241"/>
      <c r="IL695" s="241"/>
      <c r="IM695" s="241"/>
      <c r="IN695" s="241"/>
      <c r="IO695" s="241"/>
      <c r="IP695" s="241"/>
      <c r="IQ695" s="241"/>
      <c r="IR695" s="241"/>
      <c r="IS695" s="241"/>
      <c r="IT695" s="241"/>
      <c r="IU695" s="241"/>
      <c r="IV695" s="241"/>
      <c r="IW695" s="241"/>
      <c r="IX695" s="241"/>
      <c r="IY695" s="241"/>
      <c r="IZ695" s="241"/>
      <c r="JA695" s="241"/>
      <c r="JB695" s="241"/>
      <c r="JC695" s="241"/>
      <c r="JD695" s="241"/>
      <c r="JE695" s="241"/>
      <c r="JF695" s="241"/>
      <c r="JG695" s="241"/>
      <c r="JH695" s="241"/>
      <c r="JI695" s="241"/>
      <c r="JJ695" s="241"/>
      <c r="JK695" s="241"/>
      <c r="JL695" s="241"/>
      <c r="JM695" s="241"/>
      <c r="JN695" s="241"/>
      <c r="JO695" s="241"/>
      <c r="JP695" s="241"/>
      <c r="JQ695" s="241"/>
      <c r="JR695" s="241"/>
      <c r="JS695" s="241"/>
      <c r="JT695" s="241"/>
      <c r="JU695" s="241"/>
    </row>
    <row r="696" spans="1:281" s="240" customFormat="1" ht="15" customHeight="1">
      <c r="A696" s="241"/>
      <c r="B696" s="241"/>
      <c r="C696" s="241"/>
      <c r="D696" s="241"/>
      <c r="E696" s="241"/>
      <c r="F696" s="241"/>
      <c r="G696" s="241"/>
      <c r="H696" s="241"/>
      <c r="I696" s="241"/>
      <c r="J696" s="241"/>
      <c r="K696" s="241"/>
      <c r="L696" s="241"/>
      <c r="M696" s="241"/>
      <c r="N696" s="241"/>
      <c r="O696" s="241"/>
      <c r="P696" s="241"/>
      <c r="Q696" s="241"/>
      <c r="R696" s="241"/>
      <c r="S696" s="241"/>
      <c r="T696" s="241"/>
      <c r="U696" s="241" t="s">
        <v>821</v>
      </c>
      <c r="V696" s="241"/>
      <c r="W696" s="241"/>
      <c r="X696" s="241"/>
      <c r="Y696" s="241"/>
      <c r="Z696" s="241"/>
      <c r="AA696" s="241"/>
      <c r="AB696" s="241"/>
      <c r="AC696" s="241" t="s">
        <v>316</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c r="DD696" s="241"/>
      <c r="DE696" s="241"/>
      <c r="DF696" s="241"/>
      <c r="DG696" s="241"/>
      <c r="DH696" s="241"/>
      <c r="DI696" s="241"/>
      <c r="DJ696" s="241"/>
      <c r="DK696" s="241"/>
      <c r="DL696" s="241"/>
      <c r="DM696" s="241"/>
      <c r="DN696" s="241"/>
      <c r="DO696" s="241"/>
      <c r="DP696" s="241"/>
      <c r="DQ696" s="241"/>
      <c r="DR696" s="241"/>
      <c r="DS696" s="241"/>
      <c r="DT696" s="241"/>
      <c r="DU696" s="241"/>
      <c r="DV696" s="241"/>
      <c r="DW696" s="241"/>
      <c r="DX696" s="241"/>
      <c r="DY696" s="241"/>
      <c r="DZ696" s="241"/>
      <c r="EA696" s="241"/>
      <c r="EB696" s="241"/>
      <c r="EC696" s="241"/>
      <c r="ED696" s="241"/>
      <c r="EE696" s="241"/>
      <c r="EF696" s="241"/>
      <c r="EG696" s="241"/>
      <c r="EH696" s="241"/>
      <c r="EI696" s="241"/>
      <c r="EJ696" s="241"/>
      <c r="EK696" s="241"/>
      <c r="EL696" s="241"/>
      <c r="EM696" s="241"/>
      <c r="EN696" s="241"/>
      <c r="EO696" s="241"/>
      <c r="EP696" s="241"/>
      <c r="EQ696" s="241"/>
      <c r="ER696" s="241"/>
      <c r="ES696" s="241"/>
      <c r="ET696" s="241"/>
      <c r="EU696" s="241"/>
      <c r="EV696" s="241"/>
      <c r="EW696" s="241"/>
      <c r="EX696" s="241"/>
      <c r="EY696" s="241"/>
      <c r="EZ696" s="241"/>
      <c r="FA696" s="241"/>
      <c r="FB696" s="241"/>
      <c r="FC696" s="241"/>
      <c r="FD696" s="241"/>
      <c r="FE696" s="241"/>
      <c r="FF696" s="241"/>
      <c r="FG696" s="241"/>
      <c r="FH696" s="241"/>
      <c r="FI696" s="241"/>
      <c r="FJ696" s="241"/>
      <c r="FK696" s="241"/>
      <c r="FL696" s="241"/>
      <c r="FM696" s="241"/>
      <c r="FN696" s="241"/>
      <c r="FO696" s="241"/>
      <c r="FP696" s="241"/>
      <c r="FQ696" s="241"/>
      <c r="FR696" s="241"/>
      <c r="FS696" s="241"/>
      <c r="FT696" s="241"/>
      <c r="FU696" s="241"/>
      <c r="FV696" s="241"/>
      <c r="FW696" s="241"/>
      <c r="FX696" s="241"/>
      <c r="FY696" s="241"/>
      <c r="FZ696" s="241"/>
      <c r="GA696" s="241"/>
      <c r="GB696" s="241"/>
      <c r="GC696" s="241"/>
      <c r="GD696" s="241"/>
      <c r="GE696" s="241"/>
      <c r="GF696" s="241"/>
      <c r="GG696" s="241"/>
      <c r="GH696" s="241"/>
      <c r="GI696" s="241"/>
      <c r="GJ696" s="241"/>
      <c r="GK696" s="241"/>
      <c r="GL696" s="241"/>
      <c r="GM696" s="241"/>
      <c r="GN696" s="241"/>
      <c r="GO696" s="241"/>
      <c r="GP696" s="241"/>
      <c r="GQ696" s="241"/>
      <c r="GR696" s="241"/>
      <c r="GS696" s="241"/>
      <c r="GT696" s="241"/>
      <c r="GU696" s="241"/>
      <c r="GV696" s="241"/>
      <c r="GW696" s="241"/>
      <c r="GX696" s="241"/>
      <c r="GY696" s="241"/>
      <c r="GZ696" s="241"/>
      <c r="HA696" s="241"/>
      <c r="HB696" s="241"/>
      <c r="HC696" s="241"/>
      <c r="HD696" s="241"/>
      <c r="HE696" s="241"/>
      <c r="HF696" s="241"/>
      <c r="HG696" s="241"/>
      <c r="HH696" s="241"/>
      <c r="HI696" s="241"/>
      <c r="HJ696" s="241"/>
      <c r="HK696" s="241"/>
      <c r="HL696" s="241"/>
      <c r="HM696" s="241"/>
      <c r="HN696" s="241"/>
      <c r="HO696" s="241"/>
      <c r="HP696" s="241"/>
      <c r="HQ696" s="241"/>
      <c r="HR696" s="241"/>
      <c r="HS696" s="241"/>
      <c r="HT696" s="241"/>
      <c r="HU696" s="241"/>
      <c r="HV696" s="241"/>
      <c r="HW696" s="241"/>
      <c r="HX696" s="241"/>
      <c r="HY696" s="241"/>
      <c r="HZ696" s="241"/>
      <c r="IA696" s="241"/>
      <c r="IB696" s="241"/>
      <c r="IC696" s="241"/>
      <c r="ID696" s="241"/>
      <c r="IE696" s="241"/>
      <c r="IF696" s="241"/>
      <c r="IG696" s="241"/>
      <c r="IH696" s="241"/>
      <c r="II696" s="241"/>
      <c r="IJ696" s="241"/>
      <c r="IK696" s="241"/>
      <c r="IL696" s="241"/>
      <c r="IM696" s="241"/>
      <c r="IN696" s="241"/>
      <c r="IO696" s="241"/>
      <c r="IP696" s="241"/>
      <c r="IQ696" s="241"/>
      <c r="IR696" s="241"/>
      <c r="IS696" s="241"/>
      <c r="IT696" s="241"/>
      <c r="IU696" s="241"/>
      <c r="IV696" s="241"/>
      <c r="IW696" s="241"/>
      <c r="IX696" s="241"/>
      <c r="IY696" s="241"/>
      <c r="IZ696" s="241"/>
      <c r="JA696" s="241"/>
      <c r="JB696" s="241"/>
      <c r="JC696" s="241"/>
      <c r="JD696" s="241"/>
      <c r="JE696" s="241"/>
      <c r="JF696" s="241"/>
      <c r="JG696" s="241"/>
      <c r="JH696" s="241"/>
      <c r="JI696" s="241"/>
      <c r="JJ696" s="241"/>
      <c r="JK696" s="241"/>
      <c r="JL696" s="241"/>
      <c r="JM696" s="241"/>
      <c r="JN696" s="241"/>
      <c r="JO696" s="241"/>
      <c r="JP696" s="241"/>
      <c r="JQ696" s="241"/>
      <c r="JR696" s="241"/>
      <c r="JS696" s="241"/>
      <c r="JT696" s="241"/>
      <c r="JU696" s="241"/>
    </row>
    <row r="697" spans="1:281" s="240" customFormat="1" ht="15" customHeight="1">
      <c r="A697" s="241"/>
      <c r="B697" s="241"/>
      <c r="C697" s="241"/>
      <c r="D697" s="241"/>
      <c r="E697" s="241"/>
      <c r="F697" s="241"/>
      <c r="G697" s="241"/>
      <c r="H697" s="241"/>
      <c r="I697" s="241"/>
      <c r="J697" s="241"/>
      <c r="K697" s="241"/>
      <c r="L697" s="241"/>
      <c r="M697" s="241"/>
      <c r="N697" s="241"/>
      <c r="O697" s="241"/>
      <c r="P697" s="241"/>
      <c r="Q697" s="241"/>
      <c r="R697" s="241"/>
      <c r="S697" s="241"/>
      <c r="T697" s="241"/>
      <c r="U697" s="241" t="s">
        <v>822</v>
      </c>
      <c r="V697" s="241"/>
      <c r="W697" s="241"/>
      <c r="X697" s="241"/>
      <c r="Y697" s="241"/>
      <c r="Z697" s="241"/>
      <c r="AA697" s="241"/>
      <c r="AB697" s="241"/>
      <c r="AC697" s="241" t="s">
        <v>316</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c r="DV697" s="241"/>
      <c r="DW697" s="241"/>
      <c r="DX697" s="241"/>
      <c r="DY697" s="241"/>
      <c r="DZ697" s="241"/>
      <c r="EA697" s="241"/>
      <c r="EB697" s="241"/>
      <c r="EC697" s="241"/>
      <c r="ED697" s="241"/>
      <c r="EE697" s="241"/>
      <c r="EF697" s="241"/>
      <c r="EG697" s="241"/>
      <c r="EH697" s="241"/>
      <c r="EI697" s="241"/>
      <c r="EJ697" s="241"/>
      <c r="EK697" s="241"/>
      <c r="EL697" s="241"/>
      <c r="EM697" s="241"/>
      <c r="EN697" s="241"/>
      <c r="EO697" s="241"/>
      <c r="EP697" s="241"/>
      <c r="EQ697" s="241"/>
      <c r="ER697" s="241"/>
      <c r="ES697" s="241"/>
      <c r="ET697" s="241"/>
      <c r="EU697" s="241"/>
      <c r="EV697" s="241"/>
      <c r="EW697" s="241"/>
      <c r="EX697" s="241"/>
      <c r="EY697" s="241"/>
      <c r="EZ697" s="241"/>
      <c r="FA697" s="241"/>
      <c r="FB697" s="241"/>
      <c r="FC697" s="241"/>
      <c r="FD697" s="241"/>
      <c r="FE697" s="241"/>
      <c r="FF697" s="241"/>
      <c r="FG697" s="241"/>
      <c r="FH697" s="241"/>
      <c r="FI697" s="241"/>
      <c r="FJ697" s="241"/>
      <c r="FK697" s="241"/>
      <c r="FL697" s="241"/>
      <c r="FM697" s="241"/>
      <c r="FN697" s="241"/>
      <c r="FO697" s="241"/>
      <c r="FP697" s="241"/>
      <c r="FQ697" s="241"/>
      <c r="FR697" s="241"/>
      <c r="FS697" s="241"/>
      <c r="FT697" s="241"/>
      <c r="FU697" s="241"/>
      <c r="FV697" s="241"/>
      <c r="FW697" s="241"/>
      <c r="FX697" s="241"/>
      <c r="FY697" s="241"/>
      <c r="FZ697" s="241"/>
      <c r="GA697" s="241"/>
      <c r="GB697" s="241"/>
      <c r="GC697" s="241"/>
      <c r="GD697" s="241"/>
      <c r="GE697" s="241"/>
      <c r="GF697" s="241"/>
      <c r="GG697" s="241"/>
      <c r="GH697" s="241"/>
      <c r="GI697" s="241"/>
      <c r="GJ697" s="241"/>
      <c r="GK697" s="241"/>
      <c r="GL697" s="241"/>
      <c r="GM697" s="241"/>
      <c r="GN697" s="241"/>
      <c r="GO697" s="241"/>
      <c r="GP697" s="241"/>
      <c r="GQ697" s="241"/>
      <c r="GR697" s="241"/>
      <c r="GS697" s="241"/>
      <c r="GT697" s="241"/>
      <c r="GU697" s="241"/>
      <c r="GV697" s="241"/>
      <c r="GW697" s="241"/>
      <c r="GX697" s="241"/>
      <c r="GY697" s="241"/>
      <c r="GZ697" s="241"/>
      <c r="HA697" s="241"/>
      <c r="HB697" s="241"/>
      <c r="HC697" s="241"/>
      <c r="HD697" s="241"/>
      <c r="HE697" s="241"/>
      <c r="HF697" s="241"/>
      <c r="HG697" s="241"/>
      <c r="HH697" s="241"/>
      <c r="HI697" s="241"/>
      <c r="HJ697" s="241"/>
      <c r="HK697" s="241"/>
      <c r="HL697" s="241"/>
      <c r="HM697" s="241"/>
      <c r="HN697" s="241"/>
      <c r="HO697" s="241"/>
      <c r="HP697" s="241"/>
      <c r="HQ697" s="241"/>
      <c r="HR697" s="241"/>
      <c r="HS697" s="241"/>
      <c r="HT697" s="241"/>
      <c r="HU697" s="241"/>
      <c r="HV697" s="241"/>
      <c r="HW697" s="241"/>
      <c r="HX697" s="241"/>
      <c r="HY697" s="241"/>
      <c r="HZ697" s="241"/>
      <c r="IA697" s="241"/>
      <c r="IB697" s="241"/>
      <c r="IC697" s="241"/>
      <c r="ID697" s="241"/>
      <c r="IE697" s="241"/>
      <c r="IF697" s="241"/>
      <c r="IG697" s="241"/>
      <c r="IH697" s="241"/>
      <c r="II697" s="241"/>
      <c r="IJ697" s="241"/>
      <c r="IK697" s="241"/>
      <c r="IL697" s="241"/>
      <c r="IM697" s="241"/>
      <c r="IN697" s="241"/>
      <c r="IO697" s="241"/>
      <c r="IP697" s="241"/>
      <c r="IQ697" s="241"/>
      <c r="IR697" s="241"/>
      <c r="IS697" s="241"/>
      <c r="IT697" s="241"/>
      <c r="IU697" s="241"/>
      <c r="IV697" s="241"/>
      <c r="IW697" s="241"/>
      <c r="IX697" s="241"/>
      <c r="IY697" s="241"/>
      <c r="IZ697" s="241"/>
      <c r="JA697" s="241"/>
      <c r="JB697" s="241"/>
      <c r="JC697" s="241"/>
      <c r="JD697" s="241"/>
      <c r="JE697" s="241"/>
      <c r="JF697" s="241"/>
      <c r="JG697" s="241"/>
      <c r="JH697" s="241"/>
      <c r="JI697" s="241"/>
      <c r="JJ697" s="241"/>
      <c r="JK697" s="241"/>
      <c r="JL697" s="241"/>
      <c r="JM697" s="241"/>
      <c r="JN697" s="241"/>
      <c r="JO697" s="241"/>
      <c r="JP697" s="241"/>
      <c r="JQ697" s="241"/>
      <c r="JR697" s="241"/>
      <c r="JS697" s="241"/>
      <c r="JT697" s="241"/>
      <c r="JU697" s="241"/>
    </row>
    <row r="698" spans="1:281" s="240" customFormat="1" ht="15" customHeight="1">
      <c r="A698" s="241"/>
      <c r="B698" s="241"/>
      <c r="C698" s="241"/>
      <c r="D698" s="241"/>
      <c r="E698" s="241"/>
      <c r="F698" s="241"/>
      <c r="G698" s="241"/>
      <c r="H698" s="241"/>
      <c r="I698" s="241"/>
      <c r="J698" s="241"/>
      <c r="K698" s="241"/>
      <c r="L698" s="241"/>
      <c r="M698" s="241"/>
      <c r="N698" s="241"/>
      <c r="O698" s="241"/>
      <c r="P698" s="241"/>
      <c r="Q698" s="241"/>
      <c r="R698" s="241"/>
      <c r="S698" s="241"/>
      <c r="T698" s="241"/>
      <c r="U698" s="241" t="s">
        <v>823</v>
      </c>
      <c r="V698" s="241"/>
      <c r="W698" s="241"/>
      <c r="X698" s="241"/>
      <c r="Y698" s="241"/>
      <c r="Z698" s="241"/>
      <c r="AA698" s="241"/>
      <c r="AB698" s="241"/>
      <c r="AC698" s="241" t="s">
        <v>350</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c r="DD698" s="241"/>
      <c r="DE698" s="241"/>
      <c r="DF698" s="241"/>
      <c r="DG698" s="241"/>
      <c r="DH698" s="241"/>
      <c r="DI698" s="241"/>
      <c r="DJ698" s="241"/>
      <c r="DK698" s="241"/>
      <c r="DL698" s="241"/>
      <c r="DM698" s="241"/>
      <c r="DN698" s="241"/>
      <c r="DO698" s="241"/>
      <c r="DP698" s="241"/>
      <c r="DQ698" s="241"/>
      <c r="DR698" s="241"/>
      <c r="DS698" s="241"/>
      <c r="DT698" s="241"/>
      <c r="DU698" s="241"/>
      <c r="DV698" s="241"/>
      <c r="DW698" s="241"/>
      <c r="DX698" s="241"/>
      <c r="DY698" s="241"/>
      <c r="DZ698" s="241"/>
      <c r="EA698" s="241"/>
      <c r="EB698" s="241"/>
      <c r="EC698" s="241"/>
      <c r="ED698" s="241"/>
      <c r="EE698" s="241"/>
      <c r="EF698" s="241"/>
      <c r="EG698" s="241"/>
      <c r="EH698" s="241"/>
      <c r="EI698" s="241"/>
      <c r="EJ698" s="241"/>
      <c r="EK698" s="241"/>
      <c r="EL698" s="241"/>
      <c r="EM698" s="241"/>
      <c r="EN698" s="241"/>
      <c r="EO698" s="241"/>
      <c r="EP698" s="241"/>
      <c r="EQ698" s="241"/>
      <c r="ER698" s="241"/>
      <c r="ES698" s="241"/>
      <c r="ET698" s="241"/>
      <c r="EU698" s="241"/>
      <c r="EV698" s="241"/>
      <c r="EW698" s="241"/>
      <c r="EX698" s="241"/>
      <c r="EY698" s="241"/>
      <c r="EZ698" s="241"/>
      <c r="FA698" s="241"/>
      <c r="FB698" s="241"/>
      <c r="FC698" s="241"/>
      <c r="FD698" s="241"/>
      <c r="FE698" s="241"/>
      <c r="FF698" s="241"/>
      <c r="FG698" s="241"/>
      <c r="FH698" s="241"/>
      <c r="FI698" s="241"/>
      <c r="FJ698" s="241"/>
      <c r="FK698" s="241"/>
      <c r="FL698" s="241"/>
      <c r="FM698" s="241"/>
      <c r="FN698" s="241"/>
      <c r="FO698" s="241"/>
      <c r="FP698" s="241"/>
      <c r="FQ698" s="241"/>
      <c r="FR698" s="241"/>
      <c r="FS698" s="241"/>
      <c r="FT698" s="241"/>
      <c r="FU698" s="241"/>
      <c r="FV698" s="241"/>
      <c r="FW698" s="241"/>
      <c r="FX698" s="241"/>
      <c r="FY698" s="241"/>
      <c r="FZ698" s="241"/>
      <c r="GA698" s="241"/>
      <c r="GB698" s="241"/>
      <c r="GC698" s="241"/>
      <c r="GD698" s="241"/>
      <c r="GE698" s="241"/>
      <c r="GF698" s="241"/>
      <c r="GG698" s="241"/>
      <c r="GH698" s="241"/>
      <c r="GI698" s="241"/>
      <c r="GJ698" s="241"/>
      <c r="GK698" s="241"/>
      <c r="GL698" s="241"/>
      <c r="GM698" s="241"/>
      <c r="GN698" s="241"/>
      <c r="GO698" s="241"/>
      <c r="GP698" s="241"/>
      <c r="GQ698" s="241"/>
      <c r="GR698" s="241"/>
      <c r="GS698" s="241"/>
      <c r="GT698" s="241"/>
      <c r="GU698" s="241"/>
      <c r="GV698" s="241"/>
      <c r="GW698" s="241"/>
      <c r="GX698" s="241"/>
      <c r="GY698" s="241"/>
      <c r="GZ698" s="241"/>
      <c r="HA698" s="241"/>
      <c r="HB698" s="241"/>
      <c r="HC698" s="241"/>
      <c r="HD698" s="241"/>
      <c r="HE698" s="241"/>
      <c r="HF698" s="241"/>
      <c r="HG698" s="241"/>
      <c r="HH698" s="241"/>
      <c r="HI698" s="241"/>
      <c r="HJ698" s="241"/>
      <c r="HK698" s="241"/>
      <c r="HL698" s="241"/>
      <c r="HM698" s="241"/>
      <c r="HN698" s="241"/>
      <c r="HO698" s="241"/>
      <c r="HP698" s="241"/>
      <c r="HQ698" s="241"/>
      <c r="HR698" s="241"/>
      <c r="HS698" s="241"/>
      <c r="HT698" s="241"/>
      <c r="HU698" s="241"/>
      <c r="HV698" s="241"/>
      <c r="HW698" s="241"/>
      <c r="HX698" s="241"/>
      <c r="HY698" s="241"/>
      <c r="HZ698" s="241"/>
      <c r="IA698" s="241"/>
      <c r="IB698" s="241"/>
      <c r="IC698" s="241"/>
      <c r="ID698" s="241"/>
      <c r="IE698" s="241"/>
      <c r="IF698" s="241"/>
      <c r="IG698" s="241"/>
      <c r="IH698" s="241"/>
      <c r="II698" s="241"/>
      <c r="IJ698" s="241"/>
      <c r="IK698" s="241"/>
      <c r="IL698" s="241"/>
      <c r="IM698" s="241"/>
      <c r="IN698" s="241"/>
      <c r="IO698" s="241"/>
      <c r="IP698" s="241"/>
      <c r="IQ698" s="241"/>
      <c r="IR698" s="241"/>
      <c r="IS698" s="241"/>
      <c r="IT698" s="241"/>
      <c r="IU698" s="241"/>
      <c r="IV698" s="241"/>
      <c r="IW698" s="241"/>
      <c r="IX698" s="241"/>
      <c r="IY698" s="241"/>
      <c r="IZ698" s="241"/>
      <c r="JA698" s="241"/>
      <c r="JB698" s="241"/>
      <c r="JC698" s="241"/>
      <c r="JD698" s="241"/>
      <c r="JE698" s="241"/>
      <c r="JF698" s="241"/>
      <c r="JG698" s="241"/>
      <c r="JH698" s="241"/>
      <c r="JI698" s="241"/>
      <c r="JJ698" s="241"/>
      <c r="JK698" s="241"/>
      <c r="JL698" s="241"/>
      <c r="JM698" s="241"/>
      <c r="JN698" s="241"/>
      <c r="JO698" s="241"/>
      <c r="JP698" s="241"/>
      <c r="JQ698" s="241"/>
      <c r="JR698" s="241"/>
      <c r="JS698" s="241"/>
      <c r="JT698" s="241"/>
      <c r="JU698" s="241"/>
    </row>
    <row r="699" spans="1:281" s="240" customFormat="1" ht="15" customHeight="1">
      <c r="A699" s="241"/>
      <c r="B699" s="241"/>
      <c r="C699" s="241"/>
      <c r="D699" s="241"/>
      <c r="E699" s="241"/>
      <c r="F699" s="241"/>
      <c r="G699" s="241"/>
      <c r="H699" s="241"/>
      <c r="I699" s="241"/>
      <c r="J699" s="241"/>
      <c r="K699" s="241"/>
      <c r="L699" s="241"/>
      <c r="M699" s="241"/>
      <c r="N699" s="241"/>
      <c r="O699" s="241"/>
      <c r="P699" s="241"/>
      <c r="Q699" s="241"/>
      <c r="R699" s="241"/>
      <c r="S699" s="241"/>
      <c r="T699" s="241"/>
      <c r="U699" s="241" t="s">
        <v>824</v>
      </c>
      <c r="V699" s="241"/>
      <c r="W699" s="241"/>
      <c r="X699" s="241"/>
      <c r="Y699" s="241"/>
      <c r="Z699" s="241"/>
      <c r="AA699" s="241"/>
      <c r="AB699" s="241"/>
      <c r="AC699" s="241" t="s">
        <v>316</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c r="DD699" s="241"/>
      <c r="DE699" s="241"/>
      <c r="DF699" s="241"/>
      <c r="DG699" s="241"/>
      <c r="DH699" s="241"/>
      <c r="DI699" s="241"/>
      <c r="DJ699" s="241"/>
      <c r="DK699" s="241"/>
      <c r="DL699" s="241"/>
      <c r="DM699" s="241"/>
      <c r="DN699" s="241"/>
      <c r="DO699" s="241"/>
      <c r="DP699" s="241"/>
      <c r="DQ699" s="241"/>
      <c r="DR699" s="241"/>
      <c r="DS699" s="241"/>
      <c r="DT699" s="241"/>
      <c r="DU699" s="241"/>
      <c r="DV699" s="241"/>
      <c r="DW699" s="241"/>
      <c r="DX699" s="241"/>
      <c r="DY699" s="241"/>
      <c r="DZ699" s="241"/>
      <c r="EA699" s="241"/>
      <c r="EB699" s="241"/>
      <c r="EC699" s="241"/>
      <c r="ED699" s="241"/>
      <c r="EE699" s="241"/>
      <c r="EF699" s="241"/>
      <c r="EG699" s="241"/>
      <c r="EH699" s="241"/>
      <c r="EI699" s="241"/>
      <c r="EJ699" s="241"/>
      <c r="EK699" s="241"/>
      <c r="EL699" s="241"/>
      <c r="EM699" s="241"/>
      <c r="EN699" s="241"/>
      <c r="EO699" s="241"/>
      <c r="EP699" s="241"/>
      <c r="EQ699" s="241"/>
      <c r="ER699" s="241"/>
      <c r="ES699" s="241"/>
      <c r="ET699" s="241"/>
      <c r="EU699" s="241"/>
      <c r="EV699" s="241"/>
      <c r="EW699" s="241"/>
      <c r="EX699" s="241"/>
      <c r="EY699" s="241"/>
      <c r="EZ699" s="241"/>
      <c r="FA699" s="241"/>
      <c r="FB699" s="241"/>
      <c r="FC699" s="241"/>
      <c r="FD699" s="241"/>
      <c r="FE699" s="241"/>
      <c r="FF699" s="241"/>
      <c r="FG699" s="241"/>
      <c r="FH699" s="241"/>
      <c r="FI699" s="241"/>
      <c r="FJ699" s="241"/>
      <c r="FK699" s="241"/>
      <c r="FL699" s="241"/>
      <c r="FM699" s="241"/>
      <c r="FN699" s="241"/>
      <c r="FO699" s="241"/>
      <c r="FP699" s="241"/>
      <c r="FQ699" s="241"/>
      <c r="FR699" s="241"/>
      <c r="FS699" s="241"/>
      <c r="FT699" s="241"/>
      <c r="FU699" s="241"/>
      <c r="FV699" s="241"/>
      <c r="FW699" s="241"/>
      <c r="FX699" s="241"/>
      <c r="FY699" s="241"/>
      <c r="FZ699" s="241"/>
      <c r="GA699" s="241"/>
      <c r="GB699" s="241"/>
      <c r="GC699" s="241"/>
      <c r="GD699" s="241"/>
      <c r="GE699" s="241"/>
      <c r="GF699" s="241"/>
      <c r="GG699" s="241"/>
      <c r="GH699" s="241"/>
      <c r="GI699" s="241"/>
      <c r="GJ699" s="241"/>
      <c r="GK699" s="241"/>
      <c r="GL699" s="241"/>
      <c r="GM699" s="241"/>
      <c r="GN699" s="241"/>
      <c r="GO699" s="241"/>
      <c r="GP699" s="241"/>
      <c r="GQ699" s="241"/>
      <c r="GR699" s="241"/>
      <c r="GS699" s="241"/>
      <c r="GT699" s="241"/>
      <c r="GU699" s="241"/>
      <c r="GV699" s="241"/>
      <c r="GW699" s="241"/>
      <c r="GX699" s="241"/>
      <c r="GY699" s="241"/>
      <c r="GZ699" s="241"/>
      <c r="HA699" s="241"/>
      <c r="HB699" s="241"/>
      <c r="HC699" s="241"/>
      <c r="HD699" s="241"/>
      <c r="HE699" s="241"/>
      <c r="HF699" s="241"/>
      <c r="HG699" s="241"/>
      <c r="HH699" s="241"/>
      <c r="HI699" s="241"/>
      <c r="HJ699" s="241"/>
      <c r="HK699" s="241"/>
      <c r="HL699" s="241"/>
      <c r="HM699" s="241"/>
      <c r="HN699" s="241"/>
      <c r="HO699" s="241"/>
      <c r="HP699" s="241"/>
      <c r="HQ699" s="241"/>
      <c r="HR699" s="241"/>
      <c r="HS699" s="241"/>
      <c r="HT699" s="241"/>
      <c r="HU699" s="241"/>
      <c r="HV699" s="241"/>
      <c r="HW699" s="241"/>
      <c r="HX699" s="241"/>
      <c r="HY699" s="241"/>
      <c r="HZ699" s="241"/>
      <c r="IA699" s="241"/>
      <c r="IB699" s="241"/>
      <c r="IC699" s="241"/>
      <c r="ID699" s="241"/>
      <c r="IE699" s="241"/>
      <c r="IF699" s="241"/>
      <c r="IG699" s="241"/>
      <c r="IH699" s="241"/>
      <c r="II699" s="241"/>
      <c r="IJ699" s="241"/>
      <c r="IK699" s="241"/>
      <c r="IL699" s="241"/>
      <c r="IM699" s="241"/>
      <c r="IN699" s="241"/>
      <c r="IO699" s="241"/>
      <c r="IP699" s="241"/>
      <c r="IQ699" s="241"/>
      <c r="IR699" s="241"/>
      <c r="IS699" s="241"/>
      <c r="IT699" s="241"/>
      <c r="IU699" s="241"/>
      <c r="IV699" s="241"/>
      <c r="IW699" s="241"/>
      <c r="IX699" s="241"/>
      <c r="IY699" s="241"/>
      <c r="IZ699" s="241"/>
      <c r="JA699" s="241"/>
      <c r="JB699" s="241"/>
      <c r="JC699" s="241"/>
      <c r="JD699" s="241"/>
      <c r="JE699" s="241"/>
      <c r="JF699" s="241"/>
      <c r="JG699" s="241"/>
      <c r="JH699" s="241"/>
      <c r="JI699" s="241"/>
      <c r="JJ699" s="241"/>
      <c r="JK699" s="241"/>
      <c r="JL699" s="241"/>
      <c r="JM699" s="241"/>
      <c r="JN699" s="241"/>
      <c r="JO699" s="241"/>
      <c r="JP699" s="241"/>
      <c r="JQ699" s="241"/>
      <c r="JR699" s="241"/>
      <c r="JS699" s="241"/>
      <c r="JT699" s="241"/>
      <c r="JU699" s="241"/>
    </row>
    <row r="700" spans="1:281" s="240" customFormat="1" ht="15" customHeight="1">
      <c r="A700" s="241"/>
      <c r="B700" s="241"/>
      <c r="C700" s="241"/>
      <c r="D700" s="241"/>
      <c r="E700" s="241"/>
      <c r="F700" s="241"/>
      <c r="G700" s="241"/>
      <c r="H700" s="241"/>
      <c r="I700" s="241"/>
      <c r="J700" s="241"/>
      <c r="K700" s="241"/>
      <c r="L700" s="241"/>
      <c r="M700" s="241"/>
      <c r="N700" s="241"/>
      <c r="O700" s="241"/>
      <c r="P700" s="241"/>
      <c r="Q700" s="241"/>
      <c r="R700" s="241"/>
      <c r="S700" s="241"/>
      <c r="T700" s="241"/>
      <c r="U700" s="241" t="s">
        <v>825</v>
      </c>
      <c r="V700" s="241"/>
      <c r="W700" s="241"/>
      <c r="X700" s="241"/>
      <c r="Y700" s="241"/>
      <c r="Z700" s="241"/>
      <c r="AA700" s="241"/>
      <c r="AB700" s="241"/>
      <c r="AC700" s="241" t="s">
        <v>309</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c r="DD700" s="241"/>
      <c r="DE700" s="241"/>
      <c r="DF700" s="241"/>
      <c r="DG700" s="241"/>
      <c r="DH700" s="241"/>
      <c r="DI700" s="241"/>
      <c r="DJ700" s="241"/>
      <c r="DK700" s="241"/>
      <c r="DL700" s="241"/>
      <c r="DM700" s="241"/>
      <c r="DN700" s="241"/>
      <c r="DO700" s="241"/>
      <c r="DP700" s="241"/>
      <c r="DQ700" s="241"/>
      <c r="DR700" s="241"/>
      <c r="DS700" s="241"/>
      <c r="DT700" s="241"/>
      <c r="DU700" s="241"/>
      <c r="DV700" s="241"/>
      <c r="DW700" s="241"/>
      <c r="DX700" s="241"/>
      <c r="DY700" s="241"/>
      <c r="DZ700" s="241"/>
      <c r="EA700" s="241"/>
      <c r="EB700" s="241"/>
      <c r="EC700" s="241"/>
      <c r="ED700" s="241"/>
      <c r="EE700" s="241"/>
      <c r="EF700" s="241"/>
      <c r="EG700" s="241"/>
      <c r="EH700" s="241"/>
      <c r="EI700" s="241"/>
      <c r="EJ700" s="241"/>
      <c r="EK700" s="241"/>
      <c r="EL700" s="241"/>
      <c r="EM700" s="241"/>
      <c r="EN700" s="241"/>
      <c r="EO700" s="241"/>
      <c r="EP700" s="241"/>
      <c r="EQ700" s="241"/>
      <c r="ER700" s="241"/>
      <c r="ES700" s="241"/>
      <c r="ET700" s="241"/>
      <c r="EU700" s="241"/>
      <c r="EV700" s="241"/>
      <c r="EW700" s="241"/>
      <c r="EX700" s="241"/>
      <c r="EY700" s="241"/>
      <c r="EZ700" s="241"/>
      <c r="FA700" s="241"/>
      <c r="FB700" s="241"/>
      <c r="FC700" s="241"/>
      <c r="FD700" s="241"/>
      <c r="FE700" s="241"/>
      <c r="FF700" s="241"/>
      <c r="FG700" s="241"/>
      <c r="FH700" s="241"/>
      <c r="FI700" s="241"/>
      <c r="FJ700" s="241"/>
      <c r="FK700" s="241"/>
      <c r="FL700" s="241"/>
      <c r="FM700" s="241"/>
      <c r="FN700" s="241"/>
      <c r="FO700" s="241"/>
      <c r="FP700" s="241"/>
      <c r="FQ700" s="241"/>
      <c r="FR700" s="241"/>
      <c r="FS700" s="241"/>
      <c r="FT700" s="241"/>
      <c r="FU700" s="241"/>
      <c r="FV700" s="241"/>
      <c r="FW700" s="241"/>
      <c r="FX700" s="241"/>
      <c r="FY700" s="241"/>
      <c r="FZ700" s="241"/>
      <c r="GA700" s="241"/>
      <c r="GB700" s="241"/>
      <c r="GC700" s="241"/>
      <c r="GD700" s="241"/>
      <c r="GE700" s="241"/>
      <c r="GF700" s="241"/>
      <c r="GG700" s="241"/>
      <c r="GH700" s="241"/>
      <c r="GI700" s="241"/>
      <c r="GJ700" s="241"/>
      <c r="GK700" s="241"/>
      <c r="GL700" s="241"/>
      <c r="GM700" s="241"/>
      <c r="GN700" s="241"/>
      <c r="GO700" s="241"/>
      <c r="GP700" s="241"/>
      <c r="GQ700" s="241"/>
      <c r="GR700" s="241"/>
      <c r="GS700" s="241"/>
      <c r="GT700" s="241"/>
      <c r="GU700" s="241"/>
      <c r="GV700" s="241"/>
      <c r="GW700" s="241"/>
      <c r="GX700" s="241"/>
      <c r="GY700" s="241"/>
      <c r="GZ700" s="241"/>
      <c r="HA700" s="241"/>
      <c r="HB700" s="241"/>
      <c r="HC700" s="241"/>
      <c r="HD700" s="241"/>
      <c r="HE700" s="241"/>
      <c r="HF700" s="241"/>
      <c r="HG700" s="241"/>
      <c r="HH700" s="241"/>
      <c r="HI700" s="241"/>
      <c r="HJ700" s="241"/>
      <c r="HK700" s="241"/>
      <c r="HL700" s="241"/>
      <c r="HM700" s="241"/>
      <c r="HN700" s="241"/>
      <c r="HO700" s="241"/>
      <c r="HP700" s="241"/>
      <c r="HQ700" s="241"/>
      <c r="HR700" s="241"/>
      <c r="HS700" s="241"/>
      <c r="HT700" s="241"/>
      <c r="HU700" s="241"/>
      <c r="HV700" s="241"/>
      <c r="HW700" s="241"/>
      <c r="HX700" s="241"/>
      <c r="HY700" s="241"/>
      <c r="HZ700" s="241"/>
      <c r="IA700" s="241"/>
      <c r="IB700" s="241"/>
      <c r="IC700" s="241"/>
      <c r="ID700" s="241"/>
      <c r="IE700" s="241"/>
      <c r="IF700" s="241"/>
      <c r="IG700" s="241"/>
      <c r="IH700" s="241"/>
      <c r="II700" s="241"/>
      <c r="IJ700" s="241"/>
      <c r="IK700" s="241"/>
      <c r="IL700" s="241"/>
      <c r="IM700" s="241"/>
      <c r="IN700" s="241"/>
      <c r="IO700" s="241"/>
      <c r="IP700" s="241"/>
      <c r="IQ700" s="241"/>
      <c r="IR700" s="241"/>
      <c r="IS700" s="241"/>
      <c r="IT700" s="241"/>
      <c r="IU700" s="241"/>
      <c r="IV700" s="241"/>
      <c r="IW700" s="241"/>
      <c r="IX700" s="241"/>
      <c r="IY700" s="241"/>
      <c r="IZ700" s="241"/>
      <c r="JA700" s="241"/>
      <c r="JB700" s="241"/>
      <c r="JC700" s="241"/>
      <c r="JD700" s="241"/>
      <c r="JE700" s="241"/>
      <c r="JF700" s="241"/>
      <c r="JG700" s="241"/>
      <c r="JH700" s="241"/>
      <c r="JI700" s="241"/>
      <c r="JJ700" s="241"/>
      <c r="JK700" s="241"/>
      <c r="JL700" s="241"/>
      <c r="JM700" s="241"/>
      <c r="JN700" s="241"/>
      <c r="JO700" s="241"/>
      <c r="JP700" s="241"/>
      <c r="JQ700" s="241"/>
      <c r="JR700" s="241"/>
      <c r="JS700" s="241"/>
      <c r="JT700" s="241"/>
      <c r="JU700" s="241"/>
    </row>
    <row r="701" spans="1:281" s="240" customFormat="1" ht="15" customHeight="1">
      <c r="A701" s="241"/>
      <c r="B701" s="241"/>
      <c r="C701" s="241"/>
      <c r="D701" s="241"/>
      <c r="E701" s="241"/>
      <c r="F701" s="241"/>
      <c r="G701" s="241"/>
      <c r="H701" s="241"/>
      <c r="I701" s="241"/>
      <c r="J701" s="241"/>
      <c r="K701" s="241"/>
      <c r="L701" s="241"/>
      <c r="M701" s="241"/>
      <c r="N701" s="241"/>
      <c r="O701" s="241"/>
      <c r="P701" s="241"/>
      <c r="Q701" s="241"/>
      <c r="R701" s="241"/>
      <c r="S701" s="241"/>
      <c r="T701" s="241"/>
      <c r="U701" s="241" t="s">
        <v>826</v>
      </c>
      <c r="V701" s="241"/>
      <c r="W701" s="241"/>
      <c r="X701" s="241"/>
      <c r="Y701" s="241"/>
      <c r="Z701" s="241"/>
      <c r="AA701" s="241"/>
      <c r="AB701" s="241"/>
      <c r="AC701" s="241" t="s">
        <v>386</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c r="DV701" s="241"/>
      <c r="DW701" s="241"/>
      <c r="DX701" s="241"/>
      <c r="DY701" s="241"/>
      <c r="DZ701" s="241"/>
      <c r="EA701" s="241"/>
      <c r="EB701" s="241"/>
      <c r="EC701" s="241"/>
      <c r="ED701" s="241"/>
      <c r="EE701" s="241"/>
      <c r="EF701" s="241"/>
      <c r="EG701" s="241"/>
      <c r="EH701" s="241"/>
      <c r="EI701" s="241"/>
      <c r="EJ701" s="241"/>
      <c r="EK701" s="241"/>
      <c r="EL701" s="241"/>
      <c r="EM701" s="241"/>
      <c r="EN701" s="241"/>
      <c r="EO701" s="241"/>
      <c r="EP701" s="241"/>
      <c r="EQ701" s="241"/>
      <c r="ER701" s="241"/>
      <c r="ES701" s="241"/>
      <c r="ET701" s="241"/>
      <c r="EU701" s="241"/>
      <c r="EV701" s="241"/>
      <c r="EW701" s="241"/>
      <c r="EX701" s="241"/>
      <c r="EY701" s="241"/>
      <c r="EZ701" s="241"/>
      <c r="FA701" s="241"/>
      <c r="FB701" s="241"/>
      <c r="FC701" s="241"/>
      <c r="FD701" s="241"/>
      <c r="FE701" s="241"/>
      <c r="FF701" s="241"/>
      <c r="FG701" s="241"/>
      <c r="FH701" s="241"/>
      <c r="FI701" s="241"/>
      <c r="FJ701" s="241"/>
      <c r="FK701" s="241"/>
      <c r="FL701" s="241"/>
      <c r="FM701" s="241"/>
      <c r="FN701" s="241"/>
      <c r="FO701" s="241"/>
      <c r="FP701" s="241"/>
      <c r="FQ701" s="241"/>
      <c r="FR701" s="241"/>
      <c r="FS701" s="241"/>
      <c r="FT701" s="241"/>
      <c r="FU701" s="241"/>
      <c r="FV701" s="241"/>
      <c r="FW701" s="241"/>
      <c r="FX701" s="241"/>
      <c r="FY701" s="241"/>
      <c r="FZ701" s="241"/>
      <c r="GA701" s="241"/>
      <c r="GB701" s="241"/>
      <c r="GC701" s="241"/>
      <c r="GD701" s="241"/>
      <c r="GE701" s="241"/>
      <c r="GF701" s="241"/>
      <c r="GG701" s="241"/>
      <c r="GH701" s="241"/>
      <c r="GI701" s="241"/>
      <c r="GJ701" s="241"/>
      <c r="GK701" s="241"/>
      <c r="GL701" s="241"/>
      <c r="GM701" s="241"/>
      <c r="GN701" s="241"/>
      <c r="GO701" s="241"/>
      <c r="GP701" s="241"/>
      <c r="GQ701" s="241"/>
      <c r="GR701" s="241"/>
      <c r="GS701" s="241"/>
      <c r="GT701" s="241"/>
      <c r="GU701" s="241"/>
      <c r="GV701" s="241"/>
      <c r="GW701" s="241"/>
      <c r="GX701" s="241"/>
      <c r="GY701" s="241"/>
      <c r="GZ701" s="241"/>
      <c r="HA701" s="241"/>
      <c r="HB701" s="241"/>
      <c r="HC701" s="241"/>
      <c r="HD701" s="241"/>
      <c r="HE701" s="241"/>
      <c r="HF701" s="241"/>
      <c r="HG701" s="241"/>
      <c r="HH701" s="241"/>
      <c r="HI701" s="241"/>
      <c r="HJ701" s="241"/>
      <c r="HK701" s="241"/>
      <c r="HL701" s="241"/>
      <c r="HM701" s="241"/>
      <c r="HN701" s="241"/>
      <c r="HO701" s="241"/>
      <c r="HP701" s="241"/>
      <c r="HQ701" s="241"/>
      <c r="HR701" s="241"/>
      <c r="HS701" s="241"/>
      <c r="HT701" s="241"/>
      <c r="HU701" s="241"/>
      <c r="HV701" s="241"/>
      <c r="HW701" s="241"/>
      <c r="HX701" s="241"/>
      <c r="HY701" s="241"/>
      <c r="HZ701" s="241"/>
      <c r="IA701" s="241"/>
      <c r="IB701" s="241"/>
      <c r="IC701" s="241"/>
      <c r="ID701" s="241"/>
      <c r="IE701" s="241"/>
      <c r="IF701" s="241"/>
      <c r="IG701" s="241"/>
      <c r="IH701" s="241"/>
      <c r="II701" s="241"/>
      <c r="IJ701" s="241"/>
      <c r="IK701" s="241"/>
      <c r="IL701" s="241"/>
      <c r="IM701" s="241"/>
      <c r="IN701" s="241"/>
      <c r="IO701" s="241"/>
      <c r="IP701" s="241"/>
      <c r="IQ701" s="241"/>
      <c r="IR701" s="241"/>
      <c r="IS701" s="241"/>
      <c r="IT701" s="241"/>
      <c r="IU701" s="241"/>
      <c r="IV701" s="241"/>
      <c r="IW701" s="241"/>
      <c r="IX701" s="241"/>
      <c r="IY701" s="241"/>
      <c r="IZ701" s="241"/>
      <c r="JA701" s="241"/>
      <c r="JB701" s="241"/>
      <c r="JC701" s="241"/>
      <c r="JD701" s="241"/>
      <c r="JE701" s="241"/>
      <c r="JF701" s="241"/>
      <c r="JG701" s="241"/>
      <c r="JH701" s="241"/>
      <c r="JI701" s="241"/>
      <c r="JJ701" s="241"/>
      <c r="JK701" s="241"/>
      <c r="JL701" s="241"/>
      <c r="JM701" s="241"/>
      <c r="JN701" s="241"/>
      <c r="JO701" s="241"/>
      <c r="JP701" s="241"/>
      <c r="JQ701" s="241"/>
      <c r="JR701" s="241"/>
      <c r="JS701" s="241"/>
      <c r="JT701" s="241"/>
      <c r="JU701" s="241"/>
    </row>
    <row r="702" spans="1:281" s="240" customFormat="1" ht="15" customHeight="1">
      <c r="A702" s="241"/>
      <c r="B702" s="241"/>
      <c r="C702" s="241"/>
      <c r="D702" s="241"/>
      <c r="E702" s="241"/>
      <c r="F702" s="241"/>
      <c r="G702" s="241"/>
      <c r="H702" s="241"/>
      <c r="I702" s="241"/>
      <c r="J702" s="241"/>
      <c r="K702" s="241"/>
      <c r="L702" s="241"/>
      <c r="M702" s="241"/>
      <c r="N702" s="241"/>
      <c r="O702" s="241"/>
      <c r="P702" s="241"/>
      <c r="Q702" s="241"/>
      <c r="R702" s="241"/>
      <c r="S702" s="241"/>
      <c r="T702" s="241"/>
      <c r="U702" s="241" t="s">
        <v>827</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c r="DV702" s="241"/>
      <c r="DW702" s="241"/>
      <c r="DX702" s="241"/>
      <c r="DY702" s="241"/>
      <c r="DZ702" s="241"/>
      <c r="EA702" s="241"/>
      <c r="EB702" s="241"/>
      <c r="EC702" s="241"/>
      <c r="ED702" s="241"/>
      <c r="EE702" s="241"/>
      <c r="EF702" s="241"/>
      <c r="EG702" s="241"/>
      <c r="EH702" s="241"/>
      <c r="EI702" s="241"/>
      <c r="EJ702" s="241"/>
      <c r="EK702" s="241"/>
      <c r="EL702" s="241"/>
      <c r="EM702" s="241"/>
      <c r="EN702" s="241"/>
      <c r="EO702" s="241"/>
      <c r="EP702" s="241"/>
      <c r="EQ702" s="241"/>
      <c r="ER702" s="241"/>
      <c r="ES702" s="241"/>
      <c r="ET702" s="241"/>
      <c r="EU702" s="241"/>
      <c r="EV702" s="241"/>
      <c r="EW702" s="241"/>
      <c r="EX702" s="241"/>
      <c r="EY702" s="241"/>
      <c r="EZ702" s="241"/>
      <c r="FA702" s="241"/>
      <c r="FB702" s="241"/>
      <c r="FC702" s="241"/>
      <c r="FD702" s="241"/>
      <c r="FE702" s="241"/>
      <c r="FF702" s="241"/>
      <c r="FG702" s="241"/>
      <c r="FH702" s="241"/>
      <c r="FI702" s="241"/>
      <c r="FJ702" s="241"/>
      <c r="FK702" s="241"/>
      <c r="FL702" s="241"/>
      <c r="FM702" s="241"/>
      <c r="FN702" s="241"/>
      <c r="FO702" s="241"/>
      <c r="FP702" s="241"/>
      <c r="FQ702" s="241"/>
      <c r="FR702" s="241"/>
      <c r="FS702" s="241"/>
      <c r="FT702" s="241"/>
      <c r="FU702" s="241"/>
      <c r="FV702" s="241"/>
      <c r="FW702" s="241"/>
      <c r="FX702" s="241"/>
      <c r="FY702" s="241"/>
      <c r="FZ702" s="241"/>
      <c r="GA702" s="241"/>
      <c r="GB702" s="241"/>
      <c r="GC702" s="241"/>
      <c r="GD702" s="241"/>
      <c r="GE702" s="241"/>
      <c r="GF702" s="241"/>
      <c r="GG702" s="241"/>
      <c r="GH702" s="241"/>
      <c r="GI702" s="241"/>
      <c r="GJ702" s="241"/>
      <c r="GK702" s="241"/>
      <c r="GL702" s="241"/>
      <c r="GM702" s="241"/>
      <c r="GN702" s="241"/>
      <c r="GO702" s="241"/>
      <c r="GP702" s="241"/>
      <c r="GQ702" s="241"/>
      <c r="GR702" s="241"/>
      <c r="GS702" s="241"/>
      <c r="GT702" s="241"/>
      <c r="GU702" s="241"/>
      <c r="GV702" s="241"/>
      <c r="GW702" s="241"/>
      <c r="GX702" s="241"/>
      <c r="GY702" s="241"/>
      <c r="GZ702" s="241"/>
      <c r="HA702" s="241"/>
      <c r="HB702" s="241"/>
      <c r="HC702" s="241"/>
      <c r="HD702" s="241"/>
      <c r="HE702" s="241"/>
      <c r="HF702" s="241"/>
      <c r="HG702" s="241"/>
      <c r="HH702" s="241"/>
      <c r="HI702" s="241"/>
      <c r="HJ702" s="241"/>
      <c r="HK702" s="241"/>
      <c r="HL702" s="241"/>
      <c r="HM702" s="241"/>
      <c r="HN702" s="241"/>
      <c r="HO702" s="241"/>
      <c r="HP702" s="241"/>
      <c r="HQ702" s="241"/>
      <c r="HR702" s="241"/>
      <c r="HS702" s="241"/>
      <c r="HT702" s="241"/>
      <c r="HU702" s="241"/>
      <c r="HV702" s="241"/>
      <c r="HW702" s="241"/>
      <c r="HX702" s="241"/>
      <c r="HY702" s="241"/>
      <c r="HZ702" s="241"/>
      <c r="IA702" s="241"/>
      <c r="IB702" s="241"/>
      <c r="IC702" s="241"/>
      <c r="ID702" s="241"/>
      <c r="IE702" s="241"/>
      <c r="IF702" s="241"/>
      <c r="IG702" s="241"/>
      <c r="IH702" s="241"/>
      <c r="II702" s="241"/>
      <c r="IJ702" s="241"/>
      <c r="IK702" s="241"/>
      <c r="IL702" s="241"/>
      <c r="IM702" s="241"/>
      <c r="IN702" s="241"/>
      <c r="IO702" s="241"/>
      <c r="IP702" s="241"/>
      <c r="IQ702" s="241"/>
      <c r="IR702" s="241"/>
      <c r="IS702" s="241"/>
      <c r="IT702" s="241"/>
      <c r="IU702" s="241"/>
      <c r="IV702" s="241"/>
      <c r="IW702" s="241"/>
      <c r="IX702" s="241"/>
      <c r="IY702" s="241"/>
      <c r="IZ702" s="241"/>
      <c r="JA702" s="241"/>
      <c r="JB702" s="241"/>
      <c r="JC702" s="241"/>
      <c r="JD702" s="241"/>
      <c r="JE702" s="241"/>
      <c r="JF702" s="241"/>
      <c r="JG702" s="241"/>
      <c r="JH702" s="241"/>
      <c r="JI702" s="241"/>
      <c r="JJ702" s="241"/>
      <c r="JK702" s="241"/>
      <c r="JL702" s="241"/>
      <c r="JM702" s="241"/>
      <c r="JN702" s="241"/>
      <c r="JO702" s="241"/>
      <c r="JP702" s="241"/>
      <c r="JQ702" s="241"/>
      <c r="JR702" s="241"/>
      <c r="JS702" s="241"/>
      <c r="JT702" s="241"/>
      <c r="JU702" s="241"/>
    </row>
    <row r="703" spans="1:281" s="240" customFormat="1" ht="15" customHeight="1">
      <c r="A703" s="241"/>
      <c r="B703" s="241"/>
      <c r="C703" s="241"/>
      <c r="D703" s="241"/>
      <c r="E703" s="241"/>
      <c r="F703" s="241"/>
      <c r="G703" s="241"/>
      <c r="H703" s="241"/>
      <c r="I703" s="241"/>
      <c r="J703" s="241"/>
      <c r="K703" s="241"/>
      <c r="L703" s="241"/>
      <c r="M703" s="241"/>
      <c r="N703" s="241"/>
      <c r="O703" s="241"/>
      <c r="P703" s="241"/>
      <c r="Q703" s="241"/>
      <c r="R703" s="241"/>
      <c r="S703" s="241"/>
      <c r="T703" s="241"/>
      <c r="U703" s="241" t="s">
        <v>828</v>
      </c>
      <c r="V703" s="241"/>
      <c r="W703" s="241"/>
      <c r="X703" s="241"/>
      <c r="Y703" s="241"/>
      <c r="Z703" s="241"/>
      <c r="AA703" s="241"/>
      <c r="AB703" s="241"/>
      <c r="AC703" s="241" t="s">
        <v>311</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c r="DV703" s="241"/>
      <c r="DW703" s="241"/>
      <c r="DX703" s="241"/>
      <c r="DY703" s="241"/>
      <c r="DZ703" s="241"/>
      <c r="EA703" s="241"/>
      <c r="EB703" s="241"/>
      <c r="EC703" s="241"/>
      <c r="ED703" s="241"/>
      <c r="EE703" s="241"/>
      <c r="EF703" s="241"/>
      <c r="EG703" s="241"/>
      <c r="EH703" s="241"/>
      <c r="EI703" s="241"/>
      <c r="EJ703" s="241"/>
      <c r="EK703" s="241"/>
      <c r="EL703" s="241"/>
      <c r="EM703" s="241"/>
      <c r="EN703" s="241"/>
      <c r="EO703" s="241"/>
      <c r="EP703" s="241"/>
      <c r="EQ703" s="241"/>
      <c r="ER703" s="241"/>
      <c r="ES703" s="241"/>
      <c r="ET703" s="241"/>
      <c r="EU703" s="241"/>
      <c r="EV703" s="241"/>
      <c r="EW703" s="241"/>
      <c r="EX703" s="241"/>
      <c r="EY703" s="241"/>
      <c r="EZ703" s="241"/>
      <c r="FA703" s="241"/>
      <c r="FB703" s="241"/>
      <c r="FC703" s="241"/>
      <c r="FD703" s="241"/>
      <c r="FE703" s="241"/>
      <c r="FF703" s="241"/>
      <c r="FG703" s="241"/>
      <c r="FH703" s="241"/>
      <c r="FI703" s="241"/>
      <c r="FJ703" s="241"/>
      <c r="FK703" s="241"/>
      <c r="FL703" s="241"/>
      <c r="FM703" s="241"/>
      <c r="FN703" s="241"/>
      <c r="FO703" s="241"/>
      <c r="FP703" s="241"/>
      <c r="FQ703" s="241"/>
      <c r="FR703" s="241"/>
      <c r="FS703" s="241"/>
      <c r="FT703" s="241"/>
      <c r="FU703" s="241"/>
      <c r="FV703" s="241"/>
      <c r="FW703" s="241"/>
      <c r="FX703" s="241"/>
      <c r="FY703" s="241"/>
      <c r="FZ703" s="241"/>
      <c r="GA703" s="241"/>
      <c r="GB703" s="241"/>
      <c r="GC703" s="241"/>
      <c r="GD703" s="241"/>
      <c r="GE703" s="241"/>
      <c r="GF703" s="241"/>
      <c r="GG703" s="241"/>
      <c r="GH703" s="241"/>
      <c r="GI703" s="241"/>
      <c r="GJ703" s="241"/>
      <c r="GK703" s="241"/>
      <c r="GL703" s="241"/>
      <c r="GM703" s="241"/>
      <c r="GN703" s="241"/>
      <c r="GO703" s="241"/>
      <c r="GP703" s="241"/>
      <c r="GQ703" s="241"/>
      <c r="GR703" s="241"/>
      <c r="GS703" s="241"/>
      <c r="GT703" s="241"/>
      <c r="GU703" s="241"/>
      <c r="GV703" s="241"/>
      <c r="GW703" s="241"/>
      <c r="GX703" s="241"/>
      <c r="GY703" s="241"/>
      <c r="GZ703" s="241"/>
      <c r="HA703" s="241"/>
      <c r="HB703" s="241"/>
      <c r="HC703" s="241"/>
      <c r="HD703" s="241"/>
      <c r="HE703" s="241"/>
      <c r="HF703" s="241"/>
      <c r="HG703" s="241"/>
      <c r="HH703" s="241"/>
      <c r="HI703" s="241"/>
      <c r="HJ703" s="241"/>
      <c r="HK703" s="241"/>
      <c r="HL703" s="241"/>
      <c r="HM703" s="241"/>
      <c r="HN703" s="241"/>
      <c r="HO703" s="241"/>
      <c r="HP703" s="241"/>
      <c r="HQ703" s="241"/>
      <c r="HR703" s="241"/>
      <c r="HS703" s="241"/>
      <c r="HT703" s="241"/>
      <c r="HU703" s="241"/>
      <c r="HV703" s="241"/>
      <c r="HW703" s="241"/>
      <c r="HX703" s="241"/>
      <c r="HY703" s="241"/>
      <c r="HZ703" s="241"/>
      <c r="IA703" s="241"/>
      <c r="IB703" s="241"/>
      <c r="IC703" s="241"/>
      <c r="ID703" s="241"/>
      <c r="IE703" s="241"/>
      <c r="IF703" s="241"/>
      <c r="IG703" s="241"/>
      <c r="IH703" s="241"/>
      <c r="II703" s="241"/>
      <c r="IJ703" s="241"/>
      <c r="IK703" s="241"/>
      <c r="IL703" s="241"/>
      <c r="IM703" s="241"/>
      <c r="IN703" s="241"/>
      <c r="IO703" s="241"/>
      <c r="IP703" s="241"/>
      <c r="IQ703" s="241"/>
      <c r="IR703" s="241"/>
      <c r="IS703" s="241"/>
      <c r="IT703" s="241"/>
      <c r="IU703" s="241"/>
      <c r="IV703" s="241"/>
      <c r="IW703" s="241"/>
      <c r="IX703" s="241"/>
      <c r="IY703" s="241"/>
      <c r="IZ703" s="241"/>
      <c r="JA703" s="241"/>
      <c r="JB703" s="241"/>
      <c r="JC703" s="241"/>
      <c r="JD703" s="241"/>
      <c r="JE703" s="241"/>
      <c r="JF703" s="241"/>
      <c r="JG703" s="241"/>
      <c r="JH703" s="241"/>
      <c r="JI703" s="241"/>
      <c r="JJ703" s="241"/>
      <c r="JK703" s="241"/>
      <c r="JL703" s="241"/>
      <c r="JM703" s="241"/>
      <c r="JN703" s="241"/>
      <c r="JO703" s="241"/>
      <c r="JP703" s="241"/>
      <c r="JQ703" s="241"/>
      <c r="JR703" s="241"/>
      <c r="JS703" s="241"/>
      <c r="JT703" s="241"/>
      <c r="JU703" s="241"/>
    </row>
    <row r="704" spans="1:281" s="240" customFormat="1" ht="15" customHeight="1">
      <c r="A704" s="241"/>
      <c r="B704" s="241"/>
      <c r="C704" s="241"/>
      <c r="D704" s="241"/>
      <c r="E704" s="241"/>
      <c r="F704" s="241"/>
      <c r="G704" s="241"/>
      <c r="H704" s="241"/>
      <c r="I704" s="241"/>
      <c r="J704" s="241"/>
      <c r="K704" s="241"/>
      <c r="L704" s="241"/>
      <c r="M704" s="241"/>
      <c r="N704" s="241"/>
      <c r="O704" s="241"/>
      <c r="P704" s="241"/>
      <c r="Q704" s="241"/>
      <c r="R704" s="241"/>
      <c r="S704" s="241"/>
      <c r="T704" s="241"/>
      <c r="U704" s="241" t="s">
        <v>829</v>
      </c>
      <c r="V704" s="241"/>
      <c r="W704" s="241"/>
      <c r="X704" s="241"/>
      <c r="Y704" s="241"/>
      <c r="Z704" s="241"/>
      <c r="AA704" s="241"/>
      <c r="AB704" s="241"/>
      <c r="AC704" s="241" t="s">
        <v>350</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c r="DV704" s="241"/>
      <c r="DW704" s="241"/>
      <c r="DX704" s="241"/>
      <c r="DY704" s="241"/>
      <c r="DZ704" s="241"/>
      <c r="EA704" s="241"/>
      <c r="EB704" s="241"/>
      <c r="EC704" s="241"/>
      <c r="ED704" s="241"/>
      <c r="EE704" s="241"/>
      <c r="EF704" s="241"/>
      <c r="EG704" s="241"/>
      <c r="EH704" s="241"/>
      <c r="EI704" s="241"/>
      <c r="EJ704" s="241"/>
      <c r="EK704" s="241"/>
      <c r="EL704" s="241"/>
      <c r="EM704" s="241"/>
      <c r="EN704" s="241"/>
      <c r="EO704" s="241"/>
      <c r="EP704" s="241"/>
      <c r="EQ704" s="241"/>
      <c r="ER704" s="241"/>
      <c r="ES704" s="241"/>
      <c r="ET704" s="241"/>
      <c r="EU704" s="241"/>
      <c r="EV704" s="241"/>
      <c r="EW704" s="241"/>
      <c r="EX704" s="241"/>
      <c r="EY704" s="241"/>
      <c r="EZ704" s="241"/>
      <c r="FA704" s="241"/>
      <c r="FB704" s="241"/>
      <c r="FC704" s="241"/>
      <c r="FD704" s="241"/>
      <c r="FE704" s="241"/>
      <c r="FF704" s="241"/>
      <c r="FG704" s="241"/>
      <c r="FH704" s="241"/>
      <c r="FI704" s="241"/>
      <c r="FJ704" s="241"/>
      <c r="FK704" s="241"/>
      <c r="FL704" s="241"/>
      <c r="FM704" s="241"/>
      <c r="FN704" s="241"/>
      <c r="FO704" s="241"/>
      <c r="FP704" s="241"/>
      <c r="FQ704" s="241"/>
      <c r="FR704" s="241"/>
      <c r="FS704" s="241"/>
      <c r="FT704" s="241"/>
      <c r="FU704" s="241"/>
      <c r="FV704" s="241"/>
      <c r="FW704" s="241"/>
      <c r="FX704" s="241"/>
      <c r="FY704" s="241"/>
      <c r="FZ704" s="241"/>
      <c r="GA704" s="241"/>
      <c r="GB704" s="241"/>
      <c r="GC704" s="241"/>
      <c r="GD704" s="241"/>
      <c r="GE704" s="241"/>
      <c r="GF704" s="241"/>
      <c r="GG704" s="241"/>
      <c r="GH704" s="241"/>
      <c r="GI704" s="241"/>
      <c r="GJ704" s="241"/>
      <c r="GK704" s="241"/>
      <c r="GL704" s="241"/>
      <c r="GM704" s="241"/>
      <c r="GN704" s="241"/>
      <c r="GO704" s="241"/>
      <c r="GP704" s="241"/>
      <c r="GQ704" s="241"/>
      <c r="GR704" s="241"/>
      <c r="GS704" s="241"/>
      <c r="GT704" s="241"/>
      <c r="GU704" s="241"/>
      <c r="GV704" s="241"/>
      <c r="GW704" s="241"/>
      <c r="GX704" s="241"/>
      <c r="GY704" s="241"/>
      <c r="GZ704" s="241"/>
      <c r="HA704" s="241"/>
      <c r="HB704" s="241"/>
      <c r="HC704" s="241"/>
      <c r="HD704" s="241"/>
      <c r="HE704" s="241"/>
      <c r="HF704" s="241"/>
      <c r="HG704" s="241"/>
      <c r="HH704" s="241"/>
      <c r="HI704" s="241"/>
      <c r="HJ704" s="241"/>
      <c r="HK704" s="241"/>
      <c r="HL704" s="241"/>
      <c r="HM704" s="241"/>
      <c r="HN704" s="241"/>
      <c r="HO704" s="241"/>
      <c r="HP704" s="241"/>
      <c r="HQ704" s="241"/>
      <c r="HR704" s="241"/>
      <c r="HS704" s="241"/>
      <c r="HT704" s="241"/>
      <c r="HU704" s="241"/>
      <c r="HV704" s="241"/>
      <c r="HW704" s="241"/>
      <c r="HX704" s="241"/>
      <c r="HY704" s="241"/>
      <c r="HZ704" s="241"/>
      <c r="IA704" s="241"/>
      <c r="IB704" s="241"/>
      <c r="IC704" s="241"/>
      <c r="ID704" s="241"/>
      <c r="IE704" s="241"/>
      <c r="IF704" s="241"/>
      <c r="IG704" s="241"/>
      <c r="IH704" s="241"/>
      <c r="II704" s="241"/>
      <c r="IJ704" s="241"/>
      <c r="IK704" s="241"/>
      <c r="IL704" s="241"/>
      <c r="IM704" s="241"/>
      <c r="IN704" s="241"/>
      <c r="IO704" s="241"/>
      <c r="IP704" s="241"/>
      <c r="IQ704" s="241"/>
      <c r="IR704" s="241"/>
      <c r="IS704" s="241"/>
      <c r="IT704" s="241"/>
      <c r="IU704" s="241"/>
      <c r="IV704" s="241"/>
      <c r="IW704" s="241"/>
      <c r="IX704" s="241"/>
      <c r="IY704" s="241"/>
      <c r="IZ704" s="241"/>
      <c r="JA704" s="241"/>
      <c r="JB704" s="241"/>
      <c r="JC704" s="241"/>
      <c r="JD704" s="241"/>
      <c r="JE704" s="241"/>
      <c r="JF704" s="241"/>
      <c r="JG704" s="241"/>
      <c r="JH704" s="241"/>
      <c r="JI704" s="241"/>
      <c r="JJ704" s="241"/>
      <c r="JK704" s="241"/>
      <c r="JL704" s="241"/>
      <c r="JM704" s="241"/>
      <c r="JN704" s="241"/>
      <c r="JO704" s="241"/>
      <c r="JP704" s="241"/>
      <c r="JQ704" s="241"/>
      <c r="JR704" s="241"/>
      <c r="JS704" s="241"/>
      <c r="JT704" s="241"/>
      <c r="JU704" s="241"/>
    </row>
    <row r="705" spans="1:281" s="240" customFormat="1" ht="15" customHeight="1">
      <c r="A705" s="241"/>
      <c r="B705" s="241"/>
      <c r="C705" s="241"/>
      <c r="D705" s="241"/>
      <c r="E705" s="241"/>
      <c r="F705" s="241"/>
      <c r="G705" s="241"/>
      <c r="H705" s="241"/>
      <c r="I705" s="241"/>
      <c r="J705" s="241"/>
      <c r="K705" s="241"/>
      <c r="L705" s="241"/>
      <c r="M705" s="241"/>
      <c r="N705" s="241"/>
      <c r="O705" s="241"/>
      <c r="P705" s="241"/>
      <c r="Q705" s="241"/>
      <c r="R705" s="241"/>
      <c r="S705" s="241"/>
      <c r="T705" s="241"/>
      <c r="U705" s="241" t="s">
        <v>830</v>
      </c>
      <c r="V705" s="241"/>
      <c r="W705" s="241"/>
      <c r="X705" s="241"/>
      <c r="Y705" s="241"/>
      <c r="Z705" s="241"/>
      <c r="AA705" s="241"/>
      <c r="AB705" s="241"/>
      <c r="AC705" s="241" t="s">
        <v>316</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c r="DV705" s="241"/>
      <c r="DW705" s="241"/>
      <c r="DX705" s="241"/>
      <c r="DY705" s="241"/>
      <c r="DZ705" s="241"/>
      <c r="EA705" s="241"/>
      <c r="EB705" s="241"/>
      <c r="EC705" s="241"/>
      <c r="ED705" s="241"/>
      <c r="EE705" s="241"/>
      <c r="EF705" s="241"/>
      <c r="EG705" s="241"/>
      <c r="EH705" s="241"/>
      <c r="EI705" s="241"/>
      <c r="EJ705" s="241"/>
      <c r="EK705" s="241"/>
      <c r="EL705" s="241"/>
      <c r="EM705" s="241"/>
      <c r="EN705" s="241"/>
      <c r="EO705" s="241"/>
      <c r="EP705" s="241"/>
      <c r="EQ705" s="241"/>
      <c r="ER705" s="241"/>
      <c r="ES705" s="241"/>
      <c r="ET705" s="241"/>
      <c r="EU705" s="241"/>
      <c r="EV705" s="241"/>
      <c r="EW705" s="241"/>
      <c r="EX705" s="241"/>
      <c r="EY705" s="241"/>
      <c r="EZ705" s="241"/>
      <c r="FA705" s="241"/>
      <c r="FB705" s="241"/>
      <c r="FC705" s="241"/>
      <c r="FD705" s="241"/>
      <c r="FE705" s="241"/>
      <c r="FF705" s="241"/>
      <c r="FG705" s="241"/>
      <c r="FH705" s="241"/>
      <c r="FI705" s="241"/>
      <c r="FJ705" s="241"/>
      <c r="FK705" s="241"/>
      <c r="FL705" s="241"/>
      <c r="FM705" s="241"/>
      <c r="FN705" s="241"/>
      <c r="FO705" s="241"/>
      <c r="FP705" s="241"/>
      <c r="FQ705" s="241"/>
      <c r="FR705" s="241"/>
      <c r="FS705" s="241"/>
      <c r="FT705" s="241"/>
      <c r="FU705" s="241"/>
      <c r="FV705" s="241"/>
      <c r="FW705" s="241"/>
      <c r="FX705" s="241"/>
      <c r="FY705" s="241"/>
      <c r="FZ705" s="241"/>
      <c r="GA705" s="241"/>
      <c r="GB705" s="241"/>
      <c r="GC705" s="241"/>
      <c r="GD705" s="241"/>
      <c r="GE705" s="241"/>
      <c r="GF705" s="241"/>
      <c r="GG705" s="241"/>
      <c r="GH705" s="241"/>
      <c r="GI705" s="241"/>
      <c r="GJ705" s="241"/>
      <c r="GK705" s="241"/>
      <c r="GL705" s="241"/>
      <c r="GM705" s="241"/>
      <c r="GN705" s="241"/>
      <c r="GO705" s="241"/>
      <c r="GP705" s="241"/>
      <c r="GQ705" s="241"/>
      <c r="GR705" s="241"/>
      <c r="GS705" s="241"/>
      <c r="GT705" s="241"/>
      <c r="GU705" s="241"/>
      <c r="GV705" s="241"/>
      <c r="GW705" s="241"/>
      <c r="GX705" s="241"/>
      <c r="GY705" s="241"/>
      <c r="GZ705" s="241"/>
      <c r="HA705" s="241"/>
      <c r="HB705" s="241"/>
      <c r="HC705" s="241"/>
      <c r="HD705" s="241"/>
      <c r="HE705" s="241"/>
      <c r="HF705" s="241"/>
      <c r="HG705" s="241"/>
      <c r="HH705" s="241"/>
      <c r="HI705" s="241"/>
      <c r="HJ705" s="241"/>
      <c r="HK705" s="241"/>
      <c r="HL705" s="241"/>
      <c r="HM705" s="241"/>
      <c r="HN705" s="241"/>
      <c r="HO705" s="241"/>
      <c r="HP705" s="241"/>
      <c r="HQ705" s="241"/>
      <c r="HR705" s="241"/>
      <c r="HS705" s="241"/>
      <c r="HT705" s="241"/>
      <c r="HU705" s="241"/>
      <c r="HV705" s="241"/>
      <c r="HW705" s="241"/>
      <c r="HX705" s="241"/>
      <c r="HY705" s="241"/>
      <c r="HZ705" s="241"/>
      <c r="IA705" s="241"/>
      <c r="IB705" s="241"/>
      <c r="IC705" s="241"/>
      <c r="ID705" s="241"/>
      <c r="IE705" s="241"/>
      <c r="IF705" s="241"/>
      <c r="IG705" s="241"/>
      <c r="IH705" s="241"/>
      <c r="II705" s="241"/>
      <c r="IJ705" s="241"/>
      <c r="IK705" s="241"/>
      <c r="IL705" s="241"/>
      <c r="IM705" s="241"/>
      <c r="IN705" s="241"/>
      <c r="IO705" s="241"/>
      <c r="IP705" s="241"/>
      <c r="IQ705" s="241"/>
      <c r="IR705" s="241"/>
      <c r="IS705" s="241"/>
      <c r="IT705" s="241"/>
      <c r="IU705" s="241"/>
      <c r="IV705" s="241"/>
      <c r="IW705" s="241"/>
      <c r="IX705" s="241"/>
      <c r="IY705" s="241"/>
      <c r="IZ705" s="241"/>
      <c r="JA705" s="241"/>
      <c r="JB705" s="241"/>
      <c r="JC705" s="241"/>
      <c r="JD705" s="241"/>
      <c r="JE705" s="241"/>
      <c r="JF705" s="241"/>
      <c r="JG705" s="241"/>
      <c r="JH705" s="241"/>
      <c r="JI705" s="241"/>
      <c r="JJ705" s="241"/>
      <c r="JK705" s="241"/>
      <c r="JL705" s="241"/>
      <c r="JM705" s="241"/>
      <c r="JN705" s="241"/>
      <c r="JO705" s="241"/>
      <c r="JP705" s="241"/>
      <c r="JQ705" s="241"/>
      <c r="JR705" s="241"/>
      <c r="JS705" s="241"/>
      <c r="JT705" s="241"/>
      <c r="JU705" s="241"/>
    </row>
    <row r="706" spans="1:281" s="240" customFormat="1" ht="15" customHeight="1">
      <c r="A706" s="241"/>
      <c r="B706" s="241"/>
      <c r="C706" s="241"/>
      <c r="D706" s="241"/>
      <c r="E706" s="241"/>
      <c r="F706" s="241"/>
      <c r="G706" s="241"/>
      <c r="H706" s="241"/>
      <c r="I706" s="241"/>
      <c r="J706" s="241"/>
      <c r="K706" s="241"/>
      <c r="L706" s="241"/>
      <c r="M706" s="241"/>
      <c r="N706" s="241"/>
      <c r="O706" s="241"/>
      <c r="P706" s="241"/>
      <c r="Q706" s="241"/>
      <c r="R706" s="241"/>
      <c r="S706" s="241"/>
      <c r="T706" s="241"/>
      <c r="U706" s="241" t="s">
        <v>831</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c r="DV706" s="241"/>
      <c r="DW706" s="241"/>
      <c r="DX706" s="241"/>
      <c r="DY706" s="241"/>
      <c r="DZ706" s="241"/>
      <c r="EA706" s="241"/>
      <c r="EB706" s="241"/>
      <c r="EC706" s="241"/>
      <c r="ED706" s="241"/>
      <c r="EE706" s="241"/>
      <c r="EF706" s="241"/>
      <c r="EG706" s="241"/>
      <c r="EH706" s="241"/>
      <c r="EI706" s="241"/>
      <c r="EJ706" s="241"/>
      <c r="EK706" s="241"/>
      <c r="EL706" s="241"/>
      <c r="EM706" s="241"/>
      <c r="EN706" s="241"/>
      <c r="EO706" s="241"/>
      <c r="EP706" s="241"/>
      <c r="EQ706" s="241"/>
      <c r="ER706" s="241"/>
      <c r="ES706" s="241"/>
      <c r="ET706" s="241"/>
      <c r="EU706" s="241"/>
      <c r="EV706" s="241"/>
      <c r="EW706" s="241"/>
      <c r="EX706" s="241"/>
      <c r="EY706" s="241"/>
      <c r="EZ706" s="241"/>
      <c r="FA706" s="241"/>
      <c r="FB706" s="241"/>
      <c r="FC706" s="241"/>
      <c r="FD706" s="241"/>
      <c r="FE706" s="241"/>
      <c r="FF706" s="241"/>
      <c r="FG706" s="241"/>
      <c r="FH706" s="241"/>
      <c r="FI706" s="241"/>
      <c r="FJ706" s="241"/>
      <c r="FK706" s="241"/>
      <c r="FL706" s="241"/>
      <c r="FM706" s="241"/>
      <c r="FN706" s="241"/>
      <c r="FO706" s="241"/>
      <c r="FP706" s="241"/>
      <c r="FQ706" s="241"/>
      <c r="FR706" s="241"/>
      <c r="FS706" s="241"/>
      <c r="FT706" s="241"/>
      <c r="FU706" s="241"/>
      <c r="FV706" s="241"/>
      <c r="FW706" s="241"/>
      <c r="FX706" s="241"/>
      <c r="FY706" s="241"/>
      <c r="FZ706" s="241"/>
      <c r="GA706" s="241"/>
      <c r="GB706" s="241"/>
      <c r="GC706" s="241"/>
      <c r="GD706" s="241"/>
      <c r="GE706" s="241"/>
      <c r="GF706" s="241"/>
      <c r="GG706" s="241"/>
      <c r="GH706" s="241"/>
      <c r="GI706" s="241"/>
      <c r="GJ706" s="241"/>
      <c r="GK706" s="241"/>
      <c r="GL706" s="241"/>
      <c r="GM706" s="241"/>
      <c r="GN706" s="241"/>
      <c r="GO706" s="241"/>
      <c r="GP706" s="241"/>
      <c r="GQ706" s="241"/>
      <c r="GR706" s="241"/>
      <c r="GS706" s="241"/>
      <c r="GT706" s="241"/>
      <c r="GU706" s="241"/>
      <c r="GV706" s="241"/>
      <c r="GW706" s="241"/>
      <c r="GX706" s="241"/>
      <c r="GY706" s="241"/>
      <c r="GZ706" s="241"/>
      <c r="HA706" s="241"/>
      <c r="HB706" s="241"/>
      <c r="HC706" s="241"/>
      <c r="HD706" s="241"/>
      <c r="HE706" s="241"/>
      <c r="HF706" s="241"/>
      <c r="HG706" s="241"/>
      <c r="HH706" s="241"/>
      <c r="HI706" s="241"/>
      <c r="HJ706" s="241"/>
      <c r="HK706" s="241"/>
      <c r="HL706" s="241"/>
      <c r="HM706" s="241"/>
      <c r="HN706" s="241"/>
      <c r="HO706" s="241"/>
      <c r="HP706" s="241"/>
      <c r="HQ706" s="241"/>
      <c r="HR706" s="241"/>
      <c r="HS706" s="241"/>
      <c r="HT706" s="241"/>
      <c r="HU706" s="241"/>
      <c r="HV706" s="241"/>
      <c r="HW706" s="241"/>
      <c r="HX706" s="241"/>
      <c r="HY706" s="241"/>
      <c r="HZ706" s="241"/>
      <c r="IA706" s="241"/>
      <c r="IB706" s="241"/>
      <c r="IC706" s="241"/>
      <c r="ID706" s="241"/>
      <c r="IE706" s="241"/>
      <c r="IF706" s="241"/>
      <c r="IG706" s="241"/>
      <c r="IH706" s="241"/>
      <c r="II706" s="241"/>
      <c r="IJ706" s="241"/>
      <c r="IK706" s="241"/>
      <c r="IL706" s="241"/>
      <c r="IM706" s="241"/>
      <c r="IN706" s="241"/>
      <c r="IO706" s="241"/>
      <c r="IP706" s="241"/>
      <c r="IQ706" s="241"/>
      <c r="IR706" s="241"/>
      <c r="IS706" s="241"/>
      <c r="IT706" s="241"/>
      <c r="IU706" s="241"/>
      <c r="IV706" s="241"/>
      <c r="IW706" s="241"/>
      <c r="IX706" s="241"/>
      <c r="IY706" s="241"/>
      <c r="IZ706" s="241"/>
      <c r="JA706" s="241"/>
      <c r="JB706" s="241"/>
      <c r="JC706" s="241"/>
      <c r="JD706" s="241"/>
      <c r="JE706" s="241"/>
      <c r="JF706" s="241"/>
      <c r="JG706" s="241"/>
      <c r="JH706" s="241"/>
      <c r="JI706" s="241"/>
      <c r="JJ706" s="241"/>
      <c r="JK706" s="241"/>
      <c r="JL706" s="241"/>
      <c r="JM706" s="241"/>
      <c r="JN706" s="241"/>
      <c r="JO706" s="241"/>
      <c r="JP706" s="241"/>
      <c r="JQ706" s="241"/>
      <c r="JR706" s="241"/>
      <c r="JS706" s="241"/>
      <c r="JT706" s="241"/>
      <c r="JU706" s="241"/>
    </row>
    <row r="707" spans="1:281" s="240" customFormat="1" ht="15" customHeight="1">
      <c r="A707" s="241"/>
      <c r="B707" s="241"/>
      <c r="C707" s="241"/>
      <c r="D707" s="241"/>
      <c r="E707" s="241"/>
      <c r="F707" s="241"/>
      <c r="G707" s="241"/>
      <c r="H707" s="241"/>
      <c r="I707" s="241"/>
      <c r="J707" s="241"/>
      <c r="K707" s="241"/>
      <c r="L707" s="241"/>
      <c r="M707" s="241"/>
      <c r="N707" s="241"/>
      <c r="O707" s="241"/>
      <c r="P707" s="241"/>
      <c r="Q707" s="241"/>
      <c r="R707" s="241"/>
      <c r="S707" s="241"/>
      <c r="T707" s="241"/>
      <c r="U707" s="241" t="s">
        <v>832</v>
      </c>
      <c r="V707" s="241"/>
      <c r="W707" s="241"/>
      <c r="X707" s="241"/>
      <c r="Y707" s="241"/>
      <c r="Z707" s="241"/>
      <c r="AA707" s="241"/>
      <c r="AB707" s="241"/>
      <c r="AC707" s="241" t="s">
        <v>386</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c r="DV707" s="241"/>
      <c r="DW707" s="241"/>
      <c r="DX707" s="241"/>
      <c r="DY707" s="241"/>
      <c r="DZ707" s="241"/>
      <c r="EA707" s="241"/>
      <c r="EB707" s="241"/>
      <c r="EC707" s="241"/>
      <c r="ED707" s="241"/>
      <c r="EE707" s="241"/>
      <c r="EF707" s="241"/>
      <c r="EG707" s="241"/>
      <c r="EH707" s="241"/>
      <c r="EI707" s="241"/>
      <c r="EJ707" s="241"/>
      <c r="EK707" s="241"/>
      <c r="EL707" s="241"/>
      <c r="EM707" s="241"/>
      <c r="EN707" s="241"/>
      <c r="EO707" s="241"/>
      <c r="EP707" s="241"/>
      <c r="EQ707" s="241"/>
      <c r="ER707" s="241"/>
      <c r="ES707" s="241"/>
      <c r="ET707" s="241"/>
      <c r="EU707" s="241"/>
      <c r="EV707" s="241"/>
      <c r="EW707" s="241"/>
      <c r="EX707" s="241"/>
      <c r="EY707" s="241"/>
      <c r="EZ707" s="241"/>
      <c r="FA707" s="241"/>
      <c r="FB707" s="241"/>
      <c r="FC707" s="241"/>
      <c r="FD707" s="241"/>
      <c r="FE707" s="241"/>
      <c r="FF707" s="241"/>
      <c r="FG707" s="241"/>
      <c r="FH707" s="241"/>
      <c r="FI707" s="241"/>
      <c r="FJ707" s="241"/>
      <c r="FK707" s="241"/>
      <c r="FL707" s="241"/>
      <c r="FM707" s="241"/>
      <c r="FN707" s="241"/>
      <c r="FO707" s="241"/>
      <c r="FP707" s="241"/>
      <c r="FQ707" s="241"/>
      <c r="FR707" s="241"/>
      <c r="FS707" s="241"/>
      <c r="FT707" s="241"/>
      <c r="FU707" s="241"/>
      <c r="FV707" s="241"/>
      <c r="FW707" s="241"/>
      <c r="FX707" s="241"/>
      <c r="FY707" s="241"/>
      <c r="FZ707" s="241"/>
      <c r="GA707" s="241"/>
      <c r="GB707" s="241"/>
      <c r="GC707" s="241"/>
      <c r="GD707" s="241"/>
      <c r="GE707" s="241"/>
      <c r="GF707" s="241"/>
      <c r="GG707" s="241"/>
      <c r="GH707" s="241"/>
      <c r="GI707" s="241"/>
      <c r="GJ707" s="241"/>
      <c r="GK707" s="241"/>
      <c r="GL707" s="241"/>
      <c r="GM707" s="241"/>
      <c r="GN707" s="241"/>
      <c r="GO707" s="241"/>
      <c r="GP707" s="241"/>
      <c r="GQ707" s="241"/>
      <c r="GR707" s="241"/>
      <c r="GS707" s="241"/>
      <c r="GT707" s="241"/>
      <c r="GU707" s="241"/>
      <c r="GV707" s="241"/>
      <c r="GW707" s="241"/>
      <c r="GX707" s="241"/>
      <c r="GY707" s="241"/>
      <c r="GZ707" s="241"/>
      <c r="HA707" s="241"/>
      <c r="HB707" s="241"/>
      <c r="HC707" s="241"/>
      <c r="HD707" s="241"/>
      <c r="HE707" s="241"/>
      <c r="HF707" s="241"/>
      <c r="HG707" s="241"/>
      <c r="HH707" s="241"/>
      <c r="HI707" s="241"/>
      <c r="HJ707" s="241"/>
      <c r="HK707" s="241"/>
      <c r="HL707" s="241"/>
      <c r="HM707" s="241"/>
      <c r="HN707" s="241"/>
      <c r="HO707" s="241"/>
      <c r="HP707" s="241"/>
      <c r="HQ707" s="241"/>
      <c r="HR707" s="241"/>
      <c r="HS707" s="241"/>
      <c r="HT707" s="241"/>
      <c r="HU707" s="241"/>
      <c r="HV707" s="241"/>
      <c r="HW707" s="241"/>
      <c r="HX707" s="241"/>
      <c r="HY707" s="241"/>
      <c r="HZ707" s="241"/>
      <c r="IA707" s="241"/>
      <c r="IB707" s="241"/>
      <c r="IC707" s="241"/>
      <c r="ID707" s="241"/>
      <c r="IE707" s="241"/>
      <c r="IF707" s="241"/>
      <c r="IG707" s="241"/>
      <c r="IH707" s="241"/>
      <c r="II707" s="241"/>
      <c r="IJ707" s="241"/>
      <c r="IK707" s="241"/>
      <c r="IL707" s="241"/>
      <c r="IM707" s="241"/>
      <c r="IN707" s="241"/>
      <c r="IO707" s="241"/>
      <c r="IP707" s="241"/>
      <c r="IQ707" s="241"/>
      <c r="IR707" s="241"/>
      <c r="IS707" s="241"/>
      <c r="IT707" s="241"/>
      <c r="IU707" s="241"/>
      <c r="IV707" s="241"/>
      <c r="IW707" s="241"/>
      <c r="IX707" s="241"/>
      <c r="IY707" s="241"/>
      <c r="IZ707" s="241"/>
      <c r="JA707" s="241"/>
      <c r="JB707" s="241"/>
      <c r="JC707" s="241"/>
      <c r="JD707" s="241"/>
      <c r="JE707" s="241"/>
      <c r="JF707" s="241"/>
      <c r="JG707" s="241"/>
      <c r="JH707" s="241"/>
      <c r="JI707" s="241"/>
      <c r="JJ707" s="241"/>
      <c r="JK707" s="241"/>
      <c r="JL707" s="241"/>
      <c r="JM707" s="241"/>
      <c r="JN707" s="241"/>
      <c r="JO707" s="241"/>
      <c r="JP707" s="241"/>
      <c r="JQ707" s="241"/>
      <c r="JR707" s="241"/>
      <c r="JS707" s="241"/>
      <c r="JT707" s="241"/>
      <c r="JU707" s="241"/>
    </row>
    <row r="708" spans="1:281" s="240" customFormat="1" ht="15" customHeight="1">
      <c r="A708" s="241"/>
      <c r="B708" s="241"/>
      <c r="C708" s="241"/>
      <c r="D708" s="241"/>
      <c r="E708" s="241"/>
      <c r="F708" s="241"/>
      <c r="G708" s="241"/>
      <c r="H708" s="241"/>
      <c r="I708" s="241"/>
      <c r="J708" s="241"/>
      <c r="K708" s="241"/>
      <c r="L708" s="241"/>
      <c r="M708" s="241"/>
      <c r="N708" s="241"/>
      <c r="O708" s="241"/>
      <c r="P708" s="241"/>
      <c r="Q708" s="241"/>
      <c r="R708" s="241"/>
      <c r="S708" s="241"/>
      <c r="T708" s="241"/>
      <c r="U708" s="241" t="s">
        <v>833</v>
      </c>
      <c r="V708" s="241"/>
      <c r="W708" s="241"/>
      <c r="X708" s="241"/>
      <c r="Y708" s="241"/>
      <c r="Z708" s="241"/>
      <c r="AA708" s="241"/>
      <c r="AB708" s="241"/>
      <c r="AC708" s="241" t="s">
        <v>313</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c r="DV708" s="241"/>
      <c r="DW708" s="241"/>
      <c r="DX708" s="241"/>
      <c r="DY708" s="241"/>
      <c r="DZ708" s="241"/>
      <c r="EA708" s="241"/>
      <c r="EB708" s="241"/>
      <c r="EC708" s="241"/>
      <c r="ED708" s="241"/>
      <c r="EE708" s="241"/>
      <c r="EF708" s="241"/>
      <c r="EG708" s="241"/>
      <c r="EH708" s="241"/>
      <c r="EI708" s="241"/>
      <c r="EJ708" s="241"/>
      <c r="EK708" s="241"/>
      <c r="EL708" s="241"/>
      <c r="EM708" s="241"/>
      <c r="EN708" s="241"/>
      <c r="EO708" s="241"/>
      <c r="EP708" s="241"/>
      <c r="EQ708" s="241"/>
      <c r="ER708" s="241"/>
      <c r="ES708" s="241"/>
      <c r="ET708" s="241"/>
      <c r="EU708" s="241"/>
      <c r="EV708" s="241"/>
      <c r="EW708" s="241"/>
      <c r="EX708" s="241"/>
      <c r="EY708" s="241"/>
      <c r="EZ708" s="241"/>
      <c r="FA708" s="241"/>
      <c r="FB708" s="241"/>
      <c r="FC708" s="241"/>
      <c r="FD708" s="241"/>
      <c r="FE708" s="241"/>
      <c r="FF708" s="241"/>
      <c r="FG708" s="241"/>
      <c r="FH708" s="241"/>
      <c r="FI708" s="241"/>
      <c r="FJ708" s="241"/>
      <c r="FK708" s="241"/>
      <c r="FL708" s="241"/>
      <c r="FM708" s="241"/>
      <c r="FN708" s="241"/>
      <c r="FO708" s="241"/>
      <c r="FP708" s="241"/>
      <c r="FQ708" s="241"/>
      <c r="FR708" s="241"/>
      <c r="FS708" s="241"/>
      <c r="FT708" s="241"/>
      <c r="FU708" s="241"/>
      <c r="FV708" s="241"/>
      <c r="FW708" s="241"/>
      <c r="FX708" s="241"/>
      <c r="FY708" s="241"/>
      <c r="FZ708" s="241"/>
      <c r="GA708" s="241"/>
      <c r="GB708" s="241"/>
      <c r="GC708" s="241"/>
      <c r="GD708" s="241"/>
      <c r="GE708" s="241"/>
      <c r="GF708" s="241"/>
      <c r="GG708" s="241"/>
      <c r="GH708" s="241"/>
      <c r="GI708" s="241"/>
      <c r="GJ708" s="241"/>
      <c r="GK708" s="241"/>
      <c r="GL708" s="241"/>
      <c r="GM708" s="241"/>
      <c r="GN708" s="241"/>
      <c r="GO708" s="241"/>
      <c r="GP708" s="241"/>
      <c r="GQ708" s="241"/>
      <c r="GR708" s="241"/>
      <c r="GS708" s="241"/>
      <c r="GT708" s="241"/>
      <c r="GU708" s="241"/>
      <c r="GV708" s="241"/>
      <c r="GW708" s="241"/>
      <c r="GX708" s="241"/>
      <c r="GY708" s="241"/>
      <c r="GZ708" s="241"/>
      <c r="HA708" s="241"/>
      <c r="HB708" s="241"/>
      <c r="HC708" s="241"/>
      <c r="HD708" s="241"/>
      <c r="HE708" s="241"/>
      <c r="HF708" s="241"/>
      <c r="HG708" s="241"/>
      <c r="HH708" s="241"/>
      <c r="HI708" s="241"/>
      <c r="HJ708" s="241"/>
      <c r="HK708" s="241"/>
      <c r="HL708" s="241"/>
      <c r="HM708" s="241"/>
      <c r="HN708" s="241"/>
      <c r="HO708" s="241"/>
      <c r="HP708" s="241"/>
      <c r="HQ708" s="241"/>
      <c r="HR708" s="241"/>
      <c r="HS708" s="241"/>
      <c r="HT708" s="241"/>
      <c r="HU708" s="241"/>
      <c r="HV708" s="241"/>
      <c r="HW708" s="241"/>
      <c r="HX708" s="241"/>
      <c r="HY708" s="241"/>
      <c r="HZ708" s="241"/>
      <c r="IA708" s="241"/>
      <c r="IB708" s="241"/>
      <c r="IC708" s="241"/>
      <c r="ID708" s="241"/>
      <c r="IE708" s="241"/>
      <c r="IF708" s="241"/>
      <c r="IG708" s="241"/>
      <c r="IH708" s="241"/>
      <c r="II708" s="241"/>
      <c r="IJ708" s="241"/>
      <c r="IK708" s="241"/>
      <c r="IL708" s="241"/>
      <c r="IM708" s="241"/>
      <c r="IN708" s="241"/>
      <c r="IO708" s="241"/>
      <c r="IP708" s="241"/>
      <c r="IQ708" s="241"/>
      <c r="IR708" s="241"/>
      <c r="IS708" s="241"/>
      <c r="IT708" s="241"/>
      <c r="IU708" s="241"/>
      <c r="IV708" s="241"/>
      <c r="IW708" s="241"/>
      <c r="IX708" s="241"/>
      <c r="IY708" s="241"/>
      <c r="IZ708" s="241"/>
      <c r="JA708" s="241"/>
      <c r="JB708" s="241"/>
      <c r="JC708" s="241"/>
      <c r="JD708" s="241"/>
      <c r="JE708" s="241"/>
      <c r="JF708" s="241"/>
      <c r="JG708" s="241"/>
      <c r="JH708" s="241"/>
      <c r="JI708" s="241"/>
      <c r="JJ708" s="241"/>
      <c r="JK708" s="241"/>
      <c r="JL708" s="241"/>
      <c r="JM708" s="241"/>
      <c r="JN708" s="241"/>
      <c r="JO708" s="241"/>
      <c r="JP708" s="241"/>
      <c r="JQ708" s="241"/>
      <c r="JR708" s="241"/>
      <c r="JS708" s="241"/>
      <c r="JT708" s="241"/>
      <c r="JU708" s="241"/>
    </row>
    <row r="709" spans="1:281" s="240" customFormat="1" ht="15" customHeight="1">
      <c r="A709" s="241"/>
      <c r="B709" s="241"/>
      <c r="C709" s="241"/>
      <c r="D709" s="241"/>
      <c r="E709" s="241"/>
      <c r="F709" s="241"/>
      <c r="G709" s="241"/>
      <c r="H709" s="241"/>
      <c r="I709" s="241"/>
      <c r="J709" s="241"/>
      <c r="K709" s="241"/>
      <c r="L709" s="241"/>
      <c r="M709" s="241"/>
      <c r="N709" s="241"/>
      <c r="O709" s="241"/>
      <c r="P709" s="241"/>
      <c r="Q709" s="241"/>
      <c r="R709" s="241"/>
      <c r="S709" s="241"/>
      <c r="T709" s="241"/>
      <c r="U709" s="241" t="s">
        <v>834</v>
      </c>
      <c r="V709" s="241"/>
      <c r="W709" s="241"/>
      <c r="X709" s="241"/>
      <c r="Y709" s="241"/>
      <c r="Z709" s="241"/>
      <c r="AA709" s="241"/>
      <c r="AB709" s="241"/>
      <c r="AC709" s="241" t="s">
        <v>386</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c r="DV709" s="241"/>
      <c r="DW709" s="241"/>
      <c r="DX709" s="241"/>
      <c r="DY709" s="241"/>
      <c r="DZ709" s="241"/>
      <c r="EA709" s="241"/>
      <c r="EB709" s="241"/>
      <c r="EC709" s="241"/>
      <c r="ED709" s="241"/>
      <c r="EE709" s="241"/>
      <c r="EF709" s="241"/>
      <c r="EG709" s="241"/>
      <c r="EH709" s="241"/>
      <c r="EI709" s="241"/>
      <c r="EJ709" s="241"/>
      <c r="EK709" s="241"/>
      <c r="EL709" s="241"/>
      <c r="EM709" s="241"/>
      <c r="EN709" s="241"/>
      <c r="EO709" s="241"/>
      <c r="EP709" s="241"/>
      <c r="EQ709" s="241"/>
      <c r="ER709" s="241"/>
      <c r="ES709" s="241"/>
      <c r="ET709" s="241"/>
      <c r="EU709" s="241"/>
      <c r="EV709" s="241"/>
      <c r="EW709" s="241"/>
      <c r="EX709" s="241"/>
      <c r="EY709" s="241"/>
      <c r="EZ709" s="241"/>
      <c r="FA709" s="241"/>
      <c r="FB709" s="241"/>
      <c r="FC709" s="241"/>
      <c r="FD709" s="241"/>
      <c r="FE709" s="241"/>
      <c r="FF709" s="241"/>
      <c r="FG709" s="241"/>
      <c r="FH709" s="241"/>
      <c r="FI709" s="241"/>
      <c r="FJ709" s="241"/>
      <c r="FK709" s="241"/>
      <c r="FL709" s="241"/>
      <c r="FM709" s="241"/>
      <c r="FN709" s="241"/>
      <c r="FO709" s="241"/>
      <c r="FP709" s="241"/>
      <c r="FQ709" s="241"/>
      <c r="FR709" s="241"/>
      <c r="FS709" s="241"/>
      <c r="FT709" s="241"/>
      <c r="FU709" s="241"/>
      <c r="FV709" s="241"/>
      <c r="FW709" s="241"/>
      <c r="FX709" s="241"/>
      <c r="FY709" s="241"/>
      <c r="FZ709" s="241"/>
      <c r="GA709" s="241"/>
      <c r="GB709" s="241"/>
      <c r="GC709" s="241"/>
      <c r="GD709" s="241"/>
      <c r="GE709" s="241"/>
      <c r="GF709" s="241"/>
      <c r="GG709" s="241"/>
      <c r="GH709" s="241"/>
      <c r="GI709" s="241"/>
      <c r="GJ709" s="241"/>
      <c r="GK709" s="241"/>
      <c r="GL709" s="241"/>
      <c r="GM709" s="241"/>
      <c r="GN709" s="241"/>
      <c r="GO709" s="241"/>
      <c r="GP709" s="241"/>
      <c r="GQ709" s="241"/>
      <c r="GR709" s="241"/>
      <c r="GS709" s="241"/>
      <c r="GT709" s="241"/>
      <c r="GU709" s="241"/>
      <c r="GV709" s="241"/>
      <c r="GW709" s="241"/>
      <c r="GX709" s="241"/>
      <c r="GY709" s="241"/>
      <c r="GZ709" s="241"/>
      <c r="HA709" s="241"/>
      <c r="HB709" s="241"/>
      <c r="HC709" s="241"/>
      <c r="HD709" s="241"/>
      <c r="HE709" s="241"/>
      <c r="HF709" s="241"/>
      <c r="HG709" s="241"/>
      <c r="HH709" s="241"/>
      <c r="HI709" s="241"/>
      <c r="HJ709" s="241"/>
      <c r="HK709" s="241"/>
      <c r="HL709" s="241"/>
      <c r="HM709" s="241"/>
      <c r="HN709" s="241"/>
      <c r="HO709" s="241"/>
      <c r="HP709" s="241"/>
      <c r="HQ709" s="241"/>
      <c r="HR709" s="241"/>
      <c r="HS709" s="241"/>
      <c r="HT709" s="241"/>
      <c r="HU709" s="241"/>
      <c r="HV709" s="241"/>
      <c r="HW709" s="241"/>
      <c r="HX709" s="241"/>
      <c r="HY709" s="241"/>
      <c r="HZ709" s="241"/>
      <c r="IA709" s="241"/>
      <c r="IB709" s="241"/>
      <c r="IC709" s="241"/>
      <c r="ID709" s="241"/>
      <c r="IE709" s="241"/>
      <c r="IF709" s="241"/>
      <c r="IG709" s="241"/>
      <c r="IH709" s="241"/>
      <c r="II709" s="241"/>
      <c r="IJ709" s="241"/>
      <c r="IK709" s="241"/>
      <c r="IL709" s="241"/>
      <c r="IM709" s="241"/>
      <c r="IN709" s="241"/>
      <c r="IO709" s="241"/>
      <c r="IP709" s="241"/>
      <c r="IQ709" s="241"/>
      <c r="IR709" s="241"/>
      <c r="IS709" s="241"/>
      <c r="IT709" s="241"/>
      <c r="IU709" s="241"/>
      <c r="IV709" s="241"/>
      <c r="IW709" s="241"/>
      <c r="IX709" s="241"/>
      <c r="IY709" s="241"/>
      <c r="IZ709" s="241"/>
      <c r="JA709" s="241"/>
      <c r="JB709" s="241"/>
      <c r="JC709" s="241"/>
      <c r="JD709" s="241"/>
      <c r="JE709" s="241"/>
      <c r="JF709" s="241"/>
      <c r="JG709" s="241"/>
      <c r="JH709" s="241"/>
      <c r="JI709" s="241"/>
      <c r="JJ709" s="241"/>
      <c r="JK709" s="241"/>
      <c r="JL709" s="241"/>
      <c r="JM709" s="241"/>
      <c r="JN709" s="241"/>
      <c r="JO709" s="241"/>
      <c r="JP709" s="241"/>
      <c r="JQ709" s="241"/>
      <c r="JR709" s="241"/>
      <c r="JS709" s="241"/>
      <c r="JT709" s="241"/>
      <c r="JU709" s="241"/>
    </row>
    <row r="710" spans="1:281" s="240" customFormat="1" ht="15" customHeight="1">
      <c r="A710" s="241"/>
      <c r="B710" s="241"/>
      <c r="C710" s="241"/>
      <c r="D710" s="241"/>
      <c r="E710" s="241"/>
      <c r="F710" s="241"/>
      <c r="G710" s="241"/>
      <c r="H710" s="241"/>
      <c r="I710" s="241"/>
      <c r="J710" s="241"/>
      <c r="K710" s="241"/>
      <c r="L710" s="241"/>
      <c r="M710" s="241"/>
      <c r="N710" s="241"/>
      <c r="O710" s="241"/>
      <c r="P710" s="241"/>
      <c r="Q710" s="241"/>
      <c r="R710" s="241"/>
      <c r="S710" s="241"/>
      <c r="T710" s="241"/>
      <c r="U710" s="241" t="s">
        <v>835</v>
      </c>
      <c r="V710" s="241"/>
      <c r="W710" s="241"/>
      <c r="X710" s="241"/>
      <c r="Y710" s="241"/>
      <c r="Z710" s="241"/>
      <c r="AA710" s="241"/>
      <c r="AB710" s="241"/>
      <c r="AC710" s="241" t="s">
        <v>325</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c r="DV710" s="241"/>
      <c r="DW710" s="241"/>
      <c r="DX710" s="241"/>
      <c r="DY710" s="241"/>
      <c r="DZ710" s="241"/>
      <c r="EA710" s="241"/>
      <c r="EB710" s="241"/>
      <c r="EC710" s="241"/>
      <c r="ED710" s="241"/>
      <c r="EE710" s="241"/>
      <c r="EF710" s="241"/>
      <c r="EG710" s="241"/>
      <c r="EH710" s="241"/>
      <c r="EI710" s="241"/>
      <c r="EJ710" s="241"/>
      <c r="EK710" s="241"/>
      <c r="EL710" s="241"/>
      <c r="EM710" s="241"/>
      <c r="EN710" s="241"/>
      <c r="EO710" s="241"/>
      <c r="EP710" s="241"/>
      <c r="EQ710" s="241"/>
      <c r="ER710" s="241"/>
      <c r="ES710" s="241"/>
      <c r="ET710" s="241"/>
      <c r="EU710" s="241"/>
      <c r="EV710" s="241"/>
      <c r="EW710" s="241"/>
      <c r="EX710" s="241"/>
      <c r="EY710" s="241"/>
      <c r="EZ710" s="241"/>
      <c r="FA710" s="241"/>
      <c r="FB710" s="241"/>
      <c r="FC710" s="241"/>
      <c r="FD710" s="241"/>
      <c r="FE710" s="241"/>
      <c r="FF710" s="241"/>
      <c r="FG710" s="241"/>
      <c r="FH710" s="241"/>
      <c r="FI710" s="241"/>
      <c r="FJ710" s="241"/>
      <c r="FK710" s="241"/>
      <c r="FL710" s="241"/>
      <c r="FM710" s="241"/>
      <c r="FN710" s="241"/>
      <c r="FO710" s="241"/>
      <c r="FP710" s="241"/>
      <c r="FQ710" s="241"/>
      <c r="FR710" s="241"/>
      <c r="FS710" s="241"/>
      <c r="FT710" s="241"/>
      <c r="FU710" s="241"/>
      <c r="FV710" s="241"/>
      <c r="FW710" s="241"/>
      <c r="FX710" s="241"/>
      <c r="FY710" s="241"/>
      <c r="FZ710" s="241"/>
      <c r="GA710" s="241"/>
      <c r="GB710" s="241"/>
      <c r="GC710" s="241"/>
      <c r="GD710" s="241"/>
      <c r="GE710" s="241"/>
      <c r="GF710" s="241"/>
      <c r="GG710" s="241"/>
      <c r="GH710" s="241"/>
      <c r="GI710" s="241"/>
      <c r="GJ710" s="241"/>
      <c r="GK710" s="241"/>
      <c r="GL710" s="241"/>
      <c r="GM710" s="241"/>
      <c r="GN710" s="241"/>
      <c r="GO710" s="241"/>
      <c r="GP710" s="241"/>
      <c r="GQ710" s="241"/>
      <c r="GR710" s="241"/>
      <c r="GS710" s="241"/>
      <c r="GT710" s="241"/>
      <c r="GU710" s="241"/>
      <c r="GV710" s="241"/>
      <c r="GW710" s="241"/>
      <c r="GX710" s="241"/>
      <c r="GY710" s="241"/>
      <c r="GZ710" s="241"/>
      <c r="HA710" s="241"/>
      <c r="HB710" s="241"/>
      <c r="HC710" s="241"/>
      <c r="HD710" s="241"/>
      <c r="HE710" s="241"/>
      <c r="HF710" s="241"/>
      <c r="HG710" s="241"/>
      <c r="HH710" s="241"/>
      <c r="HI710" s="241"/>
      <c r="HJ710" s="241"/>
      <c r="HK710" s="241"/>
      <c r="HL710" s="241"/>
      <c r="HM710" s="241"/>
      <c r="HN710" s="241"/>
      <c r="HO710" s="241"/>
      <c r="HP710" s="241"/>
      <c r="HQ710" s="241"/>
      <c r="HR710" s="241"/>
      <c r="HS710" s="241"/>
      <c r="HT710" s="241"/>
      <c r="HU710" s="241"/>
      <c r="HV710" s="241"/>
      <c r="HW710" s="241"/>
      <c r="HX710" s="241"/>
      <c r="HY710" s="241"/>
      <c r="HZ710" s="241"/>
      <c r="IA710" s="241"/>
      <c r="IB710" s="241"/>
      <c r="IC710" s="241"/>
      <c r="ID710" s="241"/>
      <c r="IE710" s="241"/>
      <c r="IF710" s="241"/>
      <c r="IG710" s="241"/>
      <c r="IH710" s="241"/>
      <c r="II710" s="241"/>
      <c r="IJ710" s="241"/>
      <c r="IK710" s="241"/>
      <c r="IL710" s="241"/>
      <c r="IM710" s="241"/>
      <c r="IN710" s="241"/>
      <c r="IO710" s="241"/>
      <c r="IP710" s="241"/>
      <c r="IQ710" s="241"/>
      <c r="IR710" s="241"/>
      <c r="IS710" s="241"/>
      <c r="IT710" s="241"/>
      <c r="IU710" s="241"/>
      <c r="IV710" s="241"/>
      <c r="IW710" s="241"/>
      <c r="IX710" s="241"/>
      <c r="IY710" s="241"/>
      <c r="IZ710" s="241"/>
      <c r="JA710" s="241"/>
      <c r="JB710" s="241"/>
      <c r="JC710" s="241"/>
      <c r="JD710" s="241"/>
      <c r="JE710" s="241"/>
      <c r="JF710" s="241"/>
      <c r="JG710" s="241"/>
      <c r="JH710" s="241"/>
      <c r="JI710" s="241"/>
      <c r="JJ710" s="241"/>
      <c r="JK710" s="241"/>
      <c r="JL710" s="241"/>
      <c r="JM710" s="241"/>
      <c r="JN710" s="241"/>
      <c r="JO710" s="241"/>
      <c r="JP710" s="241"/>
      <c r="JQ710" s="241"/>
      <c r="JR710" s="241"/>
      <c r="JS710" s="241"/>
      <c r="JT710" s="241"/>
      <c r="JU710" s="241"/>
    </row>
    <row r="711" spans="1:281" s="240" customFormat="1" ht="15" customHeight="1">
      <c r="A711" s="241"/>
      <c r="B711" s="241"/>
      <c r="C711" s="241"/>
      <c r="D711" s="241"/>
      <c r="E711" s="241"/>
      <c r="F711" s="241"/>
      <c r="G711" s="241"/>
      <c r="H711" s="241"/>
      <c r="I711" s="241"/>
      <c r="J711" s="241"/>
      <c r="K711" s="241"/>
      <c r="L711" s="241"/>
      <c r="M711" s="241"/>
      <c r="N711" s="241"/>
      <c r="O711" s="241"/>
      <c r="P711" s="241"/>
      <c r="Q711" s="241"/>
      <c r="R711" s="241"/>
      <c r="S711" s="241"/>
      <c r="T711" s="241"/>
      <c r="U711" s="241" t="s">
        <v>836</v>
      </c>
      <c r="V711" s="241"/>
      <c r="W711" s="241"/>
      <c r="X711" s="241"/>
      <c r="Y711" s="241"/>
      <c r="Z711" s="241"/>
      <c r="AA711" s="241"/>
      <c r="AB711" s="241"/>
      <c r="AC711" s="241" t="s">
        <v>311</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c r="DV711" s="241"/>
      <c r="DW711" s="241"/>
      <c r="DX711" s="241"/>
      <c r="DY711" s="241"/>
      <c r="DZ711" s="241"/>
      <c r="EA711" s="241"/>
      <c r="EB711" s="241"/>
      <c r="EC711" s="241"/>
      <c r="ED711" s="241"/>
      <c r="EE711" s="241"/>
      <c r="EF711" s="241"/>
      <c r="EG711" s="241"/>
      <c r="EH711" s="241"/>
      <c r="EI711" s="241"/>
      <c r="EJ711" s="241"/>
      <c r="EK711" s="241"/>
      <c r="EL711" s="241"/>
      <c r="EM711" s="241"/>
      <c r="EN711" s="241"/>
      <c r="EO711" s="241"/>
      <c r="EP711" s="241"/>
      <c r="EQ711" s="241"/>
      <c r="ER711" s="241"/>
      <c r="ES711" s="241"/>
      <c r="ET711" s="241"/>
      <c r="EU711" s="241"/>
      <c r="EV711" s="241"/>
      <c r="EW711" s="241"/>
      <c r="EX711" s="241"/>
      <c r="EY711" s="241"/>
      <c r="EZ711" s="241"/>
      <c r="FA711" s="241"/>
      <c r="FB711" s="241"/>
      <c r="FC711" s="241"/>
      <c r="FD711" s="241"/>
      <c r="FE711" s="241"/>
      <c r="FF711" s="241"/>
      <c r="FG711" s="241"/>
      <c r="FH711" s="241"/>
      <c r="FI711" s="241"/>
      <c r="FJ711" s="241"/>
      <c r="FK711" s="241"/>
      <c r="FL711" s="241"/>
      <c r="FM711" s="241"/>
      <c r="FN711" s="241"/>
      <c r="FO711" s="241"/>
      <c r="FP711" s="241"/>
      <c r="FQ711" s="241"/>
      <c r="FR711" s="241"/>
      <c r="FS711" s="241"/>
      <c r="FT711" s="241"/>
      <c r="FU711" s="241"/>
      <c r="FV711" s="241"/>
      <c r="FW711" s="241"/>
      <c r="FX711" s="241"/>
      <c r="FY711" s="241"/>
      <c r="FZ711" s="241"/>
      <c r="GA711" s="241"/>
      <c r="GB711" s="241"/>
      <c r="GC711" s="241"/>
      <c r="GD711" s="241"/>
      <c r="GE711" s="241"/>
      <c r="GF711" s="241"/>
      <c r="GG711" s="241"/>
      <c r="GH711" s="241"/>
      <c r="GI711" s="241"/>
      <c r="GJ711" s="241"/>
      <c r="GK711" s="241"/>
      <c r="GL711" s="241"/>
      <c r="GM711" s="241"/>
      <c r="GN711" s="241"/>
      <c r="GO711" s="241"/>
      <c r="GP711" s="241"/>
      <c r="GQ711" s="241"/>
      <c r="GR711" s="241"/>
      <c r="GS711" s="241"/>
      <c r="GT711" s="241"/>
      <c r="GU711" s="241"/>
      <c r="GV711" s="241"/>
      <c r="GW711" s="241"/>
      <c r="GX711" s="241"/>
      <c r="GY711" s="241"/>
      <c r="GZ711" s="241"/>
      <c r="HA711" s="241"/>
      <c r="HB711" s="241"/>
      <c r="HC711" s="241"/>
      <c r="HD711" s="241"/>
      <c r="HE711" s="241"/>
      <c r="HF711" s="241"/>
      <c r="HG711" s="241"/>
      <c r="HH711" s="241"/>
      <c r="HI711" s="241"/>
      <c r="HJ711" s="241"/>
      <c r="HK711" s="241"/>
      <c r="HL711" s="241"/>
      <c r="HM711" s="241"/>
      <c r="HN711" s="241"/>
      <c r="HO711" s="241"/>
      <c r="HP711" s="241"/>
      <c r="HQ711" s="241"/>
      <c r="HR711" s="241"/>
      <c r="HS711" s="241"/>
      <c r="HT711" s="241"/>
      <c r="HU711" s="241"/>
      <c r="HV711" s="241"/>
      <c r="HW711" s="241"/>
      <c r="HX711" s="241"/>
      <c r="HY711" s="241"/>
      <c r="HZ711" s="241"/>
      <c r="IA711" s="241"/>
      <c r="IB711" s="241"/>
      <c r="IC711" s="241"/>
      <c r="ID711" s="241"/>
      <c r="IE711" s="241"/>
      <c r="IF711" s="241"/>
      <c r="IG711" s="241"/>
      <c r="IH711" s="241"/>
      <c r="II711" s="241"/>
      <c r="IJ711" s="241"/>
      <c r="IK711" s="241"/>
      <c r="IL711" s="241"/>
      <c r="IM711" s="241"/>
      <c r="IN711" s="241"/>
      <c r="IO711" s="241"/>
      <c r="IP711" s="241"/>
      <c r="IQ711" s="241"/>
      <c r="IR711" s="241"/>
      <c r="IS711" s="241"/>
      <c r="IT711" s="241"/>
      <c r="IU711" s="241"/>
      <c r="IV711" s="241"/>
      <c r="IW711" s="241"/>
      <c r="IX711" s="241"/>
      <c r="IY711" s="241"/>
      <c r="IZ711" s="241"/>
      <c r="JA711" s="241"/>
      <c r="JB711" s="241"/>
      <c r="JC711" s="241"/>
      <c r="JD711" s="241"/>
      <c r="JE711" s="241"/>
      <c r="JF711" s="241"/>
      <c r="JG711" s="241"/>
      <c r="JH711" s="241"/>
      <c r="JI711" s="241"/>
      <c r="JJ711" s="241"/>
      <c r="JK711" s="241"/>
      <c r="JL711" s="241"/>
      <c r="JM711" s="241"/>
      <c r="JN711" s="241"/>
      <c r="JO711" s="241"/>
      <c r="JP711" s="241"/>
      <c r="JQ711" s="241"/>
      <c r="JR711" s="241"/>
      <c r="JS711" s="241"/>
      <c r="JT711" s="241"/>
      <c r="JU711" s="241"/>
    </row>
    <row r="712" spans="1:281" s="240" customFormat="1" ht="15" customHeight="1">
      <c r="A712" s="241"/>
      <c r="B712" s="241"/>
      <c r="C712" s="241"/>
      <c r="D712" s="241"/>
      <c r="E712" s="241"/>
      <c r="F712" s="241"/>
      <c r="G712" s="241"/>
      <c r="H712" s="241"/>
      <c r="I712" s="241"/>
      <c r="J712" s="241"/>
      <c r="K712" s="241"/>
      <c r="L712" s="241"/>
      <c r="M712" s="241"/>
      <c r="N712" s="241"/>
      <c r="O712" s="241"/>
      <c r="P712" s="241"/>
      <c r="Q712" s="241"/>
      <c r="R712" s="241"/>
      <c r="S712" s="241"/>
      <c r="T712" s="241"/>
      <c r="U712" s="241" t="s">
        <v>837</v>
      </c>
      <c r="V712" s="241"/>
      <c r="W712" s="241"/>
      <c r="X712" s="241"/>
      <c r="Y712" s="241"/>
      <c r="Z712" s="241"/>
      <c r="AA712" s="241"/>
      <c r="AB712" s="241"/>
      <c r="AC712" s="241" t="s">
        <v>313</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c r="DV712" s="241"/>
      <c r="DW712" s="241"/>
      <c r="DX712" s="241"/>
      <c r="DY712" s="241"/>
      <c r="DZ712" s="241"/>
      <c r="EA712" s="241"/>
      <c r="EB712" s="241"/>
      <c r="EC712" s="241"/>
      <c r="ED712" s="241"/>
      <c r="EE712" s="241"/>
      <c r="EF712" s="241"/>
      <c r="EG712" s="241"/>
      <c r="EH712" s="241"/>
      <c r="EI712" s="241"/>
      <c r="EJ712" s="241"/>
      <c r="EK712" s="241"/>
      <c r="EL712" s="241"/>
      <c r="EM712" s="241"/>
      <c r="EN712" s="241"/>
      <c r="EO712" s="241"/>
      <c r="EP712" s="241"/>
      <c r="EQ712" s="241"/>
      <c r="ER712" s="241"/>
      <c r="ES712" s="241"/>
      <c r="ET712" s="241"/>
      <c r="EU712" s="241"/>
      <c r="EV712" s="241"/>
      <c r="EW712" s="241"/>
      <c r="EX712" s="241"/>
      <c r="EY712" s="241"/>
      <c r="EZ712" s="241"/>
      <c r="FA712" s="241"/>
      <c r="FB712" s="241"/>
      <c r="FC712" s="241"/>
      <c r="FD712" s="241"/>
      <c r="FE712" s="241"/>
      <c r="FF712" s="241"/>
      <c r="FG712" s="241"/>
      <c r="FH712" s="241"/>
      <c r="FI712" s="241"/>
      <c r="FJ712" s="241"/>
      <c r="FK712" s="241"/>
      <c r="FL712" s="241"/>
      <c r="FM712" s="241"/>
      <c r="FN712" s="241"/>
      <c r="FO712" s="241"/>
      <c r="FP712" s="241"/>
      <c r="FQ712" s="241"/>
      <c r="FR712" s="241"/>
      <c r="FS712" s="241"/>
      <c r="FT712" s="241"/>
      <c r="FU712" s="241"/>
      <c r="FV712" s="241"/>
      <c r="FW712" s="241"/>
      <c r="FX712" s="241"/>
      <c r="FY712" s="241"/>
      <c r="FZ712" s="241"/>
      <c r="GA712" s="241"/>
      <c r="GB712" s="241"/>
      <c r="GC712" s="241"/>
      <c r="GD712" s="241"/>
      <c r="GE712" s="241"/>
      <c r="GF712" s="241"/>
      <c r="GG712" s="241"/>
      <c r="GH712" s="241"/>
      <c r="GI712" s="241"/>
      <c r="GJ712" s="241"/>
      <c r="GK712" s="241"/>
      <c r="GL712" s="241"/>
      <c r="GM712" s="241"/>
      <c r="GN712" s="241"/>
      <c r="GO712" s="241"/>
      <c r="GP712" s="241"/>
      <c r="GQ712" s="241"/>
      <c r="GR712" s="241"/>
      <c r="GS712" s="241"/>
      <c r="GT712" s="241"/>
      <c r="GU712" s="241"/>
      <c r="GV712" s="241"/>
      <c r="GW712" s="241"/>
      <c r="GX712" s="241"/>
      <c r="GY712" s="241"/>
      <c r="GZ712" s="241"/>
      <c r="HA712" s="241"/>
      <c r="HB712" s="241"/>
      <c r="HC712" s="241"/>
      <c r="HD712" s="241"/>
      <c r="HE712" s="241"/>
      <c r="HF712" s="241"/>
      <c r="HG712" s="241"/>
      <c r="HH712" s="241"/>
      <c r="HI712" s="241"/>
      <c r="HJ712" s="241"/>
      <c r="HK712" s="241"/>
      <c r="HL712" s="241"/>
      <c r="HM712" s="241"/>
      <c r="HN712" s="241"/>
      <c r="HO712" s="241"/>
      <c r="HP712" s="241"/>
      <c r="HQ712" s="241"/>
      <c r="HR712" s="241"/>
      <c r="HS712" s="241"/>
      <c r="HT712" s="241"/>
      <c r="HU712" s="241"/>
      <c r="HV712" s="241"/>
      <c r="HW712" s="241"/>
      <c r="HX712" s="241"/>
      <c r="HY712" s="241"/>
      <c r="HZ712" s="241"/>
      <c r="IA712" s="241"/>
      <c r="IB712" s="241"/>
      <c r="IC712" s="241"/>
      <c r="ID712" s="241"/>
      <c r="IE712" s="241"/>
      <c r="IF712" s="241"/>
      <c r="IG712" s="241"/>
      <c r="IH712" s="241"/>
      <c r="II712" s="241"/>
      <c r="IJ712" s="241"/>
      <c r="IK712" s="241"/>
      <c r="IL712" s="241"/>
      <c r="IM712" s="241"/>
      <c r="IN712" s="241"/>
      <c r="IO712" s="241"/>
      <c r="IP712" s="241"/>
      <c r="IQ712" s="241"/>
      <c r="IR712" s="241"/>
      <c r="IS712" s="241"/>
      <c r="IT712" s="241"/>
      <c r="IU712" s="241"/>
      <c r="IV712" s="241"/>
      <c r="IW712" s="241"/>
      <c r="IX712" s="241"/>
      <c r="IY712" s="241"/>
      <c r="IZ712" s="241"/>
      <c r="JA712" s="241"/>
      <c r="JB712" s="241"/>
      <c r="JC712" s="241"/>
      <c r="JD712" s="241"/>
      <c r="JE712" s="241"/>
      <c r="JF712" s="241"/>
      <c r="JG712" s="241"/>
      <c r="JH712" s="241"/>
      <c r="JI712" s="241"/>
      <c r="JJ712" s="241"/>
      <c r="JK712" s="241"/>
      <c r="JL712" s="241"/>
      <c r="JM712" s="241"/>
      <c r="JN712" s="241"/>
      <c r="JO712" s="241"/>
      <c r="JP712" s="241"/>
      <c r="JQ712" s="241"/>
      <c r="JR712" s="241"/>
      <c r="JS712" s="241"/>
      <c r="JT712" s="241"/>
      <c r="JU712" s="241"/>
    </row>
    <row r="713" spans="1:281" s="240" customFormat="1" ht="15" customHeight="1">
      <c r="A713" s="241"/>
      <c r="B713" s="241"/>
      <c r="C713" s="241"/>
      <c r="D713" s="241"/>
      <c r="E713" s="241"/>
      <c r="F713" s="241"/>
      <c r="G713" s="241"/>
      <c r="H713" s="241"/>
      <c r="I713" s="241"/>
      <c r="J713" s="241"/>
      <c r="K713" s="241"/>
      <c r="L713" s="241"/>
      <c r="M713" s="241"/>
      <c r="N713" s="241"/>
      <c r="O713" s="241"/>
      <c r="P713" s="241"/>
      <c r="Q713" s="241"/>
      <c r="R713" s="241"/>
      <c r="S713" s="241"/>
      <c r="T713" s="241"/>
      <c r="U713" s="241" t="s">
        <v>838</v>
      </c>
      <c r="V713" s="241"/>
      <c r="W713" s="241"/>
      <c r="X713" s="241"/>
      <c r="Y713" s="241"/>
      <c r="Z713" s="241"/>
      <c r="AA713" s="241"/>
      <c r="AB713" s="241"/>
      <c r="AC713" s="241" t="s">
        <v>311</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c r="EN713" s="241"/>
      <c r="EO713" s="241"/>
      <c r="EP713" s="241"/>
      <c r="EQ713" s="241"/>
      <c r="ER713" s="241"/>
      <c r="ES713" s="241"/>
      <c r="ET713" s="241"/>
      <c r="EU713" s="241"/>
      <c r="EV713" s="241"/>
      <c r="EW713" s="241"/>
      <c r="EX713" s="241"/>
      <c r="EY713" s="241"/>
      <c r="EZ713" s="241"/>
      <c r="FA713" s="241"/>
      <c r="FB713" s="241"/>
      <c r="FC713" s="241"/>
      <c r="FD713" s="241"/>
      <c r="FE713" s="241"/>
      <c r="FF713" s="241"/>
      <c r="FG713" s="241"/>
      <c r="FH713" s="241"/>
      <c r="FI713" s="241"/>
      <c r="FJ713" s="241"/>
      <c r="FK713" s="241"/>
      <c r="FL713" s="241"/>
      <c r="FM713" s="241"/>
      <c r="FN713" s="241"/>
      <c r="FO713" s="241"/>
      <c r="FP713" s="241"/>
      <c r="FQ713" s="241"/>
      <c r="FR713" s="241"/>
      <c r="FS713" s="241"/>
      <c r="FT713" s="241"/>
      <c r="FU713" s="241"/>
      <c r="FV713" s="241"/>
      <c r="FW713" s="241"/>
      <c r="FX713" s="241"/>
      <c r="FY713" s="241"/>
      <c r="FZ713" s="241"/>
      <c r="GA713" s="241"/>
      <c r="GB713" s="241"/>
      <c r="GC713" s="241"/>
      <c r="GD713" s="241"/>
      <c r="GE713" s="241"/>
      <c r="GF713" s="241"/>
      <c r="GG713" s="241"/>
      <c r="GH713" s="241"/>
      <c r="GI713" s="241"/>
      <c r="GJ713" s="241"/>
      <c r="GK713" s="241"/>
      <c r="GL713" s="241"/>
      <c r="GM713" s="241"/>
      <c r="GN713" s="241"/>
      <c r="GO713" s="241"/>
      <c r="GP713" s="241"/>
      <c r="GQ713" s="241"/>
      <c r="GR713" s="241"/>
      <c r="GS713" s="241"/>
      <c r="GT713" s="241"/>
      <c r="GU713" s="241"/>
      <c r="GV713" s="241"/>
      <c r="GW713" s="241"/>
      <c r="GX713" s="241"/>
      <c r="GY713" s="241"/>
      <c r="GZ713" s="241"/>
      <c r="HA713" s="241"/>
      <c r="HB713" s="241"/>
      <c r="HC713" s="241"/>
      <c r="HD713" s="241"/>
      <c r="HE713" s="241"/>
      <c r="HF713" s="241"/>
      <c r="HG713" s="241"/>
      <c r="HH713" s="241"/>
      <c r="HI713" s="241"/>
      <c r="HJ713" s="241"/>
      <c r="HK713" s="241"/>
      <c r="HL713" s="241"/>
      <c r="HM713" s="241"/>
      <c r="HN713" s="241"/>
      <c r="HO713" s="241"/>
      <c r="HP713" s="241"/>
      <c r="HQ713" s="241"/>
      <c r="HR713" s="241"/>
      <c r="HS713" s="241"/>
      <c r="HT713" s="241"/>
      <c r="HU713" s="241"/>
      <c r="HV713" s="241"/>
      <c r="HW713" s="241"/>
      <c r="HX713" s="241"/>
      <c r="HY713" s="241"/>
      <c r="HZ713" s="241"/>
      <c r="IA713" s="241"/>
      <c r="IB713" s="241"/>
      <c r="IC713" s="241"/>
      <c r="ID713" s="241"/>
      <c r="IE713" s="241"/>
      <c r="IF713" s="241"/>
      <c r="IG713" s="241"/>
      <c r="IH713" s="241"/>
      <c r="II713" s="241"/>
      <c r="IJ713" s="241"/>
      <c r="IK713" s="241"/>
      <c r="IL713" s="241"/>
      <c r="IM713" s="241"/>
      <c r="IN713" s="241"/>
      <c r="IO713" s="241"/>
      <c r="IP713" s="241"/>
      <c r="IQ713" s="241"/>
      <c r="IR713" s="241"/>
      <c r="IS713" s="241"/>
      <c r="IT713" s="241"/>
      <c r="IU713" s="241"/>
      <c r="IV713" s="241"/>
      <c r="IW713" s="241"/>
      <c r="IX713" s="241"/>
      <c r="IY713" s="241"/>
      <c r="IZ713" s="241"/>
      <c r="JA713" s="241"/>
      <c r="JB713" s="241"/>
      <c r="JC713" s="241"/>
      <c r="JD713" s="241"/>
      <c r="JE713" s="241"/>
      <c r="JF713" s="241"/>
      <c r="JG713" s="241"/>
      <c r="JH713" s="241"/>
      <c r="JI713" s="241"/>
      <c r="JJ713" s="241"/>
      <c r="JK713" s="241"/>
      <c r="JL713" s="241"/>
      <c r="JM713" s="241"/>
      <c r="JN713" s="241"/>
      <c r="JO713" s="241"/>
      <c r="JP713" s="241"/>
      <c r="JQ713" s="241"/>
      <c r="JR713" s="241"/>
      <c r="JS713" s="241"/>
      <c r="JT713" s="241"/>
      <c r="JU713" s="241"/>
    </row>
    <row r="714" spans="1:281" s="240" customFormat="1" ht="15" customHeight="1">
      <c r="A714" s="241"/>
      <c r="B714" s="241"/>
      <c r="C714" s="241"/>
      <c r="D714" s="241"/>
      <c r="E714" s="241"/>
      <c r="F714" s="241"/>
      <c r="G714" s="241"/>
      <c r="H714" s="241"/>
      <c r="I714" s="241"/>
      <c r="J714" s="241"/>
      <c r="K714" s="241"/>
      <c r="L714" s="241"/>
      <c r="M714" s="241"/>
      <c r="N714" s="241"/>
      <c r="O714" s="241"/>
      <c r="P714" s="241"/>
      <c r="Q714" s="241"/>
      <c r="R714" s="241"/>
      <c r="S714" s="241"/>
      <c r="T714" s="241"/>
      <c r="U714" s="241" t="s">
        <v>839</v>
      </c>
      <c r="V714" s="241"/>
      <c r="W714" s="241"/>
      <c r="X714" s="241"/>
      <c r="Y714" s="241"/>
      <c r="Z714" s="241"/>
      <c r="AA714" s="241"/>
      <c r="AB714" s="241"/>
      <c r="AC714" s="241" t="s">
        <v>313</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c r="DV714" s="241"/>
      <c r="DW714" s="241"/>
      <c r="DX714" s="241"/>
      <c r="DY714" s="241"/>
      <c r="DZ714" s="241"/>
      <c r="EA714" s="241"/>
      <c r="EB714" s="241"/>
      <c r="EC714" s="241"/>
      <c r="ED714" s="241"/>
      <c r="EE714" s="241"/>
      <c r="EF714" s="241"/>
      <c r="EG714" s="241"/>
      <c r="EH714" s="241"/>
      <c r="EI714" s="241"/>
      <c r="EJ714" s="241"/>
      <c r="EK714" s="241"/>
      <c r="EL714" s="241"/>
      <c r="EM714" s="241"/>
      <c r="EN714" s="241"/>
      <c r="EO714" s="241"/>
      <c r="EP714" s="241"/>
      <c r="EQ714" s="241"/>
      <c r="ER714" s="241"/>
      <c r="ES714" s="241"/>
      <c r="ET714" s="241"/>
      <c r="EU714" s="241"/>
      <c r="EV714" s="241"/>
      <c r="EW714" s="241"/>
      <c r="EX714" s="241"/>
      <c r="EY714" s="241"/>
      <c r="EZ714" s="241"/>
      <c r="FA714" s="241"/>
      <c r="FB714" s="241"/>
      <c r="FC714" s="241"/>
      <c r="FD714" s="241"/>
      <c r="FE714" s="241"/>
      <c r="FF714" s="241"/>
      <c r="FG714" s="241"/>
      <c r="FH714" s="241"/>
      <c r="FI714" s="241"/>
      <c r="FJ714" s="241"/>
      <c r="FK714" s="241"/>
      <c r="FL714" s="241"/>
      <c r="FM714" s="241"/>
      <c r="FN714" s="241"/>
      <c r="FO714" s="241"/>
      <c r="FP714" s="241"/>
      <c r="FQ714" s="241"/>
      <c r="FR714" s="241"/>
      <c r="FS714" s="241"/>
      <c r="FT714" s="241"/>
      <c r="FU714" s="241"/>
      <c r="FV714" s="241"/>
      <c r="FW714" s="241"/>
      <c r="FX714" s="241"/>
      <c r="FY714" s="241"/>
      <c r="FZ714" s="241"/>
      <c r="GA714" s="241"/>
      <c r="GB714" s="241"/>
      <c r="GC714" s="241"/>
      <c r="GD714" s="241"/>
      <c r="GE714" s="241"/>
      <c r="GF714" s="241"/>
      <c r="GG714" s="241"/>
      <c r="GH714" s="241"/>
      <c r="GI714" s="241"/>
      <c r="GJ714" s="241"/>
      <c r="GK714" s="241"/>
      <c r="GL714" s="241"/>
      <c r="GM714" s="241"/>
      <c r="GN714" s="241"/>
      <c r="GO714" s="241"/>
      <c r="GP714" s="241"/>
      <c r="GQ714" s="241"/>
      <c r="GR714" s="241"/>
      <c r="GS714" s="241"/>
      <c r="GT714" s="241"/>
      <c r="GU714" s="241"/>
      <c r="GV714" s="241"/>
      <c r="GW714" s="241"/>
      <c r="GX714" s="241"/>
      <c r="GY714" s="241"/>
      <c r="GZ714" s="241"/>
      <c r="HA714" s="241"/>
      <c r="HB714" s="241"/>
      <c r="HC714" s="241"/>
      <c r="HD714" s="241"/>
      <c r="HE714" s="241"/>
      <c r="HF714" s="241"/>
      <c r="HG714" s="241"/>
      <c r="HH714" s="241"/>
      <c r="HI714" s="241"/>
      <c r="HJ714" s="241"/>
      <c r="HK714" s="241"/>
      <c r="HL714" s="241"/>
      <c r="HM714" s="241"/>
      <c r="HN714" s="241"/>
      <c r="HO714" s="241"/>
      <c r="HP714" s="241"/>
      <c r="HQ714" s="241"/>
      <c r="HR714" s="241"/>
      <c r="HS714" s="241"/>
      <c r="HT714" s="241"/>
      <c r="HU714" s="241"/>
      <c r="HV714" s="241"/>
      <c r="HW714" s="241"/>
      <c r="HX714" s="241"/>
      <c r="HY714" s="241"/>
      <c r="HZ714" s="241"/>
      <c r="IA714" s="241"/>
      <c r="IB714" s="241"/>
      <c r="IC714" s="241"/>
      <c r="ID714" s="241"/>
      <c r="IE714" s="241"/>
      <c r="IF714" s="241"/>
      <c r="IG714" s="241"/>
      <c r="IH714" s="241"/>
      <c r="II714" s="241"/>
      <c r="IJ714" s="241"/>
      <c r="IK714" s="241"/>
      <c r="IL714" s="241"/>
      <c r="IM714" s="241"/>
      <c r="IN714" s="241"/>
      <c r="IO714" s="241"/>
      <c r="IP714" s="241"/>
      <c r="IQ714" s="241"/>
      <c r="IR714" s="241"/>
      <c r="IS714" s="241"/>
      <c r="IT714" s="241"/>
      <c r="IU714" s="241"/>
      <c r="IV714" s="241"/>
      <c r="IW714" s="241"/>
      <c r="IX714" s="241"/>
      <c r="IY714" s="241"/>
      <c r="IZ714" s="241"/>
      <c r="JA714" s="241"/>
      <c r="JB714" s="241"/>
      <c r="JC714" s="241"/>
      <c r="JD714" s="241"/>
      <c r="JE714" s="241"/>
      <c r="JF714" s="241"/>
      <c r="JG714" s="241"/>
      <c r="JH714" s="241"/>
      <c r="JI714" s="241"/>
      <c r="JJ714" s="241"/>
      <c r="JK714" s="241"/>
      <c r="JL714" s="241"/>
      <c r="JM714" s="241"/>
      <c r="JN714" s="241"/>
      <c r="JO714" s="241"/>
      <c r="JP714" s="241"/>
      <c r="JQ714" s="241"/>
      <c r="JR714" s="241"/>
      <c r="JS714" s="241"/>
      <c r="JT714" s="241"/>
      <c r="JU714" s="241"/>
    </row>
    <row r="715" spans="1:281" s="240" customFormat="1" ht="15" customHeight="1">
      <c r="A715" s="241"/>
      <c r="B715" s="241"/>
      <c r="C715" s="241"/>
      <c r="D715" s="241"/>
      <c r="E715" s="241"/>
      <c r="F715" s="241"/>
      <c r="G715" s="241"/>
      <c r="H715" s="241"/>
      <c r="I715" s="241"/>
      <c r="J715" s="241"/>
      <c r="K715" s="241"/>
      <c r="L715" s="241"/>
      <c r="M715" s="241"/>
      <c r="N715" s="241"/>
      <c r="O715" s="241"/>
      <c r="P715" s="241"/>
      <c r="Q715" s="241"/>
      <c r="R715" s="241"/>
      <c r="S715" s="241"/>
      <c r="T715" s="241"/>
      <c r="U715" s="241" t="s">
        <v>840</v>
      </c>
      <c r="V715" s="241"/>
      <c r="W715" s="241"/>
      <c r="X715" s="241"/>
      <c r="Y715" s="241"/>
      <c r="Z715" s="241"/>
      <c r="AA715" s="241"/>
      <c r="AB715" s="241"/>
      <c r="AC715" s="241" t="s">
        <v>313</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c r="DV715" s="241"/>
      <c r="DW715" s="241"/>
      <c r="DX715" s="241"/>
      <c r="DY715" s="241"/>
      <c r="DZ715" s="241"/>
      <c r="EA715" s="241"/>
      <c r="EB715" s="241"/>
      <c r="EC715" s="241"/>
      <c r="ED715" s="241"/>
      <c r="EE715" s="241"/>
      <c r="EF715" s="241"/>
      <c r="EG715" s="241"/>
      <c r="EH715" s="241"/>
      <c r="EI715" s="241"/>
      <c r="EJ715" s="241"/>
      <c r="EK715" s="241"/>
      <c r="EL715" s="241"/>
      <c r="EM715" s="241"/>
      <c r="EN715" s="241"/>
      <c r="EO715" s="241"/>
      <c r="EP715" s="241"/>
      <c r="EQ715" s="241"/>
      <c r="ER715" s="241"/>
      <c r="ES715" s="241"/>
      <c r="ET715" s="241"/>
      <c r="EU715" s="241"/>
      <c r="EV715" s="241"/>
      <c r="EW715" s="241"/>
      <c r="EX715" s="241"/>
      <c r="EY715" s="241"/>
      <c r="EZ715" s="241"/>
      <c r="FA715" s="241"/>
      <c r="FB715" s="241"/>
      <c r="FC715" s="241"/>
      <c r="FD715" s="241"/>
      <c r="FE715" s="241"/>
      <c r="FF715" s="241"/>
      <c r="FG715" s="241"/>
      <c r="FH715" s="241"/>
      <c r="FI715" s="241"/>
      <c r="FJ715" s="241"/>
      <c r="FK715" s="241"/>
      <c r="FL715" s="241"/>
      <c r="FM715" s="241"/>
      <c r="FN715" s="241"/>
      <c r="FO715" s="241"/>
      <c r="FP715" s="241"/>
      <c r="FQ715" s="241"/>
      <c r="FR715" s="241"/>
      <c r="FS715" s="241"/>
      <c r="FT715" s="241"/>
      <c r="FU715" s="241"/>
      <c r="FV715" s="241"/>
      <c r="FW715" s="241"/>
      <c r="FX715" s="241"/>
      <c r="FY715" s="241"/>
      <c r="FZ715" s="241"/>
      <c r="GA715" s="241"/>
      <c r="GB715" s="241"/>
      <c r="GC715" s="241"/>
      <c r="GD715" s="241"/>
      <c r="GE715" s="241"/>
      <c r="GF715" s="241"/>
      <c r="GG715" s="241"/>
      <c r="GH715" s="241"/>
      <c r="GI715" s="241"/>
      <c r="GJ715" s="241"/>
      <c r="GK715" s="241"/>
      <c r="GL715" s="241"/>
      <c r="GM715" s="241"/>
      <c r="GN715" s="241"/>
      <c r="GO715" s="241"/>
      <c r="GP715" s="241"/>
      <c r="GQ715" s="241"/>
      <c r="GR715" s="241"/>
      <c r="GS715" s="241"/>
      <c r="GT715" s="241"/>
      <c r="GU715" s="241"/>
      <c r="GV715" s="241"/>
      <c r="GW715" s="241"/>
      <c r="GX715" s="241"/>
      <c r="GY715" s="241"/>
      <c r="GZ715" s="241"/>
      <c r="HA715" s="241"/>
      <c r="HB715" s="241"/>
      <c r="HC715" s="241"/>
      <c r="HD715" s="241"/>
      <c r="HE715" s="241"/>
      <c r="HF715" s="241"/>
      <c r="HG715" s="241"/>
      <c r="HH715" s="241"/>
      <c r="HI715" s="241"/>
      <c r="HJ715" s="241"/>
      <c r="HK715" s="241"/>
      <c r="HL715" s="241"/>
      <c r="HM715" s="241"/>
      <c r="HN715" s="241"/>
      <c r="HO715" s="241"/>
      <c r="HP715" s="241"/>
      <c r="HQ715" s="241"/>
      <c r="HR715" s="241"/>
      <c r="HS715" s="241"/>
      <c r="HT715" s="241"/>
      <c r="HU715" s="241"/>
      <c r="HV715" s="241"/>
      <c r="HW715" s="241"/>
      <c r="HX715" s="241"/>
      <c r="HY715" s="241"/>
      <c r="HZ715" s="241"/>
      <c r="IA715" s="241"/>
      <c r="IB715" s="241"/>
      <c r="IC715" s="241"/>
      <c r="ID715" s="241"/>
      <c r="IE715" s="241"/>
      <c r="IF715" s="241"/>
      <c r="IG715" s="241"/>
      <c r="IH715" s="241"/>
      <c r="II715" s="241"/>
      <c r="IJ715" s="241"/>
      <c r="IK715" s="241"/>
      <c r="IL715" s="241"/>
      <c r="IM715" s="241"/>
      <c r="IN715" s="241"/>
      <c r="IO715" s="241"/>
      <c r="IP715" s="241"/>
      <c r="IQ715" s="241"/>
      <c r="IR715" s="241"/>
      <c r="IS715" s="241"/>
      <c r="IT715" s="241"/>
      <c r="IU715" s="241"/>
      <c r="IV715" s="241"/>
      <c r="IW715" s="241"/>
      <c r="IX715" s="241"/>
      <c r="IY715" s="241"/>
      <c r="IZ715" s="241"/>
      <c r="JA715" s="241"/>
      <c r="JB715" s="241"/>
      <c r="JC715" s="241"/>
      <c r="JD715" s="241"/>
      <c r="JE715" s="241"/>
      <c r="JF715" s="241"/>
      <c r="JG715" s="241"/>
      <c r="JH715" s="241"/>
      <c r="JI715" s="241"/>
      <c r="JJ715" s="241"/>
      <c r="JK715" s="241"/>
      <c r="JL715" s="241"/>
      <c r="JM715" s="241"/>
      <c r="JN715" s="241"/>
      <c r="JO715" s="241"/>
      <c r="JP715" s="241"/>
      <c r="JQ715" s="241"/>
      <c r="JR715" s="241"/>
      <c r="JS715" s="241"/>
      <c r="JT715" s="241"/>
      <c r="JU715" s="241"/>
    </row>
    <row r="716" spans="1:281" s="240" customFormat="1" ht="15" customHeight="1">
      <c r="A716" s="241"/>
      <c r="B716" s="241"/>
      <c r="C716" s="241"/>
      <c r="D716" s="241"/>
      <c r="E716" s="241"/>
      <c r="F716" s="241"/>
      <c r="G716" s="241"/>
      <c r="H716" s="241"/>
      <c r="I716" s="241"/>
      <c r="J716" s="241"/>
      <c r="K716" s="241"/>
      <c r="L716" s="241"/>
      <c r="M716" s="241"/>
      <c r="N716" s="241"/>
      <c r="O716" s="241"/>
      <c r="P716" s="241"/>
      <c r="Q716" s="241"/>
      <c r="R716" s="241"/>
      <c r="S716" s="241"/>
      <c r="T716" s="241"/>
      <c r="U716" s="241" t="s">
        <v>841</v>
      </c>
      <c r="V716" s="241"/>
      <c r="W716" s="241"/>
      <c r="X716" s="241"/>
      <c r="Y716" s="241"/>
      <c r="Z716" s="241"/>
      <c r="AA716" s="241"/>
      <c r="AB716" s="241"/>
      <c r="AC716" s="241" t="s">
        <v>350</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c r="DV716" s="241"/>
      <c r="DW716" s="241"/>
      <c r="DX716" s="241"/>
      <c r="DY716" s="241"/>
      <c r="DZ716" s="241"/>
      <c r="EA716" s="241"/>
      <c r="EB716" s="241"/>
      <c r="EC716" s="241"/>
      <c r="ED716" s="241"/>
      <c r="EE716" s="241"/>
      <c r="EF716" s="241"/>
      <c r="EG716" s="241"/>
      <c r="EH716" s="241"/>
      <c r="EI716" s="241"/>
      <c r="EJ716" s="241"/>
      <c r="EK716" s="241"/>
      <c r="EL716" s="241"/>
      <c r="EM716" s="241"/>
      <c r="EN716" s="241"/>
      <c r="EO716" s="241"/>
      <c r="EP716" s="241"/>
      <c r="EQ716" s="241"/>
      <c r="ER716" s="241"/>
      <c r="ES716" s="241"/>
      <c r="ET716" s="241"/>
      <c r="EU716" s="241"/>
      <c r="EV716" s="241"/>
      <c r="EW716" s="241"/>
      <c r="EX716" s="241"/>
      <c r="EY716" s="241"/>
      <c r="EZ716" s="241"/>
      <c r="FA716" s="241"/>
      <c r="FB716" s="241"/>
      <c r="FC716" s="241"/>
      <c r="FD716" s="241"/>
      <c r="FE716" s="241"/>
      <c r="FF716" s="241"/>
      <c r="FG716" s="241"/>
      <c r="FH716" s="241"/>
      <c r="FI716" s="241"/>
      <c r="FJ716" s="241"/>
      <c r="FK716" s="241"/>
      <c r="FL716" s="241"/>
      <c r="FM716" s="241"/>
      <c r="FN716" s="241"/>
      <c r="FO716" s="241"/>
      <c r="FP716" s="241"/>
      <c r="FQ716" s="241"/>
      <c r="FR716" s="241"/>
      <c r="FS716" s="241"/>
      <c r="FT716" s="241"/>
      <c r="FU716" s="241"/>
      <c r="FV716" s="241"/>
      <c r="FW716" s="241"/>
      <c r="FX716" s="241"/>
      <c r="FY716" s="241"/>
      <c r="FZ716" s="241"/>
      <c r="GA716" s="241"/>
      <c r="GB716" s="241"/>
      <c r="GC716" s="241"/>
      <c r="GD716" s="241"/>
      <c r="GE716" s="241"/>
      <c r="GF716" s="241"/>
      <c r="GG716" s="241"/>
      <c r="GH716" s="241"/>
      <c r="GI716" s="241"/>
      <c r="GJ716" s="241"/>
      <c r="GK716" s="241"/>
      <c r="GL716" s="241"/>
      <c r="GM716" s="241"/>
      <c r="GN716" s="241"/>
      <c r="GO716" s="241"/>
      <c r="GP716" s="241"/>
      <c r="GQ716" s="241"/>
      <c r="GR716" s="241"/>
      <c r="GS716" s="241"/>
      <c r="GT716" s="241"/>
      <c r="GU716" s="241"/>
      <c r="GV716" s="241"/>
      <c r="GW716" s="241"/>
      <c r="GX716" s="241"/>
      <c r="GY716" s="241"/>
      <c r="GZ716" s="241"/>
      <c r="HA716" s="241"/>
      <c r="HB716" s="241"/>
      <c r="HC716" s="241"/>
      <c r="HD716" s="241"/>
      <c r="HE716" s="241"/>
      <c r="HF716" s="241"/>
      <c r="HG716" s="241"/>
      <c r="HH716" s="241"/>
      <c r="HI716" s="241"/>
      <c r="HJ716" s="241"/>
      <c r="HK716" s="241"/>
      <c r="HL716" s="241"/>
      <c r="HM716" s="241"/>
      <c r="HN716" s="241"/>
      <c r="HO716" s="241"/>
      <c r="HP716" s="241"/>
      <c r="HQ716" s="241"/>
      <c r="HR716" s="241"/>
      <c r="HS716" s="241"/>
      <c r="HT716" s="241"/>
      <c r="HU716" s="241"/>
      <c r="HV716" s="241"/>
      <c r="HW716" s="241"/>
      <c r="HX716" s="241"/>
      <c r="HY716" s="241"/>
      <c r="HZ716" s="241"/>
      <c r="IA716" s="241"/>
      <c r="IB716" s="241"/>
      <c r="IC716" s="241"/>
      <c r="ID716" s="241"/>
      <c r="IE716" s="241"/>
      <c r="IF716" s="241"/>
      <c r="IG716" s="241"/>
      <c r="IH716" s="241"/>
      <c r="II716" s="241"/>
      <c r="IJ716" s="241"/>
      <c r="IK716" s="241"/>
      <c r="IL716" s="241"/>
      <c r="IM716" s="241"/>
      <c r="IN716" s="241"/>
      <c r="IO716" s="241"/>
      <c r="IP716" s="241"/>
      <c r="IQ716" s="241"/>
      <c r="IR716" s="241"/>
      <c r="IS716" s="241"/>
      <c r="IT716" s="241"/>
      <c r="IU716" s="241"/>
      <c r="IV716" s="241"/>
      <c r="IW716" s="241"/>
      <c r="IX716" s="241"/>
      <c r="IY716" s="241"/>
      <c r="IZ716" s="241"/>
      <c r="JA716" s="241"/>
      <c r="JB716" s="241"/>
      <c r="JC716" s="241"/>
      <c r="JD716" s="241"/>
      <c r="JE716" s="241"/>
      <c r="JF716" s="241"/>
      <c r="JG716" s="241"/>
      <c r="JH716" s="241"/>
      <c r="JI716" s="241"/>
      <c r="JJ716" s="241"/>
      <c r="JK716" s="241"/>
      <c r="JL716" s="241"/>
      <c r="JM716" s="241"/>
      <c r="JN716" s="241"/>
      <c r="JO716" s="241"/>
      <c r="JP716" s="241"/>
      <c r="JQ716" s="241"/>
      <c r="JR716" s="241"/>
      <c r="JS716" s="241"/>
      <c r="JT716" s="241"/>
      <c r="JU716" s="241"/>
    </row>
    <row r="717" spans="1:281" s="240" customFormat="1" ht="15" customHeight="1">
      <c r="A717" s="241"/>
      <c r="B717" s="241"/>
      <c r="C717" s="241"/>
      <c r="D717" s="241"/>
      <c r="E717" s="241"/>
      <c r="F717" s="241"/>
      <c r="G717" s="241"/>
      <c r="H717" s="241"/>
      <c r="I717" s="241"/>
      <c r="J717" s="241"/>
      <c r="K717" s="241"/>
      <c r="L717" s="241"/>
      <c r="M717" s="241"/>
      <c r="N717" s="241"/>
      <c r="O717" s="241"/>
      <c r="P717" s="241"/>
      <c r="Q717" s="241"/>
      <c r="R717" s="241"/>
      <c r="S717" s="241"/>
      <c r="T717" s="241"/>
      <c r="U717" s="241" t="s">
        <v>842</v>
      </c>
      <c r="V717" s="241"/>
      <c r="W717" s="241"/>
      <c r="X717" s="241"/>
      <c r="Y717" s="241"/>
      <c r="Z717" s="241"/>
      <c r="AA717" s="241"/>
      <c r="AB717" s="241"/>
      <c r="AC717" s="241" t="s">
        <v>325</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c r="EN717" s="241"/>
      <c r="EO717" s="241"/>
      <c r="EP717" s="241"/>
      <c r="EQ717" s="241"/>
      <c r="ER717" s="241"/>
      <c r="ES717" s="241"/>
      <c r="ET717" s="241"/>
      <c r="EU717" s="241"/>
      <c r="EV717" s="241"/>
      <c r="EW717" s="241"/>
      <c r="EX717" s="241"/>
      <c r="EY717" s="241"/>
      <c r="EZ717" s="241"/>
      <c r="FA717" s="241"/>
      <c r="FB717" s="241"/>
      <c r="FC717" s="241"/>
      <c r="FD717" s="241"/>
      <c r="FE717" s="241"/>
      <c r="FF717" s="241"/>
      <c r="FG717" s="241"/>
      <c r="FH717" s="241"/>
      <c r="FI717" s="241"/>
      <c r="FJ717" s="241"/>
      <c r="FK717" s="241"/>
      <c r="FL717" s="241"/>
      <c r="FM717" s="241"/>
      <c r="FN717" s="241"/>
      <c r="FO717" s="241"/>
      <c r="FP717" s="241"/>
      <c r="FQ717" s="241"/>
      <c r="FR717" s="241"/>
      <c r="FS717" s="241"/>
      <c r="FT717" s="241"/>
      <c r="FU717" s="241"/>
      <c r="FV717" s="241"/>
      <c r="FW717" s="241"/>
      <c r="FX717" s="241"/>
      <c r="FY717" s="241"/>
      <c r="FZ717" s="241"/>
      <c r="GA717" s="241"/>
      <c r="GB717" s="241"/>
      <c r="GC717" s="241"/>
      <c r="GD717" s="241"/>
      <c r="GE717" s="241"/>
      <c r="GF717" s="241"/>
      <c r="GG717" s="241"/>
      <c r="GH717" s="241"/>
      <c r="GI717" s="241"/>
      <c r="GJ717" s="241"/>
      <c r="GK717" s="241"/>
      <c r="GL717" s="241"/>
      <c r="GM717" s="241"/>
      <c r="GN717" s="241"/>
      <c r="GO717" s="241"/>
      <c r="GP717" s="241"/>
      <c r="GQ717" s="241"/>
      <c r="GR717" s="241"/>
      <c r="GS717" s="241"/>
      <c r="GT717" s="241"/>
      <c r="GU717" s="241"/>
      <c r="GV717" s="241"/>
      <c r="GW717" s="241"/>
      <c r="GX717" s="241"/>
      <c r="GY717" s="241"/>
      <c r="GZ717" s="241"/>
      <c r="HA717" s="241"/>
      <c r="HB717" s="241"/>
      <c r="HC717" s="241"/>
      <c r="HD717" s="241"/>
      <c r="HE717" s="241"/>
      <c r="HF717" s="241"/>
      <c r="HG717" s="241"/>
      <c r="HH717" s="241"/>
      <c r="HI717" s="241"/>
      <c r="HJ717" s="241"/>
      <c r="HK717" s="241"/>
      <c r="HL717" s="241"/>
      <c r="HM717" s="241"/>
      <c r="HN717" s="241"/>
      <c r="HO717" s="241"/>
      <c r="HP717" s="241"/>
      <c r="HQ717" s="241"/>
      <c r="HR717" s="241"/>
      <c r="HS717" s="241"/>
      <c r="HT717" s="241"/>
      <c r="HU717" s="241"/>
      <c r="HV717" s="241"/>
      <c r="HW717" s="241"/>
      <c r="HX717" s="241"/>
      <c r="HY717" s="241"/>
      <c r="HZ717" s="241"/>
      <c r="IA717" s="241"/>
      <c r="IB717" s="241"/>
      <c r="IC717" s="241"/>
      <c r="ID717" s="241"/>
      <c r="IE717" s="241"/>
      <c r="IF717" s="241"/>
      <c r="IG717" s="241"/>
      <c r="IH717" s="241"/>
      <c r="II717" s="241"/>
      <c r="IJ717" s="241"/>
      <c r="IK717" s="241"/>
      <c r="IL717" s="241"/>
      <c r="IM717" s="241"/>
      <c r="IN717" s="241"/>
      <c r="IO717" s="241"/>
      <c r="IP717" s="241"/>
      <c r="IQ717" s="241"/>
      <c r="IR717" s="241"/>
      <c r="IS717" s="241"/>
      <c r="IT717" s="241"/>
      <c r="IU717" s="241"/>
      <c r="IV717" s="241"/>
      <c r="IW717" s="241"/>
      <c r="IX717" s="241"/>
      <c r="IY717" s="241"/>
      <c r="IZ717" s="241"/>
      <c r="JA717" s="241"/>
      <c r="JB717" s="241"/>
      <c r="JC717" s="241"/>
      <c r="JD717" s="241"/>
      <c r="JE717" s="241"/>
      <c r="JF717" s="241"/>
      <c r="JG717" s="241"/>
      <c r="JH717" s="241"/>
      <c r="JI717" s="241"/>
      <c r="JJ717" s="241"/>
      <c r="JK717" s="241"/>
      <c r="JL717" s="241"/>
      <c r="JM717" s="241"/>
      <c r="JN717" s="241"/>
      <c r="JO717" s="241"/>
      <c r="JP717" s="241"/>
      <c r="JQ717" s="241"/>
      <c r="JR717" s="241"/>
      <c r="JS717" s="241"/>
      <c r="JT717" s="241"/>
      <c r="JU717" s="241"/>
    </row>
    <row r="718" spans="1:281" s="240" customFormat="1" ht="15" customHeight="1">
      <c r="A718" s="241"/>
      <c r="B718" s="241"/>
      <c r="C718" s="241"/>
      <c r="D718" s="241"/>
      <c r="E718" s="241"/>
      <c r="F718" s="241"/>
      <c r="G718" s="241"/>
      <c r="H718" s="241"/>
      <c r="I718" s="241"/>
      <c r="J718" s="241"/>
      <c r="K718" s="241"/>
      <c r="L718" s="241"/>
      <c r="M718" s="241"/>
      <c r="N718" s="241"/>
      <c r="O718" s="241"/>
      <c r="P718" s="241"/>
      <c r="Q718" s="241"/>
      <c r="R718" s="241"/>
      <c r="S718" s="241"/>
      <c r="T718" s="241"/>
      <c r="U718" s="241" t="s">
        <v>843</v>
      </c>
      <c r="V718" s="241"/>
      <c r="W718" s="241"/>
      <c r="X718" s="241"/>
      <c r="Y718" s="241"/>
      <c r="Z718" s="241"/>
      <c r="AA718" s="241"/>
      <c r="AB718" s="241"/>
      <c r="AC718" s="241" t="s">
        <v>350</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c r="DD718" s="241"/>
      <c r="DE718" s="241"/>
      <c r="DF718" s="241"/>
      <c r="DG718" s="241"/>
      <c r="DH718" s="241"/>
      <c r="DI718" s="241"/>
      <c r="DJ718" s="241"/>
      <c r="DK718" s="241"/>
      <c r="DL718" s="241"/>
      <c r="DM718" s="241"/>
      <c r="DN718" s="241"/>
      <c r="DO718" s="241"/>
      <c r="DP718" s="241"/>
      <c r="DQ718" s="241"/>
      <c r="DR718" s="241"/>
      <c r="DS718" s="241"/>
      <c r="DT718" s="241"/>
      <c r="DU718" s="241"/>
      <c r="DV718" s="241"/>
      <c r="DW718" s="241"/>
      <c r="DX718" s="241"/>
      <c r="DY718" s="241"/>
      <c r="DZ718" s="241"/>
      <c r="EA718" s="241"/>
      <c r="EB718" s="241"/>
      <c r="EC718" s="241"/>
      <c r="ED718" s="241"/>
      <c r="EE718" s="241"/>
      <c r="EF718" s="241"/>
      <c r="EG718" s="241"/>
      <c r="EH718" s="241"/>
      <c r="EI718" s="241"/>
      <c r="EJ718" s="241"/>
      <c r="EK718" s="241"/>
      <c r="EL718" s="241"/>
      <c r="EM718" s="241"/>
      <c r="EN718" s="241"/>
      <c r="EO718" s="241"/>
      <c r="EP718" s="241"/>
      <c r="EQ718" s="241"/>
      <c r="ER718" s="241"/>
      <c r="ES718" s="241"/>
      <c r="ET718" s="241"/>
      <c r="EU718" s="241"/>
      <c r="EV718" s="241"/>
      <c r="EW718" s="241"/>
      <c r="EX718" s="241"/>
      <c r="EY718" s="241"/>
      <c r="EZ718" s="241"/>
      <c r="FA718" s="241"/>
      <c r="FB718" s="241"/>
      <c r="FC718" s="241"/>
      <c r="FD718" s="241"/>
      <c r="FE718" s="241"/>
      <c r="FF718" s="241"/>
      <c r="FG718" s="241"/>
      <c r="FH718" s="241"/>
      <c r="FI718" s="241"/>
      <c r="FJ718" s="241"/>
      <c r="FK718" s="241"/>
      <c r="FL718" s="241"/>
      <c r="FM718" s="241"/>
      <c r="FN718" s="241"/>
      <c r="FO718" s="241"/>
      <c r="FP718" s="241"/>
      <c r="FQ718" s="241"/>
      <c r="FR718" s="241"/>
      <c r="FS718" s="241"/>
      <c r="FT718" s="241"/>
      <c r="FU718" s="241"/>
      <c r="FV718" s="241"/>
      <c r="FW718" s="241"/>
      <c r="FX718" s="241"/>
      <c r="FY718" s="241"/>
      <c r="FZ718" s="241"/>
      <c r="GA718" s="241"/>
      <c r="GB718" s="241"/>
      <c r="GC718" s="241"/>
      <c r="GD718" s="241"/>
      <c r="GE718" s="241"/>
      <c r="GF718" s="241"/>
      <c r="GG718" s="241"/>
      <c r="GH718" s="241"/>
      <c r="GI718" s="241"/>
      <c r="GJ718" s="241"/>
      <c r="GK718" s="241"/>
      <c r="GL718" s="241"/>
      <c r="GM718" s="241"/>
      <c r="GN718" s="241"/>
      <c r="GO718" s="241"/>
      <c r="GP718" s="241"/>
      <c r="GQ718" s="241"/>
      <c r="GR718" s="241"/>
      <c r="GS718" s="241"/>
      <c r="GT718" s="241"/>
      <c r="GU718" s="241"/>
      <c r="GV718" s="241"/>
      <c r="GW718" s="241"/>
      <c r="GX718" s="241"/>
      <c r="GY718" s="241"/>
      <c r="GZ718" s="241"/>
      <c r="HA718" s="241"/>
      <c r="HB718" s="241"/>
      <c r="HC718" s="241"/>
      <c r="HD718" s="241"/>
      <c r="HE718" s="241"/>
      <c r="HF718" s="241"/>
      <c r="HG718" s="241"/>
      <c r="HH718" s="241"/>
      <c r="HI718" s="241"/>
      <c r="HJ718" s="241"/>
      <c r="HK718" s="241"/>
      <c r="HL718" s="241"/>
      <c r="HM718" s="241"/>
      <c r="HN718" s="241"/>
      <c r="HO718" s="241"/>
      <c r="HP718" s="241"/>
      <c r="HQ718" s="241"/>
      <c r="HR718" s="241"/>
      <c r="HS718" s="241"/>
      <c r="HT718" s="241"/>
      <c r="HU718" s="241"/>
      <c r="HV718" s="241"/>
      <c r="HW718" s="241"/>
      <c r="HX718" s="241"/>
      <c r="HY718" s="241"/>
      <c r="HZ718" s="241"/>
      <c r="IA718" s="241"/>
      <c r="IB718" s="241"/>
      <c r="IC718" s="241"/>
      <c r="ID718" s="241"/>
      <c r="IE718" s="241"/>
      <c r="IF718" s="241"/>
      <c r="IG718" s="241"/>
      <c r="IH718" s="241"/>
      <c r="II718" s="241"/>
      <c r="IJ718" s="241"/>
      <c r="IK718" s="241"/>
      <c r="IL718" s="241"/>
      <c r="IM718" s="241"/>
      <c r="IN718" s="241"/>
      <c r="IO718" s="241"/>
      <c r="IP718" s="241"/>
      <c r="IQ718" s="241"/>
      <c r="IR718" s="241"/>
      <c r="IS718" s="241"/>
      <c r="IT718" s="241"/>
      <c r="IU718" s="241"/>
      <c r="IV718" s="241"/>
      <c r="IW718" s="241"/>
      <c r="IX718" s="241"/>
      <c r="IY718" s="241"/>
      <c r="IZ718" s="241"/>
      <c r="JA718" s="241"/>
      <c r="JB718" s="241"/>
      <c r="JC718" s="241"/>
      <c r="JD718" s="241"/>
      <c r="JE718" s="241"/>
      <c r="JF718" s="241"/>
      <c r="JG718" s="241"/>
      <c r="JH718" s="241"/>
      <c r="JI718" s="241"/>
      <c r="JJ718" s="241"/>
      <c r="JK718" s="241"/>
      <c r="JL718" s="241"/>
      <c r="JM718" s="241"/>
      <c r="JN718" s="241"/>
      <c r="JO718" s="241"/>
      <c r="JP718" s="241"/>
      <c r="JQ718" s="241"/>
      <c r="JR718" s="241"/>
      <c r="JS718" s="241"/>
      <c r="JT718" s="241"/>
      <c r="JU718" s="241"/>
    </row>
    <row r="719" spans="1:281" s="240" customFormat="1" ht="15" customHeight="1">
      <c r="A719" s="241"/>
      <c r="B719" s="241"/>
      <c r="C719" s="241"/>
      <c r="D719" s="241"/>
      <c r="E719" s="241"/>
      <c r="F719" s="241"/>
      <c r="G719" s="241"/>
      <c r="H719" s="241"/>
      <c r="I719" s="241"/>
      <c r="J719" s="241"/>
      <c r="K719" s="241"/>
      <c r="L719" s="241"/>
      <c r="M719" s="241"/>
      <c r="N719" s="241"/>
      <c r="O719" s="241"/>
      <c r="P719" s="241"/>
      <c r="Q719" s="241"/>
      <c r="R719" s="241"/>
      <c r="S719" s="241"/>
      <c r="T719" s="241"/>
      <c r="U719" s="241" t="s">
        <v>844</v>
      </c>
      <c r="V719" s="241"/>
      <c r="W719" s="241"/>
      <c r="X719" s="241"/>
      <c r="Y719" s="241"/>
      <c r="Z719" s="241"/>
      <c r="AA719" s="241"/>
      <c r="AB719" s="241"/>
      <c r="AC719" s="241" t="s">
        <v>316</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c r="DD719" s="241"/>
      <c r="DE719" s="241"/>
      <c r="DF719" s="241"/>
      <c r="DG719" s="241"/>
      <c r="DH719" s="241"/>
      <c r="DI719" s="241"/>
      <c r="DJ719" s="241"/>
      <c r="DK719" s="241"/>
      <c r="DL719" s="241"/>
      <c r="DM719" s="241"/>
      <c r="DN719" s="241"/>
      <c r="DO719" s="241"/>
      <c r="DP719" s="241"/>
      <c r="DQ719" s="241"/>
      <c r="DR719" s="241"/>
      <c r="DS719" s="241"/>
      <c r="DT719" s="241"/>
      <c r="DU719" s="241"/>
      <c r="DV719" s="241"/>
      <c r="DW719" s="241"/>
      <c r="DX719" s="241"/>
      <c r="DY719" s="241"/>
      <c r="DZ719" s="241"/>
      <c r="EA719" s="241"/>
      <c r="EB719" s="241"/>
      <c r="EC719" s="241"/>
      <c r="ED719" s="241"/>
      <c r="EE719" s="241"/>
      <c r="EF719" s="241"/>
      <c r="EG719" s="241"/>
      <c r="EH719" s="241"/>
      <c r="EI719" s="241"/>
      <c r="EJ719" s="241"/>
      <c r="EK719" s="241"/>
      <c r="EL719" s="241"/>
      <c r="EM719" s="241"/>
      <c r="EN719" s="241"/>
      <c r="EO719" s="241"/>
      <c r="EP719" s="241"/>
      <c r="EQ719" s="241"/>
      <c r="ER719" s="241"/>
      <c r="ES719" s="241"/>
      <c r="ET719" s="241"/>
      <c r="EU719" s="241"/>
      <c r="EV719" s="241"/>
      <c r="EW719" s="241"/>
      <c r="EX719" s="241"/>
      <c r="EY719" s="241"/>
      <c r="EZ719" s="241"/>
      <c r="FA719" s="241"/>
      <c r="FB719" s="241"/>
      <c r="FC719" s="241"/>
      <c r="FD719" s="241"/>
      <c r="FE719" s="241"/>
      <c r="FF719" s="241"/>
      <c r="FG719" s="241"/>
      <c r="FH719" s="241"/>
      <c r="FI719" s="241"/>
      <c r="FJ719" s="241"/>
      <c r="FK719" s="241"/>
      <c r="FL719" s="241"/>
      <c r="FM719" s="241"/>
      <c r="FN719" s="241"/>
      <c r="FO719" s="241"/>
      <c r="FP719" s="241"/>
      <c r="FQ719" s="241"/>
      <c r="FR719" s="241"/>
      <c r="FS719" s="241"/>
      <c r="FT719" s="241"/>
      <c r="FU719" s="241"/>
      <c r="FV719" s="241"/>
      <c r="FW719" s="241"/>
      <c r="FX719" s="241"/>
      <c r="FY719" s="241"/>
      <c r="FZ719" s="241"/>
      <c r="GA719" s="241"/>
      <c r="GB719" s="241"/>
      <c r="GC719" s="241"/>
      <c r="GD719" s="241"/>
      <c r="GE719" s="241"/>
      <c r="GF719" s="241"/>
      <c r="GG719" s="241"/>
      <c r="GH719" s="241"/>
      <c r="GI719" s="241"/>
      <c r="GJ719" s="241"/>
      <c r="GK719" s="241"/>
      <c r="GL719" s="241"/>
      <c r="GM719" s="241"/>
      <c r="GN719" s="241"/>
      <c r="GO719" s="241"/>
      <c r="GP719" s="241"/>
      <c r="GQ719" s="241"/>
      <c r="GR719" s="241"/>
      <c r="GS719" s="241"/>
      <c r="GT719" s="241"/>
      <c r="GU719" s="241"/>
      <c r="GV719" s="241"/>
      <c r="GW719" s="241"/>
      <c r="GX719" s="241"/>
      <c r="GY719" s="241"/>
      <c r="GZ719" s="241"/>
      <c r="HA719" s="241"/>
      <c r="HB719" s="241"/>
      <c r="HC719" s="241"/>
      <c r="HD719" s="241"/>
      <c r="HE719" s="241"/>
      <c r="HF719" s="241"/>
      <c r="HG719" s="241"/>
      <c r="HH719" s="241"/>
      <c r="HI719" s="241"/>
      <c r="HJ719" s="241"/>
      <c r="HK719" s="241"/>
      <c r="HL719" s="241"/>
      <c r="HM719" s="241"/>
      <c r="HN719" s="241"/>
      <c r="HO719" s="241"/>
      <c r="HP719" s="241"/>
      <c r="HQ719" s="241"/>
      <c r="HR719" s="241"/>
      <c r="HS719" s="241"/>
      <c r="HT719" s="241"/>
      <c r="HU719" s="241"/>
      <c r="HV719" s="241"/>
      <c r="HW719" s="241"/>
      <c r="HX719" s="241"/>
      <c r="HY719" s="241"/>
      <c r="HZ719" s="241"/>
      <c r="IA719" s="241"/>
      <c r="IB719" s="241"/>
      <c r="IC719" s="241"/>
      <c r="ID719" s="241"/>
      <c r="IE719" s="241"/>
      <c r="IF719" s="241"/>
      <c r="IG719" s="241"/>
      <c r="IH719" s="241"/>
      <c r="II719" s="241"/>
      <c r="IJ719" s="241"/>
      <c r="IK719" s="241"/>
      <c r="IL719" s="241"/>
      <c r="IM719" s="241"/>
      <c r="IN719" s="241"/>
      <c r="IO719" s="241"/>
      <c r="IP719" s="241"/>
      <c r="IQ719" s="241"/>
      <c r="IR719" s="241"/>
      <c r="IS719" s="241"/>
      <c r="IT719" s="241"/>
      <c r="IU719" s="241"/>
      <c r="IV719" s="241"/>
      <c r="IW719" s="241"/>
      <c r="IX719" s="241"/>
      <c r="IY719" s="241"/>
      <c r="IZ719" s="241"/>
      <c r="JA719" s="241"/>
      <c r="JB719" s="241"/>
      <c r="JC719" s="241"/>
      <c r="JD719" s="241"/>
      <c r="JE719" s="241"/>
      <c r="JF719" s="241"/>
      <c r="JG719" s="241"/>
      <c r="JH719" s="241"/>
      <c r="JI719" s="241"/>
      <c r="JJ719" s="241"/>
      <c r="JK719" s="241"/>
      <c r="JL719" s="241"/>
      <c r="JM719" s="241"/>
      <c r="JN719" s="241"/>
      <c r="JO719" s="241"/>
      <c r="JP719" s="241"/>
      <c r="JQ719" s="241"/>
      <c r="JR719" s="241"/>
      <c r="JS719" s="241"/>
      <c r="JT719" s="241"/>
      <c r="JU719" s="241"/>
    </row>
    <row r="720" spans="1:281" s="240" customFormat="1" ht="15" customHeight="1">
      <c r="A720" s="241"/>
      <c r="B720" s="241"/>
      <c r="C720" s="241"/>
      <c r="D720" s="241"/>
      <c r="E720" s="241"/>
      <c r="F720" s="241"/>
      <c r="G720" s="241"/>
      <c r="H720" s="241"/>
      <c r="I720" s="241"/>
      <c r="J720" s="241"/>
      <c r="K720" s="241"/>
      <c r="L720" s="241"/>
      <c r="M720" s="241"/>
      <c r="N720" s="241"/>
      <c r="O720" s="241"/>
      <c r="P720" s="241"/>
      <c r="Q720" s="241"/>
      <c r="R720" s="241"/>
      <c r="S720" s="241"/>
      <c r="T720" s="241"/>
      <c r="U720" s="241" t="s">
        <v>845</v>
      </c>
      <c r="V720" s="241"/>
      <c r="W720" s="241"/>
      <c r="X720" s="241"/>
      <c r="Y720" s="241"/>
      <c r="Z720" s="241"/>
      <c r="AA720" s="241"/>
      <c r="AB720" s="241"/>
      <c r="AC720" s="241" t="s">
        <v>386</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c r="DD720" s="241"/>
      <c r="DE720" s="241"/>
      <c r="DF720" s="241"/>
      <c r="DG720" s="241"/>
      <c r="DH720" s="241"/>
      <c r="DI720" s="241"/>
      <c r="DJ720" s="241"/>
      <c r="DK720" s="241"/>
      <c r="DL720" s="241"/>
      <c r="DM720" s="241"/>
      <c r="DN720" s="241"/>
      <c r="DO720" s="241"/>
      <c r="DP720" s="241"/>
      <c r="DQ720" s="241"/>
      <c r="DR720" s="241"/>
      <c r="DS720" s="241"/>
      <c r="DT720" s="241"/>
      <c r="DU720" s="241"/>
      <c r="DV720" s="241"/>
      <c r="DW720" s="241"/>
      <c r="DX720" s="241"/>
      <c r="DY720" s="241"/>
      <c r="DZ720" s="241"/>
      <c r="EA720" s="241"/>
      <c r="EB720" s="241"/>
      <c r="EC720" s="241"/>
      <c r="ED720" s="241"/>
      <c r="EE720" s="241"/>
      <c r="EF720" s="241"/>
      <c r="EG720" s="241"/>
      <c r="EH720" s="241"/>
      <c r="EI720" s="241"/>
      <c r="EJ720" s="241"/>
      <c r="EK720" s="241"/>
      <c r="EL720" s="241"/>
      <c r="EM720" s="241"/>
      <c r="EN720" s="241"/>
      <c r="EO720" s="241"/>
      <c r="EP720" s="241"/>
      <c r="EQ720" s="241"/>
      <c r="ER720" s="241"/>
      <c r="ES720" s="241"/>
      <c r="ET720" s="241"/>
      <c r="EU720" s="241"/>
      <c r="EV720" s="241"/>
      <c r="EW720" s="241"/>
      <c r="EX720" s="241"/>
      <c r="EY720" s="241"/>
      <c r="EZ720" s="241"/>
      <c r="FA720" s="241"/>
      <c r="FB720" s="241"/>
      <c r="FC720" s="241"/>
      <c r="FD720" s="241"/>
      <c r="FE720" s="241"/>
      <c r="FF720" s="241"/>
      <c r="FG720" s="241"/>
      <c r="FH720" s="241"/>
      <c r="FI720" s="241"/>
      <c r="FJ720" s="241"/>
      <c r="FK720" s="241"/>
      <c r="FL720" s="241"/>
      <c r="FM720" s="241"/>
      <c r="FN720" s="241"/>
      <c r="FO720" s="241"/>
      <c r="FP720" s="241"/>
      <c r="FQ720" s="241"/>
      <c r="FR720" s="241"/>
      <c r="FS720" s="241"/>
      <c r="FT720" s="241"/>
      <c r="FU720" s="241"/>
      <c r="FV720" s="241"/>
      <c r="FW720" s="241"/>
      <c r="FX720" s="241"/>
      <c r="FY720" s="241"/>
      <c r="FZ720" s="241"/>
      <c r="GA720" s="241"/>
      <c r="GB720" s="241"/>
      <c r="GC720" s="241"/>
      <c r="GD720" s="241"/>
      <c r="GE720" s="241"/>
      <c r="GF720" s="241"/>
      <c r="GG720" s="241"/>
      <c r="GH720" s="241"/>
      <c r="GI720" s="241"/>
      <c r="GJ720" s="241"/>
      <c r="GK720" s="241"/>
      <c r="GL720" s="241"/>
      <c r="GM720" s="241"/>
      <c r="GN720" s="241"/>
      <c r="GO720" s="241"/>
      <c r="GP720" s="241"/>
      <c r="GQ720" s="241"/>
      <c r="GR720" s="241"/>
      <c r="GS720" s="241"/>
      <c r="GT720" s="241"/>
      <c r="GU720" s="241"/>
      <c r="GV720" s="241"/>
      <c r="GW720" s="241"/>
      <c r="GX720" s="241"/>
      <c r="GY720" s="241"/>
      <c r="GZ720" s="241"/>
      <c r="HA720" s="241"/>
      <c r="HB720" s="241"/>
      <c r="HC720" s="241"/>
      <c r="HD720" s="241"/>
      <c r="HE720" s="241"/>
      <c r="HF720" s="241"/>
      <c r="HG720" s="241"/>
      <c r="HH720" s="241"/>
      <c r="HI720" s="241"/>
      <c r="HJ720" s="241"/>
      <c r="HK720" s="241"/>
      <c r="HL720" s="241"/>
      <c r="HM720" s="241"/>
      <c r="HN720" s="241"/>
      <c r="HO720" s="241"/>
      <c r="HP720" s="241"/>
      <c r="HQ720" s="241"/>
      <c r="HR720" s="241"/>
      <c r="HS720" s="241"/>
      <c r="HT720" s="241"/>
      <c r="HU720" s="241"/>
      <c r="HV720" s="241"/>
      <c r="HW720" s="241"/>
      <c r="HX720" s="241"/>
      <c r="HY720" s="241"/>
      <c r="HZ720" s="241"/>
      <c r="IA720" s="241"/>
      <c r="IB720" s="241"/>
      <c r="IC720" s="241"/>
      <c r="ID720" s="241"/>
      <c r="IE720" s="241"/>
      <c r="IF720" s="241"/>
      <c r="IG720" s="241"/>
      <c r="IH720" s="241"/>
      <c r="II720" s="241"/>
      <c r="IJ720" s="241"/>
      <c r="IK720" s="241"/>
      <c r="IL720" s="241"/>
      <c r="IM720" s="241"/>
      <c r="IN720" s="241"/>
      <c r="IO720" s="241"/>
      <c r="IP720" s="241"/>
      <c r="IQ720" s="241"/>
      <c r="IR720" s="241"/>
      <c r="IS720" s="241"/>
      <c r="IT720" s="241"/>
      <c r="IU720" s="241"/>
      <c r="IV720" s="241"/>
      <c r="IW720" s="241"/>
      <c r="IX720" s="241"/>
      <c r="IY720" s="241"/>
      <c r="IZ720" s="241"/>
      <c r="JA720" s="241"/>
      <c r="JB720" s="241"/>
      <c r="JC720" s="241"/>
      <c r="JD720" s="241"/>
      <c r="JE720" s="241"/>
      <c r="JF720" s="241"/>
      <c r="JG720" s="241"/>
      <c r="JH720" s="241"/>
      <c r="JI720" s="241"/>
      <c r="JJ720" s="241"/>
      <c r="JK720" s="241"/>
      <c r="JL720" s="241"/>
      <c r="JM720" s="241"/>
      <c r="JN720" s="241"/>
      <c r="JO720" s="241"/>
      <c r="JP720" s="241"/>
      <c r="JQ720" s="241"/>
      <c r="JR720" s="241"/>
      <c r="JS720" s="241"/>
      <c r="JT720" s="241"/>
      <c r="JU720" s="241"/>
    </row>
    <row r="721" spans="1:281" s="240" customFormat="1" ht="15" customHeight="1">
      <c r="A721" s="241"/>
      <c r="B721" s="241"/>
      <c r="C721" s="241"/>
      <c r="D721" s="241"/>
      <c r="E721" s="241"/>
      <c r="F721" s="241"/>
      <c r="G721" s="241"/>
      <c r="H721" s="241"/>
      <c r="I721" s="241"/>
      <c r="J721" s="241"/>
      <c r="K721" s="241"/>
      <c r="L721" s="241"/>
      <c r="M721" s="241"/>
      <c r="N721" s="241"/>
      <c r="O721" s="241"/>
      <c r="P721" s="241"/>
      <c r="Q721" s="241"/>
      <c r="R721" s="241"/>
      <c r="S721" s="241"/>
      <c r="T721" s="241"/>
      <c r="U721" s="241" t="s">
        <v>846</v>
      </c>
      <c r="V721" s="241"/>
      <c r="W721" s="241"/>
      <c r="X721" s="241"/>
      <c r="Y721" s="241"/>
      <c r="Z721" s="241"/>
      <c r="AA721" s="241"/>
      <c r="AB721" s="241"/>
      <c r="AC721" s="241" t="s">
        <v>322</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c r="DV721" s="241"/>
      <c r="DW721" s="241"/>
      <c r="DX721" s="241"/>
      <c r="DY721" s="241"/>
      <c r="DZ721" s="241"/>
      <c r="EA721" s="241"/>
      <c r="EB721" s="241"/>
      <c r="EC721" s="241"/>
      <c r="ED721" s="241"/>
      <c r="EE721" s="241"/>
      <c r="EF721" s="241"/>
      <c r="EG721" s="241"/>
      <c r="EH721" s="241"/>
      <c r="EI721" s="241"/>
      <c r="EJ721" s="241"/>
      <c r="EK721" s="241"/>
      <c r="EL721" s="241"/>
      <c r="EM721" s="241"/>
      <c r="EN721" s="241"/>
      <c r="EO721" s="241"/>
      <c r="EP721" s="241"/>
      <c r="EQ721" s="241"/>
      <c r="ER721" s="241"/>
      <c r="ES721" s="241"/>
      <c r="ET721" s="241"/>
      <c r="EU721" s="241"/>
      <c r="EV721" s="241"/>
      <c r="EW721" s="241"/>
      <c r="EX721" s="241"/>
      <c r="EY721" s="241"/>
      <c r="EZ721" s="241"/>
      <c r="FA721" s="241"/>
      <c r="FB721" s="241"/>
      <c r="FC721" s="241"/>
      <c r="FD721" s="241"/>
      <c r="FE721" s="241"/>
      <c r="FF721" s="241"/>
      <c r="FG721" s="241"/>
      <c r="FH721" s="241"/>
      <c r="FI721" s="241"/>
      <c r="FJ721" s="241"/>
      <c r="FK721" s="241"/>
      <c r="FL721" s="241"/>
      <c r="FM721" s="241"/>
      <c r="FN721" s="241"/>
      <c r="FO721" s="241"/>
      <c r="FP721" s="241"/>
      <c r="FQ721" s="241"/>
      <c r="FR721" s="241"/>
      <c r="FS721" s="241"/>
      <c r="FT721" s="241"/>
      <c r="FU721" s="241"/>
      <c r="FV721" s="241"/>
      <c r="FW721" s="241"/>
      <c r="FX721" s="241"/>
      <c r="FY721" s="241"/>
      <c r="FZ721" s="241"/>
      <c r="GA721" s="241"/>
      <c r="GB721" s="241"/>
      <c r="GC721" s="241"/>
      <c r="GD721" s="241"/>
      <c r="GE721" s="241"/>
      <c r="GF721" s="241"/>
      <c r="GG721" s="241"/>
      <c r="GH721" s="241"/>
      <c r="GI721" s="241"/>
      <c r="GJ721" s="241"/>
      <c r="GK721" s="241"/>
      <c r="GL721" s="241"/>
      <c r="GM721" s="241"/>
      <c r="GN721" s="241"/>
      <c r="GO721" s="241"/>
      <c r="GP721" s="241"/>
      <c r="GQ721" s="241"/>
      <c r="GR721" s="241"/>
      <c r="GS721" s="241"/>
      <c r="GT721" s="241"/>
      <c r="GU721" s="241"/>
      <c r="GV721" s="241"/>
      <c r="GW721" s="241"/>
      <c r="GX721" s="241"/>
      <c r="GY721" s="241"/>
      <c r="GZ721" s="241"/>
      <c r="HA721" s="241"/>
      <c r="HB721" s="241"/>
      <c r="HC721" s="241"/>
      <c r="HD721" s="241"/>
      <c r="HE721" s="241"/>
      <c r="HF721" s="241"/>
      <c r="HG721" s="241"/>
      <c r="HH721" s="241"/>
      <c r="HI721" s="241"/>
      <c r="HJ721" s="241"/>
      <c r="HK721" s="241"/>
      <c r="HL721" s="241"/>
      <c r="HM721" s="241"/>
      <c r="HN721" s="241"/>
      <c r="HO721" s="241"/>
      <c r="HP721" s="241"/>
      <c r="HQ721" s="241"/>
      <c r="HR721" s="241"/>
      <c r="HS721" s="241"/>
      <c r="HT721" s="241"/>
      <c r="HU721" s="241"/>
      <c r="HV721" s="241"/>
      <c r="HW721" s="241"/>
      <c r="HX721" s="241"/>
      <c r="HY721" s="241"/>
      <c r="HZ721" s="241"/>
      <c r="IA721" s="241"/>
      <c r="IB721" s="241"/>
      <c r="IC721" s="241"/>
      <c r="ID721" s="241"/>
      <c r="IE721" s="241"/>
      <c r="IF721" s="241"/>
      <c r="IG721" s="241"/>
      <c r="IH721" s="241"/>
      <c r="II721" s="241"/>
      <c r="IJ721" s="241"/>
      <c r="IK721" s="241"/>
      <c r="IL721" s="241"/>
      <c r="IM721" s="241"/>
      <c r="IN721" s="241"/>
      <c r="IO721" s="241"/>
      <c r="IP721" s="241"/>
      <c r="IQ721" s="241"/>
      <c r="IR721" s="241"/>
      <c r="IS721" s="241"/>
      <c r="IT721" s="241"/>
      <c r="IU721" s="241"/>
      <c r="IV721" s="241"/>
      <c r="IW721" s="241"/>
      <c r="IX721" s="241"/>
      <c r="IY721" s="241"/>
      <c r="IZ721" s="241"/>
      <c r="JA721" s="241"/>
      <c r="JB721" s="241"/>
      <c r="JC721" s="241"/>
      <c r="JD721" s="241"/>
      <c r="JE721" s="241"/>
      <c r="JF721" s="241"/>
      <c r="JG721" s="241"/>
      <c r="JH721" s="241"/>
      <c r="JI721" s="241"/>
      <c r="JJ721" s="241"/>
      <c r="JK721" s="241"/>
      <c r="JL721" s="241"/>
      <c r="JM721" s="241"/>
      <c r="JN721" s="241"/>
      <c r="JO721" s="241"/>
      <c r="JP721" s="241"/>
      <c r="JQ721" s="241"/>
      <c r="JR721" s="241"/>
      <c r="JS721" s="241"/>
      <c r="JT721" s="241"/>
      <c r="JU721" s="241"/>
    </row>
    <row r="722" spans="1:281" s="240" customFormat="1" ht="15" customHeight="1">
      <c r="A722" s="241"/>
      <c r="B722" s="241"/>
      <c r="C722" s="241"/>
      <c r="D722" s="241"/>
      <c r="E722" s="241"/>
      <c r="F722" s="241"/>
      <c r="G722" s="241"/>
      <c r="H722" s="241"/>
      <c r="I722" s="241"/>
      <c r="J722" s="241"/>
      <c r="K722" s="241"/>
      <c r="L722" s="241"/>
      <c r="M722" s="241"/>
      <c r="N722" s="241"/>
      <c r="O722" s="241"/>
      <c r="P722" s="241"/>
      <c r="Q722" s="241"/>
      <c r="R722" s="241"/>
      <c r="S722" s="241"/>
      <c r="T722" s="241"/>
      <c r="U722" s="241" t="s">
        <v>847</v>
      </c>
      <c r="V722" s="241"/>
      <c r="W722" s="241"/>
      <c r="X722" s="241"/>
      <c r="Y722" s="241"/>
      <c r="Z722" s="241"/>
      <c r="AA722" s="241"/>
      <c r="AB722" s="241"/>
      <c r="AC722" s="241" t="s">
        <v>386</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c r="DD722" s="241"/>
      <c r="DE722" s="241"/>
      <c r="DF722" s="241"/>
      <c r="DG722" s="241"/>
      <c r="DH722" s="241"/>
      <c r="DI722" s="241"/>
      <c r="DJ722" s="241"/>
      <c r="DK722" s="241"/>
      <c r="DL722" s="241"/>
      <c r="DM722" s="241"/>
      <c r="DN722" s="241"/>
      <c r="DO722" s="241"/>
      <c r="DP722" s="241"/>
      <c r="DQ722" s="241"/>
      <c r="DR722" s="241"/>
      <c r="DS722" s="241"/>
      <c r="DT722" s="241"/>
      <c r="DU722" s="241"/>
      <c r="DV722" s="241"/>
      <c r="DW722" s="241"/>
      <c r="DX722" s="241"/>
      <c r="DY722" s="241"/>
      <c r="DZ722" s="241"/>
      <c r="EA722" s="241"/>
      <c r="EB722" s="241"/>
      <c r="EC722" s="241"/>
      <c r="ED722" s="241"/>
      <c r="EE722" s="241"/>
      <c r="EF722" s="241"/>
      <c r="EG722" s="241"/>
      <c r="EH722" s="241"/>
      <c r="EI722" s="241"/>
      <c r="EJ722" s="241"/>
      <c r="EK722" s="241"/>
      <c r="EL722" s="241"/>
      <c r="EM722" s="241"/>
      <c r="EN722" s="241"/>
      <c r="EO722" s="241"/>
      <c r="EP722" s="241"/>
      <c r="EQ722" s="241"/>
      <c r="ER722" s="241"/>
      <c r="ES722" s="241"/>
      <c r="ET722" s="241"/>
      <c r="EU722" s="241"/>
      <c r="EV722" s="241"/>
      <c r="EW722" s="241"/>
      <c r="EX722" s="241"/>
      <c r="EY722" s="241"/>
      <c r="EZ722" s="241"/>
      <c r="FA722" s="241"/>
      <c r="FB722" s="241"/>
      <c r="FC722" s="241"/>
      <c r="FD722" s="241"/>
      <c r="FE722" s="241"/>
      <c r="FF722" s="241"/>
      <c r="FG722" s="241"/>
      <c r="FH722" s="241"/>
      <c r="FI722" s="241"/>
      <c r="FJ722" s="241"/>
      <c r="FK722" s="241"/>
      <c r="FL722" s="241"/>
      <c r="FM722" s="241"/>
      <c r="FN722" s="241"/>
      <c r="FO722" s="241"/>
      <c r="FP722" s="241"/>
      <c r="FQ722" s="241"/>
      <c r="FR722" s="241"/>
      <c r="FS722" s="241"/>
      <c r="FT722" s="241"/>
      <c r="FU722" s="241"/>
      <c r="FV722" s="241"/>
      <c r="FW722" s="241"/>
      <c r="FX722" s="241"/>
      <c r="FY722" s="241"/>
      <c r="FZ722" s="241"/>
      <c r="GA722" s="241"/>
      <c r="GB722" s="241"/>
      <c r="GC722" s="241"/>
      <c r="GD722" s="241"/>
      <c r="GE722" s="241"/>
      <c r="GF722" s="241"/>
      <c r="GG722" s="241"/>
      <c r="GH722" s="241"/>
      <c r="GI722" s="241"/>
      <c r="GJ722" s="241"/>
      <c r="GK722" s="241"/>
      <c r="GL722" s="241"/>
      <c r="GM722" s="241"/>
      <c r="GN722" s="241"/>
      <c r="GO722" s="241"/>
      <c r="GP722" s="241"/>
      <c r="GQ722" s="241"/>
      <c r="GR722" s="241"/>
      <c r="GS722" s="241"/>
      <c r="GT722" s="241"/>
      <c r="GU722" s="241"/>
      <c r="GV722" s="241"/>
      <c r="GW722" s="241"/>
      <c r="GX722" s="241"/>
      <c r="GY722" s="241"/>
      <c r="GZ722" s="241"/>
      <c r="HA722" s="241"/>
      <c r="HB722" s="241"/>
      <c r="HC722" s="241"/>
      <c r="HD722" s="241"/>
      <c r="HE722" s="241"/>
      <c r="HF722" s="241"/>
      <c r="HG722" s="241"/>
      <c r="HH722" s="241"/>
      <c r="HI722" s="241"/>
      <c r="HJ722" s="241"/>
      <c r="HK722" s="241"/>
      <c r="HL722" s="241"/>
      <c r="HM722" s="241"/>
      <c r="HN722" s="241"/>
      <c r="HO722" s="241"/>
      <c r="HP722" s="241"/>
      <c r="HQ722" s="241"/>
      <c r="HR722" s="241"/>
      <c r="HS722" s="241"/>
      <c r="HT722" s="241"/>
      <c r="HU722" s="241"/>
      <c r="HV722" s="241"/>
      <c r="HW722" s="241"/>
      <c r="HX722" s="241"/>
      <c r="HY722" s="241"/>
      <c r="HZ722" s="241"/>
      <c r="IA722" s="241"/>
      <c r="IB722" s="241"/>
      <c r="IC722" s="241"/>
      <c r="ID722" s="241"/>
      <c r="IE722" s="241"/>
      <c r="IF722" s="241"/>
      <c r="IG722" s="241"/>
      <c r="IH722" s="241"/>
      <c r="II722" s="241"/>
      <c r="IJ722" s="241"/>
      <c r="IK722" s="241"/>
      <c r="IL722" s="241"/>
      <c r="IM722" s="241"/>
      <c r="IN722" s="241"/>
      <c r="IO722" s="241"/>
      <c r="IP722" s="241"/>
      <c r="IQ722" s="241"/>
      <c r="IR722" s="241"/>
      <c r="IS722" s="241"/>
      <c r="IT722" s="241"/>
      <c r="IU722" s="241"/>
      <c r="IV722" s="241"/>
      <c r="IW722" s="241"/>
      <c r="IX722" s="241"/>
      <c r="IY722" s="241"/>
      <c r="IZ722" s="241"/>
      <c r="JA722" s="241"/>
      <c r="JB722" s="241"/>
      <c r="JC722" s="241"/>
      <c r="JD722" s="241"/>
      <c r="JE722" s="241"/>
      <c r="JF722" s="241"/>
      <c r="JG722" s="241"/>
      <c r="JH722" s="241"/>
      <c r="JI722" s="241"/>
      <c r="JJ722" s="241"/>
      <c r="JK722" s="241"/>
      <c r="JL722" s="241"/>
      <c r="JM722" s="241"/>
      <c r="JN722" s="241"/>
      <c r="JO722" s="241"/>
      <c r="JP722" s="241"/>
      <c r="JQ722" s="241"/>
      <c r="JR722" s="241"/>
      <c r="JS722" s="241"/>
      <c r="JT722" s="241"/>
      <c r="JU722" s="241"/>
    </row>
    <row r="723" spans="1:281" s="240" customFormat="1" ht="15" customHeight="1">
      <c r="A723" s="241"/>
      <c r="B723" s="241"/>
      <c r="C723" s="241"/>
      <c r="D723" s="241"/>
      <c r="E723" s="241"/>
      <c r="F723" s="241"/>
      <c r="G723" s="241"/>
      <c r="H723" s="241"/>
      <c r="I723" s="241"/>
      <c r="J723" s="241"/>
      <c r="K723" s="241"/>
      <c r="L723" s="241"/>
      <c r="M723" s="241"/>
      <c r="N723" s="241"/>
      <c r="O723" s="241"/>
      <c r="P723" s="241"/>
      <c r="Q723" s="241"/>
      <c r="R723" s="241"/>
      <c r="S723" s="241"/>
      <c r="T723" s="241"/>
      <c r="U723" s="241" t="s">
        <v>848</v>
      </c>
      <c r="V723" s="241"/>
      <c r="W723" s="241"/>
      <c r="X723" s="241"/>
      <c r="Y723" s="241"/>
      <c r="Z723" s="241"/>
      <c r="AA723" s="241"/>
      <c r="AB723" s="241"/>
      <c r="AC723" s="241" t="s">
        <v>311</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c r="CJ723" s="241"/>
      <c r="CK723" s="241"/>
      <c r="CL723" s="241"/>
      <c r="CM723" s="241"/>
      <c r="CN723" s="241"/>
      <c r="CO723" s="241"/>
      <c r="CP723" s="241"/>
      <c r="CQ723" s="241"/>
      <c r="CR723" s="241"/>
      <c r="CS723" s="241"/>
      <c r="CT723" s="241"/>
      <c r="CU723" s="241"/>
      <c r="CV723" s="241"/>
      <c r="CW723" s="241"/>
      <c r="CX723" s="241"/>
      <c r="CY723" s="241"/>
      <c r="CZ723" s="241"/>
      <c r="DA723" s="241"/>
      <c r="DB723" s="241"/>
      <c r="DC723" s="241"/>
      <c r="DD723" s="241"/>
      <c r="DE723" s="241"/>
      <c r="DF723" s="241"/>
      <c r="DG723" s="241"/>
      <c r="DH723" s="241"/>
      <c r="DI723" s="241"/>
      <c r="DJ723" s="241"/>
      <c r="DK723" s="241"/>
      <c r="DL723" s="241"/>
      <c r="DM723" s="241"/>
      <c r="DN723" s="241"/>
      <c r="DO723" s="241"/>
      <c r="DP723" s="241"/>
      <c r="DQ723" s="241"/>
      <c r="DR723" s="241"/>
      <c r="DS723" s="241"/>
      <c r="DT723" s="241"/>
      <c r="DU723" s="241"/>
      <c r="DV723" s="241"/>
      <c r="DW723" s="241"/>
      <c r="DX723" s="241"/>
      <c r="DY723" s="241"/>
      <c r="DZ723" s="241"/>
      <c r="EA723" s="241"/>
      <c r="EB723" s="241"/>
      <c r="EC723" s="241"/>
      <c r="ED723" s="241"/>
      <c r="EE723" s="241"/>
      <c r="EF723" s="241"/>
      <c r="EG723" s="241"/>
      <c r="EH723" s="241"/>
      <c r="EI723" s="241"/>
      <c r="EJ723" s="241"/>
      <c r="EK723" s="241"/>
      <c r="EL723" s="241"/>
      <c r="EM723" s="241"/>
      <c r="EN723" s="241"/>
      <c r="EO723" s="241"/>
      <c r="EP723" s="241"/>
      <c r="EQ723" s="241"/>
      <c r="ER723" s="241"/>
      <c r="ES723" s="241"/>
      <c r="ET723" s="241"/>
      <c r="EU723" s="241"/>
      <c r="EV723" s="241"/>
      <c r="EW723" s="241"/>
      <c r="EX723" s="241"/>
      <c r="EY723" s="241"/>
      <c r="EZ723" s="241"/>
      <c r="FA723" s="241"/>
      <c r="FB723" s="241"/>
      <c r="FC723" s="241"/>
      <c r="FD723" s="241"/>
      <c r="FE723" s="241"/>
      <c r="FF723" s="241"/>
      <c r="FG723" s="241"/>
      <c r="FH723" s="241"/>
      <c r="FI723" s="241"/>
      <c r="FJ723" s="241"/>
      <c r="FK723" s="241"/>
      <c r="FL723" s="241"/>
      <c r="FM723" s="241"/>
      <c r="FN723" s="241"/>
      <c r="FO723" s="241"/>
      <c r="FP723" s="241"/>
      <c r="FQ723" s="241"/>
      <c r="FR723" s="241"/>
      <c r="FS723" s="241"/>
      <c r="FT723" s="241"/>
      <c r="FU723" s="241"/>
      <c r="FV723" s="241"/>
      <c r="FW723" s="241"/>
      <c r="FX723" s="241"/>
      <c r="FY723" s="241"/>
      <c r="FZ723" s="241"/>
      <c r="GA723" s="241"/>
      <c r="GB723" s="241"/>
      <c r="GC723" s="241"/>
      <c r="GD723" s="241"/>
      <c r="GE723" s="241"/>
      <c r="GF723" s="241"/>
      <c r="GG723" s="241"/>
      <c r="GH723" s="241"/>
      <c r="GI723" s="241"/>
      <c r="GJ723" s="241"/>
      <c r="GK723" s="241"/>
      <c r="GL723" s="241"/>
      <c r="GM723" s="241"/>
      <c r="GN723" s="241"/>
      <c r="GO723" s="241"/>
      <c r="GP723" s="241"/>
      <c r="GQ723" s="241"/>
      <c r="GR723" s="241"/>
      <c r="GS723" s="241"/>
      <c r="GT723" s="241"/>
      <c r="GU723" s="241"/>
      <c r="GV723" s="241"/>
      <c r="GW723" s="241"/>
      <c r="GX723" s="241"/>
      <c r="GY723" s="241"/>
      <c r="GZ723" s="241"/>
      <c r="HA723" s="241"/>
      <c r="HB723" s="241"/>
      <c r="HC723" s="241"/>
      <c r="HD723" s="241"/>
      <c r="HE723" s="241"/>
      <c r="HF723" s="241"/>
      <c r="HG723" s="241"/>
      <c r="HH723" s="241"/>
      <c r="HI723" s="241"/>
      <c r="HJ723" s="241"/>
      <c r="HK723" s="241"/>
      <c r="HL723" s="241"/>
      <c r="HM723" s="241"/>
      <c r="HN723" s="241"/>
      <c r="HO723" s="241"/>
      <c r="HP723" s="241"/>
      <c r="HQ723" s="241"/>
      <c r="HR723" s="241"/>
      <c r="HS723" s="241"/>
      <c r="HT723" s="241"/>
      <c r="HU723" s="241"/>
      <c r="HV723" s="241"/>
      <c r="HW723" s="241"/>
      <c r="HX723" s="241"/>
      <c r="HY723" s="241"/>
      <c r="HZ723" s="241"/>
      <c r="IA723" s="241"/>
      <c r="IB723" s="241"/>
      <c r="IC723" s="241"/>
      <c r="ID723" s="241"/>
      <c r="IE723" s="241"/>
      <c r="IF723" s="241"/>
      <c r="IG723" s="241"/>
      <c r="IH723" s="241"/>
      <c r="II723" s="241"/>
      <c r="IJ723" s="241"/>
      <c r="IK723" s="241"/>
      <c r="IL723" s="241"/>
      <c r="IM723" s="241"/>
      <c r="IN723" s="241"/>
      <c r="IO723" s="241"/>
      <c r="IP723" s="241"/>
      <c r="IQ723" s="241"/>
      <c r="IR723" s="241"/>
      <c r="IS723" s="241"/>
      <c r="IT723" s="241"/>
      <c r="IU723" s="241"/>
      <c r="IV723" s="241"/>
      <c r="IW723" s="241"/>
      <c r="IX723" s="241"/>
      <c r="IY723" s="241"/>
      <c r="IZ723" s="241"/>
      <c r="JA723" s="241"/>
      <c r="JB723" s="241"/>
      <c r="JC723" s="241"/>
      <c r="JD723" s="241"/>
      <c r="JE723" s="241"/>
      <c r="JF723" s="241"/>
      <c r="JG723" s="241"/>
      <c r="JH723" s="241"/>
      <c r="JI723" s="241"/>
      <c r="JJ723" s="241"/>
      <c r="JK723" s="241"/>
      <c r="JL723" s="241"/>
      <c r="JM723" s="241"/>
      <c r="JN723" s="241"/>
      <c r="JO723" s="241"/>
      <c r="JP723" s="241"/>
      <c r="JQ723" s="241"/>
      <c r="JR723" s="241"/>
      <c r="JS723" s="241"/>
      <c r="JT723" s="241"/>
      <c r="JU723" s="241"/>
    </row>
    <row r="724" spans="1:281" s="240" customFormat="1" ht="15" customHeight="1">
      <c r="A724" s="241"/>
      <c r="B724" s="241"/>
      <c r="C724" s="241"/>
      <c r="D724" s="241"/>
      <c r="E724" s="241"/>
      <c r="F724" s="241"/>
      <c r="G724" s="241"/>
      <c r="H724" s="241"/>
      <c r="I724" s="241"/>
      <c r="J724" s="241"/>
      <c r="K724" s="241"/>
      <c r="L724" s="241"/>
      <c r="M724" s="241"/>
      <c r="N724" s="241"/>
      <c r="O724" s="241"/>
      <c r="P724" s="241"/>
      <c r="Q724" s="241"/>
      <c r="R724" s="241"/>
      <c r="S724" s="241"/>
      <c r="T724" s="241"/>
      <c r="U724" s="241" t="s">
        <v>849</v>
      </c>
      <c r="V724" s="241"/>
      <c r="W724" s="241"/>
      <c r="X724" s="241"/>
      <c r="Y724" s="241"/>
      <c r="Z724" s="241"/>
      <c r="AA724" s="241"/>
      <c r="AB724" s="241"/>
      <c r="AC724" s="241" t="s">
        <v>311</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c r="CJ724" s="241"/>
      <c r="CK724" s="241"/>
      <c r="CL724" s="241"/>
      <c r="CM724" s="241"/>
      <c r="CN724" s="241"/>
      <c r="CO724" s="241"/>
      <c r="CP724" s="241"/>
      <c r="CQ724" s="241"/>
      <c r="CR724" s="241"/>
      <c r="CS724" s="241"/>
      <c r="CT724" s="241"/>
      <c r="CU724" s="241"/>
      <c r="CV724" s="241"/>
      <c r="CW724" s="241"/>
      <c r="CX724" s="241"/>
      <c r="CY724" s="241"/>
      <c r="CZ724" s="241"/>
      <c r="DA724" s="241"/>
      <c r="DB724" s="241"/>
      <c r="DC724" s="241"/>
      <c r="DD724" s="241"/>
      <c r="DE724" s="241"/>
      <c r="DF724" s="241"/>
      <c r="DG724" s="241"/>
      <c r="DH724" s="241"/>
      <c r="DI724" s="241"/>
      <c r="DJ724" s="241"/>
      <c r="DK724" s="241"/>
      <c r="DL724" s="241"/>
      <c r="DM724" s="241"/>
      <c r="DN724" s="241"/>
      <c r="DO724" s="241"/>
      <c r="DP724" s="241"/>
      <c r="DQ724" s="241"/>
      <c r="DR724" s="241"/>
      <c r="DS724" s="241"/>
      <c r="DT724" s="241"/>
      <c r="DU724" s="241"/>
      <c r="DV724" s="241"/>
      <c r="DW724" s="241"/>
      <c r="DX724" s="241"/>
      <c r="DY724" s="241"/>
      <c r="DZ724" s="241"/>
      <c r="EA724" s="241"/>
      <c r="EB724" s="241"/>
      <c r="EC724" s="241"/>
      <c r="ED724" s="241"/>
      <c r="EE724" s="241"/>
      <c r="EF724" s="241"/>
      <c r="EG724" s="241"/>
      <c r="EH724" s="241"/>
      <c r="EI724" s="241"/>
      <c r="EJ724" s="241"/>
      <c r="EK724" s="241"/>
      <c r="EL724" s="241"/>
      <c r="EM724" s="241"/>
      <c r="EN724" s="241"/>
      <c r="EO724" s="241"/>
      <c r="EP724" s="241"/>
      <c r="EQ724" s="241"/>
      <c r="ER724" s="241"/>
      <c r="ES724" s="241"/>
      <c r="ET724" s="241"/>
      <c r="EU724" s="241"/>
      <c r="EV724" s="241"/>
      <c r="EW724" s="241"/>
      <c r="EX724" s="241"/>
      <c r="EY724" s="241"/>
      <c r="EZ724" s="241"/>
      <c r="FA724" s="241"/>
      <c r="FB724" s="241"/>
      <c r="FC724" s="241"/>
      <c r="FD724" s="241"/>
      <c r="FE724" s="241"/>
      <c r="FF724" s="241"/>
      <c r="FG724" s="241"/>
      <c r="FH724" s="241"/>
      <c r="FI724" s="241"/>
      <c r="FJ724" s="241"/>
      <c r="FK724" s="241"/>
      <c r="FL724" s="241"/>
      <c r="FM724" s="241"/>
      <c r="FN724" s="241"/>
      <c r="FO724" s="241"/>
      <c r="FP724" s="241"/>
      <c r="FQ724" s="241"/>
      <c r="FR724" s="241"/>
      <c r="FS724" s="241"/>
      <c r="FT724" s="241"/>
      <c r="FU724" s="241"/>
      <c r="FV724" s="241"/>
      <c r="FW724" s="241"/>
      <c r="FX724" s="241"/>
      <c r="FY724" s="241"/>
      <c r="FZ724" s="241"/>
      <c r="GA724" s="241"/>
      <c r="GB724" s="241"/>
      <c r="GC724" s="241"/>
      <c r="GD724" s="241"/>
      <c r="GE724" s="241"/>
      <c r="GF724" s="241"/>
      <c r="GG724" s="241"/>
      <c r="GH724" s="241"/>
      <c r="GI724" s="241"/>
      <c r="GJ724" s="241"/>
      <c r="GK724" s="241"/>
      <c r="GL724" s="241"/>
      <c r="GM724" s="241"/>
      <c r="GN724" s="241"/>
      <c r="GO724" s="241"/>
      <c r="GP724" s="241"/>
      <c r="GQ724" s="241"/>
      <c r="GR724" s="241"/>
      <c r="GS724" s="241"/>
      <c r="GT724" s="241"/>
      <c r="GU724" s="241"/>
      <c r="GV724" s="241"/>
      <c r="GW724" s="241"/>
      <c r="GX724" s="241"/>
      <c r="GY724" s="241"/>
      <c r="GZ724" s="241"/>
      <c r="HA724" s="241"/>
      <c r="HB724" s="241"/>
      <c r="HC724" s="241"/>
      <c r="HD724" s="241"/>
      <c r="HE724" s="241"/>
      <c r="HF724" s="241"/>
      <c r="HG724" s="241"/>
      <c r="HH724" s="241"/>
      <c r="HI724" s="241"/>
      <c r="HJ724" s="241"/>
      <c r="HK724" s="241"/>
      <c r="HL724" s="241"/>
      <c r="HM724" s="241"/>
      <c r="HN724" s="241"/>
      <c r="HO724" s="241"/>
      <c r="HP724" s="241"/>
      <c r="HQ724" s="241"/>
      <c r="HR724" s="241"/>
      <c r="HS724" s="241"/>
      <c r="HT724" s="241"/>
      <c r="HU724" s="241"/>
      <c r="HV724" s="241"/>
      <c r="HW724" s="241"/>
      <c r="HX724" s="241"/>
      <c r="HY724" s="241"/>
      <c r="HZ724" s="241"/>
      <c r="IA724" s="241"/>
      <c r="IB724" s="241"/>
      <c r="IC724" s="241"/>
      <c r="ID724" s="241"/>
      <c r="IE724" s="241"/>
      <c r="IF724" s="241"/>
      <c r="IG724" s="241"/>
      <c r="IH724" s="241"/>
      <c r="II724" s="241"/>
      <c r="IJ724" s="241"/>
      <c r="IK724" s="241"/>
      <c r="IL724" s="241"/>
      <c r="IM724" s="241"/>
      <c r="IN724" s="241"/>
      <c r="IO724" s="241"/>
      <c r="IP724" s="241"/>
      <c r="IQ724" s="241"/>
      <c r="IR724" s="241"/>
      <c r="IS724" s="241"/>
      <c r="IT724" s="241"/>
      <c r="IU724" s="241"/>
      <c r="IV724" s="241"/>
      <c r="IW724" s="241"/>
      <c r="IX724" s="241"/>
      <c r="IY724" s="241"/>
      <c r="IZ724" s="241"/>
      <c r="JA724" s="241"/>
      <c r="JB724" s="241"/>
      <c r="JC724" s="241"/>
      <c r="JD724" s="241"/>
      <c r="JE724" s="241"/>
      <c r="JF724" s="241"/>
      <c r="JG724" s="241"/>
      <c r="JH724" s="241"/>
      <c r="JI724" s="241"/>
      <c r="JJ724" s="241"/>
      <c r="JK724" s="241"/>
      <c r="JL724" s="241"/>
      <c r="JM724" s="241"/>
      <c r="JN724" s="241"/>
      <c r="JO724" s="241"/>
      <c r="JP724" s="241"/>
      <c r="JQ724" s="241"/>
      <c r="JR724" s="241"/>
      <c r="JS724" s="241"/>
      <c r="JT724" s="241"/>
      <c r="JU724" s="241"/>
    </row>
    <row r="725" spans="1:281" s="240" customFormat="1" ht="15" customHeight="1">
      <c r="A725" s="241"/>
      <c r="B725" s="241"/>
      <c r="C725" s="241"/>
      <c r="D725" s="241"/>
      <c r="E725" s="241"/>
      <c r="F725" s="241"/>
      <c r="G725" s="241"/>
      <c r="H725" s="241"/>
      <c r="I725" s="241"/>
      <c r="J725" s="241"/>
      <c r="K725" s="241"/>
      <c r="L725" s="241"/>
      <c r="M725" s="241"/>
      <c r="N725" s="241"/>
      <c r="O725" s="241"/>
      <c r="P725" s="241"/>
      <c r="Q725" s="241"/>
      <c r="R725" s="241"/>
      <c r="S725" s="241"/>
      <c r="T725" s="241"/>
      <c r="U725" s="241" t="s">
        <v>850</v>
      </c>
      <c r="V725" s="241"/>
      <c r="W725" s="241"/>
      <c r="X725" s="241"/>
      <c r="Y725" s="241"/>
      <c r="Z725" s="241"/>
      <c r="AA725" s="241"/>
      <c r="AB725" s="241"/>
      <c r="AC725" s="241" t="s">
        <v>313</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c r="CJ725" s="241"/>
      <c r="CK725" s="241"/>
      <c r="CL725" s="241"/>
      <c r="CM725" s="241"/>
      <c r="CN725" s="241"/>
      <c r="CO725" s="241"/>
      <c r="CP725" s="241"/>
      <c r="CQ725" s="241"/>
      <c r="CR725" s="241"/>
      <c r="CS725" s="241"/>
      <c r="CT725" s="241"/>
      <c r="CU725" s="241"/>
      <c r="CV725" s="241"/>
      <c r="CW725" s="241"/>
      <c r="CX725" s="241"/>
      <c r="CY725" s="241"/>
      <c r="CZ725" s="241"/>
      <c r="DA725" s="241"/>
      <c r="DB725" s="241"/>
      <c r="DC725" s="241"/>
      <c r="DD725" s="241"/>
      <c r="DE725" s="241"/>
      <c r="DF725" s="241"/>
      <c r="DG725" s="241"/>
      <c r="DH725" s="241"/>
      <c r="DI725" s="241"/>
      <c r="DJ725" s="241"/>
      <c r="DK725" s="241"/>
      <c r="DL725" s="241"/>
      <c r="DM725" s="241"/>
      <c r="DN725" s="241"/>
      <c r="DO725" s="241"/>
      <c r="DP725" s="241"/>
      <c r="DQ725" s="241"/>
      <c r="DR725" s="241"/>
      <c r="DS725" s="241"/>
      <c r="DT725" s="241"/>
      <c r="DU725" s="241"/>
      <c r="DV725" s="241"/>
      <c r="DW725" s="241"/>
      <c r="DX725" s="241"/>
      <c r="DY725" s="241"/>
      <c r="DZ725" s="241"/>
      <c r="EA725" s="241"/>
      <c r="EB725" s="241"/>
      <c r="EC725" s="241"/>
      <c r="ED725" s="241"/>
      <c r="EE725" s="241"/>
      <c r="EF725" s="241"/>
      <c r="EG725" s="241"/>
      <c r="EH725" s="241"/>
      <c r="EI725" s="241"/>
      <c r="EJ725" s="241"/>
      <c r="EK725" s="241"/>
      <c r="EL725" s="241"/>
      <c r="EM725" s="241"/>
      <c r="EN725" s="241"/>
      <c r="EO725" s="241"/>
      <c r="EP725" s="241"/>
      <c r="EQ725" s="241"/>
      <c r="ER725" s="241"/>
      <c r="ES725" s="241"/>
      <c r="ET725" s="241"/>
      <c r="EU725" s="241"/>
      <c r="EV725" s="241"/>
      <c r="EW725" s="241"/>
      <c r="EX725" s="241"/>
      <c r="EY725" s="241"/>
      <c r="EZ725" s="241"/>
      <c r="FA725" s="241"/>
      <c r="FB725" s="241"/>
      <c r="FC725" s="241"/>
      <c r="FD725" s="241"/>
      <c r="FE725" s="241"/>
      <c r="FF725" s="241"/>
      <c r="FG725" s="241"/>
      <c r="FH725" s="241"/>
      <c r="FI725" s="241"/>
      <c r="FJ725" s="241"/>
      <c r="FK725" s="241"/>
      <c r="FL725" s="241"/>
      <c r="FM725" s="241"/>
      <c r="FN725" s="241"/>
      <c r="FO725" s="241"/>
      <c r="FP725" s="241"/>
      <c r="FQ725" s="241"/>
      <c r="FR725" s="241"/>
      <c r="FS725" s="241"/>
      <c r="FT725" s="241"/>
      <c r="FU725" s="241"/>
      <c r="FV725" s="241"/>
      <c r="FW725" s="241"/>
      <c r="FX725" s="241"/>
      <c r="FY725" s="241"/>
      <c r="FZ725" s="241"/>
      <c r="GA725" s="241"/>
      <c r="GB725" s="241"/>
      <c r="GC725" s="241"/>
      <c r="GD725" s="241"/>
      <c r="GE725" s="241"/>
      <c r="GF725" s="241"/>
      <c r="GG725" s="241"/>
      <c r="GH725" s="241"/>
      <c r="GI725" s="241"/>
      <c r="GJ725" s="241"/>
      <c r="GK725" s="241"/>
      <c r="GL725" s="241"/>
      <c r="GM725" s="241"/>
      <c r="GN725" s="241"/>
      <c r="GO725" s="241"/>
      <c r="GP725" s="241"/>
      <c r="GQ725" s="241"/>
      <c r="GR725" s="241"/>
      <c r="GS725" s="241"/>
      <c r="GT725" s="241"/>
      <c r="GU725" s="241"/>
      <c r="GV725" s="241"/>
      <c r="GW725" s="241"/>
      <c r="GX725" s="241"/>
      <c r="GY725" s="241"/>
      <c r="GZ725" s="241"/>
      <c r="HA725" s="241"/>
      <c r="HB725" s="241"/>
      <c r="HC725" s="241"/>
      <c r="HD725" s="241"/>
      <c r="HE725" s="241"/>
      <c r="HF725" s="241"/>
      <c r="HG725" s="241"/>
      <c r="HH725" s="241"/>
      <c r="HI725" s="241"/>
      <c r="HJ725" s="241"/>
      <c r="HK725" s="241"/>
      <c r="HL725" s="241"/>
      <c r="HM725" s="241"/>
      <c r="HN725" s="241"/>
      <c r="HO725" s="241"/>
      <c r="HP725" s="241"/>
      <c r="HQ725" s="241"/>
      <c r="HR725" s="241"/>
      <c r="HS725" s="241"/>
      <c r="HT725" s="241"/>
      <c r="HU725" s="241"/>
      <c r="HV725" s="241"/>
      <c r="HW725" s="241"/>
      <c r="HX725" s="241"/>
      <c r="HY725" s="241"/>
      <c r="HZ725" s="241"/>
      <c r="IA725" s="241"/>
      <c r="IB725" s="241"/>
      <c r="IC725" s="241"/>
      <c r="ID725" s="241"/>
      <c r="IE725" s="241"/>
      <c r="IF725" s="241"/>
      <c r="IG725" s="241"/>
      <c r="IH725" s="241"/>
      <c r="II725" s="241"/>
      <c r="IJ725" s="241"/>
      <c r="IK725" s="241"/>
      <c r="IL725" s="241"/>
      <c r="IM725" s="241"/>
      <c r="IN725" s="241"/>
      <c r="IO725" s="241"/>
      <c r="IP725" s="241"/>
      <c r="IQ725" s="241"/>
      <c r="IR725" s="241"/>
      <c r="IS725" s="241"/>
      <c r="IT725" s="241"/>
      <c r="IU725" s="241"/>
      <c r="IV725" s="241"/>
      <c r="IW725" s="241"/>
      <c r="IX725" s="241"/>
      <c r="IY725" s="241"/>
      <c r="IZ725" s="241"/>
      <c r="JA725" s="241"/>
      <c r="JB725" s="241"/>
      <c r="JC725" s="241"/>
      <c r="JD725" s="241"/>
      <c r="JE725" s="241"/>
      <c r="JF725" s="241"/>
      <c r="JG725" s="241"/>
      <c r="JH725" s="241"/>
      <c r="JI725" s="241"/>
      <c r="JJ725" s="241"/>
      <c r="JK725" s="241"/>
      <c r="JL725" s="241"/>
      <c r="JM725" s="241"/>
      <c r="JN725" s="241"/>
      <c r="JO725" s="241"/>
      <c r="JP725" s="241"/>
      <c r="JQ725" s="241"/>
      <c r="JR725" s="241"/>
      <c r="JS725" s="241"/>
      <c r="JT725" s="241"/>
      <c r="JU725" s="241"/>
    </row>
    <row r="726" spans="1:281" s="240" customFormat="1" ht="15" customHeight="1">
      <c r="A726" s="241"/>
      <c r="B726" s="241"/>
      <c r="C726" s="241"/>
      <c r="D726" s="241"/>
      <c r="E726" s="241"/>
      <c r="F726" s="241"/>
      <c r="G726" s="241"/>
      <c r="H726" s="241"/>
      <c r="I726" s="241"/>
      <c r="J726" s="241"/>
      <c r="K726" s="241"/>
      <c r="L726" s="241"/>
      <c r="M726" s="241"/>
      <c r="N726" s="241"/>
      <c r="O726" s="241"/>
      <c r="P726" s="241"/>
      <c r="Q726" s="241"/>
      <c r="R726" s="241"/>
      <c r="S726" s="241"/>
      <c r="T726" s="241"/>
      <c r="U726" s="241" t="s">
        <v>851</v>
      </c>
      <c r="V726" s="241"/>
      <c r="W726" s="241"/>
      <c r="X726" s="241"/>
      <c r="Y726" s="241"/>
      <c r="Z726" s="241"/>
      <c r="AA726" s="241"/>
      <c r="AB726" s="241"/>
      <c r="AC726" s="241" t="s">
        <v>313</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c r="CJ726" s="241"/>
      <c r="CK726" s="241"/>
      <c r="CL726" s="241"/>
      <c r="CM726" s="241"/>
      <c r="CN726" s="241"/>
      <c r="CO726" s="241"/>
      <c r="CP726" s="241"/>
      <c r="CQ726" s="241"/>
      <c r="CR726" s="241"/>
      <c r="CS726" s="241"/>
      <c r="CT726" s="241"/>
      <c r="CU726" s="241"/>
      <c r="CV726" s="241"/>
      <c r="CW726" s="241"/>
      <c r="CX726" s="241"/>
      <c r="CY726" s="241"/>
      <c r="CZ726" s="241"/>
      <c r="DA726" s="241"/>
      <c r="DB726" s="241"/>
      <c r="DC726" s="241"/>
      <c r="DD726" s="241"/>
      <c r="DE726" s="241"/>
      <c r="DF726" s="241"/>
      <c r="DG726" s="241"/>
      <c r="DH726" s="241"/>
      <c r="DI726" s="241"/>
      <c r="DJ726" s="241"/>
      <c r="DK726" s="241"/>
      <c r="DL726" s="241"/>
      <c r="DM726" s="241"/>
      <c r="DN726" s="241"/>
      <c r="DO726" s="241"/>
      <c r="DP726" s="241"/>
      <c r="DQ726" s="241"/>
      <c r="DR726" s="241"/>
      <c r="DS726" s="241"/>
      <c r="DT726" s="241"/>
      <c r="DU726" s="241"/>
      <c r="DV726" s="241"/>
      <c r="DW726" s="241"/>
      <c r="DX726" s="241"/>
      <c r="DY726" s="241"/>
      <c r="DZ726" s="241"/>
      <c r="EA726" s="241"/>
      <c r="EB726" s="241"/>
      <c r="EC726" s="241"/>
      <c r="ED726" s="241"/>
      <c r="EE726" s="241"/>
      <c r="EF726" s="241"/>
      <c r="EG726" s="241"/>
      <c r="EH726" s="241"/>
      <c r="EI726" s="241"/>
      <c r="EJ726" s="241"/>
      <c r="EK726" s="241"/>
      <c r="EL726" s="241"/>
      <c r="EM726" s="241"/>
      <c r="EN726" s="241"/>
      <c r="EO726" s="241"/>
      <c r="EP726" s="241"/>
      <c r="EQ726" s="241"/>
      <c r="ER726" s="241"/>
      <c r="ES726" s="241"/>
      <c r="ET726" s="241"/>
      <c r="EU726" s="241"/>
      <c r="EV726" s="241"/>
      <c r="EW726" s="241"/>
      <c r="EX726" s="241"/>
      <c r="EY726" s="241"/>
      <c r="EZ726" s="241"/>
      <c r="FA726" s="241"/>
      <c r="FB726" s="241"/>
      <c r="FC726" s="241"/>
      <c r="FD726" s="241"/>
      <c r="FE726" s="241"/>
      <c r="FF726" s="241"/>
      <c r="FG726" s="241"/>
      <c r="FH726" s="241"/>
      <c r="FI726" s="241"/>
      <c r="FJ726" s="241"/>
      <c r="FK726" s="241"/>
      <c r="FL726" s="241"/>
      <c r="FM726" s="241"/>
      <c r="FN726" s="241"/>
      <c r="FO726" s="241"/>
      <c r="FP726" s="241"/>
      <c r="FQ726" s="241"/>
      <c r="FR726" s="241"/>
      <c r="FS726" s="241"/>
      <c r="FT726" s="241"/>
      <c r="FU726" s="241"/>
      <c r="FV726" s="241"/>
      <c r="FW726" s="241"/>
      <c r="FX726" s="241"/>
      <c r="FY726" s="241"/>
      <c r="FZ726" s="241"/>
      <c r="GA726" s="241"/>
      <c r="GB726" s="241"/>
      <c r="GC726" s="241"/>
      <c r="GD726" s="241"/>
      <c r="GE726" s="241"/>
      <c r="GF726" s="241"/>
      <c r="GG726" s="241"/>
      <c r="GH726" s="241"/>
      <c r="GI726" s="241"/>
      <c r="GJ726" s="241"/>
      <c r="GK726" s="241"/>
      <c r="GL726" s="241"/>
      <c r="GM726" s="241"/>
      <c r="GN726" s="241"/>
      <c r="GO726" s="241"/>
      <c r="GP726" s="241"/>
      <c r="GQ726" s="241"/>
      <c r="GR726" s="241"/>
      <c r="GS726" s="241"/>
      <c r="GT726" s="241"/>
      <c r="GU726" s="241"/>
      <c r="GV726" s="241"/>
      <c r="GW726" s="241"/>
      <c r="GX726" s="241"/>
      <c r="GY726" s="241"/>
      <c r="GZ726" s="241"/>
      <c r="HA726" s="241"/>
      <c r="HB726" s="241"/>
      <c r="HC726" s="241"/>
      <c r="HD726" s="241"/>
      <c r="HE726" s="241"/>
      <c r="HF726" s="241"/>
      <c r="HG726" s="241"/>
      <c r="HH726" s="241"/>
      <c r="HI726" s="241"/>
      <c r="HJ726" s="241"/>
      <c r="HK726" s="241"/>
      <c r="HL726" s="241"/>
      <c r="HM726" s="241"/>
      <c r="HN726" s="241"/>
      <c r="HO726" s="241"/>
      <c r="HP726" s="241"/>
      <c r="HQ726" s="241"/>
      <c r="HR726" s="241"/>
      <c r="HS726" s="241"/>
      <c r="HT726" s="241"/>
      <c r="HU726" s="241"/>
      <c r="HV726" s="241"/>
      <c r="HW726" s="241"/>
      <c r="HX726" s="241"/>
      <c r="HY726" s="241"/>
      <c r="HZ726" s="241"/>
      <c r="IA726" s="241"/>
      <c r="IB726" s="241"/>
      <c r="IC726" s="241"/>
      <c r="ID726" s="241"/>
      <c r="IE726" s="241"/>
      <c r="IF726" s="241"/>
      <c r="IG726" s="241"/>
      <c r="IH726" s="241"/>
      <c r="II726" s="241"/>
      <c r="IJ726" s="241"/>
      <c r="IK726" s="241"/>
      <c r="IL726" s="241"/>
      <c r="IM726" s="241"/>
      <c r="IN726" s="241"/>
      <c r="IO726" s="241"/>
      <c r="IP726" s="241"/>
      <c r="IQ726" s="241"/>
      <c r="IR726" s="241"/>
      <c r="IS726" s="241"/>
      <c r="IT726" s="241"/>
      <c r="IU726" s="241"/>
      <c r="IV726" s="241"/>
      <c r="IW726" s="241"/>
      <c r="IX726" s="241"/>
      <c r="IY726" s="241"/>
      <c r="IZ726" s="241"/>
      <c r="JA726" s="241"/>
      <c r="JB726" s="241"/>
      <c r="JC726" s="241"/>
      <c r="JD726" s="241"/>
      <c r="JE726" s="241"/>
      <c r="JF726" s="241"/>
      <c r="JG726" s="241"/>
      <c r="JH726" s="241"/>
      <c r="JI726" s="241"/>
      <c r="JJ726" s="241"/>
      <c r="JK726" s="241"/>
      <c r="JL726" s="241"/>
      <c r="JM726" s="241"/>
      <c r="JN726" s="241"/>
      <c r="JO726" s="241"/>
      <c r="JP726" s="241"/>
      <c r="JQ726" s="241"/>
      <c r="JR726" s="241"/>
      <c r="JS726" s="241"/>
      <c r="JT726" s="241"/>
      <c r="JU726" s="241"/>
    </row>
    <row r="727" spans="1:281" s="240" customFormat="1" ht="15" customHeight="1">
      <c r="A727" s="241"/>
      <c r="B727" s="241"/>
      <c r="C727" s="241"/>
      <c r="D727" s="241"/>
      <c r="E727" s="241"/>
      <c r="F727" s="241"/>
      <c r="G727" s="241"/>
      <c r="H727" s="241"/>
      <c r="I727" s="241"/>
      <c r="J727" s="241"/>
      <c r="K727" s="241"/>
      <c r="L727" s="241"/>
      <c r="M727" s="241"/>
      <c r="N727" s="241"/>
      <c r="O727" s="241"/>
      <c r="P727" s="241"/>
      <c r="Q727" s="241"/>
      <c r="R727" s="241"/>
      <c r="S727" s="241"/>
      <c r="T727" s="241"/>
      <c r="U727" s="241" t="s">
        <v>852</v>
      </c>
      <c r="V727" s="241"/>
      <c r="W727" s="241"/>
      <c r="X727" s="241"/>
      <c r="Y727" s="241"/>
      <c r="Z727" s="241"/>
      <c r="AA727" s="241"/>
      <c r="AB727" s="241"/>
      <c r="AC727" s="241" t="s">
        <v>322</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c r="CJ727" s="241"/>
      <c r="CK727" s="241"/>
      <c r="CL727" s="241"/>
      <c r="CM727" s="241"/>
      <c r="CN727" s="241"/>
      <c r="CO727" s="241"/>
      <c r="CP727" s="241"/>
      <c r="CQ727" s="241"/>
      <c r="CR727" s="241"/>
      <c r="CS727" s="241"/>
      <c r="CT727" s="241"/>
      <c r="CU727" s="241"/>
      <c r="CV727" s="241"/>
      <c r="CW727" s="241"/>
      <c r="CX727" s="241"/>
      <c r="CY727" s="241"/>
      <c r="CZ727" s="241"/>
      <c r="DA727" s="241"/>
      <c r="DB727" s="241"/>
      <c r="DC727" s="241"/>
      <c r="DD727" s="241"/>
      <c r="DE727" s="241"/>
      <c r="DF727" s="241"/>
      <c r="DG727" s="241"/>
      <c r="DH727" s="241"/>
      <c r="DI727" s="241"/>
      <c r="DJ727" s="241"/>
      <c r="DK727" s="241"/>
      <c r="DL727" s="241"/>
      <c r="DM727" s="241"/>
      <c r="DN727" s="241"/>
      <c r="DO727" s="241"/>
      <c r="DP727" s="241"/>
      <c r="DQ727" s="241"/>
      <c r="DR727" s="241"/>
      <c r="DS727" s="241"/>
      <c r="DT727" s="241"/>
      <c r="DU727" s="241"/>
      <c r="DV727" s="241"/>
      <c r="DW727" s="241"/>
      <c r="DX727" s="241"/>
      <c r="DY727" s="241"/>
      <c r="DZ727" s="241"/>
      <c r="EA727" s="241"/>
      <c r="EB727" s="241"/>
      <c r="EC727" s="241"/>
      <c r="ED727" s="241"/>
      <c r="EE727" s="241"/>
      <c r="EF727" s="241"/>
      <c r="EG727" s="241"/>
      <c r="EH727" s="241"/>
      <c r="EI727" s="241"/>
      <c r="EJ727" s="241"/>
      <c r="EK727" s="241"/>
      <c r="EL727" s="241"/>
      <c r="EM727" s="241"/>
      <c r="EN727" s="241"/>
      <c r="EO727" s="241"/>
      <c r="EP727" s="241"/>
      <c r="EQ727" s="241"/>
      <c r="ER727" s="241"/>
      <c r="ES727" s="241"/>
      <c r="ET727" s="241"/>
      <c r="EU727" s="241"/>
      <c r="EV727" s="241"/>
      <c r="EW727" s="241"/>
      <c r="EX727" s="241"/>
      <c r="EY727" s="241"/>
      <c r="EZ727" s="241"/>
      <c r="FA727" s="241"/>
      <c r="FB727" s="241"/>
      <c r="FC727" s="241"/>
      <c r="FD727" s="241"/>
      <c r="FE727" s="241"/>
      <c r="FF727" s="241"/>
      <c r="FG727" s="241"/>
      <c r="FH727" s="241"/>
      <c r="FI727" s="241"/>
      <c r="FJ727" s="241"/>
      <c r="FK727" s="241"/>
      <c r="FL727" s="241"/>
      <c r="FM727" s="241"/>
      <c r="FN727" s="241"/>
      <c r="FO727" s="241"/>
      <c r="FP727" s="241"/>
      <c r="FQ727" s="241"/>
      <c r="FR727" s="241"/>
      <c r="FS727" s="241"/>
      <c r="FT727" s="241"/>
      <c r="FU727" s="241"/>
      <c r="FV727" s="241"/>
      <c r="FW727" s="241"/>
      <c r="FX727" s="241"/>
      <c r="FY727" s="241"/>
      <c r="FZ727" s="241"/>
      <c r="GA727" s="241"/>
      <c r="GB727" s="241"/>
      <c r="GC727" s="241"/>
      <c r="GD727" s="241"/>
      <c r="GE727" s="241"/>
      <c r="GF727" s="241"/>
      <c r="GG727" s="241"/>
      <c r="GH727" s="241"/>
      <c r="GI727" s="241"/>
      <c r="GJ727" s="241"/>
      <c r="GK727" s="241"/>
      <c r="GL727" s="241"/>
      <c r="GM727" s="241"/>
      <c r="GN727" s="241"/>
      <c r="GO727" s="241"/>
      <c r="GP727" s="241"/>
      <c r="GQ727" s="241"/>
      <c r="GR727" s="241"/>
      <c r="GS727" s="241"/>
      <c r="GT727" s="241"/>
      <c r="GU727" s="241"/>
      <c r="GV727" s="241"/>
      <c r="GW727" s="241"/>
      <c r="GX727" s="241"/>
      <c r="GY727" s="241"/>
      <c r="GZ727" s="241"/>
      <c r="HA727" s="241"/>
      <c r="HB727" s="241"/>
      <c r="HC727" s="241"/>
      <c r="HD727" s="241"/>
      <c r="HE727" s="241"/>
      <c r="HF727" s="241"/>
      <c r="HG727" s="241"/>
      <c r="HH727" s="241"/>
      <c r="HI727" s="241"/>
      <c r="HJ727" s="241"/>
      <c r="HK727" s="241"/>
      <c r="HL727" s="241"/>
      <c r="HM727" s="241"/>
      <c r="HN727" s="241"/>
      <c r="HO727" s="241"/>
      <c r="HP727" s="241"/>
      <c r="HQ727" s="241"/>
      <c r="HR727" s="241"/>
      <c r="HS727" s="241"/>
      <c r="HT727" s="241"/>
      <c r="HU727" s="241"/>
      <c r="HV727" s="241"/>
      <c r="HW727" s="241"/>
      <c r="HX727" s="241"/>
      <c r="HY727" s="241"/>
      <c r="HZ727" s="241"/>
      <c r="IA727" s="241"/>
      <c r="IB727" s="241"/>
      <c r="IC727" s="241"/>
      <c r="ID727" s="241"/>
      <c r="IE727" s="241"/>
      <c r="IF727" s="241"/>
      <c r="IG727" s="241"/>
      <c r="IH727" s="241"/>
      <c r="II727" s="241"/>
      <c r="IJ727" s="241"/>
      <c r="IK727" s="241"/>
      <c r="IL727" s="241"/>
      <c r="IM727" s="241"/>
      <c r="IN727" s="241"/>
      <c r="IO727" s="241"/>
      <c r="IP727" s="241"/>
      <c r="IQ727" s="241"/>
      <c r="IR727" s="241"/>
      <c r="IS727" s="241"/>
      <c r="IT727" s="241"/>
      <c r="IU727" s="241"/>
      <c r="IV727" s="241"/>
      <c r="IW727" s="241"/>
      <c r="IX727" s="241"/>
      <c r="IY727" s="241"/>
      <c r="IZ727" s="241"/>
      <c r="JA727" s="241"/>
      <c r="JB727" s="241"/>
      <c r="JC727" s="241"/>
      <c r="JD727" s="241"/>
      <c r="JE727" s="241"/>
      <c r="JF727" s="241"/>
      <c r="JG727" s="241"/>
      <c r="JH727" s="241"/>
      <c r="JI727" s="241"/>
      <c r="JJ727" s="241"/>
      <c r="JK727" s="241"/>
      <c r="JL727" s="241"/>
      <c r="JM727" s="241"/>
      <c r="JN727" s="241"/>
      <c r="JO727" s="241"/>
      <c r="JP727" s="241"/>
      <c r="JQ727" s="241"/>
      <c r="JR727" s="241"/>
      <c r="JS727" s="241"/>
      <c r="JT727" s="241"/>
      <c r="JU727" s="241"/>
    </row>
    <row r="728" spans="1:281" s="240" customFormat="1" ht="15" customHeight="1">
      <c r="A728" s="241"/>
      <c r="B728" s="241"/>
      <c r="C728" s="241"/>
      <c r="D728" s="241"/>
      <c r="E728" s="241"/>
      <c r="F728" s="241"/>
      <c r="G728" s="241"/>
      <c r="H728" s="241"/>
      <c r="I728" s="241"/>
      <c r="J728" s="241"/>
      <c r="K728" s="241"/>
      <c r="L728" s="241"/>
      <c r="M728" s="241"/>
      <c r="N728" s="241"/>
      <c r="O728" s="241"/>
      <c r="P728" s="241"/>
      <c r="Q728" s="241"/>
      <c r="R728" s="241"/>
      <c r="S728" s="241"/>
      <c r="T728" s="241"/>
      <c r="U728" s="241" t="s">
        <v>853</v>
      </c>
      <c r="V728" s="241"/>
      <c r="W728" s="241"/>
      <c r="X728" s="241"/>
      <c r="Y728" s="241"/>
      <c r="Z728" s="241"/>
      <c r="AA728" s="241"/>
      <c r="AB728" s="241"/>
      <c r="AC728" s="241" t="s">
        <v>350</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c r="CJ728" s="241"/>
      <c r="CK728" s="241"/>
      <c r="CL728" s="241"/>
      <c r="CM728" s="241"/>
      <c r="CN728" s="241"/>
      <c r="CO728" s="241"/>
      <c r="CP728" s="241"/>
      <c r="CQ728" s="241"/>
      <c r="CR728" s="241"/>
      <c r="CS728" s="241"/>
      <c r="CT728" s="241"/>
      <c r="CU728" s="241"/>
      <c r="CV728" s="241"/>
      <c r="CW728" s="241"/>
      <c r="CX728" s="241"/>
      <c r="CY728" s="241"/>
      <c r="CZ728" s="241"/>
      <c r="DA728" s="241"/>
      <c r="DB728" s="241"/>
      <c r="DC728" s="241"/>
      <c r="DD728" s="241"/>
      <c r="DE728" s="241"/>
      <c r="DF728" s="241"/>
      <c r="DG728" s="241"/>
      <c r="DH728" s="241"/>
      <c r="DI728" s="241"/>
      <c r="DJ728" s="241"/>
      <c r="DK728" s="241"/>
      <c r="DL728" s="241"/>
      <c r="DM728" s="241"/>
      <c r="DN728" s="241"/>
      <c r="DO728" s="241"/>
      <c r="DP728" s="241"/>
      <c r="DQ728" s="241"/>
      <c r="DR728" s="241"/>
      <c r="DS728" s="241"/>
      <c r="DT728" s="241"/>
      <c r="DU728" s="241"/>
      <c r="DV728" s="241"/>
      <c r="DW728" s="241"/>
      <c r="DX728" s="241"/>
      <c r="DY728" s="241"/>
      <c r="DZ728" s="241"/>
      <c r="EA728" s="241"/>
      <c r="EB728" s="241"/>
      <c r="EC728" s="241"/>
      <c r="ED728" s="241"/>
      <c r="EE728" s="241"/>
      <c r="EF728" s="241"/>
      <c r="EG728" s="241"/>
      <c r="EH728" s="241"/>
      <c r="EI728" s="241"/>
      <c r="EJ728" s="241"/>
      <c r="EK728" s="241"/>
      <c r="EL728" s="241"/>
      <c r="EM728" s="241"/>
      <c r="EN728" s="241"/>
      <c r="EO728" s="241"/>
      <c r="EP728" s="241"/>
      <c r="EQ728" s="241"/>
      <c r="ER728" s="241"/>
      <c r="ES728" s="241"/>
      <c r="ET728" s="241"/>
      <c r="EU728" s="241"/>
      <c r="EV728" s="241"/>
      <c r="EW728" s="241"/>
      <c r="EX728" s="241"/>
      <c r="EY728" s="241"/>
      <c r="EZ728" s="241"/>
      <c r="FA728" s="241"/>
      <c r="FB728" s="241"/>
      <c r="FC728" s="241"/>
      <c r="FD728" s="241"/>
      <c r="FE728" s="241"/>
      <c r="FF728" s="241"/>
      <c r="FG728" s="241"/>
      <c r="FH728" s="241"/>
      <c r="FI728" s="241"/>
      <c r="FJ728" s="241"/>
      <c r="FK728" s="241"/>
      <c r="FL728" s="241"/>
      <c r="FM728" s="241"/>
      <c r="FN728" s="241"/>
      <c r="FO728" s="241"/>
      <c r="FP728" s="241"/>
      <c r="FQ728" s="241"/>
      <c r="FR728" s="241"/>
      <c r="FS728" s="241"/>
      <c r="FT728" s="241"/>
      <c r="FU728" s="241"/>
      <c r="FV728" s="241"/>
      <c r="FW728" s="241"/>
      <c r="FX728" s="241"/>
      <c r="FY728" s="241"/>
      <c r="FZ728" s="241"/>
      <c r="GA728" s="241"/>
      <c r="GB728" s="241"/>
      <c r="GC728" s="241"/>
      <c r="GD728" s="241"/>
      <c r="GE728" s="241"/>
      <c r="GF728" s="241"/>
      <c r="GG728" s="241"/>
      <c r="GH728" s="241"/>
      <c r="GI728" s="241"/>
      <c r="GJ728" s="241"/>
      <c r="GK728" s="241"/>
      <c r="GL728" s="241"/>
      <c r="GM728" s="241"/>
      <c r="GN728" s="241"/>
      <c r="GO728" s="241"/>
      <c r="GP728" s="241"/>
      <c r="GQ728" s="241"/>
      <c r="GR728" s="241"/>
      <c r="GS728" s="241"/>
      <c r="GT728" s="241"/>
      <c r="GU728" s="241"/>
      <c r="GV728" s="241"/>
      <c r="GW728" s="241"/>
      <c r="GX728" s="241"/>
      <c r="GY728" s="241"/>
      <c r="GZ728" s="241"/>
      <c r="HA728" s="241"/>
      <c r="HB728" s="241"/>
      <c r="HC728" s="241"/>
      <c r="HD728" s="241"/>
      <c r="HE728" s="241"/>
      <c r="HF728" s="241"/>
      <c r="HG728" s="241"/>
      <c r="HH728" s="241"/>
      <c r="HI728" s="241"/>
      <c r="HJ728" s="241"/>
      <c r="HK728" s="241"/>
      <c r="HL728" s="241"/>
      <c r="HM728" s="241"/>
      <c r="HN728" s="241"/>
      <c r="HO728" s="241"/>
      <c r="HP728" s="241"/>
      <c r="HQ728" s="241"/>
      <c r="HR728" s="241"/>
      <c r="HS728" s="241"/>
      <c r="HT728" s="241"/>
      <c r="HU728" s="241"/>
      <c r="HV728" s="241"/>
      <c r="HW728" s="241"/>
      <c r="HX728" s="241"/>
      <c r="HY728" s="241"/>
      <c r="HZ728" s="241"/>
      <c r="IA728" s="241"/>
      <c r="IB728" s="241"/>
      <c r="IC728" s="241"/>
      <c r="ID728" s="241"/>
      <c r="IE728" s="241"/>
      <c r="IF728" s="241"/>
      <c r="IG728" s="241"/>
      <c r="IH728" s="241"/>
      <c r="II728" s="241"/>
      <c r="IJ728" s="241"/>
      <c r="IK728" s="241"/>
      <c r="IL728" s="241"/>
      <c r="IM728" s="241"/>
      <c r="IN728" s="241"/>
      <c r="IO728" s="241"/>
      <c r="IP728" s="241"/>
      <c r="IQ728" s="241"/>
      <c r="IR728" s="241"/>
      <c r="IS728" s="241"/>
      <c r="IT728" s="241"/>
      <c r="IU728" s="241"/>
      <c r="IV728" s="241"/>
      <c r="IW728" s="241"/>
      <c r="IX728" s="241"/>
      <c r="IY728" s="241"/>
      <c r="IZ728" s="241"/>
      <c r="JA728" s="241"/>
      <c r="JB728" s="241"/>
      <c r="JC728" s="241"/>
      <c r="JD728" s="241"/>
      <c r="JE728" s="241"/>
      <c r="JF728" s="241"/>
      <c r="JG728" s="241"/>
      <c r="JH728" s="241"/>
      <c r="JI728" s="241"/>
      <c r="JJ728" s="241"/>
      <c r="JK728" s="241"/>
      <c r="JL728" s="241"/>
      <c r="JM728" s="241"/>
      <c r="JN728" s="241"/>
      <c r="JO728" s="241"/>
      <c r="JP728" s="241"/>
      <c r="JQ728" s="241"/>
      <c r="JR728" s="241"/>
      <c r="JS728" s="241"/>
      <c r="JT728" s="241"/>
      <c r="JU728" s="241"/>
    </row>
    <row r="729" spans="1:281" s="240" customFormat="1" ht="15" customHeight="1">
      <c r="A729" s="241"/>
      <c r="B729" s="241"/>
      <c r="C729" s="241"/>
      <c r="D729" s="241"/>
      <c r="E729" s="241"/>
      <c r="F729" s="241"/>
      <c r="G729" s="241"/>
      <c r="H729" s="241"/>
      <c r="I729" s="241"/>
      <c r="J729" s="241"/>
      <c r="K729" s="241"/>
      <c r="L729" s="241"/>
      <c r="M729" s="241"/>
      <c r="N729" s="241"/>
      <c r="O729" s="241"/>
      <c r="P729" s="241"/>
      <c r="Q729" s="241"/>
      <c r="R729" s="241"/>
      <c r="S729" s="241"/>
      <c r="T729" s="241"/>
      <c r="U729" s="241" t="s">
        <v>854</v>
      </c>
      <c r="V729" s="241"/>
      <c r="W729" s="241"/>
      <c r="X729" s="241"/>
      <c r="Y729" s="241"/>
      <c r="Z729" s="241"/>
      <c r="AA729" s="241"/>
      <c r="AB729" s="241"/>
      <c r="AC729" s="241" t="s">
        <v>311</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c r="CM729" s="241"/>
      <c r="CN729" s="241"/>
      <c r="CO729" s="241"/>
      <c r="CP729" s="241"/>
      <c r="CQ729" s="241"/>
      <c r="CR729" s="241"/>
      <c r="CS729" s="241"/>
      <c r="CT729" s="241"/>
      <c r="CU729" s="241"/>
      <c r="CV729" s="241"/>
      <c r="CW729" s="241"/>
      <c r="CX729" s="241"/>
      <c r="CY729" s="241"/>
      <c r="CZ729" s="241"/>
      <c r="DA729" s="241"/>
      <c r="DB729" s="241"/>
      <c r="DC729" s="241"/>
      <c r="DD729" s="241"/>
      <c r="DE729" s="241"/>
      <c r="DF729" s="241"/>
      <c r="DG729" s="241"/>
      <c r="DH729" s="241"/>
      <c r="DI729" s="241"/>
      <c r="DJ729" s="241"/>
      <c r="DK729" s="241"/>
      <c r="DL729" s="241"/>
      <c r="DM729" s="241"/>
      <c r="DN729" s="241"/>
      <c r="DO729" s="241"/>
      <c r="DP729" s="241"/>
      <c r="DQ729" s="241"/>
      <c r="DR729" s="241"/>
      <c r="DS729" s="241"/>
      <c r="DT729" s="241"/>
      <c r="DU729" s="241"/>
      <c r="DV729" s="241"/>
      <c r="DW729" s="241"/>
      <c r="DX729" s="241"/>
      <c r="DY729" s="241"/>
      <c r="DZ729" s="241"/>
      <c r="EA729" s="241"/>
      <c r="EB729" s="241"/>
      <c r="EC729" s="241"/>
      <c r="ED729" s="241"/>
      <c r="EE729" s="241"/>
      <c r="EF729" s="241"/>
      <c r="EG729" s="241"/>
      <c r="EH729" s="241"/>
      <c r="EI729" s="241"/>
      <c r="EJ729" s="241"/>
      <c r="EK729" s="241"/>
      <c r="EL729" s="241"/>
      <c r="EM729" s="241"/>
      <c r="EN729" s="241"/>
      <c r="EO729" s="241"/>
      <c r="EP729" s="241"/>
      <c r="EQ729" s="241"/>
      <c r="ER729" s="241"/>
      <c r="ES729" s="241"/>
      <c r="ET729" s="241"/>
      <c r="EU729" s="241"/>
      <c r="EV729" s="241"/>
      <c r="EW729" s="241"/>
      <c r="EX729" s="241"/>
      <c r="EY729" s="241"/>
      <c r="EZ729" s="241"/>
      <c r="FA729" s="241"/>
      <c r="FB729" s="241"/>
      <c r="FC729" s="241"/>
      <c r="FD729" s="241"/>
      <c r="FE729" s="241"/>
      <c r="FF729" s="241"/>
      <c r="FG729" s="241"/>
      <c r="FH729" s="241"/>
      <c r="FI729" s="241"/>
      <c r="FJ729" s="241"/>
      <c r="FK729" s="241"/>
      <c r="FL729" s="241"/>
      <c r="FM729" s="241"/>
      <c r="FN729" s="241"/>
      <c r="FO729" s="241"/>
      <c r="FP729" s="241"/>
      <c r="FQ729" s="241"/>
      <c r="FR729" s="241"/>
      <c r="FS729" s="241"/>
      <c r="FT729" s="241"/>
      <c r="FU729" s="241"/>
      <c r="FV729" s="241"/>
      <c r="FW729" s="241"/>
      <c r="FX729" s="241"/>
      <c r="FY729" s="241"/>
      <c r="FZ729" s="241"/>
      <c r="GA729" s="241"/>
      <c r="GB729" s="241"/>
      <c r="GC729" s="241"/>
      <c r="GD729" s="241"/>
      <c r="GE729" s="241"/>
      <c r="GF729" s="241"/>
      <c r="GG729" s="241"/>
      <c r="GH729" s="241"/>
      <c r="GI729" s="241"/>
      <c r="GJ729" s="241"/>
      <c r="GK729" s="241"/>
      <c r="GL729" s="241"/>
      <c r="GM729" s="241"/>
      <c r="GN729" s="241"/>
      <c r="GO729" s="241"/>
      <c r="GP729" s="241"/>
      <c r="GQ729" s="241"/>
      <c r="GR729" s="241"/>
      <c r="GS729" s="241"/>
      <c r="GT729" s="241"/>
      <c r="GU729" s="241"/>
      <c r="GV729" s="241"/>
      <c r="GW729" s="241"/>
      <c r="GX729" s="241"/>
      <c r="GY729" s="241"/>
      <c r="GZ729" s="241"/>
      <c r="HA729" s="241"/>
      <c r="HB729" s="241"/>
      <c r="HC729" s="241"/>
      <c r="HD729" s="241"/>
      <c r="HE729" s="241"/>
      <c r="HF729" s="241"/>
      <c r="HG729" s="241"/>
      <c r="HH729" s="241"/>
      <c r="HI729" s="241"/>
      <c r="HJ729" s="241"/>
      <c r="HK729" s="241"/>
      <c r="HL729" s="241"/>
      <c r="HM729" s="241"/>
      <c r="HN729" s="241"/>
      <c r="HO729" s="241"/>
      <c r="HP729" s="241"/>
      <c r="HQ729" s="241"/>
      <c r="HR729" s="241"/>
      <c r="HS729" s="241"/>
      <c r="HT729" s="241"/>
      <c r="HU729" s="241"/>
      <c r="HV729" s="241"/>
      <c r="HW729" s="241"/>
      <c r="HX729" s="241"/>
      <c r="HY729" s="241"/>
      <c r="HZ729" s="241"/>
      <c r="IA729" s="241"/>
      <c r="IB729" s="241"/>
      <c r="IC729" s="241"/>
      <c r="ID729" s="241"/>
      <c r="IE729" s="241"/>
      <c r="IF729" s="241"/>
      <c r="IG729" s="241"/>
      <c r="IH729" s="241"/>
      <c r="II729" s="241"/>
      <c r="IJ729" s="241"/>
      <c r="IK729" s="241"/>
      <c r="IL729" s="241"/>
      <c r="IM729" s="241"/>
      <c r="IN729" s="241"/>
      <c r="IO729" s="241"/>
      <c r="IP729" s="241"/>
      <c r="IQ729" s="241"/>
      <c r="IR729" s="241"/>
      <c r="IS729" s="241"/>
      <c r="IT729" s="241"/>
      <c r="IU729" s="241"/>
      <c r="IV729" s="241"/>
      <c r="IW729" s="241"/>
      <c r="IX729" s="241"/>
      <c r="IY729" s="241"/>
      <c r="IZ729" s="241"/>
      <c r="JA729" s="241"/>
      <c r="JB729" s="241"/>
      <c r="JC729" s="241"/>
      <c r="JD729" s="241"/>
      <c r="JE729" s="241"/>
      <c r="JF729" s="241"/>
      <c r="JG729" s="241"/>
      <c r="JH729" s="241"/>
      <c r="JI729" s="241"/>
      <c r="JJ729" s="241"/>
      <c r="JK729" s="241"/>
      <c r="JL729" s="241"/>
      <c r="JM729" s="241"/>
      <c r="JN729" s="241"/>
      <c r="JO729" s="241"/>
      <c r="JP729" s="241"/>
      <c r="JQ729" s="241"/>
      <c r="JR729" s="241"/>
      <c r="JS729" s="241"/>
      <c r="JT729" s="241"/>
      <c r="JU729" s="241"/>
    </row>
    <row r="730" spans="1:281" s="240" customFormat="1" ht="15" customHeight="1">
      <c r="A730" s="241"/>
      <c r="B730" s="241"/>
      <c r="C730" s="241"/>
      <c r="D730" s="241"/>
      <c r="E730" s="241"/>
      <c r="F730" s="241"/>
      <c r="G730" s="241"/>
      <c r="H730" s="241"/>
      <c r="I730" s="241"/>
      <c r="J730" s="241"/>
      <c r="K730" s="241"/>
      <c r="L730" s="241"/>
      <c r="M730" s="241"/>
      <c r="N730" s="241"/>
      <c r="O730" s="241"/>
      <c r="P730" s="241"/>
      <c r="Q730" s="241"/>
      <c r="R730" s="241"/>
      <c r="S730" s="241"/>
      <c r="T730" s="241"/>
      <c r="U730" s="241" t="s">
        <v>855</v>
      </c>
      <c r="V730" s="241"/>
      <c r="W730" s="241"/>
      <c r="X730" s="241"/>
      <c r="Y730" s="241"/>
      <c r="Z730" s="241"/>
      <c r="AA730" s="241"/>
      <c r="AB730" s="241"/>
      <c r="AC730" s="241" t="s">
        <v>366</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c r="CM730" s="241"/>
      <c r="CN730" s="241"/>
      <c r="CO730" s="241"/>
      <c r="CP730" s="241"/>
      <c r="CQ730" s="241"/>
      <c r="CR730" s="241"/>
      <c r="CS730" s="241"/>
      <c r="CT730" s="241"/>
      <c r="CU730" s="241"/>
      <c r="CV730" s="241"/>
      <c r="CW730" s="241"/>
      <c r="CX730" s="241"/>
      <c r="CY730" s="241"/>
      <c r="CZ730" s="241"/>
      <c r="DA730" s="241"/>
      <c r="DB730" s="241"/>
      <c r="DC730" s="241"/>
      <c r="DD730" s="241"/>
      <c r="DE730" s="241"/>
      <c r="DF730" s="241"/>
      <c r="DG730" s="241"/>
      <c r="DH730" s="241"/>
      <c r="DI730" s="241"/>
      <c r="DJ730" s="241"/>
      <c r="DK730" s="241"/>
      <c r="DL730" s="241"/>
      <c r="DM730" s="241"/>
      <c r="DN730" s="241"/>
      <c r="DO730" s="241"/>
      <c r="DP730" s="241"/>
      <c r="DQ730" s="241"/>
      <c r="DR730" s="241"/>
      <c r="DS730" s="241"/>
      <c r="DT730" s="241"/>
      <c r="DU730" s="241"/>
      <c r="DV730" s="241"/>
      <c r="DW730" s="241"/>
      <c r="DX730" s="241"/>
      <c r="DY730" s="241"/>
      <c r="DZ730" s="241"/>
      <c r="EA730" s="241"/>
      <c r="EB730" s="241"/>
      <c r="EC730" s="241"/>
      <c r="ED730" s="241"/>
      <c r="EE730" s="241"/>
      <c r="EF730" s="241"/>
      <c r="EG730" s="241"/>
      <c r="EH730" s="241"/>
      <c r="EI730" s="241"/>
      <c r="EJ730" s="241"/>
      <c r="EK730" s="241"/>
      <c r="EL730" s="241"/>
      <c r="EM730" s="241"/>
      <c r="EN730" s="241"/>
      <c r="EO730" s="241"/>
      <c r="EP730" s="241"/>
      <c r="EQ730" s="241"/>
      <c r="ER730" s="241"/>
      <c r="ES730" s="241"/>
      <c r="ET730" s="241"/>
      <c r="EU730" s="241"/>
      <c r="EV730" s="241"/>
      <c r="EW730" s="241"/>
      <c r="EX730" s="241"/>
      <c r="EY730" s="241"/>
      <c r="EZ730" s="241"/>
      <c r="FA730" s="241"/>
      <c r="FB730" s="241"/>
      <c r="FC730" s="241"/>
      <c r="FD730" s="241"/>
      <c r="FE730" s="241"/>
      <c r="FF730" s="241"/>
      <c r="FG730" s="241"/>
      <c r="FH730" s="241"/>
      <c r="FI730" s="241"/>
      <c r="FJ730" s="241"/>
      <c r="FK730" s="241"/>
      <c r="FL730" s="241"/>
      <c r="FM730" s="241"/>
      <c r="FN730" s="241"/>
      <c r="FO730" s="241"/>
      <c r="FP730" s="241"/>
      <c r="FQ730" s="241"/>
      <c r="FR730" s="241"/>
      <c r="FS730" s="241"/>
      <c r="FT730" s="241"/>
      <c r="FU730" s="241"/>
      <c r="FV730" s="241"/>
      <c r="FW730" s="241"/>
      <c r="FX730" s="241"/>
      <c r="FY730" s="241"/>
      <c r="FZ730" s="241"/>
      <c r="GA730" s="241"/>
      <c r="GB730" s="241"/>
      <c r="GC730" s="241"/>
      <c r="GD730" s="241"/>
      <c r="GE730" s="241"/>
      <c r="GF730" s="241"/>
      <c r="GG730" s="241"/>
      <c r="GH730" s="241"/>
      <c r="GI730" s="241"/>
      <c r="GJ730" s="241"/>
      <c r="GK730" s="241"/>
      <c r="GL730" s="241"/>
      <c r="GM730" s="241"/>
      <c r="GN730" s="241"/>
      <c r="GO730" s="241"/>
      <c r="GP730" s="241"/>
      <c r="GQ730" s="241"/>
      <c r="GR730" s="241"/>
      <c r="GS730" s="241"/>
      <c r="GT730" s="241"/>
      <c r="GU730" s="241"/>
      <c r="GV730" s="241"/>
      <c r="GW730" s="241"/>
      <c r="GX730" s="241"/>
      <c r="GY730" s="241"/>
      <c r="GZ730" s="241"/>
      <c r="HA730" s="241"/>
      <c r="HB730" s="241"/>
      <c r="HC730" s="241"/>
      <c r="HD730" s="241"/>
      <c r="HE730" s="241"/>
      <c r="HF730" s="241"/>
      <c r="HG730" s="241"/>
      <c r="HH730" s="241"/>
      <c r="HI730" s="241"/>
      <c r="HJ730" s="241"/>
      <c r="HK730" s="241"/>
      <c r="HL730" s="241"/>
      <c r="HM730" s="241"/>
      <c r="HN730" s="241"/>
      <c r="HO730" s="241"/>
      <c r="HP730" s="241"/>
      <c r="HQ730" s="241"/>
      <c r="HR730" s="241"/>
      <c r="HS730" s="241"/>
      <c r="HT730" s="241"/>
      <c r="HU730" s="241"/>
      <c r="HV730" s="241"/>
      <c r="HW730" s="241"/>
      <c r="HX730" s="241"/>
      <c r="HY730" s="241"/>
      <c r="HZ730" s="241"/>
      <c r="IA730" s="241"/>
      <c r="IB730" s="241"/>
      <c r="IC730" s="241"/>
      <c r="ID730" s="241"/>
      <c r="IE730" s="241"/>
      <c r="IF730" s="241"/>
      <c r="IG730" s="241"/>
      <c r="IH730" s="241"/>
      <c r="II730" s="241"/>
      <c r="IJ730" s="241"/>
      <c r="IK730" s="241"/>
      <c r="IL730" s="241"/>
      <c r="IM730" s="241"/>
      <c r="IN730" s="241"/>
      <c r="IO730" s="241"/>
      <c r="IP730" s="241"/>
      <c r="IQ730" s="241"/>
      <c r="IR730" s="241"/>
      <c r="IS730" s="241"/>
      <c r="IT730" s="241"/>
      <c r="IU730" s="241"/>
      <c r="IV730" s="241"/>
      <c r="IW730" s="241"/>
      <c r="IX730" s="241"/>
      <c r="IY730" s="241"/>
      <c r="IZ730" s="241"/>
      <c r="JA730" s="241"/>
      <c r="JB730" s="241"/>
      <c r="JC730" s="241"/>
      <c r="JD730" s="241"/>
      <c r="JE730" s="241"/>
      <c r="JF730" s="241"/>
      <c r="JG730" s="241"/>
      <c r="JH730" s="241"/>
      <c r="JI730" s="241"/>
      <c r="JJ730" s="241"/>
      <c r="JK730" s="241"/>
      <c r="JL730" s="241"/>
      <c r="JM730" s="241"/>
      <c r="JN730" s="241"/>
      <c r="JO730" s="241"/>
      <c r="JP730" s="241"/>
      <c r="JQ730" s="241"/>
      <c r="JR730" s="241"/>
      <c r="JS730" s="241"/>
      <c r="JT730" s="241"/>
      <c r="JU730" s="241"/>
    </row>
    <row r="731" spans="1:281" s="240" customFormat="1" ht="15" customHeight="1">
      <c r="A731" s="241"/>
      <c r="B731" s="241"/>
      <c r="C731" s="241"/>
      <c r="D731" s="241"/>
      <c r="E731" s="241"/>
      <c r="F731" s="241"/>
      <c r="G731" s="241"/>
      <c r="H731" s="241"/>
      <c r="I731" s="241"/>
      <c r="J731" s="241"/>
      <c r="K731" s="241"/>
      <c r="L731" s="241"/>
      <c r="M731" s="241"/>
      <c r="N731" s="241"/>
      <c r="O731" s="241"/>
      <c r="P731" s="241"/>
      <c r="Q731" s="241"/>
      <c r="R731" s="241"/>
      <c r="S731" s="241"/>
      <c r="T731" s="241"/>
      <c r="U731" s="241" t="s">
        <v>856</v>
      </c>
      <c r="V731" s="241"/>
      <c r="W731" s="241"/>
      <c r="X731" s="241"/>
      <c r="Y731" s="241"/>
      <c r="Z731" s="241"/>
      <c r="AA731" s="241"/>
      <c r="AB731" s="241"/>
      <c r="AC731" s="241" t="s">
        <v>325</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c r="CJ731" s="241"/>
      <c r="CK731" s="241"/>
      <c r="CL731" s="241"/>
      <c r="CM731" s="241"/>
      <c r="CN731" s="241"/>
      <c r="CO731" s="241"/>
      <c r="CP731" s="241"/>
      <c r="CQ731" s="241"/>
      <c r="CR731" s="241"/>
      <c r="CS731" s="241"/>
      <c r="CT731" s="241"/>
      <c r="CU731" s="241"/>
      <c r="CV731" s="241"/>
      <c r="CW731" s="241"/>
      <c r="CX731" s="241"/>
      <c r="CY731" s="241"/>
      <c r="CZ731" s="241"/>
      <c r="DA731" s="241"/>
      <c r="DB731" s="241"/>
      <c r="DC731" s="241"/>
      <c r="DD731" s="241"/>
      <c r="DE731" s="241"/>
      <c r="DF731" s="241"/>
      <c r="DG731" s="241"/>
      <c r="DH731" s="241"/>
      <c r="DI731" s="241"/>
      <c r="DJ731" s="241"/>
      <c r="DK731" s="241"/>
      <c r="DL731" s="241"/>
      <c r="DM731" s="241"/>
      <c r="DN731" s="241"/>
      <c r="DO731" s="241"/>
      <c r="DP731" s="241"/>
      <c r="DQ731" s="241"/>
      <c r="DR731" s="241"/>
      <c r="DS731" s="241"/>
      <c r="DT731" s="241"/>
      <c r="DU731" s="241"/>
      <c r="DV731" s="241"/>
      <c r="DW731" s="241"/>
      <c r="DX731" s="241"/>
      <c r="DY731" s="241"/>
      <c r="DZ731" s="241"/>
      <c r="EA731" s="241"/>
      <c r="EB731" s="241"/>
      <c r="EC731" s="241"/>
      <c r="ED731" s="241"/>
      <c r="EE731" s="241"/>
      <c r="EF731" s="241"/>
      <c r="EG731" s="241"/>
      <c r="EH731" s="241"/>
      <c r="EI731" s="241"/>
      <c r="EJ731" s="241"/>
      <c r="EK731" s="241"/>
      <c r="EL731" s="241"/>
      <c r="EM731" s="241"/>
      <c r="EN731" s="241"/>
      <c r="EO731" s="241"/>
      <c r="EP731" s="241"/>
      <c r="EQ731" s="241"/>
      <c r="ER731" s="241"/>
      <c r="ES731" s="241"/>
      <c r="ET731" s="241"/>
      <c r="EU731" s="241"/>
      <c r="EV731" s="241"/>
      <c r="EW731" s="241"/>
      <c r="EX731" s="241"/>
      <c r="EY731" s="241"/>
      <c r="EZ731" s="241"/>
      <c r="FA731" s="241"/>
      <c r="FB731" s="241"/>
      <c r="FC731" s="241"/>
      <c r="FD731" s="241"/>
      <c r="FE731" s="241"/>
      <c r="FF731" s="241"/>
      <c r="FG731" s="241"/>
      <c r="FH731" s="241"/>
      <c r="FI731" s="241"/>
      <c r="FJ731" s="241"/>
      <c r="FK731" s="241"/>
      <c r="FL731" s="241"/>
      <c r="FM731" s="241"/>
      <c r="FN731" s="241"/>
      <c r="FO731" s="241"/>
      <c r="FP731" s="241"/>
      <c r="FQ731" s="241"/>
      <c r="FR731" s="241"/>
      <c r="FS731" s="241"/>
      <c r="FT731" s="241"/>
      <c r="FU731" s="241"/>
      <c r="FV731" s="241"/>
      <c r="FW731" s="241"/>
      <c r="FX731" s="241"/>
      <c r="FY731" s="241"/>
      <c r="FZ731" s="241"/>
      <c r="GA731" s="241"/>
      <c r="GB731" s="241"/>
      <c r="GC731" s="241"/>
      <c r="GD731" s="241"/>
      <c r="GE731" s="241"/>
      <c r="GF731" s="241"/>
      <c r="GG731" s="241"/>
      <c r="GH731" s="241"/>
      <c r="GI731" s="241"/>
      <c r="GJ731" s="241"/>
      <c r="GK731" s="241"/>
      <c r="GL731" s="241"/>
      <c r="GM731" s="241"/>
      <c r="GN731" s="241"/>
      <c r="GO731" s="241"/>
      <c r="GP731" s="241"/>
      <c r="GQ731" s="241"/>
      <c r="GR731" s="241"/>
      <c r="GS731" s="241"/>
      <c r="GT731" s="241"/>
      <c r="GU731" s="241"/>
      <c r="GV731" s="241"/>
      <c r="GW731" s="241"/>
      <c r="GX731" s="241"/>
      <c r="GY731" s="241"/>
      <c r="GZ731" s="241"/>
      <c r="HA731" s="241"/>
      <c r="HB731" s="241"/>
      <c r="HC731" s="241"/>
      <c r="HD731" s="241"/>
      <c r="HE731" s="241"/>
      <c r="HF731" s="241"/>
      <c r="HG731" s="241"/>
      <c r="HH731" s="241"/>
      <c r="HI731" s="241"/>
      <c r="HJ731" s="241"/>
      <c r="HK731" s="241"/>
      <c r="HL731" s="241"/>
      <c r="HM731" s="241"/>
      <c r="HN731" s="241"/>
      <c r="HO731" s="241"/>
      <c r="HP731" s="241"/>
      <c r="HQ731" s="241"/>
      <c r="HR731" s="241"/>
      <c r="HS731" s="241"/>
      <c r="HT731" s="241"/>
      <c r="HU731" s="241"/>
      <c r="HV731" s="241"/>
      <c r="HW731" s="241"/>
      <c r="HX731" s="241"/>
      <c r="HY731" s="241"/>
      <c r="HZ731" s="241"/>
      <c r="IA731" s="241"/>
      <c r="IB731" s="241"/>
      <c r="IC731" s="241"/>
      <c r="ID731" s="241"/>
      <c r="IE731" s="241"/>
      <c r="IF731" s="241"/>
      <c r="IG731" s="241"/>
      <c r="IH731" s="241"/>
      <c r="II731" s="241"/>
      <c r="IJ731" s="241"/>
      <c r="IK731" s="241"/>
      <c r="IL731" s="241"/>
      <c r="IM731" s="241"/>
      <c r="IN731" s="241"/>
      <c r="IO731" s="241"/>
      <c r="IP731" s="241"/>
      <c r="IQ731" s="241"/>
      <c r="IR731" s="241"/>
      <c r="IS731" s="241"/>
      <c r="IT731" s="241"/>
      <c r="IU731" s="241"/>
      <c r="IV731" s="241"/>
      <c r="IW731" s="241"/>
      <c r="IX731" s="241"/>
      <c r="IY731" s="241"/>
      <c r="IZ731" s="241"/>
      <c r="JA731" s="241"/>
      <c r="JB731" s="241"/>
      <c r="JC731" s="241"/>
      <c r="JD731" s="241"/>
      <c r="JE731" s="241"/>
      <c r="JF731" s="241"/>
      <c r="JG731" s="241"/>
      <c r="JH731" s="241"/>
      <c r="JI731" s="241"/>
      <c r="JJ731" s="241"/>
      <c r="JK731" s="241"/>
      <c r="JL731" s="241"/>
      <c r="JM731" s="241"/>
      <c r="JN731" s="241"/>
      <c r="JO731" s="241"/>
      <c r="JP731" s="241"/>
      <c r="JQ731" s="241"/>
      <c r="JR731" s="241"/>
      <c r="JS731" s="241"/>
      <c r="JT731" s="241"/>
      <c r="JU731" s="241"/>
    </row>
    <row r="732" spans="1:281" s="240" customFormat="1" ht="15" customHeight="1">
      <c r="A732" s="241"/>
      <c r="B732" s="241"/>
      <c r="C732" s="241"/>
      <c r="D732" s="241"/>
      <c r="E732" s="241"/>
      <c r="F732" s="241"/>
      <c r="G732" s="241"/>
      <c r="H732" s="241"/>
      <c r="I732" s="241"/>
      <c r="J732" s="241"/>
      <c r="K732" s="241"/>
      <c r="L732" s="241"/>
      <c r="M732" s="241"/>
      <c r="N732" s="241"/>
      <c r="O732" s="241"/>
      <c r="P732" s="241"/>
      <c r="Q732" s="241"/>
      <c r="R732" s="241"/>
      <c r="S732" s="241"/>
      <c r="T732" s="241"/>
      <c r="U732" s="241" t="s">
        <v>857</v>
      </c>
      <c r="V732" s="241"/>
      <c r="W732" s="241"/>
      <c r="X732" s="241"/>
      <c r="Y732" s="241"/>
      <c r="Z732" s="241"/>
      <c r="AA732" s="241"/>
      <c r="AB732" s="241"/>
      <c r="AC732" s="241" t="s">
        <v>325</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c r="CJ732" s="241"/>
      <c r="CK732" s="241"/>
      <c r="CL732" s="241"/>
      <c r="CM732" s="241"/>
      <c r="CN732" s="241"/>
      <c r="CO732" s="241"/>
      <c r="CP732" s="241"/>
      <c r="CQ732" s="241"/>
      <c r="CR732" s="241"/>
      <c r="CS732" s="241"/>
      <c r="CT732" s="241"/>
      <c r="CU732" s="241"/>
      <c r="CV732" s="241"/>
      <c r="CW732" s="241"/>
      <c r="CX732" s="241"/>
      <c r="CY732" s="241"/>
      <c r="CZ732" s="241"/>
      <c r="DA732" s="241"/>
      <c r="DB732" s="241"/>
      <c r="DC732" s="241"/>
      <c r="DD732" s="241"/>
      <c r="DE732" s="241"/>
      <c r="DF732" s="241"/>
      <c r="DG732" s="241"/>
      <c r="DH732" s="241"/>
      <c r="DI732" s="241"/>
      <c r="DJ732" s="241"/>
      <c r="DK732" s="241"/>
      <c r="DL732" s="241"/>
      <c r="DM732" s="241"/>
      <c r="DN732" s="241"/>
      <c r="DO732" s="241"/>
      <c r="DP732" s="241"/>
      <c r="DQ732" s="241"/>
      <c r="DR732" s="241"/>
      <c r="DS732" s="241"/>
      <c r="DT732" s="241"/>
      <c r="DU732" s="241"/>
      <c r="DV732" s="241"/>
      <c r="DW732" s="241"/>
      <c r="DX732" s="241"/>
      <c r="DY732" s="241"/>
      <c r="DZ732" s="241"/>
      <c r="EA732" s="241"/>
      <c r="EB732" s="241"/>
      <c r="EC732" s="241"/>
      <c r="ED732" s="241"/>
      <c r="EE732" s="241"/>
      <c r="EF732" s="241"/>
      <c r="EG732" s="241"/>
      <c r="EH732" s="241"/>
      <c r="EI732" s="241"/>
      <c r="EJ732" s="241"/>
      <c r="EK732" s="241"/>
      <c r="EL732" s="241"/>
      <c r="EM732" s="241"/>
      <c r="EN732" s="241"/>
      <c r="EO732" s="241"/>
      <c r="EP732" s="241"/>
      <c r="EQ732" s="241"/>
      <c r="ER732" s="241"/>
      <c r="ES732" s="241"/>
      <c r="ET732" s="241"/>
      <c r="EU732" s="241"/>
      <c r="EV732" s="241"/>
      <c r="EW732" s="241"/>
      <c r="EX732" s="241"/>
      <c r="EY732" s="241"/>
      <c r="EZ732" s="241"/>
      <c r="FA732" s="241"/>
      <c r="FB732" s="241"/>
      <c r="FC732" s="241"/>
      <c r="FD732" s="241"/>
      <c r="FE732" s="241"/>
      <c r="FF732" s="241"/>
      <c r="FG732" s="241"/>
      <c r="FH732" s="241"/>
      <c r="FI732" s="241"/>
      <c r="FJ732" s="241"/>
      <c r="FK732" s="241"/>
      <c r="FL732" s="241"/>
      <c r="FM732" s="241"/>
      <c r="FN732" s="241"/>
      <c r="FO732" s="241"/>
      <c r="FP732" s="241"/>
      <c r="FQ732" s="241"/>
      <c r="FR732" s="241"/>
      <c r="FS732" s="241"/>
      <c r="FT732" s="241"/>
      <c r="FU732" s="241"/>
      <c r="FV732" s="241"/>
      <c r="FW732" s="241"/>
      <c r="FX732" s="241"/>
      <c r="FY732" s="241"/>
      <c r="FZ732" s="241"/>
      <c r="GA732" s="241"/>
      <c r="GB732" s="241"/>
      <c r="GC732" s="241"/>
      <c r="GD732" s="241"/>
      <c r="GE732" s="241"/>
      <c r="GF732" s="241"/>
      <c r="GG732" s="241"/>
      <c r="GH732" s="241"/>
      <c r="GI732" s="241"/>
      <c r="GJ732" s="241"/>
      <c r="GK732" s="241"/>
      <c r="GL732" s="241"/>
      <c r="GM732" s="241"/>
      <c r="GN732" s="241"/>
      <c r="GO732" s="241"/>
      <c r="GP732" s="241"/>
      <c r="GQ732" s="241"/>
      <c r="GR732" s="241"/>
      <c r="GS732" s="241"/>
      <c r="GT732" s="241"/>
      <c r="GU732" s="241"/>
      <c r="GV732" s="241"/>
      <c r="GW732" s="241"/>
      <c r="GX732" s="241"/>
      <c r="GY732" s="241"/>
      <c r="GZ732" s="241"/>
      <c r="HA732" s="241"/>
      <c r="HB732" s="241"/>
      <c r="HC732" s="241"/>
      <c r="HD732" s="241"/>
      <c r="HE732" s="241"/>
      <c r="HF732" s="241"/>
      <c r="HG732" s="241"/>
      <c r="HH732" s="241"/>
      <c r="HI732" s="241"/>
      <c r="HJ732" s="241"/>
      <c r="HK732" s="241"/>
      <c r="HL732" s="241"/>
      <c r="HM732" s="241"/>
      <c r="HN732" s="241"/>
      <c r="HO732" s="241"/>
      <c r="HP732" s="241"/>
      <c r="HQ732" s="241"/>
      <c r="HR732" s="241"/>
      <c r="HS732" s="241"/>
      <c r="HT732" s="241"/>
      <c r="HU732" s="241"/>
      <c r="HV732" s="241"/>
      <c r="HW732" s="241"/>
      <c r="HX732" s="241"/>
      <c r="HY732" s="241"/>
      <c r="HZ732" s="241"/>
      <c r="IA732" s="241"/>
      <c r="IB732" s="241"/>
      <c r="IC732" s="241"/>
      <c r="ID732" s="241"/>
      <c r="IE732" s="241"/>
      <c r="IF732" s="241"/>
      <c r="IG732" s="241"/>
      <c r="IH732" s="241"/>
      <c r="II732" s="241"/>
      <c r="IJ732" s="241"/>
      <c r="IK732" s="241"/>
      <c r="IL732" s="241"/>
      <c r="IM732" s="241"/>
      <c r="IN732" s="241"/>
      <c r="IO732" s="241"/>
      <c r="IP732" s="241"/>
      <c r="IQ732" s="241"/>
      <c r="IR732" s="241"/>
      <c r="IS732" s="241"/>
      <c r="IT732" s="241"/>
      <c r="IU732" s="241"/>
      <c r="IV732" s="241"/>
      <c r="IW732" s="241"/>
      <c r="IX732" s="241"/>
      <c r="IY732" s="241"/>
      <c r="IZ732" s="241"/>
      <c r="JA732" s="241"/>
      <c r="JB732" s="241"/>
      <c r="JC732" s="241"/>
      <c r="JD732" s="241"/>
      <c r="JE732" s="241"/>
      <c r="JF732" s="241"/>
      <c r="JG732" s="241"/>
      <c r="JH732" s="241"/>
      <c r="JI732" s="241"/>
      <c r="JJ732" s="241"/>
      <c r="JK732" s="241"/>
      <c r="JL732" s="241"/>
      <c r="JM732" s="241"/>
      <c r="JN732" s="241"/>
      <c r="JO732" s="241"/>
      <c r="JP732" s="241"/>
      <c r="JQ732" s="241"/>
      <c r="JR732" s="241"/>
      <c r="JS732" s="241"/>
      <c r="JT732" s="241"/>
      <c r="JU732" s="241"/>
    </row>
    <row r="733" spans="1:281" s="240" customFormat="1" ht="15" customHeight="1">
      <c r="A733" s="241"/>
      <c r="B733" s="241"/>
      <c r="C733" s="241"/>
      <c r="D733" s="241"/>
      <c r="E733" s="241"/>
      <c r="F733" s="241"/>
      <c r="G733" s="241"/>
      <c r="H733" s="241"/>
      <c r="I733" s="241"/>
      <c r="J733" s="241"/>
      <c r="K733" s="241"/>
      <c r="L733" s="241"/>
      <c r="M733" s="241"/>
      <c r="N733" s="241"/>
      <c r="O733" s="241"/>
      <c r="P733" s="241"/>
      <c r="Q733" s="241"/>
      <c r="R733" s="241"/>
      <c r="S733" s="241"/>
      <c r="T733" s="241"/>
      <c r="U733" s="241" t="s">
        <v>858</v>
      </c>
      <c r="V733" s="241"/>
      <c r="W733" s="241"/>
      <c r="X733" s="241"/>
      <c r="Y733" s="241"/>
      <c r="Z733" s="241"/>
      <c r="AA733" s="241"/>
      <c r="AB733" s="241"/>
      <c r="AC733" s="241" t="s">
        <v>350</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c r="CJ733" s="241"/>
      <c r="CK733" s="241"/>
      <c r="CL733" s="241"/>
      <c r="CM733" s="241"/>
      <c r="CN733" s="241"/>
      <c r="CO733" s="241"/>
      <c r="CP733" s="241"/>
      <c r="CQ733" s="241"/>
      <c r="CR733" s="241"/>
      <c r="CS733" s="241"/>
      <c r="CT733" s="241"/>
      <c r="CU733" s="241"/>
      <c r="CV733" s="241"/>
      <c r="CW733" s="241"/>
      <c r="CX733" s="241"/>
      <c r="CY733" s="241"/>
      <c r="CZ733" s="241"/>
      <c r="DA733" s="241"/>
      <c r="DB733" s="241"/>
      <c r="DC733" s="241"/>
      <c r="DD733" s="241"/>
      <c r="DE733" s="241"/>
      <c r="DF733" s="241"/>
      <c r="DG733" s="241"/>
      <c r="DH733" s="241"/>
      <c r="DI733" s="241"/>
      <c r="DJ733" s="241"/>
      <c r="DK733" s="241"/>
      <c r="DL733" s="241"/>
      <c r="DM733" s="241"/>
      <c r="DN733" s="241"/>
      <c r="DO733" s="241"/>
      <c r="DP733" s="241"/>
      <c r="DQ733" s="241"/>
      <c r="DR733" s="241"/>
      <c r="DS733" s="241"/>
      <c r="DT733" s="241"/>
      <c r="DU733" s="241"/>
      <c r="DV733" s="241"/>
      <c r="DW733" s="241"/>
      <c r="DX733" s="241"/>
      <c r="DY733" s="241"/>
      <c r="DZ733" s="241"/>
      <c r="EA733" s="241"/>
      <c r="EB733" s="241"/>
      <c r="EC733" s="241"/>
      <c r="ED733" s="241"/>
      <c r="EE733" s="241"/>
      <c r="EF733" s="241"/>
      <c r="EG733" s="241"/>
      <c r="EH733" s="241"/>
      <c r="EI733" s="241"/>
      <c r="EJ733" s="241"/>
      <c r="EK733" s="241"/>
      <c r="EL733" s="241"/>
      <c r="EM733" s="241"/>
      <c r="EN733" s="241"/>
      <c r="EO733" s="241"/>
      <c r="EP733" s="241"/>
      <c r="EQ733" s="241"/>
      <c r="ER733" s="241"/>
      <c r="ES733" s="241"/>
      <c r="ET733" s="241"/>
      <c r="EU733" s="241"/>
      <c r="EV733" s="241"/>
      <c r="EW733" s="241"/>
      <c r="EX733" s="241"/>
      <c r="EY733" s="241"/>
      <c r="EZ733" s="241"/>
      <c r="FA733" s="241"/>
      <c r="FB733" s="241"/>
      <c r="FC733" s="241"/>
      <c r="FD733" s="241"/>
      <c r="FE733" s="241"/>
      <c r="FF733" s="241"/>
      <c r="FG733" s="241"/>
      <c r="FH733" s="241"/>
      <c r="FI733" s="241"/>
      <c r="FJ733" s="241"/>
      <c r="FK733" s="241"/>
      <c r="FL733" s="241"/>
      <c r="FM733" s="241"/>
      <c r="FN733" s="241"/>
      <c r="FO733" s="241"/>
      <c r="FP733" s="241"/>
      <c r="FQ733" s="241"/>
      <c r="FR733" s="241"/>
      <c r="FS733" s="241"/>
      <c r="FT733" s="241"/>
      <c r="FU733" s="241"/>
      <c r="FV733" s="241"/>
      <c r="FW733" s="241"/>
      <c r="FX733" s="241"/>
      <c r="FY733" s="241"/>
      <c r="FZ733" s="241"/>
      <c r="GA733" s="241"/>
      <c r="GB733" s="241"/>
      <c r="GC733" s="241"/>
      <c r="GD733" s="241"/>
      <c r="GE733" s="241"/>
      <c r="GF733" s="241"/>
      <c r="GG733" s="241"/>
      <c r="GH733" s="241"/>
      <c r="GI733" s="241"/>
      <c r="GJ733" s="241"/>
      <c r="GK733" s="241"/>
      <c r="GL733" s="241"/>
      <c r="GM733" s="241"/>
      <c r="GN733" s="241"/>
      <c r="GO733" s="241"/>
      <c r="GP733" s="241"/>
      <c r="GQ733" s="241"/>
      <c r="GR733" s="241"/>
      <c r="GS733" s="241"/>
      <c r="GT733" s="241"/>
      <c r="GU733" s="241"/>
      <c r="GV733" s="241"/>
      <c r="GW733" s="241"/>
      <c r="GX733" s="241"/>
      <c r="GY733" s="241"/>
      <c r="GZ733" s="241"/>
      <c r="HA733" s="241"/>
      <c r="HB733" s="241"/>
      <c r="HC733" s="241"/>
      <c r="HD733" s="241"/>
      <c r="HE733" s="241"/>
      <c r="HF733" s="241"/>
      <c r="HG733" s="241"/>
      <c r="HH733" s="241"/>
      <c r="HI733" s="241"/>
      <c r="HJ733" s="241"/>
      <c r="HK733" s="241"/>
      <c r="HL733" s="241"/>
      <c r="HM733" s="241"/>
      <c r="HN733" s="241"/>
      <c r="HO733" s="241"/>
      <c r="HP733" s="241"/>
      <c r="HQ733" s="241"/>
      <c r="HR733" s="241"/>
      <c r="HS733" s="241"/>
      <c r="HT733" s="241"/>
      <c r="HU733" s="241"/>
      <c r="HV733" s="241"/>
      <c r="HW733" s="241"/>
      <c r="HX733" s="241"/>
      <c r="HY733" s="241"/>
      <c r="HZ733" s="241"/>
      <c r="IA733" s="241"/>
      <c r="IB733" s="241"/>
      <c r="IC733" s="241"/>
      <c r="ID733" s="241"/>
      <c r="IE733" s="241"/>
      <c r="IF733" s="241"/>
      <c r="IG733" s="241"/>
      <c r="IH733" s="241"/>
      <c r="II733" s="241"/>
      <c r="IJ733" s="241"/>
      <c r="IK733" s="241"/>
      <c r="IL733" s="241"/>
      <c r="IM733" s="241"/>
      <c r="IN733" s="241"/>
      <c r="IO733" s="241"/>
      <c r="IP733" s="241"/>
      <c r="IQ733" s="241"/>
      <c r="IR733" s="241"/>
      <c r="IS733" s="241"/>
      <c r="IT733" s="241"/>
      <c r="IU733" s="241"/>
      <c r="IV733" s="241"/>
      <c r="IW733" s="241"/>
      <c r="IX733" s="241"/>
      <c r="IY733" s="241"/>
      <c r="IZ733" s="241"/>
      <c r="JA733" s="241"/>
      <c r="JB733" s="241"/>
      <c r="JC733" s="241"/>
      <c r="JD733" s="241"/>
      <c r="JE733" s="241"/>
      <c r="JF733" s="241"/>
      <c r="JG733" s="241"/>
      <c r="JH733" s="241"/>
      <c r="JI733" s="241"/>
      <c r="JJ733" s="241"/>
      <c r="JK733" s="241"/>
      <c r="JL733" s="241"/>
      <c r="JM733" s="241"/>
      <c r="JN733" s="241"/>
      <c r="JO733" s="241"/>
      <c r="JP733" s="241"/>
      <c r="JQ733" s="241"/>
      <c r="JR733" s="241"/>
      <c r="JS733" s="241"/>
      <c r="JT733" s="241"/>
      <c r="JU733" s="241"/>
    </row>
    <row r="734" spans="1:281" s="240" customFormat="1" ht="15" customHeight="1">
      <c r="A734" s="241"/>
      <c r="B734" s="241"/>
      <c r="C734" s="241"/>
      <c r="D734" s="241"/>
      <c r="E734" s="241"/>
      <c r="F734" s="241"/>
      <c r="G734" s="241"/>
      <c r="H734" s="241"/>
      <c r="I734" s="241"/>
      <c r="J734" s="241"/>
      <c r="K734" s="241"/>
      <c r="L734" s="241"/>
      <c r="M734" s="241"/>
      <c r="N734" s="241"/>
      <c r="O734" s="241"/>
      <c r="P734" s="241"/>
      <c r="Q734" s="241"/>
      <c r="R734" s="241"/>
      <c r="S734" s="241"/>
      <c r="T734" s="241"/>
      <c r="U734" s="241" t="s">
        <v>859</v>
      </c>
      <c r="V734" s="241"/>
      <c r="W734" s="241"/>
      <c r="X734" s="241"/>
      <c r="Y734" s="241"/>
      <c r="Z734" s="241"/>
      <c r="AA734" s="241"/>
      <c r="AB734" s="241"/>
      <c r="AC734" s="241" t="s">
        <v>325</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c r="CJ734" s="241"/>
      <c r="CK734" s="241"/>
      <c r="CL734" s="241"/>
      <c r="CM734" s="241"/>
      <c r="CN734" s="241"/>
      <c r="CO734" s="241"/>
      <c r="CP734" s="241"/>
      <c r="CQ734" s="241"/>
      <c r="CR734" s="241"/>
      <c r="CS734" s="241"/>
      <c r="CT734" s="241"/>
      <c r="CU734" s="241"/>
      <c r="CV734" s="241"/>
      <c r="CW734" s="241"/>
      <c r="CX734" s="241"/>
      <c r="CY734" s="241"/>
      <c r="CZ734" s="241"/>
      <c r="DA734" s="241"/>
      <c r="DB734" s="241"/>
      <c r="DC734" s="241"/>
      <c r="DD734" s="241"/>
      <c r="DE734" s="241"/>
      <c r="DF734" s="241"/>
      <c r="DG734" s="241"/>
      <c r="DH734" s="241"/>
      <c r="DI734" s="241"/>
      <c r="DJ734" s="241"/>
      <c r="DK734" s="241"/>
      <c r="DL734" s="241"/>
      <c r="DM734" s="241"/>
      <c r="DN734" s="241"/>
      <c r="DO734" s="241"/>
      <c r="DP734" s="241"/>
      <c r="DQ734" s="241"/>
      <c r="DR734" s="241"/>
      <c r="DS734" s="241"/>
      <c r="DT734" s="241"/>
      <c r="DU734" s="241"/>
      <c r="DV734" s="241"/>
      <c r="DW734" s="241"/>
      <c r="DX734" s="241"/>
      <c r="DY734" s="241"/>
      <c r="DZ734" s="241"/>
      <c r="EA734" s="241"/>
      <c r="EB734" s="241"/>
      <c r="EC734" s="241"/>
      <c r="ED734" s="241"/>
      <c r="EE734" s="241"/>
      <c r="EF734" s="241"/>
      <c r="EG734" s="241"/>
      <c r="EH734" s="241"/>
      <c r="EI734" s="241"/>
      <c r="EJ734" s="241"/>
      <c r="EK734" s="241"/>
      <c r="EL734" s="241"/>
      <c r="EM734" s="241"/>
      <c r="EN734" s="241"/>
      <c r="EO734" s="241"/>
      <c r="EP734" s="241"/>
      <c r="EQ734" s="241"/>
      <c r="ER734" s="241"/>
      <c r="ES734" s="241"/>
      <c r="ET734" s="241"/>
      <c r="EU734" s="241"/>
      <c r="EV734" s="241"/>
      <c r="EW734" s="241"/>
      <c r="EX734" s="241"/>
      <c r="EY734" s="241"/>
      <c r="EZ734" s="241"/>
      <c r="FA734" s="241"/>
      <c r="FB734" s="241"/>
      <c r="FC734" s="241"/>
      <c r="FD734" s="241"/>
      <c r="FE734" s="241"/>
      <c r="FF734" s="241"/>
      <c r="FG734" s="241"/>
      <c r="FH734" s="241"/>
      <c r="FI734" s="241"/>
      <c r="FJ734" s="241"/>
      <c r="FK734" s="241"/>
      <c r="FL734" s="241"/>
      <c r="FM734" s="241"/>
      <c r="FN734" s="241"/>
      <c r="FO734" s="241"/>
      <c r="FP734" s="241"/>
      <c r="FQ734" s="241"/>
      <c r="FR734" s="241"/>
      <c r="FS734" s="241"/>
      <c r="FT734" s="241"/>
      <c r="FU734" s="241"/>
      <c r="FV734" s="241"/>
      <c r="FW734" s="241"/>
      <c r="FX734" s="241"/>
      <c r="FY734" s="241"/>
      <c r="FZ734" s="241"/>
      <c r="GA734" s="241"/>
      <c r="GB734" s="241"/>
      <c r="GC734" s="241"/>
      <c r="GD734" s="241"/>
      <c r="GE734" s="241"/>
      <c r="GF734" s="241"/>
      <c r="GG734" s="241"/>
      <c r="GH734" s="241"/>
      <c r="GI734" s="241"/>
      <c r="GJ734" s="241"/>
      <c r="GK734" s="241"/>
      <c r="GL734" s="241"/>
      <c r="GM734" s="241"/>
      <c r="GN734" s="241"/>
      <c r="GO734" s="241"/>
      <c r="GP734" s="241"/>
      <c r="GQ734" s="241"/>
      <c r="GR734" s="241"/>
      <c r="GS734" s="241"/>
      <c r="GT734" s="241"/>
      <c r="GU734" s="241"/>
      <c r="GV734" s="241"/>
      <c r="GW734" s="241"/>
      <c r="GX734" s="241"/>
      <c r="GY734" s="241"/>
      <c r="GZ734" s="241"/>
      <c r="HA734" s="241"/>
      <c r="HB734" s="241"/>
      <c r="HC734" s="241"/>
      <c r="HD734" s="241"/>
      <c r="HE734" s="241"/>
      <c r="HF734" s="241"/>
      <c r="HG734" s="241"/>
      <c r="HH734" s="241"/>
      <c r="HI734" s="241"/>
      <c r="HJ734" s="241"/>
      <c r="HK734" s="241"/>
      <c r="HL734" s="241"/>
      <c r="HM734" s="241"/>
      <c r="HN734" s="241"/>
      <c r="HO734" s="241"/>
      <c r="HP734" s="241"/>
      <c r="HQ734" s="241"/>
      <c r="HR734" s="241"/>
      <c r="HS734" s="241"/>
      <c r="HT734" s="241"/>
      <c r="HU734" s="241"/>
      <c r="HV734" s="241"/>
      <c r="HW734" s="241"/>
      <c r="HX734" s="241"/>
      <c r="HY734" s="241"/>
      <c r="HZ734" s="241"/>
      <c r="IA734" s="241"/>
      <c r="IB734" s="241"/>
      <c r="IC734" s="241"/>
      <c r="ID734" s="241"/>
      <c r="IE734" s="241"/>
      <c r="IF734" s="241"/>
      <c r="IG734" s="241"/>
      <c r="IH734" s="241"/>
      <c r="II734" s="241"/>
      <c r="IJ734" s="241"/>
      <c r="IK734" s="241"/>
      <c r="IL734" s="241"/>
      <c r="IM734" s="241"/>
      <c r="IN734" s="241"/>
      <c r="IO734" s="241"/>
      <c r="IP734" s="241"/>
      <c r="IQ734" s="241"/>
      <c r="IR734" s="241"/>
      <c r="IS734" s="241"/>
      <c r="IT734" s="241"/>
      <c r="IU734" s="241"/>
      <c r="IV734" s="241"/>
      <c r="IW734" s="241"/>
      <c r="IX734" s="241"/>
      <c r="IY734" s="241"/>
      <c r="IZ734" s="241"/>
      <c r="JA734" s="241"/>
      <c r="JB734" s="241"/>
      <c r="JC734" s="241"/>
      <c r="JD734" s="241"/>
      <c r="JE734" s="241"/>
      <c r="JF734" s="241"/>
      <c r="JG734" s="241"/>
      <c r="JH734" s="241"/>
      <c r="JI734" s="241"/>
      <c r="JJ734" s="241"/>
      <c r="JK734" s="241"/>
      <c r="JL734" s="241"/>
      <c r="JM734" s="241"/>
      <c r="JN734" s="241"/>
      <c r="JO734" s="241"/>
      <c r="JP734" s="241"/>
      <c r="JQ734" s="241"/>
      <c r="JR734" s="241"/>
      <c r="JS734" s="241"/>
      <c r="JT734" s="241"/>
      <c r="JU734" s="241"/>
    </row>
    <row r="735" spans="1:281" s="240" customFormat="1" ht="15" customHeight="1">
      <c r="A735" s="241"/>
      <c r="B735" s="241"/>
      <c r="C735" s="241"/>
      <c r="D735" s="241"/>
      <c r="E735" s="241"/>
      <c r="F735" s="241"/>
      <c r="G735" s="241"/>
      <c r="H735" s="241"/>
      <c r="I735" s="241"/>
      <c r="J735" s="241"/>
      <c r="K735" s="241"/>
      <c r="L735" s="241"/>
      <c r="M735" s="241"/>
      <c r="N735" s="241"/>
      <c r="O735" s="241"/>
      <c r="P735" s="241"/>
      <c r="Q735" s="241"/>
      <c r="R735" s="241"/>
      <c r="S735" s="241"/>
      <c r="T735" s="241"/>
      <c r="U735" s="241" t="s">
        <v>860</v>
      </c>
      <c r="V735" s="241"/>
      <c r="W735" s="241"/>
      <c r="X735" s="241"/>
      <c r="Y735" s="241"/>
      <c r="Z735" s="241"/>
      <c r="AA735" s="241"/>
      <c r="AB735" s="241"/>
      <c r="AC735" s="241" t="s">
        <v>311</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c r="CJ735" s="241"/>
      <c r="CK735" s="241"/>
      <c r="CL735" s="241"/>
      <c r="CM735" s="241"/>
      <c r="CN735" s="241"/>
      <c r="CO735" s="241"/>
      <c r="CP735" s="241"/>
      <c r="CQ735" s="241"/>
      <c r="CR735" s="241"/>
      <c r="CS735" s="241"/>
      <c r="CT735" s="241"/>
      <c r="CU735" s="241"/>
      <c r="CV735" s="241"/>
      <c r="CW735" s="241"/>
      <c r="CX735" s="241"/>
      <c r="CY735" s="241"/>
      <c r="CZ735" s="241"/>
      <c r="DA735" s="241"/>
      <c r="DB735" s="241"/>
      <c r="DC735" s="241"/>
      <c r="DD735" s="241"/>
      <c r="DE735" s="241"/>
      <c r="DF735" s="241"/>
      <c r="DG735" s="241"/>
      <c r="DH735" s="241"/>
      <c r="DI735" s="241"/>
      <c r="DJ735" s="241"/>
      <c r="DK735" s="241"/>
      <c r="DL735" s="241"/>
      <c r="DM735" s="241"/>
      <c r="DN735" s="241"/>
      <c r="DO735" s="241"/>
      <c r="DP735" s="241"/>
      <c r="DQ735" s="241"/>
      <c r="DR735" s="241"/>
      <c r="DS735" s="241"/>
      <c r="DT735" s="241"/>
      <c r="DU735" s="241"/>
      <c r="DV735" s="241"/>
      <c r="DW735" s="241"/>
      <c r="DX735" s="241"/>
      <c r="DY735" s="241"/>
      <c r="DZ735" s="241"/>
      <c r="EA735" s="241"/>
      <c r="EB735" s="241"/>
      <c r="EC735" s="241"/>
      <c r="ED735" s="241"/>
      <c r="EE735" s="241"/>
      <c r="EF735" s="241"/>
      <c r="EG735" s="241"/>
      <c r="EH735" s="241"/>
      <c r="EI735" s="241"/>
      <c r="EJ735" s="241"/>
      <c r="EK735" s="241"/>
      <c r="EL735" s="241"/>
      <c r="EM735" s="241"/>
      <c r="EN735" s="241"/>
      <c r="EO735" s="241"/>
      <c r="EP735" s="241"/>
      <c r="EQ735" s="241"/>
      <c r="ER735" s="241"/>
      <c r="ES735" s="241"/>
      <c r="ET735" s="241"/>
      <c r="EU735" s="241"/>
      <c r="EV735" s="241"/>
      <c r="EW735" s="241"/>
      <c r="EX735" s="241"/>
      <c r="EY735" s="241"/>
      <c r="EZ735" s="241"/>
      <c r="FA735" s="241"/>
      <c r="FB735" s="241"/>
      <c r="FC735" s="241"/>
      <c r="FD735" s="241"/>
      <c r="FE735" s="241"/>
      <c r="FF735" s="241"/>
      <c r="FG735" s="241"/>
      <c r="FH735" s="241"/>
      <c r="FI735" s="241"/>
      <c r="FJ735" s="241"/>
      <c r="FK735" s="241"/>
      <c r="FL735" s="241"/>
      <c r="FM735" s="241"/>
      <c r="FN735" s="241"/>
      <c r="FO735" s="241"/>
      <c r="FP735" s="241"/>
      <c r="FQ735" s="241"/>
      <c r="FR735" s="241"/>
      <c r="FS735" s="241"/>
      <c r="FT735" s="241"/>
      <c r="FU735" s="241"/>
      <c r="FV735" s="241"/>
      <c r="FW735" s="241"/>
      <c r="FX735" s="241"/>
      <c r="FY735" s="241"/>
      <c r="FZ735" s="241"/>
      <c r="GA735" s="241"/>
      <c r="GB735" s="241"/>
      <c r="GC735" s="241"/>
      <c r="GD735" s="241"/>
      <c r="GE735" s="241"/>
      <c r="GF735" s="241"/>
      <c r="GG735" s="241"/>
      <c r="GH735" s="241"/>
      <c r="GI735" s="241"/>
      <c r="GJ735" s="241"/>
      <c r="GK735" s="241"/>
      <c r="GL735" s="241"/>
      <c r="GM735" s="241"/>
      <c r="GN735" s="241"/>
      <c r="GO735" s="241"/>
      <c r="GP735" s="241"/>
      <c r="GQ735" s="241"/>
      <c r="GR735" s="241"/>
      <c r="GS735" s="241"/>
      <c r="GT735" s="241"/>
      <c r="GU735" s="241"/>
      <c r="GV735" s="241"/>
      <c r="GW735" s="241"/>
      <c r="GX735" s="241"/>
      <c r="GY735" s="241"/>
      <c r="GZ735" s="241"/>
      <c r="HA735" s="241"/>
      <c r="HB735" s="241"/>
      <c r="HC735" s="241"/>
      <c r="HD735" s="241"/>
      <c r="HE735" s="241"/>
      <c r="HF735" s="241"/>
      <c r="HG735" s="241"/>
      <c r="HH735" s="241"/>
      <c r="HI735" s="241"/>
      <c r="HJ735" s="241"/>
      <c r="HK735" s="241"/>
      <c r="HL735" s="241"/>
      <c r="HM735" s="241"/>
      <c r="HN735" s="241"/>
      <c r="HO735" s="241"/>
      <c r="HP735" s="241"/>
      <c r="HQ735" s="241"/>
      <c r="HR735" s="241"/>
      <c r="HS735" s="241"/>
      <c r="HT735" s="241"/>
      <c r="HU735" s="241"/>
      <c r="HV735" s="241"/>
      <c r="HW735" s="241"/>
      <c r="HX735" s="241"/>
      <c r="HY735" s="241"/>
      <c r="HZ735" s="241"/>
      <c r="IA735" s="241"/>
      <c r="IB735" s="241"/>
      <c r="IC735" s="241"/>
      <c r="ID735" s="241"/>
      <c r="IE735" s="241"/>
      <c r="IF735" s="241"/>
      <c r="IG735" s="241"/>
      <c r="IH735" s="241"/>
      <c r="II735" s="241"/>
      <c r="IJ735" s="241"/>
      <c r="IK735" s="241"/>
      <c r="IL735" s="241"/>
      <c r="IM735" s="241"/>
      <c r="IN735" s="241"/>
      <c r="IO735" s="241"/>
      <c r="IP735" s="241"/>
      <c r="IQ735" s="241"/>
      <c r="IR735" s="241"/>
      <c r="IS735" s="241"/>
      <c r="IT735" s="241"/>
      <c r="IU735" s="241"/>
      <c r="IV735" s="241"/>
      <c r="IW735" s="241"/>
      <c r="IX735" s="241"/>
      <c r="IY735" s="241"/>
      <c r="IZ735" s="241"/>
      <c r="JA735" s="241"/>
      <c r="JB735" s="241"/>
      <c r="JC735" s="241"/>
      <c r="JD735" s="241"/>
      <c r="JE735" s="241"/>
      <c r="JF735" s="241"/>
      <c r="JG735" s="241"/>
      <c r="JH735" s="241"/>
      <c r="JI735" s="241"/>
      <c r="JJ735" s="241"/>
      <c r="JK735" s="241"/>
      <c r="JL735" s="241"/>
      <c r="JM735" s="241"/>
      <c r="JN735" s="241"/>
      <c r="JO735" s="241"/>
      <c r="JP735" s="241"/>
      <c r="JQ735" s="241"/>
      <c r="JR735" s="241"/>
      <c r="JS735" s="241"/>
      <c r="JT735" s="241"/>
      <c r="JU735" s="241"/>
    </row>
    <row r="736" spans="1:281" s="240" customFormat="1" ht="15" customHeight="1">
      <c r="A736" s="241"/>
      <c r="B736" s="241"/>
      <c r="C736" s="241"/>
      <c r="D736" s="241"/>
      <c r="E736" s="241"/>
      <c r="F736" s="241"/>
      <c r="G736" s="241"/>
      <c r="H736" s="241"/>
      <c r="I736" s="241"/>
      <c r="J736" s="241"/>
      <c r="K736" s="241"/>
      <c r="L736" s="241"/>
      <c r="M736" s="241"/>
      <c r="N736" s="241"/>
      <c r="O736" s="241"/>
      <c r="P736" s="241"/>
      <c r="Q736" s="241"/>
      <c r="R736" s="241"/>
      <c r="S736" s="241"/>
      <c r="T736" s="241"/>
      <c r="U736" s="241" t="s">
        <v>861</v>
      </c>
      <c r="V736" s="241"/>
      <c r="W736" s="241"/>
      <c r="X736" s="241"/>
      <c r="Y736" s="241"/>
      <c r="Z736" s="241"/>
      <c r="AA736" s="241"/>
      <c r="AB736" s="241"/>
      <c r="AC736" s="241" t="s">
        <v>313</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c r="CJ736" s="241"/>
      <c r="CK736" s="241"/>
      <c r="CL736" s="241"/>
      <c r="CM736" s="241"/>
      <c r="CN736" s="241"/>
      <c r="CO736" s="241"/>
      <c r="CP736" s="241"/>
      <c r="CQ736" s="241"/>
      <c r="CR736" s="241"/>
      <c r="CS736" s="241"/>
      <c r="CT736" s="241"/>
      <c r="CU736" s="241"/>
      <c r="CV736" s="241"/>
      <c r="CW736" s="241"/>
      <c r="CX736" s="241"/>
      <c r="CY736" s="241"/>
      <c r="CZ736" s="241"/>
      <c r="DA736" s="241"/>
      <c r="DB736" s="241"/>
      <c r="DC736" s="241"/>
      <c r="DD736" s="241"/>
      <c r="DE736" s="241"/>
      <c r="DF736" s="241"/>
      <c r="DG736" s="241"/>
      <c r="DH736" s="241"/>
      <c r="DI736" s="241"/>
      <c r="DJ736" s="241"/>
      <c r="DK736" s="241"/>
      <c r="DL736" s="241"/>
      <c r="DM736" s="241"/>
      <c r="DN736" s="241"/>
      <c r="DO736" s="241"/>
      <c r="DP736" s="241"/>
      <c r="DQ736" s="241"/>
      <c r="DR736" s="241"/>
      <c r="DS736" s="241"/>
      <c r="DT736" s="241"/>
      <c r="DU736" s="241"/>
      <c r="DV736" s="241"/>
      <c r="DW736" s="241"/>
      <c r="DX736" s="241"/>
      <c r="DY736" s="241"/>
      <c r="DZ736" s="241"/>
      <c r="EA736" s="241"/>
      <c r="EB736" s="241"/>
      <c r="EC736" s="241"/>
      <c r="ED736" s="241"/>
      <c r="EE736" s="241"/>
      <c r="EF736" s="241"/>
      <c r="EG736" s="241"/>
      <c r="EH736" s="241"/>
      <c r="EI736" s="241"/>
      <c r="EJ736" s="241"/>
      <c r="EK736" s="241"/>
      <c r="EL736" s="241"/>
      <c r="EM736" s="241"/>
      <c r="EN736" s="241"/>
      <c r="EO736" s="241"/>
      <c r="EP736" s="241"/>
      <c r="EQ736" s="241"/>
      <c r="ER736" s="241"/>
      <c r="ES736" s="241"/>
      <c r="ET736" s="241"/>
      <c r="EU736" s="241"/>
      <c r="EV736" s="241"/>
      <c r="EW736" s="241"/>
      <c r="EX736" s="241"/>
      <c r="EY736" s="241"/>
      <c r="EZ736" s="241"/>
      <c r="FA736" s="241"/>
      <c r="FB736" s="241"/>
      <c r="FC736" s="241"/>
      <c r="FD736" s="241"/>
      <c r="FE736" s="241"/>
      <c r="FF736" s="241"/>
      <c r="FG736" s="241"/>
      <c r="FH736" s="241"/>
      <c r="FI736" s="241"/>
      <c r="FJ736" s="241"/>
      <c r="FK736" s="241"/>
      <c r="FL736" s="241"/>
      <c r="FM736" s="241"/>
      <c r="FN736" s="241"/>
      <c r="FO736" s="241"/>
      <c r="FP736" s="241"/>
      <c r="FQ736" s="241"/>
      <c r="FR736" s="241"/>
      <c r="FS736" s="241"/>
      <c r="FT736" s="241"/>
      <c r="FU736" s="241"/>
      <c r="FV736" s="241"/>
      <c r="FW736" s="241"/>
      <c r="FX736" s="241"/>
      <c r="FY736" s="241"/>
      <c r="FZ736" s="241"/>
      <c r="GA736" s="241"/>
      <c r="GB736" s="241"/>
      <c r="GC736" s="241"/>
      <c r="GD736" s="241"/>
      <c r="GE736" s="241"/>
      <c r="GF736" s="241"/>
      <c r="GG736" s="241"/>
      <c r="GH736" s="241"/>
      <c r="GI736" s="241"/>
      <c r="GJ736" s="241"/>
      <c r="GK736" s="241"/>
      <c r="GL736" s="241"/>
      <c r="GM736" s="241"/>
      <c r="GN736" s="241"/>
      <c r="GO736" s="241"/>
      <c r="GP736" s="241"/>
      <c r="GQ736" s="241"/>
      <c r="GR736" s="241"/>
      <c r="GS736" s="241"/>
      <c r="GT736" s="241"/>
      <c r="GU736" s="241"/>
      <c r="GV736" s="241"/>
      <c r="GW736" s="241"/>
      <c r="GX736" s="241"/>
      <c r="GY736" s="241"/>
      <c r="GZ736" s="241"/>
      <c r="HA736" s="241"/>
      <c r="HB736" s="241"/>
      <c r="HC736" s="241"/>
      <c r="HD736" s="241"/>
      <c r="HE736" s="241"/>
      <c r="HF736" s="241"/>
      <c r="HG736" s="241"/>
      <c r="HH736" s="241"/>
      <c r="HI736" s="241"/>
      <c r="HJ736" s="241"/>
      <c r="HK736" s="241"/>
      <c r="HL736" s="241"/>
      <c r="HM736" s="241"/>
      <c r="HN736" s="241"/>
      <c r="HO736" s="241"/>
      <c r="HP736" s="241"/>
      <c r="HQ736" s="241"/>
      <c r="HR736" s="241"/>
      <c r="HS736" s="241"/>
      <c r="HT736" s="241"/>
      <c r="HU736" s="241"/>
      <c r="HV736" s="241"/>
      <c r="HW736" s="241"/>
      <c r="HX736" s="241"/>
      <c r="HY736" s="241"/>
      <c r="HZ736" s="241"/>
      <c r="IA736" s="241"/>
      <c r="IB736" s="241"/>
      <c r="IC736" s="241"/>
      <c r="ID736" s="241"/>
      <c r="IE736" s="241"/>
      <c r="IF736" s="241"/>
      <c r="IG736" s="241"/>
      <c r="IH736" s="241"/>
      <c r="II736" s="241"/>
      <c r="IJ736" s="241"/>
      <c r="IK736" s="241"/>
      <c r="IL736" s="241"/>
      <c r="IM736" s="241"/>
      <c r="IN736" s="241"/>
      <c r="IO736" s="241"/>
      <c r="IP736" s="241"/>
      <c r="IQ736" s="241"/>
      <c r="IR736" s="241"/>
      <c r="IS736" s="241"/>
      <c r="IT736" s="241"/>
      <c r="IU736" s="241"/>
      <c r="IV736" s="241"/>
      <c r="IW736" s="241"/>
      <c r="IX736" s="241"/>
      <c r="IY736" s="241"/>
      <c r="IZ736" s="241"/>
      <c r="JA736" s="241"/>
      <c r="JB736" s="241"/>
      <c r="JC736" s="241"/>
      <c r="JD736" s="241"/>
      <c r="JE736" s="241"/>
      <c r="JF736" s="241"/>
      <c r="JG736" s="241"/>
      <c r="JH736" s="241"/>
      <c r="JI736" s="241"/>
      <c r="JJ736" s="241"/>
      <c r="JK736" s="241"/>
      <c r="JL736" s="241"/>
      <c r="JM736" s="241"/>
      <c r="JN736" s="241"/>
      <c r="JO736" s="241"/>
      <c r="JP736" s="241"/>
      <c r="JQ736" s="241"/>
      <c r="JR736" s="241"/>
      <c r="JS736" s="241"/>
      <c r="JT736" s="241"/>
      <c r="JU736" s="241"/>
    </row>
    <row r="737" spans="1:281" s="240" customFormat="1" ht="15" customHeight="1">
      <c r="A737" s="241"/>
      <c r="B737" s="241"/>
      <c r="C737" s="241"/>
      <c r="D737" s="241"/>
      <c r="E737" s="241"/>
      <c r="F737" s="241"/>
      <c r="G737" s="241"/>
      <c r="H737" s="241"/>
      <c r="I737" s="241"/>
      <c r="J737" s="241"/>
      <c r="K737" s="241"/>
      <c r="L737" s="241"/>
      <c r="M737" s="241"/>
      <c r="N737" s="241"/>
      <c r="O737" s="241"/>
      <c r="P737" s="241"/>
      <c r="Q737" s="241"/>
      <c r="R737" s="241"/>
      <c r="S737" s="241"/>
      <c r="T737" s="241"/>
      <c r="U737" s="241" t="s">
        <v>862</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c r="DD737" s="241"/>
      <c r="DE737" s="241"/>
      <c r="DF737" s="241"/>
      <c r="DG737" s="241"/>
      <c r="DH737" s="241"/>
      <c r="DI737" s="241"/>
      <c r="DJ737" s="241"/>
      <c r="DK737" s="241"/>
      <c r="DL737" s="241"/>
      <c r="DM737" s="241"/>
      <c r="DN737" s="241"/>
      <c r="DO737" s="241"/>
      <c r="DP737" s="241"/>
      <c r="DQ737" s="241"/>
      <c r="DR737" s="241"/>
      <c r="DS737" s="241"/>
      <c r="DT737" s="241"/>
      <c r="DU737" s="241"/>
      <c r="DV737" s="241"/>
      <c r="DW737" s="241"/>
      <c r="DX737" s="241"/>
      <c r="DY737" s="241"/>
      <c r="DZ737" s="241"/>
      <c r="EA737" s="241"/>
      <c r="EB737" s="241"/>
      <c r="EC737" s="241"/>
      <c r="ED737" s="241"/>
      <c r="EE737" s="241"/>
      <c r="EF737" s="241"/>
      <c r="EG737" s="241"/>
      <c r="EH737" s="241"/>
      <c r="EI737" s="241"/>
      <c r="EJ737" s="241"/>
      <c r="EK737" s="241"/>
      <c r="EL737" s="241"/>
      <c r="EM737" s="241"/>
      <c r="EN737" s="241"/>
      <c r="EO737" s="241"/>
      <c r="EP737" s="241"/>
      <c r="EQ737" s="241"/>
      <c r="ER737" s="241"/>
      <c r="ES737" s="241"/>
      <c r="ET737" s="241"/>
      <c r="EU737" s="241"/>
      <c r="EV737" s="241"/>
      <c r="EW737" s="241"/>
      <c r="EX737" s="241"/>
      <c r="EY737" s="241"/>
      <c r="EZ737" s="241"/>
      <c r="FA737" s="241"/>
      <c r="FB737" s="241"/>
      <c r="FC737" s="241"/>
      <c r="FD737" s="241"/>
      <c r="FE737" s="241"/>
      <c r="FF737" s="241"/>
      <c r="FG737" s="241"/>
      <c r="FH737" s="241"/>
      <c r="FI737" s="241"/>
      <c r="FJ737" s="241"/>
      <c r="FK737" s="241"/>
      <c r="FL737" s="241"/>
      <c r="FM737" s="241"/>
      <c r="FN737" s="241"/>
      <c r="FO737" s="241"/>
      <c r="FP737" s="241"/>
      <c r="FQ737" s="241"/>
      <c r="FR737" s="241"/>
      <c r="FS737" s="241"/>
      <c r="FT737" s="241"/>
      <c r="FU737" s="241"/>
      <c r="FV737" s="241"/>
      <c r="FW737" s="241"/>
      <c r="FX737" s="241"/>
      <c r="FY737" s="241"/>
      <c r="FZ737" s="241"/>
      <c r="GA737" s="241"/>
      <c r="GB737" s="241"/>
      <c r="GC737" s="241"/>
      <c r="GD737" s="241"/>
      <c r="GE737" s="241"/>
      <c r="GF737" s="241"/>
      <c r="GG737" s="241"/>
      <c r="GH737" s="241"/>
      <c r="GI737" s="241"/>
      <c r="GJ737" s="241"/>
      <c r="GK737" s="241"/>
      <c r="GL737" s="241"/>
      <c r="GM737" s="241"/>
      <c r="GN737" s="241"/>
      <c r="GO737" s="241"/>
      <c r="GP737" s="241"/>
      <c r="GQ737" s="241"/>
      <c r="GR737" s="241"/>
      <c r="GS737" s="241"/>
      <c r="GT737" s="241"/>
      <c r="GU737" s="241"/>
      <c r="GV737" s="241"/>
      <c r="GW737" s="241"/>
      <c r="GX737" s="241"/>
      <c r="GY737" s="241"/>
      <c r="GZ737" s="241"/>
      <c r="HA737" s="241"/>
      <c r="HB737" s="241"/>
      <c r="HC737" s="241"/>
      <c r="HD737" s="241"/>
      <c r="HE737" s="241"/>
      <c r="HF737" s="241"/>
      <c r="HG737" s="241"/>
      <c r="HH737" s="241"/>
      <c r="HI737" s="241"/>
      <c r="HJ737" s="241"/>
      <c r="HK737" s="241"/>
      <c r="HL737" s="241"/>
      <c r="HM737" s="241"/>
      <c r="HN737" s="241"/>
      <c r="HO737" s="241"/>
      <c r="HP737" s="241"/>
      <c r="HQ737" s="241"/>
      <c r="HR737" s="241"/>
      <c r="HS737" s="241"/>
      <c r="HT737" s="241"/>
      <c r="HU737" s="241"/>
      <c r="HV737" s="241"/>
      <c r="HW737" s="241"/>
      <c r="HX737" s="241"/>
      <c r="HY737" s="241"/>
      <c r="HZ737" s="241"/>
      <c r="IA737" s="241"/>
      <c r="IB737" s="241"/>
      <c r="IC737" s="241"/>
      <c r="ID737" s="241"/>
      <c r="IE737" s="241"/>
      <c r="IF737" s="241"/>
      <c r="IG737" s="241"/>
      <c r="IH737" s="241"/>
      <c r="II737" s="241"/>
      <c r="IJ737" s="241"/>
      <c r="IK737" s="241"/>
      <c r="IL737" s="241"/>
      <c r="IM737" s="241"/>
      <c r="IN737" s="241"/>
      <c r="IO737" s="241"/>
      <c r="IP737" s="241"/>
      <c r="IQ737" s="241"/>
      <c r="IR737" s="241"/>
      <c r="IS737" s="241"/>
      <c r="IT737" s="241"/>
      <c r="IU737" s="241"/>
      <c r="IV737" s="241"/>
      <c r="IW737" s="241"/>
      <c r="IX737" s="241"/>
      <c r="IY737" s="241"/>
      <c r="IZ737" s="241"/>
      <c r="JA737" s="241"/>
      <c r="JB737" s="241"/>
      <c r="JC737" s="241"/>
      <c r="JD737" s="241"/>
      <c r="JE737" s="241"/>
      <c r="JF737" s="241"/>
      <c r="JG737" s="241"/>
      <c r="JH737" s="241"/>
      <c r="JI737" s="241"/>
      <c r="JJ737" s="241"/>
      <c r="JK737" s="241"/>
      <c r="JL737" s="241"/>
      <c r="JM737" s="241"/>
      <c r="JN737" s="241"/>
      <c r="JO737" s="241"/>
      <c r="JP737" s="241"/>
      <c r="JQ737" s="241"/>
      <c r="JR737" s="241"/>
      <c r="JS737" s="241"/>
      <c r="JT737" s="241"/>
      <c r="JU737" s="241"/>
    </row>
    <row r="738" spans="1:281" s="240" customFormat="1" ht="15" customHeight="1">
      <c r="A738" s="241"/>
      <c r="B738" s="241"/>
      <c r="C738" s="241"/>
      <c r="D738" s="241"/>
      <c r="E738" s="241"/>
      <c r="F738" s="241"/>
      <c r="G738" s="241"/>
      <c r="H738" s="241"/>
      <c r="I738" s="241"/>
      <c r="J738" s="241"/>
      <c r="K738" s="241"/>
      <c r="L738" s="241"/>
      <c r="M738" s="241"/>
      <c r="N738" s="241"/>
      <c r="O738" s="241"/>
      <c r="P738" s="241"/>
      <c r="Q738" s="241"/>
      <c r="R738" s="241"/>
      <c r="S738" s="241"/>
      <c r="T738" s="241"/>
      <c r="U738" s="241" t="s">
        <v>863</v>
      </c>
      <c r="V738" s="241"/>
      <c r="W738" s="241"/>
      <c r="X738" s="241"/>
      <c r="Y738" s="241"/>
      <c r="Z738" s="241"/>
      <c r="AA738" s="241"/>
      <c r="AB738" s="241"/>
      <c r="AC738" s="241" t="s">
        <v>325</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c r="CJ738" s="241"/>
      <c r="CK738" s="241"/>
      <c r="CL738" s="241"/>
      <c r="CM738" s="241"/>
      <c r="CN738" s="241"/>
      <c r="CO738" s="241"/>
      <c r="CP738" s="241"/>
      <c r="CQ738" s="241"/>
      <c r="CR738" s="241"/>
      <c r="CS738" s="241"/>
      <c r="CT738" s="241"/>
      <c r="CU738" s="241"/>
      <c r="CV738" s="241"/>
      <c r="CW738" s="241"/>
      <c r="CX738" s="241"/>
      <c r="CY738" s="241"/>
      <c r="CZ738" s="241"/>
      <c r="DA738" s="241"/>
      <c r="DB738" s="241"/>
      <c r="DC738" s="241"/>
      <c r="DD738" s="241"/>
      <c r="DE738" s="241"/>
      <c r="DF738" s="241"/>
      <c r="DG738" s="241"/>
      <c r="DH738" s="241"/>
      <c r="DI738" s="241"/>
      <c r="DJ738" s="241"/>
      <c r="DK738" s="241"/>
      <c r="DL738" s="241"/>
      <c r="DM738" s="241"/>
      <c r="DN738" s="241"/>
      <c r="DO738" s="241"/>
      <c r="DP738" s="241"/>
      <c r="DQ738" s="241"/>
      <c r="DR738" s="241"/>
      <c r="DS738" s="241"/>
      <c r="DT738" s="241"/>
      <c r="DU738" s="241"/>
      <c r="DV738" s="241"/>
      <c r="DW738" s="241"/>
      <c r="DX738" s="241"/>
      <c r="DY738" s="241"/>
      <c r="DZ738" s="241"/>
      <c r="EA738" s="241"/>
      <c r="EB738" s="241"/>
      <c r="EC738" s="241"/>
      <c r="ED738" s="241"/>
      <c r="EE738" s="241"/>
      <c r="EF738" s="241"/>
      <c r="EG738" s="241"/>
      <c r="EH738" s="241"/>
      <c r="EI738" s="241"/>
      <c r="EJ738" s="241"/>
      <c r="EK738" s="241"/>
      <c r="EL738" s="241"/>
      <c r="EM738" s="241"/>
      <c r="EN738" s="241"/>
      <c r="EO738" s="241"/>
      <c r="EP738" s="241"/>
      <c r="EQ738" s="241"/>
      <c r="ER738" s="241"/>
      <c r="ES738" s="241"/>
      <c r="ET738" s="241"/>
      <c r="EU738" s="241"/>
      <c r="EV738" s="241"/>
      <c r="EW738" s="241"/>
      <c r="EX738" s="241"/>
      <c r="EY738" s="241"/>
      <c r="EZ738" s="241"/>
      <c r="FA738" s="241"/>
      <c r="FB738" s="241"/>
      <c r="FC738" s="241"/>
      <c r="FD738" s="241"/>
      <c r="FE738" s="241"/>
      <c r="FF738" s="241"/>
      <c r="FG738" s="241"/>
      <c r="FH738" s="241"/>
      <c r="FI738" s="241"/>
      <c r="FJ738" s="241"/>
      <c r="FK738" s="241"/>
      <c r="FL738" s="241"/>
      <c r="FM738" s="241"/>
      <c r="FN738" s="241"/>
      <c r="FO738" s="241"/>
      <c r="FP738" s="241"/>
      <c r="FQ738" s="241"/>
      <c r="FR738" s="241"/>
      <c r="FS738" s="241"/>
      <c r="FT738" s="241"/>
      <c r="FU738" s="241"/>
      <c r="FV738" s="241"/>
      <c r="FW738" s="241"/>
      <c r="FX738" s="241"/>
      <c r="FY738" s="241"/>
      <c r="FZ738" s="241"/>
      <c r="GA738" s="241"/>
      <c r="GB738" s="241"/>
      <c r="GC738" s="241"/>
      <c r="GD738" s="241"/>
      <c r="GE738" s="241"/>
      <c r="GF738" s="241"/>
      <c r="GG738" s="241"/>
      <c r="GH738" s="241"/>
      <c r="GI738" s="241"/>
      <c r="GJ738" s="241"/>
      <c r="GK738" s="241"/>
      <c r="GL738" s="241"/>
      <c r="GM738" s="241"/>
      <c r="GN738" s="241"/>
      <c r="GO738" s="241"/>
      <c r="GP738" s="241"/>
      <c r="GQ738" s="241"/>
      <c r="GR738" s="241"/>
      <c r="GS738" s="241"/>
      <c r="GT738" s="241"/>
      <c r="GU738" s="241"/>
      <c r="GV738" s="241"/>
      <c r="GW738" s="241"/>
      <c r="GX738" s="241"/>
      <c r="GY738" s="241"/>
      <c r="GZ738" s="241"/>
      <c r="HA738" s="241"/>
      <c r="HB738" s="241"/>
      <c r="HC738" s="241"/>
      <c r="HD738" s="241"/>
      <c r="HE738" s="241"/>
      <c r="HF738" s="241"/>
      <c r="HG738" s="241"/>
      <c r="HH738" s="241"/>
      <c r="HI738" s="241"/>
      <c r="HJ738" s="241"/>
      <c r="HK738" s="241"/>
      <c r="HL738" s="241"/>
      <c r="HM738" s="241"/>
      <c r="HN738" s="241"/>
      <c r="HO738" s="241"/>
      <c r="HP738" s="241"/>
      <c r="HQ738" s="241"/>
      <c r="HR738" s="241"/>
      <c r="HS738" s="241"/>
      <c r="HT738" s="241"/>
      <c r="HU738" s="241"/>
      <c r="HV738" s="241"/>
      <c r="HW738" s="241"/>
      <c r="HX738" s="241"/>
      <c r="HY738" s="241"/>
      <c r="HZ738" s="241"/>
      <c r="IA738" s="241"/>
      <c r="IB738" s="241"/>
      <c r="IC738" s="241"/>
      <c r="ID738" s="241"/>
      <c r="IE738" s="241"/>
      <c r="IF738" s="241"/>
      <c r="IG738" s="241"/>
      <c r="IH738" s="241"/>
      <c r="II738" s="241"/>
      <c r="IJ738" s="241"/>
      <c r="IK738" s="241"/>
      <c r="IL738" s="241"/>
      <c r="IM738" s="241"/>
      <c r="IN738" s="241"/>
      <c r="IO738" s="241"/>
      <c r="IP738" s="241"/>
      <c r="IQ738" s="241"/>
      <c r="IR738" s="241"/>
      <c r="IS738" s="241"/>
      <c r="IT738" s="241"/>
      <c r="IU738" s="241"/>
      <c r="IV738" s="241"/>
      <c r="IW738" s="241"/>
      <c r="IX738" s="241"/>
      <c r="IY738" s="241"/>
      <c r="IZ738" s="241"/>
      <c r="JA738" s="241"/>
      <c r="JB738" s="241"/>
      <c r="JC738" s="241"/>
      <c r="JD738" s="241"/>
      <c r="JE738" s="241"/>
      <c r="JF738" s="241"/>
      <c r="JG738" s="241"/>
      <c r="JH738" s="241"/>
      <c r="JI738" s="241"/>
      <c r="JJ738" s="241"/>
      <c r="JK738" s="241"/>
      <c r="JL738" s="241"/>
      <c r="JM738" s="241"/>
      <c r="JN738" s="241"/>
      <c r="JO738" s="241"/>
      <c r="JP738" s="241"/>
      <c r="JQ738" s="241"/>
      <c r="JR738" s="241"/>
      <c r="JS738" s="241"/>
      <c r="JT738" s="241"/>
      <c r="JU738" s="241"/>
    </row>
    <row r="739" spans="1:281" s="240" customFormat="1" ht="15" customHeight="1">
      <c r="A739" s="241"/>
      <c r="B739" s="241"/>
      <c r="C739" s="241"/>
      <c r="D739" s="241"/>
      <c r="E739" s="241"/>
      <c r="F739" s="241"/>
      <c r="G739" s="241"/>
      <c r="H739" s="241"/>
      <c r="I739" s="241"/>
      <c r="J739" s="241"/>
      <c r="K739" s="241"/>
      <c r="L739" s="241"/>
      <c r="M739" s="241"/>
      <c r="N739" s="241"/>
      <c r="O739" s="241"/>
      <c r="P739" s="241"/>
      <c r="Q739" s="241"/>
      <c r="R739" s="241"/>
      <c r="S739" s="241"/>
      <c r="T739" s="241"/>
      <c r="U739" s="241" t="s">
        <v>864</v>
      </c>
      <c r="V739" s="241"/>
      <c r="W739" s="241"/>
      <c r="X739" s="241"/>
      <c r="Y739" s="241"/>
      <c r="Z739" s="241"/>
      <c r="AA739" s="241"/>
      <c r="AB739" s="241"/>
      <c r="AC739" s="241" t="s">
        <v>386</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c r="CJ739" s="241"/>
      <c r="CK739" s="241"/>
      <c r="CL739" s="241"/>
      <c r="CM739" s="241"/>
      <c r="CN739" s="241"/>
      <c r="CO739" s="241"/>
      <c r="CP739" s="241"/>
      <c r="CQ739" s="241"/>
      <c r="CR739" s="241"/>
      <c r="CS739" s="241"/>
      <c r="CT739" s="241"/>
      <c r="CU739" s="241"/>
      <c r="CV739" s="241"/>
      <c r="CW739" s="241"/>
      <c r="CX739" s="241"/>
      <c r="CY739" s="241"/>
      <c r="CZ739" s="241"/>
      <c r="DA739" s="241"/>
      <c r="DB739" s="241"/>
      <c r="DC739" s="241"/>
      <c r="DD739" s="241"/>
      <c r="DE739" s="241"/>
      <c r="DF739" s="241"/>
      <c r="DG739" s="241"/>
      <c r="DH739" s="241"/>
      <c r="DI739" s="241"/>
      <c r="DJ739" s="241"/>
      <c r="DK739" s="241"/>
      <c r="DL739" s="241"/>
      <c r="DM739" s="241"/>
      <c r="DN739" s="241"/>
      <c r="DO739" s="241"/>
      <c r="DP739" s="241"/>
      <c r="DQ739" s="241"/>
      <c r="DR739" s="241"/>
      <c r="DS739" s="241"/>
      <c r="DT739" s="241"/>
      <c r="DU739" s="241"/>
      <c r="DV739" s="241"/>
      <c r="DW739" s="241"/>
      <c r="DX739" s="241"/>
      <c r="DY739" s="241"/>
      <c r="DZ739" s="241"/>
      <c r="EA739" s="241"/>
      <c r="EB739" s="241"/>
      <c r="EC739" s="241"/>
      <c r="ED739" s="241"/>
      <c r="EE739" s="241"/>
      <c r="EF739" s="241"/>
      <c r="EG739" s="241"/>
      <c r="EH739" s="241"/>
      <c r="EI739" s="241"/>
      <c r="EJ739" s="241"/>
      <c r="EK739" s="241"/>
      <c r="EL739" s="241"/>
      <c r="EM739" s="241"/>
      <c r="EN739" s="241"/>
      <c r="EO739" s="241"/>
      <c r="EP739" s="241"/>
      <c r="EQ739" s="241"/>
      <c r="ER739" s="241"/>
      <c r="ES739" s="241"/>
      <c r="ET739" s="241"/>
      <c r="EU739" s="241"/>
      <c r="EV739" s="241"/>
      <c r="EW739" s="241"/>
      <c r="EX739" s="241"/>
      <c r="EY739" s="241"/>
      <c r="EZ739" s="241"/>
      <c r="FA739" s="241"/>
      <c r="FB739" s="241"/>
      <c r="FC739" s="241"/>
      <c r="FD739" s="241"/>
      <c r="FE739" s="241"/>
      <c r="FF739" s="241"/>
      <c r="FG739" s="241"/>
      <c r="FH739" s="241"/>
      <c r="FI739" s="241"/>
      <c r="FJ739" s="241"/>
      <c r="FK739" s="241"/>
      <c r="FL739" s="241"/>
      <c r="FM739" s="241"/>
      <c r="FN739" s="241"/>
      <c r="FO739" s="241"/>
      <c r="FP739" s="241"/>
      <c r="FQ739" s="241"/>
      <c r="FR739" s="241"/>
      <c r="FS739" s="241"/>
      <c r="FT739" s="241"/>
      <c r="FU739" s="241"/>
      <c r="FV739" s="241"/>
      <c r="FW739" s="241"/>
      <c r="FX739" s="241"/>
      <c r="FY739" s="241"/>
      <c r="FZ739" s="241"/>
      <c r="GA739" s="241"/>
      <c r="GB739" s="241"/>
      <c r="GC739" s="241"/>
      <c r="GD739" s="241"/>
      <c r="GE739" s="241"/>
      <c r="GF739" s="241"/>
      <c r="GG739" s="241"/>
      <c r="GH739" s="241"/>
      <c r="GI739" s="241"/>
      <c r="GJ739" s="241"/>
      <c r="GK739" s="241"/>
      <c r="GL739" s="241"/>
      <c r="GM739" s="241"/>
      <c r="GN739" s="241"/>
      <c r="GO739" s="241"/>
      <c r="GP739" s="241"/>
      <c r="GQ739" s="241"/>
      <c r="GR739" s="241"/>
      <c r="GS739" s="241"/>
      <c r="GT739" s="241"/>
      <c r="GU739" s="241"/>
      <c r="GV739" s="241"/>
      <c r="GW739" s="241"/>
      <c r="GX739" s="241"/>
      <c r="GY739" s="241"/>
      <c r="GZ739" s="241"/>
      <c r="HA739" s="241"/>
      <c r="HB739" s="241"/>
      <c r="HC739" s="241"/>
      <c r="HD739" s="241"/>
      <c r="HE739" s="241"/>
      <c r="HF739" s="241"/>
      <c r="HG739" s="241"/>
      <c r="HH739" s="241"/>
      <c r="HI739" s="241"/>
      <c r="HJ739" s="241"/>
      <c r="HK739" s="241"/>
      <c r="HL739" s="241"/>
      <c r="HM739" s="241"/>
      <c r="HN739" s="241"/>
      <c r="HO739" s="241"/>
      <c r="HP739" s="241"/>
      <c r="HQ739" s="241"/>
      <c r="HR739" s="241"/>
      <c r="HS739" s="241"/>
      <c r="HT739" s="241"/>
      <c r="HU739" s="241"/>
      <c r="HV739" s="241"/>
      <c r="HW739" s="241"/>
      <c r="HX739" s="241"/>
      <c r="HY739" s="241"/>
      <c r="HZ739" s="241"/>
      <c r="IA739" s="241"/>
      <c r="IB739" s="241"/>
      <c r="IC739" s="241"/>
      <c r="ID739" s="241"/>
      <c r="IE739" s="241"/>
      <c r="IF739" s="241"/>
      <c r="IG739" s="241"/>
      <c r="IH739" s="241"/>
      <c r="II739" s="241"/>
      <c r="IJ739" s="241"/>
      <c r="IK739" s="241"/>
      <c r="IL739" s="241"/>
      <c r="IM739" s="241"/>
      <c r="IN739" s="241"/>
      <c r="IO739" s="241"/>
      <c r="IP739" s="241"/>
      <c r="IQ739" s="241"/>
      <c r="IR739" s="241"/>
      <c r="IS739" s="241"/>
      <c r="IT739" s="241"/>
      <c r="IU739" s="241"/>
      <c r="IV739" s="241"/>
      <c r="IW739" s="241"/>
      <c r="IX739" s="241"/>
      <c r="IY739" s="241"/>
      <c r="IZ739" s="241"/>
      <c r="JA739" s="241"/>
      <c r="JB739" s="241"/>
      <c r="JC739" s="241"/>
      <c r="JD739" s="241"/>
      <c r="JE739" s="241"/>
      <c r="JF739" s="241"/>
      <c r="JG739" s="241"/>
      <c r="JH739" s="241"/>
      <c r="JI739" s="241"/>
      <c r="JJ739" s="241"/>
      <c r="JK739" s="241"/>
      <c r="JL739" s="241"/>
      <c r="JM739" s="241"/>
      <c r="JN739" s="241"/>
      <c r="JO739" s="241"/>
      <c r="JP739" s="241"/>
      <c r="JQ739" s="241"/>
      <c r="JR739" s="241"/>
      <c r="JS739" s="241"/>
      <c r="JT739" s="241"/>
      <c r="JU739" s="241"/>
    </row>
    <row r="740" spans="1:281" s="240" customFormat="1" ht="15" customHeight="1">
      <c r="A740" s="241"/>
      <c r="B740" s="241"/>
      <c r="C740" s="241"/>
      <c r="D740" s="241"/>
      <c r="E740" s="241"/>
      <c r="F740" s="241"/>
      <c r="G740" s="241"/>
      <c r="H740" s="241"/>
      <c r="I740" s="241"/>
      <c r="J740" s="241"/>
      <c r="K740" s="241"/>
      <c r="L740" s="241"/>
      <c r="M740" s="241"/>
      <c r="N740" s="241"/>
      <c r="O740" s="241"/>
      <c r="P740" s="241"/>
      <c r="Q740" s="241"/>
      <c r="R740" s="241"/>
      <c r="S740" s="241"/>
      <c r="T740" s="241"/>
      <c r="U740" s="241" t="s">
        <v>865</v>
      </c>
      <c r="V740" s="241"/>
      <c r="W740" s="241"/>
      <c r="X740" s="241"/>
      <c r="Y740" s="241"/>
      <c r="Z740" s="241"/>
      <c r="AA740" s="241"/>
      <c r="AB740" s="241"/>
      <c r="AC740" s="241" t="s">
        <v>309</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c r="CJ740" s="241"/>
      <c r="CK740" s="241"/>
      <c r="CL740" s="241"/>
      <c r="CM740" s="241"/>
      <c r="CN740" s="241"/>
      <c r="CO740" s="241"/>
      <c r="CP740" s="241"/>
      <c r="CQ740" s="241"/>
      <c r="CR740" s="241"/>
      <c r="CS740" s="241"/>
      <c r="CT740" s="241"/>
      <c r="CU740" s="241"/>
      <c r="CV740" s="241"/>
      <c r="CW740" s="241"/>
      <c r="CX740" s="241"/>
      <c r="CY740" s="241"/>
      <c r="CZ740" s="241"/>
      <c r="DA740" s="241"/>
      <c r="DB740" s="241"/>
      <c r="DC740" s="241"/>
      <c r="DD740" s="241"/>
      <c r="DE740" s="241"/>
      <c r="DF740" s="241"/>
      <c r="DG740" s="241"/>
      <c r="DH740" s="241"/>
      <c r="DI740" s="241"/>
      <c r="DJ740" s="241"/>
      <c r="DK740" s="241"/>
      <c r="DL740" s="241"/>
      <c r="DM740" s="241"/>
      <c r="DN740" s="241"/>
      <c r="DO740" s="241"/>
      <c r="DP740" s="241"/>
      <c r="DQ740" s="241"/>
      <c r="DR740" s="241"/>
      <c r="DS740" s="241"/>
      <c r="DT740" s="241"/>
      <c r="DU740" s="241"/>
      <c r="DV740" s="241"/>
      <c r="DW740" s="241"/>
      <c r="DX740" s="241"/>
      <c r="DY740" s="241"/>
      <c r="DZ740" s="241"/>
      <c r="EA740" s="241"/>
      <c r="EB740" s="241"/>
      <c r="EC740" s="241"/>
      <c r="ED740" s="241"/>
      <c r="EE740" s="241"/>
      <c r="EF740" s="241"/>
      <c r="EG740" s="241"/>
      <c r="EH740" s="241"/>
      <c r="EI740" s="241"/>
      <c r="EJ740" s="241"/>
      <c r="EK740" s="241"/>
      <c r="EL740" s="241"/>
      <c r="EM740" s="241"/>
      <c r="EN740" s="241"/>
      <c r="EO740" s="241"/>
      <c r="EP740" s="241"/>
      <c r="EQ740" s="241"/>
      <c r="ER740" s="241"/>
      <c r="ES740" s="241"/>
      <c r="ET740" s="241"/>
      <c r="EU740" s="241"/>
      <c r="EV740" s="241"/>
      <c r="EW740" s="241"/>
      <c r="EX740" s="241"/>
      <c r="EY740" s="241"/>
      <c r="EZ740" s="241"/>
      <c r="FA740" s="241"/>
      <c r="FB740" s="241"/>
      <c r="FC740" s="241"/>
      <c r="FD740" s="241"/>
      <c r="FE740" s="241"/>
      <c r="FF740" s="241"/>
      <c r="FG740" s="241"/>
      <c r="FH740" s="241"/>
      <c r="FI740" s="241"/>
      <c r="FJ740" s="241"/>
      <c r="FK740" s="241"/>
      <c r="FL740" s="241"/>
      <c r="FM740" s="241"/>
      <c r="FN740" s="241"/>
      <c r="FO740" s="241"/>
      <c r="FP740" s="241"/>
      <c r="FQ740" s="241"/>
      <c r="FR740" s="241"/>
      <c r="FS740" s="241"/>
      <c r="FT740" s="241"/>
      <c r="FU740" s="241"/>
      <c r="FV740" s="241"/>
      <c r="FW740" s="241"/>
      <c r="FX740" s="241"/>
      <c r="FY740" s="241"/>
      <c r="FZ740" s="241"/>
      <c r="GA740" s="241"/>
      <c r="GB740" s="241"/>
      <c r="GC740" s="241"/>
      <c r="GD740" s="241"/>
      <c r="GE740" s="241"/>
      <c r="GF740" s="241"/>
      <c r="GG740" s="241"/>
      <c r="GH740" s="241"/>
      <c r="GI740" s="241"/>
      <c r="GJ740" s="241"/>
      <c r="GK740" s="241"/>
      <c r="GL740" s="241"/>
      <c r="GM740" s="241"/>
      <c r="GN740" s="241"/>
      <c r="GO740" s="241"/>
      <c r="GP740" s="241"/>
      <c r="GQ740" s="241"/>
      <c r="GR740" s="241"/>
      <c r="GS740" s="241"/>
      <c r="GT740" s="241"/>
      <c r="GU740" s="241"/>
      <c r="GV740" s="241"/>
      <c r="GW740" s="241"/>
      <c r="GX740" s="241"/>
      <c r="GY740" s="241"/>
      <c r="GZ740" s="241"/>
      <c r="HA740" s="241"/>
      <c r="HB740" s="241"/>
      <c r="HC740" s="241"/>
      <c r="HD740" s="241"/>
      <c r="HE740" s="241"/>
      <c r="HF740" s="241"/>
      <c r="HG740" s="241"/>
      <c r="HH740" s="241"/>
      <c r="HI740" s="241"/>
      <c r="HJ740" s="241"/>
      <c r="HK740" s="241"/>
      <c r="HL740" s="241"/>
      <c r="HM740" s="241"/>
      <c r="HN740" s="241"/>
      <c r="HO740" s="241"/>
      <c r="HP740" s="241"/>
      <c r="HQ740" s="241"/>
      <c r="HR740" s="241"/>
      <c r="HS740" s="241"/>
      <c r="HT740" s="241"/>
      <c r="HU740" s="241"/>
      <c r="HV740" s="241"/>
      <c r="HW740" s="241"/>
      <c r="HX740" s="241"/>
      <c r="HY740" s="241"/>
      <c r="HZ740" s="241"/>
      <c r="IA740" s="241"/>
      <c r="IB740" s="241"/>
      <c r="IC740" s="241"/>
      <c r="ID740" s="241"/>
      <c r="IE740" s="241"/>
      <c r="IF740" s="241"/>
      <c r="IG740" s="241"/>
      <c r="IH740" s="241"/>
      <c r="II740" s="241"/>
      <c r="IJ740" s="241"/>
      <c r="IK740" s="241"/>
      <c r="IL740" s="241"/>
      <c r="IM740" s="241"/>
      <c r="IN740" s="241"/>
      <c r="IO740" s="241"/>
      <c r="IP740" s="241"/>
      <c r="IQ740" s="241"/>
      <c r="IR740" s="241"/>
      <c r="IS740" s="241"/>
      <c r="IT740" s="241"/>
      <c r="IU740" s="241"/>
      <c r="IV740" s="241"/>
      <c r="IW740" s="241"/>
      <c r="IX740" s="241"/>
      <c r="IY740" s="241"/>
      <c r="IZ740" s="241"/>
      <c r="JA740" s="241"/>
      <c r="JB740" s="241"/>
      <c r="JC740" s="241"/>
      <c r="JD740" s="241"/>
      <c r="JE740" s="241"/>
      <c r="JF740" s="241"/>
      <c r="JG740" s="241"/>
      <c r="JH740" s="241"/>
      <c r="JI740" s="241"/>
      <c r="JJ740" s="241"/>
      <c r="JK740" s="241"/>
      <c r="JL740" s="241"/>
      <c r="JM740" s="241"/>
      <c r="JN740" s="241"/>
      <c r="JO740" s="241"/>
      <c r="JP740" s="241"/>
      <c r="JQ740" s="241"/>
      <c r="JR740" s="241"/>
      <c r="JS740" s="241"/>
      <c r="JT740" s="241"/>
      <c r="JU740" s="241"/>
    </row>
    <row r="741" spans="1:281" s="240" customFormat="1" ht="15" customHeight="1">
      <c r="A741" s="241"/>
      <c r="B741" s="241"/>
      <c r="C741" s="241"/>
      <c r="D741" s="241"/>
      <c r="E741" s="241"/>
      <c r="F741" s="241"/>
      <c r="G741" s="241"/>
      <c r="H741" s="241"/>
      <c r="I741" s="241"/>
      <c r="J741" s="241"/>
      <c r="K741" s="241"/>
      <c r="L741" s="241"/>
      <c r="M741" s="241"/>
      <c r="N741" s="241"/>
      <c r="O741" s="241"/>
      <c r="P741" s="241"/>
      <c r="Q741" s="241"/>
      <c r="R741" s="241"/>
      <c r="S741" s="241"/>
      <c r="T741" s="241"/>
      <c r="U741" s="241" t="s">
        <v>866</v>
      </c>
      <c r="V741" s="241"/>
      <c r="W741" s="241"/>
      <c r="X741" s="241"/>
      <c r="Y741" s="241"/>
      <c r="Z741" s="241"/>
      <c r="AA741" s="241"/>
      <c r="AB741" s="241"/>
      <c r="AC741" s="241" t="s">
        <v>309</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c r="DD741" s="241"/>
      <c r="DE741" s="241"/>
      <c r="DF741" s="241"/>
      <c r="DG741" s="241"/>
      <c r="DH741" s="241"/>
      <c r="DI741" s="241"/>
      <c r="DJ741" s="241"/>
      <c r="DK741" s="241"/>
      <c r="DL741" s="241"/>
      <c r="DM741" s="241"/>
      <c r="DN741" s="241"/>
      <c r="DO741" s="241"/>
      <c r="DP741" s="241"/>
      <c r="DQ741" s="241"/>
      <c r="DR741" s="241"/>
      <c r="DS741" s="241"/>
      <c r="DT741" s="241"/>
      <c r="DU741" s="241"/>
      <c r="DV741" s="241"/>
      <c r="DW741" s="241"/>
      <c r="DX741" s="241"/>
      <c r="DY741" s="241"/>
      <c r="DZ741" s="241"/>
      <c r="EA741" s="241"/>
      <c r="EB741" s="241"/>
      <c r="EC741" s="241"/>
      <c r="ED741" s="241"/>
      <c r="EE741" s="241"/>
      <c r="EF741" s="241"/>
      <c r="EG741" s="241"/>
      <c r="EH741" s="241"/>
      <c r="EI741" s="241"/>
      <c r="EJ741" s="241"/>
      <c r="EK741" s="241"/>
      <c r="EL741" s="241"/>
      <c r="EM741" s="241"/>
      <c r="EN741" s="241"/>
      <c r="EO741" s="241"/>
      <c r="EP741" s="241"/>
      <c r="EQ741" s="241"/>
      <c r="ER741" s="241"/>
      <c r="ES741" s="241"/>
      <c r="ET741" s="241"/>
      <c r="EU741" s="241"/>
      <c r="EV741" s="241"/>
      <c r="EW741" s="241"/>
      <c r="EX741" s="241"/>
      <c r="EY741" s="241"/>
      <c r="EZ741" s="241"/>
      <c r="FA741" s="241"/>
      <c r="FB741" s="241"/>
      <c r="FC741" s="241"/>
      <c r="FD741" s="241"/>
      <c r="FE741" s="241"/>
      <c r="FF741" s="241"/>
      <c r="FG741" s="241"/>
      <c r="FH741" s="241"/>
      <c r="FI741" s="241"/>
      <c r="FJ741" s="241"/>
      <c r="FK741" s="241"/>
      <c r="FL741" s="241"/>
      <c r="FM741" s="241"/>
      <c r="FN741" s="241"/>
      <c r="FO741" s="241"/>
      <c r="FP741" s="241"/>
      <c r="FQ741" s="241"/>
      <c r="FR741" s="241"/>
      <c r="FS741" s="241"/>
      <c r="FT741" s="241"/>
      <c r="FU741" s="241"/>
      <c r="FV741" s="241"/>
      <c r="FW741" s="241"/>
      <c r="FX741" s="241"/>
      <c r="FY741" s="241"/>
      <c r="FZ741" s="241"/>
      <c r="GA741" s="241"/>
      <c r="GB741" s="241"/>
      <c r="GC741" s="241"/>
      <c r="GD741" s="241"/>
      <c r="GE741" s="241"/>
      <c r="GF741" s="241"/>
      <c r="GG741" s="241"/>
      <c r="GH741" s="241"/>
      <c r="GI741" s="241"/>
      <c r="GJ741" s="241"/>
      <c r="GK741" s="241"/>
      <c r="GL741" s="241"/>
      <c r="GM741" s="241"/>
      <c r="GN741" s="241"/>
      <c r="GO741" s="241"/>
      <c r="GP741" s="241"/>
      <c r="GQ741" s="241"/>
      <c r="GR741" s="241"/>
      <c r="GS741" s="241"/>
      <c r="GT741" s="241"/>
      <c r="GU741" s="241"/>
      <c r="GV741" s="241"/>
      <c r="GW741" s="241"/>
      <c r="GX741" s="241"/>
      <c r="GY741" s="241"/>
      <c r="GZ741" s="241"/>
      <c r="HA741" s="241"/>
      <c r="HB741" s="241"/>
      <c r="HC741" s="241"/>
      <c r="HD741" s="241"/>
      <c r="HE741" s="241"/>
      <c r="HF741" s="241"/>
      <c r="HG741" s="241"/>
      <c r="HH741" s="241"/>
      <c r="HI741" s="241"/>
      <c r="HJ741" s="241"/>
      <c r="HK741" s="241"/>
      <c r="HL741" s="241"/>
      <c r="HM741" s="241"/>
      <c r="HN741" s="241"/>
      <c r="HO741" s="241"/>
      <c r="HP741" s="241"/>
      <c r="HQ741" s="241"/>
      <c r="HR741" s="241"/>
      <c r="HS741" s="241"/>
      <c r="HT741" s="241"/>
      <c r="HU741" s="241"/>
      <c r="HV741" s="241"/>
      <c r="HW741" s="241"/>
      <c r="HX741" s="241"/>
      <c r="HY741" s="241"/>
      <c r="HZ741" s="241"/>
      <c r="IA741" s="241"/>
      <c r="IB741" s="241"/>
      <c r="IC741" s="241"/>
      <c r="ID741" s="241"/>
      <c r="IE741" s="241"/>
      <c r="IF741" s="241"/>
      <c r="IG741" s="241"/>
      <c r="IH741" s="241"/>
      <c r="II741" s="241"/>
      <c r="IJ741" s="241"/>
      <c r="IK741" s="241"/>
      <c r="IL741" s="241"/>
      <c r="IM741" s="241"/>
      <c r="IN741" s="241"/>
      <c r="IO741" s="241"/>
      <c r="IP741" s="241"/>
      <c r="IQ741" s="241"/>
      <c r="IR741" s="241"/>
      <c r="IS741" s="241"/>
      <c r="IT741" s="241"/>
      <c r="IU741" s="241"/>
      <c r="IV741" s="241"/>
      <c r="IW741" s="241"/>
      <c r="IX741" s="241"/>
      <c r="IY741" s="241"/>
      <c r="IZ741" s="241"/>
      <c r="JA741" s="241"/>
      <c r="JB741" s="241"/>
      <c r="JC741" s="241"/>
      <c r="JD741" s="241"/>
      <c r="JE741" s="241"/>
      <c r="JF741" s="241"/>
      <c r="JG741" s="241"/>
      <c r="JH741" s="241"/>
      <c r="JI741" s="241"/>
      <c r="JJ741" s="241"/>
      <c r="JK741" s="241"/>
      <c r="JL741" s="241"/>
      <c r="JM741" s="241"/>
      <c r="JN741" s="241"/>
      <c r="JO741" s="241"/>
      <c r="JP741" s="241"/>
      <c r="JQ741" s="241"/>
      <c r="JR741" s="241"/>
      <c r="JS741" s="241"/>
      <c r="JT741" s="241"/>
      <c r="JU741" s="241"/>
    </row>
    <row r="742" spans="1:281" s="240" customFormat="1" ht="15" customHeight="1">
      <c r="A742" s="241"/>
      <c r="B742" s="241"/>
      <c r="C742" s="241"/>
      <c r="D742" s="241"/>
      <c r="E742" s="241"/>
      <c r="F742" s="241"/>
      <c r="G742" s="241"/>
      <c r="H742" s="241"/>
      <c r="I742" s="241"/>
      <c r="J742" s="241"/>
      <c r="K742" s="241"/>
      <c r="L742" s="241"/>
      <c r="M742" s="241"/>
      <c r="N742" s="241"/>
      <c r="O742" s="241"/>
      <c r="P742" s="241"/>
      <c r="Q742" s="241"/>
      <c r="R742" s="241"/>
      <c r="S742" s="241"/>
      <c r="T742" s="241"/>
      <c r="U742" s="241" t="s">
        <v>867</v>
      </c>
      <c r="V742" s="241"/>
      <c r="W742" s="241"/>
      <c r="X742" s="241"/>
      <c r="Y742" s="241"/>
      <c r="Z742" s="241"/>
      <c r="AA742" s="241"/>
      <c r="AB742" s="241"/>
      <c r="AC742" s="241" t="s">
        <v>313</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c r="CM742" s="241"/>
      <c r="CN742" s="241"/>
      <c r="CO742" s="241"/>
      <c r="CP742" s="241"/>
      <c r="CQ742" s="241"/>
      <c r="CR742" s="241"/>
      <c r="CS742" s="241"/>
      <c r="CT742" s="241"/>
      <c r="CU742" s="241"/>
      <c r="CV742" s="241"/>
      <c r="CW742" s="241"/>
      <c r="CX742" s="241"/>
      <c r="CY742" s="241"/>
      <c r="CZ742" s="241"/>
      <c r="DA742" s="241"/>
      <c r="DB742" s="241"/>
      <c r="DC742" s="241"/>
      <c r="DD742" s="241"/>
      <c r="DE742" s="241"/>
      <c r="DF742" s="241"/>
      <c r="DG742" s="241"/>
      <c r="DH742" s="241"/>
      <c r="DI742" s="241"/>
      <c r="DJ742" s="241"/>
      <c r="DK742" s="241"/>
      <c r="DL742" s="241"/>
      <c r="DM742" s="241"/>
      <c r="DN742" s="241"/>
      <c r="DO742" s="241"/>
      <c r="DP742" s="241"/>
      <c r="DQ742" s="241"/>
      <c r="DR742" s="241"/>
      <c r="DS742" s="241"/>
      <c r="DT742" s="241"/>
      <c r="DU742" s="241"/>
      <c r="DV742" s="241"/>
      <c r="DW742" s="241"/>
      <c r="DX742" s="241"/>
      <c r="DY742" s="241"/>
      <c r="DZ742" s="241"/>
      <c r="EA742" s="241"/>
      <c r="EB742" s="241"/>
      <c r="EC742" s="241"/>
      <c r="ED742" s="241"/>
      <c r="EE742" s="241"/>
      <c r="EF742" s="241"/>
      <c r="EG742" s="241"/>
      <c r="EH742" s="241"/>
      <c r="EI742" s="241"/>
      <c r="EJ742" s="241"/>
      <c r="EK742" s="241"/>
      <c r="EL742" s="241"/>
      <c r="EM742" s="241"/>
      <c r="EN742" s="241"/>
      <c r="EO742" s="241"/>
      <c r="EP742" s="241"/>
      <c r="EQ742" s="241"/>
      <c r="ER742" s="241"/>
      <c r="ES742" s="241"/>
      <c r="ET742" s="241"/>
      <c r="EU742" s="241"/>
      <c r="EV742" s="241"/>
      <c r="EW742" s="241"/>
      <c r="EX742" s="241"/>
      <c r="EY742" s="241"/>
      <c r="EZ742" s="241"/>
      <c r="FA742" s="241"/>
      <c r="FB742" s="241"/>
      <c r="FC742" s="241"/>
      <c r="FD742" s="241"/>
      <c r="FE742" s="241"/>
      <c r="FF742" s="241"/>
      <c r="FG742" s="241"/>
      <c r="FH742" s="241"/>
      <c r="FI742" s="241"/>
      <c r="FJ742" s="241"/>
      <c r="FK742" s="241"/>
      <c r="FL742" s="241"/>
      <c r="FM742" s="241"/>
      <c r="FN742" s="241"/>
      <c r="FO742" s="241"/>
      <c r="FP742" s="241"/>
      <c r="FQ742" s="241"/>
      <c r="FR742" s="241"/>
      <c r="FS742" s="241"/>
      <c r="FT742" s="241"/>
      <c r="FU742" s="241"/>
      <c r="FV742" s="241"/>
      <c r="FW742" s="241"/>
      <c r="FX742" s="241"/>
      <c r="FY742" s="241"/>
      <c r="FZ742" s="241"/>
      <c r="GA742" s="241"/>
      <c r="GB742" s="241"/>
      <c r="GC742" s="241"/>
      <c r="GD742" s="241"/>
      <c r="GE742" s="241"/>
      <c r="GF742" s="241"/>
      <c r="GG742" s="241"/>
      <c r="GH742" s="241"/>
      <c r="GI742" s="241"/>
      <c r="GJ742" s="241"/>
      <c r="GK742" s="241"/>
      <c r="GL742" s="241"/>
      <c r="GM742" s="241"/>
      <c r="GN742" s="241"/>
      <c r="GO742" s="241"/>
      <c r="GP742" s="241"/>
      <c r="GQ742" s="241"/>
      <c r="GR742" s="241"/>
      <c r="GS742" s="241"/>
      <c r="GT742" s="241"/>
      <c r="GU742" s="241"/>
      <c r="GV742" s="241"/>
      <c r="GW742" s="241"/>
      <c r="GX742" s="241"/>
      <c r="GY742" s="241"/>
      <c r="GZ742" s="241"/>
      <c r="HA742" s="241"/>
      <c r="HB742" s="241"/>
      <c r="HC742" s="241"/>
      <c r="HD742" s="241"/>
      <c r="HE742" s="241"/>
      <c r="HF742" s="241"/>
      <c r="HG742" s="241"/>
      <c r="HH742" s="241"/>
      <c r="HI742" s="241"/>
      <c r="HJ742" s="241"/>
      <c r="HK742" s="241"/>
      <c r="HL742" s="241"/>
      <c r="HM742" s="241"/>
      <c r="HN742" s="241"/>
      <c r="HO742" s="241"/>
      <c r="HP742" s="241"/>
      <c r="HQ742" s="241"/>
      <c r="HR742" s="241"/>
      <c r="HS742" s="241"/>
      <c r="HT742" s="241"/>
      <c r="HU742" s="241"/>
      <c r="HV742" s="241"/>
      <c r="HW742" s="241"/>
      <c r="HX742" s="241"/>
      <c r="HY742" s="241"/>
      <c r="HZ742" s="241"/>
      <c r="IA742" s="241"/>
      <c r="IB742" s="241"/>
      <c r="IC742" s="241"/>
      <c r="ID742" s="241"/>
      <c r="IE742" s="241"/>
      <c r="IF742" s="241"/>
      <c r="IG742" s="241"/>
      <c r="IH742" s="241"/>
      <c r="II742" s="241"/>
      <c r="IJ742" s="241"/>
      <c r="IK742" s="241"/>
      <c r="IL742" s="241"/>
      <c r="IM742" s="241"/>
      <c r="IN742" s="241"/>
      <c r="IO742" s="241"/>
      <c r="IP742" s="241"/>
      <c r="IQ742" s="241"/>
      <c r="IR742" s="241"/>
      <c r="IS742" s="241"/>
      <c r="IT742" s="241"/>
      <c r="IU742" s="241"/>
      <c r="IV742" s="241"/>
      <c r="IW742" s="241"/>
      <c r="IX742" s="241"/>
      <c r="IY742" s="241"/>
      <c r="IZ742" s="241"/>
      <c r="JA742" s="241"/>
      <c r="JB742" s="241"/>
      <c r="JC742" s="241"/>
      <c r="JD742" s="241"/>
      <c r="JE742" s="241"/>
      <c r="JF742" s="241"/>
      <c r="JG742" s="241"/>
      <c r="JH742" s="241"/>
      <c r="JI742" s="241"/>
      <c r="JJ742" s="241"/>
      <c r="JK742" s="241"/>
      <c r="JL742" s="241"/>
      <c r="JM742" s="241"/>
      <c r="JN742" s="241"/>
      <c r="JO742" s="241"/>
      <c r="JP742" s="241"/>
      <c r="JQ742" s="241"/>
      <c r="JR742" s="241"/>
      <c r="JS742" s="241"/>
      <c r="JT742" s="241"/>
      <c r="JU742" s="241"/>
    </row>
    <row r="743" spans="1:281" s="240" customFormat="1" ht="15" customHeight="1">
      <c r="A743" s="241"/>
      <c r="B743" s="241"/>
      <c r="C743" s="241"/>
      <c r="D743" s="241"/>
      <c r="E743" s="241"/>
      <c r="F743" s="241"/>
      <c r="G743" s="241"/>
      <c r="H743" s="241"/>
      <c r="I743" s="241"/>
      <c r="J743" s="241"/>
      <c r="K743" s="241"/>
      <c r="L743" s="241"/>
      <c r="M743" s="241"/>
      <c r="N743" s="241"/>
      <c r="O743" s="241"/>
      <c r="P743" s="241"/>
      <c r="Q743" s="241"/>
      <c r="R743" s="241"/>
      <c r="S743" s="241"/>
      <c r="T743" s="241"/>
      <c r="U743" s="241" t="s">
        <v>868</v>
      </c>
      <c r="V743" s="241"/>
      <c r="W743" s="241"/>
      <c r="X743" s="241"/>
      <c r="Y743" s="241"/>
      <c r="Z743" s="241"/>
      <c r="AA743" s="241"/>
      <c r="AB743" s="241"/>
      <c r="AC743" s="241" t="s">
        <v>313</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c r="CJ743" s="241"/>
      <c r="CK743" s="241"/>
      <c r="CL743" s="241"/>
      <c r="CM743" s="241"/>
      <c r="CN743" s="241"/>
      <c r="CO743" s="241"/>
      <c r="CP743" s="241"/>
      <c r="CQ743" s="241"/>
      <c r="CR743" s="241"/>
      <c r="CS743" s="241"/>
      <c r="CT743" s="241"/>
      <c r="CU743" s="241"/>
      <c r="CV743" s="241"/>
      <c r="CW743" s="241"/>
      <c r="CX743" s="241"/>
      <c r="CY743" s="241"/>
      <c r="CZ743" s="241"/>
      <c r="DA743" s="241"/>
      <c r="DB743" s="241"/>
      <c r="DC743" s="241"/>
      <c r="DD743" s="241"/>
      <c r="DE743" s="241"/>
      <c r="DF743" s="241"/>
      <c r="DG743" s="241"/>
      <c r="DH743" s="241"/>
      <c r="DI743" s="241"/>
      <c r="DJ743" s="241"/>
      <c r="DK743" s="241"/>
      <c r="DL743" s="241"/>
      <c r="DM743" s="241"/>
      <c r="DN743" s="241"/>
      <c r="DO743" s="241"/>
      <c r="DP743" s="241"/>
      <c r="DQ743" s="241"/>
      <c r="DR743" s="241"/>
      <c r="DS743" s="241"/>
      <c r="DT743" s="241"/>
      <c r="DU743" s="241"/>
      <c r="DV743" s="241"/>
      <c r="DW743" s="241"/>
      <c r="DX743" s="241"/>
      <c r="DY743" s="241"/>
      <c r="DZ743" s="241"/>
      <c r="EA743" s="241"/>
      <c r="EB743" s="241"/>
      <c r="EC743" s="241"/>
      <c r="ED743" s="241"/>
      <c r="EE743" s="241"/>
      <c r="EF743" s="241"/>
      <c r="EG743" s="241"/>
      <c r="EH743" s="241"/>
      <c r="EI743" s="241"/>
      <c r="EJ743" s="241"/>
      <c r="EK743" s="241"/>
      <c r="EL743" s="241"/>
      <c r="EM743" s="241"/>
      <c r="EN743" s="241"/>
      <c r="EO743" s="241"/>
      <c r="EP743" s="241"/>
      <c r="EQ743" s="241"/>
      <c r="ER743" s="241"/>
      <c r="ES743" s="241"/>
      <c r="ET743" s="241"/>
      <c r="EU743" s="241"/>
      <c r="EV743" s="241"/>
      <c r="EW743" s="241"/>
      <c r="EX743" s="241"/>
      <c r="EY743" s="241"/>
      <c r="EZ743" s="241"/>
      <c r="FA743" s="241"/>
      <c r="FB743" s="241"/>
      <c r="FC743" s="241"/>
      <c r="FD743" s="241"/>
      <c r="FE743" s="241"/>
      <c r="FF743" s="241"/>
      <c r="FG743" s="241"/>
      <c r="FH743" s="241"/>
      <c r="FI743" s="241"/>
      <c r="FJ743" s="241"/>
      <c r="FK743" s="241"/>
      <c r="FL743" s="241"/>
      <c r="FM743" s="241"/>
      <c r="FN743" s="241"/>
      <c r="FO743" s="241"/>
      <c r="FP743" s="241"/>
      <c r="FQ743" s="241"/>
      <c r="FR743" s="241"/>
      <c r="FS743" s="241"/>
      <c r="FT743" s="241"/>
      <c r="FU743" s="241"/>
      <c r="FV743" s="241"/>
      <c r="FW743" s="241"/>
      <c r="FX743" s="241"/>
      <c r="FY743" s="241"/>
      <c r="FZ743" s="241"/>
      <c r="GA743" s="241"/>
      <c r="GB743" s="241"/>
      <c r="GC743" s="241"/>
      <c r="GD743" s="241"/>
      <c r="GE743" s="241"/>
      <c r="GF743" s="241"/>
      <c r="GG743" s="241"/>
      <c r="GH743" s="241"/>
      <c r="GI743" s="241"/>
      <c r="GJ743" s="241"/>
      <c r="GK743" s="241"/>
      <c r="GL743" s="241"/>
      <c r="GM743" s="241"/>
      <c r="GN743" s="241"/>
      <c r="GO743" s="241"/>
      <c r="GP743" s="241"/>
      <c r="GQ743" s="241"/>
      <c r="GR743" s="241"/>
      <c r="GS743" s="241"/>
      <c r="GT743" s="241"/>
      <c r="GU743" s="241"/>
      <c r="GV743" s="241"/>
      <c r="GW743" s="241"/>
      <c r="GX743" s="241"/>
      <c r="GY743" s="241"/>
      <c r="GZ743" s="241"/>
      <c r="HA743" s="241"/>
      <c r="HB743" s="241"/>
      <c r="HC743" s="241"/>
      <c r="HD743" s="241"/>
      <c r="HE743" s="241"/>
      <c r="HF743" s="241"/>
      <c r="HG743" s="241"/>
      <c r="HH743" s="241"/>
      <c r="HI743" s="241"/>
      <c r="HJ743" s="241"/>
      <c r="HK743" s="241"/>
      <c r="HL743" s="241"/>
      <c r="HM743" s="241"/>
      <c r="HN743" s="241"/>
      <c r="HO743" s="241"/>
      <c r="HP743" s="241"/>
      <c r="HQ743" s="241"/>
      <c r="HR743" s="241"/>
      <c r="HS743" s="241"/>
      <c r="HT743" s="241"/>
      <c r="HU743" s="241"/>
      <c r="HV743" s="241"/>
      <c r="HW743" s="241"/>
      <c r="HX743" s="241"/>
      <c r="HY743" s="241"/>
      <c r="HZ743" s="241"/>
      <c r="IA743" s="241"/>
      <c r="IB743" s="241"/>
      <c r="IC743" s="241"/>
      <c r="ID743" s="241"/>
      <c r="IE743" s="241"/>
      <c r="IF743" s="241"/>
      <c r="IG743" s="241"/>
      <c r="IH743" s="241"/>
      <c r="II743" s="241"/>
      <c r="IJ743" s="241"/>
      <c r="IK743" s="241"/>
      <c r="IL743" s="241"/>
      <c r="IM743" s="241"/>
      <c r="IN743" s="241"/>
      <c r="IO743" s="241"/>
      <c r="IP743" s="241"/>
      <c r="IQ743" s="241"/>
      <c r="IR743" s="241"/>
      <c r="IS743" s="241"/>
      <c r="IT743" s="241"/>
      <c r="IU743" s="241"/>
      <c r="IV743" s="241"/>
      <c r="IW743" s="241"/>
      <c r="IX743" s="241"/>
      <c r="IY743" s="241"/>
      <c r="IZ743" s="241"/>
      <c r="JA743" s="241"/>
      <c r="JB743" s="241"/>
      <c r="JC743" s="241"/>
      <c r="JD743" s="241"/>
      <c r="JE743" s="241"/>
      <c r="JF743" s="241"/>
      <c r="JG743" s="241"/>
      <c r="JH743" s="241"/>
      <c r="JI743" s="241"/>
      <c r="JJ743" s="241"/>
      <c r="JK743" s="241"/>
      <c r="JL743" s="241"/>
      <c r="JM743" s="241"/>
      <c r="JN743" s="241"/>
      <c r="JO743" s="241"/>
      <c r="JP743" s="241"/>
      <c r="JQ743" s="241"/>
      <c r="JR743" s="241"/>
      <c r="JS743" s="241"/>
      <c r="JT743" s="241"/>
      <c r="JU743" s="241"/>
    </row>
    <row r="744" spans="1:281" s="240" customFormat="1" ht="15" customHeight="1">
      <c r="A744" s="241"/>
      <c r="B744" s="241"/>
      <c r="C744" s="241"/>
      <c r="D744" s="241"/>
      <c r="E744" s="241"/>
      <c r="F744" s="241"/>
      <c r="G744" s="241"/>
      <c r="H744" s="241"/>
      <c r="I744" s="241"/>
      <c r="J744" s="241"/>
      <c r="K744" s="241"/>
      <c r="L744" s="241"/>
      <c r="M744" s="241"/>
      <c r="N744" s="241"/>
      <c r="O744" s="241"/>
      <c r="P744" s="241"/>
      <c r="Q744" s="241"/>
      <c r="R744" s="241"/>
      <c r="S744" s="241"/>
      <c r="T744" s="241"/>
      <c r="U744" s="241" t="s">
        <v>869</v>
      </c>
      <c r="V744" s="241"/>
      <c r="W744" s="241"/>
      <c r="X744" s="241"/>
      <c r="Y744" s="241"/>
      <c r="Z744" s="241"/>
      <c r="AA744" s="241"/>
      <c r="AB744" s="241"/>
      <c r="AC744" s="241" t="s">
        <v>316</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c r="CJ744" s="241"/>
      <c r="CK744" s="241"/>
      <c r="CL744" s="241"/>
      <c r="CM744" s="241"/>
      <c r="CN744" s="241"/>
      <c r="CO744" s="241"/>
      <c r="CP744" s="241"/>
      <c r="CQ744" s="241"/>
      <c r="CR744" s="241"/>
      <c r="CS744" s="241"/>
      <c r="CT744" s="241"/>
      <c r="CU744" s="241"/>
      <c r="CV744" s="241"/>
      <c r="CW744" s="241"/>
      <c r="CX744" s="241"/>
      <c r="CY744" s="241"/>
      <c r="CZ744" s="241"/>
      <c r="DA744" s="241"/>
      <c r="DB744" s="241"/>
      <c r="DC744" s="241"/>
      <c r="DD744" s="241"/>
      <c r="DE744" s="241"/>
      <c r="DF744" s="241"/>
      <c r="DG744" s="241"/>
      <c r="DH744" s="241"/>
      <c r="DI744" s="241"/>
      <c r="DJ744" s="241"/>
      <c r="DK744" s="241"/>
      <c r="DL744" s="241"/>
      <c r="DM744" s="241"/>
      <c r="DN744" s="241"/>
      <c r="DO744" s="241"/>
      <c r="DP744" s="241"/>
      <c r="DQ744" s="241"/>
      <c r="DR744" s="241"/>
      <c r="DS744" s="241"/>
      <c r="DT744" s="241"/>
      <c r="DU744" s="241"/>
      <c r="DV744" s="241"/>
      <c r="DW744" s="241"/>
      <c r="DX744" s="241"/>
      <c r="DY744" s="241"/>
      <c r="DZ744" s="241"/>
      <c r="EA744" s="241"/>
      <c r="EB744" s="241"/>
      <c r="EC744" s="241"/>
      <c r="ED744" s="241"/>
      <c r="EE744" s="241"/>
      <c r="EF744" s="241"/>
      <c r="EG744" s="241"/>
      <c r="EH744" s="241"/>
      <c r="EI744" s="241"/>
      <c r="EJ744" s="241"/>
      <c r="EK744" s="241"/>
      <c r="EL744" s="241"/>
      <c r="EM744" s="241"/>
      <c r="EN744" s="241"/>
      <c r="EO744" s="241"/>
      <c r="EP744" s="241"/>
      <c r="EQ744" s="241"/>
      <c r="ER744" s="241"/>
      <c r="ES744" s="241"/>
      <c r="ET744" s="241"/>
      <c r="EU744" s="241"/>
      <c r="EV744" s="241"/>
      <c r="EW744" s="241"/>
      <c r="EX744" s="241"/>
      <c r="EY744" s="241"/>
      <c r="EZ744" s="241"/>
      <c r="FA744" s="241"/>
      <c r="FB744" s="241"/>
      <c r="FC744" s="241"/>
      <c r="FD744" s="241"/>
      <c r="FE744" s="241"/>
      <c r="FF744" s="241"/>
      <c r="FG744" s="241"/>
      <c r="FH744" s="241"/>
      <c r="FI744" s="241"/>
      <c r="FJ744" s="241"/>
      <c r="FK744" s="241"/>
      <c r="FL744" s="241"/>
      <c r="FM744" s="241"/>
      <c r="FN744" s="241"/>
      <c r="FO744" s="241"/>
      <c r="FP744" s="241"/>
      <c r="FQ744" s="241"/>
      <c r="FR744" s="241"/>
      <c r="FS744" s="241"/>
      <c r="FT744" s="241"/>
      <c r="FU744" s="241"/>
      <c r="FV744" s="241"/>
      <c r="FW744" s="241"/>
      <c r="FX744" s="241"/>
      <c r="FY744" s="241"/>
      <c r="FZ744" s="241"/>
      <c r="GA744" s="241"/>
      <c r="GB744" s="241"/>
      <c r="GC744" s="241"/>
      <c r="GD744" s="241"/>
      <c r="GE744" s="241"/>
      <c r="GF744" s="241"/>
      <c r="GG744" s="241"/>
      <c r="GH744" s="241"/>
      <c r="GI744" s="241"/>
      <c r="GJ744" s="241"/>
      <c r="GK744" s="241"/>
      <c r="GL744" s="241"/>
      <c r="GM744" s="241"/>
      <c r="GN744" s="241"/>
      <c r="GO744" s="241"/>
      <c r="GP744" s="241"/>
      <c r="GQ744" s="241"/>
      <c r="GR744" s="241"/>
      <c r="GS744" s="241"/>
      <c r="GT744" s="241"/>
      <c r="GU744" s="241"/>
      <c r="GV744" s="241"/>
      <c r="GW744" s="241"/>
      <c r="GX744" s="241"/>
      <c r="GY744" s="241"/>
      <c r="GZ744" s="241"/>
      <c r="HA744" s="241"/>
      <c r="HB744" s="241"/>
      <c r="HC744" s="241"/>
      <c r="HD744" s="241"/>
      <c r="HE744" s="241"/>
      <c r="HF744" s="241"/>
      <c r="HG744" s="241"/>
      <c r="HH744" s="241"/>
      <c r="HI744" s="241"/>
      <c r="HJ744" s="241"/>
      <c r="HK744" s="241"/>
      <c r="HL744" s="241"/>
      <c r="HM744" s="241"/>
      <c r="HN744" s="241"/>
      <c r="HO744" s="241"/>
      <c r="HP744" s="241"/>
      <c r="HQ744" s="241"/>
      <c r="HR744" s="241"/>
      <c r="HS744" s="241"/>
      <c r="HT744" s="241"/>
      <c r="HU744" s="241"/>
      <c r="HV744" s="241"/>
      <c r="HW744" s="241"/>
      <c r="HX744" s="241"/>
      <c r="HY744" s="241"/>
      <c r="HZ744" s="241"/>
      <c r="IA744" s="241"/>
      <c r="IB744" s="241"/>
      <c r="IC744" s="241"/>
      <c r="ID744" s="241"/>
      <c r="IE744" s="241"/>
      <c r="IF744" s="241"/>
      <c r="IG744" s="241"/>
      <c r="IH744" s="241"/>
      <c r="II744" s="241"/>
      <c r="IJ744" s="241"/>
      <c r="IK744" s="241"/>
      <c r="IL744" s="241"/>
      <c r="IM744" s="241"/>
      <c r="IN744" s="241"/>
      <c r="IO744" s="241"/>
      <c r="IP744" s="241"/>
      <c r="IQ744" s="241"/>
      <c r="IR744" s="241"/>
      <c r="IS744" s="241"/>
      <c r="IT744" s="241"/>
      <c r="IU744" s="241"/>
      <c r="IV744" s="241"/>
      <c r="IW744" s="241"/>
      <c r="IX744" s="241"/>
      <c r="IY744" s="241"/>
      <c r="IZ744" s="241"/>
      <c r="JA744" s="241"/>
      <c r="JB744" s="241"/>
      <c r="JC744" s="241"/>
      <c r="JD744" s="241"/>
      <c r="JE744" s="241"/>
      <c r="JF744" s="241"/>
      <c r="JG744" s="241"/>
      <c r="JH744" s="241"/>
      <c r="JI744" s="241"/>
      <c r="JJ744" s="241"/>
      <c r="JK744" s="241"/>
      <c r="JL744" s="241"/>
      <c r="JM744" s="241"/>
      <c r="JN744" s="241"/>
      <c r="JO744" s="241"/>
      <c r="JP744" s="241"/>
      <c r="JQ744" s="241"/>
      <c r="JR744" s="241"/>
      <c r="JS744" s="241"/>
      <c r="JT744" s="241"/>
      <c r="JU744" s="241"/>
    </row>
    <row r="745" spans="1:281" s="240" customFormat="1" ht="15" customHeight="1">
      <c r="A745" s="241"/>
      <c r="B745" s="241"/>
      <c r="C745" s="241"/>
      <c r="D745" s="241"/>
      <c r="E745" s="241"/>
      <c r="F745" s="241"/>
      <c r="G745" s="241"/>
      <c r="H745" s="241"/>
      <c r="I745" s="241"/>
      <c r="J745" s="241"/>
      <c r="K745" s="241"/>
      <c r="L745" s="241"/>
      <c r="M745" s="241"/>
      <c r="N745" s="241"/>
      <c r="O745" s="241"/>
      <c r="P745" s="241"/>
      <c r="Q745" s="241"/>
      <c r="R745" s="241"/>
      <c r="S745" s="241"/>
      <c r="T745" s="241"/>
      <c r="U745" s="241" t="s">
        <v>870</v>
      </c>
      <c r="V745" s="241"/>
      <c r="W745" s="241"/>
      <c r="X745" s="241"/>
      <c r="Y745" s="241"/>
      <c r="Z745" s="241"/>
      <c r="AA745" s="241"/>
      <c r="AB745" s="241"/>
      <c r="AC745" s="241" t="s">
        <v>316</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c r="CJ745" s="241"/>
      <c r="CK745" s="241"/>
      <c r="CL745" s="241"/>
      <c r="CM745" s="241"/>
      <c r="CN745" s="241"/>
      <c r="CO745" s="241"/>
      <c r="CP745" s="241"/>
      <c r="CQ745" s="241"/>
      <c r="CR745" s="241"/>
      <c r="CS745" s="241"/>
      <c r="CT745" s="241"/>
      <c r="CU745" s="241"/>
      <c r="CV745" s="241"/>
      <c r="CW745" s="241"/>
      <c r="CX745" s="241"/>
      <c r="CY745" s="241"/>
      <c r="CZ745" s="241"/>
      <c r="DA745" s="241"/>
      <c r="DB745" s="241"/>
      <c r="DC745" s="241"/>
      <c r="DD745" s="241"/>
      <c r="DE745" s="241"/>
      <c r="DF745" s="241"/>
      <c r="DG745" s="241"/>
      <c r="DH745" s="241"/>
      <c r="DI745" s="241"/>
      <c r="DJ745" s="241"/>
      <c r="DK745" s="241"/>
      <c r="DL745" s="241"/>
      <c r="DM745" s="241"/>
      <c r="DN745" s="241"/>
      <c r="DO745" s="241"/>
      <c r="DP745" s="241"/>
      <c r="DQ745" s="241"/>
      <c r="DR745" s="241"/>
      <c r="DS745" s="241"/>
      <c r="DT745" s="241"/>
      <c r="DU745" s="241"/>
      <c r="DV745" s="241"/>
      <c r="DW745" s="241"/>
      <c r="DX745" s="241"/>
      <c r="DY745" s="241"/>
      <c r="DZ745" s="241"/>
      <c r="EA745" s="241"/>
      <c r="EB745" s="241"/>
      <c r="EC745" s="241"/>
      <c r="ED745" s="241"/>
      <c r="EE745" s="241"/>
      <c r="EF745" s="241"/>
      <c r="EG745" s="241"/>
      <c r="EH745" s="241"/>
      <c r="EI745" s="241"/>
      <c r="EJ745" s="241"/>
      <c r="EK745" s="241"/>
      <c r="EL745" s="241"/>
      <c r="EM745" s="241"/>
      <c r="EN745" s="241"/>
      <c r="EO745" s="241"/>
      <c r="EP745" s="241"/>
      <c r="EQ745" s="241"/>
      <c r="ER745" s="241"/>
      <c r="ES745" s="241"/>
      <c r="ET745" s="241"/>
      <c r="EU745" s="241"/>
      <c r="EV745" s="241"/>
      <c r="EW745" s="241"/>
      <c r="EX745" s="241"/>
      <c r="EY745" s="241"/>
      <c r="EZ745" s="241"/>
      <c r="FA745" s="241"/>
      <c r="FB745" s="241"/>
      <c r="FC745" s="241"/>
      <c r="FD745" s="241"/>
      <c r="FE745" s="241"/>
      <c r="FF745" s="241"/>
      <c r="FG745" s="241"/>
      <c r="FH745" s="241"/>
      <c r="FI745" s="241"/>
      <c r="FJ745" s="241"/>
      <c r="FK745" s="241"/>
      <c r="FL745" s="241"/>
      <c r="FM745" s="241"/>
      <c r="FN745" s="241"/>
      <c r="FO745" s="241"/>
      <c r="FP745" s="241"/>
      <c r="FQ745" s="241"/>
      <c r="FR745" s="241"/>
      <c r="FS745" s="241"/>
      <c r="FT745" s="241"/>
      <c r="FU745" s="241"/>
      <c r="FV745" s="241"/>
      <c r="FW745" s="241"/>
      <c r="FX745" s="241"/>
      <c r="FY745" s="241"/>
      <c r="FZ745" s="241"/>
      <c r="GA745" s="241"/>
      <c r="GB745" s="241"/>
      <c r="GC745" s="241"/>
      <c r="GD745" s="241"/>
      <c r="GE745" s="241"/>
      <c r="GF745" s="241"/>
      <c r="GG745" s="241"/>
      <c r="GH745" s="241"/>
      <c r="GI745" s="241"/>
      <c r="GJ745" s="241"/>
      <c r="GK745" s="241"/>
      <c r="GL745" s="241"/>
      <c r="GM745" s="241"/>
      <c r="GN745" s="241"/>
      <c r="GO745" s="241"/>
      <c r="GP745" s="241"/>
      <c r="GQ745" s="241"/>
      <c r="GR745" s="241"/>
      <c r="GS745" s="241"/>
      <c r="GT745" s="241"/>
      <c r="GU745" s="241"/>
      <c r="GV745" s="241"/>
      <c r="GW745" s="241"/>
      <c r="GX745" s="241"/>
      <c r="GY745" s="241"/>
      <c r="GZ745" s="241"/>
      <c r="HA745" s="241"/>
      <c r="HB745" s="241"/>
      <c r="HC745" s="241"/>
      <c r="HD745" s="241"/>
      <c r="HE745" s="241"/>
      <c r="HF745" s="241"/>
      <c r="HG745" s="241"/>
      <c r="HH745" s="241"/>
      <c r="HI745" s="241"/>
      <c r="HJ745" s="241"/>
      <c r="HK745" s="241"/>
      <c r="HL745" s="241"/>
      <c r="HM745" s="241"/>
      <c r="HN745" s="241"/>
      <c r="HO745" s="241"/>
      <c r="HP745" s="241"/>
      <c r="HQ745" s="241"/>
      <c r="HR745" s="241"/>
      <c r="HS745" s="241"/>
      <c r="HT745" s="241"/>
      <c r="HU745" s="241"/>
      <c r="HV745" s="241"/>
      <c r="HW745" s="241"/>
      <c r="HX745" s="241"/>
      <c r="HY745" s="241"/>
      <c r="HZ745" s="241"/>
      <c r="IA745" s="241"/>
      <c r="IB745" s="241"/>
      <c r="IC745" s="241"/>
      <c r="ID745" s="241"/>
      <c r="IE745" s="241"/>
      <c r="IF745" s="241"/>
      <c r="IG745" s="241"/>
      <c r="IH745" s="241"/>
      <c r="II745" s="241"/>
      <c r="IJ745" s="241"/>
      <c r="IK745" s="241"/>
      <c r="IL745" s="241"/>
      <c r="IM745" s="241"/>
      <c r="IN745" s="241"/>
      <c r="IO745" s="241"/>
      <c r="IP745" s="241"/>
      <c r="IQ745" s="241"/>
      <c r="IR745" s="241"/>
      <c r="IS745" s="241"/>
      <c r="IT745" s="241"/>
      <c r="IU745" s="241"/>
      <c r="IV745" s="241"/>
      <c r="IW745" s="241"/>
      <c r="IX745" s="241"/>
      <c r="IY745" s="241"/>
      <c r="IZ745" s="241"/>
      <c r="JA745" s="241"/>
      <c r="JB745" s="241"/>
      <c r="JC745" s="241"/>
      <c r="JD745" s="241"/>
      <c r="JE745" s="241"/>
      <c r="JF745" s="241"/>
      <c r="JG745" s="241"/>
      <c r="JH745" s="241"/>
      <c r="JI745" s="241"/>
      <c r="JJ745" s="241"/>
      <c r="JK745" s="241"/>
      <c r="JL745" s="241"/>
      <c r="JM745" s="241"/>
      <c r="JN745" s="241"/>
      <c r="JO745" s="241"/>
      <c r="JP745" s="241"/>
      <c r="JQ745" s="241"/>
      <c r="JR745" s="241"/>
      <c r="JS745" s="241"/>
      <c r="JT745" s="241"/>
      <c r="JU745" s="241"/>
    </row>
    <row r="746" spans="1:281" s="240" customFormat="1" ht="15" customHeight="1">
      <c r="A746" s="241"/>
      <c r="B746" s="241"/>
      <c r="C746" s="241"/>
      <c r="D746" s="241"/>
      <c r="E746" s="241"/>
      <c r="F746" s="241"/>
      <c r="G746" s="241"/>
      <c r="H746" s="241"/>
      <c r="I746" s="241"/>
      <c r="J746" s="241"/>
      <c r="K746" s="241"/>
      <c r="L746" s="241"/>
      <c r="M746" s="241"/>
      <c r="N746" s="241"/>
      <c r="O746" s="241"/>
      <c r="P746" s="241"/>
      <c r="Q746" s="241"/>
      <c r="R746" s="241"/>
      <c r="S746" s="241"/>
      <c r="T746" s="241"/>
      <c r="U746" s="241" t="s">
        <v>871</v>
      </c>
      <c r="V746" s="241"/>
      <c r="W746" s="241"/>
      <c r="X746" s="241"/>
      <c r="Y746" s="241"/>
      <c r="Z746" s="241"/>
      <c r="AA746" s="241"/>
      <c r="AB746" s="241"/>
      <c r="AC746" s="241" t="s">
        <v>316</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c r="CJ746" s="241"/>
      <c r="CK746" s="241"/>
      <c r="CL746" s="241"/>
      <c r="CM746" s="241"/>
      <c r="CN746" s="241"/>
      <c r="CO746" s="241"/>
      <c r="CP746" s="241"/>
      <c r="CQ746" s="241"/>
      <c r="CR746" s="241"/>
      <c r="CS746" s="241"/>
      <c r="CT746" s="241"/>
      <c r="CU746" s="241"/>
      <c r="CV746" s="241"/>
      <c r="CW746" s="241"/>
      <c r="CX746" s="241"/>
      <c r="CY746" s="241"/>
      <c r="CZ746" s="241"/>
      <c r="DA746" s="241"/>
      <c r="DB746" s="241"/>
      <c r="DC746" s="241"/>
      <c r="DD746" s="241"/>
      <c r="DE746" s="241"/>
      <c r="DF746" s="241"/>
      <c r="DG746" s="241"/>
      <c r="DH746" s="241"/>
      <c r="DI746" s="241"/>
      <c r="DJ746" s="241"/>
      <c r="DK746" s="241"/>
      <c r="DL746" s="241"/>
      <c r="DM746" s="241"/>
      <c r="DN746" s="241"/>
      <c r="DO746" s="241"/>
      <c r="DP746" s="241"/>
      <c r="DQ746" s="241"/>
      <c r="DR746" s="241"/>
      <c r="DS746" s="241"/>
      <c r="DT746" s="241"/>
      <c r="DU746" s="241"/>
      <c r="DV746" s="241"/>
      <c r="DW746" s="241"/>
      <c r="DX746" s="241"/>
      <c r="DY746" s="241"/>
      <c r="DZ746" s="241"/>
      <c r="EA746" s="241"/>
      <c r="EB746" s="241"/>
      <c r="EC746" s="241"/>
      <c r="ED746" s="241"/>
      <c r="EE746" s="241"/>
      <c r="EF746" s="241"/>
      <c r="EG746" s="241"/>
      <c r="EH746" s="241"/>
      <c r="EI746" s="241"/>
      <c r="EJ746" s="241"/>
      <c r="EK746" s="241"/>
      <c r="EL746" s="241"/>
      <c r="EM746" s="241"/>
      <c r="EN746" s="241"/>
      <c r="EO746" s="241"/>
      <c r="EP746" s="241"/>
      <c r="EQ746" s="241"/>
      <c r="ER746" s="241"/>
      <c r="ES746" s="241"/>
      <c r="ET746" s="241"/>
      <c r="EU746" s="241"/>
      <c r="EV746" s="241"/>
      <c r="EW746" s="241"/>
      <c r="EX746" s="241"/>
      <c r="EY746" s="241"/>
      <c r="EZ746" s="241"/>
      <c r="FA746" s="241"/>
      <c r="FB746" s="241"/>
      <c r="FC746" s="241"/>
      <c r="FD746" s="241"/>
      <c r="FE746" s="241"/>
      <c r="FF746" s="241"/>
      <c r="FG746" s="241"/>
      <c r="FH746" s="241"/>
      <c r="FI746" s="241"/>
      <c r="FJ746" s="241"/>
      <c r="FK746" s="241"/>
      <c r="FL746" s="241"/>
      <c r="FM746" s="241"/>
      <c r="FN746" s="241"/>
      <c r="FO746" s="241"/>
      <c r="FP746" s="241"/>
      <c r="FQ746" s="241"/>
      <c r="FR746" s="241"/>
      <c r="FS746" s="241"/>
      <c r="FT746" s="241"/>
      <c r="FU746" s="241"/>
      <c r="FV746" s="241"/>
      <c r="FW746" s="241"/>
      <c r="FX746" s="241"/>
      <c r="FY746" s="241"/>
      <c r="FZ746" s="241"/>
      <c r="GA746" s="241"/>
      <c r="GB746" s="241"/>
      <c r="GC746" s="241"/>
      <c r="GD746" s="241"/>
      <c r="GE746" s="241"/>
      <c r="GF746" s="241"/>
      <c r="GG746" s="241"/>
      <c r="GH746" s="241"/>
      <c r="GI746" s="241"/>
      <c r="GJ746" s="241"/>
      <c r="GK746" s="241"/>
      <c r="GL746" s="241"/>
      <c r="GM746" s="241"/>
      <c r="GN746" s="241"/>
      <c r="GO746" s="241"/>
      <c r="GP746" s="241"/>
      <c r="GQ746" s="241"/>
      <c r="GR746" s="241"/>
      <c r="GS746" s="241"/>
      <c r="GT746" s="241"/>
      <c r="GU746" s="241"/>
      <c r="GV746" s="241"/>
      <c r="GW746" s="241"/>
      <c r="GX746" s="241"/>
      <c r="GY746" s="241"/>
      <c r="GZ746" s="241"/>
      <c r="HA746" s="241"/>
      <c r="HB746" s="241"/>
      <c r="HC746" s="241"/>
      <c r="HD746" s="241"/>
      <c r="HE746" s="241"/>
      <c r="HF746" s="241"/>
      <c r="HG746" s="241"/>
      <c r="HH746" s="241"/>
      <c r="HI746" s="241"/>
      <c r="HJ746" s="241"/>
      <c r="HK746" s="241"/>
      <c r="HL746" s="241"/>
      <c r="HM746" s="241"/>
      <c r="HN746" s="241"/>
      <c r="HO746" s="241"/>
      <c r="HP746" s="241"/>
      <c r="HQ746" s="241"/>
      <c r="HR746" s="241"/>
      <c r="HS746" s="241"/>
      <c r="HT746" s="241"/>
      <c r="HU746" s="241"/>
      <c r="HV746" s="241"/>
      <c r="HW746" s="241"/>
      <c r="HX746" s="241"/>
      <c r="HY746" s="241"/>
      <c r="HZ746" s="241"/>
      <c r="IA746" s="241"/>
      <c r="IB746" s="241"/>
      <c r="IC746" s="241"/>
      <c r="ID746" s="241"/>
      <c r="IE746" s="241"/>
      <c r="IF746" s="241"/>
      <c r="IG746" s="241"/>
      <c r="IH746" s="241"/>
      <c r="II746" s="241"/>
      <c r="IJ746" s="241"/>
      <c r="IK746" s="241"/>
      <c r="IL746" s="241"/>
      <c r="IM746" s="241"/>
      <c r="IN746" s="241"/>
      <c r="IO746" s="241"/>
      <c r="IP746" s="241"/>
      <c r="IQ746" s="241"/>
      <c r="IR746" s="241"/>
      <c r="IS746" s="241"/>
      <c r="IT746" s="241"/>
      <c r="IU746" s="241"/>
      <c r="IV746" s="241"/>
      <c r="IW746" s="241"/>
      <c r="IX746" s="241"/>
      <c r="IY746" s="241"/>
      <c r="IZ746" s="241"/>
      <c r="JA746" s="241"/>
      <c r="JB746" s="241"/>
      <c r="JC746" s="241"/>
      <c r="JD746" s="241"/>
      <c r="JE746" s="241"/>
      <c r="JF746" s="241"/>
      <c r="JG746" s="241"/>
      <c r="JH746" s="241"/>
      <c r="JI746" s="241"/>
      <c r="JJ746" s="241"/>
      <c r="JK746" s="241"/>
      <c r="JL746" s="241"/>
      <c r="JM746" s="241"/>
      <c r="JN746" s="241"/>
      <c r="JO746" s="241"/>
      <c r="JP746" s="241"/>
      <c r="JQ746" s="241"/>
      <c r="JR746" s="241"/>
      <c r="JS746" s="241"/>
      <c r="JT746" s="241"/>
      <c r="JU746" s="241"/>
    </row>
    <row r="747" spans="1:281" s="240" customFormat="1" ht="15" customHeight="1">
      <c r="A747" s="241"/>
      <c r="B747" s="241"/>
      <c r="C747" s="241"/>
      <c r="D747" s="241"/>
      <c r="E747" s="241"/>
      <c r="F747" s="241"/>
      <c r="G747" s="241"/>
      <c r="H747" s="241"/>
      <c r="I747" s="241"/>
      <c r="J747" s="241"/>
      <c r="K747" s="241"/>
      <c r="L747" s="241"/>
      <c r="M747" s="241"/>
      <c r="N747" s="241"/>
      <c r="O747" s="241"/>
      <c r="P747" s="241"/>
      <c r="Q747" s="241"/>
      <c r="R747" s="241"/>
      <c r="S747" s="241"/>
      <c r="T747" s="241"/>
      <c r="U747" s="241" t="s">
        <v>872</v>
      </c>
      <c r="V747" s="241"/>
      <c r="W747" s="241"/>
      <c r="X747" s="241"/>
      <c r="Y747" s="241"/>
      <c r="Z747" s="241"/>
      <c r="AA747" s="241"/>
      <c r="AB747" s="241"/>
      <c r="AC747" s="241" t="s">
        <v>322</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c r="CJ747" s="241"/>
      <c r="CK747" s="241"/>
      <c r="CL747" s="241"/>
      <c r="CM747" s="241"/>
      <c r="CN747" s="241"/>
      <c r="CO747" s="241"/>
      <c r="CP747" s="241"/>
      <c r="CQ747" s="241"/>
      <c r="CR747" s="241"/>
      <c r="CS747" s="241"/>
      <c r="CT747" s="241"/>
      <c r="CU747" s="241"/>
      <c r="CV747" s="241"/>
      <c r="CW747" s="241"/>
      <c r="CX747" s="241"/>
      <c r="CY747" s="241"/>
      <c r="CZ747" s="241"/>
      <c r="DA747" s="241"/>
      <c r="DB747" s="241"/>
      <c r="DC747" s="241"/>
      <c r="DD747" s="241"/>
      <c r="DE747" s="241"/>
      <c r="DF747" s="241"/>
      <c r="DG747" s="241"/>
      <c r="DH747" s="241"/>
      <c r="DI747" s="241"/>
      <c r="DJ747" s="241"/>
      <c r="DK747" s="241"/>
      <c r="DL747" s="241"/>
      <c r="DM747" s="241"/>
      <c r="DN747" s="241"/>
      <c r="DO747" s="241"/>
      <c r="DP747" s="241"/>
      <c r="DQ747" s="241"/>
      <c r="DR747" s="241"/>
      <c r="DS747" s="241"/>
      <c r="DT747" s="241"/>
      <c r="DU747" s="241"/>
      <c r="DV747" s="241"/>
      <c r="DW747" s="241"/>
      <c r="DX747" s="241"/>
      <c r="DY747" s="241"/>
      <c r="DZ747" s="241"/>
      <c r="EA747" s="241"/>
      <c r="EB747" s="241"/>
      <c r="EC747" s="241"/>
      <c r="ED747" s="241"/>
      <c r="EE747" s="241"/>
      <c r="EF747" s="241"/>
      <c r="EG747" s="241"/>
      <c r="EH747" s="241"/>
      <c r="EI747" s="241"/>
      <c r="EJ747" s="241"/>
      <c r="EK747" s="241"/>
      <c r="EL747" s="241"/>
      <c r="EM747" s="241"/>
      <c r="EN747" s="241"/>
      <c r="EO747" s="241"/>
      <c r="EP747" s="241"/>
      <c r="EQ747" s="241"/>
      <c r="ER747" s="241"/>
      <c r="ES747" s="241"/>
      <c r="ET747" s="241"/>
      <c r="EU747" s="241"/>
      <c r="EV747" s="241"/>
      <c r="EW747" s="241"/>
      <c r="EX747" s="241"/>
      <c r="EY747" s="241"/>
      <c r="EZ747" s="241"/>
      <c r="FA747" s="241"/>
      <c r="FB747" s="241"/>
      <c r="FC747" s="241"/>
      <c r="FD747" s="241"/>
      <c r="FE747" s="241"/>
      <c r="FF747" s="241"/>
      <c r="FG747" s="241"/>
      <c r="FH747" s="241"/>
      <c r="FI747" s="241"/>
      <c r="FJ747" s="241"/>
      <c r="FK747" s="241"/>
      <c r="FL747" s="241"/>
      <c r="FM747" s="241"/>
      <c r="FN747" s="241"/>
      <c r="FO747" s="241"/>
      <c r="FP747" s="241"/>
      <c r="FQ747" s="241"/>
      <c r="FR747" s="241"/>
      <c r="FS747" s="241"/>
      <c r="FT747" s="241"/>
      <c r="FU747" s="241"/>
      <c r="FV747" s="241"/>
      <c r="FW747" s="241"/>
      <c r="FX747" s="241"/>
      <c r="FY747" s="241"/>
      <c r="FZ747" s="241"/>
      <c r="GA747" s="241"/>
      <c r="GB747" s="241"/>
      <c r="GC747" s="241"/>
      <c r="GD747" s="241"/>
      <c r="GE747" s="241"/>
      <c r="GF747" s="241"/>
      <c r="GG747" s="241"/>
      <c r="GH747" s="241"/>
      <c r="GI747" s="241"/>
      <c r="GJ747" s="241"/>
      <c r="GK747" s="241"/>
      <c r="GL747" s="241"/>
      <c r="GM747" s="241"/>
      <c r="GN747" s="241"/>
      <c r="GO747" s="241"/>
      <c r="GP747" s="241"/>
      <c r="GQ747" s="241"/>
      <c r="GR747" s="241"/>
      <c r="GS747" s="241"/>
      <c r="GT747" s="241"/>
      <c r="GU747" s="241"/>
      <c r="GV747" s="241"/>
      <c r="GW747" s="241"/>
      <c r="GX747" s="241"/>
      <c r="GY747" s="241"/>
      <c r="GZ747" s="241"/>
      <c r="HA747" s="241"/>
      <c r="HB747" s="241"/>
      <c r="HC747" s="241"/>
      <c r="HD747" s="241"/>
      <c r="HE747" s="241"/>
      <c r="HF747" s="241"/>
      <c r="HG747" s="241"/>
      <c r="HH747" s="241"/>
      <c r="HI747" s="241"/>
      <c r="HJ747" s="241"/>
      <c r="HK747" s="241"/>
      <c r="HL747" s="241"/>
      <c r="HM747" s="241"/>
      <c r="HN747" s="241"/>
      <c r="HO747" s="241"/>
      <c r="HP747" s="241"/>
      <c r="HQ747" s="241"/>
      <c r="HR747" s="241"/>
      <c r="HS747" s="241"/>
      <c r="HT747" s="241"/>
      <c r="HU747" s="241"/>
      <c r="HV747" s="241"/>
      <c r="HW747" s="241"/>
      <c r="HX747" s="241"/>
      <c r="HY747" s="241"/>
      <c r="HZ747" s="241"/>
      <c r="IA747" s="241"/>
      <c r="IB747" s="241"/>
      <c r="IC747" s="241"/>
      <c r="ID747" s="241"/>
      <c r="IE747" s="241"/>
      <c r="IF747" s="241"/>
      <c r="IG747" s="241"/>
      <c r="IH747" s="241"/>
      <c r="II747" s="241"/>
      <c r="IJ747" s="241"/>
      <c r="IK747" s="241"/>
      <c r="IL747" s="241"/>
      <c r="IM747" s="241"/>
      <c r="IN747" s="241"/>
      <c r="IO747" s="241"/>
      <c r="IP747" s="241"/>
      <c r="IQ747" s="241"/>
      <c r="IR747" s="241"/>
      <c r="IS747" s="241"/>
      <c r="IT747" s="241"/>
      <c r="IU747" s="241"/>
      <c r="IV747" s="241"/>
      <c r="IW747" s="241"/>
      <c r="IX747" s="241"/>
      <c r="IY747" s="241"/>
      <c r="IZ747" s="241"/>
      <c r="JA747" s="241"/>
      <c r="JB747" s="241"/>
      <c r="JC747" s="241"/>
      <c r="JD747" s="241"/>
      <c r="JE747" s="241"/>
      <c r="JF747" s="241"/>
      <c r="JG747" s="241"/>
      <c r="JH747" s="241"/>
      <c r="JI747" s="241"/>
      <c r="JJ747" s="241"/>
      <c r="JK747" s="241"/>
      <c r="JL747" s="241"/>
      <c r="JM747" s="241"/>
      <c r="JN747" s="241"/>
      <c r="JO747" s="241"/>
      <c r="JP747" s="241"/>
      <c r="JQ747" s="241"/>
      <c r="JR747" s="241"/>
      <c r="JS747" s="241"/>
      <c r="JT747" s="241"/>
      <c r="JU747" s="241"/>
    </row>
    <row r="748" spans="1:281" s="240" customFormat="1" ht="15" customHeight="1">
      <c r="A748" s="241"/>
      <c r="B748" s="241"/>
      <c r="C748" s="241"/>
      <c r="D748" s="241"/>
      <c r="E748" s="241"/>
      <c r="F748" s="241"/>
      <c r="G748" s="241"/>
      <c r="H748" s="241"/>
      <c r="I748" s="241"/>
      <c r="J748" s="241"/>
      <c r="K748" s="241"/>
      <c r="L748" s="241"/>
      <c r="M748" s="241"/>
      <c r="N748" s="241"/>
      <c r="O748" s="241"/>
      <c r="P748" s="241"/>
      <c r="Q748" s="241"/>
      <c r="R748" s="241"/>
      <c r="S748" s="241"/>
      <c r="T748" s="241"/>
      <c r="U748" s="241" t="s">
        <v>873</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c r="DV748" s="241"/>
      <c r="DW748" s="241"/>
      <c r="DX748" s="241"/>
      <c r="DY748" s="241"/>
      <c r="DZ748" s="241"/>
      <c r="EA748" s="241"/>
      <c r="EB748" s="241"/>
      <c r="EC748" s="241"/>
      <c r="ED748" s="241"/>
      <c r="EE748" s="241"/>
      <c r="EF748" s="241"/>
      <c r="EG748" s="241"/>
      <c r="EH748" s="241"/>
      <c r="EI748" s="241"/>
      <c r="EJ748" s="241"/>
      <c r="EK748" s="241"/>
      <c r="EL748" s="241"/>
      <c r="EM748" s="241"/>
      <c r="EN748" s="241"/>
      <c r="EO748" s="241"/>
      <c r="EP748" s="241"/>
      <c r="EQ748" s="241"/>
      <c r="ER748" s="241"/>
      <c r="ES748" s="241"/>
      <c r="ET748" s="241"/>
      <c r="EU748" s="241"/>
      <c r="EV748" s="241"/>
      <c r="EW748" s="241"/>
      <c r="EX748" s="241"/>
      <c r="EY748" s="241"/>
      <c r="EZ748" s="241"/>
      <c r="FA748" s="241"/>
      <c r="FB748" s="241"/>
      <c r="FC748" s="241"/>
      <c r="FD748" s="241"/>
      <c r="FE748" s="241"/>
      <c r="FF748" s="241"/>
      <c r="FG748" s="241"/>
      <c r="FH748" s="241"/>
      <c r="FI748" s="241"/>
      <c r="FJ748" s="241"/>
      <c r="FK748" s="241"/>
      <c r="FL748" s="241"/>
      <c r="FM748" s="241"/>
      <c r="FN748" s="241"/>
      <c r="FO748" s="241"/>
      <c r="FP748" s="241"/>
      <c r="FQ748" s="241"/>
      <c r="FR748" s="241"/>
      <c r="FS748" s="241"/>
      <c r="FT748" s="241"/>
      <c r="FU748" s="241"/>
      <c r="FV748" s="241"/>
      <c r="FW748" s="241"/>
      <c r="FX748" s="241"/>
      <c r="FY748" s="241"/>
      <c r="FZ748" s="241"/>
      <c r="GA748" s="241"/>
      <c r="GB748" s="241"/>
      <c r="GC748" s="241"/>
      <c r="GD748" s="241"/>
      <c r="GE748" s="241"/>
      <c r="GF748" s="241"/>
      <c r="GG748" s="241"/>
      <c r="GH748" s="241"/>
      <c r="GI748" s="241"/>
      <c r="GJ748" s="241"/>
      <c r="GK748" s="241"/>
      <c r="GL748" s="241"/>
      <c r="GM748" s="241"/>
      <c r="GN748" s="241"/>
      <c r="GO748" s="241"/>
      <c r="GP748" s="241"/>
      <c r="GQ748" s="241"/>
      <c r="GR748" s="241"/>
      <c r="GS748" s="241"/>
      <c r="GT748" s="241"/>
      <c r="GU748" s="241"/>
      <c r="GV748" s="241"/>
      <c r="GW748" s="241"/>
      <c r="GX748" s="241"/>
      <c r="GY748" s="241"/>
      <c r="GZ748" s="241"/>
      <c r="HA748" s="241"/>
      <c r="HB748" s="241"/>
      <c r="HC748" s="241"/>
      <c r="HD748" s="241"/>
      <c r="HE748" s="241"/>
      <c r="HF748" s="241"/>
      <c r="HG748" s="241"/>
      <c r="HH748" s="241"/>
      <c r="HI748" s="241"/>
      <c r="HJ748" s="241"/>
      <c r="HK748" s="241"/>
      <c r="HL748" s="241"/>
      <c r="HM748" s="241"/>
      <c r="HN748" s="241"/>
      <c r="HO748" s="241"/>
      <c r="HP748" s="241"/>
      <c r="HQ748" s="241"/>
      <c r="HR748" s="241"/>
      <c r="HS748" s="241"/>
      <c r="HT748" s="241"/>
      <c r="HU748" s="241"/>
      <c r="HV748" s="241"/>
      <c r="HW748" s="241"/>
      <c r="HX748" s="241"/>
      <c r="HY748" s="241"/>
      <c r="HZ748" s="241"/>
      <c r="IA748" s="241"/>
      <c r="IB748" s="241"/>
      <c r="IC748" s="241"/>
      <c r="ID748" s="241"/>
      <c r="IE748" s="241"/>
      <c r="IF748" s="241"/>
      <c r="IG748" s="241"/>
      <c r="IH748" s="241"/>
      <c r="II748" s="241"/>
      <c r="IJ748" s="241"/>
      <c r="IK748" s="241"/>
      <c r="IL748" s="241"/>
      <c r="IM748" s="241"/>
      <c r="IN748" s="241"/>
      <c r="IO748" s="241"/>
      <c r="IP748" s="241"/>
      <c r="IQ748" s="241"/>
      <c r="IR748" s="241"/>
      <c r="IS748" s="241"/>
      <c r="IT748" s="241"/>
      <c r="IU748" s="241"/>
      <c r="IV748" s="241"/>
      <c r="IW748" s="241"/>
      <c r="IX748" s="241"/>
      <c r="IY748" s="241"/>
      <c r="IZ748" s="241"/>
      <c r="JA748" s="241"/>
      <c r="JB748" s="241"/>
      <c r="JC748" s="241"/>
      <c r="JD748" s="241"/>
      <c r="JE748" s="241"/>
      <c r="JF748" s="241"/>
      <c r="JG748" s="241"/>
      <c r="JH748" s="241"/>
      <c r="JI748" s="241"/>
      <c r="JJ748" s="241"/>
      <c r="JK748" s="241"/>
      <c r="JL748" s="241"/>
      <c r="JM748" s="241"/>
      <c r="JN748" s="241"/>
      <c r="JO748" s="241"/>
      <c r="JP748" s="241"/>
      <c r="JQ748" s="241"/>
      <c r="JR748" s="241"/>
      <c r="JS748" s="241"/>
      <c r="JT748" s="241"/>
      <c r="JU748" s="241"/>
    </row>
    <row r="749" spans="1:281" s="240" customFormat="1" ht="15" customHeight="1">
      <c r="A749" s="241"/>
      <c r="B749" s="241"/>
      <c r="C749" s="241"/>
      <c r="D749" s="241"/>
      <c r="E749" s="241"/>
      <c r="F749" s="241"/>
      <c r="G749" s="241"/>
      <c r="H749" s="241"/>
      <c r="I749" s="241"/>
      <c r="J749" s="241"/>
      <c r="K749" s="241"/>
      <c r="L749" s="241"/>
      <c r="M749" s="241"/>
      <c r="N749" s="241"/>
      <c r="O749" s="241"/>
      <c r="P749" s="241"/>
      <c r="Q749" s="241"/>
      <c r="R749" s="241"/>
      <c r="S749" s="241"/>
      <c r="T749" s="241"/>
      <c r="U749" s="241" t="s">
        <v>874</v>
      </c>
      <c r="V749" s="241"/>
      <c r="W749" s="241"/>
      <c r="X749" s="241"/>
      <c r="Y749" s="241"/>
      <c r="Z749" s="241"/>
      <c r="AA749" s="241"/>
      <c r="AB749" s="241"/>
      <c r="AC749" s="241" t="s">
        <v>313</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c r="DD749" s="241"/>
      <c r="DE749" s="241"/>
      <c r="DF749" s="241"/>
      <c r="DG749" s="241"/>
      <c r="DH749" s="241"/>
      <c r="DI749" s="241"/>
      <c r="DJ749" s="241"/>
      <c r="DK749" s="241"/>
      <c r="DL749" s="241"/>
      <c r="DM749" s="241"/>
      <c r="DN749" s="241"/>
      <c r="DO749" s="241"/>
      <c r="DP749" s="241"/>
      <c r="DQ749" s="241"/>
      <c r="DR749" s="241"/>
      <c r="DS749" s="241"/>
      <c r="DT749" s="241"/>
      <c r="DU749" s="241"/>
      <c r="DV749" s="241"/>
      <c r="DW749" s="241"/>
      <c r="DX749" s="241"/>
      <c r="DY749" s="241"/>
      <c r="DZ749" s="241"/>
      <c r="EA749" s="241"/>
      <c r="EB749" s="241"/>
      <c r="EC749" s="241"/>
      <c r="ED749" s="241"/>
      <c r="EE749" s="241"/>
      <c r="EF749" s="241"/>
      <c r="EG749" s="241"/>
      <c r="EH749" s="241"/>
      <c r="EI749" s="241"/>
      <c r="EJ749" s="241"/>
      <c r="EK749" s="241"/>
      <c r="EL749" s="241"/>
      <c r="EM749" s="241"/>
      <c r="EN749" s="241"/>
      <c r="EO749" s="241"/>
      <c r="EP749" s="241"/>
      <c r="EQ749" s="241"/>
      <c r="ER749" s="241"/>
      <c r="ES749" s="241"/>
      <c r="ET749" s="241"/>
      <c r="EU749" s="241"/>
      <c r="EV749" s="241"/>
      <c r="EW749" s="241"/>
      <c r="EX749" s="241"/>
      <c r="EY749" s="241"/>
      <c r="EZ749" s="241"/>
      <c r="FA749" s="241"/>
      <c r="FB749" s="241"/>
      <c r="FC749" s="241"/>
      <c r="FD749" s="241"/>
      <c r="FE749" s="241"/>
      <c r="FF749" s="241"/>
      <c r="FG749" s="241"/>
      <c r="FH749" s="241"/>
      <c r="FI749" s="241"/>
      <c r="FJ749" s="241"/>
      <c r="FK749" s="241"/>
      <c r="FL749" s="241"/>
      <c r="FM749" s="241"/>
      <c r="FN749" s="241"/>
      <c r="FO749" s="241"/>
      <c r="FP749" s="241"/>
      <c r="FQ749" s="241"/>
      <c r="FR749" s="241"/>
      <c r="FS749" s="241"/>
      <c r="FT749" s="241"/>
      <c r="FU749" s="241"/>
      <c r="FV749" s="241"/>
      <c r="FW749" s="241"/>
      <c r="FX749" s="241"/>
      <c r="FY749" s="241"/>
      <c r="FZ749" s="241"/>
      <c r="GA749" s="241"/>
      <c r="GB749" s="241"/>
      <c r="GC749" s="241"/>
      <c r="GD749" s="241"/>
      <c r="GE749" s="241"/>
      <c r="GF749" s="241"/>
      <c r="GG749" s="241"/>
      <c r="GH749" s="241"/>
      <c r="GI749" s="241"/>
      <c r="GJ749" s="241"/>
      <c r="GK749" s="241"/>
      <c r="GL749" s="241"/>
      <c r="GM749" s="241"/>
      <c r="GN749" s="241"/>
      <c r="GO749" s="241"/>
      <c r="GP749" s="241"/>
      <c r="GQ749" s="241"/>
      <c r="GR749" s="241"/>
      <c r="GS749" s="241"/>
      <c r="GT749" s="241"/>
      <c r="GU749" s="241"/>
      <c r="GV749" s="241"/>
      <c r="GW749" s="241"/>
      <c r="GX749" s="241"/>
      <c r="GY749" s="241"/>
      <c r="GZ749" s="241"/>
      <c r="HA749" s="241"/>
      <c r="HB749" s="241"/>
      <c r="HC749" s="241"/>
      <c r="HD749" s="241"/>
      <c r="HE749" s="241"/>
      <c r="HF749" s="241"/>
      <c r="HG749" s="241"/>
      <c r="HH749" s="241"/>
      <c r="HI749" s="241"/>
      <c r="HJ749" s="241"/>
      <c r="HK749" s="241"/>
      <c r="HL749" s="241"/>
      <c r="HM749" s="241"/>
      <c r="HN749" s="241"/>
      <c r="HO749" s="241"/>
      <c r="HP749" s="241"/>
      <c r="HQ749" s="241"/>
      <c r="HR749" s="241"/>
      <c r="HS749" s="241"/>
      <c r="HT749" s="241"/>
      <c r="HU749" s="241"/>
      <c r="HV749" s="241"/>
      <c r="HW749" s="241"/>
      <c r="HX749" s="241"/>
      <c r="HY749" s="241"/>
      <c r="HZ749" s="241"/>
      <c r="IA749" s="241"/>
      <c r="IB749" s="241"/>
      <c r="IC749" s="241"/>
      <c r="ID749" s="241"/>
      <c r="IE749" s="241"/>
      <c r="IF749" s="241"/>
      <c r="IG749" s="241"/>
      <c r="IH749" s="241"/>
      <c r="II749" s="241"/>
      <c r="IJ749" s="241"/>
      <c r="IK749" s="241"/>
      <c r="IL749" s="241"/>
      <c r="IM749" s="241"/>
      <c r="IN749" s="241"/>
      <c r="IO749" s="241"/>
      <c r="IP749" s="241"/>
      <c r="IQ749" s="241"/>
      <c r="IR749" s="241"/>
      <c r="IS749" s="241"/>
      <c r="IT749" s="241"/>
      <c r="IU749" s="241"/>
      <c r="IV749" s="241"/>
      <c r="IW749" s="241"/>
      <c r="IX749" s="241"/>
      <c r="IY749" s="241"/>
      <c r="IZ749" s="241"/>
      <c r="JA749" s="241"/>
      <c r="JB749" s="241"/>
      <c r="JC749" s="241"/>
      <c r="JD749" s="241"/>
      <c r="JE749" s="241"/>
      <c r="JF749" s="241"/>
      <c r="JG749" s="241"/>
      <c r="JH749" s="241"/>
      <c r="JI749" s="241"/>
      <c r="JJ749" s="241"/>
      <c r="JK749" s="241"/>
      <c r="JL749" s="241"/>
      <c r="JM749" s="241"/>
      <c r="JN749" s="241"/>
      <c r="JO749" s="241"/>
      <c r="JP749" s="241"/>
      <c r="JQ749" s="241"/>
      <c r="JR749" s="241"/>
      <c r="JS749" s="241"/>
      <c r="JT749" s="241"/>
      <c r="JU749" s="241"/>
    </row>
    <row r="750" spans="1:281" s="240" customFormat="1" ht="15" customHeight="1">
      <c r="A750" s="241"/>
      <c r="B750" s="241"/>
      <c r="C750" s="241"/>
      <c r="D750" s="241"/>
      <c r="E750" s="241"/>
      <c r="F750" s="241"/>
      <c r="G750" s="241"/>
      <c r="H750" s="241"/>
      <c r="I750" s="241"/>
      <c r="J750" s="241"/>
      <c r="K750" s="241"/>
      <c r="L750" s="241"/>
      <c r="M750" s="241"/>
      <c r="N750" s="241"/>
      <c r="O750" s="241"/>
      <c r="P750" s="241"/>
      <c r="Q750" s="241"/>
      <c r="R750" s="241"/>
      <c r="S750" s="241"/>
      <c r="T750" s="241"/>
      <c r="U750" s="241" t="s">
        <v>875</v>
      </c>
      <c r="V750" s="241"/>
      <c r="W750" s="241"/>
      <c r="X750" s="241"/>
      <c r="Y750" s="241"/>
      <c r="Z750" s="241"/>
      <c r="AA750" s="241"/>
      <c r="AB750" s="241"/>
      <c r="AC750" s="241" t="s">
        <v>311</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c r="CJ750" s="241"/>
      <c r="CK750" s="241"/>
      <c r="CL750" s="241"/>
      <c r="CM750" s="241"/>
      <c r="CN750" s="241"/>
      <c r="CO750" s="241"/>
      <c r="CP750" s="241"/>
      <c r="CQ750" s="241"/>
      <c r="CR750" s="241"/>
      <c r="CS750" s="241"/>
      <c r="CT750" s="241"/>
      <c r="CU750" s="241"/>
      <c r="CV750" s="241"/>
      <c r="CW750" s="241"/>
      <c r="CX750" s="241"/>
      <c r="CY750" s="241"/>
      <c r="CZ750" s="241"/>
      <c r="DA750" s="241"/>
      <c r="DB750" s="241"/>
      <c r="DC750" s="241"/>
      <c r="DD750" s="241"/>
      <c r="DE750" s="241"/>
      <c r="DF750" s="241"/>
      <c r="DG750" s="241"/>
      <c r="DH750" s="241"/>
      <c r="DI750" s="241"/>
      <c r="DJ750" s="241"/>
      <c r="DK750" s="241"/>
      <c r="DL750" s="241"/>
      <c r="DM750" s="241"/>
      <c r="DN750" s="241"/>
      <c r="DO750" s="241"/>
      <c r="DP750" s="241"/>
      <c r="DQ750" s="241"/>
      <c r="DR750" s="241"/>
      <c r="DS750" s="241"/>
      <c r="DT750" s="241"/>
      <c r="DU750" s="241"/>
      <c r="DV750" s="241"/>
      <c r="DW750" s="241"/>
      <c r="DX750" s="241"/>
      <c r="DY750" s="241"/>
      <c r="DZ750" s="241"/>
      <c r="EA750" s="241"/>
      <c r="EB750" s="241"/>
      <c r="EC750" s="241"/>
      <c r="ED750" s="241"/>
      <c r="EE750" s="241"/>
      <c r="EF750" s="241"/>
      <c r="EG750" s="241"/>
      <c r="EH750" s="241"/>
      <c r="EI750" s="241"/>
      <c r="EJ750" s="241"/>
      <c r="EK750" s="241"/>
      <c r="EL750" s="241"/>
      <c r="EM750" s="241"/>
      <c r="EN750" s="241"/>
      <c r="EO750" s="241"/>
      <c r="EP750" s="241"/>
      <c r="EQ750" s="241"/>
      <c r="ER750" s="241"/>
      <c r="ES750" s="241"/>
      <c r="ET750" s="241"/>
      <c r="EU750" s="241"/>
      <c r="EV750" s="241"/>
      <c r="EW750" s="241"/>
      <c r="EX750" s="241"/>
      <c r="EY750" s="241"/>
      <c r="EZ750" s="241"/>
      <c r="FA750" s="241"/>
      <c r="FB750" s="241"/>
      <c r="FC750" s="241"/>
      <c r="FD750" s="241"/>
      <c r="FE750" s="241"/>
      <c r="FF750" s="241"/>
      <c r="FG750" s="241"/>
      <c r="FH750" s="241"/>
      <c r="FI750" s="241"/>
      <c r="FJ750" s="241"/>
      <c r="FK750" s="241"/>
      <c r="FL750" s="241"/>
      <c r="FM750" s="241"/>
      <c r="FN750" s="241"/>
      <c r="FO750" s="241"/>
      <c r="FP750" s="241"/>
      <c r="FQ750" s="241"/>
      <c r="FR750" s="241"/>
      <c r="FS750" s="241"/>
      <c r="FT750" s="241"/>
      <c r="FU750" s="241"/>
      <c r="FV750" s="241"/>
      <c r="FW750" s="241"/>
      <c r="FX750" s="241"/>
      <c r="FY750" s="241"/>
      <c r="FZ750" s="241"/>
      <c r="GA750" s="241"/>
      <c r="GB750" s="241"/>
      <c r="GC750" s="241"/>
      <c r="GD750" s="241"/>
      <c r="GE750" s="241"/>
      <c r="GF750" s="241"/>
      <c r="GG750" s="241"/>
      <c r="GH750" s="241"/>
      <c r="GI750" s="241"/>
      <c r="GJ750" s="241"/>
      <c r="GK750" s="241"/>
      <c r="GL750" s="241"/>
      <c r="GM750" s="241"/>
      <c r="GN750" s="241"/>
      <c r="GO750" s="241"/>
      <c r="GP750" s="241"/>
      <c r="GQ750" s="241"/>
      <c r="GR750" s="241"/>
      <c r="GS750" s="241"/>
      <c r="GT750" s="241"/>
      <c r="GU750" s="241"/>
      <c r="GV750" s="241"/>
      <c r="GW750" s="241"/>
      <c r="GX750" s="241"/>
      <c r="GY750" s="241"/>
      <c r="GZ750" s="241"/>
      <c r="HA750" s="241"/>
      <c r="HB750" s="241"/>
      <c r="HC750" s="241"/>
      <c r="HD750" s="241"/>
      <c r="HE750" s="241"/>
      <c r="HF750" s="241"/>
      <c r="HG750" s="241"/>
      <c r="HH750" s="241"/>
      <c r="HI750" s="241"/>
      <c r="HJ750" s="241"/>
      <c r="HK750" s="241"/>
      <c r="HL750" s="241"/>
      <c r="HM750" s="241"/>
      <c r="HN750" s="241"/>
      <c r="HO750" s="241"/>
      <c r="HP750" s="241"/>
      <c r="HQ750" s="241"/>
      <c r="HR750" s="241"/>
      <c r="HS750" s="241"/>
      <c r="HT750" s="241"/>
      <c r="HU750" s="241"/>
      <c r="HV750" s="241"/>
      <c r="HW750" s="241"/>
      <c r="HX750" s="241"/>
      <c r="HY750" s="241"/>
      <c r="HZ750" s="241"/>
      <c r="IA750" s="241"/>
      <c r="IB750" s="241"/>
      <c r="IC750" s="241"/>
      <c r="ID750" s="241"/>
      <c r="IE750" s="241"/>
      <c r="IF750" s="241"/>
      <c r="IG750" s="241"/>
      <c r="IH750" s="241"/>
      <c r="II750" s="241"/>
      <c r="IJ750" s="241"/>
      <c r="IK750" s="241"/>
      <c r="IL750" s="241"/>
      <c r="IM750" s="241"/>
      <c r="IN750" s="241"/>
      <c r="IO750" s="241"/>
      <c r="IP750" s="241"/>
      <c r="IQ750" s="241"/>
      <c r="IR750" s="241"/>
      <c r="IS750" s="241"/>
      <c r="IT750" s="241"/>
      <c r="IU750" s="241"/>
      <c r="IV750" s="241"/>
      <c r="IW750" s="241"/>
      <c r="IX750" s="241"/>
      <c r="IY750" s="241"/>
      <c r="IZ750" s="241"/>
      <c r="JA750" s="241"/>
      <c r="JB750" s="241"/>
      <c r="JC750" s="241"/>
      <c r="JD750" s="241"/>
      <c r="JE750" s="241"/>
      <c r="JF750" s="241"/>
      <c r="JG750" s="241"/>
      <c r="JH750" s="241"/>
      <c r="JI750" s="241"/>
      <c r="JJ750" s="241"/>
      <c r="JK750" s="241"/>
      <c r="JL750" s="241"/>
      <c r="JM750" s="241"/>
      <c r="JN750" s="241"/>
      <c r="JO750" s="241"/>
      <c r="JP750" s="241"/>
      <c r="JQ750" s="241"/>
      <c r="JR750" s="241"/>
      <c r="JS750" s="241"/>
      <c r="JT750" s="241"/>
      <c r="JU750" s="241"/>
    </row>
    <row r="751" spans="1:281" s="240" customFormat="1" ht="15" customHeight="1">
      <c r="A751" s="241"/>
      <c r="B751" s="241"/>
      <c r="C751" s="241"/>
      <c r="D751" s="241"/>
      <c r="E751" s="241"/>
      <c r="F751" s="241"/>
      <c r="G751" s="241"/>
      <c r="H751" s="241"/>
      <c r="I751" s="241"/>
      <c r="J751" s="241"/>
      <c r="K751" s="241"/>
      <c r="L751" s="241"/>
      <c r="M751" s="241"/>
      <c r="N751" s="241"/>
      <c r="O751" s="241"/>
      <c r="P751" s="241"/>
      <c r="Q751" s="241"/>
      <c r="R751" s="241"/>
      <c r="S751" s="241"/>
      <c r="T751" s="241"/>
      <c r="U751" s="241" t="s">
        <v>876</v>
      </c>
      <c r="V751" s="241"/>
      <c r="W751" s="241"/>
      <c r="X751" s="241"/>
      <c r="Y751" s="241"/>
      <c r="Z751" s="241"/>
      <c r="AA751" s="241"/>
      <c r="AB751" s="241"/>
      <c r="AC751" s="241" t="s">
        <v>313</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c r="CJ751" s="241"/>
      <c r="CK751" s="241"/>
      <c r="CL751" s="241"/>
      <c r="CM751" s="241"/>
      <c r="CN751" s="241"/>
      <c r="CO751" s="241"/>
      <c r="CP751" s="241"/>
      <c r="CQ751" s="241"/>
      <c r="CR751" s="241"/>
      <c r="CS751" s="241"/>
      <c r="CT751" s="241"/>
      <c r="CU751" s="241"/>
      <c r="CV751" s="241"/>
      <c r="CW751" s="241"/>
      <c r="CX751" s="241"/>
      <c r="CY751" s="241"/>
      <c r="CZ751" s="241"/>
      <c r="DA751" s="241"/>
      <c r="DB751" s="241"/>
      <c r="DC751" s="241"/>
      <c r="DD751" s="241"/>
      <c r="DE751" s="241"/>
      <c r="DF751" s="241"/>
      <c r="DG751" s="241"/>
      <c r="DH751" s="241"/>
      <c r="DI751" s="241"/>
      <c r="DJ751" s="241"/>
      <c r="DK751" s="241"/>
      <c r="DL751" s="241"/>
      <c r="DM751" s="241"/>
      <c r="DN751" s="241"/>
      <c r="DO751" s="241"/>
      <c r="DP751" s="241"/>
      <c r="DQ751" s="241"/>
      <c r="DR751" s="241"/>
      <c r="DS751" s="241"/>
      <c r="DT751" s="241"/>
      <c r="DU751" s="241"/>
      <c r="DV751" s="241"/>
      <c r="DW751" s="241"/>
      <c r="DX751" s="241"/>
      <c r="DY751" s="241"/>
      <c r="DZ751" s="241"/>
      <c r="EA751" s="241"/>
      <c r="EB751" s="241"/>
      <c r="EC751" s="241"/>
      <c r="ED751" s="241"/>
      <c r="EE751" s="241"/>
      <c r="EF751" s="241"/>
      <c r="EG751" s="241"/>
      <c r="EH751" s="241"/>
      <c r="EI751" s="241"/>
      <c r="EJ751" s="241"/>
      <c r="EK751" s="241"/>
      <c r="EL751" s="241"/>
      <c r="EM751" s="241"/>
      <c r="EN751" s="241"/>
      <c r="EO751" s="241"/>
      <c r="EP751" s="241"/>
      <c r="EQ751" s="241"/>
      <c r="ER751" s="241"/>
      <c r="ES751" s="241"/>
      <c r="ET751" s="241"/>
      <c r="EU751" s="241"/>
      <c r="EV751" s="241"/>
      <c r="EW751" s="241"/>
      <c r="EX751" s="241"/>
      <c r="EY751" s="241"/>
      <c r="EZ751" s="241"/>
      <c r="FA751" s="241"/>
      <c r="FB751" s="241"/>
      <c r="FC751" s="241"/>
      <c r="FD751" s="241"/>
      <c r="FE751" s="241"/>
      <c r="FF751" s="241"/>
      <c r="FG751" s="241"/>
      <c r="FH751" s="241"/>
      <c r="FI751" s="241"/>
      <c r="FJ751" s="241"/>
      <c r="FK751" s="241"/>
      <c r="FL751" s="241"/>
      <c r="FM751" s="241"/>
      <c r="FN751" s="241"/>
      <c r="FO751" s="241"/>
      <c r="FP751" s="241"/>
      <c r="FQ751" s="241"/>
      <c r="FR751" s="241"/>
      <c r="FS751" s="241"/>
      <c r="FT751" s="241"/>
      <c r="FU751" s="241"/>
      <c r="FV751" s="241"/>
      <c r="FW751" s="241"/>
      <c r="FX751" s="241"/>
      <c r="FY751" s="241"/>
      <c r="FZ751" s="241"/>
      <c r="GA751" s="241"/>
      <c r="GB751" s="241"/>
      <c r="GC751" s="241"/>
      <c r="GD751" s="241"/>
      <c r="GE751" s="241"/>
      <c r="GF751" s="241"/>
      <c r="GG751" s="241"/>
      <c r="GH751" s="241"/>
      <c r="GI751" s="241"/>
      <c r="GJ751" s="241"/>
      <c r="GK751" s="241"/>
      <c r="GL751" s="241"/>
      <c r="GM751" s="241"/>
      <c r="GN751" s="241"/>
      <c r="GO751" s="241"/>
      <c r="GP751" s="241"/>
      <c r="GQ751" s="241"/>
      <c r="GR751" s="241"/>
      <c r="GS751" s="241"/>
      <c r="GT751" s="241"/>
      <c r="GU751" s="241"/>
      <c r="GV751" s="241"/>
      <c r="GW751" s="241"/>
      <c r="GX751" s="241"/>
      <c r="GY751" s="241"/>
      <c r="GZ751" s="241"/>
      <c r="HA751" s="241"/>
      <c r="HB751" s="241"/>
      <c r="HC751" s="241"/>
      <c r="HD751" s="241"/>
      <c r="HE751" s="241"/>
      <c r="HF751" s="241"/>
      <c r="HG751" s="241"/>
      <c r="HH751" s="241"/>
      <c r="HI751" s="241"/>
      <c r="HJ751" s="241"/>
      <c r="HK751" s="241"/>
      <c r="HL751" s="241"/>
      <c r="HM751" s="241"/>
      <c r="HN751" s="241"/>
      <c r="HO751" s="241"/>
      <c r="HP751" s="241"/>
      <c r="HQ751" s="241"/>
      <c r="HR751" s="241"/>
      <c r="HS751" s="241"/>
      <c r="HT751" s="241"/>
      <c r="HU751" s="241"/>
      <c r="HV751" s="241"/>
      <c r="HW751" s="241"/>
      <c r="HX751" s="241"/>
      <c r="HY751" s="241"/>
      <c r="HZ751" s="241"/>
      <c r="IA751" s="241"/>
      <c r="IB751" s="241"/>
      <c r="IC751" s="241"/>
      <c r="ID751" s="241"/>
      <c r="IE751" s="241"/>
      <c r="IF751" s="241"/>
      <c r="IG751" s="241"/>
      <c r="IH751" s="241"/>
      <c r="II751" s="241"/>
      <c r="IJ751" s="241"/>
      <c r="IK751" s="241"/>
      <c r="IL751" s="241"/>
      <c r="IM751" s="241"/>
      <c r="IN751" s="241"/>
      <c r="IO751" s="241"/>
      <c r="IP751" s="241"/>
      <c r="IQ751" s="241"/>
      <c r="IR751" s="241"/>
      <c r="IS751" s="241"/>
      <c r="IT751" s="241"/>
      <c r="IU751" s="241"/>
      <c r="IV751" s="241"/>
      <c r="IW751" s="241"/>
      <c r="IX751" s="241"/>
      <c r="IY751" s="241"/>
      <c r="IZ751" s="241"/>
      <c r="JA751" s="241"/>
      <c r="JB751" s="241"/>
      <c r="JC751" s="241"/>
      <c r="JD751" s="241"/>
      <c r="JE751" s="241"/>
      <c r="JF751" s="241"/>
      <c r="JG751" s="241"/>
      <c r="JH751" s="241"/>
      <c r="JI751" s="241"/>
      <c r="JJ751" s="241"/>
      <c r="JK751" s="241"/>
      <c r="JL751" s="241"/>
      <c r="JM751" s="241"/>
      <c r="JN751" s="241"/>
      <c r="JO751" s="241"/>
      <c r="JP751" s="241"/>
      <c r="JQ751" s="241"/>
      <c r="JR751" s="241"/>
      <c r="JS751" s="241"/>
      <c r="JT751" s="241"/>
      <c r="JU751" s="241"/>
    </row>
    <row r="752" spans="1:281" s="240" customFormat="1" ht="15" customHeight="1">
      <c r="A752" s="241"/>
      <c r="B752" s="241"/>
      <c r="C752" s="241"/>
      <c r="D752" s="241"/>
      <c r="E752" s="241"/>
      <c r="F752" s="241"/>
      <c r="G752" s="241"/>
      <c r="H752" s="241"/>
      <c r="I752" s="241"/>
      <c r="J752" s="241"/>
      <c r="K752" s="241"/>
      <c r="L752" s="241"/>
      <c r="M752" s="241"/>
      <c r="N752" s="241"/>
      <c r="O752" s="241"/>
      <c r="P752" s="241"/>
      <c r="Q752" s="241"/>
      <c r="R752" s="241"/>
      <c r="S752" s="241"/>
      <c r="T752" s="241"/>
      <c r="U752" s="241" t="s">
        <v>877</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c r="DD752" s="241"/>
      <c r="DE752" s="241"/>
      <c r="DF752" s="241"/>
      <c r="DG752" s="241"/>
      <c r="DH752" s="241"/>
      <c r="DI752" s="241"/>
      <c r="DJ752" s="241"/>
      <c r="DK752" s="241"/>
      <c r="DL752" s="241"/>
      <c r="DM752" s="241"/>
      <c r="DN752" s="241"/>
      <c r="DO752" s="241"/>
      <c r="DP752" s="241"/>
      <c r="DQ752" s="241"/>
      <c r="DR752" s="241"/>
      <c r="DS752" s="241"/>
      <c r="DT752" s="241"/>
      <c r="DU752" s="241"/>
      <c r="DV752" s="241"/>
      <c r="DW752" s="241"/>
      <c r="DX752" s="241"/>
      <c r="DY752" s="241"/>
      <c r="DZ752" s="241"/>
      <c r="EA752" s="241"/>
      <c r="EB752" s="241"/>
      <c r="EC752" s="241"/>
      <c r="ED752" s="241"/>
      <c r="EE752" s="241"/>
      <c r="EF752" s="241"/>
      <c r="EG752" s="241"/>
      <c r="EH752" s="241"/>
      <c r="EI752" s="241"/>
      <c r="EJ752" s="241"/>
      <c r="EK752" s="241"/>
      <c r="EL752" s="241"/>
      <c r="EM752" s="241"/>
      <c r="EN752" s="241"/>
      <c r="EO752" s="241"/>
      <c r="EP752" s="241"/>
      <c r="EQ752" s="241"/>
      <c r="ER752" s="241"/>
      <c r="ES752" s="241"/>
      <c r="ET752" s="241"/>
      <c r="EU752" s="241"/>
      <c r="EV752" s="241"/>
      <c r="EW752" s="241"/>
      <c r="EX752" s="241"/>
      <c r="EY752" s="241"/>
      <c r="EZ752" s="241"/>
      <c r="FA752" s="241"/>
      <c r="FB752" s="241"/>
      <c r="FC752" s="241"/>
      <c r="FD752" s="241"/>
      <c r="FE752" s="241"/>
      <c r="FF752" s="241"/>
      <c r="FG752" s="241"/>
      <c r="FH752" s="241"/>
      <c r="FI752" s="241"/>
      <c r="FJ752" s="241"/>
      <c r="FK752" s="241"/>
      <c r="FL752" s="241"/>
      <c r="FM752" s="241"/>
      <c r="FN752" s="241"/>
      <c r="FO752" s="241"/>
      <c r="FP752" s="241"/>
      <c r="FQ752" s="241"/>
      <c r="FR752" s="241"/>
      <c r="FS752" s="241"/>
      <c r="FT752" s="241"/>
      <c r="FU752" s="241"/>
      <c r="FV752" s="241"/>
      <c r="FW752" s="241"/>
      <c r="FX752" s="241"/>
      <c r="FY752" s="241"/>
      <c r="FZ752" s="241"/>
      <c r="GA752" s="241"/>
      <c r="GB752" s="241"/>
      <c r="GC752" s="241"/>
      <c r="GD752" s="241"/>
      <c r="GE752" s="241"/>
      <c r="GF752" s="241"/>
      <c r="GG752" s="241"/>
      <c r="GH752" s="241"/>
      <c r="GI752" s="241"/>
      <c r="GJ752" s="241"/>
      <c r="GK752" s="241"/>
      <c r="GL752" s="241"/>
      <c r="GM752" s="241"/>
      <c r="GN752" s="241"/>
      <c r="GO752" s="241"/>
      <c r="GP752" s="241"/>
      <c r="GQ752" s="241"/>
      <c r="GR752" s="241"/>
      <c r="GS752" s="241"/>
      <c r="GT752" s="241"/>
      <c r="GU752" s="241"/>
      <c r="GV752" s="241"/>
      <c r="GW752" s="241"/>
      <c r="GX752" s="241"/>
      <c r="GY752" s="241"/>
      <c r="GZ752" s="241"/>
      <c r="HA752" s="241"/>
      <c r="HB752" s="241"/>
      <c r="HC752" s="241"/>
      <c r="HD752" s="241"/>
      <c r="HE752" s="241"/>
      <c r="HF752" s="241"/>
      <c r="HG752" s="241"/>
      <c r="HH752" s="241"/>
      <c r="HI752" s="241"/>
      <c r="HJ752" s="241"/>
      <c r="HK752" s="241"/>
      <c r="HL752" s="241"/>
      <c r="HM752" s="241"/>
      <c r="HN752" s="241"/>
      <c r="HO752" s="241"/>
      <c r="HP752" s="241"/>
      <c r="HQ752" s="241"/>
      <c r="HR752" s="241"/>
      <c r="HS752" s="241"/>
      <c r="HT752" s="241"/>
      <c r="HU752" s="241"/>
      <c r="HV752" s="241"/>
      <c r="HW752" s="241"/>
      <c r="HX752" s="241"/>
      <c r="HY752" s="241"/>
      <c r="HZ752" s="241"/>
      <c r="IA752" s="241"/>
      <c r="IB752" s="241"/>
      <c r="IC752" s="241"/>
      <c r="ID752" s="241"/>
      <c r="IE752" s="241"/>
      <c r="IF752" s="241"/>
      <c r="IG752" s="241"/>
      <c r="IH752" s="241"/>
      <c r="II752" s="241"/>
      <c r="IJ752" s="241"/>
      <c r="IK752" s="241"/>
      <c r="IL752" s="241"/>
      <c r="IM752" s="241"/>
      <c r="IN752" s="241"/>
      <c r="IO752" s="241"/>
      <c r="IP752" s="241"/>
      <c r="IQ752" s="241"/>
      <c r="IR752" s="241"/>
      <c r="IS752" s="241"/>
      <c r="IT752" s="241"/>
      <c r="IU752" s="241"/>
      <c r="IV752" s="241"/>
      <c r="IW752" s="241"/>
      <c r="IX752" s="241"/>
      <c r="IY752" s="241"/>
      <c r="IZ752" s="241"/>
      <c r="JA752" s="241"/>
      <c r="JB752" s="241"/>
      <c r="JC752" s="241"/>
      <c r="JD752" s="241"/>
      <c r="JE752" s="241"/>
      <c r="JF752" s="241"/>
      <c r="JG752" s="241"/>
      <c r="JH752" s="241"/>
      <c r="JI752" s="241"/>
      <c r="JJ752" s="241"/>
      <c r="JK752" s="241"/>
      <c r="JL752" s="241"/>
      <c r="JM752" s="241"/>
      <c r="JN752" s="241"/>
      <c r="JO752" s="241"/>
      <c r="JP752" s="241"/>
      <c r="JQ752" s="241"/>
      <c r="JR752" s="241"/>
      <c r="JS752" s="241"/>
      <c r="JT752" s="241"/>
      <c r="JU752" s="241"/>
    </row>
    <row r="753" spans="1:281" s="240" customFormat="1" ht="15" customHeight="1">
      <c r="A753" s="241"/>
      <c r="B753" s="241"/>
      <c r="C753" s="241"/>
      <c r="D753" s="241"/>
      <c r="E753" s="241"/>
      <c r="F753" s="241"/>
      <c r="G753" s="241"/>
      <c r="H753" s="241"/>
      <c r="I753" s="241"/>
      <c r="J753" s="241"/>
      <c r="K753" s="241"/>
      <c r="L753" s="241"/>
      <c r="M753" s="241"/>
      <c r="N753" s="241"/>
      <c r="O753" s="241"/>
      <c r="P753" s="241"/>
      <c r="Q753" s="241"/>
      <c r="R753" s="241"/>
      <c r="S753" s="241"/>
      <c r="T753" s="241"/>
      <c r="U753" s="241" t="s">
        <v>878</v>
      </c>
      <c r="V753" s="241"/>
      <c r="W753" s="241"/>
      <c r="X753" s="241"/>
      <c r="Y753" s="241"/>
      <c r="Z753" s="241"/>
      <c r="AA753" s="241"/>
      <c r="AB753" s="241"/>
      <c r="AC753" s="241" t="s">
        <v>386</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c r="CJ753" s="241"/>
      <c r="CK753" s="241"/>
      <c r="CL753" s="241"/>
      <c r="CM753" s="241"/>
      <c r="CN753" s="241"/>
      <c r="CO753" s="241"/>
      <c r="CP753" s="241"/>
      <c r="CQ753" s="241"/>
      <c r="CR753" s="241"/>
      <c r="CS753" s="241"/>
      <c r="CT753" s="241"/>
      <c r="CU753" s="241"/>
      <c r="CV753" s="241"/>
      <c r="CW753" s="241"/>
      <c r="CX753" s="241"/>
      <c r="CY753" s="241"/>
      <c r="CZ753" s="241"/>
      <c r="DA753" s="241"/>
      <c r="DB753" s="241"/>
      <c r="DC753" s="241"/>
      <c r="DD753" s="241"/>
      <c r="DE753" s="241"/>
      <c r="DF753" s="241"/>
      <c r="DG753" s="241"/>
      <c r="DH753" s="241"/>
      <c r="DI753" s="241"/>
      <c r="DJ753" s="241"/>
      <c r="DK753" s="241"/>
      <c r="DL753" s="241"/>
      <c r="DM753" s="241"/>
      <c r="DN753" s="241"/>
      <c r="DO753" s="241"/>
      <c r="DP753" s="241"/>
      <c r="DQ753" s="241"/>
      <c r="DR753" s="241"/>
      <c r="DS753" s="241"/>
      <c r="DT753" s="241"/>
      <c r="DU753" s="241"/>
      <c r="DV753" s="241"/>
      <c r="DW753" s="241"/>
      <c r="DX753" s="241"/>
      <c r="DY753" s="241"/>
      <c r="DZ753" s="241"/>
      <c r="EA753" s="241"/>
      <c r="EB753" s="241"/>
      <c r="EC753" s="241"/>
      <c r="ED753" s="241"/>
      <c r="EE753" s="241"/>
      <c r="EF753" s="241"/>
      <c r="EG753" s="241"/>
      <c r="EH753" s="241"/>
      <c r="EI753" s="241"/>
      <c r="EJ753" s="241"/>
      <c r="EK753" s="241"/>
      <c r="EL753" s="241"/>
      <c r="EM753" s="241"/>
      <c r="EN753" s="241"/>
      <c r="EO753" s="241"/>
      <c r="EP753" s="241"/>
      <c r="EQ753" s="241"/>
      <c r="ER753" s="241"/>
      <c r="ES753" s="241"/>
      <c r="ET753" s="241"/>
      <c r="EU753" s="241"/>
      <c r="EV753" s="241"/>
      <c r="EW753" s="241"/>
      <c r="EX753" s="241"/>
      <c r="EY753" s="241"/>
      <c r="EZ753" s="241"/>
      <c r="FA753" s="241"/>
      <c r="FB753" s="241"/>
      <c r="FC753" s="241"/>
      <c r="FD753" s="241"/>
      <c r="FE753" s="241"/>
      <c r="FF753" s="241"/>
      <c r="FG753" s="241"/>
      <c r="FH753" s="241"/>
      <c r="FI753" s="241"/>
      <c r="FJ753" s="241"/>
      <c r="FK753" s="241"/>
      <c r="FL753" s="241"/>
      <c r="FM753" s="241"/>
      <c r="FN753" s="241"/>
      <c r="FO753" s="241"/>
      <c r="FP753" s="241"/>
      <c r="FQ753" s="241"/>
      <c r="FR753" s="241"/>
      <c r="FS753" s="241"/>
      <c r="FT753" s="241"/>
      <c r="FU753" s="241"/>
      <c r="FV753" s="241"/>
      <c r="FW753" s="241"/>
      <c r="FX753" s="241"/>
      <c r="FY753" s="241"/>
      <c r="FZ753" s="241"/>
      <c r="GA753" s="241"/>
      <c r="GB753" s="241"/>
      <c r="GC753" s="241"/>
      <c r="GD753" s="241"/>
      <c r="GE753" s="241"/>
      <c r="GF753" s="241"/>
      <c r="GG753" s="241"/>
      <c r="GH753" s="241"/>
      <c r="GI753" s="241"/>
      <c r="GJ753" s="241"/>
      <c r="GK753" s="241"/>
      <c r="GL753" s="241"/>
      <c r="GM753" s="241"/>
      <c r="GN753" s="241"/>
      <c r="GO753" s="241"/>
      <c r="GP753" s="241"/>
      <c r="GQ753" s="241"/>
      <c r="GR753" s="241"/>
      <c r="GS753" s="241"/>
      <c r="GT753" s="241"/>
      <c r="GU753" s="241"/>
      <c r="GV753" s="241"/>
      <c r="GW753" s="241"/>
      <c r="GX753" s="241"/>
      <c r="GY753" s="241"/>
      <c r="GZ753" s="241"/>
      <c r="HA753" s="241"/>
      <c r="HB753" s="241"/>
      <c r="HC753" s="241"/>
      <c r="HD753" s="241"/>
      <c r="HE753" s="241"/>
      <c r="HF753" s="241"/>
      <c r="HG753" s="241"/>
      <c r="HH753" s="241"/>
      <c r="HI753" s="241"/>
      <c r="HJ753" s="241"/>
      <c r="HK753" s="241"/>
      <c r="HL753" s="241"/>
      <c r="HM753" s="241"/>
      <c r="HN753" s="241"/>
      <c r="HO753" s="241"/>
      <c r="HP753" s="241"/>
      <c r="HQ753" s="241"/>
      <c r="HR753" s="241"/>
      <c r="HS753" s="241"/>
      <c r="HT753" s="241"/>
      <c r="HU753" s="241"/>
      <c r="HV753" s="241"/>
      <c r="HW753" s="241"/>
      <c r="HX753" s="241"/>
      <c r="HY753" s="241"/>
      <c r="HZ753" s="241"/>
      <c r="IA753" s="241"/>
      <c r="IB753" s="241"/>
      <c r="IC753" s="241"/>
      <c r="ID753" s="241"/>
      <c r="IE753" s="241"/>
      <c r="IF753" s="241"/>
      <c r="IG753" s="241"/>
      <c r="IH753" s="241"/>
      <c r="II753" s="241"/>
      <c r="IJ753" s="241"/>
      <c r="IK753" s="241"/>
      <c r="IL753" s="241"/>
      <c r="IM753" s="241"/>
      <c r="IN753" s="241"/>
      <c r="IO753" s="241"/>
      <c r="IP753" s="241"/>
      <c r="IQ753" s="241"/>
      <c r="IR753" s="241"/>
      <c r="IS753" s="241"/>
      <c r="IT753" s="241"/>
      <c r="IU753" s="241"/>
      <c r="IV753" s="241"/>
      <c r="IW753" s="241"/>
      <c r="IX753" s="241"/>
      <c r="IY753" s="241"/>
      <c r="IZ753" s="241"/>
      <c r="JA753" s="241"/>
      <c r="JB753" s="241"/>
      <c r="JC753" s="241"/>
      <c r="JD753" s="241"/>
      <c r="JE753" s="241"/>
      <c r="JF753" s="241"/>
      <c r="JG753" s="241"/>
      <c r="JH753" s="241"/>
      <c r="JI753" s="241"/>
      <c r="JJ753" s="241"/>
      <c r="JK753" s="241"/>
      <c r="JL753" s="241"/>
      <c r="JM753" s="241"/>
      <c r="JN753" s="241"/>
      <c r="JO753" s="241"/>
      <c r="JP753" s="241"/>
      <c r="JQ753" s="241"/>
      <c r="JR753" s="241"/>
      <c r="JS753" s="241"/>
      <c r="JT753" s="241"/>
      <c r="JU753" s="241"/>
    </row>
    <row r="754" spans="1:281" s="240" customFormat="1" ht="15" customHeight="1">
      <c r="A754" s="241"/>
      <c r="B754" s="241"/>
      <c r="C754" s="241"/>
      <c r="D754" s="241"/>
      <c r="E754" s="241"/>
      <c r="F754" s="241"/>
      <c r="G754" s="241"/>
      <c r="H754" s="241"/>
      <c r="I754" s="241"/>
      <c r="J754" s="241"/>
      <c r="K754" s="241"/>
      <c r="L754" s="241"/>
      <c r="M754" s="241"/>
      <c r="N754" s="241"/>
      <c r="O754" s="241"/>
      <c r="P754" s="241"/>
      <c r="Q754" s="241"/>
      <c r="R754" s="241"/>
      <c r="S754" s="241"/>
      <c r="T754" s="241"/>
      <c r="U754" s="241" t="s">
        <v>879</v>
      </c>
      <c r="V754" s="241"/>
      <c r="W754" s="241"/>
      <c r="X754" s="241"/>
      <c r="Y754" s="241"/>
      <c r="Z754" s="241"/>
      <c r="AA754" s="241"/>
      <c r="AB754" s="241"/>
      <c r="AC754" s="241" t="s">
        <v>309</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c r="CJ754" s="241"/>
      <c r="CK754" s="241"/>
      <c r="CL754" s="241"/>
      <c r="CM754" s="241"/>
      <c r="CN754" s="241"/>
      <c r="CO754" s="241"/>
      <c r="CP754" s="241"/>
      <c r="CQ754" s="241"/>
      <c r="CR754" s="241"/>
      <c r="CS754" s="241"/>
      <c r="CT754" s="241"/>
      <c r="CU754" s="241"/>
      <c r="CV754" s="241"/>
      <c r="CW754" s="241"/>
      <c r="CX754" s="241"/>
      <c r="CY754" s="241"/>
      <c r="CZ754" s="241"/>
      <c r="DA754" s="241"/>
      <c r="DB754" s="241"/>
      <c r="DC754" s="241"/>
      <c r="DD754" s="241"/>
      <c r="DE754" s="241"/>
      <c r="DF754" s="241"/>
      <c r="DG754" s="241"/>
      <c r="DH754" s="241"/>
      <c r="DI754" s="241"/>
      <c r="DJ754" s="241"/>
      <c r="DK754" s="241"/>
      <c r="DL754" s="241"/>
      <c r="DM754" s="241"/>
      <c r="DN754" s="241"/>
      <c r="DO754" s="241"/>
      <c r="DP754" s="241"/>
      <c r="DQ754" s="241"/>
      <c r="DR754" s="241"/>
      <c r="DS754" s="241"/>
      <c r="DT754" s="241"/>
      <c r="DU754" s="241"/>
      <c r="DV754" s="241"/>
      <c r="DW754" s="241"/>
      <c r="DX754" s="241"/>
      <c r="DY754" s="241"/>
      <c r="DZ754" s="241"/>
      <c r="EA754" s="241"/>
      <c r="EB754" s="241"/>
      <c r="EC754" s="241"/>
      <c r="ED754" s="241"/>
      <c r="EE754" s="241"/>
      <c r="EF754" s="241"/>
      <c r="EG754" s="241"/>
      <c r="EH754" s="241"/>
      <c r="EI754" s="241"/>
      <c r="EJ754" s="241"/>
      <c r="EK754" s="241"/>
      <c r="EL754" s="241"/>
      <c r="EM754" s="241"/>
      <c r="EN754" s="241"/>
      <c r="EO754" s="241"/>
      <c r="EP754" s="241"/>
      <c r="EQ754" s="241"/>
      <c r="ER754" s="241"/>
      <c r="ES754" s="241"/>
      <c r="ET754" s="241"/>
      <c r="EU754" s="241"/>
      <c r="EV754" s="241"/>
      <c r="EW754" s="241"/>
      <c r="EX754" s="241"/>
      <c r="EY754" s="241"/>
      <c r="EZ754" s="241"/>
      <c r="FA754" s="241"/>
      <c r="FB754" s="241"/>
      <c r="FC754" s="241"/>
      <c r="FD754" s="241"/>
      <c r="FE754" s="241"/>
      <c r="FF754" s="241"/>
      <c r="FG754" s="241"/>
      <c r="FH754" s="241"/>
      <c r="FI754" s="241"/>
      <c r="FJ754" s="241"/>
      <c r="FK754" s="241"/>
      <c r="FL754" s="241"/>
      <c r="FM754" s="241"/>
      <c r="FN754" s="241"/>
      <c r="FO754" s="241"/>
      <c r="FP754" s="241"/>
      <c r="FQ754" s="241"/>
      <c r="FR754" s="241"/>
      <c r="FS754" s="241"/>
      <c r="FT754" s="241"/>
      <c r="FU754" s="241"/>
      <c r="FV754" s="241"/>
      <c r="FW754" s="241"/>
      <c r="FX754" s="241"/>
      <c r="FY754" s="241"/>
      <c r="FZ754" s="241"/>
      <c r="GA754" s="241"/>
      <c r="GB754" s="241"/>
      <c r="GC754" s="241"/>
      <c r="GD754" s="241"/>
      <c r="GE754" s="241"/>
      <c r="GF754" s="241"/>
      <c r="GG754" s="241"/>
      <c r="GH754" s="241"/>
      <c r="GI754" s="241"/>
      <c r="GJ754" s="241"/>
      <c r="GK754" s="241"/>
      <c r="GL754" s="241"/>
      <c r="GM754" s="241"/>
      <c r="GN754" s="241"/>
      <c r="GO754" s="241"/>
      <c r="GP754" s="241"/>
      <c r="GQ754" s="241"/>
      <c r="GR754" s="241"/>
      <c r="GS754" s="241"/>
      <c r="GT754" s="241"/>
      <c r="GU754" s="241"/>
      <c r="GV754" s="241"/>
      <c r="GW754" s="241"/>
      <c r="GX754" s="241"/>
      <c r="GY754" s="241"/>
      <c r="GZ754" s="241"/>
      <c r="HA754" s="241"/>
      <c r="HB754" s="241"/>
      <c r="HC754" s="241"/>
      <c r="HD754" s="241"/>
      <c r="HE754" s="241"/>
      <c r="HF754" s="241"/>
      <c r="HG754" s="241"/>
      <c r="HH754" s="241"/>
      <c r="HI754" s="241"/>
      <c r="HJ754" s="241"/>
      <c r="HK754" s="241"/>
      <c r="HL754" s="241"/>
      <c r="HM754" s="241"/>
      <c r="HN754" s="241"/>
      <c r="HO754" s="241"/>
      <c r="HP754" s="241"/>
      <c r="HQ754" s="241"/>
      <c r="HR754" s="241"/>
      <c r="HS754" s="241"/>
      <c r="HT754" s="241"/>
      <c r="HU754" s="241"/>
      <c r="HV754" s="241"/>
      <c r="HW754" s="241"/>
      <c r="HX754" s="241"/>
      <c r="HY754" s="241"/>
      <c r="HZ754" s="241"/>
      <c r="IA754" s="241"/>
      <c r="IB754" s="241"/>
      <c r="IC754" s="241"/>
      <c r="ID754" s="241"/>
      <c r="IE754" s="241"/>
      <c r="IF754" s="241"/>
      <c r="IG754" s="241"/>
      <c r="IH754" s="241"/>
      <c r="II754" s="241"/>
      <c r="IJ754" s="241"/>
      <c r="IK754" s="241"/>
      <c r="IL754" s="241"/>
      <c r="IM754" s="241"/>
      <c r="IN754" s="241"/>
      <c r="IO754" s="241"/>
      <c r="IP754" s="241"/>
      <c r="IQ754" s="241"/>
      <c r="IR754" s="241"/>
      <c r="IS754" s="241"/>
      <c r="IT754" s="241"/>
      <c r="IU754" s="241"/>
      <c r="IV754" s="241"/>
      <c r="IW754" s="241"/>
      <c r="IX754" s="241"/>
      <c r="IY754" s="241"/>
      <c r="IZ754" s="241"/>
      <c r="JA754" s="241"/>
      <c r="JB754" s="241"/>
      <c r="JC754" s="241"/>
      <c r="JD754" s="241"/>
      <c r="JE754" s="241"/>
      <c r="JF754" s="241"/>
      <c r="JG754" s="241"/>
      <c r="JH754" s="241"/>
      <c r="JI754" s="241"/>
      <c r="JJ754" s="241"/>
      <c r="JK754" s="241"/>
      <c r="JL754" s="241"/>
      <c r="JM754" s="241"/>
      <c r="JN754" s="241"/>
      <c r="JO754" s="241"/>
      <c r="JP754" s="241"/>
      <c r="JQ754" s="241"/>
      <c r="JR754" s="241"/>
      <c r="JS754" s="241"/>
      <c r="JT754" s="241"/>
      <c r="JU754" s="241"/>
    </row>
    <row r="755" spans="1:281" s="240" customFormat="1" ht="15" customHeight="1">
      <c r="A755" s="241"/>
      <c r="B755" s="241"/>
      <c r="C755" s="241"/>
      <c r="D755" s="241"/>
      <c r="E755" s="241"/>
      <c r="F755" s="241"/>
      <c r="G755" s="241"/>
      <c r="H755" s="241"/>
      <c r="I755" s="241"/>
      <c r="J755" s="241"/>
      <c r="K755" s="241"/>
      <c r="L755" s="241"/>
      <c r="M755" s="241"/>
      <c r="N755" s="241"/>
      <c r="O755" s="241"/>
      <c r="P755" s="241"/>
      <c r="Q755" s="241"/>
      <c r="R755" s="241"/>
      <c r="S755" s="241"/>
      <c r="T755" s="241"/>
      <c r="U755" s="241" t="s">
        <v>279</v>
      </c>
      <c r="V755" s="241"/>
      <c r="W755" s="241"/>
      <c r="X755" s="241"/>
      <c r="Y755" s="241"/>
      <c r="Z755" s="241"/>
      <c r="AA755" s="241"/>
      <c r="AB755" s="241"/>
      <c r="AC755" s="241" t="s">
        <v>350</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c r="CJ755" s="241"/>
      <c r="CK755" s="241"/>
      <c r="CL755" s="241"/>
      <c r="CM755" s="241"/>
      <c r="CN755" s="241"/>
      <c r="CO755" s="241"/>
      <c r="CP755" s="241"/>
      <c r="CQ755" s="241"/>
      <c r="CR755" s="241"/>
      <c r="CS755" s="241"/>
      <c r="CT755" s="241"/>
      <c r="CU755" s="241"/>
      <c r="CV755" s="241"/>
      <c r="CW755" s="241"/>
      <c r="CX755" s="241"/>
      <c r="CY755" s="241"/>
      <c r="CZ755" s="241"/>
      <c r="DA755" s="241"/>
      <c r="DB755" s="241"/>
      <c r="DC755" s="241"/>
      <c r="DD755" s="241"/>
      <c r="DE755" s="241"/>
      <c r="DF755" s="241"/>
      <c r="DG755" s="241"/>
      <c r="DH755" s="241"/>
      <c r="DI755" s="241"/>
      <c r="DJ755" s="241"/>
      <c r="DK755" s="241"/>
      <c r="DL755" s="241"/>
      <c r="DM755" s="241"/>
      <c r="DN755" s="241"/>
      <c r="DO755" s="241"/>
      <c r="DP755" s="241"/>
      <c r="DQ755" s="241"/>
      <c r="DR755" s="241"/>
      <c r="DS755" s="241"/>
      <c r="DT755" s="241"/>
      <c r="DU755" s="241"/>
      <c r="DV755" s="241"/>
      <c r="DW755" s="241"/>
      <c r="DX755" s="241"/>
      <c r="DY755" s="241"/>
      <c r="DZ755" s="241"/>
      <c r="EA755" s="241"/>
      <c r="EB755" s="241"/>
      <c r="EC755" s="241"/>
      <c r="ED755" s="241"/>
      <c r="EE755" s="241"/>
      <c r="EF755" s="241"/>
      <c r="EG755" s="241"/>
      <c r="EH755" s="241"/>
      <c r="EI755" s="241"/>
      <c r="EJ755" s="241"/>
      <c r="EK755" s="241"/>
      <c r="EL755" s="241"/>
      <c r="EM755" s="241"/>
      <c r="EN755" s="241"/>
      <c r="EO755" s="241"/>
      <c r="EP755" s="241"/>
      <c r="EQ755" s="241"/>
      <c r="ER755" s="241"/>
      <c r="ES755" s="241"/>
      <c r="ET755" s="241"/>
      <c r="EU755" s="241"/>
      <c r="EV755" s="241"/>
      <c r="EW755" s="241"/>
      <c r="EX755" s="241"/>
      <c r="EY755" s="241"/>
      <c r="EZ755" s="241"/>
      <c r="FA755" s="241"/>
      <c r="FB755" s="241"/>
      <c r="FC755" s="241"/>
      <c r="FD755" s="241"/>
      <c r="FE755" s="241"/>
      <c r="FF755" s="241"/>
      <c r="FG755" s="241"/>
      <c r="FH755" s="241"/>
      <c r="FI755" s="241"/>
      <c r="FJ755" s="241"/>
      <c r="FK755" s="241"/>
      <c r="FL755" s="241"/>
      <c r="FM755" s="241"/>
      <c r="FN755" s="241"/>
      <c r="FO755" s="241"/>
      <c r="FP755" s="241"/>
      <c r="FQ755" s="241"/>
      <c r="FR755" s="241"/>
      <c r="FS755" s="241"/>
      <c r="FT755" s="241"/>
      <c r="FU755" s="241"/>
      <c r="FV755" s="241"/>
      <c r="FW755" s="241"/>
      <c r="FX755" s="241"/>
      <c r="FY755" s="241"/>
      <c r="FZ755" s="241"/>
      <c r="GA755" s="241"/>
      <c r="GB755" s="241"/>
      <c r="GC755" s="241"/>
      <c r="GD755" s="241"/>
      <c r="GE755" s="241"/>
      <c r="GF755" s="241"/>
      <c r="GG755" s="241"/>
      <c r="GH755" s="241"/>
      <c r="GI755" s="241"/>
      <c r="GJ755" s="241"/>
      <c r="GK755" s="241"/>
      <c r="GL755" s="241"/>
      <c r="GM755" s="241"/>
      <c r="GN755" s="241"/>
      <c r="GO755" s="241"/>
      <c r="GP755" s="241"/>
      <c r="GQ755" s="241"/>
      <c r="GR755" s="241"/>
      <c r="GS755" s="241"/>
      <c r="GT755" s="241"/>
      <c r="GU755" s="241"/>
      <c r="GV755" s="241"/>
      <c r="GW755" s="241"/>
      <c r="GX755" s="241"/>
      <c r="GY755" s="241"/>
      <c r="GZ755" s="241"/>
      <c r="HA755" s="241"/>
      <c r="HB755" s="241"/>
      <c r="HC755" s="241"/>
      <c r="HD755" s="241"/>
      <c r="HE755" s="241"/>
      <c r="HF755" s="241"/>
      <c r="HG755" s="241"/>
      <c r="HH755" s="241"/>
      <c r="HI755" s="241"/>
      <c r="HJ755" s="241"/>
      <c r="HK755" s="241"/>
      <c r="HL755" s="241"/>
      <c r="HM755" s="241"/>
      <c r="HN755" s="241"/>
      <c r="HO755" s="241"/>
      <c r="HP755" s="241"/>
      <c r="HQ755" s="241"/>
      <c r="HR755" s="241"/>
      <c r="HS755" s="241"/>
      <c r="HT755" s="241"/>
      <c r="HU755" s="241"/>
      <c r="HV755" s="241"/>
      <c r="HW755" s="241"/>
      <c r="HX755" s="241"/>
      <c r="HY755" s="241"/>
      <c r="HZ755" s="241"/>
      <c r="IA755" s="241"/>
      <c r="IB755" s="241"/>
      <c r="IC755" s="241"/>
      <c r="ID755" s="241"/>
      <c r="IE755" s="241"/>
      <c r="IF755" s="241"/>
      <c r="IG755" s="241"/>
      <c r="IH755" s="241"/>
      <c r="II755" s="241"/>
      <c r="IJ755" s="241"/>
      <c r="IK755" s="241"/>
      <c r="IL755" s="241"/>
      <c r="IM755" s="241"/>
      <c r="IN755" s="241"/>
      <c r="IO755" s="241"/>
      <c r="IP755" s="241"/>
      <c r="IQ755" s="241"/>
      <c r="IR755" s="241"/>
      <c r="IS755" s="241"/>
      <c r="IT755" s="241"/>
      <c r="IU755" s="241"/>
      <c r="IV755" s="241"/>
      <c r="IW755" s="241"/>
      <c r="IX755" s="241"/>
      <c r="IY755" s="241"/>
      <c r="IZ755" s="241"/>
      <c r="JA755" s="241"/>
      <c r="JB755" s="241"/>
      <c r="JC755" s="241"/>
      <c r="JD755" s="241"/>
      <c r="JE755" s="241"/>
      <c r="JF755" s="241"/>
      <c r="JG755" s="241"/>
      <c r="JH755" s="241"/>
      <c r="JI755" s="241"/>
      <c r="JJ755" s="241"/>
      <c r="JK755" s="241"/>
      <c r="JL755" s="241"/>
      <c r="JM755" s="241"/>
      <c r="JN755" s="241"/>
      <c r="JO755" s="241"/>
      <c r="JP755" s="241"/>
      <c r="JQ755" s="241"/>
      <c r="JR755" s="241"/>
      <c r="JS755" s="241"/>
      <c r="JT755" s="241"/>
      <c r="JU755" s="241"/>
    </row>
    <row r="756" spans="1:281" s="240" customFormat="1" ht="15" customHeight="1">
      <c r="A756" s="241"/>
      <c r="B756" s="241"/>
      <c r="C756" s="241"/>
      <c r="D756" s="241"/>
      <c r="E756" s="241"/>
      <c r="F756" s="241"/>
      <c r="G756" s="241"/>
      <c r="H756" s="241"/>
      <c r="I756" s="241"/>
      <c r="J756" s="241"/>
      <c r="K756" s="241"/>
      <c r="L756" s="241"/>
      <c r="M756" s="241"/>
      <c r="N756" s="241"/>
      <c r="O756" s="241"/>
      <c r="P756" s="241"/>
      <c r="Q756" s="241"/>
      <c r="R756" s="241"/>
      <c r="S756" s="241"/>
      <c r="T756" s="241"/>
      <c r="U756" s="241" t="s">
        <v>880</v>
      </c>
      <c r="V756" s="241"/>
      <c r="W756" s="241"/>
      <c r="X756" s="241"/>
      <c r="Y756" s="241"/>
      <c r="Z756" s="241"/>
      <c r="AA756" s="241"/>
      <c r="AB756" s="241"/>
      <c r="AC756" s="241" t="s">
        <v>313</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c r="CO756" s="241"/>
      <c r="CP756" s="241"/>
      <c r="CQ756" s="241"/>
      <c r="CR756" s="241"/>
      <c r="CS756" s="241"/>
      <c r="CT756" s="241"/>
      <c r="CU756" s="241"/>
      <c r="CV756" s="241"/>
      <c r="CW756" s="241"/>
      <c r="CX756" s="241"/>
      <c r="CY756" s="241"/>
      <c r="CZ756" s="241"/>
      <c r="DA756" s="241"/>
      <c r="DB756" s="241"/>
      <c r="DC756" s="241"/>
      <c r="DD756" s="241"/>
      <c r="DE756" s="241"/>
      <c r="DF756" s="241"/>
      <c r="DG756" s="241"/>
      <c r="DH756" s="241"/>
      <c r="DI756" s="241"/>
      <c r="DJ756" s="241"/>
      <c r="DK756" s="241"/>
      <c r="DL756" s="241"/>
      <c r="DM756" s="241"/>
      <c r="DN756" s="241"/>
      <c r="DO756" s="241"/>
      <c r="DP756" s="241"/>
      <c r="DQ756" s="241"/>
      <c r="DR756" s="241"/>
      <c r="DS756" s="241"/>
      <c r="DT756" s="241"/>
      <c r="DU756" s="241"/>
      <c r="DV756" s="241"/>
      <c r="DW756" s="241"/>
      <c r="DX756" s="241"/>
      <c r="DY756" s="241"/>
      <c r="DZ756" s="241"/>
      <c r="EA756" s="241"/>
      <c r="EB756" s="241"/>
      <c r="EC756" s="241"/>
      <c r="ED756" s="241"/>
      <c r="EE756" s="241"/>
      <c r="EF756" s="241"/>
      <c r="EG756" s="241"/>
      <c r="EH756" s="241"/>
      <c r="EI756" s="241"/>
      <c r="EJ756" s="241"/>
      <c r="EK756" s="241"/>
      <c r="EL756" s="241"/>
      <c r="EM756" s="241"/>
      <c r="EN756" s="241"/>
      <c r="EO756" s="241"/>
      <c r="EP756" s="241"/>
      <c r="EQ756" s="241"/>
      <c r="ER756" s="241"/>
      <c r="ES756" s="241"/>
      <c r="ET756" s="241"/>
      <c r="EU756" s="241"/>
      <c r="EV756" s="241"/>
      <c r="EW756" s="241"/>
      <c r="EX756" s="241"/>
      <c r="EY756" s="241"/>
      <c r="EZ756" s="241"/>
      <c r="FA756" s="241"/>
      <c r="FB756" s="241"/>
      <c r="FC756" s="241"/>
      <c r="FD756" s="241"/>
      <c r="FE756" s="241"/>
      <c r="FF756" s="241"/>
      <c r="FG756" s="241"/>
      <c r="FH756" s="241"/>
      <c r="FI756" s="241"/>
      <c r="FJ756" s="241"/>
      <c r="FK756" s="241"/>
      <c r="FL756" s="241"/>
      <c r="FM756" s="241"/>
      <c r="FN756" s="241"/>
      <c r="FO756" s="241"/>
      <c r="FP756" s="241"/>
      <c r="FQ756" s="241"/>
      <c r="FR756" s="241"/>
      <c r="FS756" s="241"/>
      <c r="FT756" s="241"/>
      <c r="FU756" s="241"/>
      <c r="FV756" s="241"/>
      <c r="FW756" s="241"/>
      <c r="FX756" s="241"/>
      <c r="FY756" s="241"/>
      <c r="FZ756" s="241"/>
      <c r="GA756" s="241"/>
      <c r="GB756" s="241"/>
      <c r="GC756" s="241"/>
      <c r="GD756" s="241"/>
      <c r="GE756" s="241"/>
      <c r="GF756" s="241"/>
      <c r="GG756" s="241"/>
      <c r="GH756" s="241"/>
      <c r="GI756" s="241"/>
      <c r="GJ756" s="241"/>
      <c r="GK756" s="241"/>
      <c r="GL756" s="241"/>
      <c r="GM756" s="241"/>
      <c r="GN756" s="241"/>
      <c r="GO756" s="241"/>
      <c r="GP756" s="241"/>
      <c r="GQ756" s="241"/>
      <c r="GR756" s="241"/>
      <c r="GS756" s="241"/>
      <c r="GT756" s="241"/>
      <c r="GU756" s="241"/>
      <c r="GV756" s="241"/>
      <c r="GW756" s="241"/>
      <c r="GX756" s="241"/>
      <c r="GY756" s="241"/>
      <c r="GZ756" s="241"/>
      <c r="HA756" s="241"/>
      <c r="HB756" s="241"/>
      <c r="HC756" s="241"/>
      <c r="HD756" s="241"/>
      <c r="HE756" s="241"/>
      <c r="HF756" s="241"/>
      <c r="HG756" s="241"/>
      <c r="HH756" s="241"/>
      <c r="HI756" s="241"/>
      <c r="HJ756" s="241"/>
      <c r="HK756" s="241"/>
      <c r="HL756" s="241"/>
      <c r="HM756" s="241"/>
      <c r="HN756" s="241"/>
      <c r="HO756" s="241"/>
      <c r="HP756" s="241"/>
      <c r="HQ756" s="241"/>
      <c r="HR756" s="241"/>
      <c r="HS756" s="241"/>
      <c r="HT756" s="241"/>
      <c r="HU756" s="241"/>
      <c r="HV756" s="241"/>
      <c r="HW756" s="241"/>
      <c r="HX756" s="241"/>
      <c r="HY756" s="241"/>
      <c r="HZ756" s="241"/>
      <c r="IA756" s="241"/>
      <c r="IB756" s="241"/>
      <c r="IC756" s="241"/>
      <c r="ID756" s="241"/>
      <c r="IE756" s="241"/>
      <c r="IF756" s="241"/>
      <c r="IG756" s="241"/>
      <c r="IH756" s="241"/>
      <c r="II756" s="241"/>
      <c r="IJ756" s="241"/>
      <c r="IK756" s="241"/>
      <c r="IL756" s="241"/>
      <c r="IM756" s="241"/>
      <c r="IN756" s="241"/>
      <c r="IO756" s="241"/>
      <c r="IP756" s="241"/>
      <c r="IQ756" s="241"/>
      <c r="IR756" s="241"/>
      <c r="IS756" s="241"/>
      <c r="IT756" s="241"/>
      <c r="IU756" s="241"/>
      <c r="IV756" s="241"/>
      <c r="IW756" s="241"/>
      <c r="IX756" s="241"/>
      <c r="IY756" s="241"/>
      <c r="IZ756" s="241"/>
      <c r="JA756" s="241"/>
      <c r="JB756" s="241"/>
      <c r="JC756" s="241"/>
      <c r="JD756" s="241"/>
      <c r="JE756" s="241"/>
      <c r="JF756" s="241"/>
      <c r="JG756" s="241"/>
      <c r="JH756" s="241"/>
      <c r="JI756" s="241"/>
      <c r="JJ756" s="241"/>
      <c r="JK756" s="241"/>
      <c r="JL756" s="241"/>
      <c r="JM756" s="241"/>
      <c r="JN756" s="241"/>
      <c r="JO756" s="241"/>
      <c r="JP756" s="241"/>
      <c r="JQ756" s="241"/>
      <c r="JR756" s="241"/>
      <c r="JS756" s="241"/>
      <c r="JT756" s="241"/>
      <c r="JU756" s="241"/>
    </row>
    <row r="757" spans="1:281" s="240" customFormat="1" ht="15" customHeight="1">
      <c r="A757" s="241"/>
      <c r="B757" s="241"/>
      <c r="C757" s="241"/>
      <c r="D757" s="241"/>
      <c r="E757" s="241"/>
      <c r="F757" s="241"/>
      <c r="G757" s="241"/>
      <c r="H757" s="241"/>
      <c r="I757" s="241"/>
      <c r="J757" s="241"/>
      <c r="K757" s="241"/>
      <c r="L757" s="241"/>
      <c r="M757" s="241"/>
      <c r="N757" s="241"/>
      <c r="O757" s="241"/>
      <c r="P757" s="241"/>
      <c r="Q757" s="241"/>
      <c r="R757" s="241"/>
      <c r="S757" s="241"/>
      <c r="T757" s="241"/>
      <c r="U757" s="241" t="s">
        <v>881</v>
      </c>
      <c r="V757" s="241"/>
      <c r="W757" s="241"/>
      <c r="X757" s="241"/>
      <c r="Y757" s="241"/>
      <c r="Z757" s="241"/>
      <c r="AA757" s="241"/>
      <c r="AB757" s="241"/>
      <c r="AC757" s="241" t="s">
        <v>313</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c r="DD757" s="241"/>
      <c r="DE757" s="241"/>
      <c r="DF757" s="241"/>
      <c r="DG757" s="241"/>
      <c r="DH757" s="241"/>
      <c r="DI757" s="241"/>
      <c r="DJ757" s="241"/>
      <c r="DK757" s="241"/>
      <c r="DL757" s="241"/>
      <c r="DM757" s="241"/>
      <c r="DN757" s="241"/>
      <c r="DO757" s="241"/>
      <c r="DP757" s="241"/>
      <c r="DQ757" s="241"/>
      <c r="DR757" s="241"/>
      <c r="DS757" s="241"/>
      <c r="DT757" s="241"/>
      <c r="DU757" s="241"/>
      <c r="DV757" s="241"/>
      <c r="DW757" s="241"/>
      <c r="DX757" s="241"/>
      <c r="DY757" s="241"/>
      <c r="DZ757" s="241"/>
      <c r="EA757" s="241"/>
      <c r="EB757" s="241"/>
      <c r="EC757" s="241"/>
      <c r="ED757" s="241"/>
      <c r="EE757" s="241"/>
      <c r="EF757" s="241"/>
      <c r="EG757" s="241"/>
      <c r="EH757" s="241"/>
      <c r="EI757" s="241"/>
      <c r="EJ757" s="241"/>
      <c r="EK757" s="241"/>
      <c r="EL757" s="241"/>
      <c r="EM757" s="241"/>
      <c r="EN757" s="241"/>
      <c r="EO757" s="241"/>
      <c r="EP757" s="241"/>
      <c r="EQ757" s="241"/>
      <c r="ER757" s="241"/>
      <c r="ES757" s="241"/>
      <c r="ET757" s="241"/>
      <c r="EU757" s="241"/>
      <c r="EV757" s="241"/>
      <c r="EW757" s="241"/>
      <c r="EX757" s="241"/>
      <c r="EY757" s="241"/>
      <c r="EZ757" s="241"/>
      <c r="FA757" s="241"/>
      <c r="FB757" s="241"/>
      <c r="FC757" s="241"/>
      <c r="FD757" s="241"/>
      <c r="FE757" s="241"/>
      <c r="FF757" s="241"/>
      <c r="FG757" s="241"/>
      <c r="FH757" s="241"/>
      <c r="FI757" s="241"/>
      <c r="FJ757" s="241"/>
      <c r="FK757" s="241"/>
      <c r="FL757" s="241"/>
      <c r="FM757" s="241"/>
      <c r="FN757" s="241"/>
      <c r="FO757" s="241"/>
      <c r="FP757" s="241"/>
      <c r="FQ757" s="241"/>
      <c r="FR757" s="241"/>
      <c r="FS757" s="241"/>
      <c r="FT757" s="241"/>
      <c r="FU757" s="241"/>
      <c r="FV757" s="241"/>
      <c r="FW757" s="241"/>
      <c r="FX757" s="241"/>
      <c r="FY757" s="241"/>
      <c r="FZ757" s="241"/>
      <c r="GA757" s="241"/>
      <c r="GB757" s="241"/>
      <c r="GC757" s="241"/>
      <c r="GD757" s="241"/>
      <c r="GE757" s="241"/>
      <c r="GF757" s="241"/>
      <c r="GG757" s="241"/>
      <c r="GH757" s="241"/>
      <c r="GI757" s="241"/>
      <c r="GJ757" s="241"/>
      <c r="GK757" s="241"/>
      <c r="GL757" s="241"/>
      <c r="GM757" s="241"/>
      <c r="GN757" s="241"/>
      <c r="GO757" s="241"/>
      <c r="GP757" s="241"/>
      <c r="GQ757" s="241"/>
      <c r="GR757" s="241"/>
      <c r="GS757" s="241"/>
      <c r="GT757" s="241"/>
      <c r="GU757" s="241"/>
      <c r="GV757" s="241"/>
      <c r="GW757" s="241"/>
      <c r="GX757" s="241"/>
      <c r="GY757" s="241"/>
      <c r="GZ757" s="241"/>
      <c r="HA757" s="241"/>
      <c r="HB757" s="241"/>
      <c r="HC757" s="241"/>
      <c r="HD757" s="241"/>
      <c r="HE757" s="241"/>
      <c r="HF757" s="241"/>
      <c r="HG757" s="241"/>
      <c r="HH757" s="241"/>
      <c r="HI757" s="241"/>
      <c r="HJ757" s="241"/>
      <c r="HK757" s="241"/>
      <c r="HL757" s="241"/>
      <c r="HM757" s="241"/>
      <c r="HN757" s="241"/>
      <c r="HO757" s="241"/>
      <c r="HP757" s="241"/>
      <c r="HQ757" s="241"/>
      <c r="HR757" s="241"/>
      <c r="HS757" s="241"/>
      <c r="HT757" s="241"/>
      <c r="HU757" s="241"/>
      <c r="HV757" s="241"/>
      <c r="HW757" s="241"/>
      <c r="HX757" s="241"/>
      <c r="HY757" s="241"/>
      <c r="HZ757" s="241"/>
      <c r="IA757" s="241"/>
      <c r="IB757" s="241"/>
      <c r="IC757" s="241"/>
      <c r="ID757" s="241"/>
      <c r="IE757" s="241"/>
      <c r="IF757" s="241"/>
      <c r="IG757" s="241"/>
      <c r="IH757" s="241"/>
      <c r="II757" s="241"/>
      <c r="IJ757" s="241"/>
      <c r="IK757" s="241"/>
      <c r="IL757" s="241"/>
      <c r="IM757" s="241"/>
      <c r="IN757" s="241"/>
      <c r="IO757" s="241"/>
      <c r="IP757" s="241"/>
      <c r="IQ757" s="241"/>
      <c r="IR757" s="241"/>
      <c r="IS757" s="241"/>
      <c r="IT757" s="241"/>
      <c r="IU757" s="241"/>
      <c r="IV757" s="241"/>
      <c r="IW757" s="241"/>
      <c r="IX757" s="241"/>
      <c r="IY757" s="241"/>
      <c r="IZ757" s="241"/>
      <c r="JA757" s="241"/>
      <c r="JB757" s="241"/>
      <c r="JC757" s="241"/>
      <c r="JD757" s="241"/>
      <c r="JE757" s="241"/>
      <c r="JF757" s="241"/>
      <c r="JG757" s="241"/>
      <c r="JH757" s="241"/>
      <c r="JI757" s="241"/>
      <c r="JJ757" s="241"/>
      <c r="JK757" s="241"/>
      <c r="JL757" s="241"/>
      <c r="JM757" s="241"/>
      <c r="JN757" s="241"/>
      <c r="JO757" s="241"/>
      <c r="JP757" s="241"/>
      <c r="JQ757" s="241"/>
      <c r="JR757" s="241"/>
      <c r="JS757" s="241"/>
      <c r="JT757" s="241"/>
      <c r="JU757" s="241"/>
    </row>
    <row r="758" spans="1:281" s="240" customFormat="1" ht="15" customHeight="1">
      <c r="A758" s="241"/>
      <c r="B758" s="241"/>
      <c r="C758" s="241"/>
      <c r="D758" s="241"/>
      <c r="E758" s="241"/>
      <c r="F758" s="241"/>
      <c r="G758" s="241"/>
      <c r="H758" s="241"/>
      <c r="I758" s="241"/>
      <c r="J758" s="241"/>
      <c r="K758" s="241"/>
      <c r="L758" s="241"/>
      <c r="M758" s="241"/>
      <c r="N758" s="241"/>
      <c r="O758" s="241"/>
      <c r="P758" s="241"/>
      <c r="Q758" s="241"/>
      <c r="R758" s="241"/>
      <c r="S758" s="241"/>
      <c r="T758" s="241"/>
      <c r="U758" s="241" t="s">
        <v>882</v>
      </c>
      <c r="V758" s="241"/>
      <c r="W758" s="241"/>
      <c r="X758" s="241"/>
      <c r="Y758" s="241"/>
      <c r="Z758" s="241"/>
      <c r="AA758" s="241"/>
      <c r="AB758" s="241"/>
      <c r="AC758" s="241" t="s">
        <v>311</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c r="CJ758" s="241"/>
      <c r="CK758" s="241"/>
      <c r="CL758" s="241"/>
      <c r="CM758" s="241"/>
      <c r="CN758" s="241"/>
      <c r="CO758" s="241"/>
      <c r="CP758" s="241"/>
      <c r="CQ758" s="241"/>
      <c r="CR758" s="241"/>
      <c r="CS758" s="241"/>
      <c r="CT758" s="241"/>
      <c r="CU758" s="241"/>
      <c r="CV758" s="241"/>
      <c r="CW758" s="241"/>
      <c r="CX758" s="241"/>
      <c r="CY758" s="241"/>
      <c r="CZ758" s="241"/>
      <c r="DA758" s="241"/>
      <c r="DB758" s="241"/>
      <c r="DC758" s="241"/>
      <c r="DD758" s="241"/>
      <c r="DE758" s="241"/>
      <c r="DF758" s="241"/>
      <c r="DG758" s="241"/>
      <c r="DH758" s="241"/>
      <c r="DI758" s="241"/>
      <c r="DJ758" s="241"/>
      <c r="DK758" s="241"/>
      <c r="DL758" s="241"/>
      <c r="DM758" s="241"/>
      <c r="DN758" s="241"/>
      <c r="DO758" s="241"/>
      <c r="DP758" s="241"/>
      <c r="DQ758" s="241"/>
      <c r="DR758" s="241"/>
      <c r="DS758" s="241"/>
      <c r="DT758" s="241"/>
      <c r="DU758" s="241"/>
      <c r="DV758" s="241"/>
      <c r="DW758" s="241"/>
      <c r="DX758" s="241"/>
      <c r="DY758" s="241"/>
      <c r="DZ758" s="241"/>
      <c r="EA758" s="241"/>
      <c r="EB758" s="241"/>
      <c r="EC758" s="241"/>
      <c r="ED758" s="241"/>
      <c r="EE758" s="241"/>
      <c r="EF758" s="241"/>
      <c r="EG758" s="241"/>
      <c r="EH758" s="241"/>
      <c r="EI758" s="241"/>
      <c r="EJ758" s="241"/>
      <c r="EK758" s="241"/>
      <c r="EL758" s="241"/>
      <c r="EM758" s="241"/>
      <c r="EN758" s="241"/>
      <c r="EO758" s="241"/>
      <c r="EP758" s="241"/>
      <c r="EQ758" s="241"/>
      <c r="ER758" s="241"/>
      <c r="ES758" s="241"/>
      <c r="ET758" s="241"/>
      <c r="EU758" s="241"/>
      <c r="EV758" s="241"/>
      <c r="EW758" s="241"/>
      <c r="EX758" s="241"/>
      <c r="EY758" s="241"/>
      <c r="EZ758" s="241"/>
      <c r="FA758" s="241"/>
      <c r="FB758" s="241"/>
      <c r="FC758" s="241"/>
      <c r="FD758" s="241"/>
      <c r="FE758" s="241"/>
      <c r="FF758" s="241"/>
      <c r="FG758" s="241"/>
      <c r="FH758" s="241"/>
      <c r="FI758" s="241"/>
      <c r="FJ758" s="241"/>
      <c r="FK758" s="241"/>
      <c r="FL758" s="241"/>
      <c r="FM758" s="241"/>
      <c r="FN758" s="241"/>
      <c r="FO758" s="241"/>
      <c r="FP758" s="241"/>
      <c r="FQ758" s="241"/>
      <c r="FR758" s="241"/>
      <c r="FS758" s="241"/>
      <c r="FT758" s="241"/>
      <c r="FU758" s="241"/>
      <c r="FV758" s="241"/>
      <c r="FW758" s="241"/>
      <c r="FX758" s="241"/>
      <c r="FY758" s="241"/>
      <c r="FZ758" s="241"/>
      <c r="GA758" s="241"/>
      <c r="GB758" s="241"/>
      <c r="GC758" s="241"/>
      <c r="GD758" s="241"/>
      <c r="GE758" s="241"/>
      <c r="GF758" s="241"/>
      <c r="GG758" s="241"/>
      <c r="GH758" s="241"/>
      <c r="GI758" s="241"/>
      <c r="GJ758" s="241"/>
      <c r="GK758" s="241"/>
      <c r="GL758" s="241"/>
      <c r="GM758" s="241"/>
      <c r="GN758" s="241"/>
      <c r="GO758" s="241"/>
      <c r="GP758" s="241"/>
      <c r="GQ758" s="241"/>
      <c r="GR758" s="241"/>
      <c r="GS758" s="241"/>
      <c r="GT758" s="241"/>
      <c r="GU758" s="241"/>
      <c r="GV758" s="241"/>
      <c r="GW758" s="241"/>
      <c r="GX758" s="241"/>
      <c r="GY758" s="241"/>
      <c r="GZ758" s="241"/>
      <c r="HA758" s="241"/>
      <c r="HB758" s="241"/>
      <c r="HC758" s="241"/>
      <c r="HD758" s="241"/>
      <c r="HE758" s="241"/>
      <c r="HF758" s="241"/>
      <c r="HG758" s="241"/>
      <c r="HH758" s="241"/>
      <c r="HI758" s="241"/>
      <c r="HJ758" s="241"/>
      <c r="HK758" s="241"/>
      <c r="HL758" s="241"/>
      <c r="HM758" s="241"/>
      <c r="HN758" s="241"/>
      <c r="HO758" s="241"/>
      <c r="HP758" s="241"/>
      <c r="HQ758" s="241"/>
      <c r="HR758" s="241"/>
      <c r="HS758" s="241"/>
      <c r="HT758" s="241"/>
      <c r="HU758" s="241"/>
      <c r="HV758" s="241"/>
      <c r="HW758" s="241"/>
      <c r="HX758" s="241"/>
      <c r="HY758" s="241"/>
      <c r="HZ758" s="241"/>
      <c r="IA758" s="241"/>
      <c r="IB758" s="241"/>
      <c r="IC758" s="241"/>
      <c r="ID758" s="241"/>
      <c r="IE758" s="241"/>
      <c r="IF758" s="241"/>
      <c r="IG758" s="241"/>
      <c r="IH758" s="241"/>
      <c r="II758" s="241"/>
      <c r="IJ758" s="241"/>
      <c r="IK758" s="241"/>
      <c r="IL758" s="241"/>
      <c r="IM758" s="241"/>
      <c r="IN758" s="241"/>
      <c r="IO758" s="241"/>
      <c r="IP758" s="241"/>
      <c r="IQ758" s="241"/>
      <c r="IR758" s="241"/>
      <c r="IS758" s="241"/>
      <c r="IT758" s="241"/>
      <c r="IU758" s="241"/>
      <c r="IV758" s="241"/>
      <c r="IW758" s="241"/>
      <c r="IX758" s="241"/>
      <c r="IY758" s="241"/>
      <c r="IZ758" s="241"/>
      <c r="JA758" s="241"/>
      <c r="JB758" s="241"/>
      <c r="JC758" s="241"/>
      <c r="JD758" s="241"/>
      <c r="JE758" s="241"/>
      <c r="JF758" s="241"/>
      <c r="JG758" s="241"/>
      <c r="JH758" s="241"/>
      <c r="JI758" s="241"/>
      <c r="JJ758" s="241"/>
      <c r="JK758" s="241"/>
      <c r="JL758" s="241"/>
      <c r="JM758" s="241"/>
      <c r="JN758" s="241"/>
      <c r="JO758" s="241"/>
      <c r="JP758" s="241"/>
      <c r="JQ758" s="241"/>
      <c r="JR758" s="241"/>
      <c r="JS758" s="241"/>
      <c r="JT758" s="241"/>
      <c r="JU758" s="241"/>
    </row>
    <row r="759" spans="1:281" s="240" customFormat="1" ht="15" customHeight="1">
      <c r="A759" s="241"/>
      <c r="B759" s="241"/>
      <c r="C759" s="241"/>
      <c r="D759" s="241"/>
      <c r="E759" s="241"/>
      <c r="F759" s="241"/>
      <c r="G759" s="241"/>
      <c r="H759" s="241"/>
      <c r="I759" s="241"/>
      <c r="J759" s="241"/>
      <c r="K759" s="241"/>
      <c r="L759" s="241"/>
      <c r="M759" s="241"/>
      <c r="N759" s="241"/>
      <c r="O759" s="241"/>
      <c r="P759" s="241"/>
      <c r="Q759" s="241"/>
      <c r="R759" s="241"/>
      <c r="S759" s="241"/>
      <c r="T759" s="241"/>
      <c r="U759" s="241" t="s">
        <v>883</v>
      </c>
      <c r="V759" s="241"/>
      <c r="W759" s="241"/>
      <c r="X759" s="241"/>
      <c r="Y759" s="241"/>
      <c r="Z759" s="241"/>
      <c r="AA759" s="241"/>
      <c r="AB759" s="241"/>
      <c r="AC759" s="241" t="s">
        <v>311</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c r="CJ759" s="241"/>
      <c r="CK759" s="241"/>
      <c r="CL759" s="241"/>
      <c r="CM759" s="241"/>
      <c r="CN759" s="241"/>
      <c r="CO759" s="241"/>
      <c r="CP759" s="241"/>
      <c r="CQ759" s="241"/>
      <c r="CR759" s="241"/>
      <c r="CS759" s="241"/>
      <c r="CT759" s="241"/>
      <c r="CU759" s="241"/>
      <c r="CV759" s="241"/>
      <c r="CW759" s="241"/>
      <c r="CX759" s="241"/>
      <c r="CY759" s="241"/>
      <c r="CZ759" s="241"/>
      <c r="DA759" s="241"/>
      <c r="DB759" s="241"/>
      <c r="DC759" s="241"/>
      <c r="DD759" s="241"/>
      <c r="DE759" s="241"/>
      <c r="DF759" s="241"/>
      <c r="DG759" s="241"/>
      <c r="DH759" s="241"/>
      <c r="DI759" s="241"/>
      <c r="DJ759" s="241"/>
      <c r="DK759" s="241"/>
      <c r="DL759" s="241"/>
      <c r="DM759" s="241"/>
      <c r="DN759" s="241"/>
      <c r="DO759" s="241"/>
      <c r="DP759" s="241"/>
      <c r="DQ759" s="241"/>
      <c r="DR759" s="241"/>
      <c r="DS759" s="241"/>
      <c r="DT759" s="241"/>
      <c r="DU759" s="241"/>
      <c r="DV759" s="241"/>
      <c r="DW759" s="241"/>
      <c r="DX759" s="241"/>
      <c r="DY759" s="241"/>
      <c r="DZ759" s="241"/>
      <c r="EA759" s="241"/>
      <c r="EB759" s="241"/>
      <c r="EC759" s="241"/>
      <c r="ED759" s="241"/>
      <c r="EE759" s="241"/>
      <c r="EF759" s="241"/>
      <c r="EG759" s="241"/>
      <c r="EH759" s="241"/>
      <c r="EI759" s="241"/>
      <c r="EJ759" s="241"/>
      <c r="EK759" s="241"/>
      <c r="EL759" s="241"/>
      <c r="EM759" s="241"/>
      <c r="EN759" s="241"/>
      <c r="EO759" s="241"/>
      <c r="EP759" s="241"/>
      <c r="EQ759" s="241"/>
      <c r="ER759" s="241"/>
      <c r="ES759" s="241"/>
      <c r="ET759" s="241"/>
      <c r="EU759" s="241"/>
      <c r="EV759" s="241"/>
      <c r="EW759" s="241"/>
      <c r="EX759" s="241"/>
      <c r="EY759" s="241"/>
      <c r="EZ759" s="241"/>
      <c r="FA759" s="241"/>
      <c r="FB759" s="241"/>
      <c r="FC759" s="241"/>
      <c r="FD759" s="241"/>
      <c r="FE759" s="241"/>
      <c r="FF759" s="241"/>
      <c r="FG759" s="241"/>
      <c r="FH759" s="241"/>
      <c r="FI759" s="241"/>
      <c r="FJ759" s="241"/>
      <c r="FK759" s="241"/>
      <c r="FL759" s="241"/>
      <c r="FM759" s="241"/>
      <c r="FN759" s="241"/>
      <c r="FO759" s="241"/>
      <c r="FP759" s="241"/>
      <c r="FQ759" s="241"/>
      <c r="FR759" s="241"/>
      <c r="FS759" s="241"/>
      <c r="FT759" s="241"/>
      <c r="FU759" s="241"/>
      <c r="FV759" s="241"/>
      <c r="FW759" s="241"/>
      <c r="FX759" s="241"/>
      <c r="FY759" s="241"/>
      <c r="FZ759" s="241"/>
      <c r="GA759" s="241"/>
      <c r="GB759" s="241"/>
      <c r="GC759" s="241"/>
      <c r="GD759" s="241"/>
      <c r="GE759" s="241"/>
      <c r="GF759" s="241"/>
      <c r="GG759" s="241"/>
      <c r="GH759" s="241"/>
      <c r="GI759" s="241"/>
      <c r="GJ759" s="241"/>
      <c r="GK759" s="241"/>
      <c r="GL759" s="241"/>
      <c r="GM759" s="241"/>
      <c r="GN759" s="241"/>
      <c r="GO759" s="241"/>
      <c r="GP759" s="241"/>
      <c r="GQ759" s="241"/>
      <c r="GR759" s="241"/>
      <c r="GS759" s="241"/>
      <c r="GT759" s="241"/>
      <c r="GU759" s="241"/>
      <c r="GV759" s="241"/>
      <c r="GW759" s="241"/>
      <c r="GX759" s="241"/>
      <c r="GY759" s="241"/>
      <c r="GZ759" s="241"/>
      <c r="HA759" s="241"/>
      <c r="HB759" s="241"/>
      <c r="HC759" s="241"/>
      <c r="HD759" s="241"/>
      <c r="HE759" s="241"/>
      <c r="HF759" s="241"/>
      <c r="HG759" s="241"/>
      <c r="HH759" s="241"/>
      <c r="HI759" s="241"/>
      <c r="HJ759" s="241"/>
      <c r="HK759" s="241"/>
      <c r="HL759" s="241"/>
      <c r="HM759" s="241"/>
      <c r="HN759" s="241"/>
      <c r="HO759" s="241"/>
      <c r="HP759" s="241"/>
      <c r="HQ759" s="241"/>
      <c r="HR759" s="241"/>
      <c r="HS759" s="241"/>
      <c r="HT759" s="241"/>
      <c r="HU759" s="241"/>
      <c r="HV759" s="241"/>
      <c r="HW759" s="241"/>
      <c r="HX759" s="241"/>
      <c r="HY759" s="241"/>
      <c r="HZ759" s="241"/>
      <c r="IA759" s="241"/>
      <c r="IB759" s="241"/>
      <c r="IC759" s="241"/>
      <c r="ID759" s="241"/>
      <c r="IE759" s="241"/>
      <c r="IF759" s="241"/>
      <c r="IG759" s="241"/>
      <c r="IH759" s="241"/>
      <c r="II759" s="241"/>
      <c r="IJ759" s="241"/>
      <c r="IK759" s="241"/>
      <c r="IL759" s="241"/>
      <c r="IM759" s="241"/>
      <c r="IN759" s="241"/>
      <c r="IO759" s="241"/>
      <c r="IP759" s="241"/>
      <c r="IQ759" s="241"/>
      <c r="IR759" s="241"/>
      <c r="IS759" s="241"/>
      <c r="IT759" s="241"/>
      <c r="IU759" s="241"/>
      <c r="IV759" s="241"/>
      <c r="IW759" s="241"/>
      <c r="IX759" s="241"/>
      <c r="IY759" s="241"/>
      <c r="IZ759" s="241"/>
      <c r="JA759" s="241"/>
      <c r="JB759" s="241"/>
      <c r="JC759" s="241"/>
      <c r="JD759" s="241"/>
      <c r="JE759" s="241"/>
      <c r="JF759" s="241"/>
      <c r="JG759" s="241"/>
      <c r="JH759" s="241"/>
      <c r="JI759" s="241"/>
      <c r="JJ759" s="241"/>
      <c r="JK759" s="241"/>
      <c r="JL759" s="241"/>
      <c r="JM759" s="241"/>
      <c r="JN759" s="241"/>
      <c r="JO759" s="241"/>
      <c r="JP759" s="241"/>
      <c r="JQ759" s="241"/>
      <c r="JR759" s="241"/>
      <c r="JS759" s="241"/>
      <c r="JT759" s="241"/>
      <c r="JU759" s="241"/>
    </row>
    <row r="760" spans="1:281" s="240" customFormat="1" ht="15" customHeight="1">
      <c r="A760" s="241"/>
      <c r="B760" s="241"/>
      <c r="C760" s="241"/>
      <c r="D760" s="241"/>
      <c r="E760" s="241"/>
      <c r="F760" s="241"/>
      <c r="G760" s="241"/>
      <c r="H760" s="241"/>
      <c r="I760" s="241"/>
      <c r="J760" s="241"/>
      <c r="K760" s="241"/>
      <c r="L760" s="241"/>
      <c r="M760" s="241"/>
      <c r="N760" s="241"/>
      <c r="O760" s="241"/>
      <c r="P760" s="241"/>
      <c r="Q760" s="241"/>
      <c r="R760" s="241"/>
      <c r="S760" s="241"/>
      <c r="T760" s="241"/>
      <c r="U760" s="241" t="s">
        <v>884</v>
      </c>
      <c r="V760" s="241"/>
      <c r="W760" s="241"/>
      <c r="X760" s="241"/>
      <c r="Y760" s="241"/>
      <c r="Z760" s="241"/>
      <c r="AA760" s="241"/>
      <c r="AB760" s="241"/>
      <c r="AC760" s="241" t="s">
        <v>309</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c r="DT760" s="241"/>
      <c r="DU760" s="241"/>
      <c r="DV760" s="241"/>
      <c r="DW760" s="241"/>
      <c r="DX760" s="241"/>
      <c r="DY760" s="241"/>
      <c r="DZ760" s="241"/>
      <c r="EA760" s="241"/>
      <c r="EB760" s="241"/>
      <c r="EC760" s="241"/>
      <c r="ED760" s="241"/>
      <c r="EE760" s="241"/>
      <c r="EF760" s="241"/>
      <c r="EG760" s="241"/>
      <c r="EH760" s="241"/>
      <c r="EI760" s="241"/>
      <c r="EJ760" s="241"/>
      <c r="EK760" s="241"/>
      <c r="EL760" s="241"/>
      <c r="EM760" s="241"/>
      <c r="EN760" s="241"/>
      <c r="EO760" s="241"/>
      <c r="EP760" s="241"/>
      <c r="EQ760" s="241"/>
      <c r="ER760" s="241"/>
      <c r="ES760" s="241"/>
      <c r="ET760" s="241"/>
      <c r="EU760" s="241"/>
      <c r="EV760" s="241"/>
      <c r="EW760" s="241"/>
      <c r="EX760" s="241"/>
      <c r="EY760" s="241"/>
      <c r="EZ760" s="241"/>
      <c r="FA760" s="241"/>
      <c r="FB760" s="241"/>
      <c r="FC760" s="241"/>
      <c r="FD760" s="241"/>
      <c r="FE760" s="241"/>
      <c r="FF760" s="241"/>
      <c r="FG760" s="241"/>
      <c r="FH760" s="241"/>
      <c r="FI760" s="241"/>
      <c r="FJ760" s="241"/>
      <c r="FK760" s="241"/>
      <c r="FL760" s="241"/>
      <c r="FM760" s="241"/>
      <c r="FN760" s="241"/>
      <c r="FO760" s="241"/>
      <c r="FP760" s="241"/>
      <c r="FQ760" s="241"/>
      <c r="FR760" s="241"/>
      <c r="FS760" s="241"/>
      <c r="FT760" s="241"/>
      <c r="FU760" s="241"/>
      <c r="FV760" s="241"/>
      <c r="FW760" s="241"/>
      <c r="FX760" s="241"/>
      <c r="FY760" s="241"/>
      <c r="FZ760" s="241"/>
      <c r="GA760" s="241"/>
      <c r="GB760" s="241"/>
      <c r="GC760" s="241"/>
      <c r="GD760" s="241"/>
      <c r="GE760" s="241"/>
      <c r="GF760" s="241"/>
      <c r="GG760" s="241"/>
      <c r="GH760" s="241"/>
      <c r="GI760" s="241"/>
      <c r="GJ760" s="241"/>
      <c r="GK760" s="241"/>
      <c r="GL760" s="241"/>
      <c r="GM760" s="241"/>
      <c r="GN760" s="241"/>
      <c r="GO760" s="241"/>
      <c r="GP760" s="241"/>
      <c r="GQ760" s="241"/>
      <c r="GR760" s="241"/>
      <c r="GS760" s="241"/>
      <c r="GT760" s="241"/>
      <c r="GU760" s="241"/>
      <c r="GV760" s="241"/>
      <c r="GW760" s="241"/>
      <c r="GX760" s="241"/>
      <c r="GY760" s="241"/>
      <c r="GZ760" s="241"/>
      <c r="HA760" s="241"/>
      <c r="HB760" s="241"/>
      <c r="HC760" s="241"/>
      <c r="HD760" s="241"/>
      <c r="HE760" s="241"/>
      <c r="HF760" s="241"/>
      <c r="HG760" s="241"/>
      <c r="HH760" s="241"/>
      <c r="HI760" s="241"/>
      <c r="HJ760" s="241"/>
      <c r="HK760" s="241"/>
      <c r="HL760" s="241"/>
      <c r="HM760" s="241"/>
      <c r="HN760" s="241"/>
      <c r="HO760" s="241"/>
      <c r="HP760" s="241"/>
      <c r="HQ760" s="241"/>
      <c r="HR760" s="241"/>
      <c r="HS760" s="241"/>
      <c r="HT760" s="241"/>
      <c r="HU760" s="241"/>
      <c r="HV760" s="241"/>
      <c r="HW760" s="241"/>
      <c r="HX760" s="241"/>
      <c r="HY760" s="241"/>
      <c r="HZ760" s="241"/>
      <c r="IA760" s="241"/>
      <c r="IB760" s="241"/>
      <c r="IC760" s="241"/>
      <c r="ID760" s="241"/>
      <c r="IE760" s="241"/>
      <c r="IF760" s="241"/>
      <c r="IG760" s="241"/>
      <c r="IH760" s="241"/>
      <c r="II760" s="241"/>
      <c r="IJ760" s="241"/>
      <c r="IK760" s="241"/>
      <c r="IL760" s="241"/>
      <c r="IM760" s="241"/>
      <c r="IN760" s="241"/>
      <c r="IO760" s="241"/>
      <c r="IP760" s="241"/>
      <c r="IQ760" s="241"/>
      <c r="IR760" s="241"/>
      <c r="IS760" s="241"/>
      <c r="IT760" s="241"/>
      <c r="IU760" s="241"/>
      <c r="IV760" s="241"/>
      <c r="IW760" s="241"/>
      <c r="IX760" s="241"/>
      <c r="IY760" s="241"/>
      <c r="IZ760" s="241"/>
      <c r="JA760" s="241"/>
      <c r="JB760" s="241"/>
      <c r="JC760" s="241"/>
      <c r="JD760" s="241"/>
      <c r="JE760" s="241"/>
      <c r="JF760" s="241"/>
      <c r="JG760" s="241"/>
      <c r="JH760" s="241"/>
      <c r="JI760" s="241"/>
      <c r="JJ760" s="241"/>
      <c r="JK760" s="241"/>
      <c r="JL760" s="241"/>
      <c r="JM760" s="241"/>
      <c r="JN760" s="241"/>
      <c r="JO760" s="241"/>
      <c r="JP760" s="241"/>
      <c r="JQ760" s="241"/>
      <c r="JR760" s="241"/>
      <c r="JS760" s="241"/>
      <c r="JT760" s="241"/>
      <c r="JU760" s="241"/>
    </row>
    <row r="761" spans="1:281" s="240" customFormat="1" ht="15" customHeight="1">
      <c r="A761" s="241"/>
      <c r="B761" s="241"/>
      <c r="C761" s="241"/>
      <c r="D761" s="241"/>
      <c r="E761" s="241"/>
      <c r="F761" s="241"/>
      <c r="G761" s="241"/>
      <c r="H761" s="241"/>
      <c r="I761" s="241"/>
      <c r="J761" s="241"/>
      <c r="K761" s="241"/>
      <c r="L761" s="241"/>
      <c r="M761" s="241"/>
      <c r="N761" s="241"/>
      <c r="O761" s="241"/>
      <c r="P761" s="241"/>
      <c r="Q761" s="241"/>
      <c r="R761" s="241"/>
      <c r="S761" s="241"/>
      <c r="T761" s="241"/>
      <c r="U761" s="241" t="s">
        <v>885</v>
      </c>
      <c r="V761" s="241"/>
      <c r="W761" s="241"/>
      <c r="X761" s="241"/>
      <c r="Y761" s="241"/>
      <c r="Z761" s="241"/>
      <c r="AA761" s="241"/>
      <c r="AB761" s="241"/>
      <c r="AC761" s="241" t="s">
        <v>325</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c r="DD761" s="241"/>
      <c r="DE761" s="241"/>
      <c r="DF761" s="241"/>
      <c r="DG761" s="241"/>
      <c r="DH761" s="241"/>
      <c r="DI761" s="241"/>
      <c r="DJ761" s="241"/>
      <c r="DK761" s="241"/>
      <c r="DL761" s="241"/>
      <c r="DM761" s="241"/>
      <c r="DN761" s="241"/>
      <c r="DO761" s="241"/>
      <c r="DP761" s="241"/>
      <c r="DQ761" s="241"/>
      <c r="DR761" s="241"/>
      <c r="DS761" s="241"/>
      <c r="DT761" s="241"/>
      <c r="DU761" s="241"/>
      <c r="DV761" s="241"/>
      <c r="DW761" s="241"/>
      <c r="DX761" s="241"/>
      <c r="DY761" s="241"/>
      <c r="DZ761" s="241"/>
      <c r="EA761" s="241"/>
      <c r="EB761" s="241"/>
      <c r="EC761" s="241"/>
      <c r="ED761" s="241"/>
      <c r="EE761" s="241"/>
      <c r="EF761" s="241"/>
      <c r="EG761" s="241"/>
      <c r="EH761" s="241"/>
      <c r="EI761" s="241"/>
      <c r="EJ761" s="241"/>
      <c r="EK761" s="241"/>
      <c r="EL761" s="241"/>
      <c r="EM761" s="241"/>
      <c r="EN761" s="241"/>
      <c r="EO761" s="241"/>
      <c r="EP761" s="241"/>
      <c r="EQ761" s="241"/>
      <c r="ER761" s="241"/>
      <c r="ES761" s="241"/>
      <c r="ET761" s="241"/>
      <c r="EU761" s="241"/>
      <c r="EV761" s="241"/>
      <c r="EW761" s="241"/>
      <c r="EX761" s="241"/>
      <c r="EY761" s="241"/>
      <c r="EZ761" s="241"/>
      <c r="FA761" s="241"/>
      <c r="FB761" s="241"/>
      <c r="FC761" s="241"/>
      <c r="FD761" s="241"/>
      <c r="FE761" s="241"/>
      <c r="FF761" s="241"/>
      <c r="FG761" s="241"/>
      <c r="FH761" s="241"/>
      <c r="FI761" s="241"/>
      <c r="FJ761" s="241"/>
      <c r="FK761" s="241"/>
      <c r="FL761" s="241"/>
      <c r="FM761" s="241"/>
      <c r="FN761" s="241"/>
      <c r="FO761" s="241"/>
      <c r="FP761" s="241"/>
      <c r="FQ761" s="241"/>
      <c r="FR761" s="241"/>
      <c r="FS761" s="241"/>
      <c r="FT761" s="241"/>
      <c r="FU761" s="241"/>
      <c r="FV761" s="241"/>
      <c r="FW761" s="241"/>
      <c r="FX761" s="241"/>
      <c r="FY761" s="241"/>
      <c r="FZ761" s="241"/>
      <c r="GA761" s="241"/>
      <c r="GB761" s="241"/>
      <c r="GC761" s="241"/>
      <c r="GD761" s="241"/>
      <c r="GE761" s="241"/>
      <c r="GF761" s="241"/>
      <c r="GG761" s="241"/>
      <c r="GH761" s="241"/>
      <c r="GI761" s="241"/>
      <c r="GJ761" s="241"/>
      <c r="GK761" s="241"/>
      <c r="GL761" s="241"/>
      <c r="GM761" s="241"/>
      <c r="GN761" s="241"/>
      <c r="GO761" s="241"/>
      <c r="GP761" s="241"/>
      <c r="GQ761" s="241"/>
      <c r="GR761" s="241"/>
      <c r="GS761" s="241"/>
      <c r="GT761" s="241"/>
      <c r="GU761" s="241"/>
      <c r="GV761" s="241"/>
      <c r="GW761" s="241"/>
      <c r="GX761" s="241"/>
      <c r="GY761" s="241"/>
      <c r="GZ761" s="241"/>
      <c r="HA761" s="241"/>
      <c r="HB761" s="241"/>
      <c r="HC761" s="241"/>
      <c r="HD761" s="241"/>
      <c r="HE761" s="241"/>
      <c r="HF761" s="241"/>
      <c r="HG761" s="241"/>
      <c r="HH761" s="241"/>
      <c r="HI761" s="241"/>
      <c r="HJ761" s="241"/>
      <c r="HK761" s="241"/>
      <c r="HL761" s="241"/>
      <c r="HM761" s="241"/>
      <c r="HN761" s="241"/>
      <c r="HO761" s="241"/>
      <c r="HP761" s="241"/>
      <c r="HQ761" s="241"/>
      <c r="HR761" s="241"/>
      <c r="HS761" s="241"/>
      <c r="HT761" s="241"/>
      <c r="HU761" s="241"/>
      <c r="HV761" s="241"/>
      <c r="HW761" s="241"/>
      <c r="HX761" s="241"/>
      <c r="HY761" s="241"/>
      <c r="HZ761" s="241"/>
      <c r="IA761" s="241"/>
      <c r="IB761" s="241"/>
      <c r="IC761" s="241"/>
      <c r="ID761" s="241"/>
      <c r="IE761" s="241"/>
      <c r="IF761" s="241"/>
      <c r="IG761" s="241"/>
      <c r="IH761" s="241"/>
      <c r="II761" s="241"/>
      <c r="IJ761" s="241"/>
      <c r="IK761" s="241"/>
      <c r="IL761" s="241"/>
      <c r="IM761" s="241"/>
      <c r="IN761" s="241"/>
      <c r="IO761" s="241"/>
      <c r="IP761" s="241"/>
      <c r="IQ761" s="241"/>
      <c r="IR761" s="241"/>
      <c r="IS761" s="241"/>
      <c r="IT761" s="241"/>
      <c r="IU761" s="241"/>
      <c r="IV761" s="241"/>
      <c r="IW761" s="241"/>
      <c r="IX761" s="241"/>
      <c r="IY761" s="241"/>
      <c r="IZ761" s="241"/>
      <c r="JA761" s="241"/>
      <c r="JB761" s="241"/>
      <c r="JC761" s="241"/>
      <c r="JD761" s="241"/>
      <c r="JE761" s="241"/>
      <c r="JF761" s="241"/>
      <c r="JG761" s="241"/>
      <c r="JH761" s="241"/>
      <c r="JI761" s="241"/>
      <c r="JJ761" s="241"/>
      <c r="JK761" s="241"/>
      <c r="JL761" s="241"/>
      <c r="JM761" s="241"/>
      <c r="JN761" s="241"/>
      <c r="JO761" s="241"/>
      <c r="JP761" s="241"/>
      <c r="JQ761" s="241"/>
      <c r="JR761" s="241"/>
      <c r="JS761" s="241"/>
      <c r="JT761" s="241"/>
      <c r="JU761" s="241"/>
    </row>
    <row r="762" spans="1:281" s="240" customFormat="1" ht="15" customHeight="1">
      <c r="A762" s="241"/>
      <c r="B762" s="241"/>
      <c r="C762" s="241"/>
      <c r="D762" s="241"/>
      <c r="E762" s="241"/>
      <c r="F762" s="241"/>
      <c r="G762" s="241"/>
      <c r="H762" s="241"/>
      <c r="I762" s="241"/>
      <c r="J762" s="241"/>
      <c r="K762" s="241"/>
      <c r="L762" s="241"/>
      <c r="M762" s="241"/>
      <c r="N762" s="241"/>
      <c r="O762" s="241"/>
      <c r="P762" s="241"/>
      <c r="Q762" s="241"/>
      <c r="R762" s="241"/>
      <c r="S762" s="241"/>
      <c r="T762" s="241"/>
      <c r="U762" s="241" t="s">
        <v>886</v>
      </c>
      <c r="V762" s="241"/>
      <c r="W762" s="241"/>
      <c r="X762" s="241"/>
      <c r="Y762" s="241"/>
      <c r="Z762" s="241"/>
      <c r="AA762" s="241"/>
      <c r="AB762" s="241"/>
      <c r="AC762" s="241" t="s">
        <v>316</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c r="CJ762" s="241"/>
      <c r="CK762" s="241"/>
      <c r="CL762" s="241"/>
      <c r="CM762" s="241"/>
      <c r="CN762" s="241"/>
      <c r="CO762" s="241"/>
      <c r="CP762" s="241"/>
      <c r="CQ762" s="241"/>
      <c r="CR762" s="241"/>
      <c r="CS762" s="241"/>
      <c r="CT762" s="241"/>
      <c r="CU762" s="241"/>
      <c r="CV762" s="241"/>
      <c r="CW762" s="241"/>
      <c r="CX762" s="241"/>
      <c r="CY762" s="241"/>
      <c r="CZ762" s="241"/>
      <c r="DA762" s="241"/>
      <c r="DB762" s="241"/>
      <c r="DC762" s="241"/>
      <c r="DD762" s="241"/>
      <c r="DE762" s="241"/>
      <c r="DF762" s="241"/>
      <c r="DG762" s="241"/>
      <c r="DH762" s="241"/>
      <c r="DI762" s="241"/>
      <c r="DJ762" s="241"/>
      <c r="DK762" s="241"/>
      <c r="DL762" s="241"/>
      <c r="DM762" s="241"/>
      <c r="DN762" s="241"/>
      <c r="DO762" s="241"/>
      <c r="DP762" s="241"/>
      <c r="DQ762" s="241"/>
      <c r="DR762" s="241"/>
      <c r="DS762" s="241"/>
      <c r="DT762" s="241"/>
      <c r="DU762" s="241"/>
      <c r="DV762" s="241"/>
      <c r="DW762" s="241"/>
      <c r="DX762" s="241"/>
      <c r="DY762" s="241"/>
      <c r="DZ762" s="241"/>
      <c r="EA762" s="241"/>
      <c r="EB762" s="241"/>
      <c r="EC762" s="241"/>
      <c r="ED762" s="241"/>
      <c r="EE762" s="241"/>
      <c r="EF762" s="241"/>
      <c r="EG762" s="241"/>
      <c r="EH762" s="241"/>
      <c r="EI762" s="241"/>
      <c r="EJ762" s="241"/>
      <c r="EK762" s="241"/>
      <c r="EL762" s="241"/>
      <c r="EM762" s="241"/>
      <c r="EN762" s="241"/>
      <c r="EO762" s="241"/>
      <c r="EP762" s="241"/>
      <c r="EQ762" s="241"/>
      <c r="ER762" s="241"/>
      <c r="ES762" s="241"/>
      <c r="ET762" s="241"/>
      <c r="EU762" s="241"/>
      <c r="EV762" s="241"/>
      <c r="EW762" s="241"/>
      <c r="EX762" s="241"/>
      <c r="EY762" s="241"/>
      <c r="EZ762" s="241"/>
      <c r="FA762" s="241"/>
      <c r="FB762" s="241"/>
      <c r="FC762" s="241"/>
      <c r="FD762" s="241"/>
      <c r="FE762" s="241"/>
      <c r="FF762" s="241"/>
      <c r="FG762" s="241"/>
      <c r="FH762" s="241"/>
      <c r="FI762" s="241"/>
      <c r="FJ762" s="241"/>
      <c r="FK762" s="241"/>
      <c r="FL762" s="241"/>
      <c r="FM762" s="241"/>
      <c r="FN762" s="241"/>
      <c r="FO762" s="241"/>
      <c r="FP762" s="241"/>
      <c r="FQ762" s="241"/>
      <c r="FR762" s="241"/>
      <c r="FS762" s="241"/>
      <c r="FT762" s="241"/>
      <c r="FU762" s="241"/>
      <c r="FV762" s="241"/>
      <c r="FW762" s="241"/>
      <c r="FX762" s="241"/>
      <c r="FY762" s="241"/>
      <c r="FZ762" s="241"/>
      <c r="GA762" s="241"/>
      <c r="GB762" s="241"/>
      <c r="GC762" s="241"/>
      <c r="GD762" s="241"/>
      <c r="GE762" s="241"/>
      <c r="GF762" s="241"/>
      <c r="GG762" s="241"/>
      <c r="GH762" s="241"/>
      <c r="GI762" s="241"/>
      <c r="GJ762" s="241"/>
      <c r="GK762" s="241"/>
      <c r="GL762" s="241"/>
      <c r="GM762" s="241"/>
      <c r="GN762" s="241"/>
      <c r="GO762" s="241"/>
      <c r="GP762" s="241"/>
      <c r="GQ762" s="241"/>
      <c r="GR762" s="241"/>
      <c r="GS762" s="241"/>
      <c r="GT762" s="241"/>
      <c r="GU762" s="241"/>
      <c r="GV762" s="241"/>
      <c r="GW762" s="241"/>
      <c r="GX762" s="241"/>
      <c r="GY762" s="241"/>
      <c r="GZ762" s="241"/>
      <c r="HA762" s="241"/>
      <c r="HB762" s="241"/>
      <c r="HC762" s="241"/>
      <c r="HD762" s="241"/>
      <c r="HE762" s="241"/>
      <c r="HF762" s="241"/>
      <c r="HG762" s="241"/>
      <c r="HH762" s="241"/>
      <c r="HI762" s="241"/>
      <c r="HJ762" s="241"/>
      <c r="HK762" s="241"/>
      <c r="HL762" s="241"/>
      <c r="HM762" s="241"/>
      <c r="HN762" s="241"/>
      <c r="HO762" s="241"/>
      <c r="HP762" s="241"/>
      <c r="HQ762" s="241"/>
      <c r="HR762" s="241"/>
      <c r="HS762" s="241"/>
      <c r="HT762" s="241"/>
      <c r="HU762" s="241"/>
      <c r="HV762" s="241"/>
      <c r="HW762" s="241"/>
      <c r="HX762" s="241"/>
      <c r="HY762" s="241"/>
      <c r="HZ762" s="241"/>
      <c r="IA762" s="241"/>
      <c r="IB762" s="241"/>
      <c r="IC762" s="241"/>
      <c r="ID762" s="241"/>
      <c r="IE762" s="241"/>
      <c r="IF762" s="241"/>
      <c r="IG762" s="241"/>
      <c r="IH762" s="241"/>
      <c r="II762" s="241"/>
      <c r="IJ762" s="241"/>
      <c r="IK762" s="241"/>
      <c r="IL762" s="241"/>
      <c r="IM762" s="241"/>
      <c r="IN762" s="241"/>
      <c r="IO762" s="241"/>
      <c r="IP762" s="241"/>
      <c r="IQ762" s="241"/>
      <c r="IR762" s="241"/>
      <c r="IS762" s="241"/>
      <c r="IT762" s="241"/>
      <c r="IU762" s="241"/>
      <c r="IV762" s="241"/>
      <c r="IW762" s="241"/>
      <c r="IX762" s="241"/>
      <c r="IY762" s="241"/>
      <c r="IZ762" s="241"/>
      <c r="JA762" s="241"/>
      <c r="JB762" s="241"/>
      <c r="JC762" s="241"/>
      <c r="JD762" s="241"/>
      <c r="JE762" s="241"/>
      <c r="JF762" s="241"/>
      <c r="JG762" s="241"/>
      <c r="JH762" s="241"/>
      <c r="JI762" s="241"/>
      <c r="JJ762" s="241"/>
      <c r="JK762" s="241"/>
      <c r="JL762" s="241"/>
      <c r="JM762" s="241"/>
      <c r="JN762" s="241"/>
      <c r="JO762" s="241"/>
      <c r="JP762" s="241"/>
      <c r="JQ762" s="241"/>
      <c r="JR762" s="241"/>
      <c r="JS762" s="241"/>
      <c r="JT762" s="241"/>
      <c r="JU762" s="241"/>
    </row>
    <row r="763" spans="1:281" s="240" customFormat="1" ht="15" customHeight="1">
      <c r="A763" s="241"/>
      <c r="B763" s="241"/>
      <c r="C763" s="241"/>
      <c r="D763" s="241"/>
      <c r="E763" s="241"/>
      <c r="F763" s="241"/>
      <c r="G763" s="241"/>
      <c r="H763" s="241"/>
      <c r="I763" s="241"/>
      <c r="J763" s="241"/>
      <c r="K763" s="241"/>
      <c r="L763" s="241"/>
      <c r="M763" s="241"/>
      <c r="N763" s="241"/>
      <c r="O763" s="241"/>
      <c r="P763" s="241"/>
      <c r="Q763" s="241"/>
      <c r="R763" s="241"/>
      <c r="S763" s="241"/>
      <c r="T763" s="241"/>
      <c r="U763" s="241" t="s">
        <v>887</v>
      </c>
      <c r="V763" s="241"/>
      <c r="W763" s="241"/>
      <c r="X763" s="241"/>
      <c r="Y763" s="241"/>
      <c r="Z763" s="241"/>
      <c r="AA763" s="241"/>
      <c r="AB763" s="241"/>
      <c r="AC763" s="241" t="s">
        <v>316</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c r="CJ763" s="241"/>
      <c r="CK763" s="241"/>
      <c r="CL763" s="241"/>
      <c r="CM763" s="241"/>
      <c r="CN763" s="241"/>
      <c r="CO763" s="241"/>
      <c r="CP763" s="241"/>
      <c r="CQ763" s="241"/>
      <c r="CR763" s="241"/>
      <c r="CS763" s="241"/>
      <c r="CT763" s="241"/>
      <c r="CU763" s="241"/>
      <c r="CV763" s="241"/>
      <c r="CW763" s="241"/>
      <c r="CX763" s="241"/>
      <c r="CY763" s="241"/>
      <c r="CZ763" s="241"/>
      <c r="DA763" s="241"/>
      <c r="DB763" s="241"/>
      <c r="DC763" s="241"/>
      <c r="DD763" s="241"/>
      <c r="DE763" s="241"/>
      <c r="DF763" s="241"/>
      <c r="DG763" s="241"/>
      <c r="DH763" s="241"/>
      <c r="DI763" s="241"/>
      <c r="DJ763" s="241"/>
      <c r="DK763" s="241"/>
      <c r="DL763" s="241"/>
      <c r="DM763" s="241"/>
      <c r="DN763" s="241"/>
      <c r="DO763" s="241"/>
      <c r="DP763" s="241"/>
      <c r="DQ763" s="241"/>
      <c r="DR763" s="241"/>
      <c r="DS763" s="241"/>
      <c r="DT763" s="241"/>
      <c r="DU763" s="241"/>
      <c r="DV763" s="241"/>
      <c r="DW763" s="241"/>
      <c r="DX763" s="241"/>
      <c r="DY763" s="241"/>
      <c r="DZ763" s="241"/>
      <c r="EA763" s="241"/>
      <c r="EB763" s="241"/>
      <c r="EC763" s="241"/>
      <c r="ED763" s="241"/>
      <c r="EE763" s="241"/>
      <c r="EF763" s="241"/>
      <c r="EG763" s="241"/>
      <c r="EH763" s="241"/>
      <c r="EI763" s="241"/>
      <c r="EJ763" s="241"/>
      <c r="EK763" s="241"/>
      <c r="EL763" s="241"/>
      <c r="EM763" s="241"/>
      <c r="EN763" s="241"/>
      <c r="EO763" s="241"/>
      <c r="EP763" s="241"/>
      <c r="EQ763" s="241"/>
      <c r="ER763" s="241"/>
      <c r="ES763" s="241"/>
      <c r="ET763" s="241"/>
      <c r="EU763" s="241"/>
      <c r="EV763" s="241"/>
      <c r="EW763" s="241"/>
      <c r="EX763" s="241"/>
      <c r="EY763" s="241"/>
      <c r="EZ763" s="241"/>
      <c r="FA763" s="241"/>
      <c r="FB763" s="241"/>
      <c r="FC763" s="241"/>
      <c r="FD763" s="241"/>
      <c r="FE763" s="241"/>
      <c r="FF763" s="241"/>
      <c r="FG763" s="241"/>
      <c r="FH763" s="241"/>
      <c r="FI763" s="241"/>
      <c r="FJ763" s="241"/>
      <c r="FK763" s="241"/>
      <c r="FL763" s="241"/>
      <c r="FM763" s="241"/>
      <c r="FN763" s="241"/>
      <c r="FO763" s="241"/>
      <c r="FP763" s="241"/>
      <c r="FQ763" s="241"/>
      <c r="FR763" s="241"/>
      <c r="FS763" s="241"/>
      <c r="FT763" s="241"/>
      <c r="FU763" s="241"/>
      <c r="FV763" s="241"/>
      <c r="FW763" s="241"/>
      <c r="FX763" s="241"/>
      <c r="FY763" s="241"/>
      <c r="FZ763" s="241"/>
      <c r="GA763" s="241"/>
      <c r="GB763" s="241"/>
      <c r="GC763" s="241"/>
      <c r="GD763" s="241"/>
      <c r="GE763" s="241"/>
      <c r="GF763" s="241"/>
      <c r="GG763" s="241"/>
      <c r="GH763" s="241"/>
      <c r="GI763" s="241"/>
      <c r="GJ763" s="241"/>
      <c r="GK763" s="241"/>
      <c r="GL763" s="241"/>
      <c r="GM763" s="241"/>
      <c r="GN763" s="241"/>
      <c r="GO763" s="241"/>
      <c r="GP763" s="241"/>
      <c r="GQ763" s="241"/>
      <c r="GR763" s="241"/>
      <c r="GS763" s="241"/>
      <c r="GT763" s="241"/>
      <c r="GU763" s="241"/>
      <c r="GV763" s="241"/>
      <c r="GW763" s="241"/>
      <c r="GX763" s="241"/>
      <c r="GY763" s="241"/>
      <c r="GZ763" s="241"/>
      <c r="HA763" s="241"/>
      <c r="HB763" s="241"/>
      <c r="HC763" s="241"/>
      <c r="HD763" s="241"/>
      <c r="HE763" s="241"/>
      <c r="HF763" s="241"/>
      <c r="HG763" s="241"/>
      <c r="HH763" s="241"/>
      <c r="HI763" s="241"/>
      <c r="HJ763" s="241"/>
      <c r="HK763" s="241"/>
      <c r="HL763" s="241"/>
      <c r="HM763" s="241"/>
      <c r="HN763" s="241"/>
      <c r="HO763" s="241"/>
      <c r="HP763" s="241"/>
      <c r="HQ763" s="241"/>
      <c r="HR763" s="241"/>
      <c r="HS763" s="241"/>
      <c r="HT763" s="241"/>
      <c r="HU763" s="241"/>
      <c r="HV763" s="241"/>
      <c r="HW763" s="241"/>
      <c r="HX763" s="241"/>
      <c r="HY763" s="241"/>
      <c r="HZ763" s="241"/>
      <c r="IA763" s="241"/>
      <c r="IB763" s="241"/>
      <c r="IC763" s="241"/>
      <c r="ID763" s="241"/>
      <c r="IE763" s="241"/>
      <c r="IF763" s="241"/>
      <c r="IG763" s="241"/>
      <c r="IH763" s="241"/>
      <c r="II763" s="241"/>
      <c r="IJ763" s="241"/>
      <c r="IK763" s="241"/>
      <c r="IL763" s="241"/>
      <c r="IM763" s="241"/>
      <c r="IN763" s="241"/>
      <c r="IO763" s="241"/>
      <c r="IP763" s="241"/>
      <c r="IQ763" s="241"/>
      <c r="IR763" s="241"/>
      <c r="IS763" s="241"/>
      <c r="IT763" s="241"/>
      <c r="IU763" s="241"/>
      <c r="IV763" s="241"/>
      <c r="IW763" s="241"/>
      <c r="IX763" s="241"/>
      <c r="IY763" s="241"/>
      <c r="IZ763" s="241"/>
      <c r="JA763" s="241"/>
      <c r="JB763" s="241"/>
      <c r="JC763" s="241"/>
      <c r="JD763" s="241"/>
      <c r="JE763" s="241"/>
      <c r="JF763" s="241"/>
      <c r="JG763" s="241"/>
      <c r="JH763" s="241"/>
      <c r="JI763" s="241"/>
      <c r="JJ763" s="241"/>
      <c r="JK763" s="241"/>
      <c r="JL763" s="241"/>
      <c r="JM763" s="241"/>
      <c r="JN763" s="241"/>
      <c r="JO763" s="241"/>
      <c r="JP763" s="241"/>
      <c r="JQ763" s="241"/>
      <c r="JR763" s="241"/>
      <c r="JS763" s="241"/>
      <c r="JT763" s="241"/>
      <c r="JU763" s="241"/>
    </row>
    <row r="764" spans="1:281" s="240" customFormat="1" ht="15" customHeight="1">
      <c r="A764" s="241"/>
      <c r="B764" s="241"/>
      <c r="C764" s="241"/>
      <c r="D764" s="241"/>
      <c r="E764" s="241"/>
      <c r="F764" s="241"/>
      <c r="G764" s="241"/>
      <c r="H764" s="241"/>
      <c r="I764" s="241"/>
      <c r="J764" s="241"/>
      <c r="K764" s="241"/>
      <c r="L764" s="241"/>
      <c r="M764" s="241"/>
      <c r="N764" s="241"/>
      <c r="O764" s="241"/>
      <c r="P764" s="241"/>
      <c r="Q764" s="241"/>
      <c r="R764" s="241"/>
      <c r="S764" s="241"/>
      <c r="T764" s="241"/>
      <c r="U764" s="241" t="s">
        <v>888</v>
      </c>
      <c r="V764" s="241"/>
      <c r="W764" s="241"/>
      <c r="X764" s="241"/>
      <c r="Y764" s="241"/>
      <c r="Z764" s="241"/>
      <c r="AA764" s="241"/>
      <c r="AB764" s="241"/>
      <c r="AC764" s="241" t="s">
        <v>313</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c r="CJ764" s="241"/>
      <c r="CK764" s="241"/>
      <c r="CL764" s="241"/>
      <c r="CM764" s="241"/>
      <c r="CN764" s="241"/>
      <c r="CO764" s="241"/>
      <c r="CP764" s="241"/>
      <c r="CQ764" s="241"/>
      <c r="CR764" s="241"/>
      <c r="CS764" s="241"/>
      <c r="CT764" s="241"/>
      <c r="CU764" s="241"/>
      <c r="CV764" s="241"/>
      <c r="CW764" s="241"/>
      <c r="CX764" s="241"/>
      <c r="CY764" s="241"/>
      <c r="CZ764" s="241"/>
      <c r="DA764" s="241"/>
      <c r="DB764" s="241"/>
      <c r="DC764" s="241"/>
      <c r="DD764" s="241"/>
      <c r="DE764" s="241"/>
      <c r="DF764" s="241"/>
      <c r="DG764" s="241"/>
      <c r="DH764" s="241"/>
      <c r="DI764" s="241"/>
      <c r="DJ764" s="241"/>
      <c r="DK764" s="241"/>
      <c r="DL764" s="241"/>
      <c r="DM764" s="241"/>
      <c r="DN764" s="241"/>
      <c r="DO764" s="241"/>
      <c r="DP764" s="241"/>
      <c r="DQ764" s="241"/>
      <c r="DR764" s="241"/>
      <c r="DS764" s="241"/>
      <c r="DT764" s="241"/>
      <c r="DU764" s="241"/>
      <c r="DV764" s="241"/>
      <c r="DW764" s="241"/>
      <c r="DX764" s="241"/>
      <c r="DY764" s="241"/>
      <c r="DZ764" s="241"/>
      <c r="EA764" s="241"/>
      <c r="EB764" s="241"/>
      <c r="EC764" s="241"/>
      <c r="ED764" s="241"/>
      <c r="EE764" s="241"/>
      <c r="EF764" s="241"/>
      <c r="EG764" s="241"/>
      <c r="EH764" s="241"/>
      <c r="EI764" s="241"/>
      <c r="EJ764" s="241"/>
      <c r="EK764" s="241"/>
      <c r="EL764" s="241"/>
      <c r="EM764" s="241"/>
      <c r="EN764" s="241"/>
      <c r="EO764" s="241"/>
      <c r="EP764" s="241"/>
      <c r="EQ764" s="241"/>
      <c r="ER764" s="241"/>
      <c r="ES764" s="241"/>
      <c r="ET764" s="241"/>
      <c r="EU764" s="241"/>
      <c r="EV764" s="241"/>
      <c r="EW764" s="241"/>
      <c r="EX764" s="241"/>
      <c r="EY764" s="241"/>
      <c r="EZ764" s="241"/>
      <c r="FA764" s="241"/>
      <c r="FB764" s="241"/>
      <c r="FC764" s="241"/>
      <c r="FD764" s="241"/>
      <c r="FE764" s="241"/>
      <c r="FF764" s="241"/>
      <c r="FG764" s="241"/>
      <c r="FH764" s="241"/>
      <c r="FI764" s="241"/>
      <c r="FJ764" s="241"/>
      <c r="FK764" s="241"/>
      <c r="FL764" s="241"/>
      <c r="FM764" s="241"/>
      <c r="FN764" s="241"/>
      <c r="FO764" s="241"/>
      <c r="FP764" s="241"/>
      <c r="FQ764" s="241"/>
      <c r="FR764" s="241"/>
      <c r="FS764" s="241"/>
      <c r="FT764" s="241"/>
      <c r="FU764" s="241"/>
      <c r="FV764" s="241"/>
      <c r="FW764" s="241"/>
      <c r="FX764" s="241"/>
      <c r="FY764" s="241"/>
      <c r="FZ764" s="241"/>
      <c r="GA764" s="241"/>
      <c r="GB764" s="241"/>
      <c r="GC764" s="241"/>
      <c r="GD764" s="241"/>
      <c r="GE764" s="241"/>
      <c r="GF764" s="241"/>
      <c r="GG764" s="241"/>
      <c r="GH764" s="241"/>
      <c r="GI764" s="241"/>
      <c r="GJ764" s="241"/>
      <c r="GK764" s="241"/>
      <c r="GL764" s="241"/>
      <c r="GM764" s="241"/>
      <c r="GN764" s="241"/>
      <c r="GO764" s="241"/>
      <c r="GP764" s="241"/>
      <c r="GQ764" s="241"/>
      <c r="GR764" s="241"/>
      <c r="GS764" s="241"/>
      <c r="GT764" s="241"/>
      <c r="GU764" s="241"/>
      <c r="GV764" s="241"/>
      <c r="GW764" s="241"/>
      <c r="GX764" s="241"/>
      <c r="GY764" s="241"/>
      <c r="GZ764" s="241"/>
      <c r="HA764" s="241"/>
      <c r="HB764" s="241"/>
      <c r="HC764" s="241"/>
      <c r="HD764" s="241"/>
      <c r="HE764" s="241"/>
      <c r="HF764" s="241"/>
      <c r="HG764" s="241"/>
      <c r="HH764" s="241"/>
      <c r="HI764" s="241"/>
      <c r="HJ764" s="241"/>
      <c r="HK764" s="241"/>
      <c r="HL764" s="241"/>
      <c r="HM764" s="241"/>
      <c r="HN764" s="241"/>
      <c r="HO764" s="241"/>
      <c r="HP764" s="241"/>
      <c r="HQ764" s="241"/>
      <c r="HR764" s="241"/>
      <c r="HS764" s="241"/>
      <c r="HT764" s="241"/>
      <c r="HU764" s="241"/>
      <c r="HV764" s="241"/>
      <c r="HW764" s="241"/>
      <c r="HX764" s="241"/>
      <c r="HY764" s="241"/>
      <c r="HZ764" s="241"/>
      <c r="IA764" s="241"/>
      <c r="IB764" s="241"/>
      <c r="IC764" s="241"/>
      <c r="ID764" s="241"/>
      <c r="IE764" s="241"/>
      <c r="IF764" s="241"/>
      <c r="IG764" s="241"/>
      <c r="IH764" s="241"/>
      <c r="II764" s="241"/>
      <c r="IJ764" s="241"/>
      <c r="IK764" s="241"/>
      <c r="IL764" s="241"/>
      <c r="IM764" s="241"/>
      <c r="IN764" s="241"/>
      <c r="IO764" s="241"/>
      <c r="IP764" s="241"/>
      <c r="IQ764" s="241"/>
      <c r="IR764" s="241"/>
      <c r="IS764" s="241"/>
      <c r="IT764" s="241"/>
      <c r="IU764" s="241"/>
      <c r="IV764" s="241"/>
      <c r="IW764" s="241"/>
      <c r="IX764" s="241"/>
      <c r="IY764" s="241"/>
      <c r="IZ764" s="241"/>
      <c r="JA764" s="241"/>
      <c r="JB764" s="241"/>
      <c r="JC764" s="241"/>
      <c r="JD764" s="241"/>
      <c r="JE764" s="241"/>
      <c r="JF764" s="241"/>
      <c r="JG764" s="241"/>
      <c r="JH764" s="241"/>
      <c r="JI764" s="241"/>
      <c r="JJ764" s="241"/>
      <c r="JK764" s="241"/>
      <c r="JL764" s="241"/>
      <c r="JM764" s="241"/>
      <c r="JN764" s="241"/>
      <c r="JO764" s="241"/>
      <c r="JP764" s="241"/>
      <c r="JQ764" s="241"/>
      <c r="JR764" s="241"/>
      <c r="JS764" s="241"/>
      <c r="JT764" s="241"/>
      <c r="JU764" s="241"/>
    </row>
    <row r="765" spans="1:281" s="240" customFormat="1" ht="15" customHeight="1">
      <c r="A765" s="241"/>
      <c r="B765" s="241"/>
      <c r="C765" s="241"/>
      <c r="D765" s="241"/>
      <c r="E765" s="241"/>
      <c r="F765" s="241"/>
      <c r="G765" s="241"/>
      <c r="H765" s="241"/>
      <c r="I765" s="241"/>
      <c r="J765" s="241"/>
      <c r="K765" s="241"/>
      <c r="L765" s="241"/>
      <c r="M765" s="241"/>
      <c r="N765" s="241"/>
      <c r="O765" s="241"/>
      <c r="P765" s="241"/>
      <c r="Q765" s="241"/>
      <c r="R765" s="241"/>
      <c r="S765" s="241"/>
      <c r="T765" s="241"/>
      <c r="U765" s="241" t="s">
        <v>889</v>
      </c>
      <c r="V765" s="241"/>
      <c r="W765" s="241"/>
      <c r="X765" s="241"/>
      <c r="Y765" s="241"/>
      <c r="Z765" s="241"/>
      <c r="AA765" s="241"/>
      <c r="AB765" s="241"/>
      <c r="AC765" s="241" t="s">
        <v>316</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c r="CJ765" s="241"/>
      <c r="CK765" s="241"/>
      <c r="CL765" s="241"/>
      <c r="CM765" s="241"/>
      <c r="CN765" s="241"/>
      <c r="CO765" s="241"/>
      <c r="CP765" s="241"/>
      <c r="CQ765" s="241"/>
      <c r="CR765" s="241"/>
      <c r="CS765" s="241"/>
      <c r="CT765" s="241"/>
      <c r="CU765" s="241"/>
      <c r="CV765" s="241"/>
      <c r="CW765" s="241"/>
      <c r="CX765" s="241"/>
      <c r="CY765" s="241"/>
      <c r="CZ765" s="241"/>
      <c r="DA765" s="241"/>
      <c r="DB765" s="241"/>
      <c r="DC765" s="241"/>
      <c r="DD765" s="241"/>
      <c r="DE765" s="241"/>
      <c r="DF765" s="241"/>
      <c r="DG765" s="241"/>
      <c r="DH765" s="241"/>
      <c r="DI765" s="241"/>
      <c r="DJ765" s="241"/>
      <c r="DK765" s="241"/>
      <c r="DL765" s="241"/>
      <c r="DM765" s="241"/>
      <c r="DN765" s="241"/>
      <c r="DO765" s="241"/>
      <c r="DP765" s="241"/>
      <c r="DQ765" s="241"/>
      <c r="DR765" s="241"/>
      <c r="DS765" s="241"/>
      <c r="DT765" s="241"/>
      <c r="DU765" s="241"/>
      <c r="DV765" s="241"/>
      <c r="DW765" s="241"/>
      <c r="DX765" s="241"/>
      <c r="DY765" s="241"/>
      <c r="DZ765" s="241"/>
      <c r="EA765" s="241"/>
      <c r="EB765" s="241"/>
      <c r="EC765" s="241"/>
      <c r="ED765" s="241"/>
      <c r="EE765" s="241"/>
      <c r="EF765" s="241"/>
      <c r="EG765" s="241"/>
      <c r="EH765" s="241"/>
      <c r="EI765" s="241"/>
      <c r="EJ765" s="241"/>
      <c r="EK765" s="241"/>
      <c r="EL765" s="241"/>
      <c r="EM765" s="241"/>
      <c r="EN765" s="241"/>
      <c r="EO765" s="241"/>
      <c r="EP765" s="241"/>
      <c r="EQ765" s="241"/>
      <c r="ER765" s="241"/>
      <c r="ES765" s="241"/>
      <c r="ET765" s="241"/>
      <c r="EU765" s="241"/>
      <c r="EV765" s="241"/>
      <c r="EW765" s="241"/>
      <c r="EX765" s="241"/>
      <c r="EY765" s="241"/>
      <c r="EZ765" s="241"/>
      <c r="FA765" s="241"/>
      <c r="FB765" s="241"/>
      <c r="FC765" s="241"/>
      <c r="FD765" s="241"/>
      <c r="FE765" s="241"/>
      <c r="FF765" s="241"/>
      <c r="FG765" s="241"/>
      <c r="FH765" s="241"/>
      <c r="FI765" s="241"/>
      <c r="FJ765" s="241"/>
      <c r="FK765" s="241"/>
      <c r="FL765" s="241"/>
      <c r="FM765" s="241"/>
      <c r="FN765" s="241"/>
      <c r="FO765" s="241"/>
      <c r="FP765" s="241"/>
      <c r="FQ765" s="241"/>
      <c r="FR765" s="241"/>
      <c r="FS765" s="241"/>
      <c r="FT765" s="241"/>
      <c r="FU765" s="241"/>
      <c r="FV765" s="241"/>
      <c r="FW765" s="241"/>
      <c r="FX765" s="241"/>
      <c r="FY765" s="241"/>
      <c r="FZ765" s="241"/>
      <c r="GA765" s="241"/>
      <c r="GB765" s="241"/>
      <c r="GC765" s="241"/>
      <c r="GD765" s="241"/>
      <c r="GE765" s="241"/>
      <c r="GF765" s="241"/>
      <c r="GG765" s="241"/>
      <c r="GH765" s="241"/>
      <c r="GI765" s="241"/>
      <c r="GJ765" s="241"/>
      <c r="GK765" s="241"/>
      <c r="GL765" s="241"/>
      <c r="GM765" s="241"/>
      <c r="GN765" s="241"/>
      <c r="GO765" s="241"/>
      <c r="GP765" s="241"/>
      <c r="GQ765" s="241"/>
      <c r="GR765" s="241"/>
      <c r="GS765" s="241"/>
      <c r="GT765" s="241"/>
      <c r="GU765" s="241"/>
      <c r="GV765" s="241"/>
      <c r="GW765" s="241"/>
      <c r="GX765" s="241"/>
      <c r="GY765" s="241"/>
      <c r="GZ765" s="241"/>
      <c r="HA765" s="241"/>
      <c r="HB765" s="241"/>
      <c r="HC765" s="241"/>
      <c r="HD765" s="241"/>
      <c r="HE765" s="241"/>
      <c r="HF765" s="241"/>
      <c r="HG765" s="241"/>
      <c r="HH765" s="241"/>
      <c r="HI765" s="241"/>
      <c r="HJ765" s="241"/>
      <c r="HK765" s="241"/>
      <c r="HL765" s="241"/>
      <c r="HM765" s="241"/>
      <c r="HN765" s="241"/>
      <c r="HO765" s="241"/>
      <c r="HP765" s="241"/>
      <c r="HQ765" s="241"/>
      <c r="HR765" s="241"/>
      <c r="HS765" s="241"/>
      <c r="HT765" s="241"/>
      <c r="HU765" s="241"/>
      <c r="HV765" s="241"/>
      <c r="HW765" s="241"/>
      <c r="HX765" s="241"/>
      <c r="HY765" s="241"/>
      <c r="HZ765" s="241"/>
      <c r="IA765" s="241"/>
      <c r="IB765" s="241"/>
      <c r="IC765" s="241"/>
      <c r="ID765" s="241"/>
      <c r="IE765" s="241"/>
      <c r="IF765" s="241"/>
      <c r="IG765" s="241"/>
      <c r="IH765" s="241"/>
      <c r="II765" s="241"/>
      <c r="IJ765" s="241"/>
      <c r="IK765" s="241"/>
      <c r="IL765" s="241"/>
      <c r="IM765" s="241"/>
      <c r="IN765" s="241"/>
      <c r="IO765" s="241"/>
      <c r="IP765" s="241"/>
      <c r="IQ765" s="241"/>
      <c r="IR765" s="241"/>
      <c r="IS765" s="241"/>
      <c r="IT765" s="241"/>
      <c r="IU765" s="241"/>
      <c r="IV765" s="241"/>
      <c r="IW765" s="241"/>
      <c r="IX765" s="241"/>
      <c r="IY765" s="241"/>
      <c r="IZ765" s="241"/>
      <c r="JA765" s="241"/>
      <c r="JB765" s="241"/>
      <c r="JC765" s="241"/>
      <c r="JD765" s="241"/>
      <c r="JE765" s="241"/>
      <c r="JF765" s="241"/>
      <c r="JG765" s="241"/>
      <c r="JH765" s="241"/>
      <c r="JI765" s="241"/>
      <c r="JJ765" s="241"/>
      <c r="JK765" s="241"/>
      <c r="JL765" s="241"/>
      <c r="JM765" s="241"/>
      <c r="JN765" s="241"/>
      <c r="JO765" s="241"/>
      <c r="JP765" s="241"/>
      <c r="JQ765" s="241"/>
      <c r="JR765" s="241"/>
      <c r="JS765" s="241"/>
      <c r="JT765" s="241"/>
      <c r="JU765" s="241"/>
    </row>
    <row r="766" spans="1:281" s="240" customFormat="1" ht="15" customHeight="1">
      <c r="A766" s="241"/>
      <c r="B766" s="241"/>
      <c r="C766" s="241"/>
      <c r="D766" s="241"/>
      <c r="E766" s="241"/>
      <c r="F766" s="241"/>
      <c r="G766" s="241"/>
      <c r="H766" s="241"/>
      <c r="I766" s="241"/>
      <c r="J766" s="241"/>
      <c r="K766" s="241"/>
      <c r="L766" s="241"/>
      <c r="M766" s="241"/>
      <c r="N766" s="241"/>
      <c r="O766" s="241"/>
      <c r="P766" s="241"/>
      <c r="Q766" s="241"/>
      <c r="R766" s="241"/>
      <c r="S766" s="241"/>
      <c r="T766" s="241"/>
      <c r="U766" s="241" t="s">
        <v>890</v>
      </c>
      <c r="V766" s="241"/>
      <c r="W766" s="241"/>
      <c r="X766" s="241"/>
      <c r="Y766" s="241"/>
      <c r="Z766" s="241"/>
      <c r="AA766" s="241"/>
      <c r="AB766" s="241"/>
      <c r="AC766" s="241" t="s">
        <v>313</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c r="CJ766" s="241"/>
      <c r="CK766" s="241"/>
      <c r="CL766" s="241"/>
      <c r="CM766" s="241"/>
      <c r="CN766" s="241"/>
      <c r="CO766" s="241"/>
      <c r="CP766" s="241"/>
      <c r="CQ766" s="241"/>
      <c r="CR766" s="241"/>
      <c r="CS766" s="241"/>
      <c r="CT766" s="241"/>
      <c r="CU766" s="241"/>
      <c r="CV766" s="241"/>
      <c r="CW766" s="241"/>
      <c r="CX766" s="241"/>
      <c r="CY766" s="241"/>
      <c r="CZ766" s="241"/>
      <c r="DA766" s="241"/>
      <c r="DB766" s="241"/>
      <c r="DC766" s="241"/>
      <c r="DD766" s="241"/>
      <c r="DE766" s="241"/>
      <c r="DF766" s="241"/>
      <c r="DG766" s="241"/>
      <c r="DH766" s="241"/>
      <c r="DI766" s="241"/>
      <c r="DJ766" s="241"/>
      <c r="DK766" s="241"/>
      <c r="DL766" s="241"/>
      <c r="DM766" s="241"/>
      <c r="DN766" s="241"/>
      <c r="DO766" s="241"/>
      <c r="DP766" s="241"/>
      <c r="DQ766" s="241"/>
      <c r="DR766" s="241"/>
      <c r="DS766" s="241"/>
      <c r="DT766" s="241"/>
      <c r="DU766" s="241"/>
      <c r="DV766" s="241"/>
      <c r="DW766" s="241"/>
      <c r="DX766" s="241"/>
      <c r="DY766" s="241"/>
      <c r="DZ766" s="241"/>
      <c r="EA766" s="241"/>
      <c r="EB766" s="241"/>
      <c r="EC766" s="241"/>
      <c r="ED766" s="241"/>
      <c r="EE766" s="241"/>
      <c r="EF766" s="241"/>
      <c r="EG766" s="241"/>
      <c r="EH766" s="241"/>
      <c r="EI766" s="241"/>
      <c r="EJ766" s="241"/>
      <c r="EK766" s="241"/>
      <c r="EL766" s="241"/>
      <c r="EM766" s="241"/>
      <c r="EN766" s="241"/>
      <c r="EO766" s="241"/>
      <c r="EP766" s="241"/>
      <c r="EQ766" s="241"/>
      <c r="ER766" s="241"/>
      <c r="ES766" s="241"/>
      <c r="ET766" s="241"/>
      <c r="EU766" s="241"/>
      <c r="EV766" s="241"/>
      <c r="EW766" s="241"/>
      <c r="EX766" s="241"/>
      <c r="EY766" s="241"/>
      <c r="EZ766" s="241"/>
      <c r="FA766" s="241"/>
      <c r="FB766" s="241"/>
      <c r="FC766" s="241"/>
      <c r="FD766" s="241"/>
      <c r="FE766" s="241"/>
      <c r="FF766" s="241"/>
      <c r="FG766" s="241"/>
      <c r="FH766" s="241"/>
      <c r="FI766" s="241"/>
      <c r="FJ766" s="241"/>
      <c r="FK766" s="241"/>
      <c r="FL766" s="241"/>
      <c r="FM766" s="241"/>
      <c r="FN766" s="241"/>
      <c r="FO766" s="241"/>
      <c r="FP766" s="241"/>
      <c r="FQ766" s="241"/>
      <c r="FR766" s="241"/>
      <c r="FS766" s="241"/>
      <c r="FT766" s="241"/>
      <c r="FU766" s="241"/>
      <c r="FV766" s="241"/>
      <c r="FW766" s="241"/>
      <c r="FX766" s="241"/>
      <c r="FY766" s="241"/>
      <c r="FZ766" s="241"/>
      <c r="GA766" s="241"/>
      <c r="GB766" s="241"/>
      <c r="GC766" s="241"/>
      <c r="GD766" s="241"/>
      <c r="GE766" s="241"/>
      <c r="GF766" s="241"/>
      <c r="GG766" s="241"/>
      <c r="GH766" s="241"/>
      <c r="GI766" s="241"/>
      <c r="GJ766" s="241"/>
      <c r="GK766" s="241"/>
      <c r="GL766" s="241"/>
      <c r="GM766" s="241"/>
      <c r="GN766" s="241"/>
      <c r="GO766" s="241"/>
      <c r="GP766" s="241"/>
      <c r="GQ766" s="241"/>
      <c r="GR766" s="241"/>
      <c r="GS766" s="241"/>
      <c r="GT766" s="241"/>
      <c r="GU766" s="241"/>
      <c r="GV766" s="241"/>
      <c r="GW766" s="241"/>
      <c r="GX766" s="241"/>
      <c r="GY766" s="241"/>
      <c r="GZ766" s="241"/>
      <c r="HA766" s="241"/>
      <c r="HB766" s="241"/>
      <c r="HC766" s="241"/>
      <c r="HD766" s="241"/>
      <c r="HE766" s="241"/>
      <c r="HF766" s="241"/>
      <c r="HG766" s="241"/>
      <c r="HH766" s="241"/>
      <c r="HI766" s="241"/>
      <c r="HJ766" s="241"/>
      <c r="HK766" s="241"/>
      <c r="HL766" s="241"/>
      <c r="HM766" s="241"/>
      <c r="HN766" s="241"/>
      <c r="HO766" s="241"/>
      <c r="HP766" s="241"/>
      <c r="HQ766" s="241"/>
      <c r="HR766" s="241"/>
      <c r="HS766" s="241"/>
      <c r="HT766" s="241"/>
      <c r="HU766" s="241"/>
      <c r="HV766" s="241"/>
      <c r="HW766" s="241"/>
      <c r="HX766" s="241"/>
      <c r="HY766" s="241"/>
      <c r="HZ766" s="241"/>
      <c r="IA766" s="241"/>
      <c r="IB766" s="241"/>
      <c r="IC766" s="241"/>
      <c r="ID766" s="241"/>
      <c r="IE766" s="241"/>
      <c r="IF766" s="241"/>
      <c r="IG766" s="241"/>
      <c r="IH766" s="241"/>
      <c r="II766" s="241"/>
      <c r="IJ766" s="241"/>
      <c r="IK766" s="241"/>
      <c r="IL766" s="241"/>
      <c r="IM766" s="241"/>
      <c r="IN766" s="241"/>
      <c r="IO766" s="241"/>
      <c r="IP766" s="241"/>
      <c r="IQ766" s="241"/>
      <c r="IR766" s="241"/>
      <c r="IS766" s="241"/>
      <c r="IT766" s="241"/>
      <c r="IU766" s="241"/>
      <c r="IV766" s="241"/>
      <c r="IW766" s="241"/>
      <c r="IX766" s="241"/>
      <c r="IY766" s="241"/>
      <c r="IZ766" s="241"/>
      <c r="JA766" s="241"/>
      <c r="JB766" s="241"/>
      <c r="JC766" s="241"/>
      <c r="JD766" s="241"/>
      <c r="JE766" s="241"/>
      <c r="JF766" s="241"/>
      <c r="JG766" s="241"/>
      <c r="JH766" s="241"/>
      <c r="JI766" s="241"/>
      <c r="JJ766" s="241"/>
      <c r="JK766" s="241"/>
      <c r="JL766" s="241"/>
      <c r="JM766" s="241"/>
      <c r="JN766" s="241"/>
      <c r="JO766" s="241"/>
      <c r="JP766" s="241"/>
      <c r="JQ766" s="241"/>
      <c r="JR766" s="241"/>
      <c r="JS766" s="241"/>
      <c r="JT766" s="241"/>
      <c r="JU766" s="241"/>
    </row>
    <row r="767" spans="1:281" s="240" customFormat="1" ht="15" customHeight="1">
      <c r="A767" s="241"/>
      <c r="B767" s="241"/>
      <c r="C767" s="241"/>
      <c r="D767" s="241"/>
      <c r="E767" s="241"/>
      <c r="F767" s="241"/>
      <c r="G767" s="241"/>
      <c r="H767" s="241"/>
      <c r="I767" s="241"/>
      <c r="J767" s="241"/>
      <c r="K767" s="241"/>
      <c r="L767" s="241"/>
      <c r="M767" s="241"/>
      <c r="N767" s="241"/>
      <c r="O767" s="241"/>
      <c r="P767" s="241"/>
      <c r="Q767" s="241"/>
      <c r="R767" s="241"/>
      <c r="S767" s="241"/>
      <c r="T767" s="241"/>
      <c r="U767" s="241" t="s">
        <v>891</v>
      </c>
      <c r="V767" s="241"/>
      <c r="W767" s="241"/>
      <c r="X767" s="241"/>
      <c r="Y767" s="241"/>
      <c r="Z767" s="241"/>
      <c r="AA767" s="241"/>
      <c r="AB767" s="241"/>
      <c r="AC767" s="241" t="s">
        <v>325</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CM767" s="241"/>
      <c r="CN767" s="241"/>
      <c r="CO767" s="241"/>
      <c r="CP767" s="241"/>
      <c r="CQ767" s="241"/>
      <c r="CR767" s="241"/>
      <c r="CS767" s="241"/>
      <c r="CT767" s="241"/>
      <c r="CU767" s="241"/>
      <c r="CV767" s="241"/>
      <c r="CW767" s="241"/>
      <c r="CX767" s="241"/>
      <c r="CY767" s="241"/>
      <c r="CZ767" s="241"/>
      <c r="DA767" s="241"/>
      <c r="DB767" s="241"/>
      <c r="DC767" s="241"/>
      <c r="DD767" s="241"/>
      <c r="DE767" s="241"/>
      <c r="DF767" s="241"/>
      <c r="DG767" s="241"/>
      <c r="DH767" s="241"/>
      <c r="DI767" s="241"/>
      <c r="DJ767" s="241"/>
      <c r="DK767" s="241"/>
      <c r="DL767" s="241"/>
      <c r="DM767" s="241"/>
      <c r="DN767" s="241"/>
      <c r="DO767" s="241"/>
      <c r="DP767" s="241"/>
      <c r="DQ767" s="241"/>
      <c r="DR767" s="241"/>
      <c r="DS767" s="241"/>
      <c r="DT767" s="241"/>
      <c r="DU767" s="241"/>
      <c r="DV767" s="241"/>
      <c r="DW767" s="241"/>
      <c r="DX767" s="241"/>
      <c r="DY767" s="241"/>
      <c r="DZ767" s="241"/>
      <c r="EA767" s="241"/>
      <c r="EB767" s="241"/>
      <c r="EC767" s="241"/>
      <c r="ED767" s="241"/>
      <c r="EE767" s="241"/>
      <c r="EF767" s="241"/>
      <c r="EG767" s="241"/>
      <c r="EH767" s="241"/>
      <c r="EI767" s="241"/>
      <c r="EJ767" s="241"/>
      <c r="EK767" s="241"/>
      <c r="EL767" s="241"/>
      <c r="EM767" s="241"/>
      <c r="EN767" s="241"/>
      <c r="EO767" s="241"/>
      <c r="EP767" s="241"/>
      <c r="EQ767" s="241"/>
      <c r="ER767" s="241"/>
      <c r="ES767" s="241"/>
      <c r="ET767" s="241"/>
      <c r="EU767" s="241"/>
      <c r="EV767" s="241"/>
      <c r="EW767" s="241"/>
      <c r="EX767" s="241"/>
      <c r="EY767" s="241"/>
      <c r="EZ767" s="241"/>
      <c r="FA767" s="241"/>
      <c r="FB767" s="241"/>
      <c r="FC767" s="241"/>
      <c r="FD767" s="241"/>
      <c r="FE767" s="241"/>
      <c r="FF767" s="241"/>
      <c r="FG767" s="241"/>
      <c r="FH767" s="241"/>
      <c r="FI767" s="241"/>
      <c r="FJ767" s="241"/>
      <c r="FK767" s="241"/>
      <c r="FL767" s="241"/>
      <c r="FM767" s="241"/>
      <c r="FN767" s="241"/>
      <c r="FO767" s="241"/>
      <c r="FP767" s="241"/>
      <c r="FQ767" s="241"/>
      <c r="FR767" s="241"/>
      <c r="FS767" s="241"/>
      <c r="FT767" s="241"/>
      <c r="FU767" s="241"/>
      <c r="FV767" s="241"/>
      <c r="FW767" s="241"/>
      <c r="FX767" s="241"/>
      <c r="FY767" s="241"/>
      <c r="FZ767" s="241"/>
      <c r="GA767" s="241"/>
      <c r="GB767" s="241"/>
      <c r="GC767" s="241"/>
      <c r="GD767" s="241"/>
      <c r="GE767" s="241"/>
      <c r="GF767" s="241"/>
      <c r="GG767" s="241"/>
      <c r="GH767" s="241"/>
      <c r="GI767" s="241"/>
      <c r="GJ767" s="241"/>
      <c r="GK767" s="241"/>
      <c r="GL767" s="241"/>
      <c r="GM767" s="241"/>
      <c r="GN767" s="241"/>
      <c r="GO767" s="241"/>
      <c r="GP767" s="241"/>
      <c r="GQ767" s="241"/>
      <c r="GR767" s="241"/>
      <c r="GS767" s="241"/>
      <c r="GT767" s="241"/>
      <c r="GU767" s="241"/>
      <c r="GV767" s="241"/>
      <c r="GW767" s="241"/>
      <c r="GX767" s="241"/>
      <c r="GY767" s="241"/>
      <c r="GZ767" s="241"/>
      <c r="HA767" s="241"/>
      <c r="HB767" s="241"/>
      <c r="HC767" s="241"/>
      <c r="HD767" s="241"/>
      <c r="HE767" s="241"/>
      <c r="HF767" s="241"/>
      <c r="HG767" s="241"/>
      <c r="HH767" s="241"/>
      <c r="HI767" s="241"/>
      <c r="HJ767" s="241"/>
      <c r="HK767" s="241"/>
      <c r="HL767" s="241"/>
      <c r="HM767" s="241"/>
      <c r="HN767" s="241"/>
      <c r="HO767" s="241"/>
      <c r="HP767" s="241"/>
      <c r="HQ767" s="241"/>
      <c r="HR767" s="241"/>
      <c r="HS767" s="241"/>
      <c r="HT767" s="241"/>
      <c r="HU767" s="241"/>
      <c r="HV767" s="241"/>
      <c r="HW767" s="241"/>
      <c r="HX767" s="241"/>
      <c r="HY767" s="241"/>
      <c r="HZ767" s="241"/>
      <c r="IA767" s="241"/>
      <c r="IB767" s="241"/>
      <c r="IC767" s="241"/>
      <c r="ID767" s="241"/>
      <c r="IE767" s="241"/>
      <c r="IF767" s="241"/>
      <c r="IG767" s="241"/>
      <c r="IH767" s="241"/>
      <c r="II767" s="241"/>
      <c r="IJ767" s="241"/>
      <c r="IK767" s="241"/>
      <c r="IL767" s="241"/>
      <c r="IM767" s="241"/>
      <c r="IN767" s="241"/>
      <c r="IO767" s="241"/>
      <c r="IP767" s="241"/>
      <c r="IQ767" s="241"/>
      <c r="IR767" s="241"/>
      <c r="IS767" s="241"/>
      <c r="IT767" s="241"/>
      <c r="IU767" s="241"/>
      <c r="IV767" s="241"/>
      <c r="IW767" s="241"/>
      <c r="IX767" s="241"/>
      <c r="IY767" s="241"/>
      <c r="IZ767" s="241"/>
      <c r="JA767" s="241"/>
      <c r="JB767" s="241"/>
      <c r="JC767" s="241"/>
      <c r="JD767" s="241"/>
      <c r="JE767" s="241"/>
      <c r="JF767" s="241"/>
      <c r="JG767" s="241"/>
      <c r="JH767" s="241"/>
      <c r="JI767" s="241"/>
      <c r="JJ767" s="241"/>
      <c r="JK767" s="241"/>
      <c r="JL767" s="241"/>
      <c r="JM767" s="241"/>
      <c r="JN767" s="241"/>
      <c r="JO767" s="241"/>
      <c r="JP767" s="241"/>
      <c r="JQ767" s="241"/>
      <c r="JR767" s="241"/>
      <c r="JS767" s="241"/>
      <c r="JT767" s="241"/>
      <c r="JU767" s="241"/>
    </row>
    <row r="768" spans="1:281" s="240" customFormat="1" ht="15" customHeight="1">
      <c r="A768" s="241"/>
      <c r="B768" s="241"/>
      <c r="C768" s="241"/>
      <c r="D768" s="241"/>
      <c r="E768" s="241"/>
      <c r="F768" s="241"/>
      <c r="G768" s="241"/>
      <c r="H768" s="241"/>
      <c r="I768" s="241"/>
      <c r="J768" s="241"/>
      <c r="K768" s="241"/>
      <c r="L768" s="241"/>
      <c r="M768" s="241"/>
      <c r="N768" s="241"/>
      <c r="O768" s="241"/>
      <c r="P768" s="241"/>
      <c r="Q768" s="241"/>
      <c r="R768" s="241"/>
      <c r="S768" s="241"/>
      <c r="T768" s="241"/>
      <c r="U768" s="241" t="s">
        <v>892</v>
      </c>
      <c r="V768" s="241"/>
      <c r="W768" s="241"/>
      <c r="X768" s="241"/>
      <c r="Y768" s="241"/>
      <c r="Z768" s="241"/>
      <c r="AA768" s="241"/>
      <c r="AB768" s="241"/>
      <c r="AC768" s="241" t="s">
        <v>350</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CM768" s="241"/>
      <c r="CN768" s="241"/>
      <c r="CO768" s="241"/>
      <c r="CP768" s="241"/>
      <c r="CQ768" s="241"/>
      <c r="CR768" s="241"/>
      <c r="CS768" s="241"/>
      <c r="CT768" s="241"/>
      <c r="CU768" s="241"/>
      <c r="CV768" s="241"/>
      <c r="CW768" s="241"/>
      <c r="CX768" s="241"/>
      <c r="CY768" s="241"/>
      <c r="CZ768" s="241"/>
      <c r="DA768" s="241"/>
      <c r="DB768" s="241"/>
      <c r="DC768" s="241"/>
      <c r="DD768" s="241"/>
      <c r="DE768" s="241"/>
      <c r="DF768" s="241"/>
      <c r="DG768" s="241"/>
      <c r="DH768" s="241"/>
      <c r="DI768" s="241"/>
      <c r="DJ768" s="241"/>
      <c r="DK768" s="241"/>
      <c r="DL768" s="241"/>
      <c r="DM768" s="241"/>
      <c r="DN768" s="241"/>
      <c r="DO768" s="241"/>
      <c r="DP768" s="241"/>
      <c r="DQ768" s="241"/>
      <c r="DR768" s="241"/>
      <c r="DS768" s="241"/>
      <c r="DT768" s="241"/>
      <c r="DU768" s="241"/>
      <c r="DV768" s="241"/>
      <c r="DW768" s="241"/>
      <c r="DX768" s="241"/>
      <c r="DY768" s="241"/>
      <c r="DZ768" s="241"/>
      <c r="EA768" s="241"/>
      <c r="EB768" s="241"/>
      <c r="EC768" s="241"/>
      <c r="ED768" s="241"/>
      <c r="EE768" s="241"/>
      <c r="EF768" s="241"/>
      <c r="EG768" s="241"/>
      <c r="EH768" s="241"/>
      <c r="EI768" s="241"/>
      <c r="EJ768" s="241"/>
      <c r="EK768" s="241"/>
      <c r="EL768" s="241"/>
      <c r="EM768" s="241"/>
      <c r="EN768" s="241"/>
      <c r="EO768" s="241"/>
      <c r="EP768" s="241"/>
      <c r="EQ768" s="241"/>
      <c r="ER768" s="241"/>
      <c r="ES768" s="241"/>
      <c r="ET768" s="241"/>
      <c r="EU768" s="241"/>
      <c r="EV768" s="241"/>
      <c r="EW768" s="241"/>
      <c r="EX768" s="241"/>
      <c r="EY768" s="241"/>
      <c r="EZ768" s="241"/>
      <c r="FA768" s="241"/>
      <c r="FB768" s="241"/>
      <c r="FC768" s="241"/>
      <c r="FD768" s="241"/>
      <c r="FE768" s="241"/>
      <c r="FF768" s="241"/>
      <c r="FG768" s="241"/>
      <c r="FH768" s="241"/>
      <c r="FI768" s="241"/>
      <c r="FJ768" s="241"/>
      <c r="FK768" s="241"/>
      <c r="FL768" s="241"/>
      <c r="FM768" s="241"/>
      <c r="FN768" s="241"/>
      <c r="FO768" s="241"/>
      <c r="FP768" s="241"/>
      <c r="FQ768" s="241"/>
      <c r="FR768" s="241"/>
      <c r="FS768" s="241"/>
      <c r="FT768" s="241"/>
      <c r="FU768" s="241"/>
      <c r="FV768" s="241"/>
      <c r="FW768" s="241"/>
      <c r="FX768" s="241"/>
      <c r="FY768" s="241"/>
      <c r="FZ768" s="241"/>
      <c r="GA768" s="241"/>
      <c r="GB768" s="241"/>
      <c r="GC768" s="241"/>
      <c r="GD768" s="241"/>
      <c r="GE768" s="241"/>
      <c r="GF768" s="241"/>
      <c r="GG768" s="241"/>
      <c r="GH768" s="241"/>
      <c r="GI768" s="241"/>
      <c r="GJ768" s="241"/>
      <c r="GK768" s="241"/>
      <c r="GL768" s="241"/>
      <c r="GM768" s="241"/>
      <c r="GN768" s="241"/>
      <c r="GO768" s="241"/>
      <c r="GP768" s="241"/>
      <c r="GQ768" s="241"/>
      <c r="GR768" s="241"/>
      <c r="GS768" s="241"/>
      <c r="GT768" s="241"/>
      <c r="GU768" s="241"/>
      <c r="GV768" s="241"/>
      <c r="GW768" s="241"/>
      <c r="GX768" s="241"/>
      <c r="GY768" s="241"/>
      <c r="GZ768" s="241"/>
      <c r="HA768" s="241"/>
      <c r="HB768" s="241"/>
      <c r="HC768" s="241"/>
      <c r="HD768" s="241"/>
      <c r="HE768" s="241"/>
      <c r="HF768" s="241"/>
      <c r="HG768" s="241"/>
      <c r="HH768" s="241"/>
      <c r="HI768" s="241"/>
      <c r="HJ768" s="241"/>
      <c r="HK768" s="241"/>
      <c r="HL768" s="241"/>
      <c r="HM768" s="241"/>
      <c r="HN768" s="241"/>
      <c r="HO768" s="241"/>
      <c r="HP768" s="241"/>
      <c r="HQ768" s="241"/>
      <c r="HR768" s="241"/>
      <c r="HS768" s="241"/>
      <c r="HT768" s="241"/>
      <c r="HU768" s="241"/>
      <c r="HV768" s="241"/>
      <c r="HW768" s="241"/>
      <c r="HX768" s="241"/>
      <c r="HY768" s="241"/>
      <c r="HZ768" s="241"/>
      <c r="IA768" s="241"/>
      <c r="IB768" s="241"/>
      <c r="IC768" s="241"/>
      <c r="ID768" s="241"/>
      <c r="IE768" s="241"/>
      <c r="IF768" s="241"/>
      <c r="IG768" s="241"/>
      <c r="IH768" s="241"/>
      <c r="II768" s="241"/>
      <c r="IJ768" s="241"/>
      <c r="IK768" s="241"/>
      <c r="IL768" s="241"/>
      <c r="IM768" s="241"/>
      <c r="IN768" s="241"/>
      <c r="IO768" s="241"/>
      <c r="IP768" s="241"/>
      <c r="IQ768" s="241"/>
      <c r="IR768" s="241"/>
      <c r="IS768" s="241"/>
      <c r="IT768" s="241"/>
      <c r="IU768" s="241"/>
      <c r="IV768" s="241"/>
      <c r="IW768" s="241"/>
      <c r="IX768" s="241"/>
      <c r="IY768" s="241"/>
      <c r="IZ768" s="241"/>
      <c r="JA768" s="241"/>
      <c r="JB768" s="241"/>
      <c r="JC768" s="241"/>
      <c r="JD768" s="241"/>
      <c r="JE768" s="241"/>
      <c r="JF768" s="241"/>
      <c r="JG768" s="241"/>
      <c r="JH768" s="241"/>
      <c r="JI768" s="241"/>
      <c r="JJ768" s="241"/>
      <c r="JK768" s="241"/>
      <c r="JL768" s="241"/>
      <c r="JM768" s="241"/>
      <c r="JN768" s="241"/>
      <c r="JO768" s="241"/>
      <c r="JP768" s="241"/>
      <c r="JQ768" s="241"/>
      <c r="JR768" s="241"/>
      <c r="JS768" s="241"/>
      <c r="JT768" s="241"/>
      <c r="JU768" s="241"/>
    </row>
    <row r="769" spans="1:281" s="240" customFormat="1" ht="15" customHeight="1">
      <c r="A769" s="241"/>
      <c r="B769" s="241"/>
      <c r="C769" s="241"/>
      <c r="D769" s="241"/>
      <c r="E769" s="241"/>
      <c r="F769" s="241"/>
      <c r="G769" s="241"/>
      <c r="H769" s="241"/>
      <c r="I769" s="241"/>
      <c r="J769" s="241"/>
      <c r="K769" s="241"/>
      <c r="L769" s="241"/>
      <c r="M769" s="241"/>
      <c r="N769" s="241"/>
      <c r="O769" s="241"/>
      <c r="P769" s="241"/>
      <c r="Q769" s="241"/>
      <c r="R769" s="241"/>
      <c r="S769" s="241"/>
      <c r="T769" s="241"/>
      <c r="U769" s="241" t="s">
        <v>893</v>
      </c>
      <c r="V769" s="241"/>
      <c r="W769" s="241"/>
      <c r="X769" s="241"/>
      <c r="Y769" s="241"/>
      <c r="Z769" s="241"/>
      <c r="AA769" s="241"/>
      <c r="AB769" s="241"/>
      <c r="AC769" s="241" t="s">
        <v>311</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c r="CJ769" s="241"/>
      <c r="CK769" s="241"/>
      <c r="CL769" s="241"/>
      <c r="CM769" s="241"/>
      <c r="CN769" s="241"/>
      <c r="CO769" s="241"/>
      <c r="CP769" s="241"/>
      <c r="CQ769" s="241"/>
      <c r="CR769" s="241"/>
      <c r="CS769" s="241"/>
      <c r="CT769" s="241"/>
      <c r="CU769" s="241"/>
      <c r="CV769" s="241"/>
      <c r="CW769" s="241"/>
      <c r="CX769" s="241"/>
      <c r="CY769" s="241"/>
      <c r="CZ769" s="241"/>
      <c r="DA769" s="241"/>
      <c r="DB769" s="241"/>
      <c r="DC769" s="241"/>
      <c r="DD769" s="241"/>
      <c r="DE769" s="241"/>
      <c r="DF769" s="241"/>
      <c r="DG769" s="241"/>
      <c r="DH769" s="241"/>
      <c r="DI769" s="241"/>
      <c r="DJ769" s="241"/>
      <c r="DK769" s="241"/>
      <c r="DL769" s="241"/>
      <c r="DM769" s="241"/>
      <c r="DN769" s="241"/>
      <c r="DO769" s="241"/>
      <c r="DP769" s="241"/>
      <c r="DQ769" s="241"/>
      <c r="DR769" s="241"/>
      <c r="DS769" s="241"/>
      <c r="DT769" s="241"/>
      <c r="DU769" s="241"/>
      <c r="DV769" s="241"/>
      <c r="DW769" s="241"/>
      <c r="DX769" s="241"/>
      <c r="DY769" s="241"/>
      <c r="DZ769" s="241"/>
      <c r="EA769" s="241"/>
      <c r="EB769" s="241"/>
      <c r="EC769" s="241"/>
      <c r="ED769" s="241"/>
      <c r="EE769" s="241"/>
      <c r="EF769" s="241"/>
      <c r="EG769" s="241"/>
      <c r="EH769" s="241"/>
      <c r="EI769" s="241"/>
      <c r="EJ769" s="241"/>
      <c r="EK769" s="241"/>
      <c r="EL769" s="241"/>
      <c r="EM769" s="241"/>
      <c r="EN769" s="241"/>
      <c r="EO769" s="241"/>
      <c r="EP769" s="241"/>
      <c r="EQ769" s="241"/>
      <c r="ER769" s="241"/>
      <c r="ES769" s="241"/>
      <c r="ET769" s="241"/>
      <c r="EU769" s="241"/>
      <c r="EV769" s="241"/>
      <c r="EW769" s="241"/>
      <c r="EX769" s="241"/>
      <c r="EY769" s="241"/>
      <c r="EZ769" s="241"/>
      <c r="FA769" s="241"/>
      <c r="FB769" s="241"/>
      <c r="FC769" s="241"/>
      <c r="FD769" s="241"/>
      <c r="FE769" s="241"/>
      <c r="FF769" s="241"/>
      <c r="FG769" s="241"/>
      <c r="FH769" s="241"/>
      <c r="FI769" s="241"/>
      <c r="FJ769" s="241"/>
      <c r="FK769" s="241"/>
      <c r="FL769" s="241"/>
      <c r="FM769" s="241"/>
      <c r="FN769" s="241"/>
      <c r="FO769" s="241"/>
      <c r="FP769" s="241"/>
      <c r="FQ769" s="241"/>
      <c r="FR769" s="241"/>
      <c r="FS769" s="241"/>
      <c r="FT769" s="241"/>
      <c r="FU769" s="241"/>
      <c r="FV769" s="241"/>
      <c r="FW769" s="241"/>
      <c r="FX769" s="241"/>
      <c r="FY769" s="241"/>
      <c r="FZ769" s="241"/>
      <c r="GA769" s="241"/>
      <c r="GB769" s="241"/>
      <c r="GC769" s="241"/>
      <c r="GD769" s="241"/>
      <c r="GE769" s="241"/>
      <c r="GF769" s="241"/>
      <c r="GG769" s="241"/>
      <c r="GH769" s="241"/>
      <c r="GI769" s="241"/>
      <c r="GJ769" s="241"/>
      <c r="GK769" s="241"/>
      <c r="GL769" s="241"/>
      <c r="GM769" s="241"/>
      <c r="GN769" s="241"/>
      <c r="GO769" s="241"/>
      <c r="GP769" s="241"/>
      <c r="GQ769" s="241"/>
      <c r="GR769" s="241"/>
      <c r="GS769" s="241"/>
      <c r="GT769" s="241"/>
      <c r="GU769" s="241"/>
      <c r="GV769" s="241"/>
      <c r="GW769" s="241"/>
      <c r="GX769" s="241"/>
      <c r="GY769" s="241"/>
      <c r="GZ769" s="241"/>
      <c r="HA769" s="241"/>
      <c r="HB769" s="241"/>
      <c r="HC769" s="241"/>
      <c r="HD769" s="241"/>
      <c r="HE769" s="241"/>
      <c r="HF769" s="241"/>
      <c r="HG769" s="241"/>
      <c r="HH769" s="241"/>
      <c r="HI769" s="241"/>
      <c r="HJ769" s="241"/>
      <c r="HK769" s="241"/>
      <c r="HL769" s="241"/>
      <c r="HM769" s="241"/>
      <c r="HN769" s="241"/>
      <c r="HO769" s="241"/>
      <c r="HP769" s="241"/>
      <c r="HQ769" s="241"/>
      <c r="HR769" s="241"/>
      <c r="HS769" s="241"/>
      <c r="HT769" s="241"/>
      <c r="HU769" s="241"/>
      <c r="HV769" s="241"/>
      <c r="HW769" s="241"/>
      <c r="HX769" s="241"/>
      <c r="HY769" s="241"/>
      <c r="HZ769" s="241"/>
      <c r="IA769" s="241"/>
      <c r="IB769" s="241"/>
      <c r="IC769" s="241"/>
      <c r="ID769" s="241"/>
      <c r="IE769" s="241"/>
      <c r="IF769" s="241"/>
      <c r="IG769" s="241"/>
      <c r="IH769" s="241"/>
      <c r="II769" s="241"/>
      <c r="IJ769" s="241"/>
      <c r="IK769" s="241"/>
      <c r="IL769" s="241"/>
      <c r="IM769" s="241"/>
      <c r="IN769" s="241"/>
      <c r="IO769" s="241"/>
      <c r="IP769" s="241"/>
      <c r="IQ769" s="241"/>
      <c r="IR769" s="241"/>
      <c r="IS769" s="241"/>
      <c r="IT769" s="241"/>
      <c r="IU769" s="241"/>
      <c r="IV769" s="241"/>
      <c r="IW769" s="241"/>
      <c r="IX769" s="241"/>
      <c r="IY769" s="241"/>
      <c r="IZ769" s="241"/>
      <c r="JA769" s="241"/>
      <c r="JB769" s="241"/>
      <c r="JC769" s="241"/>
      <c r="JD769" s="241"/>
      <c r="JE769" s="241"/>
      <c r="JF769" s="241"/>
      <c r="JG769" s="241"/>
      <c r="JH769" s="241"/>
      <c r="JI769" s="241"/>
      <c r="JJ769" s="241"/>
      <c r="JK769" s="241"/>
      <c r="JL769" s="241"/>
      <c r="JM769" s="241"/>
      <c r="JN769" s="241"/>
      <c r="JO769" s="241"/>
      <c r="JP769" s="241"/>
      <c r="JQ769" s="241"/>
      <c r="JR769" s="241"/>
      <c r="JS769" s="241"/>
      <c r="JT769" s="241"/>
      <c r="JU769" s="241"/>
    </row>
    <row r="770" spans="1:281" s="240" customFormat="1" ht="15" customHeight="1">
      <c r="A770" s="241"/>
      <c r="B770" s="241"/>
      <c r="C770" s="241"/>
      <c r="D770" s="241"/>
      <c r="E770" s="241"/>
      <c r="F770" s="241"/>
      <c r="G770" s="241"/>
      <c r="H770" s="241"/>
      <c r="I770" s="241"/>
      <c r="J770" s="241"/>
      <c r="K770" s="241"/>
      <c r="L770" s="241"/>
      <c r="M770" s="241"/>
      <c r="N770" s="241"/>
      <c r="O770" s="241"/>
      <c r="P770" s="241"/>
      <c r="Q770" s="241"/>
      <c r="R770" s="241"/>
      <c r="S770" s="241"/>
      <c r="T770" s="241"/>
      <c r="U770" s="241" t="s">
        <v>894</v>
      </c>
      <c r="V770" s="241"/>
      <c r="W770" s="241"/>
      <c r="X770" s="241"/>
      <c r="Y770" s="241"/>
      <c r="Z770" s="241"/>
      <c r="AA770" s="241"/>
      <c r="AB770" s="241"/>
      <c r="AC770" s="241" t="s">
        <v>316</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c r="EN770" s="241"/>
      <c r="EO770" s="241"/>
      <c r="EP770" s="241"/>
      <c r="EQ770" s="241"/>
      <c r="ER770" s="241"/>
      <c r="ES770" s="241"/>
      <c r="ET770" s="241"/>
      <c r="EU770" s="241"/>
      <c r="EV770" s="241"/>
      <c r="EW770" s="241"/>
      <c r="EX770" s="241"/>
      <c r="EY770" s="241"/>
      <c r="EZ770" s="241"/>
      <c r="FA770" s="241"/>
      <c r="FB770" s="241"/>
      <c r="FC770" s="241"/>
      <c r="FD770" s="241"/>
      <c r="FE770" s="241"/>
      <c r="FF770" s="241"/>
      <c r="FG770" s="241"/>
      <c r="FH770" s="241"/>
      <c r="FI770" s="241"/>
      <c r="FJ770" s="241"/>
      <c r="FK770" s="241"/>
      <c r="FL770" s="241"/>
      <c r="FM770" s="241"/>
      <c r="FN770" s="241"/>
      <c r="FO770" s="241"/>
      <c r="FP770" s="241"/>
      <c r="FQ770" s="241"/>
      <c r="FR770" s="241"/>
      <c r="FS770" s="241"/>
      <c r="FT770" s="241"/>
      <c r="FU770" s="241"/>
      <c r="FV770" s="241"/>
      <c r="FW770" s="241"/>
      <c r="FX770" s="241"/>
      <c r="FY770" s="241"/>
      <c r="FZ770" s="241"/>
      <c r="GA770" s="241"/>
      <c r="GB770" s="241"/>
      <c r="GC770" s="241"/>
      <c r="GD770" s="241"/>
      <c r="GE770" s="241"/>
      <c r="GF770" s="241"/>
      <c r="GG770" s="241"/>
      <c r="GH770" s="241"/>
      <c r="GI770" s="241"/>
      <c r="GJ770" s="241"/>
      <c r="GK770" s="241"/>
      <c r="GL770" s="241"/>
      <c r="GM770" s="241"/>
      <c r="GN770" s="241"/>
      <c r="GO770" s="241"/>
      <c r="GP770" s="241"/>
      <c r="GQ770" s="241"/>
      <c r="GR770" s="241"/>
      <c r="GS770" s="241"/>
      <c r="GT770" s="241"/>
      <c r="GU770" s="241"/>
      <c r="GV770" s="241"/>
      <c r="GW770" s="241"/>
      <c r="GX770" s="241"/>
      <c r="GY770" s="241"/>
      <c r="GZ770" s="241"/>
      <c r="HA770" s="241"/>
      <c r="HB770" s="241"/>
      <c r="HC770" s="241"/>
      <c r="HD770" s="241"/>
      <c r="HE770" s="241"/>
      <c r="HF770" s="241"/>
      <c r="HG770" s="241"/>
      <c r="HH770" s="241"/>
      <c r="HI770" s="241"/>
      <c r="HJ770" s="241"/>
      <c r="HK770" s="241"/>
      <c r="HL770" s="241"/>
      <c r="HM770" s="241"/>
      <c r="HN770" s="241"/>
      <c r="HO770" s="241"/>
      <c r="HP770" s="241"/>
      <c r="HQ770" s="241"/>
      <c r="HR770" s="241"/>
      <c r="HS770" s="241"/>
      <c r="HT770" s="241"/>
      <c r="HU770" s="241"/>
      <c r="HV770" s="241"/>
      <c r="HW770" s="241"/>
      <c r="HX770" s="241"/>
      <c r="HY770" s="241"/>
      <c r="HZ770" s="241"/>
      <c r="IA770" s="241"/>
      <c r="IB770" s="241"/>
      <c r="IC770" s="241"/>
      <c r="ID770" s="241"/>
      <c r="IE770" s="241"/>
      <c r="IF770" s="241"/>
      <c r="IG770" s="241"/>
      <c r="IH770" s="241"/>
      <c r="II770" s="241"/>
      <c r="IJ770" s="241"/>
      <c r="IK770" s="241"/>
      <c r="IL770" s="241"/>
      <c r="IM770" s="241"/>
      <c r="IN770" s="241"/>
      <c r="IO770" s="241"/>
      <c r="IP770" s="241"/>
      <c r="IQ770" s="241"/>
      <c r="IR770" s="241"/>
      <c r="IS770" s="241"/>
      <c r="IT770" s="241"/>
      <c r="IU770" s="241"/>
      <c r="IV770" s="241"/>
      <c r="IW770" s="241"/>
      <c r="IX770" s="241"/>
      <c r="IY770" s="241"/>
      <c r="IZ770" s="241"/>
      <c r="JA770" s="241"/>
      <c r="JB770" s="241"/>
      <c r="JC770" s="241"/>
      <c r="JD770" s="241"/>
      <c r="JE770" s="241"/>
      <c r="JF770" s="241"/>
      <c r="JG770" s="241"/>
      <c r="JH770" s="241"/>
      <c r="JI770" s="241"/>
      <c r="JJ770" s="241"/>
      <c r="JK770" s="241"/>
      <c r="JL770" s="241"/>
      <c r="JM770" s="241"/>
      <c r="JN770" s="241"/>
      <c r="JO770" s="241"/>
      <c r="JP770" s="241"/>
      <c r="JQ770" s="241"/>
      <c r="JR770" s="241"/>
      <c r="JS770" s="241"/>
      <c r="JT770" s="241"/>
      <c r="JU770" s="241"/>
    </row>
    <row r="771" spans="1:281" s="240" customFormat="1" ht="15" customHeight="1">
      <c r="A771" s="241"/>
      <c r="B771" s="241"/>
      <c r="C771" s="241"/>
      <c r="D771" s="241"/>
      <c r="E771" s="241"/>
      <c r="F771" s="241"/>
      <c r="G771" s="241"/>
      <c r="H771" s="241"/>
      <c r="I771" s="241"/>
      <c r="J771" s="241"/>
      <c r="K771" s="241"/>
      <c r="L771" s="241"/>
      <c r="M771" s="241"/>
      <c r="N771" s="241"/>
      <c r="O771" s="241"/>
      <c r="P771" s="241"/>
      <c r="Q771" s="241"/>
      <c r="R771" s="241"/>
      <c r="S771" s="241"/>
      <c r="T771" s="241"/>
      <c r="U771" s="241" t="s">
        <v>895</v>
      </c>
      <c r="V771" s="241"/>
      <c r="W771" s="241"/>
      <c r="X771" s="241"/>
      <c r="Y771" s="241"/>
      <c r="Z771" s="241"/>
      <c r="AA771" s="241"/>
      <c r="AB771" s="241"/>
      <c r="AC771" s="241" t="s">
        <v>386</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c r="CJ771" s="241"/>
      <c r="CK771" s="241"/>
      <c r="CL771" s="241"/>
      <c r="CM771" s="241"/>
      <c r="CN771" s="241"/>
      <c r="CO771" s="241"/>
      <c r="CP771" s="241"/>
      <c r="CQ771" s="241"/>
      <c r="CR771" s="241"/>
      <c r="CS771" s="241"/>
      <c r="CT771" s="241"/>
      <c r="CU771" s="241"/>
      <c r="CV771" s="241"/>
      <c r="CW771" s="241"/>
      <c r="CX771" s="241"/>
      <c r="CY771" s="241"/>
      <c r="CZ771" s="241"/>
      <c r="DA771" s="241"/>
      <c r="DB771" s="241"/>
      <c r="DC771" s="241"/>
      <c r="DD771" s="241"/>
      <c r="DE771" s="241"/>
      <c r="DF771" s="241"/>
      <c r="DG771" s="241"/>
      <c r="DH771" s="241"/>
      <c r="DI771" s="241"/>
      <c r="DJ771" s="241"/>
      <c r="DK771" s="241"/>
      <c r="DL771" s="241"/>
      <c r="DM771" s="241"/>
      <c r="DN771" s="241"/>
      <c r="DO771" s="241"/>
      <c r="DP771" s="241"/>
      <c r="DQ771" s="241"/>
      <c r="DR771" s="241"/>
      <c r="DS771" s="241"/>
      <c r="DT771" s="241"/>
      <c r="DU771" s="241"/>
      <c r="DV771" s="241"/>
      <c r="DW771" s="241"/>
      <c r="DX771" s="241"/>
      <c r="DY771" s="241"/>
      <c r="DZ771" s="241"/>
      <c r="EA771" s="241"/>
      <c r="EB771" s="241"/>
      <c r="EC771" s="241"/>
      <c r="ED771" s="241"/>
      <c r="EE771" s="241"/>
      <c r="EF771" s="241"/>
      <c r="EG771" s="241"/>
      <c r="EH771" s="241"/>
      <c r="EI771" s="241"/>
      <c r="EJ771" s="241"/>
      <c r="EK771" s="241"/>
      <c r="EL771" s="241"/>
      <c r="EM771" s="241"/>
      <c r="EN771" s="241"/>
      <c r="EO771" s="241"/>
      <c r="EP771" s="241"/>
      <c r="EQ771" s="241"/>
      <c r="ER771" s="241"/>
      <c r="ES771" s="241"/>
      <c r="ET771" s="241"/>
      <c r="EU771" s="241"/>
      <c r="EV771" s="241"/>
      <c r="EW771" s="241"/>
      <c r="EX771" s="241"/>
      <c r="EY771" s="241"/>
      <c r="EZ771" s="241"/>
      <c r="FA771" s="241"/>
      <c r="FB771" s="241"/>
      <c r="FC771" s="241"/>
      <c r="FD771" s="241"/>
      <c r="FE771" s="241"/>
      <c r="FF771" s="241"/>
      <c r="FG771" s="241"/>
      <c r="FH771" s="241"/>
      <c r="FI771" s="241"/>
      <c r="FJ771" s="241"/>
      <c r="FK771" s="241"/>
      <c r="FL771" s="241"/>
      <c r="FM771" s="241"/>
      <c r="FN771" s="241"/>
      <c r="FO771" s="241"/>
      <c r="FP771" s="241"/>
      <c r="FQ771" s="241"/>
      <c r="FR771" s="241"/>
      <c r="FS771" s="241"/>
      <c r="FT771" s="241"/>
      <c r="FU771" s="241"/>
      <c r="FV771" s="241"/>
      <c r="FW771" s="241"/>
      <c r="FX771" s="241"/>
      <c r="FY771" s="241"/>
      <c r="FZ771" s="241"/>
      <c r="GA771" s="241"/>
      <c r="GB771" s="241"/>
      <c r="GC771" s="241"/>
      <c r="GD771" s="241"/>
      <c r="GE771" s="241"/>
      <c r="GF771" s="241"/>
      <c r="GG771" s="241"/>
      <c r="GH771" s="241"/>
      <c r="GI771" s="241"/>
      <c r="GJ771" s="241"/>
      <c r="GK771" s="241"/>
      <c r="GL771" s="241"/>
      <c r="GM771" s="241"/>
      <c r="GN771" s="241"/>
      <c r="GO771" s="241"/>
      <c r="GP771" s="241"/>
      <c r="GQ771" s="241"/>
      <c r="GR771" s="241"/>
      <c r="GS771" s="241"/>
      <c r="GT771" s="241"/>
      <c r="GU771" s="241"/>
      <c r="GV771" s="241"/>
      <c r="GW771" s="241"/>
      <c r="GX771" s="241"/>
      <c r="GY771" s="241"/>
      <c r="GZ771" s="241"/>
      <c r="HA771" s="241"/>
      <c r="HB771" s="241"/>
      <c r="HC771" s="241"/>
      <c r="HD771" s="241"/>
      <c r="HE771" s="241"/>
      <c r="HF771" s="241"/>
      <c r="HG771" s="241"/>
      <c r="HH771" s="241"/>
      <c r="HI771" s="241"/>
      <c r="HJ771" s="241"/>
      <c r="HK771" s="241"/>
      <c r="HL771" s="241"/>
      <c r="HM771" s="241"/>
      <c r="HN771" s="241"/>
      <c r="HO771" s="241"/>
      <c r="HP771" s="241"/>
      <c r="HQ771" s="241"/>
      <c r="HR771" s="241"/>
      <c r="HS771" s="241"/>
      <c r="HT771" s="241"/>
      <c r="HU771" s="241"/>
      <c r="HV771" s="241"/>
      <c r="HW771" s="241"/>
      <c r="HX771" s="241"/>
      <c r="HY771" s="241"/>
      <c r="HZ771" s="241"/>
      <c r="IA771" s="241"/>
      <c r="IB771" s="241"/>
      <c r="IC771" s="241"/>
      <c r="ID771" s="241"/>
      <c r="IE771" s="241"/>
      <c r="IF771" s="241"/>
      <c r="IG771" s="241"/>
      <c r="IH771" s="241"/>
      <c r="II771" s="241"/>
      <c r="IJ771" s="241"/>
      <c r="IK771" s="241"/>
      <c r="IL771" s="241"/>
      <c r="IM771" s="241"/>
      <c r="IN771" s="241"/>
      <c r="IO771" s="241"/>
      <c r="IP771" s="241"/>
      <c r="IQ771" s="241"/>
      <c r="IR771" s="241"/>
      <c r="IS771" s="241"/>
      <c r="IT771" s="241"/>
      <c r="IU771" s="241"/>
      <c r="IV771" s="241"/>
      <c r="IW771" s="241"/>
      <c r="IX771" s="241"/>
      <c r="IY771" s="241"/>
      <c r="IZ771" s="241"/>
      <c r="JA771" s="241"/>
      <c r="JB771" s="241"/>
      <c r="JC771" s="241"/>
      <c r="JD771" s="241"/>
      <c r="JE771" s="241"/>
      <c r="JF771" s="241"/>
      <c r="JG771" s="241"/>
      <c r="JH771" s="241"/>
      <c r="JI771" s="241"/>
      <c r="JJ771" s="241"/>
      <c r="JK771" s="241"/>
      <c r="JL771" s="241"/>
      <c r="JM771" s="241"/>
      <c r="JN771" s="241"/>
      <c r="JO771" s="241"/>
      <c r="JP771" s="241"/>
      <c r="JQ771" s="241"/>
      <c r="JR771" s="241"/>
      <c r="JS771" s="241"/>
      <c r="JT771" s="241"/>
      <c r="JU771" s="241"/>
    </row>
    <row r="772" spans="1:281" s="240" customFormat="1" ht="15" customHeight="1">
      <c r="A772" s="241"/>
      <c r="B772" s="241"/>
      <c r="C772" s="241"/>
      <c r="D772" s="241"/>
      <c r="E772" s="241"/>
      <c r="F772" s="241"/>
      <c r="G772" s="241"/>
      <c r="H772" s="241"/>
      <c r="I772" s="241"/>
      <c r="J772" s="241"/>
      <c r="K772" s="241"/>
      <c r="L772" s="241"/>
      <c r="M772" s="241"/>
      <c r="N772" s="241"/>
      <c r="O772" s="241"/>
      <c r="P772" s="241"/>
      <c r="Q772" s="241"/>
      <c r="R772" s="241"/>
      <c r="S772" s="241"/>
      <c r="T772" s="241"/>
      <c r="U772" s="241" t="s">
        <v>896</v>
      </c>
      <c r="V772" s="241"/>
      <c r="W772" s="241"/>
      <c r="X772" s="241"/>
      <c r="Y772" s="241"/>
      <c r="Z772" s="241"/>
      <c r="AA772" s="241"/>
      <c r="AB772" s="241"/>
      <c r="AC772" s="241" t="s">
        <v>311</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c r="CJ772" s="241"/>
      <c r="CK772" s="241"/>
      <c r="CL772" s="241"/>
      <c r="CM772" s="241"/>
      <c r="CN772" s="241"/>
      <c r="CO772" s="241"/>
      <c r="CP772" s="241"/>
      <c r="CQ772" s="241"/>
      <c r="CR772" s="241"/>
      <c r="CS772" s="241"/>
      <c r="CT772" s="241"/>
      <c r="CU772" s="241"/>
      <c r="CV772" s="241"/>
      <c r="CW772" s="241"/>
      <c r="CX772" s="241"/>
      <c r="CY772" s="241"/>
      <c r="CZ772" s="241"/>
      <c r="DA772" s="241"/>
      <c r="DB772" s="241"/>
      <c r="DC772" s="241"/>
      <c r="DD772" s="241"/>
      <c r="DE772" s="241"/>
      <c r="DF772" s="241"/>
      <c r="DG772" s="241"/>
      <c r="DH772" s="241"/>
      <c r="DI772" s="241"/>
      <c r="DJ772" s="241"/>
      <c r="DK772" s="241"/>
      <c r="DL772" s="241"/>
      <c r="DM772" s="241"/>
      <c r="DN772" s="241"/>
      <c r="DO772" s="241"/>
      <c r="DP772" s="241"/>
      <c r="DQ772" s="241"/>
      <c r="DR772" s="241"/>
      <c r="DS772" s="241"/>
      <c r="DT772" s="241"/>
      <c r="DU772" s="241"/>
      <c r="DV772" s="241"/>
      <c r="DW772" s="241"/>
      <c r="DX772" s="241"/>
      <c r="DY772" s="241"/>
      <c r="DZ772" s="241"/>
      <c r="EA772" s="241"/>
      <c r="EB772" s="241"/>
      <c r="EC772" s="241"/>
      <c r="ED772" s="241"/>
      <c r="EE772" s="241"/>
      <c r="EF772" s="241"/>
      <c r="EG772" s="241"/>
      <c r="EH772" s="241"/>
      <c r="EI772" s="241"/>
      <c r="EJ772" s="241"/>
      <c r="EK772" s="241"/>
      <c r="EL772" s="241"/>
      <c r="EM772" s="241"/>
      <c r="EN772" s="241"/>
      <c r="EO772" s="241"/>
      <c r="EP772" s="241"/>
      <c r="EQ772" s="241"/>
      <c r="ER772" s="241"/>
      <c r="ES772" s="241"/>
      <c r="ET772" s="241"/>
      <c r="EU772" s="241"/>
      <c r="EV772" s="241"/>
      <c r="EW772" s="241"/>
      <c r="EX772" s="241"/>
      <c r="EY772" s="241"/>
      <c r="EZ772" s="241"/>
      <c r="FA772" s="241"/>
      <c r="FB772" s="241"/>
      <c r="FC772" s="241"/>
      <c r="FD772" s="241"/>
      <c r="FE772" s="241"/>
      <c r="FF772" s="241"/>
      <c r="FG772" s="241"/>
      <c r="FH772" s="241"/>
      <c r="FI772" s="241"/>
      <c r="FJ772" s="241"/>
      <c r="FK772" s="241"/>
      <c r="FL772" s="241"/>
      <c r="FM772" s="241"/>
      <c r="FN772" s="241"/>
      <c r="FO772" s="241"/>
      <c r="FP772" s="241"/>
      <c r="FQ772" s="241"/>
      <c r="FR772" s="241"/>
      <c r="FS772" s="241"/>
      <c r="FT772" s="241"/>
      <c r="FU772" s="241"/>
      <c r="FV772" s="241"/>
      <c r="FW772" s="241"/>
      <c r="FX772" s="241"/>
      <c r="FY772" s="241"/>
      <c r="FZ772" s="241"/>
      <c r="GA772" s="241"/>
      <c r="GB772" s="241"/>
      <c r="GC772" s="241"/>
      <c r="GD772" s="241"/>
      <c r="GE772" s="241"/>
      <c r="GF772" s="241"/>
      <c r="GG772" s="241"/>
      <c r="GH772" s="241"/>
      <c r="GI772" s="241"/>
      <c r="GJ772" s="241"/>
      <c r="GK772" s="241"/>
      <c r="GL772" s="241"/>
      <c r="GM772" s="241"/>
      <c r="GN772" s="241"/>
      <c r="GO772" s="241"/>
      <c r="GP772" s="241"/>
      <c r="GQ772" s="241"/>
      <c r="GR772" s="241"/>
      <c r="GS772" s="241"/>
      <c r="GT772" s="241"/>
      <c r="GU772" s="241"/>
      <c r="GV772" s="241"/>
      <c r="GW772" s="241"/>
      <c r="GX772" s="241"/>
      <c r="GY772" s="241"/>
      <c r="GZ772" s="241"/>
      <c r="HA772" s="241"/>
      <c r="HB772" s="241"/>
      <c r="HC772" s="241"/>
      <c r="HD772" s="241"/>
      <c r="HE772" s="241"/>
      <c r="HF772" s="241"/>
      <c r="HG772" s="241"/>
      <c r="HH772" s="241"/>
      <c r="HI772" s="241"/>
      <c r="HJ772" s="241"/>
      <c r="HK772" s="241"/>
      <c r="HL772" s="241"/>
      <c r="HM772" s="241"/>
      <c r="HN772" s="241"/>
      <c r="HO772" s="241"/>
      <c r="HP772" s="241"/>
      <c r="HQ772" s="241"/>
      <c r="HR772" s="241"/>
      <c r="HS772" s="241"/>
      <c r="HT772" s="241"/>
      <c r="HU772" s="241"/>
      <c r="HV772" s="241"/>
      <c r="HW772" s="241"/>
      <c r="HX772" s="241"/>
      <c r="HY772" s="241"/>
      <c r="HZ772" s="241"/>
      <c r="IA772" s="241"/>
      <c r="IB772" s="241"/>
      <c r="IC772" s="241"/>
      <c r="ID772" s="241"/>
      <c r="IE772" s="241"/>
      <c r="IF772" s="241"/>
      <c r="IG772" s="241"/>
      <c r="IH772" s="241"/>
      <c r="II772" s="241"/>
      <c r="IJ772" s="241"/>
      <c r="IK772" s="241"/>
      <c r="IL772" s="241"/>
      <c r="IM772" s="241"/>
      <c r="IN772" s="241"/>
      <c r="IO772" s="241"/>
      <c r="IP772" s="241"/>
      <c r="IQ772" s="241"/>
      <c r="IR772" s="241"/>
      <c r="IS772" s="241"/>
      <c r="IT772" s="241"/>
      <c r="IU772" s="241"/>
      <c r="IV772" s="241"/>
      <c r="IW772" s="241"/>
      <c r="IX772" s="241"/>
      <c r="IY772" s="241"/>
      <c r="IZ772" s="241"/>
      <c r="JA772" s="241"/>
      <c r="JB772" s="241"/>
      <c r="JC772" s="241"/>
      <c r="JD772" s="241"/>
      <c r="JE772" s="241"/>
      <c r="JF772" s="241"/>
      <c r="JG772" s="241"/>
      <c r="JH772" s="241"/>
      <c r="JI772" s="241"/>
      <c r="JJ772" s="241"/>
      <c r="JK772" s="241"/>
      <c r="JL772" s="241"/>
      <c r="JM772" s="241"/>
      <c r="JN772" s="241"/>
      <c r="JO772" s="241"/>
      <c r="JP772" s="241"/>
      <c r="JQ772" s="241"/>
      <c r="JR772" s="241"/>
      <c r="JS772" s="241"/>
      <c r="JT772" s="241"/>
      <c r="JU772" s="241"/>
    </row>
    <row r="773" spans="1:281" s="240" customFormat="1" ht="15" customHeight="1">
      <c r="A773" s="241"/>
      <c r="B773" s="241"/>
      <c r="C773" s="241"/>
      <c r="D773" s="241"/>
      <c r="E773" s="241"/>
      <c r="F773" s="241"/>
      <c r="G773" s="241"/>
      <c r="H773" s="241"/>
      <c r="I773" s="241"/>
      <c r="J773" s="241"/>
      <c r="K773" s="241"/>
      <c r="L773" s="241"/>
      <c r="M773" s="241"/>
      <c r="N773" s="241"/>
      <c r="O773" s="241"/>
      <c r="P773" s="241"/>
      <c r="Q773" s="241"/>
      <c r="R773" s="241"/>
      <c r="S773" s="241"/>
      <c r="T773" s="241"/>
      <c r="U773" s="241" t="s">
        <v>897</v>
      </c>
      <c r="V773" s="241"/>
      <c r="W773" s="241"/>
      <c r="X773" s="241"/>
      <c r="Y773" s="241"/>
      <c r="Z773" s="241"/>
      <c r="AA773" s="241"/>
      <c r="AB773" s="241"/>
      <c r="AC773" s="241" t="s">
        <v>309</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c r="CJ773" s="241"/>
      <c r="CK773" s="241"/>
      <c r="CL773" s="241"/>
      <c r="CM773" s="241"/>
      <c r="CN773" s="241"/>
      <c r="CO773" s="241"/>
      <c r="CP773" s="241"/>
      <c r="CQ773" s="241"/>
      <c r="CR773" s="241"/>
      <c r="CS773" s="241"/>
      <c r="CT773" s="241"/>
      <c r="CU773" s="241"/>
      <c r="CV773" s="241"/>
      <c r="CW773" s="241"/>
      <c r="CX773" s="241"/>
      <c r="CY773" s="241"/>
      <c r="CZ773" s="241"/>
      <c r="DA773" s="241"/>
      <c r="DB773" s="241"/>
      <c r="DC773" s="241"/>
      <c r="DD773" s="241"/>
      <c r="DE773" s="241"/>
      <c r="DF773" s="241"/>
      <c r="DG773" s="241"/>
      <c r="DH773" s="241"/>
      <c r="DI773" s="241"/>
      <c r="DJ773" s="241"/>
      <c r="DK773" s="241"/>
      <c r="DL773" s="241"/>
      <c r="DM773" s="241"/>
      <c r="DN773" s="241"/>
      <c r="DO773" s="241"/>
      <c r="DP773" s="241"/>
      <c r="DQ773" s="241"/>
      <c r="DR773" s="241"/>
      <c r="DS773" s="241"/>
      <c r="DT773" s="241"/>
      <c r="DU773" s="241"/>
      <c r="DV773" s="241"/>
      <c r="DW773" s="241"/>
      <c r="DX773" s="241"/>
      <c r="DY773" s="241"/>
      <c r="DZ773" s="241"/>
      <c r="EA773" s="241"/>
      <c r="EB773" s="241"/>
      <c r="EC773" s="241"/>
      <c r="ED773" s="241"/>
      <c r="EE773" s="241"/>
      <c r="EF773" s="241"/>
      <c r="EG773" s="241"/>
      <c r="EH773" s="241"/>
      <c r="EI773" s="241"/>
      <c r="EJ773" s="241"/>
      <c r="EK773" s="241"/>
      <c r="EL773" s="241"/>
      <c r="EM773" s="241"/>
      <c r="EN773" s="241"/>
      <c r="EO773" s="241"/>
      <c r="EP773" s="241"/>
      <c r="EQ773" s="241"/>
      <c r="ER773" s="241"/>
      <c r="ES773" s="241"/>
      <c r="ET773" s="241"/>
      <c r="EU773" s="241"/>
      <c r="EV773" s="241"/>
      <c r="EW773" s="241"/>
      <c r="EX773" s="241"/>
      <c r="EY773" s="241"/>
      <c r="EZ773" s="241"/>
      <c r="FA773" s="241"/>
      <c r="FB773" s="241"/>
      <c r="FC773" s="241"/>
      <c r="FD773" s="241"/>
      <c r="FE773" s="241"/>
      <c r="FF773" s="241"/>
      <c r="FG773" s="241"/>
      <c r="FH773" s="241"/>
      <c r="FI773" s="241"/>
      <c r="FJ773" s="241"/>
      <c r="FK773" s="241"/>
      <c r="FL773" s="241"/>
      <c r="FM773" s="241"/>
      <c r="FN773" s="241"/>
      <c r="FO773" s="241"/>
      <c r="FP773" s="241"/>
      <c r="FQ773" s="241"/>
      <c r="FR773" s="241"/>
      <c r="FS773" s="241"/>
      <c r="FT773" s="241"/>
      <c r="FU773" s="241"/>
      <c r="FV773" s="241"/>
      <c r="FW773" s="241"/>
      <c r="FX773" s="241"/>
      <c r="FY773" s="241"/>
      <c r="FZ773" s="241"/>
      <c r="GA773" s="241"/>
      <c r="GB773" s="241"/>
      <c r="GC773" s="241"/>
      <c r="GD773" s="241"/>
      <c r="GE773" s="241"/>
      <c r="GF773" s="241"/>
      <c r="GG773" s="241"/>
      <c r="GH773" s="241"/>
      <c r="GI773" s="241"/>
      <c r="GJ773" s="241"/>
      <c r="GK773" s="241"/>
      <c r="GL773" s="241"/>
      <c r="GM773" s="241"/>
      <c r="GN773" s="241"/>
      <c r="GO773" s="241"/>
      <c r="GP773" s="241"/>
      <c r="GQ773" s="241"/>
      <c r="GR773" s="241"/>
      <c r="GS773" s="241"/>
      <c r="GT773" s="241"/>
      <c r="GU773" s="241"/>
      <c r="GV773" s="241"/>
      <c r="GW773" s="241"/>
      <c r="GX773" s="241"/>
      <c r="GY773" s="241"/>
      <c r="GZ773" s="241"/>
      <c r="HA773" s="241"/>
      <c r="HB773" s="241"/>
      <c r="HC773" s="241"/>
      <c r="HD773" s="241"/>
      <c r="HE773" s="241"/>
      <c r="HF773" s="241"/>
      <c r="HG773" s="241"/>
      <c r="HH773" s="241"/>
      <c r="HI773" s="241"/>
      <c r="HJ773" s="241"/>
      <c r="HK773" s="241"/>
      <c r="HL773" s="241"/>
      <c r="HM773" s="241"/>
      <c r="HN773" s="241"/>
      <c r="HO773" s="241"/>
      <c r="HP773" s="241"/>
      <c r="HQ773" s="241"/>
      <c r="HR773" s="241"/>
      <c r="HS773" s="241"/>
      <c r="HT773" s="241"/>
      <c r="HU773" s="241"/>
      <c r="HV773" s="241"/>
      <c r="HW773" s="241"/>
      <c r="HX773" s="241"/>
      <c r="HY773" s="241"/>
      <c r="HZ773" s="241"/>
      <c r="IA773" s="241"/>
      <c r="IB773" s="241"/>
      <c r="IC773" s="241"/>
      <c r="ID773" s="241"/>
      <c r="IE773" s="241"/>
      <c r="IF773" s="241"/>
      <c r="IG773" s="241"/>
      <c r="IH773" s="241"/>
      <c r="II773" s="241"/>
      <c r="IJ773" s="241"/>
      <c r="IK773" s="241"/>
      <c r="IL773" s="241"/>
      <c r="IM773" s="241"/>
      <c r="IN773" s="241"/>
      <c r="IO773" s="241"/>
      <c r="IP773" s="241"/>
      <c r="IQ773" s="241"/>
      <c r="IR773" s="241"/>
      <c r="IS773" s="241"/>
      <c r="IT773" s="241"/>
      <c r="IU773" s="241"/>
      <c r="IV773" s="241"/>
      <c r="IW773" s="241"/>
      <c r="IX773" s="241"/>
      <c r="IY773" s="241"/>
      <c r="IZ773" s="241"/>
      <c r="JA773" s="241"/>
      <c r="JB773" s="241"/>
      <c r="JC773" s="241"/>
      <c r="JD773" s="241"/>
      <c r="JE773" s="241"/>
      <c r="JF773" s="241"/>
      <c r="JG773" s="241"/>
      <c r="JH773" s="241"/>
      <c r="JI773" s="241"/>
      <c r="JJ773" s="241"/>
      <c r="JK773" s="241"/>
      <c r="JL773" s="241"/>
      <c r="JM773" s="241"/>
      <c r="JN773" s="241"/>
      <c r="JO773" s="241"/>
      <c r="JP773" s="241"/>
      <c r="JQ773" s="241"/>
      <c r="JR773" s="241"/>
      <c r="JS773" s="241"/>
      <c r="JT773" s="241"/>
      <c r="JU773" s="241"/>
    </row>
    <row r="774" spans="1:281" s="240" customFormat="1" ht="15" customHeight="1">
      <c r="A774" s="241"/>
      <c r="B774" s="241"/>
      <c r="C774" s="241"/>
      <c r="D774" s="241"/>
      <c r="E774" s="241"/>
      <c r="F774" s="241"/>
      <c r="G774" s="241"/>
      <c r="H774" s="241"/>
      <c r="I774" s="241"/>
      <c r="J774" s="241"/>
      <c r="K774" s="241"/>
      <c r="L774" s="241"/>
      <c r="M774" s="241"/>
      <c r="N774" s="241"/>
      <c r="O774" s="241"/>
      <c r="P774" s="241"/>
      <c r="Q774" s="241"/>
      <c r="R774" s="241"/>
      <c r="S774" s="241"/>
      <c r="T774" s="241"/>
      <c r="U774" s="241" t="s">
        <v>898</v>
      </c>
      <c r="V774" s="241"/>
      <c r="W774" s="241"/>
      <c r="X774" s="241"/>
      <c r="Y774" s="241"/>
      <c r="Z774" s="241"/>
      <c r="AA774" s="241"/>
      <c r="AB774" s="241"/>
      <c r="AC774" s="241" t="s">
        <v>313</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c r="CJ774" s="241"/>
      <c r="CK774" s="241"/>
      <c r="CL774" s="241"/>
      <c r="CM774" s="241"/>
      <c r="CN774" s="241"/>
      <c r="CO774" s="241"/>
      <c r="CP774" s="241"/>
      <c r="CQ774" s="241"/>
      <c r="CR774" s="241"/>
      <c r="CS774" s="241"/>
      <c r="CT774" s="241"/>
      <c r="CU774" s="241"/>
      <c r="CV774" s="241"/>
      <c r="CW774" s="241"/>
      <c r="CX774" s="241"/>
      <c r="CY774" s="241"/>
      <c r="CZ774" s="241"/>
      <c r="DA774" s="241"/>
      <c r="DB774" s="241"/>
      <c r="DC774" s="241"/>
      <c r="DD774" s="241"/>
      <c r="DE774" s="241"/>
      <c r="DF774" s="241"/>
      <c r="DG774" s="241"/>
      <c r="DH774" s="241"/>
      <c r="DI774" s="241"/>
      <c r="DJ774" s="241"/>
      <c r="DK774" s="241"/>
      <c r="DL774" s="241"/>
      <c r="DM774" s="241"/>
      <c r="DN774" s="241"/>
      <c r="DO774" s="241"/>
      <c r="DP774" s="241"/>
      <c r="DQ774" s="241"/>
      <c r="DR774" s="241"/>
      <c r="DS774" s="241"/>
      <c r="DT774" s="241"/>
      <c r="DU774" s="241"/>
      <c r="DV774" s="241"/>
      <c r="DW774" s="241"/>
      <c r="DX774" s="241"/>
      <c r="DY774" s="241"/>
      <c r="DZ774" s="241"/>
      <c r="EA774" s="241"/>
      <c r="EB774" s="241"/>
      <c r="EC774" s="241"/>
      <c r="ED774" s="241"/>
      <c r="EE774" s="241"/>
      <c r="EF774" s="241"/>
      <c r="EG774" s="241"/>
      <c r="EH774" s="241"/>
      <c r="EI774" s="241"/>
      <c r="EJ774" s="241"/>
      <c r="EK774" s="241"/>
      <c r="EL774" s="241"/>
      <c r="EM774" s="241"/>
      <c r="EN774" s="241"/>
      <c r="EO774" s="241"/>
      <c r="EP774" s="241"/>
      <c r="EQ774" s="241"/>
      <c r="ER774" s="241"/>
      <c r="ES774" s="241"/>
      <c r="ET774" s="241"/>
      <c r="EU774" s="241"/>
      <c r="EV774" s="241"/>
      <c r="EW774" s="241"/>
      <c r="EX774" s="241"/>
      <c r="EY774" s="241"/>
      <c r="EZ774" s="241"/>
      <c r="FA774" s="241"/>
      <c r="FB774" s="241"/>
      <c r="FC774" s="241"/>
      <c r="FD774" s="241"/>
      <c r="FE774" s="241"/>
      <c r="FF774" s="241"/>
      <c r="FG774" s="241"/>
      <c r="FH774" s="241"/>
      <c r="FI774" s="241"/>
      <c r="FJ774" s="241"/>
      <c r="FK774" s="241"/>
      <c r="FL774" s="241"/>
      <c r="FM774" s="241"/>
      <c r="FN774" s="241"/>
      <c r="FO774" s="241"/>
      <c r="FP774" s="241"/>
      <c r="FQ774" s="241"/>
      <c r="FR774" s="241"/>
      <c r="FS774" s="241"/>
      <c r="FT774" s="241"/>
      <c r="FU774" s="241"/>
      <c r="FV774" s="241"/>
      <c r="FW774" s="241"/>
      <c r="FX774" s="241"/>
      <c r="FY774" s="241"/>
      <c r="FZ774" s="241"/>
      <c r="GA774" s="241"/>
      <c r="GB774" s="241"/>
      <c r="GC774" s="241"/>
      <c r="GD774" s="241"/>
      <c r="GE774" s="241"/>
      <c r="GF774" s="241"/>
      <c r="GG774" s="241"/>
      <c r="GH774" s="241"/>
      <c r="GI774" s="241"/>
      <c r="GJ774" s="241"/>
      <c r="GK774" s="241"/>
      <c r="GL774" s="241"/>
      <c r="GM774" s="241"/>
      <c r="GN774" s="241"/>
      <c r="GO774" s="241"/>
      <c r="GP774" s="241"/>
      <c r="GQ774" s="241"/>
      <c r="GR774" s="241"/>
      <c r="GS774" s="241"/>
      <c r="GT774" s="241"/>
      <c r="GU774" s="241"/>
      <c r="GV774" s="241"/>
      <c r="GW774" s="241"/>
      <c r="GX774" s="241"/>
      <c r="GY774" s="241"/>
      <c r="GZ774" s="241"/>
      <c r="HA774" s="241"/>
      <c r="HB774" s="241"/>
      <c r="HC774" s="241"/>
      <c r="HD774" s="241"/>
      <c r="HE774" s="241"/>
      <c r="HF774" s="241"/>
      <c r="HG774" s="241"/>
      <c r="HH774" s="241"/>
      <c r="HI774" s="241"/>
      <c r="HJ774" s="241"/>
      <c r="HK774" s="241"/>
      <c r="HL774" s="241"/>
      <c r="HM774" s="241"/>
      <c r="HN774" s="241"/>
      <c r="HO774" s="241"/>
      <c r="HP774" s="241"/>
      <c r="HQ774" s="241"/>
      <c r="HR774" s="241"/>
      <c r="HS774" s="241"/>
      <c r="HT774" s="241"/>
      <c r="HU774" s="241"/>
      <c r="HV774" s="241"/>
      <c r="HW774" s="241"/>
      <c r="HX774" s="241"/>
      <c r="HY774" s="241"/>
      <c r="HZ774" s="241"/>
      <c r="IA774" s="241"/>
      <c r="IB774" s="241"/>
      <c r="IC774" s="241"/>
      <c r="ID774" s="241"/>
      <c r="IE774" s="241"/>
      <c r="IF774" s="241"/>
      <c r="IG774" s="241"/>
      <c r="IH774" s="241"/>
      <c r="II774" s="241"/>
      <c r="IJ774" s="241"/>
      <c r="IK774" s="241"/>
      <c r="IL774" s="241"/>
      <c r="IM774" s="241"/>
      <c r="IN774" s="241"/>
      <c r="IO774" s="241"/>
      <c r="IP774" s="241"/>
      <c r="IQ774" s="241"/>
      <c r="IR774" s="241"/>
      <c r="IS774" s="241"/>
      <c r="IT774" s="241"/>
      <c r="IU774" s="241"/>
      <c r="IV774" s="241"/>
      <c r="IW774" s="241"/>
      <c r="IX774" s="241"/>
      <c r="IY774" s="241"/>
      <c r="IZ774" s="241"/>
      <c r="JA774" s="241"/>
      <c r="JB774" s="241"/>
      <c r="JC774" s="241"/>
      <c r="JD774" s="241"/>
      <c r="JE774" s="241"/>
      <c r="JF774" s="241"/>
      <c r="JG774" s="241"/>
      <c r="JH774" s="241"/>
      <c r="JI774" s="241"/>
      <c r="JJ774" s="241"/>
      <c r="JK774" s="241"/>
      <c r="JL774" s="241"/>
      <c r="JM774" s="241"/>
      <c r="JN774" s="241"/>
      <c r="JO774" s="241"/>
      <c r="JP774" s="241"/>
      <c r="JQ774" s="241"/>
      <c r="JR774" s="241"/>
      <c r="JS774" s="241"/>
      <c r="JT774" s="241"/>
      <c r="JU774" s="241"/>
    </row>
    <row r="775" spans="1:281" s="240" customFormat="1" ht="15" customHeight="1">
      <c r="A775" s="241"/>
      <c r="B775" s="241"/>
      <c r="C775" s="241"/>
      <c r="D775" s="241"/>
      <c r="E775" s="241"/>
      <c r="F775" s="241"/>
      <c r="G775" s="241"/>
      <c r="H775" s="241"/>
      <c r="I775" s="241"/>
      <c r="J775" s="241"/>
      <c r="K775" s="241"/>
      <c r="L775" s="241"/>
      <c r="M775" s="241"/>
      <c r="N775" s="241"/>
      <c r="O775" s="241"/>
      <c r="P775" s="241"/>
      <c r="Q775" s="241"/>
      <c r="R775" s="241"/>
      <c r="S775" s="241"/>
      <c r="T775" s="241"/>
      <c r="U775" s="241" t="s">
        <v>899</v>
      </c>
      <c r="V775" s="241"/>
      <c r="W775" s="241"/>
      <c r="X775" s="241"/>
      <c r="Y775" s="241"/>
      <c r="Z775" s="241"/>
      <c r="AA775" s="241"/>
      <c r="AB775" s="241"/>
      <c r="AC775" s="241" t="s">
        <v>325</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c r="CJ775" s="241"/>
      <c r="CK775" s="241"/>
      <c r="CL775" s="241"/>
      <c r="CM775" s="241"/>
      <c r="CN775" s="241"/>
      <c r="CO775" s="241"/>
      <c r="CP775" s="241"/>
      <c r="CQ775" s="241"/>
      <c r="CR775" s="241"/>
      <c r="CS775" s="241"/>
      <c r="CT775" s="241"/>
      <c r="CU775" s="241"/>
      <c r="CV775" s="241"/>
      <c r="CW775" s="241"/>
      <c r="CX775" s="241"/>
      <c r="CY775" s="241"/>
      <c r="CZ775" s="241"/>
      <c r="DA775" s="241"/>
      <c r="DB775" s="241"/>
      <c r="DC775" s="241"/>
      <c r="DD775" s="241"/>
      <c r="DE775" s="241"/>
      <c r="DF775" s="241"/>
      <c r="DG775" s="241"/>
      <c r="DH775" s="241"/>
      <c r="DI775" s="241"/>
      <c r="DJ775" s="241"/>
      <c r="DK775" s="241"/>
      <c r="DL775" s="241"/>
      <c r="DM775" s="241"/>
      <c r="DN775" s="241"/>
      <c r="DO775" s="241"/>
      <c r="DP775" s="241"/>
      <c r="DQ775" s="241"/>
      <c r="DR775" s="241"/>
      <c r="DS775" s="241"/>
      <c r="DT775" s="241"/>
      <c r="DU775" s="241"/>
      <c r="DV775" s="241"/>
      <c r="DW775" s="241"/>
      <c r="DX775" s="241"/>
      <c r="DY775" s="241"/>
      <c r="DZ775" s="241"/>
      <c r="EA775" s="241"/>
      <c r="EB775" s="241"/>
      <c r="EC775" s="241"/>
      <c r="ED775" s="241"/>
      <c r="EE775" s="241"/>
      <c r="EF775" s="241"/>
      <c r="EG775" s="241"/>
      <c r="EH775" s="241"/>
      <c r="EI775" s="241"/>
      <c r="EJ775" s="241"/>
      <c r="EK775" s="241"/>
      <c r="EL775" s="241"/>
      <c r="EM775" s="241"/>
      <c r="EN775" s="241"/>
      <c r="EO775" s="241"/>
      <c r="EP775" s="241"/>
      <c r="EQ775" s="241"/>
      <c r="ER775" s="241"/>
      <c r="ES775" s="241"/>
      <c r="ET775" s="241"/>
      <c r="EU775" s="241"/>
      <c r="EV775" s="241"/>
      <c r="EW775" s="241"/>
      <c r="EX775" s="241"/>
      <c r="EY775" s="241"/>
      <c r="EZ775" s="241"/>
      <c r="FA775" s="241"/>
      <c r="FB775" s="241"/>
      <c r="FC775" s="241"/>
      <c r="FD775" s="241"/>
      <c r="FE775" s="241"/>
      <c r="FF775" s="241"/>
      <c r="FG775" s="241"/>
      <c r="FH775" s="241"/>
      <c r="FI775" s="241"/>
      <c r="FJ775" s="241"/>
      <c r="FK775" s="241"/>
      <c r="FL775" s="241"/>
      <c r="FM775" s="241"/>
      <c r="FN775" s="241"/>
      <c r="FO775" s="241"/>
      <c r="FP775" s="241"/>
      <c r="FQ775" s="241"/>
      <c r="FR775" s="241"/>
      <c r="FS775" s="241"/>
      <c r="FT775" s="241"/>
      <c r="FU775" s="241"/>
      <c r="FV775" s="241"/>
      <c r="FW775" s="241"/>
      <c r="FX775" s="241"/>
      <c r="FY775" s="241"/>
      <c r="FZ775" s="241"/>
      <c r="GA775" s="241"/>
      <c r="GB775" s="241"/>
      <c r="GC775" s="241"/>
      <c r="GD775" s="241"/>
      <c r="GE775" s="241"/>
      <c r="GF775" s="241"/>
      <c r="GG775" s="241"/>
      <c r="GH775" s="241"/>
      <c r="GI775" s="241"/>
      <c r="GJ775" s="241"/>
      <c r="GK775" s="241"/>
      <c r="GL775" s="241"/>
      <c r="GM775" s="241"/>
      <c r="GN775" s="241"/>
      <c r="GO775" s="241"/>
      <c r="GP775" s="241"/>
      <c r="GQ775" s="241"/>
      <c r="GR775" s="241"/>
      <c r="GS775" s="241"/>
      <c r="GT775" s="241"/>
      <c r="GU775" s="241"/>
      <c r="GV775" s="241"/>
      <c r="GW775" s="241"/>
      <c r="GX775" s="241"/>
      <c r="GY775" s="241"/>
      <c r="GZ775" s="241"/>
      <c r="HA775" s="241"/>
      <c r="HB775" s="241"/>
      <c r="HC775" s="241"/>
      <c r="HD775" s="241"/>
      <c r="HE775" s="241"/>
      <c r="HF775" s="241"/>
      <c r="HG775" s="241"/>
      <c r="HH775" s="241"/>
      <c r="HI775" s="241"/>
      <c r="HJ775" s="241"/>
      <c r="HK775" s="241"/>
      <c r="HL775" s="241"/>
      <c r="HM775" s="241"/>
      <c r="HN775" s="241"/>
      <c r="HO775" s="241"/>
      <c r="HP775" s="241"/>
      <c r="HQ775" s="241"/>
      <c r="HR775" s="241"/>
      <c r="HS775" s="241"/>
      <c r="HT775" s="241"/>
      <c r="HU775" s="241"/>
      <c r="HV775" s="241"/>
      <c r="HW775" s="241"/>
      <c r="HX775" s="241"/>
      <c r="HY775" s="241"/>
      <c r="HZ775" s="241"/>
      <c r="IA775" s="241"/>
      <c r="IB775" s="241"/>
      <c r="IC775" s="241"/>
      <c r="ID775" s="241"/>
      <c r="IE775" s="241"/>
      <c r="IF775" s="241"/>
      <c r="IG775" s="241"/>
      <c r="IH775" s="241"/>
      <c r="II775" s="241"/>
      <c r="IJ775" s="241"/>
      <c r="IK775" s="241"/>
      <c r="IL775" s="241"/>
      <c r="IM775" s="241"/>
      <c r="IN775" s="241"/>
      <c r="IO775" s="241"/>
      <c r="IP775" s="241"/>
      <c r="IQ775" s="241"/>
      <c r="IR775" s="241"/>
      <c r="IS775" s="241"/>
      <c r="IT775" s="241"/>
      <c r="IU775" s="241"/>
      <c r="IV775" s="241"/>
      <c r="IW775" s="241"/>
      <c r="IX775" s="241"/>
      <c r="IY775" s="241"/>
      <c r="IZ775" s="241"/>
      <c r="JA775" s="241"/>
      <c r="JB775" s="241"/>
      <c r="JC775" s="241"/>
      <c r="JD775" s="241"/>
      <c r="JE775" s="241"/>
      <c r="JF775" s="241"/>
      <c r="JG775" s="241"/>
      <c r="JH775" s="241"/>
      <c r="JI775" s="241"/>
      <c r="JJ775" s="241"/>
      <c r="JK775" s="241"/>
      <c r="JL775" s="241"/>
      <c r="JM775" s="241"/>
      <c r="JN775" s="241"/>
      <c r="JO775" s="241"/>
      <c r="JP775" s="241"/>
      <c r="JQ775" s="241"/>
      <c r="JR775" s="241"/>
      <c r="JS775" s="241"/>
      <c r="JT775" s="241"/>
      <c r="JU775" s="241"/>
    </row>
    <row r="776" spans="1:281" s="240" customFormat="1" ht="15" customHeight="1">
      <c r="A776" s="241"/>
      <c r="B776" s="241"/>
      <c r="C776" s="241"/>
      <c r="D776" s="241"/>
      <c r="E776" s="241"/>
      <c r="F776" s="241"/>
      <c r="G776" s="241"/>
      <c r="H776" s="241"/>
      <c r="I776" s="241"/>
      <c r="J776" s="241"/>
      <c r="K776" s="241"/>
      <c r="L776" s="241"/>
      <c r="M776" s="241"/>
      <c r="N776" s="241"/>
      <c r="O776" s="241"/>
      <c r="P776" s="241"/>
      <c r="Q776" s="241"/>
      <c r="R776" s="241"/>
      <c r="S776" s="241"/>
      <c r="T776" s="241"/>
      <c r="U776" s="241" t="s">
        <v>900</v>
      </c>
      <c r="V776" s="241"/>
      <c r="W776" s="241"/>
      <c r="X776" s="241"/>
      <c r="Y776" s="241"/>
      <c r="Z776" s="241"/>
      <c r="AA776" s="241"/>
      <c r="AB776" s="241"/>
      <c r="AC776" s="241" t="s">
        <v>325</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c r="EN776" s="241"/>
      <c r="EO776" s="241"/>
      <c r="EP776" s="241"/>
      <c r="EQ776" s="241"/>
      <c r="ER776" s="241"/>
      <c r="ES776" s="241"/>
      <c r="ET776" s="241"/>
      <c r="EU776" s="241"/>
      <c r="EV776" s="241"/>
      <c r="EW776" s="241"/>
      <c r="EX776" s="241"/>
      <c r="EY776" s="241"/>
      <c r="EZ776" s="241"/>
      <c r="FA776" s="241"/>
      <c r="FB776" s="241"/>
      <c r="FC776" s="241"/>
      <c r="FD776" s="241"/>
      <c r="FE776" s="241"/>
      <c r="FF776" s="241"/>
      <c r="FG776" s="241"/>
      <c r="FH776" s="241"/>
      <c r="FI776" s="241"/>
      <c r="FJ776" s="241"/>
      <c r="FK776" s="241"/>
      <c r="FL776" s="241"/>
      <c r="FM776" s="241"/>
      <c r="FN776" s="241"/>
      <c r="FO776" s="241"/>
      <c r="FP776" s="241"/>
      <c r="FQ776" s="241"/>
      <c r="FR776" s="241"/>
      <c r="FS776" s="241"/>
      <c r="FT776" s="241"/>
      <c r="FU776" s="241"/>
      <c r="FV776" s="241"/>
      <c r="FW776" s="241"/>
      <c r="FX776" s="241"/>
      <c r="FY776" s="241"/>
      <c r="FZ776" s="241"/>
      <c r="GA776" s="241"/>
      <c r="GB776" s="241"/>
      <c r="GC776" s="241"/>
      <c r="GD776" s="241"/>
      <c r="GE776" s="241"/>
      <c r="GF776" s="241"/>
      <c r="GG776" s="241"/>
      <c r="GH776" s="241"/>
      <c r="GI776" s="241"/>
      <c r="GJ776" s="241"/>
      <c r="GK776" s="241"/>
      <c r="GL776" s="241"/>
      <c r="GM776" s="241"/>
      <c r="GN776" s="241"/>
      <c r="GO776" s="241"/>
      <c r="GP776" s="241"/>
      <c r="GQ776" s="241"/>
      <c r="GR776" s="241"/>
      <c r="GS776" s="241"/>
      <c r="GT776" s="241"/>
      <c r="GU776" s="241"/>
      <c r="GV776" s="241"/>
      <c r="GW776" s="241"/>
      <c r="GX776" s="241"/>
      <c r="GY776" s="241"/>
      <c r="GZ776" s="241"/>
      <c r="HA776" s="241"/>
      <c r="HB776" s="241"/>
      <c r="HC776" s="241"/>
      <c r="HD776" s="241"/>
      <c r="HE776" s="241"/>
      <c r="HF776" s="241"/>
      <c r="HG776" s="241"/>
      <c r="HH776" s="241"/>
      <c r="HI776" s="241"/>
      <c r="HJ776" s="241"/>
      <c r="HK776" s="241"/>
      <c r="HL776" s="241"/>
      <c r="HM776" s="241"/>
      <c r="HN776" s="241"/>
      <c r="HO776" s="241"/>
      <c r="HP776" s="241"/>
      <c r="HQ776" s="241"/>
      <c r="HR776" s="241"/>
      <c r="HS776" s="241"/>
      <c r="HT776" s="241"/>
      <c r="HU776" s="241"/>
      <c r="HV776" s="241"/>
      <c r="HW776" s="241"/>
      <c r="HX776" s="241"/>
      <c r="HY776" s="241"/>
      <c r="HZ776" s="241"/>
      <c r="IA776" s="241"/>
      <c r="IB776" s="241"/>
      <c r="IC776" s="241"/>
      <c r="ID776" s="241"/>
      <c r="IE776" s="241"/>
      <c r="IF776" s="241"/>
      <c r="IG776" s="241"/>
      <c r="IH776" s="241"/>
      <c r="II776" s="241"/>
      <c r="IJ776" s="241"/>
      <c r="IK776" s="241"/>
      <c r="IL776" s="241"/>
      <c r="IM776" s="241"/>
      <c r="IN776" s="241"/>
      <c r="IO776" s="241"/>
      <c r="IP776" s="241"/>
      <c r="IQ776" s="241"/>
      <c r="IR776" s="241"/>
      <c r="IS776" s="241"/>
      <c r="IT776" s="241"/>
      <c r="IU776" s="241"/>
      <c r="IV776" s="241"/>
      <c r="IW776" s="241"/>
      <c r="IX776" s="241"/>
      <c r="IY776" s="241"/>
      <c r="IZ776" s="241"/>
      <c r="JA776" s="241"/>
      <c r="JB776" s="241"/>
      <c r="JC776" s="241"/>
      <c r="JD776" s="241"/>
      <c r="JE776" s="241"/>
      <c r="JF776" s="241"/>
      <c r="JG776" s="241"/>
      <c r="JH776" s="241"/>
      <c r="JI776" s="241"/>
      <c r="JJ776" s="241"/>
      <c r="JK776" s="241"/>
      <c r="JL776" s="241"/>
      <c r="JM776" s="241"/>
      <c r="JN776" s="241"/>
      <c r="JO776" s="241"/>
      <c r="JP776" s="241"/>
      <c r="JQ776" s="241"/>
      <c r="JR776" s="241"/>
      <c r="JS776" s="241"/>
      <c r="JT776" s="241"/>
      <c r="JU776" s="241"/>
    </row>
    <row r="777" spans="1:281" s="240" customFormat="1" ht="15" customHeight="1">
      <c r="A777" s="241"/>
      <c r="B777" s="241"/>
      <c r="C777" s="241"/>
      <c r="D777" s="241"/>
      <c r="E777" s="241"/>
      <c r="F777" s="241"/>
      <c r="G777" s="241"/>
      <c r="H777" s="241"/>
      <c r="I777" s="241"/>
      <c r="J777" s="241"/>
      <c r="K777" s="241"/>
      <c r="L777" s="241"/>
      <c r="M777" s="241"/>
      <c r="N777" s="241"/>
      <c r="O777" s="241"/>
      <c r="P777" s="241"/>
      <c r="Q777" s="241"/>
      <c r="R777" s="241"/>
      <c r="S777" s="241"/>
      <c r="T777" s="241"/>
      <c r="U777" s="241" t="s">
        <v>901</v>
      </c>
      <c r="V777" s="241"/>
      <c r="W777" s="241"/>
      <c r="X777" s="241"/>
      <c r="Y777" s="241"/>
      <c r="Z777" s="241"/>
      <c r="AA777" s="241"/>
      <c r="AB777" s="241"/>
      <c r="AC777" s="241" t="s">
        <v>313</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c r="CJ777" s="241"/>
      <c r="CK777" s="241"/>
      <c r="CL777" s="241"/>
      <c r="CM777" s="241"/>
      <c r="CN777" s="241"/>
      <c r="CO777" s="241"/>
      <c r="CP777" s="241"/>
      <c r="CQ777" s="241"/>
      <c r="CR777" s="241"/>
      <c r="CS777" s="241"/>
      <c r="CT777" s="241"/>
      <c r="CU777" s="241"/>
      <c r="CV777" s="241"/>
      <c r="CW777" s="241"/>
      <c r="CX777" s="241"/>
      <c r="CY777" s="241"/>
      <c r="CZ777" s="241"/>
      <c r="DA777" s="241"/>
      <c r="DB777" s="241"/>
      <c r="DC777" s="241"/>
      <c r="DD777" s="241"/>
      <c r="DE777" s="241"/>
      <c r="DF777" s="241"/>
      <c r="DG777" s="241"/>
      <c r="DH777" s="241"/>
      <c r="DI777" s="241"/>
      <c r="DJ777" s="241"/>
      <c r="DK777" s="241"/>
      <c r="DL777" s="241"/>
      <c r="DM777" s="241"/>
      <c r="DN777" s="241"/>
      <c r="DO777" s="241"/>
      <c r="DP777" s="241"/>
      <c r="DQ777" s="241"/>
      <c r="DR777" s="241"/>
      <c r="DS777" s="241"/>
      <c r="DT777" s="241"/>
      <c r="DU777" s="241"/>
      <c r="DV777" s="241"/>
      <c r="DW777" s="241"/>
      <c r="DX777" s="241"/>
      <c r="DY777" s="241"/>
      <c r="DZ777" s="241"/>
      <c r="EA777" s="241"/>
      <c r="EB777" s="241"/>
      <c r="EC777" s="241"/>
      <c r="ED777" s="241"/>
      <c r="EE777" s="241"/>
      <c r="EF777" s="241"/>
      <c r="EG777" s="241"/>
      <c r="EH777" s="241"/>
      <c r="EI777" s="241"/>
      <c r="EJ777" s="241"/>
      <c r="EK777" s="241"/>
      <c r="EL777" s="241"/>
      <c r="EM777" s="241"/>
      <c r="EN777" s="241"/>
      <c r="EO777" s="241"/>
      <c r="EP777" s="241"/>
      <c r="EQ777" s="241"/>
      <c r="ER777" s="241"/>
      <c r="ES777" s="241"/>
      <c r="ET777" s="241"/>
      <c r="EU777" s="241"/>
      <c r="EV777" s="241"/>
      <c r="EW777" s="241"/>
      <c r="EX777" s="241"/>
      <c r="EY777" s="241"/>
      <c r="EZ777" s="241"/>
      <c r="FA777" s="241"/>
      <c r="FB777" s="241"/>
      <c r="FC777" s="241"/>
      <c r="FD777" s="241"/>
      <c r="FE777" s="241"/>
      <c r="FF777" s="241"/>
      <c r="FG777" s="241"/>
      <c r="FH777" s="241"/>
      <c r="FI777" s="241"/>
      <c r="FJ777" s="241"/>
      <c r="FK777" s="241"/>
      <c r="FL777" s="241"/>
      <c r="FM777" s="241"/>
      <c r="FN777" s="241"/>
      <c r="FO777" s="241"/>
      <c r="FP777" s="241"/>
      <c r="FQ777" s="241"/>
      <c r="FR777" s="241"/>
      <c r="FS777" s="241"/>
      <c r="FT777" s="241"/>
      <c r="FU777" s="241"/>
      <c r="FV777" s="241"/>
      <c r="FW777" s="241"/>
      <c r="FX777" s="241"/>
      <c r="FY777" s="241"/>
      <c r="FZ777" s="241"/>
      <c r="GA777" s="241"/>
      <c r="GB777" s="241"/>
      <c r="GC777" s="241"/>
      <c r="GD777" s="241"/>
      <c r="GE777" s="241"/>
      <c r="GF777" s="241"/>
      <c r="GG777" s="241"/>
      <c r="GH777" s="241"/>
      <c r="GI777" s="241"/>
      <c r="GJ777" s="241"/>
      <c r="GK777" s="241"/>
      <c r="GL777" s="241"/>
      <c r="GM777" s="241"/>
      <c r="GN777" s="241"/>
      <c r="GO777" s="241"/>
      <c r="GP777" s="241"/>
      <c r="GQ777" s="241"/>
      <c r="GR777" s="241"/>
      <c r="GS777" s="241"/>
      <c r="GT777" s="241"/>
      <c r="GU777" s="241"/>
      <c r="GV777" s="241"/>
      <c r="GW777" s="241"/>
      <c r="GX777" s="241"/>
      <c r="GY777" s="241"/>
      <c r="GZ777" s="241"/>
      <c r="HA777" s="241"/>
      <c r="HB777" s="241"/>
      <c r="HC777" s="241"/>
      <c r="HD777" s="241"/>
      <c r="HE777" s="241"/>
      <c r="HF777" s="241"/>
      <c r="HG777" s="241"/>
      <c r="HH777" s="241"/>
      <c r="HI777" s="241"/>
      <c r="HJ777" s="241"/>
      <c r="HK777" s="241"/>
      <c r="HL777" s="241"/>
      <c r="HM777" s="241"/>
      <c r="HN777" s="241"/>
      <c r="HO777" s="241"/>
      <c r="HP777" s="241"/>
      <c r="HQ777" s="241"/>
      <c r="HR777" s="241"/>
      <c r="HS777" s="241"/>
      <c r="HT777" s="241"/>
      <c r="HU777" s="241"/>
      <c r="HV777" s="241"/>
      <c r="HW777" s="241"/>
      <c r="HX777" s="241"/>
      <c r="HY777" s="241"/>
      <c r="HZ777" s="241"/>
      <c r="IA777" s="241"/>
      <c r="IB777" s="241"/>
      <c r="IC777" s="241"/>
      <c r="ID777" s="241"/>
      <c r="IE777" s="241"/>
      <c r="IF777" s="241"/>
      <c r="IG777" s="241"/>
      <c r="IH777" s="241"/>
      <c r="II777" s="241"/>
      <c r="IJ777" s="241"/>
      <c r="IK777" s="241"/>
      <c r="IL777" s="241"/>
      <c r="IM777" s="241"/>
      <c r="IN777" s="241"/>
      <c r="IO777" s="241"/>
      <c r="IP777" s="241"/>
      <c r="IQ777" s="241"/>
      <c r="IR777" s="241"/>
      <c r="IS777" s="241"/>
      <c r="IT777" s="241"/>
      <c r="IU777" s="241"/>
      <c r="IV777" s="241"/>
      <c r="IW777" s="241"/>
      <c r="IX777" s="241"/>
      <c r="IY777" s="241"/>
      <c r="IZ777" s="241"/>
      <c r="JA777" s="241"/>
      <c r="JB777" s="241"/>
      <c r="JC777" s="241"/>
      <c r="JD777" s="241"/>
      <c r="JE777" s="241"/>
      <c r="JF777" s="241"/>
      <c r="JG777" s="241"/>
      <c r="JH777" s="241"/>
      <c r="JI777" s="241"/>
      <c r="JJ777" s="241"/>
      <c r="JK777" s="241"/>
      <c r="JL777" s="241"/>
      <c r="JM777" s="241"/>
      <c r="JN777" s="241"/>
      <c r="JO777" s="241"/>
      <c r="JP777" s="241"/>
      <c r="JQ777" s="241"/>
      <c r="JR777" s="241"/>
      <c r="JS777" s="241"/>
      <c r="JT777" s="241"/>
      <c r="JU777" s="241"/>
    </row>
    <row r="778" spans="1:281" s="240" customFormat="1" ht="15" customHeight="1">
      <c r="A778" s="241"/>
      <c r="B778" s="241"/>
      <c r="C778" s="241"/>
      <c r="D778" s="241"/>
      <c r="E778" s="241"/>
      <c r="F778" s="241"/>
      <c r="G778" s="241"/>
      <c r="H778" s="241"/>
      <c r="I778" s="241"/>
      <c r="J778" s="241"/>
      <c r="K778" s="241"/>
      <c r="L778" s="241"/>
      <c r="M778" s="241"/>
      <c r="N778" s="241"/>
      <c r="O778" s="241"/>
      <c r="P778" s="241"/>
      <c r="Q778" s="241"/>
      <c r="R778" s="241"/>
      <c r="S778" s="241"/>
      <c r="T778" s="241"/>
      <c r="U778" s="241" t="s">
        <v>902</v>
      </c>
      <c r="V778" s="241"/>
      <c r="W778" s="241"/>
      <c r="X778" s="241"/>
      <c r="Y778" s="241"/>
      <c r="Z778" s="241"/>
      <c r="AA778" s="241"/>
      <c r="AB778" s="241"/>
      <c r="AC778" s="241" t="s">
        <v>386</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c r="CJ778" s="241"/>
      <c r="CK778" s="241"/>
      <c r="CL778" s="241"/>
      <c r="CM778" s="241"/>
      <c r="CN778" s="241"/>
      <c r="CO778" s="241"/>
      <c r="CP778" s="241"/>
      <c r="CQ778" s="241"/>
      <c r="CR778" s="241"/>
      <c r="CS778" s="241"/>
      <c r="CT778" s="241"/>
      <c r="CU778" s="241"/>
      <c r="CV778" s="241"/>
      <c r="CW778" s="241"/>
      <c r="CX778" s="241"/>
      <c r="CY778" s="241"/>
      <c r="CZ778" s="241"/>
      <c r="DA778" s="241"/>
      <c r="DB778" s="241"/>
      <c r="DC778" s="241"/>
      <c r="DD778" s="241"/>
      <c r="DE778" s="241"/>
      <c r="DF778" s="241"/>
      <c r="DG778" s="241"/>
      <c r="DH778" s="241"/>
      <c r="DI778" s="241"/>
      <c r="DJ778" s="241"/>
      <c r="DK778" s="241"/>
      <c r="DL778" s="241"/>
      <c r="DM778" s="241"/>
      <c r="DN778" s="241"/>
      <c r="DO778" s="241"/>
      <c r="DP778" s="241"/>
      <c r="DQ778" s="241"/>
      <c r="DR778" s="241"/>
      <c r="DS778" s="241"/>
      <c r="DT778" s="241"/>
      <c r="DU778" s="241"/>
      <c r="DV778" s="241"/>
      <c r="DW778" s="241"/>
      <c r="DX778" s="241"/>
      <c r="DY778" s="241"/>
      <c r="DZ778" s="241"/>
      <c r="EA778" s="241"/>
      <c r="EB778" s="241"/>
      <c r="EC778" s="241"/>
      <c r="ED778" s="241"/>
      <c r="EE778" s="241"/>
      <c r="EF778" s="241"/>
      <c r="EG778" s="241"/>
      <c r="EH778" s="241"/>
      <c r="EI778" s="241"/>
      <c r="EJ778" s="241"/>
      <c r="EK778" s="241"/>
      <c r="EL778" s="241"/>
      <c r="EM778" s="241"/>
      <c r="EN778" s="241"/>
      <c r="EO778" s="241"/>
      <c r="EP778" s="241"/>
      <c r="EQ778" s="241"/>
      <c r="ER778" s="241"/>
      <c r="ES778" s="241"/>
      <c r="ET778" s="241"/>
      <c r="EU778" s="241"/>
      <c r="EV778" s="241"/>
      <c r="EW778" s="241"/>
      <c r="EX778" s="241"/>
      <c r="EY778" s="241"/>
      <c r="EZ778" s="241"/>
      <c r="FA778" s="241"/>
      <c r="FB778" s="241"/>
      <c r="FC778" s="241"/>
      <c r="FD778" s="241"/>
      <c r="FE778" s="241"/>
      <c r="FF778" s="241"/>
      <c r="FG778" s="241"/>
      <c r="FH778" s="241"/>
      <c r="FI778" s="241"/>
      <c r="FJ778" s="241"/>
      <c r="FK778" s="241"/>
      <c r="FL778" s="241"/>
      <c r="FM778" s="241"/>
      <c r="FN778" s="241"/>
      <c r="FO778" s="241"/>
      <c r="FP778" s="241"/>
      <c r="FQ778" s="241"/>
      <c r="FR778" s="241"/>
      <c r="FS778" s="241"/>
      <c r="FT778" s="241"/>
      <c r="FU778" s="241"/>
      <c r="FV778" s="241"/>
      <c r="FW778" s="241"/>
      <c r="FX778" s="241"/>
      <c r="FY778" s="241"/>
      <c r="FZ778" s="241"/>
      <c r="GA778" s="241"/>
      <c r="GB778" s="241"/>
      <c r="GC778" s="241"/>
      <c r="GD778" s="241"/>
      <c r="GE778" s="241"/>
      <c r="GF778" s="241"/>
      <c r="GG778" s="241"/>
      <c r="GH778" s="241"/>
      <c r="GI778" s="241"/>
      <c r="GJ778" s="241"/>
      <c r="GK778" s="241"/>
      <c r="GL778" s="241"/>
      <c r="GM778" s="241"/>
      <c r="GN778" s="241"/>
      <c r="GO778" s="241"/>
      <c r="GP778" s="241"/>
      <c r="GQ778" s="241"/>
      <c r="GR778" s="241"/>
      <c r="GS778" s="241"/>
      <c r="GT778" s="241"/>
      <c r="GU778" s="241"/>
      <c r="GV778" s="241"/>
      <c r="GW778" s="241"/>
      <c r="GX778" s="241"/>
      <c r="GY778" s="241"/>
      <c r="GZ778" s="241"/>
      <c r="HA778" s="241"/>
      <c r="HB778" s="241"/>
      <c r="HC778" s="241"/>
      <c r="HD778" s="241"/>
      <c r="HE778" s="241"/>
      <c r="HF778" s="241"/>
      <c r="HG778" s="241"/>
      <c r="HH778" s="241"/>
      <c r="HI778" s="241"/>
      <c r="HJ778" s="241"/>
      <c r="HK778" s="241"/>
      <c r="HL778" s="241"/>
      <c r="HM778" s="241"/>
      <c r="HN778" s="241"/>
      <c r="HO778" s="241"/>
      <c r="HP778" s="241"/>
      <c r="HQ778" s="241"/>
      <c r="HR778" s="241"/>
      <c r="HS778" s="241"/>
      <c r="HT778" s="241"/>
      <c r="HU778" s="241"/>
      <c r="HV778" s="241"/>
      <c r="HW778" s="241"/>
      <c r="HX778" s="241"/>
      <c r="HY778" s="241"/>
      <c r="HZ778" s="241"/>
      <c r="IA778" s="241"/>
      <c r="IB778" s="241"/>
      <c r="IC778" s="241"/>
      <c r="ID778" s="241"/>
      <c r="IE778" s="241"/>
      <c r="IF778" s="241"/>
      <c r="IG778" s="241"/>
      <c r="IH778" s="241"/>
      <c r="II778" s="241"/>
      <c r="IJ778" s="241"/>
      <c r="IK778" s="241"/>
      <c r="IL778" s="241"/>
      <c r="IM778" s="241"/>
      <c r="IN778" s="241"/>
      <c r="IO778" s="241"/>
      <c r="IP778" s="241"/>
      <c r="IQ778" s="241"/>
      <c r="IR778" s="241"/>
      <c r="IS778" s="241"/>
      <c r="IT778" s="241"/>
      <c r="IU778" s="241"/>
      <c r="IV778" s="241"/>
      <c r="IW778" s="241"/>
      <c r="IX778" s="241"/>
      <c r="IY778" s="241"/>
      <c r="IZ778" s="241"/>
      <c r="JA778" s="241"/>
      <c r="JB778" s="241"/>
      <c r="JC778" s="241"/>
      <c r="JD778" s="241"/>
      <c r="JE778" s="241"/>
      <c r="JF778" s="241"/>
      <c r="JG778" s="241"/>
      <c r="JH778" s="241"/>
      <c r="JI778" s="241"/>
      <c r="JJ778" s="241"/>
      <c r="JK778" s="241"/>
      <c r="JL778" s="241"/>
      <c r="JM778" s="241"/>
      <c r="JN778" s="241"/>
      <c r="JO778" s="241"/>
      <c r="JP778" s="241"/>
      <c r="JQ778" s="241"/>
      <c r="JR778" s="241"/>
      <c r="JS778" s="241"/>
      <c r="JT778" s="241"/>
      <c r="JU778" s="241"/>
    </row>
    <row r="779" spans="1:281" s="240" customFormat="1" ht="15" customHeight="1">
      <c r="A779" s="241"/>
      <c r="B779" s="241"/>
      <c r="C779" s="241"/>
      <c r="D779" s="241"/>
      <c r="E779" s="241"/>
      <c r="F779" s="241"/>
      <c r="G779" s="241"/>
      <c r="H779" s="241"/>
      <c r="I779" s="241"/>
      <c r="J779" s="241"/>
      <c r="K779" s="241"/>
      <c r="L779" s="241"/>
      <c r="M779" s="241"/>
      <c r="N779" s="241"/>
      <c r="O779" s="241"/>
      <c r="P779" s="241"/>
      <c r="Q779" s="241"/>
      <c r="R779" s="241"/>
      <c r="S779" s="241"/>
      <c r="T779" s="241"/>
      <c r="U779" s="241" t="s">
        <v>903</v>
      </c>
      <c r="V779" s="241"/>
      <c r="W779" s="241"/>
      <c r="X779" s="241"/>
      <c r="Y779" s="241"/>
      <c r="Z779" s="241"/>
      <c r="AA779" s="241"/>
      <c r="AB779" s="241"/>
      <c r="AC779" s="241" t="s">
        <v>313</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c r="CJ779" s="241"/>
      <c r="CK779" s="241"/>
      <c r="CL779" s="241"/>
      <c r="CM779" s="241"/>
      <c r="CN779" s="241"/>
      <c r="CO779" s="241"/>
      <c r="CP779" s="241"/>
      <c r="CQ779" s="241"/>
      <c r="CR779" s="241"/>
      <c r="CS779" s="241"/>
      <c r="CT779" s="241"/>
      <c r="CU779" s="241"/>
      <c r="CV779" s="241"/>
      <c r="CW779" s="241"/>
      <c r="CX779" s="241"/>
      <c r="CY779" s="241"/>
      <c r="CZ779" s="241"/>
      <c r="DA779" s="241"/>
      <c r="DB779" s="241"/>
      <c r="DC779" s="241"/>
      <c r="DD779" s="241"/>
      <c r="DE779" s="241"/>
      <c r="DF779" s="241"/>
      <c r="DG779" s="241"/>
      <c r="DH779" s="241"/>
      <c r="DI779" s="241"/>
      <c r="DJ779" s="241"/>
      <c r="DK779" s="241"/>
      <c r="DL779" s="241"/>
      <c r="DM779" s="241"/>
      <c r="DN779" s="241"/>
      <c r="DO779" s="241"/>
      <c r="DP779" s="241"/>
      <c r="DQ779" s="241"/>
      <c r="DR779" s="241"/>
      <c r="DS779" s="241"/>
      <c r="DT779" s="241"/>
      <c r="DU779" s="241"/>
      <c r="DV779" s="241"/>
      <c r="DW779" s="241"/>
      <c r="DX779" s="241"/>
      <c r="DY779" s="241"/>
      <c r="DZ779" s="241"/>
      <c r="EA779" s="241"/>
      <c r="EB779" s="241"/>
      <c r="EC779" s="241"/>
      <c r="ED779" s="241"/>
      <c r="EE779" s="241"/>
      <c r="EF779" s="241"/>
      <c r="EG779" s="241"/>
      <c r="EH779" s="241"/>
      <c r="EI779" s="241"/>
      <c r="EJ779" s="241"/>
      <c r="EK779" s="241"/>
      <c r="EL779" s="241"/>
      <c r="EM779" s="241"/>
      <c r="EN779" s="241"/>
      <c r="EO779" s="241"/>
      <c r="EP779" s="241"/>
      <c r="EQ779" s="241"/>
      <c r="ER779" s="241"/>
      <c r="ES779" s="241"/>
      <c r="ET779" s="241"/>
      <c r="EU779" s="241"/>
      <c r="EV779" s="241"/>
      <c r="EW779" s="241"/>
      <c r="EX779" s="241"/>
      <c r="EY779" s="241"/>
      <c r="EZ779" s="241"/>
      <c r="FA779" s="241"/>
      <c r="FB779" s="241"/>
      <c r="FC779" s="241"/>
      <c r="FD779" s="241"/>
      <c r="FE779" s="241"/>
      <c r="FF779" s="241"/>
      <c r="FG779" s="241"/>
      <c r="FH779" s="241"/>
      <c r="FI779" s="241"/>
      <c r="FJ779" s="241"/>
      <c r="FK779" s="241"/>
      <c r="FL779" s="241"/>
      <c r="FM779" s="241"/>
      <c r="FN779" s="241"/>
      <c r="FO779" s="241"/>
      <c r="FP779" s="241"/>
      <c r="FQ779" s="241"/>
      <c r="FR779" s="241"/>
      <c r="FS779" s="241"/>
      <c r="FT779" s="241"/>
      <c r="FU779" s="241"/>
      <c r="FV779" s="241"/>
      <c r="FW779" s="241"/>
      <c r="FX779" s="241"/>
      <c r="FY779" s="241"/>
      <c r="FZ779" s="241"/>
      <c r="GA779" s="241"/>
      <c r="GB779" s="241"/>
      <c r="GC779" s="241"/>
      <c r="GD779" s="241"/>
      <c r="GE779" s="241"/>
      <c r="GF779" s="241"/>
      <c r="GG779" s="241"/>
      <c r="GH779" s="241"/>
      <c r="GI779" s="241"/>
      <c r="GJ779" s="241"/>
      <c r="GK779" s="241"/>
      <c r="GL779" s="241"/>
      <c r="GM779" s="241"/>
      <c r="GN779" s="241"/>
      <c r="GO779" s="241"/>
      <c r="GP779" s="241"/>
      <c r="GQ779" s="241"/>
      <c r="GR779" s="241"/>
      <c r="GS779" s="241"/>
      <c r="GT779" s="241"/>
      <c r="GU779" s="241"/>
      <c r="GV779" s="241"/>
      <c r="GW779" s="241"/>
      <c r="GX779" s="241"/>
      <c r="GY779" s="241"/>
      <c r="GZ779" s="241"/>
      <c r="HA779" s="241"/>
      <c r="HB779" s="241"/>
      <c r="HC779" s="241"/>
      <c r="HD779" s="241"/>
      <c r="HE779" s="241"/>
      <c r="HF779" s="241"/>
      <c r="HG779" s="241"/>
      <c r="HH779" s="241"/>
      <c r="HI779" s="241"/>
      <c r="HJ779" s="241"/>
      <c r="HK779" s="241"/>
      <c r="HL779" s="241"/>
      <c r="HM779" s="241"/>
      <c r="HN779" s="241"/>
      <c r="HO779" s="241"/>
      <c r="HP779" s="241"/>
      <c r="HQ779" s="241"/>
      <c r="HR779" s="241"/>
      <c r="HS779" s="241"/>
      <c r="HT779" s="241"/>
      <c r="HU779" s="241"/>
      <c r="HV779" s="241"/>
      <c r="HW779" s="241"/>
      <c r="HX779" s="241"/>
      <c r="HY779" s="241"/>
      <c r="HZ779" s="241"/>
      <c r="IA779" s="241"/>
      <c r="IB779" s="241"/>
      <c r="IC779" s="241"/>
      <c r="ID779" s="241"/>
      <c r="IE779" s="241"/>
      <c r="IF779" s="241"/>
      <c r="IG779" s="241"/>
      <c r="IH779" s="241"/>
      <c r="II779" s="241"/>
      <c r="IJ779" s="241"/>
      <c r="IK779" s="241"/>
      <c r="IL779" s="241"/>
      <c r="IM779" s="241"/>
      <c r="IN779" s="241"/>
      <c r="IO779" s="241"/>
      <c r="IP779" s="241"/>
      <c r="IQ779" s="241"/>
      <c r="IR779" s="241"/>
      <c r="IS779" s="241"/>
      <c r="IT779" s="241"/>
      <c r="IU779" s="241"/>
      <c r="IV779" s="241"/>
      <c r="IW779" s="241"/>
      <c r="IX779" s="241"/>
      <c r="IY779" s="241"/>
      <c r="IZ779" s="241"/>
      <c r="JA779" s="241"/>
      <c r="JB779" s="241"/>
      <c r="JC779" s="241"/>
      <c r="JD779" s="241"/>
      <c r="JE779" s="241"/>
      <c r="JF779" s="241"/>
      <c r="JG779" s="241"/>
      <c r="JH779" s="241"/>
      <c r="JI779" s="241"/>
      <c r="JJ779" s="241"/>
      <c r="JK779" s="241"/>
      <c r="JL779" s="241"/>
      <c r="JM779" s="241"/>
      <c r="JN779" s="241"/>
      <c r="JO779" s="241"/>
      <c r="JP779" s="241"/>
      <c r="JQ779" s="241"/>
      <c r="JR779" s="241"/>
      <c r="JS779" s="241"/>
      <c r="JT779" s="241"/>
      <c r="JU779" s="241"/>
    </row>
    <row r="780" spans="1:281" s="240" customFormat="1" ht="15" customHeight="1">
      <c r="A780" s="241"/>
      <c r="B780" s="241"/>
      <c r="C780" s="241"/>
      <c r="D780" s="241"/>
      <c r="E780" s="241"/>
      <c r="F780" s="241"/>
      <c r="G780" s="241"/>
      <c r="H780" s="241"/>
      <c r="I780" s="241"/>
      <c r="J780" s="241"/>
      <c r="K780" s="241"/>
      <c r="L780" s="241"/>
      <c r="M780" s="241"/>
      <c r="N780" s="241"/>
      <c r="O780" s="241"/>
      <c r="P780" s="241"/>
      <c r="Q780" s="241"/>
      <c r="R780" s="241"/>
      <c r="S780" s="241"/>
      <c r="T780" s="241"/>
      <c r="U780" s="241" t="s">
        <v>904</v>
      </c>
      <c r="V780" s="241"/>
      <c r="W780" s="241"/>
      <c r="X780" s="241"/>
      <c r="Y780" s="241"/>
      <c r="Z780" s="241"/>
      <c r="AA780" s="241"/>
      <c r="AB780" s="241"/>
      <c r="AC780" s="241" t="s">
        <v>311</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c r="CJ780" s="241"/>
      <c r="CK780" s="241"/>
      <c r="CL780" s="241"/>
      <c r="CM780" s="241"/>
      <c r="CN780" s="241"/>
      <c r="CO780" s="241"/>
      <c r="CP780" s="241"/>
      <c r="CQ780" s="241"/>
      <c r="CR780" s="241"/>
      <c r="CS780" s="241"/>
      <c r="CT780" s="241"/>
      <c r="CU780" s="241"/>
      <c r="CV780" s="241"/>
      <c r="CW780" s="241"/>
      <c r="CX780" s="241"/>
      <c r="CY780" s="241"/>
      <c r="CZ780" s="241"/>
      <c r="DA780" s="241"/>
      <c r="DB780" s="241"/>
      <c r="DC780" s="241"/>
      <c r="DD780" s="241"/>
      <c r="DE780" s="241"/>
      <c r="DF780" s="241"/>
      <c r="DG780" s="241"/>
      <c r="DH780" s="241"/>
      <c r="DI780" s="241"/>
      <c r="DJ780" s="241"/>
      <c r="DK780" s="241"/>
      <c r="DL780" s="241"/>
      <c r="DM780" s="241"/>
      <c r="DN780" s="241"/>
      <c r="DO780" s="241"/>
      <c r="DP780" s="241"/>
      <c r="DQ780" s="241"/>
      <c r="DR780" s="241"/>
      <c r="DS780" s="241"/>
      <c r="DT780" s="241"/>
      <c r="DU780" s="241"/>
      <c r="DV780" s="241"/>
      <c r="DW780" s="241"/>
      <c r="DX780" s="241"/>
      <c r="DY780" s="241"/>
      <c r="DZ780" s="241"/>
      <c r="EA780" s="241"/>
      <c r="EB780" s="241"/>
      <c r="EC780" s="241"/>
      <c r="ED780" s="241"/>
      <c r="EE780" s="241"/>
      <c r="EF780" s="241"/>
      <c r="EG780" s="241"/>
      <c r="EH780" s="241"/>
      <c r="EI780" s="241"/>
      <c r="EJ780" s="241"/>
      <c r="EK780" s="241"/>
      <c r="EL780" s="241"/>
      <c r="EM780" s="241"/>
      <c r="EN780" s="241"/>
      <c r="EO780" s="241"/>
      <c r="EP780" s="241"/>
      <c r="EQ780" s="241"/>
      <c r="ER780" s="241"/>
      <c r="ES780" s="241"/>
      <c r="ET780" s="241"/>
      <c r="EU780" s="241"/>
      <c r="EV780" s="241"/>
      <c r="EW780" s="241"/>
      <c r="EX780" s="241"/>
      <c r="EY780" s="241"/>
      <c r="EZ780" s="241"/>
      <c r="FA780" s="241"/>
      <c r="FB780" s="241"/>
      <c r="FC780" s="241"/>
      <c r="FD780" s="241"/>
      <c r="FE780" s="241"/>
      <c r="FF780" s="241"/>
      <c r="FG780" s="241"/>
      <c r="FH780" s="241"/>
      <c r="FI780" s="241"/>
      <c r="FJ780" s="241"/>
      <c r="FK780" s="241"/>
      <c r="FL780" s="241"/>
      <c r="FM780" s="241"/>
      <c r="FN780" s="241"/>
      <c r="FO780" s="241"/>
      <c r="FP780" s="241"/>
      <c r="FQ780" s="241"/>
      <c r="FR780" s="241"/>
      <c r="FS780" s="241"/>
      <c r="FT780" s="241"/>
      <c r="FU780" s="241"/>
      <c r="FV780" s="241"/>
      <c r="FW780" s="241"/>
      <c r="FX780" s="241"/>
      <c r="FY780" s="241"/>
      <c r="FZ780" s="241"/>
      <c r="GA780" s="241"/>
      <c r="GB780" s="241"/>
      <c r="GC780" s="241"/>
      <c r="GD780" s="241"/>
      <c r="GE780" s="241"/>
      <c r="GF780" s="241"/>
      <c r="GG780" s="241"/>
      <c r="GH780" s="241"/>
      <c r="GI780" s="241"/>
      <c r="GJ780" s="241"/>
      <c r="GK780" s="241"/>
      <c r="GL780" s="241"/>
      <c r="GM780" s="241"/>
      <c r="GN780" s="241"/>
      <c r="GO780" s="241"/>
      <c r="GP780" s="241"/>
      <c r="GQ780" s="241"/>
      <c r="GR780" s="241"/>
      <c r="GS780" s="241"/>
      <c r="GT780" s="241"/>
      <c r="GU780" s="241"/>
      <c r="GV780" s="241"/>
      <c r="GW780" s="241"/>
      <c r="GX780" s="241"/>
      <c r="GY780" s="241"/>
      <c r="GZ780" s="241"/>
      <c r="HA780" s="241"/>
      <c r="HB780" s="241"/>
      <c r="HC780" s="241"/>
      <c r="HD780" s="241"/>
      <c r="HE780" s="241"/>
      <c r="HF780" s="241"/>
      <c r="HG780" s="241"/>
      <c r="HH780" s="241"/>
      <c r="HI780" s="241"/>
      <c r="HJ780" s="241"/>
      <c r="HK780" s="241"/>
      <c r="HL780" s="241"/>
      <c r="HM780" s="241"/>
      <c r="HN780" s="241"/>
      <c r="HO780" s="241"/>
      <c r="HP780" s="241"/>
      <c r="HQ780" s="241"/>
      <c r="HR780" s="241"/>
      <c r="HS780" s="241"/>
      <c r="HT780" s="241"/>
      <c r="HU780" s="241"/>
      <c r="HV780" s="241"/>
      <c r="HW780" s="241"/>
      <c r="HX780" s="241"/>
      <c r="HY780" s="241"/>
      <c r="HZ780" s="241"/>
      <c r="IA780" s="241"/>
      <c r="IB780" s="241"/>
      <c r="IC780" s="241"/>
      <c r="ID780" s="241"/>
      <c r="IE780" s="241"/>
      <c r="IF780" s="241"/>
      <c r="IG780" s="241"/>
      <c r="IH780" s="241"/>
      <c r="II780" s="241"/>
      <c r="IJ780" s="241"/>
      <c r="IK780" s="241"/>
      <c r="IL780" s="241"/>
      <c r="IM780" s="241"/>
      <c r="IN780" s="241"/>
      <c r="IO780" s="241"/>
      <c r="IP780" s="241"/>
      <c r="IQ780" s="241"/>
      <c r="IR780" s="241"/>
      <c r="IS780" s="241"/>
      <c r="IT780" s="241"/>
      <c r="IU780" s="241"/>
      <c r="IV780" s="241"/>
      <c r="IW780" s="241"/>
      <c r="IX780" s="241"/>
      <c r="IY780" s="241"/>
      <c r="IZ780" s="241"/>
      <c r="JA780" s="241"/>
      <c r="JB780" s="241"/>
      <c r="JC780" s="241"/>
      <c r="JD780" s="241"/>
      <c r="JE780" s="241"/>
      <c r="JF780" s="241"/>
      <c r="JG780" s="241"/>
      <c r="JH780" s="241"/>
      <c r="JI780" s="241"/>
      <c r="JJ780" s="241"/>
      <c r="JK780" s="241"/>
      <c r="JL780" s="241"/>
      <c r="JM780" s="241"/>
      <c r="JN780" s="241"/>
      <c r="JO780" s="241"/>
      <c r="JP780" s="241"/>
      <c r="JQ780" s="241"/>
      <c r="JR780" s="241"/>
      <c r="JS780" s="241"/>
      <c r="JT780" s="241"/>
      <c r="JU780" s="241"/>
    </row>
    <row r="781" spans="1:281" s="240" customFormat="1" ht="15" customHeight="1">
      <c r="A781" s="241"/>
      <c r="B781" s="241"/>
      <c r="C781" s="241"/>
      <c r="D781" s="241"/>
      <c r="E781" s="241"/>
      <c r="F781" s="241"/>
      <c r="G781" s="241"/>
      <c r="H781" s="241"/>
      <c r="I781" s="241"/>
      <c r="J781" s="241"/>
      <c r="K781" s="241"/>
      <c r="L781" s="241"/>
      <c r="M781" s="241"/>
      <c r="N781" s="241"/>
      <c r="O781" s="241"/>
      <c r="P781" s="241"/>
      <c r="Q781" s="241"/>
      <c r="R781" s="241"/>
      <c r="S781" s="241"/>
      <c r="T781" s="241"/>
      <c r="U781" s="241" t="s">
        <v>905</v>
      </c>
      <c r="V781" s="241"/>
      <c r="W781" s="241"/>
      <c r="X781" s="241"/>
      <c r="Y781" s="241"/>
      <c r="Z781" s="241"/>
      <c r="AA781" s="241"/>
      <c r="AB781" s="241"/>
      <c r="AC781" s="241" t="s">
        <v>311</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c r="CJ781" s="241"/>
      <c r="CK781" s="241"/>
      <c r="CL781" s="241"/>
      <c r="CM781" s="241"/>
      <c r="CN781" s="241"/>
      <c r="CO781" s="241"/>
      <c r="CP781" s="241"/>
      <c r="CQ781" s="241"/>
      <c r="CR781" s="241"/>
      <c r="CS781" s="241"/>
      <c r="CT781" s="241"/>
      <c r="CU781" s="241"/>
      <c r="CV781" s="241"/>
      <c r="CW781" s="241"/>
      <c r="CX781" s="241"/>
      <c r="CY781" s="241"/>
      <c r="CZ781" s="241"/>
      <c r="DA781" s="241"/>
      <c r="DB781" s="241"/>
      <c r="DC781" s="241"/>
      <c r="DD781" s="241"/>
      <c r="DE781" s="241"/>
      <c r="DF781" s="241"/>
      <c r="DG781" s="241"/>
      <c r="DH781" s="241"/>
      <c r="DI781" s="241"/>
      <c r="DJ781" s="241"/>
      <c r="DK781" s="241"/>
      <c r="DL781" s="241"/>
      <c r="DM781" s="241"/>
      <c r="DN781" s="241"/>
      <c r="DO781" s="241"/>
      <c r="DP781" s="241"/>
      <c r="DQ781" s="241"/>
      <c r="DR781" s="241"/>
      <c r="DS781" s="241"/>
      <c r="DT781" s="241"/>
      <c r="DU781" s="241"/>
      <c r="DV781" s="241"/>
      <c r="DW781" s="241"/>
      <c r="DX781" s="241"/>
      <c r="DY781" s="241"/>
      <c r="DZ781" s="241"/>
      <c r="EA781" s="241"/>
      <c r="EB781" s="241"/>
      <c r="EC781" s="241"/>
      <c r="ED781" s="241"/>
      <c r="EE781" s="241"/>
      <c r="EF781" s="241"/>
      <c r="EG781" s="241"/>
      <c r="EH781" s="241"/>
      <c r="EI781" s="241"/>
      <c r="EJ781" s="241"/>
      <c r="EK781" s="241"/>
      <c r="EL781" s="241"/>
      <c r="EM781" s="241"/>
      <c r="EN781" s="241"/>
      <c r="EO781" s="241"/>
      <c r="EP781" s="241"/>
      <c r="EQ781" s="241"/>
      <c r="ER781" s="241"/>
      <c r="ES781" s="241"/>
      <c r="ET781" s="241"/>
      <c r="EU781" s="241"/>
      <c r="EV781" s="241"/>
      <c r="EW781" s="241"/>
      <c r="EX781" s="241"/>
      <c r="EY781" s="241"/>
      <c r="EZ781" s="241"/>
      <c r="FA781" s="241"/>
      <c r="FB781" s="241"/>
      <c r="FC781" s="241"/>
      <c r="FD781" s="241"/>
      <c r="FE781" s="241"/>
      <c r="FF781" s="241"/>
      <c r="FG781" s="241"/>
      <c r="FH781" s="241"/>
      <c r="FI781" s="241"/>
      <c r="FJ781" s="241"/>
      <c r="FK781" s="241"/>
      <c r="FL781" s="241"/>
      <c r="FM781" s="241"/>
      <c r="FN781" s="241"/>
      <c r="FO781" s="241"/>
      <c r="FP781" s="241"/>
      <c r="FQ781" s="241"/>
      <c r="FR781" s="241"/>
      <c r="FS781" s="241"/>
      <c r="FT781" s="241"/>
      <c r="FU781" s="241"/>
      <c r="FV781" s="241"/>
      <c r="FW781" s="241"/>
      <c r="FX781" s="241"/>
      <c r="FY781" s="241"/>
      <c r="FZ781" s="241"/>
      <c r="GA781" s="241"/>
      <c r="GB781" s="241"/>
      <c r="GC781" s="241"/>
      <c r="GD781" s="241"/>
      <c r="GE781" s="241"/>
      <c r="GF781" s="241"/>
      <c r="GG781" s="241"/>
      <c r="GH781" s="241"/>
      <c r="GI781" s="241"/>
      <c r="GJ781" s="241"/>
      <c r="GK781" s="241"/>
      <c r="GL781" s="241"/>
      <c r="GM781" s="241"/>
      <c r="GN781" s="241"/>
      <c r="GO781" s="241"/>
      <c r="GP781" s="241"/>
      <c r="GQ781" s="241"/>
      <c r="GR781" s="241"/>
      <c r="GS781" s="241"/>
      <c r="GT781" s="241"/>
      <c r="GU781" s="241"/>
      <c r="GV781" s="241"/>
      <c r="GW781" s="241"/>
      <c r="GX781" s="241"/>
      <c r="GY781" s="241"/>
      <c r="GZ781" s="241"/>
      <c r="HA781" s="241"/>
      <c r="HB781" s="241"/>
      <c r="HC781" s="241"/>
      <c r="HD781" s="241"/>
      <c r="HE781" s="241"/>
      <c r="HF781" s="241"/>
      <c r="HG781" s="241"/>
      <c r="HH781" s="241"/>
      <c r="HI781" s="241"/>
      <c r="HJ781" s="241"/>
      <c r="HK781" s="241"/>
      <c r="HL781" s="241"/>
      <c r="HM781" s="241"/>
      <c r="HN781" s="241"/>
      <c r="HO781" s="241"/>
      <c r="HP781" s="241"/>
      <c r="HQ781" s="241"/>
      <c r="HR781" s="241"/>
      <c r="HS781" s="241"/>
      <c r="HT781" s="241"/>
      <c r="HU781" s="241"/>
      <c r="HV781" s="241"/>
      <c r="HW781" s="241"/>
      <c r="HX781" s="241"/>
      <c r="HY781" s="241"/>
      <c r="HZ781" s="241"/>
      <c r="IA781" s="241"/>
      <c r="IB781" s="241"/>
      <c r="IC781" s="241"/>
      <c r="ID781" s="241"/>
      <c r="IE781" s="241"/>
      <c r="IF781" s="241"/>
      <c r="IG781" s="241"/>
      <c r="IH781" s="241"/>
      <c r="II781" s="241"/>
      <c r="IJ781" s="241"/>
      <c r="IK781" s="241"/>
      <c r="IL781" s="241"/>
      <c r="IM781" s="241"/>
      <c r="IN781" s="241"/>
      <c r="IO781" s="241"/>
      <c r="IP781" s="241"/>
      <c r="IQ781" s="241"/>
      <c r="IR781" s="241"/>
      <c r="IS781" s="241"/>
      <c r="IT781" s="241"/>
      <c r="IU781" s="241"/>
      <c r="IV781" s="241"/>
      <c r="IW781" s="241"/>
      <c r="IX781" s="241"/>
      <c r="IY781" s="241"/>
      <c r="IZ781" s="241"/>
      <c r="JA781" s="241"/>
      <c r="JB781" s="241"/>
      <c r="JC781" s="241"/>
      <c r="JD781" s="241"/>
      <c r="JE781" s="241"/>
      <c r="JF781" s="241"/>
      <c r="JG781" s="241"/>
      <c r="JH781" s="241"/>
      <c r="JI781" s="241"/>
      <c r="JJ781" s="241"/>
      <c r="JK781" s="241"/>
      <c r="JL781" s="241"/>
      <c r="JM781" s="241"/>
      <c r="JN781" s="241"/>
      <c r="JO781" s="241"/>
      <c r="JP781" s="241"/>
      <c r="JQ781" s="241"/>
      <c r="JR781" s="241"/>
      <c r="JS781" s="241"/>
      <c r="JT781" s="241"/>
      <c r="JU781" s="241"/>
    </row>
    <row r="782" spans="1:281" s="240" customFormat="1" ht="15" customHeight="1">
      <c r="A782" s="241"/>
      <c r="B782" s="241"/>
      <c r="C782" s="241"/>
      <c r="D782" s="241"/>
      <c r="E782" s="241"/>
      <c r="F782" s="241"/>
      <c r="G782" s="241"/>
      <c r="H782" s="241"/>
      <c r="I782" s="241"/>
      <c r="J782" s="241"/>
      <c r="K782" s="241"/>
      <c r="L782" s="241"/>
      <c r="M782" s="241"/>
      <c r="N782" s="241"/>
      <c r="O782" s="241"/>
      <c r="P782" s="241"/>
      <c r="Q782" s="241"/>
      <c r="R782" s="241"/>
      <c r="S782" s="241"/>
      <c r="T782" s="241"/>
      <c r="U782" s="241" t="s">
        <v>906</v>
      </c>
      <c r="V782" s="241"/>
      <c r="W782" s="241"/>
      <c r="X782" s="241"/>
      <c r="Y782" s="241"/>
      <c r="Z782" s="241"/>
      <c r="AA782" s="241"/>
      <c r="AB782" s="241"/>
      <c r="AC782" s="241" t="s">
        <v>309</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c r="CJ782" s="241"/>
      <c r="CK782" s="241"/>
      <c r="CL782" s="241"/>
      <c r="CM782" s="241"/>
      <c r="CN782" s="241"/>
      <c r="CO782" s="241"/>
      <c r="CP782" s="241"/>
      <c r="CQ782" s="241"/>
      <c r="CR782" s="241"/>
      <c r="CS782" s="241"/>
      <c r="CT782" s="241"/>
      <c r="CU782" s="241"/>
      <c r="CV782" s="241"/>
      <c r="CW782" s="241"/>
      <c r="CX782" s="241"/>
      <c r="CY782" s="241"/>
      <c r="CZ782" s="241"/>
      <c r="DA782" s="241"/>
      <c r="DB782" s="241"/>
      <c r="DC782" s="241"/>
      <c r="DD782" s="241"/>
      <c r="DE782" s="241"/>
      <c r="DF782" s="241"/>
      <c r="DG782" s="241"/>
      <c r="DH782" s="241"/>
      <c r="DI782" s="241"/>
      <c r="DJ782" s="241"/>
      <c r="DK782" s="241"/>
      <c r="DL782" s="241"/>
      <c r="DM782" s="241"/>
      <c r="DN782" s="241"/>
      <c r="DO782" s="241"/>
      <c r="DP782" s="241"/>
      <c r="DQ782" s="241"/>
      <c r="DR782" s="241"/>
      <c r="DS782" s="241"/>
      <c r="DT782" s="241"/>
      <c r="DU782" s="241"/>
      <c r="DV782" s="241"/>
      <c r="DW782" s="241"/>
      <c r="DX782" s="241"/>
      <c r="DY782" s="241"/>
      <c r="DZ782" s="241"/>
      <c r="EA782" s="241"/>
      <c r="EB782" s="241"/>
      <c r="EC782" s="241"/>
      <c r="ED782" s="241"/>
      <c r="EE782" s="241"/>
      <c r="EF782" s="241"/>
      <c r="EG782" s="241"/>
      <c r="EH782" s="241"/>
      <c r="EI782" s="241"/>
      <c r="EJ782" s="241"/>
      <c r="EK782" s="241"/>
      <c r="EL782" s="241"/>
      <c r="EM782" s="241"/>
      <c r="EN782" s="241"/>
      <c r="EO782" s="241"/>
      <c r="EP782" s="241"/>
      <c r="EQ782" s="241"/>
      <c r="ER782" s="241"/>
      <c r="ES782" s="241"/>
      <c r="ET782" s="241"/>
      <c r="EU782" s="241"/>
      <c r="EV782" s="241"/>
      <c r="EW782" s="241"/>
      <c r="EX782" s="241"/>
      <c r="EY782" s="241"/>
      <c r="EZ782" s="241"/>
      <c r="FA782" s="241"/>
      <c r="FB782" s="241"/>
      <c r="FC782" s="241"/>
      <c r="FD782" s="241"/>
      <c r="FE782" s="241"/>
      <c r="FF782" s="241"/>
      <c r="FG782" s="241"/>
      <c r="FH782" s="241"/>
      <c r="FI782" s="241"/>
      <c r="FJ782" s="241"/>
      <c r="FK782" s="241"/>
      <c r="FL782" s="241"/>
      <c r="FM782" s="241"/>
      <c r="FN782" s="241"/>
      <c r="FO782" s="241"/>
      <c r="FP782" s="241"/>
      <c r="FQ782" s="241"/>
      <c r="FR782" s="241"/>
      <c r="FS782" s="241"/>
      <c r="FT782" s="241"/>
      <c r="FU782" s="241"/>
      <c r="FV782" s="241"/>
      <c r="FW782" s="241"/>
      <c r="FX782" s="241"/>
      <c r="FY782" s="241"/>
      <c r="FZ782" s="241"/>
      <c r="GA782" s="241"/>
      <c r="GB782" s="241"/>
      <c r="GC782" s="241"/>
      <c r="GD782" s="241"/>
      <c r="GE782" s="241"/>
      <c r="GF782" s="241"/>
      <c r="GG782" s="241"/>
      <c r="GH782" s="241"/>
      <c r="GI782" s="241"/>
      <c r="GJ782" s="241"/>
      <c r="GK782" s="241"/>
      <c r="GL782" s="241"/>
      <c r="GM782" s="241"/>
      <c r="GN782" s="241"/>
      <c r="GO782" s="241"/>
      <c r="GP782" s="241"/>
      <c r="GQ782" s="241"/>
      <c r="GR782" s="241"/>
      <c r="GS782" s="241"/>
      <c r="GT782" s="241"/>
      <c r="GU782" s="241"/>
      <c r="GV782" s="241"/>
      <c r="GW782" s="241"/>
      <c r="GX782" s="241"/>
      <c r="GY782" s="241"/>
      <c r="GZ782" s="241"/>
      <c r="HA782" s="241"/>
      <c r="HB782" s="241"/>
      <c r="HC782" s="241"/>
      <c r="HD782" s="241"/>
      <c r="HE782" s="241"/>
      <c r="HF782" s="241"/>
      <c r="HG782" s="241"/>
      <c r="HH782" s="241"/>
      <c r="HI782" s="241"/>
      <c r="HJ782" s="241"/>
      <c r="HK782" s="241"/>
      <c r="HL782" s="241"/>
      <c r="HM782" s="241"/>
      <c r="HN782" s="241"/>
      <c r="HO782" s="241"/>
      <c r="HP782" s="241"/>
      <c r="HQ782" s="241"/>
      <c r="HR782" s="241"/>
      <c r="HS782" s="241"/>
      <c r="HT782" s="241"/>
      <c r="HU782" s="241"/>
      <c r="HV782" s="241"/>
      <c r="HW782" s="241"/>
      <c r="HX782" s="241"/>
      <c r="HY782" s="241"/>
      <c r="HZ782" s="241"/>
      <c r="IA782" s="241"/>
      <c r="IB782" s="241"/>
      <c r="IC782" s="241"/>
      <c r="ID782" s="241"/>
      <c r="IE782" s="241"/>
      <c r="IF782" s="241"/>
      <c r="IG782" s="241"/>
      <c r="IH782" s="241"/>
      <c r="II782" s="241"/>
      <c r="IJ782" s="241"/>
      <c r="IK782" s="241"/>
      <c r="IL782" s="241"/>
      <c r="IM782" s="241"/>
      <c r="IN782" s="241"/>
      <c r="IO782" s="241"/>
      <c r="IP782" s="241"/>
      <c r="IQ782" s="241"/>
      <c r="IR782" s="241"/>
      <c r="IS782" s="241"/>
      <c r="IT782" s="241"/>
      <c r="IU782" s="241"/>
      <c r="IV782" s="241"/>
      <c r="IW782" s="241"/>
      <c r="IX782" s="241"/>
      <c r="IY782" s="241"/>
      <c r="IZ782" s="241"/>
      <c r="JA782" s="241"/>
      <c r="JB782" s="241"/>
      <c r="JC782" s="241"/>
      <c r="JD782" s="241"/>
      <c r="JE782" s="241"/>
      <c r="JF782" s="241"/>
      <c r="JG782" s="241"/>
      <c r="JH782" s="241"/>
      <c r="JI782" s="241"/>
      <c r="JJ782" s="241"/>
      <c r="JK782" s="241"/>
      <c r="JL782" s="241"/>
      <c r="JM782" s="241"/>
      <c r="JN782" s="241"/>
      <c r="JO782" s="241"/>
      <c r="JP782" s="241"/>
      <c r="JQ782" s="241"/>
      <c r="JR782" s="241"/>
      <c r="JS782" s="241"/>
      <c r="JT782" s="241"/>
      <c r="JU782" s="241"/>
    </row>
    <row r="783" spans="1:281" s="240" customFormat="1" ht="15" customHeight="1">
      <c r="A783" s="241"/>
      <c r="B783" s="241"/>
      <c r="C783" s="241"/>
      <c r="D783" s="241"/>
      <c r="E783" s="241"/>
      <c r="F783" s="241"/>
      <c r="G783" s="241"/>
      <c r="H783" s="241"/>
      <c r="I783" s="241"/>
      <c r="J783" s="241"/>
      <c r="K783" s="241"/>
      <c r="L783" s="241"/>
      <c r="M783" s="241"/>
      <c r="N783" s="241"/>
      <c r="O783" s="241"/>
      <c r="P783" s="241"/>
      <c r="Q783" s="241"/>
      <c r="R783" s="241"/>
      <c r="S783" s="241"/>
      <c r="T783" s="241"/>
      <c r="U783" s="241" t="s">
        <v>907</v>
      </c>
      <c r="V783" s="241"/>
      <c r="W783" s="241"/>
      <c r="X783" s="241"/>
      <c r="Y783" s="241"/>
      <c r="Z783" s="241"/>
      <c r="AA783" s="241"/>
      <c r="AB783" s="241"/>
      <c r="AC783" s="241" t="s">
        <v>325</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c r="CJ783" s="241"/>
      <c r="CK783" s="241"/>
      <c r="CL783" s="241"/>
      <c r="CM783" s="241"/>
      <c r="CN783" s="241"/>
      <c r="CO783" s="241"/>
      <c r="CP783" s="241"/>
      <c r="CQ783" s="241"/>
      <c r="CR783" s="241"/>
      <c r="CS783" s="241"/>
      <c r="CT783" s="241"/>
      <c r="CU783" s="241"/>
      <c r="CV783" s="241"/>
      <c r="CW783" s="241"/>
      <c r="CX783" s="241"/>
      <c r="CY783" s="241"/>
      <c r="CZ783" s="241"/>
      <c r="DA783" s="241"/>
      <c r="DB783" s="241"/>
      <c r="DC783" s="241"/>
      <c r="DD783" s="241"/>
      <c r="DE783" s="241"/>
      <c r="DF783" s="241"/>
      <c r="DG783" s="241"/>
      <c r="DH783" s="241"/>
      <c r="DI783" s="241"/>
      <c r="DJ783" s="241"/>
      <c r="DK783" s="241"/>
      <c r="DL783" s="241"/>
      <c r="DM783" s="241"/>
      <c r="DN783" s="241"/>
      <c r="DO783" s="241"/>
      <c r="DP783" s="241"/>
      <c r="DQ783" s="241"/>
      <c r="DR783" s="241"/>
      <c r="DS783" s="241"/>
      <c r="DT783" s="241"/>
      <c r="DU783" s="241"/>
      <c r="DV783" s="241"/>
      <c r="DW783" s="241"/>
      <c r="DX783" s="241"/>
      <c r="DY783" s="241"/>
      <c r="DZ783" s="241"/>
      <c r="EA783" s="241"/>
      <c r="EB783" s="241"/>
      <c r="EC783" s="241"/>
      <c r="ED783" s="241"/>
      <c r="EE783" s="241"/>
      <c r="EF783" s="241"/>
      <c r="EG783" s="241"/>
      <c r="EH783" s="241"/>
      <c r="EI783" s="241"/>
      <c r="EJ783" s="241"/>
      <c r="EK783" s="241"/>
      <c r="EL783" s="241"/>
      <c r="EM783" s="241"/>
      <c r="EN783" s="241"/>
      <c r="EO783" s="241"/>
      <c r="EP783" s="241"/>
      <c r="EQ783" s="241"/>
      <c r="ER783" s="241"/>
      <c r="ES783" s="241"/>
      <c r="ET783" s="241"/>
      <c r="EU783" s="241"/>
      <c r="EV783" s="241"/>
      <c r="EW783" s="241"/>
      <c r="EX783" s="241"/>
      <c r="EY783" s="241"/>
      <c r="EZ783" s="241"/>
      <c r="FA783" s="241"/>
      <c r="FB783" s="241"/>
      <c r="FC783" s="241"/>
      <c r="FD783" s="241"/>
      <c r="FE783" s="241"/>
      <c r="FF783" s="241"/>
      <c r="FG783" s="241"/>
      <c r="FH783" s="241"/>
      <c r="FI783" s="241"/>
      <c r="FJ783" s="241"/>
      <c r="FK783" s="241"/>
      <c r="FL783" s="241"/>
      <c r="FM783" s="241"/>
      <c r="FN783" s="241"/>
      <c r="FO783" s="241"/>
      <c r="FP783" s="241"/>
      <c r="FQ783" s="241"/>
      <c r="FR783" s="241"/>
      <c r="FS783" s="241"/>
      <c r="FT783" s="241"/>
      <c r="FU783" s="241"/>
      <c r="FV783" s="241"/>
      <c r="FW783" s="241"/>
      <c r="FX783" s="241"/>
      <c r="FY783" s="241"/>
      <c r="FZ783" s="241"/>
      <c r="GA783" s="241"/>
      <c r="GB783" s="241"/>
      <c r="GC783" s="241"/>
      <c r="GD783" s="241"/>
      <c r="GE783" s="241"/>
      <c r="GF783" s="241"/>
      <c r="GG783" s="241"/>
      <c r="GH783" s="241"/>
      <c r="GI783" s="241"/>
      <c r="GJ783" s="241"/>
      <c r="GK783" s="241"/>
      <c r="GL783" s="241"/>
      <c r="GM783" s="241"/>
      <c r="GN783" s="241"/>
      <c r="GO783" s="241"/>
      <c r="GP783" s="241"/>
      <c r="GQ783" s="241"/>
      <c r="GR783" s="241"/>
      <c r="GS783" s="241"/>
      <c r="GT783" s="241"/>
      <c r="GU783" s="241"/>
      <c r="GV783" s="241"/>
      <c r="GW783" s="241"/>
      <c r="GX783" s="241"/>
      <c r="GY783" s="241"/>
      <c r="GZ783" s="241"/>
      <c r="HA783" s="241"/>
      <c r="HB783" s="241"/>
      <c r="HC783" s="241"/>
      <c r="HD783" s="241"/>
      <c r="HE783" s="241"/>
      <c r="HF783" s="241"/>
      <c r="HG783" s="241"/>
      <c r="HH783" s="241"/>
      <c r="HI783" s="241"/>
      <c r="HJ783" s="241"/>
      <c r="HK783" s="241"/>
      <c r="HL783" s="241"/>
      <c r="HM783" s="241"/>
      <c r="HN783" s="241"/>
      <c r="HO783" s="241"/>
      <c r="HP783" s="241"/>
      <c r="HQ783" s="241"/>
      <c r="HR783" s="241"/>
      <c r="HS783" s="241"/>
      <c r="HT783" s="241"/>
      <c r="HU783" s="241"/>
      <c r="HV783" s="241"/>
      <c r="HW783" s="241"/>
      <c r="HX783" s="241"/>
      <c r="HY783" s="241"/>
      <c r="HZ783" s="241"/>
      <c r="IA783" s="241"/>
      <c r="IB783" s="241"/>
      <c r="IC783" s="241"/>
      <c r="ID783" s="241"/>
      <c r="IE783" s="241"/>
      <c r="IF783" s="241"/>
      <c r="IG783" s="241"/>
      <c r="IH783" s="241"/>
      <c r="II783" s="241"/>
      <c r="IJ783" s="241"/>
      <c r="IK783" s="241"/>
      <c r="IL783" s="241"/>
      <c r="IM783" s="241"/>
      <c r="IN783" s="241"/>
      <c r="IO783" s="241"/>
      <c r="IP783" s="241"/>
      <c r="IQ783" s="241"/>
      <c r="IR783" s="241"/>
      <c r="IS783" s="241"/>
      <c r="IT783" s="241"/>
      <c r="IU783" s="241"/>
      <c r="IV783" s="241"/>
      <c r="IW783" s="241"/>
      <c r="IX783" s="241"/>
      <c r="IY783" s="241"/>
      <c r="IZ783" s="241"/>
      <c r="JA783" s="241"/>
      <c r="JB783" s="241"/>
      <c r="JC783" s="241"/>
      <c r="JD783" s="241"/>
      <c r="JE783" s="241"/>
      <c r="JF783" s="241"/>
      <c r="JG783" s="241"/>
      <c r="JH783" s="241"/>
      <c r="JI783" s="241"/>
      <c r="JJ783" s="241"/>
      <c r="JK783" s="241"/>
      <c r="JL783" s="241"/>
      <c r="JM783" s="241"/>
      <c r="JN783" s="241"/>
      <c r="JO783" s="241"/>
      <c r="JP783" s="241"/>
      <c r="JQ783" s="241"/>
      <c r="JR783" s="241"/>
      <c r="JS783" s="241"/>
      <c r="JT783" s="241"/>
      <c r="JU783" s="241"/>
    </row>
    <row r="784" spans="1:281" s="240" customFormat="1" ht="15" customHeight="1">
      <c r="A784" s="241"/>
      <c r="B784" s="241"/>
      <c r="C784" s="241"/>
      <c r="D784" s="241"/>
      <c r="E784" s="241"/>
      <c r="F784" s="241"/>
      <c r="G784" s="241"/>
      <c r="H784" s="241"/>
      <c r="I784" s="241"/>
      <c r="J784" s="241"/>
      <c r="K784" s="241"/>
      <c r="L784" s="241"/>
      <c r="M784" s="241"/>
      <c r="N784" s="241"/>
      <c r="O784" s="241"/>
      <c r="P784" s="241"/>
      <c r="Q784" s="241"/>
      <c r="R784" s="241"/>
      <c r="S784" s="241"/>
      <c r="T784" s="241"/>
      <c r="U784" s="241" t="s">
        <v>908</v>
      </c>
      <c r="V784" s="241"/>
      <c r="W784" s="241"/>
      <c r="X784" s="241"/>
      <c r="Y784" s="241"/>
      <c r="Z784" s="241"/>
      <c r="AA784" s="241"/>
      <c r="AB784" s="241"/>
      <c r="AC784" s="241" t="s">
        <v>325</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c r="CJ784" s="241"/>
      <c r="CK784" s="241"/>
      <c r="CL784" s="241"/>
      <c r="CM784" s="241"/>
      <c r="CN784" s="241"/>
      <c r="CO784" s="241"/>
      <c r="CP784" s="241"/>
      <c r="CQ784" s="241"/>
      <c r="CR784" s="241"/>
      <c r="CS784" s="241"/>
      <c r="CT784" s="241"/>
      <c r="CU784" s="241"/>
      <c r="CV784" s="241"/>
      <c r="CW784" s="241"/>
      <c r="CX784" s="241"/>
      <c r="CY784" s="241"/>
      <c r="CZ784" s="241"/>
      <c r="DA784" s="241"/>
      <c r="DB784" s="241"/>
      <c r="DC784" s="241"/>
      <c r="DD784" s="241"/>
      <c r="DE784" s="241"/>
      <c r="DF784" s="241"/>
      <c r="DG784" s="241"/>
      <c r="DH784" s="241"/>
      <c r="DI784" s="241"/>
      <c r="DJ784" s="241"/>
      <c r="DK784" s="241"/>
      <c r="DL784" s="241"/>
      <c r="DM784" s="241"/>
      <c r="DN784" s="241"/>
      <c r="DO784" s="241"/>
      <c r="DP784" s="241"/>
      <c r="DQ784" s="241"/>
      <c r="DR784" s="241"/>
      <c r="DS784" s="241"/>
      <c r="DT784" s="241"/>
      <c r="DU784" s="241"/>
      <c r="DV784" s="241"/>
      <c r="DW784" s="241"/>
      <c r="DX784" s="241"/>
      <c r="DY784" s="241"/>
      <c r="DZ784" s="241"/>
      <c r="EA784" s="241"/>
      <c r="EB784" s="241"/>
      <c r="EC784" s="241"/>
      <c r="ED784" s="241"/>
      <c r="EE784" s="241"/>
      <c r="EF784" s="241"/>
      <c r="EG784" s="241"/>
      <c r="EH784" s="241"/>
      <c r="EI784" s="241"/>
      <c r="EJ784" s="241"/>
      <c r="EK784" s="241"/>
      <c r="EL784" s="241"/>
      <c r="EM784" s="241"/>
      <c r="EN784" s="241"/>
      <c r="EO784" s="241"/>
      <c r="EP784" s="241"/>
      <c r="EQ784" s="241"/>
      <c r="ER784" s="241"/>
      <c r="ES784" s="241"/>
      <c r="ET784" s="241"/>
      <c r="EU784" s="241"/>
      <c r="EV784" s="241"/>
      <c r="EW784" s="241"/>
      <c r="EX784" s="241"/>
      <c r="EY784" s="241"/>
      <c r="EZ784" s="241"/>
      <c r="FA784" s="241"/>
      <c r="FB784" s="241"/>
      <c r="FC784" s="241"/>
      <c r="FD784" s="241"/>
      <c r="FE784" s="241"/>
      <c r="FF784" s="241"/>
      <c r="FG784" s="241"/>
      <c r="FH784" s="241"/>
      <c r="FI784" s="241"/>
      <c r="FJ784" s="241"/>
      <c r="FK784" s="241"/>
      <c r="FL784" s="241"/>
      <c r="FM784" s="241"/>
      <c r="FN784" s="241"/>
      <c r="FO784" s="241"/>
      <c r="FP784" s="241"/>
      <c r="FQ784" s="241"/>
      <c r="FR784" s="241"/>
      <c r="FS784" s="241"/>
      <c r="FT784" s="241"/>
      <c r="FU784" s="241"/>
      <c r="FV784" s="241"/>
      <c r="FW784" s="241"/>
      <c r="FX784" s="241"/>
      <c r="FY784" s="241"/>
      <c r="FZ784" s="241"/>
      <c r="GA784" s="241"/>
      <c r="GB784" s="241"/>
      <c r="GC784" s="241"/>
      <c r="GD784" s="241"/>
      <c r="GE784" s="241"/>
      <c r="GF784" s="241"/>
      <c r="GG784" s="241"/>
      <c r="GH784" s="241"/>
      <c r="GI784" s="241"/>
      <c r="GJ784" s="241"/>
      <c r="GK784" s="241"/>
      <c r="GL784" s="241"/>
      <c r="GM784" s="241"/>
      <c r="GN784" s="241"/>
      <c r="GO784" s="241"/>
      <c r="GP784" s="241"/>
      <c r="GQ784" s="241"/>
      <c r="GR784" s="241"/>
      <c r="GS784" s="241"/>
      <c r="GT784" s="241"/>
      <c r="GU784" s="241"/>
      <c r="GV784" s="241"/>
      <c r="GW784" s="241"/>
      <c r="GX784" s="241"/>
      <c r="GY784" s="241"/>
      <c r="GZ784" s="241"/>
      <c r="HA784" s="241"/>
      <c r="HB784" s="241"/>
      <c r="HC784" s="241"/>
      <c r="HD784" s="241"/>
      <c r="HE784" s="241"/>
      <c r="HF784" s="241"/>
      <c r="HG784" s="241"/>
      <c r="HH784" s="241"/>
      <c r="HI784" s="241"/>
      <c r="HJ784" s="241"/>
      <c r="HK784" s="241"/>
      <c r="HL784" s="241"/>
      <c r="HM784" s="241"/>
      <c r="HN784" s="241"/>
      <c r="HO784" s="241"/>
      <c r="HP784" s="241"/>
      <c r="HQ784" s="241"/>
      <c r="HR784" s="241"/>
      <c r="HS784" s="241"/>
      <c r="HT784" s="241"/>
      <c r="HU784" s="241"/>
      <c r="HV784" s="241"/>
      <c r="HW784" s="241"/>
      <c r="HX784" s="241"/>
      <c r="HY784" s="241"/>
      <c r="HZ784" s="241"/>
      <c r="IA784" s="241"/>
      <c r="IB784" s="241"/>
      <c r="IC784" s="241"/>
      <c r="ID784" s="241"/>
      <c r="IE784" s="241"/>
      <c r="IF784" s="241"/>
      <c r="IG784" s="241"/>
      <c r="IH784" s="241"/>
      <c r="II784" s="241"/>
      <c r="IJ784" s="241"/>
      <c r="IK784" s="241"/>
      <c r="IL784" s="241"/>
      <c r="IM784" s="241"/>
      <c r="IN784" s="241"/>
      <c r="IO784" s="241"/>
      <c r="IP784" s="241"/>
      <c r="IQ784" s="241"/>
      <c r="IR784" s="241"/>
      <c r="IS784" s="241"/>
      <c r="IT784" s="241"/>
      <c r="IU784" s="241"/>
      <c r="IV784" s="241"/>
      <c r="IW784" s="241"/>
      <c r="IX784" s="241"/>
      <c r="IY784" s="241"/>
      <c r="IZ784" s="241"/>
      <c r="JA784" s="241"/>
      <c r="JB784" s="241"/>
      <c r="JC784" s="241"/>
      <c r="JD784" s="241"/>
      <c r="JE784" s="241"/>
      <c r="JF784" s="241"/>
      <c r="JG784" s="241"/>
      <c r="JH784" s="241"/>
      <c r="JI784" s="241"/>
      <c r="JJ784" s="241"/>
      <c r="JK784" s="241"/>
      <c r="JL784" s="241"/>
      <c r="JM784" s="241"/>
      <c r="JN784" s="241"/>
      <c r="JO784" s="241"/>
      <c r="JP784" s="241"/>
      <c r="JQ784" s="241"/>
      <c r="JR784" s="241"/>
      <c r="JS784" s="241"/>
      <c r="JT784" s="241"/>
      <c r="JU784" s="241"/>
    </row>
    <row r="785" spans="1:281" s="240" customFormat="1" ht="15" customHeight="1">
      <c r="A785" s="241"/>
      <c r="B785" s="241"/>
      <c r="C785" s="241"/>
      <c r="D785" s="241"/>
      <c r="E785" s="241"/>
      <c r="F785" s="241"/>
      <c r="G785" s="241"/>
      <c r="H785" s="241"/>
      <c r="I785" s="241"/>
      <c r="J785" s="241"/>
      <c r="K785" s="241"/>
      <c r="L785" s="241"/>
      <c r="M785" s="241"/>
      <c r="N785" s="241"/>
      <c r="O785" s="241"/>
      <c r="P785" s="241"/>
      <c r="Q785" s="241"/>
      <c r="R785" s="241"/>
      <c r="S785" s="241"/>
      <c r="T785" s="241"/>
      <c r="U785" s="241" t="s">
        <v>909</v>
      </c>
      <c r="V785" s="241"/>
      <c r="W785" s="241"/>
      <c r="X785" s="241"/>
      <c r="Y785" s="241"/>
      <c r="Z785" s="241"/>
      <c r="AA785" s="241"/>
      <c r="AB785" s="241"/>
      <c r="AC785" s="241" t="s">
        <v>316</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c r="CJ785" s="241"/>
      <c r="CK785" s="241"/>
      <c r="CL785" s="241"/>
      <c r="CM785" s="241"/>
      <c r="CN785" s="241"/>
      <c r="CO785" s="241"/>
      <c r="CP785" s="241"/>
      <c r="CQ785" s="241"/>
      <c r="CR785" s="241"/>
      <c r="CS785" s="241"/>
      <c r="CT785" s="241"/>
      <c r="CU785" s="241"/>
      <c r="CV785" s="241"/>
      <c r="CW785" s="241"/>
      <c r="CX785" s="241"/>
      <c r="CY785" s="241"/>
      <c r="CZ785" s="241"/>
      <c r="DA785" s="241"/>
      <c r="DB785" s="241"/>
      <c r="DC785" s="241"/>
      <c r="DD785" s="241"/>
      <c r="DE785" s="241"/>
      <c r="DF785" s="241"/>
      <c r="DG785" s="241"/>
      <c r="DH785" s="241"/>
      <c r="DI785" s="241"/>
      <c r="DJ785" s="241"/>
      <c r="DK785" s="241"/>
      <c r="DL785" s="241"/>
      <c r="DM785" s="241"/>
      <c r="DN785" s="241"/>
      <c r="DO785" s="241"/>
      <c r="DP785" s="241"/>
      <c r="DQ785" s="241"/>
      <c r="DR785" s="241"/>
      <c r="DS785" s="241"/>
      <c r="DT785" s="241"/>
      <c r="DU785" s="241"/>
      <c r="DV785" s="241"/>
      <c r="DW785" s="241"/>
      <c r="DX785" s="241"/>
      <c r="DY785" s="241"/>
      <c r="DZ785" s="241"/>
      <c r="EA785" s="241"/>
      <c r="EB785" s="241"/>
      <c r="EC785" s="241"/>
      <c r="ED785" s="241"/>
      <c r="EE785" s="241"/>
      <c r="EF785" s="241"/>
      <c r="EG785" s="241"/>
      <c r="EH785" s="241"/>
      <c r="EI785" s="241"/>
      <c r="EJ785" s="241"/>
      <c r="EK785" s="241"/>
      <c r="EL785" s="241"/>
      <c r="EM785" s="241"/>
      <c r="EN785" s="241"/>
      <c r="EO785" s="241"/>
      <c r="EP785" s="241"/>
      <c r="EQ785" s="241"/>
      <c r="ER785" s="241"/>
      <c r="ES785" s="241"/>
      <c r="ET785" s="241"/>
      <c r="EU785" s="241"/>
      <c r="EV785" s="241"/>
      <c r="EW785" s="241"/>
      <c r="EX785" s="241"/>
      <c r="EY785" s="241"/>
      <c r="EZ785" s="241"/>
      <c r="FA785" s="241"/>
      <c r="FB785" s="241"/>
      <c r="FC785" s="241"/>
      <c r="FD785" s="241"/>
      <c r="FE785" s="241"/>
      <c r="FF785" s="241"/>
      <c r="FG785" s="241"/>
      <c r="FH785" s="241"/>
      <c r="FI785" s="241"/>
      <c r="FJ785" s="241"/>
      <c r="FK785" s="241"/>
      <c r="FL785" s="241"/>
      <c r="FM785" s="241"/>
      <c r="FN785" s="241"/>
      <c r="FO785" s="241"/>
      <c r="FP785" s="241"/>
      <c r="FQ785" s="241"/>
      <c r="FR785" s="241"/>
      <c r="FS785" s="241"/>
      <c r="FT785" s="241"/>
      <c r="FU785" s="241"/>
      <c r="FV785" s="241"/>
      <c r="FW785" s="241"/>
      <c r="FX785" s="241"/>
      <c r="FY785" s="241"/>
      <c r="FZ785" s="241"/>
      <c r="GA785" s="241"/>
      <c r="GB785" s="241"/>
      <c r="GC785" s="241"/>
      <c r="GD785" s="241"/>
      <c r="GE785" s="241"/>
      <c r="GF785" s="241"/>
      <c r="GG785" s="241"/>
      <c r="GH785" s="241"/>
      <c r="GI785" s="241"/>
      <c r="GJ785" s="241"/>
      <c r="GK785" s="241"/>
      <c r="GL785" s="241"/>
      <c r="GM785" s="241"/>
      <c r="GN785" s="241"/>
      <c r="GO785" s="241"/>
      <c r="GP785" s="241"/>
      <c r="GQ785" s="241"/>
      <c r="GR785" s="241"/>
      <c r="GS785" s="241"/>
      <c r="GT785" s="241"/>
      <c r="GU785" s="241"/>
      <c r="GV785" s="241"/>
      <c r="GW785" s="241"/>
      <c r="GX785" s="241"/>
      <c r="GY785" s="241"/>
      <c r="GZ785" s="241"/>
      <c r="HA785" s="241"/>
      <c r="HB785" s="241"/>
      <c r="HC785" s="241"/>
      <c r="HD785" s="241"/>
      <c r="HE785" s="241"/>
      <c r="HF785" s="241"/>
      <c r="HG785" s="241"/>
      <c r="HH785" s="241"/>
      <c r="HI785" s="241"/>
      <c r="HJ785" s="241"/>
      <c r="HK785" s="241"/>
      <c r="HL785" s="241"/>
      <c r="HM785" s="241"/>
      <c r="HN785" s="241"/>
      <c r="HO785" s="241"/>
      <c r="HP785" s="241"/>
      <c r="HQ785" s="241"/>
      <c r="HR785" s="241"/>
      <c r="HS785" s="241"/>
      <c r="HT785" s="241"/>
      <c r="HU785" s="241"/>
      <c r="HV785" s="241"/>
      <c r="HW785" s="241"/>
      <c r="HX785" s="241"/>
      <c r="HY785" s="241"/>
      <c r="HZ785" s="241"/>
      <c r="IA785" s="241"/>
      <c r="IB785" s="241"/>
      <c r="IC785" s="241"/>
      <c r="ID785" s="241"/>
      <c r="IE785" s="241"/>
      <c r="IF785" s="241"/>
      <c r="IG785" s="241"/>
      <c r="IH785" s="241"/>
      <c r="II785" s="241"/>
      <c r="IJ785" s="241"/>
      <c r="IK785" s="241"/>
      <c r="IL785" s="241"/>
      <c r="IM785" s="241"/>
      <c r="IN785" s="241"/>
      <c r="IO785" s="241"/>
      <c r="IP785" s="241"/>
      <c r="IQ785" s="241"/>
      <c r="IR785" s="241"/>
      <c r="IS785" s="241"/>
      <c r="IT785" s="241"/>
      <c r="IU785" s="241"/>
      <c r="IV785" s="241"/>
      <c r="IW785" s="241"/>
      <c r="IX785" s="241"/>
      <c r="IY785" s="241"/>
      <c r="IZ785" s="241"/>
      <c r="JA785" s="241"/>
      <c r="JB785" s="241"/>
      <c r="JC785" s="241"/>
      <c r="JD785" s="241"/>
      <c r="JE785" s="241"/>
      <c r="JF785" s="241"/>
      <c r="JG785" s="241"/>
      <c r="JH785" s="241"/>
      <c r="JI785" s="241"/>
      <c r="JJ785" s="241"/>
      <c r="JK785" s="241"/>
      <c r="JL785" s="241"/>
      <c r="JM785" s="241"/>
      <c r="JN785" s="241"/>
      <c r="JO785" s="241"/>
      <c r="JP785" s="241"/>
      <c r="JQ785" s="241"/>
      <c r="JR785" s="241"/>
      <c r="JS785" s="241"/>
      <c r="JT785" s="241"/>
      <c r="JU785" s="241"/>
    </row>
    <row r="786" spans="1:281" s="240" customFormat="1" ht="15" customHeight="1">
      <c r="A786" s="241"/>
      <c r="B786" s="241"/>
      <c r="C786" s="241"/>
      <c r="D786" s="241"/>
      <c r="E786" s="241"/>
      <c r="F786" s="241"/>
      <c r="G786" s="241"/>
      <c r="H786" s="241"/>
      <c r="I786" s="241"/>
      <c r="J786" s="241"/>
      <c r="K786" s="241"/>
      <c r="L786" s="241"/>
      <c r="M786" s="241"/>
      <c r="N786" s="241"/>
      <c r="O786" s="241"/>
      <c r="P786" s="241"/>
      <c r="Q786" s="241"/>
      <c r="R786" s="241"/>
      <c r="S786" s="241"/>
      <c r="T786" s="241"/>
      <c r="U786" s="241" t="s">
        <v>910</v>
      </c>
      <c r="V786" s="241"/>
      <c r="W786" s="241"/>
      <c r="X786" s="241"/>
      <c r="Y786" s="241"/>
      <c r="Z786" s="241"/>
      <c r="AA786" s="241"/>
      <c r="AB786" s="241"/>
      <c r="AC786" s="241" t="s">
        <v>311</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c r="EN786" s="241"/>
      <c r="EO786" s="241"/>
      <c r="EP786" s="241"/>
      <c r="EQ786" s="241"/>
      <c r="ER786" s="241"/>
      <c r="ES786" s="241"/>
      <c r="ET786" s="241"/>
      <c r="EU786" s="241"/>
      <c r="EV786" s="241"/>
      <c r="EW786" s="241"/>
      <c r="EX786" s="241"/>
      <c r="EY786" s="241"/>
      <c r="EZ786" s="241"/>
      <c r="FA786" s="241"/>
      <c r="FB786" s="241"/>
      <c r="FC786" s="241"/>
      <c r="FD786" s="241"/>
      <c r="FE786" s="241"/>
      <c r="FF786" s="241"/>
      <c r="FG786" s="241"/>
      <c r="FH786" s="241"/>
      <c r="FI786" s="241"/>
      <c r="FJ786" s="241"/>
      <c r="FK786" s="241"/>
      <c r="FL786" s="241"/>
      <c r="FM786" s="241"/>
      <c r="FN786" s="241"/>
      <c r="FO786" s="241"/>
      <c r="FP786" s="241"/>
      <c r="FQ786" s="241"/>
      <c r="FR786" s="241"/>
      <c r="FS786" s="241"/>
      <c r="FT786" s="241"/>
      <c r="FU786" s="241"/>
      <c r="FV786" s="241"/>
      <c r="FW786" s="241"/>
      <c r="FX786" s="241"/>
      <c r="FY786" s="241"/>
      <c r="FZ786" s="241"/>
      <c r="GA786" s="241"/>
      <c r="GB786" s="241"/>
      <c r="GC786" s="241"/>
      <c r="GD786" s="241"/>
      <c r="GE786" s="241"/>
      <c r="GF786" s="241"/>
      <c r="GG786" s="241"/>
      <c r="GH786" s="241"/>
      <c r="GI786" s="241"/>
      <c r="GJ786" s="241"/>
      <c r="GK786" s="241"/>
      <c r="GL786" s="241"/>
      <c r="GM786" s="241"/>
      <c r="GN786" s="241"/>
      <c r="GO786" s="241"/>
      <c r="GP786" s="241"/>
      <c r="GQ786" s="241"/>
      <c r="GR786" s="241"/>
      <c r="GS786" s="241"/>
      <c r="GT786" s="241"/>
      <c r="GU786" s="241"/>
      <c r="GV786" s="241"/>
      <c r="GW786" s="241"/>
      <c r="GX786" s="241"/>
      <c r="GY786" s="241"/>
      <c r="GZ786" s="241"/>
      <c r="HA786" s="241"/>
      <c r="HB786" s="241"/>
      <c r="HC786" s="241"/>
      <c r="HD786" s="241"/>
      <c r="HE786" s="241"/>
      <c r="HF786" s="241"/>
      <c r="HG786" s="241"/>
      <c r="HH786" s="241"/>
      <c r="HI786" s="241"/>
      <c r="HJ786" s="241"/>
      <c r="HK786" s="241"/>
      <c r="HL786" s="241"/>
      <c r="HM786" s="241"/>
      <c r="HN786" s="241"/>
      <c r="HO786" s="241"/>
      <c r="HP786" s="241"/>
      <c r="HQ786" s="241"/>
      <c r="HR786" s="241"/>
      <c r="HS786" s="241"/>
      <c r="HT786" s="241"/>
      <c r="HU786" s="241"/>
      <c r="HV786" s="241"/>
      <c r="HW786" s="241"/>
      <c r="HX786" s="241"/>
      <c r="HY786" s="241"/>
      <c r="HZ786" s="241"/>
      <c r="IA786" s="241"/>
      <c r="IB786" s="241"/>
      <c r="IC786" s="241"/>
      <c r="ID786" s="241"/>
      <c r="IE786" s="241"/>
      <c r="IF786" s="241"/>
      <c r="IG786" s="241"/>
      <c r="IH786" s="241"/>
      <c r="II786" s="241"/>
      <c r="IJ786" s="241"/>
      <c r="IK786" s="241"/>
      <c r="IL786" s="241"/>
      <c r="IM786" s="241"/>
      <c r="IN786" s="241"/>
      <c r="IO786" s="241"/>
      <c r="IP786" s="241"/>
      <c r="IQ786" s="241"/>
      <c r="IR786" s="241"/>
      <c r="IS786" s="241"/>
      <c r="IT786" s="241"/>
      <c r="IU786" s="241"/>
      <c r="IV786" s="241"/>
      <c r="IW786" s="241"/>
      <c r="IX786" s="241"/>
      <c r="IY786" s="241"/>
      <c r="IZ786" s="241"/>
      <c r="JA786" s="241"/>
      <c r="JB786" s="241"/>
      <c r="JC786" s="241"/>
      <c r="JD786" s="241"/>
      <c r="JE786" s="241"/>
      <c r="JF786" s="241"/>
      <c r="JG786" s="241"/>
      <c r="JH786" s="241"/>
      <c r="JI786" s="241"/>
      <c r="JJ786" s="241"/>
      <c r="JK786" s="241"/>
      <c r="JL786" s="241"/>
      <c r="JM786" s="241"/>
      <c r="JN786" s="241"/>
      <c r="JO786" s="241"/>
      <c r="JP786" s="241"/>
      <c r="JQ786" s="241"/>
      <c r="JR786" s="241"/>
      <c r="JS786" s="241"/>
      <c r="JT786" s="241"/>
      <c r="JU786" s="241"/>
    </row>
    <row r="787" spans="1:281" s="240" customFormat="1" ht="15" customHeight="1">
      <c r="A787" s="241"/>
      <c r="B787" s="241"/>
      <c r="C787" s="241"/>
      <c r="D787" s="241"/>
      <c r="E787" s="241"/>
      <c r="F787" s="241"/>
      <c r="G787" s="241"/>
      <c r="H787" s="241"/>
      <c r="I787" s="241"/>
      <c r="J787" s="241"/>
      <c r="K787" s="241"/>
      <c r="L787" s="241"/>
      <c r="M787" s="241"/>
      <c r="N787" s="241"/>
      <c r="O787" s="241"/>
      <c r="P787" s="241"/>
      <c r="Q787" s="241"/>
      <c r="R787" s="241"/>
      <c r="S787" s="241"/>
      <c r="T787" s="241"/>
      <c r="U787" s="241" t="s">
        <v>911</v>
      </c>
      <c r="V787" s="241"/>
      <c r="W787" s="241"/>
      <c r="X787" s="241"/>
      <c r="Y787" s="241"/>
      <c r="Z787" s="241"/>
      <c r="AA787" s="241"/>
      <c r="AB787" s="241"/>
      <c r="AC787" s="241" t="s">
        <v>313</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c r="EN787" s="241"/>
      <c r="EO787" s="241"/>
      <c r="EP787" s="241"/>
      <c r="EQ787" s="241"/>
      <c r="ER787" s="241"/>
      <c r="ES787" s="241"/>
      <c r="ET787" s="241"/>
      <c r="EU787" s="241"/>
      <c r="EV787" s="241"/>
      <c r="EW787" s="241"/>
      <c r="EX787" s="241"/>
      <c r="EY787" s="241"/>
      <c r="EZ787" s="241"/>
      <c r="FA787" s="241"/>
      <c r="FB787" s="241"/>
      <c r="FC787" s="241"/>
      <c r="FD787" s="241"/>
      <c r="FE787" s="241"/>
      <c r="FF787" s="241"/>
      <c r="FG787" s="241"/>
      <c r="FH787" s="241"/>
      <c r="FI787" s="241"/>
      <c r="FJ787" s="241"/>
      <c r="FK787" s="241"/>
      <c r="FL787" s="241"/>
      <c r="FM787" s="241"/>
      <c r="FN787" s="241"/>
      <c r="FO787" s="241"/>
      <c r="FP787" s="241"/>
      <c r="FQ787" s="241"/>
      <c r="FR787" s="241"/>
      <c r="FS787" s="241"/>
      <c r="FT787" s="241"/>
      <c r="FU787" s="241"/>
      <c r="FV787" s="241"/>
      <c r="FW787" s="241"/>
      <c r="FX787" s="241"/>
      <c r="FY787" s="241"/>
      <c r="FZ787" s="241"/>
      <c r="GA787" s="241"/>
      <c r="GB787" s="241"/>
      <c r="GC787" s="241"/>
      <c r="GD787" s="241"/>
      <c r="GE787" s="241"/>
      <c r="GF787" s="241"/>
      <c r="GG787" s="241"/>
      <c r="GH787" s="241"/>
      <c r="GI787" s="241"/>
      <c r="GJ787" s="241"/>
      <c r="GK787" s="241"/>
      <c r="GL787" s="241"/>
      <c r="GM787" s="241"/>
      <c r="GN787" s="241"/>
      <c r="GO787" s="241"/>
      <c r="GP787" s="241"/>
      <c r="GQ787" s="241"/>
      <c r="GR787" s="241"/>
      <c r="GS787" s="241"/>
      <c r="GT787" s="241"/>
      <c r="GU787" s="241"/>
      <c r="GV787" s="241"/>
      <c r="GW787" s="241"/>
      <c r="GX787" s="241"/>
      <c r="GY787" s="241"/>
      <c r="GZ787" s="241"/>
      <c r="HA787" s="241"/>
      <c r="HB787" s="241"/>
      <c r="HC787" s="241"/>
      <c r="HD787" s="241"/>
      <c r="HE787" s="241"/>
      <c r="HF787" s="241"/>
      <c r="HG787" s="241"/>
      <c r="HH787" s="241"/>
      <c r="HI787" s="241"/>
      <c r="HJ787" s="241"/>
      <c r="HK787" s="241"/>
      <c r="HL787" s="241"/>
      <c r="HM787" s="241"/>
      <c r="HN787" s="241"/>
      <c r="HO787" s="241"/>
      <c r="HP787" s="241"/>
      <c r="HQ787" s="241"/>
      <c r="HR787" s="241"/>
      <c r="HS787" s="241"/>
      <c r="HT787" s="241"/>
      <c r="HU787" s="241"/>
      <c r="HV787" s="241"/>
      <c r="HW787" s="241"/>
      <c r="HX787" s="241"/>
      <c r="HY787" s="241"/>
      <c r="HZ787" s="241"/>
      <c r="IA787" s="241"/>
      <c r="IB787" s="241"/>
      <c r="IC787" s="241"/>
      <c r="ID787" s="241"/>
      <c r="IE787" s="241"/>
      <c r="IF787" s="241"/>
      <c r="IG787" s="241"/>
      <c r="IH787" s="241"/>
      <c r="II787" s="241"/>
      <c r="IJ787" s="241"/>
      <c r="IK787" s="241"/>
      <c r="IL787" s="241"/>
      <c r="IM787" s="241"/>
      <c r="IN787" s="241"/>
      <c r="IO787" s="241"/>
      <c r="IP787" s="241"/>
      <c r="IQ787" s="241"/>
      <c r="IR787" s="241"/>
      <c r="IS787" s="241"/>
      <c r="IT787" s="241"/>
      <c r="IU787" s="241"/>
      <c r="IV787" s="241"/>
      <c r="IW787" s="241"/>
      <c r="IX787" s="241"/>
      <c r="IY787" s="241"/>
      <c r="IZ787" s="241"/>
      <c r="JA787" s="241"/>
      <c r="JB787" s="241"/>
      <c r="JC787" s="241"/>
      <c r="JD787" s="241"/>
      <c r="JE787" s="241"/>
      <c r="JF787" s="241"/>
      <c r="JG787" s="241"/>
      <c r="JH787" s="241"/>
      <c r="JI787" s="241"/>
      <c r="JJ787" s="241"/>
      <c r="JK787" s="241"/>
      <c r="JL787" s="241"/>
      <c r="JM787" s="241"/>
      <c r="JN787" s="241"/>
      <c r="JO787" s="241"/>
      <c r="JP787" s="241"/>
      <c r="JQ787" s="241"/>
      <c r="JR787" s="241"/>
      <c r="JS787" s="241"/>
      <c r="JT787" s="241"/>
      <c r="JU787" s="241"/>
    </row>
    <row r="788" spans="1:281" s="240" customFormat="1" ht="15" customHeight="1">
      <c r="A788" s="241"/>
      <c r="B788" s="241"/>
      <c r="C788" s="241"/>
      <c r="D788" s="241"/>
      <c r="E788" s="241"/>
      <c r="F788" s="241"/>
      <c r="G788" s="241"/>
      <c r="H788" s="241"/>
      <c r="I788" s="241"/>
      <c r="J788" s="241"/>
      <c r="K788" s="241"/>
      <c r="L788" s="241"/>
      <c r="M788" s="241"/>
      <c r="N788" s="241"/>
      <c r="O788" s="241"/>
      <c r="P788" s="241"/>
      <c r="Q788" s="241"/>
      <c r="R788" s="241"/>
      <c r="S788" s="241"/>
      <c r="T788" s="241"/>
      <c r="U788" s="241" t="s">
        <v>912</v>
      </c>
      <c r="V788" s="241"/>
      <c r="W788" s="241"/>
      <c r="X788" s="241"/>
      <c r="Y788" s="241"/>
      <c r="Z788" s="241"/>
      <c r="AA788" s="241"/>
      <c r="AB788" s="241"/>
      <c r="AC788" s="241" t="s">
        <v>386</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41"/>
      <c r="CL788" s="241"/>
      <c r="CM788" s="241"/>
      <c r="CN788" s="241"/>
      <c r="CO788" s="241"/>
      <c r="CP788" s="241"/>
      <c r="CQ788" s="241"/>
      <c r="CR788" s="241"/>
      <c r="CS788" s="241"/>
      <c r="CT788" s="241"/>
      <c r="CU788" s="241"/>
      <c r="CV788" s="241"/>
      <c r="CW788" s="241"/>
      <c r="CX788" s="241"/>
      <c r="CY788" s="241"/>
      <c r="CZ788" s="241"/>
      <c r="DA788" s="241"/>
      <c r="DB788" s="241"/>
      <c r="DC788" s="241"/>
      <c r="DD788" s="241"/>
      <c r="DE788" s="241"/>
      <c r="DF788" s="241"/>
      <c r="DG788" s="241"/>
      <c r="DH788" s="241"/>
      <c r="DI788" s="241"/>
      <c r="DJ788" s="241"/>
      <c r="DK788" s="241"/>
      <c r="DL788" s="241"/>
      <c r="DM788" s="241"/>
      <c r="DN788" s="241"/>
      <c r="DO788" s="241"/>
      <c r="DP788" s="241"/>
      <c r="DQ788" s="241"/>
      <c r="DR788" s="241"/>
      <c r="DS788" s="241"/>
      <c r="DT788" s="241"/>
      <c r="DU788" s="241"/>
      <c r="DV788" s="241"/>
      <c r="DW788" s="241"/>
      <c r="DX788" s="241"/>
      <c r="DY788" s="241"/>
      <c r="DZ788" s="241"/>
      <c r="EA788" s="241"/>
      <c r="EB788" s="241"/>
      <c r="EC788" s="241"/>
      <c r="ED788" s="241"/>
      <c r="EE788" s="241"/>
      <c r="EF788" s="241"/>
      <c r="EG788" s="241"/>
      <c r="EH788" s="241"/>
      <c r="EI788" s="241"/>
      <c r="EJ788" s="241"/>
      <c r="EK788" s="241"/>
      <c r="EL788" s="241"/>
      <c r="EM788" s="241"/>
      <c r="EN788" s="241"/>
      <c r="EO788" s="241"/>
      <c r="EP788" s="241"/>
      <c r="EQ788" s="241"/>
      <c r="ER788" s="241"/>
      <c r="ES788" s="241"/>
      <c r="ET788" s="241"/>
      <c r="EU788" s="241"/>
      <c r="EV788" s="241"/>
      <c r="EW788" s="241"/>
      <c r="EX788" s="241"/>
      <c r="EY788" s="241"/>
      <c r="EZ788" s="241"/>
      <c r="FA788" s="241"/>
      <c r="FB788" s="241"/>
      <c r="FC788" s="241"/>
      <c r="FD788" s="241"/>
      <c r="FE788" s="241"/>
      <c r="FF788" s="241"/>
      <c r="FG788" s="241"/>
      <c r="FH788" s="241"/>
      <c r="FI788" s="241"/>
      <c r="FJ788" s="241"/>
      <c r="FK788" s="241"/>
      <c r="FL788" s="241"/>
      <c r="FM788" s="241"/>
      <c r="FN788" s="241"/>
      <c r="FO788" s="241"/>
      <c r="FP788" s="241"/>
      <c r="FQ788" s="241"/>
      <c r="FR788" s="241"/>
      <c r="FS788" s="241"/>
      <c r="FT788" s="241"/>
      <c r="FU788" s="241"/>
      <c r="FV788" s="241"/>
      <c r="FW788" s="241"/>
      <c r="FX788" s="241"/>
      <c r="FY788" s="241"/>
      <c r="FZ788" s="241"/>
      <c r="GA788" s="241"/>
      <c r="GB788" s="241"/>
      <c r="GC788" s="241"/>
      <c r="GD788" s="241"/>
      <c r="GE788" s="241"/>
      <c r="GF788" s="241"/>
      <c r="GG788" s="241"/>
      <c r="GH788" s="241"/>
      <c r="GI788" s="241"/>
      <c r="GJ788" s="241"/>
      <c r="GK788" s="241"/>
      <c r="GL788" s="241"/>
      <c r="GM788" s="241"/>
      <c r="GN788" s="241"/>
      <c r="GO788" s="241"/>
      <c r="GP788" s="241"/>
      <c r="GQ788" s="241"/>
      <c r="GR788" s="241"/>
      <c r="GS788" s="241"/>
      <c r="GT788" s="241"/>
      <c r="GU788" s="241"/>
      <c r="GV788" s="241"/>
      <c r="GW788" s="241"/>
      <c r="GX788" s="241"/>
      <c r="GY788" s="241"/>
      <c r="GZ788" s="241"/>
      <c r="HA788" s="241"/>
      <c r="HB788" s="241"/>
      <c r="HC788" s="241"/>
      <c r="HD788" s="241"/>
      <c r="HE788" s="241"/>
      <c r="HF788" s="241"/>
      <c r="HG788" s="241"/>
      <c r="HH788" s="241"/>
      <c r="HI788" s="241"/>
      <c r="HJ788" s="241"/>
      <c r="HK788" s="241"/>
      <c r="HL788" s="241"/>
      <c r="HM788" s="241"/>
      <c r="HN788" s="241"/>
      <c r="HO788" s="241"/>
      <c r="HP788" s="241"/>
      <c r="HQ788" s="241"/>
      <c r="HR788" s="241"/>
      <c r="HS788" s="241"/>
      <c r="HT788" s="241"/>
      <c r="HU788" s="241"/>
      <c r="HV788" s="241"/>
      <c r="HW788" s="241"/>
      <c r="HX788" s="241"/>
      <c r="HY788" s="241"/>
      <c r="HZ788" s="241"/>
      <c r="IA788" s="241"/>
      <c r="IB788" s="241"/>
      <c r="IC788" s="241"/>
      <c r="ID788" s="241"/>
      <c r="IE788" s="241"/>
      <c r="IF788" s="241"/>
      <c r="IG788" s="241"/>
      <c r="IH788" s="241"/>
      <c r="II788" s="241"/>
      <c r="IJ788" s="241"/>
      <c r="IK788" s="241"/>
      <c r="IL788" s="241"/>
      <c r="IM788" s="241"/>
      <c r="IN788" s="241"/>
      <c r="IO788" s="241"/>
      <c r="IP788" s="241"/>
      <c r="IQ788" s="241"/>
      <c r="IR788" s="241"/>
      <c r="IS788" s="241"/>
      <c r="IT788" s="241"/>
      <c r="IU788" s="241"/>
      <c r="IV788" s="241"/>
      <c r="IW788" s="241"/>
      <c r="IX788" s="241"/>
      <c r="IY788" s="241"/>
      <c r="IZ788" s="241"/>
      <c r="JA788" s="241"/>
      <c r="JB788" s="241"/>
      <c r="JC788" s="241"/>
      <c r="JD788" s="241"/>
      <c r="JE788" s="241"/>
      <c r="JF788" s="241"/>
      <c r="JG788" s="241"/>
      <c r="JH788" s="241"/>
      <c r="JI788" s="241"/>
      <c r="JJ788" s="241"/>
      <c r="JK788" s="241"/>
      <c r="JL788" s="241"/>
      <c r="JM788" s="241"/>
      <c r="JN788" s="241"/>
      <c r="JO788" s="241"/>
      <c r="JP788" s="241"/>
      <c r="JQ788" s="241"/>
      <c r="JR788" s="241"/>
      <c r="JS788" s="241"/>
      <c r="JT788" s="241"/>
      <c r="JU788" s="241"/>
    </row>
    <row r="789" spans="1:281" s="240" customFormat="1" ht="15" customHeight="1">
      <c r="A789" s="241"/>
      <c r="B789" s="241"/>
      <c r="C789" s="241"/>
      <c r="D789" s="241"/>
      <c r="E789" s="241"/>
      <c r="F789" s="241"/>
      <c r="G789" s="241"/>
      <c r="H789" s="241"/>
      <c r="I789" s="241"/>
      <c r="J789" s="241"/>
      <c r="K789" s="241"/>
      <c r="L789" s="241"/>
      <c r="M789" s="241"/>
      <c r="N789" s="241"/>
      <c r="O789" s="241"/>
      <c r="P789" s="241"/>
      <c r="Q789" s="241"/>
      <c r="R789" s="241"/>
      <c r="S789" s="241"/>
      <c r="T789" s="241"/>
      <c r="U789" s="241" t="s">
        <v>913</v>
      </c>
      <c r="V789" s="241"/>
      <c r="W789" s="241"/>
      <c r="X789" s="241"/>
      <c r="Y789" s="241"/>
      <c r="Z789" s="241"/>
      <c r="AA789" s="241"/>
      <c r="AB789" s="241"/>
      <c r="AC789" s="241" t="s">
        <v>322</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c r="CJ789" s="241"/>
      <c r="CK789" s="241"/>
      <c r="CL789" s="241"/>
      <c r="CM789" s="241"/>
      <c r="CN789" s="241"/>
      <c r="CO789" s="241"/>
      <c r="CP789" s="241"/>
      <c r="CQ789" s="241"/>
      <c r="CR789" s="241"/>
      <c r="CS789" s="241"/>
      <c r="CT789" s="241"/>
      <c r="CU789" s="241"/>
      <c r="CV789" s="241"/>
      <c r="CW789" s="241"/>
      <c r="CX789" s="241"/>
      <c r="CY789" s="241"/>
      <c r="CZ789" s="241"/>
      <c r="DA789" s="241"/>
      <c r="DB789" s="241"/>
      <c r="DC789" s="241"/>
      <c r="DD789" s="241"/>
      <c r="DE789" s="241"/>
      <c r="DF789" s="241"/>
      <c r="DG789" s="241"/>
      <c r="DH789" s="241"/>
      <c r="DI789" s="241"/>
      <c r="DJ789" s="241"/>
      <c r="DK789" s="241"/>
      <c r="DL789" s="241"/>
      <c r="DM789" s="241"/>
      <c r="DN789" s="241"/>
      <c r="DO789" s="241"/>
      <c r="DP789" s="241"/>
      <c r="DQ789" s="241"/>
      <c r="DR789" s="241"/>
      <c r="DS789" s="241"/>
      <c r="DT789" s="241"/>
      <c r="DU789" s="241"/>
      <c r="DV789" s="241"/>
      <c r="DW789" s="241"/>
      <c r="DX789" s="241"/>
      <c r="DY789" s="241"/>
      <c r="DZ789" s="241"/>
      <c r="EA789" s="241"/>
      <c r="EB789" s="241"/>
      <c r="EC789" s="241"/>
      <c r="ED789" s="241"/>
      <c r="EE789" s="241"/>
      <c r="EF789" s="241"/>
      <c r="EG789" s="241"/>
      <c r="EH789" s="241"/>
      <c r="EI789" s="241"/>
      <c r="EJ789" s="241"/>
      <c r="EK789" s="241"/>
      <c r="EL789" s="241"/>
      <c r="EM789" s="241"/>
      <c r="EN789" s="241"/>
      <c r="EO789" s="241"/>
      <c r="EP789" s="241"/>
      <c r="EQ789" s="241"/>
      <c r="ER789" s="241"/>
      <c r="ES789" s="241"/>
      <c r="ET789" s="241"/>
      <c r="EU789" s="241"/>
      <c r="EV789" s="241"/>
      <c r="EW789" s="241"/>
      <c r="EX789" s="241"/>
      <c r="EY789" s="241"/>
      <c r="EZ789" s="241"/>
      <c r="FA789" s="241"/>
      <c r="FB789" s="241"/>
      <c r="FC789" s="241"/>
      <c r="FD789" s="241"/>
      <c r="FE789" s="241"/>
      <c r="FF789" s="241"/>
      <c r="FG789" s="241"/>
      <c r="FH789" s="241"/>
      <c r="FI789" s="241"/>
      <c r="FJ789" s="241"/>
      <c r="FK789" s="241"/>
      <c r="FL789" s="241"/>
      <c r="FM789" s="241"/>
      <c r="FN789" s="241"/>
      <c r="FO789" s="241"/>
      <c r="FP789" s="241"/>
      <c r="FQ789" s="241"/>
      <c r="FR789" s="241"/>
      <c r="FS789" s="241"/>
      <c r="FT789" s="241"/>
      <c r="FU789" s="241"/>
      <c r="FV789" s="241"/>
      <c r="FW789" s="241"/>
      <c r="FX789" s="241"/>
      <c r="FY789" s="241"/>
      <c r="FZ789" s="241"/>
      <c r="GA789" s="241"/>
      <c r="GB789" s="241"/>
      <c r="GC789" s="241"/>
      <c r="GD789" s="241"/>
      <c r="GE789" s="241"/>
      <c r="GF789" s="241"/>
      <c r="GG789" s="241"/>
      <c r="GH789" s="241"/>
      <c r="GI789" s="241"/>
      <c r="GJ789" s="241"/>
      <c r="GK789" s="241"/>
      <c r="GL789" s="241"/>
      <c r="GM789" s="241"/>
      <c r="GN789" s="241"/>
      <c r="GO789" s="241"/>
      <c r="GP789" s="241"/>
      <c r="GQ789" s="241"/>
      <c r="GR789" s="241"/>
      <c r="GS789" s="241"/>
      <c r="GT789" s="241"/>
      <c r="GU789" s="241"/>
      <c r="GV789" s="241"/>
      <c r="GW789" s="241"/>
      <c r="GX789" s="241"/>
      <c r="GY789" s="241"/>
      <c r="GZ789" s="241"/>
      <c r="HA789" s="241"/>
      <c r="HB789" s="241"/>
      <c r="HC789" s="241"/>
      <c r="HD789" s="241"/>
      <c r="HE789" s="241"/>
      <c r="HF789" s="241"/>
      <c r="HG789" s="241"/>
      <c r="HH789" s="241"/>
      <c r="HI789" s="241"/>
      <c r="HJ789" s="241"/>
      <c r="HK789" s="241"/>
      <c r="HL789" s="241"/>
      <c r="HM789" s="241"/>
      <c r="HN789" s="241"/>
      <c r="HO789" s="241"/>
      <c r="HP789" s="241"/>
      <c r="HQ789" s="241"/>
      <c r="HR789" s="241"/>
      <c r="HS789" s="241"/>
      <c r="HT789" s="241"/>
      <c r="HU789" s="241"/>
      <c r="HV789" s="241"/>
      <c r="HW789" s="241"/>
      <c r="HX789" s="241"/>
      <c r="HY789" s="241"/>
      <c r="HZ789" s="241"/>
      <c r="IA789" s="241"/>
      <c r="IB789" s="241"/>
      <c r="IC789" s="241"/>
      <c r="ID789" s="241"/>
      <c r="IE789" s="241"/>
      <c r="IF789" s="241"/>
      <c r="IG789" s="241"/>
      <c r="IH789" s="241"/>
      <c r="II789" s="241"/>
      <c r="IJ789" s="241"/>
      <c r="IK789" s="241"/>
      <c r="IL789" s="241"/>
      <c r="IM789" s="241"/>
      <c r="IN789" s="241"/>
      <c r="IO789" s="241"/>
      <c r="IP789" s="241"/>
      <c r="IQ789" s="241"/>
      <c r="IR789" s="241"/>
      <c r="IS789" s="241"/>
      <c r="IT789" s="241"/>
      <c r="IU789" s="241"/>
      <c r="IV789" s="241"/>
      <c r="IW789" s="241"/>
      <c r="IX789" s="241"/>
      <c r="IY789" s="241"/>
      <c r="IZ789" s="241"/>
      <c r="JA789" s="241"/>
      <c r="JB789" s="241"/>
      <c r="JC789" s="241"/>
      <c r="JD789" s="241"/>
      <c r="JE789" s="241"/>
      <c r="JF789" s="241"/>
      <c r="JG789" s="241"/>
      <c r="JH789" s="241"/>
      <c r="JI789" s="241"/>
      <c r="JJ789" s="241"/>
      <c r="JK789" s="241"/>
      <c r="JL789" s="241"/>
      <c r="JM789" s="241"/>
      <c r="JN789" s="241"/>
      <c r="JO789" s="241"/>
      <c r="JP789" s="241"/>
      <c r="JQ789" s="241"/>
      <c r="JR789" s="241"/>
      <c r="JS789" s="241"/>
      <c r="JT789" s="241"/>
      <c r="JU789" s="241"/>
    </row>
    <row r="790" spans="1:281" s="240" customFormat="1" ht="15" customHeight="1">
      <c r="A790" s="241"/>
      <c r="B790" s="241"/>
      <c r="C790" s="241"/>
      <c r="D790" s="241"/>
      <c r="E790" s="241"/>
      <c r="F790" s="241"/>
      <c r="G790" s="241"/>
      <c r="H790" s="241"/>
      <c r="I790" s="241"/>
      <c r="J790" s="241"/>
      <c r="K790" s="241"/>
      <c r="L790" s="241"/>
      <c r="M790" s="241"/>
      <c r="N790" s="241"/>
      <c r="O790" s="241"/>
      <c r="P790" s="241"/>
      <c r="Q790" s="241"/>
      <c r="R790" s="241"/>
      <c r="S790" s="241"/>
      <c r="T790" s="241"/>
      <c r="U790" s="241" t="s">
        <v>914</v>
      </c>
      <c r="V790" s="241"/>
      <c r="W790" s="241"/>
      <c r="X790" s="241"/>
      <c r="Y790" s="241"/>
      <c r="Z790" s="241"/>
      <c r="AA790" s="241"/>
      <c r="AB790" s="241"/>
      <c r="AC790" s="241" t="s">
        <v>386</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c r="CJ790" s="241"/>
      <c r="CK790" s="241"/>
      <c r="CL790" s="241"/>
      <c r="CM790" s="241"/>
      <c r="CN790" s="241"/>
      <c r="CO790" s="241"/>
      <c r="CP790" s="241"/>
      <c r="CQ790" s="241"/>
      <c r="CR790" s="241"/>
      <c r="CS790" s="241"/>
      <c r="CT790" s="241"/>
      <c r="CU790" s="241"/>
      <c r="CV790" s="241"/>
      <c r="CW790" s="241"/>
      <c r="CX790" s="241"/>
      <c r="CY790" s="241"/>
      <c r="CZ790" s="241"/>
      <c r="DA790" s="241"/>
      <c r="DB790" s="241"/>
      <c r="DC790" s="241"/>
      <c r="DD790" s="241"/>
      <c r="DE790" s="241"/>
      <c r="DF790" s="241"/>
      <c r="DG790" s="241"/>
      <c r="DH790" s="241"/>
      <c r="DI790" s="241"/>
      <c r="DJ790" s="241"/>
      <c r="DK790" s="241"/>
      <c r="DL790" s="241"/>
      <c r="DM790" s="241"/>
      <c r="DN790" s="241"/>
      <c r="DO790" s="241"/>
      <c r="DP790" s="241"/>
      <c r="DQ790" s="241"/>
      <c r="DR790" s="241"/>
      <c r="DS790" s="241"/>
      <c r="DT790" s="241"/>
      <c r="DU790" s="241"/>
      <c r="DV790" s="241"/>
      <c r="DW790" s="241"/>
      <c r="DX790" s="241"/>
      <c r="DY790" s="241"/>
      <c r="DZ790" s="241"/>
      <c r="EA790" s="241"/>
      <c r="EB790" s="241"/>
      <c r="EC790" s="241"/>
      <c r="ED790" s="241"/>
      <c r="EE790" s="241"/>
      <c r="EF790" s="241"/>
      <c r="EG790" s="241"/>
      <c r="EH790" s="241"/>
      <c r="EI790" s="241"/>
      <c r="EJ790" s="241"/>
      <c r="EK790" s="241"/>
      <c r="EL790" s="241"/>
      <c r="EM790" s="241"/>
      <c r="EN790" s="241"/>
      <c r="EO790" s="241"/>
      <c r="EP790" s="241"/>
      <c r="EQ790" s="241"/>
      <c r="ER790" s="241"/>
      <c r="ES790" s="241"/>
      <c r="ET790" s="241"/>
      <c r="EU790" s="241"/>
      <c r="EV790" s="241"/>
      <c r="EW790" s="241"/>
      <c r="EX790" s="241"/>
      <c r="EY790" s="241"/>
      <c r="EZ790" s="241"/>
      <c r="FA790" s="241"/>
      <c r="FB790" s="241"/>
      <c r="FC790" s="241"/>
      <c r="FD790" s="241"/>
      <c r="FE790" s="241"/>
      <c r="FF790" s="241"/>
      <c r="FG790" s="241"/>
      <c r="FH790" s="241"/>
      <c r="FI790" s="241"/>
      <c r="FJ790" s="241"/>
      <c r="FK790" s="241"/>
      <c r="FL790" s="241"/>
      <c r="FM790" s="241"/>
      <c r="FN790" s="241"/>
      <c r="FO790" s="241"/>
      <c r="FP790" s="241"/>
      <c r="FQ790" s="241"/>
      <c r="FR790" s="241"/>
      <c r="FS790" s="241"/>
      <c r="FT790" s="241"/>
      <c r="FU790" s="241"/>
      <c r="FV790" s="241"/>
      <c r="FW790" s="241"/>
      <c r="FX790" s="241"/>
      <c r="FY790" s="241"/>
      <c r="FZ790" s="241"/>
      <c r="GA790" s="241"/>
      <c r="GB790" s="241"/>
      <c r="GC790" s="241"/>
      <c r="GD790" s="241"/>
      <c r="GE790" s="241"/>
      <c r="GF790" s="241"/>
      <c r="GG790" s="241"/>
      <c r="GH790" s="241"/>
      <c r="GI790" s="241"/>
      <c r="GJ790" s="241"/>
      <c r="GK790" s="241"/>
      <c r="GL790" s="241"/>
      <c r="GM790" s="241"/>
      <c r="GN790" s="241"/>
      <c r="GO790" s="241"/>
      <c r="GP790" s="241"/>
      <c r="GQ790" s="241"/>
      <c r="GR790" s="241"/>
      <c r="GS790" s="241"/>
      <c r="GT790" s="241"/>
      <c r="GU790" s="241"/>
      <c r="GV790" s="241"/>
      <c r="GW790" s="241"/>
      <c r="GX790" s="241"/>
      <c r="GY790" s="241"/>
      <c r="GZ790" s="241"/>
      <c r="HA790" s="241"/>
      <c r="HB790" s="241"/>
      <c r="HC790" s="241"/>
      <c r="HD790" s="241"/>
      <c r="HE790" s="241"/>
      <c r="HF790" s="241"/>
      <c r="HG790" s="241"/>
      <c r="HH790" s="241"/>
      <c r="HI790" s="241"/>
      <c r="HJ790" s="241"/>
      <c r="HK790" s="241"/>
      <c r="HL790" s="241"/>
      <c r="HM790" s="241"/>
      <c r="HN790" s="241"/>
      <c r="HO790" s="241"/>
      <c r="HP790" s="241"/>
      <c r="HQ790" s="241"/>
      <c r="HR790" s="241"/>
      <c r="HS790" s="241"/>
      <c r="HT790" s="241"/>
      <c r="HU790" s="241"/>
      <c r="HV790" s="241"/>
      <c r="HW790" s="241"/>
      <c r="HX790" s="241"/>
      <c r="HY790" s="241"/>
      <c r="HZ790" s="241"/>
      <c r="IA790" s="241"/>
      <c r="IB790" s="241"/>
      <c r="IC790" s="241"/>
      <c r="ID790" s="241"/>
      <c r="IE790" s="241"/>
      <c r="IF790" s="241"/>
      <c r="IG790" s="241"/>
      <c r="IH790" s="241"/>
      <c r="II790" s="241"/>
      <c r="IJ790" s="241"/>
      <c r="IK790" s="241"/>
      <c r="IL790" s="241"/>
      <c r="IM790" s="241"/>
      <c r="IN790" s="241"/>
      <c r="IO790" s="241"/>
      <c r="IP790" s="241"/>
      <c r="IQ790" s="241"/>
      <c r="IR790" s="241"/>
      <c r="IS790" s="241"/>
      <c r="IT790" s="241"/>
      <c r="IU790" s="241"/>
      <c r="IV790" s="241"/>
      <c r="IW790" s="241"/>
      <c r="IX790" s="241"/>
      <c r="IY790" s="241"/>
      <c r="IZ790" s="241"/>
      <c r="JA790" s="241"/>
      <c r="JB790" s="241"/>
      <c r="JC790" s="241"/>
      <c r="JD790" s="241"/>
      <c r="JE790" s="241"/>
      <c r="JF790" s="241"/>
      <c r="JG790" s="241"/>
      <c r="JH790" s="241"/>
      <c r="JI790" s="241"/>
      <c r="JJ790" s="241"/>
      <c r="JK790" s="241"/>
      <c r="JL790" s="241"/>
      <c r="JM790" s="241"/>
      <c r="JN790" s="241"/>
      <c r="JO790" s="241"/>
      <c r="JP790" s="241"/>
      <c r="JQ790" s="241"/>
      <c r="JR790" s="241"/>
      <c r="JS790" s="241"/>
      <c r="JT790" s="241"/>
      <c r="JU790" s="241"/>
    </row>
    <row r="791" spans="1:281" s="240" customFormat="1" ht="15" customHeight="1">
      <c r="A791" s="241"/>
      <c r="B791" s="241"/>
      <c r="C791" s="241"/>
      <c r="D791" s="241"/>
      <c r="E791" s="241"/>
      <c r="F791" s="241"/>
      <c r="G791" s="241"/>
      <c r="H791" s="241"/>
      <c r="I791" s="241"/>
      <c r="J791" s="241"/>
      <c r="K791" s="241"/>
      <c r="L791" s="241"/>
      <c r="M791" s="241"/>
      <c r="N791" s="241"/>
      <c r="O791" s="241"/>
      <c r="P791" s="241"/>
      <c r="Q791" s="241"/>
      <c r="R791" s="241"/>
      <c r="S791" s="241"/>
      <c r="T791" s="241"/>
      <c r="U791" s="241" t="s">
        <v>915</v>
      </c>
      <c r="V791" s="241"/>
      <c r="W791" s="241"/>
      <c r="X791" s="241"/>
      <c r="Y791" s="241"/>
      <c r="Z791" s="241"/>
      <c r="AA791" s="241"/>
      <c r="AB791" s="241"/>
      <c r="AC791" s="241" t="s">
        <v>313</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c r="CN791" s="241"/>
      <c r="CO791" s="241"/>
      <c r="CP791" s="241"/>
      <c r="CQ791" s="241"/>
      <c r="CR791" s="241"/>
      <c r="CS791" s="241"/>
      <c r="CT791" s="241"/>
      <c r="CU791" s="241"/>
      <c r="CV791" s="241"/>
      <c r="CW791" s="241"/>
      <c r="CX791" s="241"/>
      <c r="CY791" s="241"/>
      <c r="CZ791" s="241"/>
      <c r="DA791" s="241"/>
      <c r="DB791" s="241"/>
      <c r="DC791" s="241"/>
      <c r="DD791" s="241"/>
      <c r="DE791" s="241"/>
      <c r="DF791" s="241"/>
      <c r="DG791" s="241"/>
      <c r="DH791" s="241"/>
      <c r="DI791" s="241"/>
      <c r="DJ791" s="241"/>
      <c r="DK791" s="241"/>
      <c r="DL791" s="241"/>
      <c r="DM791" s="241"/>
      <c r="DN791" s="241"/>
      <c r="DO791" s="241"/>
      <c r="DP791" s="241"/>
      <c r="DQ791" s="241"/>
      <c r="DR791" s="241"/>
      <c r="DS791" s="241"/>
      <c r="DT791" s="241"/>
      <c r="DU791" s="241"/>
      <c r="DV791" s="241"/>
      <c r="DW791" s="241"/>
      <c r="DX791" s="241"/>
      <c r="DY791" s="241"/>
      <c r="DZ791" s="241"/>
      <c r="EA791" s="241"/>
      <c r="EB791" s="241"/>
      <c r="EC791" s="241"/>
      <c r="ED791" s="241"/>
      <c r="EE791" s="241"/>
      <c r="EF791" s="241"/>
      <c r="EG791" s="241"/>
      <c r="EH791" s="241"/>
      <c r="EI791" s="241"/>
      <c r="EJ791" s="241"/>
      <c r="EK791" s="241"/>
      <c r="EL791" s="241"/>
      <c r="EM791" s="241"/>
      <c r="EN791" s="241"/>
      <c r="EO791" s="241"/>
      <c r="EP791" s="241"/>
      <c r="EQ791" s="241"/>
      <c r="ER791" s="241"/>
      <c r="ES791" s="241"/>
      <c r="ET791" s="241"/>
      <c r="EU791" s="241"/>
      <c r="EV791" s="241"/>
      <c r="EW791" s="241"/>
      <c r="EX791" s="241"/>
      <c r="EY791" s="241"/>
      <c r="EZ791" s="241"/>
      <c r="FA791" s="241"/>
      <c r="FB791" s="241"/>
      <c r="FC791" s="241"/>
      <c r="FD791" s="241"/>
      <c r="FE791" s="241"/>
      <c r="FF791" s="241"/>
      <c r="FG791" s="241"/>
      <c r="FH791" s="241"/>
      <c r="FI791" s="241"/>
      <c r="FJ791" s="241"/>
      <c r="FK791" s="241"/>
      <c r="FL791" s="241"/>
      <c r="FM791" s="241"/>
      <c r="FN791" s="241"/>
      <c r="FO791" s="241"/>
      <c r="FP791" s="241"/>
      <c r="FQ791" s="241"/>
      <c r="FR791" s="241"/>
      <c r="FS791" s="241"/>
      <c r="FT791" s="241"/>
      <c r="FU791" s="241"/>
      <c r="FV791" s="241"/>
      <c r="FW791" s="241"/>
      <c r="FX791" s="241"/>
      <c r="FY791" s="241"/>
      <c r="FZ791" s="241"/>
      <c r="GA791" s="241"/>
      <c r="GB791" s="241"/>
      <c r="GC791" s="241"/>
      <c r="GD791" s="241"/>
      <c r="GE791" s="241"/>
      <c r="GF791" s="241"/>
      <c r="GG791" s="241"/>
      <c r="GH791" s="241"/>
      <c r="GI791" s="241"/>
      <c r="GJ791" s="241"/>
      <c r="GK791" s="241"/>
      <c r="GL791" s="241"/>
      <c r="GM791" s="241"/>
      <c r="GN791" s="241"/>
      <c r="GO791" s="241"/>
      <c r="GP791" s="241"/>
      <c r="GQ791" s="241"/>
      <c r="GR791" s="241"/>
      <c r="GS791" s="241"/>
      <c r="GT791" s="241"/>
      <c r="GU791" s="241"/>
      <c r="GV791" s="241"/>
      <c r="GW791" s="241"/>
      <c r="GX791" s="241"/>
      <c r="GY791" s="241"/>
      <c r="GZ791" s="241"/>
      <c r="HA791" s="241"/>
      <c r="HB791" s="241"/>
      <c r="HC791" s="241"/>
      <c r="HD791" s="241"/>
      <c r="HE791" s="241"/>
      <c r="HF791" s="241"/>
      <c r="HG791" s="241"/>
      <c r="HH791" s="241"/>
      <c r="HI791" s="241"/>
      <c r="HJ791" s="241"/>
      <c r="HK791" s="241"/>
      <c r="HL791" s="241"/>
      <c r="HM791" s="241"/>
      <c r="HN791" s="241"/>
      <c r="HO791" s="241"/>
      <c r="HP791" s="241"/>
      <c r="HQ791" s="241"/>
      <c r="HR791" s="241"/>
      <c r="HS791" s="241"/>
      <c r="HT791" s="241"/>
      <c r="HU791" s="241"/>
      <c r="HV791" s="241"/>
      <c r="HW791" s="241"/>
      <c r="HX791" s="241"/>
      <c r="HY791" s="241"/>
      <c r="HZ791" s="241"/>
      <c r="IA791" s="241"/>
      <c r="IB791" s="241"/>
      <c r="IC791" s="241"/>
      <c r="ID791" s="241"/>
      <c r="IE791" s="241"/>
      <c r="IF791" s="241"/>
      <c r="IG791" s="241"/>
      <c r="IH791" s="241"/>
      <c r="II791" s="241"/>
      <c r="IJ791" s="241"/>
      <c r="IK791" s="241"/>
      <c r="IL791" s="241"/>
      <c r="IM791" s="241"/>
      <c r="IN791" s="241"/>
      <c r="IO791" s="241"/>
      <c r="IP791" s="241"/>
      <c r="IQ791" s="241"/>
      <c r="IR791" s="241"/>
      <c r="IS791" s="241"/>
      <c r="IT791" s="241"/>
      <c r="IU791" s="241"/>
      <c r="IV791" s="241"/>
      <c r="IW791" s="241"/>
      <c r="IX791" s="241"/>
      <c r="IY791" s="241"/>
      <c r="IZ791" s="241"/>
      <c r="JA791" s="241"/>
      <c r="JB791" s="241"/>
      <c r="JC791" s="241"/>
      <c r="JD791" s="241"/>
      <c r="JE791" s="241"/>
      <c r="JF791" s="241"/>
      <c r="JG791" s="241"/>
      <c r="JH791" s="241"/>
      <c r="JI791" s="241"/>
      <c r="JJ791" s="241"/>
      <c r="JK791" s="241"/>
      <c r="JL791" s="241"/>
      <c r="JM791" s="241"/>
      <c r="JN791" s="241"/>
      <c r="JO791" s="241"/>
      <c r="JP791" s="241"/>
      <c r="JQ791" s="241"/>
      <c r="JR791" s="241"/>
      <c r="JS791" s="241"/>
      <c r="JT791" s="241"/>
      <c r="JU791" s="241"/>
    </row>
    <row r="792" spans="1:281" s="240" customFormat="1" ht="15" customHeight="1">
      <c r="A792" s="241"/>
      <c r="B792" s="241"/>
      <c r="C792" s="241"/>
      <c r="D792" s="241"/>
      <c r="E792" s="241"/>
      <c r="F792" s="241"/>
      <c r="G792" s="241"/>
      <c r="H792" s="241"/>
      <c r="I792" s="241"/>
      <c r="J792" s="241"/>
      <c r="K792" s="241"/>
      <c r="L792" s="241"/>
      <c r="M792" s="241"/>
      <c r="N792" s="241"/>
      <c r="O792" s="241"/>
      <c r="P792" s="241"/>
      <c r="Q792" s="241"/>
      <c r="R792" s="241"/>
      <c r="S792" s="241"/>
      <c r="T792" s="241"/>
      <c r="U792" s="241" t="s">
        <v>916</v>
      </c>
      <c r="V792" s="241"/>
      <c r="W792" s="241"/>
      <c r="X792" s="241"/>
      <c r="Y792" s="241"/>
      <c r="Z792" s="241"/>
      <c r="AA792" s="241"/>
      <c r="AB792" s="241"/>
      <c r="AC792" s="241" t="s">
        <v>316</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c r="EN792" s="241"/>
      <c r="EO792" s="241"/>
      <c r="EP792" s="241"/>
      <c r="EQ792" s="241"/>
      <c r="ER792" s="241"/>
      <c r="ES792" s="241"/>
      <c r="ET792" s="241"/>
      <c r="EU792" s="241"/>
      <c r="EV792" s="241"/>
      <c r="EW792" s="241"/>
      <c r="EX792" s="241"/>
      <c r="EY792" s="241"/>
      <c r="EZ792" s="241"/>
      <c r="FA792" s="241"/>
      <c r="FB792" s="241"/>
      <c r="FC792" s="241"/>
      <c r="FD792" s="241"/>
      <c r="FE792" s="241"/>
      <c r="FF792" s="241"/>
      <c r="FG792" s="241"/>
      <c r="FH792" s="241"/>
      <c r="FI792" s="241"/>
      <c r="FJ792" s="241"/>
      <c r="FK792" s="241"/>
      <c r="FL792" s="241"/>
      <c r="FM792" s="241"/>
      <c r="FN792" s="241"/>
      <c r="FO792" s="241"/>
      <c r="FP792" s="241"/>
      <c r="FQ792" s="241"/>
      <c r="FR792" s="241"/>
      <c r="FS792" s="241"/>
      <c r="FT792" s="241"/>
      <c r="FU792" s="241"/>
      <c r="FV792" s="241"/>
      <c r="FW792" s="241"/>
      <c r="FX792" s="241"/>
      <c r="FY792" s="241"/>
      <c r="FZ792" s="241"/>
      <c r="GA792" s="241"/>
      <c r="GB792" s="241"/>
      <c r="GC792" s="241"/>
      <c r="GD792" s="241"/>
      <c r="GE792" s="241"/>
      <c r="GF792" s="241"/>
      <c r="GG792" s="241"/>
      <c r="GH792" s="241"/>
      <c r="GI792" s="241"/>
      <c r="GJ792" s="241"/>
      <c r="GK792" s="241"/>
      <c r="GL792" s="241"/>
      <c r="GM792" s="241"/>
      <c r="GN792" s="241"/>
      <c r="GO792" s="241"/>
      <c r="GP792" s="241"/>
      <c r="GQ792" s="241"/>
      <c r="GR792" s="241"/>
      <c r="GS792" s="241"/>
      <c r="GT792" s="241"/>
      <c r="GU792" s="241"/>
      <c r="GV792" s="241"/>
      <c r="GW792" s="241"/>
      <c r="GX792" s="241"/>
      <c r="GY792" s="241"/>
      <c r="GZ792" s="241"/>
      <c r="HA792" s="241"/>
      <c r="HB792" s="241"/>
      <c r="HC792" s="241"/>
      <c r="HD792" s="241"/>
      <c r="HE792" s="241"/>
      <c r="HF792" s="241"/>
      <c r="HG792" s="241"/>
      <c r="HH792" s="241"/>
      <c r="HI792" s="241"/>
      <c r="HJ792" s="241"/>
      <c r="HK792" s="241"/>
      <c r="HL792" s="241"/>
      <c r="HM792" s="241"/>
      <c r="HN792" s="241"/>
      <c r="HO792" s="241"/>
      <c r="HP792" s="241"/>
      <c r="HQ792" s="241"/>
      <c r="HR792" s="241"/>
      <c r="HS792" s="241"/>
      <c r="HT792" s="241"/>
      <c r="HU792" s="241"/>
      <c r="HV792" s="241"/>
      <c r="HW792" s="241"/>
      <c r="HX792" s="241"/>
      <c r="HY792" s="241"/>
      <c r="HZ792" s="241"/>
      <c r="IA792" s="241"/>
      <c r="IB792" s="241"/>
      <c r="IC792" s="241"/>
      <c r="ID792" s="241"/>
      <c r="IE792" s="241"/>
      <c r="IF792" s="241"/>
      <c r="IG792" s="241"/>
      <c r="IH792" s="241"/>
      <c r="II792" s="241"/>
      <c r="IJ792" s="241"/>
      <c r="IK792" s="241"/>
      <c r="IL792" s="241"/>
      <c r="IM792" s="241"/>
      <c r="IN792" s="241"/>
      <c r="IO792" s="241"/>
      <c r="IP792" s="241"/>
      <c r="IQ792" s="241"/>
      <c r="IR792" s="241"/>
      <c r="IS792" s="241"/>
      <c r="IT792" s="241"/>
      <c r="IU792" s="241"/>
      <c r="IV792" s="241"/>
      <c r="IW792" s="241"/>
      <c r="IX792" s="241"/>
      <c r="IY792" s="241"/>
      <c r="IZ792" s="241"/>
      <c r="JA792" s="241"/>
      <c r="JB792" s="241"/>
      <c r="JC792" s="241"/>
      <c r="JD792" s="241"/>
      <c r="JE792" s="241"/>
      <c r="JF792" s="241"/>
      <c r="JG792" s="241"/>
      <c r="JH792" s="241"/>
      <c r="JI792" s="241"/>
      <c r="JJ792" s="241"/>
      <c r="JK792" s="241"/>
      <c r="JL792" s="241"/>
      <c r="JM792" s="241"/>
      <c r="JN792" s="241"/>
      <c r="JO792" s="241"/>
      <c r="JP792" s="241"/>
      <c r="JQ792" s="241"/>
      <c r="JR792" s="241"/>
      <c r="JS792" s="241"/>
      <c r="JT792" s="241"/>
      <c r="JU792" s="241"/>
    </row>
    <row r="793" spans="1:281" s="240" customFormat="1" ht="15" customHeight="1">
      <c r="A793" s="241"/>
      <c r="B793" s="241"/>
      <c r="C793" s="241"/>
      <c r="D793" s="241"/>
      <c r="E793" s="241"/>
      <c r="F793" s="241"/>
      <c r="G793" s="241"/>
      <c r="H793" s="241"/>
      <c r="I793" s="241"/>
      <c r="J793" s="241"/>
      <c r="K793" s="241"/>
      <c r="L793" s="241"/>
      <c r="M793" s="241"/>
      <c r="N793" s="241"/>
      <c r="O793" s="241"/>
      <c r="P793" s="241"/>
      <c r="Q793" s="241"/>
      <c r="R793" s="241"/>
      <c r="S793" s="241"/>
      <c r="T793" s="241"/>
      <c r="U793" s="241" t="s">
        <v>917</v>
      </c>
      <c r="V793" s="241"/>
      <c r="W793" s="241"/>
      <c r="X793" s="241"/>
      <c r="Y793" s="241"/>
      <c r="Z793" s="241"/>
      <c r="AA793" s="241"/>
      <c r="AB793" s="241"/>
      <c r="AC793" s="241" t="s">
        <v>325</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c r="EN793" s="241"/>
      <c r="EO793" s="241"/>
      <c r="EP793" s="241"/>
      <c r="EQ793" s="241"/>
      <c r="ER793" s="241"/>
      <c r="ES793" s="241"/>
      <c r="ET793" s="241"/>
      <c r="EU793" s="241"/>
      <c r="EV793" s="241"/>
      <c r="EW793" s="241"/>
      <c r="EX793" s="241"/>
      <c r="EY793" s="241"/>
      <c r="EZ793" s="241"/>
      <c r="FA793" s="241"/>
      <c r="FB793" s="241"/>
      <c r="FC793" s="241"/>
      <c r="FD793" s="241"/>
      <c r="FE793" s="241"/>
      <c r="FF793" s="241"/>
      <c r="FG793" s="241"/>
      <c r="FH793" s="241"/>
      <c r="FI793" s="241"/>
      <c r="FJ793" s="241"/>
      <c r="FK793" s="241"/>
      <c r="FL793" s="241"/>
      <c r="FM793" s="241"/>
      <c r="FN793" s="241"/>
      <c r="FO793" s="241"/>
      <c r="FP793" s="241"/>
      <c r="FQ793" s="241"/>
      <c r="FR793" s="241"/>
      <c r="FS793" s="241"/>
      <c r="FT793" s="241"/>
      <c r="FU793" s="241"/>
      <c r="FV793" s="241"/>
      <c r="FW793" s="241"/>
      <c r="FX793" s="241"/>
      <c r="FY793" s="241"/>
      <c r="FZ793" s="241"/>
      <c r="GA793" s="241"/>
      <c r="GB793" s="241"/>
      <c r="GC793" s="241"/>
      <c r="GD793" s="241"/>
      <c r="GE793" s="241"/>
      <c r="GF793" s="241"/>
      <c r="GG793" s="241"/>
      <c r="GH793" s="241"/>
      <c r="GI793" s="241"/>
      <c r="GJ793" s="241"/>
      <c r="GK793" s="241"/>
      <c r="GL793" s="241"/>
      <c r="GM793" s="241"/>
      <c r="GN793" s="241"/>
      <c r="GO793" s="241"/>
      <c r="GP793" s="241"/>
      <c r="GQ793" s="241"/>
      <c r="GR793" s="241"/>
      <c r="GS793" s="241"/>
      <c r="GT793" s="241"/>
      <c r="GU793" s="241"/>
      <c r="GV793" s="241"/>
      <c r="GW793" s="241"/>
      <c r="GX793" s="241"/>
      <c r="GY793" s="241"/>
      <c r="GZ793" s="241"/>
      <c r="HA793" s="241"/>
      <c r="HB793" s="241"/>
      <c r="HC793" s="241"/>
      <c r="HD793" s="241"/>
      <c r="HE793" s="241"/>
      <c r="HF793" s="241"/>
      <c r="HG793" s="241"/>
      <c r="HH793" s="241"/>
      <c r="HI793" s="241"/>
      <c r="HJ793" s="241"/>
      <c r="HK793" s="241"/>
      <c r="HL793" s="241"/>
      <c r="HM793" s="241"/>
      <c r="HN793" s="241"/>
      <c r="HO793" s="241"/>
      <c r="HP793" s="241"/>
      <c r="HQ793" s="241"/>
      <c r="HR793" s="241"/>
      <c r="HS793" s="241"/>
      <c r="HT793" s="241"/>
      <c r="HU793" s="241"/>
      <c r="HV793" s="241"/>
      <c r="HW793" s="241"/>
      <c r="HX793" s="241"/>
      <c r="HY793" s="241"/>
      <c r="HZ793" s="241"/>
      <c r="IA793" s="241"/>
      <c r="IB793" s="241"/>
      <c r="IC793" s="241"/>
      <c r="ID793" s="241"/>
      <c r="IE793" s="241"/>
      <c r="IF793" s="241"/>
      <c r="IG793" s="241"/>
      <c r="IH793" s="241"/>
      <c r="II793" s="241"/>
      <c r="IJ793" s="241"/>
      <c r="IK793" s="241"/>
      <c r="IL793" s="241"/>
      <c r="IM793" s="241"/>
      <c r="IN793" s="241"/>
      <c r="IO793" s="241"/>
      <c r="IP793" s="241"/>
      <c r="IQ793" s="241"/>
      <c r="IR793" s="241"/>
      <c r="IS793" s="241"/>
      <c r="IT793" s="241"/>
      <c r="IU793" s="241"/>
      <c r="IV793" s="241"/>
      <c r="IW793" s="241"/>
      <c r="IX793" s="241"/>
      <c r="IY793" s="241"/>
      <c r="IZ793" s="241"/>
      <c r="JA793" s="241"/>
      <c r="JB793" s="241"/>
      <c r="JC793" s="241"/>
      <c r="JD793" s="241"/>
      <c r="JE793" s="241"/>
      <c r="JF793" s="241"/>
      <c r="JG793" s="241"/>
      <c r="JH793" s="241"/>
      <c r="JI793" s="241"/>
      <c r="JJ793" s="241"/>
      <c r="JK793" s="241"/>
      <c r="JL793" s="241"/>
      <c r="JM793" s="241"/>
      <c r="JN793" s="241"/>
      <c r="JO793" s="241"/>
      <c r="JP793" s="241"/>
      <c r="JQ793" s="241"/>
      <c r="JR793" s="241"/>
      <c r="JS793" s="241"/>
      <c r="JT793" s="241"/>
      <c r="JU793" s="241"/>
    </row>
    <row r="794" spans="1:281" s="240" customFormat="1" ht="15" customHeight="1">
      <c r="A794" s="241"/>
      <c r="B794" s="241"/>
      <c r="C794" s="241"/>
      <c r="D794" s="241"/>
      <c r="E794" s="241"/>
      <c r="F794" s="241"/>
      <c r="G794" s="241"/>
      <c r="H794" s="241"/>
      <c r="I794" s="241"/>
      <c r="J794" s="241"/>
      <c r="K794" s="241"/>
      <c r="L794" s="241"/>
      <c r="M794" s="241"/>
      <c r="N794" s="241"/>
      <c r="O794" s="241"/>
      <c r="P794" s="241"/>
      <c r="Q794" s="241"/>
      <c r="R794" s="241"/>
      <c r="S794" s="241"/>
      <c r="T794" s="241"/>
      <c r="U794" s="241" t="s">
        <v>918</v>
      </c>
      <c r="V794" s="241"/>
      <c r="W794" s="241"/>
      <c r="X794" s="241"/>
      <c r="Y794" s="241"/>
      <c r="Z794" s="241"/>
      <c r="AA794" s="241"/>
      <c r="AB794" s="241"/>
      <c r="AC794" s="241" t="s">
        <v>325</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c r="EN794" s="241"/>
      <c r="EO794" s="241"/>
      <c r="EP794" s="241"/>
      <c r="EQ794" s="241"/>
      <c r="ER794" s="241"/>
      <c r="ES794" s="241"/>
      <c r="ET794" s="241"/>
      <c r="EU794" s="241"/>
      <c r="EV794" s="241"/>
      <c r="EW794" s="241"/>
      <c r="EX794" s="241"/>
      <c r="EY794" s="241"/>
      <c r="EZ794" s="241"/>
      <c r="FA794" s="241"/>
      <c r="FB794" s="241"/>
      <c r="FC794" s="241"/>
      <c r="FD794" s="241"/>
      <c r="FE794" s="241"/>
      <c r="FF794" s="241"/>
      <c r="FG794" s="241"/>
      <c r="FH794" s="241"/>
      <c r="FI794" s="241"/>
      <c r="FJ794" s="241"/>
      <c r="FK794" s="241"/>
      <c r="FL794" s="241"/>
      <c r="FM794" s="241"/>
      <c r="FN794" s="241"/>
      <c r="FO794" s="241"/>
      <c r="FP794" s="241"/>
      <c r="FQ794" s="241"/>
      <c r="FR794" s="241"/>
      <c r="FS794" s="241"/>
      <c r="FT794" s="241"/>
      <c r="FU794" s="241"/>
      <c r="FV794" s="241"/>
      <c r="FW794" s="241"/>
      <c r="FX794" s="241"/>
      <c r="FY794" s="241"/>
      <c r="FZ794" s="241"/>
      <c r="GA794" s="241"/>
      <c r="GB794" s="241"/>
      <c r="GC794" s="241"/>
      <c r="GD794" s="241"/>
      <c r="GE794" s="241"/>
      <c r="GF794" s="241"/>
      <c r="GG794" s="241"/>
      <c r="GH794" s="241"/>
      <c r="GI794" s="241"/>
      <c r="GJ794" s="241"/>
      <c r="GK794" s="241"/>
      <c r="GL794" s="241"/>
      <c r="GM794" s="241"/>
      <c r="GN794" s="241"/>
      <c r="GO794" s="241"/>
      <c r="GP794" s="241"/>
      <c r="GQ794" s="241"/>
      <c r="GR794" s="241"/>
      <c r="GS794" s="241"/>
      <c r="GT794" s="241"/>
      <c r="GU794" s="241"/>
      <c r="GV794" s="241"/>
      <c r="GW794" s="241"/>
      <c r="GX794" s="241"/>
      <c r="GY794" s="241"/>
      <c r="GZ794" s="241"/>
      <c r="HA794" s="241"/>
      <c r="HB794" s="241"/>
      <c r="HC794" s="241"/>
      <c r="HD794" s="241"/>
      <c r="HE794" s="241"/>
      <c r="HF794" s="241"/>
      <c r="HG794" s="241"/>
      <c r="HH794" s="241"/>
      <c r="HI794" s="241"/>
      <c r="HJ794" s="241"/>
      <c r="HK794" s="241"/>
      <c r="HL794" s="241"/>
      <c r="HM794" s="241"/>
      <c r="HN794" s="241"/>
      <c r="HO794" s="241"/>
      <c r="HP794" s="241"/>
      <c r="HQ794" s="241"/>
      <c r="HR794" s="241"/>
      <c r="HS794" s="241"/>
      <c r="HT794" s="241"/>
      <c r="HU794" s="241"/>
      <c r="HV794" s="241"/>
      <c r="HW794" s="241"/>
      <c r="HX794" s="241"/>
      <c r="HY794" s="241"/>
      <c r="HZ794" s="241"/>
      <c r="IA794" s="241"/>
      <c r="IB794" s="241"/>
      <c r="IC794" s="241"/>
      <c r="ID794" s="241"/>
      <c r="IE794" s="241"/>
      <c r="IF794" s="241"/>
      <c r="IG794" s="241"/>
      <c r="IH794" s="241"/>
      <c r="II794" s="241"/>
      <c r="IJ794" s="241"/>
      <c r="IK794" s="241"/>
      <c r="IL794" s="241"/>
      <c r="IM794" s="241"/>
      <c r="IN794" s="241"/>
      <c r="IO794" s="241"/>
      <c r="IP794" s="241"/>
      <c r="IQ794" s="241"/>
      <c r="IR794" s="241"/>
      <c r="IS794" s="241"/>
      <c r="IT794" s="241"/>
      <c r="IU794" s="241"/>
      <c r="IV794" s="241"/>
      <c r="IW794" s="241"/>
      <c r="IX794" s="241"/>
      <c r="IY794" s="241"/>
      <c r="IZ794" s="241"/>
      <c r="JA794" s="241"/>
      <c r="JB794" s="241"/>
      <c r="JC794" s="241"/>
      <c r="JD794" s="241"/>
      <c r="JE794" s="241"/>
      <c r="JF794" s="241"/>
      <c r="JG794" s="241"/>
      <c r="JH794" s="241"/>
      <c r="JI794" s="241"/>
      <c r="JJ794" s="241"/>
      <c r="JK794" s="241"/>
      <c r="JL794" s="241"/>
      <c r="JM794" s="241"/>
      <c r="JN794" s="241"/>
      <c r="JO794" s="241"/>
      <c r="JP794" s="241"/>
      <c r="JQ794" s="241"/>
      <c r="JR794" s="241"/>
      <c r="JS794" s="241"/>
      <c r="JT794" s="241"/>
      <c r="JU794" s="241"/>
    </row>
    <row r="795" spans="1:281" s="240" customFormat="1" ht="15" customHeight="1">
      <c r="A795" s="241"/>
      <c r="B795" s="241"/>
      <c r="C795" s="241"/>
      <c r="D795" s="241"/>
      <c r="E795" s="241"/>
      <c r="F795" s="241"/>
      <c r="G795" s="241"/>
      <c r="H795" s="241"/>
      <c r="I795" s="241"/>
      <c r="J795" s="241"/>
      <c r="K795" s="241"/>
      <c r="L795" s="241"/>
      <c r="M795" s="241"/>
      <c r="N795" s="241"/>
      <c r="O795" s="241"/>
      <c r="P795" s="241"/>
      <c r="Q795" s="241"/>
      <c r="R795" s="241"/>
      <c r="S795" s="241"/>
      <c r="T795" s="241"/>
      <c r="U795" s="241" t="s">
        <v>919</v>
      </c>
      <c r="V795" s="241"/>
      <c r="W795" s="241"/>
      <c r="X795" s="241"/>
      <c r="Y795" s="241"/>
      <c r="Z795" s="241"/>
      <c r="AA795" s="241"/>
      <c r="AB795" s="241"/>
      <c r="AC795" s="241" t="s">
        <v>325</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c r="CJ795" s="241"/>
      <c r="CK795" s="241"/>
      <c r="CL795" s="241"/>
      <c r="CM795" s="241"/>
      <c r="CN795" s="241"/>
      <c r="CO795" s="241"/>
      <c r="CP795" s="241"/>
      <c r="CQ795" s="241"/>
      <c r="CR795" s="241"/>
      <c r="CS795" s="241"/>
      <c r="CT795" s="241"/>
      <c r="CU795" s="241"/>
      <c r="CV795" s="241"/>
      <c r="CW795" s="241"/>
      <c r="CX795" s="241"/>
      <c r="CY795" s="241"/>
      <c r="CZ795" s="241"/>
      <c r="DA795" s="241"/>
      <c r="DB795" s="241"/>
      <c r="DC795" s="241"/>
      <c r="DD795" s="241"/>
      <c r="DE795" s="241"/>
      <c r="DF795" s="241"/>
      <c r="DG795" s="241"/>
      <c r="DH795" s="241"/>
      <c r="DI795" s="241"/>
      <c r="DJ795" s="241"/>
      <c r="DK795" s="241"/>
      <c r="DL795" s="241"/>
      <c r="DM795" s="241"/>
      <c r="DN795" s="241"/>
      <c r="DO795" s="241"/>
      <c r="DP795" s="241"/>
      <c r="DQ795" s="241"/>
      <c r="DR795" s="241"/>
      <c r="DS795" s="241"/>
      <c r="DT795" s="241"/>
      <c r="DU795" s="241"/>
      <c r="DV795" s="241"/>
      <c r="DW795" s="241"/>
      <c r="DX795" s="241"/>
      <c r="DY795" s="241"/>
      <c r="DZ795" s="241"/>
      <c r="EA795" s="241"/>
      <c r="EB795" s="241"/>
      <c r="EC795" s="241"/>
      <c r="ED795" s="241"/>
      <c r="EE795" s="241"/>
      <c r="EF795" s="241"/>
      <c r="EG795" s="241"/>
      <c r="EH795" s="241"/>
      <c r="EI795" s="241"/>
      <c r="EJ795" s="241"/>
      <c r="EK795" s="241"/>
      <c r="EL795" s="241"/>
      <c r="EM795" s="241"/>
      <c r="EN795" s="241"/>
      <c r="EO795" s="241"/>
      <c r="EP795" s="241"/>
      <c r="EQ795" s="241"/>
      <c r="ER795" s="241"/>
      <c r="ES795" s="241"/>
      <c r="ET795" s="241"/>
      <c r="EU795" s="241"/>
      <c r="EV795" s="241"/>
      <c r="EW795" s="241"/>
      <c r="EX795" s="241"/>
      <c r="EY795" s="241"/>
      <c r="EZ795" s="241"/>
      <c r="FA795" s="241"/>
      <c r="FB795" s="241"/>
      <c r="FC795" s="241"/>
      <c r="FD795" s="241"/>
      <c r="FE795" s="241"/>
      <c r="FF795" s="241"/>
      <c r="FG795" s="241"/>
      <c r="FH795" s="241"/>
      <c r="FI795" s="241"/>
      <c r="FJ795" s="241"/>
      <c r="FK795" s="241"/>
      <c r="FL795" s="241"/>
      <c r="FM795" s="241"/>
      <c r="FN795" s="241"/>
      <c r="FO795" s="241"/>
      <c r="FP795" s="241"/>
      <c r="FQ795" s="241"/>
      <c r="FR795" s="241"/>
      <c r="FS795" s="241"/>
      <c r="FT795" s="241"/>
      <c r="FU795" s="241"/>
      <c r="FV795" s="241"/>
      <c r="FW795" s="241"/>
      <c r="FX795" s="241"/>
      <c r="FY795" s="241"/>
      <c r="FZ795" s="241"/>
      <c r="GA795" s="241"/>
      <c r="GB795" s="241"/>
      <c r="GC795" s="241"/>
      <c r="GD795" s="241"/>
      <c r="GE795" s="241"/>
      <c r="GF795" s="241"/>
      <c r="GG795" s="241"/>
      <c r="GH795" s="241"/>
      <c r="GI795" s="241"/>
      <c r="GJ795" s="241"/>
      <c r="GK795" s="241"/>
      <c r="GL795" s="241"/>
      <c r="GM795" s="241"/>
      <c r="GN795" s="241"/>
      <c r="GO795" s="241"/>
      <c r="GP795" s="241"/>
      <c r="GQ795" s="241"/>
      <c r="GR795" s="241"/>
      <c r="GS795" s="241"/>
      <c r="GT795" s="241"/>
      <c r="GU795" s="241"/>
      <c r="GV795" s="241"/>
      <c r="GW795" s="241"/>
      <c r="GX795" s="241"/>
      <c r="GY795" s="241"/>
      <c r="GZ795" s="241"/>
      <c r="HA795" s="241"/>
      <c r="HB795" s="241"/>
      <c r="HC795" s="241"/>
      <c r="HD795" s="241"/>
      <c r="HE795" s="241"/>
      <c r="HF795" s="241"/>
      <c r="HG795" s="241"/>
      <c r="HH795" s="241"/>
      <c r="HI795" s="241"/>
      <c r="HJ795" s="241"/>
      <c r="HK795" s="241"/>
      <c r="HL795" s="241"/>
      <c r="HM795" s="241"/>
      <c r="HN795" s="241"/>
      <c r="HO795" s="241"/>
      <c r="HP795" s="241"/>
      <c r="HQ795" s="241"/>
      <c r="HR795" s="241"/>
      <c r="HS795" s="241"/>
      <c r="HT795" s="241"/>
      <c r="HU795" s="241"/>
      <c r="HV795" s="241"/>
      <c r="HW795" s="241"/>
      <c r="HX795" s="241"/>
      <c r="HY795" s="241"/>
      <c r="HZ795" s="241"/>
      <c r="IA795" s="241"/>
      <c r="IB795" s="241"/>
      <c r="IC795" s="241"/>
      <c r="ID795" s="241"/>
      <c r="IE795" s="241"/>
      <c r="IF795" s="241"/>
      <c r="IG795" s="241"/>
      <c r="IH795" s="241"/>
      <c r="II795" s="241"/>
      <c r="IJ795" s="241"/>
      <c r="IK795" s="241"/>
      <c r="IL795" s="241"/>
      <c r="IM795" s="241"/>
      <c r="IN795" s="241"/>
      <c r="IO795" s="241"/>
      <c r="IP795" s="241"/>
      <c r="IQ795" s="241"/>
      <c r="IR795" s="241"/>
      <c r="IS795" s="241"/>
      <c r="IT795" s="241"/>
      <c r="IU795" s="241"/>
      <c r="IV795" s="241"/>
      <c r="IW795" s="241"/>
      <c r="IX795" s="241"/>
      <c r="IY795" s="241"/>
      <c r="IZ795" s="241"/>
      <c r="JA795" s="241"/>
      <c r="JB795" s="241"/>
      <c r="JC795" s="241"/>
      <c r="JD795" s="241"/>
      <c r="JE795" s="241"/>
      <c r="JF795" s="241"/>
      <c r="JG795" s="241"/>
      <c r="JH795" s="241"/>
      <c r="JI795" s="241"/>
      <c r="JJ795" s="241"/>
      <c r="JK795" s="241"/>
      <c r="JL795" s="241"/>
      <c r="JM795" s="241"/>
      <c r="JN795" s="241"/>
      <c r="JO795" s="241"/>
      <c r="JP795" s="241"/>
      <c r="JQ795" s="241"/>
      <c r="JR795" s="241"/>
      <c r="JS795" s="241"/>
      <c r="JT795" s="241"/>
      <c r="JU795" s="241"/>
    </row>
    <row r="796" spans="1:281" s="240" customFormat="1" ht="15" customHeight="1">
      <c r="A796" s="241"/>
      <c r="B796" s="241"/>
      <c r="C796" s="241"/>
      <c r="D796" s="241"/>
      <c r="E796" s="241"/>
      <c r="F796" s="241"/>
      <c r="G796" s="241"/>
      <c r="H796" s="241"/>
      <c r="I796" s="241"/>
      <c r="J796" s="241"/>
      <c r="K796" s="241"/>
      <c r="L796" s="241"/>
      <c r="M796" s="241"/>
      <c r="N796" s="241"/>
      <c r="O796" s="241"/>
      <c r="P796" s="241"/>
      <c r="Q796" s="241"/>
      <c r="R796" s="241"/>
      <c r="S796" s="241"/>
      <c r="T796" s="241"/>
      <c r="U796" s="241" t="s">
        <v>920</v>
      </c>
      <c r="V796" s="241"/>
      <c r="W796" s="241"/>
      <c r="X796" s="241"/>
      <c r="Y796" s="241"/>
      <c r="Z796" s="241"/>
      <c r="AA796" s="241"/>
      <c r="AB796" s="241"/>
      <c r="AC796" s="241" t="s">
        <v>309</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c r="CJ796" s="241"/>
      <c r="CK796" s="241"/>
      <c r="CL796" s="241"/>
      <c r="CM796" s="241"/>
      <c r="CN796" s="241"/>
      <c r="CO796" s="241"/>
      <c r="CP796" s="241"/>
      <c r="CQ796" s="241"/>
      <c r="CR796" s="241"/>
      <c r="CS796" s="241"/>
      <c r="CT796" s="241"/>
      <c r="CU796" s="241"/>
      <c r="CV796" s="241"/>
      <c r="CW796" s="241"/>
      <c r="CX796" s="241"/>
      <c r="CY796" s="241"/>
      <c r="CZ796" s="241"/>
      <c r="DA796" s="241"/>
      <c r="DB796" s="241"/>
      <c r="DC796" s="241"/>
      <c r="DD796" s="241"/>
      <c r="DE796" s="241"/>
      <c r="DF796" s="241"/>
      <c r="DG796" s="241"/>
      <c r="DH796" s="241"/>
      <c r="DI796" s="241"/>
      <c r="DJ796" s="241"/>
      <c r="DK796" s="241"/>
      <c r="DL796" s="241"/>
      <c r="DM796" s="241"/>
      <c r="DN796" s="241"/>
      <c r="DO796" s="241"/>
      <c r="DP796" s="241"/>
      <c r="DQ796" s="241"/>
      <c r="DR796" s="241"/>
      <c r="DS796" s="241"/>
      <c r="DT796" s="241"/>
      <c r="DU796" s="241"/>
      <c r="DV796" s="241"/>
      <c r="DW796" s="241"/>
      <c r="DX796" s="241"/>
      <c r="DY796" s="241"/>
      <c r="DZ796" s="241"/>
      <c r="EA796" s="241"/>
      <c r="EB796" s="241"/>
      <c r="EC796" s="241"/>
      <c r="ED796" s="241"/>
      <c r="EE796" s="241"/>
      <c r="EF796" s="241"/>
      <c r="EG796" s="241"/>
      <c r="EH796" s="241"/>
      <c r="EI796" s="241"/>
      <c r="EJ796" s="241"/>
      <c r="EK796" s="241"/>
      <c r="EL796" s="241"/>
      <c r="EM796" s="241"/>
      <c r="EN796" s="241"/>
      <c r="EO796" s="241"/>
      <c r="EP796" s="241"/>
      <c r="EQ796" s="241"/>
      <c r="ER796" s="241"/>
      <c r="ES796" s="241"/>
      <c r="ET796" s="241"/>
      <c r="EU796" s="241"/>
      <c r="EV796" s="241"/>
      <c r="EW796" s="241"/>
      <c r="EX796" s="241"/>
      <c r="EY796" s="241"/>
      <c r="EZ796" s="241"/>
      <c r="FA796" s="241"/>
      <c r="FB796" s="241"/>
      <c r="FC796" s="241"/>
      <c r="FD796" s="241"/>
      <c r="FE796" s="241"/>
      <c r="FF796" s="241"/>
      <c r="FG796" s="241"/>
      <c r="FH796" s="241"/>
      <c r="FI796" s="241"/>
      <c r="FJ796" s="241"/>
      <c r="FK796" s="241"/>
      <c r="FL796" s="241"/>
      <c r="FM796" s="241"/>
      <c r="FN796" s="241"/>
      <c r="FO796" s="241"/>
      <c r="FP796" s="241"/>
      <c r="FQ796" s="241"/>
      <c r="FR796" s="241"/>
      <c r="FS796" s="241"/>
      <c r="FT796" s="241"/>
      <c r="FU796" s="241"/>
      <c r="FV796" s="241"/>
      <c r="FW796" s="241"/>
      <c r="FX796" s="241"/>
      <c r="FY796" s="241"/>
      <c r="FZ796" s="241"/>
      <c r="GA796" s="241"/>
      <c r="GB796" s="241"/>
      <c r="GC796" s="241"/>
      <c r="GD796" s="241"/>
      <c r="GE796" s="241"/>
      <c r="GF796" s="241"/>
      <c r="GG796" s="241"/>
      <c r="GH796" s="241"/>
      <c r="GI796" s="241"/>
      <c r="GJ796" s="241"/>
      <c r="GK796" s="241"/>
      <c r="GL796" s="241"/>
      <c r="GM796" s="241"/>
      <c r="GN796" s="241"/>
      <c r="GO796" s="241"/>
      <c r="GP796" s="241"/>
      <c r="GQ796" s="241"/>
      <c r="GR796" s="241"/>
      <c r="GS796" s="241"/>
      <c r="GT796" s="241"/>
      <c r="GU796" s="241"/>
      <c r="GV796" s="241"/>
      <c r="GW796" s="241"/>
      <c r="GX796" s="241"/>
      <c r="GY796" s="241"/>
      <c r="GZ796" s="241"/>
      <c r="HA796" s="241"/>
      <c r="HB796" s="241"/>
      <c r="HC796" s="241"/>
      <c r="HD796" s="241"/>
      <c r="HE796" s="241"/>
      <c r="HF796" s="241"/>
      <c r="HG796" s="241"/>
      <c r="HH796" s="241"/>
      <c r="HI796" s="241"/>
      <c r="HJ796" s="241"/>
      <c r="HK796" s="241"/>
      <c r="HL796" s="241"/>
      <c r="HM796" s="241"/>
      <c r="HN796" s="241"/>
      <c r="HO796" s="241"/>
      <c r="HP796" s="241"/>
      <c r="HQ796" s="241"/>
      <c r="HR796" s="241"/>
      <c r="HS796" s="241"/>
      <c r="HT796" s="241"/>
      <c r="HU796" s="241"/>
      <c r="HV796" s="241"/>
      <c r="HW796" s="241"/>
      <c r="HX796" s="241"/>
      <c r="HY796" s="241"/>
      <c r="HZ796" s="241"/>
      <c r="IA796" s="241"/>
      <c r="IB796" s="241"/>
      <c r="IC796" s="241"/>
      <c r="ID796" s="241"/>
      <c r="IE796" s="241"/>
      <c r="IF796" s="241"/>
      <c r="IG796" s="241"/>
      <c r="IH796" s="241"/>
      <c r="II796" s="241"/>
      <c r="IJ796" s="241"/>
      <c r="IK796" s="241"/>
      <c r="IL796" s="241"/>
      <c r="IM796" s="241"/>
      <c r="IN796" s="241"/>
      <c r="IO796" s="241"/>
      <c r="IP796" s="241"/>
      <c r="IQ796" s="241"/>
      <c r="IR796" s="241"/>
      <c r="IS796" s="241"/>
      <c r="IT796" s="241"/>
      <c r="IU796" s="241"/>
      <c r="IV796" s="241"/>
      <c r="IW796" s="241"/>
      <c r="IX796" s="241"/>
      <c r="IY796" s="241"/>
      <c r="IZ796" s="241"/>
      <c r="JA796" s="241"/>
      <c r="JB796" s="241"/>
      <c r="JC796" s="241"/>
      <c r="JD796" s="241"/>
      <c r="JE796" s="241"/>
      <c r="JF796" s="241"/>
      <c r="JG796" s="241"/>
      <c r="JH796" s="241"/>
      <c r="JI796" s="241"/>
      <c r="JJ796" s="241"/>
      <c r="JK796" s="241"/>
      <c r="JL796" s="241"/>
      <c r="JM796" s="241"/>
      <c r="JN796" s="241"/>
      <c r="JO796" s="241"/>
      <c r="JP796" s="241"/>
      <c r="JQ796" s="241"/>
      <c r="JR796" s="241"/>
      <c r="JS796" s="241"/>
      <c r="JT796" s="241"/>
      <c r="JU796" s="241"/>
    </row>
    <row r="797" spans="1:281" s="240" customFormat="1" ht="15" customHeight="1">
      <c r="A797" s="241"/>
      <c r="B797" s="241"/>
      <c r="C797" s="241"/>
      <c r="D797" s="241"/>
      <c r="E797" s="241"/>
      <c r="F797" s="241"/>
      <c r="G797" s="241"/>
      <c r="H797" s="241"/>
      <c r="I797" s="241"/>
      <c r="J797" s="241"/>
      <c r="K797" s="241"/>
      <c r="L797" s="241"/>
      <c r="M797" s="241"/>
      <c r="N797" s="241"/>
      <c r="O797" s="241"/>
      <c r="P797" s="241"/>
      <c r="Q797" s="241"/>
      <c r="R797" s="241"/>
      <c r="S797" s="241"/>
      <c r="T797" s="241"/>
      <c r="U797" s="241" t="s">
        <v>921</v>
      </c>
      <c r="V797" s="241"/>
      <c r="W797" s="241"/>
      <c r="X797" s="241"/>
      <c r="Y797" s="241"/>
      <c r="Z797" s="241"/>
      <c r="AA797" s="241"/>
      <c r="AB797" s="241"/>
      <c r="AC797" s="241" t="s">
        <v>325</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c r="CJ797" s="241"/>
      <c r="CK797" s="241"/>
      <c r="CL797" s="241"/>
      <c r="CM797" s="241"/>
      <c r="CN797" s="241"/>
      <c r="CO797" s="241"/>
      <c r="CP797" s="241"/>
      <c r="CQ797" s="241"/>
      <c r="CR797" s="241"/>
      <c r="CS797" s="241"/>
      <c r="CT797" s="241"/>
      <c r="CU797" s="241"/>
      <c r="CV797" s="241"/>
      <c r="CW797" s="241"/>
      <c r="CX797" s="241"/>
      <c r="CY797" s="241"/>
      <c r="CZ797" s="241"/>
      <c r="DA797" s="241"/>
      <c r="DB797" s="241"/>
      <c r="DC797" s="241"/>
      <c r="DD797" s="241"/>
      <c r="DE797" s="241"/>
      <c r="DF797" s="241"/>
      <c r="DG797" s="241"/>
      <c r="DH797" s="241"/>
      <c r="DI797" s="241"/>
      <c r="DJ797" s="241"/>
      <c r="DK797" s="241"/>
      <c r="DL797" s="241"/>
      <c r="DM797" s="241"/>
      <c r="DN797" s="241"/>
      <c r="DO797" s="241"/>
      <c r="DP797" s="241"/>
      <c r="DQ797" s="241"/>
      <c r="DR797" s="241"/>
      <c r="DS797" s="241"/>
      <c r="DT797" s="241"/>
      <c r="DU797" s="241"/>
      <c r="DV797" s="241"/>
      <c r="DW797" s="241"/>
      <c r="DX797" s="241"/>
      <c r="DY797" s="241"/>
      <c r="DZ797" s="241"/>
      <c r="EA797" s="241"/>
      <c r="EB797" s="241"/>
      <c r="EC797" s="241"/>
      <c r="ED797" s="241"/>
      <c r="EE797" s="241"/>
      <c r="EF797" s="241"/>
      <c r="EG797" s="241"/>
      <c r="EH797" s="241"/>
      <c r="EI797" s="241"/>
      <c r="EJ797" s="241"/>
      <c r="EK797" s="241"/>
      <c r="EL797" s="241"/>
      <c r="EM797" s="241"/>
      <c r="EN797" s="241"/>
      <c r="EO797" s="241"/>
      <c r="EP797" s="241"/>
      <c r="EQ797" s="241"/>
      <c r="ER797" s="241"/>
      <c r="ES797" s="241"/>
      <c r="ET797" s="241"/>
      <c r="EU797" s="241"/>
      <c r="EV797" s="241"/>
      <c r="EW797" s="241"/>
      <c r="EX797" s="241"/>
      <c r="EY797" s="241"/>
      <c r="EZ797" s="241"/>
      <c r="FA797" s="241"/>
      <c r="FB797" s="241"/>
      <c r="FC797" s="241"/>
      <c r="FD797" s="241"/>
      <c r="FE797" s="241"/>
      <c r="FF797" s="241"/>
      <c r="FG797" s="241"/>
      <c r="FH797" s="241"/>
      <c r="FI797" s="241"/>
      <c r="FJ797" s="241"/>
      <c r="FK797" s="241"/>
      <c r="FL797" s="241"/>
      <c r="FM797" s="241"/>
      <c r="FN797" s="241"/>
      <c r="FO797" s="241"/>
      <c r="FP797" s="241"/>
      <c r="FQ797" s="241"/>
      <c r="FR797" s="241"/>
      <c r="FS797" s="241"/>
      <c r="FT797" s="241"/>
      <c r="FU797" s="241"/>
      <c r="FV797" s="241"/>
      <c r="FW797" s="241"/>
      <c r="FX797" s="241"/>
      <c r="FY797" s="241"/>
      <c r="FZ797" s="241"/>
      <c r="GA797" s="241"/>
      <c r="GB797" s="241"/>
      <c r="GC797" s="241"/>
      <c r="GD797" s="241"/>
      <c r="GE797" s="241"/>
      <c r="GF797" s="241"/>
      <c r="GG797" s="241"/>
      <c r="GH797" s="241"/>
      <c r="GI797" s="241"/>
      <c r="GJ797" s="241"/>
      <c r="GK797" s="241"/>
      <c r="GL797" s="241"/>
      <c r="GM797" s="241"/>
      <c r="GN797" s="241"/>
      <c r="GO797" s="241"/>
      <c r="GP797" s="241"/>
      <c r="GQ797" s="241"/>
      <c r="GR797" s="241"/>
      <c r="GS797" s="241"/>
      <c r="GT797" s="241"/>
      <c r="GU797" s="241"/>
      <c r="GV797" s="241"/>
      <c r="GW797" s="241"/>
      <c r="GX797" s="241"/>
      <c r="GY797" s="241"/>
      <c r="GZ797" s="241"/>
      <c r="HA797" s="241"/>
      <c r="HB797" s="241"/>
      <c r="HC797" s="241"/>
      <c r="HD797" s="241"/>
      <c r="HE797" s="241"/>
      <c r="HF797" s="241"/>
      <c r="HG797" s="241"/>
      <c r="HH797" s="241"/>
      <c r="HI797" s="241"/>
      <c r="HJ797" s="241"/>
      <c r="HK797" s="241"/>
      <c r="HL797" s="241"/>
      <c r="HM797" s="241"/>
      <c r="HN797" s="241"/>
      <c r="HO797" s="241"/>
      <c r="HP797" s="241"/>
      <c r="HQ797" s="241"/>
      <c r="HR797" s="241"/>
      <c r="HS797" s="241"/>
      <c r="HT797" s="241"/>
      <c r="HU797" s="241"/>
      <c r="HV797" s="241"/>
      <c r="HW797" s="241"/>
      <c r="HX797" s="241"/>
      <c r="HY797" s="241"/>
      <c r="HZ797" s="241"/>
      <c r="IA797" s="241"/>
      <c r="IB797" s="241"/>
      <c r="IC797" s="241"/>
      <c r="ID797" s="241"/>
      <c r="IE797" s="241"/>
      <c r="IF797" s="241"/>
      <c r="IG797" s="241"/>
      <c r="IH797" s="241"/>
      <c r="II797" s="241"/>
      <c r="IJ797" s="241"/>
      <c r="IK797" s="241"/>
      <c r="IL797" s="241"/>
      <c r="IM797" s="241"/>
      <c r="IN797" s="241"/>
      <c r="IO797" s="241"/>
      <c r="IP797" s="241"/>
      <c r="IQ797" s="241"/>
      <c r="IR797" s="241"/>
      <c r="IS797" s="241"/>
      <c r="IT797" s="241"/>
      <c r="IU797" s="241"/>
      <c r="IV797" s="241"/>
      <c r="IW797" s="241"/>
      <c r="IX797" s="241"/>
      <c r="IY797" s="241"/>
      <c r="IZ797" s="241"/>
      <c r="JA797" s="241"/>
      <c r="JB797" s="241"/>
      <c r="JC797" s="241"/>
      <c r="JD797" s="241"/>
      <c r="JE797" s="241"/>
      <c r="JF797" s="241"/>
      <c r="JG797" s="241"/>
      <c r="JH797" s="241"/>
      <c r="JI797" s="241"/>
      <c r="JJ797" s="241"/>
      <c r="JK797" s="241"/>
      <c r="JL797" s="241"/>
      <c r="JM797" s="241"/>
      <c r="JN797" s="241"/>
      <c r="JO797" s="241"/>
      <c r="JP797" s="241"/>
      <c r="JQ797" s="241"/>
      <c r="JR797" s="241"/>
      <c r="JS797" s="241"/>
      <c r="JT797" s="241"/>
      <c r="JU797" s="241"/>
    </row>
    <row r="798" spans="1:281" s="240" customFormat="1" ht="15" customHeight="1">
      <c r="A798" s="241"/>
      <c r="B798" s="241"/>
      <c r="C798" s="241"/>
      <c r="D798" s="241"/>
      <c r="E798" s="241"/>
      <c r="F798" s="241"/>
      <c r="G798" s="241"/>
      <c r="H798" s="241"/>
      <c r="I798" s="241"/>
      <c r="J798" s="241"/>
      <c r="K798" s="241"/>
      <c r="L798" s="241"/>
      <c r="M798" s="241"/>
      <c r="N798" s="241"/>
      <c r="O798" s="241"/>
      <c r="P798" s="241"/>
      <c r="Q798" s="241"/>
      <c r="R798" s="241"/>
      <c r="S798" s="241"/>
      <c r="T798" s="241"/>
      <c r="U798" s="241" t="s">
        <v>922</v>
      </c>
      <c r="V798" s="241"/>
      <c r="W798" s="241"/>
      <c r="X798" s="241"/>
      <c r="Y798" s="241"/>
      <c r="Z798" s="241"/>
      <c r="AA798" s="241"/>
      <c r="AB798" s="241"/>
      <c r="AC798" s="241" t="s">
        <v>309</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c r="DD798" s="241"/>
      <c r="DE798" s="241"/>
      <c r="DF798" s="241"/>
      <c r="DG798" s="241"/>
      <c r="DH798" s="241"/>
      <c r="DI798" s="241"/>
      <c r="DJ798" s="241"/>
      <c r="DK798" s="241"/>
      <c r="DL798" s="241"/>
      <c r="DM798" s="241"/>
      <c r="DN798" s="241"/>
      <c r="DO798" s="241"/>
      <c r="DP798" s="241"/>
      <c r="DQ798" s="241"/>
      <c r="DR798" s="241"/>
      <c r="DS798" s="241"/>
      <c r="DT798" s="241"/>
      <c r="DU798" s="241"/>
      <c r="DV798" s="241"/>
      <c r="DW798" s="241"/>
      <c r="DX798" s="241"/>
      <c r="DY798" s="241"/>
      <c r="DZ798" s="241"/>
      <c r="EA798" s="241"/>
      <c r="EB798" s="241"/>
      <c r="EC798" s="241"/>
      <c r="ED798" s="241"/>
      <c r="EE798" s="241"/>
      <c r="EF798" s="241"/>
      <c r="EG798" s="241"/>
      <c r="EH798" s="241"/>
      <c r="EI798" s="241"/>
      <c r="EJ798" s="241"/>
      <c r="EK798" s="241"/>
      <c r="EL798" s="241"/>
      <c r="EM798" s="241"/>
      <c r="EN798" s="241"/>
      <c r="EO798" s="241"/>
      <c r="EP798" s="241"/>
      <c r="EQ798" s="241"/>
      <c r="ER798" s="241"/>
      <c r="ES798" s="241"/>
      <c r="ET798" s="241"/>
      <c r="EU798" s="241"/>
      <c r="EV798" s="241"/>
      <c r="EW798" s="241"/>
      <c r="EX798" s="241"/>
      <c r="EY798" s="241"/>
      <c r="EZ798" s="241"/>
      <c r="FA798" s="241"/>
      <c r="FB798" s="241"/>
      <c r="FC798" s="241"/>
      <c r="FD798" s="241"/>
      <c r="FE798" s="241"/>
      <c r="FF798" s="241"/>
      <c r="FG798" s="241"/>
      <c r="FH798" s="241"/>
      <c r="FI798" s="241"/>
      <c r="FJ798" s="241"/>
      <c r="FK798" s="241"/>
      <c r="FL798" s="241"/>
      <c r="FM798" s="241"/>
      <c r="FN798" s="241"/>
      <c r="FO798" s="241"/>
      <c r="FP798" s="241"/>
      <c r="FQ798" s="241"/>
      <c r="FR798" s="241"/>
      <c r="FS798" s="241"/>
      <c r="FT798" s="241"/>
      <c r="FU798" s="241"/>
      <c r="FV798" s="241"/>
      <c r="FW798" s="241"/>
      <c r="FX798" s="241"/>
      <c r="FY798" s="241"/>
      <c r="FZ798" s="241"/>
      <c r="GA798" s="241"/>
      <c r="GB798" s="241"/>
      <c r="GC798" s="241"/>
      <c r="GD798" s="241"/>
      <c r="GE798" s="241"/>
      <c r="GF798" s="241"/>
      <c r="GG798" s="241"/>
      <c r="GH798" s="241"/>
      <c r="GI798" s="241"/>
      <c r="GJ798" s="241"/>
      <c r="GK798" s="241"/>
      <c r="GL798" s="241"/>
      <c r="GM798" s="241"/>
      <c r="GN798" s="241"/>
      <c r="GO798" s="241"/>
      <c r="GP798" s="241"/>
      <c r="GQ798" s="241"/>
      <c r="GR798" s="241"/>
      <c r="GS798" s="241"/>
      <c r="GT798" s="241"/>
      <c r="GU798" s="241"/>
      <c r="GV798" s="241"/>
      <c r="GW798" s="241"/>
      <c r="GX798" s="241"/>
      <c r="GY798" s="241"/>
      <c r="GZ798" s="241"/>
      <c r="HA798" s="241"/>
      <c r="HB798" s="241"/>
      <c r="HC798" s="241"/>
      <c r="HD798" s="241"/>
      <c r="HE798" s="241"/>
      <c r="HF798" s="241"/>
      <c r="HG798" s="241"/>
      <c r="HH798" s="241"/>
      <c r="HI798" s="241"/>
      <c r="HJ798" s="241"/>
      <c r="HK798" s="241"/>
      <c r="HL798" s="241"/>
      <c r="HM798" s="241"/>
      <c r="HN798" s="241"/>
      <c r="HO798" s="241"/>
      <c r="HP798" s="241"/>
      <c r="HQ798" s="241"/>
      <c r="HR798" s="241"/>
      <c r="HS798" s="241"/>
      <c r="HT798" s="241"/>
      <c r="HU798" s="241"/>
      <c r="HV798" s="241"/>
      <c r="HW798" s="241"/>
      <c r="HX798" s="241"/>
      <c r="HY798" s="241"/>
      <c r="HZ798" s="241"/>
      <c r="IA798" s="241"/>
      <c r="IB798" s="241"/>
      <c r="IC798" s="241"/>
      <c r="ID798" s="241"/>
      <c r="IE798" s="241"/>
      <c r="IF798" s="241"/>
      <c r="IG798" s="241"/>
      <c r="IH798" s="241"/>
      <c r="II798" s="241"/>
      <c r="IJ798" s="241"/>
      <c r="IK798" s="241"/>
      <c r="IL798" s="241"/>
      <c r="IM798" s="241"/>
      <c r="IN798" s="241"/>
      <c r="IO798" s="241"/>
      <c r="IP798" s="241"/>
      <c r="IQ798" s="241"/>
      <c r="IR798" s="241"/>
      <c r="IS798" s="241"/>
      <c r="IT798" s="241"/>
      <c r="IU798" s="241"/>
      <c r="IV798" s="241"/>
      <c r="IW798" s="241"/>
      <c r="IX798" s="241"/>
      <c r="IY798" s="241"/>
      <c r="IZ798" s="241"/>
      <c r="JA798" s="241"/>
      <c r="JB798" s="241"/>
      <c r="JC798" s="241"/>
      <c r="JD798" s="241"/>
      <c r="JE798" s="241"/>
      <c r="JF798" s="241"/>
      <c r="JG798" s="241"/>
      <c r="JH798" s="241"/>
      <c r="JI798" s="241"/>
      <c r="JJ798" s="241"/>
      <c r="JK798" s="241"/>
      <c r="JL798" s="241"/>
      <c r="JM798" s="241"/>
      <c r="JN798" s="241"/>
      <c r="JO798" s="241"/>
      <c r="JP798" s="241"/>
      <c r="JQ798" s="241"/>
      <c r="JR798" s="241"/>
      <c r="JS798" s="241"/>
      <c r="JT798" s="241"/>
      <c r="JU798" s="241"/>
    </row>
    <row r="799" spans="1:281" s="240" customFormat="1" ht="15" customHeight="1">
      <c r="A799" s="241"/>
      <c r="B799" s="241"/>
      <c r="C799" s="241"/>
      <c r="D799" s="241"/>
      <c r="E799" s="241"/>
      <c r="F799" s="241"/>
      <c r="G799" s="241"/>
      <c r="H799" s="241"/>
      <c r="I799" s="241"/>
      <c r="J799" s="241"/>
      <c r="K799" s="241"/>
      <c r="L799" s="241"/>
      <c r="M799" s="241"/>
      <c r="N799" s="241"/>
      <c r="O799" s="241"/>
      <c r="P799" s="241"/>
      <c r="Q799" s="241"/>
      <c r="R799" s="241"/>
      <c r="S799" s="241"/>
      <c r="T799" s="241"/>
      <c r="U799" s="241" t="s">
        <v>923</v>
      </c>
      <c r="V799" s="241"/>
      <c r="W799" s="241"/>
      <c r="X799" s="241"/>
      <c r="Y799" s="241"/>
      <c r="Z799" s="241"/>
      <c r="AA799" s="241"/>
      <c r="AB799" s="241"/>
      <c r="AC799" s="241" t="s">
        <v>313</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c r="EN799" s="241"/>
      <c r="EO799" s="241"/>
      <c r="EP799" s="241"/>
      <c r="EQ799" s="241"/>
      <c r="ER799" s="241"/>
      <c r="ES799" s="241"/>
      <c r="ET799" s="241"/>
      <c r="EU799" s="241"/>
      <c r="EV799" s="241"/>
      <c r="EW799" s="241"/>
      <c r="EX799" s="241"/>
      <c r="EY799" s="241"/>
      <c r="EZ799" s="241"/>
      <c r="FA799" s="241"/>
      <c r="FB799" s="241"/>
      <c r="FC799" s="241"/>
      <c r="FD799" s="241"/>
      <c r="FE799" s="241"/>
      <c r="FF799" s="241"/>
      <c r="FG799" s="241"/>
      <c r="FH799" s="241"/>
      <c r="FI799" s="241"/>
      <c r="FJ799" s="241"/>
      <c r="FK799" s="241"/>
      <c r="FL799" s="241"/>
      <c r="FM799" s="241"/>
      <c r="FN799" s="241"/>
      <c r="FO799" s="241"/>
      <c r="FP799" s="241"/>
      <c r="FQ799" s="241"/>
      <c r="FR799" s="241"/>
      <c r="FS799" s="241"/>
      <c r="FT799" s="241"/>
      <c r="FU799" s="241"/>
      <c r="FV799" s="241"/>
      <c r="FW799" s="241"/>
      <c r="FX799" s="241"/>
      <c r="FY799" s="241"/>
      <c r="FZ799" s="241"/>
      <c r="GA799" s="241"/>
      <c r="GB799" s="241"/>
      <c r="GC799" s="241"/>
      <c r="GD799" s="241"/>
      <c r="GE799" s="241"/>
      <c r="GF799" s="241"/>
      <c r="GG799" s="241"/>
      <c r="GH799" s="241"/>
      <c r="GI799" s="241"/>
      <c r="GJ799" s="241"/>
      <c r="GK799" s="241"/>
      <c r="GL799" s="241"/>
      <c r="GM799" s="241"/>
      <c r="GN799" s="241"/>
      <c r="GO799" s="241"/>
      <c r="GP799" s="241"/>
      <c r="GQ799" s="241"/>
      <c r="GR799" s="241"/>
      <c r="GS799" s="241"/>
      <c r="GT799" s="241"/>
      <c r="GU799" s="241"/>
      <c r="GV799" s="241"/>
      <c r="GW799" s="241"/>
      <c r="GX799" s="241"/>
      <c r="GY799" s="241"/>
      <c r="GZ799" s="241"/>
      <c r="HA799" s="241"/>
      <c r="HB799" s="241"/>
      <c r="HC799" s="241"/>
      <c r="HD799" s="241"/>
      <c r="HE799" s="241"/>
      <c r="HF799" s="241"/>
      <c r="HG799" s="241"/>
      <c r="HH799" s="241"/>
      <c r="HI799" s="241"/>
      <c r="HJ799" s="241"/>
      <c r="HK799" s="241"/>
      <c r="HL799" s="241"/>
      <c r="HM799" s="241"/>
      <c r="HN799" s="241"/>
      <c r="HO799" s="241"/>
      <c r="HP799" s="241"/>
      <c r="HQ799" s="241"/>
      <c r="HR799" s="241"/>
      <c r="HS799" s="241"/>
      <c r="HT799" s="241"/>
      <c r="HU799" s="241"/>
      <c r="HV799" s="241"/>
      <c r="HW799" s="241"/>
      <c r="HX799" s="241"/>
      <c r="HY799" s="241"/>
      <c r="HZ799" s="241"/>
      <c r="IA799" s="241"/>
      <c r="IB799" s="241"/>
      <c r="IC799" s="241"/>
      <c r="ID799" s="241"/>
      <c r="IE799" s="241"/>
      <c r="IF799" s="241"/>
      <c r="IG799" s="241"/>
      <c r="IH799" s="241"/>
      <c r="II799" s="241"/>
      <c r="IJ799" s="241"/>
      <c r="IK799" s="241"/>
      <c r="IL799" s="241"/>
      <c r="IM799" s="241"/>
      <c r="IN799" s="241"/>
      <c r="IO799" s="241"/>
      <c r="IP799" s="241"/>
      <c r="IQ799" s="241"/>
      <c r="IR799" s="241"/>
      <c r="IS799" s="241"/>
      <c r="IT799" s="241"/>
      <c r="IU799" s="241"/>
      <c r="IV799" s="241"/>
      <c r="IW799" s="241"/>
      <c r="IX799" s="241"/>
      <c r="IY799" s="241"/>
      <c r="IZ799" s="241"/>
      <c r="JA799" s="241"/>
      <c r="JB799" s="241"/>
      <c r="JC799" s="241"/>
      <c r="JD799" s="241"/>
      <c r="JE799" s="241"/>
      <c r="JF799" s="241"/>
      <c r="JG799" s="241"/>
      <c r="JH799" s="241"/>
      <c r="JI799" s="241"/>
      <c r="JJ799" s="241"/>
      <c r="JK799" s="241"/>
      <c r="JL799" s="241"/>
      <c r="JM799" s="241"/>
      <c r="JN799" s="241"/>
      <c r="JO799" s="241"/>
      <c r="JP799" s="241"/>
      <c r="JQ799" s="241"/>
      <c r="JR799" s="241"/>
      <c r="JS799" s="241"/>
      <c r="JT799" s="241"/>
      <c r="JU799" s="241"/>
    </row>
    <row r="800" spans="1:281" s="240" customFormat="1" ht="15" customHeight="1">
      <c r="A800" s="241"/>
      <c r="B800" s="241"/>
      <c r="C800" s="241"/>
      <c r="D800" s="241"/>
      <c r="E800" s="241"/>
      <c r="F800" s="241"/>
      <c r="G800" s="241"/>
      <c r="H800" s="241"/>
      <c r="I800" s="241"/>
      <c r="J800" s="241"/>
      <c r="K800" s="241"/>
      <c r="L800" s="241"/>
      <c r="M800" s="241"/>
      <c r="N800" s="241"/>
      <c r="O800" s="241"/>
      <c r="P800" s="241"/>
      <c r="Q800" s="241"/>
      <c r="R800" s="241"/>
      <c r="S800" s="241"/>
      <c r="T800" s="241"/>
      <c r="U800" s="241" t="s">
        <v>924</v>
      </c>
      <c r="V800" s="241"/>
      <c r="W800" s="241"/>
      <c r="X800" s="241"/>
      <c r="Y800" s="241"/>
      <c r="Z800" s="241"/>
      <c r="AA800" s="241"/>
      <c r="AB800" s="241"/>
      <c r="AC800" s="241" t="s">
        <v>350</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c r="EN800" s="241"/>
      <c r="EO800" s="241"/>
      <c r="EP800" s="241"/>
      <c r="EQ800" s="241"/>
      <c r="ER800" s="241"/>
      <c r="ES800" s="241"/>
      <c r="ET800" s="241"/>
      <c r="EU800" s="241"/>
      <c r="EV800" s="241"/>
      <c r="EW800" s="241"/>
      <c r="EX800" s="241"/>
      <c r="EY800" s="241"/>
      <c r="EZ800" s="241"/>
      <c r="FA800" s="241"/>
      <c r="FB800" s="241"/>
      <c r="FC800" s="241"/>
      <c r="FD800" s="241"/>
      <c r="FE800" s="241"/>
      <c r="FF800" s="241"/>
      <c r="FG800" s="241"/>
      <c r="FH800" s="241"/>
      <c r="FI800" s="241"/>
      <c r="FJ800" s="241"/>
      <c r="FK800" s="241"/>
      <c r="FL800" s="241"/>
      <c r="FM800" s="241"/>
      <c r="FN800" s="241"/>
      <c r="FO800" s="241"/>
      <c r="FP800" s="241"/>
      <c r="FQ800" s="241"/>
      <c r="FR800" s="241"/>
      <c r="FS800" s="241"/>
      <c r="FT800" s="241"/>
      <c r="FU800" s="241"/>
      <c r="FV800" s="241"/>
      <c r="FW800" s="241"/>
      <c r="FX800" s="241"/>
      <c r="FY800" s="241"/>
      <c r="FZ800" s="241"/>
      <c r="GA800" s="241"/>
      <c r="GB800" s="241"/>
      <c r="GC800" s="241"/>
      <c r="GD800" s="241"/>
      <c r="GE800" s="241"/>
      <c r="GF800" s="241"/>
      <c r="GG800" s="241"/>
      <c r="GH800" s="241"/>
      <c r="GI800" s="241"/>
      <c r="GJ800" s="241"/>
      <c r="GK800" s="241"/>
      <c r="GL800" s="241"/>
      <c r="GM800" s="241"/>
      <c r="GN800" s="241"/>
      <c r="GO800" s="241"/>
      <c r="GP800" s="241"/>
      <c r="GQ800" s="241"/>
      <c r="GR800" s="241"/>
      <c r="GS800" s="241"/>
      <c r="GT800" s="241"/>
      <c r="GU800" s="241"/>
      <c r="GV800" s="241"/>
      <c r="GW800" s="241"/>
      <c r="GX800" s="241"/>
      <c r="GY800" s="241"/>
      <c r="GZ800" s="241"/>
      <c r="HA800" s="241"/>
      <c r="HB800" s="241"/>
      <c r="HC800" s="241"/>
      <c r="HD800" s="241"/>
      <c r="HE800" s="241"/>
      <c r="HF800" s="241"/>
      <c r="HG800" s="241"/>
      <c r="HH800" s="241"/>
      <c r="HI800" s="241"/>
      <c r="HJ800" s="241"/>
      <c r="HK800" s="241"/>
      <c r="HL800" s="241"/>
      <c r="HM800" s="241"/>
      <c r="HN800" s="241"/>
      <c r="HO800" s="241"/>
      <c r="HP800" s="241"/>
      <c r="HQ800" s="241"/>
      <c r="HR800" s="241"/>
      <c r="HS800" s="241"/>
      <c r="HT800" s="241"/>
      <c r="HU800" s="241"/>
      <c r="HV800" s="241"/>
      <c r="HW800" s="241"/>
      <c r="HX800" s="241"/>
      <c r="HY800" s="241"/>
      <c r="HZ800" s="241"/>
      <c r="IA800" s="241"/>
      <c r="IB800" s="241"/>
      <c r="IC800" s="241"/>
      <c r="ID800" s="241"/>
      <c r="IE800" s="241"/>
      <c r="IF800" s="241"/>
      <c r="IG800" s="241"/>
      <c r="IH800" s="241"/>
      <c r="II800" s="241"/>
      <c r="IJ800" s="241"/>
      <c r="IK800" s="241"/>
      <c r="IL800" s="241"/>
      <c r="IM800" s="241"/>
      <c r="IN800" s="241"/>
      <c r="IO800" s="241"/>
      <c r="IP800" s="241"/>
      <c r="IQ800" s="241"/>
      <c r="IR800" s="241"/>
      <c r="IS800" s="241"/>
      <c r="IT800" s="241"/>
      <c r="IU800" s="241"/>
      <c r="IV800" s="241"/>
      <c r="IW800" s="241"/>
      <c r="IX800" s="241"/>
      <c r="IY800" s="241"/>
      <c r="IZ800" s="241"/>
      <c r="JA800" s="241"/>
      <c r="JB800" s="241"/>
      <c r="JC800" s="241"/>
      <c r="JD800" s="241"/>
      <c r="JE800" s="241"/>
      <c r="JF800" s="241"/>
      <c r="JG800" s="241"/>
      <c r="JH800" s="241"/>
      <c r="JI800" s="241"/>
      <c r="JJ800" s="241"/>
      <c r="JK800" s="241"/>
      <c r="JL800" s="241"/>
      <c r="JM800" s="241"/>
      <c r="JN800" s="241"/>
      <c r="JO800" s="241"/>
      <c r="JP800" s="241"/>
      <c r="JQ800" s="241"/>
      <c r="JR800" s="241"/>
      <c r="JS800" s="241"/>
      <c r="JT800" s="241"/>
      <c r="JU800" s="241"/>
    </row>
    <row r="801" spans="1:281" s="240" customFormat="1" ht="15" customHeight="1">
      <c r="A801" s="241"/>
      <c r="B801" s="241"/>
      <c r="C801" s="241"/>
      <c r="D801" s="241"/>
      <c r="E801" s="241"/>
      <c r="F801" s="241"/>
      <c r="G801" s="241"/>
      <c r="H801" s="241"/>
      <c r="I801" s="241"/>
      <c r="J801" s="241"/>
      <c r="K801" s="241"/>
      <c r="L801" s="241"/>
      <c r="M801" s="241"/>
      <c r="N801" s="241"/>
      <c r="O801" s="241"/>
      <c r="P801" s="241"/>
      <c r="Q801" s="241"/>
      <c r="R801" s="241"/>
      <c r="S801" s="241"/>
      <c r="T801" s="241"/>
      <c r="U801" s="241" t="s">
        <v>925</v>
      </c>
      <c r="V801" s="241"/>
      <c r="W801" s="241"/>
      <c r="X801" s="241"/>
      <c r="Y801" s="241"/>
      <c r="Z801" s="241"/>
      <c r="AA801" s="241"/>
      <c r="AB801" s="241"/>
      <c r="AC801" s="241" t="s">
        <v>322</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c r="DD801" s="241"/>
      <c r="DE801" s="241"/>
      <c r="DF801" s="241"/>
      <c r="DG801" s="241"/>
      <c r="DH801" s="241"/>
      <c r="DI801" s="241"/>
      <c r="DJ801" s="241"/>
      <c r="DK801" s="241"/>
      <c r="DL801" s="241"/>
      <c r="DM801" s="241"/>
      <c r="DN801" s="241"/>
      <c r="DO801" s="241"/>
      <c r="DP801" s="241"/>
      <c r="DQ801" s="241"/>
      <c r="DR801" s="241"/>
      <c r="DS801" s="241"/>
      <c r="DT801" s="241"/>
      <c r="DU801" s="241"/>
      <c r="DV801" s="241"/>
      <c r="DW801" s="241"/>
      <c r="DX801" s="241"/>
      <c r="DY801" s="241"/>
      <c r="DZ801" s="241"/>
      <c r="EA801" s="241"/>
      <c r="EB801" s="241"/>
      <c r="EC801" s="241"/>
      <c r="ED801" s="241"/>
      <c r="EE801" s="241"/>
      <c r="EF801" s="241"/>
      <c r="EG801" s="241"/>
      <c r="EH801" s="241"/>
      <c r="EI801" s="241"/>
      <c r="EJ801" s="241"/>
      <c r="EK801" s="241"/>
      <c r="EL801" s="241"/>
      <c r="EM801" s="241"/>
      <c r="EN801" s="241"/>
      <c r="EO801" s="241"/>
      <c r="EP801" s="241"/>
      <c r="EQ801" s="241"/>
      <c r="ER801" s="241"/>
      <c r="ES801" s="241"/>
      <c r="ET801" s="241"/>
      <c r="EU801" s="241"/>
      <c r="EV801" s="241"/>
      <c r="EW801" s="241"/>
      <c r="EX801" s="241"/>
      <c r="EY801" s="241"/>
      <c r="EZ801" s="241"/>
      <c r="FA801" s="241"/>
      <c r="FB801" s="241"/>
      <c r="FC801" s="241"/>
      <c r="FD801" s="241"/>
      <c r="FE801" s="241"/>
      <c r="FF801" s="241"/>
      <c r="FG801" s="241"/>
      <c r="FH801" s="241"/>
      <c r="FI801" s="241"/>
      <c r="FJ801" s="241"/>
      <c r="FK801" s="241"/>
      <c r="FL801" s="241"/>
      <c r="FM801" s="241"/>
      <c r="FN801" s="241"/>
      <c r="FO801" s="241"/>
      <c r="FP801" s="241"/>
      <c r="FQ801" s="241"/>
      <c r="FR801" s="241"/>
      <c r="FS801" s="241"/>
      <c r="FT801" s="241"/>
      <c r="FU801" s="241"/>
      <c r="FV801" s="241"/>
      <c r="FW801" s="241"/>
      <c r="FX801" s="241"/>
      <c r="FY801" s="241"/>
      <c r="FZ801" s="241"/>
      <c r="GA801" s="241"/>
      <c r="GB801" s="241"/>
      <c r="GC801" s="241"/>
      <c r="GD801" s="241"/>
      <c r="GE801" s="241"/>
      <c r="GF801" s="241"/>
      <c r="GG801" s="241"/>
      <c r="GH801" s="241"/>
      <c r="GI801" s="241"/>
      <c r="GJ801" s="241"/>
      <c r="GK801" s="241"/>
      <c r="GL801" s="241"/>
      <c r="GM801" s="241"/>
      <c r="GN801" s="241"/>
      <c r="GO801" s="241"/>
      <c r="GP801" s="241"/>
      <c r="GQ801" s="241"/>
      <c r="GR801" s="241"/>
      <c r="GS801" s="241"/>
      <c r="GT801" s="241"/>
      <c r="GU801" s="241"/>
      <c r="GV801" s="241"/>
      <c r="GW801" s="241"/>
      <c r="GX801" s="241"/>
      <c r="GY801" s="241"/>
      <c r="GZ801" s="241"/>
      <c r="HA801" s="241"/>
      <c r="HB801" s="241"/>
      <c r="HC801" s="241"/>
      <c r="HD801" s="241"/>
      <c r="HE801" s="241"/>
      <c r="HF801" s="241"/>
      <c r="HG801" s="241"/>
      <c r="HH801" s="241"/>
      <c r="HI801" s="241"/>
      <c r="HJ801" s="241"/>
      <c r="HK801" s="241"/>
      <c r="HL801" s="241"/>
      <c r="HM801" s="241"/>
      <c r="HN801" s="241"/>
      <c r="HO801" s="241"/>
      <c r="HP801" s="241"/>
      <c r="HQ801" s="241"/>
      <c r="HR801" s="241"/>
      <c r="HS801" s="241"/>
      <c r="HT801" s="241"/>
      <c r="HU801" s="241"/>
      <c r="HV801" s="241"/>
      <c r="HW801" s="241"/>
      <c r="HX801" s="241"/>
      <c r="HY801" s="241"/>
      <c r="HZ801" s="241"/>
      <c r="IA801" s="241"/>
      <c r="IB801" s="241"/>
      <c r="IC801" s="241"/>
      <c r="ID801" s="241"/>
      <c r="IE801" s="241"/>
      <c r="IF801" s="241"/>
      <c r="IG801" s="241"/>
      <c r="IH801" s="241"/>
      <c r="II801" s="241"/>
      <c r="IJ801" s="241"/>
      <c r="IK801" s="241"/>
      <c r="IL801" s="241"/>
      <c r="IM801" s="241"/>
      <c r="IN801" s="241"/>
      <c r="IO801" s="241"/>
      <c r="IP801" s="241"/>
      <c r="IQ801" s="241"/>
      <c r="IR801" s="241"/>
      <c r="IS801" s="241"/>
      <c r="IT801" s="241"/>
      <c r="IU801" s="241"/>
      <c r="IV801" s="241"/>
      <c r="IW801" s="241"/>
      <c r="IX801" s="241"/>
      <c r="IY801" s="241"/>
      <c r="IZ801" s="241"/>
      <c r="JA801" s="241"/>
      <c r="JB801" s="241"/>
      <c r="JC801" s="241"/>
      <c r="JD801" s="241"/>
      <c r="JE801" s="241"/>
      <c r="JF801" s="241"/>
      <c r="JG801" s="241"/>
      <c r="JH801" s="241"/>
      <c r="JI801" s="241"/>
      <c r="JJ801" s="241"/>
      <c r="JK801" s="241"/>
      <c r="JL801" s="241"/>
      <c r="JM801" s="241"/>
      <c r="JN801" s="241"/>
      <c r="JO801" s="241"/>
      <c r="JP801" s="241"/>
      <c r="JQ801" s="241"/>
      <c r="JR801" s="241"/>
      <c r="JS801" s="241"/>
      <c r="JT801" s="241"/>
      <c r="JU801" s="241"/>
    </row>
    <row r="802" spans="1:281" s="240" customFormat="1" ht="15" customHeight="1">
      <c r="A802" s="241"/>
      <c r="B802" s="241"/>
      <c r="C802" s="241"/>
      <c r="D802" s="241"/>
      <c r="E802" s="241"/>
      <c r="F802" s="241"/>
      <c r="G802" s="241"/>
      <c r="H802" s="241"/>
      <c r="I802" s="241"/>
      <c r="J802" s="241"/>
      <c r="K802" s="241"/>
      <c r="L802" s="241"/>
      <c r="M802" s="241"/>
      <c r="N802" s="241"/>
      <c r="O802" s="241"/>
      <c r="P802" s="241"/>
      <c r="Q802" s="241"/>
      <c r="R802" s="241"/>
      <c r="S802" s="241"/>
      <c r="T802" s="241"/>
      <c r="U802" s="241" t="s">
        <v>926</v>
      </c>
      <c r="V802" s="241"/>
      <c r="W802" s="241"/>
      <c r="X802" s="241"/>
      <c r="Y802" s="241"/>
      <c r="Z802" s="241"/>
      <c r="AA802" s="241"/>
      <c r="AB802" s="241"/>
      <c r="AC802" s="241" t="s">
        <v>309</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c r="DD802" s="241"/>
      <c r="DE802" s="241"/>
      <c r="DF802" s="241"/>
      <c r="DG802" s="241"/>
      <c r="DH802" s="241"/>
      <c r="DI802" s="241"/>
      <c r="DJ802" s="241"/>
      <c r="DK802" s="241"/>
      <c r="DL802" s="241"/>
      <c r="DM802" s="241"/>
      <c r="DN802" s="241"/>
      <c r="DO802" s="241"/>
      <c r="DP802" s="241"/>
      <c r="DQ802" s="241"/>
      <c r="DR802" s="241"/>
      <c r="DS802" s="241"/>
      <c r="DT802" s="241"/>
      <c r="DU802" s="241"/>
      <c r="DV802" s="241"/>
      <c r="DW802" s="241"/>
      <c r="DX802" s="241"/>
      <c r="DY802" s="241"/>
      <c r="DZ802" s="241"/>
      <c r="EA802" s="241"/>
      <c r="EB802" s="241"/>
      <c r="EC802" s="241"/>
      <c r="ED802" s="241"/>
      <c r="EE802" s="241"/>
      <c r="EF802" s="241"/>
      <c r="EG802" s="241"/>
      <c r="EH802" s="241"/>
      <c r="EI802" s="241"/>
      <c r="EJ802" s="241"/>
      <c r="EK802" s="241"/>
      <c r="EL802" s="241"/>
      <c r="EM802" s="241"/>
      <c r="EN802" s="241"/>
      <c r="EO802" s="241"/>
      <c r="EP802" s="241"/>
      <c r="EQ802" s="241"/>
      <c r="ER802" s="241"/>
      <c r="ES802" s="241"/>
      <c r="ET802" s="241"/>
      <c r="EU802" s="241"/>
      <c r="EV802" s="241"/>
      <c r="EW802" s="241"/>
      <c r="EX802" s="241"/>
      <c r="EY802" s="241"/>
      <c r="EZ802" s="241"/>
      <c r="FA802" s="241"/>
      <c r="FB802" s="241"/>
      <c r="FC802" s="241"/>
      <c r="FD802" s="241"/>
      <c r="FE802" s="241"/>
      <c r="FF802" s="241"/>
      <c r="FG802" s="241"/>
      <c r="FH802" s="241"/>
      <c r="FI802" s="241"/>
      <c r="FJ802" s="241"/>
      <c r="FK802" s="241"/>
      <c r="FL802" s="241"/>
      <c r="FM802" s="241"/>
      <c r="FN802" s="241"/>
      <c r="FO802" s="241"/>
      <c r="FP802" s="241"/>
      <c r="FQ802" s="241"/>
      <c r="FR802" s="241"/>
      <c r="FS802" s="241"/>
      <c r="FT802" s="241"/>
      <c r="FU802" s="241"/>
      <c r="FV802" s="241"/>
      <c r="FW802" s="241"/>
      <c r="FX802" s="241"/>
      <c r="FY802" s="241"/>
      <c r="FZ802" s="241"/>
      <c r="GA802" s="241"/>
      <c r="GB802" s="241"/>
      <c r="GC802" s="241"/>
      <c r="GD802" s="241"/>
      <c r="GE802" s="241"/>
      <c r="GF802" s="241"/>
      <c r="GG802" s="241"/>
      <c r="GH802" s="241"/>
      <c r="GI802" s="241"/>
      <c r="GJ802" s="241"/>
      <c r="GK802" s="241"/>
      <c r="GL802" s="241"/>
      <c r="GM802" s="241"/>
      <c r="GN802" s="241"/>
      <c r="GO802" s="241"/>
      <c r="GP802" s="241"/>
      <c r="GQ802" s="241"/>
      <c r="GR802" s="241"/>
      <c r="GS802" s="241"/>
      <c r="GT802" s="241"/>
      <c r="GU802" s="241"/>
      <c r="GV802" s="241"/>
      <c r="GW802" s="241"/>
      <c r="GX802" s="241"/>
      <c r="GY802" s="241"/>
      <c r="GZ802" s="241"/>
      <c r="HA802" s="241"/>
      <c r="HB802" s="241"/>
      <c r="HC802" s="241"/>
      <c r="HD802" s="241"/>
      <c r="HE802" s="241"/>
      <c r="HF802" s="241"/>
      <c r="HG802" s="241"/>
      <c r="HH802" s="241"/>
      <c r="HI802" s="241"/>
      <c r="HJ802" s="241"/>
      <c r="HK802" s="241"/>
      <c r="HL802" s="241"/>
      <c r="HM802" s="241"/>
      <c r="HN802" s="241"/>
      <c r="HO802" s="241"/>
      <c r="HP802" s="241"/>
      <c r="HQ802" s="241"/>
      <c r="HR802" s="241"/>
      <c r="HS802" s="241"/>
      <c r="HT802" s="241"/>
      <c r="HU802" s="241"/>
      <c r="HV802" s="241"/>
      <c r="HW802" s="241"/>
      <c r="HX802" s="241"/>
      <c r="HY802" s="241"/>
      <c r="HZ802" s="241"/>
      <c r="IA802" s="241"/>
      <c r="IB802" s="241"/>
      <c r="IC802" s="241"/>
      <c r="ID802" s="241"/>
      <c r="IE802" s="241"/>
      <c r="IF802" s="241"/>
      <c r="IG802" s="241"/>
      <c r="IH802" s="241"/>
      <c r="II802" s="241"/>
      <c r="IJ802" s="241"/>
      <c r="IK802" s="241"/>
      <c r="IL802" s="241"/>
      <c r="IM802" s="241"/>
      <c r="IN802" s="241"/>
      <c r="IO802" s="241"/>
      <c r="IP802" s="241"/>
      <c r="IQ802" s="241"/>
      <c r="IR802" s="241"/>
      <c r="IS802" s="241"/>
      <c r="IT802" s="241"/>
      <c r="IU802" s="241"/>
      <c r="IV802" s="241"/>
      <c r="IW802" s="241"/>
      <c r="IX802" s="241"/>
      <c r="IY802" s="241"/>
      <c r="IZ802" s="241"/>
      <c r="JA802" s="241"/>
      <c r="JB802" s="241"/>
      <c r="JC802" s="241"/>
      <c r="JD802" s="241"/>
      <c r="JE802" s="241"/>
      <c r="JF802" s="241"/>
      <c r="JG802" s="241"/>
      <c r="JH802" s="241"/>
      <c r="JI802" s="241"/>
      <c r="JJ802" s="241"/>
      <c r="JK802" s="241"/>
      <c r="JL802" s="241"/>
      <c r="JM802" s="241"/>
      <c r="JN802" s="241"/>
      <c r="JO802" s="241"/>
      <c r="JP802" s="241"/>
      <c r="JQ802" s="241"/>
      <c r="JR802" s="241"/>
      <c r="JS802" s="241"/>
      <c r="JT802" s="241"/>
      <c r="JU802" s="241"/>
    </row>
    <row r="803" spans="1:281" s="240" customFormat="1" ht="15" customHeight="1">
      <c r="A803" s="241"/>
      <c r="B803" s="241"/>
      <c r="C803" s="241"/>
      <c r="D803" s="241"/>
      <c r="E803" s="241"/>
      <c r="F803" s="241"/>
      <c r="G803" s="241"/>
      <c r="H803" s="241"/>
      <c r="I803" s="241"/>
      <c r="J803" s="241"/>
      <c r="K803" s="241"/>
      <c r="L803" s="241"/>
      <c r="M803" s="241"/>
      <c r="N803" s="241"/>
      <c r="O803" s="241"/>
      <c r="P803" s="241"/>
      <c r="Q803" s="241"/>
      <c r="R803" s="241"/>
      <c r="S803" s="241"/>
      <c r="T803" s="241"/>
      <c r="U803" s="241" t="s">
        <v>927</v>
      </c>
      <c r="V803" s="241"/>
      <c r="W803" s="241"/>
      <c r="X803" s="241"/>
      <c r="Y803" s="241"/>
      <c r="Z803" s="241"/>
      <c r="AA803" s="241"/>
      <c r="AB803" s="241"/>
      <c r="AC803" s="241" t="s">
        <v>350</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c r="DD803" s="241"/>
      <c r="DE803" s="241"/>
      <c r="DF803" s="241"/>
      <c r="DG803" s="241"/>
      <c r="DH803" s="241"/>
      <c r="DI803" s="241"/>
      <c r="DJ803" s="241"/>
      <c r="DK803" s="241"/>
      <c r="DL803" s="241"/>
      <c r="DM803" s="241"/>
      <c r="DN803" s="241"/>
      <c r="DO803" s="241"/>
      <c r="DP803" s="241"/>
      <c r="DQ803" s="241"/>
      <c r="DR803" s="241"/>
      <c r="DS803" s="241"/>
      <c r="DT803" s="241"/>
      <c r="DU803" s="241"/>
      <c r="DV803" s="241"/>
      <c r="DW803" s="241"/>
      <c r="DX803" s="241"/>
      <c r="DY803" s="241"/>
      <c r="DZ803" s="241"/>
      <c r="EA803" s="241"/>
      <c r="EB803" s="241"/>
      <c r="EC803" s="241"/>
      <c r="ED803" s="241"/>
      <c r="EE803" s="241"/>
      <c r="EF803" s="241"/>
      <c r="EG803" s="241"/>
      <c r="EH803" s="241"/>
      <c r="EI803" s="241"/>
      <c r="EJ803" s="241"/>
      <c r="EK803" s="241"/>
      <c r="EL803" s="241"/>
      <c r="EM803" s="241"/>
      <c r="EN803" s="241"/>
      <c r="EO803" s="241"/>
      <c r="EP803" s="241"/>
      <c r="EQ803" s="241"/>
      <c r="ER803" s="241"/>
      <c r="ES803" s="241"/>
      <c r="ET803" s="241"/>
      <c r="EU803" s="241"/>
      <c r="EV803" s="241"/>
      <c r="EW803" s="241"/>
      <c r="EX803" s="241"/>
      <c r="EY803" s="241"/>
      <c r="EZ803" s="241"/>
      <c r="FA803" s="241"/>
      <c r="FB803" s="241"/>
      <c r="FC803" s="241"/>
      <c r="FD803" s="241"/>
      <c r="FE803" s="241"/>
      <c r="FF803" s="241"/>
      <c r="FG803" s="241"/>
      <c r="FH803" s="241"/>
      <c r="FI803" s="241"/>
      <c r="FJ803" s="241"/>
      <c r="FK803" s="241"/>
      <c r="FL803" s="241"/>
      <c r="FM803" s="241"/>
      <c r="FN803" s="241"/>
      <c r="FO803" s="241"/>
      <c r="FP803" s="241"/>
      <c r="FQ803" s="241"/>
      <c r="FR803" s="241"/>
      <c r="FS803" s="241"/>
      <c r="FT803" s="241"/>
      <c r="FU803" s="241"/>
      <c r="FV803" s="241"/>
      <c r="FW803" s="241"/>
      <c r="FX803" s="241"/>
      <c r="FY803" s="241"/>
      <c r="FZ803" s="241"/>
      <c r="GA803" s="241"/>
      <c r="GB803" s="241"/>
      <c r="GC803" s="241"/>
      <c r="GD803" s="241"/>
      <c r="GE803" s="241"/>
      <c r="GF803" s="241"/>
      <c r="GG803" s="241"/>
      <c r="GH803" s="241"/>
      <c r="GI803" s="241"/>
      <c r="GJ803" s="241"/>
      <c r="GK803" s="241"/>
      <c r="GL803" s="241"/>
      <c r="GM803" s="241"/>
      <c r="GN803" s="241"/>
      <c r="GO803" s="241"/>
      <c r="GP803" s="241"/>
      <c r="GQ803" s="241"/>
      <c r="GR803" s="241"/>
      <c r="GS803" s="241"/>
      <c r="GT803" s="241"/>
      <c r="GU803" s="241"/>
      <c r="GV803" s="241"/>
      <c r="GW803" s="241"/>
      <c r="GX803" s="241"/>
      <c r="GY803" s="241"/>
      <c r="GZ803" s="241"/>
      <c r="HA803" s="241"/>
      <c r="HB803" s="241"/>
      <c r="HC803" s="241"/>
      <c r="HD803" s="241"/>
      <c r="HE803" s="241"/>
      <c r="HF803" s="241"/>
      <c r="HG803" s="241"/>
      <c r="HH803" s="241"/>
      <c r="HI803" s="241"/>
      <c r="HJ803" s="241"/>
      <c r="HK803" s="241"/>
      <c r="HL803" s="241"/>
      <c r="HM803" s="241"/>
      <c r="HN803" s="241"/>
      <c r="HO803" s="241"/>
      <c r="HP803" s="241"/>
      <c r="HQ803" s="241"/>
      <c r="HR803" s="241"/>
      <c r="HS803" s="241"/>
      <c r="HT803" s="241"/>
      <c r="HU803" s="241"/>
      <c r="HV803" s="241"/>
      <c r="HW803" s="241"/>
      <c r="HX803" s="241"/>
      <c r="HY803" s="241"/>
      <c r="HZ803" s="241"/>
      <c r="IA803" s="241"/>
      <c r="IB803" s="241"/>
      <c r="IC803" s="241"/>
      <c r="ID803" s="241"/>
      <c r="IE803" s="241"/>
      <c r="IF803" s="241"/>
      <c r="IG803" s="241"/>
      <c r="IH803" s="241"/>
      <c r="II803" s="241"/>
      <c r="IJ803" s="241"/>
      <c r="IK803" s="241"/>
      <c r="IL803" s="241"/>
      <c r="IM803" s="241"/>
      <c r="IN803" s="241"/>
      <c r="IO803" s="241"/>
      <c r="IP803" s="241"/>
      <c r="IQ803" s="241"/>
      <c r="IR803" s="241"/>
      <c r="IS803" s="241"/>
      <c r="IT803" s="241"/>
      <c r="IU803" s="241"/>
      <c r="IV803" s="241"/>
      <c r="IW803" s="241"/>
      <c r="IX803" s="241"/>
      <c r="IY803" s="241"/>
      <c r="IZ803" s="241"/>
      <c r="JA803" s="241"/>
      <c r="JB803" s="241"/>
      <c r="JC803" s="241"/>
      <c r="JD803" s="241"/>
      <c r="JE803" s="241"/>
      <c r="JF803" s="241"/>
      <c r="JG803" s="241"/>
      <c r="JH803" s="241"/>
      <c r="JI803" s="241"/>
      <c r="JJ803" s="241"/>
      <c r="JK803" s="241"/>
      <c r="JL803" s="241"/>
      <c r="JM803" s="241"/>
      <c r="JN803" s="241"/>
      <c r="JO803" s="241"/>
      <c r="JP803" s="241"/>
      <c r="JQ803" s="241"/>
      <c r="JR803" s="241"/>
      <c r="JS803" s="241"/>
      <c r="JT803" s="241"/>
      <c r="JU803" s="241"/>
    </row>
    <row r="804" spans="1:281" s="240" customFormat="1" ht="15" customHeight="1">
      <c r="A804" s="241"/>
      <c r="B804" s="241"/>
      <c r="C804" s="241"/>
      <c r="D804" s="241"/>
      <c r="E804" s="241"/>
      <c r="F804" s="241"/>
      <c r="G804" s="241"/>
      <c r="H804" s="241"/>
      <c r="I804" s="241"/>
      <c r="J804" s="241"/>
      <c r="K804" s="241"/>
      <c r="L804" s="241"/>
      <c r="M804" s="241"/>
      <c r="N804" s="241"/>
      <c r="O804" s="241"/>
      <c r="P804" s="241"/>
      <c r="Q804" s="241"/>
      <c r="R804" s="241"/>
      <c r="S804" s="241"/>
      <c r="T804" s="241"/>
      <c r="U804" s="241" t="s">
        <v>928</v>
      </c>
      <c r="V804" s="241"/>
      <c r="W804" s="241"/>
      <c r="X804" s="241"/>
      <c r="Y804" s="241"/>
      <c r="Z804" s="241"/>
      <c r="AA804" s="241"/>
      <c r="AB804" s="241"/>
      <c r="AC804" s="241" t="s">
        <v>311</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c r="EN804" s="241"/>
      <c r="EO804" s="241"/>
      <c r="EP804" s="241"/>
      <c r="EQ804" s="241"/>
      <c r="ER804" s="241"/>
      <c r="ES804" s="241"/>
      <c r="ET804" s="241"/>
      <c r="EU804" s="241"/>
      <c r="EV804" s="241"/>
      <c r="EW804" s="241"/>
      <c r="EX804" s="241"/>
      <c r="EY804" s="241"/>
      <c r="EZ804" s="241"/>
      <c r="FA804" s="241"/>
      <c r="FB804" s="241"/>
      <c r="FC804" s="241"/>
      <c r="FD804" s="241"/>
      <c r="FE804" s="241"/>
      <c r="FF804" s="241"/>
      <c r="FG804" s="241"/>
      <c r="FH804" s="241"/>
      <c r="FI804" s="241"/>
      <c r="FJ804" s="241"/>
      <c r="FK804" s="241"/>
      <c r="FL804" s="241"/>
      <c r="FM804" s="241"/>
      <c r="FN804" s="241"/>
      <c r="FO804" s="241"/>
      <c r="FP804" s="241"/>
      <c r="FQ804" s="241"/>
      <c r="FR804" s="241"/>
      <c r="FS804" s="241"/>
      <c r="FT804" s="241"/>
      <c r="FU804" s="241"/>
      <c r="FV804" s="241"/>
      <c r="FW804" s="241"/>
      <c r="FX804" s="241"/>
      <c r="FY804" s="241"/>
      <c r="FZ804" s="241"/>
      <c r="GA804" s="241"/>
      <c r="GB804" s="241"/>
      <c r="GC804" s="241"/>
      <c r="GD804" s="241"/>
      <c r="GE804" s="241"/>
      <c r="GF804" s="241"/>
      <c r="GG804" s="241"/>
      <c r="GH804" s="241"/>
      <c r="GI804" s="241"/>
      <c r="GJ804" s="241"/>
      <c r="GK804" s="241"/>
      <c r="GL804" s="241"/>
      <c r="GM804" s="241"/>
      <c r="GN804" s="241"/>
      <c r="GO804" s="241"/>
      <c r="GP804" s="241"/>
      <c r="GQ804" s="241"/>
      <c r="GR804" s="241"/>
      <c r="GS804" s="241"/>
      <c r="GT804" s="241"/>
      <c r="GU804" s="241"/>
      <c r="GV804" s="241"/>
      <c r="GW804" s="241"/>
      <c r="GX804" s="241"/>
      <c r="GY804" s="241"/>
      <c r="GZ804" s="241"/>
      <c r="HA804" s="241"/>
      <c r="HB804" s="241"/>
      <c r="HC804" s="241"/>
      <c r="HD804" s="241"/>
      <c r="HE804" s="241"/>
      <c r="HF804" s="241"/>
      <c r="HG804" s="241"/>
      <c r="HH804" s="241"/>
      <c r="HI804" s="241"/>
      <c r="HJ804" s="241"/>
      <c r="HK804" s="241"/>
      <c r="HL804" s="241"/>
      <c r="HM804" s="241"/>
      <c r="HN804" s="241"/>
      <c r="HO804" s="241"/>
      <c r="HP804" s="241"/>
      <c r="HQ804" s="241"/>
      <c r="HR804" s="241"/>
      <c r="HS804" s="241"/>
      <c r="HT804" s="241"/>
      <c r="HU804" s="241"/>
      <c r="HV804" s="241"/>
      <c r="HW804" s="241"/>
      <c r="HX804" s="241"/>
      <c r="HY804" s="241"/>
      <c r="HZ804" s="241"/>
      <c r="IA804" s="241"/>
      <c r="IB804" s="241"/>
      <c r="IC804" s="241"/>
      <c r="ID804" s="241"/>
      <c r="IE804" s="241"/>
      <c r="IF804" s="241"/>
      <c r="IG804" s="241"/>
      <c r="IH804" s="241"/>
      <c r="II804" s="241"/>
      <c r="IJ804" s="241"/>
      <c r="IK804" s="241"/>
      <c r="IL804" s="241"/>
      <c r="IM804" s="241"/>
      <c r="IN804" s="241"/>
      <c r="IO804" s="241"/>
      <c r="IP804" s="241"/>
      <c r="IQ804" s="241"/>
      <c r="IR804" s="241"/>
      <c r="IS804" s="241"/>
      <c r="IT804" s="241"/>
      <c r="IU804" s="241"/>
      <c r="IV804" s="241"/>
      <c r="IW804" s="241"/>
      <c r="IX804" s="241"/>
      <c r="IY804" s="241"/>
      <c r="IZ804" s="241"/>
      <c r="JA804" s="241"/>
      <c r="JB804" s="241"/>
      <c r="JC804" s="241"/>
      <c r="JD804" s="241"/>
      <c r="JE804" s="241"/>
      <c r="JF804" s="241"/>
      <c r="JG804" s="241"/>
      <c r="JH804" s="241"/>
      <c r="JI804" s="241"/>
      <c r="JJ804" s="241"/>
      <c r="JK804" s="241"/>
      <c r="JL804" s="241"/>
      <c r="JM804" s="241"/>
      <c r="JN804" s="241"/>
      <c r="JO804" s="241"/>
      <c r="JP804" s="241"/>
      <c r="JQ804" s="241"/>
      <c r="JR804" s="241"/>
      <c r="JS804" s="241"/>
      <c r="JT804" s="241"/>
      <c r="JU804" s="241"/>
    </row>
    <row r="805" spans="1:281" s="240" customFormat="1" ht="15" customHeight="1">
      <c r="A805" s="241"/>
      <c r="B805" s="241"/>
      <c r="C805" s="241"/>
      <c r="D805" s="241"/>
      <c r="E805" s="241"/>
      <c r="F805" s="241"/>
      <c r="G805" s="241"/>
      <c r="H805" s="241"/>
      <c r="I805" s="241"/>
      <c r="J805" s="241"/>
      <c r="K805" s="241"/>
      <c r="L805" s="241"/>
      <c r="M805" s="241"/>
      <c r="N805" s="241"/>
      <c r="O805" s="241"/>
      <c r="P805" s="241"/>
      <c r="Q805" s="241"/>
      <c r="R805" s="241"/>
      <c r="S805" s="241"/>
      <c r="T805" s="241"/>
      <c r="U805" s="241" t="s">
        <v>929</v>
      </c>
      <c r="V805" s="241"/>
      <c r="W805" s="241"/>
      <c r="X805" s="241"/>
      <c r="Y805" s="241"/>
      <c r="Z805" s="241"/>
      <c r="AA805" s="241"/>
      <c r="AB805" s="241"/>
      <c r="AC805" s="241" t="s">
        <v>350</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c r="EN805" s="241"/>
      <c r="EO805" s="241"/>
      <c r="EP805" s="241"/>
      <c r="EQ805" s="241"/>
      <c r="ER805" s="241"/>
      <c r="ES805" s="241"/>
      <c r="ET805" s="241"/>
      <c r="EU805" s="241"/>
      <c r="EV805" s="241"/>
      <c r="EW805" s="241"/>
      <c r="EX805" s="241"/>
      <c r="EY805" s="241"/>
      <c r="EZ805" s="241"/>
      <c r="FA805" s="241"/>
      <c r="FB805" s="241"/>
      <c r="FC805" s="241"/>
      <c r="FD805" s="241"/>
      <c r="FE805" s="241"/>
      <c r="FF805" s="241"/>
      <c r="FG805" s="241"/>
      <c r="FH805" s="241"/>
      <c r="FI805" s="241"/>
      <c r="FJ805" s="241"/>
      <c r="FK805" s="241"/>
      <c r="FL805" s="241"/>
      <c r="FM805" s="241"/>
      <c r="FN805" s="241"/>
      <c r="FO805" s="241"/>
      <c r="FP805" s="241"/>
      <c r="FQ805" s="241"/>
      <c r="FR805" s="241"/>
      <c r="FS805" s="241"/>
      <c r="FT805" s="241"/>
      <c r="FU805" s="241"/>
      <c r="FV805" s="241"/>
      <c r="FW805" s="241"/>
      <c r="FX805" s="241"/>
      <c r="FY805" s="241"/>
      <c r="FZ805" s="241"/>
      <c r="GA805" s="241"/>
      <c r="GB805" s="241"/>
      <c r="GC805" s="241"/>
      <c r="GD805" s="241"/>
      <c r="GE805" s="241"/>
      <c r="GF805" s="241"/>
      <c r="GG805" s="241"/>
      <c r="GH805" s="241"/>
      <c r="GI805" s="241"/>
      <c r="GJ805" s="241"/>
      <c r="GK805" s="241"/>
      <c r="GL805" s="241"/>
      <c r="GM805" s="241"/>
      <c r="GN805" s="241"/>
      <c r="GO805" s="241"/>
      <c r="GP805" s="241"/>
      <c r="GQ805" s="241"/>
      <c r="GR805" s="241"/>
      <c r="GS805" s="241"/>
      <c r="GT805" s="241"/>
      <c r="GU805" s="241"/>
      <c r="GV805" s="241"/>
      <c r="GW805" s="241"/>
      <c r="GX805" s="241"/>
      <c r="GY805" s="241"/>
      <c r="GZ805" s="241"/>
      <c r="HA805" s="241"/>
      <c r="HB805" s="241"/>
      <c r="HC805" s="241"/>
      <c r="HD805" s="241"/>
      <c r="HE805" s="241"/>
      <c r="HF805" s="241"/>
      <c r="HG805" s="241"/>
      <c r="HH805" s="241"/>
      <c r="HI805" s="241"/>
      <c r="HJ805" s="241"/>
      <c r="HK805" s="241"/>
      <c r="HL805" s="241"/>
      <c r="HM805" s="241"/>
      <c r="HN805" s="241"/>
      <c r="HO805" s="241"/>
      <c r="HP805" s="241"/>
      <c r="HQ805" s="241"/>
      <c r="HR805" s="241"/>
      <c r="HS805" s="241"/>
      <c r="HT805" s="241"/>
      <c r="HU805" s="241"/>
      <c r="HV805" s="241"/>
      <c r="HW805" s="241"/>
      <c r="HX805" s="241"/>
      <c r="HY805" s="241"/>
      <c r="HZ805" s="241"/>
      <c r="IA805" s="241"/>
      <c r="IB805" s="241"/>
      <c r="IC805" s="241"/>
      <c r="ID805" s="241"/>
      <c r="IE805" s="241"/>
      <c r="IF805" s="241"/>
      <c r="IG805" s="241"/>
      <c r="IH805" s="241"/>
      <c r="II805" s="241"/>
      <c r="IJ805" s="241"/>
      <c r="IK805" s="241"/>
      <c r="IL805" s="241"/>
      <c r="IM805" s="241"/>
      <c r="IN805" s="241"/>
      <c r="IO805" s="241"/>
      <c r="IP805" s="241"/>
      <c r="IQ805" s="241"/>
      <c r="IR805" s="241"/>
      <c r="IS805" s="241"/>
      <c r="IT805" s="241"/>
      <c r="IU805" s="241"/>
      <c r="IV805" s="241"/>
      <c r="IW805" s="241"/>
      <c r="IX805" s="241"/>
      <c r="IY805" s="241"/>
      <c r="IZ805" s="241"/>
      <c r="JA805" s="241"/>
      <c r="JB805" s="241"/>
      <c r="JC805" s="241"/>
      <c r="JD805" s="241"/>
      <c r="JE805" s="241"/>
      <c r="JF805" s="241"/>
      <c r="JG805" s="241"/>
      <c r="JH805" s="241"/>
      <c r="JI805" s="241"/>
      <c r="JJ805" s="241"/>
      <c r="JK805" s="241"/>
      <c r="JL805" s="241"/>
      <c r="JM805" s="241"/>
      <c r="JN805" s="241"/>
      <c r="JO805" s="241"/>
      <c r="JP805" s="241"/>
      <c r="JQ805" s="241"/>
      <c r="JR805" s="241"/>
      <c r="JS805" s="241"/>
      <c r="JT805" s="241"/>
      <c r="JU805" s="241"/>
    </row>
    <row r="806" spans="1:281" s="240" customFormat="1" ht="15" customHeight="1">
      <c r="A806" s="241"/>
      <c r="B806" s="241"/>
      <c r="C806" s="241"/>
      <c r="D806" s="241"/>
      <c r="E806" s="241"/>
      <c r="F806" s="241"/>
      <c r="G806" s="241"/>
      <c r="H806" s="241"/>
      <c r="I806" s="241"/>
      <c r="J806" s="241"/>
      <c r="K806" s="241"/>
      <c r="L806" s="241"/>
      <c r="M806" s="241"/>
      <c r="N806" s="241"/>
      <c r="O806" s="241"/>
      <c r="P806" s="241"/>
      <c r="Q806" s="241"/>
      <c r="R806" s="241"/>
      <c r="S806" s="241"/>
      <c r="T806" s="241"/>
      <c r="U806" s="241" t="s">
        <v>930</v>
      </c>
      <c r="V806" s="241"/>
      <c r="W806" s="241"/>
      <c r="X806" s="241"/>
      <c r="Y806" s="241"/>
      <c r="Z806" s="241"/>
      <c r="AA806" s="241"/>
      <c r="AB806" s="241"/>
      <c r="AC806" s="241" t="s">
        <v>350</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c r="EN806" s="241"/>
      <c r="EO806" s="241"/>
      <c r="EP806" s="241"/>
      <c r="EQ806" s="241"/>
      <c r="ER806" s="241"/>
      <c r="ES806" s="241"/>
      <c r="ET806" s="241"/>
      <c r="EU806" s="241"/>
      <c r="EV806" s="241"/>
      <c r="EW806" s="241"/>
      <c r="EX806" s="241"/>
      <c r="EY806" s="241"/>
      <c r="EZ806" s="241"/>
      <c r="FA806" s="241"/>
      <c r="FB806" s="241"/>
      <c r="FC806" s="241"/>
      <c r="FD806" s="241"/>
      <c r="FE806" s="241"/>
      <c r="FF806" s="241"/>
      <c r="FG806" s="241"/>
      <c r="FH806" s="241"/>
      <c r="FI806" s="241"/>
      <c r="FJ806" s="241"/>
      <c r="FK806" s="241"/>
      <c r="FL806" s="241"/>
      <c r="FM806" s="241"/>
      <c r="FN806" s="241"/>
      <c r="FO806" s="241"/>
      <c r="FP806" s="241"/>
      <c r="FQ806" s="241"/>
      <c r="FR806" s="241"/>
      <c r="FS806" s="241"/>
      <c r="FT806" s="241"/>
      <c r="FU806" s="241"/>
      <c r="FV806" s="241"/>
      <c r="FW806" s="241"/>
      <c r="FX806" s="241"/>
      <c r="FY806" s="241"/>
      <c r="FZ806" s="241"/>
      <c r="GA806" s="241"/>
      <c r="GB806" s="241"/>
      <c r="GC806" s="241"/>
      <c r="GD806" s="241"/>
      <c r="GE806" s="241"/>
      <c r="GF806" s="241"/>
      <c r="GG806" s="241"/>
      <c r="GH806" s="241"/>
      <c r="GI806" s="241"/>
      <c r="GJ806" s="241"/>
      <c r="GK806" s="241"/>
      <c r="GL806" s="241"/>
      <c r="GM806" s="241"/>
      <c r="GN806" s="241"/>
      <c r="GO806" s="241"/>
      <c r="GP806" s="241"/>
      <c r="GQ806" s="241"/>
      <c r="GR806" s="241"/>
      <c r="GS806" s="241"/>
      <c r="GT806" s="241"/>
      <c r="GU806" s="241"/>
      <c r="GV806" s="241"/>
      <c r="GW806" s="241"/>
      <c r="GX806" s="241"/>
      <c r="GY806" s="241"/>
      <c r="GZ806" s="241"/>
      <c r="HA806" s="241"/>
      <c r="HB806" s="241"/>
      <c r="HC806" s="241"/>
      <c r="HD806" s="241"/>
      <c r="HE806" s="241"/>
      <c r="HF806" s="241"/>
      <c r="HG806" s="241"/>
      <c r="HH806" s="241"/>
      <c r="HI806" s="241"/>
      <c r="HJ806" s="241"/>
      <c r="HK806" s="241"/>
      <c r="HL806" s="241"/>
      <c r="HM806" s="241"/>
      <c r="HN806" s="241"/>
      <c r="HO806" s="241"/>
      <c r="HP806" s="241"/>
      <c r="HQ806" s="241"/>
      <c r="HR806" s="241"/>
      <c r="HS806" s="241"/>
      <c r="HT806" s="241"/>
      <c r="HU806" s="241"/>
      <c r="HV806" s="241"/>
      <c r="HW806" s="241"/>
      <c r="HX806" s="241"/>
      <c r="HY806" s="241"/>
      <c r="HZ806" s="241"/>
      <c r="IA806" s="241"/>
      <c r="IB806" s="241"/>
      <c r="IC806" s="241"/>
      <c r="ID806" s="241"/>
      <c r="IE806" s="241"/>
      <c r="IF806" s="241"/>
      <c r="IG806" s="241"/>
      <c r="IH806" s="241"/>
      <c r="II806" s="241"/>
      <c r="IJ806" s="241"/>
      <c r="IK806" s="241"/>
      <c r="IL806" s="241"/>
      <c r="IM806" s="241"/>
      <c r="IN806" s="241"/>
      <c r="IO806" s="241"/>
      <c r="IP806" s="241"/>
      <c r="IQ806" s="241"/>
      <c r="IR806" s="241"/>
      <c r="IS806" s="241"/>
      <c r="IT806" s="241"/>
      <c r="IU806" s="241"/>
      <c r="IV806" s="241"/>
      <c r="IW806" s="241"/>
      <c r="IX806" s="241"/>
      <c r="IY806" s="241"/>
      <c r="IZ806" s="241"/>
      <c r="JA806" s="241"/>
      <c r="JB806" s="241"/>
      <c r="JC806" s="241"/>
      <c r="JD806" s="241"/>
      <c r="JE806" s="241"/>
      <c r="JF806" s="241"/>
      <c r="JG806" s="241"/>
      <c r="JH806" s="241"/>
      <c r="JI806" s="241"/>
      <c r="JJ806" s="241"/>
      <c r="JK806" s="241"/>
      <c r="JL806" s="241"/>
      <c r="JM806" s="241"/>
      <c r="JN806" s="241"/>
      <c r="JO806" s="241"/>
      <c r="JP806" s="241"/>
      <c r="JQ806" s="241"/>
      <c r="JR806" s="241"/>
      <c r="JS806" s="241"/>
      <c r="JT806" s="241"/>
      <c r="JU806" s="241"/>
    </row>
    <row r="807" spans="1:281" s="240" customFormat="1" ht="15" customHeight="1">
      <c r="A807" s="241"/>
      <c r="B807" s="241"/>
      <c r="C807" s="241"/>
      <c r="D807" s="241"/>
      <c r="E807" s="241"/>
      <c r="F807" s="241"/>
      <c r="G807" s="241"/>
      <c r="H807" s="241"/>
      <c r="I807" s="241"/>
      <c r="J807" s="241"/>
      <c r="K807" s="241"/>
      <c r="L807" s="241"/>
      <c r="M807" s="241"/>
      <c r="N807" s="241"/>
      <c r="O807" s="241"/>
      <c r="P807" s="241"/>
      <c r="Q807" s="241"/>
      <c r="R807" s="241"/>
      <c r="S807" s="241"/>
      <c r="T807" s="241"/>
      <c r="U807" s="241" t="s">
        <v>931</v>
      </c>
      <c r="V807" s="241"/>
      <c r="W807" s="241"/>
      <c r="X807" s="241"/>
      <c r="Y807" s="241"/>
      <c r="Z807" s="241"/>
      <c r="AA807" s="241"/>
      <c r="AB807" s="241"/>
      <c r="AC807" s="241" t="s">
        <v>313</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c r="DD807" s="241"/>
      <c r="DE807" s="241"/>
      <c r="DF807" s="241"/>
      <c r="DG807" s="241"/>
      <c r="DH807" s="241"/>
      <c r="DI807" s="241"/>
      <c r="DJ807" s="241"/>
      <c r="DK807" s="241"/>
      <c r="DL807" s="241"/>
      <c r="DM807" s="241"/>
      <c r="DN807" s="241"/>
      <c r="DO807" s="241"/>
      <c r="DP807" s="241"/>
      <c r="DQ807" s="241"/>
      <c r="DR807" s="241"/>
      <c r="DS807" s="241"/>
      <c r="DT807" s="241"/>
      <c r="DU807" s="241"/>
      <c r="DV807" s="241"/>
      <c r="DW807" s="241"/>
      <c r="DX807" s="241"/>
      <c r="DY807" s="241"/>
      <c r="DZ807" s="241"/>
      <c r="EA807" s="241"/>
      <c r="EB807" s="241"/>
      <c r="EC807" s="241"/>
      <c r="ED807" s="241"/>
      <c r="EE807" s="241"/>
      <c r="EF807" s="241"/>
      <c r="EG807" s="241"/>
      <c r="EH807" s="241"/>
      <c r="EI807" s="241"/>
      <c r="EJ807" s="241"/>
      <c r="EK807" s="241"/>
      <c r="EL807" s="241"/>
      <c r="EM807" s="241"/>
      <c r="EN807" s="241"/>
      <c r="EO807" s="241"/>
      <c r="EP807" s="241"/>
      <c r="EQ807" s="241"/>
      <c r="ER807" s="241"/>
      <c r="ES807" s="241"/>
      <c r="ET807" s="241"/>
      <c r="EU807" s="241"/>
      <c r="EV807" s="241"/>
      <c r="EW807" s="241"/>
      <c r="EX807" s="241"/>
      <c r="EY807" s="241"/>
      <c r="EZ807" s="241"/>
      <c r="FA807" s="241"/>
      <c r="FB807" s="241"/>
      <c r="FC807" s="241"/>
      <c r="FD807" s="241"/>
      <c r="FE807" s="241"/>
      <c r="FF807" s="241"/>
      <c r="FG807" s="241"/>
      <c r="FH807" s="241"/>
      <c r="FI807" s="241"/>
      <c r="FJ807" s="241"/>
      <c r="FK807" s="241"/>
      <c r="FL807" s="241"/>
      <c r="FM807" s="241"/>
      <c r="FN807" s="241"/>
      <c r="FO807" s="241"/>
      <c r="FP807" s="241"/>
      <c r="FQ807" s="241"/>
      <c r="FR807" s="241"/>
      <c r="FS807" s="241"/>
      <c r="FT807" s="241"/>
      <c r="FU807" s="241"/>
      <c r="FV807" s="241"/>
      <c r="FW807" s="241"/>
      <c r="FX807" s="241"/>
      <c r="FY807" s="241"/>
      <c r="FZ807" s="241"/>
      <c r="GA807" s="241"/>
      <c r="GB807" s="241"/>
      <c r="GC807" s="241"/>
      <c r="GD807" s="241"/>
      <c r="GE807" s="241"/>
      <c r="GF807" s="241"/>
      <c r="GG807" s="241"/>
      <c r="GH807" s="241"/>
      <c r="GI807" s="241"/>
      <c r="GJ807" s="241"/>
      <c r="GK807" s="241"/>
      <c r="GL807" s="241"/>
      <c r="GM807" s="241"/>
      <c r="GN807" s="241"/>
      <c r="GO807" s="241"/>
      <c r="GP807" s="241"/>
      <c r="GQ807" s="241"/>
      <c r="GR807" s="241"/>
      <c r="GS807" s="241"/>
      <c r="GT807" s="241"/>
      <c r="GU807" s="241"/>
      <c r="GV807" s="241"/>
      <c r="GW807" s="241"/>
      <c r="GX807" s="241"/>
      <c r="GY807" s="241"/>
      <c r="GZ807" s="241"/>
      <c r="HA807" s="241"/>
      <c r="HB807" s="241"/>
      <c r="HC807" s="241"/>
      <c r="HD807" s="241"/>
      <c r="HE807" s="241"/>
      <c r="HF807" s="241"/>
      <c r="HG807" s="241"/>
      <c r="HH807" s="241"/>
      <c r="HI807" s="241"/>
      <c r="HJ807" s="241"/>
      <c r="HK807" s="241"/>
      <c r="HL807" s="241"/>
      <c r="HM807" s="241"/>
      <c r="HN807" s="241"/>
      <c r="HO807" s="241"/>
      <c r="HP807" s="241"/>
      <c r="HQ807" s="241"/>
      <c r="HR807" s="241"/>
      <c r="HS807" s="241"/>
      <c r="HT807" s="241"/>
      <c r="HU807" s="241"/>
      <c r="HV807" s="241"/>
      <c r="HW807" s="241"/>
      <c r="HX807" s="241"/>
      <c r="HY807" s="241"/>
      <c r="HZ807" s="241"/>
      <c r="IA807" s="241"/>
      <c r="IB807" s="241"/>
      <c r="IC807" s="241"/>
      <c r="ID807" s="241"/>
      <c r="IE807" s="241"/>
      <c r="IF807" s="241"/>
      <c r="IG807" s="241"/>
      <c r="IH807" s="241"/>
      <c r="II807" s="241"/>
      <c r="IJ807" s="241"/>
      <c r="IK807" s="241"/>
      <c r="IL807" s="241"/>
      <c r="IM807" s="241"/>
      <c r="IN807" s="241"/>
      <c r="IO807" s="241"/>
      <c r="IP807" s="241"/>
      <c r="IQ807" s="241"/>
      <c r="IR807" s="241"/>
      <c r="IS807" s="241"/>
      <c r="IT807" s="241"/>
      <c r="IU807" s="241"/>
      <c r="IV807" s="241"/>
      <c r="IW807" s="241"/>
      <c r="IX807" s="241"/>
      <c r="IY807" s="241"/>
      <c r="IZ807" s="241"/>
      <c r="JA807" s="241"/>
      <c r="JB807" s="241"/>
      <c r="JC807" s="241"/>
      <c r="JD807" s="241"/>
      <c r="JE807" s="241"/>
      <c r="JF807" s="241"/>
      <c r="JG807" s="241"/>
      <c r="JH807" s="241"/>
      <c r="JI807" s="241"/>
      <c r="JJ807" s="241"/>
      <c r="JK807" s="241"/>
      <c r="JL807" s="241"/>
      <c r="JM807" s="241"/>
      <c r="JN807" s="241"/>
      <c r="JO807" s="241"/>
      <c r="JP807" s="241"/>
      <c r="JQ807" s="241"/>
      <c r="JR807" s="241"/>
      <c r="JS807" s="241"/>
      <c r="JT807" s="241"/>
      <c r="JU807" s="241"/>
    </row>
    <row r="808" spans="1:281" s="240" customFormat="1" ht="15" customHeight="1">
      <c r="A808" s="241"/>
      <c r="B808" s="241"/>
      <c r="C808" s="241"/>
      <c r="D808" s="241"/>
      <c r="E808" s="241"/>
      <c r="F808" s="241"/>
      <c r="G808" s="241"/>
      <c r="H808" s="241"/>
      <c r="I808" s="241"/>
      <c r="J808" s="241"/>
      <c r="K808" s="241"/>
      <c r="L808" s="241"/>
      <c r="M808" s="241"/>
      <c r="N808" s="241"/>
      <c r="O808" s="241"/>
      <c r="P808" s="241"/>
      <c r="Q808" s="241"/>
      <c r="R808" s="241"/>
      <c r="S808" s="241"/>
      <c r="T808" s="241"/>
      <c r="U808" s="241" t="s">
        <v>932</v>
      </c>
      <c r="V808" s="241"/>
      <c r="W808" s="241"/>
      <c r="X808" s="241"/>
      <c r="Y808" s="241"/>
      <c r="Z808" s="241"/>
      <c r="AA808" s="241"/>
      <c r="AB808" s="241"/>
      <c r="AC808" s="241" t="s">
        <v>313</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c r="DD808" s="241"/>
      <c r="DE808" s="241"/>
      <c r="DF808" s="241"/>
      <c r="DG808" s="241"/>
      <c r="DH808" s="241"/>
      <c r="DI808" s="241"/>
      <c r="DJ808" s="241"/>
      <c r="DK808" s="241"/>
      <c r="DL808" s="241"/>
      <c r="DM808" s="241"/>
      <c r="DN808" s="241"/>
      <c r="DO808" s="241"/>
      <c r="DP808" s="241"/>
      <c r="DQ808" s="241"/>
      <c r="DR808" s="241"/>
      <c r="DS808" s="241"/>
      <c r="DT808" s="241"/>
      <c r="DU808" s="241"/>
      <c r="DV808" s="241"/>
      <c r="DW808" s="241"/>
      <c r="DX808" s="241"/>
      <c r="DY808" s="241"/>
      <c r="DZ808" s="241"/>
      <c r="EA808" s="241"/>
      <c r="EB808" s="241"/>
      <c r="EC808" s="241"/>
      <c r="ED808" s="241"/>
      <c r="EE808" s="241"/>
      <c r="EF808" s="241"/>
      <c r="EG808" s="241"/>
      <c r="EH808" s="241"/>
      <c r="EI808" s="241"/>
      <c r="EJ808" s="241"/>
      <c r="EK808" s="241"/>
      <c r="EL808" s="241"/>
      <c r="EM808" s="241"/>
      <c r="EN808" s="241"/>
      <c r="EO808" s="241"/>
      <c r="EP808" s="241"/>
      <c r="EQ808" s="241"/>
      <c r="ER808" s="241"/>
      <c r="ES808" s="241"/>
      <c r="ET808" s="241"/>
      <c r="EU808" s="241"/>
      <c r="EV808" s="241"/>
      <c r="EW808" s="241"/>
      <c r="EX808" s="241"/>
      <c r="EY808" s="241"/>
      <c r="EZ808" s="241"/>
      <c r="FA808" s="241"/>
      <c r="FB808" s="241"/>
      <c r="FC808" s="241"/>
      <c r="FD808" s="241"/>
      <c r="FE808" s="241"/>
      <c r="FF808" s="241"/>
      <c r="FG808" s="241"/>
      <c r="FH808" s="241"/>
      <c r="FI808" s="241"/>
      <c r="FJ808" s="241"/>
      <c r="FK808" s="241"/>
      <c r="FL808" s="241"/>
      <c r="FM808" s="241"/>
      <c r="FN808" s="241"/>
      <c r="FO808" s="241"/>
      <c r="FP808" s="241"/>
      <c r="FQ808" s="241"/>
      <c r="FR808" s="241"/>
      <c r="FS808" s="241"/>
      <c r="FT808" s="241"/>
      <c r="FU808" s="241"/>
      <c r="FV808" s="241"/>
      <c r="FW808" s="241"/>
      <c r="FX808" s="241"/>
      <c r="FY808" s="241"/>
      <c r="FZ808" s="241"/>
      <c r="GA808" s="241"/>
      <c r="GB808" s="241"/>
      <c r="GC808" s="241"/>
      <c r="GD808" s="241"/>
      <c r="GE808" s="241"/>
      <c r="GF808" s="241"/>
      <c r="GG808" s="241"/>
      <c r="GH808" s="241"/>
      <c r="GI808" s="241"/>
      <c r="GJ808" s="241"/>
      <c r="GK808" s="241"/>
      <c r="GL808" s="241"/>
      <c r="GM808" s="241"/>
      <c r="GN808" s="241"/>
      <c r="GO808" s="241"/>
      <c r="GP808" s="241"/>
      <c r="GQ808" s="241"/>
      <c r="GR808" s="241"/>
      <c r="GS808" s="241"/>
      <c r="GT808" s="241"/>
      <c r="GU808" s="241"/>
      <c r="GV808" s="241"/>
      <c r="GW808" s="241"/>
      <c r="GX808" s="241"/>
      <c r="GY808" s="241"/>
      <c r="GZ808" s="241"/>
      <c r="HA808" s="241"/>
      <c r="HB808" s="241"/>
      <c r="HC808" s="241"/>
      <c r="HD808" s="241"/>
      <c r="HE808" s="241"/>
      <c r="HF808" s="241"/>
      <c r="HG808" s="241"/>
      <c r="HH808" s="241"/>
      <c r="HI808" s="241"/>
      <c r="HJ808" s="241"/>
      <c r="HK808" s="241"/>
      <c r="HL808" s="241"/>
      <c r="HM808" s="241"/>
      <c r="HN808" s="241"/>
      <c r="HO808" s="241"/>
      <c r="HP808" s="241"/>
      <c r="HQ808" s="241"/>
      <c r="HR808" s="241"/>
      <c r="HS808" s="241"/>
      <c r="HT808" s="241"/>
      <c r="HU808" s="241"/>
      <c r="HV808" s="241"/>
      <c r="HW808" s="241"/>
      <c r="HX808" s="241"/>
      <c r="HY808" s="241"/>
      <c r="HZ808" s="241"/>
      <c r="IA808" s="241"/>
      <c r="IB808" s="241"/>
      <c r="IC808" s="241"/>
      <c r="ID808" s="241"/>
      <c r="IE808" s="241"/>
      <c r="IF808" s="241"/>
      <c r="IG808" s="241"/>
      <c r="IH808" s="241"/>
      <c r="II808" s="241"/>
      <c r="IJ808" s="241"/>
      <c r="IK808" s="241"/>
      <c r="IL808" s="241"/>
      <c r="IM808" s="241"/>
      <c r="IN808" s="241"/>
      <c r="IO808" s="241"/>
      <c r="IP808" s="241"/>
      <c r="IQ808" s="241"/>
      <c r="IR808" s="241"/>
      <c r="IS808" s="241"/>
      <c r="IT808" s="241"/>
      <c r="IU808" s="241"/>
      <c r="IV808" s="241"/>
      <c r="IW808" s="241"/>
      <c r="IX808" s="241"/>
      <c r="IY808" s="241"/>
      <c r="IZ808" s="241"/>
      <c r="JA808" s="241"/>
      <c r="JB808" s="241"/>
      <c r="JC808" s="241"/>
      <c r="JD808" s="241"/>
      <c r="JE808" s="241"/>
      <c r="JF808" s="241"/>
      <c r="JG808" s="241"/>
      <c r="JH808" s="241"/>
      <c r="JI808" s="241"/>
      <c r="JJ808" s="241"/>
      <c r="JK808" s="241"/>
      <c r="JL808" s="241"/>
      <c r="JM808" s="241"/>
      <c r="JN808" s="241"/>
      <c r="JO808" s="241"/>
      <c r="JP808" s="241"/>
      <c r="JQ808" s="241"/>
      <c r="JR808" s="241"/>
      <c r="JS808" s="241"/>
      <c r="JT808" s="241"/>
      <c r="JU808" s="241"/>
    </row>
    <row r="809" spans="1:281" s="240" customFormat="1" ht="15" customHeight="1">
      <c r="A809" s="241"/>
      <c r="B809" s="241"/>
      <c r="C809" s="241"/>
      <c r="D809" s="241"/>
      <c r="E809" s="241"/>
      <c r="F809" s="241"/>
      <c r="G809" s="241"/>
      <c r="H809" s="241"/>
      <c r="I809" s="241"/>
      <c r="J809" s="241"/>
      <c r="K809" s="241"/>
      <c r="L809" s="241"/>
      <c r="M809" s="241"/>
      <c r="N809" s="241"/>
      <c r="O809" s="241"/>
      <c r="P809" s="241"/>
      <c r="Q809" s="241"/>
      <c r="R809" s="241"/>
      <c r="S809" s="241"/>
      <c r="T809" s="241"/>
      <c r="U809" s="241" t="s">
        <v>933</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c r="DD809" s="241"/>
      <c r="DE809" s="241"/>
      <c r="DF809" s="241"/>
      <c r="DG809" s="241"/>
      <c r="DH809" s="241"/>
      <c r="DI809" s="241"/>
      <c r="DJ809" s="241"/>
      <c r="DK809" s="241"/>
      <c r="DL809" s="241"/>
      <c r="DM809" s="241"/>
      <c r="DN809" s="241"/>
      <c r="DO809" s="241"/>
      <c r="DP809" s="241"/>
      <c r="DQ809" s="241"/>
      <c r="DR809" s="241"/>
      <c r="DS809" s="241"/>
      <c r="DT809" s="241"/>
      <c r="DU809" s="241"/>
      <c r="DV809" s="241"/>
      <c r="DW809" s="241"/>
      <c r="DX809" s="241"/>
      <c r="DY809" s="241"/>
      <c r="DZ809" s="241"/>
      <c r="EA809" s="241"/>
      <c r="EB809" s="241"/>
      <c r="EC809" s="241"/>
      <c r="ED809" s="241"/>
      <c r="EE809" s="241"/>
      <c r="EF809" s="241"/>
      <c r="EG809" s="241"/>
      <c r="EH809" s="241"/>
      <c r="EI809" s="241"/>
      <c r="EJ809" s="241"/>
      <c r="EK809" s="241"/>
      <c r="EL809" s="241"/>
      <c r="EM809" s="241"/>
      <c r="EN809" s="241"/>
      <c r="EO809" s="241"/>
      <c r="EP809" s="241"/>
      <c r="EQ809" s="241"/>
      <c r="ER809" s="241"/>
      <c r="ES809" s="241"/>
      <c r="ET809" s="241"/>
      <c r="EU809" s="241"/>
      <c r="EV809" s="241"/>
      <c r="EW809" s="241"/>
      <c r="EX809" s="241"/>
      <c r="EY809" s="241"/>
      <c r="EZ809" s="241"/>
      <c r="FA809" s="241"/>
      <c r="FB809" s="241"/>
      <c r="FC809" s="241"/>
      <c r="FD809" s="241"/>
      <c r="FE809" s="241"/>
      <c r="FF809" s="241"/>
      <c r="FG809" s="241"/>
      <c r="FH809" s="241"/>
      <c r="FI809" s="241"/>
      <c r="FJ809" s="241"/>
      <c r="FK809" s="241"/>
      <c r="FL809" s="241"/>
      <c r="FM809" s="241"/>
      <c r="FN809" s="241"/>
      <c r="FO809" s="241"/>
      <c r="FP809" s="241"/>
      <c r="FQ809" s="241"/>
      <c r="FR809" s="241"/>
      <c r="FS809" s="241"/>
      <c r="FT809" s="241"/>
      <c r="FU809" s="241"/>
      <c r="FV809" s="241"/>
      <c r="FW809" s="241"/>
      <c r="FX809" s="241"/>
      <c r="FY809" s="241"/>
      <c r="FZ809" s="241"/>
      <c r="GA809" s="241"/>
      <c r="GB809" s="241"/>
      <c r="GC809" s="241"/>
      <c r="GD809" s="241"/>
      <c r="GE809" s="241"/>
      <c r="GF809" s="241"/>
      <c r="GG809" s="241"/>
      <c r="GH809" s="241"/>
      <c r="GI809" s="241"/>
      <c r="GJ809" s="241"/>
      <c r="GK809" s="241"/>
      <c r="GL809" s="241"/>
      <c r="GM809" s="241"/>
      <c r="GN809" s="241"/>
      <c r="GO809" s="241"/>
      <c r="GP809" s="241"/>
      <c r="GQ809" s="241"/>
      <c r="GR809" s="241"/>
      <c r="GS809" s="241"/>
      <c r="GT809" s="241"/>
      <c r="GU809" s="241"/>
      <c r="GV809" s="241"/>
      <c r="GW809" s="241"/>
      <c r="GX809" s="241"/>
      <c r="GY809" s="241"/>
      <c r="GZ809" s="241"/>
      <c r="HA809" s="241"/>
      <c r="HB809" s="241"/>
      <c r="HC809" s="241"/>
      <c r="HD809" s="241"/>
      <c r="HE809" s="241"/>
      <c r="HF809" s="241"/>
      <c r="HG809" s="241"/>
      <c r="HH809" s="241"/>
      <c r="HI809" s="241"/>
      <c r="HJ809" s="241"/>
      <c r="HK809" s="241"/>
      <c r="HL809" s="241"/>
      <c r="HM809" s="241"/>
      <c r="HN809" s="241"/>
      <c r="HO809" s="241"/>
      <c r="HP809" s="241"/>
      <c r="HQ809" s="241"/>
      <c r="HR809" s="241"/>
      <c r="HS809" s="241"/>
      <c r="HT809" s="241"/>
      <c r="HU809" s="241"/>
      <c r="HV809" s="241"/>
      <c r="HW809" s="241"/>
      <c r="HX809" s="241"/>
      <c r="HY809" s="241"/>
      <c r="HZ809" s="241"/>
      <c r="IA809" s="241"/>
      <c r="IB809" s="241"/>
      <c r="IC809" s="241"/>
      <c r="ID809" s="241"/>
      <c r="IE809" s="241"/>
      <c r="IF809" s="241"/>
      <c r="IG809" s="241"/>
      <c r="IH809" s="241"/>
      <c r="II809" s="241"/>
      <c r="IJ809" s="241"/>
      <c r="IK809" s="241"/>
      <c r="IL809" s="241"/>
      <c r="IM809" s="241"/>
      <c r="IN809" s="241"/>
      <c r="IO809" s="241"/>
      <c r="IP809" s="241"/>
      <c r="IQ809" s="241"/>
      <c r="IR809" s="241"/>
      <c r="IS809" s="241"/>
      <c r="IT809" s="241"/>
      <c r="IU809" s="241"/>
      <c r="IV809" s="241"/>
      <c r="IW809" s="241"/>
      <c r="IX809" s="241"/>
      <c r="IY809" s="241"/>
      <c r="IZ809" s="241"/>
      <c r="JA809" s="241"/>
      <c r="JB809" s="241"/>
      <c r="JC809" s="241"/>
      <c r="JD809" s="241"/>
      <c r="JE809" s="241"/>
      <c r="JF809" s="241"/>
      <c r="JG809" s="241"/>
      <c r="JH809" s="241"/>
      <c r="JI809" s="241"/>
      <c r="JJ809" s="241"/>
      <c r="JK809" s="241"/>
      <c r="JL809" s="241"/>
      <c r="JM809" s="241"/>
      <c r="JN809" s="241"/>
      <c r="JO809" s="241"/>
      <c r="JP809" s="241"/>
      <c r="JQ809" s="241"/>
      <c r="JR809" s="241"/>
      <c r="JS809" s="241"/>
      <c r="JT809" s="241"/>
      <c r="JU809" s="241"/>
    </row>
    <row r="810" spans="1:281" s="240" customFormat="1" ht="15" customHeight="1">
      <c r="A810" s="241"/>
      <c r="B810" s="241"/>
      <c r="C810" s="241"/>
      <c r="D810" s="241"/>
      <c r="E810" s="241"/>
      <c r="F810" s="241"/>
      <c r="G810" s="241"/>
      <c r="H810" s="241"/>
      <c r="I810" s="241"/>
      <c r="J810" s="241"/>
      <c r="K810" s="241"/>
      <c r="L810" s="241"/>
      <c r="M810" s="241"/>
      <c r="N810" s="241"/>
      <c r="O810" s="241"/>
      <c r="P810" s="241"/>
      <c r="Q810" s="241"/>
      <c r="R810" s="241"/>
      <c r="S810" s="241"/>
      <c r="T810" s="241"/>
      <c r="U810" s="241" t="s">
        <v>934</v>
      </c>
      <c r="V810" s="241"/>
      <c r="W810" s="241"/>
      <c r="X810" s="241"/>
      <c r="Y810" s="241"/>
      <c r="Z810" s="241"/>
      <c r="AA810" s="241"/>
      <c r="AB810" s="241"/>
      <c r="AC810" s="241" t="s">
        <v>325</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c r="HG810" s="241"/>
      <c r="HH810" s="241"/>
      <c r="HI810" s="241"/>
      <c r="HJ810" s="241"/>
      <c r="HK810" s="241"/>
      <c r="HL810" s="241"/>
      <c r="HM810" s="241"/>
      <c r="HN810" s="241"/>
      <c r="HO810" s="241"/>
      <c r="HP810" s="241"/>
      <c r="HQ810" s="241"/>
      <c r="HR810" s="241"/>
      <c r="HS810" s="241"/>
      <c r="HT810" s="241"/>
      <c r="HU810" s="241"/>
      <c r="HV810" s="241"/>
      <c r="HW810" s="241"/>
      <c r="HX810" s="241"/>
      <c r="HY810" s="241"/>
      <c r="HZ810" s="241"/>
      <c r="IA810" s="241"/>
      <c r="IB810" s="241"/>
      <c r="IC810" s="241"/>
      <c r="ID810" s="241"/>
      <c r="IE810" s="241"/>
      <c r="IF810" s="241"/>
      <c r="IG810" s="241"/>
      <c r="IH810" s="241"/>
      <c r="II810" s="241"/>
      <c r="IJ810" s="241"/>
      <c r="IK810" s="241"/>
      <c r="IL810" s="241"/>
      <c r="IM810" s="241"/>
      <c r="IN810" s="241"/>
      <c r="IO810" s="241"/>
      <c r="IP810" s="241"/>
      <c r="IQ810" s="241"/>
      <c r="IR810" s="241"/>
      <c r="IS810" s="241"/>
      <c r="IT810" s="241"/>
      <c r="IU810" s="241"/>
      <c r="IV810" s="241"/>
      <c r="IW810" s="241"/>
      <c r="IX810" s="241"/>
      <c r="IY810" s="241"/>
      <c r="IZ810" s="241"/>
      <c r="JA810" s="241"/>
      <c r="JB810" s="241"/>
      <c r="JC810" s="241"/>
      <c r="JD810" s="241"/>
      <c r="JE810" s="241"/>
      <c r="JF810" s="241"/>
      <c r="JG810" s="241"/>
      <c r="JH810" s="241"/>
      <c r="JI810" s="241"/>
      <c r="JJ810" s="241"/>
      <c r="JK810" s="241"/>
      <c r="JL810" s="241"/>
      <c r="JM810" s="241"/>
      <c r="JN810" s="241"/>
      <c r="JO810" s="241"/>
      <c r="JP810" s="241"/>
      <c r="JQ810" s="241"/>
      <c r="JR810" s="241"/>
      <c r="JS810" s="241"/>
      <c r="JT810" s="241"/>
      <c r="JU810" s="241"/>
    </row>
    <row r="811" spans="1:281" s="240" customFormat="1" ht="15" customHeight="1">
      <c r="A811" s="241"/>
      <c r="B811" s="241"/>
      <c r="C811" s="241"/>
      <c r="D811" s="241"/>
      <c r="E811" s="241"/>
      <c r="F811" s="241"/>
      <c r="G811" s="241"/>
      <c r="H811" s="241"/>
      <c r="I811" s="241"/>
      <c r="J811" s="241"/>
      <c r="K811" s="241"/>
      <c r="L811" s="241"/>
      <c r="M811" s="241"/>
      <c r="N811" s="241"/>
      <c r="O811" s="241"/>
      <c r="P811" s="241"/>
      <c r="Q811" s="241"/>
      <c r="R811" s="241"/>
      <c r="S811" s="241"/>
      <c r="T811" s="241"/>
      <c r="U811" s="241" t="s">
        <v>935</v>
      </c>
      <c r="V811" s="241"/>
      <c r="W811" s="241"/>
      <c r="X811" s="241"/>
      <c r="Y811" s="241"/>
      <c r="Z811" s="241"/>
      <c r="AA811" s="241"/>
      <c r="AB811" s="241"/>
      <c r="AC811" s="241" t="s">
        <v>316</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c r="DV811" s="241"/>
      <c r="DW811" s="241"/>
      <c r="DX811" s="241"/>
      <c r="DY811" s="241"/>
      <c r="DZ811" s="241"/>
      <c r="EA811" s="241"/>
      <c r="EB811" s="241"/>
      <c r="EC811" s="241"/>
      <c r="ED811" s="241"/>
      <c r="EE811" s="241"/>
      <c r="EF811" s="241"/>
      <c r="EG811" s="241"/>
      <c r="EH811" s="241"/>
      <c r="EI811" s="241"/>
      <c r="EJ811" s="241"/>
      <c r="EK811" s="241"/>
      <c r="EL811" s="241"/>
      <c r="EM811" s="241"/>
      <c r="EN811" s="241"/>
      <c r="EO811" s="241"/>
      <c r="EP811" s="241"/>
      <c r="EQ811" s="241"/>
      <c r="ER811" s="241"/>
      <c r="ES811" s="241"/>
      <c r="ET811" s="241"/>
      <c r="EU811" s="241"/>
      <c r="EV811" s="241"/>
      <c r="EW811" s="241"/>
      <c r="EX811" s="241"/>
      <c r="EY811" s="241"/>
      <c r="EZ811" s="241"/>
      <c r="FA811" s="241"/>
      <c r="FB811" s="241"/>
      <c r="FC811" s="241"/>
      <c r="FD811" s="241"/>
      <c r="FE811" s="241"/>
      <c r="FF811" s="241"/>
      <c r="FG811" s="241"/>
      <c r="FH811" s="241"/>
      <c r="FI811" s="241"/>
      <c r="FJ811" s="241"/>
      <c r="FK811" s="241"/>
      <c r="FL811" s="241"/>
      <c r="FM811" s="241"/>
      <c r="FN811" s="241"/>
      <c r="FO811" s="241"/>
      <c r="FP811" s="241"/>
      <c r="FQ811" s="241"/>
      <c r="FR811" s="241"/>
      <c r="FS811" s="241"/>
      <c r="FT811" s="241"/>
      <c r="FU811" s="241"/>
      <c r="FV811" s="241"/>
      <c r="FW811" s="241"/>
      <c r="FX811" s="241"/>
      <c r="FY811" s="241"/>
      <c r="FZ811" s="241"/>
      <c r="GA811" s="241"/>
      <c r="GB811" s="241"/>
      <c r="GC811" s="241"/>
      <c r="GD811" s="241"/>
      <c r="GE811" s="241"/>
      <c r="GF811" s="241"/>
      <c r="GG811" s="241"/>
      <c r="GH811" s="241"/>
      <c r="GI811" s="241"/>
      <c r="GJ811" s="241"/>
      <c r="GK811" s="241"/>
      <c r="GL811" s="241"/>
      <c r="GM811" s="241"/>
      <c r="GN811" s="241"/>
      <c r="GO811" s="241"/>
      <c r="GP811" s="241"/>
      <c r="GQ811" s="241"/>
      <c r="GR811" s="241"/>
      <c r="GS811" s="241"/>
      <c r="GT811" s="241"/>
      <c r="GU811" s="241"/>
      <c r="GV811" s="241"/>
      <c r="GW811" s="241"/>
      <c r="GX811" s="241"/>
      <c r="GY811" s="241"/>
      <c r="GZ811" s="241"/>
      <c r="HA811" s="241"/>
      <c r="HB811" s="241"/>
      <c r="HC811" s="241"/>
      <c r="HD811" s="241"/>
      <c r="HE811" s="241"/>
      <c r="HF811" s="241"/>
      <c r="HG811" s="241"/>
      <c r="HH811" s="241"/>
      <c r="HI811" s="241"/>
      <c r="HJ811" s="241"/>
      <c r="HK811" s="241"/>
      <c r="HL811" s="241"/>
      <c r="HM811" s="241"/>
      <c r="HN811" s="241"/>
      <c r="HO811" s="241"/>
      <c r="HP811" s="241"/>
      <c r="HQ811" s="241"/>
      <c r="HR811" s="241"/>
      <c r="HS811" s="241"/>
      <c r="HT811" s="241"/>
      <c r="HU811" s="241"/>
      <c r="HV811" s="241"/>
      <c r="HW811" s="241"/>
      <c r="HX811" s="241"/>
      <c r="HY811" s="241"/>
      <c r="HZ811" s="241"/>
      <c r="IA811" s="241"/>
      <c r="IB811" s="241"/>
      <c r="IC811" s="241"/>
      <c r="ID811" s="241"/>
      <c r="IE811" s="241"/>
      <c r="IF811" s="241"/>
      <c r="IG811" s="241"/>
      <c r="IH811" s="241"/>
      <c r="II811" s="241"/>
      <c r="IJ811" s="241"/>
      <c r="IK811" s="241"/>
      <c r="IL811" s="241"/>
      <c r="IM811" s="241"/>
      <c r="IN811" s="241"/>
      <c r="IO811" s="241"/>
      <c r="IP811" s="241"/>
      <c r="IQ811" s="241"/>
      <c r="IR811" s="241"/>
      <c r="IS811" s="241"/>
      <c r="IT811" s="241"/>
      <c r="IU811" s="241"/>
      <c r="IV811" s="241"/>
      <c r="IW811" s="241"/>
      <c r="IX811" s="241"/>
      <c r="IY811" s="241"/>
      <c r="IZ811" s="241"/>
      <c r="JA811" s="241"/>
      <c r="JB811" s="241"/>
      <c r="JC811" s="241"/>
      <c r="JD811" s="241"/>
      <c r="JE811" s="241"/>
      <c r="JF811" s="241"/>
      <c r="JG811" s="241"/>
      <c r="JH811" s="241"/>
      <c r="JI811" s="241"/>
      <c r="JJ811" s="241"/>
      <c r="JK811" s="241"/>
      <c r="JL811" s="241"/>
      <c r="JM811" s="241"/>
      <c r="JN811" s="241"/>
      <c r="JO811" s="241"/>
      <c r="JP811" s="241"/>
      <c r="JQ811" s="241"/>
      <c r="JR811" s="241"/>
      <c r="JS811" s="241"/>
      <c r="JT811" s="241"/>
      <c r="JU811" s="241"/>
    </row>
    <row r="812" spans="1:281" s="240" customFormat="1" ht="15" customHeight="1">
      <c r="A812" s="241"/>
      <c r="B812" s="241"/>
      <c r="C812" s="241"/>
      <c r="D812" s="241"/>
      <c r="E812" s="241"/>
      <c r="F812" s="241"/>
      <c r="G812" s="241"/>
      <c r="H812" s="241"/>
      <c r="I812" s="241"/>
      <c r="J812" s="241"/>
      <c r="K812" s="241"/>
      <c r="L812" s="241"/>
      <c r="M812" s="241"/>
      <c r="N812" s="241"/>
      <c r="O812" s="241"/>
      <c r="P812" s="241"/>
      <c r="Q812" s="241"/>
      <c r="R812" s="241"/>
      <c r="S812" s="241"/>
      <c r="T812" s="241"/>
      <c r="U812" s="241" t="s">
        <v>936</v>
      </c>
      <c r="V812" s="241"/>
      <c r="W812" s="241"/>
      <c r="X812" s="241"/>
      <c r="Y812" s="241"/>
      <c r="Z812" s="241"/>
      <c r="AA812" s="241"/>
      <c r="AB812" s="241"/>
      <c r="AC812" s="241" t="s">
        <v>313</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c r="DV812" s="241"/>
      <c r="DW812" s="241"/>
      <c r="DX812" s="241"/>
      <c r="DY812" s="241"/>
      <c r="DZ812" s="241"/>
      <c r="EA812" s="241"/>
      <c r="EB812" s="241"/>
      <c r="EC812" s="241"/>
      <c r="ED812" s="241"/>
      <c r="EE812" s="241"/>
      <c r="EF812" s="241"/>
      <c r="EG812" s="241"/>
      <c r="EH812" s="241"/>
      <c r="EI812" s="241"/>
      <c r="EJ812" s="241"/>
      <c r="EK812" s="241"/>
      <c r="EL812" s="241"/>
      <c r="EM812" s="241"/>
      <c r="EN812" s="241"/>
      <c r="EO812" s="241"/>
      <c r="EP812" s="241"/>
      <c r="EQ812" s="241"/>
      <c r="ER812" s="241"/>
      <c r="ES812" s="241"/>
      <c r="ET812" s="241"/>
      <c r="EU812" s="241"/>
      <c r="EV812" s="241"/>
      <c r="EW812" s="241"/>
      <c r="EX812" s="241"/>
      <c r="EY812" s="241"/>
      <c r="EZ812" s="241"/>
      <c r="FA812" s="241"/>
      <c r="FB812" s="241"/>
      <c r="FC812" s="241"/>
      <c r="FD812" s="241"/>
      <c r="FE812" s="241"/>
      <c r="FF812" s="241"/>
      <c r="FG812" s="241"/>
      <c r="FH812" s="241"/>
      <c r="FI812" s="241"/>
      <c r="FJ812" s="241"/>
      <c r="FK812" s="241"/>
      <c r="FL812" s="241"/>
      <c r="FM812" s="241"/>
      <c r="FN812" s="241"/>
      <c r="FO812" s="241"/>
      <c r="FP812" s="241"/>
      <c r="FQ812" s="241"/>
      <c r="FR812" s="241"/>
      <c r="FS812" s="241"/>
      <c r="FT812" s="241"/>
      <c r="FU812" s="241"/>
      <c r="FV812" s="241"/>
      <c r="FW812" s="241"/>
      <c r="FX812" s="241"/>
      <c r="FY812" s="241"/>
      <c r="FZ812" s="241"/>
      <c r="GA812" s="241"/>
      <c r="GB812" s="241"/>
      <c r="GC812" s="241"/>
      <c r="GD812" s="241"/>
      <c r="GE812" s="241"/>
      <c r="GF812" s="241"/>
      <c r="GG812" s="241"/>
      <c r="GH812" s="241"/>
      <c r="GI812" s="241"/>
      <c r="GJ812" s="241"/>
      <c r="GK812" s="241"/>
      <c r="GL812" s="241"/>
      <c r="GM812" s="241"/>
      <c r="GN812" s="241"/>
      <c r="GO812" s="241"/>
      <c r="GP812" s="241"/>
      <c r="GQ812" s="241"/>
      <c r="GR812" s="241"/>
      <c r="GS812" s="241"/>
      <c r="GT812" s="241"/>
      <c r="GU812" s="241"/>
      <c r="GV812" s="241"/>
      <c r="GW812" s="241"/>
      <c r="GX812" s="241"/>
      <c r="GY812" s="241"/>
      <c r="GZ812" s="241"/>
      <c r="HA812" s="241"/>
      <c r="HB812" s="241"/>
      <c r="HC812" s="241"/>
      <c r="HD812" s="241"/>
      <c r="HE812" s="241"/>
      <c r="HF812" s="241"/>
      <c r="HG812" s="241"/>
      <c r="HH812" s="241"/>
      <c r="HI812" s="241"/>
      <c r="HJ812" s="241"/>
      <c r="HK812" s="241"/>
      <c r="HL812" s="241"/>
      <c r="HM812" s="241"/>
      <c r="HN812" s="241"/>
      <c r="HO812" s="241"/>
      <c r="HP812" s="241"/>
      <c r="HQ812" s="241"/>
      <c r="HR812" s="241"/>
      <c r="HS812" s="241"/>
      <c r="HT812" s="241"/>
      <c r="HU812" s="241"/>
      <c r="HV812" s="241"/>
      <c r="HW812" s="241"/>
      <c r="HX812" s="241"/>
      <c r="HY812" s="241"/>
      <c r="HZ812" s="241"/>
      <c r="IA812" s="241"/>
      <c r="IB812" s="241"/>
      <c r="IC812" s="241"/>
      <c r="ID812" s="241"/>
      <c r="IE812" s="241"/>
      <c r="IF812" s="241"/>
      <c r="IG812" s="241"/>
      <c r="IH812" s="241"/>
      <c r="II812" s="241"/>
      <c r="IJ812" s="241"/>
      <c r="IK812" s="241"/>
      <c r="IL812" s="241"/>
      <c r="IM812" s="241"/>
      <c r="IN812" s="241"/>
      <c r="IO812" s="241"/>
      <c r="IP812" s="241"/>
      <c r="IQ812" s="241"/>
      <c r="IR812" s="241"/>
      <c r="IS812" s="241"/>
      <c r="IT812" s="241"/>
      <c r="IU812" s="241"/>
      <c r="IV812" s="241"/>
      <c r="IW812" s="241"/>
      <c r="IX812" s="241"/>
      <c r="IY812" s="241"/>
      <c r="IZ812" s="241"/>
      <c r="JA812" s="241"/>
      <c r="JB812" s="241"/>
      <c r="JC812" s="241"/>
      <c r="JD812" s="241"/>
      <c r="JE812" s="241"/>
      <c r="JF812" s="241"/>
      <c r="JG812" s="241"/>
      <c r="JH812" s="241"/>
      <c r="JI812" s="241"/>
      <c r="JJ812" s="241"/>
      <c r="JK812" s="241"/>
      <c r="JL812" s="241"/>
      <c r="JM812" s="241"/>
      <c r="JN812" s="241"/>
      <c r="JO812" s="241"/>
      <c r="JP812" s="241"/>
      <c r="JQ812" s="241"/>
      <c r="JR812" s="241"/>
      <c r="JS812" s="241"/>
      <c r="JT812" s="241"/>
      <c r="JU812" s="241"/>
    </row>
    <row r="813" spans="1:281" s="240" customFormat="1" ht="15" customHeight="1">
      <c r="A813" s="241"/>
      <c r="B813" s="241"/>
      <c r="C813" s="241"/>
      <c r="D813" s="241"/>
      <c r="E813" s="241"/>
      <c r="F813" s="241"/>
      <c r="G813" s="241"/>
      <c r="H813" s="241"/>
      <c r="I813" s="241"/>
      <c r="J813" s="241"/>
      <c r="K813" s="241"/>
      <c r="L813" s="241"/>
      <c r="M813" s="241"/>
      <c r="N813" s="241"/>
      <c r="O813" s="241"/>
      <c r="P813" s="241"/>
      <c r="Q813" s="241"/>
      <c r="R813" s="241"/>
      <c r="S813" s="241"/>
      <c r="T813" s="241"/>
      <c r="U813" s="241" t="s">
        <v>937</v>
      </c>
      <c r="V813" s="241"/>
      <c r="W813" s="241"/>
      <c r="X813" s="241"/>
      <c r="Y813" s="241"/>
      <c r="Z813" s="241"/>
      <c r="AA813" s="241"/>
      <c r="AB813" s="241"/>
      <c r="AC813" s="241" t="s">
        <v>366</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c r="DV813" s="241"/>
      <c r="DW813" s="241"/>
      <c r="DX813" s="241"/>
      <c r="DY813" s="241"/>
      <c r="DZ813" s="241"/>
      <c r="EA813" s="241"/>
      <c r="EB813" s="241"/>
      <c r="EC813" s="241"/>
      <c r="ED813" s="241"/>
      <c r="EE813" s="241"/>
      <c r="EF813" s="241"/>
      <c r="EG813" s="241"/>
      <c r="EH813" s="241"/>
      <c r="EI813" s="241"/>
      <c r="EJ813" s="241"/>
      <c r="EK813" s="241"/>
      <c r="EL813" s="241"/>
      <c r="EM813" s="241"/>
      <c r="EN813" s="241"/>
      <c r="EO813" s="241"/>
      <c r="EP813" s="241"/>
      <c r="EQ813" s="241"/>
      <c r="ER813" s="241"/>
      <c r="ES813" s="241"/>
      <c r="ET813" s="241"/>
      <c r="EU813" s="241"/>
      <c r="EV813" s="241"/>
      <c r="EW813" s="241"/>
      <c r="EX813" s="241"/>
      <c r="EY813" s="241"/>
      <c r="EZ813" s="241"/>
      <c r="FA813" s="241"/>
      <c r="FB813" s="241"/>
      <c r="FC813" s="241"/>
      <c r="FD813" s="241"/>
      <c r="FE813" s="241"/>
      <c r="FF813" s="241"/>
      <c r="FG813" s="241"/>
      <c r="FH813" s="241"/>
      <c r="FI813" s="241"/>
      <c r="FJ813" s="241"/>
      <c r="FK813" s="241"/>
      <c r="FL813" s="241"/>
      <c r="FM813" s="241"/>
      <c r="FN813" s="241"/>
      <c r="FO813" s="241"/>
      <c r="FP813" s="241"/>
      <c r="FQ813" s="241"/>
      <c r="FR813" s="241"/>
      <c r="FS813" s="241"/>
      <c r="FT813" s="241"/>
      <c r="FU813" s="241"/>
      <c r="FV813" s="241"/>
      <c r="FW813" s="241"/>
      <c r="FX813" s="241"/>
      <c r="FY813" s="241"/>
      <c r="FZ813" s="241"/>
      <c r="GA813" s="241"/>
      <c r="GB813" s="241"/>
      <c r="GC813" s="241"/>
      <c r="GD813" s="241"/>
      <c r="GE813" s="241"/>
      <c r="GF813" s="241"/>
      <c r="GG813" s="241"/>
      <c r="GH813" s="241"/>
      <c r="GI813" s="241"/>
      <c r="GJ813" s="241"/>
      <c r="GK813" s="241"/>
      <c r="GL813" s="241"/>
      <c r="GM813" s="241"/>
      <c r="GN813" s="241"/>
      <c r="GO813" s="241"/>
      <c r="GP813" s="241"/>
      <c r="GQ813" s="241"/>
      <c r="GR813" s="241"/>
      <c r="GS813" s="241"/>
      <c r="GT813" s="241"/>
      <c r="GU813" s="241"/>
      <c r="GV813" s="241"/>
      <c r="GW813" s="241"/>
      <c r="GX813" s="241"/>
      <c r="GY813" s="241"/>
      <c r="GZ813" s="241"/>
      <c r="HA813" s="241"/>
      <c r="HB813" s="241"/>
      <c r="HC813" s="241"/>
      <c r="HD813" s="241"/>
      <c r="HE813" s="241"/>
      <c r="HF813" s="241"/>
      <c r="HG813" s="241"/>
      <c r="HH813" s="241"/>
      <c r="HI813" s="241"/>
      <c r="HJ813" s="241"/>
      <c r="HK813" s="241"/>
      <c r="HL813" s="241"/>
      <c r="HM813" s="241"/>
      <c r="HN813" s="241"/>
      <c r="HO813" s="241"/>
      <c r="HP813" s="241"/>
      <c r="HQ813" s="241"/>
      <c r="HR813" s="241"/>
      <c r="HS813" s="241"/>
      <c r="HT813" s="241"/>
      <c r="HU813" s="241"/>
      <c r="HV813" s="241"/>
      <c r="HW813" s="241"/>
      <c r="HX813" s="241"/>
      <c r="HY813" s="241"/>
      <c r="HZ813" s="241"/>
      <c r="IA813" s="241"/>
      <c r="IB813" s="241"/>
      <c r="IC813" s="241"/>
      <c r="ID813" s="241"/>
      <c r="IE813" s="241"/>
      <c r="IF813" s="241"/>
      <c r="IG813" s="241"/>
      <c r="IH813" s="241"/>
      <c r="II813" s="241"/>
      <c r="IJ813" s="241"/>
      <c r="IK813" s="241"/>
      <c r="IL813" s="241"/>
      <c r="IM813" s="241"/>
      <c r="IN813" s="241"/>
      <c r="IO813" s="241"/>
      <c r="IP813" s="241"/>
      <c r="IQ813" s="241"/>
      <c r="IR813" s="241"/>
      <c r="IS813" s="241"/>
      <c r="IT813" s="241"/>
      <c r="IU813" s="241"/>
      <c r="IV813" s="241"/>
      <c r="IW813" s="241"/>
      <c r="IX813" s="241"/>
      <c r="IY813" s="241"/>
      <c r="IZ813" s="241"/>
      <c r="JA813" s="241"/>
      <c r="JB813" s="241"/>
      <c r="JC813" s="241"/>
      <c r="JD813" s="241"/>
      <c r="JE813" s="241"/>
      <c r="JF813" s="241"/>
      <c r="JG813" s="241"/>
      <c r="JH813" s="241"/>
      <c r="JI813" s="241"/>
      <c r="JJ813" s="241"/>
      <c r="JK813" s="241"/>
      <c r="JL813" s="241"/>
      <c r="JM813" s="241"/>
      <c r="JN813" s="241"/>
      <c r="JO813" s="241"/>
      <c r="JP813" s="241"/>
      <c r="JQ813" s="241"/>
      <c r="JR813" s="241"/>
      <c r="JS813" s="241"/>
      <c r="JT813" s="241"/>
      <c r="JU813" s="241"/>
    </row>
    <row r="814" spans="1:281" s="240" customFormat="1" ht="15" customHeight="1">
      <c r="A814" s="241"/>
      <c r="B814" s="241"/>
      <c r="C814" s="241"/>
      <c r="D814" s="241"/>
      <c r="E814" s="241"/>
      <c r="F814" s="241"/>
      <c r="G814" s="241"/>
      <c r="H814" s="241"/>
      <c r="I814" s="241"/>
      <c r="J814" s="241"/>
      <c r="K814" s="241"/>
      <c r="L814" s="241"/>
      <c r="M814" s="241"/>
      <c r="N814" s="241"/>
      <c r="O814" s="241"/>
      <c r="P814" s="241"/>
      <c r="Q814" s="241"/>
      <c r="R814" s="241"/>
      <c r="S814" s="241"/>
      <c r="T814" s="241"/>
      <c r="U814" s="241" t="s">
        <v>938</v>
      </c>
      <c r="V814" s="241"/>
      <c r="W814" s="241"/>
      <c r="X814" s="241"/>
      <c r="Y814" s="241"/>
      <c r="Z814" s="241"/>
      <c r="AA814" s="241"/>
      <c r="AB814" s="241"/>
      <c r="AC814" s="241" t="s">
        <v>386</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c r="DD814" s="241"/>
      <c r="DE814" s="241"/>
      <c r="DF814" s="241"/>
      <c r="DG814" s="241"/>
      <c r="DH814" s="241"/>
      <c r="DI814" s="241"/>
      <c r="DJ814" s="241"/>
      <c r="DK814" s="241"/>
      <c r="DL814" s="241"/>
      <c r="DM814" s="241"/>
      <c r="DN814" s="241"/>
      <c r="DO814" s="241"/>
      <c r="DP814" s="241"/>
      <c r="DQ814" s="241"/>
      <c r="DR814" s="241"/>
      <c r="DS814" s="241"/>
      <c r="DT814" s="241"/>
      <c r="DU814" s="241"/>
      <c r="DV814" s="241"/>
      <c r="DW814" s="241"/>
      <c r="DX814" s="241"/>
      <c r="DY814" s="241"/>
      <c r="DZ814" s="241"/>
      <c r="EA814" s="241"/>
      <c r="EB814" s="241"/>
      <c r="EC814" s="241"/>
      <c r="ED814" s="241"/>
      <c r="EE814" s="241"/>
      <c r="EF814" s="241"/>
      <c r="EG814" s="241"/>
      <c r="EH814" s="241"/>
      <c r="EI814" s="241"/>
      <c r="EJ814" s="241"/>
      <c r="EK814" s="241"/>
      <c r="EL814" s="241"/>
      <c r="EM814" s="241"/>
      <c r="EN814" s="241"/>
      <c r="EO814" s="241"/>
      <c r="EP814" s="241"/>
      <c r="EQ814" s="241"/>
      <c r="ER814" s="241"/>
      <c r="ES814" s="241"/>
      <c r="ET814" s="241"/>
      <c r="EU814" s="241"/>
      <c r="EV814" s="241"/>
      <c r="EW814" s="241"/>
      <c r="EX814" s="241"/>
      <c r="EY814" s="241"/>
      <c r="EZ814" s="241"/>
      <c r="FA814" s="241"/>
      <c r="FB814" s="241"/>
      <c r="FC814" s="241"/>
      <c r="FD814" s="241"/>
      <c r="FE814" s="241"/>
      <c r="FF814" s="241"/>
      <c r="FG814" s="241"/>
      <c r="FH814" s="241"/>
      <c r="FI814" s="241"/>
      <c r="FJ814" s="241"/>
      <c r="FK814" s="241"/>
      <c r="FL814" s="241"/>
      <c r="FM814" s="241"/>
      <c r="FN814" s="241"/>
      <c r="FO814" s="241"/>
      <c r="FP814" s="241"/>
      <c r="FQ814" s="241"/>
      <c r="FR814" s="241"/>
      <c r="FS814" s="241"/>
      <c r="FT814" s="241"/>
      <c r="FU814" s="241"/>
      <c r="FV814" s="241"/>
      <c r="FW814" s="241"/>
      <c r="FX814" s="241"/>
      <c r="FY814" s="241"/>
      <c r="FZ814" s="241"/>
      <c r="GA814" s="241"/>
      <c r="GB814" s="241"/>
      <c r="GC814" s="241"/>
      <c r="GD814" s="241"/>
      <c r="GE814" s="241"/>
      <c r="GF814" s="241"/>
      <c r="GG814" s="241"/>
      <c r="GH814" s="241"/>
      <c r="GI814" s="241"/>
      <c r="GJ814" s="241"/>
      <c r="GK814" s="241"/>
      <c r="GL814" s="241"/>
      <c r="GM814" s="241"/>
      <c r="GN814" s="241"/>
      <c r="GO814" s="241"/>
      <c r="GP814" s="241"/>
      <c r="GQ814" s="241"/>
      <c r="GR814" s="241"/>
      <c r="GS814" s="241"/>
      <c r="GT814" s="241"/>
      <c r="GU814" s="241"/>
      <c r="GV814" s="241"/>
      <c r="GW814" s="241"/>
      <c r="GX814" s="241"/>
      <c r="GY814" s="241"/>
      <c r="GZ814" s="241"/>
      <c r="HA814" s="241"/>
      <c r="HB814" s="241"/>
      <c r="HC814" s="241"/>
      <c r="HD814" s="241"/>
      <c r="HE814" s="241"/>
      <c r="HF814" s="241"/>
      <c r="HG814" s="241"/>
      <c r="HH814" s="241"/>
      <c r="HI814" s="241"/>
      <c r="HJ814" s="241"/>
      <c r="HK814" s="241"/>
      <c r="HL814" s="241"/>
      <c r="HM814" s="241"/>
      <c r="HN814" s="241"/>
      <c r="HO814" s="241"/>
      <c r="HP814" s="241"/>
      <c r="HQ814" s="241"/>
      <c r="HR814" s="241"/>
      <c r="HS814" s="241"/>
      <c r="HT814" s="241"/>
      <c r="HU814" s="241"/>
      <c r="HV814" s="241"/>
      <c r="HW814" s="241"/>
      <c r="HX814" s="241"/>
      <c r="HY814" s="241"/>
      <c r="HZ814" s="241"/>
      <c r="IA814" s="241"/>
      <c r="IB814" s="241"/>
      <c r="IC814" s="241"/>
      <c r="ID814" s="241"/>
      <c r="IE814" s="241"/>
      <c r="IF814" s="241"/>
      <c r="IG814" s="241"/>
      <c r="IH814" s="241"/>
      <c r="II814" s="241"/>
      <c r="IJ814" s="241"/>
      <c r="IK814" s="241"/>
      <c r="IL814" s="241"/>
      <c r="IM814" s="241"/>
      <c r="IN814" s="241"/>
      <c r="IO814" s="241"/>
      <c r="IP814" s="241"/>
      <c r="IQ814" s="241"/>
      <c r="IR814" s="241"/>
      <c r="IS814" s="241"/>
      <c r="IT814" s="241"/>
      <c r="IU814" s="241"/>
      <c r="IV814" s="241"/>
      <c r="IW814" s="241"/>
      <c r="IX814" s="241"/>
      <c r="IY814" s="241"/>
      <c r="IZ814" s="241"/>
      <c r="JA814" s="241"/>
      <c r="JB814" s="241"/>
      <c r="JC814" s="241"/>
      <c r="JD814" s="241"/>
      <c r="JE814" s="241"/>
      <c r="JF814" s="241"/>
      <c r="JG814" s="241"/>
      <c r="JH814" s="241"/>
      <c r="JI814" s="241"/>
      <c r="JJ814" s="241"/>
      <c r="JK814" s="241"/>
      <c r="JL814" s="241"/>
      <c r="JM814" s="241"/>
      <c r="JN814" s="241"/>
      <c r="JO814" s="241"/>
      <c r="JP814" s="241"/>
      <c r="JQ814" s="241"/>
      <c r="JR814" s="241"/>
      <c r="JS814" s="241"/>
      <c r="JT814" s="241"/>
      <c r="JU814" s="241"/>
    </row>
    <row r="815" spans="1:281" s="240" customFormat="1" ht="15" customHeight="1">
      <c r="A815" s="241"/>
      <c r="B815" s="241"/>
      <c r="C815" s="241"/>
      <c r="D815" s="241"/>
      <c r="E815" s="241"/>
      <c r="F815" s="241"/>
      <c r="G815" s="241"/>
      <c r="H815" s="241"/>
      <c r="I815" s="241"/>
      <c r="J815" s="241"/>
      <c r="K815" s="241"/>
      <c r="L815" s="241"/>
      <c r="M815" s="241"/>
      <c r="N815" s="241"/>
      <c r="O815" s="241"/>
      <c r="P815" s="241"/>
      <c r="Q815" s="241"/>
      <c r="R815" s="241"/>
      <c r="S815" s="241"/>
      <c r="T815" s="241"/>
      <c r="U815" s="241" t="s">
        <v>286</v>
      </c>
      <c r="V815" s="241"/>
      <c r="W815" s="241"/>
      <c r="X815" s="241"/>
      <c r="Y815" s="241"/>
      <c r="Z815" s="241"/>
      <c r="AA815" s="241"/>
      <c r="AB815" s="241"/>
      <c r="AC815" s="241" t="s">
        <v>350</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c r="DD815" s="241"/>
      <c r="DE815" s="241"/>
      <c r="DF815" s="241"/>
      <c r="DG815" s="241"/>
      <c r="DH815" s="241"/>
      <c r="DI815" s="241"/>
      <c r="DJ815" s="241"/>
      <c r="DK815" s="241"/>
      <c r="DL815" s="241"/>
      <c r="DM815" s="241"/>
      <c r="DN815" s="241"/>
      <c r="DO815" s="241"/>
      <c r="DP815" s="241"/>
      <c r="DQ815" s="241"/>
      <c r="DR815" s="241"/>
      <c r="DS815" s="241"/>
      <c r="DT815" s="241"/>
      <c r="DU815" s="241"/>
      <c r="DV815" s="241"/>
      <c r="DW815" s="241"/>
      <c r="DX815" s="241"/>
      <c r="DY815" s="241"/>
      <c r="DZ815" s="241"/>
      <c r="EA815" s="241"/>
      <c r="EB815" s="241"/>
      <c r="EC815" s="241"/>
      <c r="ED815" s="241"/>
      <c r="EE815" s="241"/>
      <c r="EF815" s="241"/>
      <c r="EG815" s="241"/>
      <c r="EH815" s="241"/>
      <c r="EI815" s="241"/>
      <c r="EJ815" s="241"/>
      <c r="EK815" s="241"/>
      <c r="EL815" s="241"/>
      <c r="EM815" s="241"/>
      <c r="EN815" s="241"/>
      <c r="EO815" s="241"/>
      <c r="EP815" s="241"/>
      <c r="EQ815" s="241"/>
      <c r="ER815" s="241"/>
      <c r="ES815" s="241"/>
      <c r="ET815" s="241"/>
      <c r="EU815" s="241"/>
      <c r="EV815" s="241"/>
      <c r="EW815" s="241"/>
      <c r="EX815" s="241"/>
      <c r="EY815" s="241"/>
      <c r="EZ815" s="241"/>
      <c r="FA815" s="241"/>
      <c r="FB815" s="241"/>
      <c r="FC815" s="241"/>
      <c r="FD815" s="241"/>
      <c r="FE815" s="241"/>
      <c r="FF815" s="241"/>
      <c r="FG815" s="241"/>
      <c r="FH815" s="241"/>
      <c r="FI815" s="241"/>
      <c r="FJ815" s="241"/>
      <c r="FK815" s="241"/>
      <c r="FL815" s="241"/>
      <c r="FM815" s="241"/>
      <c r="FN815" s="241"/>
      <c r="FO815" s="241"/>
      <c r="FP815" s="241"/>
      <c r="FQ815" s="241"/>
      <c r="FR815" s="241"/>
      <c r="FS815" s="241"/>
      <c r="FT815" s="241"/>
      <c r="FU815" s="241"/>
      <c r="FV815" s="241"/>
      <c r="FW815" s="241"/>
      <c r="FX815" s="241"/>
      <c r="FY815" s="241"/>
      <c r="FZ815" s="241"/>
      <c r="GA815" s="241"/>
      <c r="GB815" s="241"/>
      <c r="GC815" s="241"/>
      <c r="GD815" s="241"/>
      <c r="GE815" s="241"/>
      <c r="GF815" s="241"/>
      <c r="GG815" s="241"/>
      <c r="GH815" s="241"/>
      <c r="GI815" s="241"/>
      <c r="GJ815" s="241"/>
      <c r="GK815" s="241"/>
      <c r="GL815" s="241"/>
      <c r="GM815" s="241"/>
      <c r="GN815" s="241"/>
      <c r="GO815" s="241"/>
      <c r="GP815" s="241"/>
      <c r="GQ815" s="241"/>
      <c r="GR815" s="241"/>
      <c r="GS815" s="241"/>
      <c r="GT815" s="241"/>
      <c r="GU815" s="241"/>
      <c r="GV815" s="241"/>
      <c r="GW815" s="241"/>
      <c r="GX815" s="241"/>
      <c r="GY815" s="241"/>
      <c r="GZ815" s="241"/>
      <c r="HA815" s="241"/>
      <c r="HB815" s="241"/>
      <c r="HC815" s="241"/>
      <c r="HD815" s="241"/>
      <c r="HE815" s="241"/>
      <c r="HF815" s="241"/>
      <c r="HG815" s="241"/>
      <c r="HH815" s="241"/>
      <c r="HI815" s="241"/>
      <c r="HJ815" s="241"/>
      <c r="HK815" s="241"/>
      <c r="HL815" s="241"/>
      <c r="HM815" s="241"/>
      <c r="HN815" s="241"/>
      <c r="HO815" s="241"/>
      <c r="HP815" s="241"/>
      <c r="HQ815" s="241"/>
      <c r="HR815" s="241"/>
      <c r="HS815" s="241"/>
      <c r="HT815" s="241"/>
      <c r="HU815" s="241"/>
      <c r="HV815" s="241"/>
      <c r="HW815" s="241"/>
      <c r="HX815" s="241"/>
      <c r="HY815" s="241"/>
      <c r="HZ815" s="241"/>
      <c r="IA815" s="241"/>
      <c r="IB815" s="241"/>
      <c r="IC815" s="241"/>
      <c r="ID815" s="241"/>
      <c r="IE815" s="241"/>
      <c r="IF815" s="241"/>
      <c r="IG815" s="241"/>
      <c r="IH815" s="241"/>
      <c r="II815" s="241"/>
      <c r="IJ815" s="241"/>
      <c r="IK815" s="241"/>
      <c r="IL815" s="241"/>
      <c r="IM815" s="241"/>
      <c r="IN815" s="241"/>
      <c r="IO815" s="241"/>
      <c r="IP815" s="241"/>
      <c r="IQ815" s="241"/>
      <c r="IR815" s="241"/>
      <c r="IS815" s="241"/>
      <c r="IT815" s="241"/>
      <c r="IU815" s="241"/>
      <c r="IV815" s="241"/>
      <c r="IW815" s="241"/>
      <c r="IX815" s="241"/>
      <c r="IY815" s="241"/>
      <c r="IZ815" s="241"/>
      <c r="JA815" s="241"/>
      <c r="JB815" s="241"/>
      <c r="JC815" s="241"/>
      <c r="JD815" s="241"/>
      <c r="JE815" s="241"/>
      <c r="JF815" s="241"/>
      <c r="JG815" s="241"/>
      <c r="JH815" s="241"/>
      <c r="JI815" s="241"/>
      <c r="JJ815" s="241"/>
      <c r="JK815" s="241"/>
      <c r="JL815" s="241"/>
      <c r="JM815" s="241"/>
      <c r="JN815" s="241"/>
      <c r="JO815" s="241"/>
      <c r="JP815" s="241"/>
      <c r="JQ815" s="241"/>
      <c r="JR815" s="241"/>
      <c r="JS815" s="241"/>
      <c r="JT815" s="241"/>
      <c r="JU815" s="241"/>
    </row>
    <row r="816" spans="1:281" s="240" customFormat="1" ht="15" customHeight="1">
      <c r="A816" s="241"/>
      <c r="B816" s="241"/>
      <c r="C816" s="241"/>
      <c r="D816" s="241"/>
      <c r="E816" s="241"/>
      <c r="F816" s="241"/>
      <c r="G816" s="241"/>
      <c r="H816" s="241"/>
      <c r="I816" s="241"/>
      <c r="J816" s="241"/>
      <c r="K816" s="241"/>
      <c r="L816" s="241"/>
      <c r="M816" s="241"/>
      <c r="N816" s="241"/>
      <c r="O816" s="241"/>
      <c r="P816" s="241"/>
      <c r="Q816" s="241"/>
      <c r="R816" s="241"/>
      <c r="S816" s="241"/>
      <c r="T816" s="241"/>
      <c r="U816" s="241" t="s">
        <v>939</v>
      </c>
      <c r="V816" s="241"/>
      <c r="W816" s="241"/>
      <c r="X816" s="241"/>
      <c r="Y816" s="241"/>
      <c r="Z816" s="241"/>
      <c r="AA816" s="241"/>
      <c r="AB816" s="241"/>
      <c r="AC816" s="241" t="s">
        <v>325</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c r="DV816" s="241"/>
      <c r="DW816" s="241"/>
      <c r="DX816" s="241"/>
      <c r="DY816" s="241"/>
      <c r="DZ816" s="241"/>
      <c r="EA816" s="241"/>
      <c r="EB816" s="241"/>
      <c r="EC816" s="241"/>
      <c r="ED816" s="241"/>
      <c r="EE816" s="241"/>
      <c r="EF816" s="241"/>
      <c r="EG816" s="241"/>
      <c r="EH816" s="241"/>
      <c r="EI816" s="241"/>
      <c r="EJ816" s="241"/>
      <c r="EK816" s="241"/>
      <c r="EL816" s="241"/>
      <c r="EM816" s="241"/>
      <c r="EN816" s="241"/>
      <c r="EO816" s="241"/>
      <c r="EP816" s="241"/>
      <c r="EQ816" s="241"/>
      <c r="ER816" s="241"/>
      <c r="ES816" s="241"/>
      <c r="ET816" s="241"/>
      <c r="EU816" s="241"/>
      <c r="EV816" s="241"/>
      <c r="EW816" s="241"/>
      <c r="EX816" s="241"/>
      <c r="EY816" s="241"/>
      <c r="EZ816" s="241"/>
      <c r="FA816" s="241"/>
      <c r="FB816" s="241"/>
      <c r="FC816" s="241"/>
      <c r="FD816" s="241"/>
      <c r="FE816" s="241"/>
      <c r="FF816" s="241"/>
      <c r="FG816" s="241"/>
      <c r="FH816" s="241"/>
      <c r="FI816" s="241"/>
      <c r="FJ816" s="241"/>
      <c r="FK816" s="241"/>
      <c r="FL816" s="241"/>
      <c r="FM816" s="241"/>
      <c r="FN816" s="241"/>
      <c r="FO816" s="241"/>
      <c r="FP816" s="241"/>
      <c r="FQ816" s="241"/>
      <c r="FR816" s="241"/>
      <c r="FS816" s="241"/>
      <c r="FT816" s="241"/>
      <c r="FU816" s="241"/>
      <c r="FV816" s="241"/>
      <c r="FW816" s="241"/>
      <c r="FX816" s="241"/>
      <c r="FY816" s="241"/>
      <c r="FZ816" s="241"/>
      <c r="GA816" s="241"/>
      <c r="GB816" s="241"/>
      <c r="GC816" s="241"/>
      <c r="GD816" s="241"/>
      <c r="GE816" s="241"/>
      <c r="GF816" s="241"/>
      <c r="GG816" s="241"/>
      <c r="GH816" s="241"/>
      <c r="GI816" s="241"/>
      <c r="GJ816" s="241"/>
      <c r="GK816" s="241"/>
      <c r="GL816" s="241"/>
      <c r="GM816" s="241"/>
      <c r="GN816" s="241"/>
      <c r="GO816" s="241"/>
      <c r="GP816" s="241"/>
      <c r="GQ816" s="241"/>
      <c r="GR816" s="241"/>
      <c r="GS816" s="241"/>
      <c r="GT816" s="241"/>
      <c r="GU816" s="241"/>
      <c r="GV816" s="241"/>
      <c r="GW816" s="241"/>
      <c r="GX816" s="241"/>
      <c r="GY816" s="241"/>
      <c r="GZ816" s="241"/>
      <c r="HA816" s="241"/>
      <c r="HB816" s="241"/>
      <c r="HC816" s="241"/>
      <c r="HD816" s="241"/>
      <c r="HE816" s="241"/>
      <c r="HF816" s="241"/>
      <c r="HG816" s="241"/>
      <c r="HH816" s="241"/>
      <c r="HI816" s="241"/>
      <c r="HJ816" s="241"/>
      <c r="HK816" s="241"/>
      <c r="HL816" s="241"/>
      <c r="HM816" s="241"/>
      <c r="HN816" s="241"/>
      <c r="HO816" s="241"/>
      <c r="HP816" s="241"/>
      <c r="HQ816" s="241"/>
      <c r="HR816" s="241"/>
      <c r="HS816" s="241"/>
      <c r="HT816" s="241"/>
      <c r="HU816" s="241"/>
      <c r="HV816" s="241"/>
      <c r="HW816" s="241"/>
      <c r="HX816" s="241"/>
      <c r="HY816" s="241"/>
      <c r="HZ816" s="241"/>
      <c r="IA816" s="241"/>
      <c r="IB816" s="241"/>
      <c r="IC816" s="241"/>
      <c r="ID816" s="241"/>
      <c r="IE816" s="241"/>
      <c r="IF816" s="241"/>
      <c r="IG816" s="241"/>
      <c r="IH816" s="241"/>
      <c r="II816" s="241"/>
      <c r="IJ816" s="241"/>
      <c r="IK816" s="241"/>
      <c r="IL816" s="241"/>
      <c r="IM816" s="241"/>
      <c r="IN816" s="241"/>
      <c r="IO816" s="241"/>
      <c r="IP816" s="241"/>
      <c r="IQ816" s="241"/>
      <c r="IR816" s="241"/>
      <c r="IS816" s="241"/>
      <c r="IT816" s="241"/>
      <c r="IU816" s="241"/>
      <c r="IV816" s="241"/>
      <c r="IW816" s="241"/>
      <c r="IX816" s="241"/>
      <c r="IY816" s="241"/>
      <c r="IZ816" s="241"/>
      <c r="JA816" s="241"/>
      <c r="JB816" s="241"/>
      <c r="JC816" s="241"/>
      <c r="JD816" s="241"/>
      <c r="JE816" s="241"/>
      <c r="JF816" s="241"/>
      <c r="JG816" s="241"/>
      <c r="JH816" s="241"/>
      <c r="JI816" s="241"/>
      <c r="JJ816" s="241"/>
      <c r="JK816" s="241"/>
      <c r="JL816" s="241"/>
      <c r="JM816" s="241"/>
      <c r="JN816" s="241"/>
      <c r="JO816" s="241"/>
      <c r="JP816" s="241"/>
      <c r="JQ816" s="241"/>
      <c r="JR816" s="241"/>
      <c r="JS816" s="241"/>
      <c r="JT816" s="241"/>
      <c r="JU816" s="241"/>
    </row>
    <row r="817" spans="1:281" s="240" customFormat="1" ht="15" customHeight="1">
      <c r="A817" s="241"/>
      <c r="B817" s="241"/>
      <c r="C817" s="241"/>
      <c r="D817" s="241"/>
      <c r="E817" s="241"/>
      <c r="F817" s="241"/>
      <c r="G817" s="241"/>
      <c r="H817" s="241"/>
      <c r="I817" s="241"/>
      <c r="J817" s="241"/>
      <c r="K817" s="241"/>
      <c r="L817" s="241"/>
      <c r="M817" s="241"/>
      <c r="N817" s="241"/>
      <c r="O817" s="241"/>
      <c r="P817" s="241"/>
      <c r="Q817" s="241"/>
      <c r="R817" s="241"/>
      <c r="S817" s="241"/>
      <c r="T817" s="241"/>
      <c r="U817" s="241" t="s">
        <v>940</v>
      </c>
      <c r="V817" s="241"/>
      <c r="W817" s="241"/>
      <c r="X817" s="241"/>
      <c r="Y817" s="241"/>
      <c r="Z817" s="241"/>
      <c r="AA817" s="241"/>
      <c r="AB817" s="241"/>
      <c r="AC817" s="241" t="s">
        <v>350</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241"/>
      <c r="EO817" s="241"/>
      <c r="EP817" s="241"/>
      <c r="EQ817" s="241"/>
      <c r="ER817" s="241"/>
      <c r="ES817" s="241"/>
      <c r="ET817" s="241"/>
      <c r="EU817" s="241"/>
      <c r="EV817" s="241"/>
      <c r="EW817" s="241"/>
      <c r="EX817" s="241"/>
      <c r="EY817" s="241"/>
      <c r="EZ817" s="241"/>
      <c r="FA817" s="241"/>
      <c r="FB817" s="241"/>
      <c r="FC817" s="241"/>
      <c r="FD817" s="241"/>
      <c r="FE817" s="241"/>
      <c r="FF817" s="241"/>
      <c r="FG817" s="241"/>
      <c r="FH817" s="241"/>
      <c r="FI817" s="241"/>
      <c r="FJ817" s="241"/>
      <c r="FK817" s="241"/>
      <c r="FL817" s="241"/>
      <c r="FM817" s="241"/>
      <c r="FN817" s="241"/>
      <c r="FO817" s="241"/>
      <c r="FP817" s="241"/>
      <c r="FQ817" s="241"/>
      <c r="FR817" s="241"/>
      <c r="FS817" s="241"/>
      <c r="FT817" s="241"/>
      <c r="FU817" s="241"/>
      <c r="FV817" s="241"/>
      <c r="FW817" s="241"/>
      <c r="FX817" s="241"/>
      <c r="FY817" s="241"/>
      <c r="FZ817" s="241"/>
      <c r="GA817" s="241"/>
      <c r="GB817" s="241"/>
      <c r="GC817" s="241"/>
      <c r="GD817" s="241"/>
      <c r="GE817" s="241"/>
      <c r="GF817" s="241"/>
      <c r="GG817" s="241"/>
      <c r="GH817" s="241"/>
      <c r="GI817" s="241"/>
      <c r="GJ817" s="241"/>
      <c r="GK817" s="241"/>
      <c r="GL817" s="241"/>
      <c r="GM817" s="241"/>
      <c r="GN817" s="241"/>
      <c r="GO817" s="241"/>
      <c r="GP817" s="241"/>
      <c r="GQ817" s="241"/>
      <c r="GR817" s="241"/>
      <c r="GS817" s="241"/>
      <c r="GT817" s="241"/>
      <c r="GU817" s="241"/>
      <c r="GV817" s="241"/>
      <c r="GW817" s="241"/>
      <c r="GX817" s="241"/>
      <c r="GY817" s="241"/>
      <c r="GZ817" s="241"/>
      <c r="HA817" s="241"/>
      <c r="HB817" s="241"/>
      <c r="HC817" s="241"/>
      <c r="HD817" s="241"/>
      <c r="HE817" s="241"/>
      <c r="HF817" s="241"/>
      <c r="HG817" s="241"/>
      <c r="HH817" s="241"/>
      <c r="HI817" s="241"/>
      <c r="HJ817" s="241"/>
      <c r="HK817" s="241"/>
      <c r="HL817" s="241"/>
      <c r="HM817" s="241"/>
      <c r="HN817" s="241"/>
      <c r="HO817" s="241"/>
      <c r="HP817" s="241"/>
      <c r="HQ817" s="241"/>
      <c r="HR817" s="241"/>
      <c r="HS817" s="241"/>
      <c r="HT817" s="241"/>
      <c r="HU817" s="241"/>
      <c r="HV817" s="241"/>
      <c r="HW817" s="241"/>
      <c r="HX817" s="241"/>
      <c r="HY817" s="241"/>
      <c r="HZ817" s="241"/>
      <c r="IA817" s="241"/>
      <c r="IB817" s="241"/>
      <c r="IC817" s="241"/>
      <c r="ID817" s="241"/>
      <c r="IE817" s="241"/>
      <c r="IF817" s="241"/>
      <c r="IG817" s="241"/>
      <c r="IH817" s="241"/>
      <c r="II817" s="241"/>
      <c r="IJ817" s="241"/>
      <c r="IK817" s="241"/>
      <c r="IL817" s="241"/>
      <c r="IM817" s="241"/>
      <c r="IN817" s="241"/>
      <c r="IO817" s="241"/>
      <c r="IP817" s="241"/>
      <c r="IQ817" s="241"/>
      <c r="IR817" s="241"/>
      <c r="IS817" s="241"/>
      <c r="IT817" s="241"/>
      <c r="IU817" s="241"/>
      <c r="IV817" s="241"/>
      <c r="IW817" s="241"/>
      <c r="IX817" s="241"/>
      <c r="IY817" s="241"/>
      <c r="IZ817" s="241"/>
      <c r="JA817" s="241"/>
      <c r="JB817" s="241"/>
      <c r="JC817" s="241"/>
      <c r="JD817" s="241"/>
      <c r="JE817" s="241"/>
      <c r="JF817" s="241"/>
      <c r="JG817" s="241"/>
      <c r="JH817" s="241"/>
      <c r="JI817" s="241"/>
      <c r="JJ817" s="241"/>
      <c r="JK817" s="241"/>
      <c r="JL817" s="241"/>
      <c r="JM817" s="241"/>
      <c r="JN817" s="241"/>
      <c r="JO817" s="241"/>
      <c r="JP817" s="241"/>
      <c r="JQ817" s="241"/>
      <c r="JR817" s="241"/>
      <c r="JS817" s="241"/>
      <c r="JT817" s="241"/>
      <c r="JU817" s="241"/>
    </row>
    <row r="818" spans="1:281" s="240" customFormat="1" ht="15" customHeight="1">
      <c r="A818" s="241"/>
      <c r="B818" s="241"/>
      <c r="C818" s="241"/>
      <c r="D818" s="241"/>
      <c r="E818" s="241"/>
      <c r="F818" s="241"/>
      <c r="G818" s="241"/>
      <c r="H818" s="241"/>
      <c r="I818" s="241"/>
      <c r="J818" s="241"/>
      <c r="K818" s="241"/>
      <c r="L818" s="241"/>
      <c r="M818" s="241"/>
      <c r="N818" s="241"/>
      <c r="O818" s="241"/>
      <c r="P818" s="241"/>
      <c r="Q818" s="241"/>
      <c r="R818" s="241"/>
      <c r="S818" s="241"/>
      <c r="T818" s="241"/>
      <c r="U818" s="241" t="s">
        <v>941</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c r="HG818" s="241"/>
      <c r="HH818" s="241"/>
      <c r="HI818" s="241"/>
      <c r="HJ818" s="241"/>
      <c r="HK818" s="241"/>
      <c r="HL818" s="241"/>
      <c r="HM818" s="241"/>
      <c r="HN818" s="241"/>
      <c r="HO818" s="241"/>
      <c r="HP818" s="241"/>
      <c r="HQ818" s="241"/>
      <c r="HR818" s="241"/>
      <c r="HS818" s="241"/>
      <c r="HT818" s="241"/>
      <c r="HU818" s="241"/>
      <c r="HV818" s="241"/>
      <c r="HW818" s="241"/>
      <c r="HX818" s="241"/>
      <c r="HY818" s="241"/>
      <c r="HZ818" s="241"/>
      <c r="IA818" s="241"/>
      <c r="IB818" s="241"/>
      <c r="IC818" s="241"/>
      <c r="ID818" s="241"/>
      <c r="IE818" s="241"/>
      <c r="IF818" s="241"/>
      <c r="IG818" s="241"/>
      <c r="IH818" s="241"/>
      <c r="II818" s="241"/>
      <c r="IJ818" s="241"/>
      <c r="IK818" s="241"/>
      <c r="IL818" s="241"/>
      <c r="IM818" s="241"/>
      <c r="IN818" s="241"/>
      <c r="IO818" s="241"/>
      <c r="IP818" s="241"/>
      <c r="IQ818" s="241"/>
      <c r="IR818" s="241"/>
      <c r="IS818" s="241"/>
      <c r="IT818" s="241"/>
      <c r="IU818" s="241"/>
      <c r="IV818" s="241"/>
      <c r="IW818" s="241"/>
      <c r="IX818" s="241"/>
      <c r="IY818" s="241"/>
      <c r="IZ818" s="241"/>
      <c r="JA818" s="241"/>
      <c r="JB818" s="241"/>
      <c r="JC818" s="241"/>
      <c r="JD818" s="241"/>
      <c r="JE818" s="241"/>
      <c r="JF818" s="241"/>
      <c r="JG818" s="241"/>
      <c r="JH818" s="241"/>
      <c r="JI818" s="241"/>
      <c r="JJ818" s="241"/>
      <c r="JK818" s="241"/>
      <c r="JL818" s="241"/>
      <c r="JM818" s="241"/>
      <c r="JN818" s="241"/>
      <c r="JO818" s="241"/>
      <c r="JP818" s="241"/>
      <c r="JQ818" s="241"/>
      <c r="JR818" s="241"/>
      <c r="JS818" s="241"/>
      <c r="JT818" s="241"/>
      <c r="JU818" s="241"/>
    </row>
    <row r="819" spans="1:281" s="240" customFormat="1" ht="15" customHeight="1">
      <c r="A819" s="241"/>
      <c r="B819" s="241"/>
      <c r="C819" s="241"/>
      <c r="D819" s="241"/>
      <c r="E819" s="241"/>
      <c r="F819" s="241"/>
      <c r="G819" s="241"/>
      <c r="H819" s="241"/>
      <c r="I819" s="241"/>
      <c r="J819" s="241"/>
      <c r="K819" s="241"/>
      <c r="L819" s="241"/>
      <c r="M819" s="241"/>
      <c r="N819" s="241"/>
      <c r="O819" s="241"/>
      <c r="P819" s="241"/>
      <c r="Q819" s="241"/>
      <c r="R819" s="241"/>
      <c r="S819" s="241"/>
      <c r="T819" s="241"/>
      <c r="U819" s="241" t="s">
        <v>942</v>
      </c>
      <c r="V819" s="241"/>
      <c r="W819" s="241"/>
      <c r="X819" s="241"/>
      <c r="Y819" s="241"/>
      <c r="Z819" s="241"/>
      <c r="AA819" s="241"/>
      <c r="AB819" s="241"/>
      <c r="AC819" s="241" t="s">
        <v>322</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c r="EN819" s="241"/>
      <c r="EO819" s="241"/>
      <c r="EP819" s="241"/>
      <c r="EQ819" s="241"/>
      <c r="ER819" s="241"/>
      <c r="ES819" s="241"/>
      <c r="ET819" s="241"/>
      <c r="EU819" s="241"/>
      <c r="EV819" s="241"/>
      <c r="EW819" s="241"/>
      <c r="EX819" s="241"/>
      <c r="EY819" s="241"/>
      <c r="EZ819" s="241"/>
      <c r="FA819" s="241"/>
      <c r="FB819" s="241"/>
      <c r="FC819" s="241"/>
      <c r="FD819" s="241"/>
      <c r="FE819" s="241"/>
      <c r="FF819" s="241"/>
      <c r="FG819" s="241"/>
      <c r="FH819" s="241"/>
      <c r="FI819" s="241"/>
      <c r="FJ819" s="241"/>
      <c r="FK819" s="241"/>
      <c r="FL819" s="241"/>
      <c r="FM819" s="241"/>
      <c r="FN819" s="241"/>
      <c r="FO819" s="241"/>
      <c r="FP819" s="241"/>
      <c r="FQ819" s="241"/>
      <c r="FR819" s="241"/>
      <c r="FS819" s="241"/>
      <c r="FT819" s="241"/>
      <c r="FU819" s="241"/>
      <c r="FV819" s="241"/>
      <c r="FW819" s="241"/>
      <c r="FX819" s="241"/>
      <c r="FY819" s="241"/>
      <c r="FZ819" s="241"/>
      <c r="GA819" s="241"/>
      <c r="GB819" s="241"/>
      <c r="GC819" s="241"/>
      <c r="GD819" s="241"/>
      <c r="GE819" s="241"/>
      <c r="GF819" s="241"/>
      <c r="GG819" s="241"/>
      <c r="GH819" s="241"/>
      <c r="GI819" s="241"/>
      <c r="GJ819" s="241"/>
      <c r="GK819" s="241"/>
      <c r="GL819" s="241"/>
      <c r="GM819" s="241"/>
      <c r="GN819" s="241"/>
      <c r="GO819" s="241"/>
      <c r="GP819" s="241"/>
      <c r="GQ819" s="241"/>
      <c r="GR819" s="241"/>
      <c r="GS819" s="241"/>
      <c r="GT819" s="241"/>
      <c r="GU819" s="241"/>
      <c r="GV819" s="241"/>
      <c r="GW819" s="241"/>
      <c r="GX819" s="241"/>
      <c r="GY819" s="241"/>
      <c r="GZ819" s="241"/>
      <c r="HA819" s="241"/>
      <c r="HB819" s="241"/>
      <c r="HC819" s="241"/>
      <c r="HD819" s="241"/>
      <c r="HE819" s="241"/>
      <c r="HF819" s="241"/>
      <c r="HG819" s="241"/>
      <c r="HH819" s="241"/>
      <c r="HI819" s="241"/>
      <c r="HJ819" s="241"/>
      <c r="HK819" s="241"/>
      <c r="HL819" s="241"/>
      <c r="HM819" s="241"/>
      <c r="HN819" s="241"/>
      <c r="HO819" s="241"/>
      <c r="HP819" s="241"/>
      <c r="HQ819" s="241"/>
      <c r="HR819" s="241"/>
      <c r="HS819" s="241"/>
      <c r="HT819" s="241"/>
      <c r="HU819" s="241"/>
      <c r="HV819" s="241"/>
      <c r="HW819" s="241"/>
      <c r="HX819" s="241"/>
      <c r="HY819" s="241"/>
      <c r="HZ819" s="241"/>
      <c r="IA819" s="241"/>
      <c r="IB819" s="241"/>
      <c r="IC819" s="241"/>
      <c r="ID819" s="241"/>
      <c r="IE819" s="241"/>
      <c r="IF819" s="241"/>
      <c r="IG819" s="241"/>
      <c r="IH819" s="241"/>
      <c r="II819" s="241"/>
      <c r="IJ819" s="241"/>
      <c r="IK819" s="241"/>
      <c r="IL819" s="241"/>
      <c r="IM819" s="241"/>
      <c r="IN819" s="241"/>
      <c r="IO819" s="241"/>
      <c r="IP819" s="241"/>
      <c r="IQ819" s="241"/>
      <c r="IR819" s="241"/>
      <c r="IS819" s="241"/>
      <c r="IT819" s="241"/>
      <c r="IU819" s="241"/>
      <c r="IV819" s="241"/>
      <c r="IW819" s="241"/>
      <c r="IX819" s="241"/>
      <c r="IY819" s="241"/>
      <c r="IZ819" s="241"/>
      <c r="JA819" s="241"/>
      <c r="JB819" s="241"/>
      <c r="JC819" s="241"/>
      <c r="JD819" s="241"/>
      <c r="JE819" s="241"/>
      <c r="JF819" s="241"/>
      <c r="JG819" s="241"/>
      <c r="JH819" s="241"/>
      <c r="JI819" s="241"/>
      <c r="JJ819" s="241"/>
      <c r="JK819" s="241"/>
      <c r="JL819" s="241"/>
      <c r="JM819" s="241"/>
      <c r="JN819" s="241"/>
      <c r="JO819" s="241"/>
      <c r="JP819" s="241"/>
      <c r="JQ819" s="241"/>
      <c r="JR819" s="241"/>
      <c r="JS819" s="241"/>
      <c r="JT819" s="241"/>
      <c r="JU819" s="241"/>
    </row>
    <row r="820" spans="1:281" s="240" customFormat="1" ht="15" customHeight="1">
      <c r="A820" s="241"/>
      <c r="B820" s="241"/>
      <c r="C820" s="241"/>
      <c r="D820" s="241"/>
      <c r="E820" s="241"/>
      <c r="F820" s="241"/>
      <c r="G820" s="241"/>
      <c r="H820" s="241"/>
      <c r="I820" s="241"/>
      <c r="J820" s="241"/>
      <c r="K820" s="241"/>
      <c r="L820" s="241"/>
      <c r="M820" s="241"/>
      <c r="N820" s="241"/>
      <c r="O820" s="241"/>
      <c r="P820" s="241"/>
      <c r="Q820" s="241"/>
      <c r="R820" s="241"/>
      <c r="S820" s="241"/>
      <c r="T820" s="241"/>
      <c r="U820" s="241" t="s">
        <v>943</v>
      </c>
      <c r="V820" s="241"/>
      <c r="W820" s="241"/>
      <c r="X820" s="241"/>
      <c r="Y820" s="241"/>
      <c r="Z820" s="241"/>
      <c r="AA820" s="241"/>
      <c r="AB820" s="241"/>
      <c r="AC820" s="241" t="s">
        <v>313</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c r="DV820" s="241"/>
      <c r="DW820" s="241"/>
      <c r="DX820" s="241"/>
      <c r="DY820" s="241"/>
      <c r="DZ820" s="241"/>
      <c r="EA820" s="241"/>
      <c r="EB820" s="241"/>
      <c r="EC820" s="241"/>
      <c r="ED820" s="241"/>
      <c r="EE820" s="241"/>
      <c r="EF820" s="241"/>
      <c r="EG820" s="241"/>
      <c r="EH820" s="241"/>
      <c r="EI820" s="241"/>
      <c r="EJ820" s="241"/>
      <c r="EK820" s="241"/>
      <c r="EL820" s="241"/>
      <c r="EM820" s="241"/>
      <c r="EN820" s="241"/>
      <c r="EO820" s="241"/>
      <c r="EP820" s="241"/>
      <c r="EQ820" s="241"/>
      <c r="ER820" s="241"/>
      <c r="ES820" s="241"/>
      <c r="ET820" s="241"/>
      <c r="EU820" s="241"/>
      <c r="EV820" s="241"/>
      <c r="EW820" s="241"/>
      <c r="EX820" s="241"/>
      <c r="EY820" s="241"/>
      <c r="EZ820" s="241"/>
      <c r="FA820" s="241"/>
      <c r="FB820" s="241"/>
      <c r="FC820" s="241"/>
      <c r="FD820" s="241"/>
      <c r="FE820" s="241"/>
      <c r="FF820" s="241"/>
      <c r="FG820" s="241"/>
      <c r="FH820" s="241"/>
      <c r="FI820" s="241"/>
      <c r="FJ820" s="241"/>
      <c r="FK820" s="241"/>
      <c r="FL820" s="241"/>
      <c r="FM820" s="241"/>
      <c r="FN820" s="241"/>
      <c r="FO820" s="241"/>
      <c r="FP820" s="241"/>
      <c r="FQ820" s="241"/>
      <c r="FR820" s="241"/>
      <c r="FS820" s="241"/>
      <c r="FT820" s="241"/>
      <c r="FU820" s="241"/>
      <c r="FV820" s="241"/>
      <c r="FW820" s="241"/>
      <c r="FX820" s="241"/>
      <c r="FY820" s="241"/>
      <c r="FZ820" s="241"/>
      <c r="GA820" s="241"/>
      <c r="GB820" s="241"/>
      <c r="GC820" s="241"/>
      <c r="GD820" s="241"/>
      <c r="GE820" s="241"/>
      <c r="GF820" s="241"/>
      <c r="GG820" s="241"/>
      <c r="GH820" s="241"/>
      <c r="GI820" s="241"/>
      <c r="GJ820" s="241"/>
      <c r="GK820" s="241"/>
      <c r="GL820" s="241"/>
      <c r="GM820" s="241"/>
      <c r="GN820" s="241"/>
      <c r="GO820" s="241"/>
      <c r="GP820" s="241"/>
      <c r="GQ820" s="241"/>
      <c r="GR820" s="241"/>
      <c r="GS820" s="241"/>
      <c r="GT820" s="241"/>
      <c r="GU820" s="241"/>
      <c r="GV820" s="241"/>
      <c r="GW820" s="241"/>
      <c r="GX820" s="241"/>
      <c r="GY820" s="241"/>
      <c r="GZ820" s="241"/>
      <c r="HA820" s="241"/>
      <c r="HB820" s="241"/>
      <c r="HC820" s="241"/>
      <c r="HD820" s="241"/>
      <c r="HE820" s="241"/>
      <c r="HF820" s="241"/>
      <c r="HG820" s="241"/>
      <c r="HH820" s="241"/>
      <c r="HI820" s="241"/>
      <c r="HJ820" s="241"/>
      <c r="HK820" s="241"/>
      <c r="HL820" s="241"/>
      <c r="HM820" s="241"/>
      <c r="HN820" s="241"/>
      <c r="HO820" s="241"/>
      <c r="HP820" s="241"/>
      <c r="HQ820" s="241"/>
      <c r="HR820" s="241"/>
      <c r="HS820" s="241"/>
      <c r="HT820" s="241"/>
      <c r="HU820" s="241"/>
      <c r="HV820" s="241"/>
      <c r="HW820" s="241"/>
      <c r="HX820" s="241"/>
      <c r="HY820" s="241"/>
      <c r="HZ820" s="241"/>
      <c r="IA820" s="241"/>
      <c r="IB820" s="241"/>
      <c r="IC820" s="241"/>
      <c r="ID820" s="241"/>
      <c r="IE820" s="241"/>
      <c r="IF820" s="241"/>
      <c r="IG820" s="241"/>
      <c r="IH820" s="241"/>
      <c r="II820" s="241"/>
      <c r="IJ820" s="241"/>
      <c r="IK820" s="241"/>
      <c r="IL820" s="241"/>
      <c r="IM820" s="241"/>
      <c r="IN820" s="241"/>
      <c r="IO820" s="241"/>
      <c r="IP820" s="241"/>
      <c r="IQ820" s="241"/>
      <c r="IR820" s="241"/>
      <c r="IS820" s="241"/>
      <c r="IT820" s="241"/>
      <c r="IU820" s="241"/>
      <c r="IV820" s="241"/>
      <c r="IW820" s="241"/>
      <c r="IX820" s="241"/>
      <c r="IY820" s="241"/>
      <c r="IZ820" s="241"/>
      <c r="JA820" s="241"/>
      <c r="JB820" s="241"/>
      <c r="JC820" s="241"/>
      <c r="JD820" s="241"/>
      <c r="JE820" s="241"/>
      <c r="JF820" s="241"/>
      <c r="JG820" s="241"/>
      <c r="JH820" s="241"/>
      <c r="JI820" s="241"/>
      <c r="JJ820" s="241"/>
      <c r="JK820" s="241"/>
      <c r="JL820" s="241"/>
      <c r="JM820" s="241"/>
      <c r="JN820" s="241"/>
      <c r="JO820" s="241"/>
      <c r="JP820" s="241"/>
      <c r="JQ820" s="241"/>
      <c r="JR820" s="241"/>
      <c r="JS820" s="241"/>
      <c r="JT820" s="241"/>
      <c r="JU820" s="241"/>
    </row>
    <row r="821" spans="1:281" s="240" customFormat="1" ht="15" customHeight="1">
      <c r="A821" s="241"/>
      <c r="B821" s="241"/>
      <c r="C821" s="241"/>
      <c r="D821" s="241"/>
      <c r="E821" s="241"/>
      <c r="F821" s="241"/>
      <c r="G821" s="241"/>
      <c r="H821" s="241"/>
      <c r="I821" s="241"/>
      <c r="J821" s="241"/>
      <c r="K821" s="241"/>
      <c r="L821" s="241"/>
      <c r="M821" s="241"/>
      <c r="N821" s="241"/>
      <c r="O821" s="241"/>
      <c r="P821" s="241"/>
      <c r="Q821" s="241"/>
      <c r="R821" s="241"/>
      <c r="S821" s="241"/>
      <c r="T821" s="241"/>
      <c r="U821" s="241" t="s">
        <v>944</v>
      </c>
      <c r="V821" s="241"/>
      <c r="W821" s="241"/>
      <c r="X821" s="241"/>
      <c r="Y821" s="241"/>
      <c r="Z821" s="241"/>
      <c r="AA821" s="241"/>
      <c r="AB821" s="241"/>
      <c r="AC821" s="241" t="s">
        <v>313</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c r="DV821" s="241"/>
      <c r="DW821" s="241"/>
      <c r="DX821" s="241"/>
      <c r="DY821" s="241"/>
      <c r="DZ821" s="241"/>
      <c r="EA821" s="241"/>
      <c r="EB821" s="241"/>
      <c r="EC821" s="241"/>
      <c r="ED821" s="241"/>
      <c r="EE821" s="241"/>
      <c r="EF821" s="241"/>
      <c r="EG821" s="241"/>
      <c r="EH821" s="241"/>
      <c r="EI821" s="241"/>
      <c r="EJ821" s="241"/>
      <c r="EK821" s="241"/>
      <c r="EL821" s="241"/>
      <c r="EM821" s="241"/>
      <c r="EN821" s="241"/>
      <c r="EO821" s="241"/>
      <c r="EP821" s="241"/>
      <c r="EQ821" s="241"/>
      <c r="ER821" s="241"/>
      <c r="ES821" s="241"/>
      <c r="ET821" s="241"/>
      <c r="EU821" s="241"/>
      <c r="EV821" s="241"/>
      <c r="EW821" s="241"/>
      <c r="EX821" s="241"/>
      <c r="EY821" s="241"/>
      <c r="EZ821" s="241"/>
      <c r="FA821" s="241"/>
      <c r="FB821" s="241"/>
      <c r="FC821" s="241"/>
      <c r="FD821" s="241"/>
      <c r="FE821" s="241"/>
      <c r="FF821" s="241"/>
      <c r="FG821" s="241"/>
      <c r="FH821" s="241"/>
      <c r="FI821" s="241"/>
      <c r="FJ821" s="241"/>
      <c r="FK821" s="241"/>
      <c r="FL821" s="241"/>
      <c r="FM821" s="241"/>
      <c r="FN821" s="241"/>
      <c r="FO821" s="241"/>
      <c r="FP821" s="241"/>
      <c r="FQ821" s="241"/>
      <c r="FR821" s="241"/>
      <c r="FS821" s="241"/>
      <c r="FT821" s="241"/>
      <c r="FU821" s="241"/>
      <c r="FV821" s="241"/>
      <c r="FW821" s="241"/>
      <c r="FX821" s="241"/>
      <c r="FY821" s="241"/>
      <c r="FZ821" s="241"/>
      <c r="GA821" s="241"/>
      <c r="GB821" s="241"/>
      <c r="GC821" s="241"/>
      <c r="GD821" s="241"/>
      <c r="GE821" s="241"/>
      <c r="GF821" s="241"/>
      <c r="GG821" s="241"/>
      <c r="GH821" s="241"/>
      <c r="GI821" s="241"/>
      <c r="GJ821" s="241"/>
      <c r="GK821" s="241"/>
      <c r="GL821" s="241"/>
      <c r="GM821" s="241"/>
      <c r="GN821" s="241"/>
      <c r="GO821" s="241"/>
      <c r="GP821" s="241"/>
      <c r="GQ821" s="241"/>
      <c r="GR821" s="241"/>
      <c r="GS821" s="241"/>
      <c r="GT821" s="241"/>
      <c r="GU821" s="241"/>
      <c r="GV821" s="241"/>
      <c r="GW821" s="241"/>
      <c r="GX821" s="241"/>
      <c r="GY821" s="241"/>
      <c r="GZ821" s="241"/>
      <c r="HA821" s="241"/>
      <c r="HB821" s="241"/>
      <c r="HC821" s="241"/>
      <c r="HD821" s="241"/>
      <c r="HE821" s="241"/>
      <c r="HF821" s="241"/>
      <c r="HG821" s="241"/>
      <c r="HH821" s="241"/>
      <c r="HI821" s="241"/>
      <c r="HJ821" s="241"/>
      <c r="HK821" s="241"/>
      <c r="HL821" s="241"/>
      <c r="HM821" s="241"/>
      <c r="HN821" s="241"/>
      <c r="HO821" s="241"/>
      <c r="HP821" s="241"/>
      <c r="HQ821" s="241"/>
      <c r="HR821" s="241"/>
      <c r="HS821" s="241"/>
      <c r="HT821" s="241"/>
      <c r="HU821" s="241"/>
      <c r="HV821" s="241"/>
      <c r="HW821" s="241"/>
      <c r="HX821" s="241"/>
      <c r="HY821" s="241"/>
      <c r="HZ821" s="241"/>
      <c r="IA821" s="241"/>
      <c r="IB821" s="241"/>
      <c r="IC821" s="241"/>
      <c r="ID821" s="241"/>
      <c r="IE821" s="241"/>
      <c r="IF821" s="241"/>
      <c r="IG821" s="241"/>
      <c r="IH821" s="241"/>
      <c r="II821" s="241"/>
      <c r="IJ821" s="241"/>
      <c r="IK821" s="241"/>
      <c r="IL821" s="241"/>
      <c r="IM821" s="241"/>
      <c r="IN821" s="241"/>
      <c r="IO821" s="241"/>
      <c r="IP821" s="241"/>
      <c r="IQ821" s="241"/>
      <c r="IR821" s="241"/>
      <c r="IS821" s="241"/>
      <c r="IT821" s="241"/>
      <c r="IU821" s="241"/>
      <c r="IV821" s="241"/>
      <c r="IW821" s="241"/>
      <c r="IX821" s="241"/>
      <c r="IY821" s="241"/>
      <c r="IZ821" s="241"/>
      <c r="JA821" s="241"/>
      <c r="JB821" s="241"/>
      <c r="JC821" s="241"/>
      <c r="JD821" s="241"/>
      <c r="JE821" s="241"/>
      <c r="JF821" s="241"/>
      <c r="JG821" s="241"/>
      <c r="JH821" s="241"/>
      <c r="JI821" s="241"/>
      <c r="JJ821" s="241"/>
      <c r="JK821" s="241"/>
      <c r="JL821" s="241"/>
      <c r="JM821" s="241"/>
      <c r="JN821" s="241"/>
      <c r="JO821" s="241"/>
      <c r="JP821" s="241"/>
      <c r="JQ821" s="241"/>
      <c r="JR821" s="241"/>
      <c r="JS821" s="241"/>
      <c r="JT821" s="241"/>
      <c r="JU821" s="241"/>
    </row>
    <row r="822" spans="1:281" s="240" customFormat="1" ht="15" customHeight="1">
      <c r="A822" s="241"/>
      <c r="B822" s="241"/>
      <c r="C822" s="241"/>
      <c r="D822" s="241"/>
      <c r="E822" s="241"/>
      <c r="F822" s="241"/>
      <c r="G822" s="241"/>
      <c r="H822" s="241"/>
      <c r="I822" s="241"/>
      <c r="J822" s="241"/>
      <c r="K822" s="241"/>
      <c r="L822" s="241"/>
      <c r="M822" s="241"/>
      <c r="N822" s="241"/>
      <c r="O822" s="241"/>
      <c r="P822" s="241"/>
      <c r="Q822" s="241"/>
      <c r="R822" s="241"/>
      <c r="S822" s="241"/>
      <c r="T822" s="241"/>
      <c r="U822" s="241" t="s">
        <v>945</v>
      </c>
      <c r="V822" s="241"/>
      <c r="W822" s="241"/>
      <c r="X822" s="241"/>
      <c r="Y822" s="241"/>
      <c r="Z822" s="241"/>
      <c r="AA822" s="241"/>
      <c r="AB822" s="241"/>
      <c r="AC822" s="241" t="s">
        <v>350</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c r="DD822" s="241"/>
      <c r="DE822" s="241"/>
      <c r="DF822" s="241"/>
      <c r="DG822" s="241"/>
      <c r="DH822" s="241"/>
      <c r="DI822" s="241"/>
      <c r="DJ822" s="241"/>
      <c r="DK822" s="241"/>
      <c r="DL822" s="241"/>
      <c r="DM822" s="241"/>
      <c r="DN822" s="241"/>
      <c r="DO822" s="241"/>
      <c r="DP822" s="241"/>
      <c r="DQ822" s="241"/>
      <c r="DR822" s="241"/>
      <c r="DS822" s="241"/>
      <c r="DT822" s="241"/>
      <c r="DU822" s="241"/>
      <c r="DV822" s="241"/>
      <c r="DW822" s="241"/>
      <c r="DX822" s="241"/>
      <c r="DY822" s="241"/>
      <c r="DZ822" s="241"/>
      <c r="EA822" s="241"/>
      <c r="EB822" s="241"/>
      <c r="EC822" s="241"/>
      <c r="ED822" s="241"/>
      <c r="EE822" s="241"/>
      <c r="EF822" s="241"/>
      <c r="EG822" s="241"/>
      <c r="EH822" s="241"/>
      <c r="EI822" s="241"/>
      <c r="EJ822" s="241"/>
      <c r="EK822" s="241"/>
      <c r="EL822" s="241"/>
      <c r="EM822" s="241"/>
      <c r="EN822" s="241"/>
      <c r="EO822" s="241"/>
      <c r="EP822" s="241"/>
      <c r="EQ822" s="241"/>
      <c r="ER822" s="241"/>
      <c r="ES822" s="241"/>
      <c r="ET822" s="241"/>
      <c r="EU822" s="241"/>
      <c r="EV822" s="241"/>
      <c r="EW822" s="241"/>
      <c r="EX822" s="241"/>
      <c r="EY822" s="241"/>
      <c r="EZ822" s="241"/>
      <c r="FA822" s="241"/>
      <c r="FB822" s="241"/>
      <c r="FC822" s="241"/>
      <c r="FD822" s="241"/>
      <c r="FE822" s="241"/>
      <c r="FF822" s="241"/>
      <c r="FG822" s="241"/>
      <c r="FH822" s="241"/>
      <c r="FI822" s="241"/>
      <c r="FJ822" s="241"/>
      <c r="FK822" s="241"/>
      <c r="FL822" s="241"/>
      <c r="FM822" s="241"/>
      <c r="FN822" s="241"/>
      <c r="FO822" s="241"/>
      <c r="FP822" s="241"/>
      <c r="FQ822" s="241"/>
      <c r="FR822" s="241"/>
      <c r="FS822" s="241"/>
      <c r="FT822" s="241"/>
      <c r="FU822" s="241"/>
      <c r="FV822" s="241"/>
      <c r="FW822" s="241"/>
      <c r="FX822" s="241"/>
      <c r="FY822" s="241"/>
      <c r="FZ822" s="241"/>
      <c r="GA822" s="241"/>
      <c r="GB822" s="241"/>
      <c r="GC822" s="241"/>
      <c r="GD822" s="241"/>
      <c r="GE822" s="241"/>
      <c r="GF822" s="241"/>
      <c r="GG822" s="241"/>
      <c r="GH822" s="241"/>
      <c r="GI822" s="241"/>
      <c r="GJ822" s="241"/>
      <c r="GK822" s="241"/>
      <c r="GL822" s="241"/>
      <c r="GM822" s="241"/>
      <c r="GN822" s="241"/>
      <c r="GO822" s="241"/>
      <c r="GP822" s="241"/>
      <c r="GQ822" s="241"/>
      <c r="GR822" s="241"/>
      <c r="GS822" s="241"/>
      <c r="GT822" s="241"/>
      <c r="GU822" s="241"/>
      <c r="GV822" s="241"/>
      <c r="GW822" s="241"/>
      <c r="GX822" s="241"/>
      <c r="GY822" s="241"/>
      <c r="GZ822" s="241"/>
      <c r="HA822" s="241"/>
      <c r="HB822" s="241"/>
      <c r="HC822" s="241"/>
      <c r="HD822" s="241"/>
      <c r="HE822" s="241"/>
      <c r="HF822" s="241"/>
      <c r="HG822" s="241"/>
      <c r="HH822" s="241"/>
      <c r="HI822" s="241"/>
      <c r="HJ822" s="241"/>
      <c r="HK822" s="241"/>
      <c r="HL822" s="241"/>
      <c r="HM822" s="241"/>
      <c r="HN822" s="241"/>
      <c r="HO822" s="241"/>
      <c r="HP822" s="241"/>
      <c r="HQ822" s="241"/>
      <c r="HR822" s="241"/>
      <c r="HS822" s="241"/>
      <c r="HT822" s="241"/>
      <c r="HU822" s="241"/>
      <c r="HV822" s="241"/>
      <c r="HW822" s="241"/>
      <c r="HX822" s="241"/>
      <c r="HY822" s="241"/>
      <c r="HZ822" s="241"/>
      <c r="IA822" s="241"/>
      <c r="IB822" s="241"/>
      <c r="IC822" s="241"/>
      <c r="ID822" s="241"/>
      <c r="IE822" s="241"/>
      <c r="IF822" s="241"/>
      <c r="IG822" s="241"/>
      <c r="IH822" s="241"/>
      <c r="II822" s="241"/>
      <c r="IJ822" s="241"/>
      <c r="IK822" s="241"/>
      <c r="IL822" s="241"/>
      <c r="IM822" s="241"/>
      <c r="IN822" s="241"/>
      <c r="IO822" s="241"/>
      <c r="IP822" s="241"/>
      <c r="IQ822" s="241"/>
      <c r="IR822" s="241"/>
      <c r="IS822" s="241"/>
      <c r="IT822" s="241"/>
      <c r="IU822" s="241"/>
      <c r="IV822" s="241"/>
      <c r="IW822" s="241"/>
      <c r="IX822" s="241"/>
      <c r="IY822" s="241"/>
      <c r="IZ822" s="241"/>
      <c r="JA822" s="241"/>
      <c r="JB822" s="241"/>
      <c r="JC822" s="241"/>
      <c r="JD822" s="241"/>
      <c r="JE822" s="241"/>
      <c r="JF822" s="241"/>
      <c r="JG822" s="241"/>
      <c r="JH822" s="241"/>
      <c r="JI822" s="241"/>
      <c r="JJ822" s="241"/>
      <c r="JK822" s="241"/>
      <c r="JL822" s="241"/>
      <c r="JM822" s="241"/>
      <c r="JN822" s="241"/>
      <c r="JO822" s="241"/>
      <c r="JP822" s="241"/>
      <c r="JQ822" s="241"/>
      <c r="JR822" s="241"/>
      <c r="JS822" s="241"/>
      <c r="JT822" s="241"/>
      <c r="JU822" s="241"/>
    </row>
    <row r="823" spans="1:281" s="240" customFormat="1" ht="15" customHeight="1">
      <c r="A823" s="241"/>
      <c r="B823" s="241"/>
      <c r="C823" s="241"/>
      <c r="D823" s="241"/>
      <c r="E823" s="241"/>
      <c r="F823" s="241"/>
      <c r="G823" s="241"/>
      <c r="H823" s="241"/>
      <c r="I823" s="241"/>
      <c r="J823" s="241"/>
      <c r="K823" s="241"/>
      <c r="L823" s="241"/>
      <c r="M823" s="241"/>
      <c r="N823" s="241"/>
      <c r="O823" s="241"/>
      <c r="P823" s="241"/>
      <c r="Q823" s="241"/>
      <c r="R823" s="241"/>
      <c r="S823" s="241"/>
      <c r="T823" s="241"/>
      <c r="U823" s="241" t="s">
        <v>946</v>
      </c>
      <c r="V823" s="241"/>
      <c r="W823" s="241"/>
      <c r="X823" s="241"/>
      <c r="Y823" s="241"/>
      <c r="Z823" s="241"/>
      <c r="AA823" s="241"/>
      <c r="AB823" s="241"/>
      <c r="AC823" s="241" t="s">
        <v>313</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c r="DD823" s="241"/>
      <c r="DE823" s="241"/>
      <c r="DF823" s="241"/>
      <c r="DG823" s="241"/>
      <c r="DH823" s="241"/>
      <c r="DI823" s="241"/>
      <c r="DJ823" s="241"/>
      <c r="DK823" s="241"/>
      <c r="DL823" s="241"/>
      <c r="DM823" s="241"/>
      <c r="DN823" s="241"/>
      <c r="DO823" s="241"/>
      <c r="DP823" s="241"/>
      <c r="DQ823" s="241"/>
      <c r="DR823" s="241"/>
      <c r="DS823" s="241"/>
      <c r="DT823" s="241"/>
      <c r="DU823" s="241"/>
      <c r="DV823" s="241"/>
      <c r="DW823" s="241"/>
      <c r="DX823" s="241"/>
      <c r="DY823" s="241"/>
      <c r="DZ823" s="241"/>
      <c r="EA823" s="241"/>
      <c r="EB823" s="241"/>
      <c r="EC823" s="241"/>
      <c r="ED823" s="241"/>
      <c r="EE823" s="241"/>
      <c r="EF823" s="241"/>
      <c r="EG823" s="241"/>
      <c r="EH823" s="241"/>
      <c r="EI823" s="241"/>
      <c r="EJ823" s="241"/>
      <c r="EK823" s="241"/>
      <c r="EL823" s="241"/>
      <c r="EM823" s="241"/>
      <c r="EN823" s="241"/>
      <c r="EO823" s="241"/>
      <c r="EP823" s="241"/>
      <c r="EQ823" s="241"/>
      <c r="ER823" s="241"/>
      <c r="ES823" s="241"/>
      <c r="ET823" s="241"/>
      <c r="EU823" s="241"/>
      <c r="EV823" s="241"/>
      <c r="EW823" s="241"/>
      <c r="EX823" s="241"/>
      <c r="EY823" s="241"/>
      <c r="EZ823" s="241"/>
      <c r="FA823" s="241"/>
      <c r="FB823" s="241"/>
      <c r="FC823" s="241"/>
      <c r="FD823" s="241"/>
      <c r="FE823" s="241"/>
      <c r="FF823" s="241"/>
      <c r="FG823" s="241"/>
      <c r="FH823" s="241"/>
      <c r="FI823" s="241"/>
      <c r="FJ823" s="241"/>
      <c r="FK823" s="241"/>
      <c r="FL823" s="241"/>
      <c r="FM823" s="241"/>
      <c r="FN823" s="241"/>
      <c r="FO823" s="241"/>
      <c r="FP823" s="241"/>
      <c r="FQ823" s="241"/>
      <c r="FR823" s="241"/>
      <c r="FS823" s="241"/>
      <c r="FT823" s="241"/>
      <c r="FU823" s="241"/>
      <c r="FV823" s="241"/>
      <c r="FW823" s="241"/>
      <c r="FX823" s="241"/>
      <c r="FY823" s="241"/>
      <c r="FZ823" s="241"/>
      <c r="GA823" s="241"/>
      <c r="GB823" s="241"/>
      <c r="GC823" s="241"/>
      <c r="GD823" s="241"/>
      <c r="GE823" s="241"/>
      <c r="GF823" s="241"/>
      <c r="GG823" s="241"/>
      <c r="GH823" s="241"/>
      <c r="GI823" s="241"/>
      <c r="GJ823" s="241"/>
      <c r="GK823" s="241"/>
      <c r="GL823" s="241"/>
      <c r="GM823" s="241"/>
      <c r="GN823" s="241"/>
      <c r="GO823" s="241"/>
      <c r="GP823" s="241"/>
      <c r="GQ823" s="241"/>
      <c r="GR823" s="241"/>
      <c r="GS823" s="241"/>
      <c r="GT823" s="241"/>
      <c r="GU823" s="241"/>
      <c r="GV823" s="241"/>
      <c r="GW823" s="241"/>
      <c r="GX823" s="241"/>
      <c r="GY823" s="241"/>
      <c r="GZ823" s="241"/>
      <c r="HA823" s="241"/>
      <c r="HB823" s="241"/>
      <c r="HC823" s="241"/>
      <c r="HD823" s="241"/>
      <c r="HE823" s="241"/>
      <c r="HF823" s="241"/>
      <c r="HG823" s="241"/>
      <c r="HH823" s="241"/>
      <c r="HI823" s="241"/>
      <c r="HJ823" s="241"/>
      <c r="HK823" s="241"/>
      <c r="HL823" s="241"/>
      <c r="HM823" s="241"/>
      <c r="HN823" s="241"/>
      <c r="HO823" s="241"/>
      <c r="HP823" s="241"/>
      <c r="HQ823" s="241"/>
      <c r="HR823" s="241"/>
      <c r="HS823" s="241"/>
      <c r="HT823" s="241"/>
      <c r="HU823" s="241"/>
      <c r="HV823" s="241"/>
      <c r="HW823" s="241"/>
      <c r="HX823" s="241"/>
      <c r="HY823" s="241"/>
      <c r="HZ823" s="241"/>
      <c r="IA823" s="241"/>
      <c r="IB823" s="241"/>
      <c r="IC823" s="241"/>
      <c r="ID823" s="241"/>
      <c r="IE823" s="241"/>
      <c r="IF823" s="241"/>
      <c r="IG823" s="241"/>
      <c r="IH823" s="241"/>
      <c r="II823" s="241"/>
      <c r="IJ823" s="241"/>
      <c r="IK823" s="241"/>
      <c r="IL823" s="241"/>
      <c r="IM823" s="241"/>
      <c r="IN823" s="241"/>
      <c r="IO823" s="241"/>
      <c r="IP823" s="241"/>
      <c r="IQ823" s="241"/>
      <c r="IR823" s="241"/>
      <c r="IS823" s="241"/>
      <c r="IT823" s="241"/>
      <c r="IU823" s="241"/>
      <c r="IV823" s="241"/>
      <c r="IW823" s="241"/>
      <c r="IX823" s="241"/>
      <c r="IY823" s="241"/>
      <c r="IZ823" s="241"/>
      <c r="JA823" s="241"/>
      <c r="JB823" s="241"/>
      <c r="JC823" s="241"/>
      <c r="JD823" s="241"/>
      <c r="JE823" s="241"/>
      <c r="JF823" s="241"/>
      <c r="JG823" s="241"/>
      <c r="JH823" s="241"/>
      <c r="JI823" s="241"/>
      <c r="JJ823" s="241"/>
      <c r="JK823" s="241"/>
      <c r="JL823" s="241"/>
      <c r="JM823" s="241"/>
      <c r="JN823" s="241"/>
      <c r="JO823" s="241"/>
      <c r="JP823" s="241"/>
      <c r="JQ823" s="241"/>
      <c r="JR823" s="241"/>
      <c r="JS823" s="241"/>
      <c r="JT823" s="241"/>
      <c r="JU823" s="241"/>
    </row>
    <row r="824" spans="1:281" s="240" customFormat="1" ht="15" customHeight="1">
      <c r="A824" s="241"/>
      <c r="B824" s="241"/>
      <c r="C824" s="241"/>
      <c r="D824" s="241"/>
      <c r="E824" s="241"/>
      <c r="F824" s="241"/>
      <c r="G824" s="241"/>
      <c r="H824" s="241"/>
      <c r="I824" s="241"/>
      <c r="J824" s="241"/>
      <c r="K824" s="241"/>
      <c r="L824" s="241"/>
      <c r="M824" s="241"/>
      <c r="N824" s="241"/>
      <c r="O824" s="241"/>
      <c r="P824" s="241"/>
      <c r="Q824" s="241"/>
      <c r="R824" s="241"/>
      <c r="S824" s="241"/>
      <c r="T824" s="241"/>
      <c r="U824" s="241" t="s">
        <v>947</v>
      </c>
      <c r="V824" s="241"/>
      <c r="W824" s="241"/>
      <c r="X824" s="241"/>
      <c r="Y824" s="241"/>
      <c r="Z824" s="241"/>
      <c r="AA824" s="241"/>
      <c r="AB824" s="241"/>
      <c r="AC824" s="241" t="s">
        <v>309</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c r="DV824" s="241"/>
      <c r="DW824" s="241"/>
      <c r="DX824" s="241"/>
      <c r="DY824" s="241"/>
      <c r="DZ824" s="241"/>
      <c r="EA824" s="241"/>
      <c r="EB824" s="241"/>
      <c r="EC824" s="241"/>
      <c r="ED824" s="241"/>
      <c r="EE824" s="241"/>
      <c r="EF824" s="241"/>
      <c r="EG824" s="241"/>
      <c r="EH824" s="241"/>
      <c r="EI824" s="241"/>
      <c r="EJ824" s="241"/>
      <c r="EK824" s="241"/>
      <c r="EL824" s="241"/>
      <c r="EM824" s="241"/>
      <c r="EN824" s="241"/>
      <c r="EO824" s="241"/>
      <c r="EP824" s="241"/>
      <c r="EQ824" s="241"/>
      <c r="ER824" s="241"/>
      <c r="ES824" s="241"/>
      <c r="ET824" s="241"/>
      <c r="EU824" s="241"/>
      <c r="EV824" s="241"/>
      <c r="EW824" s="241"/>
      <c r="EX824" s="241"/>
      <c r="EY824" s="241"/>
      <c r="EZ824" s="241"/>
      <c r="FA824" s="241"/>
      <c r="FB824" s="241"/>
      <c r="FC824" s="241"/>
      <c r="FD824" s="241"/>
      <c r="FE824" s="241"/>
      <c r="FF824" s="241"/>
      <c r="FG824" s="241"/>
      <c r="FH824" s="241"/>
      <c r="FI824" s="241"/>
      <c r="FJ824" s="241"/>
      <c r="FK824" s="241"/>
      <c r="FL824" s="241"/>
      <c r="FM824" s="241"/>
      <c r="FN824" s="241"/>
      <c r="FO824" s="241"/>
      <c r="FP824" s="241"/>
      <c r="FQ824" s="241"/>
      <c r="FR824" s="241"/>
      <c r="FS824" s="241"/>
      <c r="FT824" s="241"/>
      <c r="FU824" s="241"/>
      <c r="FV824" s="241"/>
      <c r="FW824" s="241"/>
      <c r="FX824" s="241"/>
      <c r="FY824" s="241"/>
      <c r="FZ824" s="241"/>
      <c r="GA824" s="241"/>
      <c r="GB824" s="241"/>
      <c r="GC824" s="241"/>
      <c r="GD824" s="241"/>
      <c r="GE824" s="241"/>
      <c r="GF824" s="241"/>
      <c r="GG824" s="241"/>
      <c r="GH824" s="241"/>
      <c r="GI824" s="241"/>
      <c r="GJ824" s="241"/>
      <c r="GK824" s="241"/>
      <c r="GL824" s="241"/>
      <c r="GM824" s="241"/>
      <c r="GN824" s="241"/>
      <c r="GO824" s="241"/>
      <c r="GP824" s="241"/>
      <c r="GQ824" s="241"/>
      <c r="GR824" s="241"/>
      <c r="GS824" s="241"/>
      <c r="GT824" s="241"/>
      <c r="GU824" s="241"/>
      <c r="GV824" s="241"/>
      <c r="GW824" s="241"/>
      <c r="GX824" s="241"/>
      <c r="GY824" s="241"/>
      <c r="GZ824" s="241"/>
      <c r="HA824" s="241"/>
      <c r="HB824" s="241"/>
      <c r="HC824" s="241"/>
      <c r="HD824" s="241"/>
      <c r="HE824" s="241"/>
      <c r="HF824" s="241"/>
      <c r="HG824" s="241"/>
      <c r="HH824" s="241"/>
      <c r="HI824" s="241"/>
      <c r="HJ824" s="241"/>
      <c r="HK824" s="241"/>
      <c r="HL824" s="241"/>
      <c r="HM824" s="241"/>
      <c r="HN824" s="241"/>
      <c r="HO824" s="241"/>
      <c r="HP824" s="241"/>
      <c r="HQ824" s="241"/>
      <c r="HR824" s="241"/>
      <c r="HS824" s="241"/>
      <c r="HT824" s="241"/>
      <c r="HU824" s="241"/>
      <c r="HV824" s="241"/>
      <c r="HW824" s="241"/>
      <c r="HX824" s="241"/>
      <c r="HY824" s="241"/>
      <c r="HZ824" s="241"/>
      <c r="IA824" s="241"/>
      <c r="IB824" s="241"/>
      <c r="IC824" s="241"/>
      <c r="ID824" s="241"/>
      <c r="IE824" s="241"/>
      <c r="IF824" s="241"/>
      <c r="IG824" s="241"/>
      <c r="IH824" s="241"/>
      <c r="II824" s="241"/>
      <c r="IJ824" s="241"/>
      <c r="IK824" s="241"/>
      <c r="IL824" s="241"/>
      <c r="IM824" s="241"/>
      <c r="IN824" s="241"/>
      <c r="IO824" s="241"/>
      <c r="IP824" s="241"/>
      <c r="IQ824" s="241"/>
      <c r="IR824" s="241"/>
      <c r="IS824" s="241"/>
      <c r="IT824" s="241"/>
      <c r="IU824" s="241"/>
      <c r="IV824" s="241"/>
      <c r="IW824" s="241"/>
      <c r="IX824" s="241"/>
      <c r="IY824" s="241"/>
      <c r="IZ824" s="241"/>
      <c r="JA824" s="241"/>
      <c r="JB824" s="241"/>
      <c r="JC824" s="241"/>
      <c r="JD824" s="241"/>
      <c r="JE824" s="241"/>
      <c r="JF824" s="241"/>
      <c r="JG824" s="241"/>
      <c r="JH824" s="241"/>
      <c r="JI824" s="241"/>
      <c r="JJ824" s="241"/>
      <c r="JK824" s="241"/>
      <c r="JL824" s="241"/>
      <c r="JM824" s="241"/>
      <c r="JN824" s="241"/>
      <c r="JO824" s="241"/>
      <c r="JP824" s="241"/>
      <c r="JQ824" s="241"/>
      <c r="JR824" s="241"/>
      <c r="JS824" s="241"/>
      <c r="JT824" s="241"/>
      <c r="JU824" s="241"/>
    </row>
    <row r="825" spans="1:281" s="240" customFormat="1" ht="15" customHeight="1">
      <c r="A825" s="241"/>
      <c r="B825" s="241"/>
      <c r="C825" s="241"/>
      <c r="D825" s="241"/>
      <c r="E825" s="241"/>
      <c r="F825" s="241"/>
      <c r="G825" s="241"/>
      <c r="H825" s="241"/>
      <c r="I825" s="241"/>
      <c r="J825" s="241"/>
      <c r="K825" s="241"/>
      <c r="L825" s="241"/>
      <c r="M825" s="241"/>
      <c r="N825" s="241"/>
      <c r="O825" s="241"/>
      <c r="P825" s="241"/>
      <c r="Q825" s="241"/>
      <c r="R825" s="241"/>
      <c r="S825" s="241"/>
      <c r="T825" s="241"/>
      <c r="U825" s="241" t="s">
        <v>948</v>
      </c>
      <c r="V825" s="241"/>
      <c r="W825" s="241"/>
      <c r="X825" s="241"/>
      <c r="Y825" s="241"/>
      <c r="Z825" s="241"/>
      <c r="AA825" s="241"/>
      <c r="AB825" s="241"/>
      <c r="AC825" s="241" t="s">
        <v>386</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c r="DD825" s="241"/>
      <c r="DE825" s="241"/>
      <c r="DF825" s="241"/>
      <c r="DG825" s="241"/>
      <c r="DH825" s="241"/>
      <c r="DI825" s="241"/>
      <c r="DJ825" s="241"/>
      <c r="DK825" s="241"/>
      <c r="DL825" s="241"/>
      <c r="DM825" s="241"/>
      <c r="DN825" s="241"/>
      <c r="DO825" s="241"/>
      <c r="DP825" s="241"/>
      <c r="DQ825" s="241"/>
      <c r="DR825" s="241"/>
      <c r="DS825" s="241"/>
      <c r="DT825" s="241"/>
      <c r="DU825" s="241"/>
      <c r="DV825" s="241"/>
      <c r="DW825" s="241"/>
      <c r="DX825" s="241"/>
      <c r="DY825" s="241"/>
      <c r="DZ825" s="241"/>
      <c r="EA825" s="241"/>
      <c r="EB825" s="241"/>
      <c r="EC825" s="241"/>
      <c r="ED825" s="241"/>
      <c r="EE825" s="241"/>
      <c r="EF825" s="241"/>
      <c r="EG825" s="241"/>
      <c r="EH825" s="241"/>
      <c r="EI825" s="241"/>
      <c r="EJ825" s="241"/>
      <c r="EK825" s="241"/>
      <c r="EL825" s="241"/>
      <c r="EM825" s="241"/>
      <c r="EN825" s="241"/>
      <c r="EO825" s="241"/>
      <c r="EP825" s="241"/>
      <c r="EQ825" s="241"/>
      <c r="ER825" s="241"/>
      <c r="ES825" s="241"/>
      <c r="ET825" s="241"/>
      <c r="EU825" s="241"/>
      <c r="EV825" s="241"/>
      <c r="EW825" s="241"/>
      <c r="EX825" s="241"/>
      <c r="EY825" s="241"/>
      <c r="EZ825" s="241"/>
      <c r="FA825" s="241"/>
      <c r="FB825" s="241"/>
      <c r="FC825" s="241"/>
      <c r="FD825" s="241"/>
      <c r="FE825" s="241"/>
      <c r="FF825" s="241"/>
      <c r="FG825" s="241"/>
      <c r="FH825" s="241"/>
      <c r="FI825" s="241"/>
      <c r="FJ825" s="241"/>
      <c r="FK825" s="241"/>
      <c r="FL825" s="241"/>
      <c r="FM825" s="241"/>
      <c r="FN825" s="241"/>
      <c r="FO825" s="241"/>
      <c r="FP825" s="241"/>
      <c r="FQ825" s="241"/>
      <c r="FR825" s="241"/>
      <c r="FS825" s="241"/>
      <c r="FT825" s="241"/>
      <c r="FU825" s="241"/>
      <c r="FV825" s="241"/>
      <c r="FW825" s="241"/>
      <c r="FX825" s="241"/>
      <c r="FY825" s="241"/>
      <c r="FZ825" s="241"/>
      <c r="GA825" s="241"/>
      <c r="GB825" s="241"/>
      <c r="GC825" s="241"/>
      <c r="GD825" s="241"/>
      <c r="GE825" s="241"/>
      <c r="GF825" s="241"/>
      <c r="GG825" s="241"/>
      <c r="GH825" s="241"/>
      <c r="GI825" s="241"/>
      <c r="GJ825" s="241"/>
      <c r="GK825" s="241"/>
      <c r="GL825" s="241"/>
      <c r="GM825" s="241"/>
      <c r="GN825" s="241"/>
      <c r="GO825" s="241"/>
      <c r="GP825" s="241"/>
      <c r="GQ825" s="241"/>
      <c r="GR825" s="241"/>
      <c r="GS825" s="241"/>
      <c r="GT825" s="241"/>
      <c r="GU825" s="241"/>
      <c r="GV825" s="241"/>
      <c r="GW825" s="241"/>
      <c r="GX825" s="241"/>
      <c r="GY825" s="241"/>
      <c r="GZ825" s="241"/>
      <c r="HA825" s="241"/>
      <c r="HB825" s="241"/>
      <c r="HC825" s="241"/>
      <c r="HD825" s="241"/>
      <c r="HE825" s="241"/>
      <c r="HF825" s="241"/>
      <c r="HG825" s="241"/>
      <c r="HH825" s="241"/>
      <c r="HI825" s="241"/>
      <c r="HJ825" s="241"/>
      <c r="HK825" s="241"/>
      <c r="HL825" s="241"/>
      <c r="HM825" s="241"/>
      <c r="HN825" s="241"/>
      <c r="HO825" s="241"/>
      <c r="HP825" s="241"/>
      <c r="HQ825" s="241"/>
      <c r="HR825" s="241"/>
      <c r="HS825" s="241"/>
      <c r="HT825" s="241"/>
      <c r="HU825" s="241"/>
      <c r="HV825" s="241"/>
      <c r="HW825" s="241"/>
      <c r="HX825" s="241"/>
      <c r="HY825" s="241"/>
      <c r="HZ825" s="241"/>
      <c r="IA825" s="241"/>
      <c r="IB825" s="241"/>
      <c r="IC825" s="241"/>
      <c r="ID825" s="241"/>
      <c r="IE825" s="241"/>
      <c r="IF825" s="241"/>
      <c r="IG825" s="241"/>
      <c r="IH825" s="241"/>
      <c r="II825" s="241"/>
      <c r="IJ825" s="241"/>
      <c r="IK825" s="241"/>
      <c r="IL825" s="241"/>
      <c r="IM825" s="241"/>
      <c r="IN825" s="241"/>
      <c r="IO825" s="241"/>
      <c r="IP825" s="241"/>
      <c r="IQ825" s="241"/>
      <c r="IR825" s="241"/>
      <c r="IS825" s="241"/>
      <c r="IT825" s="241"/>
      <c r="IU825" s="241"/>
      <c r="IV825" s="241"/>
      <c r="IW825" s="241"/>
      <c r="IX825" s="241"/>
      <c r="IY825" s="241"/>
      <c r="IZ825" s="241"/>
      <c r="JA825" s="241"/>
      <c r="JB825" s="241"/>
      <c r="JC825" s="241"/>
      <c r="JD825" s="241"/>
      <c r="JE825" s="241"/>
      <c r="JF825" s="241"/>
      <c r="JG825" s="241"/>
      <c r="JH825" s="241"/>
      <c r="JI825" s="241"/>
      <c r="JJ825" s="241"/>
      <c r="JK825" s="241"/>
      <c r="JL825" s="241"/>
      <c r="JM825" s="241"/>
      <c r="JN825" s="241"/>
      <c r="JO825" s="241"/>
      <c r="JP825" s="241"/>
      <c r="JQ825" s="241"/>
      <c r="JR825" s="241"/>
      <c r="JS825" s="241"/>
      <c r="JT825" s="241"/>
      <c r="JU825" s="241"/>
    </row>
    <row r="826" spans="1:281" s="240" customFormat="1" ht="15" customHeight="1">
      <c r="A826" s="241"/>
      <c r="B826" s="241"/>
      <c r="C826" s="241"/>
      <c r="D826" s="241"/>
      <c r="E826" s="241"/>
      <c r="F826" s="241"/>
      <c r="G826" s="241"/>
      <c r="H826" s="241"/>
      <c r="I826" s="241"/>
      <c r="J826" s="241"/>
      <c r="K826" s="241"/>
      <c r="L826" s="241"/>
      <c r="M826" s="241"/>
      <c r="N826" s="241"/>
      <c r="O826" s="241"/>
      <c r="P826" s="241"/>
      <c r="Q826" s="241"/>
      <c r="R826" s="241"/>
      <c r="S826" s="241"/>
      <c r="T826" s="241"/>
      <c r="U826" s="241" t="s">
        <v>949</v>
      </c>
      <c r="V826" s="241"/>
      <c r="W826" s="241"/>
      <c r="X826" s="241"/>
      <c r="Y826" s="241"/>
      <c r="Z826" s="241"/>
      <c r="AA826" s="241"/>
      <c r="AB826" s="241"/>
      <c r="AC826" s="241" t="s">
        <v>316</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c r="DD826" s="241"/>
      <c r="DE826" s="241"/>
      <c r="DF826" s="241"/>
      <c r="DG826" s="241"/>
      <c r="DH826" s="241"/>
      <c r="DI826" s="241"/>
      <c r="DJ826" s="241"/>
      <c r="DK826" s="241"/>
      <c r="DL826" s="241"/>
      <c r="DM826" s="241"/>
      <c r="DN826" s="241"/>
      <c r="DO826" s="241"/>
      <c r="DP826" s="241"/>
      <c r="DQ826" s="241"/>
      <c r="DR826" s="241"/>
      <c r="DS826" s="241"/>
      <c r="DT826" s="241"/>
      <c r="DU826" s="241"/>
      <c r="DV826" s="241"/>
      <c r="DW826" s="241"/>
      <c r="DX826" s="241"/>
      <c r="DY826" s="241"/>
      <c r="DZ826" s="241"/>
      <c r="EA826" s="241"/>
      <c r="EB826" s="241"/>
      <c r="EC826" s="241"/>
      <c r="ED826" s="241"/>
      <c r="EE826" s="241"/>
      <c r="EF826" s="241"/>
      <c r="EG826" s="241"/>
      <c r="EH826" s="241"/>
      <c r="EI826" s="241"/>
      <c r="EJ826" s="241"/>
      <c r="EK826" s="241"/>
      <c r="EL826" s="241"/>
      <c r="EM826" s="241"/>
      <c r="EN826" s="241"/>
      <c r="EO826" s="241"/>
      <c r="EP826" s="241"/>
      <c r="EQ826" s="241"/>
      <c r="ER826" s="241"/>
      <c r="ES826" s="241"/>
      <c r="ET826" s="241"/>
      <c r="EU826" s="241"/>
      <c r="EV826" s="241"/>
      <c r="EW826" s="241"/>
      <c r="EX826" s="241"/>
      <c r="EY826" s="241"/>
      <c r="EZ826" s="241"/>
      <c r="FA826" s="241"/>
      <c r="FB826" s="241"/>
      <c r="FC826" s="241"/>
      <c r="FD826" s="241"/>
      <c r="FE826" s="241"/>
      <c r="FF826" s="241"/>
      <c r="FG826" s="241"/>
      <c r="FH826" s="241"/>
      <c r="FI826" s="241"/>
      <c r="FJ826" s="241"/>
      <c r="FK826" s="241"/>
      <c r="FL826" s="241"/>
      <c r="FM826" s="241"/>
      <c r="FN826" s="241"/>
      <c r="FO826" s="241"/>
      <c r="FP826" s="241"/>
      <c r="FQ826" s="241"/>
      <c r="FR826" s="241"/>
      <c r="FS826" s="241"/>
      <c r="FT826" s="241"/>
      <c r="FU826" s="241"/>
      <c r="FV826" s="241"/>
      <c r="FW826" s="241"/>
      <c r="FX826" s="241"/>
      <c r="FY826" s="241"/>
      <c r="FZ826" s="241"/>
      <c r="GA826" s="241"/>
      <c r="GB826" s="241"/>
      <c r="GC826" s="241"/>
      <c r="GD826" s="241"/>
      <c r="GE826" s="241"/>
      <c r="GF826" s="241"/>
      <c r="GG826" s="241"/>
      <c r="GH826" s="241"/>
      <c r="GI826" s="241"/>
      <c r="GJ826" s="241"/>
      <c r="GK826" s="241"/>
      <c r="GL826" s="241"/>
      <c r="GM826" s="241"/>
      <c r="GN826" s="241"/>
      <c r="GO826" s="241"/>
      <c r="GP826" s="241"/>
      <c r="GQ826" s="241"/>
      <c r="GR826" s="241"/>
      <c r="GS826" s="241"/>
      <c r="GT826" s="241"/>
      <c r="GU826" s="241"/>
      <c r="GV826" s="241"/>
      <c r="GW826" s="241"/>
      <c r="GX826" s="241"/>
      <c r="GY826" s="241"/>
      <c r="GZ826" s="241"/>
      <c r="HA826" s="241"/>
      <c r="HB826" s="241"/>
      <c r="HC826" s="241"/>
      <c r="HD826" s="241"/>
      <c r="HE826" s="241"/>
      <c r="HF826" s="241"/>
      <c r="HG826" s="241"/>
      <c r="HH826" s="241"/>
      <c r="HI826" s="241"/>
      <c r="HJ826" s="241"/>
      <c r="HK826" s="241"/>
      <c r="HL826" s="241"/>
      <c r="HM826" s="241"/>
      <c r="HN826" s="241"/>
      <c r="HO826" s="241"/>
      <c r="HP826" s="241"/>
      <c r="HQ826" s="241"/>
      <c r="HR826" s="241"/>
      <c r="HS826" s="241"/>
      <c r="HT826" s="241"/>
      <c r="HU826" s="241"/>
      <c r="HV826" s="241"/>
      <c r="HW826" s="241"/>
      <c r="HX826" s="241"/>
      <c r="HY826" s="241"/>
      <c r="HZ826" s="241"/>
      <c r="IA826" s="241"/>
      <c r="IB826" s="241"/>
      <c r="IC826" s="241"/>
      <c r="ID826" s="241"/>
      <c r="IE826" s="241"/>
      <c r="IF826" s="241"/>
      <c r="IG826" s="241"/>
      <c r="IH826" s="241"/>
      <c r="II826" s="241"/>
      <c r="IJ826" s="241"/>
      <c r="IK826" s="241"/>
      <c r="IL826" s="241"/>
      <c r="IM826" s="241"/>
      <c r="IN826" s="241"/>
      <c r="IO826" s="241"/>
      <c r="IP826" s="241"/>
      <c r="IQ826" s="241"/>
      <c r="IR826" s="241"/>
      <c r="IS826" s="241"/>
      <c r="IT826" s="241"/>
      <c r="IU826" s="241"/>
      <c r="IV826" s="241"/>
      <c r="IW826" s="241"/>
      <c r="IX826" s="241"/>
      <c r="IY826" s="241"/>
      <c r="IZ826" s="241"/>
      <c r="JA826" s="241"/>
      <c r="JB826" s="241"/>
      <c r="JC826" s="241"/>
      <c r="JD826" s="241"/>
      <c r="JE826" s="241"/>
      <c r="JF826" s="241"/>
      <c r="JG826" s="241"/>
      <c r="JH826" s="241"/>
      <c r="JI826" s="241"/>
      <c r="JJ826" s="241"/>
      <c r="JK826" s="241"/>
      <c r="JL826" s="241"/>
      <c r="JM826" s="241"/>
      <c r="JN826" s="241"/>
      <c r="JO826" s="241"/>
      <c r="JP826" s="241"/>
      <c r="JQ826" s="241"/>
      <c r="JR826" s="241"/>
      <c r="JS826" s="241"/>
      <c r="JT826" s="241"/>
      <c r="JU826" s="241"/>
    </row>
    <row r="827" spans="1:281" s="240" customFormat="1" ht="15" customHeight="1">
      <c r="A827" s="241"/>
      <c r="B827" s="241"/>
      <c r="C827" s="241"/>
      <c r="D827" s="241"/>
      <c r="E827" s="241"/>
      <c r="F827" s="241"/>
      <c r="G827" s="241"/>
      <c r="H827" s="241"/>
      <c r="I827" s="241"/>
      <c r="J827" s="241"/>
      <c r="K827" s="241"/>
      <c r="L827" s="241"/>
      <c r="M827" s="241"/>
      <c r="N827" s="241"/>
      <c r="O827" s="241"/>
      <c r="P827" s="241"/>
      <c r="Q827" s="241"/>
      <c r="R827" s="241"/>
      <c r="S827" s="241"/>
      <c r="T827" s="241"/>
      <c r="U827" s="241" t="s">
        <v>950</v>
      </c>
      <c r="V827" s="241"/>
      <c r="W827" s="241"/>
      <c r="X827" s="241"/>
      <c r="Y827" s="241"/>
      <c r="Z827" s="241"/>
      <c r="AA827" s="241"/>
      <c r="AB827" s="241"/>
      <c r="AC827" s="241" t="s">
        <v>313</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c r="DD827" s="241"/>
      <c r="DE827" s="241"/>
      <c r="DF827" s="241"/>
      <c r="DG827" s="241"/>
      <c r="DH827" s="241"/>
      <c r="DI827" s="241"/>
      <c r="DJ827" s="241"/>
      <c r="DK827" s="241"/>
      <c r="DL827" s="241"/>
      <c r="DM827" s="241"/>
      <c r="DN827" s="241"/>
      <c r="DO827" s="241"/>
      <c r="DP827" s="241"/>
      <c r="DQ827" s="241"/>
      <c r="DR827" s="241"/>
      <c r="DS827" s="241"/>
      <c r="DT827" s="241"/>
      <c r="DU827" s="241"/>
      <c r="DV827" s="241"/>
      <c r="DW827" s="241"/>
      <c r="DX827" s="241"/>
      <c r="DY827" s="241"/>
      <c r="DZ827" s="241"/>
      <c r="EA827" s="241"/>
      <c r="EB827" s="241"/>
      <c r="EC827" s="241"/>
      <c r="ED827" s="241"/>
      <c r="EE827" s="241"/>
      <c r="EF827" s="241"/>
      <c r="EG827" s="241"/>
      <c r="EH827" s="241"/>
      <c r="EI827" s="241"/>
      <c r="EJ827" s="241"/>
      <c r="EK827" s="241"/>
      <c r="EL827" s="241"/>
      <c r="EM827" s="241"/>
      <c r="EN827" s="241"/>
      <c r="EO827" s="241"/>
      <c r="EP827" s="241"/>
      <c r="EQ827" s="241"/>
      <c r="ER827" s="241"/>
      <c r="ES827" s="241"/>
      <c r="ET827" s="241"/>
      <c r="EU827" s="241"/>
      <c r="EV827" s="241"/>
      <c r="EW827" s="241"/>
      <c r="EX827" s="241"/>
      <c r="EY827" s="241"/>
      <c r="EZ827" s="241"/>
      <c r="FA827" s="241"/>
      <c r="FB827" s="241"/>
      <c r="FC827" s="241"/>
      <c r="FD827" s="241"/>
      <c r="FE827" s="241"/>
      <c r="FF827" s="241"/>
      <c r="FG827" s="241"/>
      <c r="FH827" s="241"/>
      <c r="FI827" s="241"/>
      <c r="FJ827" s="241"/>
      <c r="FK827" s="241"/>
      <c r="FL827" s="241"/>
      <c r="FM827" s="241"/>
      <c r="FN827" s="241"/>
      <c r="FO827" s="241"/>
      <c r="FP827" s="241"/>
      <c r="FQ827" s="241"/>
      <c r="FR827" s="241"/>
      <c r="FS827" s="241"/>
      <c r="FT827" s="241"/>
      <c r="FU827" s="241"/>
      <c r="FV827" s="241"/>
      <c r="FW827" s="241"/>
      <c r="FX827" s="241"/>
      <c r="FY827" s="241"/>
      <c r="FZ827" s="241"/>
      <c r="GA827" s="241"/>
      <c r="GB827" s="241"/>
      <c r="GC827" s="241"/>
      <c r="GD827" s="241"/>
      <c r="GE827" s="241"/>
      <c r="GF827" s="241"/>
      <c r="GG827" s="241"/>
      <c r="GH827" s="241"/>
      <c r="GI827" s="241"/>
      <c r="GJ827" s="241"/>
      <c r="GK827" s="241"/>
      <c r="GL827" s="241"/>
      <c r="GM827" s="241"/>
      <c r="GN827" s="241"/>
      <c r="GO827" s="241"/>
      <c r="GP827" s="241"/>
      <c r="GQ827" s="241"/>
      <c r="GR827" s="241"/>
      <c r="GS827" s="241"/>
      <c r="GT827" s="241"/>
      <c r="GU827" s="241"/>
      <c r="GV827" s="241"/>
      <c r="GW827" s="241"/>
      <c r="GX827" s="241"/>
      <c r="GY827" s="241"/>
      <c r="GZ827" s="241"/>
      <c r="HA827" s="241"/>
      <c r="HB827" s="241"/>
      <c r="HC827" s="241"/>
      <c r="HD827" s="241"/>
      <c r="HE827" s="241"/>
      <c r="HF827" s="241"/>
      <c r="HG827" s="241"/>
      <c r="HH827" s="241"/>
      <c r="HI827" s="241"/>
      <c r="HJ827" s="241"/>
      <c r="HK827" s="241"/>
      <c r="HL827" s="241"/>
      <c r="HM827" s="241"/>
      <c r="HN827" s="241"/>
      <c r="HO827" s="241"/>
      <c r="HP827" s="241"/>
      <c r="HQ827" s="241"/>
      <c r="HR827" s="241"/>
      <c r="HS827" s="241"/>
      <c r="HT827" s="241"/>
      <c r="HU827" s="241"/>
      <c r="HV827" s="241"/>
      <c r="HW827" s="241"/>
      <c r="HX827" s="241"/>
      <c r="HY827" s="241"/>
      <c r="HZ827" s="241"/>
      <c r="IA827" s="241"/>
      <c r="IB827" s="241"/>
      <c r="IC827" s="241"/>
      <c r="ID827" s="241"/>
      <c r="IE827" s="241"/>
      <c r="IF827" s="241"/>
      <c r="IG827" s="241"/>
      <c r="IH827" s="241"/>
      <c r="II827" s="241"/>
      <c r="IJ827" s="241"/>
      <c r="IK827" s="241"/>
      <c r="IL827" s="241"/>
      <c r="IM827" s="241"/>
      <c r="IN827" s="241"/>
      <c r="IO827" s="241"/>
      <c r="IP827" s="241"/>
      <c r="IQ827" s="241"/>
      <c r="IR827" s="241"/>
      <c r="IS827" s="241"/>
      <c r="IT827" s="241"/>
      <c r="IU827" s="241"/>
      <c r="IV827" s="241"/>
      <c r="IW827" s="241"/>
      <c r="IX827" s="241"/>
      <c r="IY827" s="241"/>
      <c r="IZ827" s="241"/>
      <c r="JA827" s="241"/>
      <c r="JB827" s="241"/>
      <c r="JC827" s="241"/>
      <c r="JD827" s="241"/>
      <c r="JE827" s="241"/>
      <c r="JF827" s="241"/>
      <c r="JG827" s="241"/>
      <c r="JH827" s="241"/>
      <c r="JI827" s="241"/>
      <c r="JJ827" s="241"/>
      <c r="JK827" s="241"/>
      <c r="JL827" s="241"/>
      <c r="JM827" s="241"/>
      <c r="JN827" s="241"/>
      <c r="JO827" s="241"/>
      <c r="JP827" s="241"/>
      <c r="JQ827" s="241"/>
      <c r="JR827" s="241"/>
      <c r="JS827" s="241"/>
      <c r="JT827" s="241"/>
      <c r="JU827" s="241"/>
    </row>
    <row r="828" spans="1:281" s="240" customFormat="1" ht="15" customHeight="1">
      <c r="A828" s="241"/>
      <c r="B828" s="241"/>
      <c r="C828" s="241"/>
      <c r="D828" s="241"/>
      <c r="E828" s="241"/>
      <c r="F828" s="241"/>
      <c r="G828" s="241"/>
      <c r="H828" s="241"/>
      <c r="I828" s="241"/>
      <c r="J828" s="241"/>
      <c r="K828" s="241"/>
      <c r="L828" s="241"/>
      <c r="M828" s="241"/>
      <c r="N828" s="241"/>
      <c r="O828" s="241"/>
      <c r="P828" s="241"/>
      <c r="Q828" s="241"/>
      <c r="R828" s="241"/>
      <c r="S828" s="241"/>
      <c r="T828" s="241"/>
      <c r="U828" s="241" t="s">
        <v>951</v>
      </c>
      <c r="V828" s="241"/>
      <c r="W828" s="241"/>
      <c r="X828" s="241"/>
      <c r="Y828" s="241"/>
      <c r="Z828" s="241"/>
      <c r="AA828" s="241"/>
      <c r="AB828" s="241"/>
      <c r="AC828" s="241" t="s">
        <v>313</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c r="DV828" s="241"/>
      <c r="DW828" s="241"/>
      <c r="DX828" s="241"/>
      <c r="DY828" s="241"/>
      <c r="DZ828" s="241"/>
      <c r="EA828" s="241"/>
      <c r="EB828" s="241"/>
      <c r="EC828" s="241"/>
      <c r="ED828" s="241"/>
      <c r="EE828" s="241"/>
      <c r="EF828" s="241"/>
      <c r="EG828" s="241"/>
      <c r="EH828" s="241"/>
      <c r="EI828" s="241"/>
      <c r="EJ828" s="241"/>
      <c r="EK828" s="241"/>
      <c r="EL828" s="241"/>
      <c r="EM828" s="241"/>
      <c r="EN828" s="241"/>
      <c r="EO828" s="241"/>
      <c r="EP828" s="241"/>
      <c r="EQ828" s="241"/>
      <c r="ER828" s="241"/>
      <c r="ES828" s="241"/>
      <c r="ET828" s="241"/>
      <c r="EU828" s="241"/>
      <c r="EV828" s="241"/>
      <c r="EW828" s="241"/>
      <c r="EX828" s="241"/>
      <c r="EY828" s="241"/>
      <c r="EZ828" s="241"/>
      <c r="FA828" s="241"/>
      <c r="FB828" s="241"/>
      <c r="FC828" s="241"/>
      <c r="FD828" s="241"/>
      <c r="FE828" s="241"/>
      <c r="FF828" s="241"/>
      <c r="FG828" s="241"/>
      <c r="FH828" s="241"/>
      <c r="FI828" s="241"/>
      <c r="FJ828" s="241"/>
      <c r="FK828" s="241"/>
      <c r="FL828" s="241"/>
      <c r="FM828" s="241"/>
      <c r="FN828" s="241"/>
      <c r="FO828" s="241"/>
      <c r="FP828" s="241"/>
      <c r="FQ828" s="241"/>
      <c r="FR828" s="241"/>
      <c r="FS828" s="241"/>
      <c r="FT828" s="241"/>
      <c r="FU828" s="241"/>
      <c r="FV828" s="241"/>
      <c r="FW828" s="241"/>
      <c r="FX828" s="241"/>
      <c r="FY828" s="241"/>
      <c r="FZ828" s="241"/>
      <c r="GA828" s="241"/>
      <c r="GB828" s="241"/>
      <c r="GC828" s="241"/>
      <c r="GD828" s="241"/>
      <c r="GE828" s="241"/>
      <c r="GF828" s="241"/>
      <c r="GG828" s="241"/>
      <c r="GH828" s="241"/>
      <c r="GI828" s="241"/>
      <c r="GJ828" s="241"/>
      <c r="GK828" s="241"/>
      <c r="GL828" s="241"/>
      <c r="GM828" s="241"/>
      <c r="GN828" s="241"/>
      <c r="GO828" s="241"/>
      <c r="GP828" s="241"/>
      <c r="GQ828" s="241"/>
      <c r="GR828" s="241"/>
      <c r="GS828" s="241"/>
      <c r="GT828" s="241"/>
      <c r="GU828" s="241"/>
      <c r="GV828" s="241"/>
      <c r="GW828" s="241"/>
      <c r="GX828" s="241"/>
      <c r="GY828" s="241"/>
      <c r="GZ828" s="241"/>
      <c r="HA828" s="241"/>
      <c r="HB828" s="241"/>
      <c r="HC828" s="241"/>
      <c r="HD828" s="241"/>
      <c r="HE828" s="241"/>
      <c r="HF828" s="241"/>
      <c r="HG828" s="241"/>
      <c r="HH828" s="241"/>
      <c r="HI828" s="241"/>
      <c r="HJ828" s="241"/>
      <c r="HK828" s="241"/>
      <c r="HL828" s="241"/>
      <c r="HM828" s="241"/>
      <c r="HN828" s="241"/>
      <c r="HO828" s="241"/>
      <c r="HP828" s="241"/>
      <c r="HQ828" s="241"/>
      <c r="HR828" s="241"/>
      <c r="HS828" s="241"/>
      <c r="HT828" s="241"/>
      <c r="HU828" s="241"/>
      <c r="HV828" s="241"/>
      <c r="HW828" s="241"/>
      <c r="HX828" s="241"/>
      <c r="HY828" s="241"/>
      <c r="HZ828" s="241"/>
      <c r="IA828" s="241"/>
      <c r="IB828" s="241"/>
      <c r="IC828" s="241"/>
      <c r="ID828" s="241"/>
      <c r="IE828" s="241"/>
      <c r="IF828" s="241"/>
      <c r="IG828" s="241"/>
      <c r="IH828" s="241"/>
      <c r="II828" s="241"/>
      <c r="IJ828" s="241"/>
      <c r="IK828" s="241"/>
      <c r="IL828" s="241"/>
      <c r="IM828" s="241"/>
      <c r="IN828" s="241"/>
      <c r="IO828" s="241"/>
      <c r="IP828" s="241"/>
      <c r="IQ828" s="241"/>
      <c r="IR828" s="241"/>
      <c r="IS828" s="241"/>
      <c r="IT828" s="241"/>
      <c r="IU828" s="241"/>
      <c r="IV828" s="241"/>
      <c r="IW828" s="241"/>
      <c r="IX828" s="241"/>
      <c r="IY828" s="241"/>
      <c r="IZ828" s="241"/>
      <c r="JA828" s="241"/>
      <c r="JB828" s="241"/>
      <c r="JC828" s="241"/>
      <c r="JD828" s="241"/>
      <c r="JE828" s="241"/>
      <c r="JF828" s="241"/>
      <c r="JG828" s="241"/>
      <c r="JH828" s="241"/>
      <c r="JI828" s="241"/>
      <c r="JJ828" s="241"/>
      <c r="JK828" s="241"/>
      <c r="JL828" s="241"/>
      <c r="JM828" s="241"/>
      <c r="JN828" s="241"/>
      <c r="JO828" s="241"/>
      <c r="JP828" s="241"/>
      <c r="JQ828" s="241"/>
      <c r="JR828" s="241"/>
      <c r="JS828" s="241"/>
      <c r="JT828" s="241"/>
      <c r="JU828" s="241"/>
    </row>
    <row r="829" spans="1:281" s="240" customFormat="1" ht="15" customHeight="1">
      <c r="A829" s="241"/>
      <c r="B829" s="241"/>
      <c r="C829" s="241"/>
      <c r="D829" s="241"/>
      <c r="E829" s="241"/>
      <c r="F829" s="241"/>
      <c r="G829" s="241"/>
      <c r="H829" s="241"/>
      <c r="I829" s="241"/>
      <c r="J829" s="241"/>
      <c r="K829" s="241"/>
      <c r="L829" s="241"/>
      <c r="M829" s="241"/>
      <c r="N829" s="241"/>
      <c r="O829" s="241"/>
      <c r="P829" s="241"/>
      <c r="Q829" s="241"/>
      <c r="R829" s="241"/>
      <c r="S829" s="241"/>
      <c r="T829" s="241"/>
      <c r="U829" s="241" t="s">
        <v>952</v>
      </c>
      <c r="V829" s="241"/>
      <c r="W829" s="241"/>
      <c r="X829" s="241"/>
      <c r="Y829" s="241"/>
      <c r="Z829" s="241"/>
      <c r="AA829" s="241"/>
      <c r="AB829" s="241"/>
      <c r="AC829" s="241" t="s">
        <v>322</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c r="DV829" s="241"/>
      <c r="DW829" s="241"/>
      <c r="DX829" s="241"/>
      <c r="DY829" s="241"/>
      <c r="DZ829" s="241"/>
      <c r="EA829" s="241"/>
      <c r="EB829" s="241"/>
      <c r="EC829" s="241"/>
      <c r="ED829" s="241"/>
      <c r="EE829" s="241"/>
      <c r="EF829" s="241"/>
      <c r="EG829" s="241"/>
      <c r="EH829" s="241"/>
      <c r="EI829" s="241"/>
      <c r="EJ829" s="241"/>
      <c r="EK829" s="241"/>
      <c r="EL829" s="241"/>
      <c r="EM829" s="241"/>
      <c r="EN829" s="241"/>
      <c r="EO829" s="241"/>
      <c r="EP829" s="241"/>
      <c r="EQ829" s="241"/>
      <c r="ER829" s="241"/>
      <c r="ES829" s="241"/>
      <c r="ET829" s="241"/>
      <c r="EU829" s="241"/>
      <c r="EV829" s="241"/>
      <c r="EW829" s="241"/>
      <c r="EX829" s="241"/>
      <c r="EY829" s="241"/>
      <c r="EZ829" s="241"/>
      <c r="FA829" s="241"/>
      <c r="FB829" s="241"/>
      <c r="FC829" s="241"/>
      <c r="FD829" s="241"/>
      <c r="FE829" s="241"/>
      <c r="FF829" s="241"/>
      <c r="FG829" s="241"/>
      <c r="FH829" s="241"/>
      <c r="FI829" s="241"/>
      <c r="FJ829" s="241"/>
      <c r="FK829" s="241"/>
      <c r="FL829" s="241"/>
      <c r="FM829" s="241"/>
      <c r="FN829" s="241"/>
      <c r="FO829" s="241"/>
      <c r="FP829" s="241"/>
      <c r="FQ829" s="241"/>
      <c r="FR829" s="241"/>
      <c r="FS829" s="241"/>
      <c r="FT829" s="241"/>
      <c r="FU829" s="241"/>
      <c r="FV829" s="241"/>
      <c r="FW829" s="241"/>
      <c r="FX829" s="241"/>
      <c r="FY829" s="241"/>
      <c r="FZ829" s="241"/>
      <c r="GA829" s="241"/>
      <c r="GB829" s="241"/>
      <c r="GC829" s="241"/>
      <c r="GD829" s="241"/>
      <c r="GE829" s="241"/>
      <c r="GF829" s="241"/>
      <c r="GG829" s="241"/>
      <c r="GH829" s="241"/>
      <c r="GI829" s="241"/>
      <c r="GJ829" s="241"/>
      <c r="GK829" s="241"/>
      <c r="GL829" s="241"/>
      <c r="GM829" s="241"/>
      <c r="GN829" s="241"/>
      <c r="GO829" s="241"/>
      <c r="GP829" s="241"/>
      <c r="GQ829" s="241"/>
      <c r="GR829" s="241"/>
      <c r="GS829" s="241"/>
      <c r="GT829" s="241"/>
      <c r="GU829" s="241"/>
      <c r="GV829" s="241"/>
      <c r="GW829" s="241"/>
      <c r="GX829" s="241"/>
      <c r="GY829" s="241"/>
      <c r="GZ829" s="241"/>
      <c r="HA829" s="241"/>
      <c r="HB829" s="241"/>
      <c r="HC829" s="241"/>
      <c r="HD829" s="241"/>
      <c r="HE829" s="241"/>
      <c r="HF829" s="241"/>
      <c r="HG829" s="241"/>
      <c r="HH829" s="241"/>
      <c r="HI829" s="241"/>
      <c r="HJ829" s="241"/>
      <c r="HK829" s="241"/>
      <c r="HL829" s="241"/>
      <c r="HM829" s="241"/>
      <c r="HN829" s="241"/>
      <c r="HO829" s="241"/>
      <c r="HP829" s="241"/>
      <c r="HQ829" s="241"/>
      <c r="HR829" s="241"/>
      <c r="HS829" s="241"/>
      <c r="HT829" s="241"/>
      <c r="HU829" s="241"/>
      <c r="HV829" s="241"/>
      <c r="HW829" s="241"/>
      <c r="HX829" s="241"/>
      <c r="HY829" s="241"/>
      <c r="HZ829" s="241"/>
      <c r="IA829" s="241"/>
      <c r="IB829" s="241"/>
      <c r="IC829" s="241"/>
      <c r="ID829" s="241"/>
      <c r="IE829" s="241"/>
      <c r="IF829" s="241"/>
      <c r="IG829" s="241"/>
      <c r="IH829" s="241"/>
      <c r="II829" s="241"/>
      <c r="IJ829" s="241"/>
      <c r="IK829" s="241"/>
      <c r="IL829" s="241"/>
      <c r="IM829" s="241"/>
      <c r="IN829" s="241"/>
      <c r="IO829" s="241"/>
      <c r="IP829" s="241"/>
      <c r="IQ829" s="241"/>
      <c r="IR829" s="241"/>
      <c r="IS829" s="241"/>
      <c r="IT829" s="241"/>
      <c r="IU829" s="241"/>
      <c r="IV829" s="241"/>
      <c r="IW829" s="241"/>
      <c r="IX829" s="241"/>
      <c r="IY829" s="241"/>
      <c r="IZ829" s="241"/>
      <c r="JA829" s="241"/>
      <c r="JB829" s="241"/>
      <c r="JC829" s="241"/>
      <c r="JD829" s="241"/>
      <c r="JE829" s="241"/>
      <c r="JF829" s="241"/>
      <c r="JG829" s="241"/>
      <c r="JH829" s="241"/>
      <c r="JI829" s="241"/>
      <c r="JJ829" s="241"/>
      <c r="JK829" s="241"/>
      <c r="JL829" s="241"/>
      <c r="JM829" s="241"/>
      <c r="JN829" s="241"/>
      <c r="JO829" s="241"/>
      <c r="JP829" s="241"/>
      <c r="JQ829" s="241"/>
      <c r="JR829" s="241"/>
      <c r="JS829" s="241"/>
      <c r="JT829" s="241"/>
      <c r="JU829" s="241"/>
    </row>
    <row r="830" spans="1:281" s="240" customFormat="1" ht="15" customHeight="1">
      <c r="A830" s="241"/>
      <c r="B830" s="241"/>
      <c r="C830" s="241"/>
      <c r="D830" s="241"/>
      <c r="E830" s="241"/>
      <c r="F830" s="241"/>
      <c r="G830" s="241"/>
      <c r="H830" s="241"/>
      <c r="I830" s="241"/>
      <c r="J830" s="241"/>
      <c r="K830" s="241"/>
      <c r="L830" s="241"/>
      <c r="M830" s="241"/>
      <c r="N830" s="241"/>
      <c r="O830" s="241"/>
      <c r="P830" s="241"/>
      <c r="Q830" s="241"/>
      <c r="R830" s="241"/>
      <c r="S830" s="241"/>
      <c r="T830" s="241"/>
      <c r="U830" s="241" t="s">
        <v>953</v>
      </c>
      <c r="V830" s="241"/>
      <c r="W830" s="241"/>
      <c r="X830" s="241"/>
      <c r="Y830" s="241"/>
      <c r="Z830" s="241"/>
      <c r="AA830" s="241"/>
      <c r="AB830" s="241"/>
      <c r="AC830" s="241" t="s">
        <v>325</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c r="DD830" s="241"/>
      <c r="DE830" s="241"/>
      <c r="DF830" s="241"/>
      <c r="DG830" s="241"/>
      <c r="DH830" s="241"/>
      <c r="DI830" s="241"/>
      <c r="DJ830" s="241"/>
      <c r="DK830" s="241"/>
      <c r="DL830" s="241"/>
      <c r="DM830" s="241"/>
      <c r="DN830" s="241"/>
      <c r="DO830" s="241"/>
      <c r="DP830" s="241"/>
      <c r="DQ830" s="241"/>
      <c r="DR830" s="241"/>
      <c r="DS830" s="241"/>
      <c r="DT830" s="241"/>
      <c r="DU830" s="241"/>
      <c r="DV830" s="241"/>
      <c r="DW830" s="241"/>
      <c r="DX830" s="241"/>
      <c r="DY830" s="241"/>
      <c r="DZ830" s="241"/>
      <c r="EA830" s="241"/>
      <c r="EB830" s="241"/>
      <c r="EC830" s="241"/>
      <c r="ED830" s="241"/>
      <c r="EE830" s="241"/>
      <c r="EF830" s="241"/>
      <c r="EG830" s="241"/>
      <c r="EH830" s="241"/>
      <c r="EI830" s="241"/>
      <c r="EJ830" s="241"/>
      <c r="EK830" s="241"/>
      <c r="EL830" s="241"/>
      <c r="EM830" s="241"/>
      <c r="EN830" s="241"/>
      <c r="EO830" s="241"/>
      <c r="EP830" s="241"/>
      <c r="EQ830" s="241"/>
      <c r="ER830" s="241"/>
      <c r="ES830" s="241"/>
      <c r="ET830" s="241"/>
      <c r="EU830" s="241"/>
      <c r="EV830" s="241"/>
      <c r="EW830" s="241"/>
      <c r="EX830" s="241"/>
      <c r="EY830" s="241"/>
      <c r="EZ830" s="241"/>
      <c r="FA830" s="241"/>
      <c r="FB830" s="241"/>
      <c r="FC830" s="241"/>
      <c r="FD830" s="241"/>
      <c r="FE830" s="241"/>
      <c r="FF830" s="241"/>
      <c r="FG830" s="241"/>
      <c r="FH830" s="241"/>
      <c r="FI830" s="241"/>
      <c r="FJ830" s="241"/>
      <c r="FK830" s="241"/>
      <c r="FL830" s="241"/>
      <c r="FM830" s="241"/>
      <c r="FN830" s="241"/>
      <c r="FO830" s="241"/>
      <c r="FP830" s="241"/>
      <c r="FQ830" s="241"/>
      <c r="FR830" s="241"/>
      <c r="FS830" s="241"/>
      <c r="FT830" s="241"/>
      <c r="FU830" s="241"/>
      <c r="FV830" s="241"/>
      <c r="FW830" s="241"/>
      <c r="FX830" s="241"/>
      <c r="FY830" s="241"/>
      <c r="FZ830" s="241"/>
      <c r="GA830" s="241"/>
      <c r="GB830" s="241"/>
      <c r="GC830" s="241"/>
      <c r="GD830" s="241"/>
      <c r="GE830" s="241"/>
      <c r="GF830" s="241"/>
      <c r="GG830" s="241"/>
      <c r="GH830" s="241"/>
      <c r="GI830" s="241"/>
      <c r="GJ830" s="241"/>
      <c r="GK830" s="241"/>
      <c r="GL830" s="241"/>
      <c r="GM830" s="241"/>
      <c r="GN830" s="241"/>
      <c r="GO830" s="241"/>
      <c r="GP830" s="241"/>
      <c r="GQ830" s="241"/>
      <c r="GR830" s="241"/>
      <c r="GS830" s="241"/>
      <c r="GT830" s="241"/>
      <c r="GU830" s="241"/>
      <c r="GV830" s="241"/>
      <c r="GW830" s="241"/>
      <c r="GX830" s="241"/>
      <c r="GY830" s="241"/>
      <c r="GZ830" s="241"/>
      <c r="HA830" s="241"/>
      <c r="HB830" s="241"/>
      <c r="HC830" s="241"/>
      <c r="HD830" s="241"/>
      <c r="HE830" s="241"/>
      <c r="HF830" s="241"/>
      <c r="HG830" s="241"/>
      <c r="HH830" s="241"/>
      <c r="HI830" s="241"/>
      <c r="HJ830" s="241"/>
      <c r="HK830" s="241"/>
      <c r="HL830" s="241"/>
      <c r="HM830" s="241"/>
      <c r="HN830" s="241"/>
      <c r="HO830" s="241"/>
      <c r="HP830" s="241"/>
      <c r="HQ830" s="241"/>
      <c r="HR830" s="241"/>
      <c r="HS830" s="241"/>
      <c r="HT830" s="241"/>
      <c r="HU830" s="241"/>
      <c r="HV830" s="241"/>
      <c r="HW830" s="241"/>
      <c r="HX830" s="241"/>
      <c r="HY830" s="241"/>
      <c r="HZ830" s="241"/>
      <c r="IA830" s="241"/>
      <c r="IB830" s="241"/>
      <c r="IC830" s="241"/>
      <c r="ID830" s="241"/>
      <c r="IE830" s="241"/>
      <c r="IF830" s="241"/>
      <c r="IG830" s="241"/>
      <c r="IH830" s="241"/>
      <c r="II830" s="241"/>
      <c r="IJ830" s="241"/>
      <c r="IK830" s="241"/>
      <c r="IL830" s="241"/>
      <c r="IM830" s="241"/>
      <c r="IN830" s="241"/>
      <c r="IO830" s="241"/>
      <c r="IP830" s="241"/>
      <c r="IQ830" s="241"/>
      <c r="IR830" s="241"/>
      <c r="IS830" s="241"/>
      <c r="IT830" s="241"/>
      <c r="IU830" s="241"/>
      <c r="IV830" s="241"/>
      <c r="IW830" s="241"/>
      <c r="IX830" s="241"/>
      <c r="IY830" s="241"/>
      <c r="IZ830" s="241"/>
      <c r="JA830" s="241"/>
      <c r="JB830" s="241"/>
      <c r="JC830" s="241"/>
      <c r="JD830" s="241"/>
      <c r="JE830" s="241"/>
      <c r="JF830" s="241"/>
      <c r="JG830" s="241"/>
      <c r="JH830" s="241"/>
      <c r="JI830" s="241"/>
      <c r="JJ830" s="241"/>
      <c r="JK830" s="241"/>
      <c r="JL830" s="241"/>
      <c r="JM830" s="241"/>
      <c r="JN830" s="241"/>
      <c r="JO830" s="241"/>
      <c r="JP830" s="241"/>
      <c r="JQ830" s="241"/>
      <c r="JR830" s="241"/>
      <c r="JS830" s="241"/>
      <c r="JT830" s="241"/>
      <c r="JU830" s="241"/>
    </row>
    <row r="831" spans="1:281" s="240" customFormat="1" ht="15" customHeight="1">
      <c r="A831" s="241"/>
      <c r="B831" s="241"/>
      <c r="C831" s="241"/>
      <c r="D831" s="241"/>
      <c r="E831" s="241"/>
      <c r="F831" s="241"/>
      <c r="G831" s="241"/>
      <c r="H831" s="241"/>
      <c r="I831" s="241"/>
      <c r="J831" s="241"/>
      <c r="K831" s="241"/>
      <c r="L831" s="241"/>
      <c r="M831" s="241"/>
      <c r="N831" s="241"/>
      <c r="O831" s="241"/>
      <c r="P831" s="241"/>
      <c r="Q831" s="241"/>
      <c r="R831" s="241"/>
      <c r="S831" s="241"/>
      <c r="T831" s="241"/>
      <c r="U831" s="241" t="s">
        <v>954</v>
      </c>
      <c r="V831" s="241"/>
      <c r="W831" s="241"/>
      <c r="X831" s="241"/>
      <c r="Y831" s="241"/>
      <c r="Z831" s="241"/>
      <c r="AA831" s="241"/>
      <c r="AB831" s="241"/>
      <c r="AC831" s="241" t="s">
        <v>313</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c r="DD831" s="241"/>
      <c r="DE831" s="241"/>
      <c r="DF831" s="241"/>
      <c r="DG831" s="241"/>
      <c r="DH831" s="241"/>
      <c r="DI831" s="241"/>
      <c r="DJ831" s="241"/>
      <c r="DK831" s="241"/>
      <c r="DL831" s="241"/>
      <c r="DM831" s="241"/>
      <c r="DN831" s="241"/>
      <c r="DO831" s="241"/>
      <c r="DP831" s="241"/>
      <c r="DQ831" s="241"/>
      <c r="DR831" s="241"/>
      <c r="DS831" s="241"/>
      <c r="DT831" s="241"/>
      <c r="DU831" s="241"/>
      <c r="DV831" s="241"/>
      <c r="DW831" s="241"/>
      <c r="DX831" s="241"/>
      <c r="DY831" s="241"/>
      <c r="DZ831" s="241"/>
      <c r="EA831" s="241"/>
      <c r="EB831" s="241"/>
      <c r="EC831" s="241"/>
      <c r="ED831" s="241"/>
      <c r="EE831" s="241"/>
      <c r="EF831" s="241"/>
      <c r="EG831" s="241"/>
      <c r="EH831" s="241"/>
      <c r="EI831" s="241"/>
      <c r="EJ831" s="241"/>
      <c r="EK831" s="241"/>
      <c r="EL831" s="241"/>
      <c r="EM831" s="241"/>
      <c r="EN831" s="241"/>
      <c r="EO831" s="241"/>
      <c r="EP831" s="241"/>
      <c r="EQ831" s="241"/>
      <c r="ER831" s="241"/>
      <c r="ES831" s="241"/>
      <c r="ET831" s="241"/>
      <c r="EU831" s="241"/>
      <c r="EV831" s="241"/>
      <c r="EW831" s="241"/>
      <c r="EX831" s="241"/>
      <c r="EY831" s="241"/>
      <c r="EZ831" s="241"/>
      <c r="FA831" s="241"/>
      <c r="FB831" s="241"/>
      <c r="FC831" s="241"/>
      <c r="FD831" s="241"/>
      <c r="FE831" s="241"/>
      <c r="FF831" s="241"/>
      <c r="FG831" s="241"/>
      <c r="FH831" s="241"/>
      <c r="FI831" s="241"/>
      <c r="FJ831" s="241"/>
      <c r="FK831" s="241"/>
      <c r="FL831" s="241"/>
      <c r="FM831" s="241"/>
      <c r="FN831" s="241"/>
      <c r="FO831" s="241"/>
      <c r="FP831" s="241"/>
      <c r="FQ831" s="241"/>
      <c r="FR831" s="241"/>
      <c r="FS831" s="241"/>
      <c r="FT831" s="241"/>
      <c r="FU831" s="241"/>
      <c r="FV831" s="241"/>
      <c r="FW831" s="241"/>
      <c r="FX831" s="241"/>
      <c r="FY831" s="241"/>
      <c r="FZ831" s="241"/>
      <c r="GA831" s="241"/>
      <c r="GB831" s="241"/>
      <c r="GC831" s="241"/>
      <c r="GD831" s="241"/>
      <c r="GE831" s="241"/>
      <c r="GF831" s="241"/>
      <c r="GG831" s="241"/>
      <c r="GH831" s="241"/>
      <c r="GI831" s="241"/>
      <c r="GJ831" s="241"/>
      <c r="GK831" s="241"/>
      <c r="GL831" s="241"/>
      <c r="GM831" s="241"/>
      <c r="GN831" s="241"/>
      <c r="GO831" s="241"/>
      <c r="GP831" s="241"/>
      <c r="GQ831" s="241"/>
      <c r="GR831" s="241"/>
      <c r="GS831" s="241"/>
      <c r="GT831" s="241"/>
      <c r="GU831" s="241"/>
      <c r="GV831" s="241"/>
      <c r="GW831" s="241"/>
      <c r="GX831" s="241"/>
      <c r="GY831" s="241"/>
      <c r="GZ831" s="241"/>
      <c r="HA831" s="241"/>
      <c r="HB831" s="241"/>
      <c r="HC831" s="241"/>
      <c r="HD831" s="241"/>
      <c r="HE831" s="241"/>
      <c r="HF831" s="241"/>
      <c r="HG831" s="241"/>
      <c r="HH831" s="241"/>
      <c r="HI831" s="241"/>
      <c r="HJ831" s="241"/>
      <c r="HK831" s="241"/>
      <c r="HL831" s="241"/>
      <c r="HM831" s="241"/>
      <c r="HN831" s="241"/>
      <c r="HO831" s="241"/>
      <c r="HP831" s="241"/>
      <c r="HQ831" s="241"/>
      <c r="HR831" s="241"/>
      <c r="HS831" s="241"/>
      <c r="HT831" s="241"/>
      <c r="HU831" s="241"/>
      <c r="HV831" s="241"/>
      <c r="HW831" s="241"/>
      <c r="HX831" s="241"/>
      <c r="HY831" s="241"/>
      <c r="HZ831" s="241"/>
      <c r="IA831" s="241"/>
      <c r="IB831" s="241"/>
      <c r="IC831" s="241"/>
      <c r="ID831" s="241"/>
      <c r="IE831" s="241"/>
      <c r="IF831" s="241"/>
      <c r="IG831" s="241"/>
      <c r="IH831" s="241"/>
      <c r="II831" s="241"/>
      <c r="IJ831" s="241"/>
      <c r="IK831" s="241"/>
      <c r="IL831" s="241"/>
      <c r="IM831" s="241"/>
      <c r="IN831" s="241"/>
      <c r="IO831" s="241"/>
      <c r="IP831" s="241"/>
      <c r="IQ831" s="241"/>
      <c r="IR831" s="241"/>
      <c r="IS831" s="241"/>
      <c r="IT831" s="241"/>
      <c r="IU831" s="241"/>
      <c r="IV831" s="241"/>
      <c r="IW831" s="241"/>
      <c r="IX831" s="241"/>
      <c r="IY831" s="241"/>
      <c r="IZ831" s="241"/>
      <c r="JA831" s="241"/>
      <c r="JB831" s="241"/>
      <c r="JC831" s="241"/>
      <c r="JD831" s="241"/>
      <c r="JE831" s="241"/>
      <c r="JF831" s="241"/>
      <c r="JG831" s="241"/>
      <c r="JH831" s="241"/>
      <c r="JI831" s="241"/>
      <c r="JJ831" s="241"/>
      <c r="JK831" s="241"/>
      <c r="JL831" s="241"/>
      <c r="JM831" s="241"/>
      <c r="JN831" s="241"/>
      <c r="JO831" s="241"/>
      <c r="JP831" s="241"/>
      <c r="JQ831" s="241"/>
      <c r="JR831" s="241"/>
      <c r="JS831" s="241"/>
      <c r="JT831" s="241"/>
      <c r="JU831" s="241"/>
    </row>
    <row r="832" spans="1:281" s="240" customFormat="1" ht="15" customHeight="1">
      <c r="A832" s="241"/>
      <c r="B832" s="241"/>
      <c r="C832" s="241"/>
      <c r="D832" s="241"/>
      <c r="E832" s="241"/>
      <c r="F832" s="241"/>
      <c r="G832" s="241"/>
      <c r="H832" s="241"/>
      <c r="I832" s="241"/>
      <c r="J832" s="241"/>
      <c r="K832" s="241"/>
      <c r="L832" s="241"/>
      <c r="M832" s="241"/>
      <c r="N832" s="241"/>
      <c r="O832" s="241"/>
      <c r="P832" s="241"/>
      <c r="Q832" s="241"/>
      <c r="R832" s="241"/>
      <c r="S832" s="241"/>
      <c r="T832" s="241"/>
      <c r="U832" s="241" t="s">
        <v>955</v>
      </c>
      <c r="V832" s="241"/>
      <c r="W832" s="241"/>
      <c r="X832" s="241"/>
      <c r="Y832" s="241"/>
      <c r="Z832" s="241"/>
      <c r="AA832" s="241"/>
      <c r="AB832" s="241"/>
      <c r="AC832" s="241" t="s">
        <v>313</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c r="DD832" s="241"/>
      <c r="DE832" s="241"/>
      <c r="DF832" s="241"/>
      <c r="DG832" s="241"/>
      <c r="DH832" s="241"/>
      <c r="DI832" s="241"/>
      <c r="DJ832" s="241"/>
      <c r="DK832" s="241"/>
      <c r="DL832" s="241"/>
      <c r="DM832" s="241"/>
      <c r="DN832" s="241"/>
      <c r="DO832" s="241"/>
      <c r="DP832" s="241"/>
      <c r="DQ832" s="241"/>
      <c r="DR832" s="241"/>
      <c r="DS832" s="241"/>
      <c r="DT832" s="241"/>
      <c r="DU832" s="241"/>
      <c r="DV832" s="241"/>
      <c r="DW832" s="241"/>
      <c r="DX832" s="241"/>
      <c r="DY832" s="241"/>
      <c r="DZ832" s="241"/>
      <c r="EA832" s="241"/>
      <c r="EB832" s="241"/>
      <c r="EC832" s="241"/>
      <c r="ED832" s="241"/>
      <c r="EE832" s="241"/>
      <c r="EF832" s="241"/>
      <c r="EG832" s="241"/>
      <c r="EH832" s="241"/>
      <c r="EI832" s="241"/>
      <c r="EJ832" s="241"/>
      <c r="EK832" s="241"/>
      <c r="EL832" s="241"/>
      <c r="EM832" s="241"/>
      <c r="EN832" s="241"/>
      <c r="EO832" s="241"/>
      <c r="EP832" s="241"/>
      <c r="EQ832" s="241"/>
      <c r="ER832" s="241"/>
      <c r="ES832" s="241"/>
      <c r="ET832" s="241"/>
      <c r="EU832" s="241"/>
      <c r="EV832" s="241"/>
      <c r="EW832" s="241"/>
      <c r="EX832" s="241"/>
      <c r="EY832" s="241"/>
      <c r="EZ832" s="241"/>
      <c r="FA832" s="241"/>
      <c r="FB832" s="241"/>
      <c r="FC832" s="241"/>
      <c r="FD832" s="241"/>
      <c r="FE832" s="241"/>
      <c r="FF832" s="241"/>
      <c r="FG832" s="241"/>
      <c r="FH832" s="241"/>
      <c r="FI832" s="241"/>
      <c r="FJ832" s="241"/>
      <c r="FK832" s="241"/>
      <c r="FL832" s="241"/>
      <c r="FM832" s="241"/>
      <c r="FN832" s="241"/>
      <c r="FO832" s="241"/>
      <c r="FP832" s="241"/>
      <c r="FQ832" s="241"/>
      <c r="FR832" s="241"/>
      <c r="FS832" s="241"/>
      <c r="FT832" s="241"/>
      <c r="FU832" s="241"/>
      <c r="FV832" s="241"/>
      <c r="FW832" s="241"/>
      <c r="FX832" s="241"/>
      <c r="FY832" s="241"/>
      <c r="FZ832" s="241"/>
      <c r="GA832" s="241"/>
      <c r="GB832" s="241"/>
      <c r="GC832" s="241"/>
      <c r="GD832" s="241"/>
      <c r="GE832" s="241"/>
      <c r="GF832" s="241"/>
      <c r="GG832" s="241"/>
      <c r="GH832" s="241"/>
      <c r="GI832" s="241"/>
      <c r="GJ832" s="241"/>
      <c r="GK832" s="241"/>
      <c r="GL832" s="241"/>
      <c r="GM832" s="241"/>
      <c r="GN832" s="241"/>
      <c r="GO832" s="241"/>
      <c r="GP832" s="241"/>
      <c r="GQ832" s="241"/>
      <c r="GR832" s="241"/>
      <c r="GS832" s="241"/>
      <c r="GT832" s="241"/>
      <c r="GU832" s="241"/>
      <c r="GV832" s="241"/>
      <c r="GW832" s="241"/>
      <c r="GX832" s="241"/>
      <c r="GY832" s="241"/>
      <c r="GZ832" s="241"/>
      <c r="HA832" s="241"/>
      <c r="HB832" s="241"/>
      <c r="HC832" s="241"/>
      <c r="HD832" s="241"/>
      <c r="HE832" s="241"/>
      <c r="HF832" s="241"/>
      <c r="HG832" s="241"/>
      <c r="HH832" s="241"/>
      <c r="HI832" s="241"/>
      <c r="HJ832" s="241"/>
      <c r="HK832" s="241"/>
      <c r="HL832" s="241"/>
      <c r="HM832" s="241"/>
      <c r="HN832" s="241"/>
      <c r="HO832" s="241"/>
      <c r="HP832" s="241"/>
      <c r="HQ832" s="241"/>
      <c r="HR832" s="241"/>
      <c r="HS832" s="241"/>
      <c r="HT832" s="241"/>
      <c r="HU832" s="241"/>
      <c r="HV832" s="241"/>
      <c r="HW832" s="241"/>
      <c r="HX832" s="241"/>
      <c r="HY832" s="241"/>
      <c r="HZ832" s="241"/>
      <c r="IA832" s="241"/>
      <c r="IB832" s="241"/>
      <c r="IC832" s="241"/>
      <c r="ID832" s="241"/>
      <c r="IE832" s="241"/>
      <c r="IF832" s="241"/>
      <c r="IG832" s="241"/>
      <c r="IH832" s="241"/>
      <c r="II832" s="241"/>
      <c r="IJ832" s="241"/>
      <c r="IK832" s="241"/>
      <c r="IL832" s="241"/>
      <c r="IM832" s="241"/>
      <c r="IN832" s="241"/>
      <c r="IO832" s="241"/>
      <c r="IP832" s="241"/>
      <c r="IQ832" s="241"/>
      <c r="IR832" s="241"/>
      <c r="IS832" s="241"/>
      <c r="IT832" s="241"/>
      <c r="IU832" s="241"/>
      <c r="IV832" s="241"/>
      <c r="IW832" s="241"/>
      <c r="IX832" s="241"/>
      <c r="IY832" s="241"/>
      <c r="IZ832" s="241"/>
      <c r="JA832" s="241"/>
      <c r="JB832" s="241"/>
      <c r="JC832" s="241"/>
      <c r="JD832" s="241"/>
      <c r="JE832" s="241"/>
      <c r="JF832" s="241"/>
      <c r="JG832" s="241"/>
      <c r="JH832" s="241"/>
      <c r="JI832" s="241"/>
      <c r="JJ832" s="241"/>
      <c r="JK832" s="241"/>
      <c r="JL832" s="241"/>
      <c r="JM832" s="241"/>
      <c r="JN832" s="241"/>
      <c r="JO832" s="241"/>
      <c r="JP832" s="241"/>
      <c r="JQ832" s="241"/>
      <c r="JR832" s="241"/>
      <c r="JS832" s="241"/>
      <c r="JT832" s="241"/>
      <c r="JU832" s="241"/>
    </row>
    <row r="833" spans="1:281" s="240" customFormat="1" ht="15" customHeight="1">
      <c r="A833" s="241"/>
      <c r="B833" s="241"/>
      <c r="C833" s="241"/>
      <c r="D833" s="241"/>
      <c r="E833" s="241"/>
      <c r="F833" s="241"/>
      <c r="G833" s="241"/>
      <c r="H833" s="241"/>
      <c r="I833" s="241"/>
      <c r="J833" s="241"/>
      <c r="K833" s="241"/>
      <c r="L833" s="241"/>
      <c r="M833" s="241"/>
      <c r="N833" s="241"/>
      <c r="O833" s="241"/>
      <c r="P833" s="241"/>
      <c r="Q833" s="241"/>
      <c r="R833" s="241"/>
      <c r="S833" s="241"/>
      <c r="T833" s="241"/>
      <c r="U833" s="241" t="s">
        <v>956</v>
      </c>
      <c r="V833" s="241"/>
      <c r="W833" s="241"/>
      <c r="X833" s="241"/>
      <c r="Y833" s="241"/>
      <c r="Z833" s="241"/>
      <c r="AA833" s="241"/>
      <c r="AB833" s="241"/>
      <c r="AC833" s="241" t="s">
        <v>309</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c r="DD833" s="241"/>
      <c r="DE833" s="241"/>
      <c r="DF833" s="241"/>
      <c r="DG833" s="241"/>
      <c r="DH833" s="241"/>
      <c r="DI833" s="241"/>
      <c r="DJ833" s="241"/>
      <c r="DK833" s="241"/>
      <c r="DL833" s="241"/>
      <c r="DM833" s="241"/>
      <c r="DN833" s="241"/>
      <c r="DO833" s="241"/>
      <c r="DP833" s="241"/>
      <c r="DQ833" s="241"/>
      <c r="DR833" s="241"/>
      <c r="DS833" s="241"/>
      <c r="DT833" s="241"/>
      <c r="DU833" s="241"/>
      <c r="DV833" s="241"/>
      <c r="DW833" s="241"/>
      <c r="DX833" s="241"/>
      <c r="DY833" s="241"/>
      <c r="DZ833" s="241"/>
      <c r="EA833" s="241"/>
      <c r="EB833" s="241"/>
      <c r="EC833" s="241"/>
      <c r="ED833" s="241"/>
      <c r="EE833" s="241"/>
      <c r="EF833" s="241"/>
      <c r="EG833" s="241"/>
      <c r="EH833" s="241"/>
      <c r="EI833" s="241"/>
      <c r="EJ833" s="241"/>
      <c r="EK833" s="241"/>
      <c r="EL833" s="241"/>
      <c r="EM833" s="241"/>
      <c r="EN833" s="241"/>
      <c r="EO833" s="241"/>
      <c r="EP833" s="241"/>
      <c r="EQ833" s="241"/>
      <c r="ER833" s="241"/>
      <c r="ES833" s="241"/>
      <c r="ET833" s="241"/>
      <c r="EU833" s="241"/>
      <c r="EV833" s="241"/>
      <c r="EW833" s="241"/>
      <c r="EX833" s="241"/>
      <c r="EY833" s="241"/>
      <c r="EZ833" s="241"/>
      <c r="FA833" s="241"/>
      <c r="FB833" s="241"/>
      <c r="FC833" s="241"/>
      <c r="FD833" s="241"/>
      <c r="FE833" s="241"/>
      <c r="FF833" s="241"/>
      <c r="FG833" s="241"/>
      <c r="FH833" s="241"/>
      <c r="FI833" s="241"/>
      <c r="FJ833" s="241"/>
      <c r="FK833" s="241"/>
      <c r="FL833" s="241"/>
      <c r="FM833" s="241"/>
      <c r="FN833" s="241"/>
      <c r="FO833" s="241"/>
      <c r="FP833" s="241"/>
      <c r="FQ833" s="241"/>
      <c r="FR833" s="241"/>
      <c r="FS833" s="241"/>
      <c r="FT833" s="241"/>
      <c r="FU833" s="241"/>
      <c r="FV833" s="241"/>
      <c r="FW833" s="241"/>
      <c r="FX833" s="241"/>
      <c r="FY833" s="241"/>
      <c r="FZ833" s="241"/>
      <c r="GA833" s="241"/>
      <c r="GB833" s="241"/>
      <c r="GC833" s="241"/>
      <c r="GD833" s="241"/>
      <c r="GE833" s="241"/>
      <c r="GF833" s="241"/>
      <c r="GG833" s="241"/>
      <c r="GH833" s="241"/>
      <c r="GI833" s="241"/>
      <c r="GJ833" s="241"/>
      <c r="GK833" s="241"/>
      <c r="GL833" s="241"/>
      <c r="GM833" s="241"/>
      <c r="GN833" s="241"/>
      <c r="GO833" s="241"/>
      <c r="GP833" s="241"/>
      <c r="GQ833" s="241"/>
      <c r="GR833" s="241"/>
      <c r="GS833" s="241"/>
      <c r="GT833" s="241"/>
      <c r="GU833" s="241"/>
      <c r="GV833" s="241"/>
      <c r="GW833" s="241"/>
      <c r="GX833" s="241"/>
      <c r="GY833" s="241"/>
      <c r="GZ833" s="241"/>
      <c r="HA833" s="241"/>
      <c r="HB833" s="241"/>
      <c r="HC833" s="241"/>
      <c r="HD833" s="241"/>
      <c r="HE833" s="241"/>
      <c r="HF833" s="241"/>
      <c r="HG833" s="241"/>
      <c r="HH833" s="241"/>
      <c r="HI833" s="241"/>
      <c r="HJ833" s="241"/>
      <c r="HK833" s="241"/>
      <c r="HL833" s="241"/>
      <c r="HM833" s="241"/>
      <c r="HN833" s="241"/>
      <c r="HO833" s="241"/>
      <c r="HP833" s="241"/>
      <c r="HQ833" s="241"/>
      <c r="HR833" s="241"/>
      <c r="HS833" s="241"/>
      <c r="HT833" s="241"/>
      <c r="HU833" s="241"/>
      <c r="HV833" s="241"/>
      <c r="HW833" s="241"/>
      <c r="HX833" s="241"/>
      <c r="HY833" s="241"/>
      <c r="HZ833" s="241"/>
      <c r="IA833" s="241"/>
      <c r="IB833" s="241"/>
      <c r="IC833" s="241"/>
      <c r="ID833" s="241"/>
      <c r="IE833" s="241"/>
      <c r="IF833" s="241"/>
      <c r="IG833" s="241"/>
      <c r="IH833" s="241"/>
      <c r="II833" s="241"/>
      <c r="IJ833" s="241"/>
      <c r="IK833" s="241"/>
      <c r="IL833" s="241"/>
      <c r="IM833" s="241"/>
      <c r="IN833" s="241"/>
      <c r="IO833" s="241"/>
      <c r="IP833" s="241"/>
      <c r="IQ833" s="241"/>
      <c r="IR833" s="241"/>
      <c r="IS833" s="241"/>
      <c r="IT833" s="241"/>
      <c r="IU833" s="241"/>
      <c r="IV833" s="241"/>
      <c r="IW833" s="241"/>
      <c r="IX833" s="241"/>
      <c r="IY833" s="241"/>
      <c r="IZ833" s="241"/>
      <c r="JA833" s="241"/>
      <c r="JB833" s="241"/>
      <c r="JC833" s="241"/>
      <c r="JD833" s="241"/>
      <c r="JE833" s="241"/>
      <c r="JF833" s="241"/>
      <c r="JG833" s="241"/>
      <c r="JH833" s="241"/>
      <c r="JI833" s="241"/>
      <c r="JJ833" s="241"/>
      <c r="JK833" s="241"/>
      <c r="JL833" s="241"/>
      <c r="JM833" s="241"/>
      <c r="JN833" s="241"/>
      <c r="JO833" s="241"/>
      <c r="JP833" s="241"/>
      <c r="JQ833" s="241"/>
      <c r="JR833" s="241"/>
      <c r="JS833" s="241"/>
      <c r="JT833" s="241"/>
      <c r="JU833" s="241"/>
    </row>
    <row r="834" spans="1:281" s="240" customFormat="1" ht="15" customHeight="1">
      <c r="A834" s="241"/>
      <c r="B834" s="241"/>
      <c r="C834" s="241"/>
      <c r="D834" s="241"/>
      <c r="E834" s="241"/>
      <c r="F834" s="241"/>
      <c r="G834" s="241"/>
      <c r="H834" s="241"/>
      <c r="I834" s="241"/>
      <c r="J834" s="241"/>
      <c r="K834" s="241"/>
      <c r="L834" s="241"/>
      <c r="M834" s="241"/>
      <c r="N834" s="241"/>
      <c r="O834" s="241"/>
      <c r="P834" s="241"/>
      <c r="Q834" s="241"/>
      <c r="R834" s="241"/>
      <c r="S834" s="241"/>
      <c r="T834" s="241"/>
      <c r="U834" s="241" t="s">
        <v>957</v>
      </c>
      <c r="V834" s="241"/>
      <c r="W834" s="241"/>
      <c r="X834" s="241"/>
      <c r="Y834" s="241"/>
      <c r="Z834" s="241"/>
      <c r="AA834" s="241"/>
      <c r="AB834" s="241"/>
      <c r="AC834" s="241" t="s">
        <v>313</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c r="DD834" s="241"/>
      <c r="DE834" s="241"/>
      <c r="DF834" s="241"/>
      <c r="DG834" s="241"/>
      <c r="DH834" s="241"/>
      <c r="DI834" s="241"/>
      <c r="DJ834" s="241"/>
      <c r="DK834" s="241"/>
      <c r="DL834" s="241"/>
      <c r="DM834" s="241"/>
      <c r="DN834" s="241"/>
      <c r="DO834" s="241"/>
      <c r="DP834" s="241"/>
      <c r="DQ834" s="241"/>
      <c r="DR834" s="241"/>
      <c r="DS834" s="241"/>
      <c r="DT834" s="241"/>
      <c r="DU834" s="241"/>
      <c r="DV834" s="241"/>
      <c r="DW834" s="241"/>
      <c r="DX834" s="241"/>
      <c r="DY834" s="241"/>
      <c r="DZ834" s="241"/>
      <c r="EA834" s="241"/>
      <c r="EB834" s="241"/>
      <c r="EC834" s="241"/>
      <c r="ED834" s="241"/>
      <c r="EE834" s="241"/>
      <c r="EF834" s="241"/>
      <c r="EG834" s="241"/>
      <c r="EH834" s="241"/>
      <c r="EI834" s="241"/>
      <c r="EJ834" s="241"/>
      <c r="EK834" s="241"/>
      <c r="EL834" s="241"/>
      <c r="EM834" s="241"/>
      <c r="EN834" s="241"/>
      <c r="EO834" s="241"/>
      <c r="EP834" s="241"/>
      <c r="EQ834" s="241"/>
      <c r="ER834" s="241"/>
      <c r="ES834" s="241"/>
      <c r="ET834" s="241"/>
      <c r="EU834" s="241"/>
      <c r="EV834" s="241"/>
      <c r="EW834" s="241"/>
      <c r="EX834" s="241"/>
      <c r="EY834" s="241"/>
      <c r="EZ834" s="241"/>
      <c r="FA834" s="241"/>
      <c r="FB834" s="241"/>
      <c r="FC834" s="241"/>
      <c r="FD834" s="241"/>
      <c r="FE834" s="241"/>
      <c r="FF834" s="241"/>
      <c r="FG834" s="241"/>
      <c r="FH834" s="241"/>
      <c r="FI834" s="241"/>
      <c r="FJ834" s="241"/>
      <c r="FK834" s="241"/>
      <c r="FL834" s="241"/>
      <c r="FM834" s="241"/>
      <c r="FN834" s="241"/>
      <c r="FO834" s="241"/>
      <c r="FP834" s="241"/>
      <c r="FQ834" s="241"/>
      <c r="FR834" s="241"/>
      <c r="FS834" s="241"/>
      <c r="FT834" s="241"/>
      <c r="FU834" s="241"/>
      <c r="FV834" s="241"/>
      <c r="FW834" s="241"/>
      <c r="FX834" s="241"/>
      <c r="FY834" s="241"/>
      <c r="FZ834" s="241"/>
      <c r="GA834" s="241"/>
      <c r="GB834" s="241"/>
      <c r="GC834" s="241"/>
      <c r="GD834" s="241"/>
      <c r="GE834" s="241"/>
      <c r="GF834" s="241"/>
      <c r="GG834" s="241"/>
      <c r="GH834" s="241"/>
      <c r="GI834" s="241"/>
      <c r="GJ834" s="241"/>
      <c r="GK834" s="241"/>
      <c r="GL834" s="241"/>
      <c r="GM834" s="241"/>
      <c r="GN834" s="241"/>
      <c r="GO834" s="241"/>
      <c r="GP834" s="241"/>
      <c r="GQ834" s="241"/>
      <c r="GR834" s="241"/>
      <c r="GS834" s="241"/>
      <c r="GT834" s="241"/>
      <c r="GU834" s="241"/>
      <c r="GV834" s="241"/>
      <c r="GW834" s="241"/>
      <c r="GX834" s="241"/>
      <c r="GY834" s="241"/>
      <c r="GZ834" s="241"/>
      <c r="HA834" s="241"/>
      <c r="HB834" s="241"/>
      <c r="HC834" s="241"/>
      <c r="HD834" s="241"/>
      <c r="HE834" s="241"/>
      <c r="HF834" s="241"/>
      <c r="HG834" s="241"/>
      <c r="HH834" s="241"/>
      <c r="HI834" s="241"/>
      <c r="HJ834" s="241"/>
      <c r="HK834" s="241"/>
      <c r="HL834" s="241"/>
      <c r="HM834" s="241"/>
      <c r="HN834" s="241"/>
      <c r="HO834" s="241"/>
      <c r="HP834" s="241"/>
      <c r="HQ834" s="241"/>
      <c r="HR834" s="241"/>
      <c r="HS834" s="241"/>
      <c r="HT834" s="241"/>
      <c r="HU834" s="241"/>
      <c r="HV834" s="241"/>
      <c r="HW834" s="241"/>
      <c r="HX834" s="241"/>
      <c r="HY834" s="241"/>
      <c r="HZ834" s="241"/>
      <c r="IA834" s="241"/>
      <c r="IB834" s="241"/>
      <c r="IC834" s="241"/>
      <c r="ID834" s="241"/>
      <c r="IE834" s="241"/>
      <c r="IF834" s="241"/>
      <c r="IG834" s="241"/>
      <c r="IH834" s="241"/>
      <c r="II834" s="241"/>
      <c r="IJ834" s="241"/>
      <c r="IK834" s="241"/>
      <c r="IL834" s="241"/>
      <c r="IM834" s="241"/>
      <c r="IN834" s="241"/>
      <c r="IO834" s="241"/>
      <c r="IP834" s="241"/>
      <c r="IQ834" s="241"/>
      <c r="IR834" s="241"/>
      <c r="IS834" s="241"/>
      <c r="IT834" s="241"/>
      <c r="IU834" s="241"/>
      <c r="IV834" s="241"/>
      <c r="IW834" s="241"/>
      <c r="IX834" s="241"/>
      <c r="IY834" s="241"/>
      <c r="IZ834" s="241"/>
      <c r="JA834" s="241"/>
      <c r="JB834" s="241"/>
      <c r="JC834" s="241"/>
      <c r="JD834" s="241"/>
      <c r="JE834" s="241"/>
      <c r="JF834" s="241"/>
      <c r="JG834" s="241"/>
      <c r="JH834" s="241"/>
      <c r="JI834" s="241"/>
      <c r="JJ834" s="241"/>
      <c r="JK834" s="241"/>
      <c r="JL834" s="241"/>
      <c r="JM834" s="241"/>
      <c r="JN834" s="241"/>
      <c r="JO834" s="241"/>
      <c r="JP834" s="241"/>
      <c r="JQ834" s="241"/>
      <c r="JR834" s="241"/>
      <c r="JS834" s="241"/>
      <c r="JT834" s="241"/>
      <c r="JU834" s="241"/>
    </row>
    <row r="835" spans="1:281" s="240" customFormat="1" ht="15" customHeight="1">
      <c r="A835" s="241"/>
      <c r="B835" s="241"/>
      <c r="C835" s="241"/>
      <c r="D835" s="241"/>
      <c r="E835" s="241"/>
      <c r="F835" s="241"/>
      <c r="G835" s="241"/>
      <c r="H835" s="241"/>
      <c r="I835" s="241"/>
      <c r="J835" s="241"/>
      <c r="K835" s="241"/>
      <c r="L835" s="241"/>
      <c r="M835" s="241"/>
      <c r="N835" s="241"/>
      <c r="O835" s="241"/>
      <c r="P835" s="241"/>
      <c r="Q835" s="241"/>
      <c r="R835" s="241"/>
      <c r="S835" s="241"/>
      <c r="T835" s="241"/>
      <c r="U835" s="241" t="s">
        <v>958</v>
      </c>
      <c r="V835" s="241"/>
      <c r="W835" s="241"/>
      <c r="X835" s="241"/>
      <c r="Y835" s="241"/>
      <c r="Z835" s="241"/>
      <c r="AA835" s="241"/>
      <c r="AB835" s="241"/>
      <c r="AC835" s="241" t="s">
        <v>386</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c r="DD835" s="241"/>
      <c r="DE835" s="241"/>
      <c r="DF835" s="241"/>
      <c r="DG835" s="241"/>
      <c r="DH835" s="241"/>
      <c r="DI835" s="241"/>
      <c r="DJ835" s="241"/>
      <c r="DK835" s="241"/>
      <c r="DL835" s="241"/>
      <c r="DM835" s="241"/>
      <c r="DN835" s="241"/>
      <c r="DO835" s="241"/>
      <c r="DP835" s="241"/>
      <c r="DQ835" s="241"/>
      <c r="DR835" s="241"/>
      <c r="DS835" s="241"/>
      <c r="DT835" s="241"/>
      <c r="DU835" s="241"/>
      <c r="DV835" s="241"/>
      <c r="DW835" s="241"/>
      <c r="DX835" s="241"/>
      <c r="DY835" s="241"/>
      <c r="DZ835" s="241"/>
      <c r="EA835" s="241"/>
      <c r="EB835" s="241"/>
      <c r="EC835" s="241"/>
      <c r="ED835" s="241"/>
      <c r="EE835" s="241"/>
      <c r="EF835" s="241"/>
      <c r="EG835" s="241"/>
      <c r="EH835" s="241"/>
      <c r="EI835" s="241"/>
      <c r="EJ835" s="241"/>
      <c r="EK835" s="241"/>
      <c r="EL835" s="241"/>
      <c r="EM835" s="241"/>
      <c r="EN835" s="241"/>
      <c r="EO835" s="241"/>
      <c r="EP835" s="241"/>
      <c r="EQ835" s="241"/>
      <c r="ER835" s="241"/>
      <c r="ES835" s="241"/>
      <c r="ET835" s="241"/>
      <c r="EU835" s="241"/>
      <c r="EV835" s="241"/>
      <c r="EW835" s="241"/>
      <c r="EX835" s="241"/>
      <c r="EY835" s="241"/>
      <c r="EZ835" s="241"/>
      <c r="FA835" s="241"/>
      <c r="FB835" s="241"/>
      <c r="FC835" s="241"/>
      <c r="FD835" s="241"/>
      <c r="FE835" s="241"/>
      <c r="FF835" s="241"/>
      <c r="FG835" s="241"/>
      <c r="FH835" s="241"/>
      <c r="FI835" s="241"/>
      <c r="FJ835" s="241"/>
      <c r="FK835" s="241"/>
      <c r="FL835" s="241"/>
      <c r="FM835" s="241"/>
      <c r="FN835" s="241"/>
      <c r="FO835" s="241"/>
      <c r="FP835" s="241"/>
      <c r="FQ835" s="241"/>
      <c r="FR835" s="241"/>
      <c r="FS835" s="241"/>
      <c r="FT835" s="241"/>
      <c r="FU835" s="241"/>
      <c r="FV835" s="241"/>
      <c r="FW835" s="241"/>
      <c r="FX835" s="241"/>
      <c r="FY835" s="241"/>
      <c r="FZ835" s="241"/>
      <c r="GA835" s="241"/>
      <c r="GB835" s="241"/>
      <c r="GC835" s="241"/>
      <c r="GD835" s="241"/>
      <c r="GE835" s="241"/>
      <c r="GF835" s="241"/>
      <c r="GG835" s="241"/>
      <c r="GH835" s="241"/>
      <c r="GI835" s="241"/>
      <c r="GJ835" s="241"/>
      <c r="GK835" s="241"/>
      <c r="GL835" s="241"/>
      <c r="GM835" s="241"/>
      <c r="GN835" s="241"/>
      <c r="GO835" s="241"/>
      <c r="GP835" s="241"/>
      <c r="GQ835" s="241"/>
      <c r="GR835" s="241"/>
      <c r="GS835" s="241"/>
      <c r="GT835" s="241"/>
      <c r="GU835" s="241"/>
      <c r="GV835" s="241"/>
      <c r="GW835" s="241"/>
      <c r="GX835" s="241"/>
      <c r="GY835" s="241"/>
      <c r="GZ835" s="241"/>
      <c r="HA835" s="241"/>
      <c r="HB835" s="241"/>
      <c r="HC835" s="241"/>
      <c r="HD835" s="241"/>
      <c r="HE835" s="241"/>
      <c r="HF835" s="241"/>
      <c r="HG835" s="241"/>
      <c r="HH835" s="241"/>
      <c r="HI835" s="241"/>
      <c r="HJ835" s="241"/>
      <c r="HK835" s="241"/>
      <c r="HL835" s="241"/>
      <c r="HM835" s="241"/>
      <c r="HN835" s="241"/>
      <c r="HO835" s="241"/>
      <c r="HP835" s="241"/>
      <c r="HQ835" s="241"/>
      <c r="HR835" s="241"/>
      <c r="HS835" s="241"/>
      <c r="HT835" s="241"/>
      <c r="HU835" s="241"/>
      <c r="HV835" s="241"/>
      <c r="HW835" s="241"/>
      <c r="HX835" s="241"/>
      <c r="HY835" s="241"/>
      <c r="HZ835" s="241"/>
      <c r="IA835" s="241"/>
      <c r="IB835" s="241"/>
      <c r="IC835" s="241"/>
      <c r="ID835" s="241"/>
      <c r="IE835" s="241"/>
      <c r="IF835" s="241"/>
      <c r="IG835" s="241"/>
      <c r="IH835" s="241"/>
      <c r="II835" s="241"/>
      <c r="IJ835" s="241"/>
      <c r="IK835" s="241"/>
      <c r="IL835" s="241"/>
      <c r="IM835" s="241"/>
      <c r="IN835" s="241"/>
      <c r="IO835" s="241"/>
      <c r="IP835" s="241"/>
      <c r="IQ835" s="241"/>
      <c r="IR835" s="241"/>
      <c r="IS835" s="241"/>
      <c r="IT835" s="241"/>
      <c r="IU835" s="241"/>
      <c r="IV835" s="241"/>
      <c r="IW835" s="241"/>
      <c r="IX835" s="241"/>
      <c r="IY835" s="241"/>
      <c r="IZ835" s="241"/>
      <c r="JA835" s="241"/>
      <c r="JB835" s="241"/>
      <c r="JC835" s="241"/>
      <c r="JD835" s="241"/>
      <c r="JE835" s="241"/>
      <c r="JF835" s="241"/>
      <c r="JG835" s="241"/>
      <c r="JH835" s="241"/>
      <c r="JI835" s="241"/>
      <c r="JJ835" s="241"/>
      <c r="JK835" s="241"/>
      <c r="JL835" s="241"/>
      <c r="JM835" s="241"/>
      <c r="JN835" s="241"/>
      <c r="JO835" s="241"/>
      <c r="JP835" s="241"/>
      <c r="JQ835" s="241"/>
      <c r="JR835" s="241"/>
      <c r="JS835" s="241"/>
      <c r="JT835" s="241"/>
      <c r="JU835" s="241"/>
    </row>
    <row r="836" spans="1:281" s="240" customFormat="1" ht="15" customHeight="1">
      <c r="A836" s="241"/>
      <c r="B836" s="241"/>
      <c r="C836" s="241"/>
      <c r="D836" s="241"/>
      <c r="E836" s="241"/>
      <c r="F836" s="241"/>
      <c r="G836" s="241"/>
      <c r="H836" s="241"/>
      <c r="I836" s="241"/>
      <c r="J836" s="241"/>
      <c r="K836" s="241"/>
      <c r="L836" s="241"/>
      <c r="M836" s="241"/>
      <c r="N836" s="241"/>
      <c r="O836" s="241"/>
      <c r="P836" s="241"/>
      <c r="Q836" s="241"/>
      <c r="R836" s="241"/>
      <c r="S836" s="241"/>
      <c r="T836" s="241"/>
      <c r="U836" s="241" t="s">
        <v>959</v>
      </c>
      <c r="V836" s="241"/>
      <c r="W836" s="241"/>
      <c r="X836" s="241"/>
      <c r="Y836" s="241"/>
      <c r="Z836" s="241"/>
      <c r="AA836" s="241"/>
      <c r="AB836" s="241"/>
      <c r="AC836" s="241" t="s">
        <v>322</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c r="DD836" s="241"/>
      <c r="DE836" s="241"/>
      <c r="DF836" s="241"/>
      <c r="DG836" s="241"/>
      <c r="DH836" s="241"/>
      <c r="DI836" s="241"/>
      <c r="DJ836" s="241"/>
      <c r="DK836" s="241"/>
      <c r="DL836" s="241"/>
      <c r="DM836" s="241"/>
      <c r="DN836" s="241"/>
      <c r="DO836" s="241"/>
      <c r="DP836" s="241"/>
      <c r="DQ836" s="241"/>
      <c r="DR836" s="241"/>
      <c r="DS836" s="241"/>
      <c r="DT836" s="241"/>
      <c r="DU836" s="241"/>
      <c r="DV836" s="241"/>
      <c r="DW836" s="241"/>
      <c r="DX836" s="241"/>
      <c r="DY836" s="241"/>
      <c r="DZ836" s="241"/>
      <c r="EA836" s="241"/>
      <c r="EB836" s="241"/>
      <c r="EC836" s="241"/>
      <c r="ED836" s="241"/>
      <c r="EE836" s="241"/>
      <c r="EF836" s="241"/>
      <c r="EG836" s="241"/>
      <c r="EH836" s="241"/>
      <c r="EI836" s="241"/>
      <c r="EJ836" s="241"/>
      <c r="EK836" s="241"/>
      <c r="EL836" s="241"/>
      <c r="EM836" s="241"/>
      <c r="EN836" s="241"/>
      <c r="EO836" s="241"/>
      <c r="EP836" s="241"/>
      <c r="EQ836" s="241"/>
      <c r="ER836" s="241"/>
      <c r="ES836" s="241"/>
      <c r="ET836" s="241"/>
      <c r="EU836" s="241"/>
      <c r="EV836" s="241"/>
      <c r="EW836" s="241"/>
      <c r="EX836" s="241"/>
      <c r="EY836" s="241"/>
      <c r="EZ836" s="241"/>
      <c r="FA836" s="241"/>
      <c r="FB836" s="241"/>
      <c r="FC836" s="241"/>
      <c r="FD836" s="241"/>
      <c r="FE836" s="241"/>
      <c r="FF836" s="241"/>
      <c r="FG836" s="241"/>
      <c r="FH836" s="241"/>
      <c r="FI836" s="241"/>
      <c r="FJ836" s="241"/>
      <c r="FK836" s="241"/>
      <c r="FL836" s="241"/>
      <c r="FM836" s="241"/>
      <c r="FN836" s="241"/>
      <c r="FO836" s="241"/>
      <c r="FP836" s="241"/>
      <c r="FQ836" s="241"/>
      <c r="FR836" s="241"/>
      <c r="FS836" s="241"/>
      <c r="FT836" s="241"/>
      <c r="FU836" s="241"/>
      <c r="FV836" s="241"/>
      <c r="FW836" s="241"/>
      <c r="FX836" s="241"/>
      <c r="FY836" s="241"/>
      <c r="FZ836" s="241"/>
      <c r="GA836" s="241"/>
      <c r="GB836" s="241"/>
      <c r="GC836" s="241"/>
      <c r="GD836" s="241"/>
      <c r="GE836" s="241"/>
      <c r="GF836" s="241"/>
      <c r="GG836" s="241"/>
      <c r="GH836" s="241"/>
      <c r="GI836" s="241"/>
      <c r="GJ836" s="241"/>
      <c r="GK836" s="241"/>
      <c r="GL836" s="241"/>
      <c r="GM836" s="241"/>
      <c r="GN836" s="241"/>
      <c r="GO836" s="241"/>
      <c r="GP836" s="241"/>
      <c r="GQ836" s="241"/>
      <c r="GR836" s="241"/>
      <c r="GS836" s="241"/>
      <c r="GT836" s="241"/>
      <c r="GU836" s="241"/>
      <c r="GV836" s="241"/>
      <c r="GW836" s="241"/>
      <c r="GX836" s="241"/>
      <c r="GY836" s="241"/>
      <c r="GZ836" s="241"/>
      <c r="HA836" s="241"/>
      <c r="HB836" s="241"/>
      <c r="HC836" s="241"/>
      <c r="HD836" s="241"/>
      <c r="HE836" s="241"/>
      <c r="HF836" s="241"/>
      <c r="HG836" s="241"/>
      <c r="HH836" s="241"/>
      <c r="HI836" s="241"/>
      <c r="HJ836" s="241"/>
      <c r="HK836" s="241"/>
      <c r="HL836" s="241"/>
      <c r="HM836" s="241"/>
      <c r="HN836" s="241"/>
      <c r="HO836" s="241"/>
      <c r="HP836" s="241"/>
      <c r="HQ836" s="241"/>
      <c r="HR836" s="241"/>
      <c r="HS836" s="241"/>
      <c r="HT836" s="241"/>
      <c r="HU836" s="241"/>
      <c r="HV836" s="241"/>
      <c r="HW836" s="241"/>
      <c r="HX836" s="241"/>
      <c r="HY836" s="241"/>
      <c r="HZ836" s="241"/>
      <c r="IA836" s="241"/>
      <c r="IB836" s="241"/>
      <c r="IC836" s="241"/>
      <c r="ID836" s="241"/>
      <c r="IE836" s="241"/>
      <c r="IF836" s="241"/>
      <c r="IG836" s="241"/>
      <c r="IH836" s="241"/>
      <c r="II836" s="241"/>
      <c r="IJ836" s="241"/>
      <c r="IK836" s="241"/>
      <c r="IL836" s="241"/>
      <c r="IM836" s="241"/>
      <c r="IN836" s="241"/>
      <c r="IO836" s="241"/>
      <c r="IP836" s="241"/>
      <c r="IQ836" s="241"/>
      <c r="IR836" s="241"/>
      <c r="IS836" s="241"/>
      <c r="IT836" s="241"/>
      <c r="IU836" s="241"/>
      <c r="IV836" s="241"/>
      <c r="IW836" s="241"/>
      <c r="IX836" s="241"/>
      <c r="IY836" s="241"/>
      <c r="IZ836" s="241"/>
      <c r="JA836" s="241"/>
      <c r="JB836" s="241"/>
      <c r="JC836" s="241"/>
      <c r="JD836" s="241"/>
      <c r="JE836" s="241"/>
      <c r="JF836" s="241"/>
      <c r="JG836" s="241"/>
      <c r="JH836" s="241"/>
      <c r="JI836" s="241"/>
      <c r="JJ836" s="241"/>
      <c r="JK836" s="241"/>
      <c r="JL836" s="241"/>
      <c r="JM836" s="241"/>
      <c r="JN836" s="241"/>
      <c r="JO836" s="241"/>
      <c r="JP836" s="241"/>
      <c r="JQ836" s="241"/>
      <c r="JR836" s="241"/>
      <c r="JS836" s="241"/>
      <c r="JT836" s="241"/>
      <c r="JU836" s="241"/>
    </row>
    <row r="837" spans="1:281" s="240" customFormat="1" ht="15" customHeight="1">
      <c r="A837" s="241"/>
      <c r="B837" s="241"/>
      <c r="C837" s="241"/>
      <c r="D837" s="241"/>
      <c r="E837" s="241"/>
      <c r="F837" s="241"/>
      <c r="G837" s="241"/>
      <c r="H837" s="241"/>
      <c r="I837" s="241"/>
      <c r="J837" s="241"/>
      <c r="K837" s="241"/>
      <c r="L837" s="241"/>
      <c r="M837" s="241"/>
      <c r="N837" s="241"/>
      <c r="O837" s="241"/>
      <c r="P837" s="241"/>
      <c r="Q837" s="241"/>
      <c r="R837" s="241"/>
      <c r="S837" s="241"/>
      <c r="T837" s="241"/>
      <c r="U837" s="241" t="s">
        <v>287</v>
      </c>
      <c r="V837" s="241"/>
      <c r="W837" s="241"/>
      <c r="X837" s="241"/>
      <c r="Y837" s="241"/>
      <c r="Z837" s="241"/>
      <c r="AA837" s="241"/>
      <c r="AB837" s="241"/>
      <c r="AC837" s="241" t="s">
        <v>350</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c r="EN837" s="241"/>
      <c r="EO837" s="241"/>
      <c r="EP837" s="241"/>
      <c r="EQ837" s="241"/>
      <c r="ER837" s="241"/>
      <c r="ES837" s="241"/>
      <c r="ET837" s="241"/>
      <c r="EU837" s="241"/>
      <c r="EV837" s="241"/>
      <c r="EW837" s="241"/>
      <c r="EX837" s="241"/>
      <c r="EY837" s="241"/>
      <c r="EZ837" s="241"/>
      <c r="FA837" s="241"/>
      <c r="FB837" s="241"/>
      <c r="FC837" s="241"/>
      <c r="FD837" s="241"/>
      <c r="FE837" s="241"/>
      <c r="FF837" s="241"/>
      <c r="FG837" s="241"/>
      <c r="FH837" s="241"/>
      <c r="FI837" s="241"/>
      <c r="FJ837" s="241"/>
      <c r="FK837" s="241"/>
      <c r="FL837" s="241"/>
      <c r="FM837" s="241"/>
      <c r="FN837" s="241"/>
      <c r="FO837" s="241"/>
      <c r="FP837" s="241"/>
      <c r="FQ837" s="241"/>
      <c r="FR837" s="241"/>
      <c r="FS837" s="241"/>
      <c r="FT837" s="241"/>
      <c r="FU837" s="241"/>
      <c r="FV837" s="241"/>
      <c r="FW837" s="241"/>
      <c r="FX837" s="241"/>
      <c r="FY837" s="241"/>
      <c r="FZ837" s="241"/>
      <c r="GA837" s="241"/>
      <c r="GB837" s="241"/>
      <c r="GC837" s="241"/>
      <c r="GD837" s="241"/>
      <c r="GE837" s="241"/>
      <c r="GF837" s="241"/>
      <c r="GG837" s="241"/>
      <c r="GH837" s="241"/>
      <c r="GI837" s="241"/>
      <c r="GJ837" s="241"/>
      <c r="GK837" s="241"/>
      <c r="GL837" s="241"/>
      <c r="GM837" s="241"/>
      <c r="GN837" s="241"/>
      <c r="GO837" s="241"/>
      <c r="GP837" s="241"/>
      <c r="GQ837" s="241"/>
      <c r="GR837" s="241"/>
      <c r="GS837" s="241"/>
      <c r="GT837" s="241"/>
      <c r="GU837" s="241"/>
      <c r="GV837" s="241"/>
      <c r="GW837" s="241"/>
      <c r="GX837" s="241"/>
      <c r="GY837" s="241"/>
      <c r="GZ837" s="241"/>
      <c r="HA837" s="241"/>
      <c r="HB837" s="241"/>
      <c r="HC837" s="241"/>
      <c r="HD837" s="241"/>
      <c r="HE837" s="241"/>
      <c r="HF837" s="241"/>
      <c r="HG837" s="241"/>
      <c r="HH837" s="241"/>
      <c r="HI837" s="241"/>
      <c r="HJ837" s="241"/>
      <c r="HK837" s="241"/>
      <c r="HL837" s="241"/>
      <c r="HM837" s="241"/>
      <c r="HN837" s="241"/>
      <c r="HO837" s="241"/>
      <c r="HP837" s="241"/>
      <c r="HQ837" s="241"/>
      <c r="HR837" s="241"/>
      <c r="HS837" s="241"/>
      <c r="HT837" s="241"/>
      <c r="HU837" s="241"/>
      <c r="HV837" s="241"/>
      <c r="HW837" s="241"/>
      <c r="HX837" s="241"/>
      <c r="HY837" s="241"/>
      <c r="HZ837" s="241"/>
      <c r="IA837" s="241"/>
      <c r="IB837" s="241"/>
      <c r="IC837" s="241"/>
      <c r="ID837" s="241"/>
      <c r="IE837" s="241"/>
      <c r="IF837" s="241"/>
      <c r="IG837" s="241"/>
      <c r="IH837" s="241"/>
      <c r="II837" s="241"/>
      <c r="IJ837" s="241"/>
      <c r="IK837" s="241"/>
      <c r="IL837" s="241"/>
      <c r="IM837" s="241"/>
      <c r="IN837" s="241"/>
      <c r="IO837" s="241"/>
      <c r="IP837" s="241"/>
      <c r="IQ837" s="241"/>
      <c r="IR837" s="241"/>
      <c r="IS837" s="241"/>
      <c r="IT837" s="241"/>
      <c r="IU837" s="241"/>
      <c r="IV837" s="241"/>
      <c r="IW837" s="241"/>
      <c r="IX837" s="241"/>
      <c r="IY837" s="241"/>
      <c r="IZ837" s="241"/>
      <c r="JA837" s="241"/>
      <c r="JB837" s="241"/>
      <c r="JC837" s="241"/>
      <c r="JD837" s="241"/>
      <c r="JE837" s="241"/>
      <c r="JF837" s="241"/>
      <c r="JG837" s="241"/>
      <c r="JH837" s="241"/>
      <c r="JI837" s="241"/>
      <c r="JJ837" s="241"/>
      <c r="JK837" s="241"/>
      <c r="JL837" s="241"/>
      <c r="JM837" s="241"/>
      <c r="JN837" s="241"/>
      <c r="JO837" s="241"/>
      <c r="JP837" s="241"/>
      <c r="JQ837" s="241"/>
      <c r="JR837" s="241"/>
      <c r="JS837" s="241"/>
      <c r="JT837" s="241"/>
      <c r="JU837" s="241"/>
    </row>
    <row r="838" spans="1:281" s="240" customFormat="1" ht="15" customHeight="1">
      <c r="A838" s="241"/>
      <c r="B838" s="241"/>
      <c r="C838" s="241"/>
      <c r="D838" s="241"/>
      <c r="E838" s="241"/>
      <c r="F838" s="241"/>
      <c r="G838" s="241"/>
      <c r="H838" s="241"/>
      <c r="I838" s="241"/>
      <c r="J838" s="241"/>
      <c r="K838" s="241"/>
      <c r="L838" s="241"/>
      <c r="M838" s="241"/>
      <c r="N838" s="241"/>
      <c r="O838" s="241"/>
      <c r="P838" s="241"/>
      <c r="Q838" s="241"/>
      <c r="R838" s="241"/>
      <c r="S838" s="241"/>
      <c r="T838" s="241"/>
      <c r="U838" s="241" t="s">
        <v>960</v>
      </c>
      <c r="V838" s="241"/>
      <c r="W838" s="241"/>
      <c r="X838" s="241"/>
      <c r="Y838" s="241"/>
      <c r="Z838" s="241"/>
      <c r="AA838" s="241"/>
      <c r="AB838" s="241"/>
      <c r="AC838" s="241" t="s">
        <v>316</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c r="EN838" s="241"/>
      <c r="EO838" s="241"/>
      <c r="EP838" s="241"/>
      <c r="EQ838" s="241"/>
      <c r="ER838" s="241"/>
      <c r="ES838" s="241"/>
      <c r="ET838" s="241"/>
      <c r="EU838" s="241"/>
      <c r="EV838" s="241"/>
      <c r="EW838" s="241"/>
      <c r="EX838" s="241"/>
      <c r="EY838" s="241"/>
      <c r="EZ838" s="241"/>
      <c r="FA838" s="241"/>
      <c r="FB838" s="241"/>
      <c r="FC838" s="241"/>
      <c r="FD838" s="241"/>
      <c r="FE838" s="241"/>
      <c r="FF838" s="241"/>
      <c r="FG838" s="241"/>
      <c r="FH838" s="241"/>
      <c r="FI838" s="241"/>
      <c r="FJ838" s="241"/>
      <c r="FK838" s="241"/>
      <c r="FL838" s="241"/>
      <c r="FM838" s="241"/>
      <c r="FN838" s="241"/>
      <c r="FO838" s="241"/>
      <c r="FP838" s="241"/>
      <c r="FQ838" s="241"/>
      <c r="FR838" s="241"/>
      <c r="FS838" s="241"/>
      <c r="FT838" s="241"/>
      <c r="FU838" s="241"/>
      <c r="FV838" s="241"/>
      <c r="FW838" s="241"/>
      <c r="FX838" s="241"/>
      <c r="FY838" s="241"/>
      <c r="FZ838" s="241"/>
      <c r="GA838" s="241"/>
      <c r="GB838" s="241"/>
      <c r="GC838" s="241"/>
      <c r="GD838" s="241"/>
      <c r="GE838" s="241"/>
      <c r="GF838" s="241"/>
      <c r="GG838" s="241"/>
      <c r="GH838" s="241"/>
      <c r="GI838" s="241"/>
      <c r="GJ838" s="241"/>
      <c r="GK838" s="241"/>
      <c r="GL838" s="241"/>
      <c r="GM838" s="241"/>
      <c r="GN838" s="241"/>
      <c r="GO838" s="241"/>
      <c r="GP838" s="241"/>
      <c r="GQ838" s="241"/>
      <c r="GR838" s="241"/>
      <c r="GS838" s="241"/>
      <c r="GT838" s="241"/>
      <c r="GU838" s="241"/>
      <c r="GV838" s="241"/>
      <c r="GW838" s="241"/>
      <c r="GX838" s="241"/>
      <c r="GY838" s="241"/>
      <c r="GZ838" s="241"/>
      <c r="HA838" s="241"/>
      <c r="HB838" s="241"/>
      <c r="HC838" s="241"/>
      <c r="HD838" s="241"/>
      <c r="HE838" s="241"/>
      <c r="HF838" s="241"/>
      <c r="HG838" s="241"/>
      <c r="HH838" s="241"/>
      <c r="HI838" s="241"/>
      <c r="HJ838" s="241"/>
      <c r="HK838" s="241"/>
      <c r="HL838" s="241"/>
      <c r="HM838" s="241"/>
      <c r="HN838" s="241"/>
      <c r="HO838" s="241"/>
      <c r="HP838" s="241"/>
      <c r="HQ838" s="241"/>
      <c r="HR838" s="241"/>
      <c r="HS838" s="241"/>
      <c r="HT838" s="241"/>
      <c r="HU838" s="241"/>
      <c r="HV838" s="241"/>
      <c r="HW838" s="241"/>
      <c r="HX838" s="241"/>
      <c r="HY838" s="241"/>
      <c r="HZ838" s="241"/>
      <c r="IA838" s="241"/>
      <c r="IB838" s="241"/>
      <c r="IC838" s="241"/>
      <c r="ID838" s="241"/>
      <c r="IE838" s="241"/>
      <c r="IF838" s="241"/>
      <c r="IG838" s="241"/>
      <c r="IH838" s="241"/>
      <c r="II838" s="241"/>
      <c r="IJ838" s="241"/>
      <c r="IK838" s="241"/>
      <c r="IL838" s="241"/>
      <c r="IM838" s="241"/>
      <c r="IN838" s="241"/>
      <c r="IO838" s="241"/>
      <c r="IP838" s="241"/>
      <c r="IQ838" s="241"/>
      <c r="IR838" s="241"/>
      <c r="IS838" s="241"/>
      <c r="IT838" s="241"/>
      <c r="IU838" s="241"/>
      <c r="IV838" s="241"/>
      <c r="IW838" s="241"/>
      <c r="IX838" s="241"/>
      <c r="IY838" s="241"/>
      <c r="IZ838" s="241"/>
      <c r="JA838" s="241"/>
      <c r="JB838" s="241"/>
      <c r="JC838" s="241"/>
      <c r="JD838" s="241"/>
      <c r="JE838" s="241"/>
      <c r="JF838" s="241"/>
      <c r="JG838" s="241"/>
      <c r="JH838" s="241"/>
      <c r="JI838" s="241"/>
      <c r="JJ838" s="241"/>
      <c r="JK838" s="241"/>
      <c r="JL838" s="241"/>
      <c r="JM838" s="241"/>
      <c r="JN838" s="241"/>
      <c r="JO838" s="241"/>
      <c r="JP838" s="241"/>
      <c r="JQ838" s="241"/>
      <c r="JR838" s="241"/>
      <c r="JS838" s="241"/>
      <c r="JT838" s="241"/>
      <c r="JU838" s="241"/>
    </row>
    <row r="839" spans="1:281" s="240" customFormat="1" ht="15" customHeight="1">
      <c r="A839" s="241"/>
      <c r="B839" s="241"/>
      <c r="C839" s="241"/>
      <c r="D839" s="241"/>
      <c r="E839" s="241"/>
      <c r="F839" s="241"/>
      <c r="G839" s="241"/>
      <c r="H839" s="241"/>
      <c r="I839" s="241"/>
      <c r="J839" s="241"/>
      <c r="K839" s="241"/>
      <c r="L839" s="241"/>
      <c r="M839" s="241"/>
      <c r="N839" s="241"/>
      <c r="O839" s="241"/>
      <c r="P839" s="241"/>
      <c r="Q839" s="241"/>
      <c r="R839" s="241"/>
      <c r="S839" s="241"/>
      <c r="T839" s="241"/>
      <c r="U839" s="241" t="s">
        <v>961</v>
      </c>
      <c r="V839" s="241"/>
      <c r="W839" s="241"/>
      <c r="X839" s="241"/>
      <c r="Y839" s="241"/>
      <c r="Z839" s="241"/>
      <c r="AA839" s="241"/>
      <c r="AB839" s="241"/>
      <c r="AC839" s="241" t="s">
        <v>309</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c r="EN839" s="241"/>
      <c r="EO839" s="241"/>
      <c r="EP839" s="241"/>
      <c r="EQ839" s="241"/>
      <c r="ER839" s="241"/>
      <c r="ES839" s="241"/>
      <c r="ET839" s="241"/>
      <c r="EU839" s="241"/>
      <c r="EV839" s="241"/>
      <c r="EW839" s="241"/>
      <c r="EX839" s="241"/>
      <c r="EY839" s="241"/>
      <c r="EZ839" s="241"/>
      <c r="FA839" s="241"/>
      <c r="FB839" s="241"/>
      <c r="FC839" s="241"/>
      <c r="FD839" s="241"/>
      <c r="FE839" s="241"/>
      <c r="FF839" s="241"/>
      <c r="FG839" s="241"/>
      <c r="FH839" s="241"/>
      <c r="FI839" s="241"/>
      <c r="FJ839" s="241"/>
      <c r="FK839" s="241"/>
      <c r="FL839" s="241"/>
      <c r="FM839" s="241"/>
      <c r="FN839" s="241"/>
      <c r="FO839" s="241"/>
      <c r="FP839" s="241"/>
      <c r="FQ839" s="241"/>
      <c r="FR839" s="241"/>
      <c r="FS839" s="241"/>
      <c r="FT839" s="241"/>
      <c r="FU839" s="241"/>
      <c r="FV839" s="241"/>
      <c r="FW839" s="241"/>
      <c r="FX839" s="241"/>
      <c r="FY839" s="241"/>
      <c r="FZ839" s="241"/>
      <c r="GA839" s="241"/>
      <c r="GB839" s="241"/>
      <c r="GC839" s="241"/>
      <c r="GD839" s="241"/>
      <c r="GE839" s="241"/>
      <c r="GF839" s="241"/>
      <c r="GG839" s="241"/>
      <c r="GH839" s="241"/>
      <c r="GI839" s="241"/>
      <c r="GJ839" s="241"/>
      <c r="GK839" s="241"/>
      <c r="GL839" s="241"/>
      <c r="GM839" s="241"/>
      <c r="GN839" s="241"/>
      <c r="GO839" s="241"/>
      <c r="GP839" s="241"/>
      <c r="GQ839" s="241"/>
      <c r="GR839" s="241"/>
      <c r="GS839" s="241"/>
      <c r="GT839" s="241"/>
      <c r="GU839" s="241"/>
      <c r="GV839" s="241"/>
      <c r="GW839" s="241"/>
      <c r="GX839" s="241"/>
      <c r="GY839" s="241"/>
      <c r="GZ839" s="241"/>
      <c r="HA839" s="241"/>
      <c r="HB839" s="241"/>
      <c r="HC839" s="241"/>
      <c r="HD839" s="241"/>
      <c r="HE839" s="241"/>
      <c r="HF839" s="241"/>
      <c r="HG839" s="241"/>
      <c r="HH839" s="241"/>
      <c r="HI839" s="241"/>
      <c r="HJ839" s="241"/>
      <c r="HK839" s="241"/>
      <c r="HL839" s="241"/>
      <c r="HM839" s="241"/>
      <c r="HN839" s="241"/>
      <c r="HO839" s="241"/>
      <c r="HP839" s="241"/>
      <c r="HQ839" s="241"/>
      <c r="HR839" s="241"/>
      <c r="HS839" s="241"/>
      <c r="HT839" s="241"/>
      <c r="HU839" s="241"/>
      <c r="HV839" s="241"/>
      <c r="HW839" s="241"/>
      <c r="HX839" s="241"/>
      <c r="HY839" s="241"/>
      <c r="HZ839" s="241"/>
      <c r="IA839" s="241"/>
      <c r="IB839" s="241"/>
      <c r="IC839" s="241"/>
      <c r="ID839" s="241"/>
      <c r="IE839" s="241"/>
      <c r="IF839" s="241"/>
      <c r="IG839" s="241"/>
      <c r="IH839" s="241"/>
      <c r="II839" s="241"/>
      <c r="IJ839" s="241"/>
      <c r="IK839" s="241"/>
      <c r="IL839" s="241"/>
      <c r="IM839" s="241"/>
      <c r="IN839" s="241"/>
      <c r="IO839" s="241"/>
      <c r="IP839" s="241"/>
      <c r="IQ839" s="241"/>
      <c r="IR839" s="241"/>
      <c r="IS839" s="241"/>
      <c r="IT839" s="241"/>
      <c r="IU839" s="241"/>
      <c r="IV839" s="241"/>
      <c r="IW839" s="241"/>
      <c r="IX839" s="241"/>
      <c r="IY839" s="241"/>
      <c r="IZ839" s="241"/>
      <c r="JA839" s="241"/>
      <c r="JB839" s="241"/>
      <c r="JC839" s="241"/>
      <c r="JD839" s="241"/>
      <c r="JE839" s="241"/>
      <c r="JF839" s="241"/>
      <c r="JG839" s="241"/>
      <c r="JH839" s="241"/>
      <c r="JI839" s="241"/>
      <c r="JJ839" s="241"/>
      <c r="JK839" s="241"/>
      <c r="JL839" s="241"/>
      <c r="JM839" s="241"/>
      <c r="JN839" s="241"/>
      <c r="JO839" s="241"/>
      <c r="JP839" s="241"/>
      <c r="JQ839" s="241"/>
      <c r="JR839" s="241"/>
      <c r="JS839" s="241"/>
      <c r="JT839" s="241"/>
      <c r="JU839" s="241"/>
    </row>
    <row r="840" spans="1:281" s="240" customFormat="1" ht="15" customHeight="1">
      <c r="A840" s="241"/>
      <c r="B840" s="241"/>
      <c r="C840" s="241"/>
      <c r="D840" s="241"/>
      <c r="E840" s="241"/>
      <c r="F840" s="241"/>
      <c r="G840" s="241"/>
      <c r="H840" s="241"/>
      <c r="I840" s="241"/>
      <c r="J840" s="241"/>
      <c r="K840" s="241"/>
      <c r="L840" s="241"/>
      <c r="M840" s="241"/>
      <c r="N840" s="241"/>
      <c r="O840" s="241"/>
      <c r="P840" s="241"/>
      <c r="Q840" s="241"/>
      <c r="R840" s="241"/>
      <c r="S840" s="241"/>
      <c r="T840" s="241"/>
      <c r="U840" s="241" t="s">
        <v>962</v>
      </c>
      <c r="V840" s="241"/>
      <c r="W840" s="241"/>
      <c r="X840" s="241"/>
      <c r="Y840" s="241"/>
      <c r="Z840" s="241"/>
      <c r="AA840" s="241"/>
      <c r="AB840" s="241"/>
      <c r="AC840" s="241" t="s">
        <v>386</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c r="EN840" s="241"/>
      <c r="EO840" s="241"/>
      <c r="EP840" s="241"/>
      <c r="EQ840" s="241"/>
      <c r="ER840" s="241"/>
      <c r="ES840" s="241"/>
      <c r="ET840" s="241"/>
      <c r="EU840" s="241"/>
      <c r="EV840" s="241"/>
      <c r="EW840" s="241"/>
      <c r="EX840" s="241"/>
      <c r="EY840" s="241"/>
      <c r="EZ840" s="241"/>
      <c r="FA840" s="241"/>
      <c r="FB840" s="241"/>
      <c r="FC840" s="241"/>
      <c r="FD840" s="241"/>
      <c r="FE840" s="241"/>
      <c r="FF840" s="241"/>
      <c r="FG840" s="241"/>
      <c r="FH840" s="241"/>
      <c r="FI840" s="241"/>
      <c r="FJ840" s="241"/>
      <c r="FK840" s="241"/>
      <c r="FL840" s="241"/>
      <c r="FM840" s="241"/>
      <c r="FN840" s="241"/>
      <c r="FO840" s="241"/>
      <c r="FP840" s="241"/>
      <c r="FQ840" s="241"/>
      <c r="FR840" s="241"/>
      <c r="FS840" s="241"/>
      <c r="FT840" s="241"/>
      <c r="FU840" s="241"/>
      <c r="FV840" s="241"/>
      <c r="FW840" s="241"/>
      <c r="FX840" s="241"/>
      <c r="FY840" s="241"/>
      <c r="FZ840" s="241"/>
      <c r="GA840" s="241"/>
      <c r="GB840" s="241"/>
      <c r="GC840" s="241"/>
      <c r="GD840" s="241"/>
      <c r="GE840" s="241"/>
      <c r="GF840" s="241"/>
      <c r="GG840" s="241"/>
      <c r="GH840" s="241"/>
      <c r="GI840" s="241"/>
      <c r="GJ840" s="241"/>
      <c r="GK840" s="241"/>
      <c r="GL840" s="241"/>
      <c r="GM840" s="241"/>
      <c r="GN840" s="241"/>
      <c r="GO840" s="241"/>
      <c r="GP840" s="241"/>
      <c r="GQ840" s="241"/>
      <c r="GR840" s="241"/>
      <c r="GS840" s="241"/>
      <c r="GT840" s="241"/>
      <c r="GU840" s="241"/>
      <c r="GV840" s="241"/>
      <c r="GW840" s="241"/>
      <c r="GX840" s="241"/>
      <c r="GY840" s="241"/>
      <c r="GZ840" s="241"/>
      <c r="HA840" s="241"/>
      <c r="HB840" s="241"/>
      <c r="HC840" s="241"/>
      <c r="HD840" s="241"/>
      <c r="HE840" s="241"/>
      <c r="HF840" s="241"/>
      <c r="HG840" s="241"/>
      <c r="HH840" s="241"/>
      <c r="HI840" s="241"/>
      <c r="HJ840" s="241"/>
      <c r="HK840" s="241"/>
      <c r="HL840" s="241"/>
      <c r="HM840" s="241"/>
      <c r="HN840" s="241"/>
      <c r="HO840" s="241"/>
      <c r="HP840" s="241"/>
      <c r="HQ840" s="241"/>
      <c r="HR840" s="241"/>
      <c r="HS840" s="241"/>
      <c r="HT840" s="241"/>
      <c r="HU840" s="241"/>
      <c r="HV840" s="241"/>
      <c r="HW840" s="241"/>
      <c r="HX840" s="241"/>
      <c r="HY840" s="241"/>
      <c r="HZ840" s="241"/>
      <c r="IA840" s="241"/>
      <c r="IB840" s="241"/>
      <c r="IC840" s="241"/>
      <c r="ID840" s="241"/>
      <c r="IE840" s="241"/>
      <c r="IF840" s="241"/>
      <c r="IG840" s="241"/>
      <c r="IH840" s="241"/>
      <c r="II840" s="241"/>
      <c r="IJ840" s="241"/>
      <c r="IK840" s="241"/>
      <c r="IL840" s="241"/>
      <c r="IM840" s="241"/>
      <c r="IN840" s="241"/>
      <c r="IO840" s="241"/>
      <c r="IP840" s="241"/>
      <c r="IQ840" s="241"/>
      <c r="IR840" s="241"/>
      <c r="IS840" s="241"/>
      <c r="IT840" s="241"/>
      <c r="IU840" s="241"/>
      <c r="IV840" s="241"/>
      <c r="IW840" s="241"/>
      <c r="IX840" s="241"/>
      <c r="IY840" s="241"/>
      <c r="IZ840" s="241"/>
      <c r="JA840" s="241"/>
      <c r="JB840" s="241"/>
      <c r="JC840" s="241"/>
      <c r="JD840" s="241"/>
      <c r="JE840" s="241"/>
      <c r="JF840" s="241"/>
      <c r="JG840" s="241"/>
      <c r="JH840" s="241"/>
      <c r="JI840" s="241"/>
      <c r="JJ840" s="241"/>
      <c r="JK840" s="241"/>
      <c r="JL840" s="241"/>
      <c r="JM840" s="241"/>
      <c r="JN840" s="241"/>
      <c r="JO840" s="241"/>
      <c r="JP840" s="241"/>
      <c r="JQ840" s="241"/>
      <c r="JR840" s="241"/>
      <c r="JS840" s="241"/>
      <c r="JT840" s="241"/>
      <c r="JU840" s="241"/>
    </row>
    <row r="841" spans="1:281" s="240" customFormat="1" ht="15" customHeight="1">
      <c r="A841" s="241"/>
      <c r="B841" s="241"/>
      <c r="C841" s="241"/>
      <c r="D841" s="241"/>
      <c r="E841" s="241"/>
      <c r="F841" s="241"/>
      <c r="G841" s="241"/>
      <c r="H841" s="241"/>
      <c r="I841" s="241"/>
      <c r="J841" s="241"/>
      <c r="K841" s="241"/>
      <c r="L841" s="241"/>
      <c r="M841" s="241"/>
      <c r="N841" s="241"/>
      <c r="O841" s="241"/>
      <c r="P841" s="241"/>
      <c r="Q841" s="241"/>
      <c r="R841" s="241"/>
      <c r="S841" s="241"/>
      <c r="T841" s="241"/>
      <c r="U841" s="241" t="s">
        <v>963</v>
      </c>
      <c r="V841" s="241"/>
      <c r="W841" s="241"/>
      <c r="X841" s="241"/>
      <c r="Y841" s="241"/>
      <c r="Z841" s="241"/>
      <c r="AA841" s="241"/>
      <c r="AB841" s="241"/>
      <c r="AC841" s="241" t="s">
        <v>322</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c r="DD841" s="241"/>
      <c r="DE841" s="241"/>
      <c r="DF841" s="241"/>
      <c r="DG841" s="241"/>
      <c r="DH841" s="241"/>
      <c r="DI841" s="241"/>
      <c r="DJ841" s="241"/>
      <c r="DK841" s="241"/>
      <c r="DL841" s="241"/>
      <c r="DM841" s="241"/>
      <c r="DN841" s="241"/>
      <c r="DO841" s="241"/>
      <c r="DP841" s="241"/>
      <c r="DQ841" s="241"/>
      <c r="DR841" s="241"/>
      <c r="DS841" s="241"/>
      <c r="DT841" s="241"/>
      <c r="DU841" s="241"/>
      <c r="DV841" s="241"/>
      <c r="DW841" s="241"/>
      <c r="DX841" s="241"/>
      <c r="DY841" s="241"/>
      <c r="DZ841" s="241"/>
      <c r="EA841" s="241"/>
      <c r="EB841" s="241"/>
      <c r="EC841" s="241"/>
      <c r="ED841" s="241"/>
      <c r="EE841" s="241"/>
      <c r="EF841" s="241"/>
      <c r="EG841" s="241"/>
      <c r="EH841" s="241"/>
      <c r="EI841" s="241"/>
      <c r="EJ841" s="241"/>
      <c r="EK841" s="241"/>
      <c r="EL841" s="241"/>
      <c r="EM841" s="241"/>
      <c r="EN841" s="241"/>
      <c r="EO841" s="241"/>
      <c r="EP841" s="241"/>
      <c r="EQ841" s="241"/>
      <c r="ER841" s="241"/>
      <c r="ES841" s="241"/>
      <c r="ET841" s="241"/>
      <c r="EU841" s="241"/>
      <c r="EV841" s="241"/>
      <c r="EW841" s="241"/>
      <c r="EX841" s="241"/>
      <c r="EY841" s="241"/>
      <c r="EZ841" s="241"/>
      <c r="FA841" s="241"/>
      <c r="FB841" s="241"/>
      <c r="FC841" s="241"/>
      <c r="FD841" s="241"/>
      <c r="FE841" s="241"/>
      <c r="FF841" s="241"/>
      <c r="FG841" s="241"/>
      <c r="FH841" s="241"/>
      <c r="FI841" s="241"/>
      <c r="FJ841" s="241"/>
      <c r="FK841" s="241"/>
      <c r="FL841" s="241"/>
      <c r="FM841" s="241"/>
      <c r="FN841" s="241"/>
      <c r="FO841" s="241"/>
      <c r="FP841" s="241"/>
      <c r="FQ841" s="241"/>
      <c r="FR841" s="241"/>
      <c r="FS841" s="241"/>
      <c r="FT841" s="241"/>
      <c r="FU841" s="241"/>
      <c r="FV841" s="241"/>
      <c r="FW841" s="241"/>
      <c r="FX841" s="241"/>
      <c r="FY841" s="241"/>
      <c r="FZ841" s="241"/>
      <c r="GA841" s="241"/>
      <c r="GB841" s="241"/>
      <c r="GC841" s="241"/>
      <c r="GD841" s="241"/>
      <c r="GE841" s="241"/>
      <c r="GF841" s="241"/>
      <c r="GG841" s="241"/>
      <c r="GH841" s="241"/>
      <c r="GI841" s="241"/>
      <c r="GJ841" s="241"/>
      <c r="GK841" s="241"/>
      <c r="GL841" s="241"/>
      <c r="GM841" s="241"/>
      <c r="GN841" s="241"/>
      <c r="GO841" s="241"/>
      <c r="GP841" s="241"/>
      <c r="GQ841" s="241"/>
      <c r="GR841" s="241"/>
      <c r="GS841" s="241"/>
      <c r="GT841" s="241"/>
      <c r="GU841" s="241"/>
      <c r="GV841" s="241"/>
      <c r="GW841" s="241"/>
      <c r="GX841" s="241"/>
      <c r="GY841" s="241"/>
      <c r="GZ841" s="241"/>
      <c r="HA841" s="241"/>
      <c r="HB841" s="241"/>
      <c r="HC841" s="241"/>
      <c r="HD841" s="241"/>
      <c r="HE841" s="241"/>
      <c r="HF841" s="241"/>
      <c r="HG841" s="241"/>
      <c r="HH841" s="241"/>
      <c r="HI841" s="241"/>
      <c r="HJ841" s="241"/>
      <c r="HK841" s="241"/>
      <c r="HL841" s="241"/>
      <c r="HM841" s="241"/>
      <c r="HN841" s="241"/>
      <c r="HO841" s="241"/>
      <c r="HP841" s="241"/>
      <c r="HQ841" s="241"/>
      <c r="HR841" s="241"/>
      <c r="HS841" s="241"/>
      <c r="HT841" s="241"/>
      <c r="HU841" s="241"/>
      <c r="HV841" s="241"/>
      <c r="HW841" s="241"/>
      <c r="HX841" s="241"/>
      <c r="HY841" s="241"/>
      <c r="HZ841" s="241"/>
      <c r="IA841" s="241"/>
      <c r="IB841" s="241"/>
      <c r="IC841" s="241"/>
      <c r="ID841" s="241"/>
      <c r="IE841" s="241"/>
      <c r="IF841" s="241"/>
      <c r="IG841" s="241"/>
      <c r="IH841" s="241"/>
      <c r="II841" s="241"/>
      <c r="IJ841" s="241"/>
      <c r="IK841" s="241"/>
      <c r="IL841" s="241"/>
      <c r="IM841" s="241"/>
      <c r="IN841" s="241"/>
      <c r="IO841" s="241"/>
      <c r="IP841" s="241"/>
      <c r="IQ841" s="241"/>
      <c r="IR841" s="241"/>
      <c r="IS841" s="241"/>
      <c r="IT841" s="241"/>
      <c r="IU841" s="241"/>
      <c r="IV841" s="241"/>
      <c r="IW841" s="241"/>
      <c r="IX841" s="241"/>
      <c r="IY841" s="241"/>
      <c r="IZ841" s="241"/>
      <c r="JA841" s="241"/>
      <c r="JB841" s="241"/>
      <c r="JC841" s="241"/>
      <c r="JD841" s="241"/>
      <c r="JE841" s="241"/>
      <c r="JF841" s="241"/>
      <c r="JG841" s="241"/>
      <c r="JH841" s="241"/>
      <c r="JI841" s="241"/>
      <c r="JJ841" s="241"/>
      <c r="JK841" s="241"/>
      <c r="JL841" s="241"/>
      <c r="JM841" s="241"/>
      <c r="JN841" s="241"/>
      <c r="JO841" s="241"/>
      <c r="JP841" s="241"/>
      <c r="JQ841" s="241"/>
      <c r="JR841" s="241"/>
      <c r="JS841" s="241"/>
      <c r="JT841" s="241"/>
      <c r="JU841" s="241"/>
    </row>
    <row r="842" spans="1:281" s="240" customFormat="1" ht="15" customHeight="1">
      <c r="A842" s="241"/>
      <c r="B842" s="241"/>
      <c r="C842" s="241"/>
      <c r="D842" s="241"/>
      <c r="E842" s="241"/>
      <c r="F842" s="241"/>
      <c r="G842" s="241"/>
      <c r="H842" s="241"/>
      <c r="I842" s="241"/>
      <c r="J842" s="241"/>
      <c r="K842" s="241"/>
      <c r="L842" s="241"/>
      <c r="M842" s="241"/>
      <c r="N842" s="241"/>
      <c r="O842" s="241"/>
      <c r="P842" s="241"/>
      <c r="Q842" s="241"/>
      <c r="R842" s="241"/>
      <c r="S842" s="241"/>
      <c r="T842" s="241"/>
      <c r="U842" s="241" t="s">
        <v>964</v>
      </c>
      <c r="V842" s="241"/>
      <c r="W842" s="241"/>
      <c r="X842" s="241"/>
      <c r="Y842" s="241"/>
      <c r="Z842" s="241"/>
      <c r="AA842" s="241"/>
      <c r="AB842" s="241"/>
      <c r="AC842" s="241" t="s">
        <v>316</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c r="DD842" s="241"/>
      <c r="DE842" s="241"/>
      <c r="DF842" s="241"/>
      <c r="DG842" s="241"/>
      <c r="DH842" s="241"/>
      <c r="DI842" s="241"/>
      <c r="DJ842" s="241"/>
      <c r="DK842" s="241"/>
      <c r="DL842" s="241"/>
      <c r="DM842" s="241"/>
      <c r="DN842" s="241"/>
      <c r="DO842" s="241"/>
      <c r="DP842" s="241"/>
      <c r="DQ842" s="241"/>
      <c r="DR842" s="241"/>
      <c r="DS842" s="241"/>
      <c r="DT842" s="241"/>
      <c r="DU842" s="241"/>
      <c r="DV842" s="241"/>
      <c r="DW842" s="241"/>
      <c r="DX842" s="241"/>
      <c r="DY842" s="241"/>
      <c r="DZ842" s="241"/>
      <c r="EA842" s="241"/>
      <c r="EB842" s="241"/>
      <c r="EC842" s="241"/>
      <c r="ED842" s="241"/>
      <c r="EE842" s="241"/>
      <c r="EF842" s="241"/>
      <c r="EG842" s="241"/>
      <c r="EH842" s="241"/>
      <c r="EI842" s="241"/>
      <c r="EJ842" s="241"/>
      <c r="EK842" s="241"/>
      <c r="EL842" s="241"/>
      <c r="EM842" s="241"/>
      <c r="EN842" s="241"/>
      <c r="EO842" s="241"/>
      <c r="EP842" s="241"/>
      <c r="EQ842" s="241"/>
      <c r="ER842" s="241"/>
      <c r="ES842" s="241"/>
      <c r="ET842" s="241"/>
      <c r="EU842" s="241"/>
      <c r="EV842" s="241"/>
      <c r="EW842" s="241"/>
      <c r="EX842" s="241"/>
      <c r="EY842" s="241"/>
      <c r="EZ842" s="241"/>
      <c r="FA842" s="241"/>
      <c r="FB842" s="241"/>
      <c r="FC842" s="241"/>
      <c r="FD842" s="241"/>
      <c r="FE842" s="241"/>
      <c r="FF842" s="241"/>
      <c r="FG842" s="241"/>
      <c r="FH842" s="241"/>
      <c r="FI842" s="241"/>
      <c r="FJ842" s="241"/>
      <c r="FK842" s="241"/>
      <c r="FL842" s="241"/>
      <c r="FM842" s="241"/>
      <c r="FN842" s="241"/>
      <c r="FO842" s="241"/>
      <c r="FP842" s="241"/>
      <c r="FQ842" s="241"/>
      <c r="FR842" s="241"/>
      <c r="FS842" s="241"/>
      <c r="FT842" s="241"/>
      <c r="FU842" s="241"/>
      <c r="FV842" s="241"/>
      <c r="FW842" s="241"/>
      <c r="FX842" s="241"/>
      <c r="FY842" s="241"/>
      <c r="FZ842" s="241"/>
      <c r="GA842" s="241"/>
      <c r="GB842" s="241"/>
      <c r="GC842" s="241"/>
      <c r="GD842" s="241"/>
      <c r="GE842" s="241"/>
      <c r="GF842" s="241"/>
      <c r="GG842" s="241"/>
      <c r="GH842" s="241"/>
      <c r="GI842" s="241"/>
      <c r="GJ842" s="241"/>
      <c r="GK842" s="241"/>
      <c r="GL842" s="241"/>
      <c r="GM842" s="241"/>
      <c r="GN842" s="241"/>
      <c r="GO842" s="241"/>
      <c r="GP842" s="241"/>
      <c r="GQ842" s="241"/>
      <c r="GR842" s="241"/>
      <c r="GS842" s="241"/>
      <c r="GT842" s="241"/>
      <c r="GU842" s="241"/>
      <c r="GV842" s="241"/>
      <c r="GW842" s="241"/>
      <c r="GX842" s="241"/>
      <c r="GY842" s="241"/>
      <c r="GZ842" s="241"/>
      <c r="HA842" s="241"/>
      <c r="HB842" s="241"/>
      <c r="HC842" s="241"/>
      <c r="HD842" s="241"/>
      <c r="HE842" s="241"/>
      <c r="HF842" s="241"/>
      <c r="HG842" s="241"/>
      <c r="HH842" s="241"/>
      <c r="HI842" s="241"/>
      <c r="HJ842" s="241"/>
      <c r="HK842" s="241"/>
      <c r="HL842" s="241"/>
      <c r="HM842" s="241"/>
      <c r="HN842" s="241"/>
      <c r="HO842" s="241"/>
      <c r="HP842" s="241"/>
      <c r="HQ842" s="241"/>
      <c r="HR842" s="241"/>
      <c r="HS842" s="241"/>
      <c r="HT842" s="241"/>
      <c r="HU842" s="241"/>
      <c r="HV842" s="241"/>
      <c r="HW842" s="241"/>
      <c r="HX842" s="241"/>
      <c r="HY842" s="241"/>
      <c r="HZ842" s="241"/>
      <c r="IA842" s="241"/>
      <c r="IB842" s="241"/>
      <c r="IC842" s="241"/>
      <c r="ID842" s="241"/>
      <c r="IE842" s="241"/>
      <c r="IF842" s="241"/>
      <c r="IG842" s="241"/>
      <c r="IH842" s="241"/>
      <c r="II842" s="241"/>
      <c r="IJ842" s="241"/>
      <c r="IK842" s="241"/>
      <c r="IL842" s="241"/>
      <c r="IM842" s="241"/>
      <c r="IN842" s="241"/>
      <c r="IO842" s="241"/>
      <c r="IP842" s="241"/>
      <c r="IQ842" s="241"/>
      <c r="IR842" s="241"/>
      <c r="IS842" s="241"/>
      <c r="IT842" s="241"/>
      <c r="IU842" s="241"/>
      <c r="IV842" s="241"/>
      <c r="IW842" s="241"/>
      <c r="IX842" s="241"/>
      <c r="IY842" s="241"/>
      <c r="IZ842" s="241"/>
      <c r="JA842" s="241"/>
      <c r="JB842" s="241"/>
      <c r="JC842" s="241"/>
      <c r="JD842" s="241"/>
      <c r="JE842" s="241"/>
      <c r="JF842" s="241"/>
      <c r="JG842" s="241"/>
      <c r="JH842" s="241"/>
      <c r="JI842" s="241"/>
      <c r="JJ842" s="241"/>
      <c r="JK842" s="241"/>
      <c r="JL842" s="241"/>
      <c r="JM842" s="241"/>
      <c r="JN842" s="241"/>
      <c r="JO842" s="241"/>
      <c r="JP842" s="241"/>
      <c r="JQ842" s="241"/>
      <c r="JR842" s="241"/>
      <c r="JS842" s="241"/>
      <c r="JT842" s="241"/>
      <c r="JU842" s="241"/>
    </row>
    <row r="843" spans="1:281" s="240" customFormat="1" ht="15" customHeight="1">
      <c r="A843" s="241"/>
      <c r="B843" s="241"/>
      <c r="C843" s="241"/>
      <c r="D843" s="241"/>
      <c r="E843" s="241"/>
      <c r="F843" s="241"/>
      <c r="G843" s="241"/>
      <c r="H843" s="241"/>
      <c r="I843" s="241"/>
      <c r="J843" s="241"/>
      <c r="K843" s="241"/>
      <c r="L843" s="241"/>
      <c r="M843" s="241"/>
      <c r="N843" s="241"/>
      <c r="O843" s="241"/>
      <c r="P843" s="241"/>
      <c r="Q843" s="241"/>
      <c r="R843" s="241"/>
      <c r="S843" s="241"/>
      <c r="T843" s="241"/>
      <c r="U843" s="241" t="s">
        <v>965</v>
      </c>
      <c r="V843" s="241"/>
      <c r="W843" s="241"/>
      <c r="X843" s="241"/>
      <c r="Y843" s="241"/>
      <c r="Z843" s="241"/>
      <c r="AA843" s="241"/>
      <c r="AB843" s="241"/>
      <c r="AC843" s="241" t="s">
        <v>316</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c r="DD843" s="241"/>
      <c r="DE843" s="241"/>
      <c r="DF843" s="241"/>
      <c r="DG843" s="241"/>
      <c r="DH843" s="241"/>
      <c r="DI843" s="241"/>
      <c r="DJ843" s="241"/>
      <c r="DK843" s="241"/>
      <c r="DL843" s="241"/>
      <c r="DM843" s="241"/>
      <c r="DN843" s="241"/>
      <c r="DO843" s="241"/>
      <c r="DP843" s="241"/>
      <c r="DQ843" s="241"/>
      <c r="DR843" s="241"/>
      <c r="DS843" s="241"/>
      <c r="DT843" s="241"/>
      <c r="DU843" s="241"/>
      <c r="DV843" s="241"/>
      <c r="DW843" s="241"/>
      <c r="DX843" s="241"/>
      <c r="DY843" s="241"/>
      <c r="DZ843" s="241"/>
      <c r="EA843" s="241"/>
      <c r="EB843" s="241"/>
      <c r="EC843" s="241"/>
      <c r="ED843" s="241"/>
      <c r="EE843" s="241"/>
      <c r="EF843" s="241"/>
      <c r="EG843" s="241"/>
      <c r="EH843" s="241"/>
      <c r="EI843" s="241"/>
      <c r="EJ843" s="241"/>
      <c r="EK843" s="241"/>
      <c r="EL843" s="241"/>
      <c r="EM843" s="241"/>
      <c r="EN843" s="241"/>
      <c r="EO843" s="241"/>
      <c r="EP843" s="241"/>
      <c r="EQ843" s="241"/>
      <c r="ER843" s="241"/>
      <c r="ES843" s="241"/>
      <c r="ET843" s="241"/>
      <c r="EU843" s="241"/>
      <c r="EV843" s="241"/>
      <c r="EW843" s="241"/>
      <c r="EX843" s="241"/>
      <c r="EY843" s="241"/>
      <c r="EZ843" s="241"/>
      <c r="FA843" s="241"/>
      <c r="FB843" s="241"/>
      <c r="FC843" s="241"/>
      <c r="FD843" s="241"/>
      <c r="FE843" s="241"/>
      <c r="FF843" s="241"/>
      <c r="FG843" s="241"/>
      <c r="FH843" s="241"/>
      <c r="FI843" s="241"/>
      <c r="FJ843" s="241"/>
      <c r="FK843" s="241"/>
      <c r="FL843" s="241"/>
      <c r="FM843" s="241"/>
      <c r="FN843" s="241"/>
      <c r="FO843" s="241"/>
      <c r="FP843" s="241"/>
      <c r="FQ843" s="241"/>
      <c r="FR843" s="241"/>
      <c r="FS843" s="241"/>
      <c r="FT843" s="241"/>
      <c r="FU843" s="241"/>
      <c r="FV843" s="241"/>
      <c r="FW843" s="241"/>
      <c r="FX843" s="241"/>
      <c r="FY843" s="241"/>
      <c r="FZ843" s="241"/>
      <c r="GA843" s="241"/>
      <c r="GB843" s="241"/>
      <c r="GC843" s="241"/>
      <c r="GD843" s="241"/>
      <c r="GE843" s="241"/>
      <c r="GF843" s="241"/>
      <c r="GG843" s="241"/>
      <c r="GH843" s="241"/>
      <c r="GI843" s="241"/>
      <c r="GJ843" s="241"/>
      <c r="GK843" s="241"/>
      <c r="GL843" s="241"/>
      <c r="GM843" s="241"/>
      <c r="GN843" s="241"/>
      <c r="GO843" s="241"/>
      <c r="GP843" s="241"/>
      <c r="GQ843" s="241"/>
      <c r="GR843" s="241"/>
      <c r="GS843" s="241"/>
      <c r="GT843" s="241"/>
      <c r="GU843" s="241"/>
      <c r="GV843" s="241"/>
      <c r="GW843" s="241"/>
      <c r="GX843" s="241"/>
      <c r="GY843" s="241"/>
      <c r="GZ843" s="241"/>
      <c r="HA843" s="241"/>
      <c r="HB843" s="241"/>
      <c r="HC843" s="241"/>
      <c r="HD843" s="241"/>
      <c r="HE843" s="241"/>
      <c r="HF843" s="241"/>
      <c r="HG843" s="241"/>
      <c r="HH843" s="241"/>
      <c r="HI843" s="241"/>
      <c r="HJ843" s="241"/>
      <c r="HK843" s="241"/>
      <c r="HL843" s="241"/>
      <c r="HM843" s="241"/>
      <c r="HN843" s="241"/>
      <c r="HO843" s="241"/>
      <c r="HP843" s="241"/>
      <c r="HQ843" s="241"/>
      <c r="HR843" s="241"/>
      <c r="HS843" s="241"/>
      <c r="HT843" s="241"/>
      <c r="HU843" s="241"/>
      <c r="HV843" s="241"/>
      <c r="HW843" s="241"/>
      <c r="HX843" s="241"/>
      <c r="HY843" s="241"/>
      <c r="HZ843" s="241"/>
      <c r="IA843" s="241"/>
      <c r="IB843" s="241"/>
      <c r="IC843" s="241"/>
      <c r="ID843" s="241"/>
      <c r="IE843" s="241"/>
      <c r="IF843" s="241"/>
      <c r="IG843" s="241"/>
      <c r="IH843" s="241"/>
      <c r="II843" s="241"/>
      <c r="IJ843" s="241"/>
      <c r="IK843" s="241"/>
      <c r="IL843" s="241"/>
      <c r="IM843" s="241"/>
      <c r="IN843" s="241"/>
      <c r="IO843" s="241"/>
      <c r="IP843" s="241"/>
      <c r="IQ843" s="241"/>
      <c r="IR843" s="241"/>
      <c r="IS843" s="241"/>
      <c r="IT843" s="241"/>
      <c r="IU843" s="241"/>
      <c r="IV843" s="241"/>
      <c r="IW843" s="241"/>
      <c r="IX843" s="241"/>
      <c r="IY843" s="241"/>
      <c r="IZ843" s="241"/>
      <c r="JA843" s="241"/>
      <c r="JB843" s="241"/>
      <c r="JC843" s="241"/>
      <c r="JD843" s="241"/>
      <c r="JE843" s="241"/>
      <c r="JF843" s="241"/>
      <c r="JG843" s="241"/>
      <c r="JH843" s="241"/>
      <c r="JI843" s="241"/>
      <c r="JJ843" s="241"/>
      <c r="JK843" s="241"/>
      <c r="JL843" s="241"/>
      <c r="JM843" s="241"/>
      <c r="JN843" s="241"/>
      <c r="JO843" s="241"/>
      <c r="JP843" s="241"/>
      <c r="JQ843" s="241"/>
      <c r="JR843" s="241"/>
      <c r="JS843" s="241"/>
      <c r="JT843" s="241"/>
      <c r="JU843" s="241"/>
    </row>
    <row r="844" spans="1:281" s="240" customFormat="1" ht="15" customHeight="1">
      <c r="A844" s="241"/>
      <c r="B844" s="241"/>
      <c r="C844" s="241"/>
      <c r="D844" s="241"/>
      <c r="E844" s="241"/>
      <c r="F844" s="241"/>
      <c r="G844" s="241"/>
      <c r="H844" s="241"/>
      <c r="I844" s="241"/>
      <c r="J844" s="241"/>
      <c r="K844" s="241"/>
      <c r="L844" s="241"/>
      <c r="M844" s="241"/>
      <c r="N844" s="241"/>
      <c r="O844" s="241"/>
      <c r="P844" s="241"/>
      <c r="Q844" s="241"/>
      <c r="R844" s="241"/>
      <c r="S844" s="241"/>
      <c r="T844" s="241"/>
      <c r="U844" s="241" t="s">
        <v>966</v>
      </c>
      <c r="V844" s="241"/>
      <c r="W844" s="241"/>
      <c r="X844" s="241"/>
      <c r="Y844" s="241"/>
      <c r="Z844" s="241"/>
      <c r="AA844" s="241"/>
      <c r="AB844" s="241"/>
      <c r="AC844" s="241" t="s">
        <v>313</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c r="DD844" s="241"/>
      <c r="DE844" s="241"/>
      <c r="DF844" s="241"/>
      <c r="DG844" s="241"/>
      <c r="DH844" s="241"/>
      <c r="DI844" s="241"/>
      <c r="DJ844" s="241"/>
      <c r="DK844" s="241"/>
      <c r="DL844" s="241"/>
      <c r="DM844" s="241"/>
      <c r="DN844" s="241"/>
      <c r="DO844" s="241"/>
      <c r="DP844" s="241"/>
      <c r="DQ844" s="241"/>
      <c r="DR844" s="241"/>
      <c r="DS844" s="241"/>
      <c r="DT844" s="241"/>
      <c r="DU844" s="241"/>
      <c r="DV844" s="241"/>
      <c r="DW844" s="241"/>
      <c r="DX844" s="241"/>
      <c r="DY844" s="241"/>
      <c r="DZ844" s="241"/>
      <c r="EA844" s="241"/>
      <c r="EB844" s="241"/>
      <c r="EC844" s="241"/>
      <c r="ED844" s="241"/>
      <c r="EE844" s="241"/>
      <c r="EF844" s="241"/>
      <c r="EG844" s="241"/>
      <c r="EH844" s="241"/>
      <c r="EI844" s="241"/>
      <c r="EJ844" s="241"/>
      <c r="EK844" s="241"/>
      <c r="EL844" s="241"/>
      <c r="EM844" s="241"/>
      <c r="EN844" s="241"/>
      <c r="EO844" s="241"/>
      <c r="EP844" s="241"/>
      <c r="EQ844" s="241"/>
      <c r="ER844" s="241"/>
      <c r="ES844" s="241"/>
      <c r="ET844" s="241"/>
      <c r="EU844" s="241"/>
      <c r="EV844" s="241"/>
      <c r="EW844" s="241"/>
      <c r="EX844" s="241"/>
      <c r="EY844" s="241"/>
      <c r="EZ844" s="241"/>
      <c r="FA844" s="241"/>
      <c r="FB844" s="241"/>
      <c r="FC844" s="241"/>
      <c r="FD844" s="241"/>
      <c r="FE844" s="241"/>
      <c r="FF844" s="241"/>
      <c r="FG844" s="241"/>
      <c r="FH844" s="241"/>
      <c r="FI844" s="241"/>
      <c r="FJ844" s="241"/>
      <c r="FK844" s="241"/>
      <c r="FL844" s="241"/>
      <c r="FM844" s="241"/>
      <c r="FN844" s="241"/>
      <c r="FO844" s="241"/>
      <c r="FP844" s="241"/>
      <c r="FQ844" s="241"/>
      <c r="FR844" s="241"/>
      <c r="FS844" s="241"/>
      <c r="FT844" s="241"/>
      <c r="FU844" s="241"/>
      <c r="FV844" s="241"/>
      <c r="FW844" s="241"/>
      <c r="FX844" s="241"/>
      <c r="FY844" s="241"/>
      <c r="FZ844" s="241"/>
      <c r="GA844" s="241"/>
      <c r="GB844" s="241"/>
      <c r="GC844" s="241"/>
      <c r="GD844" s="241"/>
      <c r="GE844" s="241"/>
      <c r="GF844" s="241"/>
      <c r="GG844" s="241"/>
      <c r="GH844" s="241"/>
      <c r="GI844" s="241"/>
      <c r="GJ844" s="241"/>
      <c r="GK844" s="241"/>
      <c r="GL844" s="241"/>
      <c r="GM844" s="241"/>
      <c r="GN844" s="241"/>
      <c r="GO844" s="241"/>
      <c r="GP844" s="241"/>
      <c r="GQ844" s="241"/>
      <c r="GR844" s="241"/>
      <c r="GS844" s="241"/>
      <c r="GT844" s="241"/>
      <c r="GU844" s="241"/>
      <c r="GV844" s="241"/>
      <c r="GW844" s="241"/>
      <c r="GX844" s="241"/>
      <c r="GY844" s="241"/>
      <c r="GZ844" s="241"/>
      <c r="HA844" s="241"/>
      <c r="HB844" s="241"/>
      <c r="HC844" s="241"/>
      <c r="HD844" s="241"/>
      <c r="HE844" s="241"/>
      <c r="HF844" s="241"/>
      <c r="HG844" s="241"/>
      <c r="HH844" s="241"/>
      <c r="HI844" s="241"/>
      <c r="HJ844" s="241"/>
      <c r="HK844" s="241"/>
      <c r="HL844" s="241"/>
      <c r="HM844" s="241"/>
      <c r="HN844" s="241"/>
      <c r="HO844" s="241"/>
      <c r="HP844" s="241"/>
      <c r="HQ844" s="241"/>
      <c r="HR844" s="241"/>
      <c r="HS844" s="241"/>
      <c r="HT844" s="241"/>
      <c r="HU844" s="241"/>
      <c r="HV844" s="241"/>
      <c r="HW844" s="241"/>
      <c r="HX844" s="241"/>
      <c r="HY844" s="241"/>
      <c r="HZ844" s="241"/>
      <c r="IA844" s="241"/>
      <c r="IB844" s="241"/>
      <c r="IC844" s="241"/>
      <c r="ID844" s="241"/>
      <c r="IE844" s="241"/>
      <c r="IF844" s="241"/>
      <c r="IG844" s="241"/>
      <c r="IH844" s="241"/>
      <c r="II844" s="241"/>
      <c r="IJ844" s="241"/>
      <c r="IK844" s="241"/>
      <c r="IL844" s="241"/>
      <c r="IM844" s="241"/>
      <c r="IN844" s="241"/>
      <c r="IO844" s="241"/>
      <c r="IP844" s="241"/>
      <c r="IQ844" s="241"/>
      <c r="IR844" s="241"/>
      <c r="IS844" s="241"/>
      <c r="IT844" s="241"/>
      <c r="IU844" s="241"/>
      <c r="IV844" s="241"/>
      <c r="IW844" s="241"/>
      <c r="IX844" s="241"/>
      <c r="IY844" s="241"/>
      <c r="IZ844" s="241"/>
      <c r="JA844" s="241"/>
      <c r="JB844" s="241"/>
      <c r="JC844" s="241"/>
      <c r="JD844" s="241"/>
      <c r="JE844" s="241"/>
      <c r="JF844" s="241"/>
      <c r="JG844" s="241"/>
      <c r="JH844" s="241"/>
      <c r="JI844" s="241"/>
      <c r="JJ844" s="241"/>
      <c r="JK844" s="241"/>
      <c r="JL844" s="241"/>
      <c r="JM844" s="241"/>
      <c r="JN844" s="241"/>
      <c r="JO844" s="241"/>
      <c r="JP844" s="241"/>
      <c r="JQ844" s="241"/>
      <c r="JR844" s="241"/>
      <c r="JS844" s="241"/>
      <c r="JT844" s="241"/>
      <c r="JU844" s="241"/>
    </row>
    <row r="845" spans="1:281" s="240" customFormat="1" ht="15" customHeight="1">
      <c r="A845" s="241"/>
      <c r="B845" s="241"/>
      <c r="C845" s="241"/>
      <c r="D845" s="241"/>
      <c r="E845" s="241"/>
      <c r="F845" s="241"/>
      <c r="G845" s="241"/>
      <c r="H845" s="241"/>
      <c r="I845" s="241"/>
      <c r="J845" s="241"/>
      <c r="K845" s="241"/>
      <c r="L845" s="241"/>
      <c r="M845" s="241"/>
      <c r="N845" s="241"/>
      <c r="O845" s="241"/>
      <c r="P845" s="241"/>
      <c r="Q845" s="241"/>
      <c r="R845" s="241"/>
      <c r="S845" s="241"/>
      <c r="T845" s="241"/>
      <c r="U845" s="241" t="s">
        <v>967</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c r="EN845" s="241"/>
      <c r="EO845" s="241"/>
      <c r="EP845" s="241"/>
      <c r="EQ845" s="241"/>
      <c r="ER845" s="241"/>
      <c r="ES845" s="241"/>
      <c r="ET845" s="241"/>
      <c r="EU845" s="241"/>
      <c r="EV845" s="241"/>
      <c r="EW845" s="241"/>
      <c r="EX845" s="241"/>
      <c r="EY845" s="241"/>
      <c r="EZ845" s="241"/>
      <c r="FA845" s="241"/>
      <c r="FB845" s="241"/>
      <c r="FC845" s="241"/>
      <c r="FD845" s="241"/>
      <c r="FE845" s="241"/>
      <c r="FF845" s="241"/>
      <c r="FG845" s="241"/>
      <c r="FH845" s="241"/>
      <c r="FI845" s="241"/>
      <c r="FJ845" s="241"/>
      <c r="FK845" s="241"/>
      <c r="FL845" s="241"/>
      <c r="FM845" s="241"/>
      <c r="FN845" s="241"/>
      <c r="FO845" s="241"/>
      <c r="FP845" s="241"/>
      <c r="FQ845" s="241"/>
      <c r="FR845" s="241"/>
      <c r="FS845" s="241"/>
      <c r="FT845" s="241"/>
      <c r="FU845" s="241"/>
      <c r="FV845" s="241"/>
      <c r="FW845" s="241"/>
      <c r="FX845" s="241"/>
      <c r="FY845" s="241"/>
      <c r="FZ845" s="241"/>
      <c r="GA845" s="241"/>
      <c r="GB845" s="241"/>
      <c r="GC845" s="241"/>
      <c r="GD845" s="241"/>
      <c r="GE845" s="241"/>
      <c r="GF845" s="241"/>
      <c r="GG845" s="241"/>
      <c r="GH845" s="241"/>
      <c r="GI845" s="241"/>
      <c r="GJ845" s="241"/>
      <c r="GK845" s="241"/>
      <c r="GL845" s="241"/>
      <c r="GM845" s="241"/>
      <c r="GN845" s="241"/>
      <c r="GO845" s="241"/>
      <c r="GP845" s="241"/>
      <c r="GQ845" s="241"/>
      <c r="GR845" s="241"/>
      <c r="GS845" s="241"/>
      <c r="GT845" s="241"/>
      <c r="GU845" s="241"/>
      <c r="GV845" s="241"/>
      <c r="GW845" s="241"/>
      <c r="GX845" s="241"/>
      <c r="GY845" s="241"/>
      <c r="GZ845" s="241"/>
      <c r="HA845" s="241"/>
      <c r="HB845" s="241"/>
      <c r="HC845" s="241"/>
      <c r="HD845" s="241"/>
      <c r="HE845" s="241"/>
      <c r="HF845" s="241"/>
      <c r="HG845" s="241"/>
      <c r="HH845" s="241"/>
      <c r="HI845" s="241"/>
      <c r="HJ845" s="241"/>
      <c r="HK845" s="241"/>
      <c r="HL845" s="241"/>
      <c r="HM845" s="241"/>
      <c r="HN845" s="241"/>
      <c r="HO845" s="241"/>
      <c r="HP845" s="241"/>
      <c r="HQ845" s="241"/>
      <c r="HR845" s="241"/>
      <c r="HS845" s="241"/>
      <c r="HT845" s="241"/>
      <c r="HU845" s="241"/>
      <c r="HV845" s="241"/>
      <c r="HW845" s="241"/>
      <c r="HX845" s="241"/>
      <c r="HY845" s="241"/>
      <c r="HZ845" s="241"/>
      <c r="IA845" s="241"/>
      <c r="IB845" s="241"/>
      <c r="IC845" s="241"/>
      <c r="ID845" s="241"/>
      <c r="IE845" s="241"/>
      <c r="IF845" s="241"/>
      <c r="IG845" s="241"/>
      <c r="IH845" s="241"/>
      <c r="II845" s="241"/>
      <c r="IJ845" s="241"/>
      <c r="IK845" s="241"/>
      <c r="IL845" s="241"/>
      <c r="IM845" s="241"/>
      <c r="IN845" s="241"/>
      <c r="IO845" s="241"/>
      <c r="IP845" s="241"/>
      <c r="IQ845" s="241"/>
      <c r="IR845" s="241"/>
      <c r="IS845" s="241"/>
      <c r="IT845" s="241"/>
      <c r="IU845" s="241"/>
      <c r="IV845" s="241"/>
      <c r="IW845" s="241"/>
      <c r="IX845" s="241"/>
      <c r="IY845" s="241"/>
      <c r="IZ845" s="241"/>
      <c r="JA845" s="241"/>
      <c r="JB845" s="241"/>
      <c r="JC845" s="241"/>
      <c r="JD845" s="241"/>
      <c r="JE845" s="241"/>
      <c r="JF845" s="241"/>
      <c r="JG845" s="241"/>
      <c r="JH845" s="241"/>
      <c r="JI845" s="241"/>
      <c r="JJ845" s="241"/>
      <c r="JK845" s="241"/>
      <c r="JL845" s="241"/>
      <c r="JM845" s="241"/>
      <c r="JN845" s="241"/>
      <c r="JO845" s="241"/>
      <c r="JP845" s="241"/>
      <c r="JQ845" s="241"/>
      <c r="JR845" s="241"/>
      <c r="JS845" s="241"/>
      <c r="JT845" s="241"/>
      <c r="JU845" s="241"/>
    </row>
    <row r="846" spans="1:281" s="240" customFormat="1" ht="15" customHeight="1">
      <c r="A846" s="241"/>
      <c r="B846" s="241"/>
      <c r="C846" s="241"/>
      <c r="D846" s="241"/>
      <c r="E846" s="241"/>
      <c r="F846" s="241"/>
      <c r="G846" s="241"/>
      <c r="H846" s="241"/>
      <c r="I846" s="241"/>
      <c r="J846" s="241"/>
      <c r="K846" s="241"/>
      <c r="L846" s="241"/>
      <c r="M846" s="241"/>
      <c r="N846" s="241"/>
      <c r="O846" s="241"/>
      <c r="P846" s="241"/>
      <c r="Q846" s="241"/>
      <c r="R846" s="241"/>
      <c r="S846" s="241"/>
      <c r="T846" s="241"/>
      <c r="U846" s="241" t="s">
        <v>968</v>
      </c>
      <c r="V846" s="241"/>
      <c r="W846" s="241"/>
      <c r="X846" s="241"/>
      <c r="Y846" s="241"/>
      <c r="Z846" s="241"/>
      <c r="AA846" s="241"/>
      <c r="AB846" s="241"/>
      <c r="AC846" s="241" t="s">
        <v>325</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c r="DD846" s="241"/>
      <c r="DE846" s="241"/>
      <c r="DF846" s="241"/>
      <c r="DG846" s="241"/>
      <c r="DH846" s="241"/>
      <c r="DI846" s="241"/>
      <c r="DJ846" s="241"/>
      <c r="DK846" s="241"/>
      <c r="DL846" s="241"/>
      <c r="DM846" s="241"/>
      <c r="DN846" s="241"/>
      <c r="DO846" s="241"/>
      <c r="DP846" s="241"/>
      <c r="DQ846" s="241"/>
      <c r="DR846" s="241"/>
      <c r="DS846" s="241"/>
      <c r="DT846" s="241"/>
      <c r="DU846" s="241"/>
      <c r="DV846" s="241"/>
      <c r="DW846" s="241"/>
      <c r="DX846" s="241"/>
      <c r="DY846" s="241"/>
      <c r="DZ846" s="241"/>
      <c r="EA846" s="241"/>
      <c r="EB846" s="241"/>
      <c r="EC846" s="241"/>
      <c r="ED846" s="241"/>
      <c r="EE846" s="241"/>
      <c r="EF846" s="241"/>
      <c r="EG846" s="241"/>
      <c r="EH846" s="241"/>
      <c r="EI846" s="241"/>
      <c r="EJ846" s="241"/>
      <c r="EK846" s="241"/>
      <c r="EL846" s="241"/>
      <c r="EM846" s="241"/>
      <c r="EN846" s="241"/>
      <c r="EO846" s="241"/>
      <c r="EP846" s="241"/>
      <c r="EQ846" s="241"/>
      <c r="ER846" s="241"/>
      <c r="ES846" s="241"/>
      <c r="ET846" s="241"/>
      <c r="EU846" s="241"/>
      <c r="EV846" s="241"/>
      <c r="EW846" s="241"/>
      <c r="EX846" s="241"/>
      <c r="EY846" s="241"/>
      <c r="EZ846" s="241"/>
      <c r="FA846" s="241"/>
      <c r="FB846" s="241"/>
      <c r="FC846" s="241"/>
      <c r="FD846" s="241"/>
      <c r="FE846" s="241"/>
      <c r="FF846" s="241"/>
      <c r="FG846" s="241"/>
      <c r="FH846" s="241"/>
      <c r="FI846" s="241"/>
      <c r="FJ846" s="241"/>
      <c r="FK846" s="241"/>
      <c r="FL846" s="241"/>
      <c r="FM846" s="241"/>
      <c r="FN846" s="241"/>
      <c r="FO846" s="241"/>
      <c r="FP846" s="241"/>
      <c r="FQ846" s="241"/>
      <c r="FR846" s="241"/>
      <c r="FS846" s="241"/>
      <c r="FT846" s="241"/>
      <c r="FU846" s="241"/>
      <c r="FV846" s="241"/>
      <c r="FW846" s="241"/>
      <c r="FX846" s="241"/>
      <c r="FY846" s="241"/>
      <c r="FZ846" s="241"/>
      <c r="GA846" s="241"/>
      <c r="GB846" s="241"/>
      <c r="GC846" s="241"/>
      <c r="GD846" s="241"/>
      <c r="GE846" s="241"/>
      <c r="GF846" s="241"/>
      <c r="GG846" s="241"/>
      <c r="GH846" s="241"/>
      <c r="GI846" s="241"/>
      <c r="GJ846" s="241"/>
      <c r="GK846" s="241"/>
      <c r="GL846" s="241"/>
      <c r="GM846" s="241"/>
      <c r="GN846" s="241"/>
      <c r="GO846" s="241"/>
      <c r="GP846" s="241"/>
      <c r="GQ846" s="241"/>
      <c r="GR846" s="241"/>
      <c r="GS846" s="241"/>
      <c r="GT846" s="241"/>
      <c r="GU846" s="241"/>
      <c r="GV846" s="241"/>
      <c r="GW846" s="241"/>
      <c r="GX846" s="241"/>
      <c r="GY846" s="241"/>
      <c r="GZ846" s="241"/>
      <c r="HA846" s="241"/>
      <c r="HB846" s="241"/>
      <c r="HC846" s="241"/>
      <c r="HD846" s="241"/>
      <c r="HE846" s="241"/>
      <c r="HF846" s="241"/>
      <c r="HG846" s="241"/>
      <c r="HH846" s="241"/>
      <c r="HI846" s="241"/>
      <c r="HJ846" s="241"/>
      <c r="HK846" s="241"/>
      <c r="HL846" s="241"/>
      <c r="HM846" s="241"/>
      <c r="HN846" s="241"/>
      <c r="HO846" s="241"/>
      <c r="HP846" s="241"/>
      <c r="HQ846" s="241"/>
      <c r="HR846" s="241"/>
      <c r="HS846" s="241"/>
      <c r="HT846" s="241"/>
      <c r="HU846" s="241"/>
      <c r="HV846" s="241"/>
      <c r="HW846" s="241"/>
      <c r="HX846" s="241"/>
      <c r="HY846" s="241"/>
      <c r="HZ846" s="241"/>
      <c r="IA846" s="241"/>
      <c r="IB846" s="241"/>
      <c r="IC846" s="241"/>
      <c r="ID846" s="241"/>
      <c r="IE846" s="241"/>
      <c r="IF846" s="241"/>
      <c r="IG846" s="241"/>
      <c r="IH846" s="241"/>
      <c r="II846" s="241"/>
      <c r="IJ846" s="241"/>
      <c r="IK846" s="241"/>
      <c r="IL846" s="241"/>
      <c r="IM846" s="241"/>
      <c r="IN846" s="241"/>
      <c r="IO846" s="241"/>
      <c r="IP846" s="241"/>
      <c r="IQ846" s="241"/>
      <c r="IR846" s="241"/>
      <c r="IS846" s="241"/>
      <c r="IT846" s="241"/>
      <c r="IU846" s="241"/>
      <c r="IV846" s="241"/>
      <c r="IW846" s="241"/>
      <c r="IX846" s="241"/>
      <c r="IY846" s="241"/>
      <c r="IZ846" s="241"/>
      <c r="JA846" s="241"/>
      <c r="JB846" s="241"/>
      <c r="JC846" s="241"/>
      <c r="JD846" s="241"/>
      <c r="JE846" s="241"/>
      <c r="JF846" s="241"/>
      <c r="JG846" s="241"/>
      <c r="JH846" s="241"/>
      <c r="JI846" s="241"/>
      <c r="JJ846" s="241"/>
      <c r="JK846" s="241"/>
      <c r="JL846" s="241"/>
      <c r="JM846" s="241"/>
      <c r="JN846" s="241"/>
      <c r="JO846" s="241"/>
      <c r="JP846" s="241"/>
      <c r="JQ846" s="241"/>
      <c r="JR846" s="241"/>
      <c r="JS846" s="241"/>
      <c r="JT846" s="241"/>
      <c r="JU846" s="241"/>
    </row>
    <row r="847" spans="1:281" s="240" customFormat="1" ht="15" customHeight="1">
      <c r="A847" s="241"/>
      <c r="B847" s="241"/>
      <c r="C847" s="241"/>
      <c r="D847" s="241"/>
      <c r="E847" s="241"/>
      <c r="F847" s="241"/>
      <c r="G847" s="241"/>
      <c r="H847" s="241"/>
      <c r="I847" s="241"/>
      <c r="J847" s="241"/>
      <c r="K847" s="241"/>
      <c r="L847" s="241"/>
      <c r="M847" s="241"/>
      <c r="N847" s="241"/>
      <c r="O847" s="241"/>
      <c r="P847" s="241"/>
      <c r="Q847" s="241"/>
      <c r="R847" s="241"/>
      <c r="S847" s="241"/>
      <c r="T847" s="241"/>
      <c r="U847" s="241" t="s">
        <v>969</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c r="DD847" s="241"/>
      <c r="DE847" s="241"/>
      <c r="DF847" s="241"/>
      <c r="DG847" s="241"/>
      <c r="DH847" s="241"/>
      <c r="DI847" s="241"/>
      <c r="DJ847" s="241"/>
      <c r="DK847" s="241"/>
      <c r="DL847" s="241"/>
      <c r="DM847" s="241"/>
      <c r="DN847" s="241"/>
      <c r="DO847" s="241"/>
      <c r="DP847" s="241"/>
      <c r="DQ847" s="241"/>
      <c r="DR847" s="241"/>
      <c r="DS847" s="241"/>
      <c r="DT847" s="241"/>
      <c r="DU847" s="241"/>
      <c r="DV847" s="241"/>
      <c r="DW847" s="241"/>
      <c r="DX847" s="241"/>
      <c r="DY847" s="241"/>
      <c r="DZ847" s="241"/>
      <c r="EA847" s="241"/>
      <c r="EB847" s="241"/>
      <c r="EC847" s="241"/>
      <c r="ED847" s="241"/>
      <c r="EE847" s="241"/>
      <c r="EF847" s="241"/>
      <c r="EG847" s="241"/>
      <c r="EH847" s="241"/>
      <c r="EI847" s="241"/>
      <c r="EJ847" s="241"/>
      <c r="EK847" s="241"/>
      <c r="EL847" s="241"/>
      <c r="EM847" s="241"/>
      <c r="EN847" s="241"/>
      <c r="EO847" s="241"/>
      <c r="EP847" s="241"/>
      <c r="EQ847" s="241"/>
      <c r="ER847" s="241"/>
      <c r="ES847" s="241"/>
      <c r="ET847" s="241"/>
      <c r="EU847" s="241"/>
      <c r="EV847" s="241"/>
      <c r="EW847" s="241"/>
      <c r="EX847" s="241"/>
      <c r="EY847" s="241"/>
      <c r="EZ847" s="241"/>
      <c r="FA847" s="241"/>
      <c r="FB847" s="241"/>
      <c r="FC847" s="241"/>
      <c r="FD847" s="241"/>
      <c r="FE847" s="241"/>
      <c r="FF847" s="241"/>
      <c r="FG847" s="241"/>
      <c r="FH847" s="241"/>
      <c r="FI847" s="241"/>
      <c r="FJ847" s="241"/>
      <c r="FK847" s="241"/>
      <c r="FL847" s="241"/>
      <c r="FM847" s="241"/>
      <c r="FN847" s="241"/>
      <c r="FO847" s="241"/>
      <c r="FP847" s="241"/>
      <c r="FQ847" s="241"/>
      <c r="FR847" s="241"/>
      <c r="FS847" s="241"/>
      <c r="FT847" s="241"/>
      <c r="FU847" s="241"/>
      <c r="FV847" s="241"/>
      <c r="FW847" s="241"/>
      <c r="FX847" s="241"/>
      <c r="FY847" s="241"/>
      <c r="FZ847" s="241"/>
      <c r="GA847" s="241"/>
      <c r="GB847" s="241"/>
      <c r="GC847" s="241"/>
      <c r="GD847" s="241"/>
      <c r="GE847" s="241"/>
      <c r="GF847" s="241"/>
      <c r="GG847" s="241"/>
      <c r="GH847" s="241"/>
      <c r="GI847" s="241"/>
      <c r="GJ847" s="241"/>
      <c r="GK847" s="241"/>
      <c r="GL847" s="241"/>
      <c r="GM847" s="241"/>
      <c r="GN847" s="241"/>
      <c r="GO847" s="241"/>
      <c r="GP847" s="241"/>
      <c r="GQ847" s="241"/>
      <c r="GR847" s="241"/>
      <c r="GS847" s="241"/>
      <c r="GT847" s="241"/>
      <c r="GU847" s="241"/>
      <c r="GV847" s="241"/>
      <c r="GW847" s="241"/>
      <c r="GX847" s="241"/>
      <c r="GY847" s="241"/>
      <c r="GZ847" s="241"/>
      <c r="HA847" s="241"/>
      <c r="HB847" s="241"/>
      <c r="HC847" s="241"/>
      <c r="HD847" s="241"/>
      <c r="HE847" s="241"/>
      <c r="HF847" s="241"/>
      <c r="HG847" s="241"/>
      <c r="HH847" s="241"/>
      <c r="HI847" s="241"/>
      <c r="HJ847" s="241"/>
      <c r="HK847" s="241"/>
      <c r="HL847" s="241"/>
      <c r="HM847" s="241"/>
      <c r="HN847" s="241"/>
      <c r="HO847" s="241"/>
      <c r="HP847" s="241"/>
      <c r="HQ847" s="241"/>
      <c r="HR847" s="241"/>
      <c r="HS847" s="241"/>
      <c r="HT847" s="241"/>
      <c r="HU847" s="241"/>
      <c r="HV847" s="241"/>
      <c r="HW847" s="241"/>
      <c r="HX847" s="241"/>
      <c r="HY847" s="241"/>
      <c r="HZ847" s="241"/>
      <c r="IA847" s="241"/>
      <c r="IB847" s="241"/>
      <c r="IC847" s="241"/>
      <c r="ID847" s="241"/>
      <c r="IE847" s="241"/>
      <c r="IF847" s="241"/>
      <c r="IG847" s="241"/>
      <c r="IH847" s="241"/>
      <c r="II847" s="241"/>
      <c r="IJ847" s="241"/>
      <c r="IK847" s="241"/>
      <c r="IL847" s="241"/>
      <c r="IM847" s="241"/>
      <c r="IN847" s="241"/>
      <c r="IO847" s="241"/>
      <c r="IP847" s="241"/>
      <c r="IQ847" s="241"/>
      <c r="IR847" s="241"/>
      <c r="IS847" s="241"/>
      <c r="IT847" s="241"/>
      <c r="IU847" s="241"/>
      <c r="IV847" s="241"/>
      <c r="IW847" s="241"/>
      <c r="IX847" s="241"/>
      <c r="IY847" s="241"/>
      <c r="IZ847" s="241"/>
      <c r="JA847" s="241"/>
      <c r="JB847" s="241"/>
      <c r="JC847" s="241"/>
      <c r="JD847" s="241"/>
      <c r="JE847" s="241"/>
      <c r="JF847" s="241"/>
      <c r="JG847" s="241"/>
      <c r="JH847" s="241"/>
      <c r="JI847" s="241"/>
      <c r="JJ847" s="241"/>
      <c r="JK847" s="241"/>
      <c r="JL847" s="241"/>
      <c r="JM847" s="241"/>
      <c r="JN847" s="241"/>
      <c r="JO847" s="241"/>
      <c r="JP847" s="241"/>
      <c r="JQ847" s="241"/>
      <c r="JR847" s="241"/>
      <c r="JS847" s="241"/>
      <c r="JT847" s="241"/>
      <c r="JU847" s="241"/>
    </row>
    <row r="848" spans="1:281" s="240" customFormat="1" ht="15" customHeight="1">
      <c r="A848" s="241"/>
      <c r="B848" s="241"/>
      <c r="C848" s="241"/>
      <c r="D848" s="241"/>
      <c r="E848" s="241"/>
      <c r="F848" s="241"/>
      <c r="G848" s="241"/>
      <c r="H848" s="241"/>
      <c r="I848" s="241"/>
      <c r="J848" s="241"/>
      <c r="K848" s="241"/>
      <c r="L848" s="241"/>
      <c r="M848" s="241"/>
      <c r="N848" s="241"/>
      <c r="O848" s="241"/>
      <c r="P848" s="241"/>
      <c r="Q848" s="241"/>
      <c r="R848" s="241"/>
      <c r="S848" s="241"/>
      <c r="T848" s="241"/>
      <c r="U848" s="241" t="s">
        <v>970</v>
      </c>
      <c r="V848" s="241"/>
      <c r="W848" s="241"/>
      <c r="X848" s="241"/>
      <c r="Y848" s="241"/>
      <c r="Z848" s="241"/>
      <c r="AA848" s="241"/>
      <c r="AB848" s="241"/>
      <c r="AC848" s="241" t="s">
        <v>313</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c r="DD848" s="241"/>
      <c r="DE848" s="241"/>
      <c r="DF848" s="241"/>
      <c r="DG848" s="241"/>
      <c r="DH848" s="241"/>
      <c r="DI848" s="241"/>
      <c r="DJ848" s="241"/>
      <c r="DK848" s="241"/>
      <c r="DL848" s="241"/>
      <c r="DM848" s="241"/>
      <c r="DN848" s="241"/>
      <c r="DO848" s="241"/>
      <c r="DP848" s="241"/>
      <c r="DQ848" s="241"/>
      <c r="DR848" s="241"/>
      <c r="DS848" s="241"/>
      <c r="DT848" s="241"/>
      <c r="DU848" s="241"/>
      <c r="DV848" s="241"/>
      <c r="DW848" s="241"/>
      <c r="DX848" s="241"/>
      <c r="DY848" s="241"/>
      <c r="DZ848" s="241"/>
      <c r="EA848" s="241"/>
      <c r="EB848" s="241"/>
      <c r="EC848" s="241"/>
      <c r="ED848" s="241"/>
      <c r="EE848" s="241"/>
      <c r="EF848" s="241"/>
      <c r="EG848" s="241"/>
      <c r="EH848" s="241"/>
      <c r="EI848" s="241"/>
      <c r="EJ848" s="241"/>
      <c r="EK848" s="241"/>
      <c r="EL848" s="241"/>
      <c r="EM848" s="241"/>
      <c r="EN848" s="241"/>
      <c r="EO848" s="241"/>
      <c r="EP848" s="241"/>
      <c r="EQ848" s="241"/>
      <c r="ER848" s="241"/>
      <c r="ES848" s="241"/>
      <c r="ET848" s="241"/>
      <c r="EU848" s="241"/>
      <c r="EV848" s="241"/>
      <c r="EW848" s="241"/>
      <c r="EX848" s="241"/>
      <c r="EY848" s="241"/>
      <c r="EZ848" s="241"/>
      <c r="FA848" s="241"/>
      <c r="FB848" s="241"/>
      <c r="FC848" s="241"/>
      <c r="FD848" s="241"/>
      <c r="FE848" s="241"/>
      <c r="FF848" s="241"/>
      <c r="FG848" s="241"/>
      <c r="FH848" s="241"/>
      <c r="FI848" s="241"/>
      <c r="FJ848" s="241"/>
      <c r="FK848" s="241"/>
      <c r="FL848" s="241"/>
      <c r="FM848" s="241"/>
      <c r="FN848" s="241"/>
      <c r="FO848" s="241"/>
      <c r="FP848" s="241"/>
      <c r="FQ848" s="241"/>
      <c r="FR848" s="241"/>
      <c r="FS848" s="241"/>
      <c r="FT848" s="241"/>
      <c r="FU848" s="241"/>
      <c r="FV848" s="241"/>
      <c r="FW848" s="241"/>
      <c r="FX848" s="241"/>
      <c r="FY848" s="241"/>
      <c r="FZ848" s="241"/>
      <c r="GA848" s="241"/>
      <c r="GB848" s="241"/>
      <c r="GC848" s="241"/>
      <c r="GD848" s="241"/>
      <c r="GE848" s="241"/>
      <c r="GF848" s="241"/>
      <c r="GG848" s="241"/>
      <c r="GH848" s="241"/>
      <c r="GI848" s="241"/>
      <c r="GJ848" s="241"/>
      <c r="GK848" s="241"/>
      <c r="GL848" s="241"/>
      <c r="GM848" s="241"/>
      <c r="GN848" s="241"/>
      <c r="GO848" s="241"/>
      <c r="GP848" s="241"/>
      <c r="GQ848" s="241"/>
      <c r="GR848" s="241"/>
      <c r="GS848" s="241"/>
      <c r="GT848" s="241"/>
      <c r="GU848" s="241"/>
      <c r="GV848" s="241"/>
      <c r="GW848" s="241"/>
      <c r="GX848" s="241"/>
      <c r="GY848" s="241"/>
      <c r="GZ848" s="241"/>
      <c r="HA848" s="241"/>
      <c r="HB848" s="241"/>
      <c r="HC848" s="241"/>
      <c r="HD848" s="241"/>
      <c r="HE848" s="241"/>
      <c r="HF848" s="241"/>
      <c r="HG848" s="241"/>
      <c r="HH848" s="241"/>
      <c r="HI848" s="241"/>
      <c r="HJ848" s="241"/>
      <c r="HK848" s="241"/>
      <c r="HL848" s="241"/>
      <c r="HM848" s="241"/>
      <c r="HN848" s="241"/>
      <c r="HO848" s="241"/>
      <c r="HP848" s="241"/>
      <c r="HQ848" s="241"/>
      <c r="HR848" s="241"/>
      <c r="HS848" s="241"/>
      <c r="HT848" s="241"/>
      <c r="HU848" s="241"/>
      <c r="HV848" s="241"/>
      <c r="HW848" s="241"/>
      <c r="HX848" s="241"/>
      <c r="HY848" s="241"/>
      <c r="HZ848" s="241"/>
      <c r="IA848" s="241"/>
      <c r="IB848" s="241"/>
      <c r="IC848" s="241"/>
      <c r="ID848" s="241"/>
      <c r="IE848" s="241"/>
      <c r="IF848" s="241"/>
      <c r="IG848" s="241"/>
      <c r="IH848" s="241"/>
      <c r="II848" s="241"/>
      <c r="IJ848" s="241"/>
      <c r="IK848" s="241"/>
      <c r="IL848" s="241"/>
      <c r="IM848" s="241"/>
      <c r="IN848" s="241"/>
      <c r="IO848" s="241"/>
      <c r="IP848" s="241"/>
      <c r="IQ848" s="241"/>
      <c r="IR848" s="241"/>
      <c r="IS848" s="241"/>
      <c r="IT848" s="241"/>
      <c r="IU848" s="241"/>
      <c r="IV848" s="241"/>
      <c r="IW848" s="241"/>
      <c r="IX848" s="241"/>
      <c r="IY848" s="241"/>
      <c r="IZ848" s="241"/>
      <c r="JA848" s="241"/>
      <c r="JB848" s="241"/>
      <c r="JC848" s="241"/>
      <c r="JD848" s="241"/>
      <c r="JE848" s="241"/>
      <c r="JF848" s="241"/>
      <c r="JG848" s="241"/>
      <c r="JH848" s="241"/>
      <c r="JI848" s="241"/>
      <c r="JJ848" s="241"/>
      <c r="JK848" s="241"/>
      <c r="JL848" s="241"/>
      <c r="JM848" s="241"/>
      <c r="JN848" s="241"/>
      <c r="JO848" s="241"/>
      <c r="JP848" s="241"/>
      <c r="JQ848" s="241"/>
      <c r="JR848" s="241"/>
      <c r="JS848" s="241"/>
      <c r="JT848" s="241"/>
      <c r="JU848" s="241"/>
    </row>
    <row r="849" spans="1:281" s="240" customFormat="1" ht="15" customHeight="1">
      <c r="A849" s="241"/>
      <c r="B849" s="241"/>
      <c r="C849" s="241"/>
      <c r="D849" s="241"/>
      <c r="E849" s="241"/>
      <c r="F849" s="241"/>
      <c r="G849" s="241"/>
      <c r="H849" s="241"/>
      <c r="I849" s="241"/>
      <c r="J849" s="241"/>
      <c r="K849" s="241"/>
      <c r="L849" s="241"/>
      <c r="M849" s="241"/>
      <c r="N849" s="241"/>
      <c r="O849" s="241"/>
      <c r="P849" s="241"/>
      <c r="Q849" s="241"/>
      <c r="R849" s="241"/>
      <c r="S849" s="241"/>
      <c r="T849" s="241"/>
      <c r="U849" s="241" t="s">
        <v>971</v>
      </c>
      <c r="V849" s="241"/>
      <c r="W849" s="241"/>
      <c r="X849" s="241"/>
      <c r="Y849" s="241"/>
      <c r="Z849" s="241"/>
      <c r="AA849" s="241"/>
      <c r="AB849" s="241"/>
      <c r="AC849" s="241" t="s">
        <v>316</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c r="DD849" s="241"/>
      <c r="DE849" s="241"/>
      <c r="DF849" s="241"/>
      <c r="DG849" s="241"/>
      <c r="DH849" s="241"/>
      <c r="DI849" s="241"/>
      <c r="DJ849" s="241"/>
      <c r="DK849" s="241"/>
      <c r="DL849" s="241"/>
      <c r="DM849" s="241"/>
      <c r="DN849" s="241"/>
      <c r="DO849" s="241"/>
      <c r="DP849" s="241"/>
      <c r="DQ849" s="241"/>
      <c r="DR849" s="241"/>
      <c r="DS849" s="241"/>
      <c r="DT849" s="241"/>
      <c r="DU849" s="241"/>
      <c r="DV849" s="241"/>
      <c r="DW849" s="241"/>
      <c r="DX849" s="241"/>
      <c r="DY849" s="241"/>
      <c r="DZ849" s="241"/>
      <c r="EA849" s="241"/>
      <c r="EB849" s="241"/>
      <c r="EC849" s="241"/>
      <c r="ED849" s="241"/>
      <c r="EE849" s="241"/>
      <c r="EF849" s="241"/>
      <c r="EG849" s="241"/>
      <c r="EH849" s="241"/>
      <c r="EI849" s="241"/>
      <c r="EJ849" s="241"/>
      <c r="EK849" s="241"/>
      <c r="EL849" s="241"/>
      <c r="EM849" s="241"/>
      <c r="EN849" s="241"/>
      <c r="EO849" s="241"/>
      <c r="EP849" s="241"/>
      <c r="EQ849" s="241"/>
      <c r="ER849" s="241"/>
      <c r="ES849" s="241"/>
      <c r="ET849" s="241"/>
      <c r="EU849" s="241"/>
      <c r="EV849" s="241"/>
      <c r="EW849" s="241"/>
      <c r="EX849" s="241"/>
      <c r="EY849" s="241"/>
      <c r="EZ849" s="241"/>
      <c r="FA849" s="241"/>
      <c r="FB849" s="241"/>
      <c r="FC849" s="241"/>
      <c r="FD849" s="241"/>
      <c r="FE849" s="241"/>
      <c r="FF849" s="241"/>
      <c r="FG849" s="241"/>
      <c r="FH849" s="241"/>
      <c r="FI849" s="241"/>
      <c r="FJ849" s="241"/>
      <c r="FK849" s="241"/>
      <c r="FL849" s="241"/>
      <c r="FM849" s="241"/>
      <c r="FN849" s="241"/>
      <c r="FO849" s="241"/>
      <c r="FP849" s="241"/>
      <c r="FQ849" s="241"/>
      <c r="FR849" s="241"/>
      <c r="FS849" s="241"/>
      <c r="FT849" s="241"/>
      <c r="FU849" s="241"/>
      <c r="FV849" s="241"/>
      <c r="FW849" s="241"/>
      <c r="FX849" s="241"/>
      <c r="FY849" s="241"/>
      <c r="FZ849" s="241"/>
      <c r="GA849" s="241"/>
      <c r="GB849" s="241"/>
      <c r="GC849" s="241"/>
      <c r="GD849" s="241"/>
      <c r="GE849" s="241"/>
      <c r="GF849" s="241"/>
      <c r="GG849" s="241"/>
      <c r="GH849" s="241"/>
      <c r="GI849" s="241"/>
      <c r="GJ849" s="241"/>
      <c r="GK849" s="241"/>
      <c r="GL849" s="241"/>
      <c r="GM849" s="241"/>
      <c r="GN849" s="241"/>
      <c r="GO849" s="241"/>
      <c r="GP849" s="241"/>
      <c r="GQ849" s="241"/>
      <c r="GR849" s="241"/>
      <c r="GS849" s="241"/>
      <c r="GT849" s="241"/>
      <c r="GU849" s="241"/>
      <c r="GV849" s="241"/>
      <c r="GW849" s="241"/>
      <c r="GX849" s="241"/>
      <c r="GY849" s="241"/>
      <c r="GZ849" s="241"/>
      <c r="HA849" s="241"/>
      <c r="HB849" s="241"/>
      <c r="HC849" s="241"/>
      <c r="HD849" s="241"/>
      <c r="HE849" s="241"/>
      <c r="HF849" s="241"/>
      <c r="HG849" s="241"/>
      <c r="HH849" s="241"/>
      <c r="HI849" s="241"/>
      <c r="HJ849" s="241"/>
      <c r="HK849" s="241"/>
      <c r="HL849" s="241"/>
      <c r="HM849" s="241"/>
      <c r="HN849" s="241"/>
      <c r="HO849" s="241"/>
      <c r="HP849" s="241"/>
      <c r="HQ849" s="241"/>
      <c r="HR849" s="241"/>
      <c r="HS849" s="241"/>
      <c r="HT849" s="241"/>
      <c r="HU849" s="241"/>
      <c r="HV849" s="241"/>
      <c r="HW849" s="241"/>
      <c r="HX849" s="241"/>
      <c r="HY849" s="241"/>
      <c r="HZ849" s="241"/>
      <c r="IA849" s="241"/>
      <c r="IB849" s="241"/>
      <c r="IC849" s="241"/>
      <c r="ID849" s="241"/>
      <c r="IE849" s="241"/>
      <c r="IF849" s="241"/>
      <c r="IG849" s="241"/>
      <c r="IH849" s="241"/>
      <c r="II849" s="241"/>
      <c r="IJ849" s="241"/>
      <c r="IK849" s="241"/>
      <c r="IL849" s="241"/>
      <c r="IM849" s="241"/>
      <c r="IN849" s="241"/>
      <c r="IO849" s="241"/>
      <c r="IP849" s="241"/>
      <c r="IQ849" s="241"/>
      <c r="IR849" s="241"/>
      <c r="IS849" s="241"/>
      <c r="IT849" s="241"/>
      <c r="IU849" s="241"/>
      <c r="IV849" s="241"/>
      <c r="IW849" s="241"/>
      <c r="IX849" s="241"/>
      <c r="IY849" s="241"/>
      <c r="IZ849" s="241"/>
      <c r="JA849" s="241"/>
      <c r="JB849" s="241"/>
      <c r="JC849" s="241"/>
      <c r="JD849" s="241"/>
      <c r="JE849" s="241"/>
      <c r="JF849" s="241"/>
      <c r="JG849" s="241"/>
      <c r="JH849" s="241"/>
      <c r="JI849" s="241"/>
      <c r="JJ849" s="241"/>
      <c r="JK849" s="241"/>
      <c r="JL849" s="241"/>
      <c r="JM849" s="241"/>
      <c r="JN849" s="241"/>
      <c r="JO849" s="241"/>
      <c r="JP849" s="241"/>
      <c r="JQ849" s="241"/>
      <c r="JR849" s="241"/>
      <c r="JS849" s="241"/>
      <c r="JT849" s="241"/>
      <c r="JU849" s="241"/>
    </row>
    <row r="850" spans="1:281" s="240" customFormat="1" ht="15" customHeight="1">
      <c r="A850" s="241"/>
      <c r="B850" s="241"/>
      <c r="C850" s="241"/>
      <c r="D850" s="241"/>
      <c r="E850" s="241"/>
      <c r="F850" s="241"/>
      <c r="G850" s="241"/>
      <c r="H850" s="241"/>
      <c r="I850" s="241"/>
      <c r="J850" s="241"/>
      <c r="K850" s="241"/>
      <c r="L850" s="241"/>
      <c r="M850" s="241"/>
      <c r="N850" s="241"/>
      <c r="O850" s="241"/>
      <c r="P850" s="241"/>
      <c r="Q850" s="241"/>
      <c r="R850" s="241"/>
      <c r="S850" s="241"/>
      <c r="T850" s="241"/>
      <c r="U850" s="241" t="s">
        <v>972</v>
      </c>
      <c r="V850" s="241"/>
      <c r="W850" s="241"/>
      <c r="X850" s="241"/>
      <c r="Y850" s="241"/>
      <c r="Z850" s="241"/>
      <c r="AA850" s="241"/>
      <c r="AB850" s="241"/>
      <c r="AC850" s="241" t="s">
        <v>386</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c r="DD850" s="241"/>
      <c r="DE850" s="241"/>
      <c r="DF850" s="241"/>
      <c r="DG850" s="241"/>
      <c r="DH850" s="241"/>
      <c r="DI850" s="241"/>
      <c r="DJ850" s="241"/>
      <c r="DK850" s="241"/>
      <c r="DL850" s="241"/>
      <c r="DM850" s="241"/>
      <c r="DN850" s="241"/>
      <c r="DO850" s="241"/>
      <c r="DP850" s="241"/>
      <c r="DQ850" s="241"/>
      <c r="DR850" s="241"/>
      <c r="DS850" s="241"/>
      <c r="DT850" s="241"/>
      <c r="DU850" s="241"/>
      <c r="DV850" s="241"/>
      <c r="DW850" s="241"/>
      <c r="DX850" s="241"/>
      <c r="DY850" s="241"/>
      <c r="DZ850" s="241"/>
      <c r="EA850" s="241"/>
      <c r="EB850" s="241"/>
      <c r="EC850" s="241"/>
      <c r="ED850" s="241"/>
      <c r="EE850" s="241"/>
      <c r="EF850" s="241"/>
      <c r="EG850" s="241"/>
      <c r="EH850" s="241"/>
      <c r="EI850" s="241"/>
      <c r="EJ850" s="241"/>
      <c r="EK850" s="241"/>
      <c r="EL850" s="241"/>
      <c r="EM850" s="241"/>
      <c r="EN850" s="241"/>
      <c r="EO850" s="241"/>
      <c r="EP850" s="241"/>
      <c r="EQ850" s="241"/>
      <c r="ER850" s="241"/>
      <c r="ES850" s="241"/>
      <c r="ET850" s="241"/>
      <c r="EU850" s="241"/>
      <c r="EV850" s="241"/>
      <c r="EW850" s="241"/>
      <c r="EX850" s="241"/>
      <c r="EY850" s="241"/>
      <c r="EZ850" s="241"/>
      <c r="FA850" s="241"/>
      <c r="FB850" s="241"/>
      <c r="FC850" s="241"/>
      <c r="FD850" s="241"/>
      <c r="FE850" s="241"/>
      <c r="FF850" s="241"/>
      <c r="FG850" s="241"/>
      <c r="FH850" s="241"/>
      <c r="FI850" s="241"/>
      <c r="FJ850" s="241"/>
      <c r="FK850" s="241"/>
      <c r="FL850" s="241"/>
      <c r="FM850" s="241"/>
      <c r="FN850" s="241"/>
      <c r="FO850" s="241"/>
      <c r="FP850" s="241"/>
      <c r="FQ850" s="241"/>
      <c r="FR850" s="241"/>
      <c r="FS850" s="241"/>
      <c r="FT850" s="241"/>
      <c r="FU850" s="241"/>
      <c r="FV850" s="241"/>
      <c r="FW850" s="241"/>
      <c r="FX850" s="241"/>
      <c r="FY850" s="241"/>
      <c r="FZ850" s="241"/>
      <c r="GA850" s="241"/>
      <c r="GB850" s="241"/>
      <c r="GC850" s="241"/>
      <c r="GD850" s="241"/>
      <c r="GE850" s="241"/>
      <c r="GF850" s="241"/>
      <c r="GG850" s="241"/>
      <c r="GH850" s="241"/>
      <c r="GI850" s="241"/>
      <c r="GJ850" s="241"/>
      <c r="GK850" s="241"/>
      <c r="GL850" s="241"/>
      <c r="GM850" s="241"/>
      <c r="GN850" s="241"/>
      <c r="GO850" s="241"/>
      <c r="GP850" s="241"/>
      <c r="GQ850" s="241"/>
      <c r="GR850" s="241"/>
      <c r="GS850" s="241"/>
      <c r="GT850" s="241"/>
      <c r="GU850" s="241"/>
      <c r="GV850" s="241"/>
      <c r="GW850" s="241"/>
      <c r="GX850" s="241"/>
      <c r="GY850" s="241"/>
      <c r="GZ850" s="241"/>
      <c r="HA850" s="241"/>
      <c r="HB850" s="241"/>
      <c r="HC850" s="241"/>
      <c r="HD850" s="241"/>
      <c r="HE850" s="241"/>
      <c r="HF850" s="241"/>
      <c r="HG850" s="241"/>
      <c r="HH850" s="241"/>
      <c r="HI850" s="241"/>
      <c r="HJ850" s="241"/>
      <c r="HK850" s="241"/>
      <c r="HL850" s="241"/>
      <c r="HM850" s="241"/>
      <c r="HN850" s="241"/>
      <c r="HO850" s="241"/>
      <c r="HP850" s="241"/>
      <c r="HQ850" s="241"/>
      <c r="HR850" s="241"/>
      <c r="HS850" s="241"/>
      <c r="HT850" s="241"/>
      <c r="HU850" s="241"/>
      <c r="HV850" s="241"/>
      <c r="HW850" s="241"/>
      <c r="HX850" s="241"/>
      <c r="HY850" s="241"/>
      <c r="HZ850" s="241"/>
      <c r="IA850" s="241"/>
      <c r="IB850" s="241"/>
      <c r="IC850" s="241"/>
      <c r="ID850" s="241"/>
      <c r="IE850" s="241"/>
      <c r="IF850" s="241"/>
      <c r="IG850" s="241"/>
      <c r="IH850" s="241"/>
      <c r="II850" s="241"/>
      <c r="IJ850" s="241"/>
      <c r="IK850" s="241"/>
      <c r="IL850" s="241"/>
      <c r="IM850" s="241"/>
      <c r="IN850" s="241"/>
      <c r="IO850" s="241"/>
      <c r="IP850" s="241"/>
      <c r="IQ850" s="241"/>
      <c r="IR850" s="241"/>
      <c r="IS850" s="241"/>
      <c r="IT850" s="241"/>
      <c r="IU850" s="241"/>
      <c r="IV850" s="241"/>
      <c r="IW850" s="241"/>
      <c r="IX850" s="241"/>
      <c r="IY850" s="241"/>
      <c r="IZ850" s="241"/>
      <c r="JA850" s="241"/>
      <c r="JB850" s="241"/>
      <c r="JC850" s="241"/>
      <c r="JD850" s="241"/>
      <c r="JE850" s="241"/>
      <c r="JF850" s="241"/>
      <c r="JG850" s="241"/>
      <c r="JH850" s="241"/>
      <c r="JI850" s="241"/>
      <c r="JJ850" s="241"/>
      <c r="JK850" s="241"/>
      <c r="JL850" s="241"/>
      <c r="JM850" s="241"/>
      <c r="JN850" s="241"/>
      <c r="JO850" s="241"/>
      <c r="JP850" s="241"/>
      <c r="JQ850" s="241"/>
      <c r="JR850" s="241"/>
      <c r="JS850" s="241"/>
      <c r="JT850" s="241"/>
      <c r="JU850" s="241"/>
    </row>
    <row r="851" spans="1:281" s="240" customFormat="1" ht="15" customHeight="1">
      <c r="A851" s="241"/>
      <c r="B851" s="241"/>
      <c r="C851" s="241"/>
      <c r="D851" s="241"/>
      <c r="E851" s="241"/>
      <c r="F851" s="241"/>
      <c r="G851" s="241"/>
      <c r="H851" s="241"/>
      <c r="I851" s="241"/>
      <c r="J851" s="241"/>
      <c r="K851" s="241"/>
      <c r="L851" s="241"/>
      <c r="M851" s="241"/>
      <c r="N851" s="241"/>
      <c r="O851" s="241"/>
      <c r="P851" s="241"/>
      <c r="Q851" s="241"/>
      <c r="R851" s="241"/>
      <c r="S851" s="241"/>
      <c r="T851" s="241"/>
      <c r="U851" s="241" t="s">
        <v>973</v>
      </c>
      <c r="V851" s="241"/>
      <c r="W851" s="241"/>
      <c r="X851" s="241"/>
      <c r="Y851" s="241"/>
      <c r="Z851" s="241"/>
      <c r="AA851" s="241"/>
      <c r="AB851" s="241"/>
      <c r="AC851" s="241" t="s">
        <v>316</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c r="DD851" s="241"/>
      <c r="DE851" s="241"/>
      <c r="DF851" s="241"/>
      <c r="DG851" s="241"/>
      <c r="DH851" s="241"/>
      <c r="DI851" s="241"/>
      <c r="DJ851" s="241"/>
      <c r="DK851" s="241"/>
      <c r="DL851" s="241"/>
      <c r="DM851" s="241"/>
      <c r="DN851" s="241"/>
      <c r="DO851" s="241"/>
      <c r="DP851" s="241"/>
      <c r="DQ851" s="241"/>
      <c r="DR851" s="241"/>
      <c r="DS851" s="241"/>
      <c r="DT851" s="241"/>
      <c r="DU851" s="241"/>
      <c r="DV851" s="241"/>
      <c r="DW851" s="241"/>
      <c r="DX851" s="241"/>
      <c r="DY851" s="241"/>
      <c r="DZ851" s="241"/>
      <c r="EA851" s="241"/>
      <c r="EB851" s="241"/>
      <c r="EC851" s="241"/>
      <c r="ED851" s="241"/>
      <c r="EE851" s="241"/>
      <c r="EF851" s="241"/>
      <c r="EG851" s="241"/>
      <c r="EH851" s="241"/>
      <c r="EI851" s="241"/>
      <c r="EJ851" s="241"/>
      <c r="EK851" s="241"/>
      <c r="EL851" s="241"/>
      <c r="EM851" s="241"/>
      <c r="EN851" s="241"/>
      <c r="EO851" s="241"/>
      <c r="EP851" s="241"/>
      <c r="EQ851" s="241"/>
      <c r="ER851" s="241"/>
      <c r="ES851" s="241"/>
      <c r="ET851" s="241"/>
      <c r="EU851" s="241"/>
      <c r="EV851" s="241"/>
      <c r="EW851" s="241"/>
      <c r="EX851" s="241"/>
      <c r="EY851" s="241"/>
      <c r="EZ851" s="241"/>
      <c r="FA851" s="241"/>
      <c r="FB851" s="241"/>
      <c r="FC851" s="241"/>
      <c r="FD851" s="241"/>
      <c r="FE851" s="241"/>
      <c r="FF851" s="241"/>
      <c r="FG851" s="241"/>
      <c r="FH851" s="241"/>
      <c r="FI851" s="241"/>
      <c r="FJ851" s="241"/>
      <c r="FK851" s="241"/>
      <c r="FL851" s="241"/>
      <c r="FM851" s="241"/>
      <c r="FN851" s="241"/>
      <c r="FO851" s="241"/>
      <c r="FP851" s="241"/>
      <c r="FQ851" s="241"/>
      <c r="FR851" s="241"/>
      <c r="FS851" s="241"/>
      <c r="FT851" s="241"/>
      <c r="FU851" s="241"/>
      <c r="FV851" s="241"/>
      <c r="FW851" s="241"/>
      <c r="FX851" s="241"/>
      <c r="FY851" s="241"/>
      <c r="FZ851" s="241"/>
      <c r="GA851" s="241"/>
      <c r="GB851" s="241"/>
      <c r="GC851" s="241"/>
      <c r="GD851" s="241"/>
      <c r="GE851" s="241"/>
      <c r="GF851" s="241"/>
      <c r="GG851" s="241"/>
      <c r="GH851" s="241"/>
      <c r="GI851" s="241"/>
      <c r="GJ851" s="241"/>
      <c r="GK851" s="241"/>
      <c r="GL851" s="241"/>
      <c r="GM851" s="241"/>
      <c r="GN851" s="241"/>
      <c r="GO851" s="241"/>
      <c r="GP851" s="241"/>
      <c r="GQ851" s="241"/>
      <c r="GR851" s="241"/>
      <c r="GS851" s="241"/>
      <c r="GT851" s="241"/>
      <c r="GU851" s="241"/>
      <c r="GV851" s="241"/>
      <c r="GW851" s="241"/>
      <c r="GX851" s="241"/>
      <c r="GY851" s="241"/>
      <c r="GZ851" s="241"/>
      <c r="HA851" s="241"/>
      <c r="HB851" s="241"/>
      <c r="HC851" s="241"/>
      <c r="HD851" s="241"/>
      <c r="HE851" s="241"/>
      <c r="HF851" s="241"/>
      <c r="HG851" s="241"/>
      <c r="HH851" s="241"/>
      <c r="HI851" s="241"/>
      <c r="HJ851" s="241"/>
      <c r="HK851" s="241"/>
      <c r="HL851" s="241"/>
      <c r="HM851" s="241"/>
      <c r="HN851" s="241"/>
      <c r="HO851" s="241"/>
      <c r="HP851" s="241"/>
      <c r="HQ851" s="241"/>
      <c r="HR851" s="241"/>
      <c r="HS851" s="241"/>
      <c r="HT851" s="241"/>
      <c r="HU851" s="241"/>
      <c r="HV851" s="241"/>
      <c r="HW851" s="241"/>
      <c r="HX851" s="241"/>
      <c r="HY851" s="241"/>
      <c r="HZ851" s="241"/>
      <c r="IA851" s="241"/>
      <c r="IB851" s="241"/>
      <c r="IC851" s="241"/>
      <c r="ID851" s="241"/>
      <c r="IE851" s="241"/>
      <c r="IF851" s="241"/>
      <c r="IG851" s="241"/>
      <c r="IH851" s="241"/>
      <c r="II851" s="241"/>
      <c r="IJ851" s="241"/>
      <c r="IK851" s="241"/>
      <c r="IL851" s="241"/>
      <c r="IM851" s="241"/>
      <c r="IN851" s="241"/>
      <c r="IO851" s="241"/>
      <c r="IP851" s="241"/>
      <c r="IQ851" s="241"/>
      <c r="IR851" s="241"/>
      <c r="IS851" s="241"/>
      <c r="IT851" s="241"/>
      <c r="IU851" s="241"/>
      <c r="IV851" s="241"/>
      <c r="IW851" s="241"/>
      <c r="IX851" s="241"/>
      <c r="IY851" s="241"/>
      <c r="IZ851" s="241"/>
      <c r="JA851" s="241"/>
      <c r="JB851" s="241"/>
      <c r="JC851" s="241"/>
      <c r="JD851" s="241"/>
      <c r="JE851" s="241"/>
      <c r="JF851" s="241"/>
      <c r="JG851" s="241"/>
      <c r="JH851" s="241"/>
      <c r="JI851" s="241"/>
      <c r="JJ851" s="241"/>
      <c r="JK851" s="241"/>
      <c r="JL851" s="241"/>
      <c r="JM851" s="241"/>
      <c r="JN851" s="241"/>
      <c r="JO851" s="241"/>
      <c r="JP851" s="241"/>
      <c r="JQ851" s="241"/>
      <c r="JR851" s="241"/>
      <c r="JS851" s="241"/>
      <c r="JT851" s="241"/>
      <c r="JU851" s="241"/>
    </row>
    <row r="852" spans="1:281" s="240" customFormat="1" ht="15" customHeight="1">
      <c r="A852" s="241"/>
      <c r="B852" s="241"/>
      <c r="C852" s="241"/>
      <c r="D852" s="241"/>
      <c r="E852" s="241"/>
      <c r="F852" s="241"/>
      <c r="G852" s="241"/>
      <c r="H852" s="241"/>
      <c r="I852" s="241"/>
      <c r="J852" s="241"/>
      <c r="K852" s="241"/>
      <c r="L852" s="241"/>
      <c r="M852" s="241"/>
      <c r="N852" s="241"/>
      <c r="O852" s="241"/>
      <c r="P852" s="241"/>
      <c r="Q852" s="241"/>
      <c r="R852" s="241"/>
      <c r="S852" s="241"/>
      <c r="T852" s="241"/>
      <c r="U852" s="241" t="s">
        <v>974</v>
      </c>
      <c r="V852" s="241"/>
      <c r="W852" s="241"/>
      <c r="X852" s="241"/>
      <c r="Y852" s="241"/>
      <c r="Z852" s="241"/>
      <c r="AA852" s="241"/>
      <c r="AB852" s="241"/>
      <c r="AC852" s="241" t="s">
        <v>309</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c r="DD852" s="241"/>
      <c r="DE852" s="241"/>
      <c r="DF852" s="241"/>
      <c r="DG852" s="241"/>
      <c r="DH852" s="241"/>
      <c r="DI852" s="241"/>
      <c r="DJ852" s="241"/>
      <c r="DK852" s="241"/>
      <c r="DL852" s="241"/>
      <c r="DM852" s="241"/>
      <c r="DN852" s="241"/>
      <c r="DO852" s="241"/>
      <c r="DP852" s="241"/>
      <c r="DQ852" s="241"/>
      <c r="DR852" s="241"/>
      <c r="DS852" s="241"/>
      <c r="DT852" s="241"/>
      <c r="DU852" s="241"/>
      <c r="DV852" s="241"/>
      <c r="DW852" s="241"/>
      <c r="DX852" s="241"/>
      <c r="DY852" s="241"/>
      <c r="DZ852" s="241"/>
      <c r="EA852" s="241"/>
      <c r="EB852" s="241"/>
      <c r="EC852" s="241"/>
      <c r="ED852" s="241"/>
      <c r="EE852" s="241"/>
      <c r="EF852" s="241"/>
      <c r="EG852" s="241"/>
      <c r="EH852" s="241"/>
      <c r="EI852" s="241"/>
      <c r="EJ852" s="241"/>
      <c r="EK852" s="241"/>
      <c r="EL852" s="241"/>
      <c r="EM852" s="241"/>
      <c r="EN852" s="241"/>
      <c r="EO852" s="241"/>
      <c r="EP852" s="241"/>
      <c r="EQ852" s="241"/>
      <c r="ER852" s="241"/>
      <c r="ES852" s="241"/>
      <c r="ET852" s="241"/>
      <c r="EU852" s="241"/>
      <c r="EV852" s="241"/>
      <c r="EW852" s="241"/>
      <c r="EX852" s="241"/>
      <c r="EY852" s="241"/>
      <c r="EZ852" s="241"/>
      <c r="FA852" s="241"/>
      <c r="FB852" s="241"/>
      <c r="FC852" s="241"/>
      <c r="FD852" s="241"/>
      <c r="FE852" s="241"/>
      <c r="FF852" s="241"/>
      <c r="FG852" s="241"/>
      <c r="FH852" s="241"/>
      <c r="FI852" s="241"/>
      <c r="FJ852" s="241"/>
      <c r="FK852" s="241"/>
      <c r="FL852" s="241"/>
      <c r="FM852" s="241"/>
      <c r="FN852" s="241"/>
      <c r="FO852" s="241"/>
      <c r="FP852" s="241"/>
      <c r="FQ852" s="241"/>
      <c r="FR852" s="241"/>
      <c r="FS852" s="241"/>
      <c r="FT852" s="241"/>
      <c r="FU852" s="241"/>
      <c r="FV852" s="241"/>
      <c r="FW852" s="241"/>
      <c r="FX852" s="241"/>
      <c r="FY852" s="241"/>
      <c r="FZ852" s="241"/>
      <c r="GA852" s="241"/>
      <c r="GB852" s="241"/>
      <c r="GC852" s="241"/>
      <c r="GD852" s="241"/>
      <c r="GE852" s="241"/>
      <c r="GF852" s="241"/>
      <c r="GG852" s="241"/>
      <c r="GH852" s="241"/>
      <c r="GI852" s="241"/>
      <c r="GJ852" s="241"/>
      <c r="GK852" s="241"/>
      <c r="GL852" s="241"/>
      <c r="GM852" s="241"/>
      <c r="GN852" s="241"/>
      <c r="GO852" s="241"/>
      <c r="GP852" s="241"/>
      <c r="GQ852" s="241"/>
      <c r="GR852" s="241"/>
      <c r="GS852" s="241"/>
      <c r="GT852" s="241"/>
      <c r="GU852" s="241"/>
      <c r="GV852" s="241"/>
      <c r="GW852" s="241"/>
      <c r="GX852" s="241"/>
      <c r="GY852" s="241"/>
      <c r="GZ852" s="241"/>
      <c r="HA852" s="241"/>
      <c r="HB852" s="241"/>
      <c r="HC852" s="241"/>
      <c r="HD852" s="241"/>
      <c r="HE852" s="241"/>
      <c r="HF852" s="241"/>
      <c r="HG852" s="241"/>
      <c r="HH852" s="241"/>
      <c r="HI852" s="241"/>
      <c r="HJ852" s="241"/>
      <c r="HK852" s="241"/>
      <c r="HL852" s="241"/>
      <c r="HM852" s="241"/>
      <c r="HN852" s="241"/>
      <c r="HO852" s="241"/>
      <c r="HP852" s="241"/>
      <c r="HQ852" s="241"/>
      <c r="HR852" s="241"/>
      <c r="HS852" s="241"/>
      <c r="HT852" s="241"/>
      <c r="HU852" s="241"/>
      <c r="HV852" s="241"/>
      <c r="HW852" s="241"/>
      <c r="HX852" s="241"/>
      <c r="HY852" s="241"/>
      <c r="HZ852" s="241"/>
      <c r="IA852" s="241"/>
      <c r="IB852" s="241"/>
      <c r="IC852" s="241"/>
      <c r="ID852" s="241"/>
      <c r="IE852" s="241"/>
      <c r="IF852" s="241"/>
      <c r="IG852" s="241"/>
      <c r="IH852" s="241"/>
      <c r="II852" s="241"/>
      <c r="IJ852" s="241"/>
      <c r="IK852" s="241"/>
      <c r="IL852" s="241"/>
      <c r="IM852" s="241"/>
      <c r="IN852" s="241"/>
      <c r="IO852" s="241"/>
      <c r="IP852" s="241"/>
      <c r="IQ852" s="241"/>
      <c r="IR852" s="241"/>
      <c r="IS852" s="241"/>
      <c r="IT852" s="241"/>
      <c r="IU852" s="241"/>
      <c r="IV852" s="241"/>
      <c r="IW852" s="241"/>
      <c r="IX852" s="241"/>
      <c r="IY852" s="241"/>
      <c r="IZ852" s="241"/>
      <c r="JA852" s="241"/>
      <c r="JB852" s="241"/>
      <c r="JC852" s="241"/>
      <c r="JD852" s="241"/>
      <c r="JE852" s="241"/>
      <c r="JF852" s="241"/>
      <c r="JG852" s="241"/>
      <c r="JH852" s="241"/>
      <c r="JI852" s="241"/>
      <c r="JJ852" s="241"/>
      <c r="JK852" s="241"/>
      <c r="JL852" s="241"/>
      <c r="JM852" s="241"/>
      <c r="JN852" s="241"/>
      <c r="JO852" s="241"/>
      <c r="JP852" s="241"/>
      <c r="JQ852" s="241"/>
      <c r="JR852" s="241"/>
      <c r="JS852" s="241"/>
      <c r="JT852" s="241"/>
      <c r="JU852" s="241"/>
    </row>
    <row r="853" spans="1:281" s="240" customFormat="1" ht="15" customHeight="1">
      <c r="A853" s="241"/>
      <c r="B853" s="241"/>
      <c r="C853" s="241"/>
      <c r="D853" s="241"/>
      <c r="E853" s="241"/>
      <c r="F853" s="241"/>
      <c r="G853" s="241"/>
      <c r="H853" s="241"/>
      <c r="I853" s="241"/>
      <c r="J853" s="241"/>
      <c r="K853" s="241"/>
      <c r="L853" s="241"/>
      <c r="M853" s="241"/>
      <c r="N853" s="241"/>
      <c r="O853" s="241"/>
      <c r="P853" s="241"/>
      <c r="Q853" s="241"/>
      <c r="R853" s="241"/>
      <c r="S853" s="241"/>
      <c r="T853" s="241"/>
      <c r="U853" s="241" t="s">
        <v>288</v>
      </c>
      <c r="V853" s="241"/>
      <c r="W853" s="241"/>
      <c r="X853" s="241"/>
      <c r="Y853" s="241"/>
      <c r="Z853" s="241"/>
      <c r="AA853" s="241"/>
      <c r="AB853" s="241"/>
      <c r="AC853" s="241" t="s">
        <v>350</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c r="DD853" s="241"/>
      <c r="DE853" s="241"/>
      <c r="DF853" s="241"/>
      <c r="DG853" s="241"/>
      <c r="DH853" s="241"/>
      <c r="DI853" s="241"/>
      <c r="DJ853" s="241"/>
      <c r="DK853" s="241"/>
      <c r="DL853" s="241"/>
      <c r="DM853" s="241"/>
      <c r="DN853" s="241"/>
      <c r="DO853" s="241"/>
      <c r="DP853" s="241"/>
      <c r="DQ853" s="241"/>
      <c r="DR853" s="241"/>
      <c r="DS853" s="241"/>
      <c r="DT853" s="241"/>
      <c r="DU853" s="241"/>
      <c r="DV853" s="241"/>
      <c r="DW853" s="241"/>
      <c r="DX853" s="241"/>
      <c r="DY853" s="241"/>
      <c r="DZ853" s="241"/>
      <c r="EA853" s="241"/>
      <c r="EB853" s="241"/>
      <c r="EC853" s="241"/>
      <c r="ED853" s="241"/>
      <c r="EE853" s="241"/>
      <c r="EF853" s="241"/>
      <c r="EG853" s="241"/>
      <c r="EH853" s="241"/>
      <c r="EI853" s="241"/>
      <c r="EJ853" s="241"/>
      <c r="EK853" s="241"/>
      <c r="EL853" s="241"/>
      <c r="EM853" s="241"/>
      <c r="EN853" s="241"/>
      <c r="EO853" s="241"/>
      <c r="EP853" s="241"/>
      <c r="EQ853" s="241"/>
      <c r="ER853" s="241"/>
      <c r="ES853" s="241"/>
      <c r="ET853" s="241"/>
      <c r="EU853" s="241"/>
      <c r="EV853" s="241"/>
      <c r="EW853" s="241"/>
      <c r="EX853" s="241"/>
      <c r="EY853" s="241"/>
      <c r="EZ853" s="241"/>
      <c r="FA853" s="241"/>
      <c r="FB853" s="241"/>
      <c r="FC853" s="241"/>
      <c r="FD853" s="241"/>
      <c r="FE853" s="241"/>
      <c r="FF853" s="241"/>
      <c r="FG853" s="241"/>
      <c r="FH853" s="241"/>
      <c r="FI853" s="241"/>
      <c r="FJ853" s="241"/>
      <c r="FK853" s="241"/>
      <c r="FL853" s="241"/>
      <c r="FM853" s="241"/>
      <c r="FN853" s="241"/>
      <c r="FO853" s="241"/>
      <c r="FP853" s="241"/>
      <c r="FQ853" s="241"/>
      <c r="FR853" s="241"/>
      <c r="FS853" s="241"/>
      <c r="FT853" s="241"/>
      <c r="FU853" s="241"/>
      <c r="FV853" s="241"/>
      <c r="FW853" s="241"/>
      <c r="FX853" s="241"/>
      <c r="FY853" s="241"/>
      <c r="FZ853" s="241"/>
      <c r="GA853" s="241"/>
      <c r="GB853" s="241"/>
      <c r="GC853" s="241"/>
      <c r="GD853" s="241"/>
      <c r="GE853" s="241"/>
      <c r="GF853" s="241"/>
      <c r="GG853" s="241"/>
      <c r="GH853" s="241"/>
      <c r="GI853" s="241"/>
      <c r="GJ853" s="241"/>
      <c r="GK853" s="241"/>
      <c r="GL853" s="241"/>
      <c r="GM853" s="241"/>
      <c r="GN853" s="241"/>
      <c r="GO853" s="241"/>
      <c r="GP853" s="241"/>
      <c r="GQ853" s="241"/>
      <c r="GR853" s="241"/>
      <c r="GS853" s="241"/>
      <c r="GT853" s="241"/>
      <c r="GU853" s="241"/>
      <c r="GV853" s="241"/>
      <c r="GW853" s="241"/>
      <c r="GX853" s="241"/>
      <c r="GY853" s="241"/>
      <c r="GZ853" s="241"/>
      <c r="HA853" s="241"/>
      <c r="HB853" s="241"/>
      <c r="HC853" s="241"/>
      <c r="HD853" s="241"/>
      <c r="HE853" s="241"/>
      <c r="HF853" s="241"/>
      <c r="HG853" s="241"/>
      <c r="HH853" s="241"/>
      <c r="HI853" s="241"/>
      <c r="HJ853" s="241"/>
      <c r="HK853" s="241"/>
      <c r="HL853" s="241"/>
      <c r="HM853" s="241"/>
      <c r="HN853" s="241"/>
      <c r="HO853" s="241"/>
      <c r="HP853" s="241"/>
      <c r="HQ853" s="241"/>
      <c r="HR853" s="241"/>
      <c r="HS853" s="241"/>
      <c r="HT853" s="241"/>
      <c r="HU853" s="241"/>
      <c r="HV853" s="241"/>
      <c r="HW853" s="241"/>
      <c r="HX853" s="241"/>
      <c r="HY853" s="241"/>
      <c r="HZ853" s="241"/>
      <c r="IA853" s="241"/>
      <c r="IB853" s="241"/>
      <c r="IC853" s="241"/>
      <c r="ID853" s="241"/>
      <c r="IE853" s="241"/>
      <c r="IF853" s="241"/>
      <c r="IG853" s="241"/>
      <c r="IH853" s="241"/>
      <c r="II853" s="241"/>
      <c r="IJ853" s="241"/>
      <c r="IK853" s="241"/>
      <c r="IL853" s="241"/>
      <c r="IM853" s="241"/>
      <c r="IN853" s="241"/>
      <c r="IO853" s="241"/>
      <c r="IP853" s="241"/>
      <c r="IQ853" s="241"/>
      <c r="IR853" s="241"/>
      <c r="IS853" s="241"/>
      <c r="IT853" s="241"/>
      <c r="IU853" s="241"/>
      <c r="IV853" s="241"/>
      <c r="IW853" s="241"/>
      <c r="IX853" s="241"/>
      <c r="IY853" s="241"/>
      <c r="IZ853" s="241"/>
      <c r="JA853" s="241"/>
      <c r="JB853" s="241"/>
      <c r="JC853" s="241"/>
      <c r="JD853" s="241"/>
      <c r="JE853" s="241"/>
      <c r="JF853" s="241"/>
      <c r="JG853" s="241"/>
      <c r="JH853" s="241"/>
      <c r="JI853" s="241"/>
      <c r="JJ853" s="241"/>
      <c r="JK853" s="241"/>
      <c r="JL853" s="241"/>
      <c r="JM853" s="241"/>
      <c r="JN853" s="241"/>
      <c r="JO853" s="241"/>
      <c r="JP853" s="241"/>
      <c r="JQ853" s="241"/>
      <c r="JR853" s="241"/>
      <c r="JS853" s="241"/>
      <c r="JT853" s="241"/>
      <c r="JU853" s="241"/>
    </row>
    <row r="854" spans="1:281" s="240" customFormat="1" ht="15" customHeight="1">
      <c r="A854" s="241"/>
      <c r="B854" s="241"/>
      <c r="C854" s="241"/>
      <c r="D854" s="241"/>
      <c r="E854" s="241"/>
      <c r="F854" s="241"/>
      <c r="G854" s="241"/>
      <c r="H854" s="241"/>
      <c r="I854" s="241"/>
      <c r="J854" s="241"/>
      <c r="K854" s="241"/>
      <c r="L854" s="241"/>
      <c r="M854" s="241"/>
      <c r="N854" s="241"/>
      <c r="O854" s="241"/>
      <c r="P854" s="241"/>
      <c r="Q854" s="241"/>
      <c r="R854" s="241"/>
      <c r="S854" s="241"/>
      <c r="T854" s="241"/>
      <c r="U854" s="241" t="s">
        <v>975</v>
      </c>
      <c r="V854" s="241"/>
      <c r="W854" s="241"/>
      <c r="X854" s="241"/>
      <c r="Y854" s="241"/>
      <c r="Z854" s="241"/>
      <c r="AA854" s="241"/>
      <c r="AB854" s="241"/>
      <c r="AC854" s="241" t="s">
        <v>313</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c r="DD854" s="241"/>
      <c r="DE854" s="241"/>
      <c r="DF854" s="241"/>
      <c r="DG854" s="241"/>
      <c r="DH854" s="241"/>
      <c r="DI854" s="241"/>
      <c r="DJ854" s="241"/>
      <c r="DK854" s="241"/>
      <c r="DL854" s="241"/>
      <c r="DM854" s="241"/>
      <c r="DN854" s="241"/>
      <c r="DO854" s="241"/>
      <c r="DP854" s="241"/>
      <c r="DQ854" s="241"/>
      <c r="DR854" s="241"/>
      <c r="DS854" s="241"/>
      <c r="DT854" s="241"/>
      <c r="DU854" s="241"/>
      <c r="DV854" s="241"/>
      <c r="DW854" s="241"/>
      <c r="DX854" s="241"/>
      <c r="DY854" s="241"/>
      <c r="DZ854" s="241"/>
      <c r="EA854" s="241"/>
      <c r="EB854" s="241"/>
      <c r="EC854" s="241"/>
      <c r="ED854" s="241"/>
      <c r="EE854" s="241"/>
      <c r="EF854" s="241"/>
      <c r="EG854" s="241"/>
      <c r="EH854" s="241"/>
      <c r="EI854" s="241"/>
      <c r="EJ854" s="241"/>
      <c r="EK854" s="241"/>
      <c r="EL854" s="241"/>
      <c r="EM854" s="241"/>
      <c r="EN854" s="241"/>
      <c r="EO854" s="241"/>
      <c r="EP854" s="241"/>
      <c r="EQ854" s="241"/>
      <c r="ER854" s="241"/>
      <c r="ES854" s="241"/>
      <c r="ET854" s="241"/>
      <c r="EU854" s="241"/>
      <c r="EV854" s="241"/>
      <c r="EW854" s="241"/>
      <c r="EX854" s="241"/>
      <c r="EY854" s="241"/>
      <c r="EZ854" s="241"/>
      <c r="FA854" s="241"/>
      <c r="FB854" s="241"/>
      <c r="FC854" s="241"/>
      <c r="FD854" s="241"/>
      <c r="FE854" s="241"/>
      <c r="FF854" s="241"/>
      <c r="FG854" s="241"/>
      <c r="FH854" s="241"/>
      <c r="FI854" s="241"/>
      <c r="FJ854" s="241"/>
      <c r="FK854" s="241"/>
      <c r="FL854" s="241"/>
      <c r="FM854" s="241"/>
      <c r="FN854" s="241"/>
      <c r="FO854" s="241"/>
      <c r="FP854" s="241"/>
      <c r="FQ854" s="241"/>
      <c r="FR854" s="241"/>
      <c r="FS854" s="241"/>
      <c r="FT854" s="241"/>
      <c r="FU854" s="241"/>
      <c r="FV854" s="241"/>
      <c r="FW854" s="241"/>
      <c r="FX854" s="241"/>
      <c r="FY854" s="241"/>
      <c r="FZ854" s="241"/>
      <c r="GA854" s="241"/>
      <c r="GB854" s="241"/>
      <c r="GC854" s="241"/>
      <c r="GD854" s="241"/>
      <c r="GE854" s="241"/>
      <c r="GF854" s="241"/>
      <c r="GG854" s="241"/>
      <c r="GH854" s="241"/>
      <c r="GI854" s="241"/>
      <c r="GJ854" s="241"/>
      <c r="GK854" s="241"/>
      <c r="GL854" s="241"/>
      <c r="GM854" s="241"/>
      <c r="GN854" s="241"/>
      <c r="GO854" s="241"/>
      <c r="GP854" s="241"/>
      <c r="GQ854" s="241"/>
      <c r="GR854" s="241"/>
      <c r="GS854" s="241"/>
      <c r="GT854" s="241"/>
      <c r="GU854" s="241"/>
      <c r="GV854" s="241"/>
      <c r="GW854" s="241"/>
      <c r="GX854" s="241"/>
      <c r="GY854" s="241"/>
      <c r="GZ854" s="241"/>
      <c r="HA854" s="241"/>
      <c r="HB854" s="241"/>
      <c r="HC854" s="241"/>
      <c r="HD854" s="241"/>
      <c r="HE854" s="241"/>
      <c r="HF854" s="241"/>
      <c r="HG854" s="241"/>
      <c r="HH854" s="241"/>
      <c r="HI854" s="241"/>
      <c r="HJ854" s="241"/>
      <c r="HK854" s="241"/>
      <c r="HL854" s="241"/>
      <c r="HM854" s="241"/>
      <c r="HN854" s="241"/>
      <c r="HO854" s="241"/>
      <c r="HP854" s="241"/>
      <c r="HQ854" s="241"/>
      <c r="HR854" s="241"/>
      <c r="HS854" s="241"/>
      <c r="HT854" s="241"/>
      <c r="HU854" s="241"/>
      <c r="HV854" s="241"/>
      <c r="HW854" s="241"/>
      <c r="HX854" s="241"/>
      <c r="HY854" s="241"/>
      <c r="HZ854" s="241"/>
      <c r="IA854" s="241"/>
      <c r="IB854" s="241"/>
      <c r="IC854" s="241"/>
      <c r="ID854" s="241"/>
      <c r="IE854" s="241"/>
      <c r="IF854" s="241"/>
      <c r="IG854" s="241"/>
      <c r="IH854" s="241"/>
      <c r="II854" s="241"/>
      <c r="IJ854" s="241"/>
      <c r="IK854" s="241"/>
      <c r="IL854" s="241"/>
      <c r="IM854" s="241"/>
      <c r="IN854" s="241"/>
      <c r="IO854" s="241"/>
      <c r="IP854" s="241"/>
      <c r="IQ854" s="241"/>
      <c r="IR854" s="241"/>
      <c r="IS854" s="241"/>
      <c r="IT854" s="241"/>
      <c r="IU854" s="241"/>
      <c r="IV854" s="241"/>
      <c r="IW854" s="241"/>
      <c r="IX854" s="241"/>
      <c r="IY854" s="241"/>
      <c r="IZ854" s="241"/>
      <c r="JA854" s="241"/>
      <c r="JB854" s="241"/>
      <c r="JC854" s="241"/>
      <c r="JD854" s="241"/>
      <c r="JE854" s="241"/>
      <c r="JF854" s="241"/>
      <c r="JG854" s="241"/>
      <c r="JH854" s="241"/>
      <c r="JI854" s="241"/>
      <c r="JJ854" s="241"/>
      <c r="JK854" s="241"/>
      <c r="JL854" s="241"/>
      <c r="JM854" s="241"/>
      <c r="JN854" s="241"/>
      <c r="JO854" s="241"/>
      <c r="JP854" s="241"/>
      <c r="JQ854" s="241"/>
      <c r="JR854" s="241"/>
      <c r="JS854" s="241"/>
      <c r="JT854" s="241"/>
      <c r="JU854" s="241"/>
    </row>
    <row r="855" spans="1:281" s="240" customFormat="1" ht="15" customHeight="1">
      <c r="A855" s="241"/>
      <c r="B855" s="241"/>
      <c r="C855" s="241"/>
      <c r="D855" s="241"/>
      <c r="E855" s="241"/>
      <c r="F855" s="241"/>
      <c r="G855" s="241"/>
      <c r="H855" s="241"/>
      <c r="I855" s="241"/>
      <c r="J855" s="241"/>
      <c r="K855" s="241"/>
      <c r="L855" s="241"/>
      <c r="M855" s="241"/>
      <c r="N855" s="241"/>
      <c r="O855" s="241"/>
      <c r="P855" s="241"/>
      <c r="Q855" s="241"/>
      <c r="R855" s="241"/>
      <c r="S855" s="241"/>
      <c r="T855" s="241"/>
      <c r="U855" s="241" t="s">
        <v>976</v>
      </c>
      <c r="V855" s="241"/>
      <c r="W855" s="241"/>
      <c r="X855" s="241"/>
      <c r="Y855" s="241"/>
      <c r="Z855" s="241"/>
      <c r="AA855" s="241"/>
      <c r="AB855" s="241"/>
      <c r="AC855" s="241" t="s">
        <v>316</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c r="DD855" s="241"/>
      <c r="DE855" s="241"/>
      <c r="DF855" s="241"/>
      <c r="DG855" s="241"/>
      <c r="DH855" s="241"/>
      <c r="DI855" s="241"/>
      <c r="DJ855" s="241"/>
      <c r="DK855" s="241"/>
      <c r="DL855" s="241"/>
      <c r="DM855" s="241"/>
      <c r="DN855" s="241"/>
      <c r="DO855" s="241"/>
      <c r="DP855" s="241"/>
      <c r="DQ855" s="241"/>
      <c r="DR855" s="241"/>
      <c r="DS855" s="241"/>
      <c r="DT855" s="241"/>
      <c r="DU855" s="241"/>
      <c r="DV855" s="241"/>
      <c r="DW855" s="241"/>
      <c r="DX855" s="241"/>
      <c r="DY855" s="241"/>
      <c r="DZ855" s="241"/>
      <c r="EA855" s="241"/>
      <c r="EB855" s="241"/>
      <c r="EC855" s="241"/>
      <c r="ED855" s="241"/>
      <c r="EE855" s="241"/>
      <c r="EF855" s="241"/>
      <c r="EG855" s="241"/>
      <c r="EH855" s="241"/>
      <c r="EI855" s="241"/>
      <c r="EJ855" s="241"/>
      <c r="EK855" s="241"/>
      <c r="EL855" s="241"/>
      <c r="EM855" s="241"/>
      <c r="EN855" s="241"/>
      <c r="EO855" s="241"/>
      <c r="EP855" s="241"/>
      <c r="EQ855" s="241"/>
      <c r="ER855" s="241"/>
      <c r="ES855" s="241"/>
      <c r="ET855" s="241"/>
      <c r="EU855" s="241"/>
      <c r="EV855" s="241"/>
      <c r="EW855" s="241"/>
      <c r="EX855" s="241"/>
      <c r="EY855" s="241"/>
      <c r="EZ855" s="241"/>
      <c r="FA855" s="241"/>
      <c r="FB855" s="241"/>
      <c r="FC855" s="241"/>
      <c r="FD855" s="241"/>
      <c r="FE855" s="241"/>
      <c r="FF855" s="241"/>
      <c r="FG855" s="241"/>
      <c r="FH855" s="241"/>
      <c r="FI855" s="241"/>
      <c r="FJ855" s="241"/>
      <c r="FK855" s="241"/>
      <c r="FL855" s="241"/>
      <c r="FM855" s="241"/>
      <c r="FN855" s="241"/>
      <c r="FO855" s="241"/>
      <c r="FP855" s="241"/>
      <c r="FQ855" s="241"/>
      <c r="FR855" s="241"/>
      <c r="FS855" s="241"/>
      <c r="FT855" s="241"/>
      <c r="FU855" s="241"/>
      <c r="FV855" s="241"/>
      <c r="FW855" s="241"/>
      <c r="FX855" s="241"/>
      <c r="FY855" s="241"/>
      <c r="FZ855" s="241"/>
      <c r="GA855" s="241"/>
      <c r="GB855" s="241"/>
      <c r="GC855" s="241"/>
      <c r="GD855" s="241"/>
      <c r="GE855" s="241"/>
      <c r="GF855" s="241"/>
      <c r="GG855" s="241"/>
      <c r="GH855" s="241"/>
      <c r="GI855" s="241"/>
      <c r="GJ855" s="241"/>
      <c r="GK855" s="241"/>
      <c r="GL855" s="241"/>
      <c r="GM855" s="241"/>
      <c r="GN855" s="241"/>
      <c r="GO855" s="241"/>
      <c r="GP855" s="241"/>
      <c r="GQ855" s="241"/>
      <c r="GR855" s="241"/>
      <c r="GS855" s="241"/>
      <c r="GT855" s="241"/>
      <c r="GU855" s="241"/>
      <c r="GV855" s="241"/>
      <c r="GW855" s="241"/>
      <c r="GX855" s="241"/>
      <c r="GY855" s="241"/>
      <c r="GZ855" s="241"/>
      <c r="HA855" s="241"/>
      <c r="HB855" s="241"/>
      <c r="HC855" s="241"/>
      <c r="HD855" s="241"/>
      <c r="HE855" s="241"/>
      <c r="HF855" s="241"/>
      <c r="HG855" s="241"/>
      <c r="HH855" s="241"/>
      <c r="HI855" s="241"/>
      <c r="HJ855" s="241"/>
      <c r="HK855" s="241"/>
      <c r="HL855" s="241"/>
      <c r="HM855" s="241"/>
      <c r="HN855" s="241"/>
      <c r="HO855" s="241"/>
      <c r="HP855" s="241"/>
      <c r="HQ855" s="241"/>
      <c r="HR855" s="241"/>
      <c r="HS855" s="241"/>
      <c r="HT855" s="241"/>
      <c r="HU855" s="241"/>
      <c r="HV855" s="241"/>
      <c r="HW855" s="241"/>
      <c r="HX855" s="241"/>
      <c r="HY855" s="241"/>
      <c r="HZ855" s="241"/>
      <c r="IA855" s="241"/>
      <c r="IB855" s="241"/>
      <c r="IC855" s="241"/>
      <c r="ID855" s="241"/>
      <c r="IE855" s="241"/>
      <c r="IF855" s="241"/>
      <c r="IG855" s="241"/>
      <c r="IH855" s="241"/>
      <c r="II855" s="241"/>
      <c r="IJ855" s="241"/>
      <c r="IK855" s="241"/>
      <c r="IL855" s="241"/>
      <c r="IM855" s="241"/>
      <c r="IN855" s="241"/>
      <c r="IO855" s="241"/>
      <c r="IP855" s="241"/>
      <c r="IQ855" s="241"/>
      <c r="IR855" s="241"/>
      <c r="IS855" s="241"/>
      <c r="IT855" s="241"/>
      <c r="IU855" s="241"/>
      <c r="IV855" s="241"/>
      <c r="IW855" s="241"/>
      <c r="IX855" s="241"/>
      <c r="IY855" s="241"/>
      <c r="IZ855" s="241"/>
      <c r="JA855" s="241"/>
      <c r="JB855" s="241"/>
      <c r="JC855" s="241"/>
      <c r="JD855" s="241"/>
      <c r="JE855" s="241"/>
      <c r="JF855" s="241"/>
      <c r="JG855" s="241"/>
      <c r="JH855" s="241"/>
      <c r="JI855" s="241"/>
      <c r="JJ855" s="241"/>
      <c r="JK855" s="241"/>
      <c r="JL855" s="241"/>
      <c r="JM855" s="241"/>
      <c r="JN855" s="241"/>
      <c r="JO855" s="241"/>
      <c r="JP855" s="241"/>
      <c r="JQ855" s="241"/>
      <c r="JR855" s="241"/>
      <c r="JS855" s="241"/>
      <c r="JT855" s="241"/>
      <c r="JU855" s="241"/>
    </row>
    <row r="856" spans="1:281" s="240" customFormat="1" ht="15" customHeight="1">
      <c r="A856" s="241"/>
      <c r="B856" s="241"/>
      <c r="C856" s="241"/>
      <c r="D856" s="241"/>
      <c r="E856" s="241"/>
      <c r="F856" s="241"/>
      <c r="G856" s="241"/>
      <c r="H856" s="241"/>
      <c r="I856" s="241"/>
      <c r="J856" s="241"/>
      <c r="K856" s="241"/>
      <c r="L856" s="241"/>
      <c r="M856" s="241"/>
      <c r="N856" s="241"/>
      <c r="O856" s="241"/>
      <c r="P856" s="241"/>
      <c r="Q856" s="241"/>
      <c r="R856" s="241"/>
      <c r="S856" s="241"/>
      <c r="T856" s="241"/>
      <c r="U856" s="241" t="s">
        <v>977</v>
      </c>
      <c r="V856" s="241"/>
      <c r="W856" s="241"/>
      <c r="X856" s="241"/>
      <c r="Y856" s="241"/>
      <c r="Z856" s="241"/>
      <c r="AA856" s="241"/>
      <c r="AB856" s="241"/>
      <c r="AC856" s="241" t="s">
        <v>322</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c r="DD856" s="241"/>
      <c r="DE856" s="241"/>
      <c r="DF856" s="241"/>
      <c r="DG856" s="241"/>
      <c r="DH856" s="241"/>
      <c r="DI856" s="241"/>
      <c r="DJ856" s="241"/>
      <c r="DK856" s="241"/>
      <c r="DL856" s="241"/>
      <c r="DM856" s="241"/>
      <c r="DN856" s="241"/>
      <c r="DO856" s="241"/>
      <c r="DP856" s="241"/>
      <c r="DQ856" s="241"/>
      <c r="DR856" s="241"/>
      <c r="DS856" s="241"/>
      <c r="DT856" s="241"/>
      <c r="DU856" s="241"/>
      <c r="DV856" s="241"/>
      <c r="DW856" s="241"/>
      <c r="DX856" s="241"/>
      <c r="DY856" s="241"/>
      <c r="DZ856" s="241"/>
      <c r="EA856" s="241"/>
      <c r="EB856" s="241"/>
      <c r="EC856" s="241"/>
      <c r="ED856" s="241"/>
      <c r="EE856" s="241"/>
      <c r="EF856" s="241"/>
      <c r="EG856" s="241"/>
      <c r="EH856" s="241"/>
      <c r="EI856" s="241"/>
      <c r="EJ856" s="241"/>
      <c r="EK856" s="241"/>
      <c r="EL856" s="241"/>
      <c r="EM856" s="241"/>
      <c r="EN856" s="241"/>
      <c r="EO856" s="241"/>
      <c r="EP856" s="241"/>
      <c r="EQ856" s="241"/>
      <c r="ER856" s="241"/>
      <c r="ES856" s="241"/>
      <c r="ET856" s="241"/>
      <c r="EU856" s="241"/>
      <c r="EV856" s="241"/>
      <c r="EW856" s="241"/>
      <c r="EX856" s="241"/>
      <c r="EY856" s="241"/>
      <c r="EZ856" s="241"/>
      <c r="FA856" s="241"/>
      <c r="FB856" s="241"/>
      <c r="FC856" s="241"/>
      <c r="FD856" s="241"/>
      <c r="FE856" s="241"/>
      <c r="FF856" s="241"/>
      <c r="FG856" s="241"/>
      <c r="FH856" s="241"/>
      <c r="FI856" s="241"/>
      <c r="FJ856" s="241"/>
      <c r="FK856" s="241"/>
      <c r="FL856" s="241"/>
      <c r="FM856" s="241"/>
      <c r="FN856" s="241"/>
      <c r="FO856" s="241"/>
      <c r="FP856" s="241"/>
      <c r="FQ856" s="241"/>
      <c r="FR856" s="241"/>
      <c r="FS856" s="241"/>
      <c r="FT856" s="241"/>
      <c r="FU856" s="241"/>
      <c r="FV856" s="241"/>
      <c r="FW856" s="241"/>
      <c r="FX856" s="241"/>
      <c r="FY856" s="241"/>
      <c r="FZ856" s="241"/>
      <c r="GA856" s="241"/>
      <c r="GB856" s="241"/>
      <c r="GC856" s="241"/>
      <c r="GD856" s="241"/>
      <c r="GE856" s="241"/>
      <c r="GF856" s="241"/>
      <c r="GG856" s="241"/>
      <c r="GH856" s="241"/>
      <c r="GI856" s="241"/>
      <c r="GJ856" s="241"/>
      <c r="GK856" s="241"/>
      <c r="GL856" s="241"/>
      <c r="GM856" s="241"/>
      <c r="GN856" s="241"/>
      <c r="GO856" s="241"/>
      <c r="GP856" s="241"/>
      <c r="GQ856" s="241"/>
      <c r="GR856" s="241"/>
      <c r="GS856" s="241"/>
      <c r="GT856" s="241"/>
      <c r="GU856" s="241"/>
      <c r="GV856" s="241"/>
      <c r="GW856" s="241"/>
      <c r="GX856" s="241"/>
      <c r="GY856" s="241"/>
      <c r="GZ856" s="241"/>
      <c r="HA856" s="241"/>
      <c r="HB856" s="241"/>
      <c r="HC856" s="241"/>
      <c r="HD856" s="241"/>
      <c r="HE856" s="241"/>
      <c r="HF856" s="241"/>
      <c r="HG856" s="241"/>
      <c r="HH856" s="241"/>
      <c r="HI856" s="241"/>
      <c r="HJ856" s="241"/>
      <c r="HK856" s="241"/>
      <c r="HL856" s="241"/>
      <c r="HM856" s="241"/>
      <c r="HN856" s="241"/>
      <c r="HO856" s="241"/>
      <c r="HP856" s="241"/>
      <c r="HQ856" s="241"/>
      <c r="HR856" s="241"/>
      <c r="HS856" s="241"/>
      <c r="HT856" s="241"/>
      <c r="HU856" s="241"/>
      <c r="HV856" s="241"/>
      <c r="HW856" s="241"/>
      <c r="HX856" s="241"/>
      <c r="HY856" s="241"/>
      <c r="HZ856" s="241"/>
      <c r="IA856" s="241"/>
      <c r="IB856" s="241"/>
      <c r="IC856" s="241"/>
      <c r="ID856" s="241"/>
      <c r="IE856" s="241"/>
      <c r="IF856" s="241"/>
      <c r="IG856" s="241"/>
      <c r="IH856" s="241"/>
      <c r="II856" s="241"/>
      <c r="IJ856" s="241"/>
      <c r="IK856" s="241"/>
      <c r="IL856" s="241"/>
      <c r="IM856" s="241"/>
      <c r="IN856" s="241"/>
      <c r="IO856" s="241"/>
      <c r="IP856" s="241"/>
      <c r="IQ856" s="241"/>
      <c r="IR856" s="241"/>
      <c r="IS856" s="241"/>
      <c r="IT856" s="241"/>
      <c r="IU856" s="241"/>
      <c r="IV856" s="241"/>
      <c r="IW856" s="241"/>
      <c r="IX856" s="241"/>
      <c r="IY856" s="241"/>
      <c r="IZ856" s="241"/>
      <c r="JA856" s="241"/>
      <c r="JB856" s="241"/>
      <c r="JC856" s="241"/>
      <c r="JD856" s="241"/>
      <c r="JE856" s="241"/>
      <c r="JF856" s="241"/>
      <c r="JG856" s="241"/>
      <c r="JH856" s="241"/>
      <c r="JI856" s="241"/>
      <c r="JJ856" s="241"/>
      <c r="JK856" s="241"/>
      <c r="JL856" s="241"/>
      <c r="JM856" s="241"/>
      <c r="JN856" s="241"/>
      <c r="JO856" s="241"/>
      <c r="JP856" s="241"/>
      <c r="JQ856" s="241"/>
      <c r="JR856" s="241"/>
      <c r="JS856" s="241"/>
      <c r="JT856" s="241"/>
      <c r="JU856" s="241"/>
    </row>
    <row r="857" spans="1:281" s="240" customFormat="1" ht="15" customHeight="1">
      <c r="A857" s="241"/>
      <c r="B857" s="241"/>
      <c r="C857" s="241"/>
      <c r="D857" s="241"/>
      <c r="E857" s="241"/>
      <c r="F857" s="241"/>
      <c r="G857" s="241"/>
      <c r="H857" s="241"/>
      <c r="I857" s="241"/>
      <c r="J857" s="241"/>
      <c r="K857" s="241"/>
      <c r="L857" s="241"/>
      <c r="M857" s="241"/>
      <c r="N857" s="241"/>
      <c r="O857" s="241"/>
      <c r="P857" s="241"/>
      <c r="Q857" s="241"/>
      <c r="R857" s="241"/>
      <c r="S857" s="241"/>
      <c r="T857" s="241"/>
      <c r="U857" s="241" t="s">
        <v>978</v>
      </c>
      <c r="V857" s="241"/>
      <c r="W857" s="241"/>
      <c r="X857" s="241"/>
      <c r="Y857" s="241"/>
      <c r="Z857" s="241"/>
      <c r="AA857" s="241"/>
      <c r="AB857" s="241"/>
      <c r="AC857" s="241" t="s">
        <v>316</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c r="DD857" s="241"/>
      <c r="DE857" s="241"/>
      <c r="DF857" s="241"/>
      <c r="DG857" s="241"/>
      <c r="DH857" s="241"/>
      <c r="DI857" s="241"/>
      <c r="DJ857" s="241"/>
      <c r="DK857" s="241"/>
      <c r="DL857" s="241"/>
      <c r="DM857" s="241"/>
      <c r="DN857" s="241"/>
      <c r="DO857" s="241"/>
      <c r="DP857" s="241"/>
      <c r="DQ857" s="241"/>
      <c r="DR857" s="241"/>
      <c r="DS857" s="241"/>
      <c r="DT857" s="241"/>
      <c r="DU857" s="241"/>
      <c r="DV857" s="241"/>
      <c r="DW857" s="241"/>
      <c r="DX857" s="241"/>
      <c r="DY857" s="241"/>
      <c r="DZ857" s="241"/>
      <c r="EA857" s="241"/>
      <c r="EB857" s="241"/>
      <c r="EC857" s="241"/>
      <c r="ED857" s="241"/>
      <c r="EE857" s="241"/>
      <c r="EF857" s="241"/>
      <c r="EG857" s="241"/>
      <c r="EH857" s="241"/>
      <c r="EI857" s="241"/>
      <c r="EJ857" s="241"/>
      <c r="EK857" s="241"/>
      <c r="EL857" s="241"/>
      <c r="EM857" s="241"/>
      <c r="EN857" s="241"/>
      <c r="EO857" s="241"/>
      <c r="EP857" s="241"/>
      <c r="EQ857" s="241"/>
      <c r="ER857" s="241"/>
      <c r="ES857" s="241"/>
      <c r="ET857" s="241"/>
      <c r="EU857" s="241"/>
      <c r="EV857" s="241"/>
      <c r="EW857" s="241"/>
      <c r="EX857" s="241"/>
      <c r="EY857" s="241"/>
      <c r="EZ857" s="241"/>
      <c r="FA857" s="241"/>
      <c r="FB857" s="241"/>
      <c r="FC857" s="241"/>
      <c r="FD857" s="241"/>
      <c r="FE857" s="241"/>
      <c r="FF857" s="241"/>
      <c r="FG857" s="241"/>
      <c r="FH857" s="241"/>
      <c r="FI857" s="241"/>
      <c r="FJ857" s="241"/>
      <c r="FK857" s="241"/>
      <c r="FL857" s="241"/>
      <c r="FM857" s="241"/>
      <c r="FN857" s="241"/>
      <c r="FO857" s="241"/>
      <c r="FP857" s="241"/>
      <c r="FQ857" s="241"/>
      <c r="FR857" s="241"/>
      <c r="FS857" s="241"/>
      <c r="FT857" s="241"/>
      <c r="FU857" s="241"/>
      <c r="FV857" s="241"/>
      <c r="FW857" s="241"/>
      <c r="FX857" s="241"/>
      <c r="FY857" s="241"/>
      <c r="FZ857" s="241"/>
      <c r="GA857" s="241"/>
      <c r="GB857" s="241"/>
      <c r="GC857" s="241"/>
      <c r="GD857" s="241"/>
      <c r="GE857" s="241"/>
      <c r="GF857" s="241"/>
      <c r="GG857" s="241"/>
      <c r="GH857" s="241"/>
      <c r="GI857" s="241"/>
      <c r="GJ857" s="241"/>
      <c r="GK857" s="241"/>
      <c r="GL857" s="241"/>
      <c r="GM857" s="241"/>
      <c r="GN857" s="241"/>
      <c r="GO857" s="241"/>
      <c r="GP857" s="241"/>
      <c r="GQ857" s="241"/>
      <c r="GR857" s="241"/>
      <c r="GS857" s="241"/>
      <c r="GT857" s="241"/>
      <c r="GU857" s="241"/>
      <c r="GV857" s="241"/>
      <c r="GW857" s="241"/>
      <c r="GX857" s="241"/>
      <c r="GY857" s="241"/>
      <c r="GZ857" s="241"/>
      <c r="HA857" s="241"/>
      <c r="HB857" s="241"/>
      <c r="HC857" s="241"/>
      <c r="HD857" s="241"/>
      <c r="HE857" s="241"/>
      <c r="HF857" s="241"/>
      <c r="HG857" s="241"/>
      <c r="HH857" s="241"/>
      <c r="HI857" s="241"/>
      <c r="HJ857" s="241"/>
      <c r="HK857" s="241"/>
      <c r="HL857" s="241"/>
      <c r="HM857" s="241"/>
      <c r="HN857" s="241"/>
      <c r="HO857" s="241"/>
      <c r="HP857" s="241"/>
      <c r="HQ857" s="241"/>
      <c r="HR857" s="241"/>
      <c r="HS857" s="241"/>
      <c r="HT857" s="241"/>
      <c r="HU857" s="241"/>
      <c r="HV857" s="241"/>
      <c r="HW857" s="241"/>
      <c r="HX857" s="241"/>
      <c r="HY857" s="241"/>
      <c r="HZ857" s="241"/>
      <c r="IA857" s="241"/>
      <c r="IB857" s="241"/>
      <c r="IC857" s="241"/>
      <c r="ID857" s="241"/>
      <c r="IE857" s="241"/>
      <c r="IF857" s="241"/>
      <c r="IG857" s="241"/>
      <c r="IH857" s="241"/>
      <c r="II857" s="241"/>
      <c r="IJ857" s="241"/>
      <c r="IK857" s="241"/>
      <c r="IL857" s="241"/>
      <c r="IM857" s="241"/>
      <c r="IN857" s="241"/>
      <c r="IO857" s="241"/>
      <c r="IP857" s="241"/>
      <c r="IQ857" s="241"/>
      <c r="IR857" s="241"/>
      <c r="IS857" s="241"/>
      <c r="IT857" s="241"/>
      <c r="IU857" s="241"/>
      <c r="IV857" s="241"/>
      <c r="IW857" s="241"/>
      <c r="IX857" s="241"/>
      <c r="IY857" s="241"/>
      <c r="IZ857" s="241"/>
      <c r="JA857" s="241"/>
      <c r="JB857" s="241"/>
      <c r="JC857" s="241"/>
      <c r="JD857" s="241"/>
      <c r="JE857" s="241"/>
      <c r="JF857" s="241"/>
      <c r="JG857" s="241"/>
      <c r="JH857" s="241"/>
      <c r="JI857" s="241"/>
      <c r="JJ857" s="241"/>
      <c r="JK857" s="241"/>
      <c r="JL857" s="241"/>
      <c r="JM857" s="241"/>
      <c r="JN857" s="241"/>
      <c r="JO857" s="241"/>
      <c r="JP857" s="241"/>
      <c r="JQ857" s="241"/>
      <c r="JR857" s="241"/>
      <c r="JS857" s="241"/>
      <c r="JT857" s="241"/>
      <c r="JU857" s="241"/>
    </row>
    <row r="858" spans="1:281" s="240" customFormat="1" ht="15" customHeight="1">
      <c r="A858" s="241"/>
      <c r="B858" s="241"/>
      <c r="C858" s="241"/>
      <c r="D858" s="241"/>
      <c r="E858" s="241"/>
      <c r="F858" s="241"/>
      <c r="G858" s="241"/>
      <c r="H858" s="241"/>
      <c r="I858" s="241"/>
      <c r="J858" s="241"/>
      <c r="K858" s="241"/>
      <c r="L858" s="241"/>
      <c r="M858" s="241"/>
      <c r="N858" s="241"/>
      <c r="O858" s="241"/>
      <c r="P858" s="241"/>
      <c r="Q858" s="241"/>
      <c r="R858" s="241"/>
      <c r="S858" s="241"/>
      <c r="T858" s="241"/>
      <c r="U858" s="241" t="s">
        <v>979</v>
      </c>
      <c r="V858" s="241"/>
      <c r="W858" s="241"/>
      <c r="X858" s="241"/>
      <c r="Y858" s="241"/>
      <c r="Z858" s="241"/>
      <c r="AA858" s="241"/>
      <c r="AB858" s="241"/>
      <c r="AC858" s="241" t="s">
        <v>325</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c r="DD858" s="241"/>
      <c r="DE858" s="241"/>
      <c r="DF858" s="241"/>
      <c r="DG858" s="241"/>
      <c r="DH858" s="241"/>
      <c r="DI858" s="241"/>
      <c r="DJ858" s="241"/>
      <c r="DK858" s="241"/>
      <c r="DL858" s="241"/>
      <c r="DM858" s="241"/>
      <c r="DN858" s="241"/>
      <c r="DO858" s="241"/>
      <c r="DP858" s="241"/>
      <c r="DQ858" s="241"/>
      <c r="DR858" s="241"/>
      <c r="DS858" s="241"/>
      <c r="DT858" s="241"/>
      <c r="DU858" s="241"/>
      <c r="DV858" s="241"/>
      <c r="DW858" s="241"/>
      <c r="DX858" s="241"/>
      <c r="DY858" s="241"/>
      <c r="DZ858" s="241"/>
      <c r="EA858" s="241"/>
      <c r="EB858" s="241"/>
      <c r="EC858" s="241"/>
      <c r="ED858" s="241"/>
      <c r="EE858" s="241"/>
      <c r="EF858" s="241"/>
      <c r="EG858" s="241"/>
      <c r="EH858" s="241"/>
      <c r="EI858" s="241"/>
      <c r="EJ858" s="241"/>
      <c r="EK858" s="241"/>
      <c r="EL858" s="241"/>
      <c r="EM858" s="241"/>
      <c r="EN858" s="241"/>
      <c r="EO858" s="241"/>
      <c r="EP858" s="241"/>
      <c r="EQ858" s="241"/>
      <c r="ER858" s="241"/>
      <c r="ES858" s="241"/>
      <c r="ET858" s="241"/>
      <c r="EU858" s="241"/>
      <c r="EV858" s="241"/>
      <c r="EW858" s="241"/>
      <c r="EX858" s="241"/>
      <c r="EY858" s="241"/>
      <c r="EZ858" s="241"/>
      <c r="FA858" s="241"/>
      <c r="FB858" s="241"/>
      <c r="FC858" s="241"/>
      <c r="FD858" s="241"/>
      <c r="FE858" s="241"/>
      <c r="FF858" s="241"/>
      <c r="FG858" s="241"/>
      <c r="FH858" s="241"/>
      <c r="FI858" s="241"/>
      <c r="FJ858" s="241"/>
      <c r="FK858" s="241"/>
      <c r="FL858" s="241"/>
      <c r="FM858" s="241"/>
      <c r="FN858" s="241"/>
      <c r="FO858" s="241"/>
      <c r="FP858" s="241"/>
      <c r="FQ858" s="241"/>
      <c r="FR858" s="241"/>
      <c r="FS858" s="241"/>
      <c r="FT858" s="241"/>
      <c r="FU858" s="241"/>
      <c r="FV858" s="241"/>
      <c r="FW858" s="241"/>
      <c r="FX858" s="241"/>
      <c r="FY858" s="241"/>
      <c r="FZ858" s="241"/>
      <c r="GA858" s="241"/>
      <c r="GB858" s="241"/>
      <c r="GC858" s="241"/>
      <c r="GD858" s="241"/>
      <c r="GE858" s="241"/>
      <c r="GF858" s="241"/>
      <c r="GG858" s="241"/>
      <c r="GH858" s="241"/>
      <c r="GI858" s="241"/>
      <c r="GJ858" s="241"/>
      <c r="GK858" s="241"/>
      <c r="GL858" s="241"/>
      <c r="GM858" s="241"/>
      <c r="GN858" s="241"/>
      <c r="GO858" s="241"/>
      <c r="GP858" s="241"/>
      <c r="GQ858" s="241"/>
      <c r="GR858" s="241"/>
      <c r="GS858" s="241"/>
      <c r="GT858" s="241"/>
      <c r="GU858" s="241"/>
      <c r="GV858" s="241"/>
      <c r="GW858" s="241"/>
      <c r="GX858" s="241"/>
      <c r="GY858" s="241"/>
      <c r="GZ858" s="241"/>
      <c r="HA858" s="241"/>
      <c r="HB858" s="241"/>
      <c r="HC858" s="241"/>
      <c r="HD858" s="241"/>
      <c r="HE858" s="241"/>
      <c r="HF858" s="241"/>
      <c r="HG858" s="241"/>
      <c r="HH858" s="241"/>
      <c r="HI858" s="241"/>
      <c r="HJ858" s="241"/>
      <c r="HK858" s="241"/>
      <c r="HL858" s="241"/>
      <c r="HM858" s="241"/>
      <c r="HN858" s="241"/>
      <c r="HO858" s="241"/>
      <c r="HP858" s="241"/>
      <c r="HQ858" s="241"/>
      <c r="HR858" s="241"/>
      <c r="HS858" s="241"/>
      <c r="HT858" s="241"/>
      <c r="HU858" s="241"/>
      <c r="HV858" s="241"/>
      <c r="HW858" s="241"/>
      <c r="HX858" s="241"/>
      <c r="HY858" s="241"/>
      <c r="HZ858" s="241"/>
      <c r="IA858" s="241"/>
      <c r="IB858" s="241"/>
      <c r="IC858" s="241"/>
      <c r="ID858" s="241"/>
      <c r="IE858" s="241"/>
      <c r="IF858" s="241"/>
      <c r="IG858" s="241"/>
      <c r="IH858" s="241"/>
      <c r="II858" s="241"/>
      <c r="IJ858" s="241"/>
      <c r="IK858" s="241"/>
      <c r="IL858" s="241"/>
      <c r="IM858" s="241"/>
      <c r="IN858" s="241"/>
      <c r="IO858" s="241"/>
      <c r="IP858" s="241"/>
      <c r="IQ858" s="241"/>
      <c r="IR858" s="241"/>
      <c r="IS858" s="241"/>
      <c r="IT858" s="241"/>
      <c r="IU858" s="241"/>
      <c r="IV858" s="241"/>
      <c r="IW858" s="241"/>
      <c r="IX858" s="241"/>
      <c r="IY858" s="241"/>
      <c r="IZ858" s="241"/>
      <c r="JA858" s="241"/>
      <c r="JB858" s="241"/>
      <c r="JC858" s="241"/>
      <c r="JD858" s="241"/>
      <c r="JE858" s="241"/>
      <c r="JF858" s="241"/>
      <c r="JG858" s="241"/>
      <c r="JH858" s="241"/>
      <c r="JI858" s="241"/>
      <c r="JJ858" s="241"/>
      <c r="JK858" s="241"/>
      <c r="JL858" s="241"/>
      <c r="JM858" s="241"/>
      <c r="JN858" s="241"/>
      <c r="JO858" s="241"/>
      <c r="JP858" s="241"/>
      <c r="JQ858" s="241"/>
      <c r="JR858" s="241"/>
      <c r="JS858" s="241"/>
      <c r="JT858" s="241"/>
      <c r="JU858" s="241"/>
    </row>
    <row r="859" spans="1:281" s="240" customFormat="1" ht="15" customHeight="1">
      <c r="A859" s="241"/>
      <c r="B859" s="241"/>
      <c r="C859" s="241"/>
      <c r="D859" s="241"/>
      <c r="E859" s="241"/>
      <c r="F859" s="241"/>
      <c r="G859" s="241"/>
      <c r="H859" s="241"/>
      <c r="I859" s="241"/>
      <c r="J859" s="241"/>
      <c r="K859" s="241"/>
      <c r="L859" s="241"/>
      <c r="M859" s="241"/>
      <c r="N859" s="241"/>
      <c r="O859" s="241"/>
      <c r="P859" s="241"/>
      <c r="Q859" s="241"/>
      <c r="R859" s="241"/>
      <c r="S859" s="241"/>
      <c r="T859" s="241"/>
      <c r="U859" s="241" t="s">
        <v>980</v>
      </c>
      <c r="V859" s="241"/>
      <c r="W859" s="241"/>
      <c r="X859" s="241"/>
      <c r="Y859" s="241"/>
      <c r="Z859" s="241"/>
      <c r="AA859" s="241"/>
      <c r="AB859" s="241"/>
      <c r="AC859" s="241" t="s">
        <v>316</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c r="DD859" s="241"/>
      <c r="DE859" s="241"/>
      <c r="DF859" s="241"/>
      <c r="DG859" s="241"/>
      <c r="DH859" s="241"/>
      <c r="DI859" s="241"/>
      <c r="DJ859" s="241"/>
      <c r="DK859" s="241"/>
      <c r="DL859" s="241"/>
      <c r="DM859" s="241"/>
      <c r="DN859" s="241"/>
      <c r="DO859" s="241"/>
      <c r="DP859" s="241"/>
      <c r="DQ859" s="241"/>
      <c r="DR859" s="241"/>
      <c r="DS859" s="241"/>
      <c r="DT859" s="241"/>
      <c r="DU859" s="241"/>
      <c r="DV859" s="241"/>
      <c r="DW859" s="241"/>
      <c r="DX859" s="241"/>
      <c r="DY859" s="241"/>
      <c r="DZ859" s="241"/>
      <c r="EA859" s="241"/>
      <c r="EB859" s="241"/>
      <c r="EC859" s="241"/>
      <c r="ED859" s="241"/>
      <c r="EE859" s="241"/>
      <c r="EF859" s="241"/>
      <c r="EG859" s="241"/>
      <c r="EH859" s="241"/>
      <c r="EI859" s="241"/>
      <c r="EJ859" s="241"/>
      <c r="EK859" s="241"/>
      <c r="EL859" s="241"/>
      <c r="EM859" s="241"/>
      <c r="EN859" s="241"/>
      <c r="EO859" s="241"/>
      <c r="EP859" s="241"/>
      <c r="EQ859" s="241"/>
      <c r="ER859" s="241"/>
      <c r="ES859" s="241"/>
      <c r="ET859" s="241"/>
      <c r="EU859" s="241"/>
      <c r="EV859" s="241"/>
      <c r="EW859" s="241"/>
      <c r="EX859" s="241"/>
      <c r="EY859" s="241"/>
      <c r="EZ859" s="241"/>
      <c r="FA859" s="241"/>
      <c r="FB859" s="241"/>
      <c r="FC859" s="241"/>
      <c r="FD859" s="241"/>
      <c r="FE859" s="241"/>
      <c r="FF859" s="241"/>
      <c r="FG859" s="241"/>
      <c r="FH859" s="241"/>
      <c r="FI859" s="241"/>
      <c r="FJ859" s="241"/>
      <c r="FK859" s="241"/>
      <c r="FL859" s="241"/>
      <c r="FM859" s="241"/>
      <c r="FN859" s="241"/>
      <c r="FO859" s="241"/>
      <c r="FP859" s="241"/>
      <c r="FQ859" s="241"/>
      <c r="FR859" s="241"/>
      <c r="FS859" s="241"/>
      <c r="FT859" s="241"/>
      <c r="FU859" s="241"/>
      <c r="FV859" s="241"/>
      <c r="FW859" s="241"/>
      <c r="FX859" s="241"/>
      <c r="FY859" s="241"/>
      <c r="FZ859" s="241"/>
      <c r="GA859" s="241"/>
      <c r="GB859" s="241"/>
      <c r="GC859" s="241"/>
      <c r="GD859" s="241"/>
      <c r="GE859" s="241"/>
      <c r="GF859" s="241"/>
      <c r="GG859" s="241"/>
      <c r="GH859" s="241"/>
      <c r="GI859" s="241"/>
      <c r="GJ859" s="241"/>
      <c r="GK859" s="241"/>
      <c r="GL859" s="241"/>
      <c r="GM859" s="241"/>
      <c r="GN859" s="241"/>
      <c r="GO859" s="241"/>
      <c r="GP859" s="241"/>
      <c r="GQ859" s="241"/>
      <c r="GR859" s="241"/>
      <c r="GS859" s="241"/>
      <c r="GT859" s="241"/>
      <c r="GU859" s="241"/>
      <c r="GV859" s="241"/>
      <c r="GW859" s="241"/>
      <c r="GX859" s="241"/>
      <c r="GY859" s="241"/>
      <c r="GZ859" s="241"/>
      <c r="HA859" s="241"/>
      <c r="HB859" s="241"/>
      <c r="HC859" s="241"/>
      <c r="HD859" s="241"/>
      <c r="HE859" s="241"/>
      <c r="HF859" s="241"/>
      <c r="HG859" s="241"/>
      <c r="HH859" s="241"/>
      <c r="HI859" s="241"/>
      <c r="HJ859" s="241"/>
      <c r="HK859" s="241"/>
      <c r="HL859" s="241"/>
      <c r="HM859" s="241"/>
      <c r="HN859" s="241"/>
      <c r="HO859" s="241"/>
      <c r="HP859" s="241"/>
      <c r="HQ859" s="241"/>
      <c r="HR859" s="241"/>
      <c r="HS859" s="241"/>
      <c r="HT859" s="241"/>
      <c r="HU859" s="241"/>
      <c r="HV859" s="241"/>
      <c r="HW859" s="241"/>
      <c r="HX859" s="241"/>
      <c r="HY859" s="241"/>
      <c r="HZ859" s="241"/>
      <c r="IA859" s="241"/>
      <c r="IB859" s="241"/>
      <c r="IC859" s="241"/>
      <c r="ID859" s="241"/>
      <c r="IE859" s="241"/>
      <c r="IF859" s="241"/>
      <c r="IG859" s="241"/>
      <c r="IH859" s="241"/>
      <c r="II859" s="241"/>
      <c r="IJ859" s="241"/>
      <c r="IK859" s="241"/>
      <c r="IL859" s="241"/>
      <c r="IM859" s="241"/>
      <c r="IN859" s="241"/>
      <c r="IO859" s="241"/>
      <c r="IP859" s="241"/>
      <c r="IQ859" s="241"/>
      <c r="IR859" s="241"/>
      <c r="IS859" s="241"/>
      <c r="IT859" s="241"/>
      <c r="IU859" s="241"/>
      <c r="IV859" s="241"/>
      <c r="IW859" s="241"/>
      <c r="IX859" s="241"/>
      <c r="IY859" s="241"/>
      <c r="IZ859" s="241"/>
      <c r="JA859" s="241"/>
      <c r="JB859" s="241"/>
      <c r="JC859" s="241"/>
      <c r="JD859" s="241"/>
      <c r="JE859" s="241"/>
      <c r="JF859" s="241"/>
      <c r="JG859" s="241"/>
      <c r="JH859" s="241"/>
      <c r="JI859" s="241"/>
      <c r="JJ859" s="241"/>
      <c r="JK859" s="241"/>
      <c r="JL859" s="241"/>
      <c r="JM859" s="241"/>
      <c r="JN859" s="241"/>
      <c r="JO859" s="241"/>
      <c r="JP859" s="241"/>
      <c r="JQ859" s="241"/>
      <c r="JR859" s="241"/>
      <c r="JS859" s="241"/>
      <c r="JT859" s="241"/>
      <c r="JU859" s="241"/>
    </row>
    <row r="860" spans="1:281" s="240" customFormat="1" ht="15" customHeight="1">
      <c r="A860" s="241"/>
      <c r="B860" s="241"/>
      <c r="C860" s="241"/>
      <c r="D860" s="241"/>
      <c r="E860" s="241"/>
      <c r="F860" s="241"/>
      <c r="G860" s="241"/>
      <c r="H860" s="241"/>
      <c r="I860" s="241"/>
      <c r="J860" s="241"/>
      <c r="K860" s="241"/>
      <c r="L860" s="241"/>
      <c r="M860" s="241"/>
      <c r="N860" s="241"/>
      <c r="O860" s="241"/>
      <c r="P860" s="241"/>
      <c r="Q860" s="241"/>
      <c r="R860" s="241"/>
      <c r="S860" s="241"/>
      <c r="T860" s="241"/>
      <c r="U860" s="241" t="s">
        <v>981</v>
      </c>
      <c r="V860" s="241"/>
      <c r="W860" s="241"/>
      <c r="X860" s="241"/>
      <c r="Y860" s="241"/>
      <c r="Z860" s="241"/>
      <c r="AA860" s="241"/>
      <c r="AB860" s="241"/>
      <c r="AC860" s="241" t="s">
        <v>313</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c r="DT860" s="241"/>
      <c r="DU860" s="241"/>
      <c r="DV860" s="241"/>
      <c r="DW860" s="241"/>
      <c r="DX860" s="241"/>
      <c r="DY860" s="241"/>
      <c r="DZ860" s="241"/>
      <c r="EA860" s="241"/>
      <c r="EB860" s="241"/>
      <c r="EC860" s="241"/>
      <c r="ED860" s="241"/>
      <c r="EE860" s="241"/>
      <c r="EF860" s="241"/>
      <c r="EG860" s="241"/>
      <c r="EH860" s="241"/>
      <c r="EI860" s="241"/>
      <c r="EJ860" s="241"/>
      <c r="EK860" s="241"/>
      <c r="EL860" s="241"/>
      <c r="EM860" s="241"/>
      <c r="EN860" s="241"/>
      <c r="EO860" s="241"/>
      <c r="EP860" s="241"/>
      <c r="EQ860" s="241"/>
      <c r="ER860" s="241"/>
      <c r="ES860" s="241"/>
      <c r="ET860" s="241"/>
      <c r="EU860" s="241"/>
      <c r="EV860" s="241"/>
      <c r="EW860" s="241"/>
      <c r="EX860" s="241"/>
      <c r="EY860" s="241"/>
      <c r="EZ860" s="241"/>
      <c r="FA860" s="241"/>
      <c r="FB860" s="241"/>
      <c r="FC860" s="241"/>
      <c r="FD860" s="241"/>
      <c r="FE860" s="241"/>
      <c r="FF860" s="241"/>
      <c r="FG860" s="241"/>
      <c r="FH860" s="241"/>
      <c r="FI860" s="241"/>
      <c r="FJ860" s="241"/>
      <c r="FK860" s="241"/>
      <c r="FL860" s="241"/>
      <c r="FM860" s="241"/>
      <c r="FN860" s="241"/>
      <c r="FO860" s="241"/>
      <c r="FP860" s="241"/>
      <c r="FQ860" s="241"/>
      <c r="FR860" s="241"/>
      <c r="FS860" s="241"/>
      <c r="FT860" s="241"/>
      <c r="FU860" s="241"/>
      <c r="FV860" s="241"/>
      <c r="FW860" s="241"/>
      <c r="FX860" s="241"/>
      <c r="FY860" s="241"/>
      <c r="FZ860" s="241"/>
      <c r="GA860" s="241"/>
      <c r="GB860" s="241"/>
      <c r="GC860" s="241"/>
      <c r="GD860" s="241"/>
      <c r="GE860" s="241"/>
      <c r="GF860" s="241"/>
      <c r="GG860" s="241"/>
      <c r="GH860" s="241"/>
      <c r="GI860" s="241"/>
      <c r="GJ860" s="241"/>
      <c r="GK860" s="241"/>
      <c r="GL860" s="241"/>
      <c r="GM860" s="241"/>
      <c r="GN860" s="241"/>
      <c r="GO860" s="241"/>
      <c r="GP860" s="241"/>
      <c r="GQ860" s="241"/>
      <c r="GR860" s="241"/>
      <c r="GS860" s="241"/>
      <c r="GT860" s="241"/>
      <c r="GU860" s="241"/>
      <c r="GV860" s="241"/>
      <c r="GW860" s="241"/>
      <c r="GX860" s="241"/>
      <c r="GY860" s="241"/>
      <c r="GZ860" s="241"/>
      <c r="HA860" s="241"/>
      <c r="HB860" s="241"/>
      <c r="HC860" s="241"/>
      <c r="HD860" s="241"/>
      <c r="HE860" s="241"/>
      <c r="HF860" s="241"/>
      <c r="HG860" s="241"/>
      <c r="HH860" s="241"/>
      <c r="HI860" s="241"/>
      <c r="HJ860" s="241"/>
      <c r="HK860" s="241"/>
      <c r="HL860" s="241"/>
      <c r="HM860" s="241"/>
      <c r="HN860" s="241"/>
      <c r="HO860" s="241"/>
      <c r="HP860" s="241"/>
      <c r="HQ860" s="241"/>
      <c r="HR860" s="241"/>
      <c r="HS860" s="241"/>
      <c r="HT860" s="241"/>
      <c r="HU860" s="241"/>
      <c r="HV860" s="241"/>
      <c r="HW860" s="241"/>
      <c r="HX860" s="241"/>
      <c r="HY860" s="241"/>
      <c r="HZ860" s="241"/>
      <c r="IA860" s="241"/>
      <c r="IB860" s="241"/>
      <c r="IC860" s="241"/>
      <c r="ID860" s="241"/>
      <c r="IE860" s="241"/>
      <c r="IF860" s="241"/>
      <c r="IG860" s="241"/>
      <c r="IH860" s="241"/>
      <c r="II860" s="241"/>
      <c r="IJ860" s="241"/>
      <c r="IK860" s="241"/>
      <c r="IL860" s="241"/>
      <c r="IM860" s="241"/>
      <c r="IN860" s="241"/>
      <c r="IO860" s="241"/>
      <c r="IP860" s="241"/>
      <c r="IQ860" s="241"/>
      <c r="IR860" s="241"/>
      <c r="IS860" s="241"/>
      <c r="IT860" s="241"/>
      <c r="IU860" s="241"/>
      <c r="IV860" s="241"/>
      <c r="IW860" s="241"/>
      <c r="IX860" s="241"/>
      <c r="IY860" s="241"/>
      <c r="IZ860" s="241"/>
      <c r="JA860" s="241"/>
      <c r="JB860" s="241"/>
      <c r="JC860" s="241"/>
      <c r="JD860" s="241"/>
      <c r="JE860" s="241"/>
      <c r="JF860" s="241"/>
      <c r="JG860" s="241"/>
      <c r="JH860" s="241"/>
      <c r="JI860" s="241"/>
      <c r="JJ860" s="241"/>
      <c r="JK860" s="241"/>
      <c r="JL860" s="241"/>
      <c r="JM860" s="241"/>
      <c r="JN860" s="241"/>
      <c r="JO860" s="241"/>
      <c r="JP860" s="241"/>
      <c r="JQ860" s="241"/>
      <c r="JR860" s="241"/>
      <c r="JS860" s="241"/>
      <c r="JT860" s="241"/>
      <c r="JU860" s="241"/>
    </row>
    <row r="861" spans="1:281" s="240" customFormat="1" ht="15" customHeight="1">
      <c r="A861" s="241"/>
      <c r="B861" s="241"/>
      <c r="C861" s="241"/>
      <c r="D861" s="241"/>
      <c r="E861" s="241"/>
      <c r="F861" s="241"/>
      <c r="G861" s="241"/>
      <c r="H861" s="241"/>
      <c r="I861" s="241"/>
      <c r="J861" s="241"/>
      <c r="K861" s="241"/>
      <c r="L861" s="241"/>
      <c r="M861" s="241"/>
      <c r="N861" s="241"/>
      <c r="O861" s="241"/>
      <c r="P861" s="241"/>
      <c r="Q861" s="241"/>
      <c r="R861" s="241"/>
      <c r="S861" s="241"/>
      <c r="T861" s="241"/>
      <c r="U861" s="241" t="s">
        <v>982</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c r="DD861" s="241"/>
      <c r="DE861" s="241"/>
      <c r="DF861" s="241"/>
      <c r="DG861" s="241"/>
      <c r="DH861" s="241"/>
      <c r="DI861" s="241"/>
      <c r="DJ861" s="241"/>
      <c r="DK861" s="241"/>
      <c r="DL861" s="241"/>
      <c r="DM861" s="241"/>
      <c r="DN861" s="241"/>
      <c r="DO861" s="241"/>
      <c r="DP861" s="241"/>
      <c r="DQ861" s="241"/>
      <c r="DR861" s="241"/>
      <c r="DS861" s="241"/>
      <c r="DT861" s="241"/>
      <c r="DU861" s="241"/>
      <c r="DV861" s="241"/>
      <c r="DW861" s="241"/>
      <c r="DX861" s="241"/>
      <c r="DY861" s="241"/>
      <c r="DZ861" s="241"/>
      <c r="EA861" s="241"/>
      <c r="EB861" s="241"/>
      <c r="EC861" s="241"/>
      <c r="ED861" s="241"/>
      <c r="EE861" s="241"/>
      <c r="EF861" s="241"/>
      <c r="EG861" s="241"/>
      <c r="EH861" s="241"/>
      <c r="EI861" s="241"/>
      <c r="EJ861" s="241"/>
      <c r="EK861" s="241"/>
      <c r="EL861" s="241"/>
      <c r="EM861" s="241"/>
      <c r="EN861" s="241"/>
      <c r="EO861" s="241"/>
      <c r="EP861" s="241"/>
      <c r="EQ861" s="241"/>
      <c r="ER861" s="241"/>
      <c r="ES861" s="241"/>
      <c r="ET861" s="241"/>
      <c r="EU861" s="241"/>
      <c r="EV861" s="241"/>
      <c r="EW861" s="241"/>
      <c r="EX861" s="241"/>
      <c r="EY861" s="241"/>
      <c r="EZ861" s="241"/>
      <c r="FA861" s="241"/>
      <c r="FB861" s="241"/>
      <c r="FC861" s="241"/>
      <c r="FD861" s="241"/>
      <c r="FE861" s="241"/>
      <c r="FF861" s="241"/>
      <c r="FG861" s="241"/>
      <c r="FH861" s="241"/>
      <c r="FI861" s="241"/>
      <c r="FJ861" s="241"/>
      <c r="FK861" s="241"/>
      <c r="FL861" s="241"/>
      <c r="FM861" s="241"/>
      <c r="FN861" s="241"/>
      <c r="FO861" s="241"/>
      <c r="FP861" s="241"/>
      <c r="FQ861" s="241"/>
      <c r="FR861" s="241"/>
      <c r="FS861" s="241"/>
      <c r="FT861" s="241"/>
      <c r="FU861" s="241"/>
      <c r="FV861" s="241"/>
      <c r="FW861" s="241"/>
      <c r="FX861" s="241"/>
      <c r="FY861" s="241"/>
      <c r="FZ861" s="241"/>
      <c r="GA861" s="241"/>
      <c r="GB861" s="241"/>
      <c r="GC861" s="241"/>
      <c r="GD861" s="241"/>
      <c r="GE861" s="241"/>
      <c r="GF861" s="241"/>
      <c r="GG861" s="241"/>
      <c r="GH861" s="241"/>
      <c r="GI861" s="241"/>
      <c r="GJ861" s="241"/>
      <c r="GK861" s="241"/>
      <c r="GL861" s="241"/>
      <c r="GM861" s="241"/>
      <c r="GN861" s="241"/>
      <c r="GO861" s="241"/>
      <c r="GP861" s="241"/>
      <c r="GQ861" s="241"/>
      <c r="GR861" s="241"/>
      <c r="GS861" s="241"/>
      <c r="GT861" s="241"/>
      <c r="GU861" s="241"/>
      <c r="GV861" s="241"/>
      <c r="GW861" s="241"/>
      <c r="GX861" s="241"/>
      <c r="GY861" s="241"/>
      <c r="GZ861" s="241"/>
      <c r="HA861" s="241"/>
      <c r="HB861" s="241"/>
      <c r="HC861" s="241"/>
      <c r="HD861" s="241"/>
      <c r="HE861" s="241"/>
      <c r="HF861" s="241"/>
      <c r="HG861" s="241"/>
      <c r="HH861" s="241"/>
      <c r="HI861" s="241"/>
      <c r="HJ861" s="241"/>
      <c r="HK861" s="241"/>
      <c r="HL861" s="241"/>
      <c r="HM861" s="241"/>
      <c r="HN861" s="241"/>
      <c r="HO861" s="241"/>
      <c r="HP861" s="241"/>
      <c r="HQ861" s="241"/>
      <c r="HR861" s="241"/>
      <c r="HS861" s="241"/>
      <c r="HT861" s="241"/>
      <c r="HU861" s="241"/>
      <c r="HV861" s="241"/>
      <c r="HW861" s="241"/>
      <c r="HX861" s="241"/>
      <c r="HY861" s="241"/>
      <c r="HZ861" s="241"/>
      <c r="IA861" s="241"/>
      <c r="IB861" s="241"/>
      <c r="IC861" s="241"/>
      <c r="ID861" s="241"/>
      <c r="IE861" s="241"/>
      <c r="IF861" s="241"/>
      <c r="IG861" s="241"/>
      <c r="IH861" s="241"/>
      <c r="II861" s="241"/>
      <c r="IJ861" s="241"/>
      <c r="IK861" s="241"/>
      <c r="IL861" s="241"/>
      <c r="IM861" s="241"/>
      <c r="IN861" s="241"/>
      <c r="IO861" s="241"/>
      <c r="IP861" s="241"/>
      <c r="IQ861" s="241"/>
      <c r="IR861" s="241"/>
      <c r="IS861" s="241"/>
      <c r="IT861" s="241"/>
      <c r="IU861" s="241"/>
      <c r="IV861" s="241"/>
      <c r="IW861" s="241"/>
      <c r="IX861" s="241"/>
      <c r="IY861" s="241"/>
      <c r="IZ861" s="241"/>
      <c r="JA861" s="241"/>
      <c r="JB861" s="241"/>
      <c r="JC861" s="241"/>
      <c r="JD861" s="241"/>
      <c r="JE861" s="241"/>
      <c r="JF861" s="241"/>
      <c r="JG861" s="241"/>
      <c r="JH861" s="241"/>
      <c r="JI861" s="241"/>
      <c r="JJ861" s="241"/>
      <c r="JK861" s="241"/>
      <c r="JL861" s="241"/>
      <c r="JM861" s="241"/>
      <c r="JN861" s="241"/>
      <c r="JO861" s="241"/>
      <c r="JP861" s="241"/>
      <c r="JQ861" s="241"/>
      <c r="JR861" s="241"/>
      <c r="JS861" s="241"/>
      <c r="JT861" s="241"/>
      <c r="JU861" s="241"/>
    </row>
    <row r="862" spans="1:281" s="240" customFormat="1" ht="15" customHeight="1">
      <c r="A862" s="241"/>
      <c r="B862" s="241"/>
      <c r="C862" s="241"/>
      <c r="D862" s="241"/>
      <c r="E862" s="241"/>
      <c r="F862" s="241"/>
      <c r="G862" s="241"/>
      <c r="H862" s="241"/>
      <c r="I862" s="241"/>
      <c r="J862" s="241"/>
      <c r="K862" s="241"/>
      <c r="L862" s="241"/>
      <c r="M862" s="241"/>
      <c r="N862" s="241"/>
      <c r="O862" s="241"/>
      <c r="P862" s="241"/>
      <c r="Q862" s="241"/>
      <c r="R862" s="241"/>
      <c r="S862" s="241"/>
      <c r="T862" s="241"/>
      <c r="U862" s="241" t="s">
        <v>983</v>
      </c>
      <c r="V862" s="241"/>
      <c r="W862" s="241"/>
      <c r="X862" s="241"/>
      <c r="Y862" s="241"/>
      <c r="Z862" s="241"/>
      <c r="AA862" s="241"/>
      <c r="AB862" s="241"/>
      <c r="AC862" s="241" t="s">
        <v>313</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c r="DD862" s="241"/>
      <c r="DE862" s="241"/>
      <c r="DF862" s="241"/>
      <c r="DG862" s="241"/>
      <c r="DH862" s="241"/>
      <c r="DI862" s="241"/>
      <c r="DJ862" s="241"/>
      <c r="DK862" s="241"/>
      <c r="DL862" s="241"/>
      <c r="DM862" s="241"/>
      <c r="DN862" s="241"/>
      <c r="DO862" s="241"/>
      <c r="DP862" s="241"/>
      <c r="DQ862" s="241"/>
      <c r="DR862" s="241"/>
      <c r="DS862" s="241"/>
      <c r="DT862" s="241"/>
      <c r="DU862" s="241"/>
      <c r="DV862" s="241"/>
      <c r="DW862" s="241"/>
      <c r="DX862" s="241"/>
      <c r="DY862" s="241"/>
      <c r="DZ862" s="241"/>
      <c r="EA862" s="241"/>
      <c r="EB862" s="241"/>
      <c r="EC862" s="241"/>
      <c r="ED862" s="241"/>
      <c r="EE862" s="241"/>
      <c r="EF862" s="241"/>
      <c r="EG862" s="241"/>
      <c r="EH862" s="241"/>
      <c r="EI862" s="241"/>
      <c r="EJ862" s="241"/>
      <c r="EK862" s="241"/>
      <c r="EL862" s="241"/>
      <c r="EM862" s="241"/>
      <c r="EN862" s="241"/>
      <c r="EO862" s="241"/>
      <c r="EP862" s="241"/>
      <c r="EQ862" s="241"/>
      <c r="ER862" s="241"/>
      <c r="ES862" s="241"/>
      <c r="ET862" s="241"/>
      <c r="EU862" s="241"/>
      <c r="EV862" s="241"/>
      <c r="EW862" s="241"/>
      <c r="EX862" s="241"/>
      <c r="EY862" s="241"/>
      <c r="EZ862" s="241"/>
      <c r="FA862" s="241"/>
      <c r="FB862" s="241"/>
      <c r="FC862" s="241"/>
      <c r="FD862" s="241"/>
      <c r="FE862" s="241"/>
      <c r="FF862" s="241"/>
      <c r="FG862" s="241"/>
      <c r="FH862" s="241"/>
      <c r="FI862" s="241"/>
      <c r="FJ862" s="241"/>
      <c r="FK862" s="241"/>
      <c r="FL862" s="241"/>
      <c r="FM862" s="241"/>
      <c r="FN862" s="241"/>
      <c r="FO862" s="241"/>
      <c r="FP862" s="241"/>
      <c r="FQ862" s="241"/>
      <c r="FR862" s="241"/>
      <c r="FS862" s="241"/>
      <c r="FT862" s="241"/>
      <c r="FU862" s="241"/>
      <c r="FV862" s="241"/>
      <c r="FW862" s="241"/>
      <c r="FX862" s="241"/>
      <c r="FY862" s="241"/>
      <c r="FZ862" s="241"/>
      <c r="GA862" s="241"/>
      <c r="GB862" s="241"/>
      <c r="GC862" s="241"/>
      <c r="GD862" s="241"/>
      <c r="GE862" s="241"/>
      <c r="GF862" s="241"/>
      <c r="GG862" s="241"/>
      <c r="GH862" s="241"/>
      <c r="GI862" s="241"/>
      <c r="GJ862" s="241"/>
      <c r="GK862" s="241"/>
      <c r="GL862" s="241"/>
      <c r="GM862" s="241"/>
      <c r="GN862" s="241"/>
      <c r="GO862" s="241"/>
      <c r="GP862" s="241"/>
      <c r="GQ862" s="241"/>
      <c r="GR862" s="241"/>
      <c r="GS862" s="241"/>
      <c r="GT862" s="241"/>
      <c r="GU862" s="241"/>
      <c r="GV862" s="241"/>
      <c r="GW862" s="241"/>
      <c r="GX862" s="241"/>
      <c r="GY862" s="241"/>
      <c r="GZ862" s="241"/>
      <c r="HA862" s="241"/>
      <c r="HB862" s="241"/>
      <c r="HC862" s="241"/>
      <c r="HD862" s="241"/>
      <c r="HE862" s="241"/>
      <c r="HF862" s="241"/>
      <c r="HG862" s="241"/>
      <c r="HH862" s="241"/>
      <c r="HI862" s="241"/>
      <c r="HJ862" s="241"/>
      <c r="HK862" s="241"/>
      <c r="HL862" s="241"/>
      <c r="HM862" s="241"/>
      <c r="HN862" s="241"/>
      <c r="HO862" s="241"/>
      <c r="HP862" s="241"/>
      <c r="HQ862" s="241"/>
      <c r="HR862" s="241"/>
      <c r="HS862" s="241"/>
      <c r="HT862" s="241"/>
      <c r="HU862" s="241"/>
      <c r="HV862" s="241"/>
      <c r="HW862" s="241"/>
      <c r="HX862" s="241"/>
      <c r="HY862" s="241"/>
      <c r="HZ862" s="241"/>
      <c r="IA862" s="241"/>
      <c r="IB862" s="241"/>
      <c r="IC862" s="241"/>
      <c r="ID862" s="241"/>
      <c r="IE862" s="241"/>
      <c r="IF862" s="241"/>
      <c r="IG862" s="241"/>
      <c r="IH862" s="241"/>
      <c r="II862" s="241"/>
      <c r="IJ862" s="241"/>
      <c r="IK862" s="241"/>
      <c r="IL862" s="241"/>
      <c r="IM862" s="241"/>
      <c r="IN862" s="241"/>
      <c r="IO862" s="241"/>
      <c r="IP862" s="241"/>
      <c r="IQ862" s="241"/>
      <c r="IR862" s="241"/>
      <c r="IS862" s="241"/>
      <c r="IT862" s="241"/>
      <c r="IU862" s="241"/>
      <c r="IV862" s="241"/>
      <c r="IW862" s="241"/>
      <c r="IX862" s="241"/>
      <c r="IY862" s="241"/>
      <c r="IZ862" s="241"/>
      <c r="JA862" s="241"/>
      <c r="JB862" s="241"/>
      <c r="JC862" s="241"/>
      <c r="JD862" s="241"/>
      <c r="JE862" s="241"/>
      <c r="JF862" s="241"/>
      <c r="JG862" s="241"/>
      <c r="JH862" s="241"/>
      <c r="JI862" s="241"/>
      <c r="JJ862" s="241"/>
      <c r="JK862" s="241"/>
      <c r="JL862" s="241"/>
      <c r="JM862" s="241"/>
      <c r="JN862" s="241"/>
      <c r="JO862" s="241"/>
      <c r="JP862" s="241"/>
      <c r="JQ862" s="241"/>
      <c r="JR862" s="241"/>
      <c r="JS862" s="241"/>
      <c r="JT862" s="241"/>
      <c r="JU862" s="241"/>
    </row>
    <row r="863" spans="1:281" s="240" customFormat="1" ht="15" customHeight="1">
      <c r="A863" s="241"/>
      <c r="B863" s="241"/>
      <c r="C863" s="241"/>
      <c r="D863" s="241"/>
      <c r="E863" s="241"/>
      <c r="F863" s="241"/>
      <c r="G863" s="241"/>
      <c r="H863" s="241"/>
      <c r="I863" s="241"/>
      <c r="J863" s="241"/>
      <c r="K863" s="241"/>
      <c r="L863" s="241"/>
      <c r="M863" s="241"/>
      <c r="N863" s="241"/>
      <c r="O863" s="241"/>
      <c r="P863" s="241"/>
      <c r="Q863" s="241"/>
      <c r="R863" s="241"/>
      <c r="S863" s="241"/>
      <c r="T863" s="241"/>
      <c r="U863" s="241" t="s">
        <v>984</v>
      </c>
      <c r="V863" s="241"/>
      <c r="W863" s="241"/>
      <c r="X863" s="241"/>
      <c r="Y863" s="241"/>
      <c r="Z863" s="241"/>
      <c r="AA863" s="241"/>
      <c r="AB863" s="241"/>
      <c r="AC863" s="241" t="s">
        <v>325</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c r="DD863" s="241"/>
      <c r="DE863" s="241"/>
      <c r="DF863" s="241"/>
      <c r="DG863" s="241"/>
      <c r="DH863" s="241"/>
      <c r="DI863" s="241"/>
      <c r="DJ863" s="241"/>
      <c r="DK863" s="241"/>
      <c r="DL863" s="241"/>
      <c r="DM863" s="241"/>
      <c r="DN863" s="241"/>
      <c r="DO863" s="241"/>
      <c r="DP863" s="241"/>
      <c r="DQ863" s="241"/>
      <c r="DR863" s="241"/>
      <c r="DS863" s="241"/>
      <c r="DT863" s="241"/>
      <c r="DU863" s="241"/>
      <c r="DV863" s="241"/>
      <c r="DW863" s="241"/>
      <c r="DX863" s="241"/>
      <c r="DY863" s="241"/>
      <c r="DZ863" s="241"/>
      <c r="EA863" s="241"/>
      <c r="EB863" s="241"/>
      <c r="EC863" s="241"/>
      <c r="ED863" s="241"/>
      <c r="EE863" s="241"/>
      <c r="EF863" s="241"/>
      <c r="EG863" s="241"/>
      <c r="EH863" s="241"/>
      <c r="EI863" s="241"/>
      <c r="EJ863" s="241"/>
      <c r="EK863" s="241"/>
      <c r="EL863" s="241"/>
      <c r="EM863" s="241"/>
      <c r="EN863" s="241"/>
      <c r="EO863" s="241"/>
      <c r="EP863" s="241"/>
      <c r="EQ863" s="241"/>
      <c r="ER863" s="241"/>
      <c r="ES863" s="241"/>
      <c r="ET863" s="241"/>
      <c r="EU863" s="241"/>
      <c r="EV863" s="241"/>
      <c r="EW863" s="241"/>
      <c r="EX863" s="241"/>
      <c r="EY863" s="241"/>
      <c r="EZ863" s="241"/>
      <c r="FA863" s="241"/>
      <c r="FB863" s="241"/>
      <c r="FC863" s="241"/>
      <c r="FD863" s="241"/>
      <c r="FE863" s="241"/>
      <c r="FF863" s="241"/>
      <c r="FG863" s="241"/>
      <c r="FH863" s="241"/>
      <c r="FI863" s="241"/>
      <c r="FJ863" s="241"/>
      <c r="FK863" s="241"/>
      <c r="FL863" s="241"/>
      <c r="FM863" s="241"/>
      <c r="FN863" s="241"/>
      <c r="FO863" s="241"/>
      <c r="FP863" s="241"/>
      <c r="FQ863" s="241"/>
      <c r="FR863" s="241"/>
      <c r="FS863" s="241"/>
      <c r="FT863" s="241"/>
      <c r="FU863" s="241"/>
      <c r="FV863" s="241"/>
      <c r="FW863" s="241"/>
      <c r="FX863" s="241"/>
      <c r="FY863" s="241"/>
      <c r="FZ863" s="241"/>
      <c r="GA863" s="241"/>
      <c r="GB863" s="241"/>
      <c r="GC863" s="241"/>
      <c r="GD863" s="241"/>
      <c r="GE863" s="241"/>
      <c r="GF863" s="241"/>
      <c r="GG863" s="241"/>
      <c r="GH863" s="241"/>
      <c r="GI863" s="241"/>
      <c r="GJ863" s="241"/>
      <c r="GK863" s="241"/>
      <c r="GL863" s="241"/>
      <c r="GM863" s="241"/>
      <c r="GN863" s="241"/>
      <c r="GO863" s="241"/>
      <c r="GP863" s="241"/>
      <c r="GQ863" s="241"/>
      <c r="GR863" s="241"/>
      <c r="GS863" s="241"/>
      <c r="GT863" s="241"/>
      <c r="GU863" s="241"/>
      <c r="GV863" s="241"/>
      <c r="GW863" s="241"/>
      <c r="GX863" s="241"/>
      <c r="GY863" s="241"/>
      <c r="GZ863" s="241"/>
      <c r="HA863" s="241"/>
      <c r="HB863" s="241"/>
      <c r="HC863" s="241"/>
      <c r="HD863" s="241"/>
      <c r="HE863" s="241"/>
      <c r="HF863" s="241"/>
      <c r="HG863" s="241"/>
      <c r="HH863" s="241"/>
      <c r="HI863" s="241"/>
      <c r="HJ863" s="241"/>
      <c r="HK863" s="241"/>
      <c r="HL863" s="241"/>
      <c r="HM863" s="241"/>
      <c r="HN863" s="241"/>
      <c r="HO863" s="241"/>
      <c r="HP863" s="241"/>
      <c r="HQ863" s="241"/>
      <c r="HR863" s="241"/>
      <c r="HS863" s="241"/>
      <c r="HT863" s="241"/>
      <c r="HU863" s="241"/>
      <c r="HV863" s="241"/>
      <c r="HW863" s="241"/>
      <c r="HX863" s="241"/>
      <c r="HY863" s="241"/>
      <c r="HZ863" s="241"/>
      <c r="IA863" s="241"/>
      <c r="IB863" s="241"/>
      <c r="IC863" s="241"/>
      <c r="ID863" s="241"/>
      <c r="IE863" s="241"/>
      <c r="IF863" s="241"/>
      <c r="IG863" s="241"/>
      <c r="IH863" s="241"/>
      <c r="II863" s="241"/>
      <c r="IJ863" s="241"/>
      <c r="IK863" s="241"/>
      <c r="IL863" s="241"/>
      <c r="IM863" s="241"/>
      <c r="IN863" s="241"/>
      <c r="IO863" s="241"/>
      <c r="IP863" s="241"/>
      <c r="IQ863" s="241"/>
      <c r="IR863" s="241"/>
      <c r="IS863" s="241"/>
      <c r="IT863" s="241"/>
      <c r="IU863" s="241"/>
      <c r="IV863" s="241"/>
      <c r="IW863" s="241"/>
      <c r="IX863" s="241"/>
      <c r="IY863" s="241"/>
      <c r="IZ863" s="241"/>
      <c r="JA863" s="241"/>
      <c r="JB863" s="241"/>
      <c r="JC863" s="241"/>
      <c r="JD863" s="241"/>
      <c r="JE863" s="241"/>
      <c r="JF863" s="241"/>
      <c r="JG863" s="241"/>
      <c r="JH863" s="241"/>
      <c r="JI863" s="241"/>
      <c r="JJ863" s="241"/>
      <c r="JK863" s="241"/>
      <c r="JL863" s="241"/>
      <c r="JM863" s="241"/>
      <c r="JN863" s="241"/>
      <c r="JO863" s="241"/>
      <c r="JP863" s="241"/>
      <c r="JQ863" s="241"/>
      <c r="JR863" s="241"/>
      <c r="JS863" s="241"/>
      <c r="JT863" s="241"/>
      <c r="JU863" s="241"/>
    </row>
    <row r="864" spans="1:281" s="240" customFormat="1" ht="15" customHeight="1">
      <c r="A864" s="241"/>
      <c r="B864" s="241"/>
      <c r="C864" s="241"/>
      <c r="D864" s="241"/>
      <c r="E864" s="241"/>
      <c r="F864" s="241"/>
      <c r="G864" s="241"/>
      <c r="H864" s="241"/>
      <c r="I864" s="241"/>
      <c r="J864" s="241"/>
      <c r="K864" s="241"/>
      <c r="L864" s="241"/>
      <c r="M864" s="241"/>
      <c r="N864" s="241"/>
      <c r="O864" s="241"/>
      <c r="P864" s="241"/>
      <c r="Q864" s="241"/>
      <c r="R864" s="241"/>
      <c r="S864" s="241"/>
      <c r="T864" s="241"/>
      <c r="U864" s="241" t="s">
        <v>985</v>
      </c>
      <c r="V864" s="241"/>
      <c r="W864" s="241"/>
      <c r="X864" s="241"/>
      <c r="Y864" s="241"/>
      <c r="Z864" s="241"/>
      <c r="AA864" s="241"/>
      <c r="AB864" s="241"/>
      <c r="AC864" s="241" t="s">
        <v>309</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c r="DD864" s="241"/>
      <c r="DE864" s="241"/>
      <c r="DF864" s="241"/>
      <c r="DG864" s="241"/>
      <c r="DH864" s="241"/>
      <c r="DI864" s="241"/>
      <c r="DJ864" s="241"/>
      <c r="DK864" s="241"/>
      <c r="DL864" s="241"/>
      <c r="DM864" s="241"/>
      <c r="DN864" s="241"/>
      <c r="DO864" s="241"/>
      <c r="DP864" s="241"/>
      <c r="DQ864" s="241"/>
      <c r="DR864" s="241"/>
      <c r="DS864" s="241"/>
      <c r="DT864" s="241"/>
      <c r="DU864" s="241"/>
      <c r="DV864" s="241"/>
      <c r="DW864" s="241"/>
      <c r="DX864" s="241"/>
      <c r="DY864" s="241"/>
      <c r="DZ864" s="241"/>
      <c r="EA864" s="241"/>
      <c r="EB864" s="241"/>
      <c r="EC864" s="241"/>
      <c r="ED864" s="241"/>
      <c r="EE864" s="241"/>
      <c r="EF864" s="241"/>
      <c r="EG864" s="241"/>
      <c r="EH864" s="241"/>
      <c r="EI864" s="241"/>
      <c r="EJ864" s="241"/>
      <c r="EK864" s="241"/>
      <c r="EL864" s="241"/>
      <c r="EM864" s="241"/>
      <c r="EN864" s="241"/>
      <c r="EO864" s="241"/>
      <c r="EP864" s="241"/>
      <c r="EQ864" s="241"/>
      <c r="ER864" s="241"/>
      <c r="ES864" s="241"/>
      <c r="ET864" s="241"/>
      <c r="EU864" s="241"/>
      <c r="EV864" s="241"/>
      <c r="EW864" s="241"/>
      <c r="EX864" s="241"/>
      <c r="EY864" s="241"/>
      <c r="EZ864" s="241"/>
      <c r="FA864" s="241"/>
      <c r="FB864" s="241"/>
      <c r="FC864" s="241"/>
      <c r="FD864" s="241"/>
      <c r="FE864" s="241"/>
      <c r="FF864" s="241"/>
      <c r="FG864" s="241"/>
      <c r="FH864" s="241"/>
      <c r="FI864" s="241"/>
      <c r="FJ864" s="241"/>
      <c r="FK864" s="241"/>
      <c r="FL864" s="241"/>
      <c r="FM864" s="241"/>
      <c r="FN864" s="241"/>
      <c r="FO864" s="241"/>
      <c r="FP864" s="241"/>
      <c r="FQ864" s="241"/>
      <c r="FR864" s="241"/>
      <c r="FS864" s="241"/>
      <c r="FT864" s="241"/>
      <c r="FU864" s="241"/>
      <c r="FV864" s="241"/>
      <c r="FW864" s="241"/>
      <c r="FX864" s="241"/>
      <c r="FY864" s="241"/>
      <c r="FZ864" s="241"/>
      <c r="GA864" s="241"/>
      <c r="GB864" s="241"/>
      <c r="GC864" s="241"/>
      <c r="GD864" s="241"/>
      <c r="GE864" s="241"/>
      <c r="GF864" s="241"/>
      <c r="GG864" s="241"/>
      <c r="GH864" s="241"/>
      <c r="GI864" s="241"/>
      <c r="GJ864" s="241"/>
      <c r="GK864" s="241"/>
      <c r="GL864" s="241"/>
      <c r="GM864" s="241"/>
      <c r="GN864" s="241"/>
      <c r="GO864" s="241"/>
      <c r="GP864" s="241"/>
      <c r="GQ864" s="241"/>
      <c r="GR864" s="241"/>
      <c r="GS864" s="241"/>
      <c r="GT864" s="241"/>
      <c r="GU864" s="241"/>
      <c r="GV864" s="241"/>
      <c r="GW864" s="241"/>
      <c r="GX864" s="241"/>
      <c r="GY864" s="241"/>
      <c r="GZ864" s="241"/>
      <c r="HA864" s="241"/>
      <c r="HB864" s="241"/>
      <c r="HC864" s="241"/>
      <c r="HD864" s="241"/>
      <c r="HE864" s="241"/>
      <c r="HF864" s="241"/>
      <c r="HG864" s="241"/>
      <c r="HH864" s="241"/>
      <c r="HI864" s="241"/>
      <c r="HJ864" s="241"/>
      <c r="HK864" s="241"/>
      <c r="HL864" s="241"/>
      <c r="HM864" s="241"/>
      <c r="HN864" s="241"/>
      <c r="HO864" s="241"/>
      <c r="HP864" s="241"/>
      <c r="HQ864" s="241"/>
      <c r="HR864" s="241"/>
      <c r="HS864" s="241"/>
      <c r="HT864" s="241"/>
      <c r="HU864" s="241"/>
      <c r="HV864" s="241"/>
      <c r="HW864" s="241"/>
      <c r="HX864" s="241"/>
      <c r="HY864" s="241"/>
      <c r="HZ864" s="241"/>
      <c r="IA864" s="241"/>
      <c r="IB864" s="241"/>
      <c r="IC864" s="241"/>
      <c r="ID864" s="241"/>
      <c r="IE864" s="241"/>
      <c r="IF864" s="241"/>
      <c r="IG864" s="241"/>
      <c r="IH864" s="241"/>
      <c r="II864" s="241"/>
      <c r="IJ864" s="241"/>
      <c r="IK864" s="241"/>
      <c r="IL864" s="241"/>
      <c r="IM864" s="241"/>
      <c r="IN864" s="241"/>
      <c r="IO864" s="241"/>
      <c r="IP864" s="241"/>
      <c r="IQ864" s="241"/>
      <c r="IR864" s="241"/>
      <c r="IS864" s="241"/>
      <c r="IT864" s="241"/>
      <c r="IU864" s="241"/>
      <c r="IV864" s="241"/>
      <c r="IW864" s="241"/>
      <c r="IX864" s="241"/>
      <c r="IY864" s="241"/>
      <c r="IZ864" s="241"/>
      <c r="JA864" s="241"/>
      <c r="JB864" s="241"/>
      <c r="JC864" s="241"/>
      <c r="JD864" s="241"/>
      <c r="JE864" s="241"/>
      <c r="JF864" s="241"/>
      <c r="JG864" s="241"/>
      <c r="JH864" s="241"/>
      <c r="JI864" s="241"/>
      <c r="JJ864" s="241"/>
      <c r="JK864" s="241"/>
      <c r="JL864" s="241"/>
      <c r="JM864" s="241"/>
      <c r="JN864" s="241"/>
      <c r="JO864" s="241"/>
      <c r="JP864" s="241"/>
      <c r="JQ864" s="241"/>
      <c r="JR864" s="241"/>
      <c r="JS864" s="241"/>
      <c r="JT864" s="241"/>
      <c r="JU864" s="241"/>
    </row>
    <row r="865" spans="1:281" s="240" customFormat="1" ht="15" customHeight="1">
      <c r="A865" s="241"/>
      <c r="B865" s="241"/>
      <c r="C865" s="241"/>
      <c r="D865" s="241"/>
      <c r="E865" s="241"/>
      <c r="F865" s="241"/>
      <c r="G865" s="241"/>
      <c r="H865" s="241"/>
      <c r="I865" s="241"/>
      <c r="J865" s="241"/>
      <c r="K865" s="241"/>
      <c r="L865" s="241"/>
      <c r="M865" s="241"/>
      <c r="N865" s="241"/>
      <c r="O865" s="241"/>
      <c r="P865" s="241"/>
      <c r="Q865" s="241"/>
      <c r="R865" s="241"/>
      <c r="S865" s="241"/>
      <c r="T865" s="241"/>
      <c r="U865" s="241" t="s">
        <v>986</v>
      </c>
      <c r="V865" s="241"/>
      <c r="W865" s="241"/>
      <c r="X865" s="241"/>
      <c r="Y865" s="241"/>
      <c r="Z865" s="241"/>
      <c r="AA865" s="241"/>
      <c r="AB865" s="241"/>
      <c r="AC865" s="241" t="s">
        <v>309</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c r="DD865" s="241"/>
      <c r="DE865" s="241"/>
      <c r="DF865" s="241"/>
      <c r="DG865" s="241"/>
      <c r="DH865" s="241"/>
      <c r="DI865" s="241"/>
      <c r="DJ865" s="241"/>
      <c r="DK865" s="241"/>
      <c r="DL865" s="241"/>
      <c r="DM865" s="241"/>
      <c r="DN865" s="241"/>
      <c r="DO865" s="241"/>
      <c r="DP865" s="241"/>
      <c r="DQ865" s="241"/>
      <c r="DR865" s="241"/>
      <c r="DS865" s="241"/>
      <c r="DT865" s="241"/>
      <c r="DU865" s="241"/>
      <c r="DV865" s="241"/>
      <c r="DW865" s="241"/>
      <c r="DX865" s="241"/>
      <c r="DY865" s="241"/>
      <c r="DZ865" s="241"/>
      <c r="EA865" s="241"/>
      <c r="EB865" s="241"/>
      <c r="EC865" s="241"/>
      <c r="ED865" s="241"/>
      <c r="EE865" s="241"/>
      <c r="EF865" s="241"/>
      <c r="EG865" s="241"/>
      <c r="EH865" s="241"/>
      <c r="EI865" s="241"/>
      <c r="EJ865" s="241"/>
      <c r="EK865" s="241"/>
      <c r="EL865" s="241"/>
      <c r="EM865" s="241"/>
      <c r="EN865" s="241"/>
      <c r="EO865" s="241"/>
      <c r="EP865" s="241"/>
      <c r="EQ865" s="241"/>
      <c r="ER865" s="241"/>
      <c r="ES865" s="241"/>
      <c r="ET865" s="241"/>
      <c r="EU865" s="241"/>
      <c r="EV865" s="241"/>
      <c r="EW865" s="241"/>
      <c r="EX865" s="241"/>
      <c r="EY865" s="241"/>
      <c r="EZ865" s="241"/>
      <c r="FA865" s="241"/>
      <c r="FB865" s="241"/>
      <c r="FC865" s="241"/>
      <c r="FD865" s="241"/>
      <c r="FE865" s="241"/>
      <c r="FF865" s="241"/>
      <c r="FG865" s="241"/>
      <c r="FH865" s="241"/>
      <c r="FI865" s="241"/>
      <c r="FJ865" s="241"/>
      <c r="FK865" s="241"/>
      <c r="FL865" s="241"/>
      <c r="FM865" s="241"/>
      <c r="FN865" s="241"/>
      <c r="FO865" s="241"/>
      <c r="FP865" s="241"/>
      <c r="FQ865" s="241"/>
      <c r="FR865" s="241"/>
      <c r="FS865" s="241"/>
      <c r="FT865" s="241"/>
      <c r="FU865" s="241"/>
      <c r="FV865" s="241"/>
      <c r="FW865" s="241"/>
      <c r="FX865" s="241"/>
      <c r="FY865" s="241"/>
      <c r="FZ865" s="241"/>
      <c r="GA865" s="241"/>
      <c r="GB865" s="241"/>
      <c r="GC865" s="241"/>
      <c r="GD865" s="241"/>
      <c r="GE865" s="241"/>
      <c r="GF865" s="241"/>
      <c r="GG865" s="241"/>
      <c r="GH865" s="241"/>
      <c r="GI865" s="241"/>
      <c r="GJ865" s="241"/>
      <c r="GK865" s="241"/>
      <c r="GL865" s="241"/>
      <c r="GM865" s="241"/>
      <c r="GN865" s="241"/>
      <c r="GO865" s="241"/>
      <c r="GP865" s="241"/>
      <c r="GQ865" s="241"/>
      <c r="GR865" s="241"/>
      <c r="GS865" s="241"/>
      <c r="GT865" s="241"/>
      <c r="GU865" s="241"/>
      <c r="GV865" s="241"/>
      <c r="GW865" s="241"/>
      <c r="GX865" s="241"/>
      <c r="GY865" s="241"/>
      <c r="GZ865" s="241"/>
      <c r="HA865" s="241"/>
      <c r="HB865" s="241"/>
      <c r="HC865" s="241"/>
      <c r="HD865" s="241"/>
      <c r="HE865" s="241"/>
      <c r="HF865" s="241"/>
      <c r="HG865" s="241"/>
      <c r="HH865" s="241"/>
      <c r="HI865" s="241"/>
      <c r="HJ865" s="241"/>
      <c r="HK865" s="241"/>
      <c r="HL865" s="241"/>
      <c r="HM865" s="241"/>
      <c r="HN865" s="241"/>
      <c r="HO865" s="241"/>
      <c r="HP865" s="241"/>
      <c r="HQ865" s="241"/>
      <c r="HR865" s="241"/>
      <c r="HS865" s="241"/>
      <c r="HT865" s="241"/>
      <c r="HU865" s="241"/>
      <c r="HV865" s="241"/>
      <c r="HW865" s="241"/>
      <c r="HX865" s="241"/>
      <c r="HY865" s="241"/>
      <c r="HZ865" s="241"/>
      <c r="IA865" s="241"/>
      <c r="IB865" s="241"/>
      <c r="IC865" s="241"/>
      <c r="ID865" s="241"/>
      <c r="IE865" s="241"/>
      <c r="IF865" s="241"/>
      <c r="IG865" s="241"/>
      <c r="IH865" s="241"/>
      <c r="II865" s="241"/>
      <c r="IJ865" s="241"/>
      <c r="IK865" s="241"/>
      <c r="IL865" s="241"/>
      <c r="IM865" s="241"/>
      <c r="IN865" s="241"/>
      <c r="IO865" s="241"/>
      <c r="IP865" s="241"/>
      <c r="IQ865" s="241"/>
      <c r="IR865" s="241"/>
      <c r="IS865" s="241"/>
      <c r="IT865" s="241"/>
      <c r="IU865" s="241"/>
      <c r="IV865" s="241"/>
      <c r="IW865" s="241"/>
      <c r="IX865" s="241"/>
      <c r="IY865" s="241"/>
      <c r="IZ865" s="241"/>
      <c r="JA865" s="241"/>
      <c r="JB865" s="241"/>
      <c r="JC865" s="241"/>
      <c r="JD865" s="241"/>
      <c r="JE865" s="241"/>
      <c r="JF865" s="241"/>
      <c r="JG865" s="241"/>
      <c r="JH865" s="241"/>
      <c r="JI865" s="241"/>
      <c r="JJ865" s="241"/>
      <c r="JK865" s="241"/>
      <c r="JL865" s="241"/>
      <c r="JM865" s="241"/>
      <c r="JN865" s="241"/>
      <c r="JO865" s="241"/>
      <c r="JP865" s="241"/>
      <c r="JQ865" s="241"/>
      <c r="JR865" s="241"/>
      <c r="JS865" s="241"/>
      <c r="JT865" s="241"/>
      <c r="JU865" s="241"/>
    </row>
    <row r="866" spans="1:281" s="240" customFormat="1" ht="15" customHeight="1">
      <c r="A866" s="241"/>
      <c r="B866" s="241"/>
      <c r="C866" s="241"/>
      <c r="D866" s="241"/>
      <c r="E866" s="241"/>
      <c r="F866" s="241"/>
      <c r="G866" s="241"/>
      <c r="H866" s="241"/>
      <c r="I866" s="241"/>
      <c r="J866" s="241"/>
      <c r="K866" s="241"/>
      <c r="L866" s="241"/>
      <c r="M866" s="241"/>
      <c r="N866" s="241"/>
      <c r="O866" s="241"/>
      <c r="P866" s="241"/>
      <c r="Q866" s="241"/>
      <c r="R866" s="241"/>
      <c r="S866" s="241"/>
      <c r="T866" s="241"/>
      <c r="U866" s="241" t="s">
        <v>987</v>
      </c>
      <c r="V866" s="241"/>
      <c r="W866" s="241"/>
      <c r="X866" s="241"/>
      <c r="Y866" s="241"/>
      <c r="Z866" s="241"/>
      <c r="AA866" s="241"/>
      <c r="AB866" s="241"/>
      <c r="AC866" s="241" t="s">
        <v>325</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c r="DD866" s="241"/>
      <c r="DE866" s="241"/>
      <c r="DF866" s="241"/>
      <c r="DG866" s="241"/>
      <c r="DH866" s="241"/>
      <c r="DI866" s="241"/>
      <c r="DJ866" s="241"/>
      <c r="DK866" s="241"/>
      <c r="DL866" s="241"/>
      <c r="DM866" s="241"/>
      <c r="DN866" s="241"/>
      <c r="DO866" s="241"/>
      <c r="DP866" s="241"/>
      <c r="DQ866" s="241"/>
      <c r="DR866" s="241"/>
      <c r="DS866" s="241"/>
      <c r="DT866" s="241"/>
      <c r="DU866" s="241"/>
      <c r="DV866" s="241"/>
      <c r="DW866" s="241"/>
      <c r="DX866" s="241"/>
      <c r="DY866" s="241"/>
      <c r="DZ866" s="241"/>
      <c r="EA866" s="241"/>
      <c r="EB866" s="241"/>
      <c r="EC866" s="241"/>
      <c r="ED866" s="241"/>
      <c r="EE866" s="241"/>
      <c r="EF866" s="241"/>
      <c r="EG866" s="241"/>
      <c r="EH866" s="241"/>
      <c r="EI866" s="241"/>
      <c r="EJ866" s="241"/>
      <c r="EK866" s="241"/>
      <c r="EL866" s="241"/>
      <c r="EM866" s="241"/>
      <c r="EN866" s="241"/>
      <c r="EO866" s="241"/>
      <c r="EP866" s="241"/>
      <c r="EQ866" s="241"/>
      <c r="ER866" s="241"/>
      <c r="ES866" s="241"/>
      <c r="ET866" s="241"/>
      <c r="EU866" s="241"/>
      <c r="EV866" s="241"/>
      <c r="EW866" s="241"/>
      <c r="EX866" s="241"/>
      <c r="EY866" s="241"/>
      <c r="EZ866" s="241"/>
      <c r="FA866" s="241"/>
      <c r="FB866" s="241"/>
      <c r="FC866" s="241"/>
      <c r="FD866" s="241"/>
      <c r="FE866" s="241"/>
      <c r="FF866" s="241"/>
      <c r="FG866" s="241"/>
      <c r="FH866" s="241"/>
      <c r="FI866" s="241"/>
      <c r="FJ866" s="241"/>
      <c r="FK866" s="241"/>
      <c r="FL866" s="241"/>
      <c r="FM866" s="241"/>
      <c r="FN866" s="241"/>
      <c r="FO866" s="241"/>
      <c r="FP866" s="241"/>
      <c r="FQ866" s="241"/>
      <c r="FR866" s="241"/>
      <c r="FS866" s="241"/>
      <c r="FT866" s="241"/>
      <c r="FU866" s="241"/>
      <c r="FV866" s="241"/>
      <c r="FW866" s="241"/>
      <c r="FX866" s="241"/>
      <c r="FY866" s="241"/>
      <c r="FZ866" s="241"/>
      <c r="GA866" s="241"/>
      <c r="GB866" s="241"/>
      <c r="GC866" s="241"/>
      <c r="GD866" s="241"/>
      <c r="GE866" s="241"/>
      <c r="GF866" s="241"/>
      <c r="GG866" s="241"/>
      <c r="GH866" s="241"/>
      <c r="GI866" s="241"/>
      <c r="GJ866" s="241"/>
      <c r="GK866" s="241"/>
      <c r="GL866" s="241"/>
      <c r="GM866" s="241"/>
      <c r="GN866" s="241"/>
      <c r="GO866" s="241"/>
      <c r="GP866" s="241"/>
      <c r="GQ866" s="241"/>
      <c r="GR866" s="241"/>
      <c r="GS866" s="241"/>
      <c r="GT866" s="241"/>
      <c r="GU866" s="241"/>
      <c r="GV866" s="241"/>
      <c r="GW866" s="241"/>
      <c r="GX866" s="241"/>
      <c r="GY866" s="241"/>
      <c r="GZ866" s="241"/>
      <c r="HA866" s="241"/>
      <c r="HB866" s="241"/>
      <c r="HC866" s="241"/>
      <c r="HD866" s="241"/>
      <c r="HE866" s="241"/>
      <c r="HF866" s="241"/>
      <c r="HG866" s="241"/>
      <c r="HH866" s="241"/>
      <c r="HI866" s="241"/>
      <c r="HJ866" s="241"/>
      <c r="HK866" s="241"/>
      <c r="HL866" s="241"/>
      <c r="HM866" s="241"/>
      <c r="HN866" s="241"/>
      <c r="HO866" s="241"/>
      <c r="HP866" s="241"/>
      <c r="HQ866" s="241"/>
      <c r="HR866" s="241"/>
      <c r="HS866" s="241"/>
      <c r="HT866" s="241"/>
      <c r="HU866" s="241"/>
      <c r="HV866" s="241"/>
      <c r="HW866" s="241"/>
      <c r="HX866" s="241"/>
      <c r="HY866" s="241"/>
      <c r="HZ866" s="241"/>
      <c r="IA866" s="241"/>
      <c r="IB866" s="241"/>
      <c r="IC866" s="241"/>
      <c r="ID866" s="241"/>
      <c r="IE866" s="241"/>
      <c r="IF866" s="241"/>
      <c r="IG866" s="241"/>
      <c r="IH866" s="241"/>
      <c r="II866" s="241"/>
      <c r="IJ866" s="241"/>
      <c r="IK866" s="241"/>
      <c r="IL866" s="241"/>
      <c r="IM866" s="241"/>
      <c r="IN866" s="241"/>
      <c r="IO866" s="241"/>
      <c r="IP866" s="241"/>
      <c r="IQ866" s="241"/>
      <c r="IR866" s="241"/>
      <c r="IS866" s="241"/>
      <c r="IT866" s="241"/>
      <c r="IU866" s="241"/>
      <c r="IV866" s="241"/>
      <c r="IW866" s="241"/>
      <c r="IX866" s="241"/>
      <c r="IY866" s="241"/>
      <c r="IZ866" s="241"/>
      <c r="JA866" s="241"/>
      <c r="JB866" s="241"/>
      <c r="JC866" s="241"/>
      <c r="JD866" s="241"/>
      <c r="JE866" s="241"/>
      <c r="JF866" s="241"/>
      <c r="JG866" s="241"/>
      <c r="JH866" s="241"/>
      <c r="JI866" s="241"/>
      <c r="JJ866" s="241"/>
      <c r="JK866" s="241"/>
      <c r="JL866" s="241"/>
      <c r="JM866" s="241"/>
      <c r="JN866" s="241"/>
      <c r="JO866" s="241"/>
      <c r="JP866" s="241"/>
      <c r="JQ866" s="241"/>
      <c r="JR866" s="241"/>
      <c r="JS866" s="241"/>
      <c r="JT866" s="241"/>
      <c r="JU866" s="241"/>
    </row>
    <row r="867" spans="1:281" s="240" customFormat="1" ht="15" customHeight="1">
      <c r="A867" s="241"/>
      <c r="B867" s="241"/>
      <c r="C867" s="241"/>
      <c r="D867" s="241"/>
      <c r="E867" s="241"/>
      <c r="F867" s="241"/>
      <c r="G867" s="241"/>
      <c r="H867" s="241"/>
      <c r="I867" s="241"/>
      <c r="J867" s="241"/>
      <c r="K867" s="241"/>
      <c r="L867" s="241"/>
      <c r="M867" s="241"/>
      <c r="N867" s="241"/>
      <c r="O867" s="241"/>
      <c r="P867" s="241"/>
      <c r="Q867" s="241"/>
      <c r="R867" s="241"/>
      <c r="S867" s="241"/>
      <c r="T867" s="241"/>
      <c r="U867" s="241" t="s">
        <v>988</v>
      </c>
      <c r="V867" s="241"/>
      <c r="W867" s="241"/>
      <c r="X867" s="241"/>
      <c r="Y867" s="241"/>
      <c r="Z867" s="241"/>
      <c r="AA867" s="241"/>
      <c r="AB867" s="241"/>
      <c r="AC867" s="241" t="s">
        <v>313</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c r="EN867" s="241"/>
      <c r="EO867" s="241"/>
      <c r="EP867" s="241"/>
      <c r="EQ867" s="241"/>
      <c r="ER867" s="241"/>
      <c r="ES867" s="241"/>
      <c r="ET867" s="241"/>
      <c r="EU867" s="241"/>
      <c r="EV867" s="241"/>
      <c r="EW867" s="241"/>
      <c r="EX867" s="241"/>
      <c r="EY867" s="241"/>
      <c r="EZ867" s="241"/>
      <c r="FA867" s="241"/>
      <c r="FB867" s="241"/>
      <c r="FC867" s="241"/>
      <c r="FD867" s="241"/>
      <c r="FE867" s="241"/>
      <c r="FF867" s="241"/>
      <c r="FG867" s="241"/>
      <c r="FH867" s="241"/>
      <c r="FI867" s="241"/>
      <c r="FJ867" s="241"/>
      <c r="FK867" s="241"/>
      <c r="FL867" s="241"/>
      <c r="FM867" s="241"/>
      <c r="FN867" s="241"/>
      <c r="FO867" s="241"/>
      <c r="FP867" s="241"/>
      <c r="FQ867" s="241"/>
      <c r="FR867" s="241"/>
      <c r="FS867" s="241"/>
      <c r="FT867" s="241"/>
      <c r="FU867" s="241"/>
      <c r="FV867" s="241"/>
      <c r="FW867" s="241"/>
      <c r="FX867" s="241"/>
      <c r="FY867" s="241"/>
      <c r="FZ867" s="241"/>
      <c r="GA867" s="241"/>
      <c r="GB867" s="241"/>
      <c r="GC867" s="241"/>
      <c r="GD867" s="241"/>
      <c r="GE867" s="241"/>
      <c r="GF867" s="241"/>
      <c r="GG867" s="241"/>
      <c r="GH867" s="241"/>
      <c r="GI867" s="241"/>
      <c r="GJ867" s="241"/>
      <c r="GK867" s="241"/>
      <c r="GL867" s="241"/>
      <c r="GM867" s="241"/>
      <c r="GN867" s="241"/>
      <c r="GO867" s="241"/>
      <c r="GP867" s="241"/>
      <c r="GQ867" s="241"/>
      <c r="GR867" s="241"/>
      <c r="GS867" s="241"/>
      <c r="GT867" s="241"/>
      <c r="GU867" s="241"/>
      <c r="GV867" s="241"/>
      <c r="GW867" s="241"/>
      <c r="GX867" s="241"/>
      <c r="GY867" s="241"/>
      <c r="GZ867" s="241"/>
      <c r="HA867" s="241"/>
      <c r="HB867" s="241"/>
      <c r="HC867" s="241"/>
      <c r="HD867" s="241"/>
      <c r="HE867" s="241"/>
      <c r="HF867" s="241"/>
      <c r="HG867" s="241"/>
      <c r="HH867" s="241"/>
      <c r="HI867" s="241"/>
      <c r="HJ867" s="241"/>
      <c r="HK867" s="241"/>
      <c r="HL867" s="241"/>
      <c r="HM867" s="241"/>
      <c r="HN867" s="241"/>
      <c r="HO867" s="241"/>
      <c r="HP867" s="241"/>
      <c r="HQ867" s="241"/>
      <c r="HR867" s="241"/>
      <c r="HS867" s="241"/>
      <c r="HT867" s="241"/>
      <c r="HU867" s="241"/>
      <c r="HV867" s="241"/>
      <c r="HW867" s="241"/>
      <c r="HX867" s="241"/>
      <c r="HY867" s="241"/>
      <c r="HZ867" s="241"/>
      <c r="IA867" s="241"/>
      <c r="IB867" s="241"/>
      <c r="IC867" s="241"/>
      <c r="ID867" s="241"/>
      <c r="IE867" s="241"/>
      <c r="IF867" s="241"/>
      <c r="IG867" s="241"/>
      <c r="IH867" s="241"/>
      <c r="II867" s="241"/>
      <c r="IJ867" s="241"/>
      <c r="IK867" s="241"/>
      <c r="IL867" s="241"/>
      <c r="IM867" s="241"/>
      <c r="IN867" s="241"/>
      <c r="IO867" s="241"/>
      <c r="IP867" s="241"/>
      <c r="IQ867" s="241"/>
      <c r="IR867" s="241"/>
      <c r="IS867" s="241"/>
      <c r="IT867" s="241"/>
      <c r="IU867" s="241"/>
      <c r="IV867" s="241"/>
      <c r="IW867" s="241"/>
      <c r="IX867" s="241"/>
      <c r="IY867" s="241"/>
      <c r="IZ867" s="241"/>
      <c r="JA867" s="241"/>
      <c r="JB867" s="241"/>
      <c r="JC867" s="241"/>
      <c r="JD867" s="241"/>
      <c r="JE867" s="241"/>
      <c r="JF867" s="241"/>
      <c r="JG867" s="241"/>
      <c r="JH867" s="241"/>
      <c r="JI867" s="241"/>
      <c r="JJ867" s="241"/>
      <c r="JK867" s="241"/>
      <c r="JL867" s="241"/>
      <c r="JM867" s="241"/>
      <c r="JN867" s="241"/>
      <c r="JO867" s="241"/>
      <c r="JP867" s="241"/>
      <c r="JQ867" s="241"/>
      <c r="JR867" s="241"/>
      <c r="JS867" s="241"/>
      <c r="JT867" s="241"/>
      <c r="JU867" s="241"/>
    </row>
    <row r="868" spans="1:281" s="240" customFormat="1" ht="15" customHeight="1">
      <c r="A868" s="241"/>
      <c r="B868" s="241"/>
      <c r="C868" s="241"/>
      <c r="D868" s="241"/>
      <c r="E868" s="241"/>
      <c r="F868" s="241"/>
      <c r="G868" s="241"/>
      <c r="H868" s="241"/>
      <c r="I868" s="241"/>
      <c r="J868" s="241"/>
      <c r="K868" s="241"/>
      <c r="L868" s="241"/>
      <c r="M868" s="241"/>
      <c r="N868" s="241"/>
      <c r="O868" s="241"/>
      <c r="P868" s="241"/>
      <c r="Q868" s="241"/>
      <c r="R868" s="241"/>
      <c r="S868" s="241"/>
      <c r="T868" s="241"/>
      <c r="U868" s="241" t="s">
        <v>989</v>
      </c>
      <c r="V868" s="241"/>
      <c r="W868" s="241"/>
      <c r="X868" s="241"/>
      <c r="Y868" s="241"/>
      <c r="Z868" s="241"/>
      <c r="AA868" s="241"/>
      <c r="AB868" s="241"/>
      <c r="AC868" s="241" t="s">
        <v>350</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c r="EN868" s="241"/>
      <c r="EO868" s="241"/>
      <c r="EP868" s="241"/>
      <c r="EQ868" s="241"/>
      <c r="ER868" s="241"/>
      <c r="ES868" s="241"/>
      <c r="ET868" s="241"/>
      <c r="EU868" s="241"/>
      <c r="EV868" s="241"/>
      <c r="EW868" s="241"/>
      <c r="EX868" s="241"/>
      <c r="EY868" s="241"/>
      <c r="EZ868" s="241"/>
      <c r="FA868" s="241"/>
      <c r="FB868" s="241"/>
      <c r="FC868" s="241"/>
      <c r="FD868" s="241"/>
      <c r="FE868" s="241"/>
      <c r="FF868" s="241"/>
      <c r="FG868" s="241"/>
      <c r="FH868" s="241"/>
      <c r="FI868" s="241"/>
      <c r="FJ868" s="241"/>
      <c r="FK868" s="241"/>
      <c r="FL868" s="241"/>
      <c r="FM868" s="241"/>
      <c r="FN868" s="241"/>
      <c r="FO868" s="241"/>
      <c r="FP868" s="241"/>
      <c r="FQ868" s="241"/>
      <c r="FR868" s="241"/>
      <c r="FS868" s="241"/>
      <c r="FT868" s="241"/>
      <c r="FU868" s="241"/>
      <c r="FV868" s="241"/>
      <c r="FW868" s="241"/>
      <c r="FX868" s="241"/>
      <c r="FY868" s="241"/>
      <c r="FZ868" s="241"/>
      <c r="GA868" s="241"/>
      <c r="GB868" s="241"/>
      <c r="GC868" s="241"/>
      <c r="GD868" s="241"/>
      <c r="GE868" s="241"/>
      <c r="GF868" s="241"/>
      <c r="GG868" s="241"/>
      <c r="GH868" s="241"/>
      <c r="GI868" s="241"/>
      <c r="GJ868" s="241"/>
      <c r="GK868" s="241"/>
      <c r="GL868" s="241"/>
      <c r="GM868" s="241"/>
      <c r="GN868" s="241"/>
      <c r="GO868" s="241"/>
      <c r="GP868" s="241"/>
      <c r="GQ868" s="241"/>
      <c r="GR868" s="241"/>
      <c r="GS868" s="241"/>
      <c r="GT868" s="241"/>
      <c r="GU868" s="241"/>
      <c r="GV868" s="241"/>
      <c r="GW868" s="241"/>
      <c r="GX868" s="241"/>
      <c r="GY868" s="241"/>
      <c r="GZ868" s="241"/>
      <c r="HA868" s="241"/>
      <c r="HB868" s="241"/>
      <c r="HC868" s="241"/>
      <c r="HD868" s="241"/>
      <c r="HE868" s="241"/>
      <c r="HF868" s="241"/>
      <c r="HG868" s="241"/>
      <c r="HH868" s="241"/>
      <c r="HI868" s="241"/>
      <c r="HJ868" s="241"/>
      <c r="HK868" s="241"/>
      <c r="HL868" s="241"/>
      <c r="HM868" s="241"/>
      <c r="HN868" s="241"/>
      <c r="HO868" s="241"/>
      <c r="HP868" s="241"/>
      <c r="HQ868" s="241"/>
      <c r="HR868" s="241"/>
      <c r="HS868" s="241"/>
      <c r="HT868" s="241"/>
      <c r="HU868" s="241"/>
      <c r="HV868" s="241"/>
      <c r="HW868" s="241"/>
      <c r="HX868" s="241"/>
      <c r="HY868" s="241"/>
      <c r="HZ868" s="241"/>
      <c r="IA868" s="241"/>
      <c r="IB868" s="241"/>
      <c r="IC868" s="241"/>
      <c r="ID868" s="241"/>
      <c r="IE868" s="241"/>
      <c r="IF868" s="241"/>
      <c r="IG868" s="241"/>
      <c r="IH868" s="241"/>
      <c r="II868" s="241"/>
      <c r="IJ868" s="241"/>
      <c r="IK868" s="241"/>
      <c r="IL868" s="241"/>
      <c r="IM868" s="241"/>
      <c r="IN868" s="241"/>
      <c r="IO868" s="241"/>
      <c r="IP868" s="241"/>
      <c r="IQ868" s="241"/>
      <c r="IR868" s="241"/>
      <c r="IS868" s="241"/>
      <c r="IT868" s="241"/>
      <c r="IU868" s="241"/>
      <c r="IV868" s="241"/>
      <c r="IW868" s="241"/>
      <c r="IX868" s="241"/>
      <c r="IY868" s="241"/>
      <c r="IZ868" s="241"/>
      <c r="JA868" s="241"/>
      <c r="JB868" s="241"/>
      <c r="JC868" s="241"/>
      <c r="JD868" s="241"/>
      <c r="JE868" s="241"/>
      <c r="JF868" s="241"/>
      <c r="JG868" s="241"/>
      <c r="JH868" s="241"/>
      <c r="JI868" s="241"/>
      <c r="JJ868" s="241"/>
      <c r="JK868" s="241"/>
      <c r="JL868" s="241"/>
      <c r="JM868" s="241"/>
      <c r="JN868" s="241"/>
      <c r="JO868" s="241"/>
      <c r="JP868" s="241"/>
      <c r="JQ868" s="241"/>
      <c r="JR868" s="241"/>
      <c r="JS868" s="241"/>
      <c r="JT868" s="241"/>
      <c r="JU868" s="241"/>
    </row>
    <row r="869" spans="1:281" s="240" customFormat="1" ht="15" customHeight="1">
      <c r="A869" s="241"/>
      <c r="B869" s="241"/>
      <c r="C869" s="241"/>
      <c r="D869" s="241"/>
      <c r="E869" s="241"/>
      <c r="F869" s="241"/>
      <c r="G869" s="241"/>
      <c r="H869" s="241"/>
      <c r="I869" s="241"/>
      <c r="J869" s="241"/>
      <c r="K869" s="241"/>
      <c r="L869" s="241"/>
      <c r="M869" s="241"/>
      <c r="N869" s="241"/>
      <c r="O869" s="241"/>
      <c r="P869" s="241"/>
      <c r="Q869" s="241"/>
      <c r="R869" s="241"/>
      <c r="S869" s="241"/>
      <c r="T869" s="241"/>
      <c r="U869" s="241" t="s">
        <v>990</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c r="EN869" s="241"/>
      <c r="EO869" s="241"/>
      <c r="EP869" s="241"/>
      <c r="EQ869" s="241"/>
      <c r="ER869" s="241"/>
      <c r="ES869" s="241"/>
      <c r="ET869" s="241"/>
      <c r="EU869" s="241"/>
      <c r="EV869" s="241"/>
      <c r="EW869" s="241"/>
      <c r="EX869" s="241"/>
      <c r="EY869" s="241"/>
      <c r="EZ869" s="241"/>
      <c r="FA869" s="241"/>
      <c r="FB869" s="241"/>
      <c r="FC869" s="241"/>
      <c r="FD869" s="241"/>
      <c r="FE869" s="241"/>
      <c r="FF869" s="241"/>
      <c r="FG869" s="241"/>
      <c r="FH869" s="241"/>
      <c r="FI869" s="241"/>
      <c r="FJ869" s="241"/>
      <c r="FK869" s="241"/>
      <c r="FL869" s="241"/>
      <c r="FM869" s="241"/>
      <c r="FN869" s="241"/>
      <c r="FO869" s="241"/>
      <c r="FP869" s="241"/>
      <c r="FQ869" s="241"/>
      <c r="FR869" s="241"/>
      <c r="FS869" s="241"/>
      <c r="FT869" s="241"/>
      <c r="FU869" s="241"/>
      <c r="FV869" s="241"/>
      <c r="FW869" s="241"/>
      <c r="FX869" s="241"/>
      <c r="FY869" s="241"/>
      <c r="FZ869" s="241"/>
      <c r="GA869" s="241"/>
      <c r="GB869" s="241"/>
      <c r="GC869" s="241"/>
      <c r="GD869" s="241"/>
      <c r="GE869" s="241"/>
      <c r="GF869" s="241"/>
      <c r="GG869" s="241"/>
      <c r="GH869" s="241"/>
      <c r="GI869" s="241"/>
      <c r="GJ869" s="241"/>
      <c r="GK869" s="241"/>
      <c r="GL869" s="241"/>
      <c r="GM869" s="241"/>
      <c r="GN869" s="241"/>
      <c r="GO869" s="241"/>
      <c r="GP869" s="241"/>
      <c r="GQ869" s="241"/>
      <c r="GR869" s="241"/>
      <c r="GS869" s="241"/>
      <c r="GT869" s="241"/>
      <c r="GU869" s="241"/>
      <c r="GV869" s="241"/>
      <c r="GW869" s="241"/>
      <c r="GX869" s="241"/>
      <c r="GY869" s="241"/>
      <c r="GZ869" s="241"/>
      <c r="HA869" s="241"/>
      <c r="HB869" s="241"/>
      <c r="HC869" s="241"/>
      <c r="HD869" s="241"/>
      <c r="HE869" s="241"/>
      <c r="HF869" s="241"/>
      <c r="HG869" s="241"/>
      <c r="HH869" s="241"/>
      <c r="HI869" s="241"/>
      <c r="HJ869" s="241"/>
      <c r="HK869" s="241"/>
      <c r="HL869" s="241"/>
      <c r="HM869" s="241"/>
      <c r="HN869" s="241"/>
      <c r="HO869" s="241"/>
      <c r="HP869" s="241"/>
      <c r="HQ869" s="241"/>
      <c r="HR869" s="241"/>
      <c r="HS869" s="241"/>
      <c r="HT869" s="241"/>
      <c r="HU869" s="241"/>
      <c r="HV869" s="241"/>
      <c r="HW869" s="241"/>
      <c r="HX869" s="241"/>
      <c r="HY869" s="241"/>
      <c r="HZ869" s="241"/>
      <c r="IA869" s="241"/>
      <c r="IB869" s="241"/>
      <c r="IC869" s="241"/>
      <c r="ID869" s="241"/>
      <c r="IE869" s="241"/>
      <c r="IF869" s="241"/>
      <c r="IG869" s="241"/>
      <c r="IH869" s="241"/>
      <c r="II869" s="241"/>
      <c r="IJ869" s="241"/>
      <c r="IK869" s="241"/>
      <c r="IL869" s="241"/>
      <c r="IM869" s="241"/>
      <c r="IN869" s="241"/>
      <c r="IO869" s="241"/>
      <c r="IP869" s="241"/>
      <c r="IQ869" s="241"/>
      <c r="IR869" s="241"/>
      <c r="IS869" s="241"/>
      <c r="IT869" s="241"/>
      <c r="IU869" s="241"/>
      <c r="IV869" s="241"/>
      <c r="IW869" s="241"/>
      <c r="IX869" s="241"/>
      <c r="IY869" s="241"/>
      <c r="IZ869" s="241"/>
      <c r="JA869" s="241"/>
      <c r="JB869" s="241"/>
      <c r="JC869" s="241"/>
      <c r="JD869" s="241"/>
      <c r="JE869" s="241"/>
      <c r="JF869" s="241"/>
      <c r="JG869" s="241"/>
      <c r="JH869" s="241"/>
      <c r="JI869" s="241"/>
      <c r="JJ869" s="241"/>
      <c r="JK869" s="241"/>
      <c r="JL869" s="241"/>
      <c r="JM869" s="241"/>
      <c r="JN869" s="241"/>
      <c r="JO869" s="241"/>
      <c r="JP869" s="241"/>
      <c r="JQ869" s="241"/>
      <c r="JR869" s="241"/>
      <c r="JS869" s="241"/>
      <c r="JT869" s="241"/>
      <c r="JU869" s="241"/>
    </row>
    <row r="870" spans="1:281" s="240" customFormat="1" ht="15" customHeight="1">
      <c r="A870" s="241"/>
      <c r="B870" s="241"/>
      <c r="C870" s="241"/>
      <c r="D870" s="241"/>
      <c r="E870" s="241"/>
      <c r="F870" s="241"/>
      <c r="G870" s="241"/>
      <c r="H870" s="241"/>
      <c r="I870" s="241"/>
      <c r="J870" s="241"/>
      <c r="K870" s="241"/>
      <c r="L870" s="241"/>
      <c r="M870" s="241"/>
      <c r="N870" s="241"/>
      <c r="O870" s="241"/>
      <c r="P870" s="241"/>
      <c r="Q870" s="241"/>
      <c r="R870" s="241"/>
      <c r="S870" s="241"/>
      <c r="T870" s="241"/>
      <c r="U870" s="241" t="s">
        <v>991</v>
      </c>
      <c r="V870" s="241"/>
      <c r="W870" s="241"/>
      <c r="X870" s="241"/>
      <c r="Y870" s="241"/>
      <c r="Z870" s="241"/>
      <c r="AA870" s="241"/>
      <c r="AB870" s="241"/>
      <c r="AC870" s="241" t="s">
        <v>325</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c r="DD870" s="241"/>
      <c r="DE870" s="241"/>
      <c r="DF870" s="241"/>
      <c r="DG870" s="241"/>
      <c r="DH870" s="241"/>
      <c r="DI870" s="241"/>
      <c r="DJ870" s="241"/>
      <c r="DK870" s="241"/>
      <c r="DL870" s="241"/>
      <c r="DM870" s="241"/>
      <c r="DN870" s="241"/>
      <c r="DO870" s="241"/>
      <c r="DP870" s="241"/>
      <c r="DQ870" s="241"/>
      <c r="DR870" s="241"/>
      <c r="DS870" s="241"/>
      <c r="DT870" s="241"/>
      <c r="DU870" s="241"/>
      <c r="DV870" s="241"/>
      <c r="DW870" s="241"/>
      <c r="DX870" s="241"/>
      <c r="DY870" s="241"/>
      <c r="DZ870" s="241"/>
      <c r="EA870" s="241"/>
      <c r="EB870" s="241"/>
      <c r="EC870" s="241"/>
      <c r="ED870" s="241"/>
      <c r="EE870" s="241"/>
      <c r="EF870" s="241"/>
      <c r="EG870" s="241"/>
      <c r="EH870" s="241"/>
      <c r="EI870" s="241"/>
      <c r="EJ870" s="241"/>
      <c r="EK870" s="241"/>
      <c r="EL870" s="241"/>
      <c r="EM870" s="241"/>
      <c r="EN870" s="241"/>
      <c r="EO870" s="241"/>
      <c r="EP870" s="241"/>
      <c r="EQ870" s="241"/>
      <c r="ER870" s="241"/>
      <c r="ES870" s="241"/>
      <c r="ET870" s="241"/>
      <c r="EU870" s="241"/>
      <c r="EV870" s="241"/>
      <c r="EW870" s="241"/>
      <c r="EX870" s="241"/>
      <c r="EY870" s="241"/>
      <c r="EZ870" s="241"/>
      <c r="FA870" s="241"/>
      <c r="FB870" s="241"/>
      <c r="FC870" s="241"/>
      <c r="FD870" s="241"/>
      <c r="FE870" s="241"/>
      <c r="FF870" s="241"/>
      <c r="FG870" s="241"/>
      <c r="FH870" s="241"/>
      <c r="FI870" s="241"/>
      <c r="FJ870" s="241"/>
      <c r="FK870" s="241"/>
      <c r="FL870" s="241"/>
      <c r="FM870" s="241"/>
      <c r="FN870" s="241"/>
      <c r="FO870" s="241"/>
      <c r="FP870" s="241"/>
      <c r="FQ870" s="241"/>
      <c r="FR870" s="241"/>
      <c r="FS870" s="241"/>
      <c r="FT870" s="241"/>
      <c r="FU870" s="241"/>
      <c r="FV870" s="241"/>
      <c r="FW870" s="241"/>
      <c r="FX870" s="241"/>
      <c r="FY870" s="241"/>
      <c r="FZ870" s="241"/>
      <c r="GA870" s="241"/>
      <c r="GB870" s="241"/>
      <c r="GC870" s="241"/>
      <c r="GD870" s="241"/>
      <c r="GE870" s="241"/>
      <c r="GF870" s="241"/>
      <c r="GG870" s="241"/>
      <c r="GH870" s="241"/>
      <c r="GI870" s="241"/>
      <c r="GJ870" s="241"/>
      <c r="GK870" s="241"/>
      <c r="GL870" s="241"/>
      <c r="GM870" s="241"/>
      <c r="GN870" s="241"/>
      <c r="GO870" s="241"/>
      <c r="GP870" s="241"/>
      <c r="GQ870" s="241"/>
      <c r="GR870" s="241"/>
      <c r="GS870" s="241"/>
      <c r="GT870" s="241"/>
      <c r="GU870" s="241"/>
      <c r="GV870" s="241"/>
      <c r="GW870" s="241"/>
      <c r="GX870" s="241"/>
      <c r="GY870" s="241"/>
      <c r="GZ870" s="241"/>
      <c r="HA870" s="241"/>
      <c r="HB870" s="241"/>
      <c r="HC870" s="241"/>
      <c r="HD870" s="241"/>
      <c r="HE870" s="241"/>
      <c r="HF870" s="241"/>
      <c r="HG870" s="241"/>
      <c r="HH870" s="241"/>
      <c r="HI870" s="241"/>
      <c r="HJ870" s="241"/>
      <c r="HK870" s="241"/>
      <c r="HL870" s="241"/>
      <c r="HM870" s="241"/>
      <c r="HN870" s="241"/>
      <c r="HO870" s="241"/>
      <c r="HP870" s="241"/>
      <c r="HQ870" s="241"/>
      <c r="HR870" s="241"/>
      <c r="HS870" s="241"/>
      <c r="HT870" s="241"/>
      <c r="HU870" s="241"/>
      <c r="HV870" s="241"/>
      <c r="HW870" s="241"/>
      <c r="HX870" s="241"/>
      <c r="HY870" s="241"/>
      <c r="HZ870" s="241"/>
      <c r="IA870" s="241"/>
      <c r="IB870" s="241"/>
      <c r="IC870" s="241"/>
      <c r="ID870" s="241"/>
      <c r="IE870" s="241"/>
      <c r="IF870" s="241"/>
      <c r="IG870" s="241"/>
      <c r="IH870" s="241"/>
      <c r="II870" s="241"/>
      <c r="IJ870" s="241"/>
      <c r="IK870" s="241"/>
      <c r="IL870" s="241"/>
      <c r="IM870" s="241"/>
      <c r="IN870" s="241"/>
      <c r="IO870" s="241"/>
      <c r="IP870" s="241"/>
      <c r="IQ870" s="241"/>
      <c r="IR870" s="241"/>
      <c r="IS870" s="241"/>
      <c r="IT870" s="241"/>
      <c r="IU870" s="241"/>
      <c r="IV870" s="241"/>
      <c r="IW870" s="241"/>
      <c r="IX870" s="241"/>
      <c r="IY870" s="241"/>
      <c r="IZ870" s="241"/>
      <c r="JA870" s="241"/>
      <c r="JB870" s="241"/>
      <c r="JC870" s="241"/>
      <c r="JD870" s="241"/>
      <c r="JE870" s="241"/>
      <c r="JF870" s="241"/>
      <c r="JG870" s="241"/>
      <c r="JH870" s="241"/>
      <c r="JI870" s="241"/>
      <c r="JJ870" s="241"/>
      <c r="JK870" s="241"/>
      <c r="JL870" s="241"/>
      <c r="JM870" s="241"/>
      <c r="JN870" s="241"/>
      <c r="JO870" s="241"/>
      <c r="JP870" s="241"/>
      <c r="JQ870" s="241"/>
      <c r="JR870" s="241"/>
      <c r="JS870" s="241"/>
      <c r="JT870" s="241"/>
      <c r="JU870" s="241"/>
    </row>
    <row r="871" spans="1:281" s="240" customFormat="1" ht="15" customHeight="1">
      <c r="A871" s="241"/>
      <c r="B871" s="241"/>
      <c r="C871" s="241"/>
      <c r="D871" s="241"/>
      <c r="E871" s="241"/>
      <c r="F871" s="241"/>
      <c r="G871" s="241"/>
      <c r="H871" s="241"/>
      <c r="I871" s="241"/>
      <c r="J871" s="241"/>
      <c r="K871" s="241"/>
      <c r="L871" s="241"/>
      <c r="M871" s="241"/>
      <c r="N871" s="241"/>
      <c r="O871" s="241"/>
      <c r="P871" s="241"/>
      <c r="Q871" s="241"/>
      <c r="R871" s="241"/>
      <c r="S871" s="241"/>
      <c r="T871" s="241"/>
      <c r="U871" s="241" t="s">
        <v>992</v>
      </c>
      <c r="V871" s="241"/>
      <c r="W871" s="241"/>
      <c r="X871" s="241"/>
      <c r="Y871" s="241"/>
      <c r="Z871" s="241"/>
      <c r="AA871" s="241"/>
      <c r="AB871" s="241"/>
      <c r="AC871" s="241" t="s">
        <v>325</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c r="DD871" s="241"/>
      <c r="DE871" s="241"/>
      <c r="DF871" s="241"/>
      <c r="DG871" s="241"/>
      <c r="DH871" s="241"/>
      <c r="DI871" s="241"/>
      <c r="DJ871" s="241"/>
      <c r="DK871" s="241"/>
      <c r="DL871" s="241"/>
      <c r="DM871" s="241"/>
      <c r="DN871" s="241"/>
      <c r="DO871" s="241"/>
      <c r="DP871" s="241"/>
      <c r="DQ871" s="241"/>
      <c r="DR871" s="241"/>
      <c r="DS871" s="241"/>
      <c r="DT871" s="241"/>
      <c r="DU871" s="241"/>
      <c r="DV871" s="241"/>
      <c r="DW871" s="241"/>
      <c r="DX871" s="241"/>
      <c r="DY871" s="241"/>
      <c r="DZ871" s="241"/>
      <c r="EA871" s="241"/>
      <c r="EB871" s="241"/>
      <c r="EC871" s="241"/>
      <c r="ED871" s="241"/>
      <c r="EE871" s="241"/>
      <c r="EF871" s="241"/>
      <c r="EG871" s="241"/>
      <c r="EH871" s="241"/>
      <c r="EI871" s="241"/>
      <c r="EJ871" s="241"/>
      <c r="EK871" s="241"/>
      <c r="EL871" s="241"/>
      <c r="EM871" s="241"/>
      <c r="EN871" s="241"/>
      <c r="EO871" s="241"/>
      <c r="EP871" s="241"/>
      <c r="EQ871" s="241"/>
      <c r="ER871" s="241"/>
      <c r="ES871" s="241"/>
      <c r="ET871" s="241"/>
      <c r="EU871" s="241"/>
      <c r="EV871" s="241"/>
      <c r="EW871" s="241"/>
      <c r="EX871" s="241"/>
      <c r="EY871" s="241"/>
      <c r="EZ871" s="241"/>
      <c r="FA871" s="241"/>
      <c r="FB871" s="241"/>
      <c r="FC871" s="241"/>
      <c r="FD871" s="241"/>
      <c r="FE871" s="241"/>
      <c r="FF871" s="241"/>
      <c r="FG871" s="241"/>
      <c r="FH871" s="241"/>
      <c r="FI871" s="241"/>
      <c r="FJ871" s="241"/>
      <c r="FK871" s="241"/>
      <c r="FL871" s="241"/>
      <c r="FM871" s="241"/>
      <c r="FN871" s="241"/>
      <c r="FO871" s="241"/>
      <c r="FP871" s="241"/>
      <c r="FQ871" s="241"/>
      <c r="FR871" s="241"/>
      <c r="FS871" s="241"/>
      <c r="FT871" s="241"/>
      <c r="FU871" s="241"/>
      <c r="FV871" s="241"/>
      <c r="FW871" s="241"/>
      <c r="FX871" s="241"/>
      <c r="FY871" s="241"/>
      <c r="FZ871" s="241"/>
      <c r="GA871" s="241"/>
      <c r="GB871" s="241"/>
      <c r="GC871" s="241"/>
      <c r="GD871" s="241"/>
      <c r="GE871" s="241"/>
      <c r="GF871" s="241"/>
      <c r="GG871" s="241"/>
      <c r="GH871" s="241"/>
      <c r="GI871" s="241"/>
      <c r="GJ871" s="241"/>
      <c r="GK871" s="241"/>
      <c r="GL871" s="241"/>
      <c r="GM871" s="241"/>
      <c r="GN871" s="241"/>
      <c r="GO871" s="241"/>
      <c r="GP871" s="241"/>
      <c r="GQ871" s="241"/>
      <c r="GR871" s="241"/>
      <c r="GS871" s="241"/>
      <c r="GT871" s="241"/>
      <c r="GU871" s="241"/>
      <c r="GV871" s="241"/>
      <c r="GW871" s="241"/>
      <c r="GX871" s="241"/>
      <c r="GY871" s="241"/>
      <c r="GZ871" s="241"/>
      <c r="HA871" s="241"/>
      <c r="HB871" s="241"/>
      <c r="HC871" s="241"/>
      <c r="HD871" s="241"/>
      <c r="HE871" s="241"/>
      <c r="HF871" s="241"/>
      <c r="HG871" s="241"/>
      <c r="HH871" s="241"/>
      <c r="HI871" s="241"/>
      <c r="HJ871" s="241"/>
      <c r="HK871" s="241"/>
      <c r="HL871" s="241"/>
      <c r="HM871" s="241"/>
      <c r="HN871" s="241"/>
      <c r="HO871" s="241"/>
      <c r="HP871" s="241"/>
      <c r="HQ871" s="241"/>
      <c r="HR871" s="241"/>
      <c r="HS871" s="241"/>
      <c r="HT871" s="241"/>
      <c r="HU871" s="241"/>
      <c r="HV871" s="241"/>
      <c r="HW871" s="241"/>
      <c r="HX871" s="241"/>
      <c r="HY871" s="241"/>
      <c r="HZ871" s="241"/>
      <c r="IA871" s="241"/>
      <c r="IB871" s="241"/>
      <c r="IC871" s="241"/>
      <c r="ID871" s="241"/>
      <c r="IE871" s="241"/>
      <c r="IF871" s="241"/>
      <c r="IG871" s="241"/>
      <c r="IH871" s="241"/>
      <c r="II871" s="241"/>
      <c r="IJ871" s="241"/>
      <c r="IK871" s="241"/>
      <c r="IL871" s="241"/>
      <c r="IM871" s="241"/>
      <c r="IN871" s="241"/>
      <c r="IO871" s="241"/>
      <c r="IP871" s="241"/>
      <c r="IQ871" s="241"/>
      <c r="IR871" s="241"/>
      <c r="IS871" s="241"/>
      <c r="IT871" s="241"/>
      <c r="IU871" s="241"/>
      <c r="IV871" s="241"/>
      <c r="IW871" s="241"/>
      <c r="IX871" s="241"/>
      <c r="IY871" s="241"/>
      <c r="IZ871" s="241"/>
      <c r="JA871" s="241"/>
      <c r="JB871" s="241"/>
      <c r="JC871" s="241"/>
      <c r="JD871" s="241"/>
      <c r="JE871" s="241"/>
      <c r="JF871" s="241"/>
      <c r="JG871" s="241"/>
      <c r="JH871" s="241"/>
      <c r="JI871" s="241"/>
      <c r="JJ871" s="241"/>
      <c r="JK871" s="241"/>
      <c r="JL871" s="241"/>
      <c r="JM871" s="241"/>
      <c r="JN871" s="241"/>
      <c r="JO871" s="241"/>
      <c r="JP871" s="241"/>
      <c r="JQ871" s="241"/>
      <c r="JR871" s="241"/>
      <c r="JS871" s="241"/>
      <c r="JT871" s="241"/>
      <c r="JU871" s="241"/>
    </row>
    <row r="872" spans="1:281" s="240" customFormat="1" ht="15" customHeight="1">
      <c r="A872" s="241"/>
      <c r="B872" s="241"/>
      <c r="C872" s="241"/>
      <c r="D872" s="241"/>
      <c r="E872" s="241"/>
      <c r="F872" s="241"/>
      <c r="G872" s="241"/>
      <c r="H872" s="241"/>
      <c r="I872" s="241"/>
      <c r="J872" s="241"/>
      <c r="K872" s="241"/>
      <c r="L872" s="241"/>
      <c r="M872" s="241"/>
      <c r="N872" s="241"/>
      <c r="O872" s="241"/>
      <c r="P872" s="241"/>
      <c r="Q872" s="241"/>
      <c r="R872" s="241"/>
      <c r="S872" s="241"/>
      <c r="T872" s="241"/>
      <c r="U872" s="241" t="s">
        <v>993</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c r="DD872" s="241"/>
      <c r="DE872" s="241"/>
      <c r="DF872" s="241"/>
      <c r="DG872" s="241"/>
      <c r="DH872" s="241"/>
      <c r="DI872" s="241"/>
      <c r="DJ872" s="241"/>
      <c r="DK872" s="241"/>
      <c r="DL872" s="241"/>
      <c r="DM872" s="241"/>
      <c r="DN872" s="241"/>
      <c r="DO872" s="241"/>
      <c r="DP872" s="241"/>
      <c r="DQ872" s="241"/>
      <c r="DR872" s="241"/>
      <c r="DS872" s="241"/>
      <c r="DT872" s="241"/>
      <c r="DU872" s="241"/>
      <c r="DV872" s="241"/>
      <c r="DW872" s="241"/>
      <c r="DX872" s="241"/>
      <c r="DY872" s="241"/>
      <c r="DZ872" s="241"/>
      <c r="EA872" s="241"/>
      <c r="EB872" s="241"/>
      <c r="EC872" s="241"/>
      <c r="ED872" s="241"/>
      <c r="EE872" s="241"/>
      <c r="EF872" s="241"/>
      <c r="EG872" s="241"/>
      <c r="EH872" s="241"/>
      <c r="EI872" s="241"/>
      <c r="EJ872" s="241"/>
      <c r="EK872" s="241"/>
      <c r="EL872" s="241"/>
      <c r="EM872" s="241"/>
      <c r="EN872" s="241"/>
      <c r="EO872" s="241"/>
      <c r="EP872" s="241"/>
      <c r="EQ872" s="241"/>
      <c r="ER872" s="241"/>
      <c r="ES872" s="241"/>
      <c r="ET872" s="241"/>
      <c r="EU872" s="241"/>
      <c r="EV872" s="241"/>
      <c r="EW872" s="241"/>
      <c r="EX872" s="241"/>
      <c r="EY872" s="241"/>
      <c r="EZ872" s="241"/>
      <c r="FA872" s="241"/>
      <c r="FB872" s="241"/>
      <c r="FC872" s="241"/>
      <c r="FD872" s="241"/>
      <c r="FE872" s="241"/>
      <c r="FF872" s="241"/>
      <c r="FG872" s="241"/>
      <c r="FH872" s="241"/>
      <c r="FI872" s="241"/>
      <c r="FJ872" s="241"/>
      <c r="FK872" s="241"/>
      <c r="FL872" s="241"/>
      <c r="FM872" s="241"/>
      <c r="FN872" s="241"/>
      <c r="FO872" s="241"/>
      <c r="FP872" s="241"/>
      <c r="FQ872" s="241"/>
      <c r="FR872" s="241"/>
      <c r="FS872" s="241"/>
      <c r="FT872" s="241"/>
      <c r="FU872" s="241"/>
      <c r="FV872" s="241"/>
      <c r="FW872" s="241"/>
      <c r="FX872" s="241"/>
      <c r="FY872" s="241"/>
      <c r="FZ872" s="241"/>
      <c r="GA872" s="241"/>
      <c r="GB872" s="241"/>
      <c r="GC872" s="241"/>
      <c r="GD872" s="241"/>
      <c r="GE872" s="241"/>
      <c r="GF872" s="241"/>
      <c r="GG872" s="241"/>
      <c r="GH872" s="241"/>
      <c r="GI872" s="241"/>
      <c r="GJ872" s="241"/>
      <c r="GK872" s="241"/>
      <c r="GL872" s="241"/>
      <c r="GM872" s="241"/>
      <c r="GN872" s="241"/>
      <c r="GO872" s="241"/>
      <c r="GP872" s="241"/>
      <c r="GQ872" s="241"/>
      <c r="GR872" s="241"/>
      <c r="GS872" s="241"/>
      <c r="GT872" s="241"/>
      <c r="GU872" s="241"/>
      <c r="GV872" s="241"/>
      <c r="GW872" s="241"/>
      <c r="GX872" s="241"/>
      <c r="GY872" s="241"/>
      <c r="GZ872" s="241"/>
      <c r="HA872" s="241"/>
      <c r="HB872" s="241"/>
      <c r="HC872" s="241"/>
      <c r="HD872" s="241"/>
      <c r="HE872" s="241"/>
      <c r="HF872" s="241"/>
      <c r="HG872" s="241"/>
      <c r="HH872" s="241"/>
      <c r="HI872" s="241"/>
      <c r="HJ872" s="241"/>
      <c r="HK872" s="241"/>
      <c r="HL872" s="241"/>
      <c r="HM872" s="241"/>
      <c r="HN872" s="241"/>
      <c r="HO872" s="241"/>
      <c r="HP872" s="241"/>
      <c r="HQ872" s="241"/>
      <c r="HR872" s="241"/>
      <c r="HS872" s="241"/>
      <c r="HT872" s="241"/>
      <c r="HU872" s="241"/>
      <c r="HV872" s="241"/>
      <c r="HW872" s="241"/>
      <c r="HX872" s="241"/>
      <c r="HY872" s="241"/>
      <c r="HZ872" s="241"/>
      <c r="IA872" s="241"/>
      <c r="IB872" s="241"/>
      <c r="IC872" s="241"/>
      <c r="ID872" s="241"/>
      <c r="IE872" s="241"/>
      <c r="IF872" s="241"/>
      <c r="IG872" s="241"/>
      <c r="IH872" s="241"/>
      <c r="II872" s="241"/>
      <c r="IJ872" s="241"/>
      <c r="IK872" s="241"/>
      <c r="IL872" s="241"/>
      <c r="IM872" s="241"/>
      <c r="IN872" s="241"/>
      <c r="IO872" s="241"/>
      <c r="IP872" s="241"/>
      <c r="IQ872" s="241"/>
      <c r="IR872" s="241"/>
      <c r="IS872" s="241"/>
      <c r="IT872" s="241"/>
      <c r="IU872" s="241"/>
      <c r="IV872" s="241"/>
      <c r="IW872" s="241"/>
      <c r="IX872" s="241"/>
      <c r="IY872" s="241"/>
      <c r="IZ872" s="241"/>
      <c r="JA872" s="241"/>
      <c r="JB872" s="241"/>
      <c r="JC872" s="241"/>
      <c r="JD872" s="241"/>
      <c r="JE872" s="241"/>
      <c r="JF872" s="241"/>
      <c r="JG872" s="241"/>
      <c r="JH872" s="241"/>
      <c r="JI872" s="241"/>
      <c r="JJ872" s="241"/>
      <c r="JK872" s="241"/>
      <c r="JL872" s="241"/>
      <c r="JM872" s="241"/>
      <c r="JN872" s="241"/>
      <c r="JO872" s="241"/>
      <c r="JP872" s="241"/>
      <c r="JQ872" s="241"/>
      <c r="JR872" s="241"/>
      <c r="JS872" s="241"/>
      <c r="JT872" s="241"/>
      <c r="JU872" s="241"/>
    </row>
    <row r="873" spans="1:281" s="240" customFormat="1" ht="15" customHeight="1">
      <c r="A873" s="241"/>
      <c r="B873" s="241"/>
      <c r="C873" s="241"/>
      <c r="D873" s="241"/>
      <c r="E873" s="241"/>
      <c r="F873" s="241"/>
      <c r="G873" s="241"/>
      <c r="H873" s="241"/>
      <c r="I873" s="241"/>
      <c r="J873" s="241"/>
      <c r="K873" s="241"/>
      <c r="L873" s="241"/>
      <c r="M873" s="241"/>
      <c r="N873" s="241"/>
      <c r="O873" s="241"/>
      <c r="P873" s="241"/>
      <c r="Q873" s="241"/>
      <c r="R873" s="241"/>
      <c r="S873" s="241"/>
      <c r="T873" s="241"/>
      <c r="U873" s="241" t="s">
        <v>994</v>
      </c>
      <c r="V873" s="241"/>
      <c r="W873" s="241"/>
      <c r="X873" s="241"/>
      <c r="Y873" s="241"/>
      <c r="Z873" s="241"/>
      <c r="AA873" s="241"/>
      <c r="AB873" s="241"/>
      <c r="AC873" s="241" t="s">
        <v>316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c r="DD873" s="241"/>
      <c r="DE873" s="241"/>
      <c r="DF873" s="241"/>
      <c r="DG873" s="241"/>
      <c r="DH873" s="241"/>
      <c r="DI873" s="241"/>
      <c r="DJ873" s="241"/>
      <c r="DK873" s="241"/>
      <c r="DL873" s="241"/>
      <c r="DM873" s="241"/>
      <c r="DN873" s="241"/>
      <c r="DO873" s="241"/>
      <c r="DP873" s="241"/>
      <c r="DQ873" s="241"/>
      <c r="DR873" s="241"/>
      <c r="DS873" s="241"/>
      <c r="DT873" s="241"/>
      <c r="DU873" s="241"/>
      <c r="DV873" s="241"/>
      <c r="DW873" s="241"/>
      <c r="DX873" s="241"/>
      <c r="DY873" s="241"/>
      <c r="DZ873" s="241"/>
      <c r="EA873" s="241"/>
      <c r="EB873" s="241"/>
      <c r="EC873" s="241"/>
      <c r="ED873" s="241"/>
      <c r="EE873" s="241"/>
      <c r="EF873" s="241"/>
      <c r="EG873" s="241"/>
      <c r="EH873" s="241"/>
      <c r="EI873" s="241"/>
      <c r="EJ873" s="241"/>
      <c r="EK873" s="241"/>
      <c r="EL873" s="241"/>
      <c r="EM873" s="241"/>
      <c r="EN873" s="241"/>
      <c r="EO873" s="241"/>
      <c r="EP873" s="241"/>
      <c r="EQ873" s="241"/>
      <c r="ER873" s="241"/>
      <c r="ES873" s="241"/>
      <c r="ET873" s="241"/>
      <c r="EU873" s="241"/>
      <c r="EV873" s="241"/>
      <c r="EW873" s="241"/>
      <c r="EX873" s="241"/>
      <c r="EY873" s="241"/>
      <c r="EZ873" s="241"/>
      <c r="FA873" s="241"/>
      <c r="FB873" s="241"/>
      <c r="FC873" s="241"/>
      <c r="FD873" s="241"/>
      <c r="FE873" s="241"/>
      <c r="FF873" s="241"/>
      <c r="FG873" s="241"/>
      <c r="FH873" s="241"/>
      <c r="FI873" s="241"/>
      <c r="FJ873" s="241"/>
      <c r="FK873" s="241"/>
      <c r="FL873" s="241"/>
      <c r="FM873" s="241"/>
      <c r="FN873" s="241"/>
      <c r="FO873" s="241"/>
      <c r="FP873" s="241"/>
      <c r="FQ873" s="241"/>
      <c r="FR873" s="241"/>
      <c r="FS873" s="241"/>
      <c r="FT873" s="241"/>
      <c r="FU873" s="241"/>
      <c r="FV873" s="241"/>
      <c r="FW873" s="241"/>
      <c r="FX873" s="241"/>
      <c r="FY873" s="241"/>
      <c r="FZ873" s="241"/>
      <c r="GA873" s="241"/>
      <c r="GB873" s="241"/>
      <c r="GC873" s="241"/>
      <c r="GD873" s="241"/>
      <c r="GE873" s="241"/>
      <c r="GF873" s="241"/>
      <c r="GG873" s="241"/>
      <c r="GH873" s="241"/>
      <c r="GI873" s="241"/>
      <c r="GJ873" s="241"/>
      <c r="GK873" s="241"/>
      <c r="GL873" s="241"/>
      <c r="GM873" s="241"/>
      <c r="GN873" s="241"/>
      <c r="GO873" s="241"/>
      <c r="GP873" s="241"/>
      <c r="GQ873" s="241"/>
      <c r="GR873" s="241"/>
      <c r="GS873" s="241"/>
      <c r="GT873" s="241"/>
      <c r="GU873" s="241"/>
      <c r="GV873" s="241"/>
      <c r="GW873" s="241"/>
      <c r="GX873" s="241"/>
      <c r="GY873" s="241"/>
      <c r="GZ873" s="241"/>
      <c r="HA873" s="241"/>
      <c r="HB873" s="241"/>
      <c r="HC873" s="241"/>
      <c r="HD873" s="241"/>
      <c r="HE873" s="241"/>
      <c r="HF873" s="241"/>
      <c r="HG873" s="241"/>
      <c r="HH873" s="241"/>
      <c r="HI873" s="241"/>
      <c r="HJ873" s="241"/>
      <c r="HK873" s="241"/>
      <c r="HL873" s="241"/>
      <c r="HM873" s="241"/>
      <c r="HN873" s="241"/>
      <c r="HO873" s="241"/>
      <c r="HP873" s="241"/>
      <c r="HQ873" s="241"/>
      <c r="HR873" s="241"/>
      <c r="HS873" s="241"/>
      <c r="HT873" s="241"/>
      <c r="HU873" s="241"/>
      <c r="HV873" s="241"/>
      <c r="HW873" s="241"/>
      <c r="HX873" s="241"/>
      <c r="HY873" s="241"/>
      <c r="HZ873" s="241"/>
      <c r="IA873" s="241"/>
      <c r="IB873" s="241"/>
      <c r="IC873" s="241"/>
      <c r="ID873" s="241"/>
      <c r="IE873" s="241"/>
      <c r="IF873" s="241"/>
      <c r="IG873" s="241"/>
      <c r="IH873" s="241"/>
      <c r="II873" s="241"/>
      <c r="IJ873" s="241"/>
      <c r="IK873" s="241"/>
      <c r="IL873" s="241"/>
      <c r="IM873" s="241"/>
      <c r="IN873" s="241"/>
      <c r="IO873" s="241"/>
      <c r="IP873" s="241"/>
      <c r="IQ873" s="241"/>
      <c r="IR873" s="241"/>
      <c r="IS873" s="241"/>
      <c r="IT873" s="241"/>
      <c r="IU873" s="241"/>
      <c r="IV873" s="241"/>
      <c r="IW873" s="241"/>
      <c r="IX873" s="241"/>
      <c r="IY873" s="241"/>
      <c r="IZ873" s="241"/>
      <c r="JA873" s="241"/>
      <c r="JB873" s="241"/>
      <c r="JC873" s="241"/>
      <c r="JD873" s="241"/>
      <c r="JE873" s="241"/>
      <c r="JF873" s="241"/>
      <c r="JG873" s="241"/>
      <c r="JH873" s="241"/>
      <c r="JI873" s="241"/>
      <c r="JJ873" s="241"/>
      <c r="JK873" s="241"/>
      <c r="JL873" s="241"/>
      <c r="JM873" s="241"/>
      <c r="JN873" s="241"/>
      <c r="JO873" s="241"/>
      <c r="JP873" s="241"/>
      <c r="JQ873" s="241"/>
      <c r="JR873" s="241"/>
      <c r="JS873" s="241"/>
      <c r="JT873" s="241"/>
      <c r="JU873" s="241"/>
    </row>
    <row r="874" spans="1:281" s="240" customFormat="1" ht="15" customHeight="1">
      <c r="A874" s="241"/>
      <c r="B874" s="241"/>
      <c r="C874" s="241"/>
      <c r="D874" s="241"/>
      <c r="E874" s="241"/>
      <c r="F874" s="241"/>
      <c r="G874" s="241"/>
      <c r="H874" s="241"/>
      <c r="I874" s="241"/>
      <c r="J874" s="241"/>
      <c r="K874" s="241"/>
      <c r="L874" s="241"/>
      <c r="M874" s="241"/>
      <c r="N874" s="241"/>
      <c r="O874" s="241"/>
      <c r="P874" s="241"/>
      <c r="Q874" s="241"/>
      <c r="R874" s="241"/>
      <c r="S874" s="241"/>
      <c r="T874" s="241"/>
      <c r="U874" s="241" t="s">
        <v>284</v>
      </c>
      <c r="V874" s="241"/>
      <c r="W874" s="241"/>
      <c r="X874" s="241"/>
      <c r="Y874" s="241"/>
      <c r="Z874" s="241"/>
      <c r="AA874" s="241"/>
      <c r="AB874" s="241"/>
      <c r="AC874" s="241" t="s">
        <v>350</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c r="DD874" s="241"/>
      <c r="DE874" s="241"/>
      <c r="DF874" s="241"/>
      <c r="DG874" s="241"/>
      <c r="DH874" s="241"/>
      <c r="DI874" s="241"/>
      <c r="DJ874" s="241"/>
      <c r="DK874" s="241"/>
      <c r="DL874" s="241"/>
      <c r="DM874" s="241"/>
      <c r="DN874" s="241"/>
      <c r="DO874" s="241"/>
      <c r="DP874" s="241"/>
      <c r="DQ874" s="241"/>
      <c r="DR874" s="241"/>
      <c r="DS874" s="241"/>
      <c r="DT874" s="241"/>
      <c r="DU874" s="241"/>
      <c r="DV874" s="241"/>
      <c r="DW874" s="241"/>
      <c r="DX874" s="241"/>
      <c r="DY874" s="241"/>
      <c r="DZ874" s="241"/>
      <c r="EA874" s="241"/>
      <c r="EB874" s="241"/>
      <c r="EC874" s="241"/>
      <c r="ED874" s="241"/>
      <c r="EE874" s="241"/>
      <c r="EF874" s="241"/>
      <c r="EG874" s="241"/>
      <c r="EH874" s="241"/>
      <c r="EI874" s="241"/>
      <c r="EJ874" s="241"/>
      <c r="EK874" s="241"/>
      <c r="EL874" s="241"/>
      <c r="EM874" s="241"/>
      <c r="EN874" s="241"/>
      <c r="EO874" s="241"/>
      <c r="EP874" s="241"/>
      <c r="EQ874" s="241"/>
      <c r="ER874" s="241"/>
      <c r="ES874" s="241"/>
      <c r="ET874" s="241"/>
      <c r="EU874" s="241"/>
      <c r="EV874" s="241"/>
      <c r="EW874" s="241"/>
      <c r="EX874" s="241"/>
      <c r="EY874" s="241"/>
      <c r="EZ874" s="241"/>
      <c r="FA874" s="241"/>
      <c r="FB874" s="241"/>
      <c r="FC874" s="241"/>
      <c r="FD874" s="241"/>
      <c r="FE874" s="241"/>
      <c r="FF874" s="241"/>
      <c r="FG874" s="241"/>
      <c r="FH874" s="241"/>
      <c r="FI874" s="241"/>
      <c r="FJ874" s="241"/>
      <c r="FK874" s="241"/>
      <c r="FL874" s="241"/>
      <c r="FM874" s="241"/>
      <c r="FN874" s="241"/>
      <c r="FO874" s="241"/>
      <c r="FP874" s="241"/>
      <c r="FQ874" s="241"/>
      <c r="FR874" s="241"/>
      <c r="FS874" s="241"/>
      <c r="FT874" s="241"/>
      <c r="FU874" s="241"/>
      <c r="FV874" s="241"/>
      <c r="FW874" s="241"/>
      <c r="FX874" s="241"/>
      <c r="FY874" s="241"/>
      <c r="FZ874" s="241"/>
      <c r="GA874" s="241"/>
      <c r="GB874" s="241"/>
      <c r="GC874" s="241"/>
      <c r="GD874" s="241"/>
      <c r="GE874" s="241"/>
      <c r="GF874" s="241"/>
      <c r="GG874" s="241"/>
      <c r="GH874" s="241"/>
      <c r="GI874" s="241"/>
      <c r="GJ874" s="241"/>
      <c r="GK874" s="241"/>
      <c r="GL874" s="241"/>
      <c r="GM874" s="241"/>
      <c r="GN874" s="241"/>
      <c r="GO874" s="241"/>
      <c r="GP874" s="241"/>
      <c r="GQ874" s="241"/>
      <c r="GR874" s="241"/>
      <c r="GS874" s="241"/>
      <c r="GT874" s="241"/>
      <c r="GU874" s="241"/>
      <c r="GV874" s="241"/>
      <c r="GW874" s="241"/>
      <c r="GX874" s="241"/>
      <c r="GY874" s="241"/>
      <c r="GZ874" s="241"/>
      <c r="HA874" s="241"/>
      <c r="HB874" s="241"/>
      <c r="HC874" s="241"/>
      <c r="HD874" s="241"/>
      <c r="HE874" s="241"/>
      <c r="HF874" s="241"/>
      <c r="HG874" s="241"/>
      <c r="HH874" s="241"/>
      <c r="HI874" s="241"/>
      <c r="HJ874" s="241"/>
      <c r="HK874" s="241"/>
      <c r="HL874" s="241"/>
      <c r="HM874" s="241"/>
      <c r="HN874" s="241"/>
      <c r="HO874" s="241"/>
      <c r="HP874" s="241"/>
      <c r="HQ874" s="241"/>
      <c r="HR874" s="241"/>
      <c r="HS874" s="241"/>
      <c r="HT874" s="241"/>
      <c r="HU874" s="241"/>
      <c r="HV874" s="241"/>
      <c r="HW874" s="241"/>
      <c r="HX874" s="241"/>
      <c r="HY874" s="241"/>
      <c r="HZ874" s="241"/>
      <c r="IA874" s="241"/>
      <c r="IB874" s="241"/>
      <c r="IC874" s="241"/>
      <c r="ID874" s="241"/>
      <c r="IE874" s="241"/>
      <c r="IF874" s="241"/>
      <c r="IG874" s="241"/>
      <c r="IH874" s="241"/>
      <c r="II874" s="241"/>
      <c r="IJ874" s="241"/>
      <c r="IK874" s="241"/>
      <c r="IL874" s="241"/>
      <c r="IM874" s="241"/>
      <c r="IN874" s="241"/>
      <c r="IO874" s="241"/>
      <c r="IP874" s="241"/>
      <c r="IQ874" s="241"/>
      <c r="IR874" s="241"/>
      <c r="IS874" s="241"/>
      <c r="IT874" s="241"/>
      <c r="IU874" s="241"/>
      <c r="IV874" s="241"/>
      <c r="IW874" s="241"/>
      <c r="IX874" s="241"/>
      <c r="IY874" s="241"/>
      <c r="IZ874" s="241"/>
      <c r="JA874" s="241"/>
      <c r="JB874" s="241"/>
      <c r="JC874" s="241"/>
      <c r="JD874" s="241"/>
      <c r="JE874" s="241"/>
      <c r="JF874" s="241"/>
      <c r="JG874" s="241"/>
      <c r="JH874" s="241"/>
      <c r="JI874" s="241"/>
      <c r="JJ874" s="241"/>
      <c r="JK874" s="241"/>
      <c r="JL874" s="241"/>
      <c r="JM874" s="241"/>
      <c r="JN874" s="241"/>
      <c r="JO874" s="241"/>
      <c r="JP874" s="241"/>
      <c r="JQ874" s="241"/>
      <c r="JR874" s="241"/>
      <c r="JS874" s="241"/>
      <c r="JT874" s="241"/>
      <c r="JU874" s="241"/>
    </row>
    <row r="875" spans="1:281" s="240" customFormat="1" ht="15" customHeight="1">
      <c r="A875" s="241"/>
      <c r="B875" s="241"/>
      <c r="C875" s="241"/>
      <c r="D875" s="241"/>
      <c r="E875" s="241"/>
      <c r="F875" s="241"/>
      <c r="G875" s="241"/>
      <c r="H875" s="241"/>
      <c r="I875" s="241"/>
      <c r="J875" s="241"/>
      <c r="K875" s="241"/>
      <c r="L875" s="241"/>
      <c r="M875" s="241"/>
      <c r="N875" s="241"/>
      <c r="O875" s="241"/>
      <c r="P875" s="241"/>
      <c r="Q875" s="241"/>
      <c r="R875" s="241"/>
      <c r="S875" s="241"/>
      <c r="T875" s="241"/>
      <c r="U875" s="241" t="s">
        <v>995</v>
      </c>
      <c r="V875" s="241"/>
      <c r="W875" s="241"/>
      <c r="X875" s="241"/>
      <c r="Y875" s="241"/>
      <c r="Z875" s="241"/>
      <c r="AA875" s="241"/>
      <c r="AB875" s="241"/>
      <c r="AC875" s="241" t="s">
        <v>350</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c r="DD875" s="241"/>
      <c r="DE875" s="241"/>
      <c r="DF875" s="241"/>
      <c r="DG875" s="241"/>
      <c r="DH875" s="241"/>
      <c r="DI875" s="241"/>
      <c r="DJ875" s="241"/>
      <c r="DK875" s="241"/>
      <c r="DL875" s="241"/>
      <c r="DM875" s="241"/>
      <c r="DN875" s="241"/>
      <c r="DO875" s="241"/>
      <c r="DP875" s="241"/>
      <c r="DQ875" s="241"/>
      <c r="DR875" s="241"/>
      <c r="DS875" s="241"/>
      <c r="DT875" s="241"/>
      <c r="DU875" s="241"/>
      <c r="DV875" s="241"/>
      <c r="DW875" s="241"/>
      <c r="DX875" s="241"/>
      <c r="DY875" s="241"/>
      <c r="DZ875" s="241"/>
      <c r="EA875" s="241"/>
      <c r="EB875" s="241"/>
      <c r="EC875" s="241"/>
      <c r="ED875" s="241"/>
      <c r="EE875" s="241"/>
      <c r="EF875" s="241"/>
      <c r="EG875" s="241"/>
      <c r="EH875" s="241"/>
      <c r="EI875" s="241"/>
      <c r="EJ875" s="241"/>
      <c r="EK875" s="241"/>
      <c r="EL875" s="241"/>
      <c r="EM875" s="241"/>
      <c r="EN875" s="241"/>
      <c r="EO875" s="241"/>
      <c r="EP875" s="241"/>
      <c r="EQ875" s="241"/>
      <c r="ER875" s="241"/>
      <c r="ES875" s="241"/>
      <c r="ET875" s="241"/>
      <c r="EU875" s="241"/>
      <c r="EV875" s="241"/>
      <c r="EW875" s="241"/>
      <c r="EX875" s="241"/>
      <c r="EY875" s="241"/>
      <c r="EZ875" s="241"/>
      <c r="FA875" s="241"/>
      <c r="FB875" s="241"/>
      <c r="FC875" s="241"/>
      <c r="FD875" s="241"/>
      <c r="FE875" s="241"/>
      <c r="FF875" s="241"/>
      <c r="FG875" s="241"/>
      <c r="FH875" s="241"/>
      <c r="FI875" s="241"/>
      <c r="FJ875" s="241"/>
      <c r="FK875" s="241"/>
      <c r="FL875" s="241"/>
      <c r="FM875" s="241"/>
      <c r="FN875" s="241"/>
      <c r="FO875" s="241"/>
      <c r="FP875" s="241"/>
      <c r="FQ875" s="241"/>
      <c r="FR875" s="241"/>
      <c r="FS875" s="241"/>
      <c r="FT875" s="241"/>
      <c r="FU875" s="241"/>
      <c r="FV875" s="241"/>
      <c r="FW875" s="241"/>
      <c r="FX875" s="241"/>
      <c r="FY875" s="241"/>
      <c r="FZ875" s="241"/>
      <c r="GA875" s="241"/>
      <c r="GB875" s="241"/>
      <c r="GC875" s="241"/>
      <c r="GD875" s="241"/>
      <c r="GE875" s="241"/>
      <c r="GF875" s="241"/>
      <c r="GG875" s="241"/>
      <c r="GH875" s="241"/>
      <c r="GI875" s="241"/>
      <c r="GJ875" s="241"/>
      <c r="GK875" s="241"/>
      <c r="GL875" s="241"/>
      <c r="GM875" s="241"/>
      <c r="GN875" s="241"/>
      <c r="GO875" s="241"/>
      <c r="GP875" s="241"/>
      <c r="GQ875" s="241"/>
      <c r="GR875" s="241"/>
      <c r="GS875" s="241"/>
      <c r="GT875" s="241"/>
      <c r="GU875" s="241"/>
      <c r="GV875" s="241"/>
      <c r="GW875" s="241"/>
      <c r="GX875" s="241"/>
      <c r="GY875" s="241"/>
      <c r="GZ875" s="241"/>
      <c r="HA875" s="241"/>
      <c r="HB875" s="241"/>
      <c r="HC875" s="241"/>
      <c r="HD875" s="241"/>
      <c r="HE875" s="241"/>
      <c r="HF875" s="241"/>
      <c r="HG875" s="241"/>
      <c r="HH875" s="241"/>
      <c r="HI875" s="241"/>
      <c r="HJ875" s="241"/>
      <c r="HK875" s="241"/>
      <c r="HL875" s="241"/>
      <c r="HM875" s="241"/>
      <c r="HN875" s="241"/>
      <c r="HO875" s="241"/>
      <c r="HP875" s="241"/>
      <c r="HQ875" s="241"/>
      <c r="HR875" s="241"/>
      <c r="HS875" s="241"/>
      <c r="HT875" s="241"/>
      <c r="HU875" s="241"/>
      <c r="HV875" s="241"/>
      <c r="HW875" s="241"/>
      <c r="HX875" s="241"/>
      <c r="HY875" s="241"/>
      <c r="HZ875" s="241"/>
      <c r="IA875" s="241"/>
      <c r="IB875" s="241"/>
      <c r="IC875" s="241"/>
      <c r="ID875" s="241"/>
      <c r="IE875" s="241"/>
      <c r="IF875" s="241"/>
      <c r="IG875" s="241"/>
      <c r="IH875" s="241"/>
      <c r="II875" s="241"/>
      <c r="IJ875" s="241"/>
      <c r="IK875" s="241"/>
      <c r="IL875" s="241"/>
      <c r="IM875" s="241"/>
      <c r="IN875" s="241"/>
      <c r="IO875" s="241"/>
      <c r="IP875" s="241"/>
      <c r="IQ875" s="241"/>
      <c r="IR875" s="241"/>
      <c r="IS875" s="241"/>
      <c r="IT875" s="241"/>
      <c r="IU875" s="241"/>
      <c r="IV875" s="241"/>
      <c r="IW875" s="241"/>
      <c r="IX875" s="241"/>
      <c r="IY875" s="241"/>
      <c r="IZ875" s="241"/>
      <c r="JA875" s="241"/>
      <c r="JB875" s="241"/>
      <c r="JC875" s="241"/>
      <c r="JD875" s="241"/>
      <c r="JE875" s="241"/>
      <c r="JF875" s="241"/>
      <c r="JG875" s="241"/>
      <c r="JH875" s="241"/>
      <c r="JI875" s="241"/>
      <c r="JJ875" s="241"/>
      <c r="JK875" s="241"/>
      <c r="JL875" s="241"/>
      <c r="JM875" s="241"/>
      <c r="JN875" s="241"/>
      <c r="JO875" s="241"/>
      <c r="JP875" s="241"/>
      <c r="JQ875" s="241"/>
      <c r="JR875" s="241"/>
      <c r="JS875" s="241"/>
      <c r="JT875" s="241"/>
      <c r="JU875" s="241"/>
    </row>
    <row r="876" spans="1:281" s="240" customFormat="1" ht="15" customHeight="1">
      <c r="A876" s="241"/>
      <c r="B876" s="241"/>
      <c r="C876" s="241"/>
      <c r="D876" s="241"/>
      <c r="E876" s="241"/>
      <c r="F876" s="241"/>
      <c r="G876" s="241"/>
      <c r="H876" s="241"/>
      <c r="I876" s="241"/>
      <c r="J876" s="241"/>
      <c r="K876" s="241"/>
      <c r="L876" s="241"/>
      <c r="M876" s="241"/>
      <c r="N876" s="241"/>
      <c r="O876" s="241"/>
      <c r="P876" s="241"/>
      <c r="Q876" s="241"/>
      <c r="R876" s="241"/>
      <c r="S876" s="241"/>
      <c r="T876" s="241"/>
      <c r="U876" s="241" t="s">
        <v>996</v>
      </c>
      <c r="V876" s="241"/>
      <c r="W876" s="241"/>
      <c r="X876" s="241"/>
      <c r="Y876" s="241"/>
      <c r="Z876" s="241"/>
      <c r="AA876" s="241"/>
      <c r="AB876" s="241"/>
      <c r="AC876" s="241" t="s">
        <v>325</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c r="DD876" s="241"/>
      <c r="DE876" s="241"/>
      <c r="DF876" s="241"/>
      <c r="DG876" s="241"/>
      <c r="DH876" s="241"/>
      <c r="DI876" s="241"/>
      <c r="DJ876" s="241"/>
      <c r="DK876" s="241"/>
      <c r="DL876" s="241"/>
      <c r="DM876" s="241"/>
      <c r="DN876" s="241"/>
      <c r="DO876" s="241"/>
      <c r="DP876" s="241"/>
      <c r="DQ876" s="241"/>
      <c r="DR876" s="241"/>
      <c r="DS876" s="241"/>
      <c r="DT876" s="241"/>
      <c r="DU876" s="241"/>
      <c r="DV876" s="241"/>
      <c r="DW876" s="241"/>
      <c r="DX876" s="241"/>
      <c r="DY876" s="241"/>
      <c r="DZ876" s="241"/>
      <c r="EA876" s="241"/>
      <c r="EB876" s="241"/>
      <c r="EC876" s="241"/>
      <c r="ED876" s="241"/>
      <c r="EE876" s="241"/>
      <c r="EF876" s="241"/>
      <c r="EG876" s="241"/>
      <c r="EH876" s="241"/>
      <c r="EI876" s="241"/>
      <c r="EJ876" s="241"/>
      <c r="EK876" s="241"/>
      <c r="EL876" s="241"/>
      <c r="EM876" s="241"/>
      <c r="EN876" s="241"/>
      <c r="EO876" s="241"/>
      <c r="EP876" s="241"/>
      <c r="EQ876" s="241"/>
      <c r="ER876" s="241"/>
      <c r="ES876" s="241"/>
      <c r="ET876" s="241"/>
      <c r="EU876" s="241"/>
      <c r="EV876" s="241"/>
      <c r="EW876" s="241"/>
      <c r="EX876" s="241"/>
      <c r="EY876" s="241"/>
      <c r="EZ876" s="241"/>
      <c r="FA876" s="241"/>
      <c r="FB876" s="241"/>
      <c r="FC876" s="241"/>
      <c r="FD876" s="241"/>
      <c r="FE876" s="241"/>
      <c r="FF876" s="241"/>
      <c r="FG876" s="241"/>
      <c r="FH876" s="241"/>
      <c r="FI876" s="241"/>
      <c r="FJ876" s="241"/>
      <c r="FK876" s="241"/>
      <c r="FL876" s="241"/>
      <c r="FM876" s="241"/>
      <c r="FN876" s="241"/>
      <c r="FO876" s="241"/>
      <c r="FP876" s="241"/>
      <c r="FQ876" s="241"/>
      <c r="FR876" s="241"/>
      <c r="FS876" s="241"/>
      <c r="FT876" s="241"/>
      <c r="FU876" s="241"/>
      <c r="FV876" s="241"/>
      <c r="FW876" s="241"/>
      <c r="FX876" s="241"/>
      <c r="FY876" s="241"/>
      <c r="FZ876" s="241"/>
      <c r="GA876" s="241"/>
      <c r="GB876" s="241"/>
      <c r="GC876" s="241"/>
      <c r="GD876" s="241"/>
      <c r="GE876" s="241"/>
      <c r="GF876" s="241"/>
      <c r="GG876" s="241"/>
      <c r="GH876" s="241"/>
      <c r="GI876" s="241"/>
      <c r="GJ876" s="241"/>
      <c r="GK876" s="241"/>
      <c r="GL876" s="241"/>
      <c r="GM876" s="241"/>
      <c r="GN876" s="241"/>
      <c r="GO876" s="241"/>
      <c r="GP876" s="241"/>
      <c r="GQ876" s="241"/>
      <c r="GR876" s="241"/>
      <c r="GS876" s="241"/>
      <c r="GT876" s="241"/>
      <c r="GU876" s="241"/>
      <c r="GV876" s="241"/>
      <c r="GW876" s="241"/>
      <c r="GX876" s="241"/>
      <c r="GY876" s="241"/>
      <c r="GZ876" s="241"/>
      <c r="HA876" s="241"/>
      <c r="HB876" s="241"/>
      <c r="HC876" s="241"/>
      <c r="HD876" s="241"/>
      <c r="HE876" s="241"/>
      <c r="HF876" s="241"/>
      <c r="HG876" s="241"/>
      <c r="HH876" s="241"/>
      <c r="HI876" s="241"/>
      <c r="HJ876" s="241"/>
      <c r="HK876" s="241"/>
      <c r="HL876" s="241"/>
      <c r="HM876" s="241"/>
      <c r="HN876" s="241"/>
      <c r="HO876" s="241"/>
      <c r="HP876" s="241"/>
      <c r="HQ876" s="241"/>
      <c r="HR876" s="241"/>
      <c r="HS876" s="241"/>
      <c r="HT876" s="241"/>
      <c r="HU876" s="241"/>
      <c r="HV876" s="241"/>
      <c r="HW876" s="241"/>
      <c r="HX876" s="241"/>
      <c r="HY876" s="241"/>
      <c r="HZ876" s="241"/>
      <c r="IA876" s="241"/>
      <c r="IB876" s="241"/>
      <c r="IC876" s="241"/>
      <c r="ID876" s="241"/>
      <c r="IE876" s="241"/>
      <c r="IF876" s="241"/>
      <c r="IG876" s="241"/>
      <c r="IH876" s="241"/>
      <c r="II876" s="241"/>
      <c r="IJ876" s="241"/>
      <c r="IK876" s="241"/>
      <c r="IL876" s="241"/>
      <c r="IM876" s="241"/>
      <c r="IN876" s="241"/>
      <c r="IO876" s="241"/>
      <c r="IP876" s="241"/>
      <c r="IQ876" s="241"/>
      <c r="IR876" s="241"/>
      <c r="IS876" s="241"/>
      <c r="IT876" s="241"/>
      <c r="IU876" s="241"/>
      <c r="IV876" s="241"/>
      <c r="IW876" s="241"/>
      <c r="IX876" s="241"/>
      <c r="IY876" s="241"/>
      <c r="IZ876" s="241"/>
      <c r="JA876" s="241"/>
      <c r="JB876" s="241"/>
      <c r="JC876" s="241"/>
      <c r="JD876" s="241"/>
      <c r="JE876" s="241"/>
      <c r="JF876" s="241"/>
      <c r="JG876" s="241"/>
      <c r="JH876" s="241"/>
      <c r="JI876" s="241"/>
      <c r="JJ876" s="241"/>
      <c r="JK876" s="241"/>
      <c r="JL876" s="241"/>
      <c r="JM876" s="241"/>
      <c r="JN876" s="241"/>
      <c r="JO876" s="241"/>
      <c r="JP876" s="241"/>
      <c r="JQ876" s="241"/>
      <c r="JR876" s="241"/>
      <c r="JS876" s="241"/>
      <c r="JT876" s="241"/>
      <c r="JU876" s="241"/>
    </row>
    <row r="877" spans="1:281" s="240" customFormat="1" ht="15" customHeight="1">
      <c r="A877" s="241"/>
      <c r="B877" s="241"/>
      <c r="C877" s="241"/>
      <c r="D877" s="241"/>
      <c r="E877" s="241"/>
      <c r="F877" s="241"/>
      <c r="G877" s="241"/>
      <c r="H877" s="241"/>
      <c r="I877" s="241"/>
      <c r="J877" s="241"/>
      <c r="K877" s="241"/>
      <c r="L877" s="241"/>
      <c r="M877" s="241"/>
      <c r="N877" s="241"/>
      <c r="O877" s="241"/>
      <c r="P877" s="241"/>
      <c r="Q877" s="241"/>
      <c r="R877" s="241"/>
      <c r="S877" s="241"/>
      <c r="T877" s="241"/>
      <c r="U877" s="241" t="s">
        <v>997</v>
      </c>
      <c r="V877" s="241"/>
      <c r="W877" s="241"/>
      <c r="X877" s="241"/>
      <c r="Y877" s="241"/>
      <c r="Z877" s="241"/>
      <c r="AA877" s="241"/>
      <c r="AB877" s="241"/>
      <c r="AC877" s="241" t="s">
        <v>313</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c r="DD877" s="241"/>
      <c r="DE877" s="241"/>
      <c r="DF877" s="241"/>
      <c r="DG877" s="241"/>
      <c r="DH877" s="241"/>
      <c r="DI877" s="241"/>
      <c r="DJ877" s="241"/>
      <c r="DK877" s="241"/>
      <c r="DL877" s="241"/>
      <c r="DM877" s="241"/>
      <c r="DN877" s="241"/>
      <c r="DO877" s="241"/>
      <c r="DP877" s="241"/>
      <c r="DQ877" s="241"/>
      <c r="DR877" s="241"/>
      <c r="DS877" s="241"/>
      <c r="DT877" s="241"/>
      <c r="DU877" s="241"/>
      <c r="DV877" s="241"/>
      <c r="DW877" s="241"/>
      <c r="DX877" s="241"/>
      <c r="DY877" s="241"/>
      <c r="DZ877" s="241"/>
      <c r="EA877" s="241"/>
      <c r="EB877" s="241"/>
      <c r="EC877" s="241"/>
      <c r="ED877" s="241"/>
      <c r="EE877" s="241"/>
      <c r="EF877" s="241"/>
      <c r="EG877" s="241"/>
      <c r="EH877" s="241"/>
      <c r="EI877" s="241"/>
      <c r="EJ877" s="241"/>
      <c r="EK877" s="241"/>
      <c r="EL877" s="241"/>
      <c r="EM877" s="241"/>
      <c r="EN877" s="241"/>
      <c r="EO877" s="241"/>
      <c r="EP877" s="241"/>
      <c r="EQ877" s="241"/>
      <c r="ER877" s="241"/>
      <c r="ES877" s="241"/>
      <c r="ET877" s="241"/>
      <c r="EU877" s="241"/>
      <c r="EV877" s="241"/>
      <c r="EW877" s="241"/>
      <c r="EX877" s="241"/>
      <c r="EY877" s="241"/>
      <c r="EZ877" s="241"/>
      <c r="FA877" s="241"/>
      <c r="FB877" s="241"/>
      <c r="FC877" s="241"/>
      <c r="FD877" s="241"/>
      <c r="FE877" s="241"/>
      <c r="FF877" s="241"/>
      <c r="FG877" s="241"/>
      <c r="FH877" s="241"/>
      <c r="FI877" s="241"/>
      <c r="FJ877" s="241"/>
      <c r="FK877" s="241"/>
      <c r="FL877" s="241"/>
      <c r="FM877" s="241"/>
      <c r="FN877" s="241"/>
      <c r="FO877" s="241"/>
      <c r="FP877" s="241"/>
      <c r="FQ877" s="241"/>
      <c r="FR877" s="241"/>
      <c r="FS877" s="241"/>
      <c r="FT877" s="241"/>
      <c r="FU877" s="241"/>
      <c r="FV877" s="241"/>
      <c r="FW877" s="241"/>
      <c r="FX877" s="241"/>
      <c r="FY877" s="241"/>
      <c r="FZ877" s="241"/>
      <c r="GA877" s="241"/>
      <c r="GB877" s="241"/>
      <c r="GC877" s="241"/>
      <c r="GD877" s="241"/>
      <c r="GE877" s="241"/>
      <c r="GF877" s="241"/>
      <c r="GG877" s="241"/>
      <c r="GH877" s="241"/>
      <c r="GI877" s="241"/>
      <c r="GJ877" s="241"/>
      <c r="GK877" s="241"/>
      <c r="GL877" s="241"/>
      <c r="GM877" s="241"/>
      <c r="GN877" s="241"/>
      <c r="GO877" s="241"/>
      <c r="GP877" s="241"/>
      <c r="GQ877" s="241"/>
      <c r="GR877" s="241"/>
      <c r="GS877" s="241"/>
      <c r="GT877" s="241"/>
      <c r="GU877" s="241"/>
      <c r="GV877" s="241"/>
      <c r="GW877" s="241"/>
      <c r="GX877" s="241"/>
      <c r="GY877" s="241"/>
      <c r="GZ877" s="241"/>
      <c r="HA877" s="241"/>
      <c r="HB877" s="241"/>
      <c r="HC877" s="241"/>
      <c r="HD877" s="241"/>
      <c r="HE877" s="241"/>
      <c r="HF877" s="241"/>
      <c r="HG877" s="241"/>
      <c r="HH877" s="241"/>
      <c r="HI877" s="241"/>
      <c r="HJ877" s="241"/>
      <c r="HK877" s="241"/>
      <c r="HL877" s="241"/>
      <c r="HM877" s="241"/>
      <c r="HN877" s="241"/>
      <c r="HO877" s="241"/>
      <c r="HP877" s="241"/>
      <c r="HQ877" s="241"/>
      <c r="HR877" s="241"/>
      <c r="HS877" s="241"/>
      <c r="HT877" s="241"/>
      <c r="HU877" s="241"/>
      <c r="HV877" s="241"/>
      <c r="HW877" s="241"/>
      <c r="HX877" s="241"/>
      <c r="HY877" s="241"/>
      <c r="HZ877" s="241"/>
      <c r="IA877" s="241"/>
      <c r="IB877" s="241"/>
      <c r="IC877" s="241"/>
      <c r="ID877" s="241"/>
      <c r="IE877" s="241"/>
      <c r="IF877" s="241"/>
      <c r="IG877" s="241"/>
      <c r="IH877" s="241"/>
      <c r="II877" s="241"/>
      <c r="IJ877" s="241"/>
      <c r="IK877" s="241"/>
      <c r="IL877" s="241"/>
      <c r="IM877" s="241"/>
      <c r="IN877" s="241"/>
      <c r="IO877" s="241"/>
      <c r="IP877" s="241"/>
      <c r="IQ877" s="241"/>
      <c r="IR877" s="241"/>
      <c r="IS877" s="241"/>
      <c r="IT877" s="241"/>
      <c r="IU877" s="241"/>
      <c r="IV877" s="241"/>
      <c r="IW877" s="241"/>
      <c r="IX877" s="241"/>
      <c r="IY877" s="241"/>
      <c r="IZ877" s="241"/>
      <c r="JA877" s="241"/>
      <c r="JB877" s="241"/>
      <c r="JC877" s="241"/>
      <c r="JD877" s="241"/>
      <c r="JE877" s="241"/>
      <c r="JF877" s="241"/>
      <c r="JG877" s="241"/>
      <c r="JH877" s="241"/>
      <c r="JI877" s="241"/>
      <c r="JJ877" s="241"/>
      <c r="JK877" s="241"/>
      <c r="JL877" s="241"/>
      <c r="JM877" s="241"/>
      <c r="JN877" s="241"/>
      <c r="JO877" s="241"/>
      <c r="JP877" s="241"/>
      <c r="JQ877" s="241"/>
      <c r="JR877" s="241"/>
      <c r="JS877" s="241"/>
      <c r="JT877" s="241"/>
      <c r="JU877" s="241"/>
    </row>
    <row r="878" spans="1:281" s="240" customFormat="1" ht="15" customHeight="1">
      <c r="A878" s="241"/>
      <c r="B878" s="241"/>
      <c r="C878" s="241"/>
      <c r="D878" s="241"/>
      <c r="E878" s="241"/>
      <c r="F878" s="241"/>
      <c r="G878" s="241"/>
      <c r="H878" s="241"/>
      <c r="I878" s="241"/>
      <c r="J878" s="241"/>
      <c r="K878" s="241"/>
      <c r="L878" s="241"/>
      <c r="M878" s="241"/>
      <c r="N878" s="241"/>
      <c r="O878" s="241"/>
      <c r="P878" s="241"/>
      <c r="Q878" s="241"/>
      <c r="R878" s="241"/>
      <c r="S878" s="241"/>
      <c r="T878" s="241"/>
      <c r="U878" s="241" t="s">
        <v>998</v>
      </c>
      <c r="V878" s="241"/>
      <c r="W878" s="241"/>
      <c r="X878" s="241"/>
      <c r="Y878" s="241"/>
      <c r="Z878" s="241"/>
      <c r="AA878" s="241"/>
      <c r="AB878" s="241"/>
      <c r="AC878" s="241" t="s">
        <v>313</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c r="DD878" s="241"/>
      <c r="DE878" s="241"/>
      <c r="DF878" s="241"/>
      <c r="DG878" s="241"/>
      <c r="DH878" s="241"/>
      <c r="DI878" s="241"/>
      <c r="DJ878" s="241"/>
      <c r="DK878" s="241"/>
      <c r="DL878" s="241"/>
      <c r="DM878" s="241"/>
      <c r="DN878" s="241"/>
      <c r="DO878" s="241"/>
      <c r="DP878" s="241"/>
      <c r="DQ878" s="241"/>
      <c r="DR878" s="241"/>
      <c r="DS878" s="241"/>
      <c r="DT878" s="241"/>
      <c r="DU878" s="241"/>
      <c r="DV878" s="241"/>
      <c r="DW878" s="241"/>
      <c r="DX878" s="241"/>
      <c r="DY878" s="241"/>
      <c r="DZ878" s="241"/>
      <c r="EA878" s="241"/>
      <c r="EB878" s="241"/>
      <c r="EC878" s="241"/>
      <c r="ED878" s="241"/>
      <c r="EE878" s="241"/>
      <c r="EF878" s="241"/>
      <c r="EG878" s="241"/>
      <c r="EH878" s="241"/>
      <c r="EI878" s="241"/>
      <c r="EJ878" s="241"/>
      <c r="EK878" s="241"/>
      <c r="EL878" s="241"/>
      <c r="EM878" s="241"/>
      <c r="EN878" s="241"/>
      <c r="EO878" s="241"/>
      <c r="EP878" s="241"/>
      <c r="EQ878" s="241"/>
      <c r="ER878" s="241"/>
      <c r="ES878" s="241"/>
      <c r="ET878" s="241"/>
      <c r="EU878" s="241"/>
      <c r="EV878" s="241"/>
      <c r="EW878" s="241"/>
      <c r="EX878" s="241"/>
      <c r="EY878" s="241"/>
      <c r="EZ878" s="241"/>
      <c r="FA878" s="241"/>
      <c r="FB878" s="241"/>
      <c r="FC878" s="241"/>
      <c r="FD878" s="241"/>
      <c r="FE878" s="241"/>
      <c r="FF878" s="241"/>
      <c r="FG878" s="241"/>
      <c r="FH878" s="241"/>
      <c r="FI878" s="241"/>
      <c r="FJ878" s="241"/>
      <c r="FK878" s="241"/>
      <c r="FL878" s="241"/>
      <c r="FM878" s="241"/>
      <c r="FN878" s="241"/>
      <c r="FO878" s="241"/>
      <c r="FP878" s="241"/>
      <c r="FQ878" s="241"/>
      <c r="FR878" s="241"/>
      <c r="FS878" s="241"/>
      <c r="FT878" s="241"/>
      <c r="FU878" s="241"/>
      <c r="FV878" s="241"/>
      <c r="FW878" s="241"/>
      <c r="FX878" s="241"/>
      <c r="FY878" s="241"/>
      <c r="FZ878" s="241"/>
      <c r="GA878" s="241"/>
      <c r="GB878" s="241"/>
      <c r="GC878" s="241"/>
      <c r="GD878" s="241"/>
      <c r="GE878" s="241"/>
      <c r="GF878" s="241"/>
      <c r="GG878" s="241"/>
      <c r="GH878" s="241"/>
      <c r="GI878" s="241"/>
      <c r="GJ878" s="241"/>
      <c r="GK878" s="241"/>
      <c r="GL878" s="241"/>
      <c r="GM878" s="241"/>
      <c r="GN878" s="241"/>
      <c r="GO878" s="241"/>
      <c r="GP878" s="241"/>
      <c r="GQ878" s="241"/>
      <c r="GR878" s="241"/>
      <c r="GS878" s="241"/>
      <c r="GT878" s="241"/>
      <c r="GU878" s="241"/>
      <c r="GV878" s="241"/>
      <c r="GW878" s="241"/>
      <c r="GX878" s="241"/>
      <c r="GY878" s="241"/>
      <c r="GZ878" s="241"/>
      <c r="HA878" s="241"/>
      <c r="HB878" s="241"/>
      <c r="HC878" s="241"/>
      <c r="HD878" s="241"/>
      <c r="HE878" s="241"/>
      <c r="HF878" s="241"/>
      <c r="HG878" s="241"/>
      <c r="HH878" s="241"/>
      <c r="HI878" s="241"/>
      <c r="HJ878" s="241"/>
      <c r="HK878" s="241"/>
      <c r="HL878" s="241"/>
      <c r="HM878" s="241"/>
      <c r="HN878" s="241"/>
      <c r="HO878" s="241"/>
      <c r="HP878" s="241"/>
      <c r="HQ878" s="241"/>
      <c r="HR878" s="241"/>
      <c r="HS878" s="241"/>
      <c r="HT878" s="241"/>
      <c r="HU878" s="241"/>
      <c r="HV878" s="241"/>
      <c r="HW878" s="241"/>
      <c r="HX878" s="241"/>
      <c r="HY878" s="241"/>
      <c r="HZ878" s="241"/>
      <c r="IA878" s="241"/>
      <c r="IB878" s="241"/>
      <c r="IC878" s="241"/>
      <c r="ID878" s="241"/>
      <c r="IE878" s="241"/>
      <c r="IF878" s="241"/>
      <c r="IG878" s="241"/>
      <c r="IH878" s="241"/>
      <c r="II878" s="241"/>
      <c r="IJ878" s="241"/>
      <c r="IK878" s="241"/>
      <c r="IL878" s="241"/>
      <c r="IM878" s="241"/>
      <c r="IN878" s="241"/>
      <c r="IO878" s="241"/>
      <c r="IP878" s="241"/>
      <c r="IQ878" s="241"/>
      <c r="IR878" s="241"/>
      <c r="IS878" s="241"/>
      <c r="IT878" s="241"/>
      <c r="IU878" s="241"/>
      <c r="IV878" s="241"/>
      <c r="IW878" s="241"/>
      <c r="IX878" s="241"/>
      <c r="IY878" s="241"/>
      <c r="IZ878" s="241"/>
      <c r="JA878" s="241"/>
      <c r="JB878" s="241"/>
      <c r="JC878" s="241"/>
      <c r="JD878" s="241"/>
      <c r="JE878" s="241"/>
      <c r="JF878" s="241"/>
      <c r="JG878" s="241"/>
      <c r="JH878" s="241"/>
      <c r="JI878" s="241"/>
      <c r="JJ878" s="241"/>
      <c r="JK878" s="241"/>
      <c r="JL878" s="241"/>
      <c r="JM878" s="241"/>
      <c r="JN878" s="241"/>
      <c r="JO878" s="241"/>
      <c r="JP878" s="241"/>
      <c r="JQ878" s="241"/>
      <c r="JR878" s="241"/>
      <c r="JS878" s="241"/>
      <c r="JT878" s="241"/>
      <c r="JU878" s="241"/>
    </row>
    <row r="879" spans="1:281" s="240" customFormat="1" ht="15" customHeight="1">
      <c r="A879" s="241"/>
      <c r="B879" s="241"/>
      <c r="C879" s="241"/>
      <c r="D879" s="241"/>
      <c r="E879" s="241"/>
      <c r="F879" s="241"/>
      <c r="G879" s="241"/>
      <c r="H879" s="241"/>
      <c r="I879" s="241"/>
      <c r="J879" s="241"/>
      <c r="K879" s="241"/>
      <c r="L879" s="241"/>
      <c r="M879" s="241"/>
      <c r="N879" s="241"/>
      <c r="O879" s="241"/>
      <c r="P879" s="241"/>
      <c r="Q879" s="241"/>
      <c r="R879" s="241"/>
      <c r="S879" s="241"/>
      <c r="T879" s="241"/>
      <c r="U879" s="241" t="s">
        <v>999</v>
      </c>
      <c r="V879" s="241"/>
      <c r="W879" s="241"/>
      <c r="X879" s="241"/>
      <c r="Y879" s="241"/>
      <c r="Z879" s="241"/>
      <c r="AA879" s="241"/>
      <c r="AB879" s="241"/>
      <c r="AC879" s="241" t="s">
        <v>322</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c r="DD879" s="241"/>
      <c r="DE879" s="241"/>
      <c r="DF879" s="241"/>
      <c r="DG879" s="241"/>
      <c r="DH879" s="241"/>
      <c r="DI879" s="241"/>
      <c r="DJ879" s="241"/>
      <c r="DK879" s="241"/>
      <c r="DL879" s="241"/>
      <c r="DM879" s="241"/>
      <c r="DN879" s="241"/>
      <c r="DO879" s="241"/>
      <c r="DP879" s="241"/>
      <c r="DQ879" s="241"/>
      <c r="DR879" s="241"/>
      <c r="DS879" s="241"/>
      <c r="DT879" s="241"/>
      <c r="DU879" s="241"/>
      <c r="DV879" s="241"/>
      <c r="DW879" s="241"/>
      <c r="DX879" s="241"/>
      <c r="DY879" s="241"/>
      <c r="DZ879" s="241"/>
      <c r="EA879" s="241"/>
      <c r="EB879" s="241"/>
      <c r="EC879" s="241"/>
      <c r="ED879" s="241"/>
      <c r="EE879" s="241"/>
      <c r="EF879" s="241"/>
      <c r="EG879" s="241"/>
      <c r="EH879" s="241"/>
      <c r="EI879" s="241"/>
      <c r="EJ879" s="241"/>
      <c r="EK879" s="241"/>
      <c r="EL879" s="241"/>
      <c r="EM879" s="241"/>
      <c r="EN879" s="241"/>
      <c r="EO879" s="241"/>
      <c r="EP879" s="241"/>
      <c r="EQ879" s="241"/>
      <c r="ER879" s="241"/>
      <c r="ES879" s="241"/>
      <c r="ET879" s="241"/>
      <c r="EU879" s="241"/>
      <c r="EV879" s="241"/>
      <c r="EW879" s="241"/>
      <c r="EX879" s="241"/>
      <c r="EY879" s="241"/>
      <c r="EZ879" s="241"/>
      <c r="FA879" s="241"/>
      <c r="FB879" s="241"/>
      <c r="FC879" s="241"/>
      <c r="FD879" s="241"/>
      <c r="FE879" s="241"/>
      <c r="FF879" s="241"/>
      <c r="FG879" s="241"/>
      <c r="FH879" s="241"/>
      <c r="FI879" s="241"/>
      <c r="FJ879" s="241"/>
      <c r="FK879" s="241"/>
      <c r="FL879" s="241"/>
      <c r="FM879" s="241"/>
      <c r="FN879" s="241"/>
      <c r="FO879" s="241"/>
      <c r="FP879" s="241"/>
      <c r="FQ879" s="241"/>
      <c r="FR879" s="241"/>
      <c r="FS879" s="241"/>
      <c r="FT879" s="241"/>
      <c r="FU879" s="241"/>
      <c r="FV879" s="241"/>
      <c r="FW879" s="241"/>
      <c r="FX879" s="241"/>
      <c r="FY879" s="241"/>
      <c r="FZ879" s="241"/>
      <c r="GA879" s="241"/>
      <c r="GB879" s="241"/>
      <c r="GC879" s="241"/>
      <c r="GD879" s="241"/>
      <c r="GE879" s="241"/>
      <c r="GF879" s="241"/>
      <c r="GG879" s="241"/>
      <c r="GH879" s="241"/>
      <c r="GI879" s="241"/>
      <c r="GJ879" s="241"/>
      <c r="GK879" s="241"/>
      <c r="GL879" s="241"/>
      <c r="GM879" s="241"/>
      <c r="GN879" s="241"/>
      <c r="GO879" s="241"/>
      <c r="GP879" s="241"/>
      <c r="GQ879" s="241"/>
      <c r="GR879" s="241"/>
      <c r="GS879" s="241"/>
      <c r="GT879" s="241"/>
      <c r="GU879" s="241"/>
      <c r="GV879" s="241"/>
      <c r="GW879" s="241"/>
      <c r="GX879" s="241"/>
      <c r="GY879" s="241"/>
      <c r="GZ879" s="241"/>
      <c r="HA879" s="241"/>
      <c r="HB879" s="241"/>
      <c r="HC879" s="241"/>
      <c r="HD879" s="241"/>
      <c r="HE879" s="241"/>
      <c r="HF879" s="241"/>
      <c r="HG879" s="241"/>
      <c r="HH879" s="241"/>
      <c r="HI879" s="241"/>
      <c r="HJ879" s="241"/>
      <c r="HK879" s="241"/>
      <c r="HL879" s="241"/>
      <c r="HM879" s="241"/>
      <c r="HN879" s="241"/>
      <c r="HO879" s="241"/>
      <c r="HP879" s="241"/>
      <c r="HQ879" s="241"/>
      <c r="HR879" s="241"/>
      <c r="HS879" s="241"/>
      <c r="HT879" s="241"/>
      <c r="HU879" s="241"/>
      <c r="HV879" s="241"/>
      <c r="HW879" s="241"/>
      <c r="HX879" s="241"/>
      <c r="HY879" s="241"/>
      <c r="HZ879" s="241"/>
      <c r="IA879" s="241"/>
      <c r="IB879" s="241"/>
      <c r="IC879" s="241"/>
      <c r="ID879" s="241"/>
      <c r="IE879" s="241"/>
      <c r="IF879" s="241"/>
      <c r="IG879" s="241"/>
      <c r="IH879" s="241"/>
      <c r="II879" s="241"/>
      <c r="IJ879" s="241"/>
      <c r="IK879" s="241"/>
      <c r="IL879" s="241"/>
      <c r="IM879" s="241"/>
      <c r="IN879" s="241"/>
      <c r="IO879" s="241"/>
      <c r="IP879" s="241"/>
      <c r="IQ879" s="241"/>
      <c r="IR879" s="241"/>
      <c r="IS879" s="241"/>
      <c r="IT879" s="241"/>
      <c r="IU879" s="241"/>
      <c r="IV879" s="241"/>
      <c r="IW879" s="241"/>
      <c r="IX879" s="241"/>
      <c r="IY879" s="241"/>
      <c r="IZ879" s="241"/>
      <c r="JA879" s="241"/>
      <c r="JB879" s="241"/>
      <c r="JC879" s="241"/>
      <c r="JD879" s="241"/>
      <c r="JE879" s="241"/>
      <c r="JF879" s="241"/>
      <c r="JG879" s="241"/>
      <c r="JH879" s="241"/>
      <c r="JI879" s="241"/>
      <c r="JJ879" s="241"/>
      <c r="JK879" s="241"/>
      <c r="JL879" s="241"/>
      <c r="JM879" s="241"/>
      <c r="JN879" s="241"/>
      <c r="JO879" s="241"/>
      <c r="JP879" s="241"/>
      <c r="JQ879" s="241"/>
      <c r="JR879" s="241"/>
      <c r="JS879" s="241"/>
      <c r="JT879" s="241"/>
      <c r="JU879" s="241"/>
    </row>
    <row r="880" spans="1:281" s="240" customFormat="1" ht="15" customHeight="1">
      <c r="A880" s="241"/>
      <c r="B880" s="241"/>
      <c r="C880" s="241"/>
      <c r="D880" s="241"/>
      <c r="E880" s="241"/>
      <c r="F880" s="241"/>
      <c r="G880" s="241"/>
      <c r="H880" s="241"/>
      <c r="I880" s="241"/>
      <c r="J880" s="241"/>
      <c r="K880" s="241"/>
      <c r="L880" s="241"/>
      <c r="M880" s="241"/>
      <c r="N880" s="241"/>
      <c r="O880" s="241"/>
      <c r="P880" s="241"/>
      <c r="Q880" s="241"/>
      <c r="R880" s="241"/>
      <c r="S880" s="241"/>
      <c r="T880" s="241"/>
      <c r="U880" s="241" t="s">
        <v>1000</v>
      </c>
      <c r="V880" s="241"/>
      <c r="W880" s="241"/>
      <c r="X880" s="241"/>
      <c r="Y880" s="241"/>
      <c r="Z880" s="241"/>
      <c r="AA880" s="241"/>
      <c r="AB880" s="241"/>
      <c r="AC880" s="241" t="s">
        <v>322</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c r="DV880" s="241"/>
      <c r="DW880" s="241"/>
      <c r="DX880" s="241"/>
      <c r="DY880" s="241"/>
      <c r="DZ880" s="241"/>
      <c r="EA880" s="241"/>
      <c r="EB880" s="241"/>
      <c r="EC880" s="241"/>
      <c r="ED880" s="241"/>
      <c r="EE880" s="241"/>
      <c r="EF880" s="241"/>
      <c r="EG880" s="241"/>
      <c r="EH880" s="241"/>
      <c r="EI880" s="241"/>
      <c r="EJ880" s="241"/>
      <c r="EK880" s="241"/>
      <c r="EL880" s="241"/>
      <c r="EM880" s="241"/>
      <c r="EN880" s="241"/>
      <c r="EO880" s="241"/>
      <c r="EP880" s="241"/>
      <c r="EQ880" s="241"/>
      <c r="ER880" s="241"/>
      <c r="ES880" s="241"/>
      <c r="ET880" s="241"/>
      <c r="EU880" s="241"/>
      <c r="EV880" s="241"/>
      <c r="EW880" s="241"/>
      <c r="EX880" s="241"/>
      <c r="EY880" s="241"/>
      <c r="EZ880" s="241"/>
      <c r="FA880" s="241"/>
      <c r="FB880" s="241"/>
      <c r="FC880" s="241"/>
      <c r="FD880" s="241"/>
      <c r="FE880" s="241"/>
      <c r="FF880" s="241"/>
      <c r="FG880" s="241"/>
      <c r="FH880" s="241"/>
      <c r="FI880" s="241"/>
      <c r="FJ880" s="241"/>
      <c r="FK880" s="241"/>
      <c r="FL880" s="241"/>
      <c r="FM880" s="241"/>
      <c r="FN880" s="241"/>
      <c r="FO880" s="241"/>
      <c r="FP880" s="241"/>
      <c r="FQ880" s="241"/>
      <c r="FR880" s="241"/>
      <c r="FS880" s="241"/>
      <c r="FT880" s="241"/>
      <c r="FU880" s="241"/>
      <c r="FV880" s="241"/>
      <c r="FW880" s="241"/>
      <c r="FX880" s="241"/>
      <c r="FY880" s="241"/>
      <c r="FZ880" s="241"/>
      <c r="GA880" s="241"/>
      <c r="GB880" s="241"/>
      <c r="GC880" s="241"/>
      <c r="GD880" s="241"/>
      <c r="GE880" s="241"/>
      <c r="GF880" s="241"/>
      <c r="GG880" s="241"/>
      <c r="GH880" s="241"/>
      <c r="GI880" s="241"/>
      <c r="GJ880" s="241"/>
      <c r="GK880" s="241"/>
      <c r="GL880" s="241"/>
      <c r="GM880" s="241"/>
      <c r="GN880" s="241"/>
      <c r="GO880" s="241"/>
      <c r="GP880" s="241"/>
      <c r="GQ880" s="241"/>
      <c r="GR880" s="241"/>
      <c r="GS880" s="241"/>
      <c r="GT880" s="241"/>
      <c r="GU880" s="241"/>
      <c r="GV880" s="241"/>
      <c r="GW880" s="241"/>
      <c r="GX880" s="241"/>
      <c r="GY880" s="241"/>
      <c r="GZ880" s="241"/>
      <c r="HA880" s="241"/>
      <c r="HB880" s="241"/>
      <c r="HC880" s="241"/>
      <c r="HD880" s="241"/>
      <c r="HE880" s="241"/>
      <c r="HF880" s="241"/>
      <c r="HG880" s="241"/>
      <c r="HH880" s="241"/>
      <c r="HI880" s="241"/>
      <c r="HJ880" s="241"/>
      <c r="HK880" s="241"/>
      <c r="HL880" s="241"/>
      <c r="HM880" s="241"/>
      <c r="HN880" s="241"/>
      <c r="HO880" s="241"/>
      <c r="HP880" s="241"/>
      <c r="HQ880" s="241"/>
      <c r="HR880" s="241"/>
      <c r="HS880" s="241"/>
      <c r="HT880" s="241"/>
      <c r="HU880" s="241"/>
      <c r="HV880" s="241"/>
      <c r="HW880" s="241"/>
      <c r="HX880" s="241"/>
      <c r="HY880" s="241"/>
      <c r="HZ880" s="241"/>
      <c r="IA880" s="241"/>
      <c r="IB880" s="241"/>
      <c r="IC880" s="241"/>
      <c r="ID880" s="241"/>
      <c r="IE880" s="241"/>
      <c r="IF880" s="241"/>
      <c r="IG880" s="241"/>
      <c r="IH880" s="241"/>
      <c r="II880" s="241"/>
      <c r="IJ880" s="241"/>
      <c r="IK880" s="241"/>
      <c r="IL880" s="241"/>
      <c r="IM880" s="241"/>
      <c r="IN880" s="241"/>
      <c r="IO880" s="241"/>
      <c r="IP880" s="241"/>
      <c r="IQ880" s="241"/>
      <c r="IR880" s="241"/>
      <c r="IS880" s="241"/>
      <c r="IT880" s="241"/>
      <c r="IU880" s="241"/>
      <c r="IV880" s="241"/>
      <c r="IW880" s="241"/>
      <c r="IX880" s="241"/>
      <c r="IY880" s="241"/>
      <c r="IZ880" s="241"/>
      <c r="JA880" s="241"/>
      <c r="JB880" s="241"/>
      <c r="JC880" s="241"/>
      <c r="JD880" s="241"/>
      <c r="JE880" s="241"/>
      <c r="JF880" s="241"/>
      <c r="JG880" s="241"/>
      <c r="JH880" s="241"/>
      <c r="JI880" s="241"/>
      <c r="JJ880" s="241"/>
      <c r="JK880" s="241"/>
      <c r="JL880" s="241"/>
      <c r="JM880" s="241"/>
      <c r="JN880" s="241"/>
      <c r="JO880" s="241"/>
      <c r="JP880" s="241"/>
      <c r="JQ880" s="241"/>
      <c r="JR880" s="241"/>
      <c r="JS880" s="241"/>
      <c r="JT880" s="241"/>
      <c r="JU880" s="241"/>
    </row>
    <row r="881" spans="1:281" s="240" customFormat="1" ht="15" customHeight="1">
      <c r="A881" s="241"/>
      <c r="B881" s="241"/>
      <c r="C881" s="241"/>
      <c r="D881" s="241"/>
      <c r="E881" s="241"/>
      <c r="F881" s="241"/>
      <c r="G881" s="241"/>
      <c r="H881" s="241"/>
      <c r="I881" s="241"/>
      <c r="J881" s="241"/>
      <c r="K881" s="241"/>
      <c r="L881" s="241"/>
      <c r="M881" s="241"/>
      <c r="N881" s="241"/>
      <c r="O881" s="241"/>
      <c r="P881" s="241"/>
      <c r="Q881" s="241"/>
      <c r="R881" s="241"/>
      <c r="S881" s="241"/>
      <c r="T881" s="241"/>
      <c r="U881" s="241" t="s">
        <v>1001</v>
      </c>
      <c r="V881" s="241"/>
      <c r="W881" s="241"/>
      <c r="X881" s="241"/>
      <c r="Y881" s="241"/>
      <c r="Z881" s="241"/>
      <c r="AA881" s="241"/>
      <c r="AB881" s="241"/>
      <c r="AC881" s="241" t="s">
        <v>311</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c r="DV881" s="241"/>
      <c r="DW881" s="241"/>
      <c r="DX881" s="241"/>
      <c r="DY881" s="241"/>
      <c r="DZ881" s="241"/>
      <c r="EA881" s="241"/>
      <c r="EB881" s="241"/>
      <c r="EC881" s="241"/>
      <c r="ED881" s="241"/>
      <c r="EE881" s="241"/>
      <c r="EF881" s="241"/>
      <c r="EG881" s="241"/>
      <c r="EH881" s="241"/>
      <c r="EI881" s="241"/>
      <c r="EJ881" s="241"/>
      <c r="EK881" s="241"/>
      <c r="EL881" s="241"/>
      <c r="EM881" s="241"/>
      <c r="EN881" s="241"/>
      <c r="EO881" s="241"/>
      <c r="EP881" s="241"/>
      <c r="EQ881" s="241"/>
      <c r="ER881" s="241"/>
      <c r="ES881" s="241"/>
      <c r="ET881" s="241"/>
      <c r="EU881" s="241"/>
      <c r="EV881" s="241"/>
      <c r="EW881" s="241"/>
      <c r="EX881" s="241"/>
      <c r="EY881" s="241"/>
      <c r="EZ881" s="241"/>
      <c r="FA881" s="241"/>
      <c r="FB881" s="241"/>
      <c r="FC881" s="241"/>
      <c r="FD881" s="241"/>
      <c r="FE881" s="241"/>
      <c r="FF881" s="241"/>
      <c r="FG881" s="241"/>
      <c r="FH881" s="241"/>
      <c r="FI881" s="241"/>
      <c r="FJ881" s="241"/>
      <c r="FK881" s="241"/>
      <c r="FL881" s="241"/>
      <c r="FM881" s="241"/>
      <c r="FN881" s="241"/>
      <c r="FO881" s="241"/>
      <c r="FP881" s="241"/>
      <c r="FQ881" s="241"/>
      <c r="FR881" s="241"/>
      <c r="FS881" s="241"/>
      <c r="FT881" s="241"/>
      <c r="FU881" s="241"/>
      <c r="FV881" s="241"/>
      <c r="FW881" s="241"/>
      <c r="FX881" s="241"/>
      <c r="FY881" s="241"/>
      <c r="FZ881" s="241"/>
      <c r="GA881" s="241"/>
      <c r="GB881" s="241"/>
      <c r="GC881" s="241"/>
      <c r="GD881" s="241"/>
      <c r="GE881" s="241"/>
      <c r="GF881" s="241"/>
      <c r="GG881" s="241"/>
      <c r="GH881" s="241"/>
      <c r="GI881" s="241"/>
      <c r="GJ881" s="241"/>
      <c r="GK881" s="241"/>
      <c r="GL881" s="241"/>
      <c r="GM881" s="241"/>
      <c r="GN881" s="241"/>
      <c r="GO881" s="241"/>
      <c r="GP881" s="241"/>
      <c r="GQ881" s="241"/>
      <c r="GR881" s="241"/>
      <c r="GS881" s="241"/>
      <c r="GT881" s="241"/>
      <c r="GU881" s="241"/>
      <c r="GV881" s="241"/>
      <c r="GW881" s="241"/>
      <c r="GX881" s="241"/>
      <c r="GY881" s="241"/>
      <c r="GZ881" s="241"/>
      <c r="HA881" s="241"/>
      <c r="HB881" s="241"/>
      <c r="HC881" s="241"/>
      <c r="HD881" s="241"/>
      <c r="HE881" s="241"/>
      <c r="HF881" s="241"/>
      <c r="HG881" s="241"/>
      <c r="HH881" s="241"/>
      <c r="HI881" s="241"/>
      <c r="HJ881" s="241"/>
      <c r="HK881" s="241"/>
      <c r="HL881" s="241"/>
      <c r="HM881" s="241"/>
      <c r="HN881" s="241"/>
      <c r="HO881" s="241"/>
      <c r="HP881" s="241"/>
      <c r="HQ881" s="241"/>
      <c r="HR881" s="241"/>
      <c r="HS881" s="241"/>
      <c r="HT881" s="241"/>
      <c r="HU881" s="241"/>
      <c r="HV881" s="241"/>
      <c r="HW881" s="241"/>
      <c r="HX881" s="241"/>
      <c r="HY881" s="241"/>
      <c r="HZ881" s="241"/>
      <c r="IA881" s="241"/>
      <c r="IB881" s="241"/>
      <c r="IC881" s="241"/>
      <c r="ID881" s="241"/>
      <c r="IE881" s="241"/>
      <c r="IF881" s="241"/>
      <c r="IG881" s="241"/>
      <c r="IH881" s="241"/>
      <c r="II881" s="241"/>
      <c r="IJ881" s="241"/>
      <c r="IK881" s="241"/>
      <c r="IL881" s="241"/>
      <c r="IM881" s="241"/>
      <c r="IN881" s="241"/>
      <c r="IO881" s="241"/>
      <c r="IP881" s="241"/>
      <c r="IQ881" s="241"/>
      <c r="IR881" s="241"/>
      <c r="IS881" s="241"/>
      <c r="IT881" s="241"/>
      <c r="IU881" s="241"/>
      <c r="IV881" s="241"/>
      <c r="IW881" s="241"/>
      <c r="IX881" s="241"/>
      <c r="IY881" s="241"/>
      <c r="IZ881" s="241"/>
      <c r="JA881" s="241"/>
      <c r="JB881" s="241"/>
      <c r="JC881" s="241"/>
      <c r="JD881" s="241"/>
      <c r="JE881" s="241"/>
      <c r="JF881" s="241"/>
      <c r="JG881" s="241"/>
      <c r="JH881" s="241"/>
      <c r="JI881" s="241"/>
      <c r="JJ881" s="241"/>
      <c r="JK881" s="241"/>
      <c r="JL881" s="241"/>
      <c r="JM881" s="241"/>
      <c r="JN881" s="241"/>
      <c r="JO881" s="241"/>
      <c r="JP881" s="241"/>
      <c r="JQ881" s="241"/>
      <c r="JR881" s="241"/>
      <c r="JS881" s="241"/>
      <c r="JT881" s="241"/>
      <c r="JU881" s="241"/>
    </row>
    <row r="882" spans="1:281" s="240" customFormat="1" ht="15" customHeight="1">
      <c r="A882" s="241"/>
      <c r="B882" s="241"/>
      <c r="C882" s="241"/>
      <c r="D882" s="241"/>
      <c r="E882" s="241"/>
      <c r="F882" s="241"/>
      <c r="G882" s="241"/>
      <c r="H882" s="241"/>
      <c r="I882" s="241"/>
      <c r="J882" s="241"/>
      <c r="K882" s="241"/>
      <c r="L882" s="241"/>
      <c r="M882" s="241"/>
      <c r="N882" s="241"/>
      <c r="O882" s="241"/>
      <c r="P882" s="241"/>
      <c r="Q882" s="241"/>
      <c r="R882" s="241"/>
      <c r="S882" s="241"/>
      <c r="T882" s="241"/>
      <c r="U882" s="241" t="s">
        <v>1002</v>
      </c>
      <c r="V882" s="241"/>
      <c r="W882" s="241"/>
      <c r="X882" s="241"/>
      <c r="Y882" s="241"/>
      <c r="Z882" s="241"/>
      <c r="AA882" s="241"/>
      <c r="AB882" s="241"/>
      <c r="AC882" s="241" t="s">
        <v>386</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c r="DV882" s="241"/>
      <c r="DW882" s="241"/>
      <c r="DX882" s="241"/>
      <c r="DY882" s="241"/>
      <c r="DZ882" s="241"/>
      <c r="EA882" s="241"/>
      <c r="EB882" s="241"/>
      <c r="EC882" s="241"/>
      <c r="ED882" s="241"/>
      <c r="EE882" s="241"/>
      <c r="EF882" s="241"/>
      <c r="EG882" s="241"/>
      <c r="EH882" s="241"/>
      <c r="EI882" s="241"/>
      <c r="EJ882" s="241"/>
      <c r="EK882" s="241"/>
      <c r="EL882" s="241"/>
      <c r="EM882" s="241"/>
      <c r="EN882" s="241"/>
      <c r="EO882" s="241"/>
      <c r="EP882" s="241"/>
      <c r="EQ882" s="241"/>
      <c r="ER882" s="241"/>
      <c r="ES882" s="241"/>
      <c r="ET882" s="241"/>
      <c r="EU882" s="241"/>
      <c r="EV882" s="241"/>
      <c r="EW882" s="241"/>
      <c r="EX882" s="241"/>
      <c r="EY882" s="241"/>
      <c r="EZ882" s="241"/>
      <c r="FA882" s="241"/>
      <c r="FB882" s="241"/>
      <c r="FC882" s="241"/>
      <c r="FD882" s="241"/>
      <c r="FE882" s="241"/>
      <c r="FF882" s="241"/>
      <c r="FG882" s="241"/>
      <c r="FH882" s="241"/>
      <c r="FI882" s="241"/>
      <c r="FJ882" s="241"/>
      <c r="FK882" s="241"/>
      <c r="FL882" s="241"/>
      <c r="FM882" s="241"/>
      <c r="FN882" s="241"/>
      <c r="FO882" s="241"/>
      <c r="FP882" s="241"/>
      <c r="FQ882" s="241"/>
      <c r="FR882" s="241"/>
      <c r="FS882" s="241"/>
      <c r="FT882" s="241"/>
      <c r="FU882" s="241"/>
      <c r="FV882" s="241"/>
      <c r="FW882" s="241"/>
      <c r="FX882" s="241"/>
      <c r="FY882" s="241"/>
      <c r="FZ882" s="241"/>
      <c r="GA882" s="241"/>
      <c r="GB882" s="241"/>
      <c r="GC882" s="241"/>
      <c r="GD882" s="241"/>
      <c r="GE882" s="241"/>
      <c r="GF882" s="241"/>
      <c r="GG882" s="241"/>
      <c r="GH882" s="241"/>
      <c r="GI882" s="241"/>
      <c r="GJ882" s="241"/>
      <c r="GK882" s="241"/>
      <c r="GL882" s="241"/>
      <c r="GM882" s="241"/>
      <c r="GN882" s="241"/>
      <c r="GO882" s="241"/>
      <c r="GP882" s="241"/>
      <c r="GQ882" s="241"/>
      <c r="GR882" s="241"/>
      <c r="GS882" s="241"/>
      <c r="GT882" s="241"/>
      <c r="GU882" s="241"/>
      <c r="GV882" s="241"/>
      <c r="GW882" s="241"/>
      <c r="GX882" s="241"/>
      <c r="GY882" s="241"/>
      <c r="GZ882" s="241"/>
      <c r="HA882" s="241"/>
      <c r="HB882" s="241"/>
      <c r="HC882" s="241"/>
      <c r="HD882" s="241"/>
      <c r="HE882" s="241"/>
      <c r="HF882" s="241"/>
      <c r="HG882" s="241"/>
      <c r="HH882" s="241"/>
      <c r="HI882" s="241"/>
      <c r="HJ882" s="241"/>
      <c r="HK882" s="241"/>
      <c r="HL882" s="241"/>
      <c r="HM882" s="241"/>
      <c r="HN882" s="241"/>
      <c r="HO882" s="241"/>
      <c r="HP882" s="241"/>
      <c r="HQ882" s="241"/>
      <c r="HR882" s="241"/>
      <c r="HS882" s="241"/>
      <c r="HT882" s="241"/>
      <c r="HU882" s="241"/>
      <c r="HV882" s="241"/>
      <c r="HW882" s="241"/>
      <c r="HX882" s="241"/>
      <c r="HY882" s="241"/>
      <c r="HZ882" s="241"/>
      <c r="IA882" s="241"/>
      <c r="IB882" s="241"/>
      <c r="IC882" s="241"/>
      <c r="ID882" s="241"/>
      <c r="IE882" s="241"/>
      <c r="IF882" s="241"/>
      <c r="IG882" s="241"/>
      <c r="IH882" s="241"/>
      <c r="II882" s="241"/>
      <c r="IJ882" s="241"/>
      <c r="IK882" s="241"/>
      <c r="IL882" s="241"/>
      <c r="IM882" s="241"/>
      <c r="IN882" s="241"/>
      <c r="IO882" s="241"/>
      <c r="IP882" s="241"/>
      <c r="IQ882" s="241"/>
      <c r="IR882" s="241"/>
      <c r="IS882" s="241"/>
      <c r="IT882" s="241"/>
      <c r="IU882" s="241"/>
      <c r="IV882" s="241"/>
      <c r="IW882" s="241"/>
      <c r="IX882" s="241"/>
      <c r="IY882" s="241"/>
      <c r="IZ882" s="241"/>
      <c r="JA882" s="241"/>
      <c r="JB882" s="241"/>
      <c r="JC882" s="241"/>
      <c r="JD882" s="241"/>
      <c r="JE882" s="241"/>
      <c r="JF882" s="241"/>
      <c r="JG882" s="241"/>
      <c r="JH882" s="241"/>
      <c r="JI882" s="241"/>
      <c r="JJ882" s="241"/>
      <c r="JK882" s="241"/>
      <c r="JL882" s="241"/>
      <c r="JM882" s="241"/>
      <c r="JN882" s="241"/>
      <c r="JO882" s="241"/>
      <c r="JP882" s="241"/>
      <c r="JQ882" s="241"/>
      <c r="JR882" s="241"/>
      <c r="JS882" s="241"/>
      <c r="JT882" s="241"/>
      <c r="JU882" s="241"/>
    </row>
    <row r="883" spans="1:281" s="240" customFormat="1" ht="15" customHeight="1">
      <c r="A883" s="241"/>
      <c r="B883" s="241"/>
      <c r="C883" s="241"/>
      <c r="D883" s="241"/>
      <c r="E883" s="241"/>
      <c r="F883" s="241"/>
      <c r="G883" s="241"/>
      <c r="H883" s="241"/>
      <c r="I883" s="241"/>
      <c r="J883" s="241"/>
      <c r="K883" s="241"/>
      <c r="L883" s="241"/>
      <c r="M883" s="241"/>
      <c r="N883" s="241"/>
      <c r="O883" s="241"/>
      <c r="P883" s="241"/>
      <c r="Q883" s="241"/>
      <c r="R883" s="241"/>
      <c r="S883" s="241"/>
      <c r="T883" s="241"/>
      <c r="U883" s="241" t="s">
        <v>1003</v>
      </c>
      <c r="V883" s="241"/>
      <c r="W883" s="241"/>
      <c r="X883" s="241"/>
      <c r="Y883" s="241"/>
      <c r="Z883" s="241"/>
      <c r="AA883" s="241"/>
      <c r="AB883" s="241"/>
      <c r="AC883" s="241" t="s">
        <v>316</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c r="DV883" s="241"/>
      <c r="DW883" s="241"/>
      <c r="DX883" s="241"/>
      <c r="DY883" s="241"/>
      <c r="DZ883" s="241"/>
      <c r="EA883" s="241"/>
      <c r="EB883" s="241"/>
      <c r="EC883" s="241"/>
      <c r="ED883" s="241"/>
      <c r="EE883" s="241"/>
      <c r="EF883" s="241"/>
      <c r="EG883" s="241"/>
      <c r="EH883" s="241"/>
      <c r="EI883" s="241"/>
      <c r="EJ883" s="241"/>
      <c r="EK883" s="241"/>
      <c r="EL883" s="241"/>
      <c r="EM883" s="241"/>
      <c r="EN883" s="241"/>
      <c r="EO883" s="241"/>
      <c r="EP883" s="241"/>
      <c r="EQ883" s="241"/>
      <c r="ER883" s="241"/>
      <c r="ES883" s="241"/>
      <c r="ET883" s="241"/>
      <c r="EU883" s="241"/>
      <c r="EV883" s="241"/>
      <c r="EW883" s="241"/>
      <c r="EX883" s="241"/>
      <c r="EY883" s="241"/>
      <c r="EZ883" s="241"/>
      <c r="FA883" s="241"/>
      <c r="FB883" s="241"/>
      <c r="FC883" s="241"/>
      <c r="FD883" s="241"/>
      <c r="FE883" s="241"/>
      <c r="FF883" s="241"/>
      <c r="FG883" s="241"/>
      <c r="FH883" s="241"/>
      <c r="FI883" s="241"/>
      <c r="FJ883" s="241"/>
      <c r="FK883" s="241"/>
      <c r="FL883" s="241"/>
      <c r="FM883" s="241"/>
      <c r="FN883" s="241"/>
      <c r="FO883" s="241"/>
      <c r="FP883" s="241"/>
      <c r="FQ883" s="241"/>
      <c r="FR883" s="241"/>
      <c r="FS883" s="241"/>
      <c r="FT883" s="241"/>
      <c r="FU883" s="241"/>
      <c r="FV883" s="241"/>
      <c r="FW883" s="241"/>
      <c r="FX883" s="241"/>
      <c r="FY883" s="241"/>
      <c r="FZ883" s="241"/>
      <c r="GA883" s="241"/>
      <c r="GB883" s="241"/>
      <c r="GC883" s="241"/>
      <c r="GD883" s="241"/>
      <c r="GE883" s="241"/>
      <c r="GF883" s="241"/>
      <c r="GG883" s="241"/>
      <c r="GH883" s="241"/>
      <c r="GI883" s="241"/>
      <c r="GJ883" s="241"/>
      <c r="GK883" s="241"/>
      <c r="GL883" s="241"/>
      <c r="GM883" s="241"/>
      <c r="GN883" s="241"/>
      <c r="GO883" s="241"/>
      <c r="GP883" s="241"/>
      <c r="GQ883" s="241"/>
      <c r="GR883" s="241"/>
      <c r="GS883" s="241"/>
      <c r="GT883" s="241"/>
      <c r="GU883" s="241"/>
      <c r="GV883" s="241"/>
      <c r="GW883" s="241"/>
      <c r="GX883" s="241"/>
      <c r="GY883" s="241"/>
      <c r="GZ883" s="241"/>
      <c r="HA883" s="241"/>
      <c r="HB883" s="241"/>
      <c r="HC883" s="241"/>
      <c r="HD883" s="241"/>
      <c r="HE883" s="241"/>
      <c r="HF883" s="241"/>
      <c r="HG883" s="241"/>
      <c r="HH883" s="241"/>
      <c r="HI883" s="241"/>
      <c r="HJ883" s="241"/>
      <c r="HK883" s="241"/>
      <c r="HL883" s="241"/>
      <c r="HM883" s="241"/>
      <c r="HN883" s="241"/>
      <c r="HO883" s="241"/>
      <c r="HP883" s="241"/>
      <c r="HQ883" s="241"/>
      <c r="HR883" s="241"/>
      <c r="HS883" s="241"/>
      <c r="HT883" s="241"/>
      <c r="HU883" s="241"/>
      <c r="HV883" s="241"/>
      <c r="HW883" s="241"/>
      <c r="HX883" s="241"/>
      <c r="HY883" s="241"/>
      <c r="HZ883" s="241"/>
      <c r="IA883" s="241"/>
      <c r="IB883" s="241"/>
      <c r="IC883" s="241"/>
      <c r="ID883" s="241"/>
      <c r="IE883" s="241"/>
      <c r="IF883" s="241"/>
      <c r="IG883" s="241"/>
      <c r="IH883" s="241"/>
      <c r="II883" s="241"/>
      <c r="IJ883" s="241"/>
      <c r="IK883" s="241"/>
      <c r="IL883" s="241"/>
      <c r="IM883" s="241"/>
      <c r="IN883" s="241"/>
      <c r="IO883" s="241"/>
      <c r="IP883" s="241"/>
      <c r="IQ883" s="241"/>
      <c r="IR883" s="241"/>
      <c r="IS883" s="241"/>
      <c r="IT883" s="241"/>
      <c r="IU883" s="241"/>
      <c r="IV883" s="241"/>
      <c r="IW883" s="241"/>
      <c r="IX883" s="241"/>
      <c r="IY883" s="241"/>
      <c r="IZ883" s="241"/>
      <c r="JA883" s="241"/>
      <c r="JB883" s="241"/>
      <c r="JC883" s="241"/>
      <c r="JD883" s="241"/>
      <c r="JE883" s="241"/>
      <c r="JF883" s="241"/>
      <c r="JG883" s="241"/>
      <c r="JH883" s="241"/>
      <c r="JI883" s="241"/>
      <c r="JJ883" s="241"/>
      <c r="JK883" s="241"/>
      <c r="JL883" s="241"/>
      <c r="JM883" s="241"/>
      <c r="JN883" s="241"/>
      <c r="JO883" s="241"/>
      <c r="JP883" s="241"/>
      <c r="JQ883" s="241"/>
      <c r="JR883" s="241"/>
      <c r="JS883" s="241"/>
      <c r="JT883" s="241"/>
      <c r="JU883" s="241"/>
    </row>
    <row r="884" spans="1:281" s="240" customFormat="1" ht="15" customHeight="1">
      <c r="A884" s="241"/>
      <c r="B884" s="241"/>
      <c r="C884" s="241"/>
      <c r="D884" s="241"/>
      <c r="E884" s="241"/>
      <c r="F884" s="241"/>
      <c r="G884" s="241"/>
      <c r="H884" s="241"/>
      <c r="I884" s="241"/>
      <c r="J884" s="241"/>
      <c r="K884" s="241"/>
      <c r="L884" s="241"/>
      <c r="M884" s="241"/>
      <c r="N884" s="241"/>
      <c r="O884" s="241"/>
      <c r="P884" s="241"/>
      <c r="Q884" s="241"/>
      <c r="R884" s="241"/>
      <c r="S884" s="241"/>
      <c r="T884" s="241"/>
      <c r="U884" s="241" t="s">
        <v>1004</v>
      </c>
      <c r="V884" s="241"/>
      <c r="W884" s="241"/>
      <c r="X884" s="241"/>
      <c r="Y884" s="241"/>
      <c r="Z884" s="241"/>
      <c r="AA884" s="241"/>
      <c r="AB884" s="241"/>
      <c r="AC884" s="241" t="s">
        <v>350</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c r="DV884" s="241"/>
      <c r="DW884" s="241"/>
      <c r="DX884" s="241"/>
      <c r="DY884" s="241"/>
      <c r="DZ884" s="241"/>
      <c r="EA884" s="241"/>
      <c r="EB884" s="241"/>
      <c r="EC884" s="241"/>
      <c r="ED884" s="241"/>
      <c r="EE884" s="241"/>
      <c r="EF884" s="241"/>
      <c r="EG884" s="241"/>
      <c r="EH884" s="241"/>
      <c r="EI884" s="241"/>
      <c r="EJ884" s="241"/>
      <c r="EK884" s="241"/>
      <c r="EL884" s="241"/>
      <c r="EM884" s="241"/>
      <c r="EN884" s="241"/>
      <c r="EO884" s="241"/>
      <c r="EP884" s="241"/>
      <c r="EQ884" s="241"/>
      <c r="ER884" s="241"/>
      <c r="ES884" s="241"/>
      <c r="ET884" s="241"/>
      <c r="EU884" s="241"/>
      <c r="EV884" s="241"/>
      <c r="EW884" s="241"/>
      <c r="EX884" s="241"/>
      <c r="EY884" s="241"/>
      <c r="EZ884" s="241"/>
      <c r="FA884" s="241"/>
      <c r="FB884" s="241"/>
      <c r="FC884" s="241"/>
      <c r="FD884" s="241"/>
      <c r="FE884" s="241"/>
      <c r="FF884" s="241"/>
      <c r="FG884" s="241"/>
      <c r="FH884" s="241"/>
      <c r="FI884" s="241"/>
      <c r="FJ884" s="241"/>
      <c r="FK884" s="241"/>
      <c r="FL884" s="241"/>
      <c r="FM884" s="241"/>
      <c r="FN884" s="241"/>
      <c r="FO884" s="241"/>
      <c r="FP884" s="241"/>
      <c r="FQ884" s="241"/>
      <c r="FR884" s="241"/>
      <c r="FS884" s="241"/>
      <c r="FT884" s="241"/>
      <c r="FU884" s="241"/>
      <c r="FV884" s="241"/>
      <c r="FW884" s="241"/>
      <c r="FX884" s="241"/>
      <c r="FY884" s="241"/>
      <c r="FZ884" s="241"/>
      <c r="GA884" s="241"/>
      <c r="GB884" s="241"/>
      <c r="GC884" s="241"/>
      <c r="GD884" s="241"/>
      <c r="GE884" s="241"/>
      <c r="GF884" s="241"/>
      <c r="GG884" s="241"/>
      <c r="GH884" s="241"/>
      <c r="GI884" s="241"/>
      <c r="GJ884" s="241"/>
      <c r="GK884" s="241"/>
      <c r="GL884" s="241"/>
      <c r="GM884" s="241"/>
      <c r="GN884" s="241"/>
      <c r="GO884" s="241"/>
      <c r="GP884" s="241"/>
      <c r="GQ884" s="241"/>
      <c r="GR884" s="241"/>
      <c r="GS884" s="241"/>
      <c r="GT884" s="241"/>
      <c r="GU884" s="241"/>
      <c r="GV884" s="241"/>
      <c r="GW884" s="241"/>
      <c r="GX884" s="241"/>
      <c r="GY884" s="241"/>
      <c r="GZ884" s="241"/>
      <c r="HA884" s="241"/>
      <c r="HB884" s="241"/>
      <c r="HC884" s="241"/>
      <c r="HD884" s="241"/>
      <c r="HE884" s="241"/>
      <c r="HF884" s="241"/>
      <c r="HG884" s="241"/>
      <c r="HH884" s="241"/>
      <c r="HI884" s="241"/>
      <c r="HJ884" s="241"/>
      <c r="HK884" s="241"/>
      <c r="HL884" s="241"/>
      <c r="HM884" s="241"/>
      <c r="HN884" s="241"/>
      <c r="HO884" s="241"/>
      <c r="HP884" s="241"/>
      <c r="HQ884" s="241"/>
      <c r="HR884" s="241"/>
      <c r="HS884" s="241"/>
      <c r="HT884" s="241"/>
      <c r="HU884" s="241"/>
      <c r="HV884" s="241"/>
      <c r="HW884" s="241"/>
      <c r="HX884" s="241"/>
      <c r="HY884" s="241"/>
      <c r="HZ884" s="241"/>
      <c r="IA884" s="241"/>
      <c r="IB884" s="241"/>
      <c r="IC884" s="241"/>
      <c r="ID884" s="241"/>
      <c r="IE884" s="241"/>
      <c r="IF884" s="241"/>
      <c r="IG884" s="241"/>
      <c r="IH884" s="241"/>
      <c r="II884" s="241"/>
      <c r="IJ884" s="241"/>
      <c r="IK884" s="241"/>
      <c r="IL884" s="241"/>
      <c r="IM884" s="241"/>
      <c r="IN884" s="241"/>
      <c r="IO884" s="241"/>
      <c r="IP884" s="241"/>
      <c r="IQ884" s="241"/>
      <c r="IR884" s="241"/>
      <c r="IS884" s="241"/>
      <c r="IT884" s="241"/>
      <c r="IU884" s="241"/>
      <c r="IV884" s="241"/>
      <c r="IW884" s="241"/>
      <c r="IX884" s="241"/>
      <c r="IY884" s="241"/>
      <c r="IZ884" s="241"/>
      <c r="JA884" s="241"/>
      <c r="JB884" s="241"/>
      <c r="JC884" s="241"/>
      <c r="JD884" s="241"/>
      <c r="JE884" s="241"/>
      <c r="JF884" s="241"/>
      <c r="JG884" s="241"/>
      <c r="JH884" s="241"/>
      <c r="JI884" s="241"/>
      <c r="JJ884" s="241"/>
      <c r="JK884" s="241"/>
      <c r="JL884" s="241"/>
      <c r="JM884" s="241"/>
      <c r="JN884" s="241"/>
      <c r="JO884" s="241"/>
      <c r="JP884" s="241"/>
      <c r="JQ884" s="241"/>
      <c r="JR884" s="241"/>
      <c r="JS884" s="241"/>
      <c r="JT884" s="241"/>
      <c r="JU884" s="241"/>
    </row>
    <row r="885" spans="1:281" s="240" customFormat="1" ht="15" customHeight="1">
      <c r="A885" s="241"/>
      <c r="B885" s="241"/>
      <c r="C885" s="241"/>
      <c r="D885" s="241"/>
      <c r="E885" s="241"/>
      <c r="F885" s="241"/>
      <c r="G885" s="241"/>
      <c r="H885" s="241"/>
      <c r="I885" s="241"/>
      <c r="J885" s="241"/>
      <c r="K885" s="241"/>
      <c r="L885" s="241"/>
      <c r="M885" s="241"/>
      <c r="N885" s="241"/>
      <c r="O885" s="241"/>
      <c r="P885" s="241"/>
      <c r="Q885" s="241"/>
      <c r="R885" s="241"/>
      <c r="S885" s="241"/>
      <c r="T885" s="241"/>
      <c r="U885" s="241" t="s">
        <v>1005</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c r="DV885" s="241"/>
      <c r="DW885" s="241"/>
      <c r="DX885" s="241"/>
      <c r="DY885" s="241"/>
      <c r="DZ885" s="241"/>
      <c r="EA885" s="241"/>
      <c r="EB885" s="241"/>
      <c r="EC885" s="241"/>
      <c r="ED885" s="241"/>
      <c r="EE885" s="241"/>
      <c r="EF885" s="241"/>
      <c r="EG885" s="241"/>
      <c r="EH885" s="241"/>
      <c r="EI885" s="241"/>
      <c r="EJ885" s="241"/>
      <c r="EK885" s="241"/>
      <c r="EL885" s="241"/>
      <c r="EM885" s="241"/>
      <c r="EN885" s="241"/>
      <c r="EO885" s="241"/>
      <c r="EP885" s="241"/>
      <c r="EQ885" s="241"/>
      <c r="ER885" s="241"/>
      <c r="ES885" s="241"/>
      <c r="ET885" s="241"/>
      <c r="EU885" s="241"/>
      <c r="EV885" s="241"/>
      <c r="EW885" s="241"/>
      <c r="EX885" s="241"/>
      <c r="EY885" s="241"/>
      <c r="EZ885" s="241"/>
      <c r="FA885" s="241"/>
      <c r="FB885" s="241"/>
      <c r="FC885" s="241"/>
      <c r="FD885" s="241"/>
      <c r="FE885" s="241"/>
      <c r="FF885" s="241"/>
      <c r="FG885" s="241"/>
      <c r="FH885" s="241"/>
      <c r="FI885" s="241"/>
      <c r="FJ885" s="241"/>
      <c r="FK885" s="241"/>
      <c r="FL885" s="241"/>
      <c r="FM885" s="241"/>
      <c r="FN885" s="241"/>
      <c r="FO885" s="241"/>
      <c r="FP885" s="241"/>
      <c r="FQ885" s="241"/>
      <c r="FR885" s="241"/>
      <c r="FS885" s="241"/>
      <c r="FT885" s="241"/>
      <c r="FU885" s="241"/>
      <c r="FV885" s="241"/>
      <c r="FW885" s="241"/>
      <c r="FX885" s="241"/>
      <c r="FY885" s="241"/>
      <c r="FZ885" s="241"/>
      <c r="GA885" s="241"/>
      <c r="GB885" s="241"/>
      <c r="GC885" s="241"/>
      <c r="GD885" s="241"/>
      <c r="GE885" s="241"/>
      <c r="GF885" s="241"/>
      <c r="GG885" s="241"/>
      <c r="GH885" s="241"/>
      <c r="GI885" s="241"/>
      <c r="GJ885" s="241"/>
      <c r="GK885" s="241"/>
      <c r="GL885" s="241"/>
      <c r="GM885" s="241"/>
      <c r="GN885" s="241"/>
      <c r="GO885" s="241"/>
      <c r="GP885" s="241"/>
      <c r="GQ885" s="241"/>
      <c r="GR885" s="241"/>
      <c r="GS885" s="241"/>
      <c r="GT885" s="241"/>
      <c r="GU885" s="241"/>
      <c r="GV885" s="241"/>
      <c r="GW885" s="241"/>
      <c r="GX885" s="241"/>
      <c r="GY885" s="241"/>
      <c r="GZ885" s="241"/>
      <c r="HA885" s="241"/>
      <c r="HB885" s="241"/>
      <c r="HC885" s="241"/>
      <c r="HD885" s="241"/>
      <c r="HE885" s="241"/>
      <c r="HF885" s="241"/>
      <c r="HG885" s="241"/>
      <c r="HH885" s="241"/>
      <c r="HI885" s="241"/>
      <c r="HJ885" s="241"/>
      <c r="HK885" s="241"/>
      <c r="HL885" s="241"/>
      <c r="HM885" s="241"/>
      <c r="HN885" s="241"/>
      <c r="HO885" s="241"/>
      <c r="HP885" s="241"/>
      <c r="HQ885" s="241"/>
      <c r="HR885" s="241"/>
      <c r="HS885" s="241"/>
      <c r="HT885" s="241"/>
      <c r="HU885" s="241"/>
      <c r="HV885" s="241"/>
      <c r="HW885" s="241"/>
      <c r="HX885" s="241"/>
      <c r="HY885" s="241"/>
      <c r="HZ885" s="241"/>
      <c r="IA885" s="241"/>
      <c r="IB885" s="241"/>
      <c r="IC885" s="241"/>
      <c r="ID885" s="241"/>
      <c r="IE885" s="241"/>
      <c r="IF885" s="241"/>
      <c r="IG885" s="241"/>
      <c r="IH885" s="241"/>
      <c r="II885" s="241"/>
      <c r="IJ885" s="241"/>
      <c r="IK885" s="241"/>
      <c r="IL885" s="241"/>
      <c r="IM885" s="241"/>
      <c r="IN885" s="241"/>
      <c r="IO885" s="241"/>
      <c r="IP885" s="241"/>
      <c r="IQ885" s="241"/>
      <c r="IR885" s="241"/>
      <c r="IS885" s="241"/>
      <c r="IT885" s="241"/>
      <c r="IU885" s="241"/>
      <c r="IV885" s="241"/>
      <c r="IW885" s="241"/>
      <c r="IX885" s="241"/>
      <c r="IY885" s="241"/>
      <c r="IZ885" s="241"/>
      <c r="JA885" s="241"/>
      <c r="JB885" s="241"/>
      <c r="JC885" s="241"/>
      <c r="JD885" s="241"/>
      <c r="JE885" s="241"/>
      <c r="JF885" s="241"/>
      <c r="JG885" s="241"/>
      <c r="JH885" s="241"/>
      <c r="JI885" s="241"/>
      <c r="JJ885" s="241"/>
      <c r="JK885" s="241"/>
      <c r="JL885" s="241"/>
      <c r="JM885" s="241"/>
      <c r="JN885" s="241"/>
      <c r="JO885" s="241"/>
      <c r="JP885" s="241"/>
      <c r="JQ885" s="241"/>
      <c r="JR885" s="241"/>
      <c r="JS885" s="241"/>
      <c r="JT885" s="241"/>
      <c r="JU885" s="241"/>
    </row>
    <row r="886" spans="1:281" s="240" customFormat="1" ht="15" customHeight="1">
      <c r="A886" s="241"/>
      <c r="B886" s="241"/>
      <c r="C886" s="241"/>
      <c r="D886" s="241"/>
      <c r="E886" s="241"/>
      <c r="F886" s="241"/>
      <c r="G886" s="241"/>
      <c r="H886" s="241"/>
      <c r="I886" s="241"/>
      <c r="J886" s="241"/>
      <c r="K886" s="241"/>
      <c r="L886" s="241"/>
      <c r="M886" s="241"/>
      <c r="N886" s="241"/>
      <c r="O886" s="241"/>
      <c r="P886" s="241"/>
      <c r="Q886" s="241"/>
      <c r="R886" s="241"/>
      <c r="S886" s="241"/>
      <c r="T886" s="241"/>
      <c r="U886" s="241" t="s">
        <v>1006</v>
      </c>
      <c r="V886" s="241"/>
      <c r="W886" s="241"/>
      <c r="X886" s="241"/>
      <c r="Y886" s="241"/>
      <c r="Z886" s="241"/>
      <c r="AA886" s="241"/>
      <c r="AB886" s="241"/>
      <c r="AC886" s="241" t="s">
        <v>325</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c r="DV886" s="241"/>
      <c r="DW886" s="241"/>
      <c r="DX886" s="241"/>
      <c r="DY886" s="241"/>
      <c r="DZ886" s="241"/>
      <c r="EA886" s="241"/>
      <c r="EB886" s="241"/>
      <c r="EC886" s="241"/>
      <c r="ED886" s="241"/>
      <c r="EE886" s="241"/>
      <c r="EF886" s="241"/>
      <c r="EG886" s="241"/>
      <c r="EH886" s="241"/>
      <c r="EI886" s="241"/>
      <c r="EJ886" s="241"/>
      <c r="EK886" s="241"/>
      <c r="EL886" s="241"/>
      <c r="EM886" s="241"/>
      <c r="EN886" s="241"/>
      <c r="EO886" s="241"/>
      <c r="EP886" s="241"/>
      <c r="EQ886" s="241"/>
      <c r="ER886" s="241"/>
      <c r="ES886" s="241"/>
      <c r="ET886" s="241"/>
      <c r="EU886" s="241"/>
      <c r="EV886" s="241"/>
      <c r="EW886" s="241"/>
      <c r="EX886" s="241"/>
      <c r="EY886" s="241"/>
      <c r="EZ886" s="241"/>
      <c r="FA886" s="241"/>
      <c r="FB886" s="241"/>
      <c r="FC886" s="241"/>
      <c r="FD886" s="241"/>
      <c r="FE886" s="241"/>
      <c r="FF886" s="241"/>
      <c r="FG886" s="241"/>
      <c r="FH886" s="241"/>
      <c r="FI886" s="241"/>
      <c r="FJ886" s="241"/>
      <c r="FK886" s="241"/>
      <c r="FL886" s="241"/>
      <c r="FM886" s="241"/>
      <c r="FN886" s="241"/>
      <c r="FO886" s="241"/>
      <c r="FP886" s="241"/>
      <c r="FQ886" s="241"/>
      <c r="FR886" s="241"/>
      <c r="FS886" s="241"/>
      <c r="FT886" s="241"/>
      <c r="FU886" s="241"/>
      <c r="FV886" s="241"/>
      <c r="FW886" s="241"/>
      <c r="FX886" s="241"/>
      <c r="FY886" s="241"/>
      <c r="FZ886" s="241"/>
      <c r="GA886" s="241"/>
      <c r="GB886" s="241"/>
      <c r="GC886" s="241"/>
      <c r="GD886" s="241"/>
      <c r="GE886" s="241"/>
      <c r="GF886" s="241"/>
      <c r="GG886" s="241"/>
      <c r="GH886" s="241"/>
      <c r="GI886" s="241"/>
      <c r="GJ886" s="241"/>
      <c r="GK886" s="241"/>
      <c r="GL886" s="241"/>
      <c r="GM886" s="241"/>
      <c r="GN886" s="241"/>
      <c r="GO886" s="241"/>
      <c r="GP886" s="241"/>
      <c r="GQ886" s="241"/>
      <c r="GR886" s="241"/>
      <c r="GS886" s="241"/>
      <c r="GT886" s="241"/>
      <c r="GU886" s="241"/>
      <c r="GV886" s="241"/>
      <c r="GW886" s="241"/>
      <c r="GX886" s="241"/>
      <c r="GY886" s="241"/>
      <c r="GZ886" s="241"/>
      <c r="HA886" s="241"/>
      <c r="HB886" s="241"/>
      <c r="HC886" s="241"/>
      <c r="HD886" s="241"/>
      <c r="HE886" s="241"/>
      <c r="HF886" s="241"/>
      <c r="HG886" s="241"/>
      <c r="HH886" s="241"/>
      <c r="HI886" s="241"/>
      <c r="HJ886" s="241"/>
      <c r="HK886" s="241"/>
      <c r="HL886" s="241"/>
      <c r="HM886" s="241"/>
      <c r="HN886" s="241"/>
      <c r="HO886" s="241"/>
      <c r="HP886" s="241"/>
      <c r="HQ886" s="241"/>
      <c r="HR886" s="241"/>
      <c r="HS886" s="241"/>
      <c r="HT886" s="241"/>
      <c r="HU886" s="241"/>
      <c r="HV886" s="241"/>
      <c r="HW886" s="241"/>
      <c r="HX886" s="241"/>
      <c r="HY886" s="241"/>
      <c r="HZ886" s="241"/>
      <c r="IA886" s="241"/>
      <c r="IB886" s="241"/>
      <c r="IC886" s="241"/>
      <c r="ID886" s="241"/>
      <c r="IE886" s="241"/>
      <c r="IF886" s="241"/>
      <c r="IG886" s="241"/>
      <c r="IH886" s="241"/>
      <c r="II886" s="241"/>
      <c r="IJ886" s="241"/>
      <c r="IK886" s="241"/>
      <c r="IL886" s="241"/>
      <c r="IM886" s="241"/>
      <c r="IN886" s="241"/>
      <c r="IO886" s="241"/>
      <c r="IP886" s="241"/>
      <c r="IQ886" s="241"/>
      <c r="IR886" s="241"/>
      <c r="IS886" s="241"/>
      <c r="IT886" s="241"/>
      <c r="IU886" s="241"/>
      <c r="IV886" s="241"/>
      <c r="IW886" s="241"/>
      <c r="IX886" s="241"/>
      <c r="IY886" s="241"/>
      <c r="IZ886" s="241"/>
      <c r="JA886" s="241"/>
      <c r="JB886" s="241"/>
      <c r="JC886" s="241"/>
      <c r="JD886" s="241"/>
      <c r="JE886" s="241"/>
      <c r="JF886" s="241"/>
      <c r="JG886" s="241"/>
      <c r="JH886" s="241"/>
      <c r="JI886" s="241"/>
      <c r="JJ886" s="241"/>
      <c r="JK886" s="241"/>
      <c r="JL886" s="241"/>
      <c r="JM886" s="241"/>
      <c r="JN886" s="241"/>
      <c r="JO886" s="241"/>
      <c r="JP886" s="241"/>
      <c r="JQ886" s="241"/>
      <c r="JR886" s="241"/>
      <c r="JS886" s="241"/>
      <c r="JT886" s="241"/>
      <c r="JU886" s="241"/>
    </row>
    <row r="887" spans="1:281" s="240" customFormat="1" ht="15" customHeight="1">
      <c r="A887" s="241"/>
      <c r="B887" s="241"/>
      <c r="C887" s="241"/>
      <c r="D887" s="241"/>
      <c r="E887" s="241"/>
      <c r="F887" s="241"/>
      <c r="G887" s="241"/>
      <c r="H887" s="241"/>
      <c r="I887" s="241"/>
      <c r="J887" s="241"/>
      <c r="K887" s="241"/>
      <c r="L887" s="241"/>
      <c r="M887" s="241"/>
      <c r="N887" s="241"/>
      <c r="O887" s="241"/>
      <c r="P887" s="241"/>
      <c r="Q887" s="241"/>
      <c r="R887" s="241"/>
      <c r="S887" s="241"/>
      <c r="T887" s="241"/>
      <c r="U887" s="241" t="s">
        <v>1007</v>
      </c>
      <c r="V887" s="241"/>
      <c r="W887" s="241"/>
      <c r="X887" s="241"/>
      <c r="Y887" s="241"/>
      <c r="Z887" s="241"/>
      <c r="AA887" s="241"/>
      <c r="AB887" s="241"/>
      <c r="AC887" s="241" t="s">
        <v>350</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c r="DV887" s="241"/>
      <c r="DW887" s="241"/>
      <c r="DX887" s="241"/>
      <c r="DY887" s="241"/>
      <c r="DZ887" s="241"/>
      <c r="EA887" s="241"/>
      <c r="EB887" s="241"/>
      <c r="EC887" s="241"/>
      <c r="ED887" s="241"/>
      <c r="EE887" s="241"/>
      <c r="EF887" s="241"/>
      <c r="EG887" s="241"/>
      <c r="EH887" s="241"/>
      <c r="EI887" s="241"/>
      <c r="EJ887" s="241"/>
      <c r="EK887" s="241"/>
      <c r="EL887" s="241"/>
      <c r="EM887" s="241"/>
      <c r="EN887" s="241"/>
      <c r="EO887" s="241"/>
      <c r="EP887" s="241"/>
      <c r="EQ887" s="241"/>
      <c r="ER887" s="241"/>
      <c r="ES887" s="241"/>
      <c r="ET887" s="241"/>
      <c r="EU887" s="241"/>
      <c r="EV887" s="241"/>
      <c r="EW887" s="241"/>
      <c r="EX887" s="241"/>
      <c r="EY887" s="241"/>
      <c r="EZ887" s="241"/>
      <c r="FA887" s="241"/>
      <c r="FB887" s="241"/>
      <c r="FC887" s="241"/>
      <c r="FD887" s="241"/>
      <c r="FE887" s="241"/>
      <c r="FF887" s="241"/>
      <c r="FG887" s="241"/>
      <c r="FH887" s="241"/>
      <c r="FI887" s="241"/>
      <c r="FJ887" s="241"/>
      <c r="FK887" s="241"/>
      <c r="FL887" s="241"/>
      <c r="FM887" s="241"/>
      <c r="FN887" s="241"/>
      <c r="FO887" s="241"/>
      <c r="FP887" s="241"/>
      <c r="FQ887" s="241"/>
      <c r="FR887" s="241"/>
      <c r="FS887" s="241"/>
      <c r="FT887" s="241"/>
      <c r="FU887" s="241"/>
      <c r="FV887" s="241"/>
      <c r="FW887" s="241"/>
      <c r="FX887" s="241"/>
      <c r="FY887" s="241"/>
      <c r="FZ887" s="241"/>
      <c r="GA887" s="241"/>
      <c r="GB887" s="241"/>
      <c r="GC887" s="241"/>
      <c r="GD887" s="241"/>
      <c r="GE887" s="241"/>
      <c r="GF887" s="241"/>
      <c r="GG887" s="241"/>
      <c r="GH887" s="241"/>
      <c r="GI887" s="241"/>
      <c r="GJ887" s="241"/>
      <c r="GK887" s="241"/>
      <c r="GL887" s="241"/>
      <c r="GM887" s="241"/>
      <c r="GN887" s="241"/>
      <c r="GO887" s="241"/>
      <c r="GP887" s="241"/>
      <c r="GQ887" s="241"/>
      <c r="GR887" s="241"/>
      <c r="GS887" s="241"/>
      <c r="GT887" s="241"/>
      <c r="GU887" s="241"/>
      <c r="GV887" s="241"/>
      <c r="GW887" s="241"/>
      <c r="GX887" s="241"/>
      <c r="GY887" s="241"/>
      <c r="GZ887" s="241"/>
      <c r="HA887" s="241"/>
      <c r="HB887" s="241"/>
      <c r="HC887" s="241"/>
      <c r="HD887" s="241"/>
      <c r="HE887" s="241"/>
      <c r="HF887" s="241"/>
      <c r="HG887" s="241"/>
      <c r="HH887" s="241"/>
      <c r="HI887" s="241"/>
      <c r="HJ887" s="241"/>
      <c r="HK887" s="241"/>
      <c r="HL887" s="241"/>
      <c r="HM887" s="241"/>
      <c r="HN887" s="241"/>
      <c r="HO887" s="241"/>
      <c r="HP887" s="241"/>
      <c r="HQ887" s="241"/>
      <c r="HR887" s="241"/>
      <c r="HS887" s="241"/>
      <c r="HT887" s="241"/>
      <c r="HU887" s="241"/>
      <c r="HV887" s="241"/>
      <c r="HW887" s="241"/>
      <c r="HX887" s="241"/>
      <c r="HY887" s="241"/>
      <c r="HZ887" s="241"/>
      <c r="IA887" s="241"/>
      <c r="IB887" s="241"/>
      <c r="IC887" s="241"/>
      <c r="ID887" s="241"/>
      <c r="IE887" s="241"/>
      <c r="IF887" s="241"/>
      <c r="IG887" s="241"/>
      <c r="IH887" s="241"/>
      <c r="II887" s="241"/>
      <c r="IJ887" s="241"/>
      <c r="IK887" s="241"/>
      <c r="IL887" s="241"/>
      <c r="IM887" s="241"/>
      <c r="IN887" s="241"/>
      <c r="IO887" s="241"/>
      <c r="IP887" s="241"/>
      <c r="IQ887" s="241"/>
      <c r="IR887" s="241"/>
      <c r="IS887" s="241"/>
      <c r="IT887" s="241"/>
      <c r="IU887" s="241"/>
      <c r="IV887" s="241"/>
      <c r="IW887" s="241"/>
      <c r="IX887" s="241"/>
      <c r="IY887" s="241"/>
      <c r="IZ887" s="241"/>
      <c r="JA887" s="241"/>
      <c r="JB887" s="241"/>
      <c r="JC887" s="241"/>
      <c r="JD887" s="241"/>
      <c r="JE887" s="241"/>
      <c r="JF887" s="241"/>
      <c r="JG887" s="241"/>
      <c r="JH887" s="241"/>
      <c r="JI887" s="241"/>
      <c r="JJ887" s="241"/>
      <c r="JK887" s="241"/>
      <c r="JL887" s="241"/>
      <c r="JM887" s="241"/>
      <c r="JN887" s="241"/>
      <c r="JO887" s="241"/>
      <c r="JP887" s="241"/>
      <c r="JQ887" s="241"/>
      <c r="JR887" s="241"/>
      <c r="JS887" s="241"/>
      <c r="JT887" s="241"/>
      <c r="JU887" s="241"/>
    </row>
    <row r="888" spans="1:281" s="240" customFormat="1" ht="15" customHeight="1">
      <c r="A888" s="241"/>
      <c r="B888" s="241"/>
      <c r="C888" s="241"/>
      <c r="D888" s="241"/>
      <c r="E888" s="241"/>
      <c r="F888" s="241"/>
      <c r="G888" s="241"/>
      <c r="H888" s="241"/>
      <c r="I888" s="241"/>
      <c r="J888" s="241"/>
      <c r="K888" s="241"/>
      <c r="L888" s="241"/>
      <c r="M888" s="241"/>
      <c r="N888" s="241"/>
      <c r="O888" s="241"/>
      <c r="P888" s="241"/>
      <c r="Q888" s="241"/>
      <c r="R888" s="241"/>
      <c r="S888" s="241"/>
      <c r="T888" s="241"/>
      <c r="U888" s="241" t="s">
        <v>1008</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c r="DV888" s="241"/>
      <c r="DW888" s="241"/>
      <c r="DX888" s="241"/>
      <c r="DY888" s="241"/>
      <c r="DZ888" s="241"/>
      <c r="EA888" s="241"/>
      <c r="EB888" s="241"/>
      <c r="EC888" s="241"/>
      <c r="ED888" s="241"/>
      <c r="EE888" s="241"/>
      <c r="EF888" s="241"/>
      <c r="EG888" s="241"/>
      <c r="EH888" s="241"/>
      <c r="EI888" s="241"/>
      <c r="EJ888" s="241"/>
      <c r="EK888" s="241"/>
      <c r="EL888" s="241"/>
      <c r="EM888" s="241"/>
      <c r="EN888" s="241"/>
      <c r="EO888" s="241"/>
      <c r="EP888" s="241"/>
      <c r="EQ888" s="241"/>
      <c r="ER888" s="241"/>
      <c r="ES888" s="241"/>
      <c r="ET888" s="241"/>
      <c r="EU888" s="241"/>
      <c r="EV888" s="241"/>
      <c r="EW888" s="241"/>
      <c r="EX888" s="241"/>
      <c r="EY888" s="241"/>
      <c r="EZ888" s="241"/>
      <c r="FA888" s="241"/>
      <c r="FB888" s="241"/>
      <c r="FC888" s="241"/>
      <c r="FD888" s="241"/>
      <c r="FE888" s="241"/>
      <c r="FF888" s="241"/>
      <c r="FG888" s="241"/>
      <c r="FH888" s="241"/>
      <c r="FI888" s="241"/>
      <c r="FJ888" s="241"/>
      <c r="FK888" s="241"/>
      <c r="FL888" s="241"/>
      <c r="FM888" s="241"/>
      <c r="FN888" s="241"/>
      <c r="FO888" s="241"/>
      <c r="FP888" s="241"/>
      <c r="FQ888" s="241"/>
      <c r="FR888" s="241"/>
      <c r="FS888" s="241"/>
      <c r="FT888" s="241"/>
      <c r="FU888" s="241"/>
      <c r="FV888" s="241"/>
      <c r="FW888" s="241"/>
      <c r="FX888" s="241"/>
      <c r="FY888" s="241"/>
      <c r="FZ888" s="241"/>
      <c r="GA888" s="241"/>
      <c r="GB888" s="241"/>
      <c r="GC888" s="241"/>
      <c r="GD888" s="241"/>
      <c r="GE888" s="241"/>
      <c r="GF888" s="241"/>
      <c r="GG888" s="241"/>
      <c r="GH888" s="241"/>
      <c r="GI888" s="241"/>
      <c r="GJ888" s="241"/>
      <c r="GK888" s="241"/>
      <c r="GL888" s="241"/>
      <c r="GM888" s="241"/>
      <c r="GN888" s="241"/>
      <c r="GO888" s="241"/>
      <c r="GP888" s="241"/>
      <c r="GQ888" s="241"/>
      <c r="GR888" s="241"/>
      <c r="GS888" s="241"/>
      <c r="GT888" s="241"/>
      <c r="GU888" s="241"/>
      <c r="GV888" s="241"/>
      <c r="GW888" s="241"/>
      <c r="GX888" s="241"/>
      <c r="GY888" s="241"/>
      <c r="GZ888" s="241"/>
      <c r="HA888" s="241"/>
      <c r="HB888" s="241"/>
      <c r="HC888" s="241"/>
      <c r="HD888" s="241"/>
      <c r="HE888" s="241"/>
      <c r="HF888" s="241"/>
      <c r="HG888" s="241"/>
      <c r="HH888" s="241"/>
      <c r="HI888" s="241"/>
      <c r="HJ888" s="241"/>
      <c r="HK888" s="241"/>
      <c r="HL888" s="241"/>
      <c r="HM888" s="241"/>
      <c r="HN888" s="241"/>
      <c r="HO888" s="241"/>
      <c r="HP888" s="241"/>
      <c r="HQ888" s="241"/>
      <c r="HR888" s="241"/>
      <c r="HS888" s="241"/>
      <c r="HT888" s="241"/>
      <c r="HU888" s="241"/>
      <c r="HV888" s="241"/>
      <c r="HW888" s="241"/>
      <c r="HX888" s="241"/>
      <c r="HY888" s="241"/>
      <c r="HZ888" s="241"/>
      <c r="IA888" s="241"/>
      <c r="IB888" s="241"/>
      <c r="IC888" s="241"/>
      <c r="ID888" s="241"/>
      <c r="IE888" s="241"/>
      <c r="IF888" s="241"/>
      <c r="IG888" s="241"/>
      <c r="IH888" s="241"/>
      <c r="II888" s="241"/>
      <c r="IJ888" s="241"/>
      <c r="IK888" s="241"/>
      <c r="IL888" s="241"/>
      <c r="IM888" s="241"/>
      <c r="IN888" s="241"/>
      <c r="IO888" s="241"/>
      <c r="IP888" s="241"/>
      <c r="IQ888" s="241"/>
      <c r="IR888" s="241"/>
      <c r="IS888" s="241"/>
      <c r="IT888" s="241"/>
      <c r="IU888" s="241"/>
      <c r="IV888" s="241"/>
      <c r="IW888" s="241"/>
      <c r="IX888" s="241"/>
      <c r="IY888" s="241"/>
      <c r="IZ888" s="241"/>
      <c r="JA888" s="241"/>
      <c r="JB888" s="241"/>
      <c r="JC888" s="241"/>
      <c r="JD888" s="241"/>
      <c r="JE888" s="241"/>
      <c r="JF888" s="241"/>
      <c r="JG888" s="241"/>
      <c r="JH888" s="241"/>
      <c r="JI888" s="241"/>
      <c r="JJ888" s="241"/>
      <c r="JK888" s="241"/>
      <c r="JL888" s="241"/>
      <c r="JM888" s="241"/>
      <c r="JN888" s="241"/>
      <c r="JO888" s="241"/>
      <c r="JP888" s="241"/>
      <c r="JQ888" s="241"/>
      <c r="JR888" s="241"/>
      <c r="JS888" s="241"/>
      <c r="JT888" s="241"/>
      <c r="JU888" s="241"/>
    </row>
    <row r="889" spans="1:281" s="240" customFormat="1" ht="15" customHeight="1">
      <c r="A889" s="241"/>
      <c r="B889" s="241"/>
      <c r="C889" s="241"/>
      <c r="D889" s="241"/>
      <c r="E889" s="241"/>
      <c r="F889" s="241"/>
      <c r="G889" s="241"/>
      <c r="H889" s="241"/>
      <c r="I889" s="241"/>
      <c r="J889" s="241"/>
      <c r="K889" s="241"/>
      <c r="L889" s="241"/>
      <c r="M889" s="241"/>
      <c r="N889" s="241"/>
      <c r="O889" s="241"/>
      <c r="P889" s="241"/>
      <c r="Q889" s="241"/>
      <c r="R889" s="241"/>
      <c r="S889" s="241"/>
      <c r="T889" s="241"/>
      <c r="U889" s="241" t="s">
        <v>1009</v>
      </c>
      <c r="V889" s="241"/>
      <c r="W889" s="241"/>
      <c r="X889" s="241"/>
      <c r="Y889" s="241"/>
      <c r="Z889" s="241"/>
      <c r="AA889" s="241"/>
      <c r="AB889" s="241"/>
      <c r="AC889" s="241" t="s">
        <v>316</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c r="DV889" s="241"/>
      <c r="DW889" s="241"/>
      <c r="DX889" s="241"/>
      <c r="DY889" s="241"/>
      <c r="DZ889" s="241"/>
      <c r="EA889" s="241"/>
      <c r="EB889" s="241"/>
      <c r="EC889" s="241"/>
      <c r="ED889" s="241"/>
      <c r="EE889" s="241"/>
      <c r="EF889" s="241"/>
      <c r="EG889" s="241"/>
      <c r="EH889" s="241"/>
      <c r="EI889" s="241"/>
      <c r="EJ889" s="241"/>
      <c r="EK889" s="241"/>
      <c r="EL889" s="241"/>
      <c r="EM889" s="241"/>
      <c r="EN889" s="241"/>
      <c r="EO889" s="241"/>
      <c r="EP889" s="241"/>
      <c r="EQ889" s="241"/>
      <c r="ER889" s="241"/>
      <c r="ES889" s="241"/>
      <c r="ET889" s="241"/>
      <c r="EU889" s="241"/>
      <c r="EV889" s="241"/>
      <c r="EW889" s="241"/>
      <c r="EX889" s="241"/>
      <c r="EY889" s="241"/>
      <c r="EZ889" s="241"/>
      <c r="FA889" s="241"/>
      <c r="FB889" s="241"/>
      <c r="FC889" s="241"/>
      <c r="FD889" s="241"/>
      <c r="FE889" s="241"/>
      <c r="FF889" s="241"/>
      <c r="FG889" s="241"/>
      <c r="FH889" s="241"/>
      <c r="FI889" s="241"/>
      <c r="FJ889" s="241"/>
      <c r="FK889" s="241"/>
      <c r="FL889" s="241"/>
      <c r="FM889" s="241"/>
      <c r="FN889" s="241"/>
      <c r="FO889" s="241"/>
      <c r="FP889" s="241"/>
      <c r="FQ889" s="241"/>
      <c r="FR889" s="241"/>
      <c r="FS889" s="241"/>
      <c r="FT889" s="241"/>
      <c r="FU889" s="241"/>
      <c r="FV889" s="241"/>
      <c r="FW889" s="241"/>
      <c r="FX889" s="241"/>
      <c r="FY889" s="241"/>
      <c r="FZ889" s="241"/>
      <c r="GA889" s="241"/>
      <c r="GB889" s="241"/>
      <c r="GC889" s="241"/>
      <c r="GD889" s="241"/>
      <c r="GE889" s="241"/>
      <c r="GF889" s="241"/>
      <c r="GG889" s="241"/>
      <c r="GH889" s="241"/>
      <c r="GI889" s="241"/>
      <c r="GJ889" s="241"/>
      <c r="GK889" s="241"/>
      <c r="GL889" s="241"/>
      <c r="GM889" s="241"/>
      <c r="GN889" s="241"/>
      <c r="GO889" s="241"/>
      <c r="GP889" s="241"/>
      <c r="GQ889" s="241"/>
      <c r="GR889" s="241"/>
      <c r="GS889" s="241"/>
      <c r="GT889" s="241"/>
      <c r="GU889" s="241"/>
      <c r="GV889" s="241"/>
      <c r="GW889" s="241"/>
      <c r="GX889" s="241"/>
      <c r="GY889" s="241"/>
      <c r="GZ889" s="241"/>
      <c r="HA889" s="241"/>
      <c r="HB889" s="241"/>
      <c r="HC889" s="241"/>
      <c r="HD889" s="241"/>
      <c r="HE889" s="241"/>
      <c r="HF889" s="241"/>
      <c r="HG889" s="241"/>
      <c r="HH889" s="241"/>
      <c r="HI889" s="241"/>
      <c r="HJ889" s="241"/>
      <c r="HK889" s="241"/>
      <c r="HL889" s="241"/>
      <c r="HM889" s="241"/>
      <c r="HN889" s="241"/>
      <c r="HO889" s="241"/>
      <c r="HP889" s="241"/>
      <c r="HQ889" s="241"/>
      <c r="HR889" s="241"/>
      <c r="HS889" s="241"/>
      <c r="HT889" s="241"/>
      <c r="HU889" s="241"/>
      <c r="HV889" s="241"/>
      <c r="HW889" s="241"/>
      <c r="HX889" s="241"/>
      <c r="HY889" s="241"/>
      <c r="HZ889" s="241"/>
      <c r="IA889" s="241"/>
      <c r="IB889" s="241"/>
      <c r="IC889" s="241"/>
      <c r="ID889" s="241"/>
      <c r="IE889" s="241"/>
      <c r="IF889" s="241"/>
      <c r="IG889" s="241"/>
      <c r="IH889" s="241"/>
      <c r="II889" s="241"/>
      <c r="IJ889" s="241"/>
      <c r="IK889" s="241"/>
      <c r="IL889" s="241"/>
      <c r="IM889" s="241"/>
      <c r="IN889" s="241"/>
      <c r="IO889" s="241"/>
      <c r="IP889" s="241"/>
      <c r="IQ889" s="241"/>
      <c r="IR889" s="241"/>
      <c r="IS889" s="241"/>
      <c r="IT889" s="241"/>
      <c r="IU889" s="241"/>
      <c r="IV889" s="241"/>
      <c r="IW889" s="241"/>
      <c r="IX889" s="241"/>
      <c r="IY889" s="241"/>
      <c r="IZ889" s="241"/>
      <c r="JA889" s="241"/>
      <c r="JB889" s="241"/>
      <c r="JC889" s="241"/>
      <c r="JD889" s="241"/>
      <c r="JE889" s="241"/>
      <c r="JF889" s="241"/>
      <c r="JG889" s="241"/>
      <c r="JH889" s="241"/>
      <c r="JI889" s="241"/>
      <c r="JJ889" s="241"/>
      <c r="JK889" s="241"/>
      <c r="JL889" s="241"/>
      <c r="JM889" s="241"/>
      <c r="JN889" s="241"/>
      <c r="JO889" s="241"/>
      <c r="JP889" s="241"/>
      <c r="JQ889" s="241"/>
      <c r="JR889" s="241"/>
      <c r="JS889" s="241"/>
      <c r="JT889" s="241"/>
      <c r="JU889" s="241"/>
    </row>
    <row r="890" spans="1:281" s="240" customFormat="1" ht="15" customHeight="1">
      <c r="A890" s="241"/>
      <c r="B890" s="241"/>
      <c r="C890" s="241"/>
      <c r="D890" s="241"/>
      <c r="E890" s="241"/>
      <c r="F890" s="241"/>
      <c r="G890" s="241"/>
      <c r="H890" s="241"/>
      <c r="I890" s="241"/>
      <c r="J890" s="241"/>
      <c r="K890" s="241"/>
      <c r="L890" s="241"/>
      <c r="M890" s="241"/>
      <c r="N890" s="241"/>
      <c r="O890" s="241"/>
      <c r="P890" s="241"/>
      <c r="Q890" s="241"/>
      <c r="R890" s="241"/>
      <c r="S890" s="241"/>
      <c r="T890" s="241"/>
      <c r="U890" s="241" t="s">
        <v>1010</v>
      </c>
      <c r="V890" s="241"/>
      <c r="W890" s="241"/>
      <c r="X890" s="241"/>
      <c r="Y890" s="241"/>
      <c r="Z890" s="241"/>
      <c r="AA890" s="241"/>
      <c r="AB890" s="241"/>
      <c r="AC890" s="241" t="s">
        <v>316</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c r="DV890" s="241"/>
      <c r="DW890" s="241"/>
      <c r="DX890" s="241"/>
      <c r="DY890" s="241"/>
      <c r="DZ890" s="241"/>
      <c r="EA890" s="241"/>
      <c r="EB890" s="241"/>
      <c r="EC890" s="241"/>
      <c r="ED890" s="241"/>
      <c r="EE890" s="241"/>
      <c r="EF890" s="241"/>
      <c r="EG890" s="241"/>
      <c r="EH890" s="241"/>
      <c r="EI890" s="241"/>
      <c r="EJ890" s="241"/>
      <c r="EK890" s="241"/>
      <c r="EL890" s="241"/>
      <c r="EM890" s="241"/>
      <c r="EN890" s="241"/>
      <c r="EO890" s="241"/>
      <c r="EP890" s="241"/>
      <c r="EQ890" s="241"/>
      <c r="ER890" s="241"/>
      <c r="ES890" s="241"/>
      <c r="ET890" s="241"/>
      <c r="EU890" s="241"/>
      <c r="EV890" s="241"/>
      <c r="EW890" s="241"/>
      <c r="EX890" s="241"/>
      <c r="EY890" s="241"/>
      <c r="EZ890" s="241"/>
      <c r="FA890" s="241"/>
      <c r="FB890" s="241"/>
      <c r="FC890" s="241"/>
      <c r="FD890" s="241"/>
      <c r="FE890" s="241"/>
      <c r="FF890" s="241"/>
      <c r="FG890" s="241"/>
      <c r="FH890" s="241"/>
      <c r="FI890" s="241"/>
      <c r="FJ890" s="241"/>
      <c r="FK890" s="241"/>
      <c r="FL890" s="241"/>
      <c r="FM890" s="241"/>
      <c r="FN890" s="241"/>
      <c r="FO890" s="241"/>
      <c r="FP890" s="241"/>
      <c r="FQ890" s="241"/>
      <c r="FR890" s="241"/>
      <c r="FS890" s="241"/>
      <c r="FT890" s="241"/>
      <c r="FU890" s="241"/>
      <c r="FV890" s="241"/>
      <c r="FW890" s="241"/>
      <c r="FX890" s="241"/>
      <c r="FY890" s="241"/>
      <c r="FZ890" s="241"/>
      <c r="GA890" s="241"/>
      <c r="GB890" s="241"/>
      <c r="GC890" s="241"/>
      <c r="GD890" s="241"/>
      <c r="GE890" s="241"/>
      <c r="GF890" s="241"/>
      <c r="GG890" s="241"/>
      <c r="GH890" s="241"/>
      <c r="GI890" s="241"/>
      <c r="GJ890" s="241"/>
      <c r="GK890" s="241"/>
      <c r="GL890" s="241"/>
      <c r="GM890" s="241"/>
      <c r="GN890" s="241"/>
      <c r="GO890" s="241"/>
      <c r="GP890" s="241"/>
      <c r="GQ890" s="241"/>
      <c r="GR890" s="241"/>
      <c r="GS890" s="241"/>
      <c r="GT890" s="241"/>
      <c r="GU890" s="241"/>
      <c r="GV890" s="241"/>
      <c r="GW890" s="241"/>
      <c r="GX890" s="241"/>
      <c r="GY890" s="241"/>
      <c r="GZ890" s="241"/>
      <c r="HA890" s="241"/>
      <c r="HB890" s="241"/>
      <c r="HC890" s="241"/>
      <c r="HD890" s="241"/>
      <c r="HE890" s="241"/>
      <c r="HF890" s="241"/>
      <c r="HG890" s="241"/>
      <c r="HH890" s="241"/>
      <c r="HI890" s="241"/>
      <c r="HJ890" s="241"/>
      <c r="HK890" s="241"/>
      <c r="HL890" s="241"/>
      <c r="HM890" s="241"/>
      <c r="HN890" s="241"/>
      <c r="HO890" s="241"/>
      <c r="HP890" s="241"/>
      <c r="HQ890" s="241"/>
      <c r="HR890" s="241"/>
      <c r="HS890" s="241"/>
      <c r="HT890" s="241"/>
      <c r="HU890" s="241"/>
      <c r="HV890" s="241"/>
      <c r="HW890" s="241"/>
      <c r="HX890" s="241"/>
      <c r="HY890" s="241"/>
      <c r="HZ890" s="241"/>
      <c r="IA890" s="241"/>
      <c r="IB890" s="241"/>
      <c r="IC890" s="241"/>
      <c r="ID890" s="241"/>
      <c r="IE890" s="241"/>
      <c r="IF890" s="241"/>
      <c r="IG890" s="241"/>
      <c r="IH890" s="241"/>
      <c r="II890" s="241"/>
      <c r="IJ890" s="241"/>
      <c r="IK890" s="241"/>
      <c r="IL890" s="241"/>
      <c r="IM890" s="241"/>
      <c r="IN890" s="241"/>
      <c r="IO890" s="241"/>
      <c r="IP890" s="241"/>
      <c r="IQ890" s="241"/>
      <c r="IR890" s="241"/>
      <c r="IS890" s="241"/>
      <c r="IT890" s="241"/>
      <c r="IU890" s="241"/>
      <c r="IV890" s="241"/>
      <c r="IW890" s="241"/>
      <c r="IX890" s="241"/>
      <c r="IY890" s="241"/>
      <c r="IZ890" s="241"/>
      <c r="JA890" s="241"/>
      <c r="JB890" s="241"/>
      <c r="JC890" s="241"/>
      <c r="JD890" s="241"/>
      <c r="JE890" s="241"/>
      <c r="JF890" s="241"/>
      <c r="JG890" s="241"/>
      <c r="JH890" s="241"/>
      <c r="JI890" s="241"/>
      <c r="JJ890" s="241"/>
      <c r="JK890" s="241"/>
      <c r="JL890" s="241"/>
      <c r="JM890" s="241"/>
      <c r="JN890" s="241"/>
      <c r="JO890" s="241"/>
      <c r="JP890" s="241"/>
      <c r="JQ890" s="241"/>
      <c r="JR890" s="241"/>
      <c r="JS890" s="241"/>
      <c r="JT890" s="241"/>
      <c r="JU890" s="241"/>
    </row>
    <row r="891" spans="1:281" s="240" customFormat="1" ht="15" customHeight="1">
      <c r="A891" s="241"/>
      <c r="B891" s="241"/>
      <c r="C891" s="241"/>
      <c r="D891" s="241"/>
      <c r="E891" s="241"/>
      <c r="F891" s="241"/>
      <c r="G891" s="241"/>
      <c r="H891" s="241"/>
      <c r="I891" s="241"/>
      <c r="J891" s="241"/>
      <c r="K891" s="241"/>
      <c r="L891" s="241"/>
      <c r="M891" s="241"/>
      <c r="N891" s="241"/>
      <c r="O891" s="241"/>
      <c r="P891" s="241"/>
      <c r="Q891" s="241"/>
      <c r="R891" s="241"/>
      <c r="S891" s="241"/>
      <c r="T891" s="241"/>
      <c r="U891" s="241" t="s">
        <v>1011</v>
      </c>
      <c r="V891" s="241"/>
      <c r="W891" s="241"/>
      <c r="X891" s="241"/>
      <c r="Y891" s="241"/>
      <c r="Z891" s="241"/>
      <c r="AA891" s="241"/>
      <c r="AB891" s="241"/>
      <c r="AC891" s="241" t="s">
        <v>386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c r="DV891" s="241"/>
      <c r="DW891" s="241"/>
      <c r="DX891" s="241"/>
      <c r="DY891" s="241"/>
      <c r="DZ891" s="241"/>
      <c r="EA891" s="241"/>
      <c r="EB891" s="241"/>
      <c r="EC891" s="241"/>
      <c r="ED891" s="241"/>
      <c r="EE891" s="241"/>
      <c r="EF891" s="241"/>
      <c r="EG891" s="241"/>
      <c r="EH891" s="241"/>
      <c r="EI891" s="241"/>
      <c r="EJ891" s="241"/>
      <c r="EK891" s="241"/>
      <c r="EL891" s="241"/>
      <c r="EM891" s="241"/>
      <c r="EN891" s="241"/>
      <c r="EO891" s="241"/>
      <c r="EP891" s="241"/>
      <c r="EQ891" s="241"/>
      <c r="ER891" s="241"/>
      <c r="ES891" s="241"/>
      <c r="ET891" s="241"/>
      <c r="EU891" s="241"/>
      <c r="EV891" s="241"/>
      <c r="EW891" s="241"/>
      <c r="EX891" s="241"/>
      <c r="EY891" s="241"/>
      <c r="EZ891" s="241"/>
      <c r="FA891" s="241"/>
      <c r="FB891" s="241"/>
      <c r="FC891" s="241"/>
      <c r="FD891" s="241"/>
      <c r="FE891" s="241"/>
      <c r="FF891" s="241"/>
      <c r="FG891" s="241"/>
      <c r="FH891" s="241"/>
      <c r="FI891" s="241"/>
      <c r="FJ891" s="241"/>
      <c r="FK891" s="241"/>
      <c r="FL891" s="241"/>
      <c r="FM891" s="241"/>
      <c r="FN891" s="241"/>
      <c r="FO891" s="241"/>
      <c r="FP891" s="241"/>
      <c r="FQ891" s="241"/>
      <c r="FR891" s="241"/>
      <c r="FS891" s="241"/>
      <c r="FT891" s="241"/>
      <c r="FU891" s="241"/>
      <c r="FV891" s="241"/>
      <c r="FW891" s="241"/>
      <c r="FX891" s="241"/>
      <c r="FY891" s="241"/>
      <c r="FZ891" s="241"/>
      <c r="GA891" s="241"/>
      <c r="GB891" s="241"/>
      <c r="GC891" s="241"/>
      <c r="GD891" s="241"/>
      <c r="GE891" s="241"/>
      <c r="GF891" s="241"/>
      <c r="GG891" s="241"/>
      <c r="GH891" s="241"/>
      <c r="GI891" s="241"/>
      <c r="GJ891" s="241"/>
      <c r="GK891" s="241"/>
      <c r="GL891" s="241"/>
      <c r="GM891" s="241"/>
      <c r="GN891" s="241"/>
      <c r="GO891" s="241"/>
      <c r="GP891" s="241"/>
      <c r="GQ891" s="241"/>
      <c r="GR891" s="241"/>
      <c r="GS891" s="241"/>
      <c r="GT891" s="241"/>
      <c r="GU891" s="241"/>
      <c r="GV891" s="241"/>
      <c r="GW891" s="241"/>
      <c r="GX891" s="241"/>
      <c r="GY891" s="241"/>
      <c r="GZ891" s="241"/>
      <c r="HA891" s="241"/>
      <c r="HB891" s="241"/>
      <c r="HC891" s="241"/>
      <c r="HD891" s="241"/>
      <c r="HE891" s="241"/>
      <c r="HF891" s="241"/>
      <c r="HG891" s="241"/>
      <c r="HH891" s="241"/>
      <c r="HI891" s="241"/>
      <c r="HJ891" s="241"/>
      <c r="HK891" s="241"/>
      <c r="HL891" s="241"/>
      <c r="HM891" s="241"/>
      <c r="HN891" s="241"/>
      <c r="HO891" s="241"/>
      <c r="HP891" s="241"/>
      <c r="HQ891" s="241"/>
      <c r="HR891" s="241"/>
      <c r="HS891" s="241"/>
      <c r="HT891" s="241"/>
      <c r="HU891" s="241"/>
      <c r="HV891" s="241"/>
      <c r="HW891" s="241"/>
      <c r="HX891" s="241"/>
      <c r="HY891" s="241"/>
      <c r="HZ891" s="241"/>
      <c r="IA891" s="241"/>
      <c r="IB891" s="241"/>
      <c r="IC891" s="241"/>
      <c r="ID891" s="241"/>
      <c r="IE891" s="241"/>
      <c r="IF891" s="241"/>
      <c r="IG891" s="241"/>
      <c r="IH891" s="241"/>
      <c r="II891" s="241"/>
      <c r="IJ891" s="241"/>
      <c r="IK891" s="241"/>
      <c r="IL891" s="241"/>
      <c r="IM891" s="241"/>
      <c r="IN891" s="241"/>
      <c r="IO891" s="241"/>
      <c r="IP891" s="241"/>
      <c r="IQ891" s="241"/>
      <c r="IR891" s="241"/>
      <c r="IS891" s="241"/>
      <c r="IT891" s="241"/>
      <c r="IU891" s="241"/>
      <c r="IV891" s="241"/>
      <c r="IW891" s="241"/>
      <c r="IX891" s="241"/>
      <c r="IY891" s="241"/>
      <c r="IZ891" s="241"/>
      <c r="JA891" s="241"/>
      <c r="JB891" s="241"/>
      <c r="JC891" s="241"/>
      <c r="JD891" s="241"/>
      <c r="JE891" s="241"/>
      <c r="JF891" s="241"/>
      <c r="JG891" s="241"/>
      <c r="JH891" s="241"/>
      <c r="JI891" s="241"/>
      <c r="JJ891" s="241"/>
      <c r="JK891" s="241"/>
      <c r="JL891" s="241"/>
      <c r="JM891" s="241"/>
      <c r="JN891" s="241"/>
      <c r="JO891" s="241"/>
      <c r="JP891" s="241"/>
      <c r="JQ891" s="241"/>
      <c r="JR891" s="241"/>
      <c r="JS891" s="241"/>
      <c r="JT891" s="241"/>
      <c r="JU891" s="241"/>
    </row>
    <row r="892" spans="1:281" s="240" customFormat="1" ht="15" customHeight="1">
      <c r="A892" s="241"/>
      <c r="B892" s="241"/>
      <c r="C892" s="241"/>
      <c r="D892" s="241"/>
      <c r="E892" s="241"/>
      <c r="F892" s="241"/>
      <c r="G892" s="241"/>
      <c r="H892" s="241"/>
      <c r="I892" s="241"/>
      <c r="J892" s="241"/>
      <c r="K892" s="241"/>
      <c r="L892" s="241"/>
      <c r="M892" s="241"/>
      <c r="N892" s="241"/>
      <c r="O892" s="241"/>
      <c r="P892" s="241"/>
      <c r="Q892" s="241"/>
      <c r="R892" s="241"/>
      <c r="S892" s="241"/>
      <c r="T892" s="241"/>
      <c r="U892" s="241" t="s">
        <v>1012</v>
      </c>
      <c r="V892" s="241"/>
      <c r="W892" s="241"/>
      <c r="X892" s="241"/>
      <c r="Y892" s="241"/>
      <c r="Z892" s="241"/>
      <c r="AA892" s="241"/>
      <c r="AB892" s="241"/>
      <c r="AC892" s="241" t="s">
        <v>311</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c r="DV892" s="241"/>
      <c r="DW892" s="241"/>
      <c r="DX892" s="241"/>
      <c r="DY892" s="241"/>
      <c r="DZ892" s="241"/>
      <c r="EA892" s="241"/>
      <c r="EB892" s="241"/>
      <c r="EC892" s="241"/>
      <c r="ED892" s="241"/>
      <c r="EE892" s="241"/>
      <c r="EF892" s="241"/>
      <c r="EG892" s="241"/>
      <c r="EH892" s="241"/>
      <c r="EI892" s="241"/>
      <c r="EJ892" s="241"/>
      <c r="EK892" s="241"/>
      <c r="EL892" s="241"/>
      <c r="EM892" s="241"/>
      <c r="EN892" s="241"/>
      <c r="EO892" s="241"/>
      <c r="EP892" s="241"/>
      <c r="EQ892" s="241"/>
      <c r="ER892" s="241"/>
      <c r="ES892" s="241"/>
      <c r="ET892" s="241"/>
      <c r="EU892" s="241"/>
      <c r="EV892" s="241"/>
      <c r="EW892" s="241"/>
      <c r="EX892" s="241"/>
      <c r="EY892" s="241"/>
      <c r="EZ892" s="241"/>
      <c r="FA892" s="241"/>
      <c r="FB892" s="241"/>
      <c r="FC892" s="241"/>
      <c r="FD892" s="241"/>
      <c r="FE892" s="241"/>
      <c r="FF892" s="241"/>
      <c r="FG892" s="241"/>
      <c r="FH892" s="241"/>
      <c r="FI892" s="241"/>
      <c r="FJ892" s="241"/>
      <c r="FK892" s="241"/>
      <c r="FL892" s="241"/>
      <c r="FM892" s="241"/>
      <c r="FN892" s="241"/>
      <c r="FO892" s="241"/>
      <c r="FP892" s="241"/>
      <c r="FQ892" s="241"/>
      <c r="FR892" s="241"/>
      <c r="FS892" s="241"/>
      <c r="FT892" s="241"/>
      <c r="FU892" s="241"/>
      <c r="FV892" s="241"/>
      <c r="FW892" s="241"/>
      <c r="FX892" s="241"/>
      <c r="FY892" s="241"/>
      <c r="FZ892" s="241"/>
      <c r="GA892" s="241"/>
      <c r="GB892" s="241"/>
      <c r="GC892" s="241"/>
      <c r="GD892" s="241"/>
      <c r="GE892" s="241"/>
      <c r="GF892" s="241"/>
      <c r="GG892" s="241"/>
      <c r="GH892" s="241"/>
      <c r="GI892" s="241"/>
      <c r="GJ892" s="241"/>
      <c r="GK892" s="241"/>
      <c r="GL892" s="241"/>
      <c r="GM892" s="241"/>
      <c r="GN892" s="241"/>
      <c r="GO892" s="241"/>
      <c r="GP892" s="241"/>
      <c r="GQ892" s="241"/>
      <c r="GR892" s="241"/>
      <c r="GS892" s="241"/>
      <c r="GT892" s="241"/>
      <c r="GU892" s="241"/>
      <c r="GV892" s="241"/>
      <c r="GW892" s="241"/>
      <c r="GX892" s="241"/>
      <c r="GY892" s="241"/>
      <c r="GZ892" s="241"/>
      <c r="HA892" s="241"/>
      <c r="HB892" s="241"/>
      <c r="HC892" s="241"/>
      <c r="HD892" s="241"/>
      <c r="HE892" s="241"/>
      <c r="HF892" s="241"/>
      <c r="HG892" s="241"/>
      <c r="HH892" s="241"/>
      <c r="HI892" s="241"/>
      <c r="HJ892" s="241"/>
      <c r="HK892" s="241"/>
      <c r="HL892" s="241"/>
      <c r="HM892" s="241"/>
      <c r="HN892" s="241"/>
      <c r="HO892" s="241"/>
      <c r="HP892" s="241"/>
      <c r="HQ892" s="241"/>
      <c r="HR892" s="241"/>
      <c r="HS892" s="241"/>
      <c r="HT892" s="241"/>
      <c r="HU892" s="241"/>
      <c r="HV892" s="241"/>
      <c r="HW892" s="241"/>
      <c r="HX892" s="241"/>
      <c r="HY892" s="241"/>
      <c r="HZ892" s="241"/>
      <c r="IA892" s="241"/>
      <c r="IB892" s="241"/>
      <c r="IC892" s="241"/>
      <c r="ID892" s="241"/>
      <c r="IE892" s="241"/>
      <c r="IF892" s="241"/>
      <c r="IG892" s="241"/>
      <c r="IH892" s="241"/>
      <c r="II892" s="241"/>
      <c r="IJ892" s="241"/>
      <c r="IK892" s="241"/>
      <c r="IL892" s="241"/>
      <c r="IM892" s="241"/>
      <c r="IN892" s="241"/>
      <c r="IO892" s="241"/>
      <c r="IP892" s="241"/>
      <c r="IQ892" s="241"/>
      <c r="IR892" s="241"/>
      <c r="IS892" s="241"/>
      <c r="IT892" s="241"/>
      <c r="IU892" s="241"/>
      <c r="IV892" s="241"/>
      <c r="IW892" s="241"/>
      <c r="IX892" s="241"/>
      <c r="IY892" s="241"/>
      <c r="IZ892" s="241"/>
      <c r="JA892" s="241"/>
      <c r="JB892" s="241"/>
      <c r="JC892" s="241"/>
      <c r="JD892" s="241"/>
      <c r="JE892" s="241"/>
      <c r="JF892" s="241"/>
      <c r="JG892" s="241"/>
      <c r="JH892" s="241"/>
      <c r="JI892" s="241"/>
      <c r="JJ892" s="241"/>
      <c r="JK892" s="241"/>
      <c r="JL892" s="241"/>
      <c r="JM892" s="241"/>
      <c r="JN892" s="241"/>
      <c r="JO892" s="241"/>
      <c r="JP892" s="241"/>
      <c r="JQ892" s="241"/>
      <c r="JR892" s="241"/>
      <c r="JS892" s="241"/>
      <c r="JT892" s="241"/>
      <c r="JU892" s="241"/>
    </row>
    <row r="893" spans="1:281" s="240" customFormat="1" ht="15" customHeight="1">
      <c r="A893" s="241"/>
      <c r="B893" s="241"/>
      <c r="C893" s="241"/>
      <c r="D893" s="241"/>
      <c r="E893" s="241"/>
      <c r="F893" s="241"/>
      <c r="G893" s="241"/>
      <c r="H893" s="241"/>
      <c r="I893" s="241"/>
      <c r="J893" s="241"/>
      <c r="K893" s="241"/>
      <c r="L893" s="241"/>
      <c r="M893" s="241"/>
      <c r="N893" s="241"/>
      <c r="O893" s="241"/>
      <c r="P893" s="241"/>
      <c r="Q893" s="241"/>
      <c r="R893" s="241"/>
      <c r="S893" s="241"/>
      <c r="T893" s="241"/>
      <c r="U893" s="241" t="s">
        <v>1013</v>
      </c>
      <c r="V893" s="241"/>
      <c r="W893" s="241"/>
      <c r="X893" s="241"/>
      <c r="Y893" s="241"/>
      <c r="Z893" s="241"/>
      <c r="AA893" s="241"/>
      <c r="AB893" s="241"/>
      <c r="AC893" s="241" t="s">
        <v>309</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c r="DV893" s="241"/>
      <c r="DW893" s="241"/>
      <c r="DX893" s="241"/>
      <c r="DY893" s="241"/>
      <c r="DZ893" s="241"/>
      <c r="EA893" s="241"/>
      <c r="EB893" s="241"/>
      <c r="EC893" s="241"/>
      <c r="ED893" s="241"/>
      <c r="EE893" s="241"/>
      <c r="EF893" s="241"/>
      <c r="EG893" s="241"/>
      <c r="EH893" s="241"/>
      <c r="EI893" s="241"/>
      <c r="EJ893" s="241"/>
      <c r="EK893" s="241"/>
      <c r="EL893" s="241"/>
      <c r="EM893" s="241"/>
      <c r="EN893" s="241"/>
      <c r="EO893" s="241"/>
      <c r="EP893" s="241"/>
      <c r="EQ893" s="241"/>
      <c r="ER893" s="241"/>
      <c r="ES893" s="241"/>
      <c r="ET893" s="241"/>
      <c r="EU893" s="241"/>
      <c r="EV893" s="241"/>
      <c r="EW893" s="241"/>
      <c r="EX893" s="241"/>
      <c r="EY893" s="241"/>
      <c r="EZ893" s="241"/>
      <c r="FA893" s="241"/>
      <c r="FB893" s="241"/>
      <c r="FC893" s="241"/>
      <c r="FD893" s="241"/>
      <c r="FE893" s="241"/>
      <c r="FF893" s="241"/>
      <c r="FG893" s="241"/>
      <c r="FH893" s="241"/>
      <c r="FI893" s="241"/>
      <c r="FJ893" s="241"/>
      <c r="FK893" s="241"/>
      <c r="FL893" s="241"/>
      <c r="FM893" s="241"/>
      <c r="FN893" s="241"/>
      <c r="FO893" s="241"/>
      <c r="FP893" s="241"/>
      <c r="FQ893" s="241"/>
      <c r="FR893" s="241"/>
      <c r="FS893" s="241"/>
      <c r="FT893" s="241"/>
      <c r="FU893" s="241"/>
      <c r="FV893" s="241"/>
      <c r="FW893" s="241"/>
      <c r="FX893" s="241"/>
      <c r="FY893" s="241"/>
      <c r="FZ893" s="241"/>
      <c r="GA893" s="241"/>
      <c r="GB893" s="241"/>
      <c r="GC893" s="241"/>
      <c r="GD893" s="241"/>
      <c r="GE893" s="241"/>
      <c r="GF893" s="241"/>
      <c r="GG893" s="241"/>
      <c r="GH893" s="241"/>
      <c r="GI893" s="241"/>
      <c r="GJ893" s="241"/>
      <c r="GK893" s="241"/>
      <c r="GL893" s="241"/>
      <c r="GM893" s="241"/>
      <c r="GN893" s="241"/>
      <c r="GO893" s="241"/>
      <c r="GP893" s="241"/>
      <c r="GQ893" s="241"/>
      <c r="GR893" s="241"/>
      <c r="GS893" s="241"/>
      <c r="GT893" s="241"/>
      <c r="GU893" s="241"/>
      <c r="GV893" s="241"/>
      <c r="GW893" s="241"/>
      <c r="GX893" s="241"/>
      <c r="GY893" s="241"/>
      <c r="GZ893" s="241"/>
      <c r="HA893" s="241"/>
      <c r="HB893" s="241"/>
      <c r="HC893" s="241"/>
      <c r="HD893" s="241"/>
      <c r="HE893" s="241"/>
      <c r="HF893" s="241"/>
      <c r="HG893" s="241"/>
      <c r="HH893" s="241"/>
      <c r="HI893" s="241"/>
      <c r="HJ893" s="241"/>
      <c r="HK893" s="241"/>
      <c r="HL893" s="241"/>
      <c r="HM893" s="241"/>
      <c r="HN893" s="241"/>
      <c r="HO893" s="241"/>
      <c r="HP893" s="241"/>
      <c r="HQ893" s="241"/>
      <c r="HR893" s="241"/>
      <c r="HS893" s="241"/>
      <c r="HT893" s="241"/>
      <c r="HU893" s="241"/>
      <c r="HV893" s="241"/>
      <c r="HW893" s="241"/>
      <c r="HX893" s="241"/>
      <c r="HY893" s="241"/>
      <c r="HZ893" s="241"/>
      <c r="IA893" s="241"/>
      <c r="IB893" s="241"/>
      <c r="IC893" s="241"/>
      <c r="ID893" s="241"/>
      <c r="IE893" s="241"/>
      <c r="IF893" s="241"/>
      <c r="IG893" s="241"/>
      <c r="IH893" s="241"/>
      <c r="II893" s="241"/>
      <c r="IJ893" s="241"/>
      <c r="IK893" s="241"/>
      <c r="IL893" s="241"/>
      <c r="IM893" s="241"/>
      <c r="IN893" s="241"/>
      <c r="IO893" s="241"/>
      <c r="IP893" s="241"/>
      <c r="IQ893" s="241"/>
      <c r="IR893" s="241"/>
      <c r="IS893" s="241"/>
      <c r="IT893" s="241"/>
      <c r="IU893" s="241"/>
      <c r="IV893" s="241"/>
      <c r="IW893" s="241"/>
      <c r="IX893" s="241"/>
      <c r="IY893" s="241"/>
      <c r="IZ893" s="241"/>
      <c r="JA893" s="241"/>
      <c r="JB893" s="241"/>
      <c r="JC893" s="241"/>
      <c r="JD893" s="241"/>
      <c r="JE893" s="241"/>
      <c r="JF893" s="241"/>
      <c r="JG893" s="241"/>
      <c r="JH893" s="241"/>
      <c r="JI893" s="241"/>
      <c r="JJ893" s="241"/>
      <c r="JK893" s="241"/>
      <c r="JL893" s="241"/>
      <c r="JM893" s="241"/>
      <c r="JN893" s="241"/>
      <c r="JO893" s="241"/>
      <c r="JP893" s="241"/>
      <c r="JQ893" s="241"/>
      <c r="JR893" s="241"/>
      <c r="JS893" s="241"/>
      <c r="JT893" s="241"/>
      <c r="JU893" s="241"/>
    </row>
    <row r="894" spans="1:281" s="240" customFormat="1" ht="15" customHeight="1">
      <c r="A894" s="241"/>
      <c r="B894" s="241"/>
      <c r="C894" s="241"/>
      <c r="D894" s="241"/>
      <c r="E894" s="241"/>
      <c r="F894" s="241"/>
      <c r="G894" s="241"/>
      <c r="H894" s="241"/>
      <c r="I894" s="241"/>
      <c r="J894" s="241"/>
      <c r="K894" s="241"/>
      <c r="L894" s="241"/>
      <c r="M894" s="241"/>
      <c r="N894" s="241"/>
      <c r="O894" s="241"/>
      <c r="P894" s="241"/>
      <c r="Q894" s="241"/>
      <c r="R894" s="241"/>
      <c r="S894" s="241"/>
      <c r="T894" s="241"/>
      <c r="U894" s="241" t="s">
        <v>1014</v>
      </c>
      <c r="V894" s="241"/>
      <c r="W894" s="241"/>
      <c r="X894" s="241"/>
      <c r="Y894" s="241"/>
      <c r="Z894" s="241"/>
      <c r="AA894" s="241"/>
      <c r="AB894" s="241"/>
      <c r="AC894" s="241" t="s">
        <v>313</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c r="DV894" s="241"/>
      <c r="DW894" s="241"/>
      <c r="DX894" s="241"/>
      <c r="DY894" s="241"/>
      <c r="DZ894" s="241"/>
      <c r="EA894" s="241"/>
      <c r="EB894" s="241"/>
      <c r="EC894" s="241"/>
      <c r="ED894" s="241"/>
      <c r="EE894" s="241"/>
      <c r="EF894" s="241"/>
      <c r="EG894" s="241"/>
      <c r="EH894" s="241"/>
      <c r="EI894" s="241"/>
      <c r="EJ894" s="241"/>
      <c r="EK894" s="241"/>
      <c r="EL894" s="241"/>
      <c r="EM894" s="241"/>
      <c r="EN894" s="241"/>
      <c r="EO894" s="241"/>
      <c r="EP894" s="241"/>
      <c r="EQ894" s="241"/>
      <c r="ER894" s="241"/>
      <c r="ES894" s="241"/>
      <c r="ET894" s="241"/>
      <c r="EU894" s="241"/>
      <c r="EV894" s="241"/>
      <c r="EW894" s="241"/>
      <c r="EX894" s="241"/>
      <c r="EY894" s="241"/>
      <c r="EZ894" s="241"/>
      <c r="FA894" s="241"/>
      <c r="FB894" s="241"/>
      <c r="FC894" s="241"/>
      <c r="FD894" s="241"/>
      <c r="FE894" s="241"/>
      <c r="FF894" s="241"/>
      <c r="FG894" s="241"/>
      <c r="FH894" s="241"/>
      <c r="FI894" s="241"/>
      <c r="FJ894" s="241"/>
      <c r="FK894" s="241"/>
      <c r="FL894" s="241"/>
      <c r="FM894" s="241"/>
      <c r="FN894" s="241"/>
      <c r="FO894" s="241"/>
      <c r="FP894" s="241"/>
      <c r="FQ894" s="241"/>
      <c r="FR894" s="241"/>
      <c r="FS894" s="241"/>
      <c r="FT894" s="241"/>
      <c r="FU894" s="241"/>
      <c r="FV894" s="241"/>
      <c r="FW894" s="241"/>
      <c r="FX894" s="241"/>
      <c r="FY894" s="241"/>
      <c r="FZ894" s="241"/>
      <c r="GA894" s="241"/>
      <c r="GB894" s="241"/>
      <c r="GC894" s="241"/>
      <c r="GD894" s="241"/>
      <c r="GE894" s="241"/>
      <c r="GF894" s="241"/>
      <c r="GG894" s="241"/>
      <c r="GH894" s="241"/>
      <c r="GI894" s="241"/>
      <c r="GJ894" s="241"/>
      <c r="GK894" s="241"/>
      <c r="GL894" s="241"/>
      <c r="GM894" s="241"/>
      <c r="GN894" s="241"/>
      <c r="GO894" s="241"/>
      <c r="GP894" s="241"/>
      <c r="GQ894" s="241"/>
      <c r="GR894" s="241"/>
      <c r="GS894" s="241"/>
      <c r="GT894" s="241"/>
      <c r="GU894" s="241"/>
      <c r="GV894" s="241"/>
      <c r="GW894" s="241"/>
      <c r="GX894" s="241"/>
      <c r="GY894" s="241"/>
      <c r="GZ894" s="241"/>
      <c r="HA894" s="241"/>
      <c r="HB894" s="241"/>
      <c r="HC894" s="241"/>
      <c r="HD894" s="241"/>
      <c r="HE894" s="241"/>
      <c r="HF894" s="241"/>
      <c r="HG894" s="241"/>
      <c r="HH894" s="241"/>
      <c r="HI894" s="241"/>
      <c r="HJ894" s="241"/>
      <c r="HK894" s="241"/>
      <c r="HL894" s="241"/>
      <c r="HM894" s="241"/>
      <c r="HN894" s="241"/>
      <c r="HO894" s="241"/>
      <c r="HP894" s="241"/>
      <c r="HQ894" s="241"/>
      <c r="HR894" s="241"/>
      <c r="HS894" s="241"/>
      <c r="HT894" s="241"/>
      <c r="HU894" s="241"/>
      <c r="HV894" s="241"/>
      <c r="HW894" s="241"/>
      <c r="HX894" s="241"/>
      <c r="HY894" s="241"/>
      <c r="HZ894" s="241"/>
      <c r="IA894" s="241"/>
      <c r="IB894" s="241"/>
      <c r="IC894" s="241"/>
      <c r="ID894" s="241"/>
      <c r="IE894" s="241"/>
      <c r="IF894" s="241"/>
      <c r="IG894" s="241"/>
      <c r="IH894" s="241"/>
      <c r="II894" s="241"/>
      <c r="IJ894" s="241"/>
      <c r="IK894" s="241"/>
      <c r="IL894" s="241"/>
      <c r="IM894" s="241"/>
      <c r="IN894" s="241"/>
      <c r="IO894" s="241"/>
      <c r="IP894" s="241"/>
      <c r="IQ894" s="241"/>
      <c r="IR894" s="241"/>
      <c r="IS894" s="241"/>
      <c r="IT894" s="241"/>
      <c r="IU894" s="241"/>
      <c r="IV894" s="241"/>
      <c r="IW894" s="241"/>
      <c r="IX894" s="241"/>
      <c r="IY894" s="241"/>
      <c r="IZ894" s="241"/>
      <c r="JA894" s="241"/>
      <c r="JB894" s="241"/>
      <c r="JC894" s="241"/>
      <c r="JD894" s="241"/>
      <c r="JE894" s="241"/>
      <c r="JF894" s="241"/>
      <c r="JG894" s="241"/>
      <c r="JH894" s="241"/>
      <c r="JI894" s="241"/>
      <c r="JJ894" s="241"/>
      <c r="JK894" s="241"/>
      <c r="JL894" s="241"/>
      <c r="JM894" s="241"/>
      <c r="JN894" s="241"/>
      <c r="JO894" s="241"/>
      <c r="JP894" s="241"/>
      <c r="JQ894" s="241"/>
      <c r="JR894" s="241"/>
      <c r="JS894" s="241"/>
      <c r="JT894" s="241"/>
      <c r="JU894" s="241"/>
    </row>
    <row r="895" spans="1:281" s="240" customFormat="1" ht="15" customHeight="1">
      <c r="A895" s="241"/>
      <c r="B895" s="241"/>
      <c r="C895" s="241"/>
      <c r="D895" s="241"/>
      <c r="E895" s="241"/>
      <c r="F895" s="241"/>
      <c r="G895" s="241"/>
      <c r="H895" s="241"/>
      <c r="I895" s="241"/>
      <c r="J895" s="241"/>
      <c r="K895" s="241"/>
      <c r="L895" s="241"/>
      <c r="M895" s="241"/>
      <c r="N895" s="241"/>
      <c r="O895" s="241"/>
      <c r="P895" s="241"/>
      <c r="Q895" s="241"/>
      <c r="R895" s="241"/>
      <c r="S895" s="241"/>
      <c r="T895" s="241"/>
      <c r="U895" s="241" t="s">
        <v>1015</v>
      </c>
      <c r="V895" s="241"/>
      <c r="W895" s="241"/>
      <c r="X895" s="241"/>
      <c r="Y895" s="241"/>
      <c r="Z895" s="241"/>
      <c r="AA895" s="241"/>
      <c r="AB895" s="241"/>
      <c r="AC895" s="241" t="s">
        <v>313</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c r="DV895" s="241"/>
      <c r="DW895" s="241"/>
      <c r="DX895" s="241"/>
      <c r="DY895" s="241"/>
      <c r="DZ895" s="241"/>
      <c r="EA895" s="241"/>
      <c r="EB895" s="241"/>
      <c r="EC895" s="241"/>
      <c r="ED895" s="241"/>
      <c r="EE895" s="241"/>
      <c r="EF895" s="241"/>
      <c r="EG895" s="241"/>
      <c r="EH895" s="241"/>
      <c r="EI895" s="241"/>
      <c r="EJ895" s="241"/>
      <c r="EK895" s="241"/>
      <c r="EL895" s="241"/>
      <c r="EM895" s="241"/>
      <c r="EN895" s="241"/>
      <c r="EO895" s="241"/>
      <c r="EP895" s="241"/>
      <c r="EQ895" s="241"/>
      <c r="ER895" s="241"/>
      <c r="ES895" s="241"/>
      <c r="ET895" s="241"/>
      <c r="EU895" s="241"/>
      <c r="EV895" s="241"/>
      <c r="EW895" s="241"/>
      <c r="EX895" s="241"/>
      <c r="EY895" s="241"/>
      <c r="EZ895" s="241"/>
      <c r="FA895" s="241"/>
      <c r="FB895" s="241"/>
      <c r="FC895" s="241"/>
      <c r="FD895" s="241"/>
      <c r="FE895" s="241"/>
      <c r="FF895" s="241"/>
      <c r="FG895" s="241"/>
      <c r="FH895" s="241"/>
      <c r="FI895" s="241"/>
      <c r="FJ895" s="241"/>
      <c r="FK895" s="241"/>
      <c r="FL895" s="241"/>
      <c r="FM895" s="241"/>
      <c r="FN895" s="241"/>
      <c r="FO895" s="241"/>
      <c r="FP895" s="241"/>
      <c r="FQ895" s="241"/>
      <c r="FR895" s="241"/>
      <c r="FS895" s="241"/>
      <c r="FT895" s="241"/>
      <c r="FU895" s="241"/>
      <c r="FV895" s="241"/>
      <c r="FW895" s="241"/>
      <c r="FX895" s="241"/>
      <c r="FY895" s="241"/>
      <c r="FZ895" s="241"/>
      <c r="GA895" s="241"/>
      <c r="GB895" s="241"/>
      <c r="GC895" s="241"/>
      <c r="GD895" s="241"/>
      <c r="GE895" s="241"/>
      <c r="GF895" s="241"/>
      <c r="GG895" s="241"/>
      <c r="GH895" s="241"/>
      <c r="GI895" s="241"/>
      <c r="GJ895" s="241"/>
      <c r="GK895" s="241"/>
      <c r="GL895" s="241"/>
      <c r="GM895" s="241"/>
      <c r="GN895" s="241"/>
      <c r="GO895" s="241"/>
      <c r="GP895" s="241"/>
      <c r="GQ895" s="241"/>
      <c r="GR895" s="241"/>
      <c r="GS895" s="241"/>
      <c r="GT895" s="241"/>
      <c r="GU895" s="241"/>
      <c r="GV895" s="241"/>
      <c r="GW895" s="241"/>
      <c r="GX895" s="241"/>
      <c r="GY895" s="241"/>
      <c r="GZ895" s="241"/>
      <c r="HA895" s="241"/>
      <c r="HB895" s="241"/>
      <c r="HC895" s="241"/>
      <c r="HD895" s="241"/>
      <c r="HE895" s="241"/>
      <c r="HF895" s="241"/>
      <c r="HG895" s="241"/>
      <c r="HH895" s="241"/>
      <c r="HI895" s="241"/>
      <c r="HJ895" s="241"/>
      <c r="HK895" s="241"/>
      <c r="HL895" s="241"/>
      <c r="HM895" s="241"/>
      <c r="HN895" s="241"/>
      <c r="HO895" s="241"/>
      <c r="HP895" s="241"/>
      <c r="HQ895" s="241"/>
      <c r="HR895" s="241"/>
      <c r="HS895" s="241"/>
      <c r="HT895" s="241"/>
      <c r="HU895" s="241"/>
      <c r="HV895" s="241"/>
      <c r="HW895" s="241"/>
      <c r="HX895" s="241"/>
      <c r="HY895" s="241"/>
      <c r="HZ895" s="241"/>
      <c r="IA895" s="241"/>
      <c r="IB895" s="241"/>
      <c r="IC895" s="241"/>
      <c r="ID895" s="241"/>
      <c r="IE895" s="241"/>
      <c r="IF895" s="241"/>
      <c r="IG895" s="241"/>
      <c r="IH895" s="241"/>
      <c r="II895" s="241"/>
      <c r="IJ895" s="241"/>
      <c r="IK895" s="241"/>
      <c r="IL895" s="241"/>
      <c r="IM895" s="241"/>
      <c r="IN895" s="241"/>
      <c r="IO895" s="241"/>
      <c r="IP895" s="241"/>
      <c r="IQ895" s="241"/>
      <c r="IR895" s="241"/>
      <c r="IS895" s="241"/>
      <c r="IT895" s="241"/>
      <c r="IU895" s="241"/>
      <c r="IV895" s="241"/>
      <c r="IW895" s="241"/>
      <c r="IX895" s="241"/>
      <c r="IY895" s="241"/>
      <c r="IZ895" s="241"/>
      <c r="JA895" s="241"/>
      <c r="JB895" s="241"/>
      <c r="JC895" s="241"/>
      <c r="JD895" s="241"/>
      <c r="JE895" s="241"/>
      <c r="JF895" s="241"/>
      <c r="JG895" s="241"/>
      <c r="JH895" s="241"/>
      <c r="JI895" s="241"/>
      <c r="JJ895" s="241"/>
      <c r="JK895" s="241"/>
      <c r="JL895" s="241"/>
      <c r="JM895" s="241"/>
      <c r="JN895" s="241"/>
      <c r="JO895" s="241"/>
      <c r="JP895" s="241"/>
      <c r="JQ895" s="241"/>
      <c r="JR895" s="241"/>
      <c r="JS895" s="241"/>
      <c r="JT895" s="241"/>
      <c r="JU895" s="241"/>
    </row>
    <row r="896" spans="1:281" s="240" customFormat="1" ht="15" customHeight="1">
      <c r="A896" s="241"/>
      <c r="B896" s="241"/>
      <c r="C896" s="241"/>
      <c r="D896" s="241"/>
      <c r="E896" s="241"/>
      <c r="F896" s="241"/>
      <c r="G896" s="241"/>
      <c r="H896" s="241"/>
      <c r="I896" s="241"/>
      <c r="J896" s="241"/>
      <c r="K896" s="241"/>
      <c r="L896" s="241"/>
      <c r="M896" s="241"/>
      <c r="N896" s="241"/>
      <c r="O896" s="241"/>
      <c r="P896" s="241"/>
      <c r="Q896" s="241"/>
      <c r="R896" s="241"/>
      <c r="S896" s="241"/>
      <c r="T896" s="241"/>
      <c r="U896" s="241" t="s">
        <v>1016</v>
      </c>
      <c r="V896" s="241"/>
      <c r="W896" s="241"/>
      <c r="X896" s="241"/>
      <c r="Y896" s="241"/>
      <c r="Z896" s="241"/>
      <c r="AA896" s="241"/>
      <c r="AB896" s="241"/>
      <c r="AC896" s="241" t="s">
        <v>316</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1"/>
      <c r="EE896" s="241"/>
      <c r="EF896" s="241"/>
      <c r="EG896" s="241"/>
      <c r="EH896" s="241"/>
      <c r="EI896" s="241"/>
      <c r="EJ896" s="241"/>
      <c r="EK896" s="241"/>
      <c r="EL896" s="241"/>
      <c r="EM896" s="241"/>
      <c r="EN896" s="241"/>
      <c r="EO896" s="241"/>
      <c r="EP896" s="241"/>
      <c r="EQ896" s="241"/>
      <c r="ER896" s="241"/>
      <c r="ES896" s="241"/>
      <c r="ET896" s="241"/>
      <c r="EU896" s="241"/>
      <c r="EV896" s="241"/>
      <c r="EW896" s="241"/>
      <c r="EX896" s="241"/>
      <c r="EY896" s="241"/>
      <c r="EZ896" s="241"/>
      <c r="FA896" s="241"/>
      <c r="FB896" s="241"/>
      <c r="FC896" s="241"/>
      <c r="FD896" s="241"/>
      <c r="FE896" s="241"/>
      <c r="FF896" s="241"/>
      <c r="FG896" s="241"/>
      <c r="FH896" s="241"/>
      <c r="FI896" s="241"/>
      <c r="FJ896" s="241"/>
      <c r="FK896" s="241"/>
      <c r="FL896" s="241"/>
      <c r="FM896" s="241"/>
      <c r="FN896" s="241"/>
      <c r="FO896" s="241"/>
      <c r="FP896" s="241"/>
      <c r="FQ896" s="241"/>
      <c r="FR896" s="241"/>
      <c r="FS896" s="241"/>
      <c r="FT896" s="241"/>
      <c r="FU896" s="241"/>
      <c r="FV896" s="241"/>
      <c r="FW896" s="241"/>
      <c r="FX896" s="241"/>
      <c r="FY896" s="241"/>
      <c r="FZ896" s="241"/>
      <c r="GA896" s="241"/>
      <c r="GB896" s="241"/>
      <c r="GC896" s="241"/>
      <c r="GD896" s="241"/>
      <c r="GE896" s="241"/>
      <c r="GF896" s="241"/>
      <c r="GG896" s="241"/>
      <c r="GH896" s="241"/>
      <c r="GI896" s="241"/>
      <c r="GJ896" s="241"/>
      <c r="GK896" s="241"/>
      <c r="GL896" s="241"/>
      <c r="GM896" s="241"/>
      <c r="GN896" s="241"/>
      <c r="GO896" s="241"/>
      <c r="GP896" s="241"/>
      <c r="GQ896" s="241"/>
      <c r="GR896" s="241"/>
      <c r="GS896" s="241"/>
      <c r="GT896" s="241"/>
      <c r="GU896" s="241"/>
      <c r="GV896" s="241"/>
      <c r="GW896" s="241"/>
      <c r="GX896" s="241"/>
      <c r="GY896" s="241"/>
      <c r="GZ896" s="241"/>
      <c r="HA896" s="241"/>
      <c r="HB896" s="241"/>
      <c r="HC896" s="241"/>
      <c r="HD896" s="241"/>
      <c r="HE896" s="241"/>
      <c r="HF896" s="241"/>
      <c r="HG896" s="241"/>
      <c r="HH896" s="241"/>
      <c r="HI896" s="241"/>
      <c r="HJ896" s="241"/>
      <c r="HK896" s="241"/>
      <c r="HL896" s="241"/>
      <c r="HM896" s="241"/>
      <c r="HN896" s="241"/>
      <c r="HO896" s="241"/>
      <c r="HP896" s="241"/>
      <c r="HQ896" s="241"/>
      <c r="HR896" s="241"/>
      <c r="HS896" s="241"/>
      <c r="HT896" s="241"/>
      <c r="HU896" s="241"/>
      <c r="HV896" s="241"/>
      <c r="HW896" s="241"/>
      <c r="HX896" s="241"/>
      <c r="HY896" s="241"/>
      <c r="HZ896" s="241"/>
      <c r="IA896" s="241"/>
      <c r="IB896" s="241"/>
      <c r="IC896" s="241"/>
      <c r="ID896" s="241"/>
      <c r="IE896" s="241"/>
      <c r="IF896" s="241"/>
      <c r="IG896" s="241"/>
      <c r="IH896" s="241"/>
      <c r="II896" s="241"/>
      <c r="IJ896" s="241"/>
      <c r="IK896" s="241"/>
      <c r="IL896" s="241"/>
      <c r="IM896" s="241"/>
      <c r="IN896" s="241"/>
      <c r="IO896" s="241"/>
      <c r="IP896" s="241"/>
      <c r="IQ896" s="241"/>
      <c r="IR896" s="241"/>
      <c r="IS896" s="241"/>
      <c r="IT896" s="241"/>
      <c r="IU896" s="241"/>
      <c r="IV896" s="241"/>
      <c r="IW896" s="241"/>
      <c r="IX896" s="241"/>
      <c r="IY896" s="241"/>
      <c r="IZ896" s="241"/>
      <c r="JA896" s="241"/>
      <c r="JB896" s="241"/>
      <c r="JC896" s="241"/>
      <c r="JD896" s="241"/>
      <c r="JE896" s="241"/>
      <c r="JF896" s="241"/>
      <c r="JG896" s="241"/>
      <c r="JH896" s="241"/>
      <c r="JI896" s="241"/>
      <c r="JJ896" s="241"/>
      <c r="JK896" s="241"/>
      <c r="JL896" s="241"/>
      <c r="JM896" s="241"/>
      <c r="JN896" s="241"/>
      <c r="JO896" s="241"/>
      <c r="JP896" s="241"/>
      <c r="JQ896" s="241"/>
      <c r="JR896" s="241"/>
      <c r="JS896" s="241"/>
      <c r="JT896" s="241"/>
      <c r="JU896" s="241"/>
    </row>
    <row r="897" spans="1:281" s="240" customFormat="1" ht="15" customHeight="1">
      <c r="A897" s="241"/>
      <c r="B897" s="241"/>
      <c r="C897" s="241"/>
      <c r="D897" s="241"/>
      <c r="E897" s="241"/>
      <c r="F897" s="241"/>
      <c r="G897" s="241"/>
      <c r="H897" s="241"/>
      <c r="I897" s="241"/>
      <c r="J897" s="241"/>
      <c r="K897" s="241"/>
      <c r="L897" s="241"/>
      <c r="M897" s="241"/>
      <c r="N897" s="241"/>
      <c r="O897" s="241"/>
      <c r="P897" s="241"/>
      <c r="Q897" s="241"/>
      <c r="R897" s="241"/>
      <c r="S897" s="241"/>
      <c r="T897" s="241"/>
      <c r="U897" s="241" t="s">
        <v>1017</v>
      </c>
      <c r="V897" s="241"/>
      <c r="W897" s="241"/>
      <c r="X897" s="241"/>
      <c r="Y897" s="241"/>
      <c r="Z897" s="241"/>
      <c r="AA897" s="241"/>
      <c r="AB897" s="241"/>
      <c r="AC897" s="241" t="s">
        <v>316</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c r="DV897" s="241"/>
      <c r="DW897" s="241"/>
      <c r="DX897" s="241"/>
      <c r="DY897" s="241"/>
      <c r="DZ897" s="241"/>
      <c r="EA897" s="241"/>
      <c r="EB897" s="241"/>
      <c r="EC897" s="241"/>
      <c r="ED897" s="241"/>
      <c r="EE897" s="241"/>
      <c r="EF897" s="241"/>
      <c r="EG897" s="241"/>
      <c r="EH897" s="241"/>
      <c r="EI897" s="241"/>
      <c r="EJ897" s="241"/>
      <c r="EK897" s="241"/>
      <c r="EL897" s="241"/>
      <c r="EM897" s="241"/>
      <c r="EN897" s="241"/>
      <c r="EO897" s="241"/>
      <c r="EP897" s="241"/>
      <c r="EQ897" s="241"/>
      <c r="ER897" s="241"/>
      <c r="ES897" s="241"/>
      <c r="ET897" s="241"/>
      <c r="EU897" s="241"/>
      <c r="EV897" s="241"/>
      <c r="EW897" s="241"/>
      <c r="EX897" s="241"/>
      <c r="EY897" s="241"/>
      <c r="EZ897" s="241"/>
      <c r="FA897" s="241"/>
      <c r="FB897" s="241"/>
      <c r="FC897" s="241"/>
      <c r="FD897" s="241"/>
      <c r="FE897" s="241"/>
      <c r="FF897" s="241"/>
      <c r="FG897" s="241"/>
      <c r="FH897" s="241"/>
      <c r="FI897" s="241"/>
      <c r="FJ897" s="241"/>
      <c r="FK897" s="241"/>
      <c r="FL897" s="241"/>
      <c r="FM897" s="241"/>
      <c r="FN897" s="241"/>
      <c r="FO897" s="241"/>
      <c r="FP897" s="241"/>
      <c r="FQ897" s="241"/>
      <c r="FR897" s="241"/>
      <c r="FS897" s="241"/>
      <c r="FT897" s="241"/>
      <c r="FU897" s="241"/>
      <c r="FV897" s="241"/>
      <c r="FW897" s="241"/>
      <c r="FX897" s="241"/>
      <c r="FY897" s="241"/>
      <c r="FZ897" s="241"/>
      <c r="GA897" s="241"/>
      <c r="GB897" s="241"/>
      <c r="GC897" s="241"/>
      <c r="GD897" s="241"/>
      <c r="GE897" s="241"/>
      <c r="GF897" s="241"/>
      <c r="GG897" s="241"/>
      <c r="GH897" s="241"/>
      <c r="GI897" s="241"/>
      <c r="GJ897" s="241"/>
      <c r="GK897" s="241"/>
      <c r="GL897" s="241"/>
      <c r="GM897" s="241"/>
      <c r="GN897" s="241"/>
      <c r="GO897" s="241"/>
      <c r="GP897" s="241"/>
      <c r="GQ897" s="241"/>
      <c r="GR897" s="241"/>
      <c r="GS897" s="241"/>
      <c r="GT897" s="241"/>
      <c r="GU897" s="241"/>
      <c r="GV897" s="241"/>
      <c r="GW897" s="241"/>
      <c r="GX897" s="241"/>
      <c r="GY897" s="241"/>
      <c r="GZ897" s="241"/>
      <c r="HA897" s="241"/>
      <c r="HB897" s="241"/>
      <c r="HC897" s="241"/>
      <c r="HD897" s="241"/>
      <c r="HE897" s="241"/>
      <c r="HF897" s="241"/>
      <c r="HG897" s="241"/>
      <c r="HH897" s="241"/>
      <c r="HI897" s="241"/>
      <c r="HJ897" s="241"/>
      <c r="HK897" s="241"/>
      <c r="HL897" s="241"/>
      <c r="HM897" s="241"/>
      <c r="HN897" s="241"/>
      <c r="HO897" s="241"/>
      <c r="HP897" s="241"/>
      <c r="HQ897" s="241"/>
      <c r="HR897" s="241"/>
      <c r="HS897" s="241"/>
      <c r="HT897" s="241"/>
      <c r="HU897" s="241"/>
      <c r="HV897" s="241"/>
      <c r="HW897" s="241"/>
      <c r="HX897" s="241"/>
      <c r="HY897" s="241"/>
      <c r="HZ897" s="241"/>
      <c r="IA897" s="241"/>
      <c r="IB897" s="241"/>
      <c r="IC897" s="241"/>
      <c r="ID897" s="241"/>
      <c r="IE897" s="241"/>
      <c r="IF897" s="241"/>
      <c r="IG897" s="241"/>
      <c r="IH897" s="241"/>
      <c r="II897" s="241"/>
      <c r="IJ897" s="241"/>
      <c r="IK897" s="241"/>
      <c r="IL897" s="241"/>
      <c r="IM897" s="241"/>
      <c r="IN897" s="241"/>
      <c r="IO897" s="241"/>
      <c r="IP897" s="241"/>
      <c r="IQ897" s="241"/>
      <c r="IR897" s="241"/>
      <c r="IS897" s="241"/>
      <c r="IT897" s="241"/>
      <c r="IU897" s="241"/>
      <c r="IV897" s="241"/>
      <c r="IW897" s="241"/>
      <c r="IX897" s="241"/>
      <c r="IY897" s="241"/>
      <c r="IZ897" s="241"/>
      <c r="JA897" s="241"/>
      <c r="JB897" s="241"/>
      <c r="JC897" s="241"/>
      <c r="JD897" s="241"/>
      <c r="JE897" s="241"/>
      <c r="JF897" s="241"/>
      <c r="JG897" s="241"/>
      <c r="JH897" s="241"/>
      <c r="JI897" s="241"/>
      <c r="JJ897" s="241"/>
      <c r="JK897" s="241"/>
      <c r="JL897" s="241"/>
      <c r="JM897" s="241"/>
      <c r="JN897" s="241"/>
      <c r="JO897" s="241"/>
      <c r="JP897" s="241"/>
      <c r="JQ897" s="241"/>
      <c r="JR897" s="241"/>
      <c r="JS897" s="241"/>
      <c r="JT897" s="241"/>
      <c r="JU897" s="241"/>
    </row>
    <row r="898" spans="1:281" s="240" customFormat="1" ht="15" customHeight="1">
      <c r="A898" s="241"/>
      <c r="B898" s="241"/>
      <c r="C898" s="241"/>
      <c r="D898" s="241"/>
      <c r="E898" s="241"/>
      <c r="F898" s="241"/>
      <c r="G898" s="241"/>
      <c r="H898" s="241"/>
      <c r="I898" s="241"/>
      <c r="J898" s="241"/>
      <c r="K898" s="241"/>
      <c r="L898" s="241"/>
      <c r="M898" s="241"/>
      <c r="N898" s="241"/>
      <c r="O898" s="241"/>
      <c r="P898" s="241"/>
      <c r="Q898" s="241"/>
      <c r="R898" s="241"/>
      <c r="S898" s="241"/>
      <c r="T898" s="241"/>
      <c r="U898" s="241" t="s">
        <v>1018</v>
      </c>
      <c r="V898" s="241"/>
      <c r="W898" s="241"/>
      <c r="X898" s="241"/>
      <c r="Y898" s="241"/>
      <c r="Z898" s="241"/>
      <c r="AA898" s="241"/>
      <c r="AB898" s="241"/>
      <c r="AC898" s="241" t="s">
        <v>366</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c r="HG898" s="241"/>
      <c r="HH898" s="241"/>
      <c r="HI898" s="241"/>
      <c r="HJ898" s="241"/>
      <c r="HK898" s="241"/>
      <c r="HL898" s="241"/>
      <c r="HM898" s="241"/>
      <c r="HN898" s="241"/>
      <c r="HO898" s="241"/>
      <c r="HP898" s="241"/>
      <c r="HQ898" s="241"/>
      <c r="HR898" s="241"/>
      <c r="HS898" s="241"/>
      <c r="HT898" s="241"/>
      <c r="HU898" s="241"/>
      <c r="HV898" s="241"/>
      <c r="HW898" s="241"/>
      <c r="HX898" s="241"/>
      <c r="HY898" s="241"/>
      <c r="HZ898" s="241"/>
      <c r="IA898" s="241"/>
      <c r="IB898" s="241"/>
      <c r="IC898" s="241"/>
      <c r="ID898" s="241"/>
      <c r="IE898" s="241"/>
      <c r="IF898" s="241"/>
      <c r="IG898" s="241"/>
      <c r="IH898" s="241"/>
      <c r="II898" s="241"/>
      <c r="IJ898" s="241"/>
      <c r="IK898" s="241"/>
      <c r="IL898" s="241"/>
      <c r="IM898" s="241"/>
      <c r="IN898" s="241"/>
      <c r="IO898" s="241"/>
      <c r="IP898" s="241"/>
      <c r="IQ898" s="241"/>
      <c r="IR898" s="241"/>
      <c r="IS898" s="241"/>
      <c r="IT898" s="241"/>
      <c r="IU898" s="241"/>
      <c r="IV898" s="241"/>
      <c r="IW898" s="241"/>
      <c r="IX898" s="241"/>
      <c r="IY898" s="241"/>
      <c r="IZ898" s="241"/>
      <c r="JA898" s="241"/>
      <c r="JB898" s="241"/>
      <c r="JC898" s="241"/>
      <c r="JD898" s="241"/>
      <c r="JE898" s="241"/>
      <c r="JF898" s="241"/>
      <c r="JG898" s="241"/>
      <c r="JH898" s="241"/>
      <c r="JI898" s="241"/>
      <c r="JJ898" s="241"/>
      <c r="JK898" s="241"/>
      <c r="JL898" s="241"/>
      <c r="JM898" s="241"/>
      <c r="JN898" s="241"/>
      <c r="JO898" s="241"/>
      <c r="JP898" s="241"/>
      <c r="JQ898" s="241"/>
      <c r="JR898" s="241"/>
      <c r="JS898" s="241"/>
      <c r="JT898" s="241"/>
      <c r="JU898" s="241"/>
    </row>
    <row r="899" spans="1:281" s="240" customFormat="1" ht="15" customHeight="1">
      <c r="A899" s="241"/>
      <c r="B899" s="241"/>
      <c r="C899" s="241"/>
      <c r="D899" s="241"/>
      <c r="E899" s="241"/>
      <c r="F899" s="241"/>
      <c r="G899" s="241"/>
      <c r="H899" s="241"/>
      <c r="I899" s="241"/>
      <c r="J899" s="241"/>
      <c r="K899" s="241"/>
      <c r="L899" s="241"/>
      <c r="M899" s="241"/>
      <c r="N899" s="241"/>
      <c r="O899" s="241"/>
      <c r="P899" s="241"/>
      <c r="Q899" s="241"/>
      <c r="R899" s="241"/>
      <c r="S899" s="241"/>
      <c r="T899" s="241"/>
      <c r="U899" s="241" t="s">
        <v>1019</v>
      </c>
      <c r="V899" s="241"/>
      <c r="W899" s="241"/>
      <c r="X899" s="241"/>
      <c r="Y899" s="241"/>
      <c r="Z899" s="241"/>
      <c r="AA899" s="241"/>
      <c r="AB899" s="241"/>
      <c r="AC899" s="241" t="s">
        <v>311</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c r="HG899" s="241"/>
      <c r="HH899" s="241"/>
      <c r="HI899" s="241"/>
      <c r="HJ899" s="241"/>
      <c r="HK899" s="241"/>
      <c r="HL899" s="241"/>
      <c r="HM899" s="241"/>
      <c r="HN899" s="241"/>
      <c r="HO899" s="241"/>
      <c r="HP899" s="241"/>
      <c r="HQ899" s="241"/>
      <c r="HR899" s="241"/>
      <c r="HS899" s="241"/>
      <c r="HT899" s="241"/>
      <c r="HU899" s="241"/>
      <c r="HV899" s="241"/>
      <c r="HW899" s="241"/>
      <c r="HX899" s="241"/>
      <c r="HY899" s="241"/>
      <c r="HZ899" s="241"/>
      <c r="IA899" s="241"/>
      <c r="IB899" s="241"/>
      <c r="IC899" s="241"/>
      <c r="ID899" s="241"/>
      <c r="IE899" s="241"/>
      <c r="IF899" s="241"/>
      <c r="IG899" s="241"/>
      <c r="IH899" s="241"/>
      <c r="II899" s="241"/>
      <c r="IJ899" s="241"/>
      <c r="IK899" s="241"/>
      <c r="IL899" s="241"/>
      <c r="IM899" s="241"/>
      <c r="IN899" s="241"/>
      <c r="IO899" s="241"/>
      <c r="IP899" s="241"/>
      <c r="IQ899" s="241"/>
      <c r="IR899" s="241"/>
      <c r="IS899" s="241"/>
      <c r="IT899" s="241"/>
      <c r="IU899" s="241"/>
      <c r="IV899" s="241"/>
      <c r="IW899" s="241"/>
      <c r="IX899" s="241"/>
      <c r="IY899" s="241"/>
      <c r="IZ899" s="241"/>
      <c r="JA899" s="241"/>
      <c r="JB899" s="241"/>
      <c r="JC899" s="241"/>
      <c r="JD899" s="241"/>
      <c r="JE899" s="241"/>
      <c r="JF899" s="241"/>
      <c r="JG899" s="241"/>
      <c r="JH899" s="241"/>
      <c r="JI899" s="241"/>
      <c r="JJ899" s="241"/>
      <c r="JK899" s="241"/>
      <c r="JL899" s="241"/>
      <c r="JM899" s="241"/>
      <c r="JN899" s="241"/>
      <c r="JO899" s="241"/>
      <c r="JP899" s="241"/>
      <c r="JQ899" s="241"/>
      <c r="JR899" s="241"/>
      <c r="JS899" s="241"/>
      <c r="JT899" s="241"/>
      <c r="JU899" s="241"/>
    </row>
    <row r="900" spans="1:281" s="240" customFormat="1" ht="15" customHeight="1">
      <c r="A900" s="241"/>
      <c r="B900" s="241"/>
      <c r="C900" s="241"/>
      <c r="D900" s="241"/>
      <c r="E900" s="241"/>
      <c r="F900" s="241"/>
      <c r="G900" s="241"/>
      <c r="H900" s="241"/>
      <c r="I900" s="241"/>
      <c r="J900" s="241"/>
      <c r="K900" s="241"/>
      <c r="L900" s="241"/>
      <c r="M900" s="241"/>
      <c r="N900" s="241"/>
      <c r="O900" s="241"/>
      <c r="P900" s="241"/>
      <c r="Q900" s="241"/>
      <c r="R900" s="241"/>
      <c r="S900" s="241"/>
      <c r="T900" s="241"/>
      <c r="U900" s="241" t="s">
        <v>1020</v>
      </c>
      <c r="V900" s="241"/>
      <c r="W900" s="241"/>
      <c r="X900" s="241"/>
      <c r="Y900" s="241"/>
      <c r="Z900" s="241"/>
      <c r="AA900" s="241"/>
      <c r="AB900" s="241"/>
      <c r="AC900" s="241" t="s">
        <v>316</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c r="HG900" s="241"/>
      <c r="HH900" s="241"/>
      <c r="HI900" s="241"/>
      <c r="HJ900" s="241"/>
      <c r="HK900" s="241"/>
      <c r="HL900" s="241"/>
      <c r="HM900" s="241"/>
      <c r="HN900" s="241"/>
      <c r="HO900" s="241"/>
      <c r="HP900" s="241"/>
      <c r="HQ900" s="241"/>
      <c r="HR900" s="241"/>
      <c r="HS900" s="241"/>
      <c r="HT900" s="241"/>
      <c r="HU900" s="241"/>
      <c r="HV900" s="241"/>
      <c r="HW900" s="241"/>
      <c r="HX900" s="241"/>
      <c r="HY900" s="241"/>
      <c r="HZ900" s="241"/>
      <c r="IA900" s="241"/>
      <c r="IB900" s="241"/>
      <c r="IC900" s="241"/>
      <c r="ID900" s="241"/>
      <c r="IE900" s="241"/>
      <c r="IF900" s="241"/>
      <c r="IG900" s="241"/>
      <c r="IH900" s="241"/>
      <c r="II900" s="241"/>
      <c r="IJ900" s="241"/>
      <c r="IK900" s="241"/>
      <c r="IL900" s="241"/>
      <c r="IM900" s="241"/>
      <c r="IN900" s="241"/>
      <c r="IO900" s="241"/>
      <c r="IP900" s="241"/>
      <c r="IQ900" s="241"/>
      <c r="IR900" s="241"/>
      <c r="IS900" s="241"/>
      <c r="IT900" s="241"/>
      <c r="IU900" s="241"/>
      <c r="IV900" s="241"/>
      <c r="IW900" s="241"/>
      <c r="IX900" s="241"/>
      <c r="IY900" s="241"/>
      <c r="IZ900" s="241"/>
      <c r="JA900" s="241"/>
      <c r="JB900" s="241"/>
      <c r="JC900" s="241"/>
      <c r="JD900" s="241"/>
      <c r="JE900" s="241"/>
      <c r="JF900" s="241"/>
      <c r="JG900" s="241"/>
      <c r="JH900" s="241"/>
      <c r="JI900" s="241"/>
      <c r="JJ900" s="241"/>
      <c r="JK900" s="241"/>
      <c r="JL900" s="241"/>
      <c r="JM900" s="241"/>
      <c r="JN900" s="241"/>
      <c r="JO900" s="241"/>
      <c r="JP900" s="241"/>
      <c r="JQ900" s="241"/>
      <c r="JR900" s="241"/>
      <c r="JS900" s="241"/>
      <c r="JT900" s="241"/>
      <c r="JU900" s="241"/>
    </row>
    <row r="901" spans="1:281" s="240" customFormat="1" ht="15" customHeight="1">
      <c r="A901" s="241"/>
      <c r="B901" s="241"/>
      <c r="C901" s="241"/>
      <c r="D901" s="241"/>
      <c r="E901" s="241"/>
      <c r="F901" s="241"/>
      <c r="G901" s="241"/>
      <c r="H901" s="241"/>
      <c r="I901" s="241"/>
      <c r="J901" s="241"/>
      <c r="K901" s="241"/>
      <c r="L901" s="241"/>
      <c r="M901" s="241"/>
      <c r="N901" s="241"/>
      <c r="O901" s="241"/>
      <c r="P901" s="241"/>
      <c r="Q901" s="241"/>
      <c r="R901" s="241"/>
      <c r="S901" s="241"/>
      <c r="T901" s="241"/>
      <c r="U901" s="241" t="s">
        <v>1021</v>
      </c>
      <c r="V901" s="241"/>
      <c r="W901" s="241"/>
      <c r="X901" s="241"/>
      <c r="Y901" s="241"/>
      <c r="Z901" s="241"/>
      <c r="AA901" s="241"/>
      <c r="AB901" s="241"/>
      <c r="AC901" s="241" t="s">
        <v>322</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c r="EN901" s="241"/>
      <c r="EO901" s="241"/>
      <c r="EP901" s="241"/>
      <c r="EQ901" s="241"/>
      <c r="ER901" s="241"/>
      <c r="ES901" s="241"/>
      <c r="ET901" s="241"/>
      <c r="EU901" s="241"/>
      <c r="EV901" s="241"/>
      <c r="EW901" s="241"/>
      <c r="EX901" s="241"/>
      <c r="EY901" s="241"/>
      <c r="EZ901" s="241"/>
      <c r="FA901" s="241"/>
      <c r="FB901" s="241"/>
      <c r="FC901" s="241"/>
      <c r="FD901" s="241"/>
      <c r="FE901" s="241"/>
      <c r="FF901" s="241"/>
      <c r="FG901" s="241"/>
      <c r="FH901" s="241"/>
      <c r="FI901" s="241"/>
      <c r="FJ901" s="241"/>
      <c r="FK901" s="241"/>
      <c r="FL901" s="241"/>
      <c r="FM901" s="241"/>
      <c r="FN901" s="241"/>
      <c r="FO901" s="241"/>
      <c r="FP901" s="241"/>
      <c r="FQ901" s="241"/>
      <c r="FR901" s="241"/>
      <c r="FS901" s="241"/>
      <c r="FT901" s="241"/>
      <c r="FU901" s="241"/>
      <c r="FV901" s="241"/>
      <c r="FW901" s="241"/>
      <c r="FX901" s="241"/>
      <c r="FY901" s="241"/>
      <c r="FZ901" s="241"/>
      <c r="GA901" s="241"/>
      <c r="GB901" s="241"/>
      <c r="GC901" s="241"/>
      <c r="GD901" s="241"/>
      <c r="GE901" s="241"/>
      <c r="GF901" s="241"/>
      <c r="GG901" s="241"/>
      <c r="GH901" s="241"/>
      <c r="GI901" s="241"/>
      <c r="GJ901" s="241"/>
      <c r="GK901" s="241"/>
      <c r="GL901" s="241"/>
      <c r="GM901" s="241"/>
      <c r="GN901" s="241"/>
      <c r="GO901" s="241"/>
      <c r="GP901" s="241"/>
      <c r="GQ901" s="241"/>
      <c r="GR901" s="241"/>
      <c r="GS901" s="241"/>
      <c r="GT901" s="241"/>
      <c r="GU901" s="241"/>
      <c r="GV901" s="241"/>
      <c r="GW901" s="241"/>
      <c r="GX901" s="241"/>
      <c r="GY901" s="241"/>
      <c r="GZ901" s="241"/>
      <c r="HA901" s="241"/>
      <c r="HB901" s="241"/>
      <c r="HC901" s="241"/>
      <c r="HD901" s="241"/>
      <c r="HE901" s="241"/>
      <c r="HF901" s="241"/>
      <c r="HG901" s="241"/>
      <c r="HH901" s="241"/>
      <c r="HI901" s="241"/>
      <c r="HJ901" s="241"/>
      <c r="HK901" s="241"/>
      <c r="HL901" s="241"/>
      <c r="HM901" s="241"/>
      <c r="HN901" s="241"/>
      <c r="HO901" s="241"/>
      <c r="HP901" s="241"/>
      <c r="HQ901" s="241"/>
      <c r="HR901" s="241"/>
      <c r="HS901" s="241"/>
      <c r="HT901" s="241"/>
      <c r="HU901" s="241"/>
      <c r="HV901" s="241"/>
      <c r="HW901" s="241"/>
      <c r="HX901" s="241"/>
      <c r="HY901" s="241"/>
      <c r="HZ901" s="241"/>
      <c r="IA901" s="241"/>
      <c r="IB901" s="241"/>
      <c r="IC901" s="241"/>
      <c r="ID901" s="241"/>
      <c r="IE901" s="241"/>
      <c r="IF901" s="241"/>
      <c r="IG901" s="241"/>
      <c r="IH901" s="241"/>
      <c r="II901" s="241"/>
      <c r="IJ901" s="241"/>
      <c r="IK901" s="241"/>
      <c r="IL901" s="241"/>
      <c r="IM901" s="241"/>
      <c r="IN901" s="241"/>
      <c r="IO901" s="241"/>
      <c r="IP901" s="241"/>
      <c r="IQ901" s="241"/>
      <c r="IR901" s="241"/>
      <c r="IS901" s="241"/>
      <c r="IT901" s="241"/>
      <c r="IU901" s="241"/>
      <c r="IV901" s="241"/>
      <c r="IW901" s="241"/>
      <c r="IX901" s="241"/>
      <c r="IY901" s="241"/>
      <c r="IZ901" s="241"/>
      <c r="JA901" s="241"/>
      <c r="JB901" s="241"/>
      <c r="JC901" s="241"/>
      <c r="JD901" s="241"/>
      <c r="JE901" s="241"/>
      <c r="JF901" s="241"/>
      <c r="JG901" s="241"/>
      <c r="JH901" s="241"/>
      <c r="JI901" s="241"/>
      <c r="JJ901" s="241"/>
      <c r="JK901" s="241"/>
      <c r="JL901" s="241"/>
      <c r="JM901" s="241"/>
      <c r="JN901" s="241"/>
      <c r="JO901" s="241"/>
      <c r="JP901" s="241"/>
      <c r="JQ901" s="241"/>
      <c r="JR901" s="241"/>
      <c r="JS901" s="241"/>
      <c r="JT901" s="241"/>
      <c r="JU901" s="241"/>
    </row>
    <row r="902" spans="1:281" s="240" customFormat="1" ht="15" customHeight="1">
      <c r="A902" s="241"/>
      <c r="B902" s="241"/>
      <c r="C902" s="241"/>
      <c r="D902" s="241"/>
      <c r="E902" s="241"/>
      <c r="F902" s="241"/>
      <c r="G902" s="241"/>
      <c r="H902" s="241"/>
      <c r="I902" s="241"/>
      <c r="J902" s="241"/>
      <c r="K902" s="241"/>
      <c r="L902" s="241"/>
      <c r="M902" s="241"/>
      <c r="N902" s="241"/>
      <c r="O902" s="241"/>
      <c r="P902" s="241"/>
      <c r="Q902" s="241"/>
      <c r="R902" s="241"/>
      <c r="S902" s="241"/>
      <c r="T902" s="241"/>
      <c r="U902" s="241" t="s">
        <v>1022</v>
      </c>
      <c r="V902" s="241"/>
      <c r="W902" s="241"/>
      <c r="X902" s="241"/>
      <c r="Y902" s="241"/>
      <c r="Z902" s="241"/>
      <c r="AA902" s="241"/>
      <c r="AB902" s="241"/>
      <c r="AC902" s="241" t="s">
        <v>325</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c r="EN902" s="241"/>
      <c r="EO902" s="241"/>
      <c r="EP902" s="241"/>
      <c r="EQ902" s="241"/>
      <c r="ER902" s="241"/>
      <c r="ES902" s="241"/>
      <c r="ET902" s="241"/>
      <c r="EU902" s="241"/>
      <c r="EV902" s="241"/>
      <c r="EW902" s="241"/>
      <c r="EX902" s="241"/>
      <c r="EY902" s="241"/>
      <c r="EZ902" s="241"/>
      <c r="FA902" s="241"/>
      <c r="FB902" s="241"/>
      <c r="FC902" s="241"/>
      <c r="FD902" s="241"/>
      <c r="FE902" s="241"/>
      <c r="FF902" s="241"/>
      <c r="FG902" s="241"/>
      <c r="FH902" s="241"/>
      <c r="FI902" s="241"/>
      <c r="FJ902" s="241"/>
      <c r="FK902" s="241"/>
      <c r="FL902" s="241"/>
      <c r="FM902" s="241"/>
      <c r="FN902" s="241"/>
      <c r="FO902" s="241"/>
      <c r="FP902" s="241"/>
      <c r="FQ902" s="241"/>
      <c r="FR902" s="241"/>
      <c r="FS902" s="241"/>
      <c r="FT902" s="241"/>
      <c r="FU902" s="241"/>
      <c r="FV902" s="241"/>
      <c r="FW902" s="241"/>
      <c r="FX902" s="241"/>
      <c r="FY902" s="241"/>
      <c r="FZ902" s="241"/>
      <c r="GA902" s="241"/>
      <c r="GB902" s="241"/>
      <c r="GC902" s="241"/>
      <c r="GD902" s="241"/>
      <c r="GE902" s="241"/>
      <c r="GF902" s="241"/>
      <c r="GG902" s="241"/>
      <c r="GH902" s="241"/>
      <c r="GI902" s="241"/>
      <c r="GJ902" s="241"/>
      <c r="GK902" s="241"/>
      <c r="GL902" s="241"/>
      <c r="GM902" s="241"/>
      <c r="GN902" s="241"/>
      <c r="GO902" s="241"/>
      <c r="GP902" s="241"/>
      <c r="GQ902" s="241"/>
      <c r="GR902" s="241"/>
      <c r="GS902" s="241"/>
      <c r="GT902" s="241"/>
      <c r="GU902" s="241"/>
      <c r="GV902" s="241"/>
      <c r="GW902" s="241"/>
      <c r="GX902" s="241"/>
      <c r="GY902" s="241"/>
      <c r="GZ902" s="241"/>
      <c r="HA902" s="241"/>
      <c r="HB902" s="241"/>
      <c r="HC902" s="241"/>
      <c r="HD902" s="241"/>
      <c r="HE902" s="241"/>
      <c r="HF902" s="241"/>
      <c r="HG902" s="241"/>
      <c r="HH902" s="241"/>
      <c r="HI902" s="241"/>
      <c r="HJ902" s="241"/>
      <c r="HK902" s="241"/>
      <c r="HL902" s="241"/>
      <c r="HM902" s="241"/>
      <c r="HN902" s="241"/>
      <c r="HO902" s="241"/>
      <c r="HP902" s="241"/>
      <c r="HQ902" s="241"/>
      <c r="HR902" s="241"/>
      <c r="HS902" s="241"/>
      <c r="HT902" s="241"/>
      <c r="HU902" s="241"/>
      <c r="HV902" s="241"/>
      <c r="HW902" s="241"/>
      <c r="HX902" s="241"/>
      <c r="HY902" s="241"/>
      <c r="HZ902" s="241"/>
      <c r="IA902" s="241"/>
      <c r="IB902" s="241"/>
      <c r="IC902" s="241"/>
      <c r="ID902" s="241"/>
      <c r="IE902" s="241"/>
      <c r="IF902" s="241"/>
      <c r="IG902" s="241"/>
      <c r="IH902" s="241"/>
      <c r="II902" s="241"/>
      <c r="IJ902" s="241"/>
      <c r="IK902" s="241"/>
      <c r="IL902" s="241"/>
      <c r="IM902" s="241"/>
      <c r="IN902" s="241"/>
      <c r="IO902" s="241"/>
      <c r="IP902" s="241"/>
      <c r="IQ902" s="241"/>
      <c r="IR902" s="241"/>
      <c r="IS902" s="241"/>
      <c r="IT902" s="241"/>
      <c r="IU902" s="241"/>
      <c r="IV902" s="241"/>
      <c r="IW902" s="241"/>
      <c r="IX902" s="241"/>
      <c r="IY902" s="241"/>
      <c r="IZ902" s="241"/>
      <c r="JA902" s="241"/>
      <c r="JB902" s="241"/>
      <c r="JC902" s="241"/>
      <c r="JD902" s="241"/>
      <c r="JE902" s="241"/>
      <c r="JF902" s="241"/>
      <c r="JG902" s="241"/>
      <c r="JH902" s="241"/>
      <c r="JI902" s="241"/>
      <c r="JJ902" s="241"/>
      <c r="JK902" s="241"/>
      <c r="JL902" s="241"/>
      <c r="JM902" s="241"/>
      <c r="JN902" s="241"/>
      <c r="JO902" s="241"/>
      <c r="JP902" s="241"/>
      <c r="JQ902" s="241"/>
      <c r="JR902" s="241"/>
      <c r="JS902" s="241"/>
      <c r="JT902" s="241"/>
      <c r="JU902" s="241"/>
    </row>
    <row r="903" spans="1:281" s="240" customFormat="1" ht="15" customHeight="1">
      <c r="A903" s="241"/>
      <c r="B903" s="241"/>
      <c r="C903" s="241"/>
      <c r="D903" s="241"/>
      <c r="E903" s="241"/>
      <c r="F903" s="241"/>
      <c r="G903" s="241"/>
      <c r="H903" s="241"/>
      <c r="I903" s="241"/>
      <c r="J903" s="241"/>
      <c r="K903" s="241"/>
      <c r="L903" s="241"/>
      <c r="M903" s="241"/>
      <c r="N903" s="241"/>
      <c r="O903" s="241"/>
      <c r="P903" s="241"/>
      <c r="Q903" s="241"/>
      <c r="R903" s="241"/>
      <c r="S903" s="241"/>
      <c r="T903" s="241"/>
      <c r="U903" s="241" t="s">
        <v>1023</v>
      </c>
      <c r="V903" s="241"/>
      <c r="W903" s="241"/>
      <c r="X903" s="241"/>
      <c r="Y903" s="241"/>
      <c r="Z903" s="241"/>
      <c r="AA903" s="241"/>
      <c r="AB903" s="241"/>
      <c r="AC903" s="241" t="s">
        <v>309</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c r="EN903" s="241"/>
      <c r="EO903" s="241"/>
      <c r="EP903" s="241"/>
      <c r="EQ903" s="241"/>
      <c r="ER903" s="241"/>
      <c r="ES903" s="241"/>
      <c r="ET903" s="241"/>
      <c r="EU903" s="241"/>
      <c r="EV903" s="241"/>
      <c r="EW903" s="241"/>
      <c r="EX903" s="241"/>
      <c r="EY903" s="241"/>
      <c r="EZ903" s="241"/>
      <c r="FA903" s="241"/>
      <c r="FB903" s="241"/>
      <c r="FC903" s="241"/>
      <c r="FD903" s="241"/>
      <c r="FE903" s="241"/>
      <c r="FF903" s="241"/>
      <c r="FG903" s="241"/>
      <c r="FH903" s="241"/>
      <c r="FI903" s="241"/>
      <c r="FJ903" s="241"/>
      <c r="FK903" s="241"/>
      <c r="FL903" s="241"/>
      <c r="FM903" s="241"/>
      <c r="FN903" s="241"/>
      <c r="FO903" s="241"/>
      <c r="FP903" s="241"/>
      <c r="FQ903" s="241"/>
      <c r="FR903" s="241"/>
      <c r="FS903" s="241"/>
      <c r="FT903" s="241"/>
      <c r="FU903" s="241"/>
      <c r="FV903" s="241"/>
      <c r="FW903" s="241"/>
      <c r="FX903" s="241"/>
      <c r="FY903" s="241"/>
      <c r="FZ903" s="241"/>
      <c r="GA903" s="241"/>
      <c r="GB903" s="241"/>
      <c r="GC903" s="241"/>
      <c r="GD903" s="241"/>
      <c r="GE903" s="241"/>
      <c r="GF903" s="241"/>
      <c r="GG903" s="241"/>
      <c r="GH903" s="241"/>
      <c r="GI903" s="241"/>
      <c r="GJ903" s="241"/>
      <c r="GK903" s="241"/>
      <c r="GL903" s="241"/>
      <c r="GM903" s="241"/>
      <c r="GN903" s="241"/>
      <c r="GO903" s="241"/>
      <c r="GP903" s="241"/>
      <c r="GQ903" s="241"/>
      <c r="GR903" s="241"/>
      <c r="GS903" s="241"/>
      <c r="GT903" s="241"/>
      <c r="GU903" s="241"/>
      <c r="GV903" s="241"/>
      <c r="GW903" s="241"/>
      <c r="GX903" s="241"/>
      <c r="GY903" s="241"/>
      <c r="GZ903" s="241"/>
      <c r="HA903" s="241"/>
      <c r="HB903" s="241"/>
      <c r="HC903" s="241"/>
      <c r="HD903" s="241"/>
      <c r="HE903" s="241"/>
      <c r="HF903" s="241"/>
      <c r="HG903" s="241"/>
      <c r="HH903" s="241"/>
      <c r="HI903" s="241"/>
      <c r="HJ903" s="241"/>
      <c r="HK903" s="241"/>
      <c r="HL903" s="241"/>
      <c r="HM903" s="241"/>
      <c r="HN903" s="241"/>
      <c r="HO903" s="241"/>
      <c r="HP903" s="241"/>
      <c r="HQ903" s="241"/>
      <c r="HR903" s="241"/>
      <c r="HS903" s="241"/>
      <c r="HT903" s="241"/>
      <c r="HU903" s="241"/>
      <c r="HV903" s="241"/>
      <c r="HW903" s="241"/>
      <c r="HX903" s="241"/>
      <c r="HY903" s="241"/>
      <c r="HZ903" s="241"/>
      <c r="IA903" s="241"/>
      <c r="IB903" s="241"/>
      <c r="IC903" s="241"/>
      <c r="ID903" s="241"/>
      <c r="IE903" s="241"/>
      <c r="IF903" s="241"/>
      <c r="IG903" s="241"/>
      <c r="IH903" s="241"/>
      <c r="II903" s="241"/>
      <c r="IJ903" s="241"/>
      <c r="IK903" s="241"/>
      <c r="IL903" s="241"/>
      <c r="IM903" s="241"/>
      <c r="IN903" s="241"/>
      <c r="IO903" s="241"/>
      <c r="IP903" s="241"/>
      <c r="IQ903" s="241"/>
      <c r="IR903" s="241"/>
      <c r="IS903" s="241"/>
      <c r="IT903" s="241"/>
      <c r="IU903" s="241"/>
      <c r="IV903" s="241"/>
      <c r="IW903" s="241"/>
      <c r="IX903" s="241"/>
      <c r="IY903" s="241"/>
      <c r="IZ903" s="241"/>
      <c r="JA903" s="241"/>
      <c r="JB903" s="241"/>
      <c r="JC903" s="241"/>
      <c r="JD903" s="241"/>
      <c r="JE903" s="241"/>
      <c r="JF903" s="241"/>
      <c r="JG903" s="241"/>
      <c r="JH903" s="241"/>
      <c r="JI903" s="241"/>
      <c r="JJ903" s="241"/>
      <c r="JK903" s="241"/>
      <c r="JL903" s="241"/>
      <c r="JM903" s="241"/>
      <c r="JN903" s="241"/>
      <c r="JO903" s="241"/>
      <c r="JP903" s="241"/>
      <c r="JQ903" s="241"/>
      <c r="JR903" s="241"/>
      <c r="JS903" s="241"/>
      <c r="JT903" s="241"/>
      <c r="JU903" s="241"/>
    </row>
    <row r="904" spans="1:281" s="240" customFormat="1" ht="15" customHeight="1">
      <c r="A904" s="241"/>
      <c r="B904" s="241"/>
      <c r="C904" s="241"/>
      <c r="D904" s="241"/>
      <c r="E904" s="241"/>
      <c r="F904" s="241"/>
      <c r="G904" s="241"/>
      <c r="H904" s="241"/>
      <c r="I904" s="241"/>
      <c r="J904" s="241"/>
      <c r="K904" s="241"/>
      <c r="L904" s="241"/>
      <c r="M904" s="241"/>
      <c r="N904" s="241"/>
      <c r="O904" s="241"/>
      <c r="P904" s="241"/>
      <c r="Q904" s="241"/>
      <c r="R904" s="241"/>
      <c r="S904" s="241"/>
      <c r="T904" s="241"/>
      <c r="U904" s="241" t="s">
        <v>1024</v>
      </c>
      <c r="V904" s="241"/>
      <c r="W904" s="241"/>
      <c r="X904" s="241"/>
      <c r="Y904" s="241"/>
      <c r="Z904" s="241"/>
      <c r="AA904" s="241"/>
      <c r="AB904" s="241"/>
      <c r="AC904" s="241" t="s">
        <v>325</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c r="EN904" s="241"/>
      <c r="EO904" s="241"/>
      <c r="EP904" s="241"/>
      <c r="EQ904" s="241"/>
      <c r="ER904" s="241"/>
      <c r="ES904" s="241"/>
      <c r="ET904" s="241"/>
      <c r="EU904" s="241"/>
      <c r="EV904" s="241"/>
      <c r="EW904" s="241"/>
      <c r="EX904" s="241"/>
      <c r="EY904" s="241"/>
      <c r="EZ904" s="241"/>
      <c r="FA904" s="241"/>
      <c r="FB904" s="241"/>
      <c r="FC904" s="241"/>
      <c r="FD904" s="241"/>
      <c r="FE904" s="241"/>
      <c r="FF904" s="241"/>
      <c r="FG904" s="241"/>
      <c r="FH904" s="241"/>
      <c r="FI904" s="241"/>
      <c r="FJ904" s="241"/>
      <c r="FK904" s="241"/>
      <c r="FL904" s="241"/>
      <c r="FM904" s="241"/>
      <c r="FN904" s="241"/>
      <c r="FO904" s="241"/>
      <c r="FP904" s="241"/>
      <c r="FQ904" s="241"/>
      <c r="FR904" s="241"/>
      <c r="FS904" s="241"/>
      <c r="FT904" s="241"/>
      <c r="FU904" s="241"/>
      <c r="FV904" s="241"/>
      <c r="FW904" s="241"/>
      <c r="FX904" s="241"/>
      <c r="FY904" s="241"/>
      <c r="FZ904" s="241"/>
      <c r="GA904" s="241"/>
      <c r="GB904" s="241"/>
      <c r="GC904" s="241"/>
      <c r="GD904" s="241"/>
      <c r="GE904" s="241"/>
      <c r="GF904" s="241"/>
      <c r="GG904" s="241"/>
      <c r="GH904" s="241"/>
      <c r="GI904" s="241"/>
      <c r="GJ904" s="241"/>
      <c r="GK904" s="241"/>
      <c r="GL904" s="241"/>
      <c r="GM904" s="241"/>
      <c r="GN904" s="241"/>
      <c r="GO904" s="241"/>
      <c r="GP904" s="241"/>
      <c r="GQ904" s="241"/>
      <c r="GR904" s="241"/>
      <c r="GS904" s="241"/>
      <c r="GT904" s="241"/>
      <c r="GU904" s="241"/>
      <c r="GV904" s="241"/>
      <c r="GW904" s="241"/>
      <c r="GX904" s="241"/>
      <c r="GY904" s="241"/>
      <c r="GZ904" s="241"/>
      <c r="HA904" s="241"/>
      <c r="HB904" s="241"/>
      <c r="HC904" s="241"/>
      <c r="HD904" s="241"/>
      <c r="HE904" s="241"/>
      <c r="HF904" s="241"/>
      <c r="HG904" s="241"/>
      <c r="HH904" s="241"/>
      <c r="HI904" s="241"/>
      <c r="HJ904" s="241"/>
      <c r="HK904" s="241"/>
      <c r="HL904" s="241"/>
      <c r="HM904" s="241"/>
      <c r="HN904" s="241"/>
      <c r="HO904" s="241"/>
      <c r="HP904" s="241"/>
      <c r="HQ904" s="241"/>
      <c r="HR904" s="241"/>
      <c r="HS904" s="241"/>
      <c r="HT904" s="241"/>
      <c r="HU904" s="241"/>
      <c r="HV904" s="241"/>
      <c r="HW904" s="241"/>
      <c r="HX904" s="241"/>
      <c r="HY904" s="241"/>
      <c r="HZ904" s="241"/>
      <c r="IA904" s="241"/>
      <c r="IB904" s="241"/>
      <c r="IC904" s="241"/>
      <c r="ID904" s="241"/>
      <c r="IE904" s="241"/>
      <c r="IF904" s="241"/>
      <c r="IG904" s="241"/>
      <c r="IH904" s="241"/>
      <c r="II904" s="241"/>
      <c r="IJ904" s="241"/>
      <c r="IK904" s="241"/>
      <c r="IL904" s="241"/>
      <c r="IM904" s="241"/>
      <c r="IN904" s="241"/>
      <c r="IO904" s="241"/>
      <c r="IP904" s="241"/>
      <c r="IQ904" s="241"/>
      <c r="IR904" s="241"/>
      <c r="IS904" s="241"/>
      <c r="IT904" s="241"/>
      <c r="IU904" s="241"/>
      <c r="IV904" s="241"/>
      <c r="IW904" s="241"/>
      <c r="IX904" s="241"/>
      <c r="IY904" s="241"/>
      <c r="IZ904" s="241"/>
      <c r="JA904" s="241"/>
      <c r="JB904" s="241"/>
      <c r="JC904" s="241"/>
      <c r="JD904" s="241"/>
      <c r="JE904" s="241"/>
      <c r="JF904" s="241"/>
      <c r="JG904" s="241"/>
      <c r="JH904" s="241"/>
      <c r="JI904" s="241"/>
      <c r="JJ904" s="241"/>
      <c r="JK904" s="241"/>
      <c r="JL904" s="241"/>
      <c r="JM904" s="241"/>
      <c r="JN904" s="241"/>
      <c r="JO904" s="241"/>
      <c r="JP904" s="241"/>
      <c r="JQ904" s="241"/>
      <c r="JR904" s="241"/>
      <c r="JS904" s="241"/>
      <c r="JT904" s="241"/>
      <c r="JU904" s="241"/>
    </row>
    <row r="905" spans="1:281" s="240" customFormat="1" ht="15" customHeight="1">
      <c r="A905" s="241"/>
      <c r="B905" s="241"/>
      <c r="C905" s="241"/>
      <c r="D905" s="241"/>
      <c r="E905" s="241"/>
      <c r="F905" s="241"/>
      <c r="G905" s="241"/>
      <c r="H905" s="241"/>
      <c r="I905" s="241"/>
      <c r="J905" s="241"/>
      <c r="K905" s="241"/>
      <c r="L905" s="241"/>
      <c r="M905" s="241"/>
      <c r="N905" s="241"/>
      <c r="O905" s="241"/>
      <c r="P905" s="241"/>
      <c r="Q905" s="241"/>
      <c r="R905" s="241"/>
      <c r="S905" s="241"/>
      <c r="T905" s="241"/>
      <c r="U905" s="241" t="s">
        <v>1025</v>
      </c>
      <c r="V905" s="241"/>
      <c r="W905" s="241"/>
      <c r="X905" s="241"/>
      <c r="Y905" s="241"/>
      <c r="Z905" s="241"/>
      <c r="AA905" s="241"/>
      <c r="AB905" s="241"/>
      <c r="AC905" s="241" t="s">
        <v>386</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c r="EN905" s="241"/>
      <c r="EO905" s="241"/>
      <c r="EP905" s="241"/>
      <c r="EQ905" s="241"/>
      <c r="ER905" s="241"/>
      <c r="ES905" s="241"/>
      <c r="ET905" s="241"/>
      <c r="EU905" s="241"/>
      <c r="EV905" s="241"/>
      <c r="EW905" s="241"/>
      <c r="EX905" s="241"/>
      <c r="EY905" s="241"/>
      <c r="EZ905" s="241"/>
      <c r="FA905" s="241"/>
      <c r="FB905" s="241"/>
      <c r="FC905" s="241"/>
      <c r="FD905" s="241"/>
      <c r="FE905" s="241"/>
      <c r="FF905" s="241"/>
      <c r="FG905" s="241"/>
      <c r="FH905" s="241"/>
      <c r="FI905" s="241"/>
      <c r="FJ905" s="241"/>
      <c r="FK905" s="241"/>
      <c r="FL905" s="241"/>
      <c r="FM905" s="241"/>
      <c r="FN905" s="241"/>
      <c r="FO905" s="241"/>
      <c r="FP905" s="241"/>
      <c r="FQ905" s="241"/>
      <c r="FR905" s="241"/>
      <c r="FS905" s="241"/>
      <c r="FT905" s="241"/>
      <c r="FU905" s="241"/>
      <c r="FV905" s="241"/>
      <c r="FW905" s="241"/>
      <c r="FX905" s="241"/>
      <c r="FY905" s="241"/>
      <c r="FZ905" s="241"/>
      <c r="GA905" s="241"/>
      <c r="GB905" s="241"/>
      <c r="GC905" s="241"/>
      <c r="GD905" s="241"/>
      <c r="GE905" s="241"/>
      <c r="GF905" s="241"/>
      <c r="GG905" s="241"/>
      <c r="GH905" s="241"/>
      <c r="GI905" s="241"/>
      <c r="GJ905" s="241"/>
      <c r="GK905" s="241"/>
      <c r="GL905" s="241"/>
      <c r="GM905" s="241"/>
      <c r="GN905" s="241"/>
      <c r="GO905" s="241"/>
      <c r="GP905" s="241"/>
      <c r="GQ905" s="241"/>
      <c r="GR905" s="241"/>
      <c r="GS905" s="241"/>
      <c r="GT905" s="241"/>
      <c r="GU905" s="241"/>
      <c r="GV905" s="241"/>
      <c r="GW905" s="241"/>
      <c r="GX905" s="241"/>
      <c r="GY905" s="241"/>
      <c r="GZ905" s="241"/>
      <c r="HA905" s="241"/>
      <c r="HB905" s="241"/>
      <c r="HC905" s="241"/>
      <c r="HD905" s="241"/>
      <c r="HE905" s="241"/>
      <c r="HF905" s="241"/>
      <c r="HG905" s="241"/>
      <c r="HH905" s="241"/>
      <c r="HI905" s="241"/>
      <c r="HJ905" s="241"/>
      <c r="HK905" s="241"/>
      <c r="HL905" s="241"/>
      <c r="HM905" s="241"/>
      <c r="HN905" s="241"/>
      <c r="HO905" s="241"/>
      <c r="HP905" s="241"/>
      <c r="HQ905" s="241"/>
      <c r="HR905" s="241"/>
      <c r="HS905" s="241"/>
      <c r="HT905" s="241"/>
      <c r="HU905" s="241"/>
      <c r="HV905" s="241"/>
      <c r="HW905" s="241"/>
      <c r="HX905" s="241"/>
      <c r="HY905" s="241"/>
      <c r="HZ905" s="241"/>
      <c r="IA905" s="241"/>
      <c r="IB905" s="241"/>
      <c r="IC905" s="241"/>
      <c r="ID905" s="241"/>
      <c r="IE905" s="241"/>
      <c r="IF905" s="241"/>
      <c r="IG905" s="241"/>
      <c r="IH905" s="241"/>
      <c r="II905" s="241"/>
      <c r="IJ905" s="241"/>
      <c r="IK905" s="241"/>
      <c r="IL905" s="241"/>
      <c r="IM905" s="241"/>
      <c r="IN905" s="241"/>
      <c r="IO905" s="241"/>
      <c r="IP905" s="241"/>
      <c r="IQ905" s="241"/>
      <c r="IR905" s="241"/>
      <c r="IS905" s="241"/>
      <c r="IT905" s="241"/>
      <c r="IU905" s="241"/>
      <c r="IV905" s="241"/>
      <c r="IW905" s="241"/>
      <c r="IX905" s="241"/>
      <c r="IY905" s="241"/>
      <c r="IZ905" s="241"/>
      <c r="JA905" s="241"/>
      <c r="JB905" s="241"/>
      <c r="JC905" s="241"/>
      <c r="JD905" s="241"/>
      <c r="JE905" s="241"/>
      <c r="JF905" s="241"/>
      <c r="JG905" s="241"/>
      <c r="JH905" s="241"/>
      <c r="JI905" s="241"/>
      <c r="JJ905" s="241"/>
      <c r="JK905" s="241"/>
      <c r="JL905" s="241"/>
      <c r="JM905" s="241"/>
      <c r="JN905" s="241"/>
      <c r="JO905" s="241"/>
      <c r="JP905" s="241"/>
      <c r="JQ905" s="241"/>
      <c r="JR905" s="241"/>
      <c r="JS905" s="241"/>
      <c r="JT905" s="241"/>
      <c r="JU905" s="241"/>
    </row>
    <row r="906" spans="1:281" s="240" customFormat="1" ht="15" customHeight="1">
      <c r="A906" s="241"/>
      <c r="B906" s="241"/>
      <c r="C906" s="241"/>
      <c r="D906" s="241"/>
      <c r="E906" s="241"/>
      <c r="F906" s="241"/>
      <c r="G906" s="241"/>
      <c r="H906" s="241"/>
      <c r="I906" s="241"/>
      <c r="J906" s="241"/>
      <c r="K906" s="241"/>
      <c r="L906" s="241"/>
      <c r="M906" s="241"/>
      <c r="N906" s="241"/>
      <c r="O906" s="241"/>
      <c r="P906" s="241"/>
      <c r="Q906" s="241"/>
      <c r="R906" s="241"/>
      <c r="S906" s="241"/>
      <c r="T906" s="241"/>
      <c r="U906" s="241" t="s">
        <v>1026</v>
      </c>
      <c r="V906" s="241"/>
      <c r="W906" s="241"/>
      <c r="X906" s="241"/>
      <c r="Y906" s="241"/>
      <c r="Z906" s="241"/>
      <c r="AA906" s="241"/>
      <c r="AB906" s="241"/>
      <c r="AC906" s="241" t="s">
        <v>325</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c r="EN906" s="241"/>
      <c r="EO906" s="241"/>
      <c r="EP906" s="241"/>
      <c r="EQ906" s="241"/>
      <c r="ER906" s="241"/>
      <c r="ES906" s="241"/>
      <c r="ET906" s="241"/>
      <c r="EU906" s="241"/>
      <c r="EV906" s="241"/>
      <c r="EW906" s="241"/>
      <c r="EX906" s="241"/>
      <c r="EY906" s="241"/>
      <c r="EZ906" s="241"/>
      <c r="FA906" s="241"/>
      <c r="FB906" s="241"/>
      <c r="FC906" s="241"/>
      <c r="FD906" s="241"/>
      <c r="FE906" s="241"/>
      <c r="FF906" s="241"/>
      <c r="FG906" s="241"/>
      <c r="FH906" s="241"/>
      <c r="FI906" s="241"/>
      <c r="FJ906" s="241"/>
      <c r="FK906" s="241"/>
      <c r="FL906" s="241"/>
      <c r="FM906" s="241"/>
      <c r="FN906" s="241"/>
      <c r="FO906" s="241"/>
      <c r="FP906" s="241"/>
      <c r="FQ906" s="241"/>
      <c r="FR906" s="241"/>
      <c r="FS906" s="241"/>
      <c r="FT906" s="241"/>
      <c r="FU906" s="241"/>
      <c r="FV906" s="241"/>
      <c r="FW906" s="241"/>
      <c r="FX906" s="241"/>
      <c r="FY906" s="241"/>
      <c r="FZ906" s="241"/>
      <c r="GA906" s="241"/>
      <c r="GB906" s="241"/>
      <c r="GC906" s="241"/>
      <c r="GD906" s="241"/>
      <c r="GE906" s="241"/>
      <c r="GF906" s="241"/>
      <c r="GG906" s="241"/>
      <c r="GH906" s="241"/>
      <c r="GI906" s="241"/>
      <c r="GJ906" s="241"/>
      <c r="GK906" s="241"/>
      <c r="GL906" s="241"/>
      <c r="GM906" s="241"/>
      <c r="GN906" s="241"/>
      <c r="GO906" s="241"/>
      <c r="GP906" s="241"/>
      <c r="GQ906" s="241"/>
      <c r="GR906" s="241"/>
      <c r="GS906" s="241"/>
      <c r="GT906" s="241"/>
      <c r="GU906" s="241"/>
      <c r="GV906" s="241"/>
      <c r="GW906" s="241"/>
      <c r="GX906" s="241"/>
      <c r="GY906" s="241"/>
      <c r="GZ906" s="241"/>
      <c r="HA906" s="241"/>
      <c r="HB906" s="241"/>
      <c r="HC906" s="241"/>
      <c r="HD906" s="241"/>
      <c r="HE906" s="241"/>
      <c r="HF906" s="241"/>
      <c r="HG906" s="241"/>
      <c r="HH906" s="241"/>
      <c r="HI906" s="241"/>
      <c r="HJ906" s="241"/>
      <c r="HK906" s="241"/>
      <c r="HL906" s="241"/>
      <c r="HM906" s="241"/>
      <c r="HN906" s="241"/>
      <c r="HO906" s="241"/>
      <c r="HP906" s="241"/>
      <c r="HQ906" s="241"/>
      <c r="HR906" s="241"/>
      <c r="HS906" s="241"/>
      <c r="HT906" s="241"/>
      <c r="HU906" s="241"/>
      <c r="HV906" s="241"/>
      <c r="HW906" s="241"/>
      <c r="HX906" s="241"/>
      <c r="HY906" s="241"/>
      <c r="HZ906" s="241"/>
      <c r="IA906" s="241"/>
      <c r="IB906" s="241"/>
      <c r="IC906" s="241"/>
      <c r="ID906" s="241"/>
      <c r="IE906" s="241"/>
      <c r="IF906" s="241"/>
      <c r="IG906" s="241"/>
      <c r="IH906" s="241"/>
      <c r="II906" s="241"/>
      <c r="IJ906" s="241"/>
      <c r="IK906" s="241"/>
      <c r="IL906" s="241"/>
      <c r="IM906" s="241"/>
      <c r="IN906" s="241"/>
      <c r="IO906" s="241"/>
      <c r="IP906" s="241"/>
      <c r="IQ906" s="241"/>
      <c r="IR906" s="241"/>
      <c r="IS906" s="241"/>
      <c r="IT906" s="241"/>
      <c r="IU906" s="241"/>
      <c r="IV906" s="241"/>
      <c r="IW906" s="241"/>
      <c r="IX906" s="241"/>
      <c r="IY906" s="241"/>
      <c r="IZ906" s="241"/>
      <c r="JA906" s="241"/>
      <c r="JB906" s="241"/>
      <c r="JC906" s="241"/>
      <c r="JD906" s="241"/>
      <c r="JE906" s="241"/>
      <c r="JF906" s="241"/>
      <c r="JG906" s="241"/>
      <c r="JH906" s="241"/>
      <c r="JI906" s="241"/>
      <c r="JJ906" s="241"/>
      <c r="JK906" s="241"/>
      <c r="JL906" s="241"/>
      <c r="JM906" s="241"/>
      <c r="JN906" s="241"/>
      <c r="JO906" s="241"/>
      <c r="JP906" s="241"/>
      <c r="JQ906" s="241"/>
      <c r="JR906" s="241"/>
      <c r="JS906" s="241"/>
      <c r="JT906" s="241"/>
      <c r="JU906" s="241"/>
    </row>
    <row r="907" spans="1:281" s="240" customFormat="1" ht="15" customHeight="1">
      <c r="A907" s="241"/>
      <c r="B907" s="241"/>
      <c r="C907" s="241"/>
      <c r="D907" s="241"/>
      <c r="E907" s="241"/>
      <c r="F907" s="241"/>
      <c r="G907" s="241"/>
      <c r="H907" s="241"/>
      <c r="I907" s="241"/>
      <c r="J907" s="241"/>
      <c r="K907" s="241"/>
      <c r="L907" s="241"/>
      <c r="M907" s="241"/>
      <c r="N907" s="241"/>
      <c r="O907" s="241"/>
      <c r="P907" s="241"/>
      <c r="Q907" s="241"/>
      <c r="R907" s="241"/>
      <c r="S907" s="241"/>
      <c r="T907" s="241"/>
      <c r="U907" s="241" t="s">
        <v>1027</v>
      </c>
      <c r="V907" s="241"/>
      <c r="W907" s="241"/>
      <c r="X907" s="241"/>
      <c r="Y907" s="241"/>
      <c r="Z907" s="241"/>
      <c r="AA907" s="241"/>
      <c r="AB907" s="241"/>
      <c r="AC907" s="241" t="s">
        <v>386</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c r="DV907" s="241"/>
      <c r="DW907" s="241"/>
      <c r="DX907" s="241"/>
      <c r="DY907" s="241"/>
      <c r="DZ907" s="241"/>
      <c r="EA907" s="241"/>
      <c r="EB907" s="241"/>
      <c r="EC907" s="241"/>
      <c r="ED907" s="241"/>
      <c r="EE907" s="241"/>
      <c r="EF907" s="241"/>
      <c r="EG907" s="241"/>
      <c r="EH907" s="241"/>
      <c r="EI907" s="241"/>
      <c r="EJ907" s="241"/>
      <c r="EK907" s="241"/>
      <c r="EL907" s="241"/>
      <c r="EM907" s="241"/>
      <c r="EN907" s="241"/>
      <c r="EO907" s="241"/>
      <c r="EP907" s="241"/>
      <c r="EQ907" s="241"/>
      <c r="ER907" s="241"/>
      <c r="ES907" s="241"/>
      <c r="ET907" s="241"/>
      <c r="EU907" s="241"/>
      <c r="EV907" s="241"/>
      <c r="EW907" s="241"/>
      <c r="EX907" s="241"/>
      <c r="EY907" s="241"/>
      <c r="EZ907" s="241"/>
      <c r="FA907" s="241"/>
      <c r="FB907" s="241"/>
      <c r="FC907" s="241"/>
      <c r="FD907" s="241"/>
      <c r="FE907" s="241"/>
      <c r="FF907" s="241"/>
      <c r="FG907" s="241"/>
      <c r="FH907" s="241"/>
      <c r="FI907" s="241"/>
      <c r="FJ907" s="241"/>
      <c r="FK907" s="241"/>
      <c r="FL907" s="241"/>
      <c r="FM907" s="241"/>
      <c r="FN907" s="241"/>
      <c r="FO907" s="241"/>
      <c r="FP907" s="241"/>
      <c r="FQ907" s="241"/>
      <c r="FR907" s="241"/>
      <c r="FS907" s="241"/>
      <c r="FT907" s="241"/>
      <c r="FU907" s="241"/>
      <c r="FV907" s="241"/>
      <c r="FW907" s="241"/>
      <c r="FX907" s="241"/>
      <c r="FY907" s="241"/>
      <c r="FZ907" s="241"/>
      <c r="GA907" s="241"/>
      <c r="GB907" s="241"/>
      <c r="GC907" s="241"/>
      <c r="GD907" s="241"/>
      <c r="GE907" s="241"/>
      <c r="GF907" s="241"/>
      <c r="GG907" s="241"/>
      <c r="GH907" s="241"/>
      <c r="GI907" s="241"/>
      <c r="GJ907" s="241"/>
      <c r="GK907" s="241"/>
      <c r="GL907" s="241"/>
      <c r="GM907" s="241"/>
      <c r="GN907" s="241"/>
      <c r="GO907" s="241"/>
      <c r="GP907" s="241"/>
      <c r="GQ907" s="241"/>
      <c r="GR907" s="241"/>
      <c r="GS907" s="241"/>
      <c r="GT907" s="241"/>
      <c r="GU907" s="241"/>
      <c r="GV907" s="241"/>
      <c r="GW907" s="241"/>
      <c r="GX907" s="241"/>
      <c r="GY907" s="241"/>
      <c r="GZ907" s="241"/>
      <c r="HA907" s="241"/>
      <c r="HB907" s="241"/>
      <c r="HC907" s="241"/>
      <c r="HD907" s="241"/>
      <c r="HE907" s="241"/>
      <c r="HF907" s="241"/>
      <c r="HG907" s="241"/>
      <c r="HH907" s="241"/>
      <c r="HI907" s="241"/>
      <c r="HJ907" s="241"/>
      <c r="HK907" s="241"/>
      <c r="HL907" s="241"/>
      <c r="HM907" s="241"/>
      <c r="HN907" s="241"/>
      <c r="HO907" s="241"/>
      <c r="HP907" s="241"/>
      <c r="HQ907" s="241"/>
      <c r="HR907" s="241"/>
      <c r="HS907" s="241"/>
      <c r="HT907" s="241"/>
      <c r="HU907" s="241"/>
      <c r="HV907" s="241"/>
      <c r="HW907" s="241"/>
      <c r="HX907" s="241"/>
      <c r="HY907" s="241"/>
      <c r="HZ907" s="241"/>
      <c r="IA907" s="241"/>
      <c r="IB907" s="241"/>
      <c r="IC907" s="241"/>
      <c r="ID907" s="241"/>
      <c r="IE907" s="241"/>
      <c r="IF907" s="241"/>
      <c r="IG907" s="241"/>
      <c r="IH907" s="241"/>
      <c r="II907" s="241"/>
      <c r="IJ907" s="241"/>
      <c r="IK907" s="241"/>
      <c r="IL907" s="241"/>
      <c r="IM907" s="241"/>
      <c r="IN907" s="241"/>
      <c r="IO907" s="241"/>
      <c r="IP907" s="241"/>
      <c r="IQ907" s="241"/>
      <c r="IR907" s="241"/>
      <c r="IS907" s="241"/>
      <c r="IT907" s="241"/>
      <c r="IU907" s="241"/>
      <c r="IV907" s="241"/>
      <c r="IW907" s="241"/>
      <c r="IX907" s="241"/>
      <c r="IY907" s="241"/>
      <c r="IZ907" s="241"/>
      <c r="JA907" s="241"/>
      <c r="JB907" s="241"/>
      <c r="JC907" s="241"/>
      <c r="JD907" s="241"/>
      <c r="JE907" s="241"/>
      <c r="JF907" s="241"/>
      <c r="JG907" s="241"/>
      <c r="JH907" s="241"/>
      <c r="JI907" s="241"/>
      <c r="JJ907" s="241"/>
      <c r="JK907" s="241"/>
      <c r="JL907" s="241"/>
      <c r="JM907" s="241"/>
      <c r="JN907" s="241"/>
      <c r="JO907" s="241"/>
      <c r="JP907" s="241"/>
      <c r="JQ907" s="241"/>
      <c r="JR907" s="241"/>
      <c r="JS907" s="241"/>
      <c r="JT907" s="241"/>
      <c r="JU907" s="241"/>
    </row>
    <row r="908" spans="1:281" s="240" customFormat="1" ht="15" customHeight="1">
      <c r="A908" s="241"/>
      <c r="B908" s="241"/>
      <c r="C908" s="241"/>
      <c r="D908" s="241"/>
      <c r="E908" s="241"/>
      <c r="F908" s="241"/>
      <c r="G908" s="241"/>
      <c r="H908" s="241"/>
      <c r="I908" s="241"/>
      <c r="J908" s="241"/>
      <c r="K908" s="241"/>
      <c r="L908" s="241"/>
      <c r="M908" s="241"/>
      <c r="N908" s="241"/>
      <c r="O908" s="241"/>
      <c r="P908" s="241"/>
      <c r="Q908" s="241"/>
      <c r="R908" s="241"/>
      <c r="S908" s="241"/>
      <c r="T908" s="241"/>
      <c r="U908" s="241" t="s">
        <v>1028</v>
      </c>
      <c r="V908" s="241"/>
      <c r="W908" s="241"/>
      <c r="X908" s="241"/>
      <c r="Y908" s="241"/>
      <c r="Z908" s="241"/>
      <c r="AA908" s="241"/>
      <c r="AB908" s="241"/>
      <c r="AC908" s="241" t="s">
        <v>386</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c r="DV908" s="241"/>
      <c r="DW908" s="241"/>
      <c r="DX908" s="241"/>
      <c r="DY908" s="241"/>
      <c r="DZ908" s="241"/>
      <c r="EA908" s="241"/>
      <c r="EB908" s="241"/>
      <c r="EC908" s="241"/>
      <c r="ED908" s="241"/>
      <c r="EE908" s="241"/>
      <c r="EF908" s="241"/>
      <c r="EG908" s="241"/>
      <c r="EH908" s="241"/>
      <c r="EI908" s="241"/>
      <c r="EJ908" s="241"/>
      <c r="EK908" s="241"/>
      <c r="EL908" s="241"/>
      <c r="EM908" s="241"/>
      <c r="EN908" s="241"/>
      <c r="EO908" s="241"/>
      <c r="EP908" s="241"/>
      <c r="EQ908" s="241"/>
      <c r="ER908" s="241"/>
      <c r="ES908" s="241"/>
      <c r="ET908" s="241"/>
      <c r="EU908" s="241"/>
      <c r="EV908" s="241"/>
      <c r="EW908" s="241"/>
      <c r="EX908" s="241"/>
      <c r="EY908" s="241"/>
      <c r="EZ908" s="241"/>
      <c r="FA908" s="241"/>
      <c r="FB908" s="241"/>
      <c r="FC908" s="241"/>
      <c r="FD908" s="241"/>
      <c r="FE908" s="241"/>
      <c r="FF908" s="241"/>
      <c r="FG908" s="241"/>
      <c r="FH908" s="241"/>
      <c r="FI908" s="241"/>
      <c r="FJ908" s="241"/>
      <c r="FK908" s="241"/>
      <c r="FL908" s="241"/>
      <c r="FM908" s="241"/>
      <c r="FN908" s="241"/>
      <c r="FO908" s="241"/>
      <c r="FP908" s="241"/>
      <c r="FQ908" s="241"/>
      <c r="FR908" s="241"/>
      <c r="FS908" s="241"/>
      <c r="FT908" s="241"/>
      <c r="FU908" s="241"/>
      <c r="FV908" s="241"/>
      <c r="FW908" s="241"/>
      <c r="FX908" s="241"/>
      <c r="FY908" s="241"/>
      <c r="FZ908" s="241"/>
      <c r="GA908" s="241"/>
      <c r="GB908" s="241"/>
      <c r="GC908" s="241"/>
      <c r="GD908" s="241"/>
      <c r="GE908" s="241"/>
      <c r="GF908" s="241"/>
      <c r="GG908" s="241"/>
      <c r="GH908" s="241"/>
      <c r="GI908" s="241"/>
      <c r="GJ908" s="241"/>
      <c r="GK908" s="241"/>
      <c r="GL908" s="241"/>
      <c r="GM908" s="241"/>
      <c r="GN908" s="241"/>
      <c r="GO908" s="241"/>
      <c r="GP908" s="241"/>
      <c r="GQ908" s="241"/>
      <c r="GR908" s="241"/>
      <c r="GS908" s="241"/>
      <c r="GT908" s="241"/>
      <c r="GU908" s="241"/>
      <c r="GV908" s="241"/>
      <c r="GW908" s="241"/>
      <c r="GX908" s="241"/>
      <c r="GY908" s="241"/>
      <c r="GZ908" s="241"/>
      <c r="HA908" s="241"/>
      <c r="HB908" s="241"/>
      <c r="HC908" s="241"/>
      <c r="HD908" s="241"/>
      <c r="HE908" s="241"/>
      <c r="HF908" s="241"/>
      <c r="HG908" s="241"/>
      <c r="HH908" s="241"/>
      <c r="HI908" s="241"/>
      <c r="HJ908" s="241"/>
      <c r="HK908" s="241"/>
      <c r="HL908" s="241"/>
      <c r="HM908" s="241"/>
      <c r="HN908" s="241"/>
      <c r="HO908" s="241"/>
      <c r="HP908" s="241"/>
      <c r="HQ908" s="241"/>
      <c r="HR908" s="241"/>
      <c r="HS908" s="241"/>
      <c r="HT908" s="241"/>
      <c r="HU908" s="241"/>
      <c r="HV908" s="241"/>
      <c r="HW908" s="241"/>
      <c r="HX908" s="241"/>
      <c r="HY908" s="241"/>
      <c r="HZ908" s="241"/>
      <c r="IA908" s="241"/>
      <c r="IB908" s="241"/>
      <c r="IC908" s="241"/>
      <c r="ID908" s="241"/>
      <c r="IE908" s="241"/>
      <c r="IF908" s="241"/>
      <c r="IG908" s="241"/>
      <c r="IH908" s="241"/>
      <c r="II908" s="241"/>
      <c r="IJ908" s="241"/>
      <c r="IK908" s="241"/>
      <c r="IL908" s="241"/>
      <c r="IM908" s="241"/>
      <c r="IN908" s="241"/>
      <c r="IO908" s="241"/>
      <c r="IP908" s="241"/>
      <c r="IQ908" s="241"/>
      <c r="IR908" s="241"/>
      <c r="IS908" s="241"/>
      <c r="IT908" s="241"/>
      <c r="IU908" s="241"/>
      <c r="IV908" s="241"/>
      <c r="IW908" s="241"/>
      <c r="IX908" s="241"/>
      <c r="IY908" s="241"/>
      <c r="IZ908" s="241"/>
      <c r="JA908" s="241"/>
      <c r="JB908" s="241"/>
      <c r="JC908" s="241"/>
      <c r="JD908" s="241"/>
      <c r="JE908" s="241"/>
      <c r="JF908" s="241"/>
      <c r="JG908" s="241"/>
      <c r="JH908" s="241"/>
      <c r="JI908" s="241"/>
      <c r="JJ908" s="241"/>
      <c r="JK908" s="241"/>
      <c r="JL908" s="241"/>
      <c r="JM908" s="241"/>
      <c r="JN908" s="241"/>
      <c r="JO908" s="241"/>
      <c r="JP908" s="241"/>
      <c r="JQ908" s="241"/>
      <c r="JR908" s="241"/>
      <c r="JS908" s="241"/>
      <c r="JT908" s="241"/>
      <c r="JU908" s="241"/>
    </row>
    <row r="909" spans="1:281" s="240" customFormat="1" ht="15" customHeight="1">
      <c r="A909" s="241"/>
      <c r="B909" s="241"/>
      <c r="C909" s="241"/>
      <c r="D909" s="241"/>
      <c r="E909" s="241"/>
      <c r="F909" s="241"/>
      <c r="G909" s="241"/>
      <c r="H909" s="241"/>
      <c r="I909" s="241"/>
      <c r="J909" s="241"/>
      <c r="K909" s="241"/>
      <c r="L909" s="241"/>
      <c r="M909" s="241"/>
      <c r="N909" s="241"/>
      <c r="O909" s="241"/>
      <c r="P909" s="241"/>
      <c r="Q909" s="241"/>
      <c r="R909" s="241"/>
      <c r="S909" s="241"/>
      <c r="T909" s="241"/>
      <c r="U909" s="241" t="s">
        <v>1029</v>
      </c>
      <c r="V909" s="241"/>
      <c r="W909" s="241"/>
      <c r="X909" s="241"/>
      <c r="Y909" s="241"/>
      <c r="Z909" s="241"/>
      <c r="AA909" s="241"/>
      <c r="AB909" s="241"/>
      <c r="AC909" s="241" t="s">
        <v>325</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c r="HG909" s="241"/>
      <c r="HH909" s="241"/>
      <c r="HI909" s="241"/>
      <c r="HJ909" s="241"/>
      <c r="HK909" s="241"/>
      <c r="HL909" s="241"/>
      <c r="HM909" s="241"/>
      <c r="HN909" s="241"/>
      <c r="HO909" s="241"/>
      <c r="HP909" s="241"/>
      <c r="HQ909" s="241"/>
      <c r="HR909" s="241"/>
      <c r="HS909" s="241"/>
      <c r="HT909" s="241"/>
      <c r="HU909" s="241"/>
      <c r="HV909" s="241"/>
      <c r="HW909" s="241"/>
      <c r="HX909" s="241"/>
      <c r="HY909" s="241"/>
      <c r="HZ909" s="241"/>
      <c r="IA909" s="241"/>
      <c r="IB909" s="241"/>
      <c r="IC909" s="241"/>
      <c r="ID909" s="241"/>
      <c r="IE909" s="241"/>
      <c r="IF909" s="241"/>
      <c r="IG909" s="241"/>
      <c r="IH909" s="241"/>
      <c r="II909" s="241"/>
      <c r="IJ909" s="241"/>
      <c r="IK909" s="241"/>
      <c r="IL909" s="241"/>
      <c r="IM909" s="241"/>
      <c r="IN909" s="241"/>
      <c r="IO909" s="241"/>
      <c r="IP909" s="241"/>
      <c r="IQ909" s="241"/>
      <c r="IR909" s="241"/>
      <c r="IS909" s="241"/>
      <c r="IT909" s="241"/>
      <c r="IU909" s="241"/>
      <c r="IV909" s="241"/>
      <c r="IW909" s="241"/>
      <c r="IX909" s="241"/>
      <c r="IY909" s="241"/>
      <c r="IZ909" s="241"/>
      <c r="JA909" s="241"/>
      <c r="JB909" s="241"/>
      <c r="JC909" s="241"/>
      <c r="JD909" s="241"/>
      <c r="JE909" s="241"/>
      <c r="JF909" s="241"/>
      <c r="JG909" s="241"/>
      <c r="JH909" s="241"/>
      <c r="JI909" s="241"/>
      <c r="JJ909" s="241"/>
      <c r="JK909" s="241"/>
      <c r="JL909" s="241"/>
      <c r="JM909" s="241"/>
      <c r="JN909" s="241"/>
      <c r="JO909" s="241"/>
      <c r="JP909" s="241"/>
      <c r="JQ909" s="241"/>
      <c r="JR909" s="241"/>
      <c r="JS909" s="241"/>
      <c r="JT909" s="241"/>
      <c r="JU909" s="241"/>
    </row>
    <row r="910" spans="1:281" s="240" customFormat="1" ht="15" customHeight="1">
      <c r="A910" s="241"/>
      <c r="B910" s="241"/>
      <c r="C910" s="241"/>
      <c r="D910" s="241"/>
      <c r="E910" s="241"/>
      <c r="F910" s="241"/>
      <c r="G910" s="241"/>
      <c r="H910" s="241"/>
      <c r="I910" s="241"/>
      <c r="J910" s="241"/>
      <c r="K910" s="241"/>
      <c r="L910" s="241"/>
      <c r="M910" s="241"/>
      <c r="N910" s="241"/>
      <c r="O910" s="241"/>
      <c r="P910" s="241"/>
      <c r="Q910" s="241"/>
      <c r="R910" s="241"/>
      <c r="S910" s="241"/>
      <c r="T910" s="241"/>
      <c r="U910" s="241" t="s">
        <v>1030</v>
      </c>
      <c r="V910" s="241"/>
      <c r="W910" s="241"/>
      <c r="X910" s="241"/>
      <c r="Y910" s="241"/>
      <c r="Z910" s="241"/>
      <c r="AA910" s="241"/>
      <c r="AB910" s="241"/>
      <c r="AC910" s="241" t="s">
        <v>313</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c r="HG910" s="241"/>
      <c r="HH910" s="241"/>
      <c r="HI910" s="241"/>
      <c r="HJ910" s="241"/>
      <c r="HK910" s="241"/>
      <c r="HL910" s="241"/>
      <c r="HM910" s="241"/>
      <c r="HN910" s="241"/>
      <c r="HO910" s="241"/>
      <c r="HP910" s="241"/>
      <c r="HQ910" s="241"/>
      <c r="HR910" s="241"/>
      <c r="HS910" s="241"/>
      <c r="HT910" s="241"/>
      <c r="HU910" s="241"/>
      <c r="HV910" s="241"/>
      <c r="HW910" s="241"/>
      <c r="HX910" s="241"/>
      <c r="HY910" s="241"/>
      <c r="HZ910" s="241"/>
      <c r="IA910" s="241"/>
      <c r="IB910" s="241"/>
      <c r="IC910" s="241"/>
      <c r="ID910" s="241"/>
      <c r="IE910" s="241"/>
      <c r="IF910" s="241"/>
      <c r="IG910" s="241"/>
      <c r="IH910" s="241"/>
      <c r="II910" s="241"/>
      <c r="IJ910" s="241"/>
      <c r="IK910" s="241"/>
      <c r="IL910" s="241"/>
      <c r="IM910" s="241"/>
      <c r="IN910" s="241"/>
      <c r="IO910" s="241"/>
      <c r="IP910" s="241"/>
      <c r="IQ910" s="241"/>
      <c r="IR910" s="241"/>
      <c r="IS910" s="241"/>
      <c r="IT910" s="241"/>
      <c r="IU910" s="241"/>
      <c r="IV910" s="241"/>
      <c r="IW910" s="241"/>
      <c r="IX910" s="241"/>
      <c r="IY910" s="241"/>
      <c r="IZ910" s="241"/>
      <c r="JA910" s="241"/>
      <c r="JB910" s="241"/>
      <c r="JC910" s="241"/>
      <c r="JD910" s="241"/>
      <c r="JE910" s="241"/>
      <c r="JF910" s="241"/>
      <c r="JG910" s="241"/>
      <c r="JH910" s="241"/>
      <c r="JI910" s="241"/>
      <c r="JJ910" s="241"/>
      <c r="JK910" s="241"/>
      <c r="JL910" s="241"/>
      <c r="JM910" s="241"/>
      <c r="JN910" s="241"/>
      <c r="JO910" s="241"/>
      <c r="JP910" s="241"/>
      <c r="JQ910" s="241"/>
      <c r="JR910" s="241"/>
      <c r="JS910" s="241"/>
      <c r="JT910" s="241"/>
      <c r="JU910" s="241"/>
    </row>
    <row r="911" spans="1:281" s="240" customFormat="1" ht="15" customHeight="1">
      <c r="A911" s="241"/>
      <c r="B911" s="241"/>
      <c r="C911" s="241"/>
      <c r="D911" s="241"/>
      <c r="E911" s="241"/>
      <c r="F911" s="241"/>
      <c r="G911" s="241"/>
      <c r="H911" s="241"/>
      <c r="I911" s="241"/>
      <c r="J911" s="241"/>
      <c r="K911" s="241"/>
      <c r="L911" s="241"/>
      <c r="M911" s="241"/>
      <c r="N911" s="241"/>
      <c r="O911" s="241"/>
      <c r="P911" s="241"/>
      <c r="Q911" s="241"/>
      <c r="R911" s="241"/>
      <c r="S911" s="241"/>
      <c r="T911" s="241"/>
      <c r="U911" s="241" t="s">
        <v>1031</v>
      </c>
      <c r="V911" s="241"/>
      <c r="W911" s="241"/>
      <c r="X911" s="241"/>
      <c r="Y911" s="241"/>
      <c r="Z911" s="241"/>
      <c r="AA911" s="241"/>
      <c r="AB911" s="241"/>
      <c r="AC911" s="241" t="s">
        <v>316</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c r="DV911" s="241"/>
      <c r="DW911" s="241"/>
      <c r="DX911" s="241"/>
      <c r="DY911" s="241"/>
      <c r="DZ911" s="241"/>
      <c r="EA911" s="241"/>
      <c r="EB911" s="241"/>
      <c r="EC911" s="241"/>
      <c r="ED911" s="241"/>
      <c r="EE911" s="241"/>
      <c r="EF911" s="241"/>
      <c r="EG911" s="241"/>
      <c r="EH911" s="241"/>
      <c r="EI911" s="241"/>
      <c r="EJ911" s="241"/>
      <c r="EK911" s="241"/>
      <c r="EL911" s="241"/>
      <c r="EM911" s="241"/>
      <c r="EN911" s="241"/>
      <c r="EO911" s="241"/>
      <c r="EP911" s="241"/>
      <c r="EQ911" s="241"/>
      <c r="ER911" s="241"/>
      <c r="ES911" s="241"/>
      <c r="ET911" s="241"/>
      <c r="EU911" s="241"/>
      <c r="EV911" s="241"/>
      <c r="EW911" s="241"/>
      <c r="EX911" s="241"/>
      <c r="EY911" s="241"/>
      <c r="EZ911" s="241"/>
      <c r="FA911" s="241"/>
      <c r="FB911" s="241"/>
      <c r="FC911" s="241"/>
      <c r="FD911" s="241"/>
      <c r="FE911" s="241"/>
      <c r="FF911" s="241"/>
      <c r="FG911" s="241"/>
      <c r="FH911" s="241"/>
      <c r="FI911" s="241"/>
      <c r="FJ911" s="241"/>
      <c r="FK911" s="241"/>
      <c r="FL911" s="241"/>
      <c r="FM911" s="241"/>
      <c r="FN911" s="241"/>
      <c r="FO911" s="241"/>
      <c r="FP911" s="241"/>
      <c r="FQ911" s="241"/>
      <c r="FR911" s="241"/>
      <c r="FS911" s="241"/>
      <c r="FT911" s="241"/>
      <c r="FU911" s="241"/>
      <c r="FV911" s="241"/>
      <c r="FW911" s="241"/>
      <c r="FX911" s="241"/>
      <c r="FY911" s="241"/>
      <c r="FZ911" s="241"/>
      <c r="GA911" s="241"/>
      <c r="GB911" s="241"/>
      <c r="GC911" s="241"/>
      <c r="GD911" s="241"/>
      <c r="GE911" s="241"/>
      <c r="GF911" s="241"/>
      <c r="GG911" s="241"/>
      <c r="GH911" s="241"/>
      <c r="GI911" s="241"/>
      <c r="GJ911" s="241"/>
      <c r="GK911" s="241"/>
      <c r="GL911" s="241"/>
      <c r="GM911" s="241"/>
      <c r="GN911" s="241"/>
      <c r="GO911" s="241"/>
      <c r="GP911" s="241"/>
      <c r="GQ911" s="241"/>
      <c r="GR911" s="241"/>
      <c r="GS911" s="241"/>
      <c r="GT911" s="241"/>
      <c r="GU911" s="241"/>
      <c r="GV911" s="241"/>
      <c r="GW911" s="241"/>
      <c r="GX911" s="241"/>
      <c r="GY911" s="241"/>
      <c r="GZ911" s="241"/>
      <c r="HA911" s="241"/>
      <c r="HB911" s="241"/>
      <c r="HC911" s="241"/>
      <c r="HD911" s="241"/>
      <c r="HE911" s="241"/>
      <c r="HF911" s="241"/>
      <c r="HG911" s="241"/>
      <c r="HH911" s="241"/>
      <c r="HI911" s="241"/>
      <c r="HJ911" s="241"/>
      <c r="HK911" s="241"/>
      <c r="HL911" s="241"/>
      <c r="HM911" s="241"/>
      <c r="HN911" s="241"/>
      <c r="HO911" s="241"/>
      <c r="HP911" s="241"/>
      <c r="HQ911" s="241"/>
      <c r="HR911" s="241"/>
      <c r="HS911" s="241"/>
      <c r="HT911" s="241"/>
      <c r="HU911" s="241"/>
      <c r="HV911" s="241"/>
      <c r="HW911" s="241"/>
      <c r="HX911" s="241"/>
      <c r="HY911" s="241"/>
      <c r="HZ911" s="241"/>
      <c r="IA911" s="241"/>
      <c r="IB911" s="241"/>
      <c r="IC911" s="241"/>
      <c r="ID911" s="241"/>
      <c r="IE911" s="241"/>
      <c r="IF911" s="241"/>
      <c r="IG911" s="241"/>
      <c r="IH911" s="241"/>
      <c r="II911" s="241"/>
      <c r="IJ911" s="241"/>
      <c r="IK911" s="241"/>
      <c r="IL911" s="241"/>
      <c r="IM911" s="241"/>
      <c r="IN911" s="241"/>
      <c r="IO911" s="241"/>
      <c r="IP911" s="241"/>
      <c r="IQ911" s="241"/>
      <c r="IR911" s="241"/>
      <c r="IS911" s="241"/>
      <c r="IT911" s="241"/>
      <c r="IU911" s="241"/>
      <c r="IV911" s="241"/>
      <c r="IW911" s="241"/>
      <c r="IX911" s="241"/>
      <c r="IY911" s="241"/>
      <c r="IZ911" s="241"/>
      <c r="JA911" s="241"/>
      <c r="JB911" s="241"/>
      <c r="JC911" s="241"/>
      <c r="JD911" s="241"/>
      <c r="JE911" s="241"/>
      <c r="JF911" s="241"/>
      <c r="JG911" s="241"/>
      <c r="JH911" s="241"/>
      <c r="JI911" s="241"/>
      <c r="JJ911" s="241"/>
      <c r="JK911" s="241"/>
      <c r="JL911" s="241"/>
      <c r="JM911" s="241"/>
      <c r="JN911" s="241"/>
      <c r="JO911" s="241"/>
      <c r="JP911" s="241"/>
      <c r="JQ911" s="241"/>
      <c r="JR911" s="241"/>
      <c r="JS911" s="241"/>
      <c r="JT911" s="241"/>
      <c r="JU911" s="241"/>
    </row>
    <row r="912" spans="1:281" s="240" customFormat="1" ht="15" customHeight="1">
      <c r="A912" s="241"/>
      <c r="B912" s="241"/>
      <c r="C912" s="241"/>
      <c r="D912" s="241"/>
      <c r="E912" s="241"/>
      <c r="F912" s="241"/>
      <c r="G912" s="241"/>
      <c r="H912" s="241"/>
      <c r="I912" s="241"/>
      <c r="J912" s="241"/>
      <c r="K912" s="241"/>
      <c r="L912" s="241"/>
      <c r="M912" s="241"/>
      <c r="N912" s="241"/>
      <c r="O912" s="241"/>
      <c r="P912" s="241"/>
      <c r="Q912" s="241"/>
      <c r="R912" s="241"/>
      <c r="S912" s="241"/>
      <c r="T912" s="241"/>
      <c r="U912" s="241" t="s">
        <v>1032</v>
      </c>
      <c r="V912" s="241"/>
      <c r="W912" s="241"/>
      <c r="X912" s="241"/>
      <c r="Y912" s="241"/>
      <c r="Z912" s="241"/>
      <c r="AA912" s="241"/>
      <c r="AB912" s="241"/>
      <c r="AC912" s="241" t="s">
        <v>316</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c r="DV912" s="241"/>
      <c r="DW912" s="241"/>
      <c r="DX912" s="241"/>
      <c r="DY912" s="241"/>
      <c r="DZ912" s="241"/>
      <c r="EA912" s="241"/>
      <c r="EB912" s="241"/>
      <c r="EC912" s="241"/>
      <c r="ED912" s="241"/>
      <c r="EE912" s="241"/>
      <c r="EF912" s="241"/>
      <c r="EG912" s="241"/>
      <c r="EH912" s="241"/>
      <c r="EI912" s="241"/>
      <c r="EJ912" s="241"/>
      <c r="EK912" s="241"/>
      <c r="EL912" s="241"/>
      <c r="EM912" s="241"/>
      <c r="EN912" s="241"/>
      <c r="EO912" s="241"/>
      <c r="EP912" s="241"/>
      <c r="EQ912" s="241"/>
      <c r="ER912" s="241"/>
      <c r="ES912" s="241"/>
      <c r="ET912" s="241"/>
      <c r="EU912" s="241"/>
      <c r="EV912" s="241"/>
      <c r="EW912" s="241"/>
      <c r="EX912" s="241"/>
      <c r="EY912" s="241"/>
      <c r="EZ912" s="241"/>
      <c r="FA912" s="241"/>
      <c r="FB912" s="241"/>
      <c r="FC912" s="241"/>
      <c r="FD912" s="241"/>
      <c r="FE912" s="241"/>
      <c r="FF912" s="241"/>
      <c r="FG912" s="241"/>
      <c r="FH912" s="241"/>
      <c r="FI912" s="241"/>
      <c r="FJ912" s="241"/>
      <c r="FK912" s="241"/>
      <c r="FL912" s="241"/>
      <c r="FM912" s="241"/>
      <c r="FN912" s="241"/>
      <c r="FO912" s="241"/>
      <c r="FP912" s="241"/>
      <c r="FQ912" s="241"/>
      <c r="FR912" s="241"/>
      <c r="FS912" s="241"/>
      <c r="FT912" s="241"/>
      <c r="FU912" s="241"/>
      <c r="FV912" s="241"/>
      <c r="FW912" s="241"/>
      <c r="FX912" s="241"/>
      <c r="FY912" s="241"/>
      <c r="FZ912" s="241"/>
      <c r="GA912" s="241"/>
      <c r="GB912" s="241"/>
      <c r="GC912" s="241"/>
      <c r="GD912" s="241"/>
      <c r="GE912" s="241"/>
      <c r="GF912" s="241"/>
      <c r="GG912" s="241"/>
      <c r="GH912" s="241"/>
      <c r="GI912" s="241"/>
      <c r="GJ912" s="241"/>
      <c r="GK912" s="241"/>
      <c r="GL912" s="241"/>
      <c r="GM912" s="241"/>
      <c r="GN912" s="241"/>
      <c r="GO912" s="241"/>
      <c r="GP912" s="241"/>
      <c r="GQ912" s="241"/>
      <c r="GR912" s="241"/>
      <c r="GS912" s="241"/>
      <c r="GT912" s="241"/>
      <c r="GU912" s="241"/>
      <c r="GV912" s="241"/>
      <c r="GW912" s="241"/>
      <c r="GX912" s="241"/>
      <c r="GY912" s="241"/>
      <c r="GZ912" s="241"/>
      <c r="HA912" s="241"/>
      <c r="HB912" s="241"/>
      <c r="HC912" s="241"/>
      <c r="HD912" s="241"/>
      <c r="HE912" s="241"/>
      <c r="HF912" s="241"/>
      <c r="HG912" s="241"/>
      <c r="HH912" s="241"/>
      <c r="HI912" s="241"/>
      <c r="HJ912" s="241"/>
      <c r="HK912" s="241"/>
      <c r="HL912" s="241"/>
      <c r="HM912" s="241"/>
      <c r="HN912" s="241"/>
      <c r="HO912" s="241"/>
      <c r="HP912" s="241"/>
      <c r="HQ912" s="241"/>
      <c r="HR912" s="241"/>
      <c r="HS912" s="241"/>
      <c r="HT912" s="241"/>
      <c r="HU912" s="241"/>
      <c r="HV912" s="241"/>
      <c r="HW912" s="241"/>
      <c r="HX912" s="241"/>
      <c r="HY912" s="241"/>
      <c r="HZ912" s="241"/>
      <c r="IA912" s="241"/>
      <c r="IB912" s="241"/>
      <c r="IC912" s="241"/>
      <c r="ID912" s="241"/>
      <c r="IE912" s="241"/>
      <c r="IF912" s="241"/>
      <c r="IG912" s="241"/>
      <c r="IH912" s="241"/>
      <c r="II912" s="241"/>
      <c r="IJ912" s="241"/>
      <c r="IK912" s="241"/>
      <c r="IL912" s="241"/>
      <c r="IM912" s="241"/>
      <c r="IN912" s="241"/>
      <c r="IO912" s="241"/>
      <c r="IP912" s="241"/>
      <c r="IQ912" s="241"/>
      <c r="IR912" s="241"/>
      <c r="IS912" s="241"/>
      <c r="IT912" s="241"/>
      <c r="IU912" s="241"/>
      <c r="IV912" s="241"/>
      <c r="IW912" s="241"/>
      <c r="IX912" s="241"/>
      <c r="IY912" s="241"/>
      <c r="IZ912" s="241"/>
      <c r="JA912" s="241"/>
      <c r="JB912" s="241"/>
      <c r="JC912" s="241"/>
      <c r="JD912" s="241"/>
      <c r="JE912" s="241"/>
      <c r="JF912" s="241"/>
      <c r="JG912" s="241"/>
      <c r="JH912" s="241"/>
      <c r="JI912" s="241"/>
      <c r="JJ912" s="241"/>
      <c r="JK912" s="241"/>
      <c r="JL912" s="241"/>
      <c r="JM912" s="241"/>
      <c r="JN912" s="241"/>
      <c r="JO912" s="241"/>
      <c r="JP912" s="241"/>
      <c r="JQ912" s="241"/>
      <c r="JR912" s="241"/>
      <c r="JS912" s="241"/>
      <c r="JT912" s="241"/>
      <c r="JU912" s="241"/>
    </row>
    <row r="913" spans="1:281" s="240" customFormat="1" ht="15" customHeight="1">
      <c r="A913" s="241"/>
      <c r="B913" s="241"/>
      <c r="C913" s="241"/>
      <c r="D913" s="241"/>
      <c r="E913" s="241"/>
      <c r="F913" s="241"/>
      <c r="G913" s="241"/>
      <c r="H913" s="241"/>
      <c r="I913" s="241"/>
      <c r="J913" s="241"/>
      <c r="K913" s="241"/>
      <c r="L913" s="241"/>
      <c r="M913" s="241"/>
      <c r="N913" s="241"/>
      <c r="O913" s="241"/>
      <c r="P913" s="241"/>
      <c r="Q913" s="241"/>
      <c r="R913" s="241"/>
      <c r="S913" s="241"/>
      <c r="T913" s="241"/>
      <c r="U913" s="241" t="s">
        <v>1033</v>
      </c>
      <c r="V913" s="241"/>
      <c r="W913" s="241"/>
      <c r="X913" s="241"/>
      <c r="Y913" s="241"/>
      <c r="Z913" s="241"/>
      <c r="AA913" s="241"/>
      <c r="AB913" s="241"/>
      <c r="AC913" s="241" t="s">
        <v>386</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c r="DV913" s="241"/>
      <c r="DW913" s="241"/>
      <c r="DX913" s="241"/>
      <c r="DY913" s="241"/>
      <c r="DZ913" s="241"/>
      <c r="EA913" s="241"/>
      <c r="EB913" s="241"/>
      <c r="EC913" s="241"/>
      <c r="ED913" s="241"/>
      <c r="EE913" s="241"/>
      <c r="EF913" s="241"/>
      <c r="EG913" s="241"/>
      <c r="EH913" s="241"/>
      <c r="EI913" s="241"/>
      <c r="EJ913" s="241"/>
      <c r="EK913" s="241"/>
      <c r="EL913" s="241"/>
      <c r="EM913" s="241"/>
      <c r="EN913" s="241"/>
      <c r="EO913" s="241"/>
      <c r="EP913" s="241"/>
      <c r="EQ913" s="241"/>
      <c r="ER913" s="241"/>
      <c r="ES913" s="241"/>
      <c r="ET913" s="241"/>
      <c r="EU913" s="241"/>
      <c r="EV913" s="241"/>
      <c r="EW913" s="241"/>
      <c r="EX913" s="241"/>
      <c r="EY913" s="241"/>
      <c r="EZ913" s="241"/>
      <c r="FA913" s="241"/>
      <c r="FB913" s="241"/>
      <c r="FC913" s="241"/>
      <c r="FD913" s="241"/>
      <c r="FE913" s="241"/>
      <c r="FF913" s="241"/>
      <c r="FG913" s="241"/>
      <c r="FH913" s="241"/>
      <c r="FI913" s="241"/>
      <c r="FJ913" s="241"/>
      <c r="FK913" s="241"/>
      <c r="FL913" s="241"/>
      <c r="FM913" s="241"/>
      <c r="FN913" s="241"/>
      <c r="FO913" s="241"/>
      <c r="FP913" s="241"/>
      <c r="FQ913" s="241"/>
      <c r="FR913" s="241"/>
      <c r="FS913" s="241"/>
      <c r="FT913" s="241"/>
      <c r="FU913" s="241"/>
      <c r="FV913" s="241"/>
      <c r="FW913" s="241"/>
      <c r="FX913" s="241"/>
      <c r="FY913" s="241"/>
      <c r="FZ913" s="241"/>
      <c r="GA913" s="241"/>
      <c r="GB913" s="241"/>
      <c r="GC913" s="241"/>
      <c r="GD913" s="241"/>
      <c r="GE913" s="241"/>
      <c r="GF913" s="241"/>
      <c r="GG913" s="241"/>
      <c r="GH913" s="241"/>
      <c r="GI913" s="241"/>
      <c r="GJ913" s="241"/>
      <c r="GK913" s="241"/>
      <c r="GL913" s="241"/>
      <c r="GM913" s="241"/>
      <c r="GN913" s="241"/>
      <c r="GO913" s="241"/>
      <c r="GP913" s="241"/>
      <c r="GQ913" s="241"/>
      <c r="GR913" s="241"/>
      <c r="GS913" s="241"/>
      <c r="GT913" s="241"/>
      <c r="GU913" s="241"/>
      <c r="GV913" s="241"/>
      <c r="GW913" s="241"/>
      <c r="GX913" s="241"/>
      <c r="GY913" s="241"/>
      <c r="GZ913" s="241"/>
      <c r="HA913" s="241"/>
      <c r="HB913" s="241"/>
      <c r="HC913" s="241"/>
      <c r="HD913" s="241"/>
      <c r="HE913" s="241"/>
      <c r="HF913" s="241"/>
      <c r="HG913" s="241"/>
      <c r="HH913" s="241"/>
      <c r="HI913" s="241"/>
      <c r="HJ913" s="241"/>
      <c r="HK913" s="241"/>
      <c r="HL913" s="241"/>
      <c r="HM913" s="241"/>
      <c r="HN913" s="241"/>
      <c r="HO913" s="241"/>
      <c r="HP913" s="241"/>
      <c r="HQ913" s="241"/>
      <c r="HR913" s="241"/>
      <c r="HS913" s="241"/>
      <c r="HT913" s="241"/>
      <c r="HU913" s="241"/>
      <c r="HV913" s="241"/>
      <c r="HW913" s="241"/>
      <c r="HX913" s="241"/>
      <c r="HY913" s="241"/>
      <c r="HZ913" s="241"/>
      <c r="IA913" s="241"/>
      <c r="IB913" s="241"/>
      <c r="IC913" s="241"/>
      <c r="ID913" s="241"/>
      <c r="IE913" s="241"/>
      <c r="IF913" s="241"/>
      <c r="IG913" s="241"/>
      <c r="IH913" s="241"/>
      <c r="II913" s="241"/>
      <c r="IJ913" s="241"/>
      <c r="IK913" s="241"/>
      <c r="IL913" s="241"/>
      <c r="IM913" s="241"/>
      <c r="IN913" s="241"/>
      <c r="IO913" s="241"/>
      <c r="IP913" s="241"/>
      <c r="IQ913" s="241"/>
      <c r="IR913" s="241"/>
      <c r="IS913" s="241"/>
      <c r="IT913" s="241"/>
      <c r="IU913" s="241"/>
      <c r="IV913" s="241"/>
      <c r="IW913" s="241"/>
      <c r="IX913" s="241"/>
      <c r="IY913" s="241"/>
      <c r="IZ913" s="241"/>
      <c r="JA913" s="241"/>
      <c r="JB913" s="241"/>
      <c r="JC913" s="241"/>
      <c r="JD913" s="241"/>
      <c r="JE913" s="241"/>
      <c r="JF913" s="241"/>
      <c r="JG913" s="241"/>
      <c r="JH913" s="241"/>
      <c r="JI913" s="241"/>
      <c r="JJ913" s="241"/>
      <c r="JK913" s="241"/>
      <c r="JL913" s="241"/>
      <c r="JM913" s="241"/>
      <c r="JN913" s="241"/>
      <c r="JO913" s="241"/>
      <c r="JP913" s="241"/>
      <c r="JQ913" s="241"/>
      <c r="JR913" s="241"/>
      <c r="JS913" s="241"/>
      <c r="JT913" s="241"/>
      <c r="JU913" s="241"/>
    </row>
    <row r="914" spans="1:281" s="240" customFormat="1" ht="15" customHeight="1">
      <c r="A914" s="241"/>
      <c r="B914" s="241"/>
      <c r="C914" s="241"/>
      <c r="D914" s="241"/>
      <c r="E914" s="241"/>
      <c r="F914" s="241"/>
      <c r="G914" s="241"/>
      <c r="H914" s="241"/>
      <c r="I914" s="241"/>
      <c r="J914" s="241"/>
      <c r="K914" s="241"/>
      <c r="L914" s="241"/>
      <c r="M914" s="241"/>
      <c r="N914" s="241"/>
      <c r="O914" s="241"/>
      <c r="P914" s="241"/>
      <c r="Q914" s="241"/>
      <c r="R914" s="241"/>
      <c r="S914" s="241"/>
      <c r="T914" s="241"/>
      <c r="U914" s="241" t="s">
        <v>1034</v>
      </c>
      <c r="V914" s="241"/>
      <c r="W914" s="241"/>
      <c r="X914" s="241"/>
      <c r="Y914" s="241"/>
      <c r="Z914" s="241"/>
      <c r="AA914" s="241"/>
      <c r="AB914" s="241"/>
      <c r="AC914" s="241" t="s">
        <v>386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c r="DV914" s="241"/>
      <c r="DW914" s="241"/>
      <c r="DX914" s="241"/>
      <c r="DY914" s="241"/>
      <c r="DZ914" s="241"/>
      <c r="EA914" s="241"/>
      <c r="EB914" s="241"/>
      <c r="EC914" s="241"/>
      <c r="ED914" s="241"/>
      <c r="EE914" s="241"/>
      <c r="EF914" s="241"/>
      <c r="EG914" s="241"/>
      <c r="EH914" s="241"/>
      <c r="EI914" s="241"/>
      <c r="EJ914" s="241"/>
      <c r="EK914" s="241"/>
      <c r="EL914" s="241"/>
      <c r="EM914" s="241"/>
      <c r="EN914" s="241"/>
      <c r="EO914" s="241"/>
      <c r="EP914" s="241"/>
      <c r="EQ914" s="241"/>
      <c r="ER914" s="241"/>
      <c r="ES914" s="241"/>
      <c r="ET914" s="241"/>
      <c r="EU914" s="241"/>
      <c r="EV914" s="241"/>
      <c r="EW914" s="241"/>
      <c r="EX914" s="241"/>
      <c r="EY914" s="241"/>
      <c r="EZ914" s="241"/>
      <c r="FA914" s="241"/>
      <c r="FB914" s="241"/>
      <c r="FC914" s="241"/>
      <c r="FD914" s="241"/>
      <c r="FE914" s="241"/>
      <c r="FF914" s="241"/>
      <c r="FG914" s="241"/>
      <c r="FH914" s="241"/>
      <c r="FI914" s="241"/>
      <c r="FJ914" s="241"/>
      <c r="FK914" s="241"/>
      <c r="FL914" s="241"/>
      <c r="FM914" s="241"/>
      <c r="FN914" s="241"/>
      <c r="FO914" s="241"/>
      <c r="FP914" s="241"/>
      <c r="FQ914" s="241"/>
      <c r="FR914" s="241"/>
      <c r="FS914" s="241"/>
      <c r="FT914" s="241"/>
      <c r="FU914" s="241"/>
      <c r="FV914" s="241"/>
      <c r="FW914" s="241"/>
      <c r="FX914" s="241"/>
      <c r="FY914" s="241"/>
      <c r="FZ914" s="241"/>
      <c r="GA914" s="241"/>
      <c r="GB914" s="241"/>
      <c r="GC914" s="241"/>
      <c r="GD914" s="241"/>
      <c r="GE914" s="241"/>
      <c r="GF914" s="241"/>
      <c r="GG914" s="241"/>
      <c r="GH914" s="241"/>
      <c r="GI914" s="241"/>
      <c r="GJ914" s="241"/>
      <c r="GK914" s="241"/>
      <c r="GL914" s="241"/>
      <c r="GM914" s="241"/>
      <c r="GN914" s="241"/>
      <c r="GO914" s="241"/>
      <c r="GP914" s="241"/>
      <c r="GQ914" s="241"/>
      <c r="GR914" s="241"/>
      <c r="GS914" s="241"/>
      <c r="GT914" s="241"/>
      <c r="GU914" s="241"/>
      <c r="GV914" s="241"/>
      <c r="GW914" s="241"/>
      <c r="GX914" s="241"/>
      <c r="GY914" s="241"/>
      <c r="GZ914" s="241"/>
      <c r="HA914" s="241"/>
      <c r="HB914" s="241"/>
      <c r="HC914" s="241"/>
      <c r="HD914" s="241"/>
      <c r="HE914" s="241"/>
      <c r="HF914" s="241"/>
      <c r="HG914" s="241"/>
      <c r="HH914" s="241"/>
      <c r="HI914" s="241"/>
      <c r="HJ914" s="241"/>
      <c r="HK914" s="241"/>
      <c r="HL914" s="241"/>
      <c r="HM914" s="241"/>
      <c r="HN914" s="241"/>
      <c r="HO914" s="241"/>
      <c r="HP914" s="241"/>
      <c r="HQ914" s="241"/>
      <c r="HR914" s="241"/>
      <c r="HS914" s="241"/>
      <c r="HT914" s="241"/>
      <c r="HU914" s="241"/>
      <c r="HV914" s="241"/>
      <c r="HW914" s="241"/>
      <c r="HX914" s="241"/>
      <c r="HY914" s="241"/>
      <c r="HZ914" s="241"/>
      <c r="IA914" s="241"/>
      <c r="IB914" s="241"/>
      <c r="IC914" s="241"/>
      <c r="ID914" s="241"/>
      <c r="IE914" s="241"/>
      <c r="IF914" s="241"/>
      <c r="IG914" s="241"/>
      <c r="IH914" s="241"/>
      <c r="II914" s="241"/>
      <c r="IJ914" s="241"/>
      <c r="IK914" s="241"/>
      <c r="IL914" s="241"/>
      <c r="IM914" s="241"/>
      <c r="IN914" s="241"/>
      <c r="IO914" s="241"/>
      <c r="IP914" s="241"/>
      <c r="IQ914" s="241"/>
      <c r="IR914" s="241"/>
      <c r="IS914" s="241"/>
      <c r="IT914" s="241"/>
      <c r="IU914" s="241"/>
      <c r="IV914" s="241"/>
      <c r="IW914" s="241"/>
      <c r="IX914" s="241"/>
      <c r="IY914" s="241"/>
      <c r="IZ914" s="241"/>
      <c r="JA914" s="241"/>
      <c r="JB914" s="241"/>
      <c r="JC914" s="241"/>
      <c r="JD914" s="241"/>
      <c r="JE914" s="241"/>
      <c r="JF914" s="241"/>
      <c r="JG914" s="241"/>
      <c r="JH914" s="241"/>
      <c r="JI914" s="241"/>
      <c r="JJ914" s="241"/>
      <c r="JK914" s="241"/>
      <c r="JL914" s="241"/>
      <c r="JM914" s="241"/>
      <c r="JN914" s="241"/>
      <c r="JO914" s="241"/>
      <c r="JP914" s="241"/>
      <c r="JQ914" s="241"/>
      <c r="JR914" s="241"/>
      <c r="JS914" s="241"/>
      <c r="JT914" s="241"/>
      <c r="JU914" s="241"/>
    </row>
    <row r="915" spans="1:281" s="240" customFormat="1" ht="15" customHeight="1">
      <c r="A915" s="241"/>
      <c r="B915" s="241"/>
      <c r="C915" s="241"/>
      <c r="D915" s="241"/>
      <c r="E915" s="241"/>
      <c r="F915" s="241"/>
      <c r="G915" s="241"/>
      <c r="H915" s="241"/>
      <c r="I915" s="241"/>
      <c r="J915" s="241"/>
      <c r="K915" s="241"/>
      <c r="L915" s="241"/>
      <c r="M915" s="241"/>
      <c r="N915" s="241"/>
      <c r="O915" s="241"/>
      <c r="P915" s="241"/>
      <c r="Q915" s="241"/>
      <c r="R915" s="241"/>
      <c r="S915" s="241"/>
      <c r="T915" s="241"/>
      <c r="U915" s="241" t="s">
        <v>1035</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c r="DV915" s="241"/>
      <c r="DW915" s="241"/>
      <c r="DX915" s="241"/>
      <c r="DY915" s="241"/>
      <c r="DZ915" s="241"/>
      <c r="EA915" s="241"/>
      <c r="EB915" s="241"/>
      <c r="EC915" s="241"/>
      <c r="ED915" s="241"/>
      <c r="EE915" s="241"/>
      <c r="EF915" s="241"/>
      <c r="EG915" s="241"/>
      <c r="EH915" s="241"/>
      <c r="EI915" s="241"/>
      <c r="EJ915" s="241"/>
      <c r="EK915" s="241"/>
      <c r="EL915" s="241"/>
      <c r="EM915" s="241"/>
      <c r="EN915" s="241"/>
      <c r="EO915" s="241"/>
      <c r="EP915" s="241"/>
      <c r="EQ915" s="241"/>
      <c r="ER915" s="241"/>
      <c r="ES915" s="241"/>
      <c r="ET915" s="241"/>
      <c r="EU915" s="241"/>
      <c r="EV915" s="241"/>
      <c r="EW915" s="241"/>
      <c r="EX915" s="241"/>
      <c r="EY915" s="241"/>
      <c r="EZ915" s="241"/>
      <c r="FA915" s="241"/>
      <c r="FB915" s="241"/>
      <c r="FC915" s="241"/>
      <c r="FD915" s="241"/>
      <c r="FE915" s="241"/>
      <c r="FF915" s="241"/>
      <c r="FG915" s="241"/>
      <c r="FH915" s="241"/>
      <c r="FI915" s="241"/>
      <c r="FJ915" s="241"/>
      <c r="FK915" s="241"/>
      <c r="FL915" s="241"/>
      <c r="FM915" s="241"/>
      <c r="FN915" s="241"/>
      <c r="FO915" s="241"/>
      <c r="FP915" s="241"/>
      <c r="FQ915" s="241"/>
      <c r="FR915" s="241"/>
      <c r="FS915" s="241"/>
      <c r="FT915" s="241"/>
      <c r="FU915" s="241"/>
      <c r="FV915" s="241"/>
      <c r="FW915" s="241"/>
      <c r="FX915" s="241"/>
      <c r="FY915" s="241"/>
      <c r="FZ915" s="241"/>
      <c r="GA915" s="241"/>
      <c r="GB915" s="241"/>
      <c r="GC915" s="241"/>
      <c r="GD915" s="241"/>
      <c r="GE915" s="241"/>
      <c r="GF915" s="241"/>
      <c r="GG915" s="241"/>
      <c r="GH915" s="241"/>
      <c r="GI915" s="241"/>
      <c r="GJ915" s="241"/>
      <c r="GK915" s="241"/>
      <c r="GL915" s="241"/>
      <c r="GM915" s="241"/>
      <c r="GN915" s="241"/>
      <c r="GO915" s="241"/>
      <c r="GP915" s="241"/>
      <c r="GQ915" s="241"/>
      <c r="GR915" s="241"/>
      <c r="GS915" s="241"/>
      <c r="GT915" s="241"/>
      <c r="GU915" s="241"/>
      <c r="GV915" s="241"/>
      <c r="GW915" s="241"/>
      <c r="GX915" s="241"/>
      <c r="GY915" s="241"/>
      <c r="GZ915" s="241"/>
      <c r="HA915" s="241"/>
      <c r="HB915" s="241"/>
      <c r="HC915" s="241"/>
      <c r="HD915" s="241"/>
      <c r="HE915" s="241"/>
      <c r="HF915" s="241"/>
      <c r="HG915" s="241"/>
      <c r="HH915" s="241"/>
      <c r="HI915" s="241"/>
      <c r="HJ915" s="241"/>
      <c r="HK915" s="241"/>
      <c r="HL915" s="241"/>
      <c r="HM915" s="241"/>
      <c r="HN915" s="241"/>
      <c r="HO915" s="241"/>
      <c r="HP915" s="241"/>
      <c r="HQ915" s="241"/>
      <c r="HR915" s="241"/>
      <c r="HS915" s="241"/>
      <c r="HT915" s="241"/>
      <c r="HU915" s="241"/>
      <c r="HV915" s="241"/>
      <c r="HW915" s="241"/>
      <c r="HX915" s="241"/>
      <c r="HY915" s="241"/>
      <c r="HZ915" s="241"/>
      <c r="IA915" s="241"/>
      <c r="IB915" s="241"/>
      <c r="IC915" s="241"/>
      <c r="ID915" s="241"/>
      <c r="IE915" s="241"/>
      <c r="IF915" s="241"/>
      <c r="IG915" s="241"/>
      <c r="IH915" s="241"/>
      <c r="II915" s="241"/>
      <c r="IJ915" s="241"/>
      <c r="IK915" s="241"/>
      <c r="IL915" s="241"/>
      <c r="IM915" s="241"/>
      <c r="IN915" s="241"/>
      <c r="IO915" s="241"/>
      <c r="IP915" s="241"/>
      <c r="IQ915" s="241"/>
      <c r="IR915" s="241"/>
      <c r="IS915" s="241"/>
      <c r="IT915" s="241"/>
      <c r="IU915" s="241"/>
      <c r="IV915" s="241"/>
      <c r="IW915" s="241"/>
      <c r="IX915" s="241"/>
      <c r="IY915" s="241"/>
      <c r="IZ915" s="241"/>
      <c r="JA915" s="241"/>
      <c r="JB915" s="241"/>
      <c r="JC915" s="241"/>
      <c r="JD915" s="241"/>
      <c r="JE915" s="241"/>
      <c r="JF915" s="241"/>
      <c r="JG915" s="241"/>
      <c r="JH915" s="241"/>
      <c r="JI915" s="241"/>
      <c r="JJ915" s="241"/>
      <c r="JK915" s="241"/>
      <c r="JL915" s="241"/>
      <c r="JM915" s="241"/>
      <c r="JN915" s="241"/>
      <c r="JO915" s="241"/>
      <c r="JP915" s="241"/>
      <c r="JQ915" s="241"/>
      <c r="JR915" s="241"/>
      <c r="JS915" s="241"/>
      <c r="JT915" s="241"/>
      <c r="JU915" s="241"/>
    </row>
    <row r="916" spans="1:281" s="240" customFormat="1" ht="15" customHeight="1">
      <c r="A916" s="241"/>
      <c r="B916" s="241"/>
      <c r="C916" s="241"/>
      <c r="D916" s="241"/>
      <c r="E916" s="241"/>
      <c r="F916" s="241"/>
      <c r="G916" s="241"/>
      <c r="H916" s="241"/>
      <c r="I916" s="241"/>
      <c r="J916" s="241"/>
      <c r="K916" s="241"/>
      <c r="L916" s="241"/>
      <c r="M916" s="241"/>
      <c r="N916" s="241"/>
      <c r="O916" s="241"/>
      <c r="P916" s="241"/>
      <c r="Q916" s="241"/>
      <c r="R916" s="241"/>
      <c r="S916" s="241"/>
      <c r="T916" s="241"/>
      <c r="U916" s="241" t="s">
        <v>1036</v>
      </c>
      <c r="V916" s="241"/>
      <c r="W916" s="241"/>
      <c r="X916" s="241"/>
      <c r="Y916" s="241"/>
      <c r="Z916" s="241"/>
      <c r="AA916" s="241"/>
      <c r="AB916" s="241"/>
      <c r="AC916" s="241" t="s">
        <v>313</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c r="DV916" s="241"/>
      <c r="DW916" s="241"/>
      <c r="DX916" s="241"/>
      <c r="DY916" s="241"/>
      <c r="DZ916" s="241"/>
      <c r="EA916" s="241"/>
      <c r="EB916" s="241"/>
      <c r="EC916" s="241"/>
      <c r="ED916" s="241"/>
      <c r="EE916" s="241"/>
      <c r="EF916" s="241"/>
      <c r="EG916" s="241"/>
      <c r="EH916" s="241"/>
      <c r="EI916" s="241"/>
      <c r="EJ916" s="241"/>
      <c r="EK916" s="241"/>
      <c r="EL916" s="241"/>
      <c r="EM916" s="241"/>
      <c r="EN916" s="241"/>
      <c r="EO916" s="241"/>
      <c r="EP916" s="241"/>
      <c r="EQ916" s="241"/>
      <c r="ER916" s="241"/>
      <c r="ES916" s="241"/>
      <c r="ET916" s="241"/>
      <c r="EU916" s="241"/>
      <c r="EV916" s="241"/>
      <c r="EW916" s="241"/>
      <c r="EX916" s="241"/>
      <c r="EY916" s="241"/>
      <c r="EZ916" s="241"/>
      <c r="FA916" s="241"/>
      <c r="FB916" s="241"/>
      <c r="FC916" s="241"/>
      <c r="FD916" s="241"/>
      <c r="FE916" s="241"/>
      <c r="FF916" s="241"/>
      <c r="FG916" s="241"/>
      <c r="FH916" s="241"/>
      <c r="FI916" s="241"/>
      <c r="FJ916" s="241"/>
      <c r="FK916" s="241"/>
      <c r="FL916" s="241"/>
      <c r="FM916" s="241"/>
      <c r="FN916" s="241"/>
      <c r="FO916" s="241"/>
      <c r="FP916" s="241"/>
      <c r="FQ916" s="241"/>
      <c r="FR916" s="241"/>
      <c r="FS916" s="241"/>
      <c r="FT916" s="241"/>
      <c r="FU916" s="241"/>
      <c r="FV916" s="241"/>
      <c r="FW916" s="241"/>
      <c r="FX916" s="241"/>
      <c r="FY916" s="241"/>
      <c r="FZ916" s="241"/>
      <c r="GA916" s="241"/>
      <c r="GB916" s="241"/>
      <c r="GC916" s="241"/>
      <c r="GD916" s="241"/>
      <c r="GE916" s="241"/>
      <c r="GF916" s="241"/>
      <c r="GG916" s="241"/>
      <c r="GH916" s="241"/>
      <c r="GI916" s="241"/>
      <c r="GJ916" s="241"/>
      <c r="GK916" s="241"/>
      <c r="GL916" s="241"/>
      <c r="GM916" s="241"/>
      <c r="GN916" s="241"/>
      <c r="GO916" s="241"/>
      <c r="GP916" s="241"/>
      <c r="GQ916" s="241"/>
      <c r="GR916" s="241"/>
      <c r="GS916" s="241"/>
      <c r="GT916" s="241"/>
      <c r="GU916" s="241"/>
      <c r="GV916" s="241"/>
      <c r="GW916" s="241"/>
      <c r="GX916" s="241"/>
      <c r="GY916" s="241"/>
      <c r="GZ916" s="241"/>
      <c r="HA916" s="241"/>
      <c r="HB916" s="241"/>
      <c r="HC916" s="241"/>
      <c r="HD916" s="241"/>
      <c r="HE916" s="241"/>
      <c r="HF916" s="241"/>
      <c r="HG916" s="241"/>
      <c r="HH916" s="241"/>
      <c r="HI916" s="241"/>
      <c r="HJ916" s="241"/>
      <c r="HK916" s="241"/>
      <c r="HL916" s="241"/>
      <c r="HM916" s="241"/>
      <c r="HN916" s="241"/>
      <c r="HO916" s="241"/>
      <c r="HP916" s="241"/>
      <c r="HQ916" s="241"/>
      <c r="HR916" s="241"/>
      <c r="HS916" s="241"/>
      <c r="HT916" s="241"/>
      <c r="HU916" s="241"/>
      <c r="HV916" s="241"/>
      <c r="HW916" s="241"/>
      <c r="HX916" s="241"/>
      <c r="HY916" s="241"/>
      <c r="HZ916" s="241"/>
      <c r="IA916" s="241"/>
      <c r="IB916" s="241"/>
      <c r="IC916" s="241"/>
      <c r="ID916" s="241"/>
      <c r="IE916" s="241"/>
      <c r="IF916" s="241"/>
      <c r="IG916" s="241"/>
      <c r="IH916" s="241"/>
      <c r="II916" s="241"/>
      <c r="IJ916" s="241"/>
      <c r="IK916" s="241"/>
      <c r="IL916" s="241"/>
      <c r="IM916" s="241"/>
      <c r="IN916" s="241"/>
      <c r="IO916" s="241"/>
      <c r="IP916" s="241"/>
      <c r="IQ916" s="241"/>
      <c r="IR916" s="241"/>
      <c r="IS916" s="241"/>
      <c r="IT916" s="241"/>
      <c r="IU916" s="241"/>
      <c r="IV916" s="241"/>
      <c r="IW916" s="241"/>
      <c r="IX916" s="241"/>
      <c r="IY916" s="241"/>
      <c r="IZ916" s="241"/>
      <c r="JA916" s="241"/>
      <c r="JB916" s="241"/>
      <c r="JC916" s="241"/>
      <c r="JD916" s="241"/>
      <c r="JE916" s="241"/>
      <c r="JF916" s="241"/>
      <c r="JG916" s="241"/>
      <c r="JH916" s="241"/>
      <c r="JI916" s="241"/>
      <c r="JJ916" s="241"/>
      <c r="JK916" s="241"/>
      <c r="JL916" s="241"/>
      <c r="JM916" s="241"/>
      <c r="JN916" s="241"/>
      <c r="JO916" s="241"/>
      <c r="JP916" s="241"/>
      <c r="JQ916" s="241"/>
      <c r="JR916" s="241"/>
      <c r="JS916" s="241"/>
      <c r="JT916" s="241"/>
      <c r="JU916" s="241"/>
    </row>
    <row r="917" spans="1:281" s="240" customFormat="1" ht="15" customHeight="1">
      <c r="A917" s="241"/>
      <c r="B917" s="241"/>
      <c r="C917" s="241"/>
      <c r="D917" s="241"/>
      <c r="E917" s="241"/>
      <c r="F917" s="241"/>
      <c r="G917" s="241"/>
      <c r="H917" s="241"/>
      <c r="I917" s="241"/>
      <c r="J917" s="241"/>
      <c r="K917" s="241"/>
      <c r="L917" s="241"/>
      <c r="M917" s="241"/>
      <c r="N917" s="241"/>
      <c r="O917" s="241"/>
      <c r="P917" s="241"/>
      <c r="Q917" s="241"/>
      <c r="R917" s="241"/>
      <c r="S917" s="241"/>
      <c r="T917" s="241"/>
      <c r="U917" s="241" t="s">
        <v>1037</v>
      </c>
      <c r="V917" s="241"/>
      <c r="W917" s="241"/>
      <c r="X917" s="241"/>
      <c r="Y917" s="241"/>
      <c r="Z917" s="241"/>
      <c r="AA917" s="241"/>
      <c r="AB917" s="241"/>
      <c r="AC917" s="241" t="s">
        <v>350</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c r="EN917" s="241"/>
      <c r="EO917" s="241"/>
      <c r="EP917" s="241"/>
      <c r="EQ917" s="241"/>
      <c r="ER917" s="241"/>
      <c r="ES917" s="241"/>
      <c r="ET917" s="241"/>
      <c r="EU917" s="241"/>
      <c r="EV917" s="241"/>
      <c r="EW917" s="241"/>
      <c r="EX917" s="241"/>
      <c r="EY917" s="241"/>
      <c r="EZ917" s="241"/>
      <c r="FA917" s="241"/>
      <c r="FB917" s="241"/>
      <c r="FC917" s="241"/>
      <c r="FD917" s="241"/>
      <c r="FE917" s="241"/>
      <c r="FF917" s="241"/>
      <c r="FG917" s="241"/>
      <c r="FH917" s="241"/>
      <c r="FI917" s="241"/>
      <c r="FJ917" s="241"/>
      <c r="FK917" s="241"/>
      <c r="FL917" s="241"/>
      <c r="FM917" s="241"/>
      <c r="FN917" s="241"/>
      <c r="FO917" s="241"/>
      <c r="FP917" s="241"/>
      <c r="FQ917" s="241"/>
      <c r="FR917" s="241"/>
      <c r="FS917" s="241"/>
      <c r="FT917" s="241"/>
      <c r="FU917" s="241"/>
      <c r="FV917" s="241"/>
      <c r="FW917" s="241"/>
      <c r="FX917" s="241"/>
      <c r="FY917" s="241"/>
      <c r="FZ917" s="241"/>
      <c r="GA917" s="241"/>
      <c r="GB917" s="241"/>
      <c r="GC917" s="241"/>
      <c r="GD917" s="241"/>
      <c r="GE917" s="241"/>
      <c r="GF917" s="241"/>
      <c r="GG917" s="241"/>
      <c r="GH917" s="241"/>
      <c r="GI917" s="241"/>
      <c r="GJ917" s="241"/>
      <c r="GK917" s="241"/>
      <c r="GL917" s="241"/>
      <c r="GM917" s="241"/>
      <c r="GN917" s="241"/>
      <c r="GO917" s="241"/>
      <c r="GP917" s="241"/>
      <c r="GQ917" s="241"/>
      <c r="GR917" s="241"/>
      <c r="GS917" s="241"/>
      <c r="GT917" s="241"/>
      <c r="GU917" s="241"/>
      <c r="GV917" s="241"/>
      <c r="GW917" s="241"/>
      <c r="GX917" s="241"/>
      <c r="GY917" s="241"/>
      <c r="GZ917" s="241"/>
      <c r="HA917" s="241"/>
      <c r="HB917" s="241"/>
      <c r="HC917" s="241"/>
      <c r="HD917" s="241"/>
      <c r="HE917" s="241"/>
      <c r="HF917" s="241"/>
      <c r="HG917" s="241"/>
      <c r="HH917" s="241"/>
      <c r="HI917" s="241"/>
      <c r="HJ917" s="241"/>
      <c r="HK917" s="241"/>
      <c r="HL917" s="241"/>
      <c r="HM917" s="241"/>
      <c r="HN917" s="241"/>
      <c r="HO917" s="241"/>
      <c r="HP917" s="241"/>
      <c r="HQ917" s="241"/>
      <c r="HR917" s="241"/>
      <c r="HS917" s="241"/>
      <c r="HT917" s="241"/>
      <c r="HU917" s="241"/>
      <c r="HV917" s="241"/>
      <c r="HW917" s="241"/>
      <c r="HX917" s="241"/>
      <c r="HY917" s="241"/>
      <c r="HZ917" s="241"/>
      <c r="IA917" s="241"/>
      <c r="IB917" s="241"/>
      <c r="IC917" s="241"/>
      <c r="ID917" s="241"/>
      <c r="IE917" s="241"/>
      <c r="IF917" s="241"/>
      <c r="IG917" s="241"/>
      <c r="IH917" s="241"/>
      <c r="II917" s="241"/>
      <c r="IJ917" s="241"/>
      <c r="IK917" s="241"/>
      <c r="IL917" s="241"/>
      <c r="IM917" s="241"/>
      <c r="IN917" s="241"/>
      <c r="IO917" s="241"/>
      <c r="IP917" s="241"/>
      <c r="IQ917" s="241"/>
      <c r="IR917" s="241"/>
      <c r="IS917" s="241"/>
      <c r="IT917" s="241"/>
      <c r="IU917" s="241"/>
      <c r="IV917" s="241"/>
      <c r="IW917" s="241"/>
      <c r="IX917" s="241"/>
      <c r="IY917" s="241"/>
      <c r="IZ917" s="241"/>
      <c r="JA917" s="241"/>
      <c r="JB917" s="241"/>
      <c r="JC917" s="241"/>
      <c r="JD917" s="241"/>
      <c r="JE917" s="241"/>
      <c r="JF917" s="241"/>
      <c r="JG917" s="241"/>
      <c r="JH917" s="241"/>
      <c r="JI917" s="241"/>
      <c r="JJ917" s="241"/>
      <c r="JK917" s="241"/>
      <c r="JL917" s="241"/>
      <c r="JM917" s="241"/>
      <c r="JN917" s="241"/>
      <c r="JO917" s="241"/>
      <c r="JP917" s="241"/>
      <c r="JQ917" s="241"/>
      <c r="JR917" s="241"/>
      <c r="JS917" s="241"/>
      <c r="JT917" s="241"/>
      <c r="JU917" s="241"/>
    </row>
    <row r="918" spans="1:281" s="240" customFormat="1" ht="15" customHeight="1">
      <c r="A918" s="241"/>
      <c r="B918" s="241"/>
      <c r="C918" s="241"/>
      <c r="D918" s="241"/>
      <c r="E918" s="241"/>
      <c r="F918" s="241"/>
      <c r="G918" s="241"/>
      <c r="H918" s="241"/>
      <c r="I918" s="241"/>
      <c r="J918" s="241"/>
      <c r="K918" s="241"/>
      <c r="L918" s="241"/>
      <c r="M918" s="241"/>
      <c r="N918" s="241"/>
      <c r="O918" s="241"/>
      <c r="P918" s="241"/>
      <c r="Q918" s="241"/>
      <c r="R918" s="241"/>
      <c r="S918" s="241"/>
      <c r="T918" s="241"/>
      <c r="U918" s="241" t="s">
        <v>1038</v>
      </c>
      <c r="V918" s="241"/>
      <c r="W918" s="241"/>
      <c r="X918" s="241"/>
      <c r="Y918" s="241"/>
      <c r="Z918" s="241"/>
      <c r="AA918" s="241"/>
      <c r="AB918" s="241"/>
      <c r="AC918" s="241" t="s">
        <v>325</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c r="DV918" s="241"/>
      <c r="DW918" s="241"/>
      <c r="DX918" s="241"/>
      <c r="DY918" s="241"/>
      <c r="DZ918" s="241"/>
      <c r="EA918" s="241"/>
      <c r="EB918" s="241"/>
      <c r="EC918" s="241"/>
      <c r="ED918" s="241"/>
      <c r="EE918" s="241"/>
      <c r="EF918" s="241"/>
      <c r="EG918" s="241"/>
      <c r="EH918" s="241"/>
      <c r="EI918" s="241"/>
      <c r="EJ918" s="241"/>
      <c r="EK918" s="241"/>
      <c r="EL918" s="241"/>
      <c r="EM918" s="241"/>
      <c r="EN918" s="241"/>
      <c r="EO918" s="241"/>
      <c r="EP918" s="241"/>
      <c r="EQ918" s="241"/>
      <c r="ER918" s="241"/>
      <c r="ES918" s="241"/>
      <c r="ET918" s="241"/>
      <c r="EU918" s="241"/>
      <c r="EV918" s="241"/>
      <c r="EW918" s="241"/>
      <c r="EX918" s="241"/>
      <c r="EY918" s="241"/>
      <c r="EZ918" s="241"/>
      <c r="FA918" s="241"/>
      <c r="FB918" s="241"/>
      <c r="FC918" s="241"/>
      <c r="FD918" s="241"/>
      <c r="FE918" s="241"/>
      <c r="FF918" s="241"/>
      <c r="FG918" s="241"/>
      <c r="FH918" s="241"/>
      <c r="FI918" s="241"/>
      <c r="FJ918" s="241"/>
      <c r="FK918" s="241"/>
      <c r="FL918" s="241"/>
      <c r="FM918" s="241"/>
      <c r="FN918" s="241"/>
      <c r="FO918" s="241"/>
      <c r="FP918" s="241"/>
      <c r="FQ918" s="241"/>
      <c r="FR918" s="241"/>
      <c r="FS918" s="241"/>
      <c r="FT918" s="241"/>
      <c r="FU918" s="241"/>
      <c r="FV918" s="241"/>
      <c r="FW918" s="241"/>
      <c r="FX918" s="241"/>
      <c r="FY918" s="241"/>
      <c r="FZ918" s="241"/>
      <c r="GA918" s="241"/>
      <c r="GB918" s="241"/>
      <c r="GC918" s="241"/>
      <c r="GD918" s="241"/>
      <c r="GE918" s="241"/>
      <c r="GF918" s="241"/>
      <c r="GG918" s="241"/>
      <c r="GH918" s="241"/>
      <c r="GI918" s="241"/>
      <c r="GJ918" s="241"/>
      <c r="GK918" s="241"/>
      <c r="GL918" s="241"/>
      <c r="GM918" s="241"/>
      <c r="GN918" s="241"/>
      <c r="GO918" s="241"/>
      <c r="GP918" s="241"/>
      <c r="GQ918" s="241"/>
      <c r="GR918" s="241"/>
      <c r="GS918" s="241"/>
      <c r="GT918" s="241"/>
      <c r="GU918" s="241"/>
      <c r="GV918" s="241"/>
      <c r="GW918" s="241"/>
      <c r="GX918" s="241"/>
      <c r="GY918" s="241"/>
      <c r="GZ918" s="241"/>
      <c r="HA918" s="241"/>
      <c r="HB918" s="241"/>
      <c r="HC918" s="241"/>
      <c r="HD918" s="241"/>
      <c r="HE918" s="241"/>
      <c r="HF918" s="241"/>
      <c r="HG918" s="241"/>
      <c r="HH918" s="241"/>
      <c r="HI918" s="241"/>
      <c r="HJ918" s="241"/>
      <c r="HK918" s="241"/>
      <c r="HL918" s="241"/>
      <c r="HM918" s="241"/>
      <c r="HN918" s="241"/>
      <c r="HO918" s="241"/>
      <c r="HP918" s="241"/>
      <c r="HQ918" s="241"/>
      <c r="HR918" s="241"/>
      <c r="HS918" s="241"/>
      <c r="HT918" s="241"/>
      <c r="HU918" s="241"/>
      <c r="HV918" s="241"/>
      <c r="HW918" s="241"/>
      <c r="HX918" s="241"/>
      <c r="HY918" s="241"/>
      <c r="HZ918" s="241"/>
      <c r="IA918" s="241"/>
      <c r="IB918" s="241"/>
      <c r="IC918" s="241"/>
      <c r="ID918" s="241"/>
      <c r="IE918" s="241"/>
      <c r="IF918" s="241"/>
      <c r="IG918" s="241"/>
      <c r="IH918" s="241"/>
      <c r="II918" s="241"/>
      <c r="IJ918" s="241"/>
      <c r="IK918" s="241"/>
      <c r="IL918" s="241"/>
      <c r="IM918" s="241"/>
      <c r="IN918" s="241"/>
      <c r="IO918" s="241"/>
      <c r="IP918" s="241"/>
      <c r="IQ918" s="241"/>
      <c r="IR918" s="241"/>
      <c r="IS918" s="241"/>
      <c r="IT918" s="241"/>
      <c r="IU918" s="241"/>
      <c r="IV918" s="241"/>
      <c r="IW918" s="241"/>
      <c r="IX918" s="241"/>
      <c r="IY918" s="241"/>
      <c r="IZ918" s="241"/>
      <c r="JA918" s="241"/>
      <c r="JB918" s="241"/>
      <c r="JC918" s="241"/>
      <c r="JD918" s="241"/>
      <c r="JE918" s="241"/>
      <c r="JF918" s="241"/>
      <c r="JG918" s="241"/>
      <c r="JH918" s="241"/>
      <c r="JI918" s="241"/>
      <c r="JJ918" s="241"/>
      <c r="JK918" s="241"/>
      <c r="JL918" s="241"/>
      <c r="JM918" s="241"/>
      <c r="JN918" s="241"/>
      <c r="JO918" s="241"/>
      <c r="JP918" s="241"/>
      <c r="JQ918" s="241"/>
      <c r="JR918" s="241"/>
      <c r="JS918" s="241"/>
      <c r="JT918" s="241"/>
      <c r="JU918" s="241"/>
    </row>
    <row r="919" spans="1:281" s="240" customFormat="1" ht="15" customHeight="1">
      <c r="A919" s="241"/>
      <c r="B919" s="241"/>
      <c r="C919" s="241"/>
      <c r="D919" s="241"/>
      <c r="E919" s="241"/>
      <c r="F919" s="241"/>
      <c r="G919" s="241"/>
      <c r="H919" s="241"/>
      <c r="I919" s="241"/>
      <c r="J919" s="241"/>
      <c r="K919" s="241"/>
      <c r="L919" s="241"/>
      <c r="M919" s="241"/>
      <c r="N919" s="241"/>
      <c r="O919" s="241"/>
      <c r="P919" s="241"/>
      <c r="Q919" s="241"/>
      <c r="R919" s="241"/>
      <c r="S919" s="241"/>
      <c r="T919" s="241"/>
      <c r="U919" s="241" t="s">
        <v>289</v>
      </c>
      <c r="V919" s="241"/>
      <c r="W919" s="241"/>
      <c r="X919" s="241"/>
      <c r="Y919" s="241"/>
      <c r="Z919" s="241"/>
      <c r="AA919" s="241"/>
      <c r="AB919" s="241"/>
      <c r="AC919" s="241" t="s">
        <v>350</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c r="DV919" s="241"/>
      <c r="DW919" s="241"/>
      <c r="DX919" s="241"/>
      <c r="DY919" s="241"/>
      <c r="DZ919" s="241"/>
      <c r="EA919" s="241"/>
      <c r="EB919" s="241"/>
      <c r="EC919" s="241"/>
      <c r="ED919" s="241"/>
      <c r="EE919" s="241"/>
      <c r="EF919" s="241"/>
      <c r="EG919" s="241"/>
      <c r="EH919" s="241"/>
      <c r="EI919" s="241"/>
      <c r="EJ919" s="241"/>
      <c r="EK919" s="241"/>
      <c r="EL919" s="241"/>
      <c r="EM919" s="241"/>
      <c r="EN919" s="241"/>
      <c r="EO919" s="241"/>
      <c r="EP919" s="241"/>
      <c r="EQ919" s="241"/>
      <c r="ER919" s="241"/>
      <c r="ES919" s="241"/>
      <c r="ET919" s="241"/>
      <c r="EU919" s="241"/>
      <c r="EV919" s="241"/>
      <c r="EW919" s="241"/>
      <c r="EX919" s="241"/>
      <c r="EY919" s="241"/>
      <c r="EZ919" s="241"/>
      <c r="FA919" s="241"/>
      <c r="FB919" s="241"/>
      <c r="FC919" s="241"/>
      <c r="FD919" s="241"/>
      <c r="FE919" s="241"/>
      <c r="FF919" s="241"/>
      <c r="FG919" s="241"/>
      <c r="FH919" s="241"/>
      <c r="FI919" s="241"/>
      <c r="FJ919" s="241"/>
      <c r="FK919" s="241"/>
      <c r="FL919" s="241"/>
      <c r="FM919" s="241"/>
      <c r="FN919" s="241"/>
      <c r="FO919" s="241"/>
      <c r="FP919" s="241"/>
      <c r="FQ919" s="241"/>
      <c r="FR919" s="241"/>
      <c r="FS919" s="241"/>
      <c r="FT919" s="241"/>
      <c r="FU919" s="241"/>
      <c r="FV919" s="241"/>
      <c r="FW919" s="241"/>
      <c r="FX919" s="241"/>
      <c r="FY919" s="241"/>
      <c r="FZ919" s="241"/>
      <c r="GA919" s="241"/>
      <c r="GB919" s="241"/>
      <c r="GC919" s="241"/>
      <c r="GD919" s="241"/>
      <c r="GE919" s="241"/>
      <c r="GF919" s="241"/>
      <c r="GG919" s="241"/>
      <c r="GH919" s="241"/>
      <c r="GI919" s="241"/>
      <c r="GJ919" s="241"/>
      <c r="GK919" s="241"/>
      <c r="GL919" s="241"/>
      <c r="GM919" s="241"/>
      <c r="GN919" s="241"/>
      <c r="GO919" s="241"/>
      <c r="GP919" s="241"/>
      <c r="GQ919" s="241"/>
      <c r="GR919" s="241"/>
      <c r="GS919" s="241"/>
      <c r="GT919" s="241"/>
      <c r="GU919" s="241"/>
      <c r="GV919" s="241"/>
      <c r="GW919" s="241"/>
      <c r="GX919" s="241"/>
      <c r="GY919" s="241"/>
      <c r="GZ919" s="241"/>
      <c r="HA919" s="241"/>
      <c r="HB919" s="241"/>
      <c r="HC919" s="241"/>
      <c r="HD919" s="241"/>
      <c r="HE919" s="241"/>
      <c r="HF919" s="241"/>
      <c r="HG919" s="241"/>
      <c r="HH919" s="241"/>
      <c r="HI919" s="241"/>
      <c r="HJ919" s="241"/>
      <c r="HK919" s="241"/>
      <c r="HL919" s="241"/>
      <c r="HM919" s="241"/>
      <c r="HN919" s="241"/>
      <c r="HO919" s="241"/>
      <c r="HP919" s="241"/>
      <c r="HQ919" s="241"/>
      <c r="HR919" s="241"/>
      <c r="HS919" s="241"/>
      <c r="HT919" s="241"/>
      <c r="HU919" s="241"/>
      <c r="HV919" s="241"/>
      <c r="HW919" s="241"/>
      <c r="HX919" s="241"/>
      <c r="HY919" s="241"/>
      <c r="HZ919" s="241"/>
      <c r="IA919" s="241"/>
      <c r="IB919" s="241"/>
      <c r="IC919" s="241"/>
      <c r="ID919" s="241"/>
      <c r="IE919" s="241"/>
      <c r="IF919" s="241"/>
      <c r="IG919" s="241"/>
      <c r="IH919" s="241"/>
      <c r="II919" s="241"/>
      <c r="IJ919" s="241"/>
      <c r="IK919" s="241"/>
      <c r="IL919" s="241"/>
      <c r="IM919" s="241"/>
      <c r="IN919" s="241"/>
      <c r="IO919" s="241"/>
      <c r="IP919" s="241"/>
      <c r="IQ919" s="241"/>
      <c r="IR919" s="241"/>
      <c r="IS919" s="241"/>
      <c r="IT919" s="241"/>
      <c r="IU919" s="241"/>
      <c r="IV919" s="241"/>
      <c r="IW919" s="241"/>
      <c r="IX919" s="241"/>
      <c r="IY919" s="241"/>
      <c r="IZ919" s="241"/>
      <c r="JA919" s="241"/>
      <c r="JB919" s="241"/>
      <c r="JC919" s="241"/>
      <c r="JD919" s="241"/>
      <c r="JE919" s="241"/>
      <c r="JF919" s="241"/>
      <c r="JG919" s="241"/>
      <c r="JH919" s="241"/>
      <c r="JI919" s="241"/>
      <c r="JJ919" s="241"/>
      <c r="JK919" s="241"/>
      <c r="JL919" s="241"/>
      <c r="JM919" s="241"/>
      <c r="JN919" s="241"/>
      <c r="JO919" s="241"/>
      <c r="JP919" s="241"/>
      <c r="JQ919" s="241"/>
      <c r="JR919" s="241"/>
      <c r="JS919" s="241"/>
      <c r="JT919" s="241"/>
      <c r="JU919" s="241"/>
    </row>
    <row r="920" spans="1:281" s="240" customFormat="1" ht="15" customHeight="1">
      <c r="A920" s="241"/>
      <c r="B920" s="241"/>
      <c r="C920" s="241"/>
      <c r="D920" s="241"/>
      <c r="E920" s="241"/>
      <c r="F920" s="241"/>
      <c r="G920" s="241"/>
      <c r="H920" s="241"/>
      <c r="I920" s="241"/>
      <c r="J920" s="241"/>
      <c r="K920" s="241"/>
      <c r="L920" s="241"/>
      <c r="M920" s="241"/>
      <c r="N920" s="241"/>
      <c r="O920" s="241"/>
      <c r="P920" s="241"/>
      <c r="Q920" s="241"/>
      <c r="R920" s="241"/>
      <c r="S920" s="241"/>
      <c r="T920" s="241"/>
      <c r="U920" s="241" t="s">
        <v>1039</v>
      </c>
      <c r="V920" s="241"/>
      <c r="W920" s="241"/>
      <c r="X920" s="241"/>
      <c r="Y920" s="241"/>
      <c r="Z920" s="241"/>
      <c r="AA920" s="241"/>
      <c r="AB920" s="241"/>
      <c r="AC920" s="241" t="s">
        <v>316</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c r="DV920" s="241"/>
      <c r="DW920" s="241"/>
      <c r="DX920" s="241"/>
      <c r="DY920" s="241"/>
      <c r="DZ920" s="241"/>
      <c r="EA920" s="241"/>
      <c r="EB920" s="241"/>
      <c r="EC920" s="241"/>
      <c r="ED920" s="241"/>
      <c r="EE920" s="241"/>
      <c r="EF920" s="241"/>
      <c r="EG920" s="241"/>
      <c r="EH920" s="241"/>
      <c r="EI920" s="241"/>
      <c r="EJ920" s="241"/>
      <c r="EK920" s="241"/>
      <c r="EL920" s="241"/>
      <c r="EM920" s="241"/>
      <c r="EN920" s="241"/>
      <c r="EO920" s="241"/>
      <c r="EP920" s="241"/>
      <c r="EQ920" s="241"/>
      <c r="ER920" s="241"/>
      <c r="ES920" s="241"/>
      <c r="ET920" s="241"/>
      <c r="EU920" s="241"/>
      <c r="EV920" s="241"/>
      <c r="EW920" s="241"/>
      <c r="EX920" s="241"/>
      <c r="EY920" s="241"/>
      <c r="EZ920" s="241"/>
      <c r="FA920" s="241"/>
      <c r="FB920" s="241"/>
      <c r="FC920" s="241"/>
      <c r="FD920" s="241"/>
      <c r="FE920" s="241"/>
      <c r="FF920" s="241"/>
      <c r="FG920" s="241"/>
      <c r="FH920" s="241"/>
      <c r="FI920" s="241"/>
      <c r="FJ920" s="241"/>
      <c r="FK920" s="241"/>
      <c r="FL920" s="241"/>
      <c r="FM920" s="241"/>
      <c r="FN920" s="241"/>
      <c r="FO920" s="241"/>
      <c r="FP920" s="241"/>
      <c r="FQ920" s="241"/>
      <c r="FR920" s="241"/>
      <c r="FS920" s="241"/>
      <c r="FT920" s="241"/>
      <c r="FU920" s="241"/>
      <c r="FV920" s="241"/>
      <c r="FW920" s="241"/>
      <c r="FX920" s="241"/>
      <c r="FY920" s="241"/>
      <c r="FZ920" s="241"/>
      <c r="GA920" s="241"/>
      <c r="GB920" s="241"/>
      <c r="GC920" s="241"/>
      <c r="GD920" s="241"/>
      <c r="GE920" s="241"/>
      <c r="GF920" s="241"/>
      <c r="GG920" s="241"/>
      <c r="GH920" s="241"/>
      <c r="GI920" s="241"/>
      <c r="GJ920" s="241"/>
      <c r="GK920" s="241"/>
      <c r="GL920" s="241"/>
      <c r="GM920" s="241"/>
      <c r="GN920" s="241"/>
      <c r="GO920" s="241"/>
      <c r="GP920" s="241"/>
      <c r="GQ920" s="241"/>
      <c r="GR920" s="241"/>
      <c r="GS920" s="241"/>
      <c r="GT920" s="241"/>
      <c r="GU920" s="241"/>
      <c r="GV920" s="241"/>
      <c r="GW920" s="241"/>
      <c r="GX920" s="241"/>
      <c r="GY920" s="241"/>
      <c r="GZ920" s="241"/>
      <c r="HA920" s="241"/>
      <c r="HB920" s="241"/>
      <c r="HC920" s="241"/>
      <c r="HD920" s="241"/>
      <c r="HE920" s="241"/>
      <c r="HF920" s="241"/>
      <c r="HG920" s="241"/>
      <c r="HH920" s="241"/>
      <c r="HI920" s="241"/>
      <c r="HJ920" s="241"/>
      <c r="HK920" s="241"/>
      <c r="HL920" s="241"/>
      <c r="HM920" s="241"/>
      <c r="HN920" s="241"/>
      <c r="HO920" s="241"/>
      <c r="HP920" s="241"/>
      <c r="HQ920" s="241"/>
      <c r="HR920" s="241"/>
      <c r="HS920" s="241"/>
      <c r="HT920" s="241"/>
      <c r="HU920" s="241"/>
      <c r="HV920" s="241"/>
      <c r="HW920" s="241"/>
      <c r="HX920" s="241"/>
      <c r="HY920" s="241"/>
      <c r="HZ920" s="241"/>
      <c r="IA920" s="241"/>
      <c r="IB920" s="241"/>
      <c r="IC920" s="241"/>
      <c r="ID920" s="241"/>
      <c r="IE920" s="241"/>
      <c r="IF920" s="241"/>
      <c r="IG920" s="241"/>
      <c r="IH920" s="241"/>
      <c r="II920" s="241"/>
      <c r="IJ920" s="241"/>
      <c r="IK920" s="241"/>
      <c r="IL920" s="241"/>
      <c r="IM920" s="241"/>
      <c r="IN920" s="241"/>
      <c r="IO920" s="241"/>
      <c r="IP920" s="241"/>
      <c r="IQ920" s="241"/>
      <c r="IR920" s="241"/>
      <c r="IS920" s="241"/>
      <c r="IT920" s="241"/>
      <c r="IU920" s="241"/>
      <c r="IV920" s="241"/>
      <c r="IW920" s="241"/>
      <c r="IX920" s="241"/>
      <c r="IY920" s="241"/>
      <c r="IZ920" s="241"/>
      <c r="JA920" s="241"/>
      <c r="JB920" s="241"/>
      <c r="JC920" s="241"/>
      <c r="JD920" s="241"/>
      <c r="JE920" s="241"/>
      <c r="JF920" s="241"/>
      <c r="JG920" s="241"/>
      <c r="JH920" s="241"/>
      <c r="JI920" s="241"/>
      <c r="JJ920" s="241"/>
      <c r="JK920" s="241"/>
      <c r="JL920" s="241"/>
      <c r="JM920" s="241"/>
      <c r="JN920" s="241"/>
      <c r="JO920" s="241"/>
      <c r="JP920" s="241"/>
      <c r="JQ920" s="241"/>
      <c r="JR920" s="241"/>
      <c r="JS920" s="241"/>
      <c r="JT920" s="241"/>
      <c r="JU920" s="241"/>
    </row>
    <row r="921" spans="1:281" s="240" customFormat="1" ht="15" customHeight="1">
      <c r="A921" s="241"/>
      <c r="B921" s="241"/>
      <c r="C921" s="241"/>
      <c r="D921" s="241"/>
      <c r="E921" s="241"/>
      <c r="F921" s="241"/>
      <c r="G921" s="241"/>
      <c r="H921" s="241"/>
      <c r="I921" s="241"/>
      <c r="J921" s="241"/>
      <c r="K921" s="241"/>
      <c r="L921" s="241"/>
      <c r="M921" s="241"/>
      <c r="N921" s="241"/>
      <c r="O921" s="241"/>
      <c r="P921" s="241"/>
      <c r="Q921" s="241"/>
      <c r="R921" s="241"/>
      <c r="S921" s="241"/>
      <c r="T921" s="241"/>
      <c r="U921" s="241" t="s">
        <v>1040</v>
      </c>
      <c r="V921" s="241"/>
      <c r="W921" s="241"/>
      <c r="X921" s="241"/>
      <c r="Y921" s="241"/>
      <c r="Z921" s="241"/>
      <c r="AA921" s="241"/>
      <c r="AB921" s="241"/>
      <c r="AC921" s="241" t="s">
        <v>311</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c r="DV921" s="241"/>
      <c r="DW921" s="241"/>
      <c r="DX921" s="241"/>
      <c r="DY921" s="241"/>
      <c r="DZ921" s="241"/>
      <c r="EA921" s="241"/>
      <c r="EB921" s="241"/>
      <c r="EC921" s="241"/>
      <c r="ED921" s="241"/>
      <c r="EE921" s="241"/>
      <c r="EF921" s="241"/>
      <c r="EG921" s="241"/>
      <c r="EH921" s="241"/>
      <c r="EI921" s="241"/>
      <c r="EJ921" s="241"/>
      <c r="EK921" s="241"/>
      <c r="EL921" s="241"/>
      <c r="EM921" s="241"/>
      <c r="EN921" s="241"/>
      <c r="EO921" s="241"/>
      <c r="EP921" s="241"/>
      <c r="EQ921" s="241"/>
      <c r="ER921" s="241"/>
      <c r="ES921" s="241"/>
      <c r="ET921" s="241"/>
      <c r="EU921" s="241"/>
      <c r="EV921" s="241"/>
      <c r="EW921" s="241"/>
      <c r="EX921" s="241"/>
      <c r="EY921" s="241"/>
      <c r="EZ921" s="241"/>
      <c r="FA921" s="241"/>
      <c r="FB921" s="241"/>
      <c r="FC921" s="241"/>
      <c r="FD921" s="241"/>
      <c r="FE921" s="241"/>
      <c r="FF921" s="241"/>
      <c r="FG921" s="241"/>
      <c r="FH921" s="241"/>
      <c r="FI921" s="241"/>
      <c r="FJ921" s="241"/>
      <c r="FK921" s="241"/>
      <c r="FL921" s="241"/>
      <c r="FM921" s="241"/>
      <c r="FN921" s="241"/>
      <c r="FO921" s="241"/>
      <c r="FP921" s="241"/>
      <c r="FQ921" s="241"/>
      <c r="FR921" s="241"/>
      <c r="FS921" s="241"/>
      <c r="FT921" s="241"/>
      <c r="FU921" s="241"/>
      <c r="FV921" s="241"/>
      <c r="FW921" s="241"/>
      <c r="FX921" s="241"/>
      <c r="FY921" s="241"/>
      <c r="FZ921" s="241"/>
      <c r="GA921" s="241"/>
      <c r="GB921" s="241"/>
      <c r="GC921" s="241"/>
      <c r="GD921" s="241"/>
      <c r="GE921" s="241"/>
      <c r="GF921" s="241"/>
      <c r="GG921" s="241"/>
      <c r="GH921" s="241"/>
      <c r="GI921" s="241"/>
      <c r="GJ921" s="241"/>
      <c r="GK921" s="241"/>
      <c r="GL921" s="241"/>
      <c r="GM921" s="241"/>
      <c r="GN921" s="241"/>
      <c r="GO921" s="241"/>
      <c r="GP921" s="241"/>
      <c r="GQ921" s="241"/>
      <c r="GR921" s="241"/>
      <c r="GS921" s="241"/>
      <c r="GT921" s="241"/>
      <c r="GU921" s="241"/>
      <c r="GV921" s="241"/>
      <c r="GW921" s="241"/>
      <c r="GX921" s="241"/>
      <c r="GY921" s="241"/>
      <c r="GZ921" s="241"/>
      <c r="HA921" s="241"/>
      <c r="HB921" s="241"/>
      <c r="HC921" s="241"/>
      <c r="HD921" s="241"/>
      <c r="HE921" s="241"/>
      <c r="HF921" s="241"/>
      <c r="HG921" s="241"/>
      <c r="HH921" s="241"/>
      <c r="HI921" s="241"/>
      <c r="HJ921" s="241"/>
      <c r="HK921" s="241"/>
      <c r="HL921" s="241"/>
      <c r="HM921" s="241"/>
      <c r="HN921" s="241"/>
      <c r="HO921" s="241"/>
      <c r="HP921" s="241"/>
      <c r="HQ921" s="241"/>
      <c r="HR921" s="241"/>
      <c r="HS921" s="241"/>
      <c r="HT921" s="241"/>
      <c r="HU921" s="241"/>
      <c r="HV921" s="241"/>
      <c r="HW921" s="241"/>
      <c r="HX921" s="241"/>
      <c r="HY921" s="241"/>
      <c r="HZ921" s="241"/>
      <c r="IA921" s="241"/>
      <c r="IB921" s="241"/>
      <c r="IC921" s="241"/>
      <c r="ID921" s="241"/>
      <c r="IE921" s="241"/>
      <c r="IF921" s="241"/>
      <c r="IG921" s="241"/>
      <c r="IH921" s="241"/>
      <c r="II921" s="241"/>
      <c r="IJ921" s="241"/>
      <c r="IK921" s="241"/>
      <c r="IL921" s="241"/>
      <c r="IM921" s="241"/>
      <c r="IN921" s="241"/>
      <c r="IO921" s="241"/>
      <c r="IP921" s="241"/>
      <c r="IQ921" s="241"/>
      <c r="IR921" s="241"/>
      <c r="IS921" s="241"/>
      <c r="IT921" s="241"/>
      <c r="IU921" s="241"/>
      <c r="IV921" s="241"/>
      <c r="IW921" s="241"/>
      <c r="IX921" s="241"/>
      <c r="IY921" s="241"/>
      <c r="IZ921" s="241"/>
      <c r="JA921" s="241"/>
      <c r="JB921" s="241"/>
      <c r="JC921" s="241"/>
      <c r="JD921" s="241"/>
      <c r="JE921" s="241"/>
      <c r="JF921" s="241"/>
      <c r="JG921" s="241"/>
      <c r="JH921" s="241"/>
      <c r="JI921" s="241"/>
      <c r="JJ921" s="241"/>
      <c r="JK921" s="241"/>
      <c r="JL921" s="241"/>
      <c r="JM921" s="241"/>
      <c r="JN921" s="241"/>
      <c r="JO921" s="241"/>
      <c r="JP921" s="241"/>
      <c r="JQ921" s="241"/>
      <c r="JR921" s="241"/>
      <c r="JS921" s="241"/>
      <c r="JT921" s="241"/>
      <c r="JU921" s="241"/>
    </row>
    <row r="922" spans="1:281" s="240" customFormat="1" ht="15" customHeight="1">
      <c r="A922" s="241"/>
      <c r="B922" s="241"/>
      <c r="C922" s="241"/>
      <c r="D922" s="241"/>
      <c r="E922" s="241"/>
      <c r="F922" s="241"/>
      <c r="G922" s="241"/>
      <c r="H922" s="241"/>
      <c r="I922" s="241"/>
      <c r="J922" s="241"/>
      <c r="K922" s="241"/>
      <c r="L922" s="241"/>
      <c r="M922" s="241"/>
      <c r="N922" s="241"/>
      <c r="O922" s="241"/>
      <c r="P922" s="241"/>
      <c r="Q922" s="241"/>
      <c r="R922" s="241"/>
      <c r="S922" s="241"/>
      <c r="T922" s="241"/>
      <c r="U922" s="241" t="s">
        <v>1041</v>
      </c>
      <c r="V922" s="241"/>
      <c r="W922" s="241"/>
      <c r="X922" s="241"/>
      <c r="Y922" s="241"/>
      <c r="Z922" s="241"/>
      <c r="AA922" s="241"/>
      <c r="AB922" s="241"/>
      <c r="AC922" s="241" t="s">
        <v>325</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c r="DV922" s="241"/>
      <c r="DW922" s="241"/>
      <c r="DX922" s="241"/>
      <c r="DY922" s="241"/>
      <c r="DZ922" s="241"/>
      <c r="EA922" s="241"/>
      <c r="EB922" s="241"/>
      <c r="EC922" s="241"/>
      <c r="ED922" s="241"/>
      <c r="EE922" s="241"/>
      <c r="EF922" s="241"/>
      <c r="EG922" s="241"/>
      <c r="EH922" s="241"/>
      <c r="EI922" s="241"/>
      <c r="EJ922" s="241"/>
      <c r="EK922" s="241"/>
      <c r="EL922" s="241"/>
      <c r="EM922" s="241"/>
      <c r="EN922" s="241"/>
      <c r="EO922" s="241"/>
      <c r="EP922" s="241"/>
      <c r="EQ922" s="241"/>
      <c r="ER922" s="241"/>
      <c r="ES922" s="241"/>
      <c r="ET922" s="241"/>
      <c r="EU922" s="241"/>
      <c r="EV922" s="241"/>
      <c r="EW922" s="241"/>
      <c r="EX922" s="241"/>
      <c r="EY922" s="241"/>
      <c r="EZ922" s="241"/>
      <c r="FA922" s="241"/>
      <c r="FB922" s="241"/>
      <c r="FC922" s="241"/>
      <c r="FD922" s="241"/>
      <c r="FE922" s="241"/>
      <c r="FF922" s="241"/>
      <c r="FG922" s="241"/>
      <c r="FH922" s="241"/>
      <c r="FI922" s="241"/>
      <c r="FJ922" s="241"/>
      <c r="FK922" s="241"/>
      <c r="FL922" s="241"/>
      <c r="FM922" s="241"/>
      <c r="FN922" s="241"/>
      <c r="FO922" s="241"/>
      <c r="FP922" s="241"/>
      <c r="FQ922" s="241"/>
      <c r="FR922" s="241"/>
      <c r="FS922" s="241"/>
      <c r="FT922" s="241"/>
      <c r="FU922" s="241"/>
      <c r="FV922" s="241"/>
      <c r="FW922" s="241"/>
      <c r="FX922" s="241"/>
      <c r="FY922" s="241"/>
      <c r="FZ922" s="241"/>
      <c r="GA922" s="241"/>
      <c r="GB922" s="241"/>
      <c r="GC922" s="241"/>
      <c r="GD922" s="241"/>
      <c r="GE922" s="241"/>
      <c r="GF922" s="241"/>
      <c r="GG922" s="241"/>
      <c r="GH922" s="241"/>
      <c r="GI922" s="241"/>
      <c r="GJ922" s="241"/>
      <c r="GK922" s="241"/>
      <c r="GL922" s="241"/>
      <c r="GM922" s="241"/>
      <c r="GN922" s="241"/>
      <c r="GO922" s="241"/>
      <c r="GP922" s="241"/>
      <c r="GQ922" s="241"/>
      <c r="GR922" s="241"/>
      <c r="GS922" s="241"/>
      <c r="GT922" s="241"/>
      <c r="GU922" s="241"/>
      <c r="GV922" s="241"/>
      <c r="GW922" s="241"/>
      <c r="GX922" s="241"/>
      <c r="GY922" s="241"/>
      <c r="GZ922" s="241"/>
      <c r="HA922" s="241"/>
      <c r="HB922" s="241"/>
      <c r="HC922" s="241"/>
      <c r="HD922" s="241"/>
      <c r="HE922" s="241"/>
      <c r="HF922" s="241"/>
      <c r="HG922" s="241"/>
      <c r="HH922" s="241"/>
      <c r="HI922" s="241"/>
      <c r="HJ922" s="241"/>
      <c r="HK922" s="241"/>
      <c r="HL922" s="241"/>
      <c r="HM922" s="241"/>
      <c r="HN922" s="241"/>
      <c r="HO922" s="241"/>
      <c r="HP922" s="241"/>
      <c r="HQ922" s="241"/>
      <c r="HR922" s="241"/>
      <c r="HS922" s="241"/>
      <c r="HT922" s="241"/>
      <c r="HU922" s="241"/>
      <c r="HV922" s="241"/>
      <c r="HW922" s="241"/>
      <c r="HX922" s="241"/>
      <c r="HY922" s="241"/>
      <c r="HZ922" s="241"/>
      <c r="IA922" s="241"/>
      <c r="IB922" s="241"/>
      <c r="IC922" s="241"/>
      <c r="ID922" s="241"/>
      <c r="IE922" s="241"/>
      <c r="IF922" s="241"/>
      <c r="IG922" s="241"/>
      <c r="IH922" s="241"/>
      <c r="II922" s="241"/>
      <c r="IJ922" s="241"/>
      <c r="IK922" s="241"/>
      <c r="IL922" s="241"/>
      <c r="IM922" s="241"/>
      <c r="IN922" s="241"/>
      <c r="IO922" s="241"/>
      <c r="IP922" s="241"/>
      <c r="IQ922" s="241"/>
      <c r="IR922" s="241"/>
      <c r="IS922" s="241"/>
      <c r="IT922" s="241"/>
      <c r="IU922" s="241"/>
      <c r="IV922" s="241"/>
      <c r="IW922" s="241"/>
      <c r="IX922" s="241"/>
      <c r="IY922" s="241"/>
      <c r="IZ922" s="241"/>
      <c r="JA922" s="241"/>
      <c r="JB922" s="241"/>
      <c r="JC922" s="241"/>
      <c r="JD922" s="241"/>
      <c r="JE922" s="241"/>
      <c r="JF922" s="241"/>
      <c r="JG922" s="241"/>
      <c r="JH922" s="241"/>
      <c r="JI922" s="241"/>
      <c r="JJ922" s="241"/>
      <c r="JK922" s="241"/>
      <c r="JL922" s="241"/>
      <c r="JM922" s="241"/>
      <c r="JN922" s="241"/>
      <c r="JO922" s="241"/>
      <c r="JP922" s="241"/>
      <c r="JQ922" s="241"/>
      <c r="JR922" s="241"/>
      <c r="JS922" s="241"/>
      <c r="JT922" s="241"/>
      <c r="JU922" s="241"/>
    </row>
    <row r="923" spans="1:281" s="240" customFormat="1" ht="15" customHeight="1">
      <c r="A923" s="241"/>
      <c r="B923" s="241"/>
      <c r="C923" s="241"/>
      <c r="D923" s="241"/>
      <c r="E923" s="241"/>
      <c r="F923" s="241"/>
      <c r="G923" s="241"/>
      <c r="H923" s="241"/>
      <c r="I923" s="241"/>
      <c r="J923" s="241"/>
      <c r="K923" s="241"/>
      <c r="L923" s="241"/>
      <c r="M923" s="241"/>
      <c r="N923" s="241"/>
      <c r="O923" s="241"/>
      <c r="P923" s="241"/>
      <c r="Q923" s="241"/>
      <c r="R923" s="241"/>
      <c r="S923" s="241"/>
      <c r="T923" s="241"/>
      <c r="U923" s="241" t="s">
        <v>1042</v>
      </c>
      <c r="V923" s="241"/>
      <c r="W923" s="241"/>
      <c r="X923" s="241"/>
      <c r="Y923" s="241"/>
      <c r="Z923" s="241"/>
      <c r="AA923" s="241"/>
      <c r="AB923" s="241"/>
      <c r="AC923" s="241" t="s">
        <v>316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c r="DV923" s="241"/>
      <c r="DW923" s="241"/>
      <c r="DX923" s="241"/>
      <c r="DY923" s="241"/>
      <c r="DZ923" s="241"/>
      <c r="EA923" s="241"/>
      <c r="EB923" s="241"/>
      <c r="EC923" s="241"/>
      <c r="ED923" s="241"/>
      <c r="EE923" s="241"/>
      <c r="EF923" s="241"/>
      <c r="EG923" s="241"/>
      <c r="EH923" s="241"/>
      <c r="EI923" s="241"/>
      <c r="EJ923" s="241"/>
      <c r="EK923" s="241"/>
      <c r="EL923" s="241"/>
      <c r="EM923" s="241"/>
      <c r="EN923" s="241"/>
      <c r="EO923" s="241"/>
      <c r="EP923" s="241"/>
      <c r="EQ923" s="241"/>
      <c r="ER923" s="241"/>
      <c r="ES923" s="241"/>
      <c r="ET923" s="241"/>
      <c r="EU923" s="241"/>
      <c r="EV923" s="241"/>
      <c r="EW923" s="241"/>
      <c r="EX923" s="241"/>
      <c r="EY923" s="241"/>
      <c r="EZ923" s="241"/>
      <c r="FA923" s="241"/>
      <c r="FB923" s="241"/>
      <c r="FC923" s="241"/>
      <c r="FD923" s="241"/>
      <c r="FE923" s="241"/>
      <c r="FF923" s="241"/>
      <c r="FG923" s="241"/>
      <c r="FH923" s="241"/>
      <c r="FI923" s="241"/>
      <c r="FJ923" s="241"/>
      <c r="FK923" s="241"/>
      <c r="FL923" s="241"/>
      <c r="FM923" s="241"/>
      <c r="FN923" s="241"/>
      <c r="FO923" s="241"/>
      <c r="FP923" s="241"/>
      <c r="FQ923" s="241"/>
      <c r="FR923" s="241"/>
      <c r="FS923" s="241"/>
      <c r="FT923" s="241"/>
      <c r="FU923" s="241"/>
      <c r="FV923" s="241"/>
      <c r="FW923" s="241"/>
      <c r="FX923" s="241"/>
      <c r="FY923" s="241"/>
      <c r="FZ923" s="241"/>
      <c r="GA923" s="241"/>
      <c r="GB923" s="241"/>
      <c r="GC923" s="241"/>
      <c r="GD923" s="241"/>
      <c r="GE923" s="241"/>
      <c r="GF923" s="241"/>
      <c r="GG923" s="241"/>
      <c r="GH923" s="241"/>
      <c r="GI923" s="241"/>
      <c r="GJ923" s="241"/>
      <c r="GK923" s="241"/>
      <c r="GL923" s="241"/>
      <c r="GM923" s="241"/>
      <c r="GN923" s="241"/>
      <c r="GO923" s="241"/>
      <c r="GP923" s="241"/>
      <c r="GQ923" s="241"/>
      <c r="GR923" s="241"/>
      <c r="GS923" s="241"/>
      <c r="GT923" s="241"/>
      <c r="GU923" s="241"/>
      <c r="GV923" s="241"/>
      <c r="GW923" s="241"/>
      <c r="GX923" s="241"/>
      <c r="GY923" s="241"/>
      <c r="GZ923" s="241"/>
      <c r="HA923" s="241"/>
      <c r="HB923" s="241"/>
      <c r="HC923" s="241"/>
      <c r="HD923" s="241"/>
      <c r="HE923" s="241"/>
      <c r="HF923" s="241"/>
      <c r="HG923" s="241"/>
      <c r="HH923" s="241"/>
      <c r="HI923" s="241"/>
      <c r="HJ923" s="241"/>
      <c r="HK923" s="241"/>
      <c r="HL923" s="241"/>
      <c r="HM923" s="241"/>
      <c r="HN923" s="241"/>
      <c r="HO923" s="241"/>
      <c r="HP923" s="241"/>
      <c r="HQ923" s="241"/>
      <c r="HR923" s="241"/>
      <c r="HS923" s="241"/>
      <c r="HT923" s="241"/>
      <c r="HU923" s="241"/>
      <c r="HV923" s="241"/>
      <c r="HW923" s="241"/>
      <c r="HX923" s="241"/>
      <c r="HY923" s="241"/>
      <c r="HZ923" s="241"/>
      <c r="IA923" s="241"/>
      <c r="IB923" s="241"/>
      <c r="IC923" s="241"/>
      <c r="ID923" s="241"/>
      <c r="IE923" s="241"/>
      <c r="IF923" s="241"/>
      <c r="IG923" s="241"/>
      <c r="IH923" s="241"/>
      <c r="II923" s="241"/>
      <c r="IJ923" s="241"/>
      <c r="IK923" s="241"/>
      <c r="IL923" s="241"/>
      <c r="IM923" s="241"/>
      <c r="IN923" s="241"/>
      <c r="IO923" s="241"/>
      <c r="IP923" s="241"/>
      <c r="IQ923" s="241"/>
      <c r="IR923" s="241"/>
      <c r="IS923" s="241"/>
      <c r="IT923" s="241"/>
      <c r="IU923" s="241"/>
      <c r="IV923" s="241"/>
      <c r="IW923" s="241"/>
      <c r="IX923" s="241"/>
      <c r="IY923" s="241"/>
      <c r="IZ923" s="241"/>
      <c r="JA923" s="241"/>
      <c r="JB923" s="241"/>
      <c r="JC923" s="241"/>
      <c r="JD923" s="241"/>
      <c r="JE923" s="241"/>
      <c r="JF923" s="241"/>
      <c r="JG923" s="241"/>
      <c r="JH923" s="241"/>
      <c r="JI923" s="241"/>
      <c r="JJ923" s="241"/>
      <c r="JK923" s="241"/>
      <c r="JL923" s="241"/>
      <c r="JM923" s="241"/>
      <c r="JN923" s="241"/>
      <c r="JO923" s="241"/>
      <c r="JP923" s="241"/>
      <c r="JQ923" s="241"/>
      <c r="JR923" s="241"/>
      <c r="JS923" s="241"/>
      <c r="JT923" s="241"/>
      <c r="JU923" s="241"/>
    </row>
    <row r="924" spans="1:281" s="240" customFormat="1" ht="15" customHeight="1">
      <c r="A924" s="241"/>
      <c r="B924" s="241"/>
      <c r="C924" s="241"/>
      <c r="D924" s="241"/>
      <c r="E924" s="241"/>
      <c r="F924" s="241"/>
      <c r="G924" s="241"/>
      <c r="H924" s="241"/>
      <c r="I924" s="241"/>
      <c r="J924" s="241"/>
      <c r="K924" s="241"/>
      <c r="L924" s="241"/>
      <c r="M924" s="241"/>
      <c r="N924" s="241"/>
      <c r="O924" s="241"/>
      <c r="P924" s="241"/>
      <c r="Q924" s="241"/>
      <c r="R924" s="241"/>
      <c r="S924" s="241"/>
      <c r="T924" s="241"/>
      <c r="U924" s="241" t="s">
        <v>1043</v>
      </c>
      <c r="V924" s="241"/>
      <c r="W924" s="241"/>
      <c r="X924" s="241"/>
      <c r="Y924" s="241"/>
      <c r="Z924" s="241"/>
      <c r="AA924" s="241"/>
      <c r="AB924" s="241"/>
      <c r="AC924" s="241" t="s">
        <v>316</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c r="DV924" s="241"/>
      <c r="DW924" s="241"/>
      <c r="DX924" s="241"/>
      <c r="DY924" s="241"/>
      <c r="DZ924" s="241"/>
      <c r="EA924" s="241"/>
      <c r="EB924" s="241"/>
      <c r="EC924" s="241"/>
      <c r="ED924" s="241"/>
      <c r="EE924" s="241"/>
      <c r="EF924" s="241"/>
      <c r="EG924" s="241"/>
      <c r="EH924" s="241"/>
      <c r="EI924" s="241"/>
      <c r="EJ924" s="241"/>
      <c r="EK924" s="241"/>
      <c r="EL924" s="241"/>
      <c r="EM924" s="241"/>
      <c r="EN924" s="241"/>
      <c r="EO924" s="241"/>
      <c r="EP924" s="241"/>
      <c r="EQ924" s="241"/>
      <c r="ER924" s="241"/>
      <c r="ES924" s="241"/>
      <c r="ET924" s="241"/>
      <c r="EU924" s="241"/>
      <c r="EV924" s="241"/>
      <c r="EW924" s="241"/>
      <c r="EX924" s="241"/>
      <c r="EY924" s="241"/>
      <c r="EZ924" s="241"/>
      <c r="FA924" s="241"/>
      <c r="FB924" s="241"/>
      <c r="FC924" s="241"/>
      <c r="FD924" s="241"/>
      <c r="FE924" s="241"/>
      <c r="FF924" s="241"/>
      <c r="FG924" s="241"/>
      <c r="FH924" s="241"/>
      <c r="FI924" s="241"/>
      <c r="FJ924" s="241"/>
      <c r="FK924" s="241"/>
      <c r="FL924" s="241"/>
      <c r="FM924" s="241"/>
      <c r="FN924" s="241"/>
      <c r="FO924" s="241"/>
      <c r="FP924" s="241"/>
      <c r="FQ924" s="241"/>
      <c r="FR924" s="241"/>
      <c r="FS924" s="241"/>
      <c r="FT924" s="241"/>
      <c r="FU924" s="241"/>
      <c r="FV924" s="241"/>
      <c r="FW924" s="241"/>
      <c r="FX924" s="241"/>
      <c r="FY924" s="241"/>
      <c r="FZ924" s="241"/>
      <c r="GA924" s="241"/>
      <c r="GB924" s="241"/>
      <c r="GC924" s="241"/>
      <c r="GD924" s="241"/>
      <c r="GE924" s="241"/>
      <c r="GF924" s="241"/>
      <c r="GG924" s="241"/>
      <c r="GH924" s="241"/>
      <c r="GI924" s="241"/>
      <c r="GJ924" s="241"/>
      <c r="GK924" s="241"/>
      <c r="GL924" s="241"/>
      <c r="GM924" s="241"/>
      <c r="GN924" s="241"/>
      <c r="GO924" s="241"/>
      <c r="GP924" s="241"/>
      <c r="GQ924" s="241"/>
      <c r="GR924" s="241"/>
      <c r="GS924" s="241"/>
      <c r="GT924" s="241"/>
      <c r="GU924" s="241"/>
      <c r="GV924" s="241"/>
      <c r="GW924" s="241"/>
      <c r="GX924" s="241"/>
      <c r="GY924" s="241"/>
      <c r="GZ924" s="241"/>
      <c r="HA924" s="241"/>
      <c r="HB924" s="241"/>
      <c r="HC924" s="241"/>
      <c r="HD924" s="241"/>
      <c r="HE924" s="241"/>
      <c r="HF924" s="241"/>
      <c r="HG924" s="241"/>
      <c r="HH924" s="241"/>
      <c r="HI924" s="241"/>
      <c r="HJ924" s="241"/>
      <c r="HK924" s="241"/>
      <c r="HL924" s="241"/>
      <c r="HM924" s="241"/>
      <c r="HN924" s="241"/>
      <c r="HO924" s="241"/>
      <c r="HP924" s="241"/>
      <c r="HQ924" s="241"/>
      <c r="HR924" s="241"/>
      <c r="HS924" s="241"/>
      <c r="HT924" s="241"/>
      <c r="HU924" s="241"/>
      <c r="HV924" s="241"/>
      <c r="HW924" s="241"/>
      <c r="HX924" s="241"/>
      <c r="HY924" s="241"/>
      <c r="HZ924" s="241"/>
      <c r="IA924" s="241"/>
      <c r="IB924" s="241"/>
      <c r="IC924" s="241"/>
      <c r="ID924" s="241"/>
      <c r="IE924" s="241"/>
      <c r="IF924" s="241"/>
      <c r="IG924" s="241"/>
      <c r="IH924" s="241"/>
      <c r="II924" s="241"/>
      <c r="IJ924" s="241"/>
      <c r="IK924" s="241"/>
      <c r="IL924" s="241"/>
      <c r="IM924" s="241"/>
      <c r="IN924" s="241"/>
      <c r="IO924" s="241"/>
      <c r="IP924" s="241"/>
      <c r="IQ924" s="241"/>
      <c r="IR924" s="241"/>
      <c r="IS924" s="241"/>
      <c r="IT924" s="241"/>
      <c r="IU924" s="241"/>
      <c r="IV924" s="241"/>
      <c r="IW924" s="241"/>
      <c r="IX924" s="241"/>
      <c r="IY924" s="241"/>
      <c r="IZ924" s="241"/>
      <c r="JA924" s="241"/>
      <c r="JB924" s="241"/>
      <c r="JC924" s="241"/>
      <c r="JD924" s="241"/>
      <c r="JE924" s="241"/>
      <c r="JF924" s="241"/>
      <c r="JG924" s="241"/>
      <c r="JH924" s="241"/>
      <c r="JI924" s="241"/>
      <c r="JJ924" s="241"/>
      <c r="JK924" s="241"/>
      <c r="JL924" s="241"/>
      <c r="JM924" s="241"/>
      <c r="JN924" s="241"/>
      <c r="JO924" s="241"/>
      <c r="JP924" s="241"/>
      <c r="JQ924" s="241"/>
      <c r="JR924" s="241"/>
      <c r="JS924" s="241"/>
      <c r="JT924" s="241"/>
      <c r="JU924" s="241"/>
    </row>
    <row r="925" spans="1:281" s="240" customFormat="1" ht="15" customHeight="1">
      <c r="A925" s="241"/>
      <c r="B925" s="241"/>
      <c r="C925" s="241"/>
      <c r="D925" s="241"/>
      <c r="E925" s="241"/>
      <c r="F925" s="241"/>
      <c r="G925" s="241"/>
      <c r="H925" s="241"/>
      <c r="I925" s="241"/>
      <c r="J925" s="241"/>
      <c r="K925" s="241"/>
      <c r="L925" s="241"/>
      <c r="M925" s="241"/>
      <c r="N925" s="241"/>
      <c r="O925" s="241"/>
      <c r="P925" s="241"/>
      <c r="Q925" s="241"/>
      <c r="R925" s="241"/>
      <c r="S925" s="241"/>
      <c r="T925" s="241"/>
      <c r="U925" s="241" t="s">
        <v>1044</v>
      </c>
      <c r="V925" s="241"/>
      <c r="W925" s="241"/>
      <c r="X925" s="241"/>
      <c r="Y925" s="241"/>
      <c r="Z925" s="241"/>
      <c r="AA925" s="241"/>
      <c r="AB925" s="241"/>
      <c r="AC925" s="241" t="s">
        <v>316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c r="DV925" s="241"/>
      <c r="DW925" s="241"/>
      <c r="DX925" s="241"/>
      <c r="DY925" s="241"/>
      <c r="DZ925" s="241"/>
      <c r="EA925" s="241"/>
      <c r="EB925" s="241"/>
      <c r="EC925" s="241"/>
      <c r="ED925" s="241"/>
      <c r="EE925" s="241"/>
      <c r="EF925" s="241"/>
      <c r="EG925" s="241"/>
      <c r="EH925" s="241"/>
      <c r="EI925" s="241"/>
      <c r="EJ925" s="241"/>
      <c r="EK925" s="241"/>
      <c r="EL925" s="241"/>
      <c r="EM925" s="241"/>
      <c r="EN925" s="241"/>
      <c r="EO925" s="241"/>
      <c r="EP925" s="241"/>
      <c r="EQ925" s="241"/>
      <c r="ER925" s="241"/>
      <c r="ES925" s="241"/>
      <c r="ET925" s="241"/>
      <c r="EU925" s="241"/>
      <c r="EV925" s="241"/>
      <c r="EW925" s="241"/>
      <c r="EX925" s="241"/>
      <c r="EY925" s="241"/>
      <c r="EZ925" s="241"/>
      <c r="FA925" s="241"/>
      <c r="FB925" s="241"/>
      <c r="FC925" s="241"/>
      <c r="FD925" s="241"/>
      <c r="FE925" s="241"/>
      <c r="FF925" s="241"/>
      <c r="FG925" s="241"/>
      <c r="FH925" s="241"/>
      <c r="FI925" s="241"/>
      <c r="FJ925" s="241"/>
      <c r="FK925" s="241"/>
      <c r="FL925" s="241"/>
      <c r="FM925" s="241"/>
      <c r="FN925" s="241"/>
      <c r="FO925" s="241"/>
      <c r="FP925" s="241"/>
      <c r="FQ925" s="241"/>
      <c r="FR925" s="241"/>
      <c r="FS925" s="241"/>
      <c r="FT925" s="241"/>
      <c r="FU925" s="241"/>
      <c r="FV925" s="241"/>
      <c r="FW925" s="241"/>
      <c r="FX925" s="241"/>
      <c r="FY925" s="241"/>
      <c r="FZ925" s="241"/>
      <c r="GA925" s="241"/>
      <c r="GB925" s="241"/>
      <c r="GC925" s="241"/>
      <c r="GD925" s="241"/>
      <c r="GE925" s="241"/>
      <c r="GF925" s="241"/>
      <c r="GG925" s="241"/>
      <c r="GH925" s="241"/>
      <c r="GI925" s="241"/>
      <c r="GJ925" s="241"/>
      <c r="GK925" s="241"/>
      <c r="GL925" s="241"/>
      <c r="GM925" s="241"/>
      <c r="GN925" s="241"/>
      <c r="GO925" s="241"/>
      <c r="GP925" s="241"/>
      <c r="GQ925" s="241"/>
      <c r="GR925" s="241"/>
      <c r="GS925" s="241"/>
      <c r="GT925" s="241"/>
      <c r="GU925" s="241"/>
      <c r="GV925" s="241"/>
      <c r="GW925" s="241"/>
      <c r="GX925" s="241"/>
      <c r="GY925" s="241"/>
      <c r="GZ925" s="241"/>
      <c r="HA925" s="241"/>
      <c r="HB925" s="241"/>
      <c r="HC925" s="241"/>
      <c r="HD925" s="241"/>
      <c r="HE925" s="241"/>
      <c r="HF925" s="241"/>
      <c r="HG925" s="241"/>
      <c r="HH925" s="241"/>
      <c r="HI925" s="241"/>
      <c r="HJ925" s="241"/>
      <c r="HK925" s="241"/>
      <c r="HL925" s="241"/>
      <c r="HM925" s="241"/>
      <c r="HN925" s="241"/>
      <c r="HO925" s="241"/>
      <c r="HP925" s="241"/>
      <c r="HQ925" s="241"/>
      <c r="HR925" s="241"/>
      <c r="HS925" s="241"/>
      <c r="HT925" s="241"/>
      <c r="HU925" s="241"/>
      <c r="HV925" s="241"/>
      <c r="HW925" s="241"/>
      <c r="HX925" s="241"/>
      <c r="HY925" s="241"/>
      <c r="HZ925" s="241"/>
      <c r="IA925" s="241"/>
      <c r="IB925" s="241"/>
      <c r="IC925" s="241"/>
      <c r="ID925" s="241"/>
      <c r="IE925" s="241"/>
      <c r="IF925" s="241"/>
      <c r="IG925" s="241"/>
      <c r="IH925" s="241"/>
      <c r="II925" s="241"/>
      <c r="IJ925" s="241"/>
      <c r="IK925" s="241"/>
      <c r="IL925" s="241"/>
      <c r="IM925" s="241"/>
      <c r="IN925" s="241"/>
      <c r="IO925" s="241"/>
      <c r="IP925" s="241"/>
      <c r="IQ925" s="241"/>
      <c r="IR925" s="241"/>
      <c r="IS925" s="241"/>
      <c r="IT925" s="241"/>
      <c r="IU925" s="241"/>
      <c r="IV925" s="241"/>
      <c r="IW925" s="241"/>
      <c r="IX925" s="241"/>
      <c r="IY925" s="241"/>
      <c r="IZ925" s="241"/>
      <c r="JA925" s="241"/>
      <c r="JB925" s="241"/>
      <c r="JC925" s="241"/>
      <c r="JD925" s="241"/>
      <c r="JE925" s="241"/>
      <c r="JF925" s="241"/>
      <c r="JG925" s="241"/>
      <c r="JH925" s="241"/>
      <c r="JI925" s="241"/>
      <c r="JJ925" s="241"/>
      <c r="JK925" s="241"/>
      <c r="JL925" s="241"/>
      <c r="JM925" s="241"/>
      <c r="JN925" s="241"/>
      <c r="JO925" s="241"/>
      <c r="JP925" s="241"/>
      <c r="JQ925" s="241"/>
      <c r="JR925" s="241"/>
      <c r="JS925" s="241"/>
      <c r="JT925" s="241"/>
      <c r="JU925" s="241"/>
    </row>
    <row r="926" spans="1:281" s="240" customFormat="1" ht="15" customHeight="1">
      <c r="A926" s="241"/>
      <c r="B926" s="241"/>
      <c r="C926" s="241"/>
      <c r="D926" s="241"/>
      <c r="E926" s="241"/>
      <c r="F926" s="241"/>
      <c r="G926" s="241"/>
      <c r="H926" s="241"/>
      <c r="I926" s="241"/>
      <c r="J926" s="241"/>
      <c r="K926" s="241"/>
      <c r="L926" s="241"/>
      <c r="M926" s="241"/>
      <c r="N926" s="241"/>
      <c r="O926" s="241"/>
      <c r="P926" s="241"/>
      <c r="Q926" s="241"/>
      <c r="R926" s="241"/>
      <c r="S926" s="241"/>
      <c r="T926" s="241"/>
      <c r="U926" s="241" t="s">
        <v>1045</v>
      </c>
      <c r="V926" s="241"/>
      <c r="W926" s="241"/>
      <c r="X926" s="241"/>
      <c r="Y926" s="241"/>
      <c r="Z926" s="241"/>
      <c r="AA926" s="241"/>
      <c r="AB926" s="241"/>
      <c r="AC926" s="241" t="s">
        <v>313</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c r="DV926" s="241"/>
      <c r="DW926" s="241"/>
      <c r="DX926" s="241"/>
      <c r="DY926" s="241"/>
      <c r="DZ926" s="241"/>
      <c r="EA926" s="241"/>
      <c r="EB926" s="241"/>
      <c r="EC926" s="241"/>
      <c r="ED926" s="241"/>
      <c r="EE926" s="241"/>
      <c r="EF926" s="241"/>
      <c r="EG926" s="241"/>
      <c r="EH926" s="241"/>
      <c r="EI926" s="241"/>
      <c r="EJ926" s="241"/>
      <c r="EK926" s="241"/>
      <c r="EL926" s="241"/>
      <c r="EM926" s="241"/>
      <c r="EN926" s="241"/>
      <c r="EO926" s="241"/>
      <c r="EP926" s="241"/>
      <c r="EQ926" s="241"/>
      <c r="ER926" s="241"/>
      <c r="ES926" s="241"/>
      <c r="ET926" s="241"/>
      <c r="EU926" s="241"/>
      <c r="EV926" s="241"/>
      <c r="EW926" s="241"/>
      <c r="EX926" s="241"/>
      <c r="EY926" s="241"/>
      <c r="EZ926" s="241"/>
      <c r="FA926" s="241"/>
      <c r="FB926" s="241"/>
      <c r="FC926" s="241"/>
      <c r="FD926" s="241"/>
      <c r="FE926" s="241"/>
      <c r="FF926" s="241"/>
      <c r="FG926" s="241"/>
      <c r="FH926" s="241"/>
      <c r="FI926" s="241"/>
      <c r="FJ926" s="241"/>
      <c r="FK926" s="241"/>
      <c r="FL926" s="241"/>
      <c r="FM926" s="241"/>
      <c r="FN926" s="241"/>
      <c r="FO926" s="241"/>
      <c r="FP926" s="241"/>
      <c r="FQ926" s="241"/>
      <c r="FR926" s="241"/>
      <c r="FS926" s="241"/>
      <c r="FT926" s="241"/>
      <c r="FU926" s="241"/>
      <c r="FV926" s="241"/>
      <c r="FW926" s="241"/>
      <c r="FX926" s="241"/>
      <c r="FY926" s="241"/>
      <c r="FZ926" s="241"/>
      <c r="GA926" s="241"/>
      <c r="GB926" s="241"/>
      <c r="GC926" s="241"/>
      <c r="GD926" s="241"/>
      <c r="GE926" s="241"/>
      <c r="GF926" s="241"/>
      <c r="GG926" s="241"/>
      <c r="GH926" s="241"/>
      <c r="GI926" s="241"/>
      <c r="GJ926" s="241"/>
      <c r="GK926" s="241"/>
      <c r="GL926" s="241"/>
      <c r="GM926" s="241"/>
      <c r="GN926" s="241"/>
      <c r="GO926" s="241"/>
      <c r="GP926" s="241"/>
      <c r="GQ926" s="241"/>
      <c r="GR926" s="241"/>
      <c r="GS926" s="241"/>
      <c r="GT926" s="241"/>
      <c r="GU926" s="241"/>
      <c r="GV926" s="241"/>
      <c r="GW926" s="241"/>
      <c r="GX926" s="241"/>
      <c r="GY926" s="241"/>
      <c r="GZ926" s="241"/>
      <c r="HA926" s="241"/>
      <c r="HB926" s="241"/>
      <c r="HC926" s="241"/>
      <c r="HD926" s="241"/>
      <c r="HE926" s="241"/>
      <c r="HF926" s="241"/>
      <c r="HG926" s="241"/>
      <c r="HH926" s="241"/>
      <c r="HI926" s="241"/>
      <c r="HJ926" s="241"/>
      <c r="HK926" s="241"/>
      <c r="HL926" s="241"/>
      <c r="HM926" s="241"/>
      <c r="HN926" s="241"/>
      <c r="HO926" s="241"/>
      <c r="HP926" s="241"/>
      <c r="HQ926" s="241"/>
      <c r="HR926" s="241"/>
      <c r="HS926" s="241"/>
      <c r="HT926" s="241"/>
      <c r="HU926" s="241"/>
      <c r="HV926" s="241"/>
      <c r="HW926" s="241"/>
      <c r="HX926" s="241"/>
      <c r="HY926" s="241"/>
      <c r="HZ926" s="241"/>
      <c r="IA926" s="241"/>
      <c r="IB926" s="241"/>
      <c r="IC926" s="241"/>
      <c r="ID926" s="241"/>
      <c r="IE926" s="241"/>
      <c r="IF926" s="241"/>
      <c r="IG926" s="241"/>
      <c r="IH926" s="241"/>
      <c r="II926" s="241"/>
      <c r="IJ926" s="241"/>
      <c r="IK926" s="241"/>
      <c r="IL926" s="241"/>
      <c r="IM926" s="241"/>
      <c r="IN926" s="241"/>
      <c r="IO926" s="241"/>
      <c r="IP926" s="241"/>
      <c r="IQ926" s="241"/>
      <c r="IR926" s="241"/>
      <c r="IS926" s="241"/>
      <c r="IT926" s="241"/>
      <c r="IU926" s="241"/>
      <c r="IV926" s="241"/>
      <c r="IW926" s="241"/>
      <c r="IX926" s="241"/>
      <c r="IY926" s="241"/>
      <c r="IZ926" s="241"/>
      <c r="JA926" s="241"/>
      <c r="JB926" s="241"/>
      <c r="JC926" s="241"/>
      <c r="JD926" s="241"/>
      <c r="JE926" s="241"/>
      <c r="JF926" s="241"/>
      <c r="JG926" s="241"/>
      <c r="JH926" s="241"/>
      <c r="JI926" s="241"/>
      <c r="JJ926" s="241"/>
      <c r="JK926" s="241"/>
      <c r="JL926" s="241"/>
      <c r="JM926" s="241"/>
      <c r="JN926" s="241"/>
      <c r="JO926" s="241"/>
      <c r="JP926" s="241"/>
      <c r="JQ926" s="241"/>
      <c r="JR926" s="241"/>
      <c r="JS926" s="241"/>
      <c r="JT926" s="241"/>
      <c r="JU926" s="241"/>
    </row>
    <row r="927" spans="1:281" s="240" customFormat="1" ht="15" customHeight="1">
      <c r="A927" s="241"/>
      <c r="B927" s="241"/>
      <c r="C927" s="241"/>
      <c r="D927" s="241"/>
      <c r="E927" s="241"/>
      <c r="F927" s="241"/>
      <c r="G927" s="241"/>
      <c r="H927" s="241"/>
      <c r="I927" s="241"/>
      <c r="J927" s="241"/>
      <c r="K927" s="241"/>
      <c r="L927" s="241"/>
      <c r="M927" s="241"/>
      <c r="N927" s="241"/>
      <c r="O927" s="241"/>
      <c r="P927" s="241"/>
      <c r="Q927" s="241"/>
      <c r="R927" s="241"/>
      <c r="S927" s="241"/>
      <c r="T927" s="241"/>
      <c r="U927" s="241" t="s">
        <v>1046</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c r="DV927" s="241"/>
      <c r="DW927" s="241"/>
      <c r="DX927" s="241"/>
      <c r="DY927" s="241"/>
      <c r="DZ927" s="241"/>
      <c r="EA927" s="241"/>
      <c r="EB927" s="241"/>
      <c r="EC927" s="241"/>
      <c r="ED927" s="241"/>
      <c r="EE927" s="241"/>
      <c r="EF927" s="241"/>
      <c r="EG927" s="241"/>
      <c r="EH927" s="241"/>
      <c r="EI927" s="241"/>
      <c r="EJ927" s="241"/>
      <c r="EK927" s="241"/>
      <c r="EL927" s="241"/>
      <c r="EM927" s="241"/>
      <c r="EN927" s="241"/>
      <c r="EO927" s="241"/>
      <c r="EP927" s="241"/>
      <c r="EQ927" s="241"/>
      <c r="ER927" s="241"/>
      <c r="ES927" s="241"/>
      <c r="ET927" s="241"/>
      <c r="EU927" s="241"/>
      <c r="EV927" s="241"/>
      <c r="EW927" s="241"/>
      <c r="EX927" s="241"/>
      <c r="EY927" s="241"/>
      <c r="EZ927" s="241"/>
      <c r="FA927" s="241"/>
      <c r="FB927" s="241"/>
      <c r="FC927" s="241"/>
      <c r="FD927" s="241"/>
      <c r="FE927" s="241"/>
      <c r="FF927" s="241"/>
      <c r="FG927" s="241"/>
      <c r="FH927" s="241"/>
      <c r="FI927" s="241"/>
      <c r="FJ927" s="241"/>
      <c r="FK927" s="241"/>
      <c r="FL927" s="241"/>
      <c r="FM927" s="241"/>
      <c r="FN927" s="241"/>
      <c r="FO927" s="241"/>
      <c r="FP927" s="241"/>
      <c r="FQ927" s="241"/>
      <c r="FR927" s="241"/>
      <c r="FS927" s="241"/>
      <c r="FT927" s="241"/>
      <c r="FU927" s="241"/>
      <c r="FV927" s="241"/>
      <c r="FW927" s="241"/>
      <c r="FX927" s="241"/>
      <c r="FY927" s="241"/>
      <c r="FZ927" s="241"/>
      <c r="GA927" s="241"/>
      <c r="GB927" s="241"/>
      <c r="GC927" s="241"/>
      <c r="GD927" s="241"/>
      <c r="GE927" s="241"/>
      <c r="GF927" s="241"/>
      <c r="GG927" s="241"/>
      <c r="GH927" s="241"/>
      <c r="GI927" s="241"/>
      <c r="GJ927" s="241"/>
      <c r="GK927" s="241"/>
      <c r="GL927" s="241"/>
      <c r="GM927" s="241"/>
      <c r="GN927" s="241"/>
      <c r="GO927" s="241"/>
      <c r="GP927" s="241"/>
      <c r="GQ927" s="241"/>
      <c r="GR927" s="241"/>
      <c r="GS927" s="241"/>
      <c r="GT927" s="241"/>
      <c r="GU927" s="241"/>
      <c r="GV927" s="241"/>
      <c r="GW927" s="241"/>
      <c r="GX927" s="241"/>
      <c r="GY927" s="241"/>
      <c r="GZ927" s="241"/>
      <c r="HA927" s="241"/>
      <c r="HB927" s="241"/>
      <c r="HC927" s="241"/>
      <c r="HD927" s="241"/>
      <c r="HE927" s="241"/>
      <c r="HF927" s="241"/>
      <c r="HG927" s="241"/>
      <c r="HH927" s="241"/>
      <c r="HI927" s="241"/>
      <c r="HJ927" s="241"/>
      <c r="HK927" s="241"/>
      <c r="HL927" s="241"/>
      <c r="HM927" s="241"/>
      <c r="HN927" s="241"/>
      <c r="HO927" s="241"/>
      <c r="HP927" s="241"/>
      <c r="HQ927" s="241"/>
      <c r="HR927" s="241"/>
      <c r="HS927" s="241"/>
      <c r="HT927" s="241"/>
      <c r="HU927" s="241"/>
      <c r="HV927" s="241"/>
      <c r="HW927" s="241"/>
      <c r="HX927" s="241"/>
      <c r="HY927" s="241"/>
      <c r="HZ927" s="241"/>
      <c r="IA927" s="241"/>
      <c r="IB927" s="241"/>
      <c r="IC927" s="241"/>
      <c r="ID927" s="241"/>
      <c r="IE927" s="241"/>
      <c r="IF927" s="241"/>
      <c r="IG927" s="241"/>
      <c r="IH927" s="241"/>
      <c r="II927" s="241"/>
      <c r="IJ927" s="241"/>
      <c r="IK927" s="241"/>
      <c r="IL927" s="241"/>
      <c r="IM927" s="241"/>
      <c r="IN927" s="241"/>
      <c r="IO927" s="241"/>
      <c r="IP927" s="241"/>
      <c r="IQ927" s="241"/>
      <c r="IR927" s="241"/>
      <c r="IS927" s="241"/>
      <c r="IT927" s="241"/>
      <c r="IU927" s="241"/>
      <c r="IV927" s="241"/>
      <c r="IW927" s="241"/>
      <c r="IX927" s="241"/>
      <c r="IY927" s="241"/>
      <c r="IZ927" s="241"/>
      <c r="JA927" s="241"/>
      <c r="JB927" s="241"/>
      <c r="JC927" s="241"/>
      <c r="JD927" s="241"/>
      <c r="JE927" s="241"/>
      <c r="JF927" s="241"/>
      <c r="JG927" s="241"/>
      <c r="JH927" s="241"/>
      <c r="JI927" s="241"/>
      <c r="JJ927" s="241"/>
      <c r="JK927" s="241"/>
      <c r="JL927" s="241"/>
      <c r="JM927" s="241"/>
      <c r="JN927" s="241"/>
      <c r="JO927" s="241"/>
      <c r="JP927" s="241"/>
      <c r="JQ927" s="241"/>
      <c r="JR927" s="241"/>
      <c r="JS927" s="241"/>
      <c r="JT927" s="241"/>
      <c r="JU927" s="241"/>
    </row>
    <row r="928" spans="1:281" s="240" customFormat="1" ht="15" customHeight="1">
      <c r="A928" s="241"/>
      <c r="B928" s="241"/>
      <c r="C928" s="241"/>
      <c r="D928" s="241"/>
      <c r="E928" s="241"/>
      <c r="F928" s="241"/>
      <c r="G928" s="241"/>
      <c r="H928" s="241"/>
      <c r="I928" s="241"/>
      <c r="J928" s="241"/>
      <c r="K928" s="241"/>
      <c r="L928" s="241"/>
      <c r="M928" s="241"/>
      <c r="N928" s="241"/>
      <c r="O928" s="241"/>
      <c r="P928" s="241"/>
      <c r="Q928" s="241"/>
      <c r="R928" s="241"/>
      <c r="S928" s="241"/>
      <c r="T928" s="241"/>
      <c r="U928" s="241" t="s">
        <v>1047</v>
      </c>
      <c r="V928" s="241"/>
      <c r="W928" s="241"/>
      <c r="X928" s="241"/>
      <c r="Y928" s="241"/>
      <c r="Z928" s="241"/>
      <c r="AA928" s="241"/>
      <c r="AB928" s="241"/>
      <c r="AC928" s="241" t="s">
        <v>313</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c r="DV928" s="241"/>
      <c r="DW928" s="241"/>
      <c r="DX928" s="241"/>
      <c r="DY928" s="241"/>
      <c r="DZ928" s="241"/>
      <c r="EA928" s="241"/>
      <c r="EB928" s="241"/>
      <c r="EC928" s="241"/>
      <c r="ED928" s="241"/>
      <c r="EE928" s="241"/>
      <c r="EF928" s="241"/>
      <c r="EG928" s="241"/>
      <c r="EH928" s="241"/>
      <c r="EI928" s="241"/>
      <c r="EJ928" s="241"/>
      <c r="EK928" s="241"/>
      <c r="EL928" s="241"/>
      <c r="EM928" s="241"/>
      <c r="EN928" s="241"/>
      <c r="EO928" s="241"/>
      <c r="EP928" s="241"/>
      <c r="EQ928" s="241"/>
      <c r="ER928" s="241"/>
      <c r="ES928" s="241"/>
      <c r="ET928" s="241"/>
      <c r="EU928" s="241"/>
      <c r="EV928" s="241"/>
      <c r="EW928" s="241"/>
      <c r="EX928" s="241"/>
      <c r="EY928" s="241"/>
      <c r="EZ928" s="241"/>
      <c r="FA928" s="241"/>
      <c r="FB928" s="241"/>
      <c r="FC928" s="241"/>
      <c r="FD928" s="241"/>
      <c r="FE928" s="241"/>
      <c r="FF928" s="241"/>
      <c r="FG928" s="241"/>
      <c r="FH928" s="241"/>
      <c r="FI928" s="241"/>
      <c r="FJ928" s="241"/>
      <c r="FK928" s="241"/>
      <c r="FL928" s="241"/>
      <c r="FM928" s="241"/>
      <c r="FN928" s="241"/>
      <c r="FO928" s="241"/>
      <c r="FP928" s="241"/>
      <c r="FQ928" s="241"/>
      <c r="FR928" s="241"/>
      <c r="FS928" s="241"/>
      <c r="FT928" s="241"/>
      <c r="FU928" s="241"/>
      <c r="FV928" s="241"/>
      <c r="FW928" s="241"/>
      <c r="FX928" s="241"/>
      <c r="FY928" s="241"/>
      <c r="FZ928" s="241"/>
      <c r="GA928" s="241"/>
      <c r="GB928" s="241"/>
      <c r="GC928" s="241"/>
      <c r="GD928" s="241"/>
      <c r="GE928" s="241"/>
      <c r="GF928" s="241"/>
      <c r="GG928" s="241"/>
      <c r="GH928" s="241"/>
      <c r="GI928" s="241"/>
      <c r="GJ928" s="241"/>
      <c r="GK928" s="241"/>
      <c r="GL928" s="241"/>
      <c r="GM928" s="241"/>
      <c r="GN928" s="241"/>
      <c r="GO928" s="241"/>
      <c r="GP928" s="241"/>
      <c r="GQ928" s="241"/>
      <c r="GR928" s="241"/>
      <c r="GS928" s="241"/>
      <c r="GT928" s="241"/>
      <c r="GU928" s="241"/>
      <c r="GV928" s="241"/>
      <c r="GW928" s="241"/>
      <c r="GX928" s="241"/>
      <c r="GY928" s="241"/>
      <c r="GZ928" s="241"/>
      <c r="HA928" s="241"/>
      <c r="HB928" s="241"/>
      <c r="HC928" s="241"/>
      <c r="HD928" s="241"/>
      <c r="HE928" s="241"/>
      <c r="HF928" s="241"/>
      <c r="HG928" s="241"/>
      <c r="HH928" s="241"/>
      <c r="HI928" s="241"/>
      <c r="HJ928" s="241"/>
      <c r="HK928" s="241"/>
      <c r="HL928" s="241"/>
      <c r="HM928" s="241"/>
      <c r="HN928" s="241"/>
      <c r="HO928" s="241"/>
      <c r="HP928" s="241"/>
      <c r="HQ928" s="241"/>
      <c r="HR928" s="241"/>
      <c r="HS928" s="241"/>
      <c r="HT928" s="241"/>
      <c r="HU928" s="241"/>
      <c r="HV928" s="241"/>
      <c r="HW928" s="241"/>
      <c r="HX928" s="241"/>
      <c r="HY928" s="241"/>
      <c r="HZ928" s="241"/>
      <c r="IA928" s="241"/>
      <c r="IB928" s="241"/>
      <c r="IC928" s="241"/>
      <c r="ID928" s="241"/>
      <c r="IE928" s="241"/>
      <c r="IF928" s="241"/>
      <c r="IG928" s="241"/>
      <c r="IH928" s="241"/>
      <c r="II928" s="241"/>
      <c r="IJ928" s="241"/>
      <c r="IK928" s="241"/>
      <c r="IL928" s="241"/>
      <c r="IM928" s="241"/>
      <c r="IN928" s="241"/>
      <c r="IO928" s="241"/>
      <c r="IP928" s="241"/>
      <c r="IQ928" s="241"/>
      <c r="IR928" s="241"/>
      <c r="IS928" s="241"/>
      <c r="IT928" s="241"/>
      <c r="IU928" s="241"/>
      <c r="IV928" s="241"/>
      <c r="IW928" s="241"/>
      <c r="IX928" s="241"/>
      <c r="IY928" s="241"/>
      <c r="IZ928" s="241"/>
      <c r="JA928" s="241"/>
      <c r="JB928" s="241"/>
      <c r="JC928" s="241"/>
      <c r="JD928" s="241"/>
      <c r="JE928" s="241"/>
      <c r="JF928" s="241"/>
      <c r="JG928" s="241"/>
      <c r="JH928" s="241"/>
      <c r="JI928" s="241"/>
      <c r="JJ928" s="241"/>
      <c r="JK928" s="241"/>
      <c r="JL928" s="241"/>
      <c r="JM928" s="241"/>
      <c r="JN928" s="241"/>
      <c r="JO928" s="241"/>
      <c r="JP928" s="241"/>
      <c r="JQ928" s="241"/>
      <c r="JR928" s="241"/>
      <c r="JS928" s="241"/>
      <c r="JT928" s="241"/>
      <c r="JU928" s="241"/>
    </row>
    <row r="929" spans="1:281" s="240" customFormat="1" ht="15" customHeight="1">
      <c r="A929" s="241"/>
      <c r="B929" s="241"/>
      <c r="C929" s="241"/>
      <c r="D929" s="241"/>
      <c r="E929" s="241"/>
      <c r="F929" s="241"/>
      <c r="G929" s="241"/>
      <c r="H929" s="241"/>
      <c r="I929" s="241"/>
      <c r="J929" s="241"/>
      <c r="K929" s="241"/>
      <c r="L929" s="241"/>
      <c r="M929" s="241"/>
      <c r="N929" s="241"/>
      <c r="O929" s="241"/>
      <c r="P929" s="241"/>
      <c r="Q929" s="241"/>
      <c r="R929" s="241"/>
      <c r="S929" s="241"/>
      <c r="T929" s="241"/>
      <c r="U929" s="241" t="s">
        <v>1048</v>
      </c>
      <c r="V929" s="241"/>
      <c r="W929" s="241"/>
      <c r="X929" s="241"/>
      <c r="Y929" s="241"/>
      <c r="Z929" s="241"/>
      <c r="AA929" s="241"/>
      <c r="AB929" s="241"/>
      <c r="AC929" s="241" t="s">
        <v>325</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c r="DV929" s="241"/>
      <c r="DW929" s="241"/>
      <c r="DX929" s="241"/>
      <c r="DY929" s="241"/>
      <c r="DZ929" s="241"/>
      <c r="EA929" s="241"/>
      <c r="EB929" s="241"/>
      <c r="EC929" s="241"/>
      <c r="ED929" s="241"/>
      <c r="EE929" s="241"/>
      <c r="EF929" s="241"/>
      <c r="EG929" s="241"/>
      <c r="EH929" s="241"/>
      <c r="EI929" s="241"/>
      <c r="EJ929" s="241"/>
      <c r="EK929" s="241"/>
      <c r="EL929" s="241"/>
      <c r="EM929" s="241"/>
      <c r="EN929" s="241"/>
      <c r="EO929" s="241"/>
      <c r="EP929" s="241"/>
      <c r="EQ929" s="241"/>
      <c r="ER929" s="241"/>
      <c r="ES929" s="241"/>
      <c r="ET929" s="241"/>
      <c r="EU929" s="241"/>
      <c r="EV929" s="241"/>
      <c r="EW929" s="241"/>
      <c r="EX929" s="241"/>
      <c r="EY929" s="241"/>
      <c r="EZ929" s="241"/>
      <c r="FA929" s="241"/>
      <c r="FB929" s="241"/>
      <c r="FC929" s="241"/>
      <c r="FD929" s="241"/>
      <c r="FE929" s="241"/>
      <c r="FF929" s="241"/>
      <c r="FG929" s="241"/>
      <c r="FH929" s="241"/>
      <c r="FI929" s="241"/>
      <c r="FJ929" s="241"/>
      <c r="FK929" s="241"/>
      <c r="FL929" s="241"/>
      <c r="FM929" s="241"/>
      <c r="FN929" s="241"/>
      <c r="FO929" s="241"/>
      <c r="FP929" s="241"/>
      <c r="FQ929" s="241"/>
      <c r="FR929" s="241"/>
      <c r="FS929" s="241"/>
      <c r="FT929" s="241"/>
      <c r="FU929" s="241"/>
      <c r="FV929" s="241"/>
      <c r="FW929" s="241"/>
      <c r="FX929" s="241"/>
      <c r="FY929" s="241"/>
      <c r="FZ929" s="241"/>
      <c r="GA929" s="241"/>
      <c r="GB929" s="241"/>
      <c r="GC929" s="241"/>
      <c r="GD929" s="241"/>
      <c r="GE929" s="241"/>
      <c r="GF929" s="241"/>
      <c r="GG929" s="241"/>
      <c r="GH929" s="241"/>
      <c r="GI929" s="241"/>
      <c r="GJ929" s="241"/>
      <c r="GK929" s="241"/>
      <c r="GL929" s="241"/>
      <c r="GM929" s="241"/>
      <c r="GN929" s="241"/>
      <c r="GO929" s="241"/>
      <c r="GP929" s="241"/>
      <c r="GQ929" s="241"/>
      <c r="GR929" s="241"/>
      <c r="GS929" s="241"/>
      <c r="GT929" s="241"/>
      <c r="GU929" s="241"/>
      <c r="GV929" s="241"/>
      <c r="GW929" s="241"/>
      <c r="GX929" s="241"/>
      <c r="GY929" s="241"/>
      <c r="GZ929" s="241"/>
      <c r="HA929" s="241"/>
      <c r="HB929" s="241"/>
      <c r="HC929" s="241"/>
      <c r="HD929" s="241"/>
      <c r="HE929" s="241"/>
      <c r="HF929" s="241"/>
      <c r="HG929" s="241"/>
      <c r="HH929" s="241"/>
      <c r="HI929" s="241"/>
      <c r="HJ929" s="241"/>
      <c r="HK929" s="241"/>
      <c r="HL929" s="241"/>
      <c r="HM929" s="241"/>
      <c r="HN929" s="241"/>
      <c r="HO929" s="241"/>
      <c r="HP929" s="241"/>
      <c r="HQ929" s="241"/>
      <c r="HR929" s="241"/>
      <c r="HS929" s="241"/>
      <c r="HT929" s="241"/>
      <c r="HU929" s="241"/>
      <c r="HV929" s="241"/>
      <c r="HW929" s="241"/>
      <c r="HX929" s="241"/>
      <c r="HY929" s="241"/>
      <c r="HZ929" s="241"/>
      <c r="IA929" s="241"/>
      <c r="IB929" s="241"/>
      <c r="IC929" s="241"/>
      <c r="ID929" s="241"/>
      <c r="IE929" s="241"/>
      <c r="IF929" s="241"/>
      <c r="IG929" s="241"/>
      <c r="IH929" s="241"/>
      <c r="II929" s="241"/>
      <c r="IJ929" s="241"/>
      <c r="IK929" s="241"/>
      <c r="IL929" s="241"/>
      <c r="IM929" s="241"/>
      <c r="IN929" s="241"/>
      <c r="IO929" s="241"/>
      <c r="IP929" s="241"/>
      <c r="IQ929" s="241"/>
      <c r="IR929" s="241"/>
      <c r="IS929" s="241"/>
      <c r="IT929" s="241"/>
      <c r="IU929" s="241"/>
      <c r="IV929" s="241"/>
      <c r="IW929" s="241"/>
      <c r="IX929" s="241"/>
      <c r="IY929" s="241"/>
      <c r="IZ929" s="241"/>
      <c r="JA929" s="241"/>
      <c r="JB929" s="241"/>
      <c r="JC929" s="241"/>
      <c r="JD929" s="241"/>
      <c r="JE929" s="241"/>
      <c r="JF929" s="241"/>
      <c r="JG929" s="241"/>
      <c r="JH929" s="241"/>
      <c r="JI929" s="241"/>
      <c r="JJ929" s="241"/>
      <c r="JK929" s="241"/>
      <c r="JL929" s="241"/>
      <c r="JM929" s="241"/>
      <c r="JN929" s="241"/>
      <c r="JO929" s="241"/>
      <c r="JP929" s="241"/>
      <c r="JQ929" s="241"/>
      <c r="JR929" s="241"/>
      <c r="JS929" s="241"/>
      <c r="JT929" s="241"/>
      <c r="JU929" s="241"/>
    </row>
    <row r="930" spans="1:281" s="240" customFormat="1" ht="15" customHeight="1">
      <c r="A930" s="241"/>
      <c r="B930" s="241"/>
      <c r="C930" s="241"/>
      <c r="D930" s="241"/>
      <c r="E930" s="241"/>
      <c r="F930" s="241"/>
      <c r="G930" s="241"/>
      <c r="H930" s="241"/>
      <c r="I930" s="241"/>
      <c r="J930" s="241"/>
      <c r="K930" s="241"/>
      <c r="L930" s="241"/>
      <c r="M930" s="241"/>
      <c r="N930" s="241"/>
      <c r="O930" s="241"/>
      <c r="P930" s="241"/>
      <c r="Q930" s="241"/>
      <c r="R930" s="241"/>
      <c r="S930" s="241"/>
      <c r="T930" s="241"/>
      <c r="U930" s="241" t="s">
        <v>1049</v>
      </c>
      <c r="V930" s="241"/>
      <c r="W930" s="241"/>
      <c r="X930" s="241"/>
      <c r="Y930" s="241"/>
      <c r="Z930" s="241"/>
      <c r="AA930" s="241"/>
      <c r="AB930" s="241"/>
      <c r="AC930" s="241" t="s">
        <v>316</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c r="DV930" s="241"/>
      <c r="DW930" s="241"/>
      <c r="DX930" s="241"/>
      <c r="DY930" s="241"/>
      <c r="DZ930" s="241"/>
      <c r="EA930" s="241"/>
      <c r="EB930" s="241"/>
      <c r="EC930" s="241"/>
      <c r="ED930" s="241"/>
      <c r="EE930" s="241"/>
      <c r="EF930" s="241"/>
      <c r="EG930" s="241"/>
      <c r="EH930" s="241"/>
      <c r="EI930" s="241"/>
      <c r="EJ930" s="241"/>
      <c r="EK930" s="241"/>
      <c r="EL930" s="241"/>
      <c r="EM930" s="241"/>
      <c r="EN930" s="241"/>
      <c r="EO930" s="241"/>
      <c r="EP930" s="241"/>
      <c r="EQ930" s="241"/>
      <c r="ER930" s="241"/>
      <c r="ES930" s="241"/>
      <c r="ET930" s="241"/>
      <c r="EU930" s="241"/>
      <c r="EV930" s="241"/>
      <c r="EW930" s="241"/>
      <c r="EX930" s="241"/>
      <c r="EY930" s="241"/>
      <c r="EZ930" s="241"/>
      <c r="FA930" s="241"/>
      <c r="FB930" s="241"/>
      <c r="FC930" s="241"/>
      <c r="FD930" s="241"/>
      <c r="FE930" s="241"/>
      <c r="FF930" s="241"/>
      <c r="FG930" s="241"/>
      <c r="FH930" s="241"/>
      <c r="FI930" s="241"/>
      <c r="FJ930" s="241"/>
      <c r="FK930" s="241"/>
      <c r="FL930" s="241"/>
      <c r="FM930" s="241"/>
      <c r="FN930" s="241"/>
      <c r="FO930" s="241"/>
      <c r="FP930" s="241"/>
      <c r="FQ930" s="241"/>
      <c r="FR930" s="241"/>
      <c r="FS930" s="241"/>
      <c r="FT930" s="241"/>
      <c r="FU930" s="241"/>
      <c r="FV930" s="241"/>
      <c r="FW930" s="241"/>
      <c r="FX930" s="241"/>
      <c r="FY930" s="241"/>
      <c r="FZ930" s="241"/>
      <c r="GA930" s="241"/>
      <c r="GB930" s="241"/>
      <c r="GC930" s="241"/>
      <c r="GD930" s="241"/>
      <c r="GE930" s="241"/>
      <c r="GF930" s="241"/>
      <c r="GG930" s="241"/>
      <c r="GH930" s="241"/>
      <c r="GI930" s="241"/>
      <c r="GJ930" s="241"/>
      <c r="GK930" s="241"/>
      <c r="GL930" s="241"/>
      <c r="GM930" s="241"/>
      <c r="GN930" s="241"/>
      <c r="GO930" s="241"/>
      <c r="GP930" s="241"/>
      <c r="GQ930" s="241"/>
      <c r="GR930" s="241"/>
      <c r="GS930" s="241"/>
      <c r="GT930" s="241"/>
      <c r="GU930" s="241"/>
      <c r="GV930" s="241"/>
      <c r="GW930" s="241"/>
      <c r="GX930" s="241"/>
      <c r="GY930" s="241"/>
      <c r="GZ930" s="241"/>
      <c r="HA930" s="241"/>
      <c r="HB930" s="241"/>
      <c r="HC930" s="241"/>
      <c r="HD930" s="241"/>
      <c r="HE930" s="241"/>
      <c r="HF930" s="241"/>
      <c r="HG930" s="241"/>
      <c r="HH930" s="241"/>
      <c r="HI930" s="241"/>
      <c r="HJ930" s="241"/>
      <c r="HK930" s="241"/>
      <c r="HL930" s="241"/>
      <c r="HM930" s="241"/>
      <c r="HN930" s="241"/>
      <c r="HO930" s="241"/>
      <c r="HP930" s="241"/>
      <c r="HQ930" s="241"/>
      <c r="HR930" s="241"/>
      <c r="HS930" s="241"/>
      <c r="HT930" s="241"/>
      <c r="HU930" s="241"/>
      <c r="HV930" s="241"/>
      <c r="HW930" s="241"/>
      <c r="HX930" s="241"/>
      <c r="HY930" s="241"/>
      <c r="HZ930" s="241"/>
      <c r="IA930" s="241"/>
      <c r="IB930" s="241"/>
      <c r="IC930" s="241"/>
      <c r="ID930" s="241"/>
      <c r="IE930" s="241"/>
      <c r="IF930" s="241"/>
      <c r="IG930" s="241"/>
      <c r="IH930" s="241"/>
      <c r="II930" s="241"/>
      <c r="IJ930" s="241"/>
      <c r="IK930" s="241"/>
      <c r="IL930" s="241"/>
      <c r="IM930" s="241"/>
      <c r="IN930" s="241"/>
      <c r="IO930" s="241"/>
      <c r="IP930" s="241"/>
      <c r="IQ930" s="241"/>
      <c r="IR930" s="241"/>
      <c r="IS930" s="241"/>
      <c r="IT930" s="241"/>
      <c r="IU930" s="241"/>
      <c r="IV930" s="241"/>
      <c r="IW930" s="241"/>
      <c r="IX930" s="241"/>
      <c r="IY930" s="241"/>
      <c r="IZ930" s="241"/>
      <c r="JA930" s="241"/>
      <c r="JB930" s="241"/>
      <c r="JC930" s="241"/>
      <c r="JD930" s="241"/>
      <c r="JE930" s="241"/>
      <c r="JF930" s="241"/>
      <c r="JG930" s="241"/>
      <c r="JH930" s="241"/>
      <c r="JI930" s="241"/>
      <c r="JJ930" s="241"/>
      <c r="JK930" s="241"/>
      <c r="JL930" s="241"/>
      <c r="JM930" s="241"/>
      <c r="JN930" s="241"/>
      <c r="JO930" s="241"/>
      <c r="JP930" s="241"/>
      <c r="JQ930" s="241"/>
      <c r="JR930" s="241"/>
      <c r="JS930" s="241"/>
      <c r="JT930" s="241"/>
      <c r="JU930" s="241"/>
    </row>
    <row r="931" spans="1:281" s="240" customFormat="1" ht="15" customHeight="1">
      <c r="A931" s="241"/>
      <c r="B931" s="241"/>
      <c r="C931" s="241"/>
      <c r="D931" s="241"/>
      <c r="E931" s="241"/>
      <c r="F931" s="241"/>
      <c r="G931" s="241"/>
      <c r="H931" s="241"/>
      <c r="I931" s="241"/>
      <c r="J931" s="241"/>
      <c r="K931" s="241"/>
      <c r="L931" s="241"/>
      <c r="M931" s="241"/>
      <c r="N931" s="241"/>
      <c r="O931" s="241"/>
      <c r="P931" s="241"/>
      <c r="Q931" s="241"/>
      <c r="R931" s="241"/>
      <c r="S931" s="241"/>
      <c r="T931" s="241"/>
      <c r="U931" s="241" t="s">
        <v>1050</v>
      </c>
      <c r="V931" s="241"/>
      <c r="W931" s="241"/>
      <c r="X931" s="241"/>
      <c r="Y931" s="241"/>
      <c r="Z931" s="241"/>
      <c r="AA931" s="241"/>
      <c r="AB931" s="241"/>
      <c r="AC931" s="241" t="s">
        <v>313</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c r="DV931" s="241"/>
      <c r="DW931" s="241"/>
      <c r="DX931" s="241"/>
      <c r="DY931" s="241"/>
      <c r="DZ931" s="241"/>
      <c r="EA931" s="241"/>
      <c r="EB931" s="241"/>
      <c r="EC931" s="241"/>
      <c r="ED931" s="241"/>
      <c r="EE931" s="241"/>
      <c r="EF931" s="241"/>
      <c r="EG931" s="241"/>
      <c r="EH931" s="241"/>
      <c r="EI931" s="241"/>
      <c r="EJ931" s="241"/>
      <c r="EK931" s="241"/>
      <c r="EL931" s="241"/>
      <c r="EM931" s="241"/>
      <c r="EN931" s="241"/>
      <c r="EO931" s="241"/>
      <c r="EP931" s="241"/>
      <c r="EQ931" s="241"/>
      <c r="ER931" s="241"/>
      <c r="ES931" s="241"/>
      <c r="ET931" s="241"/>
      <c r="EU931" s="241"/>
      <c r="EV931" s="241"/>
      <c r="EW931" s="241"/>
      <c r="EX931" s="241"/>
      <c r="EY931" s="241"/>
      <c r="EZ931" s="241"/>
      <c r="FA931" s="241"/>
      <c r="FB931" s="241"/>
      <c r="FC931" s="241"/>
      <c r="FD931" s="241"/>
      <c r="FE931" s="241"/>
      <c r="FF931" s="241"/>
      <c r="FG931" s="241"/>
      <c r="FH931" s="241"/>
      <c r="FI931" s="241"/>
      <c r="FJ931" s="241"/>
      <c r="FK931" s="241"/>
      <c r="FL931" s="241"/>
      <c r="FM931" s="241"/>
      <c r="FN931" s="241"/>
      <c r="FO931" s="241"/>
      <c r="FP931" s="241"/>
      <c r="FQ931" s="241"/>
      <c r="FR931" s="241"/>
      <c r="FS931" s="241"/>
      <c r="FT931" s="241"/>
      <c r="FU931" s="241"/>
      <c r="FV931" s="241"/>
      <c r="FW931" s="241"/>
      <c r="FX931" s="241"/>
      <c r="FY931" s="241"/>
      <c r="FZ931" s="241"/>
      <c r="GA931" s="241"/>
      <c r="GB931" s="241"/>
      <c r="GC931" s="241"/>
      <c r="GD931" s="241"/>
      <c r="GE931" s="241"/>
      <c r="GF931" s="241"/>
      <c r="GG931" s="241"/>
      <c r="GH931" s="241"/>
      <c r="GI931" s="241"/>
      <c r="GJ931" s="241"/>
      <c r="GK931" s="241"/>
      <c r="GL931" s="241"/>
      <c r="GM931" s="241"/>
      <c r="GN931" s="241"/>
      <c r="GO931" s="241"/>
      <c r="GP931" s="241"/>
      <c r="GQ931" s="241"/>
      <c r="GR931" s="241"/>
      <c r="GS931" s="241"/>
      <c r="GT931" s="241"/>
      <c r="GU931" s="241"/>
      <c r="GV931" s="241"/>
      <c r="GW931" s="241"/>
      <c r="GX931" s="241"/>
      <c r="GY931" s="241"/>
      <c r="GZ931" s="241"/>
      <c r="HA931" s="241"/>
      <c r="HB931" s="241"/>
      <c r="HC931" s="241"/>
      <c r="HD931" s="241"/>
      <c r="HE931" s="241"/>
      <c r="HF931" s="241"/>
      <c r="HG931" s="241"/>
      <c r="HH931" s="241"/>
      <c r="HI931" s="241"/>
      <c r="HJ931" s="241"/>
      <c r="HK931" s="241"/>
      <c r="HL931" s="241"/>
      <c r="HM931" s="241"/>
      <c r="HN931" s="241"/>
      <c r="HO931" s="241"/>
      <c r="HP931" s="241"/>
      <c r="HQ931" s="241"/>
      <c r="HR931" s="241"/>
      <c r="HS931" s="241"/>
      <c r="HT931" s="241"/>
      <c r="HU931" s="241"/>
      <c r="HV931" s="241"/>
      <c r="HW931" s="241"/>
      <c r="HX931" s="241"/>
      <c r="HY931" s="241"/>
      <c r="HZ931" s="241"/>
      <c r="IA931" s="241"/>
      <c r="IB931" s="241"/>
      <c r="IC931" s="241"/>
      <c r="ID931" s="241"/>
      <c r="IE931" s="241"/>
      <c r="IF931" s="241"/>
      <c r="IG931" s="241"/>
      <c r="IH931" s="241"/>
      <c r="II931" s="241"/>
      <c r="IJ931" s="241"/>
      <c r="IK931" s="241"/>
      <c r="IL931" s="241"/>
      <c r="IM931" s="241"/>
      <c r="IN931" s="241"/>
      <c r="IO931" s="241"/>
      <c r="IP931" s="241"/>
      <c r="IQ931" s="241"/>
      <c r="IR931" s="241"/>
      <c r="IS931" s="241"/>
      <c r="IT931" s="241"/>
      <c r="IU931" s="241"/>
      <c r="IV931" s="241"/>
      <c r="IW931" s="241"/>
      <c r="IX931" s="241"/>
      <c r="IY931" s="241"/>
      <c r="IZ931" s="241"/>
      <c r="JA931" s="241"/>
      <c r="JB931" s="241"/>
      <c r="JC931" s="241"/>
      <c r="JD931" s="241"/>
      <c r="JE931" s="241"/>
      <c r="JF931" s="241"/>
      <c r="JG931" s="241"/>
      <c r="JH931" s="241"/>
      <c r="JI931" s="241"/>
      <c r="JJ931" s="241"/>
      <c r="JK931" s="241"/>
      <c r="JL931" s="241"/>
      <c r="JM931" s="241"/>
      <c r="JN931" s="241"/>
      <c r="JO931" s="241"/>
      <c r="JP931" s="241"/>
      <c r="JQ931" s="241"/>
      <c r="JR931" s="241"/>
      <c r="JS931" s="241"/>
      <c r="JT931" s="241"/>
      <c r="JU931" s="241"/>
    </row>
    <row r="932" spans="1:281" s="240" customFormat="1" ht="15" customHeight="1">
      <c r="A932" s="241"/>
      <c r="B932" s="241"/>
      <c r="C932" s="241"/>
      <c r="D932" s="241"/>
      <c r="E932" s="241"/>
      <c r="F932" s="241"/>
      <c r="G932" s="241"/>
      <c r="H932" s="241"/>
      <c r="I932" s="241"/>
      <c r="J932" s="241"/>
      <c r="K932" s="241"/>
      <c r="L932" s="241"/>
      <c r="M932" s="241"/>
      <c r="N932" s="241"/>
      <c r="O932" s="241"/>
      <c r="P932" s="241"/>
      <c r="Q932" s="241"/>
      <c r="R932" s="241"/>
      <c r="S932" s="241"/>
      <c r="T932" s="241"/>
      <c r="U932" s="241" t="s">
        <v>1051</v>
      </c>
      <c r="V932" s="241"/>
      <c r="W932" s="241"/>
      <c r="X932" s="241"/>
      <c r="Y932" s="241"/>
      <c r="Z932" s="241"/>
      <c r="AA932" s="241"/>
      <c r="AB932" s="241"/>
      <c r="AC932" s="241" t="s">
        <v>386</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c r="DV932" s="241"/>
      <c r="DW932" s="241"/>
      <c r="DX932" s="241"/>
      <c r="DY932" s="241"/>
      <c r="DZ932" s="241"/>
      <c r="EA932" s="241"/>
      <c r="EB932" s="241"/>
      <c r="EC932" s="241"/>
      <c r="ED932" s="241"/>
      <c r="EE932" s="241"/>
      <c r="EF932" s="241"/>
      <c r="EG932" s="241"/>
      <c r="EH932" s="241"/>
      <c r="EI932" s="241"/>
      <c r="EJ932" s="241"/>
      <c r="EK932" s="241"/>
      <c r="EL932" s="241"/>
      <c r="EM932" s="241"/>
      <c r="EN932" s="241"/>
      <c r="EO932" s="241"/>
      <c r="EP932" s="241"/>
      <c r="EQ932" s="241"/>
      <c r="ER932" s="241"/>
      <c r="ES932" s="241"/>
      <c r="ET932" s="241"/>
      <c r="EU932" s="241"/>
      <c r="EV932" s="241"/>
      <c r="EW932" s="241"/>
      <c r="EX932" s="241"/>
      <c r="EY932" s="241"/>
      <c r="EZ932" s="241"/>
      <c r="FA932" s="241"/>
      <c r="FB932" s="241"/>
      <c r="FC932" s="241"/>
      <c r="FD932" s="241"/>
      <c r="FE932" s="241"/>
      <c r="FF932" s="241"/>
      <c r="FG932" s="241"/>
      <c r="FH932" s="241"/>
      <c r="FI932" s="241"/>
      <c r="FJ932" s="241"/>
      <c r="FK932" s="241"/>
      <c r="FL932" s="241"/>
      <c r="FM932" s="241"/>
      <c r="FN932" s="241"/>
      <c r="FO932" s="241"/>
      <c r="FP932" s="241"/>
      <c r="FQ932" s="241"/>
      <c r="FR932" s="241"/>
      <c r="FS932" s="241"/>
      <c r="FT932" s="241"/>
      <c r="FU932" s="241"/>
      <c r="FV932" s="241"/>
      <c r="FW932" s="241"/>
      <c r="FX932" s="241"/>
      <c r="FY932" s="241"/>
      <c r="FZ932" s="241"/>
      <c r="GA932" s="241"/>
      <c r="GB932" s="241"/>
      <c r="GC932" s="241"/>
      <c r="GD932" s="241"/>
      <c r="GE932" s="241"/>
      <c r="GF932" s="241"/>
      <c r="GG932" s="241"/>
      <c r="GH932" s="241"/>
      <c r="GI932" s="241"/>
      <c r="GJ932" s="241"/>
      <c r="GK932" s="241"/>
      <c r="GL932" s="241"/>
      <c r="GM932" s="241"/>
      <c r="GN932" s="241"/>
      <c r="GO932" s="241"/>
      <c r="GP932" s="241"/>
      <c r="GQ932" s="241"/>
      <c r="GR932" s="241"/>
      <c r="GS932" s="241"/>
      <c r="GT932" s="241"/>
      <c r="GU932" s="241"/>
      <c r="GV932" s="241"/>
      <c r="GW932" s="241"/>
      <c r="GX932" s="241"/>
      <c r="GY932" s="241"/>
      <c r="GZ932" s="241"/>
      <c r="HA932" s="241"/>
      <c r="HB932" s="241"/>
      <c r="HC932" s="241"/>
      <c r="HD932" s="241"/>
      <c r="HE932" s="241"/>
      <c r="HF932" s="241"/>
      <c r="HG932" s="241"/>
      <c r="HH932" s="241"/>
      <c r="HI932" s="241"/>
      <c r="HJ932" s="241"/>
      <c r="HK932" s="241"/>
      <c r="HL932" s="241"/>
      <c r="HM932" s="241"/>
      <c r="HN932" s="241"/>
      <c r="HO932" s="241"/>
      <c r="HP932" s="241"/>
      <c r="HQ932" s="241"/>
      <c r="HR932" s="241"/>
      <c r="HS932" s="241"/>
      <c r="HT932" s="241"/>
      <c r="HU932" s="241"/>
      <c r="HV932" s="241"/>
      <c r="HW932" s="241"/>
      <c r="HX932" s="241"/>
      <c r="HY932" s="241"/>
      <c r="HZ932" s="241"/>
      <c r="IA932" s="241"/>
      <c r="IB932" s="241"/>
      <c r="IC932" s="241"/>
      <c r="ID932" s="241"/>
      <c r="IE932" s="241"/>
      <c r="IF932" s="241"/>
      <c r="IG932" s="241"/>
      <c r="IH932" s="241"/>
      <c r="II932" s="241"/>
      <c r="IJ932" s="241"/>
      <c r="IK932" s="241"/>
      <c r="IL932" s="241"/>
      <c r="IM932" s="241"/>
      <c r="IN932" s="241"/>
      <c r="IO932" s="241"/>
      <c r="IP932" s="241"/>
      <c r="IQ932" s="241"/>
      <c r="IR932" s="241"/>
      <c r="IS932" s="241"/>
      <c r="IT932" s="241"/>
      <c r="IU932" s="241"/>
      <c r="IV932" s="241"/>
      <c r="IW932" s="241"/>
      <c r="IX932" s="241"/>
      <c r="IY932" s="241"/>
      <c r="IZ932" s="241"/>
      <c r="JA932" s="241"/>
      <c r="JB932" s="241"/>
      <c r="JC932" s="241"/>
      <c r="JD932" s="241"/>
      <c r="JE932" s="241"/>
      <c r="JF932" s="241"/>
      <c r="JG932" s="241"/>
      <c r="JH932" s="241"/>
      <c r="JI932" s="241"/>
      <c r="JJ932" s="241"/>
      <c r="JK932" s="241"/>
      <c r="JL932" s="241"/>
      <c r="JM932" s="241"/>
      <c r="JN932" s="241"/>
      <c r="JO932" s="241"/>
      <c r="JP932" s="241"/>
      <c r="JQ932" s="241"/>
      <c r="JR932" s="241"/>
      <c r="JS932" s="241"/>
      <c r="JT932" s="241"/>
      <c r="JU932" s="241"/>
    </row>
    <row r="933" spans="1:281" s="240" customFormat="1" ht="15" customHeight="1">
      <c r="A933" s="241"/>
      <c r="B933" s="241"/>
      <c r="C933" s="241"/>
      <c r="D933" s="241"/>
      <c r="E933" s="241"/>
      <c r="F933" s="241"/>
      <c r="G933" s="241"/>
      <c r="H933" s="241"/>
      <c r="I933" s="241"/>
      <c r="J933" s="241"/>
      <c r="K933" s="241"/>
      <c r="L933" s="241"/>
      <c r="M933" s="241"/>
      <c r="N933" s="241"/>
      <c r="O933" s="241"/>
      <c r="P933" s="241"/>
      <c r="Q933" s="241"/>
      <c r="R933" s="241"/>
      <c r="S933" s="241"/>
      <c r="T933" s="241"/>
      <c r="U933" s="241" t="s">
        <v>1052</v>
      </c>
      <c r="V933" s="241"/>
      <c r="W933" s="241"/>
      <c r="X933" s="241"/>
      <c r="Y933" s="241"/>
      <c r="Z933" s="241"/>
      <c r="AA933" s="241"/>
      <c r="AB933" s="241"/>
      <c r="AC933" s="241" t="s">
        <v>311</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c r="DV933" s="241"/>
      <c r="DW933" s="241"/>
      <c r="DX933" s="241"/>
      <c r="DY933" s="241"/>
      <c r="DZ933" s="241"/>
      <c r="EA933" s="241"/>
      <c r="EB933" s="241"/>
      <c r="EC933" s="241"/>
      <c r="ED933" s="241"/>
      <c r="EE933" s="241"/>
      <c r="EF933" s="241"/>
      <c r="EG933" s="241"/>
      <c r="EH933" s="241"/>
      <c r="EI933" s="241"/>
      <c r="EJ933" s="241"/>
      <c r="EK933" s="241"/>
      <c r="EL933" s="241"/>
      <c r="EM933" s="241"/>
      <c r="EN933" s="241"/>
      <c r="EO933" s="241"/>
      <c r="EP933" s="241"/>
      <c r="EQ933" s="241"/>
      <c r="ER933" s="241"/>
      <c r="ES933" s="241"/>
      <c r="ET933" s="241"/>
      <c r="EU933" s="241"/>
      <c r="EV933" s="241"/>
      <c r="EW933" s="241"/>
      <c r="EX933" s="241"/>
      <c r="EY933" s="241"/>
      <c r="EZ933" s="241"/>
      <c r="FA933" s="241"/>
      <c r="FB933" s="241"/>
      <c r="FC933" s="241"/>
      <c r="FD933" s="241"/>
      <c r="FE933" s="241"/>
      <c r="FF933" s="241"/>
      <c r="FG933" s="241"/>
      <c r="FH933" s="241"/>
      <c r="FI933" s="241"/>
      <c r="FJ933" s="241"/>
      <c r="FK933" s="241"/>
      <c r="FL933" s="241"/>
      <c r="FM933" s="241"/>
      <c r="FN933" s="241"/>
      <c r="FO933" s="241"/>
      <c r="FP933" s="241"/>
      <c r="FQ933" s="241"/>
      <c r="FR933" s="241"/>
      <c r="FS933" s="241"/>
      <c r="FT933" s="241"/>
      <c r="FU933" s="241"/>
      <c r="FV933" s="241"/>
      <c r="FW933" s="241"/>
      <c r="FX933" s="241"/>
      <c r="FY933" s="241"/>
      <c r="FZ933" s="241"/>
      <c r="GA933" s="241"/>
      <c r="GB933" s="241"/>
      <c r="GC933" s="241"/>
      <c r="GD933" s="241"/>
      <c r="GE933" s="241"/>
      <c r="GF933" s="241"/>
      <c r="GG933" s="241"/>
      <c r="GH933" s="241"/>
      <c r="GI933" s="241"/>
      <c r="GJ933" s="241"/>
      <c r="GK933" s="241"/>
      <c r="GL933" s="241"/>
      <c r="GM933" s="241"/>
      <c r="GN933" s="241"/>
      <c r="GO933" s="241"/>
      <c r="GP933" s="241"/>
      <c r="GQ933" s="241"/>
      <c r="GR933" s="241"/>
      <c r="GS933" s="241"/>
      <c r="GT933" s="241"/>
      <c r="GU933" s="241"/>
      <c r="GV933" s="241"/>
      <c r="GW933" s="241"/>
      <c r="GX933" s="241"/>
      <c r="GY933" s="241"/>
      <c r="GZ933" s="241"/>
      <c r="HA933" s="241"/>
      <c r="HB933" s="241"/>
      <c r="HC933" s="241"/>
      <c r="HD933" s="241"/>
      <c r="HE933" s="241"/>
      <c r="HF933" s="241"/>
      <c r="HG933" s="241"/>
      <c r="HH933" s="241"/>
      <c r="HI933" s="241"/>
      <c r="HJ933" s="241"/>
      <c r="HK933" s="241"/>
      <c r="HL933" s="241"/>
      <c r="HM933" s="241"/>
      <c r="HN933" s="241"/>
      <c r="HO933" s="241"/>
      <c r="HP933" s="241"/>
      <c r="HQ933" s="241"/>
      <c r="HR933" s="241"/>
      <c r="HS933" s="241"/>
      <c r="HT933" s="241"/>
      <c r="HU933" s="241"/>
      <c r="HV933" s="241"/>
      <c r="HW933" s="241"/>
      <c r="HX933" s="241"/>
      <c r="HY933" s="241"/>
      <c r="HZ933" s="241"/>
      <c r="IA933" s="241"/>
      <c r="IB933" s="241"/>
      <c r="IC933" s="241"/>
      <c r="ID933" s="241"/>
      <c r="IE933" s="241"/>
      <c r="IF933" s="241"/>
      <c r="IG933" s="241"/>
      <c r="IH933" s="241"/>
      <c r="II933" s="241"/>
      <c r="IJ933" s="241"/>
      <c r="IK933" s="241"/>
      <c r="IL933" s="241"/>
      <c r="IM933" s="241"/>
      <c r="IN933" s="241"/>
      <c r="IO933" s="241"/>
      <c r="IP933" s="241"/>
      <c r="IQ933" s="241"/>
      <c r="IR933" s="241"/>
      <c r="IS933" s="241"/>
      <c r="IT933" s="241"/>
      <c r="IU933" s="241"/>
      <c r="IV933" s="241"/>
      <c r="IW933" s="241"/>
      <c r="IX933" s="241"/>
      <c r="IY933" s="241"/>
      <c r="IZ933" s="241"/>
      <c r="JA933" s="241"/>
      <c r="JB933" s="241"/>
      <c r="JC933" s="241"/>
      <c r="JD933" s="241"/>
      <c r="JE933" s="241"/>
      <c r="JF933" s="241"/>
      <c r="JG933" s="241"/>
      <c r="JH933" s="241"/>
      <c r="JI933" s="241"/>
      <c r="JJ933" s="241"/>
      <c r="JK933" s="241"/>
      <c r="JL933" s="241"/>
      <c r="JM933" s="241"/>
      <c r="JN933" s="241"/>
      <c r="JO933" s="241"/>
      <c r="JP933" s="241"/>
      <c r="JQ933" s="241"/>
      <c r="JR933" s="241"/>
      <c r="JS933" s="241"/>
      <c r="JT933" s="241"/>
      <c r="JU933" s="241"/>
    </row>
    <row r="934" spans="1:281" s="240" customFormat="1" ht="15" customHeight="1">
      <c r="A934" s="241"/>
      <c r="B934" s="241"/>
      <c r="C934" s="241"/>
      <c r="D934" s="241"/>
      <c r="E934" s="241"/>
      <c r="F934" s="241"/>
      <c r="G934" s="241"/>
      <c r="H934" s="241"/>
      <c r="I934" s="241"/>
      <c r="J934" s="241"/>
      <c r="K934" s="241"/>
      <c r="L934" s="241"/>
      <c r="M934" s="241"/>
      <c r="N934" s="241"/>
      <c r="O934" s="241"/>
      <c r="P934" s="241"/>
      <c r="Q934" s="241"/>
      <c r="R934" s="241"/>
      <c r="S934" s="241"/>
      <c r="T934" s="241"/>
      <c r="U934" s="241" t="s">
        <v>1053</v>
      </c>
      <c r="V934" s="241"/>
      <c r="W934" s="241"/>
      <c r="X934" s="241"/>
      <c r="Y934" s="241"/>
      <c r="Z934" s="241"/>
      <c r="AA934" s="241"/>
      <c r="AB934" s="241"/>
      <c r="AC934" s="241" t="s">
        <v>325</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c r="HG934" s="241"/>
      <c r="HH934" s="241"/>
      <c r="HI934" s="241"/>
      <c r="HJ934" s="241"/>
      <c r="HK934" s="241"/>
      <c r="HL934" s="241"/>
      <c r="HM934" s="241"/>
      <c r="HN934" s="241"/>
      <c r="HO934" s="241"/>
      <c r="HP934" s="241"/>
      <c r="HQ934" s="241"/>
      <c r="HR934" s="241"/>
      <c r="HS934" s="241"/>
      <c r="HT934" s="241"/>
      <c r="HU934" s="241"/>
      <c r="HV934" s="241"/>
      <c r="HW934" s="241"/>
      <c r="HX934" s="241"/>
      <c r="HY934" s="241"/>
      <c r="HZ934" s="241"/>
      <c r="IA934" s="241"/>
      <c r="IB934" s="241"/>
      <c r="IC934" s="241"/>
      <c r="ID934" s="241"/>
      <c r="IE934" s="241"/>
      <c r="IF934" s="241"/>
      <c r="IG934" s="241"/>
      <c r="IH934" s="241"/>
      <c r="II934" s="241"/>
      <c r="IJ934" s="241"/>
      <c r="IK934" s="241"/>
      <c r="IL934" s="241"/>
      <c r="IM934" s="241"/>
      <c r="IN934" s="241"/>
      <c r="IO934" s="241"/>
      <c r="IP934" s="241"/>
      <c r="IQ934" s="241"/>
      <c r="IR934" s="241"/>
      <c r="IS934" s="241"/>
      <c r="IT934" s="241"/>
      <c r="IU934" s="241"/>
      <c r="IV934" s="241"/>
      <c r="IW934" s="241"/>
      <c r="IX934" s="241"/>
      <c r="IY934" s="241"/>
      <c r="IZ934" s="241"/>
      <c r="JA934" s="241"/>
      <c r="JB934" s="241"/>
      <c r="JC934" s="241"/>
      <c r="JD934" s="241"/>
      <c r="JE934" s="241"/>
      <c r="JF934" s="241"/>
      <c r="JG934" s="241"/>
      <c r="JH934" s="241"/>
      <c r="JI934" s="241"/>
      <c r="JJ934" s="241"/>
      <c r="JK934" s="241"/>
      <c r="JL934" s="241"/>
      <c r="JM934" s="241"/>
      <c r="JN934" s="241"/>
      <c r="JO934" s="241"/>
      <c r="JP934" s="241"/>
      <c r="JQ934" s="241"/>
      <c r="JR934" s="241"/>
      <c r="JS934" s="241"/>
      <c r="JT934" s="241"/>
      <c r="JU934" s="241"/>
    </row>
    <row r="935" spans="1:281" s="240" customFormat="1" ht="15" customHeight="1">
      <c r="A935" s="241"/>
      <c r="B935" s="241"/>
      <c r="C935" s="241"/>
      <c r="D935" s="241"/>
      <c r="E935" s="241"/>
      <c r="F935" s="241"/>
      <c r="G935" s="241"/>
      <c r="H935" s="241"/>
      <c r="I935" s="241"/>
      <c r="J935" s="241"/>
      <c r="K935" s="241"/>
      <c r="L935" s="241"/>
      <c r="M935" s="241"/>
      <c r="N935" s="241"/>
      <c r="O935" s="241"/>
      <c r="P935" s="241"/>
      <c r="Q935" s="241"/>
      <c r="R935" s="241"/>
      <c r="S935" s="241"/>
      <c r="T935" s="241"/>
      <c r="U935" s="241" t="s">
        <v>1054</v>
      </c>
      <c r="V935" s="241"/>
      <c r="W935" s="241"/>
      <c r="X935" s="241"/>
      <c r="Y935" s="241"/>
      <c r="Z935" s="241"/>
      <c r="AA935" s="241"/>
      <c r="AB935" s="241"/>
      <c r="AC935" s="241" t="s">
        <v>313</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c r="DV935" s="241"/>
      <c r="DW935" s="241"/>
      <c r="DX935" s="241"/>
      <c r="DY935" s="241"/>
      <c r="DZ935" s="241"/>
      <c r="EA935" s="241"/>
      <c r="EB935" s="241"/>
      <c r="EC935" s="241"/>
      <c r="ED935" s="241"/>
      <c r="EE935" s="241"/>
      <c r="EF935" s="241"/>
      <c r="EG935" s="241"/>
      <c r="EH935" s="241"/>
      <c r="EI935" s="241"/>
      <c r="EJ935" s="241"/>
      <c r="EK935" s="241"/>
      <c r="EL935" s="241"/>
      <c r="EM935" s="241"/>
      <c r="EN935" s="241"/>
      <c r="EO935" s="241"/>
      <c r="EP935" s="241"/>
      <c r="EQ935" s="241"/>
      <c r="ER935" s="241"/>
      <c r="ES935" s="241"/>
      <c r="ET935" s="241"/>
      <c r="EU935" s="241"/>
      <c r="EV935" s="241"/>
      <c r="EW935" s="241"/>
      <c r="EX935" s="241"/>
      <c r="EY935" s="241"/>
      <c r="EZ935" s="241"/>
      <c r="FA935" s="241"/>
      <c r="FB935" s="241"/>
      <c r="FC935" s="241"/>
      <c r="FD935" s="241"/>
      <c r="FE935" s="241"/>
      <c r="FF935" s="241"/>
      <c r="FG935" s="241"/>
      <c r="FH935" s="241"/>
      <c r="FI935" s="241"/>
      <c r="FJ935" s="241"/>
      <c r="FK935" s="241"/>
      <c r="FL935" s="241"/>
      <c r="FM935" s="241"/>
      <c r="FN935" s="241"/>
      <c r="FO935" s="241"/>
      <c r="FP935" s="241"/>
      <c r="FQ935" s="241"/>
      <c r="FR935" s="241"/>
      <c r="FS935" s="241"/>
      <c r="FT935" s="241"/>
      <c r="FU935" s="241"/>
      <c r="FV935" s="241"/>
      <c r="FW935" s="241"/>
      <c r="FX935" s="241"/>
      <c r="FY935" s="241"/>
      <c r="FZ935" s="241"/>
      <c r="GA935" s="241"/>
      <c r="GB935" s="241"/>
      <c r="GC935" s="241"/>
      <c r="GD935" s="241"/>
      <c r="GE935" s="241"/>
      <c r="GF935" s="241"/>
      <c r="GG935" s="241"/>
      <c r="GH935" s="241"/>
      <c r="GI935" s="241"/>
      <c r="GJ935" s="241"/>
      <c r="GK935" s="241"/>
      <c r="GL935" s="241"/>
      <c r="GM935" s="241"/>
      <c r="GN935" s="241"/>
      <c r="GO935" s="241"/>
      <c r="GP935" s="241"/>
      <c r="GQ935" s="241"/>
      <c r="GR935" s="241"/>
      <c r="GS935" s="241"/>
      <c r="GT935" s="241"/>
      <c r="GU935" s="241"/>
      <c r="GV935" s="241"/>
      <c r="GW935" s="241"/>
      <c r="GX935" s="241"/>
      <c r="GY935" s="241"/>
      <c r="GZ935" s="241"/>
      <c r="HA935" s="241"/>
      <c r="HB935" s="241"/>
      <c r="HC935" s="241"/>
      <c r="HD935" s="241"/>
      <c r="HE935" s="241"/>
      <c r="HF935" s="241"/>
      <c r="HG935" s="241"/>
      <c r="HH935" s="241"/>
      <c r="HI935" s="241"/>
      <c r="HJ935" s="241"/>
      <c r="HK935" s="241"/>
      <c r="HL935" s="241"/>
      <c r="HM935" s="241"/>
      <c r="HN935" s="241"/>
      <c r="HO935" s="241"/>
      <c r="HP935" s="241"/>
      <c r="HQ935" s="241"/>
      <c r="HR935" s="241"/>
      <c r="HS935" s="241"/>
      <c r="HT935" s="241"/>
      <c r="HU935" s="241"/>
      <c r="HV935" s="241"/>
      <c r="HW935" s="241"/>
      <c r="HX935" s="241"/>
      <c r="HY935" s="241"/>
      <c r="HZ935" s="241"/>
      <c r="IA935" s="241"/>
      <c r="IB935" s="241"/>
      <c r="IC935" s="241"/>
      <c r="ID935" s="241"/>
      <c r="IE935" s="241"/>
      <c r="IF935" s="241"/>
      <c r="IG935" s="241"/>
      <c r="IH935" s="241"/>
      <c r="II935" s="241"/>
      <c r="IJ935" s="241"/>
      <c r="IK935" s="241"/>
      <c r="IL935" s="241"/>
      <c r="IM935" s="241"/>
      <c r="IN935" s="241"/>
      <c r="IO935" s="241"/>
      <c r="IP935" s="241"/>
      <c r="IQ935" s="241"/>
      <c r="IR935" s="241"/>
      <c r="IS935" s="241"/>
      <c r="IT935" s="241"/>
      <c r="IU935" s="241"/>
      <c r="IV935" s="241"/>
      <c r="IW935" s="241"/>
      <c r="IX935" s="241"/>
      <c r="IY935" s="241"/>
      <c r="IZ935" s="241"/>
      <c r="JA935" s="241"/>
      <c r="JB935" s="241"/>
      <c r="JC935" s="241"/>
      <c r="JD935" s="241"/>
      <c r="JE935" s="241"/>
      <c r="JF935" s="241"/>
      <c r="JG935" s="241"/>
      <c r="JH935" s="241"/>
      <c r="JI935" s="241"/>
      <c r="JJ935" s="241"/>
      <c r="JK935" s="241"/>
      <c r="JL935" s="241"/>
      <c r="JM935" s="241"/>
      <c r="JN935" s="241"/>
      <c r="JO935" s="241"/>
      <c r="JP935" s="241"/>
      <c r="JQ935" s="241"/>
      <c r="JR935" s="241"/>
      <c r="JS935" s="241"/>
      <c r="JT935" s="241"/>
      <c r="JU935" s="241"/>
    </row>
    <row r="936" spans="1:281" s="240" customFormat="1" ht="15" customHeight="1">
      <c r="A936" s="241"/>
      <c r="B936" s="241"/>
      <c r="C936" s="241"/>
      <c r="D936" s="241"/>
      <c r="E936" s="241"/>
      <c r="F936" s="241"/>
      <c r="G936" s="241"/>
      <c r="H936" s="241"/>
      <c r="I936" s="241"/>
      <c r="J936" s="241"/>
      <c r="K936" s="241"/>
      <c r="L936" s="241"/>
      <c r="M936" s="241"/>
      <c r="N936" s="241"/>
      <c r="O936" s="241"/>
      <c r="P936" s="241"/>
      <c r="Q936" s="241"/>
      <c r="R936" s="241"/>
      <c r="S936" s="241"/>
      <c r="T936" s="241"/>
      <c r="U936" s="241" t="s">
        <v>1055</v>
      </c>
      <c r="V936" s="241"/>
      <c r="W936" s="241"/>
      <c r="X936" s="241"/>
      <c r="Y936" s="241"/>
      <c r="Z936" s="241"/>
      <c r="AA936" s="241"/>
      <c r="AB936" s="241"/>
      <c r="AC936" s="241" t="s">
        <v>316</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c r="DV936" s="241"/>
      <c r="DW936" s="241"/>
      <c r="DX936" s="241"/>
      <c r="DY936" s="241"/>
      <c r="DZ936" s="241"/>
      <c r="EA936" s="241"/>
      <c r="EB936" s="241"/>
      <c r="EC936" s="241"/>
      <c r="ED936" s="241"/>
      <c r="EE936" s="241"/>
      <c r="EF936" s="241"/>
      <c r="EG936" s="241"/>
      <c r="EH936" s="241"/>
      <c r="EI936" s="241"/>
      <c r="EJ936" s="241"/>
      <c r="EK936" s="241"/>
      <c r="EL936" s="241"/>
      <c r="EM936" s="241"/>
      <c r="EN936" s="241"/>
      <c r="EO936" s="241"/>
      <c r="EP936" s="241"/>
      <c r="EQ936" s="241"/>
      <c r="ER936" s="241"/>
      <c r="ES936" s="241"/>
      <c r="ET936" s="241"/>
      <c r="EU936" s="241"/>
      <c r="EV936" s="241"/>
      <c r="EW936" s="241"/>
      <c r="EX936" s="241"/>
      <c r="EY936" s="241"/>
      <c r="EZ936" s="241"/>
      <c r="FA936" s="241"/>
      <c r="FB936" s="241"/>
      <c r="FC936" s="241"/>
      <c r="FD936" s="241"/>
      <c r="FE936" s="241"/>
      <c r="FF936" s="241"/>
      <c r="FG936" s="241"/>
      <c r="FH936" s="241"/>
      <c r="FI936" s="241"/>
      <c r="FJ936" s="241"/>
      <c r="FK936" s="241"/>
      <c r="FL936" s="241"/>
      <c r="FM936" s="241"/>
      <c r="FN936" s="241"/>
      <c r="FO936" s="241"/>
      <c r="FP936" s="241"/>
      <c r="FQ936" s="241"/>
      <c r="FR936" s="241"/>
      <c r="FS936" s="241"/>
      <c r="FT936" s="241"/>
      <c r="FU936" s="241"/>
      <c r="FV936" s="241"/>
      <c r="FW936" s="241"/>
      <c r="FX936" s="241"/>
      <c r="FY936" s="241"/>
      <c r="FZ936" s="241"/>
      <c r="GA936" s="241"/>
      <c r="GB936" s="241"/>
      <c r="GC936" s="241"/>
      <c r="GD936" s="241"/>
      <c r="GE936" s="241"/>
      <c r="GF936" s="241"/>
      <c r="GG936" s="241"/>
      <c r="GH936" s="241"/>
      <c r="GI936" s="241"/>
      <c r="GJ936" s="241"/>
      <c r="GK936" s="241"/>
      <c r="GL936" s="241"/>
      <c r="GM936" s="241"/>
      <c r="GN936" s="241"/>
      <c r="GO936" s="241"/>
      <c r="GP936" s="241"/>
      <c r="GQ936" s="241"/>
      <c r="GR936" s="241"/>
      <c r="GS936" s="241"/>
      <c r="GT936" s="241"/>
      <c r="GU936" s="241"/>
      <c r="GV936" s="241"/>
      <c r="GW936" s="241"/>
      <c r="GX936" s="241"/>
      <c r="GY936" s="241"/>
      <c r="GZ936" s="241"/>
      <c r="HA936" s="241"/>
      <c r="HB936" s="241"/>
      <c r="HC936" s="241"/>
      <c r="HD936" s="241"/>
      <c r="HE936" s="241"/>
      <c r="HF936" s="241"/>
      <c r="HG936" s="241"/>
      <c r="HH936" s="241"/>
      <c r="HI936" s="241"/>
      <c r="HJ936" s="241"/>
      <c r="HK936" s="241"/>
      <c r="HL936" s="241"/>
      <c r="HM936" s="241"/>
      <c r="HN936" s="241"/>
      <c r="HO936" s="241"/>
      <c r="HP936" s="241"/>
      <c r="HQ936" s="241"/>
      <c r="HR936" s="241"/>
      <c r="HS936" s="241"/>
      <c r="HT936" s="241"/>
      <c r="HU936" s="241"/>
      <c r="HV936" s="241"/>
      <c r="HW936" s="241"/>
      <c r="HX936" s="241"/>
      <c r="HY936" s="241"/>
      <c r="HZ936" s="241"/>
      <c r="IA936" s="241"/>
      <c r="IB936" s="241"/>
      <c r="IC936" s="241"/>
      <c r="ID936" s="241"/>
      <c r="IE936" s="241"/>
      <c r="IF936" s="241"/>
      <c r="IG936" s="241"/>
      <c r="IH936" s="241"/>
      <c r="II936" s="241"/>
      <c r="IJ936" s="241"/>
      <c r="IK936" s="241"/>
      <c r="IL936" s="241"/>
      <c r="IM936" s="241"/>
      <c r="IN936" s="241"/>
      <c r="IO936" s="241"/>
      <c r="IP936" s="241"/>
      <c r="IQ936" s="241"/>
      <c r="IR936" s="241"/>
      <c r="IS936" s="241"/>
      <c r="IT936" s="241"/>
      <c r="IU936" s="241"/>
      <c r="IV936" s="241"/>
      <c r="IW936" s="241"/>
      <c r="IX936" s="241"/>
      <c r="IY936" s="241"/>
      <c r="IZ936" s="241"/>
      <c r="JA936" s="241"/>
      <c r="JB936" s="241"/>
      <c r="JC936" s="241"/>
      <c r="JD936" s="241"/>
      <c r="JE936" s="241"/>
      <c r="JF936" s="241"/>
      <c r="JG936" s="241"/>
      <c r="JH936" s="241"/>
      <c r="JI936" s="241"/>
      <c r="JJ936" s="241"/>
      <c r="JK936" s="241"/>
      <c r="JL936" s="241"/>
      <c r="JM936" s="241"/>
      <c r="JN936" s="241"/>
      <c r="JO936" s="241"/>
      <c r="JP936" s="241"/>
      <c r="JQ936" s="241"/>
      <c r="JR936" s="241"/>
      <c r="JS936" s="241"/>
      <c r="JT936" s="241"/>
      <c r="JU936" s="241"/>
    </row>
    <row r="937" spans="1:281" s="240" customFormat="1" ht="15" customHeight="1">
      <c r="A937" s="241"/>
      <c r="B937" s="241"/>
      <c r="C937" s="241"/>
      <c r="D937" s="241"/>
      <c r="E937" s="241"/>
      <c r="F937" s="241"/>
      <c r="G937" s="241"/>
      <c r="H937" s="241"/>
      <c r="I937" s="241"/>
      <c r="J937" s="241"/>
      <c r="K937" s="241"/>
      <c r="L937" s="241"/>
      <c r="M937" s="241"/>
      <c r="N937" s="241"/>
      <c r="O937" s="241"/>
      <c r="P937" s="241"/>
      <c r="Q937" s="241"/>
      <c r="R937" s="241"/>
      <c r="S937" s="241"/>
      <c r="T937" s="241"/>
      <c r="U937" s="241" t="s">
        <v>1056</v>
      </c>
      <c r="V937" s="241"/>
      <c r="W937" s="241"/>
      <c r="X937" s="241"/>
      <c r="Y937" s="241"/>
      <c r="Z937" s="241"/>
      <c r="AA937" s="241"/>
      <c r="AB937" s="241"/>
      <c r="AC937" s="241" t="s">
        <v>316</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c r="DV937" s="241"/>
      <c r="DW937" s="241"/>
      <c r="DX937" s="241"/>
      <c r="DY937" s="241"/>
      <c r="DZ937" s="241"/>
      <c r="EA937" s="241"/>
      <c r="EB937" s="241"/>
      <c r="EC937" s="241"/>
      <c r="ED937" s="241"/>
      <c r="EE937" s="241"/>
      <c r="EF937" s="241"/>
      <c r="EG937" s="241"/>
      <c r="EH937" s="241"/>
      <c r="EI937" s="241"/>
      <c r="EJ937" s="241"/>
      <c r="EK937" s="241"/>
      <c r="EL937" s="241"/>
      <c r="EM937" s="241"/>
      <c r="EN937" s="241"/>
      <c r="EO937" s="241"/>
      <c r="EP937" s="241"/>
      <c r="EQ937" s="241"/>
      <c r="ER937" s="241"/>
      <c r="ES937" s="241"/>
      <c r="ET937" s="241"/>
      <c r="EU937" s="241"/>
      <c r="EV937" s="241"/>
      <c r="EW937" s="241"/>
      <c r="EX937" s="241"/>
      <c r="EY937" s="241"/>
      <c r="EZ937" s="241"/>
      <c r="FA937" s="241"/>
      <c r="FB937" s="241"/>
      <c r="FC937" s="241"/>
      <c r="FD937" s="241"/>
      <c r="FE937" s="241"/>
      <c r="FF937" s="241"/>
      <c r="FG937" s="241"/>
      <c r="FH937" s="241"/>
      <c r="FI937" s="241"/>
      <c r="FJ937" s="241"/>
      <c r="FK937" s="241"/>
      <c r="FL937" s="241"/>
      <c r="FM937" s="241"/>
      <c r="FN937" s="241"/>
      <c r="FO937" s="241"/>
      <c r="FP937" s="241"/>
      <c r="FQ937" s="241"/>
      <c r="FR937" s="241"/>
      <c r="FS937" s="241"/>
      <c r="FT937" s="241"/>
      <c r="FU937" s="241"/>
      <c r="FV937" s="241"/>
      <c r="FW937" s="241"/>
      <c r="FX937" s="241"/>
      <c r="FY937" s="241"/>
      <c r="FZ937" s="241"/>
      <c r="GA937" s="241"/>
      <c r="GB937" s="241"/>
      <c r="GC937" s="241"/>
      <c r="GD937" s="241"/>
      <c r="GE937" s="241"/>
      <c r="GF937" s="241"/>
      <c r="GG937" s="241"/>
      <c r="GH937" s="241"/>
      <c r="GI937" s="241"/>
      <c r="GJ937" s="241"/>
      <c r="GK937" s="241"/>
      <c r="GL937" s="241"/>
      <c r="GM937" s="241"/>
      <c r="GN937" s="241"/>
      <c r="GO937" s="241"/>
      <c r="GP937" s="241"/>
      <c r="GQ937" s="241"/>
      <c r="GR937" s="241"/>
      <c r="GS937" s="241"/>
      <c r="GT937" s="241"/>
      <c r="GU937" s="241"/>
      <c r="GV937" s="241"/>
      <c r="GW937" s="241"/>
      <c r="GX937" s="241"/>
      <c r="GY937" s="241"/>
      <c r="GZ937" s="241"/>
      <c r="HA937" s="241"/>
      <c r="HB937" s="241"/>
      <c r="HC937" s="241"/>
      <c r="HD937" s="241"/>
      <c r="HE937" s="241"/>
      <c r="HF937" s="241"/>
      <c r="HG937" s="241"/>
      <c r="HH937" s="241"/>
      <c r="HI937" s="241"/>
      <c r="HJ937" s="241"/>
      <c r="HK937" s="241"/>
      <c r="HL937" s="241"/>
      <c r="HM937" s="241"/>
      <c r="HN937" s="241"/>
      <c r="HO937" s="241"/>
      <c r="HP937" s="241"/>
      <c r="HQ937" s="241"/>
      <c r="HR937" s="241"/>
      <c r="HS937" s="241"/>
      <c r="HT937" s="241"/>
      <c r="HU937" s="241"/>
      <c r="HV937" s="241"/>
      <c r="HW937" s="241"/>
      <c r="HX937" s="241"/>
      <c r="HY937" s="241"/>
      <c r="HZ937" s="241"/>
      <c r="IA937" s="241"/>
      <c r="IB937" s="241"/>
      <c r="IC937" s="241"/>
      <c r="ID937" s="241"/>
      <c r="IE937" s="241"/>
      <c r="IF937" s="241"/>
      <c r="IG937" s="241"/>
      <c r="IH937" s="241"/>
      <c r="II937" s="241"/>
      <c r="IJ937" s="241"/>
      <c r="IK937" s="241"/>
      <c r="IL937" s="241"/>
      <c r="IM937" s="241"/>
      <c r="IN937" s="241"/>
      <c r="IO937" s="241"/>
      <c r="IP937" s="241"/>
      <c r="IQ937" s="241"/>
      <c r="IR937" s="241"/>
      <c r="IS937" s="241"/>
      <c r="IT937" s="241"/>
      <c r="IU937" s="241"/>
      <c r="IV937" s="241"/>
      <c r="IW937" s="241"/>
      <c r="IX937" s="241"/>
      <c r="IY937" s="241"/>
      <c r="IZ937" s="241"/>
      <c r="JA937" s="241"/>
      <c r="JB937" s="241"/>
      <c r="JC937" s="241"/>
      <c r="JD937" s="241"/>
      <c r="JE937" s="241"/>
      <c r="JF937" s="241"/>
      <c r="JG937" s="241"/>
      <c r="JH937" s="241"/>
      <c r="JI937" s="241"/>
      <c r="JJ937" s="241"/>
      <c r="JK937" s="241"/>
      <c r="JL937" s="241"/>
      <c r="JM937" s="241"/>
      <c r="JN937" s="241"/>
      <c r="JO937" s="241"/>
      <c r="JP937" s="241"/>
      <c r="JQ937" s="241"/>
      <c r="JR937" s="241"/>
      <c r="JS937" s="241"/>
      <c r="JT937" s="241"/>
      <c r="JU937" s="241"/>
    </row>
    <row r="938" spans="1:281" s="240" customFormat="1" ht="15" customHeight="1">
      <c r="A938" s="241"/>
      <c r="B938" s="241"/>
      <c r="C938" s="241"/>
      <c r="D938" s="241"/>
      <c r="E938" s="241"/>
      <c r="F938" s="241"/>
      <c r="G938" s="241"/>
      <c r="H938" s="241"/>
      <c r="I938" s="241"/>
      <c r="J938" s="241"/>
      <c r="K938" s="241"/>
      <c r="L938" s="241"/>
      <c r="M938" s="241"/>
      <c r="N938" s="241"/>
      <c r="O938" s="241"/>
      <c r="P938" s="241"/>
      <c r="Q938" s="241"/>
      <c r="R938" s="241"/>
      <c r="S938" s="241"/>
      <c r="T938" s="241"/>
      <c r="U938" s="241" t="s">
        <v>1057</v>
      </c>
      <c r="V938" s="241"/>
      <c r="W938" s="241"/>
      <c r="X938" s="241"/>
      <c r="Y938" s="241"/>
      <c r="Z938" s="241"/>
      <c r="AA938" s="241"/>
      <c r="AB938" s="241"/>
      <c r="AC938" s="241" t="s">
        <v>311</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c r="DV938" s="241"/>
      <c r="DW938" s="241"/>
      <c r="DX938" s="241"/>
      <c r="DY938" s="241"/>
      <c r="DZ938" s="241"/>
      <c r="EA938" s="241"/>
      <c r="EB938" s="241"/>
      <c r="EC938" s="241"/>
      <c r="ED938" s="241"/>
      <c r="EE938" s="241"/>
      <c r="EF938" s="241"/>
      <c r="EG938" s="241"/>
      <c r="EH938" s="241"/>
      <c r="EI938" s="241"/>
      <c r="EJ938" s="241"/>
      <c r="EK938" s="241"/>
      <c r="EL938" s="241"/>
      <c r="EM938" s="241"/>
      <c r="EN938" s="241"/>
      <c r="EO938" s="241"/>
      <c r="EP938" s="241"/>
      <c r="EQ938" s="241"/>
      <c r="ER938" s="241"/>
      <c r="ES938" s="241"/>
      <c r="ET938" s="241"/>
      <c r="EU938" s="241"/>
      <c r="EV938" s="241"/>
      <c r="EW938" s="241"/>
      <c r="EX938" s="241"/>
      <c r="EY938" s="241"/>
      <c r="EZ938" s="241"/>
      <c r="FA938" s="241"/>
      <c r="FB938" s="241"/>
      <c r="FC938" s="241"/>
      <c r="FD938" s="241"/>
      <c r="FE938" s="241"/>
      <c r="FF938" s="241"/>
      <c r="FG938" s="241"/>
      <c r="FH938" s="241"/>
      <c r="FI938" s="241"/>
      <c r="FJ938" s="241"/>
      <c r="FK938" s="241"/>
      <c r="FL938" s="241"/>
      <c r="FM938" s="241"/>
      <c r="FN938" s="241"/>
      <c r="FO938" s="241"/>
      <c r="FP938" s="241"/>
      <c r="FQ938" s="241"/>
      <c r="FR938" s="241"/>
      <c r="FS938" s="241"/>
      <c r="FT938" s="241"/>
      <c r="FU938" s="241"/>
      <c r="FV938" s="241"/>
      <c r="FW938" s="241"/>
      <c r="FX938" s="241"/>
      <c r="FY938" s="241"/>
      <c r="FZ938" s="241"/>
      <c r="GA938" s="241"/>
      <c r="GB938" s="241"/>
      <c r="GC938" s="241"/>
      <c r="GD938" s="241"/>
      <c r="GE938" s="241"/>
      <c r="GF938" s="241"/>
      <c r="GG938" s="241"/>
      <c r="GH938" s="241"/>
      <c r="GI938" s="241"/>
      <c r="GJ938" s="241"/>
      <c r="GK938" s="241"/>
      <c r="GL938" s="241"/>
      <c r="GM938" s="241"/>
      <c r="GN938" s="241"/>
      <c r="GO938" s="241"/>
      <c r="GP938" s="241"/>
      <c r="GQ938" s="241"/>
      <c r="GR938" s="241"/>
      <c r="GS938" s="241"/>
      <c r="GT938" s="241"/>
      <c r="GU938" s="241"/>
      <c r="GV938" s="241"/>
      <c r="GW938" s="241"/>
      <c r="GX938" s="241"/>
      <c r="GY938" s="241"/>
      <c r="GZ938" s="241"/>
      <c r="HA938" s="241"/>
      <c r="HB938" s="241"/>
      <c r="HC938" s="241"/>
      <c r="HD938" s="241"/>
      <c r="HE938" s="241"/>
      <c r="HF938" s="241"/>
      <c r="HG938" s="241"/>
      <c r="HH938" s="241"/>
      <c r="HI938" s="241"/>
      <c r="HJ938" s="241"/>
      <c r="HK938" s="241"/>
      <c r="HL938" s="241"/>
      <c r="HM938" s="241"/>
      <c r="HN938" s="241"/>
      <c r="HO938" s="241"/>
      <c r="HP938" s="241"/>
      <c r="HQ938" s="241"/>
      <c r="HR938" s="241"/>
      <c r="HS938" s="241"/>
      <c r="HT938" s="241"/>
      <c r="HU938" s="241"/>
      <c r="HV938" s="241"/>
      <c r="HW938" s="241"/>
      <c r="HX938" s="241"/>
      <c r="HY938" s="241"/>
      <c r="HZ938" s="241"/>
      <c r="IA938" s="241"/>
      <c r="IB938" s="241"/>
      <c r="IC938" s="241"/>
      <c r="ID938" s="241"/>
      <c r="IE938" s="241"/>
      <c r="IF938" s="241"/>
      <c r="IG938" s="241"/>
      <c r="IH938" s="241"/>
      <c r="II938" s="241"/>
      <c r="IJ938" s="241"/>
      <c r="IK938" s="241"/>
      <c r="IL938" s="241"/>
      <c r="IM938" s="241"/>
      <c r="IN938" s="241"/>
      <c r="IO938" s="241"/>
      <c r="IP938" s="241"/>
      <c r="IQ938" s="241"/>
      <c r="IR938" s="241"/>
      <c r="IS938" s="241"/>
      <c r="IT938" s="241"/>
      <c r="IU938" s="241"/>
      <c r="IV938" s="241"/>
      <c r="IW938" s="241"/>
      <c r="IX938" s="241"/>
      <c r="IY938" s="241"/>
      <c r="IZ938" s="241"/>
      <c r="JA938" s="241"/>
      <c r="JB938" s="241"/>
      <c r="JC938" s="241"/>
      <c r="JD938" s="241"/>
      <c r="JE938" s="241"/>
      <c r="JF938" s="241"/>
      <c r="JG938" s="241"/>
      <c r="JH938" s="241"/>
      <c r="JI938" s="241"/>
      <c r="JJ938" s="241"/>
      <c r="JK938" s="241"/>
      <c r="JL938" s="241"/>
      <c r="JM938" s="241"/>
      <c r="JN938" s="241"/>
      <c r="JO938" s="241"/>
      <c r="JP938" s="241"/>
      <c r="JQ938" s="241"/>
      <c r="JR938" s="241"/>
      <c r="JS938" s="241"/>
      <c r="JT938" s="241"/>
      <c r="JU938" s="241"/>
    </row>
    <row r="939" spans="1:281" s="240" customFormat="1" ht="15" customHeight="1">
      <c r="A939" s="241"/>
      <c r="B939" s="241"/>
      <c r="C939" s="241"/>
      <c r="D939" s="241"/>
      <c r="E939" s="241"/>
      <c r="F939" s="241"/>
      <c r="G939" s="241"/>
      <c r="H939" s="241"/>
      <c r="I939" s="241"/>
      <c r="J939" s="241"/>
      <c r="K939" s="241"/>
      <c r="L939" s="241"/>
      <c r="M939" s="241"/>
      <c r="N939" s="241"/>
      <c r="O939" s="241"/>
      <c r="P939" s="241"/>
      <c r="Q939" s="241"/>
      <c r="R939" s="241"/>
      <c r="S939" s="241"/>
      <c r="T939" s="241"/>
      <c r="U939" s="241" t="s">
        <v>1058</v>
      </c>
      <c r="V939" s="241"/>
      <c r="W939" s="241"/>
      <c r="X939" s="241"/>
      <c r="Y939" s="241"/>
      <c r="Z939" s="241"/>
      <c r="AA939" s="241"/>
      <c r="AB939" s="241"/>
      <c r="AC939" s="241" t="s">
        <v>325</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c r="DV939" s="241"/>
      <c r="DW939" s="241"/>
      <c r="DX939" s="241"/>
      <c r="DY939" s="241"/>
      <c r="DZ939" s="241"/>
      <c r="EA939" s="241"/>
      <c r="EB939" s="241"/>
      <c r="EC939" s="241"/>
      <c r="ED939" s="241"/>
      <c r="EE939" s="241"/>
      <c r="EF939" s="241"/>
      <c r="EG939" s="241"/>
      <c r="EH939" s="241"/>
      <c r="EI939" s="241"/>
      <c r="EJ939" s="241"/>
      <c r="EK939" s="241"/>
      <c r="EL939" s="241"/>
      <c r="EM939" s="241"/>
      <c r="EN939" s="241"/>
      <c r="EO939" s="241"/>
      <c r="EP939" s="241"/>
      <c r="EQ939" s="241"/>
      <c r="ER939" s="241"/>
      <c r="ES939" s="241"/>
      <c r="ET939" s="241"/>
      <c r="EU939" s="241"/>
      <c r="EV939" s="241"/>
      <c r="EW939" s="241"/>
      <c r="EX939" s="241"/>
      <c r="EY939" s="241"/>
      <c r="EZ939" s="241"/>
      <c r="FA939" s="241"/>
      <c r="FB939" s="241"/>
      <c r="FC939" s="241"/>
      <c r="FD939" s="241"/>
      <c r="FE939" s="241"/>
      <c r="FF939" s="241"/>
      <c r="FG939" s="241"/>
      <c r="FH939" s="241"/>
      <c r="FI939" s="241"/>
      <c r="FJ939" s="241"/>
      <c r="FK939" s="241"/>
      <c r="FL939" s="241"/>
      <c r="FM939" s="241"/>
      <c r="FN939" s="241"/>
      <c r="FO939" s="241"/>
      <c r="FP939" s="241"/>
      <c r="FQ939" s="241"/>
      <c r="FR939" s="241"/>
      <c r="FS939" s="241"/>
      <c r="FT939" s="241"/>
      <c r="FU939" s="241"/>
      <c r="FV939" s="241"/>
      <c r="FW939" s="241"/>
      <c r="FX939" s="241"/>
      <c r="FY939" s="241"/>
      <c r="FZ939" s="241"/>
      <c r="GA939" s="241"/>
      <c r="GB939" s="241"/>
      <c r="GC939" s="241"/>
      <c r="GD939" s="241"/>
      <c r="GE939" s="241"/>
      <c r="GF939" s="241"/>
      <c r="GG939" s="241"/>
      <c r="GH939" s="241"/>
      <c r="GI939" s="241"/>
      <c r="GJ939" s="241"/>
      <c r="GK939" s="241"/>
      <c r="GL939" s="241"/>
      <c r="GM939" s="241"/>
      <c r="GN939" s="241"/>
      <c r="GO939" s="241"/>
      <c r="GP939" s="241"/>
      <c r="GQ939" s="241"/>
      <c r="GR939" s="241"/>
      <c r="GS939" s="241"/>
      <c r="GT939" s="241"/>
      <c r="GU939" s="241"/>
      <c r="GV939" s="241"/>
      <c r="GW939" s="241"/>
      <c r="GX939" s="241"/>
      <c r="GY939" s="241"/>
      <c r="GZ939" s="241"/>
      <c r="HA939" s="241"/>
      <c r="HB939" s="241"/>
      <c r="HC939" s="241"/>
      <c r="HD939" s="241"/>
      <c r="HE939" s="241"/>
      <c r="HF939" s="241"/>
      <c r="HG939" s="241"/>
      <c r="HH939" s="241"/>
      <c r="HI939" s="241"/>
      <c r="HJ939" s="241"/>
      <c r="HK939" s="241"/>
      <c r="HL939" s="241"/>
      <c r="HM939" s="241"/>
      <c r="HN939" s="241"/>
      <c r="HO939" s="241"/>
      <c r="HP939" s="241"/>
      <c r="HQ939" s="241"/>
      <c r="HR939" s="241"/>
      <c r="HS939" s="241"/>
      <c r="HT939" s="241"/>
      <c r="HU939" s="241"/>
      <c r="HV939" s="241"/>
      <c r="HW939" s="241"/>
      <c r="HX939" s="241"/>
      <c r="HY939" s="241"/>
      <c r="HZ939" s="241"/>
      <c r="IA939" s="241"/>
      <c r="IB939" s="241"/>
      <c r="IC939" s="241"/>
      <c r="ID939" s="241"/>
      <c r="IE939" s="241"/>
      <c r="IF939" s="241"/>
      <c r="IG939" s="241"/>
      <c r="IH939" s="241"/>
      <c r="II939" s="241"/>
      <c r="IJ939" s="241"/>
      <c r="IK939" s="241"/>
      <c r="IL939" s="241"/>
      <c r="IM939" s="241"/>
      <c r="IN939" s="241"/>
      <c r="IO939" s="241"/>
      <c r="IP939" s="241"/>
      <c r="IQ939" s="241"/>
      <c r="IR939" s="241"/>
      <c r="IS939" s="241"/>
      <c r="IT939" s="241"/>
      <c r="IU939" s="241"/>
      <c r="IV939" s="241"/>
      <c r="IW939" s="241"/>
      <c r="IX939" s="241"/>
      <c r="IY939" s="241"/>
      <c r="IZ939" s="241"/>
      <c r="JA939" s="241"/>
      <c r="JB939" s="241"/>
      <c r="JC939" s="241"/>
      <c r="JD939" s="241"/>
      <c r="JE939" s="241"/>
      <c r="JF939" s="241"/>
      <c r="JG939" s="241"/>
      <c r="JH939" s="241"/>
      <c r="JI939" s="241"/>
      <c r="JJ939" s="241"/>
      <c r="JK939" s="241"/>
      <c r="JL939" s="241"/>
      <c r="JM939" s="241"/>
      <c r="JN939" s="241"/>
      <c r="JO939" s="241"/>
      <c r="JP939" s="241"/>
      <c r="JQ939" s="241"/>
      <c r="JR939" s="241"/>
      <c r="JS939" s="241"/>
      <c r="JT939" s="241"/>
      <c r="JU939" s="241"/>
    </row>
    <row r="940" spans="1:281" s="240" customFormat="1" ht="15" customHeight="1">
      <c r="A940" s="241"/>
      <c r="B940" s="241"/>
      <c r="C940" s="241"/>
      <c r="D940" s="241"/>
      <c r="E940" s="241"/>
      <c r="F940" s="241"/>
      <c r="G940" s="241"/>
      <c r="H940" s="241"/>
      <c r="I940" s="241"/>
      <c r="J940" s="241"/>
      <c r="K940" s="241"/>
      <c r="L940" s="241"/>
      <c r="M940" s="241"/>
      <c r="N940" s="241"/>
      <c r="O940" s="241"/>
      <c r="P940" s="241"/>
      <c r="Q940" s="241"/>
      <c r="R940" s="241"/>
      <c r="S940" s="241"/>
      <c r="T940" s="241"/>
      <c r="U940" s="241" t="s">
        <v>1059</v>
      </c>
      <c r="V940" s="241"/>
      <c r="W940" s="241"/>
      <c r="X940" s="241"/>
      <c r="Y940" s="241"/>
      <c r="Z940" s="241"/>
      <c r="AA940" s="241"/>
      <c r="AB940" s="241"/>
      <c r="AC940" s="241" t="s">
        <v>316</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c r="DV940" s="241"/>
      <c r="DW940" s="241"/>
      <c r="DX940" s="241"/>
      <c r="DY940" s="241"/>
      <c r="DZ940" s="241"/>
      <c r="EA940" s="241"/>
      <c r="EB940" s="241"/>
      <c r="EC940" s="241"/>
      <c r="ED940" s="241"/>
      <c r="EE940" s="241"/>
      <c r="EF940" s="241"/>
      <c r="EG940" s="241"/>
      <c r="EH940" s="241"/>
      <c r="EI940" s="241"/>
      <c r="EJ940" s="241"/>
      <c r="EK940" s="241"/>
      <c r="EL940" s="241"/>
      <c r="EM940" s="241"/>
      <c r="EN940" s="241"/>
      <c r="EO940" s="241"/>
      <c r="EP940" s="241"/>
      <c r="EQ940" s="241"/>
      <c r="ER940" s="241"/>
      <c r="ES940" s="241"/>
      <c r="ET940" s="241"/>
      <c r="EU940" s="241"/>
      <c r="EV940" s="241"/>
      <c r="EW940" s="241"/>
      <c r="EX940" s="241"/>
      <c r="EY940" s="241"/>
      <c r="EZ940" s="241"/>
      <c r="FA940" s="241"/>
      <c r="FB940" s="241"/>
      <c r="FC940" s="241"/>
      <c r="FD940" s="241"/>
      <c r="FE940" s="241"/>
      <c r="FF940" s="241"/>
      <c r="FG940" s="241"/>
      <c r="FH940" s="241"/>
      <c r="FI940" s="241"/>
      <c r="FJ940" s="241"/>
      <c r="FK940" s="241"/>
      <c r="FL940" s="241"/>
      <c r="FM940" s="241"/>
      <c r="FN940" s="241"/>
      <c r="FO940" s="241"/>
      <c r="FP940" s="241"/>
      <c r="FQ940" s="241"/>
      <c r="FR940" s="241"/>
      <c r="FS940" s="241"/>
      <c r="FT940" s="241"/>
      <c r="FU940" s="241"/>
      <c r="FV940" s="241"/>
      <c r="FW940" s="241"/>
      <c r="FX940" s="241"/>
      <c r="FY940" s="241"/>
      <c r="FZ940" s="241"/>
      <c r="GA940" s="241"/>
      <c r="GB940" s="241"/>
      <c r="GC940" s="241"/>
      <c r="GD940" s="241"/>
      <c r="GE940" s="241"/>
      <c r="GF940" s="241"/>
      <c r="GG940" s="241"/>
      <c r="GH940" s="241"/>
      <c r="GI940" s="241"/>
      <c r="GJ940" s="241"/>
      <c r="GK940" s="241"/>
      <c r="GL940" s="241"/>
      <c r="GM940" s="241"/>
      <c r="GN940" s="241"/>
      <c r="GO940" s="241"/>
      <c r="GP940" s="241"/>
      <c r="GQ940" s="241"/>
      <c r="GR940" s="241"/>
      <c r="GS940" s="241"/>
      <c r="GT940" s="241"/>
      <c r="GU940" s="241"/>
      <c r="GV940" s="241"/>
      <c r="GW940" s="241"/>
      <c r="GX940" s="241"/>
      <c r="GY940" s="241"/>
      <c r="GZ940" s="241"/>
      <c r="HA940" s="241"/>
      <c r="HB940" s="241"/>
      <c r="HC940" s="241"/>
      <c r="HD940" s="241"/>
      <c r="HE940" s="241"/>
      <c r="HF940" s="241"/>
      <c r="HG940" s="241"/>
      <c r="HH940" s="241"/>
      <c r="HI940" s="241"/>
      <c r="HJ940" s="241"/>
      <c r="HK940" s="241"/>
      <c r="HL940" s="241"/>
      <c r="HM940" s="241"/>
      <c r="HN940" s="241"/>
      <c r="HO940" s="241"/>
      <c r="HP940" s="241"/>
      <c r="HQ940" s="241"/>
      <c r="HR940" s="241"/>
      <c r="HS940" s="241"/>
      <c r="HT940" s="241"/>
      <c r="HU940" s="241"/>
      <c r="HV940" s="241"/>
      <c r="HW940" s="241"/>
      <c r="HX940" s="241"/>
      <c r="HY940" s="241"/>
      <c r="HZ940" s="241"/>
      <c r="IA940" s="241"/>
      <c r="IB940" s="241"/>
      <c r="IC940" s="241"/>
      <c r="ID940" s="241"/>
      <c r="IE940" s="241"/>
      <c r="IF940" s="241"/>
      <c r="IG940" s="241"/>
      <c r="IH940" s="241"/>
      <c r="II940" s="241"/>
      <c r="IJ940" s="241"/>
      <c r="IK940" s="241"/>
      <c r="IL940" s="241"/>
      <c r="IM940" s="241"/>
      <c r="IN940" s="241"/>
      <c r="IO940" s="241"/>
      <c r="IP940" s="241"/>
      <c r="IQ940" s="241"/>
      <c r="IR940" s="241"/>
      <c r="IS940" s="241"/>
      <c r="IT940" s="241"/>
      <c r="IU940" s="241"/>
      <c r="IV940" s="241"/>
      <c r="IW940" s="241"/>
      <c r="IX940" s="241"/>
      <c r="IY940" s="241"/>
      <c r="IZ940" s="241"/>
      <c r="JA940" s="241"/>
      <c r="JB940" s="241"/>
      <c r="JC940" s="241"/>
      <c r="JD940" s="241"/>
      <c r="JE940" s="241"/>
      <c r="JF940" s="241"/>
      <c r="JG940" s="241"/>
      <c r="JH940" s="241"/>
      <c r="JI940" s="241"/>
      <c r="JJ940" s="241"/>
      <c r="JK940" s="241"/>
      <c r="JL940" s="241"/>
      <c r="JM940" s="241"/>
      <c r="JN940" s="241"/>
      <c r="JO940" s="241"/>
      <c r="JP940" s="241"/>
      <c r="JQ940" s="241"/>
      <c r="JR940" s="241"/>
      <c r="JS940" s="241"/>
      <c r="JT940" s="241"/>
      <c r="JU940" s="241"/>
    </row>
    <row r="941" spans="1:281" s="240" customFormat="1" ht="15" customHeight="1">
      <c r="A941" s="241"/>
      <c r="B941" s="241"/>
      <c r="C941" s="241"/>
      <c r="D941" s="241"/>
      <c r="E941" s="241"/>
      <c r="F941" s="241"/>
      <c r="G941" s="241"/>
      <c r="H941" s="241"/>
      <c r="I941" s="241"/>
      <c r="J941" s="241"/>
      <c r="K941" s="241"/>
      <c r="L941" s="241"/>
      <c r="M941" s="241"/>
      <c r="N941" s="241"/>
      <c r="O941" s="241"/>
      <c r="P941" s="241"/>
      <c r="Q941" s="241"/>
      <c r="R941" s="241"/>
      <c r="S941" s="241"/>
      <c r="T941" s="241"/>
      <c r="U941" s="241" t="s">
        <v>1060</v>
      </c>
      <c r="V941" s="241"/>
      <c r="W941" s="241"/>
      <c r="X941" s="241"/>
      <c r="Y941" s="241"/>
      <c r="Z941" s="241"/>
      <c r="AA941" s="241"/>
      <c r="AB941" s="241"/>
      <c r="AC941" s="241" t="s">
        <v>325</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c r="DV941" s="241"/>
      <c r="DW941" s="241"/>
      <c r="DX941" s="241"/>
      <c r="DY941" s="241"/>
      <c r="DZ941" s="241"/>
      <c r="EA941" s="241"/>
      <c r="EB941" s="241"/>
      <c r="EC941" s="241"/>
      <c r="ED941" s="241"/>
      <c r="EE941" s="241"/>
      <c r="EF941" s="241"/>
      <c r="EG941" s="241"/>
      <c r="EH941" s="241"/>
      <c r="EI941" s="241"/>
      <c r="EJ941" s="241"/>
      <c r="EK941" s="241"/>
      <c r="EL941" s="241"/>
      <c r="EM941" s="241"/>
      <c r="EN941" s="241"/>
      <c r="EO941" s="241"/>
      <c r="EP941" s="241"/>
      <c r="EQ941" s="241"/>
      <c r="ER941" s="241"/>
      <c r="ES941" s="241"/>
      <c r="ET941" s="241"/>
      <c r="EU941" s="241"/>
      <c r="EV941" s="241"/>
      <c r="EW941" s="241"/>
      <c r="EX941" s="241"/>
      <c r="EY941" s="241"/>
      <c r="EZ941" s="241"/>
      <c r="FA941" s="241"/>
      <c r="FB941" s="241"/>
      <c r="FC941" s="241"/>
      <c r="FD941" s="241"/>
      <c r="FE941" s="241"/>
      <c r="FF941" s="241"/>
      <c r="FG941" s="241"/>
      <c r="FH941" s="241"/>
      <c r="FI941" s="241"/>
      <c r="FJ941" s="241"/>
      <c r="FK941" s="241"/>
      <c r="FL941" s="241"/>
      <c r="FM941" s="241"/>
      <c r="FN941" s="241"/>
      <c r="FO941" s="241"/>
      <c r="FP941" s="241"/>
      <c r="FQ941" s="241"/>
      <c r="FR941" s="241"/>
      <c r="FS941" s="241"/>
      <c r="FT941" s="241"/>
      <c r="FU941" s="241"/>
      <c r="FV941" s="241"/>
      <c r="FW941" s="241"/>
      <c r="FX941" s="241"/>
      <c r="FY941" s="241"/>
      <c r="FZ941" s="241"/>
      <c r="GA941" s="241"/>
      <c r="GB941" s="241"/>
      <c r="GC941" s="241"/>
      <c r="GD941" s="241"/>
      <c r="GE941" s="241"/>
      <c r="GF941" s="241"/>
      <c r="GG941" s="241"/>
      <c r="GH941" s="241"/>
      <c r="GI941" s="241"/>
      <c r="GJ941" s="241"/>
      <c r="GK941" s="241"/>
      <c r="GL941" s="241"/>
      <c r="GM941" s="241"/>
      <c r="GN941" s="241"/>
      <c r="GO941" s="241"/>
      <c r="GP941" s="241"/>
      <c r="GQ941" s="241"/>
      <c r="GR941" s="241"/>
      <c r="GS941" s="241"/>
      <c r="GT941" s="241"/>
      <c r="GU941" s="241"/>
      <c r="GV941" s="241"/>
      <c r="GW941" s="241"/>
      <c r="GX941" s="241"/>
      <c r="GY941" s="241"/>
      <c r="GZ941" s="241"/>
      <c r="HA941" s="241"/>
      <c r="HB941" s="241"/>
      <c r="HC941" s="241"/>
      <c r="HD941" s="241"/>
      <c r="HE941" s="241"/>
      <c r="HF941" s="241"/>
      <c r="HG941" s="241"/>
      <c r="HH941" s="241"/>
      <c r="HI941" s="241"/>
      <c r="HJ941" s="241"/>
      <c r="HK941" s="241"/>
      <c r="HL941" s="241"/>
      <c r="HM941" s="241"/>
      <c r="HN941" s="241"/>
      <c r="HO941" s="241"/>
      <c r="HP941" s="241"/>
      <c r="HQ941" s="241"/>
      <c r="HR941" s="241"/>
      <c r="HS941" s="241"/>
      <c r="HT941" s="241"/>
      <c r="HU941" s="241"/>
      <c r="HV941" s="241"/>
      <c r="HW941" s="241"/>
      <c r="HX941" s="241"/>
      <c r="HY941" s="241"/>
      <c r="HZ941" s="241"/>
      <c r="IA941" s="241"/>
      <c r="IB941" s="241"/>
      <c r="IC941" s="241"/>
      <c r="ID941" s="241"/>
      <c r="IE941" s="241"/>
      <c r="IF941" s="241"/>
      <c r="IG941" s="241"/>
      <c r="IH941" s="241"/>
      <c r="II941" s="241"/>
      <c r="IJ941" s="241"/>
      <c r="IK941" s="241"/>
      <c r="IL941" s="241"/>
      <c r="IM941" s="241"/>
      <c r="IN941" s="241"/>
      <c r="IO941" s="241"/>
      <c r="IP941" s="241"/>
      <c r="IQ941" s="241"/>
      <c r="IR941" s="241"/>
      <c r="IS941" s="241"/>
      <c r="IT941" s="241"/>
      <c r="IU941" s="241"/>
      <c r="IV941" s="241"/>
      <c r="IW941" s="241"/>
      <c r="IX941" s="241"/>
      <c r="IY941" s="241"/>
      <c r="IZ941" s="241"/>
      <c r="JA941" s="241"/>
      <c r="JB941" s="241"/>
      <c r="JC941" s="241"/>
      <c r="JD941" s="241"/>
      <c r="JE941" s="241"/>
      <c r="JF941" s="241"/>
      <c r="JG941" s="241"/>
      <c r="JH941" s="241"/>
      <c r="JI941" s="241"/>
      <c r="JJ941" s="241"/>
      <c r="JK941" s="241"/>
      <c r="JL941" s="241"/>
      <c r="JM941" s="241"/>
      <c r="JN941" s="241"/>
      <c r="JO941" s="241"/>
      <c r="JP941" s="241"/>
      <c r="JQ941" s="241"/>
      <c r="JR941" s="241"/>
      <c r="JS941" s="241"/>
      <c r="JT941" s="241"/>
      <c r="JU941" s="241"/>
    </row>
    <row r="942" spans="1:281" s="240" customFormat="1" ht="15" customHeight="1">
      <c r="A942" s="241"/>
      <c r="B942" s="241"/>
      <c r="C942" s="241"/>
      <c r="D942" s="241"/>
      <c r="E942" s="241"/>
      <c r="F942" s="241"/>
      <c r="G942" s="241"/>
      <c r="H942" s="241"/>
      <c r="I942" s="241"/>
      <c r="J942" s="241"/>
      <c r="K942" s="241"/>
      <c r="L942" s="241"/>
      <c r="M942" s="241"/>
      <c r="N942" s="241"/>
      <c r="O942" s="241"/>
      <c r="P942" s="241"/>
      <c r="Q942" s="241"/>
      <c r="R942" s="241"/>
      <c r="S942" s="241"/>
      <c r="T942" s="241"/>
      <c r="U942" s="241" t="s">
        <v>1061</v>
      </c>
      <c r="V942" s="241"/>
      <c r="W942" s="241"/>
      <c r="X942" s="241"/>
      <c r="Y942" s="241"/>
      <c r="Z942" s="241"/>
      <c r="AA942" s="241"/>
      <c r="AB942" s="241"/>
      <c r="AC942" s="241" t="s">
        <v>325</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c r="DV942" s="241"/>
      <c r="DW942" s="241"/>
      <c r="DX942" s="241"/>
      <c r="DY942" s="241"/>
      <c r="DZ942" s="241"/>
      <c r="EA942" s="241"/>
      <c r="EB942" s="241"/>
      <c r="EC942" s="241"/>
      <c r="ED942" s="241"/>
      <c r="EE942" s="241"/>
      <c r="EF942" s="241"/>
      <c r="EG942" s="241"/>
      <c r="EH942" s="241"/>
      <c r="EI942" s="241"/>
      <c r="EJ942" s="241"/>
      <c r="EK942" s="241"/>
      <c r="EL942" s="241"/>
      <c r="EM942" s="241"/>
      <c r="EN942" s="241"/>
      <c r="EO942" s="241"/>
      <c r="EP942" s="241"/>
      <c r="EQ942" s="241"/>
      <c r="ER942" s="241"/>
      <c r="ES942" s="241"/>
      <c r="ET942" s="241"/>
      <c r="EU942" s="241"/>
      <c r="EV942" s="241"/>
      <c r="EW942" s="241"/>
      <c r="EX942" s="241"/>
      <c r="EY942" s="241"/>
      <c r="EZ942" s="241"/>
      <c r="FA942" s="241"/>
      <c r="FB942" s="241"/>
      <c r="FC942" s="241"/>
      <c r="FD942" s="241"/>
      <c r="FE942" s="241"/>
      <c r="FF942" s="241"/>
      <c r="FG942" s="241"/>
      <c r="FH942" s="241"/>
      <c r="FI942" s="241"/>
      <c r="FJ942" s="241"/>
      <c r="FK942" s="241"/>
      <c r="FL942" s="241"/>
      <c r="FM942" s="241"/>
      <c r="FN942" s="241"/>
      <c r="FO942" s="241"/>
      <c r="FP942" s="241"/>
      <c r="FQ942" s="241"/>
      <c r="FR942" s="241"/>
      <c r="FS942" s="241"/>
      <c r="FT942" s="241"/>
      <c r="FU942" s="241"/>
      <c r="FV942" s="241"/>
      <c r="FW942" s="241"/>
      <c r="FX942" s="241"/>
      <c r="FY942" s="241"/>
      <c r="FZ942" s="241"/>
      <c r="GA942" s="241"/>
      <c r="GB942" s="241"/>
      <c r="GC942" s="241"/>
      <c r="GD942" s="241"/>
      <c r="GE942" s="241"/>
      <c r="GF942" s="241"/>
      <c r="GG942" s="241"/>
      <c r="GH942" s="241"/>
      <c r="GI942" s="241"/>
      <c r="GJ942" s="241"/>
      <c r="GK942" s="241"/>
      <c r="GL942" s="241"/>
      <c r="GM942" s="241"/>
      <c r="GN942" s="241"/>
      <c r="GO942" s="241"/>
      <c r="GP942" s="241"/>
      <c r="GQ942" s="241"/>
      <c r="GR942" s="241"/>
      <c r="GS942" s="241"/>
      <c r="GT942" s="241"/>
      <c r="GU942" s="241"/>
      <c r="GV942" s="241"/>
      <c r="GW942" s="241"/>
      <c r="GX942" s="241"/>
      <c r="GY942" s="241"/>
      <c r="GZ942" s="241"/>
      <c r="HA942" s="241"/>
      <c r="HB942" s="241"/>
      <c r="HC942" s="241"/>
      <c r="HD942" s="241"/>
      <c r="HE942" s="241"/>
      <c r="HF942" s="241"/>
      <c r="HG942" s="241"/>
      <c r="HH942" s="241"/>
      <c r="HI942" s="241"/>
      <c r="HJ942" s="241"/>
      <c r="HK942" s="241"/>
      <c r="HL942" s="241"/>
      <c r="HM942" s="241"/>
      <c r="HN942" s="241"/>
      <c r="HO942" s="241"/>
      <c r="HP942" s="241"/>
      <c r="HQ942" s="241"/>
      <c r="HR942" s="241"/>
      <c r="HS942" s="241"/>
      <c r="HT942" s="241"/>
      <c r="HU942" s="241"/>
      <c r="HV942" s="241"/>
      <c r="HW942" s="241"/>
      <c r="HX942" s="241"/>
      <c r="HY942" s="241"/>
      <c r="HZ942" s="241"/>
      <c r="IA942" s="241"/>
      <c r="IB942" s="241"/>
      <c r="IC942" s="241"/>
      <c r="ID942" s="241"/>
      <c r="IE942" s="241"/>
      <c r="IF942" s="241"/>
      <c r="IG942" s="241"/>
      <c r="IH942" s="241"/>
      <c r="II942" s="241"/>
      <c r="IJ942" s="241"/>
      <c r="IK942" s="241"/>
      <c r="IL942" s="241"/>
      <c r="IM942" s="241"/>
      <c r="IN942" s="241"/>
      <c r="IO942" s="241"/>
      <c r="IP942" s="241"/>
      <c r="IQ942" s="241"/>
      <c r="IR942" s="241"/>
      <c r="IS942" s="241"/>
      <c r="IT942" s="241"/>
      <c r="IU942" s="241"/>
      <c r="IV942" s="241"/>
      <c r="IW942" s="241"/>
      <c r="IX942" s="241"/>
      <c r="IY942" s="241"/>
      <c r="IZ942" s="241"/>
      <c r="JA942" s="241"/>
      <c r="JB942" s="241"/>
      <c r="JC942" s="241"/>
      <c r="JD942" s="241"/>
      <c r="JE942" s="241"/>
      <c r="JF942" s="241"/>
      <c r="JG942" s="241"/>
      <c r="JH942" s="241"/>
      <c r="JI942" s="241"/>
      <c r="JJ942" s="241"/>
      <c r="JK942" s="241"/>
      <c r="JL942" s="241"/>
      <c r="JM942" s="241"/>
      <c r="JN942" s="241"/>
      <c r="JO942" s="241"/>
      <c r="JP942" s="241"/>
      <c r="JQ942" s="241"/>
      <c r="JR942" s="241"/>
      <c r="JS942" s="241"/>
      <c r="JT942" s="241"/>
      <c r="JU942" s="241"/>
    </row>
    <row r="943" spans="1:281" s="240" customFormat="1" ht="15" customHeight="1">
      <c r="A943" s="241"/>
      <c r="B943" s="241"/>
      <c r="C943" s="241"/>
      <c r="D943" s="241"/>
      <c r="E943" s="241"/>
      <c r="F943" s="241"/>
      <c r="G943" s="241"/>
      <c r="H943" s="241"/>
      <c r="I943" s="241"/>
      <c r="J943" s="241"/>
      <c r="K943" s="241"/>
      <c r="L943" s="241"/>
      <c r="M943" s="241"/>
      <c r="N943" s="241"/>
      <c r="O943" s="241"/>
      <c r="P943" s="241"/>
      <c r="Q943" s="241"/>
      <c r="R943" s="241"/>
      <c r="S943" s="241"/>
      <c r="T943" s="241"/>
      <c r="U943" s="241" t="s">
        <v>1062</v>
      </c>
      <c r="V943" s="241"/>
      <c r="W943" s="241"/>
      <c r="X943" s="241"/>
      <c r="Y943" s="241"/>
      <c r="Z943" s="241"/>
      <c r="AA943" s="241"/>
      <c r="AB943" s="241"/>
      <c r="AC943" s="241" t="s">
        <v>325</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c r="DV943" s="241"/>
      <c r="DW943" s="241"/>
      <c r="DX943" s="241"/>
      <c r="DY943" s="241"/>
      <c r="DZ943" s="241"/>
      <c r="EA943" s="241"/>
      <c r="EB943" s="241"/>
      <c r="EC943" s="241"/>
      <c r="ED943" s="241"/>
      <c r="EE943" s="241"/>
      <c r="EF943" s="241"/>
      <c r="EG943" s="241"/>
      <c r="EH943" s="241"/>
      <c r="EI943" s="241"/>
      <c r="EJ943" s="241"/>
      <c r="EK943" s="241"/>
      <c r="EL943" s="241"/>
      <c r="EM943" s="241"/>
      <c r="EN943" s="241"/>
      <c r="EO943" s="241"/>
      <c r="EP943" s="241"/>
      <c r="EQ943" s="241"/>
      <c r="ER943" s="241"/>
      <c r="ES943" s="241"/>
      <c r="ET943" s="241"/>
      <c r="EU943" s="241"/>
      <c r="EV943" s="241"/>
      <c r="EW943" s="241"/>
      <c r="EX943" s="241"/>
      <c r="EY943" s="241"/>
      <c r="EZ943" s="241"/>
      <c r="FA943" s="241"/>
      <c r="FB943" s="241"/>
      <c r="FC943" s="241"/>
      <c r="FD943" s="241"/>
      <c r="FE943" s="241"/>
      <c r="FF943" s="241"/>
      <c r="FG943" s="241"/>
      <c r="FH943" s="241"/>
      <c r="FI943" s="241"/>
      <c r="FJ943" s="241"/>
      <c r="FK943" s="241"/>
      <c r="FL943" s="241"/>
      <c r="FM943" s="241"/>
      <c r="FN943" s="241"/>
      <c r="FO943" s="241"/>
      <c r="FP943" s="241"/>
      <c r="FQ943" s="241"/>
      <c r="FR943" s="241"/>
      <c r="FS943" s="241"/>
      <c r="FT943" s="241"/>
      <c r="FU943" s="241"/>
      <c r="FV943" s="241"/>
      <c r="FW943" s="241"/>
      <c r="FX943" s="241"/>
      <c r="FY943" s="241"/>
      <c r="FZ943" s="241"/>
      <c r="GA943" s="241"/>
      <c r="GB943" s="241"/>
      <c r="GC943" s="241"/>
      <c r="GD943" s="241"/>
      <c r="GE943" s="241"/>
      <c r="GF943" s="241"/>
      <c r="GG943" s="241"/>
      <c r="GH943" s="241"/>
      <c r="GI943" s="241"/>
      <c r="GJ943" s="241"/>
      <c r="GK943" s="241"/>
      <c r="GL943" s="241"/>
      <c r="GM943" s="241"/>
      <c r="GN943" s="241"/>
      <c r="GO943" s="241"/>
      <c r="GP943" s="241"/>
      <c r="GQ943" s="241"/>
      <c r="GR943" s="241"/>
      <c r="GS943" s="241"/>
      <c r="GT943" s="241"/>
      <c r="GU943" s="241"/>
      <c r="GV943" s="241"/>
      <c r="GW943" s="241"/>
      <c r="GX943" s="241"/>
      <c r="GY943" s="241"/>
      <c r="GZ943" s="241"/>
      <c r="HA943" s="241"/>
      <c r="HB943" s="241"/>
      <c r="HC943" s="241"/>
      <c r="HD943" s="241"/>
      <c r="HE943" s="241"/>
      <c r="HF943" s="241"/>
      <c r="HG943" s="241"/>
      <c r="HH943" s="241"/>
      <c r="HI943" s="241"/>
      <c r="HJ943" s="241"/>
      <c r="HK943" s="241"/>
      <c r="HL943" s="241"/>
      <c r="HM943" s="241"/>
      <c r="HN943" s="241"/>
      <c r="HO943" s="241"/>
      <c r="HP943" s="241"/>
      <c r="HQ943" s="241"/>
      <c r="HR943" s="241"/>
      <c r="HS943" s="241"/>
      <c r="HT943" s="241"/>
      <c r="HU943" s="241"/>
      <c r="HV943" s="241"/>
      <c r="HW943" s="241"/>
      <c r="HX943" s="241"/>
      <c r="HY943" s="241"/>
      <c r="HZ943" s="241"/>
      <c r="IA943" s="241"/>
      <c r="IB943" s="241"/>
      <c r="IC943" s="241"/>
      <c r="ID943" s="241"/>
      <c r="IE943" s="241"/>
      <c r="IF943" s="241"/>
      <c r="IG943" s="241"/>
      <c r="IH943" s="241"/>
      <c r="II943" s="241"/>
      <c r="IJ943" s="241"/>
      <c r="IK943" s="241"/>
      <c r="IL943" s="241"/>
      <c r="IM943" s="241"/>
      <c r="IN943" s="241"/>
      <c r="IO943" s="241"/>
      <c r="IP943" s="241"/>
      <c r="IQ943" s="241"/>
      <c r="IR943" s="241"/>
      <c r="IS943" s="241"/>
      <c r="IT943" s="241"/>
      <c r="IU943" s="241"/>
      <c r="IV943" s="241"/>
      <c r="IW943" s="241"/>
      <c r="IX943" s="241"/>
      <c r="IY943" s="241"/>
      <c r="IZ943" s="241"/>
      <c r="JA943" s="241"/>
      <c r="JB943" s="241"/>
      <c r="JC943" s="241"/>
      <c r="JD943" s="241"/>
      <c r="JE943" s="241"/>
      <c r="JF943" s="241"/>
      <c r="JG943" s="241"/>
      <c r="JH943" s="241"/>
      <c r="JI943" s="241"/>
      <c r="JJ943" s="241"/>
      <c r="JK943" s="241"/>
      <c r="JL943" s="241"/>
      <c r="JM943" s="241"/>
      <c r="JN943" s="241"/>
      <c r="JO943" s="241"/>
      <c r="JP943" s="241"/>
      <c r="JQ943" s="241"/>
      <c r="JR943" s="241"/>
      <c r="JS943" s="241"/>
      <c r="JT943" s="241"/>
      <c r="JU943" s="241"/>
    </row>
    <row r="944" spans="1:281" s="240" customFormat="1" ht="15" customHeight="1">
      <c r="A944" s="241"/>
      <c r="B944" s="241"/>
      <c r="C944" s="241"/>
      <c r="D944" s="241"/>
      <c r="E944" s="241"/>
      <c r="F944" s="241"/>
      <c r="G944" s="241"/>
      <c r="H944" s="241"/>
      <c r="I944" s="241"/>
      <c r="J944" s="241"/>
      <c r="K944" s="241"/>
      <c r="L944" s="241"/>
      <c r="M944" s="241"/>
      <c r="N944" s="241"/>
      <c r="O944" s="241"/>
      <c r="P944" s="241"/>
      <c r="Q944" s="241"/>
      <c r="R944" s="241"/>
      <c r="S944" s="241"/>
      <c r="T944" s="241"/>
      <c r="U944" s="241" t="s">
        <v>1063</v>
      </c>
      <c r="V944" s="241"/>
      <c r="W944" s="241"/>
      <c r="X944" s="241"/>
      <c r="Y944" s="241"/>
      <c r="Z944" s="241"/>
      <c r="AA944" s="241"/>
      <c r="AB944" s="241"/>
      <c r="AC944" s="241" t="s">
        <v>325</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c r="HG944" s="241"/>
      <c r="HH944" s="241"/>
      <c r="HI944" s="241"/>
      <c r="HJ944" s="241"/>
      <c r="HK944" s="241"/>
      <c r="HL944" s="241"/>
      <c r="HM944" s="241"/>
      <c r="HN944" s="241"/>
      <c r="HO944" s="241"/>
      <c r="HP944" s="241"/>
      <c r="HQ944" s="241"/>
      <c r="HR944" s="241"/>
      <c r="HS944" s="241"/>
      <c r="HT944" s="241"/>
      <c r="HU944" s="241"/>
      <c r="HV944" s="241"/>
      <c r="HW944" s="241"/>
      <c r="HX944" s="241"/>
      <c r="HY944" s="241"/>
      <c r="HZ944" s="241"/>
      <c r="IA944" s="241"/>
      <c r="IB944" s="241"/>
      <c r="IC944" s="241"/>
      <c r="ID944" s="241"/>
      <c r="IE944" s="241"/>
      <c r="IF944" s="241"/>
      <c r="IG944" s="241"/>
      <c r="IH944" s="241"/>
      <c r="II944" s="241"/>
      <c r="IJ944" s="241"/>
      <c r="IK944" s="241"/>
      <c r="IL944" s="241"/>
      <c r="IM944" s="241"/>
      <c r="IN944" s="241"/>
      <c r="IO944" s="241"/>
      <c r="IP944" s="241"/>
      <c r="IQ944" s="241"/>
      <c r="IR944" s="241"/>
      <c r="IS944" s="241"/>
      <c r="IT944" s="241"/>
      <c r="IU944" s="241"/>
      <c r="IV944" s="241"/>
      <c r="IW944" s="241"/>
      <c r="IX944" s="241"/>
      <c r="IY944" s="241"/>
      <c r="IZ944" s="241"/>
      <c r="JA944" s="241"/>
      <c r="JB944" s="241"/>
      <c r="JC944" s="241"/>
      <c r="JD944" s="241"/>
      <c r="JE944" s="241"/>
      <c r="JF944" s="241"/>
      <c r="JG944" s="241"/>
      <c r="JH944" s="241"/>
      <c r="JI944" s="241"/>
      <c r="JJ944" s="241"/>
      <c r="JK944" s="241"/>
      <c r="JL944" s="241"/>
      <c r="JM944" s="241"/>
      <c r="JN944" s="241"/>
      <c r="JO944" s="241"/>
      <c r="JP944" s="241"/>
      <c r="JQ944" s="241"/>
      <c r="JR944" s="241"/>
      <c r="JS944" s="241"/>
      <c r="JT944" s="241"/>
      <c r="JU944" s="241"/>
    </row>
    <row r="945" spans="1:281" s="240" customFormat="1" ht="15" customHeight="1">
      <c r="A945" s="241"/>
      <c r="B945" s="241"/>
      <c r="C945" s="241"/>
      <c r="D945" s="241"/>
      <c r="E945" s="241"/>
      <c r="F945" s="241"/>
      <c r="G945" s="241"/>
      <c r="H945" s="241"/>
      <c r="I945" s="241"/>
      <c r="J945" s="241"/>
      <c r="K945" s="241"/>
      <c r="L945" s="241"/>
      <c r="M945" s="241"/>
      <c r="N945" s="241"/>
      <c r="O945" s="241"/>
      <c r="P945" s="241"/>
      <c r="Q945" s="241"/>
      <c r="R945" s="241"/>
      <c r="S945" s="241"/>
      <c r="T945" s="241"/>
      <c r="U945" s="241" t="s">
        <v>1064</v>
      </c>
      <c r="V945" s="241"/>
      <c r="W945" s="241"/>
      <c r="X945" s="241"/>
      <c r="Y945" s="241"/>
      <c r="Z945" s="241"/>
      <c r="AA945" s="241"/>
      <c r="AB945" s="241"/>
      <c r="AC945" s="241" t="s">
        <v>325</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c r="HG945" s="241"/>
      <c r="HH945" s="241"/>
      <c r="HI945" s="241"/>
      <c r="HJ945" s="241"/>
      <c r="HK945" s="241"/>
      <c r="HL945" s="241"/>
      <c r="HM945" s="241"/>
      <c r="HN945" s="241"/>
      <c r="HO945" s="241"/>
      <c r="HP945" s="241"/>
      <c r="HQ945" s="241"/>
      <c r="HR945" s="241"/>
      <c r="HS945" s="241"/>
      <c r="HT945" s="241"/>
      <c r="HU945" s="241"/>
      <c r="HV945" s="241"/>
      <c r="HW945" s="241"/>
      <c r="HX945" s="241"/>
      <c r="HY945" s="241"/>
      <c r="HZ945" s="241"/>
      <c r="IA945" s="241"/>
      <c r="IB945" s="241"/>
      <c r="IC945" s="241"/>
      <c r="ID945" s="241"/>
      <c r="IE945" s="241"/>
      <c r="IF945" s="241"/>
      <c r="IG945" s="241"/>
      <c r="IH945" s="241"/>
      <c r="II945" s="241"/>
      <c r="IJ945" s="241"/>
      <c r="IK945" s="241"/>
      <c r="IL945" s="241"/>
      <c r="IM945" s="241"/>
      <c r="IN945" s="241"/>
      <c r="IO945" s="241"/>
      <c r="IP945" s="241"/>
      <c r="IQ945" s="241"/>
      <c r="IR945" s="241"/>
      <c r="IS945" s="241"/>
      <c r="IT945" s="241"/>
      <c r="IU945" s="241"/>
      <c r="IV945" s="241"/>
      <c r="IW945" s="241"/>
      <c r="IX945" s="241"/>
      <c r="IY945" s="241"/>
      <c r="IZ945" s="241"/>
      <c r="JA945" s="241"/>
      <c r="JB945" s="241"/>
      <c r="JC945" s="241"/>
      <c r="JD945" s="241"/>
      <c r="JE945" s="241"/>
      <c r="JF945" s="241"/>
      <c r="JG945" s="241"/>
      <c r="JH945" s="241"/>
      <c r="JI945" s="241"/>
      <c r="JJ945" s="241"/>
      <c r="JK945" s="241"/>
      <c r="JL945" s="241"/>
      <c r="JM945" s="241"/>
      <c r="JN945" s="241"/>
      <c r="JO945" s="241"/>
      <c r="JP945" s="241"/>
      <c r="JQ945" s="241"/>
      <c r="JR945" s="241"/>
      <c r="JS945" s="241"/>
      <c r="JT945" s="241"/>
      <c r="JU945" s="241"/>
    </row>
    <row r="946" spans="1:281" s="240" customFormat="1" ht="15" customHeight="1">
      <c r="A946" s="241"/>
      <c r="B946" s="241"/>
      <c r="C946" s="241"/>
      <c r="D946" s="241"/>
      <c r="E946" s="241"/>
      <c r="F946" s="241"/>
      <c r="G946" s="241"/>
      <c r="H946" s="241"/>
      <c r="I946" s="241"/>
      <c r="J946" s="241"/>
      <c r="K946" s="241"/>
      <c r="L946" s="241"/>
      <c r="M946" s="241"/>
      <c r="N946" s="241"/>
      <c r="O946" s="241"/>
      <c r="P946" s="241"/>
      <c r="Q946" s="241"/>
      <c r="R946" s="241"/>
      <c r="S946" s="241"/>
      <c r="T946" s="241"/>
      <c r="U946" s="241" t="s">
        <v>1065</v>
      </c>
      <c r="V946" s="241"/>
      <c r="W946" s="241"/>
      <c r="X946" s="241"/>
      <c r="Y946" s="241"/>
      <c r="Z946" s="241"/>
      <c r="AA946" s="241"/>
      <c r="AB946" s="241"/>
      <c r="AC946" s="241" t="s">
        <v>325</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c r="DV946" s="241"/>
      <c r="DW946" s="241"/>
      <c r="DX946" s="241"/>
      <c r="DY946" s="241"/>
      <c r="DZ946" s="241"/>
      <c r="EA946" s="241"/>
      <c r="EB946" s="241"/>
      <c r="EC946" s="241"/>
      <c r="ED946" s="241"/>
      <c r="EE946" s="241"/>
      <c r="EF946" s="241"/>
      <c r="EG946" s="241"/>
      <c r="EH946" s="241"/>
      <c r="EI946" s="241"/>
      <c r="EJ946" s="241"/>
      <c r="EK946" s="241"/>
      <c r="EL946" s="241"/>
      <c r="EM946" s="241"/>
      <c r="EN946" s="241"/>
      <c r="EO946" s="241"/>
      <c r="EP946" s="241"/>
      <c r="EQ946" s="241"/>
      <c r="ER946" s="241"/>
      <c r="ES946" s="241"/>
      <c r="ET946" s="241"/>
      <c r="EU946" s="241"/>
      <c r="EV946" s="241"/>
      <c r="EW946" s="241"/>
      <c r="EX946" s="241"/>
      <c r="EY946" s="241"/>
      <c r="EZ946" s="241"/>
      <c r="FA946" s="241"/>
      <c r="FB946" s="241"/>
      <c r="FC946" s="241"/>
      <c r="FD946" s="241"/>
      <c r="FE946" s="241"/>
      <c r="FF946" s="241"/>
      <c r="FG946" s="241"/>
      <c r="FH946" s="241"/>
      <c r="FI946" s="241"/>
      <c r="FJ946" s="241"/>
      <c r="FK946" s="241"/>
      <c r="FL946" s="241"/>
      <c r="FM946" s="241"/>
      <c r="FN946" s="241"/>
      <c r="FO946" s="241"/>
      <c r="FP946" s="241"/>
      <c r="FQ946" s="241"/>
      <c r="FR946" s="241"/>
      <c r="FS946" s="241"/>
      <c r="FT946" s="241"/>
      <c r="FU946" s="241"/>
      <c r="FV946" s="241"/>
      <c r="FW946" s="241"/>
      <c r="FX946" s="241"/>
      <c r="FY946" s="241"/>
      <c r="FZ946" s="241"/>
      <c r="GA946" s="241"/>
      <c r="GB946" s="241"/>
      <c r="GC946" s="241"/>
      <c r="GD946" s="241"/>
      <c r="GE946" s="241"/>
      <c r="GF946" s="241"/>
      <c r="GG946" s="241"/>
      <c r="GH946" s="241"/>
      <c r="GI946" s="241"/>
      <c r="GJ946" s="241"/>
      <c r="GK946" s="241"/>
      <c r="GL946" s="241"/>
      <c r="GM946" s="241"/>
      <c r="GN946" s="241"/>
      <c r="GO946" s="241"/>
      <c r="GP946" s="241"/>
      <c r="GQ946" s="241"/>
      <c r="GR946" s="241"/>
      <c r="GS946" s="241"/>
      <c r="GT946" s="241"/>
      <c r="GU946" s="241"/>
      <c r="GV946" s="241"/>
      <c r="GW946" s="241"/>
      <c r="GX946" s="241"/>
      <c r="GY946" s="241"/>
      <c r="GZ946" s="241"/>
      <c r="HA946" s="241"/>
      <c r="HB946" s="241"/>
      <c r="HC946" s="241"/>
      <c r="HD946" s="241"/>
      <c r="HE946" s="241"/>
      <c r="HF946" s="241"/>
      <c r="HG946" s="241"/>
      <c r="HH946" s="241"/>
      <c r="HI946" s="241"/>
      <c r="HJ946" s="241"/>
      <c r="HK946" s="241"/>
      <c r="HL946" s="241"/>
      <c r="HM946" s="241"/>
      <c r="HN946" s="241"/>
      <c r="HO946" s="241"/>
      <c r="HP946" s="241"/>
      <c r="HQ946" s="241"/>
      <c r="HR946" s="241"/>
      <c r="HS946" s="241"/>
      <c r="HT946" s="241"/>
      <c r="HU946" s="241"/>
      <c r="HV946" s="241"/>
      <c r="HW946" s="241"/>
      <c r="HX946" s="241"/>
      <c r="HY946" s="241"/>
      <c r="HZ946" s="241"/>
      <c r="IA946" s="241"/>
      <c r="IB946" s="241"/>
      <c r="IC946" s="241"/>
      <c r="ID946" s="241"/>
      <c r="IE946" s="241"/>
      <c r="IF946" s="241"/>
      <c r="IG946" s="241"/>
      <c r="IH946" s="241"/>
      <c r="II946" s="241"/>
      <c r="IJ946" s="241"/>
      <c r="IK946" s="241"/>
      <c r="IL946" s="241"/>
      <c r="IM946" s="241"/>
      <c r="IN946" s="241"/>
      <c r="IO946" s="241"/>
      <c r="IP946" s="241"/>
      <c r="IQ946" s="241"/>
      <c r="IR946" s="241"/>
      <c r="IS946" s="241"/>
      <c r="IT946" s="241"/>
      <c r="IU946" s="241"/>
      <c r="IV946" s="241"/>
      <c r="IW946" s="241"/>
      <c r="IX946" s="241"/>
      <c r="IY946" s="241"/>
      <c r="IZ946" s="241"/>
      <c r="JA946" s="241"/>
      <c r="JB946" s="241"/>
      <c r="JC946" s="241"/>
      <c r="JD946" s="241"/>
      <c r="JE946" s="241"/>
      <c r="JF946" s="241"/>
      <c r="JG946" s="241"/>
      <c r="JH946" s="241"/>
      <c r="JI946" s="241"/>
      <c r="JJ946" s="241"/>
      <c r="JK946" s="241"/>
      <c r="JL946" s="241"/>
      <c r="JM946" s="241"/>
      <c r="JN946" s="241"/>
      <c r="JO946" s="241"/>
      <c r="JP946" s="241"/>
      <c r="JQ946" s="241"/>
      <c r="JR946" s="241"/>
      <c r="JS946" s="241"/>
      <c r="JT946" s="241"/>
      <c r="JU946" s="241"/>
    </row>
    <row r="947" spans="1:281" s="240" customFormat="1" ht="15" customHeight="1">
      <c r="A947" s="241"/>
      <c r="B947" s="241"/>
      <c r="C947" s="241"/>
      <c r="D947" s="241"/>
      <c r="E947" s="241"/>
      <c r="F947" s="241"/>
      <c r="G947" s="241"/>
      <c r="H947" s="241"/>
      <c r="I947" s="241"/>
      <c r="J947" s="241"/>
      <c r="K947" s="241"/>
      <c r="L947" s="241"/>
      <c r="M947" s="241"/>
      <c r="N947" s="241"/>
      <c r="O947" s="241"/>
      <c r="P947" s="241"/>
      <c r="Q947" s="241"/>
      <c r="R947" s="241"/>
      <c r="S947" s="241"/>
      <c r="T947" s="241"/>
      <c r="U947" s="241" t="s">
        <v>1066</v>
      </c>
      <c r="V947" s="241"/>
      <c r="W947" s="241"/>
      <c r="X947" s="241"/>
      <c r="Y947" s="241"/>
      <c r="Z947" s="241"/>
      <c r="AA947" s="241"/>
      <c r="AB947" s="241"/>
      <c r="AC947" s="241" t="s">
        <v>316</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c r="DV947" s="241"/>
      <c r="DW947" s="241"/>
      <c r="DX947" s="241"/>
      <c r="DY947" s="241"/>
      <c r="DZ947" s="241"/>
      <c r="EA947" s="241"/>
      <c r="EB947" s="241"/>
      <c r="EC947" s="241"/>
      <c r="ED947" s="241"/>
      <c r="EE947" s="241"/>
      <c r="EF947" s="241"/>
      <c r="EG947" s="241"/>
      <c r="EH947" s="241"/>
      <c r="EI947" s="241"/>
      <c r="EJ947" s="241"/>
      <c r="EK947" s="241"/>
      <c r="EL947" s="241"/>
      <c r="EM947" s="241"/>
      <c r="EN947" s="241"/>
      <c r="EO947" s="241"/>
      <c r="EP947" s="241"/>
      <c r="EQ947" s="241"/>
      <c r="ER947" s="241"/>
      <c r="ES947" s="241"/>
      <c r="ET947" s="241"/>
      <c r="EU947" s="241"/>
      <c r="EV947" s="241"/>
      <c r="EW947" s="241"/>
      <c r="EX947" s="241"/>
      <c r="EY947" s="241"/>
      <c r="EZ947" s="241"/>
      <c r="FA947" s="241"/>
      <c r="FB947" s="241"/>
      <c r="FC947" s="241"/>
      <c r="FD947" s="241"/>
      <c r="FE947" s="241"/>
      <c r="FF947" s="241"/>
      <c r="FG947" s="241"/>
      <c r="FH947" s="241"/>
      <c r="FI947" s="241"/>
      <c r="FJ947" s="241"/>
      <c r="FK947" s="241"/>
      <c r="FL947" s="241"/>
      <c r="FM947" s="241"/>
      <c r="FN947" s="241"/>
      <c r="FO947" s="241"/>
      <c r="FP947" s="241"/>
      <c r="FQ947" s="241"/>
      <c r="FR947" s="241"/>
      <c r="FS947" s="241"/>
      <c r="FT947" s="241"/>
      <c r="FU947" s="241"/>
      <c r="FV947" s="241"/>
      <c r="FW947" s="241"/>
      <c r="FX947" s="241"/>
      <c r="FY947" s="241"/>
      <c r="FZ947" s="241"/>
      <c r="GA947" s="241"/>
      <c r="GB947" s="241"/>
      <c r="GC947" s="241"/>
      <c r="GD947" s="241"/>
      <c r="GE947" s="241"/>
      <c r="GF947" s="241"/>
      <c r="GG947" s="241"/>
      <c r="GH947" s="241"/>
      <c r="GI947" s="241"/>
      <c r="GJ947" s="241"/>
      <c r="GK947" s="241"/>
      <c r="GL947" s="241"/>
      <c r="GM947" s="241"/>
      <c r="GN947" s="241"/>
      <c r="GO947" s="241"/>
      <c r="GP947" s="241"/>
      <c r="GQ947" s="241"/>
      <c r="GR947" s="241"/>
      <c r="GS947" s="241"/>
      <c r="GT947" s="241"/>
      <c r="GU947" s="241"/>
      <c r="GV947" s="241"/>
      <c r="GW947" s="241"/>
      <c r="GX947" s="241"/>
      <c r="GY947" s="241"/>
      <c r="GZ947" s="241"/>
      <c r="HA947" s="241"/>
      <c r="HB947" s="241"/>
      <c r="HC947" s="241"/>
      <c r="HD947" s="241"/>
      <c r="HE947" s="241"/>
      <c r="HF947" s="241"/>
      <c r="HG947" s="241"/>
      <c r="HH947" s="241"/>
      <c r="HI947" s="241"/>
      <c r="HJ947" s="241"/>
      <c r="HK947" s="241"/>
      <c r="HL947" s="241"/>
      <c r="HM947" s="241"/>
      <c r="HN947" s="241"/>
      <c r="HO947" s="241"/>
      <c r="HP947" s="241"/>
      <c r="HQ947" s="241"/>
      <c r="HR947" s="241"/>
      <c r="HS947" s="241"/>
      <c r="HT947" s="241"/>
      <c r="HU947" s="241"/>
      <c r="HV947" s="241"/>
      <c r="HW947" s="241"/>
      <c r="HX947" s="241"/>
      <c r="HY947" s="241"/>
      <c r="HZ947" s="241"/>
      <c r="IA947" s="241"/>
      <c r="IB947" s="241"/>
      <c r="IC947" s="241"/>
      <c r="ID947" s="241"/>
      <c r="IE947" s="241"/>
      <c r="IF947" s="241"/>
      <c r="IG947" s="241"/>
      <c r="IH947" s="241"/>
      <c r="II947" s="241"/>
      <c r="IJ947" s="241"/>
      <c r="IK947" s="241"/>
      <c r="IL947" s="241"/>
      <c r="IM947" s="241"/>
      <c r="IN947" s="241"/>
      <c r="IO947" s="241"/>
      <c r="IP947" s="241"/>
      <c r="IQ947" s="241"/>
      <c r="IR947" s="241"/>
      <c r="IS947" s="241"/>
      <c r="IT947" s="241"/>
      <c r="IU947" s="241"/>
      <c r="IV947" s="241"/>
      <c r="IW947" s="241"/>
      <c r="IX947" s="241"/>
      <c r="IY947" s="241"/>
      <c r="IZ947" s="241"/>
      <c r="JA947" s="241"/>
      <c r="JB947" s="241"/>
      <c r="JC947" s="241"/>
      <c r="JD947" s="241"/>
      <c r="JE947" s="241"/>
      <c r="JF947" s="241"/>
      <c r="JG947" s="241"/>
      <c r="JH947" s="241"/>
      <c r="JI947" s="241"/>
      <c r="JJ947" s="241"/>
      <c r="JK947" s="241"/>
      <c r="JL947" s="241"/>
      <c r="JM947" s="241"/>
      <c r="JN947" s="241"/>
      <c r="JO947" s="241"/>
      <c r="JP947" s="241"/>
      <c r="JQ947" s="241"/>
      <c r="JR947" s="241"/>
      <c r="JS947" s="241"/>
      <c r="JT947" s="241"/>
      <c r="JU947" s="241"/>
    </row>
    <row r="948" spans="1:281" s="240" customFormat="1" ht="15" customHeight="1">
      <c r="A948" s="241"/>
      <c r="B948" s="241"/>
      <c r="C948" s="241"/>
      <c r="D948" s="241"/>
      <c r="E948" s="241"/>
      <c r="F948" s="241"/>
      <c r="G948" s="241"/>
      <c r="H948" s="241"/>
      <c r="I948" s="241"/>
      <c r="J948" s="241"/>
      <c r="K948" s="241"/>
      <c r="L948" s="241"/>
      <c r="M948" s="241"/>
      <c r="N948" s="241"/>
      <c r="O948" s="241"/>
      <c r="P948" s="241"/>
      <c r="Q948" s="241"/>
      <c r="R948" s="241"/>
      <c r="S948" s="241"/>
      <c r="T948" s="241"/>
      <c r="U948" s="241" t="s">
        <v>1067</v>
      </c>
      <c r="V948" s="241"/>
      <c r="W948" s="241"/>
      <c r="X948" s="241"/>
      <c r="Y948" s="241"/>
      <c r="Z948" s="241"/>
      <c r="AA948" s="241"/>
      <c r="AB948" s="241"/>
      <c r="AC948" s="241" t="s">
        <v>350</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241"/>
      <c r="EO948" s="241"/>
      <c r="EP948" s="241"/>
      <c r="EQ948" s="241"/>
      <c r="ER948" s="241"/>
      <c r="ES948" s="241"/>
      <c r="ET948" s="241"/>
      <c r="EU948" s="241"/>
      <c r="EV948" s="241"/>
      <c r="EW948" s="241"/>
      <c r="EX948" s="241"/>
      <c r="EY948" s="241"/>
      <c r="EZ948" s="241"/>
      <c r="FA948" s="241"/>
      <c r="FB948" s="241"/>
      <c r="FC948" s="241"/>
      <c r="FD948" s="241"/>
      <c r="FE948" s="241"/>
      <c r="FF948" s="241"/>
      <c r="FG948" s="241"/>
      <c r="FH948" s="241"/>
      <c r="FI948" s="241"/>
      <c r="FJ948" s="241"/>
      <c r="FK948" s="241"/>
      <c r="FL948" s="241"/>
      <c r="FM948" s="241"/>
      <c r="FN948" s="241"/>
      <c r="FO948" s="241"/>
      <c r="FP948" s="241"/>
      <c r="FQ948" s="241"/>
      <c r="FR948" s="241"/>
      <c r="FS948" s="241"/>
      <c r="FT948" s="241"/>
      <c r="FU948" s="241"/>
      <c r="FV948" s="241"/>
      <c r="FW948" s="241"/>
      <c r="FX948" s="241"/>
      <c r="FY948" s="241"/>
      <c r="FZ948" s="241"/>
      <c r="GA948" s="241"/>
      <c r="GB948" s="241"/>
      <c r="GC948" s="241"/>
      <c r="GD948" s="241"/>
      <c r="GE948" s="241"/>
      <c r="GF948" s="241"/>
      <c r="GG948" s="241"/>
      <c r="GH948" s="241"/>
      <c r="GI948" s="241"/>
      <c r="GJ948" s="241"/>
      <c r="GK948" s="241"/>
      <c r="GL948" s="241"/>
      <c r="GM948" s="241"/>
      <c r="GN948" s="241"/>
      <c r="GO948" s="241"/>
      <c r="GP948" s="241"/>
      <c r="GQ948" s="241"/>
      <c r="GR948" s="241"/>
      <c r="GS948" s="241"/>
      <c r="GT948" s="241"/>
      <c r="GU948" s="241"/>
      <c r="GV948" s="241"/>
      <c r="GW948" s="241"/>
      <c r="GX948" s="241"/>
      <c r="GY948" s="241"/>
      <c r="GZ948" s="241"/>
      <c r="HA948" s="241"/>
      <c r="HB948" s="241"/>
      <c r="HC948" s="241"/>
      <c r="HD948" s="241"/>
      <c r="HE948" s="241"/>
      <c r="HF948" s="241"/>
      <c r="HG948" s="241"/>
      <c r="HH948" s="241"/>
      <c r="HI948" s="241"/>
      <c r="HJ948" s="241"/>
      <c r="HK948" s="241"/>
      <c r="HL948" s="241"/>
      <c r="HM948" s="241"/>
      <c r="HN948" s="241"/>
      <c r="HO948" s="241"/>
      <c r="HP948" s="241"/>
      <c r="HQ948" s="241"/>
      <c r="HR948" s="241"/>
      <c r="HS948" s="241"/>
      <c r="HT948" s="241"/>
      <c r="HU948" s="241"/>
      <c r="HV948" s="241"/>
      <c r="HW948" s="241"/>
      <c r="HX948" s="241"/>
      <c r="HY948" s="241"/>
      <c r="HZ948" s="241"/>
      <c r="IA948" s="241"/>
      <c r="IB948" s="241"/>
      <c r="IC948" s="241"/>
      <c r="ID948" s="241"/>
      <c r="IE948" s="241"/>
      <c r="IF948" s="241"/>
      <c r="IG948" s="241"/>
      <c r="IH948" s="241"/>
      <c r="II948" s="241"/>
      <c r="IJ948" s="241"/>
      <c r="IK948" s="241"/>
      <c r="IL948" s="241"/>
      <c r="IM948" s="241"/>
      <c r="IN948" s="241"/>
      <c r="IO948" s="241"/>
      <c r="IP948" s="241"/>
      <c r="IQ948" s="241"/>
      <c r="IR948" s="241"/>
      <c r="IS948" s="241"/>
      <c r="IT948" s="241"/>
      <c r="IU948" s="241"/>
      <c r="IV948" s="241"/>
      <c r="IW948" s="241"/>
      <c r="IX948" s="241"/>
      <c r="IY948" s="241"/>
      <c r="IZ948" s="241"/>
      <c r="JA948" s="241"/>
      <c r="JB948" s="241"/>
      <c r="JC948" s="241"/>
      <c r="JD948" s="241"/>
      <c r="JE948" s="241"/>
      <c r="JF948" s="241"/>
      <c r="JG948" s="241"/>
      <c r="JH948" s="241"/>
      <c r="JI948" s="241"/>
      <c r="JJ948" s="241"/>
      <c r="JK948" s="241"/>
      <c r="JL948" s="241"/>
      <c r="JM948" s="241"/>
      <c r="JN948" s="241"/>
      <c r="JO948" s="241"/>
      <c r="JP948" s="241"/>
      <c r="JQ948" s="241"/>
      <c r="JR948" s="241"/>
      <c r="JS948" s="241"/>
      <c r="JT948" s="241"/>
      <c r="JU948" s="241"/>
    </row>
    <row r="949" spans="1:281" s="240" customFormat="1" ht="15" customHeight="1">
      <c r="A949" s="241"/>
      <c r="B949" s="241"/>
      <c r="C949" s="241"/>
      <c r="D949" s="241"/>
      <c r="E949" s="241"/>
      <c r="F949" s="241"/>
      <c r="G949" s="241"/>
      <c r="H949" s="241"/>
      <c r="I949" s="241"/>
      <c r="J949" s="241"/>
      <c r="K949" s="241"/>
      <c r="L949" s="241"/>
      <c r="M949" s="241"/>
      <c r="N949" s="241"/>
      <c r="O949" s="241"/>
      <c r="P949" s="241"/>
      <c r="Q949" s="241"/>
      <c r="R949" s="241"/>
      <c r="S949" s="241"/>
      <c r="T949" s="241"/>
      <c r="U949" s="241" t="s">
        <v>1068</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c r="HG949" s="241"/>
      <c r="HH949" s="241"/>
      <c r="HI949" s="241"/>
      <c r="HJ949" s="241"/>
      <c r="HK949" s="241"/>
      <c r="HL949" s="241"/>
      <c r="HM949" s="241"/>
      <c r="HN949" s="241"/>
      <c r="HO949" s="241"/>
      <c r="HP949" s="241"/>
      <c r="HQ949" s="241"/>
      <c r="HR949" s="241"/>
      <c r="HS949" s="241"/>
      <c r="HT949" s="241"/>
      <c r="HU949" s="241"/>
      <c r="HV949" s="241"/>
      <c r="HW949" s="241"/>
      <c r="HX949" s="241"/>
      <c r="HY949" s="241"/>
      <c r="HZ949" s="241"/>
      <c r="IA949" s="241"/>
      <c r="IB949" s="241"/>
      <c r="IC949" s="241"/>
      <c r="ID949" s="241"/>
      <c r="IE949" s="241"/>
      <c r="IF949" s="241"/>
      <c r="IG949" s="241"/>
      <c r="IH949" s="241"/>
      <c r="II949" s="241"/>
      <c r="IJ949" s="241"/>
      <c r="IK949" s="241"/>
      <c r="IL949" s="241"/>
      <c r="IM949" s="241"/>
      <c r="IN949" s="241"/>
      <c r="IO949" s="241"/>
      <c r="IP949" s="241"/>
      <c r="IQ949" s="241"/>
      <c r="IR949" s="241"/>
      <c r="IS949" s="241"/>
      <c r="IT949" s="241"/>
      <c r="IU949" s="241"/>
      <c r="IV949" s="241"/>
      <c r="IW949" s="241"/>
      <c r="IX949" s="241"/>
      <c r="IY949" s="241"/>
      <c r="IZ949" s="241"/>
      <c r="JA949" s="241"/>
      <c r="JB949" s="241"/>
      <c r="JC949" s="241"/>
      <c r="JD949" s="241"/>
      <c r="JE949" s="241"/>
      <c r="JF949" s="241"/>
      <c r="JG949" s="241"/>
      <c r="JH949" s="241"/>
      <c r="JI949" s="241"/>
      <c r="JJ949" s="241"/>
      <c r="JK949" s="241"/>
      <c r="JL949" s="241"/>
      <c r="JM949" s="241"/>
      <c r="JN949" s="241"/>
      <c r="JO949" s="241"/>
      <c r="JP949" s="241"/>
      <c r="JQ949" s="241"/>
      <c r="JR949" s="241"/>
      <c r="JS949" s="241"/>
      <c r="JT949" s="241"/>
      <c r="JU949" s="241"/>
    </row>
    <row r="950" spans="1:281" s="240" customFormat="1" ht="15" customHeight="1">
      <c r="A950" s="241"/>
      <c r="B950" s="241"/>
      <c r="C950" s="241"/>
      <c r="D950" s="241"/>
      <c r="E950" s="241"/>
      <c r="F950" s="241"/>
      <c r="G950" s="241"/>
      <c r="H950" s="241"/>
      <c r="I950" s="241"/>
      <c r="J950" s="241"/>
      <c r="K950" s="241"/>
      <c r="L950" s="241"/>
      <c r="M950" s="241"/>
      <c r="N950" s="241"/>
      <c r="O950" s="241"/>
      <c r="P950" s="241"/>
      <c r="Q950" s="241"/>
      <c r="R950" s="241"/>
      <c r="S950" s="241"/>
      <c r="T950" s="241"/>
      <c r="U950" s="241" t="s">
        <v>1069</v>
      </c>
      <c r="V950" s="241"/>
      <c r="W950" s="241"/>
      <c r="X950" s="241"/>
      <c r="Y950" s="241"/>
      <c r="Z950" s="241"/>
      <c r="AA950" s="241"/>
      <c r="AB950" s="241"/>
      <c r="AC950" s="241" t="s">
        <v>325</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c r="DV950" s="241"/>
      <c r="DW950" s="241"/>
      <c r="DX950" s="241"/>
      <c r="DY950" s="241"/>
      <c r="DZ950" s="241"/>
      <c r="EA950" s="241"/>
      <c r="EB950" s="241"/>
      <c r="EC950" s="241"/>
      <c r="ED950" s="241"/>
      <c r="EE950" s="241"/>
      <c r="EF950" s="241"/>
      <c r="EG950" s="241"/>
      <c r="EH950" s="241"/>
      <c r="EI950" s="241"/>
      <c r="EJ950" s="241"/>
      <c r="EK950" s="241"/>
      <c r="EL950" s="241"/>
      <c r="EM950" s="241"/>
      <c r="EN950" s="241"/>
      <c r="EO950" s="241"/>
      <c r="EP950" s="241"/>
      <c r="EQ950" s="241"/>
      <c r="ER950" s="241"/>
      <c r="ES950" s="241"/>
      <c r="ET950" s="241"/>
      <c r="EU950" s="241"/>
      <c r="EV950" s="241"/>
      <c r="EW950" s="241"/>
      <c r="EX950" s="241"/>
      <c r="EY950" s="241"/>
      <c r="EZ950" s="241"/>
      <c r="FA950" s="241"/>
      <c r="FB950" s="241"/>
      <c r="FC950" s="241"/>
      <c r="FD950" s="241"/>
      <c r="FE950" s="241"/>
      <c r="FF950" s="241"/>
      <c r="FG950" s="241"/>
      <c r="FH950" s="241"/>
      <c r="FI950" s="241"/>
      <c r="FJ950" s="241"/>
      <c r="FK950" s="241"/>
      <c r="FL950" s="241"/>
      <c r="FM950" s="241"/>
      <c r="FN950" s="241"/>
      <c r="FO950" s="241"/>
      <c r="FP950" s="241"/>
      <c r="FQ950" s="241"/>
      <c r="FR950" s="241"/>
      <c r="FS950" s="241"/>
      <c r="FT950" s="241"/>
      <c r="FU950" s="241"/>
      <c r="FV950" s="241"/>
      <c r="FW950" s="241"/>
      <c r="FX950" s="241"/>
      <c r="FY950" s="241"/>
      <c r="FZ950" s="241"/>
      <c r="GA950" s="241"/>
      <c r="GB950" s="241"/>
      <c r="GC950" s="241"/>
      <c r="GD950" s="241"/>
      <c r="GE950" s="241"/>
      <c r="GF950" s="241"/>
      <c r="GG950" s="241"/>
      <c r="GH950" s="241"/>
      <c r="GI950" s="241"/>
      <c r="GJ950" s="241"/>
      <c r="GK950" s="241"/>
      <c r="GL950" s="241"/>
      <c r="GM950" s="241"/>
      <c r="GN950" s="241"/>
      <c r="GO950" s="241"/>
      <c r="GP950" s="241"/>
      <c r="GQ950" s="241"/>
      <c r="GR950" s="241"/>
      <c r="GS950" s="241"/>
      <c r="GT950" s="241"/>
      <c r="GU950" s="241"/>
      <c r="GV950" s="241"/>
      <c r="GW950" s="241"/>
      <c r="GX950" s="241"/>
      <c r="GY950" s="241"/>
      <c r="GZ950" s="241"/>
      <c r="HA950" s="241"/>
      <c r="HB950" s="241"/>
      <c r="HC950" s="241"/>
      <c r="HD950" s="241"/>
      <c r="HE950" s="241"/>
      <c r="HF950" s="241"/>
      <c r="HG950" s="241"/>
      <c r="HH950" s="241"/>
      <c r="HI950" s="241"/>
      <c r="HJ950" s="241"/>
      <c r="HK950" s="241"/>
      <c r="HL950" s="241"/>
      <c r="HM950" s="241"/>
      <c r="HN950" s="241"/>
      <c r="HO950" s="241"/>
      <c r="HP950" s="241"/>
      <c r="HQ950" s="241"/>
      <c r="HR950" s="241"/>
      <c r="HS950" s="241"/>
      <c r="HT950" s="241"/>
      <c r="HU950" s="241"/>
      <c r="HV950" s="241"/>
      <c r="HW950" s="241"/>
      <c r="HX950" s="241"/>
      <c r="HY950" s="241"/>
      <c r="HZ950" s="241"/>
      <c r="IA950" s="241"/>
      <c r="IB950" s="241"/>
      <c r="IC950" s="241"/>
      <c r="ID950" s="241"/>
      <c r="IE950" s="241"/>
      <c r="IF950" s="241"/>
      <c r="IG950" s="241"/>
      <c r="IH950" s="241"/>
      <c r="II950" s="241"/>
      <c r="IJ950" s="241"/>
      <c r="IK950" s="241"/>
      <c r="IL950" s="241"/>
      <c r="IM950" s="241"/>
      <c r="IN950" s="241"/>
      <c r="IO950" s="241"/>
      <c r="IP950" s="241"/>
      <c r="IQ950" s="241"/>
      <c r="IR950" s="241"/>
      <c r="IS950" s="241"/>
      <c r="IT950" s="241"/>
      <c r="IU950" s="241"/>
      <c r="IV950" s="241"/>
      <c r="IW950" s="241"/>
      <c r="IX950" s="241"/>
      <c r="IY950" s="241"/>
      <c r="IZ950" s="241"/>
      <c r="JA950" s="241"/>
      <c r="JB950" s="241"/>
      <c r="JC950" s="241"/>
      <c r="JD950" s="241"/>
      <c r="JE950" s="241"/>
      <c r="JF950" s="241"/>
      <c r="JG950" s="241"/>
      <c r="JH950" s="241"/>
      <c r="JI950" s="241"/>
      <c r="JJ950" s="241"/>
      <c r="JK950" s="241"/>
      <c r="JL950" s="241"/>
      <c r="JM950" s="241"/>
      <c r="JN950" s="241"/>
      <c r="JO950" s="241"/>
      <c r="JP950" s="241"/>
      <c r="JQ950" s="241"/>
      <c r="JR950" s="241"/>
      <c r="JS950" s="241"/>
      <c r="JT950" s="241"/>
      <c r="JU950" s="241"/>
    </row>
    <row r="951" spans="1:281" s="240" customFormat="1" ht="15" customHeight="1">
      <c r="A951" s="241"/>
      <c r="B951" s="241"/>
      <c r="C951" s="241"/>
      <c r="D951" s="241"/>
      <c r="E951" s="241"/>
      <c r="F951" s="241"/>
      <c r="G951" s="241"/>
      <c r="H951" s="241"/>
      <c r="I951" s="241"/>
      <c r="J951" s="241"/>
      <c r="K951" s="241"/>
      <c r="L951" s="241"/>
      <c r="M951" s="241"/>
      <c r="N951" s="241"/>
      <c r="O951" s="241"/>
      <c r="P951" s="241"/>
      <c r="Q951" s="241"/>
      <c r="R951" s="241"/>
      <c r="S951" s="241"/>
      <c r="T951" s="241"/>
      <c r="U951" s="241" t="s">
        <v>1070</v>
      </c>
      <c r="V951" s="241"/>
      <c r="W951" s="241"/>
      <c r="X951" s="241"/>
      <c r="Y951" s="241"/>
      <c r="Z951" s="241"/>
      <c r="AA951" s="241"/>
      <c r="AB951" s="241"/>
      <c r="AC951" s="241" t="s">
        <v>313</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c r="DV951" s="241"/>
      <c r="DW951" s="241"/>
      <c r="DX951" s="241"/>
      <c r="DY951" s="241"/>
      <c r="DZ951" s="241"/>
      <c r="EA951" s="241"/>
      <c r="EB951" s="241"/>
      <c r="EC951" s="241"/>
      <c r="ED951" s="241"/>
      <c r="EE951" s="241"/>
      <c r="EF951" s="241"/>
      <c r="EG951" s="241"/>
      <c r="EH951" s="241"/>
      <c r="EI951" s="241"/>
      <c r="EJ951" s="241"/>
      <c r="EK951" s="241"/>
      <c r="EL951" s="241"/>
      <c r="EM951" s="241"/>
      <c r="EN951" s="241"/>
      <c r="EO951" s="241"/>
      <c r="EP951" s="241"/>
      <c r="EQ951" s="241"/>
      <c r="ER951" s="241"/>
      <c r="ES951" s="241"/>
      <c r="ET951" s="241"/>
      <c r="EU951" s="241"/>
      <c r="EV951" s="241"/>
      <c r="EW951" s="241"/>
      <c r="EX951" s="241"/>
      <c r="EY951" s="241"/>
      <c r="EZ951" s="241"/>
      <c r="FA951" s="241"/>
      <c r="FB951" s="241"/>
      <c r="FC951" s="241"/>
      <c r="FD951" s="241"/>
      <c r="FE951" s="241"/>
      <c r="FF951" s="241"/>
      <c r="FG951" s="241"/>
      <c r="FH951" s="241"/>
      <c r="FI951" s="241"/>
      <c r="FJ951" s="241"/>
      <c r="FK951" s="241"/>
      <c r="FL951" s="241"/>
      <c r="FM951" s="241"/>
      <c r="FN951" s="241"/>
      <c r="FO951" s="241"/>
      <c r="FP951" s="241"/>
      <c r="FQ951" s="241"/>
      <c r="FR951" s="241"/>
      <c r="FS951" s="241"/>
      <c r="FT951" s="241"/>
      <c r="FU951" s="241"/>
      <c r="FV951" s="241"/>
      <c r="FW951" s="241"/>
      <c r="FX951" s="241"/>
      <c r="FY951" s="241"/>
      <c r="FZ951" s="241"/>
      <c r="GA951" s="241"/>
      <c r="GB951" s="241"/>
      <c r="GC951" s="241"/>
      <c r="GD951" s="241"/>
      <c r="GE951" s="241"/>
      <c r="GF951" s="241"/>
      <c r="GG951" s="241"/>
      <c r="GH951" s="241"/>
      <c r="GI951" s="241"/>
      <c r="GJ951" s="241"/>
      <c r="GK951" s="241"/>
      <c r="GL951" s="241"/>
      <c r="GM951" s="241"/>
      <c r="GN951" s="241"/>
      <c r="GO951" s="241"/>
      <c r="GP951" s="241"/>
      <c r="GQ951" s="241"/>
      <c r="GR951" s="241"/>
      <c r="GS951" s="241"/>
      <c r="GT951" s="241"/>
      <c r="GU951" s="241"/>
      <c r="GV951" s="241"/>
      <c r="GW951" s="241"/>
      <c r="GX951" s="241"/>
      <c r="GY951" s="241"/>
      <c r="GZ951" s="241"/>
      <c r="HA951" s="241"/>
      <c r="HB951" s="241"/>
      <c r="HC951" s="241"/>
      <c r="HD951" s="241"/>
      <c r="HE951" s="241"/>
      <c r="HF951" s="241"/>
      <c r="HG951" s="241"/>
      <c r="HH951" s="241"/>
      <c r="HI951" s="241"/>
      <c r="HJ951" s="241"/>
      <c r="HK951" s="241"/>
      <c r="HL951" s="241"/>
      <c r="HM951" s="241"/>
      <c r="HN951" s="241"/>
      <c r="HO951" s="241"/>
      <c r="HP951" s="241"/>
      <c r="HQ951" s="241"/>
      <c r="HR951" s="241"/>
      <c r="HS951" s="241"/>
      <c r="HT951" s="241"/>
      <c r="HU951" s="241"/>
      <c r="HV951" s="241"/>
      <c r="HW951" s="241"/>
      <c r="HX951" s="241"/>
      <c r="HY951" s="241"/>
      <c r="HZ951" s="241"/>
      <c r="IA951" s="241"/>
      <c r="IB951" s="241"/>
      <c r="IC951" s="241"/>
      <c r="ID951" s="241"/>
      <c r="IE951" s="241"/>
      <c r="IF951" s="241"/>
      <c r="IG951" s="241"/>
      <c r="IH951" s="241"/>
      <c r="II951" s="241"/>
      <c r="IJ951" s="241"/>
      <c r="IK951" s="241"/>
      <c r="IL951" s="241"/>
      <c r="IM951" s="241"/>
      <c r="IN951" s="241"/>
      <c r="IO951" s="241"/>
      <c r="IP951" s="241"/>
      <c r="IQ951" s="241"/>
      <c r="IR951" s="241"/>
      <c r="IS951" s="241"/>
      <c r="IT951" s="241"/>
      <c r="IU951" s="241"/>
      <c r="IV951" s="241"/>
      <c r="IW951" s="241"/>
      <c r="IX951" s="241"/>
      <c r="IY951" s="241"/>
      <c r="IZ951" s="241"/>
      <c r="JA951" s="241"/>
      <c r="JB951" s="241"/>
      <c r="JC951" s="241"/>
      <c r="JD951" s="241"/>
      <c r="JE951" s="241"/>
      <c r="JF951" s="241"/>
      <c r="JG951" s="241"/>
      <c r="JH951" s="241"/>
      <c r="JI951" s="241"/>
      <c r="JJ951" s="241"/>
      <c r="JK951" s="241"/>
      <c r="JL951" s="241"/>
      <c r="JM951" s="241"/>
      <c r="JN951" s="241"/>
      <c r="JO951" s="241"/>
      <c r="JP951" s="241"/>
      <c r="JQ951" s="241"/>
      <c r="JR951" s="241"/>
      <c r="JS951" s="241"/>
      <c r="JT951" s="241"/>
      <c r="JU951" s="241"/>
    </row>
    <row r="952" spans="1:281" s="240" customFormat="1" ht="15" customHeight="1">
      <c r="A952" s="241"/>
      <c r="B952" s="241"/>
      <c r="C952" s="241"/>
      <c r="D952" s="241"/>
      <c r="E952" s="241"/>
      <c r="F952" s="241"/>
      <c r="G952" s="241"/>
      <c r="H952" s="241"/>
      <c r="I952" s="241"/>
      <c r="J952" s="241"/>
      <c r="K952" s="241"/>
      <c r="L952" s="241"/>
      <c r="M952" s="241"/>
      <c r="N952" s="241"/>
      <c r="O952" s="241"/>
      <c r="P952" s="241"/>
      <c r="Q952" s="241"/>
      <c r="R952" s="241"/>
      <c r="S952" s="241"/>
      <c r="T952" s="241"/>
      <c r="U952" s="241" t="s">
        <v>1071</v>
      </c>
      <c r="V952" s="241"/>
      <c r="W952" s="241"/>
      <c r="X952" s="241"/>
      <c r="Y952" s="241"/>
      <c r="Z952" s="241"/>
      <c r="AA952" s="241"/>
      <c r="AB952" s="241"/>
      <c r="AC952" s="241" t="s">
        <v>313</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c r="HG952" s="241"/>
      <c r="HH952" s="241"/>
      <c r="HI952" s="241"/>
      <c r="HJ952" s="241"/>
      <c r="HK952" s="241"/>
      <c r="HL952" s="241"/>
      <c r="HM952" s="241"/>
      <c r="HN952" s="241"/>
      <c r="HO952" s="241"/>
      <c r="HP952" s="241"/>
      <c r="HQ952" s="241"/>
      <c r="HR952" s="241"/>
      <c r="HS952" s="241"/>
      <c r="HT952" s="241"/>
      <c r="HU952" s="241"/>
      <c r="HV952" s="241"/>
      <c r="HW952" s="241"/>
      <c r="HX952" s="241"/>
      <c r="HY952" s="241"/>
      <c r="HZ952" s="241"/>
      <c r="IA952" s="241"/>
      <c r="IB952" s="241"/>
      <c r="IC952" s="241"/>
      <c r="ID952" s="241"/>
      <c r="IE952" s="241"/>
      <c r="IF952" s="241"/>
      <c r="IG952" s="241"/>
      <c r="IH952" s="241"/>
      <c r="II952" s="241"/>
      <c r="IJ952" s="241"/>
      <c r="IK952" s="241"/>
      <c r="IL952" s="241"/>
      <c r="IM952" s="241"/>
      <c r="IN952" s="241"/>
      <c r="IO952" s="241"/>
      <c r="IP952" s="241"/>
      <c r="IQ952" s="241"/>
      <c r="IR952" s="241"/>
      <c r="IS952" s="241"/>
      <c r="IT952" s="241"/>
      <c r="IU952" s="241"/>
      <c r="IV952" s="241"/>
      <c r="IW952" s="241"/>
      <c r="IX952" s="241"/>
      <c r="IY952" s="241"/>
      <c r="IZ952" s="241"/>
      <c r="JA952" s="241"/>
      <c r="JB952" s="241"/>
      <c r="JC952" s="241"/>
      <c r="JD952" s="241"/>
      <c r="JE952" s="241"/>
      <c r="JF952" s="241"/>
      <c r="JG952" s="241"/>
      <c r="JH952" s="241"/>
      <c r="JI952" s="241"/>
      <c r="JJ952" s="241"/>
      <c r="JK952" s="241"/>
      <c r="JL952" s="241"/>
      <c r="JM952" s="241"/>
      <c r="JN952" s="241"/>
      <c r="JO952" s="241"/>
      <c r="JP952" s="241"/>
      <c r="JQ952" s="241"/>
      <c r="JR952" s="241"/>
      <c r="JS952" s="241"/>
      <c r="JT952" s="241"/>
      <c r="JU952" s="241"/>
    </row>
    <row r="953" spans="1:281" s="240" customFormat="1" ht="15" customHeight="1">
      <c r="A953" s="241"/>
      <c r="B953" s="241"/>
      <c r="C953" s="241"/>
      <c r="D953" s="241"/>
      <c r="E953" s="241"/>
      <c r="F953" s="241"/>
      <c r="G953" s="241"/>
      <c r="H953" s="241"/>
      <c r="I953" s="241"/>
      <c r="J953" s="241"/>
      <c r="K953" s="241"/>
      <c r="L953" s="241"/>
      <c r="M953" s="241"/>
      <c r="N953" s="241"/>
      <c r="O953" s="241"/>
      <c r="P953" s="241"/>
      <c r="Q953" s="241"/>
      <c r="R953" s="241"/>
      <c r="S953" s="241"/>
      <c r="T953" s="241"/>
      <c r="U953" s="241" t="s">
        <v>1072</v>
      </c>
      <c r="V953" s="241"/>
      <c r="W953" s="241"/>
      <c r="X953" s="241"/>
      <c r="Y953" s="241"/>
      <c r="Z953" s="241"/>
      <c r="AA953" s="241"/>
      <c r="AB953" s="241"/>
      <c r="AC953" s="241" t="s">
        <v>325</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c r="HG953" s="241"/>
      <c r="HH953" s="241"/>
      <c r="HI953" s="241"/>
      <c r="HJ953" s="241"/>
      <c r="HK953" s="241"/>
      <c r="HL953" s="241"/>
      <c r="HM953" s="241"/>
      <c r="HN953" s="241"/>
      <c r="HO953" s="241"/>
      <c r="HP953" s="241"/>
      <c r="HQ953" s="241"/>
      <c r="HR953" s="241"/>
      <c r="HS953" s="241"/>
      <c r="HT953" s="241"/>
      <c r="HU953" s="241"/>
      <c r="HV953" s="241"/>
      <c r="HW953" s="241"/>
      <c r="HX953" s="241"/>
      <c r="HY953" s="241"/>
      <c r="HZ953" s="241"/>
      <c r="IA953" s="241"/>
      <c r="IB953" s="241"/>
      <c r="IC953" s="241"/>
      <c r="ID953" s="241"/>
      <c r="IE953" s="241"/>
      <c r="IF953" s="241"/>
      <c r="IG953" s="241"/>
      <c r="IH953" s="241"/>
      <c r="II953" s="241"/>
      <c r="IJ953" s="241"/>
      <c r="IK953" s="241"/>
      <c r="IL953" s="241"/>
      <c r="IM953" s="241"/>
      <c r="IN953" s="241"/>
      <c r="IO953" s="241"/>
      <c r="IP953" s="241"/>
      <c r="IQ953" s="241"/>
      <c r="IR953" s="241"/>
      <c r="IS953" s="241"/>
      <c r="IT953" s="241"/>
      <c r="IU953" s="241"/>
      <c r="IV953" s="241"/>
      <c r="IW953" s="241"/>
      <c r="IX953" s="241"/>
      <c r="IY953" s="241"/>
      <c r="IZ953" s="241"/>
      <c r="JA953" s="241"/>
      <c r="JB953" s="241"/>
      <c r="JC953" s="241"/>
      <c r="JD953" s="241"/>
      <c r="JE953" s="241"/>
      <c r="JF953" s="241"/>
      <c r="JG953" s="241"/>
      <c r="JH953" s="241"/>
      <c r="JI953" s="241"/>
      <c r="JJ953" s="241"/>
      <c r="JK953" s="241"/>
      <c r="JL953" s="241"/>
      <c r="JM953" s="241"/>
      <c r="JN953" s="241"/>
      <c r="JO953" s="241"/>
      <c r="JP953" s="241"/>
      <c r="JQ953" s="241"/>
      <c r="JR953" s="241"/>
      <c r="JS953" s="241"/>
      <c r="JT953" s="241"/>
      <c r="JU953" s="241"/>
    </row>
    <row r="954" spans="1:281" s="240" customFormat="1" ht="15" customHeight="1">
      <c r="A954" s="241"/>
      <c r="B954" s="241"/>
      <c r="C954" s="241"/>
      <c r="D954" s="241"/>
      <c r="E954" s="241"/>
      <c r="F954" s="241"/>
      <c r="G954" s="241"/>
      <c r="H954" s="241"/>
      <c r="I954" s="241"/>
      <c r="J954" s="241"/>
      <c r="K954" s="241"/>
      <c r="L954" s="241"/>
      <c r="M954" s="241"/>
      <c r="N954" s="241"/>
      <c r="O954" s="241"/>
      <c r="P954" s="241"/>
      <c r="Q954" s="241"/>
      <c r="R954" s="241"/>
      <c r="S954" s="241"/>
      <c r="T954" s="241"/>
      <c r="U954" s="241" t="s">
        <v>1073</v>
      </c>
      <c r="V954" s="241"/>
      <c r="W954" s="241"/>
      <c r="X954" s="241"/>
      <c r="Y954" s="241"/>
      <c r="Z954" s="241"/>
      <c r="AA954" s="241"/>
      <c r="AB954" s="241"/>
      <c r="AC954" s="241" t="s">
        <v>322</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c r="HG954" s="241"/>
      <c r="HH954" s="241"/>
      <c r="HI954" s="241"/>
      <c r="HJ954" s="241"/>
      <c r="HK954" s="241"/>
      <c r="HL954" s="241"/>
      <c r="HM954" s="241"/>
      <c r="HN954" s="241"/>
      <c r="HO954" s="241"/>
      <c r="HP954" s="241"/>
      <c r="HQ954" s="241"/>
      <c r="HR954" s="241"/>
      <c r="HS954" s="241"/>
      <c r="HT954" s="241"/>
      <c r="HU954" s="241"/>
      <c r="HV954" s="241"/>
      <c r="HW954" s="241"/>
      <c r="HX954" s="241"/>
      <c r="HY954" s="241"/>
      <c r="HZ954" s="241"/>
      <c r="IA954" s="241"/>
      <c r="IB954" s="241"/>
      <c r="IC954" s="241"/>
      <c r="ID954" s="241"/>
      <c r="IE954" s="241"/>
      <c r="IF954" s="241"/>
      <c r="IG954" s="241"/>
      <c r="IH954" s="241"/>
      <c r="II954" s="241"/>
      <c r="IJ954" s="241"/>
      <c r="IK954" s="241"/>
      <c r="IL954" s="241"/>
      <c r="IM954" s="241"/>
      <c r="IN954" s="241"/>
      <c r="IO954" s="241"/>
      <c r="IP954" s="241"/>
      <c r="IQ954" s="241"/>
      <c r="IR954" s="241"/>
      <c r="IS954" s="241"/>
      <c r="IT954" s="241"/>
      <c r="IU954" s="241"/>
      <c r="IV954" s="241"/>
      <c r="IW954" s="241"/>
      <c r="IX954" s="241"/>
      <c r="IY954" s="241"/>
      <c r="IZ954" s="241"/>
      <c r="JA954" s="241"/>
      <c r="JB954" s="241"/>
      <c r="JC954" s="241"/>
      <c r="JD954" s="241"/>
      <c r="JE954" s="241"/>
      <c r="JF954" s="241"/>
      <c r="JG954" s="241"/>
      <c r="JH954" s="241"/>
      <c r="JI954" s="241"/>
      <c r="JJ954" s="241"/>
      <c r="JK954" s="241"/>
      <c r="JL954" s="241"/>
      <c r="JM954" s="241"/>
      <c r="JN954" s="241"/>
      <c r="JO954" s="241"/>
      <c r="JP954" s="241"/>
      <c r="JQ954" s="241"/>
      <c r="JR954" s="241"/>
      <c r="JS954" s="241"/>
      <c r="JT954" s="241"/>
      <c r="JU954" s="241"/>
    </row>
    <row r="955" spans="1:281" s="240" customFormat="1" ht="15" customHeight="1">
      <c r="A955" s="241"/>
      <c r="B955" s="241"/>
      <c r="C955" s="241"/>
      <c r="D955" s="241"/>
      <c r="E955" s="241"/>
      <c r="F955" s="241"/>
      <c r="G955" s="241"/>
      <c r="H955" s="241"/>
      <c r="I955" s="241"/>
      <c r="J955" s="241"/>
      <c r="K955" s="241"/>
      <c r="L955" s="241"/>
      <c r="M955" s="241"/>
      <c r="N955" s="241"/>
      <c r="O955" s="241"/>
      <c r="P955" s="241"/>
      <c r="Q955" s="241"/>
      <c r="R955" s="241"/>
      <c r="S955" s="241"/>
      <c r="T955" s="241"/>
      <c r="U955" s="241" t="s">
        <v>1074</v>
      </c>
      <c r="V955" s="241"/>
      <c r="W955" s="241"/>
      <c r="X955" s="241"/>
      <c r="Y955" s="241"/>
      <c r="Z955" s="241"/>
      <c r="AA955" s="241"/>
      <c r="AB955" s="241"/>
      <c r="AC955" s="241" t="s">
        <v>313</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c r="DV955" s="241"/>
      <c r="DW955" s="241"/>
      <c r="DX955" s="241"/>
      <c r="DY955" s="241"/>
      <c r="DZ955" s="241"/>
      <c r="EA955" s="241"/>
      <c r="EB955" s="241"/>
      <c r="EC955" s="241"/>
      <c r="ED955" s="241"/>
      <c r="EE955" s="241"/>
      <c r="EF955" s="241"/>
      <c r="EG955" s="241"/>
      <c r="EH955" s="241"/>
      <c r="EI955" s="241"/>
      <c r="EJ955" s="241"/>
      <c r="EK955" s="241"/>
      <c r="EL955" s="241"/>
      <c r="EM955" s="241"/>
      <c r="EN955" s="241"/>
      <c r="EO955" s="241"/>
      <c r="EP955" s="241"/>
      <c r="EQ955" s="241"/>
      <c r="ER955" s="241"/>
      <c r="ES955" s="241"/>
      <c r="ET955" s="241"/>
      <c r="EU955" s="241"/>
      <c r="EV955" s="241"/>
      <c r="EW955" s="241"/>
      <c r="EX955" s="241"/>
      <c r="EY955" s="241"/>
      <c r="EZ955" s="241"/>
      <c r="FA955" s="241"/>
      <c r="FB955" s="241"/>
      <c r="FC955" s="241"/>
      <c r="FD955" s="241"/>
      <c r="FE955" s="241"/>
      <c r="FF955" s="241"/>
      <c r="FG955" s="241"/>
      <c r="FH955" s="241"/>
      <c r="FI955" s="241"/>
      <c r="FJ955" s="241"/>
      <c r="FK955" s="241"/>
      <c r="FL955" s="241"/>
      <c r="FM955" s="241"/>
      <c r="FN955" s="241"/>
      <c r="FO955" s="241"/>
      <c r="FP955" s="241"/>
      <c r="FQ955" s="241"/>
      <c r="FR955" s="241"/>
      <c r="FS955" s="241"/>
      <c r="FT955" s="241"/>
      <c r="FU955" s="241"/>
      <c r="FV955" s="241"/>
      <c r="FW955" s="241"/>
      <c r="FX955" s="241"/>
      <c r="FY955" s="241"/>
      <c r="FZ955" s="241"/>
      <c r="GA955" s="241"/>
      <c r="GB955" s="241"/>
      <c r="GC955" s="241"/>
      <c r="GD955" s="241"/>
      <c r="GE955" s="241"/>
      <c r="GF955" s="241"/>
      <c r="GG955" s="241"/>
      <c r="GH955" s="241"/>
      <c r="GI955" s="241"/>
      <c r="GJ955" s="241"/>
      <c r="GK955" s="241"/>
      <c r="GL955" s="241"/>
      <c r="GM955" s="241"/>
      <c r="GN955" s="241"/>
      <c r="GO955" s="241"/>
      <c r="GP955" s="241"/>
      <c r="GQ955" s="241"/>
      <c r="GR955" s="241"/>
      <c r="GS955" s="241"/>
      <c r="GT955" s="241"/>
      <c r="GU955" s="241"/>
      <c r="GV955" s="241"/>
      <c r="GW955" s="241"/>
      <c r="GX955" s="241"/>
      <c r="GY955" s="241"/>
      <c r="GZ955" s="241"/>
      <c r="HA955" s="241"/>
      <c r="HB955" s="241"/>
      <c r="HC955" s="241"/>
      <c r="HD955" s="241"/>
      <c r="HE955" s="241"/>
      <c r="HF955" s="241"/>
      <c r="HG955" s="241"/>
      <c r="HH955" s="241"/>
      <c r="HI955" s="241"/>
      <c r="HJ955" s="241"/>
      <c r="HK955" s="241"/>
      <c r="HL955" s="241"/>
      <c r="HM955" s="241"/>
      <c r="HN955" s="241"/>
      <c r="HO955" s="241"/>
      <c r="HP955" s="241"/>
      <c r="HQ955" s="241"/>
      <c r="HR955" s="241"/>
      <c r="HS955" s="241"/>
      <c r="HT955" s="241"/>
      <c r="HU955" s="241"/>
      <c r="HV955" s="241"/>
      <c r="HW955" s="241"/>
      <c r="HX955" s="241"/>
      <c r="HY955" s="241"/>
      <c r="HZ955" s="241"/>
      <c r="IA955" s="241"/>
      <c r="IB955" s="241"/>
      <c r="IC955" s="241"/>
      <c r="ID955" s="241"/>
      <c r="IE955" s="241"/>
      <c r="IF955" s="241"/>
      <c r="IG955" s="241"/>
      <c r="IH955" s="241"/>
      <c r="II955" s="241"/>
      <c r="IJ955" s="241"/>
      <c r="IK955" s="241"/>
      <c r="IL955" s="241"/>
      <c r="IM955" s="241"/>
      <c r="IN955" s="241"/>
      <c r="IO955" s="241"/>
      <c r="IP955" s="241"/>
      <c r="IQ955" s="241"/>
      <c r="IR955" s="241"/>
      <c r="IS955" s="241"/>
      <c r="IT955" s="241"/>
      <c r="IU955" s="241"/>
      <c r="IV955" s="241"/>
      <c r="IW955" s="241"/>
      <c r="IX955" s="241"/>
      <c r="IY955" s="241"/>
      <c r="IZ955" s="241"/>
      <c r="JA955" s="241"/>
      <c r="JB955" s="241"/>
      <c r="JC955" s="241"/>
      <c r="JD955" s="241"/>
      <c r="JE955" s="241"/>
      <c r="JF955" s="241"/>
      <c r="JG955" s="241"/>
      <c r="JH955" s="241"/>
      <c r="JI955" s="241"/>
      <c r="JJ955" s="241"/>
      <c r="JK955" s="241"/>
      <c r="JL955" s="241"/>
      <c r="JM955" s="241"/>
      <c r="JN955" s="241"/>
      <c r="JO955" s="241"/>
      <c r="JP955" s="241"/>
      <c r="JQ955" s="241"/>
      <c r="JR955" s="241"/>
      <c r="JS955" s="241"/>
      <c r="JT955" s="241"/>
      <c r="JU955" s="241"/>
    </row>
    <row r="956" spans="1:281" s="240" customFormat="1" ht="15" customHeight="1">
      <c r="A956" s="241"/>
      <c r="B956" s="241"/>
      <c r="C956" s="241"/>
      <c r="D956" s="241"/>
      <c r="E956" s="241"/>
      <c r="F956" s="241"/>
      <c r="G956" s="241"/>
      <c r="H956" s="241"/>
      <c r="I956" s="241"/>
      <c r="J956" s="241"/>
      <c r="K956" s="241"/>
      <c r="L956" s="241"/>
      <c r="M956" s="241"/>
      <c r="N956" s="241"/>
      <c r="O956" s="241"/>
      <c r="P956" s="241"/>
      <c r="Q956" s="241"/>
      <c r="R956" s="241"/>
      <c r="S956" s="241"/>
      <c r="T956" s="241"/>
      <c r="U956" s="241" t="s">
        <v>1075</v>
      </c>
      <c r="V956" s="241"/>
      <c r="W956" s="241"/>
      <c r="X956" s="241"/>
      <c r="Y956" s="241"/>
      <c r="Z956" s="241"/>
      <c r="AA956" s="241"/>
      <c r="AB956" s="241"/>
      <c r="AC956" s="241" t="s">
        <v>316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c r="DV956" s="241"/>
      <c r="DW956" s="241"/>
      <c r="DX956" s="241"/>
      <c r="DY956" s="241"/>
      <c r="DZ956" s="241"/>
      <c r="EA956" s="241"/>
      <c r="EB956" s="241"/>
      <c r="EC956" s="241"/>
      <c r="ED956" s="241"/>
      <c r="EE956" s="241"/>
      <c r="EF956" s="241"/>
      <c r="EG956" s="241"/>
      <c r="EH956" s="241"/>
      <c r="EI956" s="241"/>
      <c r="EJ956" s="241"/>
      <c r="EK956" s="241"/>
      <c r="EL956" s="241"/>
      <c r="EM956" s="241"/>
      <c r="EN956" s="241"/>
      <c r="EO956" s="241"/>
      <c r="EP956" s="241"/>
      <c r="EQ956" s="241"/>
      <c r="ER956" s="241"/>
      <c r="ES956" s="241"/>
      <c r="ET956" s="241"/>
      <c r="EU956" s="241"/>
      <c r="EV956" s="241"/>
      <c r="EW956" s="241"/>
      <c r="EX956" s="241"/>
      <c r="EY956" s="241"/>
      <c r="EZ956" s="241"/>
      <c r="FA956" s="241"/>
      <c r="FB956" s="241"/>
      <c r="FC956" s="241"/>
      <c r="FD956" s="241"/>
      <c r="FE956" s="241"/>
      <c r="FF956" s="241"/>
      <c r="FG956" s="241"/>
      <c r="FH956" s="241"/>
      <c r="FI956" s="241"/>
      <c r="FJ956" s="241"/>
      <c r="FK956" s="241"/>
      <c r="FL956" s="241"/>
      <c r="FM956" s="241"/>
      <c r="FN956" s="241"/>
      <c r="FO956" s="241"/>
      <c r="FP956" s="241"/>
      <c r="FQ956" s="241"/>
      <c r="FR956" s="241"/>
      <c r="FS956" s="241"/>
      <c r="FT956" s="241"/>
      <c r="FU956" s="241"/>
      <c r="FV956" s="241"/>
      <c r="FW956" s="241"/>
      <c r="FX956" s="241"/>
      <c r="FY956" s="241"/>
      <c r="FZ956" s="241"/>
      <c r="GA956" s="241"/>
      <c r="GB956" s="241"/>
      <c r="GC956" s="241"/>
      <c r="GD956" s="241"/>
      <c r="GE956" s="241"/>
      <c r="GF956" s="241"/>
      <c r="GG956" s="241"/>
      <c r="GH956" s="241"/>
      <c r="GI956" s="241"/>
      <c r="GJ956" s="241"/>
      <c r="GK956" s="241"/>
      <c r="GL956" s="241"/>
      <c r="GM956" s="241"/>
      <c r="GN956" s="241"/>
      <c r="GO956" s="241"/>
      <c r="GP956" s="241"/>
      <c r="GQ956" s="241"/>
      <c r="GR956" s="241"/>
      <c r="GS956" s="241"/>
      <c r="GT956" s="241"/>
      <c r="GU956" s="241"/>
      <c r="GV956" s="241"/>
      <c r="GW956" s="241"/>
      <c r="GX956" s="241"/>
      <c r="GY956" s="241"/>
      <c r="GZ956" s="241"/>
      <c r="HA956" s="241"/>
      <c r="HB956" s="241"/>
      <c r="HC956" s="241"/>
      <c r="HD956" s="241"/>
      <c r="HE956" s="241"/>
      <c r="HF956" s="241"/>
      <c r="HG956" s="241"/>
      <c r="HH956" s="241"/>
      <c r="HI956" s="241"/>
      <c r="HJ956" s="241"/>
      <c r="HK956" s="241"/>
      <c r="HL956" s="241"/>
      <c r="HM956" s="241"/>
      <c r="HN956" s="241"/>
      <c r="HO956" s="241"/>
      <c r="HP956" s="241"/>
      <c r="HQ956" s="241"/>
      <c r="HR956" s="241"/>
      <c r="HS956" s="241"/>
      <c r="HT956" s="241"/>
      <c r="HU956" s="241"/>
      <c r="HV956" s="241"/>
      <c r="HW956" s="241"/>
      <c r="HX956" s="241"/>
      <c r="HY956" s="241"/>
      <c r="HZ956" s="241"/>
      <c r="IA956" s="241"/>
      <c r="IB956" s="241"/>
      <c r="IC956" s="241"/>
      <c r="ID956" s="241"/>
      <c r="IE956" s="241"/>
      <c r="IF956" s="241"/>
      <c r="IG956" s="241"/>
      <c r="IH956" s="241"/>
      <c r="II956" s="241"/>
      <c r="IJ956" s="241"/>
      <c r="IK956" s="241"/>
      <c r="IL956" s="241"/>
      <c r="IM956" s="241"/>
      <c r="IN956" s="241"/>
      <c r="IO956" s="241"/>
      <c r="IP956" s="241"/>
      <c r="IQ956" s="241"/>
      <c r="IR956" s="241"/>
      <c r="IS956" s="241"/>
      <c r="IT956" s="241"/>
      <c r="IU956" s="241"/>
      <c r="IV956" s="241"/>
      <c r="IW956" s="241"/>
      <c r="IX956" s="241"/>
      <c r="IY956" s="241"/>
      <c r="IZ956" s="241"/>
      <c r="JA956" s="241"/>
      <c r="JB956" s="241"/>
      <c r="JC956" s="241"/>
      <c r="JD956" s="241"/>
      <c r="JE956" s="241"/>
      <c r="JF956" s="241"/>
      <c r="JG956" s="241"/>
      <c r="JH956" s="241"/>
      <c r="JI956" s="241"/>
      <c r="JJ956" s="241"/>
      <c r="JK956" s="241"/>
      <c r="JL956" s="241"/>
      <c r="JM956" s="241"/>
      <c r="JN956" s="241"/>
      <c r="JO956" s="241"/>
      <c r="JP956" s="241"/>
      <c r="JQ956" s="241"/>
      <c r="JR956" s="241"/>
      <c r="JS956" s="241"/>
      <c r="JT956" s="241"/>
      <c r="JU956" s="241"/>
    </row>
    <row r="957" spans="1:281" s="240" customFormat="1" ht="15" customHeight="1">
      <c r="A957" s="241"/>
      <c r="B957" s="241"/>
      <c r="C957" s="241"/>
      <c r="D957" s="241"/>
      <c r="E957" s="241"/>
      <c r="F957" s="241"/>
      <c r="G957" s="241"/>
      <c r="H957" s="241"/>
      <c r="I957" s="241"/>
      <c r="J957" s="241"/>
      <c r="K957" s="241"/>
      <c r="L957" s="241"/>
      <c r="M957" s="241"/>
      <c r="N957" s="241"/>
      <c r="O957" s="241"/>
      <c r="P957" s="241"/>
      <c r="Q957" s="241"/>
      <c r="R957" s="241"/>
      <c r="S957" s="241"/>
      <c r="T957" s="241"/>
      <c r="U957" s="241" t="s">
        <v>1076</v>
      </c>
      <c r="V957" s="241"/>
      <c r="W957" s="241"/>
      <c r="X957" s="241"/>
      <c r="Y957" s="241"/>
      <c r="Z957" s="241"/>
      <c r="AA957" s="241"/>
      <c r="AB957" s="241"/>
      <c r="AC957" s="241" t="s">
        <v>313</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c r="HG957" s="241"/>
      <c r="HH957" s="241"/>
      <c r="HI957" s="241"/>
      <c r="HJ957" s="241"/>
      <c r="HK957" s="241"/>
      <c r="HL957" s="241"/>
      <c r="HM957" s="241"/>
      <c r="HN957" s="241"/>
      <c r="HO957" s="241"/>
      <c r="HP957" s="241"/>
      <c r="HQ957" s="241"/>
      <c r="HR957" s="241"/>
      <c r="HS957" s="241"/>
      <c r="HT957" s="241"/>
      <c r="HU957" s="241"/>
      <c r="HV957" s="241"/>
      <c r="HW957" s="241"/>
      <c r="HX957" s="241"/>
      <c r="HY957" s="241"/>
      <c r="HZ957" s="241"/>
      <c r="IA957" s="241"/>
      <c r="IB957" s="241"/>
      <c r="IC957" s="241"/>
      <c r="ID957" s="241"/>
      <c r="IE957" s="241"/>
      <c r="IF957" s="241"/>
      <c r="IG957" s="241"/>
      <c r="IH957" s="241"/>
      <c r="II957" s="241"/>
      <c r="IJ957" s="241"/>
      <c r="IK957" s="241"/>
      <c r="IL957" s="241"/>
      <c r="IM957" s="241"/>
      <c r="IN957" s="241"/>
      <c r="IO957" s="241"/>
      <c r="IP957" s="241"/>
      <c r="IQ957" s="241"/>
      <c r="IR957" s="241"/>
      <c r="IS957" s="241"/>
      <c r="IT957" s="241"/>
      <c r="IU957" s="241"/>
      <c r="IV957" s="241"/>
      <c r="IW957" s="241"/>
      <c r="IX957" s="241"/>
      <c r="IY957" s="241"/>
      <c r="IZ957" s="241"/>
      <c r="JA957" s="241"/>
      <c r="JB957" s="241"/>
      <c r="JC957" s="241"/>
      <c r="JD957" s="241"/>
      <c r="JE957" s="241"/>
      <c r="JF957" s="241"/>
      <c r="JG957" s="241"/>
      <c r="JH957" s="241"/>
      <c r="JI957" s="241"/>
      <c r="JJ957" s="241"/>
      <c r="JK957" s="241"/>
      <c r="JL957" s="241"/>
      <c r="JM957" s="241"/>
      <c r="JN957" s="241"/>
      <c r="JO957" s="241"/>
      <c r="JP957" s="241"/>
      <c r="JQ957" s="241"/>
      <c r="JR957" s="241"/>
      <c r="JS957" s="241"/>
      <c r="JT957" s="241"/>
      <c r="JU957" s="241"/>
    </row>
    <row r="958" spans="1:281" s="240" customFormat="1" ht="15" customHeight="1">
      <c r="A958" s="241"/>
      <c r="B958" s="241"/>
      <c r="C958" s="241"/>
      <c r="D958" s="241"/>
      <c r="E958" s="241"/>
      <c r="F958" s="241"/>
      <c r="G958" s="241"/>
      <c r="H958" s="241"/>
      <c r="I958" s="241"/>
      <c r="J958" s="241"/>
      <c r="K958" s="241"/>
      <c r="L958" s="241"/>
      <c r="M958" s="241"/>
      <c r="N958" s="241"/>
      <c r="O958" s="241"/>
      <c r="P958" s="241"/>
      <c r="Q958" s="241"/>
      <c r="R958" s="241"/>
      <c r="S958" s="241"/>
      <c r="T958" s="241"/>
      <c r="U958" s="241" t="s">
        <v>1077</v>
      </c>
      <c r="V958" s="241"/>
      <c r="W958" s="241"/>
      <c r="X958" s="241"/>
      <c r="Y958" s="241"/>
      <c r="Z958" s="241"/>
      <c r="AA958" s="241"/>
      <c r="AB958" s="241"/>
      <c r="AC958" s="241" t="s">
        <v>313</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c r="HG958" s="241"/>
      <c r="HH958" s="241"/>
      <c r="HI958" s="241"/>
      <c r="HJ958" s="241"/>
      <c r="HK958" s="241"/>
      <c r="HL958" s="241"/>
      <c r="HM958" s="241"/>
      <c r="HN958" s="241"/>
      <c r="HO958" s="241"/>
      <c r="HP958" s="241"/>
      <c r="HQ958" s="241"/>
      <c r="HR958" s="241"/>
      <c r="HS958" s="241"/>
      <c r="HT958" s="241"/>
      <c r="HU958" s="241"/>
      <c r="HV958" s="241"/>
      <c r="HW958" s="241"/>
      <c r="HX958" s="241"/>
      <c r="HY958" s="241"/>
      <c r="HZ958" s="241"/>
      <c r="IA958" s="241"/>
      <c r="IB958" s="241"/>
      <c r="IC958" s="241"/>
      <c r="ID958" s="241"/>
      <c r="IE958" s="241"/>
      <c r="IF958" s="241"/>
      <c r="IG958" s="241"/>
      <c r="IH958" s="241"/>
      <c r="II958" s="241"/>
      <c r="IJ958" s="241"/>
      <c r="IK958" s="241"/>
      <c r="IL958" s="241"/>
      <c r="IM958" s="241"/>
      <c r="IN958" s="241"/>
      <c r="IO958" s="241"/>
      <c r="IP958" s="241"/>
      <c r="IQ958" s="241"/>
      <c r="IR958" s="241"/>
      <c r="IS958" s="241"/>
      <c r="IT958" s="241"/>
      <c r="IU958" s="241"/>
      <c r="IV958" s="241"/>
      <c r="IW958" s="241"/>
      <c r="IX958" s="241"/>
      <c r="IY958" s="241"/>
      <c r="IZ958" s="241"/>
      <c r="JA958" s="241"/>
      <c r="JB958" s="241"/>
      <c r="JC958" s="241"/>
      <c r="JD958" s="241"/>
      <c r="JE958" s="241"/>
      <c r="JF958" s="241"/>
      <c r="JG958" s="241"/>
      <c r="JH958" s="241"/>
      <c r="JI958" s="241"/>
      <c r="JJ958" s="241"/>
      <c r="JK958" s="241"/>
      <c r="JL958" s="241"/>
      <c r="JM958" s="241"/>
      <c r="JN958" s="241"/>
      <c r="JO958" s="241"/>
      <c r="JP958" s="241"/>
      <c r="JQ958" s="241"/>
      <c r="JR958" s="241"/>
      <c r="JS958" s="241"/>
      <c r="JT958" s="241"/>
      <c r="JU958" s="241"/>
    </row>
    <row r="959" spans="1:281" s="240" customFormat="1" ht="15" customHeight="1">
      <c r="A959" s="241"/>
      <c r="B959" s="241"/>
      <c r="C959" s="241"/>
      <c r="D959" s="241"/>
      <c r="E959" s="241"/>
      <c r="F959" s="241"/>
      <c r="G959" s="241"/>
      <c r="H959" s="241"/>
      <c r="I959" s="241"/>
      <c r="J959" s="241"/>
      <c r="K959" s="241"/>
      <c r="L959" s="241"/>
      <c r="M959" s="241"/>
      <c r="N959" s="241"/>
      <c r="O959" s="241"/>
      <c r="P959" s="241"/>
      <c r="Q959" s="241"/>
      <c r="R959" s="241"/>
      <c r="S959" s="241"/>
      <c r="T959" s="241"/>
      <c r="U959" s="241" t="s">
        <v>1078</v>
      </c>
      <c r="V959" s="241"/>
      <c r="W959" s="241"/>
      <c r="X959" s="241"/>
      <c r="Y959" s="241"/>
      <c r="Z959" s="241"/>
      <c r="AA959" s="241"/>
      <c r="AB959" s="241"/>
      <c r="AC959" s="241" t="s">
        <v>325</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c r="HG959" s="241"/>
      <c r="HH959" s="241"/>
      <c r="HI959" s="241"/>
      <c r="HJ959" s="241"/>
      <c r="HK959" s="241"/>
      <c r="HL959" s="241"/>
      <c r="HM959" s="241"/>
      <c r="HN959" s="241"/>
      <c r="HO959" s="241"/>
      <c r="HP959" s="241"/>
      <c r="HQ959" s="241"/>
      <c r="HR959" s="241"/>
      <c r="HS959" s="241"/>
      <c r="HT959" s="241"/>
      <c r="HU959" s="241"/>
      <c r="HV959" s="241"/>
      <c r="HW959" s="241"/>
      <c r="HX959" s="241"/>
      <c r="HY959" s="241"/>
      <c r="HZ959" s="241"/>
      <c r="IA959" s="241"/>
      <c r="IB959" s="241"/>
      <c r="IC959" s="241"/>
      <c r="ID959" s="241"/>
      <c r="IE959" s="241"/>
      <c r="IF959" s="241"/>
      <c r="IG959" s="241"/>
      <c r="IH959" s="241"/>
      <c r="II959" s="241"/>
      <c r="IJ959" s="241"/>
      <c r="IK959" s="241"/>
      <c r="IL959" s="241"/>
      <c r="IM959" s="241"/>
      <c r="IN959" s="241"/>
      <c r="IO959" s="241"/>
      <c r="IP959" s="241"/>
      <c r="IQ959" s="241"/>
      <c r="IR959" s="241"/>
      <c r="IS959" s="241"/>
      <c r="IT959" s="241"/>
      <c r="IU959" s="241"/>
      <c r="IV959" s="241"/>
      <c r="IW959" s="241"/>
      <c r="IX959" s="241"/>
      <c r="IY959" s="241"/>
      <c r="IZ959" s="241"/>
      <c r="JA959" s="241"/>
      <c r="JB959" s="241"/>
      <c r="JC959" s="241"/>
      <c r="JD959" s="241"/>
      <c r="JE959" s="241"/>
      <c r="JF959" s="241"/>
      <c r="JG959" s="241"/>
      <c r="JH959" s="241"/>
      <c r="JI959" s="241"/>
      <c r="JJ959" s="241"/>
      <c r="JK959" s="241"/>
      <c r="JL959" s="241"/>
      <c r="JM959" s="241"/>
      <c r="JN959" s="241"/>
      <c r="JO959" s="241"/>
      <c r="JP959" s="241"/>
      <c r="JQ959" s="241"/>
      <c r="JR959" s="241"/>
      <c r="JS959" s="241"/>
      <c r="JT959" s="241"/>
      <c r="JU959" s="241"/>
    </row>
    <row r="960" spans="1:281" s="240" customFormat="1" ht="15" customHeight="1">
      <c r="A960" s="241"/>
      <c r="B960" s="241"/>
      <c r="C960" s="241"/>
      <c r="D960" s="241"/>
      <c r="E960" s="241"/>
      <c r="F960" s="241"/>
      <c r="G960" s="241"/>
      <c r="H960" s="241"/>
      <c r="I960" s="241"/>
      <c r="J960" s="241"/>
      <c r="K960" s="241"/>
      <c r="L960" s="241"/>
      <c r="M960" s="241"/>
      <c r="N960" s="241"/>
      <c r="O960" s="241"/>
      <c r="P960" s="241"/>
      <c r="Q960" s="241"/>
      <c r="R960" s="241"/>
      <c r="S960" s="241"/>
      <c r="T960" s="241"/>
      <c r="U960" s="241" t="s">
        <v>1079</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c r="HG960" s="241"/>
      <c r="HH960" s="241"/>
      <c r="HI960" s="241"/>
      <c r="HJ960" s="241"/>
      <c r="HK960" s="241"/>
      <c r="HL960" s="241"/>
      <c r="HM960" s="241"/>
      <c r="HN960" s="241"/>
      <c r="HO960" s="241"/>
      <c r="HP960" s="241"/>
      <c r="HQ960" s="241"/>
      <c r="HR960" s="241"/>
      <c r="HS960" s="241"/>
      <c r="HT960" s="241"/>
      <c r="HU960" s="241"/>
      <c r="HV960" s="241"/>
      <c r="HW960" s="241"/>
      <c r="HX960" s="241"/>
      <c r="HY960" s="241"/>
      <c r="HZ960" s="241"/>
      <c r="IA960" s="241"/>
      <c r="IB960" s="241"/>
      <c r="IC960" s="241"/>
      <c r="ID960" s="241"/>
      <c r="IE960" s="241"/>
      <c r="IF960" s="241"/>
      <c r="IG960" s="241"/>
      <c r="IH960" s="241"/>
      <c r="II960" s="241"/>
      <c r="IJ960" s="241"/>
      <c r="IK960" s="241"/>
      <c r="IL960" s="241"/>
      <c r="IM960" s="241"/>
      <c r="IN960" s="241"/>
      <c r="IO960" s="241"/>
      <c r="IP960" s="241"/>
      <c r="IQ960" s="241"/>
      <c r="IR960" s="241"/>
      <c r="IS960" s="241"/>
      <c r="IT960" s="241"/>
      <c r="IU960" s="241"/>
      <c r="IV960" s="241"/>
      <c r="IW960" s="241"/>
      <c r="IX960" s="241"/>
      <c r="IY960" s="241"/>
      <c r="IZ960" s="241"/>
      <c r="JA960" s="241"/>
      <c r="JB960" s="241"/>
      <c r="JC960" s="241"/>
      <c r="JD960" s="241"/>
      <c r="JE960" s="241"/>
      <c r="JF960" s="241"/>
      <c r="JG960" s="241"/>
      <c r="JH960" s="241"/>
      <c r="JI960" s="241"/>
      <c r="JJ960" s="241"/>
      <c r="JK960" s="241"/>
      <c r="JL960" s="241"/>
      <c r="JM960" s="241"/>
      <c r="JN960" s="241"/>
      <c r="JO960" s="241"/>
      <c r="JP960" s="241"/>
      <c r="JQ960" s="241"/>
      <c r="JR960" s="241"/>
      <c r="JS960" s="241"/>
      <c r="JT960" s="241"/>
      <c r="JU960" s="241"/>
    </row>
    <row r="961" spans="1:281" s="240" customFormat="1" ht="15" customHeight="1">
      <c r="A961" s="241"/>
      <c r="B961" s="241"/>
      <c r="C961" s="241"/>
      <c r="D961" s="241"/>
      <c r="E961" s="241"/>
      <c r="F961" s="241"/>
      <c r="G961" s="241"/>
      <c r="H961" s="241"/>
      <c r="I961" s="241"/>
      <c r="J961" s="241"/>
      <c r="K961" s="241"/>
      <c r="L961" s="241"/>
      <c r="M961" s="241"/>
      <c r="N961" s="241"/>
      <c r="O961" s="241"/>
      <c r="P961" s="241"/>
      <c r="Q961" s="241"/>
      <c r="R961" s="241"/>
      <c r="S961" s="241"/>
      <c r="T961" s="241"/>
      <c r="U961" s="241" t="s">
        <v>1080</v>
      </c>
      <c r="V961" s="241"/>
      <c r="W961" s="241"/>
      <c r="X961" s="241"/>
      <c r="Y961" s="241"/>
      <c r="Z961" s="241"/>
      <c r="AA961" s="241"/>
      <c r="AB961" s="241"/>
      <c r="AC961" s="241" t="s">
        <v>311</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c r="HG961" s="241"/>
      <c r="HH961" s="241"/>
      <c r="HI961" s="241"/>
      <c r="HJ961" s="241"/>
      <c r="HK961" s="241"/>
      <c r="HL961" s="241"/>
      <c r="HM961" s="241"/>
      <c r="HN961" s="241"/>
      <c r="HO961" s="241"/>
      <c r="HP961" s="241"/>
      <c r="HQ961" s="241"/>
      <c r="HR961" s="241"/>
      <c r="HS961" s="241"/>
      <c r="HT961" s="241"/>
      <c r="HU961" s="241"/>
      <c r="HV961" s="241"/>
      <c r="HW961" s="241"/>
      <c r="HX961" s="241"/>
      <c r="HY961" s="241"/>
      <c r="HZ961" s="241"/>
      <c r="IA961" s="241"/>
      <c r="IB961" s="241"/>
      <c r="IC961" s="241"/>
      <c r="ID961" s="241"/>
      <c r="IE961" s="241"/>
      <c r="IF961" s="241"/>
      <c r="IG961" s="241"/>
      <c r="IH961" s="241"/>
      <c r="II961" s="241"/>
      <c r="IJ961" s="241"/>
      <c r="IK961" s="241"/>
      <c r="IL961" s="241"/>
      <c r="IM961" s="241"/>
      <c r="IN961" s="241"/>
      <c r="IO961" s="241"/>
      <c r="IP961" s="241"/>
      <c r="IQ961" s="241"/>
      <c r="IR961" s="241"/>
      <c r="IS961" s="241"/>
      <c r="IT961" s="241"/>
      <c r="IU961" s="241"/>
      <c r="IV961" s="241"/>
      <c r="IW961" s="241"/>
      <c r="IX961" s="241"/>
      <c r="IY961" s="241"/>
      <c r="IZ961" s="241"/>
      <c r="JA961" s="241"/>
      <c r="JB961" s="241"/>
      <c r="JC961" s="241"/>
      <c r="JD961" s="241"/>
      <c r="JE961" s="241"/>
      <c r="JF961" s="241"/>
      <c r="JG961" s="241"/>
      <c r="JH961" s="241"/>
      <c r="JI961" s="241"/>
      <c r="JJ961" s="241"/>
      <c r="JK961" s="241"/>
      <c r="JL961" s="241"/>
      <c r="JM961" s="241"/>
      <c r="JN961" s="241"/>
      <c r="JO961" s="241"/>
      <c r="JP961" s="241"/>
      <c r="JQ961" s="241"/>
      <c r="JR961" s="241"/>
      <c r="JS961" s="241"/>
      <c r="JT961" s="241"/>
      <c r="JU961" s="241"/>
    </row>
    <row r="962" spans="1:281" s="240" customFormat="1" ht="15" customHeight="1">
      <c r="A962" s="241"/>
      <c r="B962" s="241"/>
      <c r="C962" s="241"/>
      <c r="D962" s="241"/>
      <c r="E962" s="241"/>
      <c r="F962" s="241"/>
      <c r="G962" s="241"/>
      <c r="H962" s="241"/>
      <c r="I962" s="241"/>
      <c r="J962" s="241"/>
      <c r="K962" s="241"/>
      <c r="L962" s="241"/>
      <c r="M962" s="241"/>
      <c r="N962" s="241"/>
      <c r="O962" s="241"/>
      <c r="P962" s="241"/>
      <c r="Q962" s="241"/>
      <c r="R962" s="241"/>
      <c r="S962" s="241"/>
      <c r="T962" s="241"/>
      <c r="U962" s="241" t="s">
        <v>1081</v>
      </c>
      <c r="V962" s="241"/>
      <c r="W962" s="241"/>
      <c r="X962" s="241"/>
      <c r="Y962" s="241"/>
      <c r="Z962" s="241"/>
      <c r="AA962" s="241"/>
      <c r="AB962" s="241"/>
      <c r="AC962" s="241" t="s">
        <v>309</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c r="HG962" s="241"/>
      <c r="HH962" s="241"/>
      <c r="HI962" s="241"/>
      <c r="HJ962" s="241"/>
      <c r="HK962" s="241"/>
      <c r="HL962" s="241"/>
      <c r="HM962" s="241"/>
      <c r="HN962" s="241"/>
      <c r="HO962" s="241"/>
      <c r="HP962" s="241"/>
      <c r="HQ962" s="241"/>
      <c r="HR962" s="241"/>
      <c r="HS962" s="241"/>
      <c r="HT962" s="241"/>
      <c r="HU962" s="241"/>
      <c r="HV962" s="241"/>
      <c r="HW962" s="241"/>
      <c r="HX962" s="241"/>
      <c r="HY962" s="241"/>
      <c r="HZ962" s="241"/>
      <c r="IA962" s="241"/>
      <c r="IB962" s="241"/>
      <c r="IC962" s="241"/>
      <c r="ID962" s="241"/>
      <c r="IE962" s="241"/>
      <c r="IF962" s="241"/>
      <c r="IG962" s="241"/>
      <c r="IH962" s="241"/>
      <c r="II962" s="241"/>
      <c r="IJ962" s="241"/>
      <c r="IK962" s="241"/>
      <c r="IL962" s="241"/>
      <c r="IM962" s="241"/>
      <c r="IN962" s="241"/>
      <c r="IO962" s="241"/>
      <c r="IP962" s="241"/>
      <c r="IQ962" s="241"/>
      <c r="IR962" s="241"/>
      <c r="IS962" s="241"/>
      <c r="IT962" s="241"/>
      <c r="IU962" s="241"/>
      <c r="IV962" s="241"/>
      <c r="IW962" s="241"/>
      <c r="IX962" s="241"/>
      <c r="IY962" s="241"/>
      <c r="IZ962" s="241"/>
      <c r="JA962" s="241"/>
      <c r="JB962" s="241"/>
      <c r="JC962" s="241"/>
      <c r="JD962" s="241"/>
      <c r="JE962" s="241"/>
      <c r="JF962" s="241"/>
      <c r="JG962" s="241"/>
      <c r="JH962" s="241"/>
      <c r="JI962" s="241"/>
      <c r="JJ962" s="241"/>
      <c r="JK962" s="241"/>
      <c r="JL962" s="241"/>
      <c r="JM962" s="241"/>
      <c r="JN962" s="241"/>
      <c r="JO962" s="241"/>
      <c r="JP962" s="241"/>
      <c r="JQ962" s="241"/>
      <c r="JR962" s="241"/>
      <c r="JS962" s="241"/>
      <c r="JT962" s="241"/>
      <c r="JU962" s="241"/>
    </row>
    <row r="963" spans="1:281" s="240" customFormat="1" ht="15" customHeight="1">
      <c r="A963" s="241"/>
      <c r="B963" s="241"/>
      <c r="C963" s="241"/>
      <c r="D963" s="241"/>
      <c r="E963" s="241"/>
      <c r="F963" s="241"/>
      <c r="G963" s="241"/>
      <c r="H963" s="241"/>
      <c r="I963" s="241"/>
      <c r="J963" s="241"/>
      <c r="K963" s="241"/>
      <c r="L963" s="241"/>
      <c r="M963" s="241"/>
      <c r="N963" s="241"/>
      <c r="O963" s="241"/>
      <c r="P963" s="241"/>
      <c r="Q963" s="241"/>
      <c r="R963" s="241"/>
      <c r="S963" s="241"/>
      <c r="T963" s="241"/>
      <c r="U963" s="241" t="s">
        <v>1082</v>
      </c>
      <c r="V963" s="241"/>
      <c r="W963" s="241"/>
      <c r="X963" s="241"/>
      <c r="Y963" s="241"/>
      <c r="Z963" s="241"/>
      <c r="AA963" s="241"/>
      <c r="AB963" s="241"/>
      <c r="AC963" s="241" t="s">
        <v>316</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c r="HG963" s="241"/>
      <c r="HH963" s="241"/>
      <c r="HI963" s="241"/>
      <c r="HJ963" s="241"/>
      <c r="HK963" s="241"/>
      <c r="HL963" s="241"/>
      <c r="HM963" s="241"/>
      <c r="HN963" s="241"/>
      <c r="HO963" s="241"/>
      <c r="HP963" s="241"/>
      <c r="HQ963" s="241"/>
      <c r="HR963" s="241"/>
      <c r="HS963" s="241"/>
      <c r="HT963" s="241"/>
      <c r="HU963" s="241"/>
      <c r="HV963" s="241"/>
      <c r="HW963" s="241"/>
      <c r="HX963" s="241"/>
      <c r="HY963" s="241"/>
      <c r="HZ963" s="241"/>
      <c r="IA963" s="241"/>
      <c r="IB963" s="241"/>
      <c r="IC963" s="241"/>
      <c r="ID963" s="241"/>
      <c r="IE963" s="241"/>
      <c r="IF963" s="241"/>
      <c r="IG963" s="241"/>
      <c r="IH963" s="241"/>
      <c r="II963" s="241"/>
      <c r="IJ963" s="241"/>
      <c r="IK963" s="241"/>
      <c r="IL963" s="241"/>
      <c r="IM963" s="241"/>
      <c r="IN963" s="241"/>
      <c r="IO963" s="241"/>
      <c r="IP963" s="241"/>
      <c r="IQ963" s="241"/>
      <c r="IR963" s="241"/>
      <c r="IS963" s="241"/>
      <c r="IT963" s="241"/>
      <c r="IU963" s="241"/>
      <c r="IV963" s="241"/>
      <c r="IW963" s="241"/>
      <c r="IX963" s="241"/>
      <c r="IY963" s="241"/>
      <c r="IZ963" s="241"/>
      <c r="JA963" s="241"/>
      <c r="JB963" s="241"/>
      <c r="JC963" s="241"/>
      <c r="JD963" s="241"/>
      <c r="JE963" s="241"/>
      <c r="JF963" s="241"/>
      <c r="JG963" s="241"/>
      <c r="JH963" s="241"/>
      <c r="JI963" s="241"/>
      <c r="JJ963" s="241"/>
      <c r="JK963" s="241"/>
      <c r="JL963" s="241"/>
      <c r="JM963" s="241"/>
      <c r="JN963" s="241"/>
      <c r="JO963" s="241"/>
      <c r="JP963" s="241"/>
      <c r="JQ963" s="241"/>
      <c r="JR963" s="241"/>
      <c r="JS963" s="241"/>
      <c r="JT963" s="241"/>
      <c r="JU963" s="241"/>
    </row>
    <row r="964" spans="1:281" s="240" customFormat="1" ht="15" customHeight="1">
      <c r="A964" s="241"/>
      <c r="B964" s="241"/>
      <c r="C964" s="241"/>
      <c r="D964" s="241"/>
      <c r="E964" s="241"/>
      <c r="F964" s="241"/>
      <c r="G964" s="241"/>
      <c r="H964" s="241"/>
      <c r="I964" s="241"/>
      <c r="J964" s="241"/>
      <c r="K964" s="241"/>
      <c r="L964" s="241"/>
      <c r="M964" s="241"/>
      <c r="N964" s="241"/>
      <c r="O964" s="241"/>
      <c r="P964" s="241"/>
      <c r="Q964" s="241"/>
      <c r="R964" s="241"/>
      <c r="S964" s="241"/>
      <c r="T964" s="241"/>
      <c r="U964" s="241" t="s">
        <v>1083</v>
      </c>
      <c r="V964" s="241"/>
      <c r="W964" s="241"/>
      <c r="X964" s="241"/>
      <c r="Y964" s="241"/>
      <c r="Z964" s="241"/>
      <c r="AA964" s="241"/>
      <c r="AB964" s="241"/>
      <c r="AC964" s="241" t="s">
        <v>325</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c r="DV964" s="241"/>
      <c r="DW964" s="241"/>
      <c r="DX964" s="241"/>
      <c r="DY964" s="241"/>
      <c r="DZ964" s="241"/>
      <c r="EA964" s="241"/>
      <c r="EB964" s="241"/>
      <c r="EC964" s="241"/>
      <c r="ED964" s="241"/>
      <c r="EE964" s="241"/>
      <c r="EF964" s="241"/>
      <c r="EG964" s="241"/>
      <c r="EH964" s="241"/>
      <c r="EI964" s="241"/>
      <c r="EJ964" s="241"/>
      <c r="EK964" s="241"/>
      <c r="EL964" s="241"/>
      <c r="EM964" s="241"/>
      <c r="EN964" s="241"/>
      <c r="EO964" s="241"/>
      <c r="EP964" s="241"/>
      <c r="EQ964" s="241"/>
      <c r="ER964" s="241"/>
      <c r="ES964" s="241"/>
      <c r="ET964" s="241"/>
      <c r="EU964" s="241"/>
      <c r="EV964" s="241"/>
      <c r="EW964" s="241"/>
      <c r="EX964" s="241"/>
      <c r="EY964" s="241"/>
      <c r="EZ964" s="241"/>
      <c r="FA964" s="241"/>
      <c r="FB964" s="241"/>
      <c r="FC964" s="241"/>
      <c r="FD964" s="241"/>
      <c r="FE964" s="241"/>
      <c r="FF964" s="241"/>
      <c r="FG964" s="241"/>
      <c r="FH964" s="241"/>
      <c r="FI964" s="241"/>
      <c r="FJ964" s="241"/>
      <c r="FK964" s="241"/>
      <c r="FL964" s="241"/>
      <c r="FM964" s="241"/>
      <c r="FN964" s="241"/>
      <c r="FO964" s="241"/>
      <c r="FP964" s="241"/>
      <c r="FQ964" s="241"/>
      <c r="FR964" s="241"/>
      <c r="FS964" s="241"/>
      <c r="FT964" s="241"/>
      <c r="FU964" s="241"/>
      <c r="FV964" s="241"/>
      <c r="FW964" s="241"/>
      <c r="FX964" s="241"/>
      <c r="FY964" s="241"/>
      <c r="FZ964" s="241"/>
      <c r="GA964" s="241"/>
      <c r="GB964" s="241"/>
      <c r="GC964" s="241"/>
      <c r="GD964" s="241"/>
      <c r="GE964" s="241"/>
      <c r="GF964" s="241"/>
      <c r="GG964" s="241"/>
      <c r="GH964" s="241"/>
      <c r="GI964" s="241"/>
      <c r="GJ964" s="241"/>
      <c r="GK964" s="241"/>
      <c r="GL964" s="241"/>
      <c r="GM964" s="241"/>
      <c r="GN964" s="241"/>
      <c r="GO964" s="241"/>
      <c r="GP964" s="241"/>
      <c r="GQ964" s="241"/>
      <c r="GR964" s="241"/>
      <c r="GS964" s="241"/>
      <c r="GT964" s="241"/>
      <c r="GU964" s="241"/>
      <c r="GV964" s="241"/>
      <c r="GW964" s="241"/>
      <c r="GX964" s="241"/>
      <c r="GY964" s="241"/>
      <c r="GZ964" s="241"/>
      <c r="HA964" s="241"/>
      <c r="HB964" s="241"/>
      <c r="HC964" s="241"/>
      <c r="HD964" s="241"/>
      <c r="HE964" s="241"/>
      <c r="HF964" s="241"/>
      <c r="HG964" s="241"/>
      <c r="HH964" s="241"/>
      <c r="HI964" s="241"/>
      <c r="HJ964" s="241"/>
      <c r="HK964" s="241"/>
      <c r="HL964" s="241"/>
      <c r="HM964" s="241"/>
      <c r="HN964" s="241"/>
      <c r="HO964" s="241"/>
      <c r="HP964" s="241"/>
      <c r="HQ964" s="241"/>
      <c r="HR964" s="241"/>
      <c r="HS964" s="241"/>
      <c r="HT964" s="241"/>
      <c r="HU964" s="241"/>
      <c r="HV964" s="241"/>
      <c r="HW964" s="241"/>
      <c r="HX964" s="241"/>
      <c r="HY964" s="241"/>
      <c r="HZ964" s="241"/>
      <c r="IA964" s="241"/>
      <c r="IB964" s="241"/>
      <c r="IC964" s="241"/>
      <c r="ID964" s="241"/>
      <c r="IE964" s="241"/>
      <c r="IF964" s="241"/>
      <c r="IG964" s="241"/>
      <c r="IH964" s="241"/>
      <c r="II964" s="241"/>
      <c r="IJ964" s="241"/>
      <c r="IK964" s="241"/>
      <c r="IL964" s="241"/>
      <c r="IM964" s="241"/>
      <c r="IN964" s="241"/>
      <c r="IO964" s="241"/>
      <c r="IP964" s="241"/>
      <c r="IQ964" s="241"/>
      <c r="IR964" s="241"/>
      <c r="IS964" s="241"/>
      <c r="IT964" s="241"/>
      <c r="IU964" s="241"/>
      <c r="IV964" s="241"/>
      <c r="IW964" s="241"/>
      <c r="IX964" s="241"/>
      <c r="IY964" s="241"/>
      <c r="IZ964" s="241"/>
      <c r="JA964" s="241"/>
      <c r="JB964" s="241"/>
      <c r="JC964" s="241"/>
      <c r="JD964" s="241"/>
      <c r="JE964" s="241"/>
      <c r="JF964" s="241"/>
      <c r="JG964" s="241"/>
      <c r="JH964" s="241"/>
      <c r="JI964" s="241"/>
      <c r="JJ964" s="241"/>
      <c r="JK964" s="241"/>
      <c r="JL964" s="241"/>
      <c r="JM964" s="241"/>
      <c r="JN964" s="241"/>
      <c r="JO964" s="241"/>
      <c r="JP964" s="241"/>
      <c r="JQ964" s="241"/>
      <c r="JR964" s="241"/>
      <c r="JS964" s="241"/>
      <c r="JT964" s="241"/>
      <c r="JU964" s="241"/>
    </row>
    <row r="965" spans="1:281" s="240" customFormat="1" ht="15" customHeight="1">
      <c r="A965" s="241"/>
      <c r="B965" s="241"/>
      <c r="C965" s="241"/>
      <c r="D965" s="241"/>
      <c r="E965" s="241"/>
      <c r="F965" s="241"/>
      <c r="G965" s="241"/>
      <c r="H965" s="241"/>
      <c r="I965" s="241"/>
      <c r="J965" s="241"/>
      <c r="K965" s="241"/>
      <c r="L965" s="241"/>
      <c r="M965" s="241"/>
      <c r="N965" s="241"/>
      <c r="O965" s="241"/>
      <c r="P965" s="241"/>
      <c r="Q965" s="241"/>
      <c r="R965" s="241"/>
      <c r="S965" s="241"/>
      <c r="T965" s="241"/>
      <c r="U965" s="241" t="s">
        <v>1084</v>
      </c>
      <c r="V965" s="241"/>
      <c r="W965" s="241"/>
      <c r="X965" s="241"/>
      <c r="Y965" s="241"/>
      <c r="Z965" s="241"/>
      <c r="AA965" s="241"/>
      <c r="AB965" s="241"/>
      <c r="AC965" s="241" t="s">
        <v>386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c r="DV965" s="241"/>
      <c r="DW965" s="241"/>
      <c r="DX965" s="241"/>
      <c r="DY965" s="241"/>
      <c r="DZ965" s="241"/>
      <c r="EA965" s="241"/>
      <c r="EB965" s="241"/>
      <c r="EC965" s="241"/>
      <c r="ED965" s="241"/>
      <c r="EE965" s="241"/>
      <c r="EF965" s="241"/>
      <c r="EG965" s="241"/>
      <c r="EH965" s="241"/>
      <c r="EI965" s="241"/>
      <c r="EJ965" s="241"/>
      <c r="EK965" s="241"/>
      <c r="EL965" s="241"/>
      <c r="EM965" s="241"/>
      <c r="EN965" s="241"/>
      <c r="EO965" s="241"/>
      <c r="EP965" s="241"/>
      <c r="EQ965" s="241"/>
      <c r="ER965" s="241"/>
      <c r="ES965" s="241"/>
      <c r="ET965" s="241"/>
      <c r="EU965" s="241"/>
      <c r="EV965" s="241"/>
      <c r="EW965" s="241"/>
      <c r="EX965" s="241"/>
      <c r="EY965" s="241"/>
      <c r="EZ965" s="241"/>
      <c r="FA965" s="241"/>
      <c r="FB965" s="241"/>
      <c r="FC965" s="241"/>
      <c r="FD965" s="241"/>
      <c r="FE965" s="241"/>
      <c r="FF965" s="241"/>
      <c r="FG965" s="241"/>
      <c r="FH965" s="241"/>
      <c r="FI965" s="241"/>
      <c r="FJ965" s="241"/>
      <c r="FK965" s="241"/>
      <c r="FL965" s="241"/>
      <c r="FM965" s="241"/>
      <c r="FN965" s="241"/>
      <c r="FO965" s="241"/>
      <c r="FP965" s="241"/>
      <c r="FQ965" s="241"/>
      <c r="FR965" s="241"/>
      <c r="FS965" s="241"/>
      <c r="FT965" s="241"/>
      <c r="FU965" s="241"/>
      <c r="FV965" s="241"/>
      <c r="FW965" s="241"/>
      <c r="FX965" s="241"/>
      <c r="FY965" s="241"/>
      <c r="FZ965" s="241"/>
      <c r="GA965" s="241"/>
      <c r="GB965" s="241"/>
      <c r="GC965" s="241"/>
      <c r="GD965" s="241"/>
      <c r="GE965" s="241"/>
      <c r="GF965" s="241"/>
      <c r="GG965" s="241"/>
      <c r="GH965" s="241"/>
      <c r="GI965" s="241"/>
      <c r="GJ965" s="241"/>
      <c r="GK965" s="241"/>
      <c r="GL965" s="241"/>
      <c r="GM965" s="241"/>
      <c r="GN965" s="241"/>
      <c r="GO965" s="241"/>
      <c r="GP965" s="241"/>
      <c r="GQ965" s="241"/>
      <c r="GR965" s="241"/>
      <c r="GS965" s="241"/>
      <c r="GT965" s="241"/>
      <c r="GU965" s="241"/>
      <c r="GV965" s="241"/>
      <c r="GW965" s="241"/>
      <c r="GX965" s="241"/>
      <c r="GY965" s="241"/>
      <c r="GZ965" s="241"/>
      <c r="HA965" s="241"/>
      <c r="HB965" s="241"/>
      <c r="HC965" s="241"/>
      <c r="HD965" s="241"/>
      <c r="HE965" s="241"/>
      <c r="HF965" s="241"/>
      <c r="HG965" s="241"/>
      <c r="HH965" s="241"/>
      <c r="HI965" s="241"/>
      <c r="HJ965" s="241"/>
      <c r="HK965" s="241"/>
      <c r="HL965" s="241"/>
      <c r="HM965" s="241"/>
      <c r="HN965" s="241"/>
      <c r="HO965" s="241"/>
      <c r="HP965" s="241"/>
      <c r="HQ965" s="241"/>
      <c r="HR965" s="241"/>
      <c r="HS965" s="241"/>
      <c r="HT965" s="241"/>
      <c r="HU965" s="241"/>
      <c r="HV965" s="241"/>
      <c r="HW965" s="241"/>
      <c r="HX965" s="241"/>
      <c r="HY965" s="241"/>
      <c r="HZ965" s="241"/>
      <c r="IA965" s="241"/>
      <c r="IB965" s="241"/>
      <c r="IC965" s="241"/>
      <c r="ID965" s="241"/>
      <c r="IE965" s="241"/>
      <c r="IF965" s="241"/>
      <c r="IG965" s="241"/>
      <c r="IH965" s="241"/>
      <c r="II965" s="241"/>
      <c r="IJ965" s="241"/>
      <c r="IK965" s="241"/>
      <c r="IL965" s="241"/>
      <c r="IM965" s="241"/>
      <c r="IN965" s="241"/>
      <c r="IO965" s="241"/>
      <c r="IP965" s="241"/>
      <c r="IQ965" s="241"/>
      <c r="IR965" s="241"/>
      <c r="IS965" s="241"/>
      <c r="IT965" s="241"/>
      <c r="IU965" s="241"/>
      <c r="IV965" s="241"/>
      <c r="IW965" s="241"/>
      <c r="IX965" s="241"/>
      <c r="IY965" s="241"/>
      <c r="IZ965" s="241"/>
      <c r="JA965" s="241"/>
      <c r="JB965" s="241"/>
      <c r="JC965" s="241"/>
      <c r="JD965" s="241"/>
      <c r="JE965" s="241"/>
      <c r="JF965" s="241"/>
      <c r="JG965" s="241"/>
      <c r="JH965" s="241"/>
      <c r="JI965" s="241"/>
      <c r="JJ965" s="241"/>
      <c r="JK965" s="241"/>
      <c r="JL965" s="241"/>
      <c r="JM965" s="241"/>
      <c r="JN965" s="241"/>
      <c r="JO965" s="241"/>
      <c r="JP965" s="241"/>
      <c r="JQ965" s="241"/>
      <c r="JR965" s="241"/>
      <c r="JS965" s="241"/>
      <c r="JT965" s="241"/>
      <c r="JU965" s="241"/>
    </row>
    <row r="966" spans="1:281" s="240" customFormat="1" ht="15" customHeight="1">
      <c r="A966" s="241"/>
      <c r="B966" s="241"/>
      <c r="C966" s="241"/>
      <c r="D966" s="241"/>
      <c r="E966" s="241"/>
      <c r="F966" s="241"/>
      <c r="G966" s="241"/>
      <c r="H966" s="241"/>
      <c r="I966" s="241"/>
      <c r="J966" s="241"/>
      <c r="K966" s="241"/>
      <c r="L966" s="241"/>
      <c r="M966" s="241"/>
      <c r="N966" s="241"/>
      <c r="O966" s="241"/>
      <c r="P966" s="241"/>
      <c r="Q966" s="241"/>
      <c r="R966" s="241"/>
      <c r="S966" s="241"/>
      <c r="T966" s="241"/>
      <c r="U966" s="241" t="s">
        <v>1085</v>
      </c>
      <c r="V966" s="241"/>
      <c r="W966" s="241"/>
      <c r="X966" s="241"/>
      <c r="Y966" s="241"/>
      <c r="Z966" s="241"/>
      <c r="AA966" s="241"/>
      <c r="AB966" s="241"/>
      <c r="AC966" s="241" t="s">
        <v>325</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c r="DV966" s="241"/>
      <c r="DW966" s="241"/>
      <c r="DX966" s="241"/>
      <c r="DY966" s="241"/>
      <c r="DZ966" s="241"/>
      <c r="EA966" s="241"/>
      <c r="EB966" s="241"/>
      <c r="EC966" s="241"/>
      <c r="ED966" s="241"/>
      <c r="EE966" s="241"/>
      <c r="EF966" s="241"/>
      <c r="EG966" s="241"/>
      <c r="EH966" s="241"/>
      <c r="EI966" s="241"/>
      <c r="EJ966" s="241"/>
      <c r="EK966" s="241"/>
      <c r="EL966" s="241"/>
      <c r="EM966" s="241"/>
      <c r="EN966" s="241"/>
      <c r="EO966" s="241"/>
      <c r="EP966" s="241"/>
      <c r="EQ966" s="241"/>
      <c r="ER966" s="241"/>
      <c r="ES966" s="241"/>
      <c r="ET966" s="241"/>
      <c r="EU966" s="241"/>
      <c r="EV966" s="241"/>
      <c r="EW966" s="241"/>
      <c r="EX966" s="241"/>
      <c r="EY966" s="241"/>
      <c r="EZ966" s="241"/>
      <c r="FA966" s="241"/>
      <c r="FB966" s="241"/>
      <c r="FC966" s="241"/>
      <c r="FD966" s="241"/>
      <c r="FE966" s="241"/>
      <c r="FF966" s="241"/>
      <c r="FG966" s="241"/>
      <c r="FH966" s="241"/>
      <c r="FI966" s="241"/>
      <c r="FJ966" s="241"/>
      <c r="FK966" s="241"/>
      <c r="FL966" s="241"/>
      <c r="FM966" s="241"/>
      <c r="FN966" s="241"/>
      <c r="FO966" s="241"/>
      <c r="FP966" s="241"/>
      <c r="FQ966" s="241"/>
      <c r="FR966" s="241"/>
      <c r="FS966" s="241"/>
      <c r="FT966" s="241"/>
      <c r="FU966" s="241"/>
      <c r="FV966" s="241"/>
      <c r="FW966" s="241"/>
      <c r="FX966" s="241"/>
      <c r="FY966" s="241"/>
      <c r="FZ966" s="241"/>
      <c r="GA966" s="241"/>
      <c r="GB966" s="241"/>
      <c r="GC966" s="241"/>
      <c r="GD966" s="241"/>
      <c r="GE966" s="241"/>
      <c r="GF966" s="241"/>
      <c r="GG966" s="241"/>
      <c r="GH966" s="241"/>
      <c r="GI966" s="241"/>
      <c r="GJ966" s="241"/>
      <c r="GK966" s="241"/>
      <c r="GL966" s="241"/>
      <c r="GM966" s="241"/>
      <c r="GN966" s="241"/>
      <c r="GO966" s="241"/>
      <c r="GP966" s="241"/>
      <c r="GQ966" s="241"/>
      <c r="GR966" s="241"/>
      <c r="GS966" s="241"/>
      <c r="GT966" s="241"/>
      <c r="GU966" s="241"/>
      <c r="GV966" s="241"/>
      <c r="GW966" s="241"/>
      <c r="GX966" s="241"/>
      <c r="GY966" s="241"/>
      <c r="GZ966" s="241"/>
      <c r="HA966" s="241"/>
      <c r="HB966" s="241"/>
      <c r="HC966" s="241"/>
      <c r="HD966" s="241"/>
      <c r="HE966" s="241"/>
      <c r="HF966" s="241"/>
      <c r="HG966" s="241"/>
      <c r="HH966" s="241"/>
      <c r="HI966" s="241"/>
      <c r="HJ966" s="241"/>
      <c r="HK966" s="241"/>
      <c r="HL966" s="241"/>
      <c r="HM966" s="241"/>
      <c r="HN966" s="241"/>
      <c r="HO966" s="241"/>
      <c r="HP966" s="241"/>
      <c r="HQ966" s="241"/>
      <c r="HR966" s="241"/>
      <c r="HS966" s="241"/>
      <c r="HT966" s="241"/>
      <c r="HU966" s="241"/>
      <c r="HV966" s="241"/>
      <c r="HW966" s="241"/>
      <c r="HX966" s="241"/>
      <c r="HY966" s="241"/>
      <c r="HZ966" s="241"/>
      <c r="IA966" s="241"/>
      <c r="IB966" s="241"/>
      <c r="IC966" s="241"/>
      <c r="ID966" s="241"/>
      <c r="IE966" s="241"/>
      <c r="IF966" s="241"/>
      <c r="IG966" s="241"/>
      <c r="IH966" s="241"/>
      <c r="II966" s="241"/>
      <c r="IJ966" s="241"/>
      <c r="IK966" s="241"/>
      <c r="IL966" s="241"/>
      <c r="IM966" s="241"/>
      <c r="IN966" s="241"/>
      <c r="IO966" s="241"/>
      <c r="IP966" s="241"/>
      <c r="IQ966" s="241"/>
      <c r="IR966" s="241"/>
      <c r="IS966" s="241"/>
      <c r="IT966" s="241"/>
      <c r="IU966" s="241"/>
      <c r="IV966" s="241"/>
      <c r="IW966" s="241"/>
      <c r="IX966" s="241"/>
      <c r="IY966" s="241"/>
      <c r="IZ966" s="241"/>
      <c r="JA966" s="241"/>
      <c r="JB966" s="241"/>
      <c r="JC966" s="241"/>
      <c r="JD966" s="241"/>
      <c r="JE966" s="241"/>
      <c r="JF966" s="241"/>
      <c r="JG966" s="241"/>
      <c r="JH966" s="241"/>
      <c r="JI966" s="241"/>
      <c r="JJ966" s="241"/>
      <c r="JK966" s="241"/>
      <c r="JL966" s="241"/>
      <c r="JM966" s="241"/>
      <c r="JN966" s="241"/>
      <c r="JO966" s="241"/>
      <c r="JP966" s="241"/>
      <c r="JQ966" s="241"/>
      <c r="JR966" s="241"/>
      <c r="JS966" s="241"/>
      <c r="JT966" s="241"/>
      <c r="JU966" s="241"/>
    </row>
    <row r="967" spans="1:281" s="240" customFormat="1" ht="15" customHeight="1">
      <c r="A967" s="241"/>
      <c r="B967" s="241"/>
      <c r="C967" s="241"/>
      <c r="D967" s="241"/>
      <c r="E967" s="241"/>
      <c r="F967" s="241"/>
      <c r="G967" s="241"/>
      <c r="H967" s="241"/>
      <c r="I967" s="241"/>
      <c r="J967" s="241"/>
      <c r="K967" s="241"/>
      <c r="L967" s="241"/>
      <c r="M967" s="241"/>
      <c r="N967" s="241"/>
      <c r="O967" s="241"/>
      <c r="P967" s="241"/>
      <c r="Q967" s="241"/>
      <c r="R967" s="241"/>
      <c r="S967" s="241"/>
      <c r="T967" s="241"/>
      <c r="U967" s="241" t="s">
        <v>1086</v>
      </c>
      <c r="V967" s="241"/>
      <c r="W967" s="241"/>
      <c r="X967" s="241"/>
      <c r="Y967" s="241"/>
      <c r="Z967" s="241"/>
      <c r="AA967" s="241"/>
      <c r="AB967" s="241"/>
      <c r="AC967" s="241" t="s">
        <v>322</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c r="DV967" s="241"/>
      <c r="DW967" s="241"/>
      <c r="DX967" s="241"/>
      <c r="DY967" s="241"/>
      <c r="DZ967" s="241"/>
      <c r="EA967" s="241"/>
      <c r="EB967" s="241"/>
      <c r="EC967" s="241"/>
      <c r="ED967" s="241"/>
      <c r="EE967" s="241"/>
      <c r="EF967" s="241"/>
      <c r="EG967" s="241"/>
      <c r="EH967" s="241"/>
      <c r="EI967" s="241"/>
      <c r="EJ967" s="241"/>
      <c r="EK967" s="241"/>
      <c r="EL967" s="241"/>
      <c r="EM967" s="241"/>
      <c r="EN967" s="241"/>
      <c r="EO967" s="241"/>
      <c r="EP967" s="241"/>
      <c r="EQ967" s="241"/>
      <c r="ER967" s="241"/>
      <c r="ES967" s="241"/>
      <c r="ET967" s="241"/>
      <c r="EU967" s="241"/>
      <c r="EV967" s="241"/>
      <c r="EW967" s="241"/>
      <c r="EX967" s="241"/>
      <c r="EY967" s="241"/>
      <c r="EZ967" s="241"/>
      <c r="FA967" s="241"/>
      <c r="FB967" s="241"/>
      <c r="FC967" s="241"/>
      <c r="FD967" s="241"/>
      <c r="FE967" s="241"/>
      <c r="FF967" s="241"/>
      <c r="FG967" s="241"/>
      <c r="FH967" s="241"/>
      <c r="FI967" s="241"/>
      <c r="FJ967" s="241"/>
      <c r="FK967" s="241"/>
      <c r="FL967" s="241"/>
      <c r="FM967" s="241"/>
      <c r="FN967" s="241"/>
      <c r="FO967" s="241"/>
      <c r="FP967" s="241"/>
      <c r="FQ967" s="241"/>
      <c r="FR967" s="241"/>
      <c r="FS967" s="241"/>
      <c r="FT967" s="241"/>
      <c r="FU967" s="241"/>
      <c r="FV967" s="241"/>
      <c r="FW967" s="241"/>
      <c r="FX967" s="241"/>
      <c r="FY967" s="241"/>
      <c r="FZ967" s="241"/>
      <c r="GA967" s="241"/>
      <c r="GB967" s="241"/>
      <c r="GC967" s="241"/>
      <c r="GD967" s="241"/>
      <c r="GE967" s="241"/>
      <c r="GF967" s="241"/>
      <c r="GG967" s="241"/>
      <c r="GH967" s="241"/>
      <c r="GI967" s="241"/>
      <c r="GJ967" s="241"/>
      <c r="GK967" s="241"/>
      <c r="GL967" s="241"/>
      <c r="GM967" s="241"/>
      <c r="GN967" s="241"/>
      <c r="GO967" s="241"/>
      <c r="GP967" s="241"/>
      <c r="GQ967" s="241"/>
      <c r="GR967" s="241"/>
      <c r="GS967" s="241"/>
      <c r="GT967" s="241"/>
      <c r="GU967" s="241"/>
      <c r="GV967" s="241"/>
      <c r="GW967" s="241"/>
      <c r="GX967" s="241"/>
      <c r="GY967" s="241"/>
      <c r="GZ967" s="241"/>
      <c r="HA967" s="241"/>
      <c r="HB967" s="241"/>
      <c r="HC967" s="241"/>
      <c r="HD967" s="241"/>
      <c r="HE967" s="241"/>
      <c r="HF967" s="241"/>
      <c r="HG967" s="241"/>
      <c r="HH967" s="241"/>
      <c r="HI967" s="241"/>
      <c r="HJ967" s="241"/>
      <c r="HK967" s="241"/>
      <c r="HL967" s="241"/>
      <c r="HM967" s="241"/>
      <c r="HN967" s="241"/>
      <c r="HO967" s="241"/>
      <c r="HP967" s="241"/>
      <c r="HQ967" s="241"/>
      <c r="HR967" s="241"/>
      <c r="HS967" s="241"/>
      <c r="HT967" s="241"/>
      <c r="HU967" s="241"/>
      <c r="HV967" s="241"/>
      <c r="HW967" s="241"/>
      <c r="HX967" s="241"/>
      <c r="HY967" s="241"/>
      <c r="HZ967" s="241"/>
      <c r="IA967" s="241"/>
      <c r="IB967" s="241"/>
      <c r="IC967" s="241"/>
      <c r="ID967" s="241"/>
      <c r="IE967" s="241"/>
      <c r="IF967" s="241"/>
      <c r="IG967" s="241"/>
      <c r="IH967" s="241"/>
      <c r="II967" s="241"/>
      <c r="IJ967" s="241"/>
      <c r="IK967" s="241"/>
      <c r="IL967" s="241"/>
      <c r="IM967" s="241"/>
      <c r="IN967" s="241"/>
      <c r="IO967" s="241"/>
      <c r="IP967" s="241"/>
      <c r="IQ967" s="241"/>
      <c r="IR967" s="241"/>
      <c r="IS967" s="241"/>
      <c r="IT967" s="241"/>
      <c r="IU967" s="241"/>
      <c r="IV967" s="241"/>
      <c r="IW967" s="241"/>
      <c r="IX967" s="241"/>
      <c r="IY967" s="241"/>
      <c r="IZ967" s="241"/>
      <c r="JA967" s="241"/>
      <c r="JB967" s="241"/>
      <c r="JC967" s="241"/>
      <c r="JD967" s="241"/>
      <c r="JE967" s="241"/>
      <c r="JF967" s="241"/>
      <c r="JG967" s="241"/>
      <c r="JH967" s="241"/>
      <c r="JI967" s="241"/>
      <c r="JJ967" s="241"/>
      <c r="JK967" s="241"/>
      <c r="JL967" s="241"/>
      <c r="JM967" s="241"/>
      <c r="JN967" s="241"/>
      <c r="JO967" s="241"/>
      <c r="JP967" s="241"/>
      <c r="JQ967" s="241"/>
      <c r="JR967" s="241"/>
      <c r="JS967" s="241"/>
      <c r="JT967" s="241"/>
      <c r="JU967" s="241"/>
    </row>
    <row r="968" spans="1:281" s="240" customFormat="1" ht="15" customHeight="1">
      <c r="A968" s="241"/>
      <c r="B968" s="241"/>
      <c r="C968" s="241"/>
      <c r="D968" s="241"/>
      <c r="E968" s="241"/>
      <c r="F968" s="241"/>
      <c r="G968" s="241"/>
      <c r="H968" s="241"/>
      <c r="I968" s="241"/>
      <c r="J968" s="241"/>
      <c r="K968" s="241"/>
      <c r="L968" s="241"/>
      <c r="M968" s="241"/>
      <c r="N968" s="241"/>
      <c r="O968" s="241"/>
      <c r="P968" s="241"/>
      <c r="Q968" s="241"/>
      <c r="R968" s="241"/>
      <c r="S968" s="241"/>
      <c r="T968" s="241"/>
      <c r="U968" s="241" t="s">
        <v>1087</v>
      </c>
      <c r="V968" s="241"/>
      <c r="W968" s="241"/>
      <c r="X968" s="241"/>
      <c r="Y968" s="241"/>
      <c r="Z968" s="241"/>
      <c r="AA968" s="241"/>
      <c r="AB968" s="241"/>
      <c r="AC968" s="241" t="s">
        <v>350</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1"/>
      <c r="EE968" s="241"/>
      <c r="EF968" s="241"/>
      <c r="EG968" s="241"/>
      <c r="EH968" s="241"/>
      <c r="EI968" s="241"/>
      <c r="EJ968" s="241"/>
      <c r="EK968" s="241"/>
      <c r="EL968" s="241"/>
      <c r="EM968" s="241"/>
      <c r="EN968" s="241"/>
      <c r="EO968" s="241"/>
      <c r="EP968" s="241"/>
      <c r="EQ968" s="241"/>
      <c r="ER968" s="241"/>
      <c r="ES968" s="241"/>
      <c r="ET968" s="241"/>
      <c r="EU968" s="241"/>
      <c r="EV968" s="241"/>
      <c r="EW968" s="241"/>
      <c r="EX968" s="241"/>
      <c r="EY968" s="241"/>
      <c r="EZ968" s="241"/>
      <c r="FA968" s="241"/>
      <c r="FB968" s="241"/>
      <c r="FC968" s="241"/>
      <c r="FD968" s="241"/>
      <c r="FE968" s="241"/>
      <c r="FF968" s="241"/>
      <c r="FG968" s="241"/>
      <c r="FH968" s="241"/>
      <c r="FI968" s="241"/>
      <c r="FJ968" s="241"/>
      <c r="FK968" s="241"/>
      <c r="FL968" s="241"/>
      <c r="FM968" s="241"/>
      <c r="FN968" s="241"/>
      <c r="FO968" s="241"/>
      <c r="FP968" s="241"/>
      <c r="FQ968" s="241"/>
      <c r="FR968" s="241"/>
      <c r="FS968" s="241"/>
      <c r="FT968" s="241"/>
      <c r="FU968" s="241"/>
      <c r="FV968" s="241"/>
      <c r="FW968" s="241"/>
      <c r="FX968" s="241"/>
      <c r="FY968" s="241"/>
      <c r="FZ968" s="241"/>
      <c r="GA968" s="241"/>
      <c r="GB968" s="241"/>
      <c r="GC968" s="241"/>
      <c r="GD968" s="241"/>
      <c r="GE968" s="241"/>
      <c r="GF968" s="241"/>
      <c r="GG968" s="241"/>
      <c r="GH968" s="241"/>
      <c r="GI968" s="241"/>
      <c r="GJ968" s="241"/>
      <c r="GK968" s="241"/>
      <c r="GL968" s="241"/>
      <c r="GM968" s="241"/>
      <c r="GN968" s="241"/>
      <c r="GO968" s="241"/>
      <c r="GP968" s="241"/>
      <c r="GQ968" s="241"/>
      <c r="GR968" s="241"/>
      <c r="GS968" s="241"/>
      <c r="GT968" s="241"/>
      <c r="GU968" s="241"/>
      <c r="GV968" s="241"/>
      <c r="GW968" s="241"/>
      <c r="GX968" s="241"/>
      <c r="GY968" s="241"/>
      <c r="GZ968" s="241"/>
      <c r="HA968" s="241"/>
      <c r="HB968" s="241"/>
      <c r="HC968" s="241"/>
      <c r="HD968" s="241"/>
      <c r="HE968" s="241"/>
      <c r="HF968" s="241"/>
      <c r="HG968" s="241"/>
      <c r="HH968" s="241"/>
      <c r="HI968" s="241"/>
      <c r="HJ968" s="241"/>
      <c r="HK968" s="241"/>
      <c r="HL968" s="241"/>
      <c r="HM968" s="241"/>
      <c r="HN968" s="241"/>
      <c r="HO968" s="241"/>
      <c r="HP968" s="241"/>
      <c r="HQ968" s="241"/>
      <c r="HR968" s="241"/>
      <c r="HS968" s="241"/>
      <c r="HT968" s="241"/>
      <c r="HU968" s="241"/>
      <c r="HV968" s="241"/>
      <c r="HW968" s="241"/>
      <c r="HX968" s="241"/>
      <c r="HY968" s="241"/>
      <c r="HZ968" s="241"/>
      <c r="IA968" s="241"/>
      <c r="IB968" s="241"/>
      <c r="IC968" s="241"/>
      <c r="ID968" s="241"/>
      <c r="IE968" s="241"/>
      <c r="IF968" s="241"/>
      <c r="IG968" s="241"/>
      <c r="IH968" s="241"/>
      <c r="II968" s="241"/>
      <c r="IJ968" s="241"/>
      <c r="IK968" s="241"/>
      <c r="IL968" s="241"/>
      <c r="IM968" s="241"/>
      <c r="IN968" s="241"/>
      <c r="IO968" s="241"/>
      <c r="IP968" s="241"/>
      <c r="IQ968" s="241"/>
      <c r="IR968" s="241"/>
      <c r="IS968" s="241"/>
      <c r="IT968" s="241"/>
      <c r="IU968" s="241"/>
      <c r="IV968" s="241"/>
      <c r="IW968" s="241"/>
      <c r="IX968" s="241"/>
      <c r="IY968" s="241"/>
      <c r="IZ968" s="241"/>
      <c r="JA968" s="241"/>
      <c r="JB968" s="241"/>
      <c r="JC968" s="241"/>
      <c r="JD968" s="241"/>
      <c r="JE968" s="241"/>
      <c r="JF968" s="241"/>
      <c r="JG968" s="241"/>
      <c r="JH968" s="241"/>
      <c r="JI968" s="241"/>
      <c r="JJ968" s="241"/>
      <c r="JK968" s="241"/>
      <c r="JL968" s="241"/>
      <c r="JM968" s="241"/>
      <c r="JN968" s="241"/>
      <c r="JO968" s="241"/>
      <c r="JP968" s="241"/>
      <c r="JQ968" s="241"/>
      <c r="JR968" s="241"/>
      <c r="JS968" s="241"/>
      <c r="JT968" s="241"/>
      <c r="JU968" s="241"/>
    </row>
    <row r="969" spans="1:281" s="240" customFormat="1" ht="15" customHeight="1">
      <c r="A969" s="241"/>
      <c r="B969" s="241"/>
      <c r="C969" s="241"/>
      <c r="D969" s="241"/>
      <c r="E969" s="241"/>
      <c r="F969" s="241"/>
      <c r="G969" s="241"/>
      <c r="H969" s="241"/>
      <c r="I969" s="241"/>
      <c r="J969" s="241"/>
      <c r="K969" s="241"/>
      <c r="L969" s="241"/>
      <c r="M969" s="241"/>
      <c r="N969" s="241"/>
      <c r="O969" s="241"/>
      <c r="P969" s="241"/>
      <c r="Q969" s="241"/>
      <c r="R969" s="241"/>
      <c r="S969" s="241"/>
      <c r="T969" s="241"/>
      <c r="U969" s="241" t="s">
        <v>1088</v>
      </c>
      <c r="V969" s="241"/>
      <c r="W969" s="241"/>
      <c r="X969" s="241"/>
      <c r="Y969" s="241"/>
      <c r="Z969" s="241"/>
      <c r="AA969" s="241"/>
      <c r="AB969" s="241"/>
      <c r="AC969" s="241" t="s">
        <v>322</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c r="DV969" s="241"/>
      <c r="DW969" s="241"/>
      <c r="DX969" s="241"/>
      <c r="DY969" s="241"/>
      <c r="DZ969" s="241"/>
      <c r="EA969" s="241"/>
      <c r="EB969" s="241"/>
      <c r="EC969" s="241"/>
      <c r="ED969" s="241"/>
      <c r="EE969" s="241"/>
      <c r="EF969" s="241"/>
      <c r="EG969" s="241"/>
      <c r="EH969" s="241"/>
      <c r="EI969" s="241"/>
      <c r="EJ969" s="241"/>
      <c r="EK969" s="241"/>
      <c r="EL969" s="241"/>
      <c r="EM969" s="241"/>
      <c r="EN969" s="241"/>
      <c r="EO969" s="241"/>
      <c r="EP969" s="241"/>
      <c r="EQ969" s="241"/>
      <c r="ER969" s="241"/>
      <c r="ES969" s="241"/>
      <c r="ET969" s="241"/>
      <c r="EU969" s="241"/>
      <c r="EV969" s="241"/>
      <c r="EW969" s="241"/>
      <c r="EX969" s="241"/>
      <c r="EY969" s="241"/>
      <c r="EZ969" s="241"/>
      <c r="FA969" s="241"/>
      <c r="FB969" s="241"/>
      <c r="FC969" s="241"/>
      <c r="FD969" s="241"/>
      <c r="FE969" s="241"/>
      <c r="FF969" s="241"/>
      <c r="FG969" s="241"/>
      <c r="FH969" s="241"/>
      <c r="FI969" s="241"/>
      <c r="FJ969" s="241"/>
      <c r="FK969" s="241"/>
      <c r="FL969" s="241"/>
      <c r="FM969" s="241"/>
      <c r="FN969" s="241"/>
      <c r="FO969" s="241"/>
      <c r="FP969" s="241"/>
      <c r="FQ969" s="241"/>
      <c r="FR969" s="241"/>
      <c r="FS969" s="241"/>
      <c r="FT969" s="241"/>
      <c r="FU969" s="241"/>
      <c r="FV969" s="241"/>
      <c r="FW969" s="241"/>
      <c r="FX969" s="241"/>
      <c r="FY969" s="241"/>
      <c r="FZ969" s="241"/>
      <c r="GA969" s="241"/>
      <c r="GB969" s="241"/>
      <c r="GC969" s="241"/>
      <c r="GD969" s="241"/>
      <c r="GE969" s="241"/>
      <c r="GF969" s="241"/>
      <c r="GG969" s="241"/>
      <c r="GH969" s="241"/>
      <c r="GI969" s="241"/>
      <c r="GJ969" s="241"/>
      <c r="GK969" s="241"/>
      <c r="GL969" s="241"/>
      <c r="GM969" s="241"/>
      <c r="GN969" s="241"/>
      <c r="GO969" s="241"/>
      <c r="GP969" s="241"/>
      <c r="GQ969" s="241"/>
      <c r="GR969" s="241"/>
      <c r="GS969" s="241"/>
      <c r="GT969" s="241"/>
      <c r="GU969" s="241"/>
      <c r="GV969" s="241"/>
      <c r="GW969" s="241"/>
      <c r="GX969" s="241"/>
      <c r="GY969" s="241"/>
      <c r="GZ969" s="241"/>
      <c r="HA969" s="241"/>
      <c r="HB969" s="241"/>
      <c r="HC969" s="241"/>
      <c r="HD969" s="241"/>
      <c r="HE969" s="241"/>
      <c r="HF969" s="241"/>
      <c r="HG969" s="241"/>
      <c r="HH969" s="241"/>
      <c r="HI969" s="241"/>
      <c r="HJ969" s="241"/>
      <c r="HK969" s="241"/>
      <c r="HL969" s="241"/>
      <c r="HM969" s="241"/>
      <c r="HN969" s="241"/>
      <c r="HO969" s="241"/>
      <c r="HP969" s="241"/>
      <c r="HQ969" s="241"/>
      <c r="HR969" s="241"/>
      <c r="HS969" s="241"/>
      <c r="HT969" s="241"/>
      <c r="HU969" s="241"/>
      <c r="HV969" s="241"/>
      <c r="HW969" s="241"/>
      <c r="HX969" s="241"/>
      <c r="HY969" s="241"/>
      <c r="HZ969" s="241"/>
      <c r="IA969" s="241"/>
      <c r="IB969" s="241"/>
      <c r="IC969" s="241"/>
      <c r="ID969" s="241"/>
      <c r="IE969" s="241"/>
      <c r="IF969" s="241"/>
      <c r="IG969" s="241"/>
      <c r="IH969" s="241"/>
      <c r="II969" s="241"/>
      <c r="IJ969" s="241"/>
      <c r="IK969" s="241"/>
      <c r="IL969" s="241"/>
      <c r="IM969" s="241"/>
      <c r="IN969" s="241"/>
      <c r="IO969" s="241"/>
      <c r="IP969" s="241"/>
      <c r="IQ969" s="241"/>
      <c r="IR969" s="241"/>
      <c r="IS969" s="241"/>
      <c r="IT969" s="241"/>
      <c r="IU969" s="241"/>
      <c r="IV969" s="241"/>
      <c r="IW969" s="241"/>
      <c r="IX969" s="241"/>
      <c r="IY969" s="241"/>
      <c r="IZ969" s="241"/>
      <c r="JA969" s="241"/>
      <c r="JB969" s="241"/>
      <c r="JC969" s="241"/>
      <c r="JD969" s="241"/>
      <c r="JE969" s="241"/>
      <c r="JF969" s="241"/>
      <c r="JG969" s="241"/>
      <c r="JH969" s="241"/>
      <c r="JI969" s="241"/>
      <c r="JJ969" s="241"/>
      <c r="JK969" s="241"/>
      <c r="JL969" s="241"/>
      <c r="JM969" s="241"/>
      <c r="JN969" s="241"/>
      <c r="JO969" s="241"/>
      <c r="JP969" s="241"/>
      <c r="JQ969" s="241"/>
      <c r="JR969" s="241"/>
      <c r="JS969" s="241"/>
      <c r="JT969" s="241"/>
      <c r="JU969" s="241"/>
    </row>
    <row r="970" spans="1:281" s="240" customFormat="1" ht="15" customHeight="1">
      <c r="A970" s="241"/>
      <c r="B970" s="241"/>
      <c r="C970" s="241"/>
      <c r="D970" s="241"/>
      <c r="E970" s="241"/>
      <c r="F970" s="241"/>
      <c r="G970" s="241"/>
      <c r="H970" s="241"/>
      <c r="I970" s="241"/>
      <c r="J970" s="241"/>
      <c r="K970" s="241"/>
      <c r="L970" s="241"/>
      <c r="M970" s="241"/>
      <c r="N970" s="241"/>
      <c r="O970" s="241"/>
      <c r="P970" s="241"/>
      <c r="Q970" s="241"/>
      <c r="R970" s="241"/>
      <c r="S970" s="241"/>
      <c r="T970" s="241"/>
      <c r="U970" s="241" t="s">
        <v>1089</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c r="DV970" s="241"/>
      <c r="DW970" s="241"/>
      <c r="DX970" s="241"/>
      <c r="DY970" s="241"/>
      <c r="DZ970" s="241"/>
      <c r="EA970" s="241"/>
      <c r="EB970" s="241"/>
      <c r="EC970" s="241"/>
      <c r="ED970" s="241"/>
      <c r="EE970" s="241"/>
      <c r="EF970" s="241"/>
      <c r="EG970" s="241"/>
      <c r="EH970" s="241"/>
      <c r="EI970" s="241"/>
      <c r="EJ970" s="241"/>
      <c r="EK970" s="241"/>
      <c r="EL970" s="241"/>
      <c r="EM970" s="241"/>
      <c r="EN970" s="241"/>
      <c r="EO970" s="241"/>
      <c r="EP970" s="241"/>
      <c r="EQ970" s="241"/>
      <c r="ER970" s="241"/>
      <c r="ES970" s="241"/>
      <c r="ET970" s="241"/>
      <c r="EU970" s="241"/>
      <c r="EV970" s="241"/>
      <c r="EW970" s="241"/>
      <c r="EX970" s="241"/>
      <c r="EY970" s="241"/>
      <c r="EZ970" s="241"/>
      <c r="FA970" s="241"/>
      <c r="FB970" s="241"/>
      <c r="FC970" s="241"/>
      <c r="FD970" s="241"/>
      <c r="FE970" s="241"/>
      <c r="FF970" s="241"/>
      <c r="FG970" s="241"/>
      <c r="FH970" s="241"/>
      <c r="FI970" s="241"/>
      <c r="FJ970" s="241"/>
      <c r="FK970" s="241"/>
      <c r="FL970" s="241"/>
      <c r="FM970" s="241"/>
      <c r="FN970" s="241"/>
      <c r="FO970" s="241"/>
      <c r="FP970" s="241"/>
      <c r="FQ970" s="241"/>
      <c r="FR970" s="241"/>
      <c r="FS970" s="241"/>
      <c r="FT970" s="241"/>
      <c r="FU970" s="241"/>
      <c r="FV970" s="241"/>
      <c r="FW970" s="241"/>
      <c r="FX970" s="241"/>
      <c r="FY970" s="241"/>
      <c r="FZ970" s="241"/>
      <c r="GA970" s="241"/>
      <c r="GB970" s="241"/>
      <c r="GC970" s="241"/>
      <c r="GD970" s="241"/>
      <c r="GE970" s="241"/>
      <c r="GF970" s="241"/>
      <c r="GG970" s="241"/>
      <c r="GH970" s="241"/>
      <c r="GI970" s="241"/>
      <c r="GJ970" s="241"/>
      <c r="GK970" s="241"/>
      <c r="GL970" s="241"/>
      <c r="GM970" s="241"/>
      <c r="GN970" s="241"/>
      <c r="GO970" s="241"/>
      <c r="GP970" s="241"/>
      <c r="GQ970" s="241"/>
      <c r="GR970" s="241"/>
      <c r="GS970" s="241"/>
      <c r="GT970" s="241"/>
      <c r="GU970" s="241"/>
      <c r="GV970" s="241"/>
      <c r="GW970" s="241"/>
      <c r="GX970" s="241"/>
      <c r="GY970" s="241"/>
      <c r="GZ970" s="241"/>
      <c r="HA970" s="241"/>
      <c r="HB970" s="241"/>
      <c r="HC970" s="241"/>
      <c r="HD970" s="241"/>
      <c r="HE970" s="241"/>
      <c r="HF970" s="241"/>
      <c r="HG970" s="241"/>
      <c r="HH970" s="241"/>
      <c r="HI970" s="241"/>
      <c r="HJ970" s="241"/>
      <c r="HK970" s="241"/>
      <c r="HL970" s="241"/>
      <c r="HM970" s="241"/>
      <c r="HN970" s="241"/>
      <c r="HO970" s="241"/>
      <c r="HP970" s="241"/>
      <c r="HQ970" s="241"/>
      <c r="HR970" s="241"/>
      <c r="HS970" s="241"/>
      <c r="HT970" s="241"/>
      <c r="HU970" s="241"/>
      <c r="HV970" s="241"/>
      <c r="HW970" s="241"/>
      <c r="HX970" s="241"/>
      <c r="HY970" s="241"/>
      <c r="HZ970" s="241"/>
      <c r="IA970" s="241"/>
      <c r="IB970" s="241"/>
      <c r="IC970" s="241"/>
      <c r="ID970" s="241"/>
      <c r="IE970" s="241"/>
      <c r="IF970" s="241"/>
      <c r="IG970" s="241"/>
      <c r="IH970" s="241"/>
      <c r="II970" s="241"/>
      <c r="IJ970" s="241"/>
      <c r="IK970" s="241"/>
      <c r="IL970" s="241"/>
      <c r="IM970" s="241"/>
      <c r="IN970" s="241"/>
      <c r="IO970" s="241"/>
      <c r="IP970" s="241"/>
      <c r="IQ970" s="241"/>
      <c r="IR970" s="241"/>
      <c r="IS970" s="241"/>
      <c r="IT970" s="241"/>
      <c r="IU970" s="241"/>
      <c r="IV970" s="241"/>
      <c r="IW970" s="241"/>
      <c r="IX970" s="241"/>
      <c r="IY970" s="241"/>
      <c r="IZ970" s="241"/>
      <c r="JA970" s="241"/>
      <c r="JB970" s="241"/>
      <c r="JC970" s="241"/>
      <c r="JD970" s="241"/>
      <c r="JE970" s="241"/>
      <c r="JF970" s="241"/>
      <c r="JG970" s="241"/>
      <c r="JH970" s="241"/>
      <c r="JI970" s="241"/>
      <c r="JJ970" s="241"/>
      <c r="JK970" s="241"/>
      <c r="JL970" s="241"/>
      <c r="JM970" s="241"/>
      <c r="JN970" s="241"/>
      <c r="JO970" s="241"/>
      <c r="JP970" s="241"/>
      <c r="JQ970" s="241"/>
      <c r="JR970" s="241"/>
      <c r="JS970" s="241"/>
      <c r="JT970" s="241"/>
      <c r="JU970" s="241"/>
    </row>
    <row r="971" spans="1:281" s="240" customFormat="1" ht="15" customHeight="1">
      <c r="A971" s="241"/>
      <c r="B971" s="241"/>
      <c r="C971" s="241"/>
      <c r="D971" s="241"/>
      <c r="E971" s="241"/>
      <c r="F971" s="241"/>
      <c r="G971" s="241"/>
      <c r="H971" s="241"/>
      <c r="I971" s="241"/>
      <c r="J971" s="241"/>
      <c r="K971" s="241"/>
      <c r="L971" s="241"/>
      <c r="M971" s="241"/>
      <c r="N971" s="241"/>
      <c r="O971" s="241"/>
      <c r="P971" s="241"/>
      <c r="Q971" s="241"/>
      <c r="R971" s="241"/>
      <c r="S971" s="241"/>
      <c r="T971" s="241"/>
      <c r="U971" s="241" t="s">
        <v>1090</v>
      </c>
      <c r="V971" s="241"/>
      <c r="W971" s="241"/>
      <c r="X971" s="241"/>
      <c r="Y971" s="241"/>
      <c r="Z971" s="241"/>
      <c r="AA971" s="241"/>
      <c r="AB971" s="241"/>
      <c r="AC971" s="241" t="s">
        <v>325</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c r="DV971" s="241"/>
      <c r="DW971" s="241"/>
      <c r="DX971" s="241"/>
      <c r="DY971" s="241"/>
      <c r="DZ971" s="241"/>
      <c r="EA971" s="241"/>
      <c r="EB971" s="241"/>
      <c r="EC971" s="241"/>
      <c r="ED971" s="241"/>
      <c r="EE971" s="241"/>
      <c r="EF971" s="241"/>
      <c r="EG971" s="241"/>
      <c r="EH971" s="241"/>
      <c r="EI971" s="241"/>
      <c r="EJ971" s="241"/>
      <c r="EK971" s="241"/>
      <c r="EL971" s="241"/>
      <c r="EM971" s="241"/>
      <c r="EN971" s="241"/>
      <c r="EO971" s="241"/>
      <c r="EP971" s="241"/>
      <c r="EQ971" s="241"/>
      <c r="ER971" s="241"/>
      <c r="ES971" s="241"/>
      <c r="ET971" s="241"/>
      <c r="EU971" s="241"/>
      <c r="EV971" s="241"/>
      <c r="EW971" s="241"/>
      <c r="EX971" s="241"/>
      <c r="EY971" s="241"/>
      <c r="EZ971" s="241"/>
      <c r="FA971" s="241"/>
      <c r="FB971" s="241"/>
      <c r="FC971" s="241"/>
      <c r="FD971" s="241"/>
      <c r="FE971" s="241"/>
      <c r="FF971" s="241"/>
      <c r="FG971" s="241"/>
      <c r="FH971" s="241"/>
      <c r="FI971" s="241"/>
      <c r="FJ971" s="241"/>
      <c r="FK971" s="241"/>
      <c r="FL971" s="241"/>
      <c r="FM971" s="241"/>
      <c r="FN971" s="241"/>
      <c r="FO971" s="241"/>
      <c r="FP971" s="241"/>
      <c r="FQ971" s="241"/>
      <c r="FR971" s="241"/>
      <c r="FS971" s="241"/>
      <c r="FT971" s="241"/>
      <c r="FU971" s="241"/>
      <c r="FV971" s="241"/>
      <c r="FW971" s="241"/>
      <c r="FX971" s="241"/>
      <c r="FY971" s="241"/>
      <c r="FZ971" s="241"/>
      <c r="GA971" s="241"/>
      <c r="GB971" s="241"/>
      <c r="GC971" s="241"/>
      <c r="GD971" s="241"/>
      <c r="GE971" s="241"/>
      <c r="GF971" s="241"/>
      <c r="GG971" s="241"/>
      <c r="GH971" s="241"/>
      <c r="GI971" s="241"/>
      <c r="GJ971" s="241"/>
      <c r="GK971" s="241"/>
      <c r="GL971" s="241"/>
      <c r="GM971" s="241"/>
      <c r="GN971" s="241"/>
      <c r="GO971" s="241"/>
      <c r="GP971" s="241"/>
      <c r="GQ971" s="241"/>
      <c r="GR971" s="241"/>
      <c r="GS971" s="241"/>
      <c r="GT971" s="241"/>
      <c r="GU971" s="241"/>
      <c r="GV971" s="241"/>
      <c r="GW971" s="241"/>
      <c r="GX971" s="241"/>
      <c r="GY971" s="241"/>
      <c r="GZ971" s="241"/>
      <c r="HA971" s="241"/>
      <c r="HB971" s="241"/>
      <c r="HC971" s="241"/>
      <c r="HD971" s="241"/>
      <c r="HE971" s="241"/>
      <c r="HF971" s="241"/>
      <c r="HG971" s="241"/>
      <c r="HH971" s="241"/>
      <c r="HI971" s="241"/>
      <c r="HJ971" s="241"/>
      <c r="HK971" s="241"/>
      <c r="HL971" s="241"/>
      <c r="HM971" s="241"/>
      <c r="HN971" s="241"/>
      <c r="HO971" s="241"/>
      <c r="HP971" s="241"/>
      <c r="HQ971" s="241"/>
      <c r="HR971" s="241"/>
      <c r="HS971" s="241"/>
      <c r="HT971" s="241"/>
      <c r="HU971" s="241"/>
      <c r="HV971" s="241"/>
      <c r="HW971" s="241"/>
      <c r="HX971" s="241"/>
      <c r="HY971" s="241"/>
      <c r="HZ971" s="241"/>
      <c r="IA971" s="241"/>
      <c r="IB971" s="241"/>
      <c r="IC971" s="241"/>
      <c r="ID971" s="241"/>
      <c r="IE971" s="241"/>
      <c r="IF971" s="241"/>
      <c r="IG971" s="241"/>
      <c r="IH971" s="241"/>
      <c r="II971" s="241"/>
      <c r="IJ971" s="241"/>
      <c r="IK971" s="241"/>
      <c r="IL971" s="241"/>
      <c r="IM971" s="241"/>
      <c r="IN971" s="241"/>
      <c r="IO971" s="241"/>
      <c r="IP971" s="241"/>
      <c r="IQ971" s="241"/>
      <c r="IR971" s="241"/>
      <c r="IS971" s="241"/>
      <c r="IT971" s="241"/>
      <c r="IU971" s="241"/>
      <c r="IV971" s="241"/>
      <c r="IW971" s="241"/>
      <c r="IX971" s="241"/>
      <c r="IY971" s="241"/>
      <c r="IZ971" s="241"/>
      <c r="JA971" s="241"/>
      <c r="JB971" s="241"/>
      <c r="JC971" s="241"/>
      <c r="JD971" s="241"/>
      <c r="JE971" s="241"/>
      <c r="JF971" s="241"/>
      <c r="JG971" s="241"/>
      <c r="JH971" s="241"/>
      <c r="JI971" s="241"/>
      <c r="JJ971" s="241"/>
      <c r="JK971" s="241"/>
      <c r="JL971" s="241"/>
      <c r="JM971" s="241"/>
      <c r="JN971" s="241"/>
      <c r="JO971" s="241"/>
      <c r="JP971" s="241"/>
      <c r="JQ971" s="241"/>
      <c r="JR971" s="241"/>
      <c r="JS971" s="241"/>
      <c r="JT971" s="241"/>
      <c r="JU971" s="241"/>
    </row>
    <row r="972" spans="1:281" s="240" customFormat="1" ht="15" customHeight="1">
      <c r="A972" s="241"/>
      <c r="B972" s="241"/>
      <c r="C972" s="241"/>
      <c r="D972" s="241"/>
      <c r="E972" s="241"/>
      <c r="F972" s="241"/>
      <c r="G972" s="241"/>
      <c r="H972" s="241"/>
      <c r="I972" s="241"/>
      <c r="J972" s="241"/>
      <c r="K972" s="241"/>
      <c r="L972" s="241"/>
      <c r="M972" s="241"/>
      <c r="N972" s="241"/>
      <c r="O972" s="241"/>
      <c r="P972" s="241"/>
      <c r="Q972" s="241"/>
      <c r="R972" s="241"/>
      <c r="S972" s="241"/>
      <c r="T972" s="241"/>
      <c r="U972" s="241" t="s">
        <v>1091</v>
      </c>
      <c r="V972" s="241"/>
      <c r="W972" s="241"/>
      <c r="X972" s="241"/>
      <c r="Y972" s="241"/>
      <c r="Z972" s="241"/>
      <c r="AA972" s="241"/>
      <c r="AB972" s="241"/>
      <c r="AC972" s="241" t="s">
        <v>313</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c r="DV972" s="241"/>
      <c r="DW972" s="241"/>
      <c r="DX972" s="241"/>
      <c r="DY972" s="241"/>
      <c r="DZ972" s="241"/>
      <c r="EA972" s="241"/>
      <c r="EB972" s="241"/>
      <c r="EC972" s="241"/>
      <c r="ED972" s="241"/>
      <c r="EE972" s="241"/>
      <c r="EF972" s="241"/>
      <c r="EG972" s="241"/>
      <c r="EH972" s="241"/>
      <c r="EI972" s="241"/>
      <c r="EJ972" s="241"/>
      <c r="EK972" s="241"/>
      <c r="EL972" s="241"/>
      <c r="EM972" s="241"/>
      <c r="EN972" s="241"/>
      <c r="EO972" s="241"/>
      <c r="EP972" s="241"/>
      <c r="EQ972" s="241"/>
      <c r="ER972" s="241"/>
      <c r="ES972" s="241"/>
      <c r="ET972" s="241"/>
      <c r="EU972" s="241"/>
      <c r="EV972" s="241"/>
      <c r="EW972" s="241"/>
      <c r="EX972" s="241"/>
      <c r="EY972" s="241"/>
      <c r="EZ972" s="241"/>
      <c r="FA972" s="241"/>
      <c r="FB972" s="241"/>
      <c r="FC972" s="241"/>
      <c r="FD972" s="241"/>
      <c r="FE972" s="241"/>
      <c r="FF972" s="241"/>
      <c r="FG972" s="241"/>
      <c r="FH972" s="241"/>
      <c r="FI972" s="241"/>
      <c r="FJ972" s="241"/>
      <c r="FK972" s="241"/>
      <c r="FL972" s="241"/>
      <c r="FM972" s="241"/>
      <c r="FN972" s="241"/>
      <c r="FO972" s="241"/>
      <c r="FP972" s="241"/>
      <c r="FQ972" s="241"/>
      <c r="FR972" s="241"/>
      <c r="FS972" s="241"/>
      <c r="FT972" s="241"/>
      <c r="FU972" s="241"/>
      <c r="FV972" s="241"/>
      <c r="FW972" s="241"/>
      <c r="FX972" s="241"/>
      <c r="FY972" s="241"/>
      <c r="FZ972" s="241"/>
      <c r="GA972" s="241"/>
      <c r="GB972" s="241"/>
      <c r="GC972" s="241"/>
      <c r="GD972" s="241"/>
      <c r="GE972" s="241"/>
      <c r="GF972" s="241"/>
      <c r="GG972" s="241"/>
      <c r="GH972" s="241"/>
      <c r="GI972" s="241"/>
      <c r="GJ972" s="241"/>
      <c r="GK972" s="241"/>
      <c r="GL972" s="241"/>
      <c r="GM972" s="241"/>
      <c r="GN972" s="241"/>
      <c r="GO972" s="241"/>
      <c r="GP972" s="241"/>
      <c r="GQ972" s="241"/>
      <c r="GR972" s="241"/>
      <c r="GS972" s="241"/>
      <c r="GT972" s="241"/>
      <c r="GU972" s="241"/>
      <c r="GV972" s="241"/>
      <c r="GW972" s="241"/>
      <c r="GX972" s="241"/>
      <c r="GY972" s="241"/>
      <c r="GZ972" s="241"/>
      <c r="HA972" s="241"/>
      <c r="HB972" s="241"/>
      <c r="HC972" s="241"/>
      <c r="HD972" s="241"/>
      <c r="HE972" s="241"/>
      <c r="HF972" s="241"/>
      <c r="HG972" s="241"/>
      <c r="HH972" s="241"/>
      <c r="HI972" s="241"/>
      <c r="HJ972" s="241"/>
      <c r="HK972" s="241"/>
      <c r="HL972" s="241"/>
      <c r="HM972" s="241"/>
      <c r="HN972" s="241"/>
      <c r="HO972" s="241"/>
      <c r="HP972" s="241"/>
      <c r="HQ972" s="241"/>
      <c r="HR972" s="241"/>
      <c r="HS972" s="241"/>
      <c r="HT972" s="241"/>
      <c r="HU972" s="241"/>
      <c r="HV972" s="241"/>
      <c r="HW972" s="241"/>
      <c r="HX972" s="241"/>
      <c r="HY972" s="241"/>
      <c r="HZ972" s="241"/>
      <c r="IA972" s="241"/>
      <c r="IB972" s="241"/>
      <c r="IC972" s="241"/>
      <c r="ID972" s="241"/>
      <c r="IE972" s="241"/>
      <c r="IF972" s="241"/>
      <c r="IG972" s="241"/>
      <c r="IH972" s="241"/>
      <c r="II972" s="241"/>
      <c r="IJ972" s="241"/>
      <c r="IK972" s="241"/>
      <c r="IL972" s="241"/>
      <c r="IM972" s="241"/>
      <c r="IN972" s="241"/>
      <c r="IO972" s="241"/>
      <c r="IP972" s="241"/>
      <c r="IQ972" s="241"/>
      <c r="IR972" s="241"/>
      <c r="IS972" s="241"/>
      <c r="IT972" s="241"/>
      <c r="IU972" s="241"/>
      <c r="IV972" s="241"/>
      <c r="IW972" s="241"/>
      <c r="IX972" s="241"/>
      <c r="IY972" s="241"/>
      <c r="IZ972" s="241"/>
      <c r="JA972" s="241"/>
      <c r="JB972" s="241"/>
      <c r="JC972" s="241"/>
      <c r="JD972" s="241"/>
      <c r="JE972" s="241"/>
      <c r="JF972" s="241"/>
      <c r="JG972" s="241"/>
      <c r="JH972" s="241"/>
      <c r="JI972" s="241"/>
      <c r="JJ972" s="241"/>
      <c r="JK972" s="241"/>
      <c r="JL972" s="241"/>
      <c r="JM972" s="241"/>
      <c r="JN972" s="241"/>
      <c r="JO972" s="241"/>
      <c r="JP972" s="241"/>
      <c r="JQ972" s="241"/>
      <c r="JR972" s="241"/>
      <c r="JS972" s="241"/>
      <c r="JT972" s="241"/>
      <c r="JU972" s="241"/>
    </row>
    <row r="973" spans="1:281" s="240" customFormat="1" ht="15" customHeight="1">
      <c r="A973" s="241"/>
      <c r="B973" s="241"/>
      <c r="C973" s="241"/>
      <c r="D973" s="241"/>
      <c r="E973" s="241"/>
      <c r="F973" s="241"/>
      <c r="G973" s="241"/>
      <c r="H973" s="241"/>
      <c r="I973" s="241"/>
      <c r="J973" s="241"/>
      <c r="K973" s="241"/>
      <c r="L973" s="241"/>
      <c r="M973" s="241"/>
      <c r="N973" s="241"/>
      <c r="O973" s="241"/>
      <c r="P973" s="241"/>
      <c r="Q973" s="241"/>
      <c r="R973" s="241"/>
      <c r="S973" s="241"/>
      <c r="T973" s="241"/>
      <c r="U973" s="241" t="s">
        <v>1092</v>
      </c>
      <c r="V973" s="241"/>
      <c r="W973" s="241"/>
      <c r="X973" s="241"/>
      <c r="Y973" s="241"/>
      <c r="Z973" s="241"/>
      <c r="AA973" s="241"/>
      <c r="AB973" s="241"/>
      <c r="AC973" s="241" t="s">
        <v>313</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c r="DV973" s="241"/>
      <c r="DW973" s="241"/>
      <c r="DX973" s="241"/>
      <c r="DY973" s="241"/>
      <c r="DZ973" s="241"/>
      <c r="EA973" s="241"/>
      <c r="EB973" s="241"/>
      <c r="EC973" s="241"/>
      <c r="ED973" s="241"/>
      <c r="EE973" s="241"/>
      <c r="EF973" s="241"/>
      <c r="EG973" s="241"/>
      <c r="EH973" s="241"/>
      <c r="EI973" s="241"/>
      <c r="EJ973" s="241"/>
      <c r="EK973" s="241"/>
      <c r="EL973" s="241"/>
      <c r="EM973" s="241"/>
      <c r="EN973" s="241"/>
      <c r="EO973" s="241"/>
      <c r="EP973" s="241"/>
      <c r="EQ973" s="241"/>
      <c r="ER973" s="241"/>
      <c r="ES973" s="241"/>
      <c r="ET973" s="241"/>
      <c r="EU973" s="241"/>
      <c r="EV973" s="241"/>
      <c r="EW973" s="241"/>
      <c r="EX973" s="241"/>
      <c r="EY973" s="241"/>
      <c r="EZ973" s="241"/>
      <c r="FA973" s="241"/>
      <c r="FB973" s="241"/>
      <c r="FC973" s="241"/>
      <c r="FD973" s="241"/>
      <c r="FE973" s="241"/>
      <c r="FF973" s="241"/>
      <c r="FG973" s="241"/>
      <c r="FH973" s="241"/>
      <c r="FI973" s="241"/>
      <c r="FJ973" s="241"/>
      <c r="FK973" s="241"/>
      <c r="FL973" s="241"/>
      <c r="FM973" s="241"/>
      <c r="FN973" s="241"/>
      <c r="FO973" s="241"/>
      <c r="FP973" s="241"/>
      <c r="FQ973" s="241"/>
      <c r="FR973" s="241"/>
      <c r="FS973" s="241"/>
      <c r="FT973" s="241"/>
      <c r="FU973" s="241"/>
      <c r="FV973" s="241"/>
      <c r="FW973" s="241"/>
      <c r="FX973" s="241"/>
      <c r="FY973" s="241"/>
      <c r="FZ973" s="241"/>
      <c r="GA973" s="241"/>
      <c r="GB973" s="241"/>
      <c r="GC973" s="241"/>
      <c r="GD973" s="241"/>
      <c r="GE973" s="241"/>
      <c r="GF973" s="241"/>
      <c r="GG973" s="241"/>
      <c r="GH973" s="241"/>
      <c r="GI973" s="241"/>
      <c r="GJ973" s="241"/>
      <c r="GK973" s="241"/>
      <c r="GL973" s="241"/>
      <c r="GM973" s="241"/>
      <c r="GN973" s="241"/>
      <c r="GO973" s="241"/>
      <c r="GP973" s="241"/>
      <c r="GQ973" s="241"/>
      <c r="GR973" s="241"/>
      <c r="GS973" s="241"/>
      <c r="GT973" s="241"/>
      <c r="GU973" s="241"/>
      <c r="GV973" s="241"/>
      <c r="GW973" s="241"/>
      <c r="GX973" s="241"/>
      <c r="GY973" s="241"/>
      <c r="GZ973" s="241"/>
      <c r="HA973" s="241"/>
      <c r="HB973" s="241"/>
      <c r="HC973" s="241"/>
      <c r="HD973" s="241"/>
      <c r="HE973" s="241"/>
      <c r="HF973" s="241"/>
      <c r="HG973" s="241"/>
      <c r="HH973" s="241"/>
      <c r="HI973" s="241"/>
      <c r="HJ973" s="241"/>
      <c r="HK973" s="241"/>
      <c r="HL973" s="241"/>
      <c r="HM973" s="241"/>
      <c r="HN973" s="241"/>
      <c r="HO973" s="241"/>
      <c r="HP973" s="241"/>
      <c r="HQ973" s="241"/>
      <c r="HR973" s="241"/>
      <c r="HS973" s="241"/>
      <c r="HT973" s="241"/>
      <c r="HU973" s="241"/>
      <c r="HV973" s="241"/>
      <c r="HW973" s="241"/>
      <c r="HX973" s="241"/>
      <c r="HY973" s="241"/>
      <c r="HZ973" s="241"/>
      <c r="IA973" s="241"/>
      <c r="IB973" s="241"/>
      <c r="IC973" s="241"/>
      <c r="ID973" s="241"/>
      <c r="IE973" s="241"/>
      <c r="IF973" s="241"/>
      <c r="IG973" s="241"/>
      <c r="IH973" s="241"/>
      <c r="II973" s="241"/>
      <c r="IJ973" s="241"/>
      <c r="IK973" s="241"/>
      <c r="IL973" s="241"/>
      <c r="IM973" s="241"/>
      <c r="IN973" s="241"/>
      <c r="IO973" s="241"/>
      <c r="IP973" s="241"/>
      <c r="IQ973" s="241"/>
      <c r="IR973" s="241"/>
      <c r="IS973" s="241"/>
      <c r="IT973" s="241"/>
      <c r="IU973" s="241"/>
      <c r="IV973" s="241"/>
      <c r="IW973" s="241"/>
      <c r="IX973" s="241"/>
      <c r="IY973" s="241"/>
      <c r="IZ973" s="241"/>
      <c r="JA973" s="241"/>
      <c r="JB973" s="241"/>
      <c r="JC973" s="241"/>
      <c r="JD973" s="241"/>
      <c r="JE973" s="241"/>
      <c r="JF973" s="241"/>
      <c r="JG973" s="241"/>
      <c r="JH973" s="241"/>
      <c r="JI973" s="241"/>
      <c r="JJ973" s="241"/>
      <c r="JK973" s="241"/>
      <c r="JL973" s="241"/>
      <c r="JM973" s="241"/>
      <c r="JN973" s="241"/>
      <c r="JO973" s="241"/>
      <c r="JP973" s="241"/>
      <c r="JQ973" s="241"/>
      <c r="JR973" s="241"/>
      <c r="JS973" s="241"/>
      <c r="JT973" s="241"/>
      <c r="JU973" s="241"/>
    </row>
    <row r="974" spans="1:281" s="240" customFormat="1" ht="15" customHeight="1">
      <c r="A974" s="241"/>
      <c r="B974" s="241"/>
      <c r="C974" s="241"/>
      <c r="D974" s="241"/>
      <c r="E974" s="241"/>
      <c r="F974" s="241"/>
      <c r="G974" s="241"/>
      <c r="H974" s="241"/>
      <c r="I974" s="241"/>
      <c r="J974" s="241"/>
      <c r="K974" s="241"/>
      <c r="L974" s="241"/>
      <c r="M974" s="241"/>
      <c r="N974" s="241"/>
      <c r="O974" s="241"/>
      <c r="P974" s="241"/>
      <c r="Q974" s="241"/>
      <c r="R974" s="241"/>
      <c r="S974" s="241"/>
      <c r="T974" s="241"/>
      <c r="U974" s="241" t="s">
        <v>1093</v>
      </c>
      <c r="V974" s="241"/>
      <c r="W974" s="241"/>
      <c r="X974" s="241"/>
      <c r="Y974" s="241"/>
      <c r="Z974" s="241"/>
      <c r="AA974" s="241"/>
      <c r="AB974" s="241"/>
      <c r="AC974" s="241" t="s">
        <v>316</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c r="DV974" s="241"/>
      <c r="DW974" s="241"/>
      <c r="DX974" s="241"/>
      <c r="DY974" s="241"/>
      <c r="DZ974" s="241"/>
      <c r="EA974" s="241"/>
      <c r="EB974" s="241"/>
      <c r="EC974" s="241"/>
      <c r="ED974" s="241"/>
      <c r="EE974" s="241"/>
      <c r="EF974" s="241"/>
      <c r="EG974" s="241"/>
      <c r="EH974" s="241"/>
      <c r="EI974" s="241"/>
      <c r="EJ974" s="241"/>
      <c r="EK974" s="241"/>
      <c r="EL974" s="241"/>
      <c r="EM974" s="241"/>
      <c r="EN974" s="241"/>
      <c r="EO974" s="241"/>
      <c r="EP974" s="241"/>
      <c r="EQ974" s="241"/>
      <c r="ER974" s="241"/>
      <c r="ES974" s="241"/>
      <c r="ET974" s="241"/>
      <c r="EU974" s="241"/>
      <c r="EV974" s="241"/>
      <c r="EW974" s="241"/>
      <c r="EX974" s="241"/>
      <c r="EY974" s="241"/>
      <c r="EZ974" s="241"/>
      <c r="FA974" s="241"/>
      <c r="FB974" s="241"/>
      <c r="FC974" s="241"/>
      <c r="FD974" s="241"/>
      <c r="FE974" s="241"/>
      <c r="FF974" s="241"/>
      <c r="FG974" s="241"/>
      <c r="FH974" s="241"/>
      <c r="FI974" s="241"/>
      <c r="FJ974" s="241"/>
      <c r="FK974" s="241"/>
      <c r="FL974" s="241"/>
      <c r="FM974" s="241"/>
      <c r="FN974" s="241"/>
      <c r="FO974" s="241"/>
      <c r="FP974" s="241"/>
      <c r="FQ974" s="241"/>
      <c r="FR974" s="241"/>
      <c r="FS974" s="241"/>
      <c r="FT974" s="241"/>
      <c r="FU974" s="241"/>
      <c r="FV974" s="241"/>
      <c r="FW974" s="241"/>
      <c r="FX974" s="241"/>
      <c r="FY974" s="241"/>
      <c r="FZ974" s="241"/>
      <c r="GA974" s="241"/>
      <c r="GB974" s="241"/>
      <c r="GC974" s="241"/>
      <c r="GD974" s="241"/>
      <c r="GE974" s="241"/>
      <c r="GF974" s="241"/>
      <c r="GG974" s="241"/>
      <c r="GH974" s="241"/>
      <c r="GI974" s="241"/>
      <c r="GJ974" s="241"/>
      <c r="GK974" s="241"/>
      <c r="GL974" s="241"/>
      <c r="GM974" s="241"/>
      <c r="GN974" s="241"/>
      <c r="GO974" s="241"/>
      <c r="GP974" s="241"/>
      <c r="GQ974" s="241"/>
      <c r="GR974" s="241"/>
      <c r="GS974" s="241"/>
      <c r="GT974" s="241"/>
      <c r="GU974" s="241"/>
      <c r="GV974" s="241"/>
      <c r="GW974" s="241"/>
      <c r="GX974" s="241"/>
      <c r="GY974" s="241"/>
      <c r="GZ974" s="241"/>
      <c r="HA974" s="241"/>
      <c r="HB974" s="241"/>
      <c r="HC974" s="241"/>
      <c r="HD974" s="241"/>
      <c r="HE974" s="241"/>
      <c r="HF974" s="241"/>
      <c r="HG974" s="241"/>
      <c r="HH974" s="241"/>
      <c r="HI974" s="241"/>
      <c r="HJ974" s="241"/>
      <c r="HK974" s="241"/>
      <c r="HL974" s="241"/>
      <c r="HM974" s="241"/>
      <c r="HN974" s="241"/>
      <c r="HO974" s="241"/>
      <c r="HP974" s="241"/>
      <c r="HQ974" s="241"/>
      <c r="HR974" s="241"/>
      <c r="HS974" s="241"/>
      <c r="HT974" s="241"/>
      <c r="HU974" s="241"/>
      <c r="HV974" s="241"/>
      <c r="HW974" s="241"/>
      <c r="HX974" s="241"/>
      <c r="HY974" s="241"/>
      <c r="HZ974" s="241"/>
      <c r="IA974" s="241"/>
      <c r="IB974" s="241"/>
      <c r="IC974" s="241"/>
      <c r="ID974" s="241"/>
      <c r="IE974" s="241"/>
      <c r="IF974" s="241"/>
      <c r="IG974" s="241"/>
      <c r="IH974" s="241"/>
      <c r="II974" s="241"/>
      <c r="IJ974" s="241"/>
      <c r="IK974" s="241"/>
      <c r="IL974" s="241"/>
      <c r="IM974" s="241"/>
      <c r="IN974" s="241"/>
      <c r="IO974" s="241"/>
      <c r="IP974" s="241"/>
      <c r="IQ974" s="241"/>
      <c r="IR974" s="241"/>
      <c r="IS974" s="241"/>
      <c r="IT974" s="241"/>
      <c r="IU974" s="241"/>
      <c r="IV974" s="241"/>
      <c r="IW974" s="241"/>
      <c r="IX974" s="241"/>
      <c r="IY974" s="241"/>
      <c r="IZ974" s="241"/>
      <c r="JA974" s="241"/>
      <c r="JB974" s="241"/>
      <c r="JC974" s="241"/>
      <c r="JD974" s="241"/>
      <c r="JE974" s="241"/>
      <c r="JF974" s="241"/>
      <c r="JG974" s="241"/>
      <c r="JH974" s="241"/>
      <c r="JI974" s="241"/>
      <c r="JJ974" s="241"/>
      <c r="JK974" s="241"/>
      <c r="JL974" s="241"/>
      <c r="JM974" s="241"/>
      <c r="JN974" s="241"/>
      <c r="JO974" s="241"/>
      <c r="JP974" s="241"/>
      <c r="JQ974" s="241"/>
      <c r="JR974" s="241"/>
      <c r="JS974" s="241"/>
      <c r="JT974" s="241"/>
      <c r="JU974" s="241"/>
    </row>
    <row r="975" spans="1:281" s="240" customFormat="1" ht="15" customHeight="1">
      <c r="A975" s="241"/>
      <c r="B975" s="241"/>
      <c r="C975" s="241"/>
      <c r="D975" s="241"/>
      <c r="E975" s="241"/>
      <c r="F975" s="241"/>
      <c r="G975" s="241"/>
      <c r="H975" s="241"/>
      <c r="I975" s="241"/>
      <c r="J975" s="241"/>
      <c r="K975" s="241"/>
      <c r="L975" s="241"/>
      <c r="M975" s="241"/>
      <c r="N975" s="241"/>
      <c r="O975" s="241"/>
      <c r="P975" s="241"/>
      <c r="Q975" s="241"/>
      <c r="R975" s="241"/>
      <c r="S975" s="241"/>
      <c r="T975" s="241"/>
      <c r="U975" s="241" t="s">
        <v>1094</v>
      </c>
      <c r="V975" s="241"/>
      <c r="W975" s="241"/>
      <c r="X975" s="241"/>
      <c r="Y975" s="241"/>
      <c r="Z975" s="241"/>
      <c r="AA975" s="241"/>
      <c r="AB975" s="241"/>
      <c r="AC975" s="241" t="s">
        <v>325</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c r="DV975" s="241"/>
      <c r="DW975" s="241"/>
      <c r="DX975" s="241"/>
      <c r="DY975" s="241"/>
      <c r="DZ975" s="241"/>
      <c r="EA975" s="241"/>
      <c r="EB975" s="241"/>
      <c r="EC975" s="241"/>
      <c r="ED975" s="241"/>
      <c r="EE975" s="241"/>
      <c r="EF975" s="241"/>
      <c r="EG975" s="241"/>
      <c r="EH975" s="241"/>
      <c r="EI975" s="241"/>
      <c r="EJ975" s="241"/>
      <c r="EK975" s="241"/>
      <c r="EL975" s="241"/>
      <c r="EM975" s="241"/>
      <c r="EN975" s="241"/>
      <c r="EO975" s="241"/>
      <c r="EP975" s="241"/>
      <c r="EQ975" s="241"/>
      <c r="ER975" s="241"/>
      <c r="ES975" s="241"/>
      <c r="ET975" s="241"/>
      <c r="EU975" s="241"/>
      <c r="EV975" s="241"/>
      <c r="EW975" s="241"/>
      <c r="EX975" s="241"/>
      <c r="EY975" s="241"/>
      <c r="EZ975" s="241"/>
      <c r="FA975" s="241"/>
      <c r="FB975" s="241"/>
      <c r="FC975" s="241"/>
      <c r="FD975" s="241"/>
      <c r="FE975" s="241"/>
      <c r="FF975" s="241"/>
      <c r="FG975" s="241"/>
      <c r="FH975" s="241"/>
      <c r="FI975" s="241"/>
      <c r="FJ975" s="241"/>
      <c r="FK975" s="241"/>
      <c r="FL975" s="241"/>
      <c r="FM975" s="241"/>
      <c r="FN975" s="241"/>
      <c r="FO975" s="241"/>
      <c r="FP975" s="241"/>
      <c r="FQ975" s="241"/>
      <c r="FR975" s="241"/>
      <c r="FS975" s="241"/>
      <c r="FT975" s="241"/>
      <c r="FU975" s="241"/>
      <c r="FV975" s="241"/>
      <c r="FW975" s="241"/>
      <c r="FX975" s="241"/>
      <c r="FY975" s="241"/>
      <c r="FZ975" s="241"/>
      <c r="GA975" s="241"/>
      <c r="GB975" s="241"/>
      <c r="GC975" s="241"/>
      <c r="GD975" s="241"/>
      <c r="GE975" s="241"/>
      <c r="GF975" s="241"/>
      <c r="GG975" s="241"/>
      <c r="GH975" s="241"/>
      <c r="GI975" s="241"/>
      <c r="GJ975" s="241"/>
      <c r="GK975" s="241"/>
      <c r="GL975" s="241"/>
      <c r="GM975" s="241"/>
      <c r="GN975" s="241"/>
      <c r="GO975" s="241"/>
      <c r="GP975" s="241"/>
      <c r="GQ975" s="241"/>
      <c r="GR975" s="241"/>
      <c r="GS975" s="241"/>
      <c r="GT975" s="241"/>
      <c r="GU975" s="241"/>
      <c r="GV975" s="241"/>
      <c r="GW975" s="241"/>
      <c r="GX975" s="241"/>
      <c r="GY975" s="241"/>
      <c r="GZ975" s="241"/>
      <c r="HA975" s="241"/>
      <c r="HB975" s="241"/>
      <c r="HC975" s="241"/>
      <c r="HD975" s="241"/>
      <c r="HE975" s="241"/>
      <c r="HF975" s="241"/>
      <c r="HG975" s="241"/>
      <c r="HH975" s="241"/>
      <c r="HI975" s="241"/>
      <c r="HJ975" s="241"/>
      <c r="HK975" s="241"/>
      <c r="HL975" s="241"/>
      <c r="HM975" s="241"/>
      <c r="HN975" s="241"/>
      <c r="HO975" s="241"/>
      <c r="HP975" s="241"/>
      <c r="HQ975" s="241"/>
      <c r="HR975" s="241"/>
      <c r="HS975" s="241"/>
      <c r="HT975" s="241"/>
      <c r="HU975" s="241"/>
      <c r="HV975" s="241"/>
      <c r="HW975" s="241"/>
      <c r="HX975" s="241"/>
      <c r="HY975" s="241"/>
      <c r="HZ975" s="241"/>
      <c r="IA975" s="241"/>
      <c r="IB975" s="241"/>
      <c r="IC975" s="241"/>
      <c r="ID975" s="241"/>
      <c r="IE975" s="241"/>
      <c r="IF975" s="241"/>
      <c r="IG975" s="241"/>
      <c r="IH975" s="241"/>
      <c r="II975" s="241"/>
      <c r="IJ975" s="241"/>
      <c r="IK975" s="241"/>
      <c r="IL975" s="241"/>
      <c r="IM975" s="241"/>
      <c r="IN975" s="241"/>
      <c r="IO975" s="241"/>
      <c r="IP975" s="241"/>
      <c r="IQ975" s="241"/>
      <c r="IR975" s="241"/>
      <c r="IS975" s="241"/>
      <c r="IT975" s="241"/>
      <c r="IU975" s="241"/>
      <c r="IV975" s="241"/>
      <c r="IW975" s="241"/>
      <c r="IX975" s="241"/>
      <c r="IY975" s="241"/>
      <c r="IZ975" s="241"/>
      <c r="JA975" s="241"/>
      <c r="JB975" s="241"/>
      <c r="JC975" s="241"/>
      <c r="JD975" s="241"/>
      <c r="JE975" s="241"/>
      <c r="JF975" s="241"/>
      <c r="JG975" s="241"/>
      <c r="JH975" s="241"/>
      <c r="JI975" s="241"/>
      <c r="JJ975" s="241"/>
      <c r="JK975" s="241"/>
      <c r="JL975" s="241"/>
      <c r="JM975" s="241"/>
      <c r="JN975" s="241"/>
      <c r="JO975" s="241"/>
      <c r="JP975" s="241"/>
      <c r="JQ975" s="241"/>
      <c r="JR975" s="241"/>
      <c r="JS975" s="241"/>
      <c r="JT975" s="241"/>
      <c r="JU975" s="241"/>
    </row>
    <row r="976" spans="1:281" s="240" customFormat="1" ht="15" customHeight="1">
      <c r="A976" s="241"/>
      <c r="B976" s="241"/>
      <c r="C976" s="241"/>
      <c r="D976" s="241"/>
      <c r="E976" s="241"/>
      <c r="F976" s="241"/>
      <c r="G976" s="241"/>
      <c r="H976" s="241"/>
      <c r="I976" s="241"/>
      <c r="J976" s="241"/>
      <c r="K976" s="241"/>
      <c r="L976" s="241"/>
      <c r="M976" s="241"/>
      <c r="N976" s="241"/>
      <c r="O976" s="241"/>
      <c r="P976" s="241"/>
      <c r="Q976" s="241"/>
      <c r="R976" s="241"/>
      <c r="S976" s="241"/>
      <c r="T976" s="241"/>
      <c r="U976" s="241" t="s">
        <v>1095</v>
      </c>
      <c r="V976" s="241"/>
      <c r="W976" s="241"/>
      <c r="X976" s="241"/>
      <c r="Y976" s="241"/>
      <c r="Z976" s="241"/>
      <c r="AA976" s="241"/>
      <c r="AB976" s="241"/>
      <c r="AC976" s="241" t="s">
        <v>313</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c r="DV976" s="241"/>
      <c r="DW976" s="241"/>
      <c r="DX976" s="241"/>
      <c r="DY976" s="241"/>
      <c r="DZ976" s="241"/>
      <c r="EA976" s="241"/>
      <c r="EB976" s="241"/>
      <c r="EC976" s="241"/>
      <c r="ED976" s="241"/>
      <c r="EE976" s="241"/>
      <c r="EF976" s="241"/>
      <c r="EG976" s="241"/>
      <c r="EH976" s="241"/>
      <c r="EI976" s="241"/>
      <c r="EJ976" s="241"/>
      <c r="EK976" s="241"/>
      <c r="EL976" s="241"/>
      <c r="EM976" s="241"/>
      <c r="EN976" s="241"/>
      <c r="EO976" s="241"/>
      <c r="EP976" s="241"/>
      <c r="EQ976" s="241"/>
      <c r="ER976" s="241"/>
      <c r="ES976" s="241"/>
      <c r="ET976" s="241"/>
      <c r="EU976" s="241"/>
      <c r="EV976" s="241"/>
      <c r="EW976" s="241"/>
      <c r="EX976" s="241"/>
      <c r="EY976" s="241"/>
      <c r="EZ976" s="241"/>
      <c r="FA976" s="241"/>
      <c r="FB976" s="241"/>
      <c r="FC976" s="241"/>
      <c r="FD976" s="241"/>
      <c r="FE976" s="241"/>
      <c r="FF976" s="241"/>
      <c r="FG976" s="241"/>
      <c r="FH976" s="241"/>
      <c r="FI976" s="241"/>
      <c r="FJ976" s="241"/>
      <c r="FK976" s="241"/>
      <c r="FL976" s="241"/>
      <c r="FM976" s="241"/>
      <c r="FN976" s="241"/>
      <c r="FO976" s="241"/>
      <c r="FP976" s="241"/>
      <c r="FQ976" s="241"/>
      <c r="FR976" s="241"/>
      <c r="FS976" s="241"/>
      <c r="FT976" s="241"/>
      <c r="FU976" s="241"/>
      <c r="FV976" s="241"/>
      <c r="FW976" s="241"/>
      <c r="FX976" s="241"/>
      <c r="FY976" s="241"/>
      <c r="FZ976" s="241"/>
      <c r="GA976" s="241"/>
      <c r="GB976" s="241"/>
      <c r="GC976" s="241"/>
      <c r="GD976" s="241"/>
      <c r="GE976" s="241"/>
      <c r="GF976" s="241"/>
      <c r="GG976" s="241"/>
      <c r="GH976" s="241"/>
      <c r="GI976" s="241"/>
      <c r="GJ976" s="241"/>
      <c r="GK976" s="241"/>
      <c r="GL976" s="241"/>
      <c r="GM976" s="241"/>
      <c r="GN976" s="241"/>
      <c r="GO976" s="241"/>
      <c r="GP976" s="241"/>
      <c r="GQ976" s="241"/>
      <c r="GR976" s="241"/>
      <c r="GS976" s="241"/>
      <c r="GT976" s="241"/>
      <c r="GU976" s="241"/>
      <c r="GV976" s="241"/>
      <c r="GW976" s="241"/>
      <c r="GX976" s="241"/>
      <c r="GY976" s="241"/>
      <c r="GZ976" s="241"/>
      <c r="HA976" s="241"/>
      <c r="HB976" s="241"/>
      <c r="HC976" s="241"/>
      <c r="HD976" s="241"/>
      <c r="HE976" s="241"/>
      <c r="HF976" s="241"/>
      <c r="HG976" s="241"/>
      <c r="HH976" s="241"/>
      <c r="HI976" s="241"/>
      <c r="HJ976" s="241"/>
      <c r="HK976" s="241"/>
      <c r="HL976" s="241"/>
      <c r="HM976" s="241"/>
      <c r="HN976" s="241"/>
      <c r="HO976" s="241"/>
      <c r="HP976" s="241"/>
      <c r="HQ976" s="241"/>
      <c r="HR976" s="241"/>
      <c r="HS976" s="241"/>
      <c r="HT976" s="241"/>
      <c r="HU976" s="241"/>
      <c r="HV976" s="241"/>
      <c r="HW976" s="241"/>
      <c r="HX976" s="241"/>
      <c r="HY976" s="241"/>
      <c r="HZ976" s="241"/>
      <c r="IA976" s="241"/>
      <c r="IB976" s="241"/>
      <c r="IC976" s="241"/>
      <c r="ID976" s="241"/>
      <c r="IE976" s="241"/>
      <c r="IF976" s="241"/>
      <c r="IG976" s="241"/>
      <c r="IH976" s="241"/>
      <c r="II976" s="241"/>
      <c r="IJ976" s="241"/>
      <c r="IK976" s="241"/>
      <c r="IL976" s="241"/>
      <c r="IM976" s="241"/>
      <c r="IN976" s="241"/>
      <c r="IO976" s="241"/>
      <c r="IP976" s="241"/>
      <c r="IQ976" s="241"/>
      <c r="IR976" s="241"/>
      <c r="IS976" s="241"/>
      <c r="IT976" s="241"/>
      <c r="IU976" s="241"/>
      <c r="IV976" s="241"/>
      <c r="IW976" s="241"/>
      <c r="IX976" s="241"/>
      <c r="IY976" s="241"/>
      <c r="IZ976" s="241"/>
      <c r="JA976" s="241"/>
      <c r="JB976" s="241"/>
      <c r="JC976" s="241"/>
      <c r="JD976" s="241"/>
      <c r="JE976" s="241"/>
      <c r="JF976" s="241"/>
      <c r="JG976" s="241"/>
      <c r="JH976" s="241"/>
      <c r="JI976" s="241"/>
      <c r="JJ976" s="241"/>
      <c r="JK976" s="241"/>
      <c r="JL976" s="241"/>
      <c r="JM976" s="241"/>
      <c r="JN976" s="241"/>
      <c r="JO976" s="241"/>
      <c r="JP976" s="241"/>
      <c r="JQ976" s="241"/>
      <c r="JR976" s="241"/>
      <c r="JS976" s="241"/>
      <c r="JT976" s="241"/>
      <c r="JU976" s="241"/>
    </row>
    <row r="977" spans="1:281" s="240" customFormat="1" ht="15" customHeight="1">
      <c r="A977" s="241"/>
      <c r="B977" s="241"/>
      <c r="C977" s="241"/>
      <c r="D977" s="241"/>
      <c r="E977" s="241"/>
      <c r="F977" s="241"/>
      <c r="G977" s="241"/>
      <c r="H977" s="241"/>
      <c r="I977" s="241"/>
      <c r="J977" s="241"/>
      <c r="K977" s="241"/>
      <c r="L977" s="241"/>
      <c r="M977" s="241"/>
      <c r="N977" s="241"/>
      <c r="O977" s="241"/>
      <c r="P977" s="241"/>
      <c r="Q977" s="241"/>
      <c r="R977" s="241"/>
      <c r="S977" s="241"/>
      <c r="T977" s="241"/>
      <c r="U977" s="241" t="s">
        <v>1096</v>
      </c>
      <c r="V977" s="241"/>
      <c r="W977" s="241"/>
      <c r="X977" s="241"/>
      <c r="Y977" s="241"/>
      <c r="Z977" s="241"/>
      <c r="AA977" s="241"/>
      <c r="AB977" s="241"/>
      <c r="AC977" s="241" t="s">
        <v>386</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c r="EN977" s="241"/>
      <c r="EO977" s="241"/>
      <c r="EP977" s="241"/>
      <c r="EQ977" s="241"/>
      <c r="ER977" s="241"/>
      <c r="ES977" s="241"/>
      <c r="ET977" s="241"/>
      <c r="EU977" s="241"/>
      <c r="EV977" s="241"/>
      <c r="EW977" s="241"/>
      <c r="EX977" s="241"/>
      <c r="EY977" s="241"/>
      <c r="EZ977" s="241"/>
      <c r="FA977" s="241"/>
      <c r="FB977" s="241"/>
      <c r="FC977" s="241"/>
      <c r="FD977" s="241"/>
      <c r="FE977" s="241"/>
      <c r="FF977" s="241"/>
      <c r="FG977" s="241"/>
      <c r="FH977" s="241"/>
      <c r="FI977" s="241"/>
      <c r="FJ977" s="241"/>
      <c r="FK977" s="241"/>
      <c r="FL977" s="241"/>
      <c r="FM977" s="241"/>
      <c r="FN977" s="241"/>
      <c r="FO977" s="241"/>
      <c r="FP977" s="241"/>
      <c r="FQ977" s="241"/>
      <c r="FR977" s="241"/>
      <c r="FS977" s="241"/>
      <c r="FT977" s="241"/>
      <c r="FU977" s="241"/>
      <c r="FV977" s="241"/>
      <c r="FW977" s="241"/>
      <c r="FX977" s="241"/>
      <c r="FY977" s="241"/>
      <c r="FZ977" s="241"/>
      <c r="GA977" s="241"/>
      <c r="GB977" s="241"/>
      <c r="GC977" s="241"/>
      <c r="GD977" s="241"/>
      <c r="GE977" s="241"/>
      <c r="GF977" s="241"/>
      <c r="GG977" s="241"/>
      <c r="GH977" s="241"/>
      <c r="GI977" s="241"/>
      <c r="GJ977" s="241"/>
      <c r="GK977" s="241"/>
      <c r="GL977" s="241"/>
      <c r="GM977" s="241"/>
      <c r="GN977" s="241"/>
      <c r="GO977" s="241"/>
      <c r="GP977" s="241"/>
      <c r="GQ977" s="241"/>
      <c r="GR977" s="241"/>
      <c r="GS977" s="241"/>
      <c r="GT977" s="241"/>
      <c r="GU977" s="241"/>
      <c r="GV977" s="241"/>
      <c r="GW977" s="241"/>
      <c r="GX977" s="241"/>
      <c r="GY977" s="241"/>
      <c r="GZ977" s="241"/>
      <c r="HA977" s="241"/>
      <c r="HB977" s="241"/>
      <c r="HC977" s="241"/>
      <c r="HD977" s="241"/>
      <c r="HE977" s="241"/>
      <c r="HF977" s="241"/>
      <c r="HG977" s="241"/>
      <c r="HH977" s="241"/>
      <c r="HI977" s="241"/>
      <c r="HJ977" s="241"/>
      <c r="HK977" s="241"/>
      <c r="HL977" s="241"/>
      <c r="HM977" s="241"/>
      <c r="HN977" s="241"/>
      <c r="HO977" s="241"/>
      <c r="HP977" s="241"/>
      <c r="HQ977" s="241"/>
      <c r="HR977" s="241"/>
      <c r="HS977" s="241"/>
      <c r="HT977" s="241"/>
      <c r="HU977" s="241"/>
      <c r="HV977" s="241"/>
      <c r="HW977" s="241"/>
      <c r="HX977" s="241"/>
      <c r="HY977" s="241"/>
      <c r="HZ977" s="241"/>
      <c r="IA977" s="241"/>
      <c r="IB977" s="241"/>
      <c r="IC977" s="241"/>
      <c r="ID977" s="241"/>
      <c r="IE977" s="241"/>
      <c r="IF977" s="241"/>
      <c r="IG977" s="241"/>
      <c r="IH977" s="241"/>
      <c r="II977" s="241"/>
      <c r="IJ977" s="241"/>
      <c r="IK977" s="241"/>
      <c r="IL977" s="241"/>
      <c r="IM977" s="241"/>
      <c r="IN977" s="241"/>
      <c r="IO977" s="241"/>
      <c r="IP977" s="241"/>
      <c r="IQ977" s="241"/>
      <c r="IR977" s="241"/>
      <c r="IS977" s="241"/>
      <c r="IT977" s="241"/>
      <c r="IU977" s="241"/>
      <c r="IV977" s="241"/>
      <c r="IW977" s="241"/>
      <c r="IX977" s="241"/>
      <c r="IY977" s="241"/>
      <c r="IZ977" s="241"/>
      <c r="JA977" s="241"/>
      <c r="JB977" s="241"/>
      <c r="JC977" s="241"/>
      <c r="JD977" s="241"/>
      <c r="JE977" s="241"/>
      <c r="JF977" s="241"/>
      <c r="JG977" s="241"/>
      <c r="JH977" s="241"/>
      <c r="JI977" s="241"/>
      <c r="JJ977" s="241"/>
      <c r="JK977" s="241"/>
      <c r="JL977" s="241"/>
      <c r="JM977" s="241"/>
      <c r="JN977" s="241"/>
      <c r="JO977" s="241"/>
      <c r="JP977" s="241"/>
      <c r="JQ977" s="241"/>
      <c r="JR977" s="241"/>
      <c r="JS977" s="241"/>
      <c r="JT977" s="241"/>
      <c r="JU977" s="241"/>
    </row>
    <row r="978" spans="1:281" s="240" customFormat="1" ht="15" customHeight="1">
      <c r="A978" s="241"/>
      <c r="B978" s="241"/>
      <c r="C978" s="241"/>
      <c r="D978" s="241"/>
      <c r="E978" s="241"/>
      <c r="F978" s="241"/>
      <c r="G978" s="241"/>
      <c r="H978" s="241"/>
      <c r="I978" s="241"/>
      <c r="J978" s="241"/>
      <c r="K978" s="241"/>
      <c r="L978" s="241"/>
      <c r="M978" s="241"/>
      <c r="N978" s="241"/>
      <c r="O978" s="241"/>
      <c r="P978" s="241"/>
      <c r="Q978" s="241"/>
      <c r="R978" s="241"/>
      <c r="S978" s="241"/>
      <c r="T978" s="241"/>
      <c r="U978" s="241" t="s">
        <v>1097</v>
      </c>
      <c r="V978" s="241"/>
      <c r="W978" s="241"/>
      <c r="X978" s="241"/>
      <c r="Y978" s="241"/>
      <c r="Z978" s="241"/>
      <c r="AA978" s="241"/>
      <c r="AB978" s="241"/>
      <c r="AC978" s="241" t="s">
        <v>316</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c r="DV978" s="241"/>
      <c r="DW978" s="241"/>
      <c r="DX978" s="241"/>
      <c r="DY978" s="241"/>
      <c r="DZ978" s="241"/>
      <c r="EA978" s="241"/>
      <c r="EB978" s="241"/>
      <c r="EC978" s="241"/>
      <c r="ED978" s="241"/>
      <c r="EE978" s="241"/>
      <c r="EF978" s="241"/>
      <c r="EG978" s="241"/>
      <c r="EH978" s="241"/>
      <c r="EI978" s="241"/>
      <c r="EJ978" s="241"/>
      <c r="EK978" s="241"/>
      <c r="EL978" s="241"/>
      <c r="EM978" s="241"/>
      <c r="EN978" s="241"/>
      <c r="EO978" s="241"/>
      <c r="EP978" s="241"/>
      <c r="EQ978" s="241"/>
      <c r="ER978" s="241"/>
      <c r="ES978" s="241"/>
      <c r="ET978" s="241"/>
      <c r="EU978" s="241"/>
      <c r="EV978" s="241"/>
      <c r="EW978" s="241"/>
      <c r="EX978" s="241"/>
      <c r="EY978" s="241"/>
      <c r="EZ978" s="241"/>
      <c r="FA978" s="241"/>
      <c r="FB978" s="241"/>
      <c r="FC978" s="241"/>
      <c r="FD978" s="241"/>
      <c r="FE978" s="241"/>
      <c r="FF978" s="241"/>
      <c r="FG978" s="241"/>
      <c r="FH978" s="241"/>
      <c r="FI978" s="241"/>
      <c r="FJ978" s="241"/>
      <c r="FK978" s="241"/>
      <c r="FL978" s="241"/>
      <c r="FM978" s="241"/>
      <c r="FN978" s="241"/>
      <c r="FO978" s="241"/>
      <c r="FP978" s="241"/>
      <c r="FQ978" s="241"/>
      <c r="FR978" s="241"/>
      <c r="FS978" s="241"/>
      <c r="FT978" s="241"/>
      <c r="FU978" s="241"/>
      <c r="FV978" s="241"/>
      <c r="FW978" s="241"/>
      <c r="FX978" s="241"/>
      <c r="FY978" s="241"/>
      <c r="FZ978" s="241"/>
      <c r="GA978" s="241"/>
      <c r="GB978" s="241"/>
      <c r="GC978" s="241"/>
      <c r="GD978" s="241"/>
      <c r="GE978" s="241"/>
      <c r="GF978" s="241"/>
      <c r="GG978" s="241"/>
      <c r="GH978" s="241"/>
      <c r="GI978" s="241"/>
      <c r="GJ978" s="241"/>
      <c r="GK978" s="241"/>
      <c r="GL978" s="241"/>
      <c r="GM978" s="241"/>
      <c r="GN978" s="241"/>
      <c r="GO978" s="241"/>
      <c r="GP978" s="241"/>
      <c r="GQ978" s="241"/>
      <c r="GR978" s="241"/>
      <c r="GS978" s="241"/>
      <c r="GT978" s="241"/>
      <c r="GU978" s="241"/>
      <c r="GV978" s="241"/>
      <c r="GW978" s="241"/>
      <c r="GX978" s="241"/>
      <c r="GY978" s="241"/>
      <c r="GZ978" s="241"/>
      <c r="HA978" s="241"/>
      <c r="HB978" s="241"/>
      <c r="HC978" s="241"/>
      <c r="HD978" s="241"/>
      <c r="HE978" s="241"/>
      <c r="HF978" s="241"/>
      <c r="HG978" s="241"/>
      <c r="HH978" s="241"/>
      <c r="HI978" s="241"/>
      <c r="HJ978" s="241"/>
      <c r="HK978" s="241"/>
      <c r="HL978" s="241"/>
      <c r="HM978" s="241"/>
      <c r="HN978" s="241"/>
      <c r="HO978" s="241"/>
      <c r="HP978" s="241"/>
      <c r="HQ978" s="241"/>
      <c r="HR978" s="241"/>
      <c r="HS978" s="241"/>
      <c r="HT978" s="241"/>
      <c r="HU978" s="241"/>
      <c r="HV978" s="241"/>
      <c r="HW978" s="241"/>
      <c r="HX978" s="241"/>
      <c r="HY978" s="241"/>
      <c r="HZ978" s="241"/>
      <c r="IA978" s="241"/>
      <c r="IB978" s="241"/>
      <c r="IC978" s="241"/>
      <c r="ID978" s="241"/>
      <c r="IE978" s="241"/>
      <c r="IF978" s="241"/>
      <c r="IG978" s="241"/>
      <c r="IH978" s="241"/>
      <c r="II978" s="241"/>
      <c r="IJ978" s="241"/>
      <c r="IK978" s="241"/>
      <c r="IL978" s="241"/>
      <c r="IM978" s="241"/>
      <c r="IN978" s="241"/>
      <c r="IO978" s="241"/>
      <c r="IP978" s="241"/>
      <c r="IQ978" s="241"/>
      <c r="IR978" s="241"/>
      <c r="IS978" s="241"/>
      <c r="IT978" s="241"/>
      <c r="IU978" s="241"/>
      <c r="IV978" s="241"/>
      <c r="IW978" s="241"/>
      <c r="IX978" s="241"/>
      <c r="IY978" s="241"/>
      <c r="IZ978" s="241"/>
      <c r="JA978" s="241"/>
      <c r="JB978" s="241"/>
      <c r="JC978" s="241"/>
      <c r="JD978" s="241"/>
      <c r="JE978" s="241"/>
      <c r="JF978" s="241"/>
      <c r="JG978" s="241"/>
      <c r="JH978" s="241"/>
      <c r="JI978" s="241"/>
      <c r="JJ978" s="241"/>
      <c r="JK978" s="241"/>
      <c r="JL978" s="241"/>
      <c r="JM978" s="241"/>
      <c r="JN978" s="241"/>
      <c r="JO978" s="241"/>
      <c r="JP978" s="241"/>
      <c r="JQ978" s="241"/>
      <c r="JR978" s="241"/>
      <c r="JS978" s="241"/>
      <c r="JT978" s="241"/>
      <c r="JU978" s="241"/>
    </row>
    <row r="979" spans="1:281" s="240" customFormat="1" ht="15" customHeight="1">
      <c r="A979" s="241"/>
      <c r="B979" s="241"/>
      <c r="C979" s="241"/>
      <c r="D979" s="241"/>
      <c r="E979" s="241"/>
      <c r="F979" s="241"/>
      <c r="G979" s="241"/>
      <c r="H979" s="241"/>
      <c r="I979" s="241"/>
      <c r="J979" s="241"/>
      <c r="K979" s="241"/>
      <c r="L979" s="241"/>
      <c r="M979" s="241"/>
      <c r="N979" s="241"/>
      <c r="O979" s="241"/>
      <c r="P979" s="241"/>
      <c r="Q979" s="241"/>
      <c r="R979" s="241"/>
      <c r="S979" s="241"/>
      <c r="T979" s="241"/>
      <c r="U979" s="241" t="s">
        <v>1098</v>
      </c>
      <c r="V979" s="241"/>
      <c r="W979" s="241"/>
      <c r="X979" s="241"/>
      <c r="Y979" s="241"/>
      <c r="Z979" s="241"/>
      <c r="AA979" s="241"/>
      <c r="AB979" s="241"/>
      <c r="AC979" s="241" t="s">
        <v>309</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c r="DD979" s="241"/>
      <c r="DE979" s="241"/>
      <c r="DF979" s="241"/>
      <c r="DG979" s="241"/>
      <c r="DH979" s="241"/>
      <c r="DI979" s="241"/>
      <c r="DJ979" s="241"/>
      <c r="DK979" s="241"/>
      <c r="DL979" s="241"/>
      <c r="DM979" s="241"/>
      <c r="DN979" s="241"/>
      <c r="DO979" s="241"/>
      <c r="DP979" s="241"/>
      <c r="DQ979" s="241"/>
      <c r="DR979" s="241"/>
      <c r="DS979" s="241"/>
      <c r="DT979" s="241"/>
      <c r="DU979" s="241"/>
      <c r="DV979" s="241"/>
      <c r="DW979" s="241"/>
      <c r="DX979" s="241"/>
      <c r="DY979" s="241"/>
      <c r="DZ979" s="241"/>
      <c r="EA979" s="241"/>
      <c r="EB979" s="241"/>
      <c r="EC979" s="241"/>
      <c r="ED979" s="241"/>
      <c r="EE979" s="241"/>
      <c r="EF979" s="241"/>
      <c r="EG979" s="241"/>
      <c r="EH979" s="241"/>
      <c r="EI979" s="241"/>
      <c r="EJ979" s="241"/>
      <c r="EK979" s="241"/>
      <c r="EL979" s="241"/>
      <c r="EM979" s="241"/>
      <c r="EN979" s="241"/>
      <c r="EO979" s="241"/>
      <c r="EP979" s="241"/>
      <c r="EQ979" s="241"/>
      <c r="ER979" s="241"/>
      <c r="ES979" s="241"/>
      <c r="ET979" s="241"/>
      <c r="EU979" s="241"/>
      <c r="EV979" s="241"/>
      <c r="EW979" s="241"/>
      <c r="EX979" s="241"/>
      <c r="EY979" s="241"/>
      <c r="EZ979" s="241"/>
      <c r="FA979" s="241"/>
      <c r="FB979" s="241"/>
      <c r="FC979" s="241"/>
      <c r="FD979" s="241"/>
      <c r="FE979" s="241"/>
      <c r="FF979" s="241"/>
      <c r="FG979" s="241"/>
      <c r="FH979" s="241"/>
      <c r="FI979" s="241"/>
      <c r="FJ979" s="241"/>
      <c r="FK979" s="241"/>
      <c r="FL979" s="241"/>
      <c r="FM979" s="241"/>
      <c r="FN979" s="241"/>
      <c r="FO979" s="241"/>
      <c r="FP979" s="241"/>
      <c r="FQ979" s="241"/>
      <c r="FR979" s="241"/>
      <c r="FS979" s="241"/>
      <c r="FT979" s="241"/>
      <c r="FU979" s="241"/>
      <c r="FV979" s="241"/>
      <c r="FW979" s="241"/>
      <c r="FX979" s="241"/>
      <c r="FY979" s="241"/>
      <c r="FZ979" s="241"/>
      <c r="GA979" s="241"/>
      <c r="GB979" s="241"/>
      <c r="GC979" s="241"/>
      <c r="GD979" s="241"/>
      <c r="GE979" s="241"/>
      <c r="GF979" s="241"/>
      <c r="GG979" s="241"/>
      <c r="GH979" s="241"/>
      <c r="GI979" s="241"/>
      <c r="GJ979" s="241"/>
      <c r="GK979" s="241"/>
      <c r="GL979" s="241"/>
      <c r="GM979" s="241"/>
      <c r="GN979" s="241"/>
      <c r="GO979" s="241"/>
      <c r="GP979" s="241"/>
      <c r="GQ979" s="241"/>
      <c r="GR979" s="241"/>
      <c r="GS979" s="241"/>
      <c r="GT979" s="241"/>
      <c r="GU979" s="241"/>
      <c r="GV979" s="241"/>
      <c r="GW979" s="241"/>
      <c r="GX979" s="241"/>
      <c r="GY979" s="241"/>
      <c r="GZ979" s="241"/>
      <c r="HA979" s="241"/>
      <c r="HB979" s="241"/>
      <c r="HC979" s="241"/>
      <c r="HD979" s="241"/>
      <c r="HE979" s="241"/>
      <c r="HF979" s="241"/>
      <c r="HG979" s="241"/>
      <c r="HH979" s="241"/>
      <c r="HI979" s="241"/>
      <c r="HJ979" s="241"/>
      <c r="HK979" s="241"/>
      <c r="HL979" s="241"/>
      <c r="HM979" s="241"/>
      <c r="HN979" s="241"/>
      <c r="HO979" s="241"/>
      <c r="HP979" s="241"/>
      <c r="HQ979" s="241"/>
      <c r="HR979" s="241"/>
      <c r="HS979" s="241"/>
      <c r="HT979" s="241"/>
      <c r="HU979" s="241"/>
      <c r="HV979" s="241"/>
      <c r="HW979" s="241"/>
      <c r="HX979" s="241"/>
      <c r="HY979" s="241"/>
      <c r="HZ979" s="241"/>
      <c r="IA979" s="241"/>
      <c r="IB979" s="241"/>
      <c r="IC979" s="241"/>
      <c r="ID979" s="241"/>
      <c r="IE979" s="241"/>
      <c r="IF979" s="241"/>
      <c r="IG979" s="241"/>
      <c r="IH979" s="241"/>
      <c r="II979" s="241"/>
      <c r="IJ979" s="241"/>
      <c r="IK979" s="241"/>
      <c r="IL979" s="241"/>
      <c r="IM979" s="241"/>
      <c r="IN979" s="241"/>
      <c r="IO979" s="241"/>
      <c r="IP979" s="241"/>
      <c r="IQ979" s="241"/>
      <c r="IR979" s="241"/>
      <c r="IS979" s="241"/>
      <c r="IT979" s="241"/>
      <c r="IU979" s="241"/>
      <c r="IV979" s="241"/>
      <c r="IW979" s="241"/>
      <c r="IX979" s="241"/>
      <c r="IY979" s="241"/>
      <c r="IZ979" s="241"/>
      <c r="JA979" s="241"/>
      <c r="JB979" s="241"/>
      <c r="JC979" s="241"/>
      <c r="JD979" s="241"/>
      <c r="JE979" s="241"/>
      <c r="JF979" s="241"/>
      <c r="JG979" s="241"/>
      <c r="JH979" s="241"/>
      <c r="JI979" s="241"/>
      <c r="JJ979" s="241"/>
      <c r="JK979" s="241"/>
      <c r="JL979" s="241"/>
      <c r="JM979" s="241"/>
      <c r="JN979" s="241"/>
      <c r="JO979" s="241"/>
      <c r="JP979" s="241"/>
      <c r="JQ979" s="241"/>
      <c r="JR979" s="241"/>
      <c r="JS979" s="241"/>
      <c r="JT979" s="241"/>
      <c r="JU979" s="241"/>
    </row>
    <row r="980" spans="1:281" s="240" customFormat="1" ht="15" customHeight="1">
      <c r="A980" s="241"/>
      <c r="B980" s="241"/>
      <c r="C980" s="241"/>
      <c r="D980" s="241"/>
      <c r="E980" s="241"/>
      <c r="F980" s="241"/>
      <c r="G980" s="241"/>
      <c r="H980" s="241"/>
      <c r="I980" s="241"/>
      <c r="J980" s="241"/>
      <c r="K980" s="241"/>
      <c r="L980" s="241"/>
      <c r="M980" s="241"/>
      <c r="N980" s="241"/>
      <c r="O980" s="241"/>
      <c r="P980" s="241"/>
      <c r="Q980" s="241"/>
      <c r="R980" s="241"/>
      <c r="S980" s="241"/>
      <c r="T980" s="241"/>
      <c r="U980" s="241" t="s">
        <v>1099</v>
      </c>
      <c r="V980" s="241"/>
      <c r="W980" s="241"/>
      <c r="X980" s="241"/>
      <c r="Y980" s="241"/>
      <c r="Z980" s="241"/>
      <c r="AA980" s="241"/>
      <c r="AB980" s="241"/>
      <c r="AC980" s="241" t="s">
        <v>311</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c r="DD980" s="241"/>
      <c r="DE980" s="241"/>
      <c r="DF980" s="241"/>
      <c r="DG980" s="241"/>
      <c r="DH980" s="241"/>
      <c r="DI980" s="241"/>
      <c r="DJ980" s="241"/>
      <c r="DK980" s="241"/>
      <c r="DL980" s="241"/>
      <c r="DM980" s="241"/>
      <c r="DN980" s="241"/>
      <c r="DO980" s="241"/>
      <c r="DP980" s="241"/>
      <c r="DQ980" s="241"/>
      <c r="DR980" s="241"/>
      <c r="DS980" s="241"/>
      <c r="DT980" s="241"/>
      <c r="DU980" s="241"/>
      <c r="DV980" s="241"/>
      <c r="DW980" s="241"/>
      <c r="DX980" s="241"/>
      <c r="DY980" s="241"/>
      <c r="DZ980" s="241"/>
      <c r="EA980" s="241"/>
      <c r="EB980" s="241"/>
      <c r="EC980" s="241"/>
      <c r="ED980" s="241"/>
      <c r="EE980" s="241"/>
      <c r="EF980" s="241"/>
      <c r="EG980" s="241"/>
      <c r="EH980" s="241"/>
      <c r="EI980" s="241"/>
      <c r="EJ980" s="241"/>
      <c r="EK980" s="241"/>
      <c r="EL980" s="241"/>
      <c r="EM980" s="241"/>
      <c r="EN980" s="241"/>
      <c r="EO980" s="241"/>
      <c r="EP980" s="241"/>
      <c r="EQ980" s="241"/>
      <c r="ER980" s="241"/>
      <c r="ES980" s="241"/>
      <c r="ET980" s="241"/>
      <c r="EU980" s="241"/>
      <c r="EV980" s="241"/>
      <c r="EW980" s="241"/>
      <c r="EX980" s="241"/>
      <c r="EY980" s="241"/>
      <c r="EZ980" s="241"/>
      <c r="FA980" s="241"/>
      <c r="FB980" s="241"/>
      <c r="FC980" s="241"/>
      <c r="FD980" s="241"/>
      <c r="FE980" s="241"/>
      <c r="FF980" s="241"/>
      <c r="FG980" s="241"/>
      <c r="FH980" s="241"/>
      <c r="FI980" s="241"/>
      <c r="FJ980" s="241"/>
      <c r="FK980" s="241"/>
      <c r="FL980" s="241"/>
      <c r="FM980" s="241"/>
      <c r="FN980" s="241"/>
      <c r="FO980" s="241"/>
      <c r="FP980" s="241"/>
      <c r="FQ980" s="241"/>
      <c r="FR980" s="241"/>
      <c r="FS980" s="241"/>
      <c r="FT980" s="241"/>
      <c r="FU980" s="241"/>
      <c r="FV980" s="241"/>
      <c r="FW980" s="241"/>
      <c r="FX980" s="241"/>
      <c r="FY980" s="241"/>
      <c r="FZ980" s="241"/>
      <c r="GA980" s="241"/>
      <c r="GB980" s="241"/>
      <c r="GC980" s="241"/>
      <c r="GD980" s="241"/>
      <c r="GE980" s="241"/>
      <c r="GF980" s="241"/>
      <c r="GG980" s="241"/>
      <c r="GH980" s="241"/>
      <c r="GI980" s="241"/>
      <c r="GJ980" s="241"/>
      <c r="GK980" s="241"/>
      <c r="GL980" s="241"/>
      <c r="GM980" s="241"/>
      <c r="GN980" s="241"/>
      <c r="GO980" s="241"/>
      <c r="GP980" s="241"/>
      <c r="GQ980" s="241"/>
      <c r="GR980" s="241"/>
      <c r="GS980" s="241"/>
      <c r="GT980" s="241"/>
      <c r="GU980" s="241"/>
      <c r="GV980" s="241"/>
      <c r="GW980" s="241"/>
      <c r="GX980" s="241"/>
      <c r="GY980" s="241"/>
      <c r="GZ980" s="241"/>
      <c r="HA980" s="241"/>
      <c r="HB980" s="241"/>
      <c r="HC980" s="241"/>
      <c r="HD980" s="241"/>
      <c r="HE980" s="241"/>
      <c r="HF980" s="241"/>
      <c r="HG980" s="241"/>
      <c r="HH980" s="241"/>
      <c r="HI980" s="241"/>
      <c r="HJ980" s="241"/>
      <c r="HK980" s="241"/>
      <c r="HL980" s="241"/>
      <c r="HM980" s="241"/>
      <c r="HN980" s="241"/>
      <c r="HO980" s="241"/>
      <c r="HP980" s="241"/>
      <c r="HQ980" s="241"/>
      <c r="HR980" s="241"/>
      <c r="HS980" s="241"/>
      <c r="HT980" s="241"/>
      <c r="HU980" s="241"/>
      <c r="HV980" s="241"/>
      <c r="HW980" s="241"/>
      <c r="HX980" s="241"/>
      <c r="HY980" s="241"/>
      <c r="HZ980" s="241"/>
      <c r="IA980" s="241"/>
      <c r="IB980" s="241"/>
      <c r="IC980" s="241"/>
      <c r="ID980" s="241"/>
      <c r="IE980" s="241"/>
      <c r="IF980" s="241"/>
      <c r="IG980" s="241"/>
      <c r="IH980" s="241"/>
      <c r="II980" s="241"/>
      <c r="IJ980" s="241"/>
      <c r="IK980" s="241"/>
      <c r="IL980" s="241"/>
      <c r="IM980" s="241"/>
      <c r="IN980" s="241"/>
      <c r="IO980" s="241"/>
      <c r="IP980" s="241"/>
      <c r="IQ980" s="241"/>
      <c r="IR980" s="241"/>
      <c r="IS980" s="241"/>
      <c r="IT980" s="241"/>
      <c r="IU980" s="241"/>
      <c r="IV980" s="241"/>
      <c r="IW980" s="241"/>
      <c r="IX980" s="241"/>
      <c r="IY980" s="241"/>
      <c r="IZ980" s="241"/>
      <c r="JA980" s="241"/>
      <c r="JB980" s="241"/>
      <c r="JC980" s="241"/>
      <c r="JD980" s="241"/>
      <c r="JE980" s="241"/>
      <c r="JF980" s="241"/>
      <c r="JG980" s="241"/>
      <c r="JH980" s="241"/>
      <c r="JI980" s="241"/>
      <c r="JJ980" s="241"/>
      <c r="JK980" s="241"/>
      <c r="JL980" s="241"/>
      <c r="JM980" s="241"/>
      <c r="JN980" s="241"/>
      <c r="JO980" s="241"/>
      <c r="JP980" s="241"/>
      <c r="JQ980" s="241"/>
      <c r="JR980" s="241"/>
      <c r="JS980" s="241"/>
      <c r="JT980" s="241"/>
      <c r="JU980" s="241"/>
    </row>
    <row r="981" spans="1:281" s="240" customFormat="1" ht="15" customHeight="1">
      <c r="A981" s="241"/>
      <c r="B981" s="241"/>
      <c r="C981" s="241"/>
      <c r="D981" s="241"/>
      <c r="E981" s="241"/>
      <c r="F981" s="241"/>
      <c r="G981" s="241"/>
      <c r="H981" s="241"/>
      <c r="I981" s="241"/>
      <c r="J981" s="241"/>
      <c r="K981" s="241"/>
      <c r="L981" s="241"/>
      <c r="M981" s="241"/>
      <c r="N981" s="241"/>
      <c r="O981" s="241"/>
      <c r="P981" s="241"/>
      <c r="Q981" s="241"/>
      <c r="R981" s="241"/>
      <c r="S981" s="241"/>
      <c r="T981" s="241"/>
      <c r="U981" s="241" t="s">
        <v>285</v>
      </c>
      <c r="V981" s="241"/>
      <c r="W981" s="241"/>
      <c r="X981" s="241"/>
      <c r="Y981" s="241"/>
      <c r="Z981" s="241"/>
      <c r="AA981" s="241"/>
      <c r="AB981" s="241"/>
      <c r="AC981" s="241" t="s">
        <v>350</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c r="DD981" s="241"/>
      <c r="DE981" s="241"/>
      <c r="DF981" s="241"/>
      <c r="DG981" s="241"/>
      <c r="DH981" s="241"/>
      <c r="DI981" s="241"/>
      <c r="DJ981" s="241"/>
      <c r="DK981" s="241"/>
      <c r="DL981" s="241"/>
      <c r="DM981" s="241"/>
      <c r="DN981" s="241"/>
      <c r="DO981" s="241"/>
      <c r="DP981" s="241"/>
      <c r="DQ981" s="241"/>
      <c r="DR981" s="241"/>
      <c r="DS981" s="241"/>
      <c r="DT981" s="241"/>
      <c r="DU981" s="241"/>
      <c r="DV981" s="241"/>
      <c r="DW981" s="241"/>
      <c r="DX981" s="241"/>
      <c r="DY981" s="241"/>
      <c r="DZ981" s="241"/>
      <c r="EA981" s="241"/>
      <c r="EB981" s="241"/>
      <c r="EC981" s="241"/>
      <c r="ED981" s="241"/>
      <c r="EE981" s="241"/>
      <c r="EF981" s="241"/>
      <c r="EG981" s="241"/>
      <c r="EH981" s="241"/>
      <c r="EI981" s="241"/>
      <c r="EJ981" s="241"/>
      <c r="EK981" s="241"/>
      <c r="EL981" s="241"/>
      <c r="EM981" s="241"/>
      <c r="EN981" s="241"/>
      <c r="EO981" s="241"/>
      <c r="EP981" s="241"/>
      <c r="EQ981" s="241"/>
      <c r="ER981" s="241"/>
      <c r="ES981" s="241"/>
      <c r="ET981" s="241"/>
      <c r="EU981" s="241"/>
      <c r="EV981" s="241"/>
      <c r="EW981" s="241"/>
      <c r="EX981" s="241"/>
      <c r="EY981" s="241"/>
      <c r="EZ981" s="241"/>
      <c r="FA981" s="241"/>
      <c r="FB981" s="241"/>
      <c r="FC981" s="241"/>
      <c r="FD981" s="241"/>
      <c r="FE981" s="241"/>
      <c r="FF981" s="241"/>
      <c r="FG981" s="241"/>
      <c r="FH981" s="241"/>
      <c r="FI981" s="241"/>
      <c r="FJ981" s="241"/>
      <c r="FK981" s="241"/>
      <c r="FL981" s="241"/>
      <c r="FM981" s="241"/>
      <c r="FN981" s="241"/>
      <c r="FO981" s="241"/>
      <c r="FP981" s="241"/>
      <c r="FQ981" s="241"/>
      <c r="FR981" s="241"/>
      <c r="FS981" s="241"/>
      <c r="FT981" s="241"/>
      <c r="FU981" s="241"/>
      <c r="FV981" s="241"/>
      <c r="FW981" s="241"/>
      <c r="FX981" s="241"/>
      <c r="FY981" s="241"/>
      <c r="FZ981" s="241"/>
      <c r="GA981" s="241"/>
      <c r="GB981" s="241"/>
      <c r="GC981" s="241"/>
      <c r="GD981" s="241"/>
      <c r="GE981" s="241"/>
      <c r="GF981" s="241"/>
      <c r="GG981" s="241"/>
      <c r="GH981" s="241"/>
      <c r="GI981" s="241"/>
      <c r="GJ981" s="241"/>
      <c r="GK981" s="241"/>
      <c r="GL981" s="241"/>
      <c r="GM981" s="241"/>
      <c r="GN981" s="241"/>
      <c r="GO981" s="241"/>
      <c r="GP981" s="241"/>
      <c r="GQ981" s="241"/>
      <c r="GR981" s="241"/>
      <c r="GS981" s="241"/>
      <c r="GT981" s="241"/>
      <c r="GU981" s="241"/>
      <c r="GV981" s="241"/>
      <c r="GW981" s="241"/>
      <c r="GX981" s="241"/>
      <c r="GY981" s="241"/>
      <c r="GZ981" s="241"/>
      <c r="HA981" s="241"/>
      <c r="HB981" s="241"/>
      <c r="HC981" s="241"/>
      <c r="HD981" s="241"/>
      <c r="HE981" s="241"/>
      <c r="HF981" s="241"/>
      <c r="HG981" s="241"/>
      <c r="HH981" s="241"/>
      <c r="HI981" s="241"/>
      <c r="HJ981" s="241"/>
      <c r="HK981" s="241"/>
      <c r="HL981" s="241"/>
      <c r="HM981" s="241"/>
      <c r="HN981" s="241"/>
      <c r="HO981" s="241"/>
      <c r="HP981" s="241"/>
      <c r="HQ981" s="241"/>
      <c r="HR981" s="241"/>
      <c r="HS981" s="241"/>
      <c r="HT981" s="241"/>
      <c r="HU981" s="241"/>
      <c r="HV981" s="241"/>
      <c r="HW981" s="241"/>
      <c r="HX981" s="241"/>
      <c r="HY981" s="241"/>
      <c r="HZ981" s="241"/>
      <c r="IA981" s="241"/>
      <c r="IB981" s="241"/>
      <c r="IC981" s="241"/>
      <c r="ID981" s="241"/>
      <c r="IE981" s="241"/>
      <c r="IF981" s="241"/>
      <c r="IG981" s="241"/>
      <c r="IH981" s="241"/>
      <c r="II981" s="241"/>
      <c r="IJ981" s="241"/>
      <c r="IK981" s="241"/>
      <c r="IL981" s="241"/>
      <c r="IM981" s="241"/>
      <c r="IN981" s="241"/>
      <c r="IO981" s="241"/>
      <c r="IP981" s="241"/>
      <c r="IQ981" s="241"/>
      <c r="IR981" s="241"/>
      <c r="IS981" s="241"/>
      <c r="IT981" s="241"/>
      <c r="IU981" s="241"/>
      <c r="IV981" s="241"/>
      <c r="IW981" s="241"/>
      <c r="IX981" s="241"/>
      <c r="IY981" s="241"/>
      <c r="IZ981" s="241"/>
      <c r="JA981" s="241"/>
      <c r="JB981" s="241"/>
      <c r="JC981" s="241"/>
      <c r="JD981" s="241"/>
      <c r="JE981" s="241"/>
      <c r="JF981" s="241"/>
      <c r="JG981" s="241"/>
      <c r="JH981" s="241"/>
      <c r="JI981" s="241"/>
      <c r="JJ981" s="241"/>
      <c r="JK981" s="241"/>
      <c r="JL981" s="241"/>
      <c r="JM981" s="241"/>
      <c r="JN981" s="241"/>
      <c r="JO981" s="241"/>
      <c r="JP981" s="241"/>
      <c r="JQ981" s="241"/>
      <c r="JR981" s="241"/>
      <c r="JS981" s="241"/>
      <c r="JT981" s="241"/>
      <c r="JU981" s="241"/>
    </row>
    <row r="982" spans="1:281" s="240" customFormat="1" ht="15" customHeight="1">
      <c r="A982" s="241"/>
      <c r="B982" s="241"/>
      <c r="C982" s="241"/>
      <c r="D982" s="241"/>
      <c r="E982" s="241"/>
      <c r="F982" s="241"/>
      <c r="G982" s="241"/>
      <c r="H982" s="241"/>
      <c r="I982" s="241"/>
      <c r="J982" s="241"/>
      <c r="K982" s="241"/>
      <c r="L982" s="241"/>
      <c r="M982" s="241"/>
      <c r="N982" s="241"/>
      <c r="O982" s="241"/>
      <c r="P982" s="241"/>
      <c r="Q982" s="241"/>
      <c r="R982" s="241"/>
      <c r="S982" s="241"/>
      <c r="T982" s="241"/>
      <c r="U982" s="241" t="s">
        <v>1100</v>
      </c>
      <c r="V982" s="241"/>
      <c r="W982" s="241"/>
      <c r="X982" s="241"/>
      <c r="Y982" s="241"/>
      <c r="Z982" s="241"/>
      <c r="AA982" s="241"/>
      <c r="AB982" s="241"/>
      <c r="AC982" s="241" t="s">
        <v>316</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c r="DV982" s="241"/>
      <c r="DW982" s="241"/>
      <c r="DX982" s="241"/>
      <c r="DY982" s="241"/>
      <c r="DZ982" s="241"/>
      <c r="EA982" s="241"/>
      <c r="EB982" s="241"/>
      <c r="EC982" s="241"/>
      <c r="ED982" s="241"/>
      <c r="EE982" s="241"/>
      <c r="EF982" s="241"/>
      <c r="EG982" s="241"/>
      <c r="EH982" s="241"/>
      <c r="EI982" s="241"/>
      <c r="EJ982" s="241"/>
      <c r="EK982" s="241"/>
      <c r="EL982" s="241"/>
      <c r="EM982" s="241"/>
      <c r="EN982" s="241"/>
      <c r="EO982" s="241"/>
      <c r="EP982" s="241"/>
      <c r="EQ982" s="241"/>
      <c r="ER982" s="241"/>
      <c r="ES982" s="241"/>
      <c r="ET982" s="241"/>
      <c r="EU982" s="241"/>
      <c r="EV982" s="241"/>
      <c r="EW982" s="241"/>
      <c r="EX982" s="241"/>
      <c r="EY982" s="241"/>
      <c r="EZ982" s="241"/>
      <c r="FA982" s="241"/>
      <c r="FB982" s="241"/>
      <c r="FC982" s="241"/>
      <c r="FD982" s="241"/>
      <c r="FE982" s="241"/>
      <c r="FF982" s="241"/>
      <c r="FG982" s="241"/>
      <c r="FH982" s="241"/>
      <c r="FI982" s="241"/>
      <c r="FJ982" s="241"/>
      <c r="FK982" s="241"/>
      <c r="FL982" s="241"/>
      <c r="FM982" s="241"/>
      <c r="FN982" s="241"/>
      <c r="FO982" s="241"/>
      <c r="FP982" s="241"/>
      <c r="FQ982" s="241"/>
      <c r="FR982" s="241"/>
      <c r="FS982" s="241"/>
      <c r="FT982" s="241"/>
      <c r="FU982" s="241"/>
      <c r="FV982" s="241"/>
      <c r="FW982" s="241"/>
      <c r="FX982" s="241"/>
      <c r="FY982" s="241"/>
      <c r="FZ982" s="241"/>
      <c r="GA982" s="241"/>
      <c r="GB982" s="241"/>
      <c r="GC982" s="241"/>
      <c r="GD982" s="241"/>
      <c r="GE982" s="241"/>
      <c r="GF982" s="241"/>
      <c r="GG982" s="241"/>
      <c r="GH982" s="241"/>
      <c r="GI982" s="241"/>
      <c r="GJ982" s="241"/>
      <c r="GK982" s="241"/>
      <c r="GL982" s="241"/>
      <c r="GM982" s="241"/>
      <c r="GN982" s="241"/>
      <c r="GO982" s="241"/>
      <c r="GP982" s="241"/>
      <c r="GQ982" s="241"/>
      <c r="GR982" s="241"/>
      <c r="GS982" s="241"/>
      <c r="GT982" s="241"/>
      <c r="GU982" s="241"/>
      <c r="GV982" s="241"/>
      <c r="GW982" s="241"/>
      <c r="GX982" s="241"/>
      <c r="GY982" s="241"/>
      <c r="GZ982" s="241"/>
      <c r="HA982" s="241"/>
      <c r="HB982" s="241"/>
      <c r="HC982" s="241"/>
      <c r="HD982" s="241"/>
      <c r="HE982" s="241"/>
      <c r="HF982" s="241"/>
      <c r="HG982" s="241"/>
      <c r="HH982" s="241"/>
      <c r="HI982" s="241"/>
      <c r="HJ982" s="241"/>
      <c r="HK982" s="241"/>
      <c r="HL982" s="241"/>
      <c r="HM982" s="241"/>
      <c r="HN982" s="241"/>
      <c r="HO982" s="241"/>
      <c r="HP982" s="241"/>
      <c r="HQ982" s="241"/>
      <c r="HR982" s="241"/>
      <c r="HS982" s="241"/>
      <c r="HT982" s="241"/>
      <c r="HU982" s="241"/>
      <c r="HV982" s="241"/>
      <c r="HW982" s="241"/>
      <c r="HX982" s="241"/>
      <c r="HY982" s="241"/>
      <c r="HZ982" s="241"/>
      <c r="IA982" s="241"/>
      <c r="IB982" s="241"/>
      <c r="IC982" s="241"/>
      <c r="ID982" s="241"/>
      <c r="IE982" s="241"/>
      <c r="IF982" s="241"/>
      <c r="IG982" s="241"/>
      <c r="IH982" s="241"/>
      <c r="II982" s="241"/>
      <c r="IJ982" s="241"/>
      <c r="IK982" s="241"/>
      <c r="IL982" s="241"/>
      <c r="IM982" s="241"/>
      <c r="IN982" s="241"/>
      <c r="IO982" s="241"/>
      <c r="IP982" s="241"/>
      <c r="IQ982" s="241"/>
      <c r="IR982" s="241"/>
      <c r="IS982" s="241"/>
      <c r="IT982" s="241"/>
      <c r="IU982" s="241"/>
      <c r="IV982" s="241"/>
      <c r="IW982" s="241"/>
      <c r="IX982" s="241"/>
      <c r="IY982" s="241"/>
      <c r="IZ982" s="241"/>
      <c r="JA982" s="241"/>
      <c r="JB982" s="241"/>
      <c r="JC982" s="241"/>
      <c r="JD982" s="241"/>
      <c r="JE982" s="241"/>
      <c r="JF982" s="241"/>
      <c r="JG982" s="241"/>
      <c r="JH982" s="241"/>
      <c r="JI982" s="241"/>
      <c r="JJ982" s="241"/>
      <c r="JK982" s="241"/>
      <c r="JL982" s="241"/>
      <c r="JM982" s="241"/>
      <c r="JN982" s="241"/>
      <c r="JO982" s="241"/>
      <c r="JP982" s="241"/>
      <c r="JQ982" s="241"/>
      <c r="JR982" s="241"/>
      <c r="JS982" s="241"/>
      <c r="JT982" s="241"/>
      <c r="JU982" s="241"/>
    </row>
    <row r="983" spans="1:281" s="240" customFormat="1" ht="15" customHeight="1">
      <c r="A983" s="241"/>
      <c r="B983" s="241"/>
      <c r="C983" s="241"/>
      <c r="D983" s="241"/>
      <c r="E983" s="241"/>
      <c r="F983" s="241"/>
      <c r="G983" s="241"/>
      <c r="H983" s="241"/>
      <c r="I983" s="241"/>
      <c r="J983" s="241"/>
      <c r="K983" s="241"/>
      <c r="L983" s="241"/>
      <c r="M983" s="241"/>
      <c r="N983" s="241"/>
      <c r="O983" s="241"/>
      <c r="P983" s="241"/>
      <c r="Q983" s="241"/>
      <c r="R983" s="241"/>
      <c r="S983" s="241"/>
      <c r="T983" s="241"/>
      <c r="U983" s="241" t="s">
        <v>1101</v>
      </c>
      <c r="V983" s="241"/>
      <c r="W983" s="241"/>
      <c r="X983" s="241"/>
      <c r="Y983" s="241"/>
      <c r="Z983" s="241"/>
      <c r="AA983" s="241"/>
      <c r="AB983" s="241"/>
      <c r="AC983" s="241" t="s">
        <v>313</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c r="DD983" s="241"/>
      <c r="DE983" s="241"/>
      <c r="DF983" s="241"/>
      <c r="DG983" s="241"/>
      <c r="DH983" s="241"/>
      <c r="DI983" s="241"/>
      <c r="DJ983" s="241"/>
      <c r="DK983" s="241"/>
      <c r="DL983" s="241"/>
      <c r="DM983" s="241"/>
      <c r="DN983" s="241"/>
      <c r="DO983" s="241"/>
      <c r="DP983" s="241"/>
      <c r="DQ983" s="241"/>
      <c r="DR983" s="241"/>
      <c r="DS983" s="241"/>
      <c r="DT983" s="241"/>
      <c r="DU983" s="241"/>
      <c r="DV983" s="241"/>
      <c r="DW983" s="241"/>
      <c r="DX983" s="241"/>
      <c r="DY983" s="241"/>
      <c r="DZ983" s="241"/>
      <c r="EA983" s="241"/>
      <c r="EB983" s="241"/>
      <c r="EC983" s="241"/>
      <c r="ED983" s="241"/>
      <c r="EE983" s="241"/>
      <c r="EF983" s="241"/>
      <c r="EG983" s="241"/>
      <c r="EH983" s="241"/>
      <c r="EI983" s="241"/>
      <c r="EJ983" s="241"/>
      <c r="EK983" s="241"/>
      <c r="EL983" s="241"/>
      <c r="EM983" s="241"/>
      <c r="EN983" s="241"/>
      <c r="EO983" s="241"/>
      <c r="EP983" s="241"/>
      <c r="EQ983" s="241"/>
      <c r="ER983" s="241"/>
      <c r="ES983" s="241"/>
      <c r="ET983" s="241"/>
      <c r="EU983" s="241"/>
      <c r="EV983" s="241"/>
      <c r="EW983" s="241"/>
      <c r="EX983" s="241"/>
      <c r="EY983" s="241"/>
      <c r="EZ983" s="241"/>
      <c r="FA983" s="241"/>
      <c r="FB983" s="241"/>
      <c r="FC983" s="241"/>
      <c r="FD983" s="241"/>
      <c r="FE983" s="241"/>
      <c r="FF983" s="241"/>
      <c r="FG983" s="241"/>
      <c r="FH983" s="241"/>
      <c r="FI983" s="241"/>
      <c r="FJ983" s="241"/>
      <c r="FK983" s="241"/>
      <c r="FL983" s="241"/>
      <c r="FM983" s="241"/>
      <c r="FN983" s="241"/>
      <c r="FO983" s="241"/>
      <c r="FP983" s="241"/>
      <c r="FQ983" s="241"/>
      <c r="FR983" s="241"/>
      <c r="FS983" s="241"/>
      <c r="FT983" s="241"/>
      <c r="FU983" s="241"/>
      <c r="FV983" s="241"/>
      <c r="FW983" s="241"/>
      <c r="FX983" s="241"/>
      <c r="FY983" s="241"/>
      <c r="FZ983" s="241"/>
      <c r="GA983" s="241"/>
      <c r="GB983" s="241"/>
      <c r="GC983" s="241"/>
      <c r="GD983" s="241"/>
      <c r="GE983" s="241"/>
      <c r="GF983" s="241"/>
      <c r="GG983" s="241"/>
      <c r="GH983" s="241"/>
      <c r="GI983" s="241"/>
      <c r="GJ983" s="241"/>
      <c r="GK983" s="241"/>
      <c r="GL983" s="241"/>
      <c r="GM983" s="241"/>
      <c r="GN983" s="241"/>
      <c r="GO983" s="241"/>
      <c r="GP983" s="241"/>
      <c r="GQ983" s="241"/>
      <c r="GR983" s="241"/>
      <c r="GS983" s="241"/>
      <c r="GT983" s="241"/>
      <c r="GU983" s="241"/>
      <c r="GV983" s="241"/>
      <c r="GW983" s="241"/>
      <c r="GX983" s="241"/>
      <c r="GY983" s="241"/>
      <c r="GZ983" s="241"/>
      <c r="HA983" s="241"/>
      <c r="HB983" s="241"/>
      <c r="HC983" s="241"/>
      <c r="HD983" s="241"/>
      <c r="HE983" s="241"/>
      <c r="HF983" s="241"/>
      <c r="HG983" s="241"/>
      <c r="HH983" s="241"/>
      <c r="HI983" s="241"/>
      <c r="HJ983" s="241"/>
      <c r="HK983" s="241"/>
      <c r="HL983" s="241"/>
      <c r="HM983" s="241"/>
      <c r="HN983" s="241"/>
      <c r="HO983" s="241"/>
      <c r="HP983" s="241"/>
      <c r="HQ983" s="241"/>
      <c r="HR983" s="241"/>
      <c r="HS983" s="241"/>
      <c r="HT983" s="241"/>
      <c r="HU983" s="241"/>
      <c r="HV983" s="241"/>
      <c r="HW983" s="241"/>
      <c r="HX983" s="241"/>
      <c r="HY983" s="241"/>
      <c r="HZ983" s="241"/>
      <c r="IA983" s="241"/>
      <c r="IB983" s="241"/>
      <c r="IC983" s="241"/>
      <c r="ID983" s="241"/>
      <c r="IE983" s="241"/>
      <c r="IF983" s="241"/>
      <c r="IG983" s="241"/>
      <c r="IH983" s="241"/>
      <c r="II983" s="241"/>
      <c r="IJ983" s="241"/>
      <c r="IK983" s="241"/>
      <c r="IL983" s="241"/>
      <c r="IM983" s="241"/>
      <c r="IN983" s="241"/>
      <c r="IO983" s="241"/>
      <c r="IP983" s="241"/>
      <c r="IQ983" s="241"/>
      <c r="IR983" s="241"/>
      <c r="IS983" s="241"/>
      <c r="IT983" s="241"/>
      <c r="IU983" s="241"/>
      <c r="IV983" s="241"/>
      <c r="IW983" s="241"/>
      <c r="IX983" s="241"/>
      <c r="IY983" s="241"/>
      <c r="IZ983" s="241"/>
      <c r="JA983" s="241"/>
      <c r="JB983" s="241"/>
      <c r="JC983" s="241"/>
      <c r="JD983" s="241"/>
      <c r="JE983" s="241"/>
      <c r="JF983" s="241"/>
      <c r="JG983" s="241"/>
      <c r="JH983" s="241"/>
      <c r="JI983" s="241"/>
      <c r="JJ983" s="241"/>
      <c r="JK983" s="241"/>
      <c r="JL983" s="241"/>
      <c r="JM983" s="241"/>
      <c r="JN983" s="241"/>
      <c r="JO983" s="241"/>
      <c r="JP983" s="241"/>
      <c r="JQ983" s="241"/>
      <c r="JR983" s="241"/>
      <c r="JS983" s="241"/>
      <c r="JT983" s="241"/>
      <c r="JU983" s="241"/>
    </row>
    <row r="984" spans="1:281" s="240" customFormat="1" ht="15" customHeight="1">
      <c r="A984" s="241"/>
      <c r="B984" s="241"/>
      <c r="C984" s="241"/>
      <c r="D984" s="241"/>
      <c r="E984" s="241"/>
      <c r="F984" s="241"/>
      <c r="G984" s="241"/>
      <c r="H984" s="241"/>
      <c r="I984" s="241"/>
      <c r="J984" s="241"/>
      <c r="K984" s="241"/>
      <c r="L984" s="241"/>
      <c r="M984" s="241"/>
      <c r="N984" s="241"/>
      <c r="O984" s="241"/>
      <c r="P984" s="241"/>
      <c r="Q984" s="241"/>
      <c r="R984" s="241"/>
      <c r="S984" s="241"/>
      <c r="T984" s="241"/>
      <c r="U984" s="241" t="s">
        <v>1102</v>
      </c>
      <c r="V984" s="241"/>
      <c r="W984" s="241"/>
      <c r="X984" s="241"/>
      <c r="Y984" s="241"/>
      <c r="Z984" s="241"/>
      <c r="AA984" s="241"/>
      <c r="AB984" s="241"/>
      <c r="AC984" s="241" t="s">
        <v>316</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c r="DD984" s="241"/>
      <c r="DE984" s="241"/>
      <c r="DF984" s="241"/>
      <c r="DG984" s="241"/>
      <c r="DH984" s="241"/>
      <c r="DI984" s="241"/>
      <c r="DJ984" s="241"/>
      <c r="DK984" s="241"/>
      <c r="DL984" s="241"/>
      <c r="DM984" s="241"/>
      <c r="DN984" s="241"/>
      <c r="DO984" s="241"/>
      <c r="DP984" s="241"/>
      <c r="DQ984" s="241"/>
      <c r="DR984" s="241"/>
      <c r="DS984" s="241"/>
      <c r="DT984" s="241"/>
      <c r="DU984" s="241"/>
      <c r="DV984" s="241"/>
      <c r="DW984" s="241"/>
      <c r="DX984" s="241"/>
      <c r="DY984" s="241"/>
      <c r="DZ984" s="241"/>
      <c r="EA984" s="241"/>
      <c r="EB984" s="241"/>
      <c r="EC984" s="241"/>
      <c r="ED984" s="241"/>
      <c r="EE984" s="241"/>
      <c r="EF984" s="241"/>
      <c r="EG984" s="241"/>
      <c r="EH984" s="241"/>
      <c r="EI984" s="241"/>
      <c r="EJ984" s="241"/>
      <c r="EK984" s="241"/>
      <c r="EL984" s="241"/>
      <c r="EM984" s="241"/>
      <c r="EN984" s="241"/>
      <c r="EO984" s="241"/>
      <c r="EP984" s="241"/>
      <c r="EQ984" s="241"/>
      <c r="ER984" s="241"/>
      <c r="ES984" s="241"/>
      <c r="ET984" s="241"/>
      <c r="EU984" s="241"/>
      <c r="EV984" s="241"/>
      <c r="EW984" s="241"/>
      <c r="EX984" s="241"/>
      <c r="EY984" s="241"/>
      <c r="EZ984" s="241"/>
      <c r="FA984" s="241"/>
      <c r="FB984" s="241"/>
      <c r="FC984" s="241"/>
      <c r="FD984" s="241"/>
      <c r="FE984" s="241"/>
      <c r="FF984" s="241"/>
      <c r="FG984" s="241"/>
      <c r="FH984" s="241"/>
      <c r="FI984" s="241"/>
      <c r="FJ984" s="241"/>
      <c r="FK984" s="241"/>
      <c r="FL984" s="241"/>
      <c r="FM984" s="241"/>
      <c r="FN984" s="241"/>
      <c r="FO984" s="241"/>
      <c r="FP984" s="241"/>
      <c r="FQ984" s="241"/>
      <c r="FR984" s="241"/>
      <c r="FS984" s="241"/>
      <c r="FT984" s="241"/>
      <c r="FU984" s="241"/>
      <c r="FV984" s="241"/>
      <c r="FW984" s="241"/>
      <c r="FX984" s="241"/>
      <c r="FY984" s="241"/>
      <c r="FZ984" s="241"/>
      <c r="GA984" s="241"/>
      <c r="GB984" s="241"/>
      <c r="GC984" s="241"/>
      <c r="GD984" s="241"/>
      <c r="GE984" s="241"/>
      <c r="GF984" s="241"/>
      <c r="GG984" s="241"/>
      <c r="GH984" s="241"/>
      <c r="GI984" s="241"/>
      <c r="GJ984" s="241"/>
      <c r="GK984" s="241"/>
      <c r="GL984" s="241"/>
      <c r="GM984" s="241"/>
      <c r="GN984" s="241"/>
      <c r="GO984" s="241"/>
      <c r="GP984" s="241"/>
      <c r="GQ984" s="241"/>
      <c r="GR984" s="241"/>
      <c r="GS984" s="241"/>
      <c r="GT984" s="241"/>
      <c r="GU984" s="241"/>
      <c r="GV984" s="241"/>
      <c r="GW984" s="241"/>
      <c r="GX984" s="241"/>
      <c r="GY984" s="241"/>
      <c r="GZ984" s="241"/>
      <c r="HA984" s="241"/>
      <c r="HB984" s="241"/>
      <c r="HC984" s="241"/>
      <c r="HD984" s="241"/>
      <c r="HE984" s="241"/>
      <c r="HF984" s="241"/>
      <c r="HG984" s="241"/>
      <c r="HH984" s="241"/>
      <c r="HI984" s="241"/>
      <c r="HJ984" s="241"/>
      <c r="HK984" s="241"/>
      <c r="HL984" s="241"/>
      <c r="HM984" s="241"/>
      <c r="HN984" s="241"/>
      <c r="HO984" s="241"/>
      <c r="HP984" s="241"/>
      <c r="HQ984" s="241"/>
      <c r="HR984" s="241"/>
      <c r="HS984" s="241"/>
      <c r="HT984" s="241"/>
      <c r="HU984" s="241"/>
      <c r="HV984" s="241"/>
      <c r="HW984" s="241"/>
      <c r="HX984" s="241"/>
      <c r="HY984" s="241"/>
      <c r="HZ984" s="241"/>
      <c r="IA984" s="241"/>
      <c r="IB984" s="241"/>
      <c r="IC984" s="241"/>
      <c r="ID984" s="241"/>
      <c r="IE984" s="241"/>
      <c r="IF984" s="241"/>
      <c r="IG984" s="241"/>
      <c r="IH984" s="241"/>
      <c r="II984" s="241"/>
      <c r="IJ984" s="241"/>
      <c r="IK984" s="241"/>
      <c r="IL984" s="241"/>
      <c r="IM984" s="241"/>
      <c r="IN984" s="241"/>
      <c r="IO984" s="241"/>
      <c r="IP984" s="241"/>
      <c r="IQ984" s="241"/>
      <c r="IR984" s="241"/>
      <c r="IS984" s="241"/>
      <c r="IT984" s="241"/>
      <c r="IU984" s="241"/>
      <c r="IV984" s="241"/>
      <c r="IW984" s="241"/>
      <c r="IX984" s="241"/>
      <c r="IY984" s="241"/>
      <c r="IZ984" s="241"/>
      <c r="JA984" s="241"/>
      <c r="JB984" s="241"/>
      <c r="JC984" s="241"/>
      <c r="JD984" s="241"/>
      <c r="JE984" s="241"/>
      <c r="JF984" s="241"/>
      <c r="JG984" s="241"/>
      <c r="JH984" s="241"/>
      <c r="JI984" s="241"/>
      <c r="JJ984" s="241"/>
      <c r="JK984" s="241"/>
      <c r="JL984" s="241"/>
      <c r="JM984" s="241"/>
      <c r="JN984" s="241"/>
      <c r="JO984" s="241"/>
      <c r="JP984" s="241"/>
      <c r="JQ984" s="241"/>
      <c r="JR984" s="241"/>
      <c r="JS984" s="241"/>
      <c r="JT984" s="241"/>
      <c r="JU984" s="241"/>
    </row>
    <row r="985" spans="1:281" s="240" customFormat="1" ht="15" customHeight="1">
      <c r="A985" s="241"/>
      <c r="B985" s="241"/>
      <c r="C985" s="241"/>
      <c r="D985" s="241"/>
      <c r="E985" s="241"/>
      <c r="F985" s="241"/>
      <c r="G985" s="241"/>
      <c r="H985" s="241"/>
      <c r="I985" s="241"/>
      <c r="J985" s="241"/>
      <c r="K985" s="241"/>
      <c r="L985" s="241"/>
      <c r="M985" s="241"/>
      <c r="N985" s="241"/>
      <c r="O985" s="241"/>
      <c r="P985" s="241"/>
      <c r="Q985" s="241"/>
      <c r="R985" s="241"/>
      <c r="S985" s="241"/>
      <c r="T985" s="241"/>
      <c r="U985" s="241" t="s">
        <v>1103</v>
      </c>
      <c r="V985" s="241"/>
      <c r="W985" s="241"/>
      <c r="X985" s="241"/>
      <c r="Y985" s="241"/>
      <c r="Z985" s="241"/>
      <c r="AA985" s="241"/>
      <c r="AB985" s="241"/>
      <c r="AC985" s="241" t="s">
        <v>316</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c r="EN985" s="241"/>
      <c r="EO985" s="241"/>
      <c r="EP985" s="241"/>
      <c r="EQ985" s="241"/>
      <c r="ER985" s="241"/>
      <c r="ES985" s="241"/>
      <c r="ET985" s="241"/>
      <c r="EU985" s="241"/>
      <c r="EV985" s="241"/>
      <c r="EW985" s="241"/>
      <c r="EX985" s="241"/>
      <c r="EY985" s="241"/>
      <c r="EZ985" s="241"/>
      <c r="FA985" s="241"/>
      <c r="FB985" s="241"/>
      <c r="FC985" s="241"/>
      <c r="FD985" s="241"/>
      <c r="FE985" s="241"/>
      <c r="FF985" s="241"/>
      <c r="FG985" s="241"/>
      <c r="FH985" s="241"/>
      <c r="FI985" s="241"/>
      <c r="FJ985" s="241"/>
      <c r="FK985" s="241"/>
      <c r="FL985" s="241"/>
      <c r="FM985" s="241"/>
      <c r="FN985" s="241"/>
      <c r="FO985" s="241"/>
      <c r="FP985" s="241"/>
      <c r="FQ985" s="241"/>
      <c r="FR985" s="241"/>
      <c r="FS985" s="241"/>
      <c r="FT985" s="241"/>
      <c r="FU985" s="241"/>
      <c r="FV985" s="241"/>
      <c r="FW985" s="241"/>
      <c r="FX985" s="241"/>
      <c r="FY985" s="241"/>
      <c r="FZ985" s="241"/>
      <c r="GA985" s="241"/>
      <c r="GB985" s="241"/>
      <c r="GC985" s="241"/>
      <c r="GD985" s="241"/>
      <c r="GE985" s="241"/>
      <c r="GF985" s="241"/>
      <c r="GG985" s="241"/>
      <c r="GH985" s="241"/>
      <c r="GI985" s="241"/>
      <c r="GJ985" s="241"/>
      <c r="GK985" s="241"/>
      <c r="GL985" s="241"/>
      <c r="GM985" s="241"/>
      <c r="GN985" s="241"/>
      <c r="GO985" s="241"/>
      <c r="GP985" s="241"/>
      <c r="GQ985" s="241"/>
      <c r="GR985" s="241"/>
      <c r="GS985" s="241"/>
      <c r="GT985" s="241"/>
      <c r="GU985" s="241"/>
      <c r="GV985" s="241"/>
      <c r="GW985" s="241"/>
      <c r="GX985" s="241"/>
      <c r="GY985" s="241"/>
      <c r="GZ985" s="241"/>
      <c r="HA985" s="241"/>
      <c r="HB985" s="241"/>
      <c r="HC985" s="241"/>
      <c r="HD985" s="241"/>
      <c r="HE985" s="241"/>
      <c r="HF985" s="241"/>
      <c r="HG985" s="241"/>
      <c r="HH985" s="241"/>
      <c r="HI985" s="241"/>
      <c r="HJ985" s="241"/>
      <c r="HK985" s="241"/>
      <c r="HL985" s="241"/>
      <c r="HM985" s="241"/>
      <c r="HN985" s="241"/>
      <c r="HO985" s="241"/>
      <c r="HP985" s="241"/>
      <c r="HQ985" s="241"/>
      <c r="HR985" s="241"/>
      <c r="HS985" s="241"/>
      <c r="HT985" s="241"/>
      <c r="HU985" s="241"/>
      <c r="HV985" s="241"/>
      <c r="HW985" s="241"/>
      <c r="HX985" s="241"/>
      <c r="HY985" s="241"/>
      <c r="HZ985" s="241"/>
      <c r="IA985" s="241"/>
      <c r="IB985" s="241"/>
      <c r="IC985" s="241"/>
      <c r="ID985" s="241"/>
      <c r="IE985" s="241"/>
      <c r="IF985" s="241"/>
      <c r="IG985" s="241"/>
      <c r="IH985" s="241"/>
      <c r="II985" s="241"/>
      <c r="IJ985" s="241"/>
      <c r="IK985" s="241"/>
      <c r="IL985" s="241"/>
      <c r="IM985" s="241"/>
      <c r="IN985" s="241"/>
      <c r="IO985" s="241"/>
      <c r="IP985" s="241"/>
      <c r="IQ985" s="241"/>
      <c r="IR985" s="241"/>
      <c r="IS985" s="241"/>
      <c r="IT985" s="241"/>
      <c r="IU985" s="241"/>
      <c r="IV985" s="241"/>
      <c r="IW985" s="241"/>
      <c r="IX985" s="241"/>
      <c r="IY985" s="241"/>
      <c r="IZ985" s="241"/>
      <c r="JA985" s="241"/>
      <c r="JB985" s="241"/>
      <c r="JC985" s="241"/>
      <c r="JD985" s="241"/>
      <c r="JE985" s="241"/>
      <c r="JF985" s="241"/>
      <c r="JG985" s="241"/>
      <c r="JH985" s="241"/>
      <c r="JI985" s="241"/>
      <c r="JJ985" s="241"/>
      <c r="JK985" s="241"/>
      <c r="JL985" s="241"/>
      <c r="JM985" s="241"/>
      <c r="JN985" s="241"/>
      <c r="JO985" s="241"/>
      <c r="JP985" s="241"/>
      <c r="JQ985" s="241"/>
      <c r="JR985" s="241"/>
      <c r="JS985" s="241"/>
      <c r="JT985" s="241"/>
      <c r="JU985" s="241"/>
    </row>
    <row r="986" spans="1:281" s="240" customFormat="1" ht="15" customHeight="1">
      <c r="A986" s="241"/>
      <c r="B986" s="241"/>
      <c r="C986" s="241"/>
      <c r="D986" s="241"/>
      <c r="E986" s="241"/>
      <c r="F986" s="241"/>
      <c r="G986" s="241"/>
      <c r="H986" s="241"/>
      <c r="I986" s="241"/>
      <c r="J986" s="241"/>
      <c r="K986" s="241"/>
      <c r="L986" s="241"/>
      <c r="M986" s="241"/>
      <c r="N986" s="241"/>
      <c r="O986" s="241"/>
      <c r="P986" s="241"/>
      <c r="Q986" s="241"/>
      <c r="R986" s="241"/>
      <c r="S986" s="241"/>
      <c r="T986" s="241"/>
      <c r="U986" s="241" t="s">
        <v>1104</v>
      </c>
      <c r="V986" s="241"/>
      <c r="W986" s="241"/>
      <c r="X986" s="241"/>
      <c r="Y986" s="241"/>
      <c r="Z986" s="241"/>
      <c r="AA986" s="241"/>
      <c r="AB986" s="241"/>
      <c r="AC986" s="241" t="s">
        <v>325</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c r="DD986" s="241"/>
      <c r="DE986" s="241"/>
      <c r="DF986" s="241"/>
      <c r="DG986" s="241"/>
      <c r="DH986" s="241"/>
      <c r="DI986" s="241"/>
      <c r="DJ986" s="241"/>
      <c r="DK986" s="241"/>
      <c r="DL986" s="241"/>
      <c r="DM986" s="241"/>
      <c r="DN986" s="241"/>
      <c r="DO986" s="241"/>
      <c r="DP986" s="241"/>
      <c r="DQ986" s="241"/>
      <c r="DR986" s="241"/>
      <c r="DS986" s="241"/>
      <c r="DT986" s="241"/>
      <c r="DU986" s="241"/>
      <c r="DV986" s="241"/>
      <c r="DW986" s="241"/>
      <c r="DX986" s="241"/>
      <c r="DY986" s="241"/>
      <c r="DZ986" s="241"/>
      <c r="EA986" s="241"/>
      <c r="EB986" s="241"/>
      <c r="EC986" s="241"/>
      <c r="ED986" s="241"/>
      <c r="EE986" s="241"/>
      <c r="EF986" s="241"/>
      <c r="EG986" s="241"/>
      <c r="EH986" s="241"/>
      <c r="EI986" s="241"/>
      <c r="EJ986" s="241"/>
      <c r="EK986" s="241"/>
      <c r="EL986" s="241"/>
      <c r="EM986" s="241"/>
      <c r="EN986" s="241"/>
      <c r="EO986" s="241"/>
      <c r="EP986" s="241"/>
      <c r="EQ986" s="241"/>
      <c r="ER986" s="241"/>
      <c r="ES986" s="241"/>
      <c r="ET986" s="241"/>
      <c r="EU986" s="241"/>
      <c r="EV986" s="241"/>
      <c r="EW986" s="241"/>
      <c r="EX986" s="241"/>
      <c r="EY986" s="241"/>
      <c r="EZ986" s="241"/>
      <c r="FA986" s="241"/>
      <c r="FB986" s="241"/>
      <c r="FC986" s="241"/>
      <c r="FD986" s="241"/>
      <c r="FE986" s="241"/>
      <c r="FF986" s="241"/>
      <c r="FG986" s="241"/>
      <c r="FH986" s="241"/>
      <c r="FI986" s="241"/>
      <c r="FJ986" s="241"/>
      <c r="FK986" s="241"/>
      <c r="FL986" s="241"/>
      <c r="FM986" s="241"/>
      <c r="FN986" s="241"/>
      <c r="FO986" s="241"/>
      <c r="FP986" s="241"/>
      <c r="FQ986" s="241"/>
      <c r="FR986" s="241"/>
      <c r="FS986" s="241"/>
      <c r="FT986" s="241"/>
      <c r="FU986" s="241"/>
      <c r="FV986" s="241"/>
      <c r="FW986" s="241"/>
      <c r="FX986" s="241"/>
      <c r="FY986" s="241"/>
      <c r="FZ986" s="241"/>
      <c r="GA986" s="241"/>
      <c r="GB986" s="241"/>
      <c r="GC986" s="241"/>
      <c r="GD986" s="241"/>
      <c r="GE986" s="241"/>
      <c r="GF986" s="241"/>
      <c r="GG986" s="241"/>
      <c r="GH986" s="241"/>
      <c r="GI986" s="241"/>
      <c r="GJ986" s="241"/>
      <c r="GK986" s="241"/>
      <c r="GL986" s="241"/>
      <c r="GM986" s="241"/>
      <c r="GN986" s="241"/>
      <c r="GO986" s="241"/>
      <c r="GP986" s="241"/>
      <c r="GQ986" s="241"/>
      <c r="GR986" s="241"/>
      <c r="GS986" s="241"/>
      <c r="GT986" s="241"/>
      <c r="GU986" s="241"/>
      <c r="GV986" s="241"/>
      <c r="GW986" s="241"/>
      <c r="GX986" s="241"/>
      <c r="GY986" s="241"/>
      <c r="GZ986" s="241"/>
      <c r="HA986" s="241"/>
      <c r="HB986" s="241"/>
      <c r="HC986" s="241"/>
      <c r="HD986" s="241"/>
      <c r="HE986" s="241"/>
      <c r="HF986" s="241"/>
      <c r="HG986" s="241"/>
      <c r="HH986" s="241"/>
      <c r="HI986" s="241"/>
      <c r="HJ986" s="241"/>
      <c r="HK986" s="241"/>
      <c r="HL986" s="241"/>
      <c r="HM986" s="241"/>
      <c r="HN986" s="241"/>
      <c r="HO986" s="241"/>
      <c r="HP986" s="241"/>
      <c r="HQ986" s="241"/>
      <c r="HR986" s="241"/>
      <c r="HS986" s="241"/>
      <c r="HT986" s="241"/>
      <c r="HU986" s="241"/>
      <c r="HV986" s="241"/>
      <c r="HW986" s="241"/>
      <c r="HX986" s="241"/>
      <c r="HY986" s="241"/>
      <c r="HZ986" s="241"/>
      <c r="IA986" s="241"/>
      <c r="IB986" s="241"/>
      <c r="IC986" s="241"/>
      <c r="ID986" s="241"/>
      <c r="IE986" s="241"/>
      <c r="IF986" s="241"/>
      <c r="IG986" s="241"/>
      <c r="IH986" s="241"/>
      <c r="II986" s="241"/>
      <c r="IJ986" s="241"/>
      <c r="IK986" s="241"/>
      <c r="IL986" s="241"/>
      <c r="IM986" s="241"/>
      <c r="IN986" s="241"/>
      <c r="IO986" s="241"/>
      <c r="IP986" s="241"/>
      <c r="IQ986" s="241"/>
      <c r="IR986" s="241"/>
      <c r="IS986" s="241"/>
      <c r="IT986" s="241"/>
      <c r="IU986" s="241"/>
      <c r="IV986" s="241"/>
      <c r="IW986" s="241"/>
      <c r="IX986" s="241"/>
      <c r="IY986" s="241"/>
      <c r="IZ986" s="241"/>
      <c r="JA986" s="241"/>
      <c r="JB986" s="241"/>
      <c r="JC986" s="241"/>
      <c r="JD986" s="241"/>
      <c r="JE986" s="241"/>
      <c r="JF986" s="241"/>
      <c r="JG986" s="241"/>
      <c r="JH986" s="241"/>
      <c r="JI986" s="241"/>
      <c r="JJ986" s="241"/>
      <c r="JK986" s="241"/>
      <c r="JL986" s="241"/>
      <c r="JM986" s="241"/>
      <c r="JN986" s="241"/>
      <c r="JO986" s="241"/>
      <c r="JP986" s="241"/>
      <c r="JQ986" s="241"/>
      <c r="JR986" s="241"/>
      <c r="JS986" s="241"/>
      <c r="JT986" s="241"/>
      <c r="JU986" s="241"/>
    </row>
    <row r="987" spans="1:281" s="240" customFormat="1" ht="15" customHeight="1">
      <c r="A987" s="241"/>
      <c r="B987" s="241"/>
      <c r="C987" s="241"/>
      <c r="D987" s="241"/>
      <c r="E987" s="241"/>
      <c r="F987" s="241"/>
      <c r="G987" s="241"/>
      <c r="H987" s="241"/>
      <c r="I987" s="241"/>
      <c r="J987" s="241"/>
      <c r="K987" s="241"/>
      <c r="L987" s="241"/>
      <c r="M987" s="241"/>
      <c r="N987" s="241"/>
      <c r="O987" s="241"/>
      <c r="P987" s="241"/>
      <c r="Q987" s="241"/>
      <c r="R987" s="241"/>
      <c r="S987" s="241"/>
      <c r="T987" s="241"/>
      <c r="U987" s="241" t="s">
        <v>1105</v>
      </c>
      <c r="V987" s="241"/>
      <c r="W987" s="241"/>
      <c r="X987" s="241"/>
      <c r="Y987" s="241"/>
      <c r="Z987" s="241"/>
      <c r="AA987" s="241"/>
      <c r="AB987" s="241"/>
      <c r="AC987" s="241" t="s">
        <v>309</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c r="DV987" s="241"/>
      <c r="DW987" s="241"/>
      <c r="DX987" s="241"/>
      <c r="DY987" s="241"/>
      <c r="DZ987" s="241"/>
      <c r="EA987" s="241"/>
      <c r="EB987" s="241"/>
      <c r="EC987" s="241"/>
      <c r="ED987" s="241"/>
      <c r="EE987" s="241"/>
      <c r="EF987" s="241"/>
      <c r="EG987" s="241"/>
      <c r="EH987" s="241"/>
      <c r="EI987" s="241"/>
      <c r="EJ987" s="241"/>
      <c r="EK987" s="241"/>
      <c r="EL987" s="241"/>
      <c r="EM987" s="241"/>
      <c r="EN987" s="241"/>
      <c r="EO987" s="241"/>
      <c r="EP987" s="241"/>
      <c r="EQ987" s="241"/>
      <c r="ER987" s="241"/>
      <c r="ES987" s="241"/>
      <c r="ET987" s="241"/>
      <c r="EU987" s="241"/>
      <c r="EV987" s="241"/>
      <c r="EW987" s="241"/>
      <c r="EX987" s="241"/>
      <c r="EY987" s="241"/>
      <c r="EZ987" s="241"/>
      <c r="FA987" s="241"/>
      <c r="FB987" s="241"/>
      <c r="FC987" s="241"/>
      <c r="FD987" s="241"/>
      <c r="FE987" s="241"/>
      <c r="FF987" s="241"/>
      <c r="FG987" s="241"/>
      <c r="FH987" s="241"/>
      <c r="FI987" s="241"/>
      <c r="FJ987" s="241"/>
      <c r="FK987" s="241"/>
      <c r="FL987" s="241"/>
      <c r="FM987" s="241"/>
      <c r="FN987" s="241"/>
      <c r="FO987" s="241"/>
      <c r="FP987" s="241"/>
      <c r="FQ987" s="241"/>
      <c r="FR987" s="241"/>
      <c r="FS987" s="241"/>
      <c r="FT987" s="241"/>
      <c r="FU987" s="241"/>
      <c r="FV987" s="241"/>
      <c r="FW987" s="241"/>
      <c r="FX987" s="241"/>
      <c r="FY987" s="241"/>
      <c r="FZ987" s="241"/>
      <c r="GA987" s="241"/>
      <c r="GB987" s="241"/>
      <c r="GC987" s="241"/>
      <c r="GD987" s="241"/>
      <c r="GE987" s="241"/>
      <c r="GF987" s="241"/>
      <c r="GG987" s="241"/>
      <c r="GH987" s="241"/>
      <c r="GI987" s="241"/>
      <c r="GJ987" s="241"/>
      <c r="GK987" s="241"/>
      <c r="GL987" s="241"/>
      <c r="GM987" s="241"/>
      <c r="GN987" s="241"/>
      <c r="GO987" s="241"/>
      <c r="GP987" s="241"/>
      <c r="GQ987" s="241"/>
      <c r="GR987" s="241"/>
      <c r="GS987" s="241"/>
      <c r="GT987" s="241"/>
      <c r="GU987" s="241"/>
      <c r="GV987" s="241"/>
      <c r="GW987" s="241"/>
      <c r="GX987" s="241"/>
      <c r="GY987" s="241"/>
      <c r="GZ987" s="241"/>
      <c r="HA987" s="241"/>
      <c r="HB987" s="241"/>
      <c r="HC987" s="241"/>
      <c r="HD987" s="241"/>
      <c r="HE987" s="241"/>
      <c r="HF987" s="241"/>
      <c r="HG987" s="241"/>
      <c r="HH987" s="241"/>
      <c r="HI987" s="241"/>
      <c r="HJ987" s="241"/>
      <c r="HK987" s="241"/>
      <c r="HL987" s="241"/>
      <c r="HM987" s="241"/>
      <c r="HN987" s="241"/>
      <c r="HO987" s="241"/>
      <c r="HP987" s="241"/>
      <c r="HQ987" s="241"/>
      <c r="HR987" s="241"/>
      <c r="HS987" s="241"/>
      <c r="HT987" s="241"/>
      <c r="HU987" s="241"/>
      <c r="HV987" s="241"/>
      <c r="HW987" s="241"/>
      <c r="HX987" s="241"/>
      <c r="HY987" s="241"/>
      <c r="HZ987" s="241"/>
      <c r="IA987" s="241"/>
      <c r="IB987" s="241"/>
      <c r="IC987" s="241"/>
      <c r="ID987" s="241"/>
      <c r="IE987" s="241"/>
      <c r="IF987" s="241"/>
      <c r="IG987" s="241"/>
      <c r="IH987" s="241"/>
      <c r="II987" s="241"/>
      <c r="IJ987" s="241"/>
      <c r="IK987" s="241"/>
      <c r="IL987" s="241"/>
      <c r="IM987" s="241"/>
      <c r="IN987" s="241"/>
      <c r="IO987" s="241"/>
      <c r="IP987" s="241"/>
      <c r="IQ987" s="241"/>
      <c r="IR987" s="241"/>
      <c r="IS987" s="241"/>
      <c r="IT987" s="241"/>
      <c r="IU987" s="241"/>
      <c r="IV987" s="241"/>
      <c r="IW987" s="241"/>
      <c r="IX987" s="241"/>
      <c r="IY987" s="241"/>
      <c r="IZ987" s="241"/>
      <c r="JA987" s="241"/>
      <c r="JB987" s="241"/>
      <c r="JC987" s="241"/>
      <c r="JD987" s="241"/>
      <c r="JE987" s="241"/>
      <c r="JF987" s="241"/>
      <c r="JG987" s="241"/>
      <c r="JH987" s="241"/>
      <c r="JI987" s="241"/>
      <c r="JJ987" s="241"/>
      <c r="JK987" s="241"/>
      <c r="JL987" s="241"/>
      <c r="JM987" s="241"/>
      <c r="JN987" s="241"/>
      <c r="JO987" s="241"/>
      <c r="JP987" s="241"/>
      <c r="JQ987" s="241"/>
      <c r="JR987" s="241"/>
      <c r="JS987" s="241"/>
      <c r="JT987" s="241"/>
      <c r="JU987" s="241"/>
    </row>
    <row r="988" spans="1:281" s="240" customFormat="1" ht="15" customHeight="1">
      <c r="A988" s="241"/>
      <c r="B988" s="241"/>
      <c r="C988" s="241"/>
      <c r="D988" s="241"/>
      <c r="E988" s="241"/>
      <c r="F988" s="241"/>
      <c r="G988" s="241"/>
      <c r="H988" s="241"/>
      <c r="I988" s="241"/>
      <c r="J988" s="241"/>
      <c r="K988" s="241"/>
      <c r="L988" s="241"/>
      <c r="M988" s="241"/>
      <c r="N988" s="241"/>
      <c r="O988" s="241"/>
      <c r="P988" s="241"/>
      <c r="Q988" s="241"/>
      <c r="R988" s="241"/>
      <c r="S988" s="241"/>
      <c r="T988" s="241"/>
      <c r="U988" s="241" t="s">
        <v>1106</v>
      </c>
      <c r="V988" s="241"/>
      <c r="W988" s="241"/>
      <c r="X988" s="241"/>
      <c r="Y988" s="241"/>
      <c r="Z988" s="241"/>
      <c r="AA988" s="241"/>
      <c r="AB988" s="241"/>
      <c r="AC988" s="241" t="s">
        <v>313</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c r="DD988" s="241"/>
      <c r="DE988" s="241"/>
      <c r="DF988" s="241"/>
      <c r="DG988" s="241"/>
      <c r="DH988" s="241"/>
      <c r="DI988" s="241"/>
      <c r="DJ988" s="241"/>
      <c r="DK988" s="241"/>
      <c r="DL988" s="241"/>
      <c r="DM988" s="241"/>
      <c r="DN988" s="241"/>
      <c r="DO988" s="241"/>
      <c r="DP988" s="241"/>
      <c r="DQ988" s="241"/>
      <c r="DR988" s="241"/>
      <c r="DS988" s="241"/>
      <c r="DT988" s="241"/>
      <c r="DU988" s="241"/>
      <c r="DV988" s="241"/>
      <c r="DW988" s="241"/>
      <c r="DX988" s="241"/>
      <c r="DY988" s="241"/>
      <c r="DZ988" s="241"/>
      <c r="EA988" s="241"/>
      <c r="EB988" s="241"/>
      <c r="EC988" s="241"/>
      <c r="ED988" s="241"/>
      <c r="EE988" s="241"/>
      <c r="EF988" s="241"/>
      <c r="EG988" s="241"/>
      <c r="EH988" s="241"/>
      <c r="EI988" s="241"/>
      <c r="EJ988" s="241"/>
      <c r="EK988" s="241"/>
      <c r="EL988" s="241"/>
      <c r="EM988" s="241"/>
      <c r="EN988" s="241"/>
      <c r="EO988" s="241"/>
      <c r="EP988" s="241"/>
      <c r="EQ988" s="241"/>
      <c r="ER988" s="241"/>
      <c r="ES988" s="241"/>
      <c r="ET988" s="241"/>
      <c r="EU988" s="241"/>
      <c r="EV988" s="241"/>
      <c r="EW988" s="241"/>
      <c r="EX988" s="241"/>
      <c r="EY988" s="241"/>
      <c r="EZ988" s="241"/>
      <c r="FA988" s="241"/>
      <c r="FB988" s="241"/>
      <c r="FC988" s="241"/>
      <c r="FD988" s="241"/>
      <c r="FE988" s="241"/>
      <c r="FF988" s="241"/>
      <c r="FG988" s="241"/>
      <c r="FH988" s="241"/>
      <c r="FI988" s="241"/>
      <c r="FJ988" s="241"/>
      <c r="FK988" s="241"/>
      <c r="FL988" s="241"/>
      <c r="FM988" s="241"/>
      <c r="FN988" s="241"/>
      <c r="FO988" s="241"/>
      <c r="FP988" s="241"/>
      <c r="FQ988" s="241"/>
      <c r="FR988" s="241"/>
      <c r="FS988" s="241"/>
      <c r="FT988" s="241"/>
      <c r="FU988" s="241"/>
      <c r="FV988" s="241"/>
      <c r="FW988" s="241"/>
      <c r="FX988" s="241"/>
      <c r="FY988" s="241"/>
      <c r="FZ988" s="241"/>
      <c r="GA988" s="241"/>
      <c r="GB988" s="241"/>
      <c r="GC988" s="241"/>
      <c r="GD988" s="241"/>
      <c r="GE988" s="241"/>
      <c r="GF988" s="241"/>
      <c r="GG988" s="241"/>
      <c r="GH988" s="241"/>
      <c r="GI988" s="241"/>
      <c r="GJ988" s="241"/>
      <c r="GK988" s="241"/>
      <c r="GL988" s="241"/>
      <c r="GM988" s="241"/>
      <c r="GN988" s="241"/>
      <c r="GO988" s="241"/>
      <c r="GP988" s="241"/>
      <c r="GQ988" s="241"/>
      <c r="GR988" s="241"/>
      <c r="GS988" s="241"/>
      <c r="GT988" s="241"/>
      <c r="GU988" s="241"/>
      <c r="GV988" s="241"/>
      <c r="GW988" s="241"/>
      <c r="GX988" s="241"/>
      <c r="GY988" s="241"/>
      <c r="GZ988" s="241"/>
      <c r="HA988" s="241"/>
      <c r="HB988" s="241"/>
      <c r="HC988" s="241"/>
      <c r="HD988" s="241"/>
      <c r="HE988" s="241"/>
      <c r="HF988" s="241"/>
      <c r="HG988" s="241"/>
      <c r="HH988" s="241"/>
      <c r="HI988" s="241"/>
      <c r="HJ988" s="241"/>
      <c r="HK988" s="241"/>
      <c r="HL988" s="241"/>
      <c r="HM988" s="241"/>
      <c r="HN988" s="241"/>
      <c r="HO988" s="241"/>
      <c r="HP988" s="241"/>
      <c r="HQ988" s="241"/>
      <c r="HR988" s="241"/>
      <c r="HS988" s="241"/>
      <c r="HT988" s="241"/>
      <c r="HU988" s="241"/>
      <c r="HV988" s="241"/>
      <c r="HW988" s="241"/>
      <c r="HX988" s="241"/>
      <c r="HY988" s="241"/>
      <c r="HZ988" s="241"/>
      <c r="IA988" s="241"/>
      <c r="IB988" s="241"/>
      <c r="IC988" s="241"/>
      <c r="ID988" s="241"/>
      <c r="IE988" s="241"/>
      <c r="IF988" s="241"/>
      <c r="IG988" s="241"/>
      <c r="IH988" s="241"/>
      <c r="II988" s="241"/>
      <c r="IJ988" s="241"/>
      <c r="IK988" s="241"/>
      <c r="IL988" s="241"/>
      <c r="IM988" s="241"/>
      <c r="IN988" s="241"/>
      <c r="IO988" s="241"/>
      <c r="IP988" s="241"/>
      <c r="IQ988" s="241"/>
      <c r="IR988" s="241"/>
      <c r="IS988" s="241"/>
      <c r="IT988" s="241"/>
      <c r="IU988" s="241"/>
      <c r="IV988" s="241"/>
      <c r="IW988" s="241"/>
      <c r="IX988" s="241"/>
      <c r="IY988" s="241"/>
      <c r="IZ988" s="241"/>
      <c r="JA988" s="241"/>
      <c r="JB988" s="241"/>
      <c r="JC988" s="241"/>
      <c r="JD988" s="241"/>
      <c r="JE988" s="241"/>
      <c r="JF988" s="241"/>
      <c r="JG988" s="241"/>
      <c r="JH988" s="241"/>
      <c r="JI988" s="241"/>
      <c r="JJ988" s="241"/>
      <c r="JK988" s="241"/>
      <c r="JL988" s="241"/>
      <c r="JM988" s="241"/>
      <c r="JN988" s="241"/>
      <c r="JO988" s="241"/>
      <c r="JP988" s="241"/>
      <c r="JQ988" s="241"/>
      <c r="JR988" s="241"/>
      <c r="JS988" s="241"/>
      <c r="JT988" s="241"/>
      <c r="JU988" s="241"/>
    </row>
    <row r="989" spans="1:281" s="240" customFormat="1" ht="15" customHeight="1">
      <c r="A989" s="241"/>
      <c r="B989" s="241"/>
      <c r="C989" s="241"/>
      <c r="D989" s="241"/>
      <c r="E989" s="241"/>
      <c r="F989" s="241"/>
      <c r="G989" s="241"/>
      <c r="H989" s="241"/>
      <c r="I989" s="241"/>
      <c r="J989" s="241"/>
      <c r="K989" s="241"/>
      <c r="L989" s="241"/>
      <c r="M989" s="241"/>
      <c r="N989" s="241"/>
      <c r="O989" s="241"/>
      <c r="P989" s="241"/>
      <c r="Q989" s="241"/>
      <c r="R989" s="241"/>
      <c r="S989" s="241"/>
      <c r="T989" s="241"/>
      <c r="U989" s="241" t="s">
        <v>1107</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c r="DD989" s="241"/>
      <c r="DE989" s="241"/>
      <c r="DF989" s="241"/>
      <c r="DG989" s="241"/>
      <c r="DH989" s="241"/>
      <c r="DI989" s="241"/>
      <c r="DJ989" s="241"/>
      <c r="DK989" s="241"/>
      <c r="DL989" s="241"/>
      <c r="DM989" s="241"/>
      <c r="DN989" s="241"/>
      <c r="DO989" s="241"/>
      <c r="DP989" s="241"/>
      <c r="DQ989" s="241"/>
      <c r="DR989" s="241"/>
      <c r="DS989" s="241"/>
      <c r="DT989" s="241"/>
      <c r="DU989" s="241"/>
      <c r="DV989" s="241"/>
      <c r="DW989" s="241"/>
      <c r="DX989" s="241"/>
      <c r="DY989" s="241"/>
      <c r="DZ989" s="241"/>
      <c r="EA989" s="241"/>
      <c r="EB989" s="241"/>
      <c r="EC989" s="241"/>
      <c r="ED989" s="241"/>
      <c r="EE989" s="241"/>
      <c r="EF989" s="241"/>
      <c r="EG989" s="241"/>
      <c r="EH989" s="241"/>
      <c r="EI989" s="241"/>
      <c r="EJ989" s="241"/>
      <c r="EK989" s="241"/>
      <c r="EL989" s="241"/>
      <c r="EM989" s="241"/>
      <c r="EN989" s="241"/>
      <c r="EO989" s="241"/>
      <c r="EP989" s="241"/>
      <c r="EQ989" s="241"/>
      <c r="ER989" s="241"/>
      <c r="ES989" s="241"/>
      <c r="ET989" s="241"/>
      <c r="EU989" s="241"/>
      <c r="EV989" s="241"/>
      <c r="EW989" s="241"/>
      <c r="EX989" s="241"/>
      <c r="EY989" s="241"/>
      <c r="EZ989" s="241"/>
      <c r="FA989" s="241"/>
      <c r="FB989" s="241"/>
      <c r="FC989" s="241"/>
      <c r="FD989" s="241"/>
      <c r="FE989" s="241"/>
      <c r="FF989" s="241"/>
      <c r="FG989" s="241"/>
      <c r="FH989" s="241"/>
      <c r="FI989" s="241"/>
      <c r="FJ989" s="241"/>
      <c r="FK989" s="241"/>
      <c r="FL989" s="241"/>
      <c r="FM989" s="241"/>
      <c r="FN989" s="241"/>
      <c r="FO989" s="241"/>
      <c r="FP989" s="241"/>
      <c r="FQ989" s="241"/>
      <c r="FR989" s="241"/>
      <c r="FS989" s="241"/>
      <c r="FT989" s="241"/>
      <c r="FU989" s="241"/>
      <c r="FV989" s="241"/>
      <c r="FW989" s="241"/>
      <c r="FX989" s="241"/>
      <c r="FY989" s="241"/>
      <c r="FZ989" s="241"/>
      <c r="GA989" s="241"/>
      <c r="GB989" s="241"/>
      <c r="GC989" s="241"/>
      <c r="GD989" s="241"/>
      <c r="GE989" s="241"/>
      <c r="GF989" s="241"/>
      <c r="GG989" s="241"/>
      <c r="GH989" s="241"/>
      <c r="GI989" s="241"/>
      <c r="GJ989" s="241"/>
      <c r="GK989" s="241"/>
      <c r="GL989" s="241"/>
      <c r="GM989" s="241"/>
      <c r="GN989" s="241"/>
      <c r="GO989" s="241"/>
      <c r="GP989" s="241"/>
      <c r="GQ989" s="241"/>
      <c r="GR989" s="241"/>
      <c r="GS989" s="241"/>
      <c r="GT989" s="241"/>
      <c r="GU989" s="241"/>
      <c r="GV989" s="241"/>
      <c r="GW989" s="241"/>
      <c r="GX989" s="241"/>
      <c r="GY989" s="241"/>
      <c r="GZ989" s="241"/>
      <c r="HA989" s="241"/>
      <c r="HB989" s="241"/>
      <c r="HC989" s="241"/>
      <c r="HD989" s="241"/>
      <c r="HE989" s="241"/>
      <c r="HF989" s="241"/>
      <c r="HG989" s="241"/>
      <c r="HH989" s="241"/>
      <c r="HI989" s="241"/>
      <c r="HJ989" s="241"/>
      <c r="HK989" s="241"/>
      <c r="HL989" s="241"/>
      <c r="HM989" s="241"/>
      <c r="HN989" s="241"/>
      <c r="HO989" s="241"/>
      <c r="HP989" s="241"/>
      <c r="HQ989" s="241"/>
      <c r="HR989" s="241"/>
      <c r="HS989" s="241"/>
      <c r="HT989" s="241"/>
      <c r="HU989" s="241"/>
      <c r="HV989" s="241"/>
      <c r="HW989" s="241"/>
      <c r="HX989" s="241"/>
      <c r="HY989" s="241"/>
      <c r="HZ989" s="241"/>
      <c r="IA989" s="241"/>
      <c r="IB989" s="241"/>
      <c r="IC989" s="241"/>
      <c r="ID989" s="241"/>
      <c r="IE989" s="241"/>
      <c r="IF989" s="241"/>
      <c r="IG989" s="241"/>
      <c r="IH989" s="241"/>
      <c r="II989" s="241"/>
      <c r="IJ989" s="241"/>
      <c r="IK989" s="241"/>
      <c r="IL989" s="241"/>
      <c r="IM989" s="241"/>
      <c r="IN989" s="241"/>
      <c r="IO989" s="241"/>
      <c r="IP989" s="241"/>
      <c r="IQ989" s="241"/>
      <c r="IR989" s="241"/>
      <c r="IS989" s="241"/>
      <c r="IT989" s="241"/>
      <c r="IU989" s="241"/>
      <c r="IV989" s="241"/>
      <c r="IW989" s="241"/>
      <c r="IX989" s="241"/>
      <c r="IY989" s="241"/>
      <c r="IZ989" s="241"/>
      <c r="JA989" s="241"/>
      <c r="JB989" s="241"/>
      <c r="JC989" s="241"/>
      <c r="JD989" s="241"/>
      <c r="JE989" s="241"/>
      <c r="JF989" s="241"/>
      <c r="JG989" s="241"/>
      <c r="JH989" s="241"/>
      <c r="JI989" s="241"/>
      <c r="JJ989" s="241"/>
      <c r="JK989" s="241"/>
      <c r="JL989" s="241"/>
      <c r="JM989" s="241"/>
      <c r="JN989" s="241"/>
      <c r="JO989" s="241"/>
      <c r="JP989" s="241"/>
      <c r="JQ989" s="241"/>
      <c r="JR989" s="241"/>
      <c r="JS989" s="241"/>
      <c r="JT989" s="241"/>
      <c r="JU989" s="241"/>
    </row>
    <row r="990" spans="1:281" s="240" customFormat="1" ht="15" customHeight="1">
      <c r="A990" s="241"/>
      <c r="B990" s="241"/>
      <c r="C990" s="241"/>
      <c r="D990" s="241"/>
      <c r="E990" s="241"/>
      <c r="F990" s="241"/>
      <c r="G990" s="241"/>
      <c r="H990" s="241"/>
      <c r="I990" s="241"/>
      <c r="J990" s="241"/>
      <c r="K990" s="241"/>
      <c r="L990" s="241"/>
      <c r="M990" s="241"/>
      <c r="N990" s="241"/>
      <c r="O990" s="241"/>
      <c r="P990" s="241"/>
      <c r="Q990" s="241"/>
      <c r="R990" s="241"/>
      <c r="S990" s="241"/>
      <c r="T990" s="241"/>
      <c r="U990" s="241" t="s">
        <v>1108</v>
      </c>
      <c r="V990" s="241"/>
      <c r="W990" s="241"/>
      <c r="X990" s="241"/>
      <c r="Y990" s="241"/>
      <c r="Z990" s="241"/>
      <c r="AA990" s="241"/>
      <c r="AB990" s="241"/>
      <c r="AC990" s="241" t="s">
        <v>325</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c r="DV990" s="241"/>
      <c r="DW990" s="241"/>
      <c r="DX990" s="241"/>
      <c r="DY990" s="241"/>
      <c r="DZ990" s="241"/>
      <c r="EA990" s="241"/>
      <c r="EB990" s="241"/>
      <c r="EC990" s="241"/>
      <c r="ED990" s="241"/>
      <c r="EE990" s="241"/>
      <c r="EF990" s="241"/>
      <c r="EG990" s="241"/>
      <c r="EH990" s="241"/>
      <c r="EI990" s="241"/>
      <c r="EJ990" s="241"/>
      <c r="EK990" s="241"/>
      <c r="EL990" s="241"/>
      <c r="EM990" s="241"/>
      <c r="EN990" s="241"/>
      <c r="EO990" s="241"/>
      <c r="EP990" s="241"/>
      <c r="EQ990" s="241"/>
      <c r="ER990" s="241"/>
      <c r="ES990" s="241"/>
      <c r="ET990" s="241"/>
      <c r="EU990" s="241"/>
      <c r="EV990" s="241"/>
      <c r="EW990" s="241"/>
      <c r="EX990" s="241"/>
      <c r="EY990" s="241"/>
      <c r="EZ990" s="241"/>
      <c r="FA990" s="241"/>
      <c r="FB990" s="241"/>
      <c r="FC990" s="241"/>
      <c r="FD990" s="241"/>
      <c r="FE990" s="241"/>
      <c r="FF990" s="241"/>
      <c r="FG990" s="241"/>
      <c r="FH990" s="241"/>
      <c r="FI990" s="241"/>
      <c r="FJ990" s="241"/>
      <c r="FK990" s="241"/>
      <c r="FL990" s="241"/>
      <c r="FM990" s="241"/>
      <c r="FN990" s="241"/>
      <c r="FO990" s="241"/>
      <c r="FP990" s="241"/>
      <c r="FQ990" s="241"/>
      <c r="FR990" s="241"/>
      <c r="FS990" s="241"/>
      <c r="FT990" s="241"/>
      <c r="FU990" s="241"/>
      <c r="FV990" s="241"/>
      <c r="FW990" s="241"/>
      <c r="FX990" s="241"/>
      <c r="FY990" s="241"/>
      <c r="FZ990" s="241"/>
      <c r="GA990" s="241"/>
      <c r="GB990" s="241"/>
      <c r="GC990" s="241"/>
      <c r="GD990" s="241"/>
      <c r="GE990" s="241"/>
      <c r="GF990" s="241"/>
      <c r="GG990" s="241"/>
      <c r="GH990" s="241"/>
      <c r="GI990" s="241"/>
      <c r="GJ990" s="241"/>
      <c r="GK990" s="241"/>
      <c r="GL990" s="241"/>
      <c r="GM990" s="241"/>
      <c r="GN990" s="241"/>
      <c r="GO990" s="241"/>
      <c r="GP990" s="241"/>
      <c r="GQ990" s="241"/>
      <c r="GR990" s="241"/>
      <c r="GS990" s="241"/>
      <c r="GT990" s="241"/>
      <c r="GU990" s="241"/>
      <c r="GV990" s="241"/>
      <c r="GW990" s="241"/>
      <c r="GX990" s="241"/>
      <c r="GY990" s="241"/>
      <c r="GZ990" s="241"/>
      <c r="HA990" s="241"/>
      <c r="HB990" s="241"/>
      <c r="HC990" s="241"/>
      <c r="HD990" s="241"/>
      <c r="HE990" s="241"/>
      <c r="HF990" s="241"/>
      <c r="HG990" s="241"/>
      <c r="HH990" s="241"/>
      <c r="HI990" s="241"/>
      <c r="HJ990" s="241"/>
      <c r="HK990" s="241"/>
      <c r="HL990" s="241"/>
      <c r="HM990" s="241"/>
      <c r="HN990" s="241"/>
      <c r="HO990" s="241"/>
      <c r="HP990" s="241"/>
      <c r="HQ990" s="241"/>
      <c r="HR990" s="241"/>
      <c r="HS990" s="241"/>
      <c r="HT990" s="241"/>
      <c r="HU990" s="241"/>
      <c r="HV990" s="241"/>
      <c r="HW990" s="241"/>
      <c r="HX990" s="241"/>
      <c r="HY990" s="241"/>
      <c r="HZ990" s="241"/>
      <c r="IA990" s="241"/>
      <c r="IB990" s="241"/>
      <c r="IC990" s="241"/>
      <c r="ID990" s="241"/>
      <c r="IE990" s="241"/>
      <c r="IF990" s="241"/>
      <c r="IG990" s="241"/>
      <c r="IH990" s="241"/>
      <c r="II990" s="241"/>
      <c r="IJ990" s="241"/>
      <c r="IK990" s="241"/>
      <c r="IL990" s="241"/>
      <c r="IM990" s="241"/>
      <c r="IN990" s="241"/>
      <c r="IO990" s="241"/>
      <c r="IP990" s="241"/>
      <c r="IQ990" s="241"/>
      <c r="IR990" s="241"/>
      <c r="IS990" s="241"/>
      <c r="IT990" s="241"/>
      <c r="IU990" s="241"/>
      <c r="IV990" s="241"/>
      <c r="IW990" s="241"/>
      <c r="IX990" s="241"/>
      <c r="IY990" s="241"/>
      <c r="IZ990" s="241"/>
      <c r="JA990" s="241"/>
      <c r="JB990" s="241"/>
      <c r="JC990" s="241"/>
      <c r="JD990" s="241"/>
      <c r="JE990" s="241"/>
      <c r="JF990" s="241"/>
      <c r="JG990" s="241"/>
      <c r="JH990" s="241"/>
      <c r="JI990" s="241"/>
      <c r="JJ990" s="241"/>
      <c r="JK990" s="241"/>
      <c r="JL990" s="241"/>
      <c r="JM990" s="241"/>
      <c r="JN990" s="241"/>
      <c r="JO990" s="241"/>
      <c r="JP990" s="241"/>
      <c r="JQ990" s="241"/>
      <c r="JR990" s="241"/>
      <c r="JS990" s="241"/>
      <c r="JT990" s="241"/>
      <c r="JU990" s="241"/>
    </row>
    <row r="991" spans="1:281" s="240" customFormat="1" ht="15" customHeight="1">
      <c r="A991" s="241"/>
      <c r="B991" s="241"/>
      <c r="C991" s="241"/>
      <c r="D991" s="241"/>
      <c r="E991" s="241"/>
      <c r="F991" s="241"/>
      <c r="G991" s="241"/>
      <c r="H991" s="241"/>
      <c r="I991" s="241"/>
      <c r="J991" s="241"/>
      <c r="K991" s="241"/>
      <c r="L991" s="241"/>
      <c r="M991" s="241"/>
      <c r="N991" s="241"/>
      <c r="O991" s="241"/>
      <c r="P991" s="241"/>
      <c r="Q991" s="241"/>
      <c r="R991" s="241"/>
      <c r="S991" s="241"/>
      <c r="T991" s="241"/>
      <c r="U991" s="241" t="s">
        <v>1109</v>
      </c>
      <c r="V991" s="241"/>
      <c r="W991" s="241"/>
      <c r="X991" s="241"/>
      <c r="Y991" s="241"/>
      <c r="Z991" s="241"/>
      <c r="AA991" s="241"/>
      <c r="AB991" s="241"/>
      <c r="AC991" s="241" t="s">
        <v>313</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c r="DD991" s="241"/>
      <c r="DE991" s="241"/>
      <c r="DF991" s="241"/>
      <c r="DG991" s="241"/>
      <c r="DH991" s="241"/>
      <c r="DI991" s="241"/>
      <c r="DJ991" s="241"/>
      <c r="DK991" s="241"/>
      <c r="DL991" s="241"/>
      <c r="DM991" s="241"/>
      <c r="DN991" s="241"/>
      <c r="DO991" s="241"/>
      <c r="DP991" s="241"/>
      <c r="DQ991" s="241"/>
      <c r="DR991" s="241"/>
      <c r="DS991" s="241"/>
      <c r="DT991" s="241"/>
      <c r="DU991" s="241"/>
      <c r="DV991" s="241"/>
      <c r="DW991" s="241"/>
      <c r="DX991" s="241"/>
      <c r="DY991" s="241"/>
      <c r="DZ991" s="241"/>
      <c r="EA991" s="241"/>
      <c r="EB991" s="241"/>
      <c r="EC991" s="241"/>
      <c r="ED991" s="241"/>
      <c r="EE991" s="241"/>
      <c r="EF991" s="241"/>
      <c r="EG991" s="241"/>
      <c r="EH991" s="241"/>
      <c r="EI991" s="241"/>
      <c r="EJ991" s="241"/>
      <c r="EK991" s="241"/>
      <c r="EL991" s="241"/>
      <c r="EM991" s="241"/>
      <c r="EN991" s="241"/>
      <c r="EO991" s="241"/>
      <c r="EP991" s="241"/>
      <c r="EQ991" s="241"/>
      <c r="ER991" s="241"/>
      <c r="ES991" s="241"/>
      <c r="ET991" s="241"/>
      <c r="EU991" s="241"/>
      <c r="EV991" s="241"/>
      <c r="EW991" s="241"/>
      <c r="EX991" s="241"/>
      <c r="EY991" s="241"/>
      <c r="EZ991" s="241"/>
      <c r="FA991" s="241"/>
      <c r="FB991" s="241"/>
      <c r="FC991" s="241"/>
      <c r="FD991" s="241"/>
      <c r="FE991" s="241"/>
      <c r="FF991" s="241"/>
      <c r="FG991" s="241"/>
      <c r="FH991" s="241"/>
      <c r="FI991" s="241"/>
      <c r="FJ991" s="241"/>
      <c r="FK991" s="241"/>
      <c r="FL991" s="241"/>
      <c r="FM991" s="241"/>
      <c r="FN991" s="241"/>
      <c r="FO991" s="241"/>
      <c r="FP991" s="241"/>
      <c r="FQ991" s="241"/>
      <c r="FR991" s="241"/>
      <c r="FS991" s="241"/>
      <c r="FT991" s="241"/>
      <c r="FU991" s="241"/>
      <c r="FV991" s="241"/>
      <c r="FW991" s="241"/>
      <c r="FX991" s="241"/>
      <c r="FY991" s="241"/>
      <c r="FZ991" s="241"/>
      <c r="GA991" s="241"/>
      <c r="GB991" s="241"/>
      <c r="GC991" s="241"/>
      <c r="GD991" s="241"/>
      <c r="GE991" s="241"/>
      <c r="GF991" s="241"/>
      <c r="GG991" s="241"/>
      <c r="GH991" s="241"/>
      <c r="GI991" s="241"/>
      <c r="GJ991" s="241"/>
      <c r="GK991" s="241"/>
      <c r="GL991" s="241"/>
      <c r="GM991" s="241"/>
      <c r="GN991" s="241"/>
      <c r="GO991" s="241"/>
      <c r="GP991" s="241"/>
      <c r="GQ991" s="241"/>
      <c r="GR991" s="241"/>
      <c r="GS991" s="241"/>
      <c r="GT991" s="241"/>
      <c r="GU991" s="241"/>
      <c r="GV991" s="241"/>
      <c r="GW991" s="241"/>
      <c r="GX991" s="241"/>
      <c r="GY991" s="241"/>
      <c r="GZ991" s="241"/>
      <c r="HA991" s="241"/>
      <c r="HB991" s="241"/>
      <c r="HC991" s="241"/>
      <c r="HD991" s="241"/>
      <c r="HE991" s="241"/>
      <c r="HF991" s="241"/>
      <c r="HG991" s="241"/>
      <c r="HH991" s="241"/>
      <c r="HI991" s="241"/>
      <c r="HJ991" s="241"/>
      <c r="HK991" s="241"/>
      <c r="HL991" s="241"/>
      <c r="HM991" s="241"/>
      <c r="HN991" s="241"/>
      <c r="HO991" s="241"/>
      <c r="HP991" s="241"/>
      <c r="HQ991" s="241"/>
      <c r="HR991" s="241"/>
      <c r="HS991" s="241"/>
      <c r="HT991" s="241"/>
      <c r="HU991" s="241"/>
      <c r="HV991" s="241"/>
      <c r="HW991" s="241"/>
      <c r="HX991" s="241"/>
      <c r="HY991" s="241"/>
      <c r="HZ991" s="241"/>
      <c r="IA991" s="241"/>
      <c r="IB991" s="241"/>
      <c r="IC991" s="241"/>
      <c r="ID991" s="241"/>
      <c r="IE991" s="241"/>
      <c r="IF991" s="241"/>
      <c r="IG991" s="241"/>
      <c r="IH991" s="241"/>
      <c r="II991" s="241"/>
      <c r="IJ991" s="241"/>
      <c r="IK991" s="241"/>
      <c r="IL991" s="241"/>
      <c r="IM991" s="241"/>
      <c r="IN991" s="241"/>
      <c r="IO991" s="241"/>
      <c r="IP991" s="241"/>
      <c r="IQ991" s="241"/>
      <c r="IR991" s="241"/>
      <c r="IS991" s="241"/>
      <c r="IT991" s="241"/>
      <c r="IU991" s="241"/>
      <c r="IV991" s="241"/>
      <c r="IW991" s="241"/>
      <c r="IX991" s="241"/>
      <c r="IY991" s="241"/>
      <c r="IZ991" s="241"/>
      <c r="JA991" s="241"/>
      <c r="JB991" s="241"/>
      <c r="JC991" s="241"/>
      <c r="JD991" s="241"/>
      <c r="JE991" s="241"/>
      <c r="JF991" s="241"/>
      <c r="JG991" s="241"/>
      <c r="JH991" s="241"/>
      <c r="JI991" s="241"/>
      <c r="JJ991" s="241"/>
      <c r="JK991" s="241"/>
      <c r="JL991" s="241"/>
      <c r="JM991" s="241"/>
      <c r="JN991" s="241"/>
      <c r="JO991" s="241"/>
      <c r="JP991" s="241"/>
      <c r="JQ991" s="241"/>
      <c r="JR991" s="241"/>
      <c r="JS991" s="241"/>
      <c r="JT991" s="241"/>
      <c r="JU991" s="241"/>
    </row>
    <row r="992" spans="1:281" s="240" customFormat="1" ht="15" customHeight="1">
      <c r="A992" s="241"/>
      <c r="B992" s="241"/>
      <c r="C992" s="241"/>
      <c r="D992" s="241"/>
      <c r="E992" s="241"/>
      <c r="F992" s="241"/>
      <c r="G992" s="241"/>
      <c r="H992" s="241"/>
      <c r="I992" s="241"/>
      <c r="J992" s="241"/>
      <c r="K992" s="241"/>
      <c r="L992" s="241"/>
      <c r="M992" s="241"/>
      <c r="N992" s="241"/>
      <c r="O992" s="241"/>
      <c r="P992" s="241"/>
      <c r="Q992" s="241"/>
      <c r="R992" s="241"/>
      <c r="S992" s="241"/>
      <c r="T992" s="241"/>
      <c r="U992" s="241" t="s">
        <v>1110</v>
      </c>
      <c r="V992" s="241"/>
      <c r="W992" s="241"/>
      <c r="X992" s="241"/>
      <c r="Y992" s="241"/>
      <c r="Z992" s="241"/>
      <c r="AA992" s="241"/>
      <c r="AB992" s="241"/>
      <c r="AC992" s="241" t="s">
        <v>325</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c r="DD992" s="241"/>
      <c r="DE992" s="241"/>
      <c r="DF992" s="241"/>
      <c r="DG992" s="241"/>
      <c r="DH992" s="241"/>
      <c r="DI992" s="241"/>
      <c r="DJ992" s="241"/>
      <c r="DK992" s="241"/>
      <c r="DL992" s="241"/>
      <c r="DM992" s="241"/>
      <c r="DN992" s="241"/>
      <c r="DO992" s="241"/>
      <c r="DP992" s="241"/>
      <c r="DQ992" s="241"/>
      <c r="DR992" s="241"/>
      <c r="DS992" s="241"/>
      <c r="DT992" s="241"/>
      <c r="DU992" s="241"/>
      <c r="DV992" s="241"/>
      <c r="DW992" s="241"/>
      <c r="DX992" s="241"/>
      <c r="DY992" s="241"/>
      <c r="DZ992" s="241"/>
      <c r="EA992" s="241"/>
      <c r="EB992" s="241"/>
      <c r="EC992" s="241"/>
      <c r="ED992" s="241"/>
      <c r="EE992" s="241"/>
      <c r="EF992" s="241"/>
      <c r="EG992" s="241"/>
      <c r="EH992" s="241"/>
      <c r="EI992" s="241"/>
      <c r="EJ992" s="241"/>
      <c r="EK992" s="241"/>
      <c r="EL992" s="241"/>
      <c r="EM992" s="241"/>
      <c r="EN992" s="241"/>
      <c r="EO992" s="241"/>
      <c r="EP992" s="241"/>
      <c r="EQ992" s="241"/>
      <c r="ER992" s="241"/>
      <c r="ES992" s="241"/>
      <c r="ET992" s="241"/>
      <c r="EU992" s="241"/>
      <c r="EV992" s="241"/>
      <c r="EW992" s="241"/>
      <c r="EX992" s="241"/>
      <c r="EY992" s="241"/>
      <c r="EZ992" s="241"/>
      <c r="FA992" s="241"/>
      <c r="FB992" s="241"/>
      <c r="FC992" s="241"/>
      <c r="FD992" s="241"/>
      <c r="FE992" s="241"/>
      <c r="FF992" s="241"/>
      <c r="FG992" s="241"/>
      <c r="FH992" s="241"/>
      <c r="FI992" s="241"/>
      <c r="FJ992" s="241"/>
      <c r="FK992" s="241"/>
      <c r="FL992" s="241"/>
      <c r="FM992" s="241"/>
      <c r="FN992" s="241"/>
      <c r="FO992" s="241"/>
      <c r="FP992" s="241"/>
      <c r="FQ992" s="241"/>
      <c r="FR992" s="241"/>
      <c r="FS992" s="241"/>
      <c r="FT992" s="241"/>
      <c r="FU992" s="241"/>
      <c r="FV992" s="241"/>
      <c r="FW992" s="241"/>
      <c r="FX992" s="241"/>
      <c r="FY992" s="241"/>
      <c r="FZ992" s="241"/>
      <c r="GA992" s="241"/>
      <c r="GB992" s="241"/>
      <c r="GC992" s="241"/>
      <c r="GD992" s="241"/>
      <c r="GE992" s="241"/>
      <c r="GF992" s="241"/>
      <c r="GG992" s="241"/>
      <c r="GH992" s="241"/>
      <c r="GI992" s="241"/>
      <c r="GJ992" s="241"/>
      <c r="GK992" s="241"/>
      <c r="GL992" s="241"/>
      <c r="GM992" s="241"/>
      <c r="GN992" s="241"/>
      <c r="GO992" s="241"/>
      <c r="GP992" s="241"/>
      <c r="GQ992" s="241"/>
      <c r="GR992" s="241"/>
      <c r="GS992" s="241"/>
      <c r="GT992" s="241"/>
      <c r="GU992" s="241"/>
      <c r="GV992" s="241"/>
      <c r="GW992" s="241"/>
      <c r="GX992" s="241"/>
      <c r="GY992" s="241"/>
      <c r="GZ992" s="241"/>
      <c r="HA992" s="241"/>
      <c r="HB992" s="241"/>
      <c r="HC992" s="241"/>
      <c r="HD992" s="241"/>
      <c r="HE992" s="241"/>
      <c r="HF992" s="241"/>
      <c r="HG992" s="241"/>
      <c r="HH992" s="241"/>
      <c r="HI992" s="241"/>
      <c r="HJ992" s="241"/>
      <c r="HK992" s="241"/>
      <c r="HL992" s="241"/>
      <c r="HM992" s="241"/>
      <c r="HN992" s="241"/>
      <c r="HO992" s="241"/>
      <c r="HP992" s="241"/>
      <c r="HQ992" s="241"/>
      <c r="HR992" s="241"/>
      <c r="HS992" s="241"/>
      <c r="HT992" s="241"/>
      <c r="HU992" s="241"/>
      <c r="HV992" s="241"/>
      <c r="HW992" s="241"/>
      <c r="HX992" s="241"/>
      <c r="HY992" s="241"/>
      <c r="HZ992" s="241"/>
      <c r="IA992" s="241"/>
      <c r="IB992" s="241"/>
      <c r="IC992" s="241"/>
      <c r="ID992" s="241"/>
      <c r="IE992" s="241"/>
      <c r="IF992" s="241"/>
      <c r="IG992" s="241"/>
      <c r="IH992" s="241"/>
      <c r="II992" s="241"/>
      <c r="IJ992" s="241"/>
      <c r="IK992" s="241"/>
      <c r="IL992" s="241"/>
      <c r="IM992" s="241"/>
      <c r="IN992" s="241"/>
      <c r="IO992" s="241"/>
      <c r="IP992" s="241"/>
      <c r="IQ992" s="241"/>
      <c r="IR992" s="241"/>
      <c r="IS992" s="241"/>
      <c r="IT992" s="241"/>
      <c r="IU992" s="241"/>
      <c r="IV992" s="241"/>
      <c r="IW992" s="241"/>
      <c r="IX992" s="241"/>
      <c r="IY992" s="241"/>
      <c r="IZ992" s="241"/>
      <c r="JA992" s="241"/>
      <c r="JB992" s="241"/>
      <c r="JC992" s="241"/>
      <c r="JD992" s="241"/>
      <c r="JE992" s="241"/>
      <c r="JF992" s="241"/>
      <c r="JG992" s="241"/>
      <c r="JH992" s="241"/>
      <c r="JI992" s="241"/>
      <c r="JJ992" s="241"/>
      <c r="JK992" s="241"/>
      <c r="JL992" s="241"/>
      <c r="JM992" s="241"/>
      <c r="JN992" s="241"/>
      <c r="JO992" s="241"/>
      <c r="JP992" s="241"/>
      <c r="JQ992" s="241"/>
      <c r="JR992" s="241"/>
      <c r="JS992" s="241"/>
      <c r="JT992" s="241"/>
      <c r="JU992" s="241"/>
    </row>
    <row r="993" spans="1:281" s="240" customFormat="1" ht="15" customHeight="1">
      <c r="A993" s="241"/>
      <c r="B993" s="241"/>
      <c r="C993" s="241"/>
      <c r="D993" s="241"/>
      <c r="E993" s="241"/>
      <c r="F993" s="241"/>
      <c r="G993" s="241"/>
      <c r="H993" s="241"/>
      <c r="I993" s="241"/>
      <c r="J993" s="241"/>
      <c r="K993" s="241"/>
      <c r="L993" s="241"/>
      <c r="M993" s="241"/>
      <c r="N993" s="241"/>
      <c r="O993" s="241"/>
      <c r="P993" s="241"/>
      <c r="Q993" s="241"/>
      <c r="R993" s="241"/>
      <c r="S993" s="241"/>
      <c r="T993" s="241"/>
      <c r="U993" s="241" t="s">
        <v>1111</v>
      </c>
      <c r="V993" s="241"/>
      <c r="W993" s="241"/>
      <c r="X993" s="241"/>
      <c r="Y993" s="241"/>
      <c r="Z993" s="241"/>
      <c r="AA993" s="241"/>
      <c r="AB993" s="241"/>
      <c r="AC993" s="241" t="s">
        <v>350</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c r="DV993" s="241"/>
      <c r="DW993" s="241"/>
      <c r="DX993" s="241"/>
      <c r="DY993" s="241"/>
      <c r="DZ993" s="241"/>
      <c r="EA993" s="241"/>
      <c r="EB993" s="241"/>
      <c r="EC993" s="241"/>
      <c r="ED993" s="241"/>
      <c r="EE993" s="241"/>
      <c r="EF993" s="241"/>
      <c r="EG993" s="241"/>
      <c r="EH993" s="241"/>
      <c r="EI993" s="241"/>
      <c r="EJ993" s="241"/>
      <c r="EK993" s="241"/>
      <c r="EL993" s="241"/>
      <c r="EM993" s="241"/>
      <c r="EN993" s="241"/>
      <c r="EO993" s="241"/>
      <c r="EP993" s="241"/>
      <c r="EQ993" s="241"/>
      <c r="ER993" s="241"/>
      <c r="ES993" s="241"/>
      <c r="ET993" s="241"/>
      <c r="EU993" s="241"/>
      <c r="EV993" s="241"/>
      <c r="EW993" s="241"/>
      <c r="EX993" s="241"/>
      <c r="EY993" s="241"/>
      <c r="EZ993" s="241"/>
      <c r="FA993" s="241"/>
      <c r="FB993" s="241"/>
      <c r="FC993" s="241"/>
      <c r="FD993" s="241"/>
      <c r="FE993" s="241"/>
      <c r="FF993" s="241"/>
      <c r="FG993" s="241"/>
      <c r="FH993" s="241"/>
      <c r="FI993" s="241"/>
      <c r="FJ993" s="241"/>
      <c r="FK993" s="241"/>
      <c r="FL993" s="241"/>
      <c r="FM993" s="241"/>
      <c r="FN993" s="241"/>
      <c r="FO993" s="241"/>
      <c r="FP993" s="241"/>
      <c r="FQ993" s="241"/>
      <c r="FR993" s="241"/>
      <c r="FS993" s="241"/>
      <c r="FT993" s="241"/>
      <c r="FU993" s="241"/>
      <c r="FV993" s="241"/>
      <c r="FW993" s="241"/>
      <c r="FX993" s="241"/>
      <c r="FY993" s="241"/>
      <c r="FZ993" s="241"/>
      <c r="GA993" s="241"/>
      <c r="GB993" s="241"/>
      <c r="GC993" s="241"/>
      <c r="GD993" s="241"/>
      <c r="GE993" s="241"/>
      <c r="GF993" s="241"/>
      <c r="GG993" s="241"/>
      <c r="GH993" s="241"/>
      <c r="GI993" s="241"/>
      <c r="GJ993" s="241"/>
      <c r="GK993" s="241"/>
      <c r="GL993" s="241"/>
      <c r="GM993" s="241"/>
      <c r="GN993" s="241"/>
      <c r="GO993" s="241"/>
      <c r="GP993" s="241"/>
      <c r="GQ993" s="241"/>
      <c r="GR993" s="241"/>
      <c r="GS993" s="241"/>
      <c r="GT993" s="241"/>
      <c r="GU993" s="241"/>
      <c r="GV993" s="241"/>
      <c r="GW993" s="241"/>
      <c r="GX993" s="241"/>
      <c r="GY993" s="241"/>
      <c r="GZ993" s="241"/>
      <c r="HA993" s="241"/>
      <c r="HB993" s="241"/>
      <c r="HC993" s="241"/>
      <c r="HD993" s="241"/>
      <c r="HE993" s="241"/>
      <c r="HF993" s="241"/>
      <c r="HG993" s="241"/>
      <c r="HH993" s="241"/>
      <c r="HI993" s="241"/>
      <c r="HJ993" s="241"/>
      <c r="HK993" s="241"/>
      <c r="HL993" s="241"/>
      <c r="HM993" s="241"/>
      <c r="HN993" s="241"/>
      <c r="HO993" s="241"/>
      <c r="HP993" s="241"/>
      <c r="HQ993" s="241"/>
      <c r="HR993" s="241"/>
      <c r="HS993" s="241"/>
      <c r="HT993" s="241"/>
      <c r="HU993" s="241"/>
      <c r="HV993" s="241"/>
      <c r="HW993" s="241"/>
      <c r="HX993" s="241"/>
      <c r="HY993" s="241"/>
      <c r="HZ993" s="241"/>
      <c r="IA993" s="241"/>
      <c r="IB993" s="241"/>
      <c r="IC993" s="241"/>
      <c r="ID993" s="241"/>
      <c r="IE993" s="241"/>
      <c r="IF993" s="241"/>
      <c r="IG993" s="241"/>
      <c r="IH993" s="241"/>
      <c r="II993" s="241"/>
      <c r="IJ993" s="241"/>
      <c r="IK993" s="241"/>
      <c r="IL993" s="241"/>
      <c r="IM993" s="241"/>
      <c r="IN993" s="241"/>
      <c r="IO993" s="241"/>
      <c r="IP993" s="241"/>
      <c r="IQ993" s="241"/>
      <c r="IR993" s="241"/>
      <c r="IS993" s="241"/>
      <c r="IT993" s="241"/>
      <c r="IU993" s="241"/>
      <c r="IV993" s="241"/>
      <c r="IW993" s="241"/>
      <c r="IX993" s="241"/>
      <c r="IY993" s="241"/>
      <c r="IZ993" s="241"/>
      <c r="JA993" s="241"/>
      <c r="JB993" s="241"/>
      <c r="JC993" s="241"/>
      <c r="JD993" s="241"/>
      <c r="JE993" s="241"/>
      <c r="JF993" s="241"/>
      <c r="JG993" s="241"/>
      <c r="JH993" s="241"/>
      <c r="JI993" s="241"/>
      <c r="JJ993" s="241"/>
      <c r="JK993" s="241"/>
      <c r="JL993" s="241"/>
      <c r="JM993" s="241"/>
      <c r="JN993" s="241"/>
      <c r="JO993" s="241"/>
      <c r="JP993" s="241"/>
      <c r="JQ993" s="241"/>
      <c r="JR993" s="241"/>
      <c r="JS993" s="241"/>
      <c r="JT993" s="241"/>
      <c r="JU993" s="241"/>
    </row>
    <row r="994" spans="1:281" s="240" customFormat="1" ht="15" customHeight="1">
      <c r="A994" s="241"/>
      <c r="B994" s="241"/>
      <c r="C994" s="241"/>
      <c r="D994" s="241"/>
      <c r="E994" s="241"/>
      <c r="F994" s="241"/>
      <c r="G994" s="241"/>
      <c r="H994" s="241"/>
      <c r="I994" s="241"/>
      <c r="J994" s="241"/>
      <c r="K994" s="241"/>
      <c r="L994" s="241"/>
      <c r="M994" s="241"/>
      <c r="N994" s="241"/>
      <c r="O994" s="241"/>
      <c r="P994" s="241"/>
      <c r="Q994" s="241"/>
      <c r="R994" s="241"/>
      <c r="S994" s="241"/>
      <c r="T994" s="241"/>
      <c r="U994" s="241" t="s">
        <v>1112</v>
      </c>
      <c r="V994" s="241"/>
      <c r="W994" s="241"/>
      <c r="X994" s="241"/>
      <c r="Y994" s="241"/>
      <c r="Z994" s="241"/>
      <c r="AA994" s="241"/>
      <c r="AB994" s="241"/>
      <c r="AC994" s="241" t="s">
        <v>325</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c r="CJ994" s="241"/>
      <c r="CK994" s="241"/>
      <c r="CL994" s="241"/>
      <c r="CM994" s="241"/>
      <c r="CN994" s="241"/>
      <c r="CO994" s="241"/>
      <c r="CP994" s="241"/>
      <c r="CQ994" s="241"/>
      <c r="CR994" s="241"/>
      <c r="CS994" s="241"/>
      <c r="CT994" s="241"/>
      <c r="CU994" s="241"/>
      <c r="CV994" s="241"/>
      <c r="CW994" s="241"/>
      <c r="CX994" s="241"/>
      <c r="CY994" s="241"/>
      <c r="CZ994" s="241"/>
      <c r="DA994" s="241"/>
      <c r="DB994" s="241"/>
      <c r="DC994" s="241"/>
      <c r="DD994" s="241"/>
      <c r="DE994" s="241"/>
      <c r="DF994" s="241"/>
      <c r="DG994" s="241"/>
      <c r="DH994" s="241"/>
      <c r="DI994" s="241"/>
      <c r="DJ994" s="241"/>
      <c r="DK994" s="241"/>
      <c r="DL994" s="241"/>
      <c r="DM994" s="241"/>
      <c r="DN994" s="241"/>
      <c r="DO994" s="241"/>
      <c r="DP994" s="241"/>
      <c r="DQ994" s="241"/>
      <c r="DR994" s="241"/>
      <c r="DS994" s="241"/>
      <c r="DT994" s="241"/>
      <c r="DU994" s="241"/>
      <c r="DV994" s="241"/>
      <c r="DW994" s="241"/>
      <c r="DX994" s="241"/>
      <c r="DY994" s="241"/>
      <c r="DZ994" s="241"/>
      <c r="EA994" s="241"/>
      <c r="EB994" s="241"/>
      <c r="EC994" s="241"/>
      <c r="ED994" s="241"/>
      <c r="EE994" s="241"/>
      <c r="EF994" s="241"/>
      <c r="EG994" s="241"/>
      <c r="EH994" s="241"/>
      <c r="EI994" s="241"/>
      <c r="EJ994" s="241"/>
      <c r="EK994" s="241"/>
      <c r="EL994" s="241"/>
      <c r="EM994" s="241"/>
      <c r="EN994" s="241"/>
      <c r="EO994" s="241"/>
      <c r="EP994" s="241"/>
      <c r="EQ994" s="241"/>
      <c r="ER994" s="241"/>
      <c r="ES994" s="241"/>
      <c r="ET994" s="241"/>
      <c r="EU994" s="241"/>
      <c r="EV994" s="241"/>
      <c r="EW994" s="241"/>
      <c r="EX994" s="241"/>
      <c r="EY994" s="241"/>
      <c r="EZ994" s="241"/>
      <c r="FA994" s="241"/>
      <c r="FB994" s="241"/>
      <c r="FC994" s="241"/>
      <c r="FD994" s="241"/>
      <c r="FE994" s="241"/>
      <c r="FF994" s="241"/>
      <c r="FG994" s="241"/>
      <c r="FH994" s="241"/>
      <c r="FI994" s="241"/>
      <c r="FJ994" s="241"/>
      <c r="FK994" s="241"/>
      <c r="FL994" s="241"/>
      <c r="FM994" s="241"/>
      <c r="FN994" s="241"/>
      <c r="FO994" s="241"/>
      <c r="FP994" s="241"/>
      <c r="FQ994" s="241"/>
      <c r="FR994" s="241"/>
      <c r="FS994" s="241"/>
      <c r="FT994" s="241"/>
      <c r="FU994" s="241"/>
      <c r="FV994" s="241"/>
      <c r="FW994" s="241"/>
      <c r="FX994" s="241"/>
      <c r="FY994" s="241"/>
      <c r="FZ994" s="241"/>
      <c r="GA994" s="241"/>
      <c r="GB994" s="241"/>
      <c r="GC994" s="241"/>
      <c r="GD994" s="241"/>
      <c r="GE994" s="241"/>
      <c r="GF994" s="241"/>
      <c r="GG994" s="241"/>
      <c r="GH994" s="241"/>
      <c r="GI994" s="241"/>
      <c r="GJ994" s="241"/>
      <c r="GK994" s="241"/>
      <c r="GL994" s="241"/>
      <c r="GM994" s="241"/>
      <c r="GN994" s="241"/>
      <c r="GO994" s="241"/>
      <c r="GP994" s="241"/>
      <c r="GQ994" s="241"/>
      <c r="GR994" s="241"/>
      <c r="GS994" s="241"/>
      <c r="GT994" s="241"/>
      <c r="GU994" s="241"/>
      <c r="GV994" s="241"/>
      <c r="GW994" s="241"/>
      <c r="GX994" s="241"/>
      <c r="GY994" s="241"/>
      <c r="GZ994" s="241"/>
      <c r="HA994" s="241"/>
      <c r="HB994" s="241"/>
      <c r="HC994" s="241"/>
      <c r="HD994" s="241"/>
      <c r="HE994" s="241"/>
      <c r="HF994" s="241"/>
      <c r="HG994" s="241"/>
      <c r="HH994" s="241"/>
      <c r="HI994" s="241"/>
      <c r="HJ994" s="241"/>
      <c r="HK994" s="241"/>
      <c r="HL994" s="241"/>
      <c r="HM994" s="241"/>
      <c r="HN994" s="241"/>
      <c r="HO994" s="241"/>
      <c r="HP994" s="241"/>
      <c r="HQ994" s="241"/>
      <c r="HR994" s="241"/>
      <c r="HS994" s="241"/>
      <c r="HT994" s="241"/>
      <c r="HU994" s="241"/>
      <c r="HV994" s="241"/>
      <c r="HW994" s="241"/>
      <c r="HX994" s="241"/>
      <c r="HY994" s="241"/>
      <c r="HZ994" s="241"/>
      <c r="IA994" s="241"/>
      <c r="IB994" s="241"/>
      <c r="IC994" s="241"/>
      <c r="ID994" s="241"/>
      <c r="IE994" s="241"/>
      <c r="IF994" s="241"/>
      <c r="IG994" s="241"/>
      <c r="IH994" s="241"/>
      <c r="II994" s="241"/>
      <c r="IJ994" s="241"/>
      <c r="IK994" s="241"/>
      <c r="IL994" s="241"/>
      <c r="IM994" s="241"/>
      <c r="IN994" s="241"/>
      <c r="IO994" s="241"/>
      <c r="IP994" s="241"/>
      <c r="IQ994" s="241"/>
      <c r="IR994" s="241"/>
      <c r="IS994" s="241"/>
      <c r="IT994" s="241"/>
      <c r="IU994" s="241"/>
      <c r="IV994" s="241"/>
      <c r="IW994" s="241"/>
      <c r="IX994" s="241"/>
      <c r="IY994" s="241"/>
      <c r="IZ994" s="241"/>
      <c r="JA994" s="241"/>
      <c r="JB994" s="241"/>
      <c r="JC994" s="241"/>
      <c r="JD994" s="241"/>
      <c r="JE994" s="241"/>
      <c r="JF994" s="241"/>
      <c r="JG994" s="241"/>
      <c r="JH994" s="241"/>
      <c r="JI994" s="241"/>
      <c r="JJ994" s="241"/>
      <c r="JK994" s="241"/>
      <c r="JL994" s="241"/>
      <c r="JM994" s="241"/>
      <c r="JN994" s="241"/>
      <c r="JO994" s="241"/>
      <c r="JP994" s="241"/>
      <c r="JQ994" s="241"/>
      <c r="JR994" s="241"/>
      <c r="JS994" s="241"/>
      <c r="JT994" s="241"/>
      <c r="JU994" s="241"/>
    </row>
    <row r="995" spans="1:281" s="240" customFormat="1" ht="15" customHeight="1">
      <c r="A995" s="241"/>
      <c r="B995" s="241"/>
      <c r="C995" s="241"/>
      <c r="D995" s="241"/>
      <c r="E995" s="241"/>
      <c r="F995" s="241"/>
      <c r="G995" s="241"/>
      <c r="H995" s="241"/>
      <c r="I995" s="241"/>
      <c r="J995" s="241"/>
      <c r="K995" s="241"/>
      <c r="L995" s="241"/>
      <c r="M995" s="241"/>
      <c r="N995" s="241"/>
      <c r="O995" s="241"/>
      <c r="P995" s="241"/>
      <c r="Q995" s="241"/>
      <c r="R995" s="241"/>
      <c r="S995" s="241"/>
      <c r="T995" s="241"/>
      <c r="U995" s="241" t="s">
        <v>1113</v>
      </c>
      <c r="V995" s="241"/>
      <c r="W995" s="241"/>
      <c r="X995" s="241"/>
      <c r="Y995" s="241"/>
      <c r="Z995" s="241"/>
      <c r="AA995" s="241"/>
      <c r="AB995" s="241"/>
      <c r="AC995" s="241" t="s">
        <v>316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c r="CJ995" s="241"/>
      <c r="CK995" s="241"/>
      <c r="CL995" s="241"/>
      <c r="CM995" s="241"/>
      <c r="CN995" s="241"/>
      <c r="CO995" s="241"/>
      <c r="CP995" s="241"/>
      <c r="CQ995" s="241"/>
      <c r="CR995" s="241"/>
      <c r="CS995" s="241"/>
      <c r="CT995" s="241"/>
      <c r="CU995" s="241"/>
      <c r="CV995" s="241"/>
      <c r="CW995" s="241"/>
      <c r="CX995" s="241"/>
      <c r="CY995" s="241"/>
      <c r="CZ995" s="241"/>
      <c r="DA995" s="241"/>
      <c r="DB995" s="241"/>
      <c r="DC995" s="241"/>
      <c r="DD995" s="241"/>
      <c r="DE995" s="241"/>
      <c r="DF995" s="241"/>
      <c r="DG995" s="241"/>
      <c r="DH995" s="241"/>
      <c r="DI995" s="241"/>
      <c r="DJ995" s="241"/>
      <c r="DK995" s="241"/>
      <c r="DL995" s="241"/>
      <c r="DM995" s="241"/>
      <c r="DN995" s="241"/>
      <c r="DO995" s="241"/>
      <c r="DP995" s="241"/>
      <c r="DQ995" s="241"/>
      <c r="DR995" s="241"/>
      <c r="DS995" s="241"/>
      <c r="DT995" s="241"/>
      <c r="DU995" s="241"/>
      <c r="DV995" s="241"/>
      <c r="DW995" s="241"/>
      <c r="DX995" s="241"/>
      <c r="DY995" s="241"/>
      <c r="DZ995" s="241"/>
      <c r="EA995" s="241"/>
      <c r="EB995" s="241"/>
      <c r="EC995" s="241"/>
      <c r="ED995" s="241"/>
      <c r="EE995" s="241"/>
      <c r="EF995" s="241"/>
      <c r="EG995" s="241"/>
      <c r="EH995" s="241"/>
      <c r="EI995" s="241"/>
      <c r="EJ995" s="241"/>
      <c r="EK995" s="241"/>
      <c r="EL995" s="241"/>
      <c r="EM995" s="241"/>
      <c r="EN995" s="241"/>
      <c r="EO995" s="241"/>
      <c r="EP995" s="241"/>
      <c r="EQ995" s="241"/>
      <c r="ER995" s="241"/>
      <c r="ES995" s="241"/>
      <c r="ET995" s="241"/>
      <c r="EU995" s="241"/>
      <c r="EV995" s="241"/>
      <c r="EW995" s="241"/>
      <c r="EX995" s="241"/>
      <c r="EY995" s="241"/>
      <c r="EZ995" s="241"/>
      <c r="FA995" s="241"/>
      <c r="FB995" s="241"/>
      <c r="FC995" s="241"/>
      <c r="FD995" s="241"/>
      <c r="FE995" s="241"/>
      <c r="FF995" s="241"/>
      <c r="FG995" s="241"/>
      <c r="FH995" s="241"/>
      <c r="FI995" s="241"/>
      <c r="FJ995" s="241"/>
      <c r="FK995" s="241"/>
      <c r="FL995" s="241"/>
      <c r="FM995" s="241"/>
      <c r="FN995" s="241"/>
      <c r="FO995" s="241"/>
      <c r="FP995" s="241"/>
      <c r="FQ995" s="241"/>
      <c r="FR995" s="241"/>
      <c r="FS995" s="241"/>
      <c r="FT995" s="241"/>
      <c r="FU995" s="241"/>
      <c r="FV995" s="241"/>
      <c r="FW995" s="241"/>
      <c r="FX995" s="241"/>
      <c r="FY995" s="241"/>
      <c r="FZ995" s="241"/>
      <c r="GA995" s="241"/>
      <c r="GB995" s="241"/>
      <c r="GC995" s="241"/>
      <c r="GD995" s="241"/>
      <c r="GE995" s="241"/>
      <c r="GF995" s="241"/>
      <c r="GG995" s="241"/>
      <c r="GH995" s="241"/>
      <c r="GI995" s="241"/>
      <c r="GJ995" s="241"/>
      <c r="GK995" s="241"/>
      <c r="GL995" s="241"/>
      <c r="GM995" s="241"/>
      <c r="GN995" s="241"/>
      <c r="GO995" s="241"/>
      <c r="GP995" s="241"/>
      <c r="GQ995" s="241"/>
      <c r="GR995" s="241"/>
      <c r="GS995" s="241"/>
      <c r="GT995" s="241"/>
      <c r="GU995" s="241"/>
      <c r="GV995" s="241"/>
      <c r="GW995" s="241"/>
      <c r="GX995" s="241"/>
      <c r="GY995" s="241"/>
      <c r="GZ995" s="241"/>
      <c r="HA995" s="241"/>
      <c r="HB995" s="241"/>
      <c r="HC995" s="241"/>
      <c r="HD995" s="241"/>
      <c r="HE995" s="241"/>
      <c r="HF995" s="241"/>
      <c r="HG995" s="241"/>
      <c r="HH995" s="241"/>
      <c r="HI995" s="241"/>
      <c r="HJ995" s="241"/>
      <c r="HK995" s="241"/>
      <c r="HL995" s="241"/>
      <c r="HM995" s="241"/>
      <c r="HN995" s="241"/>
      <c r="HO995" s="241"/>
      <c r="HP995" s="241"/>
      <c r="HQ995" s="241"/>
      <c r="HR995" s="241"/>
      <c r="HS995" s="241"/>
      <c r="HT995" s="241"/>
      <c r="HU995" s="241"/>
      <c r="HV995" s="241"/>
      <c r="HW995" s="241"/>
      <c r="HX995" s="241"/>
      <c r="HY995" s="241"/>
      <c r="HZ995" s="241"/>
      <c r="IA995" s="241"/>
      <c r="IB995" s="241"/>
      <c r="IC995" s="241"/>
      <c r="ID995" s="241"/>
      <c r="IE995" s="241"/>
      <c r="IF995" s="241"/>
      <c r="IG995" s="241"/>
      <c r="IH995" s="241"/>
      <c r="II995" s="241"/>
      <c r="IJ995" s="241"/>
      <c r="IK995" s="241"/>
      <c r="IL995" s="241"/>
      <c r="IM995" s="241"/>
      <c r="IN995" s="241"/>
      <c r="IO995" s="241"/>
      <c r="IP995" s="241"/>
      <c r="IQ995" s="241"/>
      <c r="IR995" s="241"/>
      <c r="IS995" s="241"/>
      <c r="IT995" s="241"/>
      <c r="IU995" s="241"/>
      <c r="IV995" s="241"/>
      <c r="IW995" s="241"/>
      <c r="IX995" s="241"/>
      <c r="IY995" s="241"/>
      <c r="IZ995" s="241"/>
      <c r="JA995" s="241"/>
      <c r="JB995" s="241"/>
      <c r="JC995" s="241"/>
      <c r="JD995" s="241"/>
      <c r="JE995" s="241"/>
      <c r="JF995" s="241"/>
      <c r="JG995" s="241"/>
      <c r="JH995" s="241"/>
      <c r="JI995" s="241"/>
      <c r="JJ995" s="241"/>
      <c r="JK995" s="241"/>
      <c r="JL995" s="241"/>
      <c r="JM995" s="241"/>
      <c r="JN995" s="241"/>
      <c r="JO995" s="241"/>
      <c r="JP995" s="241"/>
      <c r="JQ995" s="241"/>
      <c r="JR995" s="241"/>
      <c r="JS995" s="241"/>
      <c r="JT995" s="241"/>
      <c r="JU995" s="241"/>
    </row>
    <row r="996" spans="1:281" s="240" customFormat="1" ht="15" customHeight="1">
      <c r="A996" s="241"/>
      <c r="B996" s="241"/>
      <c r="C996" s="241"/>
      <c r="D996" s="241"/>
      <c r="E996" s="241"/>
      <c r="F996" s="241"/>
      <c r="G996" s="241"/>
      <c r="H996" s="241"/>
      <c r="I996" s="241"/>
      <c r="J996" s="241"/>
      <c r="K996" s="241"/>
      <c r="L996" s="241"/>
      <c r="M996" s="241"/>
      <c r="N996" s="241"/>
      <c r="O996" s="241"/>
      <c r="P996" s="241"/>
      <c r="Q996" s="241"/>
      <c r="R996" s="241"/>
      <c r="S996" s="241"/>
      <c r="T996" s="241"/>
      <c r="U996" s="241" t="s">
        <v>1114</v>
      </c>
      <c r="V996" s="241"/>
      <c r="W996" s="241"/>
      <c r="X996" s="241"/>
      <c r="Y996" s="241"/>
      <c r="Z996" s="241"/>
      <c r="AA996" s="241"/>
      <c r="AB996" s="241"/>
      <c r="AC996" s="241" t="s">
        <v>309</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c r="DV996" s="241"/>
      <c r="DW996" s="241"/>
      <c r="DX996" s="241"/>
      <c r="DY996" s="241"/>
      <c r="DZ996" s="241"/>
      <c r="EA996" s="241"/>
      <c r="EB996" s="241"/>
      <c r="EC996" s="241"/>
      <c r="ED996" s="241"/>
      <c r="EE996" s="241"/>
      <c r="EF996" s="241"/>
      <c r="EG996" s="241"/>
      <c r="EH996" s="241"/>
      <c r="EI996" s="241"/>
      <c r="EJ996" s="241"/>
      <c r="EK996" s="241"/>
      <c r="EL996" s="241"/>
      <c r="EM996" s="241"/>
      <c r="EN996" s="241"/>
      <c r="EO996" s="241"/>
      <c r="EP996" s="241"/>
      <c r="EQ996" s="241"/>
      <c r="ER996" s="241"/>
      <c r="ES996" s="241"/>
      <c r="ET996" s="241"/>
      <c r="EU996" s="241"/>
      <c r="EV996" s="241"/>
      <c r="EW996" s="241"/>
      <c r="EX996" s="241"/>
      <c r="EY996" s="241"/>
      <c r="EZ996" s="241"/>
      <c r="FA996" s="241"/>
      <c r="FB996" s="241"/>
      <c r="FC996" s="241"/>
      <c r="FD996" s="241"/>
      <c r="FE996" s="241"/>
      <c r="FF996" s="241"/>
      <c r="FG996" s="241"/>
      <c r="FH996" s="241"/>
      <c r="FI996" s="241"/>
      <c r="FJ996" s="241"/>
      <c r="FK996" s="241"/>
      <c r="FL996" s="241"/>
      <c r="FM996" s="241"/>
      <c r="FN996" s="241"/>
      <c r="FO996" s="241"/>
      <c r="FP996" s="241"/>
      <c r="FQ996" s="241"/>
      <c r="FR996" s="241"/>
      <c r="FS996" s="241"/>
      <c r="FT996" s="241"/>
      <c r="FU996" s="241"/>
      <c r="FV996" s="241"/>
      <c r="FW996" s="241"/>
      <c r="FX996" s="241"/>
      <c r="FY996" s="241"/>
      <c r="FZ996" s="241"/>
      <c r="GA996" s="241"/>
      <c r="GB996" s="241"/>
      <c r="GC996" s="241"/>
      <c r="GD996" s="241"/>
      <c r="GE996" s="241"/>
      <c r="GF996" s="241"/>
      <c r="GG996" s="241"/>
      <c r="GH996" s="241"/>
      <c r="GI996" s="241"/>
      <c r="GJ996" s="241"/>
      <c r="GK996" s="241"/>
      <c r="GL996" s="241"/>
      <c r="GM996" s="241"/>
      <c r="GN996" s="241"/>
      <c r="GO996" s="241"/>
      <c r="GP996" s="241"/>
      <c r="GQ996" s="241"/>
      <c r="GR996" s="241"/>
      <c r="GS996" s="241"/>
      <c r="GT996" s="241"/>
      <c r="GU996" s="241"/>
      <c r="GV996" s="241"/>
      <c r="GW996" s="241"/>
      <c r="GX996" s="241"/>
      <c r="GY996" s="241"/>
      <c r="GZ996" s="241"/>
      <c r="HA996" s="241"/>
      <c r="HB996" s="241"/>
      <c r="HC996" s="241"/>
      <c r="HD996" s="241"/>
      <c r="HE996" s="241"/>
      <c r="HF996" s="241"/>
      <c r="HG996" s="241"/>
      <c r="HH996" s="241"/>
      <c r="HI996" s="241"/>
      <c r="HJ996" s="241"/>
      <c r="HK996" s="241"/>
      <c r="HL996" s="241"/>
      <c r="HM996" s="241"/>
      <c r="HN996" s="241"/>
      <c r="HO996" s="241"/>
      <c r="HP996" s="241"/>
      <c r="HQ996" s="241"/>
      <c r="HR996" s="241"/>
      <c r="HS996" s="241"/>
      <c r="HT996" s="241"/>
      <c r="HU996" s="241"/>
      <c r="HV996" s="241"/>
      <c r="HW996" s="241"/>
      <c r="HX996" s="241"/>
      <c r="HY996" s="241"/>
      <c r="HZ996" s="241"/>
      <c r="IA996" s="241"/>
      <c r="IB996" s="241"/>
      <c r="IC996" s="241"/>
      <c r="ID996" s="241"/>
      <c r="IE996" s="241"/>
      <c r="IF996" s="241"/>
      <c r="IG996" s="241"/>
      <c r="IH996" s="241"/>
      <c r="II996" s="241"/>
      <c r="IJ996" s="241"/>
      <c r="IK996" s="241"/>
      <c r="IL996" s="241"/>
      <c r="IM996" s="241"/>
      <c r="IN996" s="241"/>
      <c r="IO996" s="241"/>
      <c r="IP996" s="241"/>
      <c r="IQ996" s="241"/>
      <c r="IR996" s="241"/>
      <c r="IS996" s="241"/>
      <c r="IT996" s="241"/>
      <c r="IU996" s="241"/>
      <c r="IV996" s="241"/>
      <c r="IW996" s="241"/>
      <c r="IX996" s="241"/>
      <c r="IY996" s="241"/>
      <c r="IZ996" s="241"/>
      <c r="JA996" s="241"/>
      <c r="JB996" s="241"/>
      <c r="JC996" s="241"/>
      <c r="JD996" s="241"/>
      <c r="JE996" s="241"/>
      <c r="JF996" s="241"/>
      <c r="JG996" s="241"/>
      <c r="JH996" s="241"/>
      <c r="JI996" s="241"/>
      <c r="JJ996" s="241"/>
      <c r="JK996" s="241"/>
      <c r="JL996" s="241"/>
      <c r="JM996" s="241"/>
      <c r="JN996" s="241"/>
      <c r="JO996" s="241"/>
      <c r="JP996" s="241"/>
      <c r="JQ996" s="241"/>
      <c r="JR996" s="241"/>
      <c r="JS996" s="241"/>
      <c r="JT996" s="241"/>
      <c r="JU996" s="241"/>
    </row>
    <row r="997" spans="1:281" s="240" customFormat="1" ht="15" customHeight="1">
      <c r="A997" s="241"/>
      <c r="B997" s="241"/>
      <c r="C997" s="241"/>
      <c r="D997" s="241"/>
      <c r="E997" s="241"/>
      <c r="F997" s="241"/>
      <c r="G997" s="241"/>
      <c r="H997" s="241"/>
      <c r="I997" s="241"/>
      <c r="J997" s="241"/>
      <c r="K997" s="241"/>
      <c r="L997" s="241"/>
      <c r="M997" s="241"/>
      <c r="N997" s="241"/>
      <c r="O997" s="241"/>
      <c r="P997" s="241"/>
      <c r="Q997" s="241"/>
      <c r="R997" s="241"/>
      <c r="S997" s="241"/>
      <c r="T997" s="241"/>
      <c r="U997" s="241" t="s">
        <v>1115</v>
      </c>
      <c r="V997" s="241"/>
      <c r="W997" s="241"/>
      <c r="X997" s="241"/>
      <c r="Y997" s="241"/>
      <c r="Z997" s="241"/>
      <c r="AA997" s="241"/>
      <c r="AB997" s="241"/>
      <c r="AC997" s="241" t="s">
        <v>322</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c r="CJ997" s="241"/>
      <c r="CK997" s="241"/>
      <c r="CL997" s="241"/>
      <c r="CM997" s="241"/>
      <c r="CN997" s="241"/>
      <c r="CO997" s="241"/>
      <c r="CP997" s="241"/>
      <c r="CQ997" s="241"/>
      <c r="CR997" s="241"/>
      <c r="CS997" s="241"/>
      <c r="CT997" s="241"/>
      <c r="CU997" s="241"/>
      <c r="CV997" s="241"/>
      <c r="CW997" s="241"/>
      <c r="CX997" s="241"/>
      <c r="CY997" s="241"/>
      <c r="CZ997" s="241"/>
      <c r="DA997" s="241"/>
      <c r="DB997" s="241"/>
      <c r="DC997" s="241"/>
      <c r="DD997" s="241"/>
      <c r="DE997" s="241"/>
      <c r="DF997" s="241"/>
      <c r="DG997" s="241"/>
      <c r="DH997" s="241"/>
      <c r="DI997" s="241"/>
      <c r="DJ997" s="241"/>
      <c r="DK997" s="241"/>
      <c r="DL997" s="241"/>
      <c r="DM997" s="241"/>
      <c r="DN997" s="241"/>
      <c r="DO997" s="241"/>
      <c r="DP997" s="241"/>
      <c r="DQ997" s="241"/>
      <c r="DR997" s="241"/>
      <c r="DS997" s="241"/>
      <c r="DT997" s="241"/>
      <c r="DU997" s="241"/>
      <c r="DV997" s="241"/>
      <c r="DW997" s="241"/>
      <c r="DX997" s="241"/>
      <c r="DY997" s="241"/>
      <c r="DZ997" s="241"/>
      <c r="EA997" s="241"/>
      <c r="EB997" s="241"/>
      <c r="EC997" s="241"/>
      <c r="ED997" s="241"/>
      <c r="EE997" s="241"/>
      <c r="EF997" s="241"/>
      <c r="EG997" s="241"/>
      <c r="EH997" s="241"/>
      <c r="EI997" s="241"/>
      <c r="EJ997" s="241"/>
      <c r="EK997" s="241"/>
      <c r="EL997" s="241"/>
      <c r="EM997" s="241"/>
      <c r="EN997" s="241"/>
      <c r="EO997" s="241"/>
      <c r="EP997" s="241"/>
      <c r="EQ997" s="241"/>
      <c r="ER997" s="241"/>
      <c r="ES997" s="241"/>
      <c r="ET997" s="241"/>
      <c r="EU997" s="241"/>
      <c r="EV997" s="241"/>
      <c r="EW997" s="241"/>
      <c r="EX997" s="241"/>
      <c r="EY997" s="241"/>
      <c r="EZ997" s="241"/>
      <c r="FA997" s="241"/>
      <c r="FB997" s="241"/>
      <c r="FC997" s="241"/>
      <c r="FD997" s="241"/>
      <c r="FE997" s="241"/>
      <c r="FF997" s="241"/>
      <c r="FG997" s="241"/>
      <c r="FH997" s="241"/>
      <c r="FI997" s="241"/>
      <c r="FJ997" s="241"/>
      <c r="FK997" s="241"/>
      <c r="FL997" s="241"/>
      <c r="FM997" s="241"/>
      <c r="FN997" s="241"/>
      <c r="FO997" s="241"/>
      <c r="FP997" s="241"/>
      <c r="FQ997" s="241"/>
      <c r="FR997" s="241"/>
      <c r="FS997" s="241"/>
      <c r="FT997" s="241"/>
      <c r="FU997" s="241"/>
      <c r="FV997" s="241"/>
      <c r="FW997" s="241"/>
      <c r="FX997" s="241"/>
      <c r="FY997" s="241"/>
      <c r="FZ997" s="241"/>
      <c r="GA997" s="241"/>
      <c r="GB997" s="241"/>
      <c r="GC997" s="241"/>
      <c r="GD997" s="241"/>
      <c r="GE997" s="241"/>
      <c r="GF997" s="241"/>
      <c r="GG997" s="241"/>
      <c r="GH997" s="241"/>
      <c r="GI997" s="241"/>
      <c r="GJ997" s="241"/>
      <c r="GK997" s="241"/>
      <c r="GL997" s="241"/>
      <c r="GM997" s="241"/>
      <c r="GN997" s="241"/>
      <c r="GO997" s="241"/>
      <c r="GP997" s="241"/>
      <c r="GQ997" s="241"/>
      <c r="GR997" s="241"/>
      <c r="GS997" s="241"/>
      <c r="GT997" s="241"/>
      <c r="GU997" s="241"/>
      <c r="GV997" s="241"/>
      <c r="GW997" s="241"/>
      <c r="GX997" s="241"/>
      <c r="GY997" s="241"/>
      <c r="GZ997" s="241"/>
      <c r="HA997" s="241"/>
      <c r="HB997" s="241"/>
      <c r="HC997" s="241"/>
      <c r="HD997" s="241"/>
      <c r="HE997" s="241"/>
      <c r="HF997" s="241"/>
      <c r="HG997" s="241"/>
      <c r="HH997" s="241"/>
      <c r="HI997" s="241"/>
      <c r="HJ997" s="241"/>
      <c r="HK997" s="241"/>
      <c r="HL997" s="241"/>
      <c r="HM997" s="241"/>
      <c r="HN997" s="241"/>
      <c r="HO997" s="241"/>
      <c r="HP997" s="241"/>
      <c r="HQ997" s="241"/>
      <c r="HR997" s="241"/>
      <c r="HS997" s="241"/>
      <c r="HT997" s="241"/>
      <c r="HU997" s="241"/>
      <c r="HV997" s="241"/>
      <c r="HW997" s="241"/>
      <c r="HX997" s="241"/>
      <c r="HY997" s="241"/>
      <c r="HZ997" s="241"/>
      <c r="IA997" s="241"/>
      <c r="IB997" s="241"/>
      <c r="IC997" s="241"/>
      <c r="ID997" s="241"/>
      <c r="IE997" s="241"/>
      <c r="IF997" s="241"/>
      <c r="IG997" s="241"/>
      <c r="IH997" s="241"/>
      <c r="II997" s="241"/>
      <c r="IJ997" s="241"/>
      <c r="IK997" s="241"/>
      <c r="IL997" s="241"/>
      <c r="IM997" s="241"/>
      <c r="IN997" s="241"/>
      <c r="IO997" s="241"/>
      <c r="IP997" s="241"/>
      <c r="IQ997" s="241"/>
      <c r="IR997" s="241"/>
      <c r="IS997" s="241"/>
      <c r="IT997" s="241"/>
      <c r="IU997" s="241"/>
      <c r="IV997" s="241"/>
      <c r="IW997" s="241"/>
      <c r="IX997" s="241"/>
      <c r="IY997" s="241"/>
      <c r="IZ997" s="241"/>
      <c r="JA997" s="241"/>
      <c r="JB997" s="241"/>
      <c r="JC997" s="241"/>
      <c r="JD997" s="241"/>
      <c r="JE997" s="241"/>
      <c r="JF997" s="241"/>
      <c r="JG997" s="241"/>
      <c r="JH997" s="241"/>
      <c r="JI997" s="241"/>
      <c r="JJ997" s="241"/>
      <c r="JK997" s="241"/>
      <c r="JL997" s="241"/>
      <c r="JM997" s="241"/>
      <c r="JN997" s="241"/>
      <c r="JO997" s="241"/>
      <c r="JP997" s="241"/>
      <c r="JQ997" s="241"/>
      <c r="JR997" s="241"/>
      <c r="JS997" s="241"/>
      <c r="JT997" s="241"/>
      <c r="JU997" s="241"/>
    </row>
    <row r="998" spans="1:281" s="240" customFormat="1" ht="15" customHeight="1">
      <c r="A998" s="241"/>
      <c r="B998" s="241"/>
      <c r="C998" s="241"/>
      <c r="D998" s="241"/>
      <c r="E998" s="241"/>
      <c r="F998" s="241"/>
      <c r="G998" s="241"/>
      <c r="H998" s="241"/>
      <c r="I998" s="241"/>
      <c r="J998" s="241"/>
      <c r="K998" s="241"/>
      <c r="L998" s="241"/>
      <c r="M998" s="241"/>
      <c r="N998" s="241"/>
      <c r="O998" s="241"/>
      <c r="P998" s="241"/>
      <c r="Q998" s="241"/>
      <c r="R998" s="241"/>
      <c r="S998" s="241"/>
      <c r="T998" s="241"/>
      <c r="U998" s="241" t="s">
        <v>1116</v>
      </c>
      <c r="V998" s="241"/>
      <c r="W998" s="241"/>
      <c r="X998" s="241"/>
      <c r="Y998" s="241"/>
      <c r="Z998" s="241"/>
      <c r="AA998" s="241"/>
      <c r="AB998" s="241"/>
      <c r="AC998" s="241" t="s">
        <v>325</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c r="DV998" s="241"/>
      <c r="DW998" s="241"/>
      <c r="DX998" s="241"/>
      <c r="DY998" s="241"/>
      <c r="DZ998" s="241"/>
      <c r="EA998" s="241"/>
      <c r="EB998" s="241"/>
      <c r="EC998" s="241"/>
      <c r="ED998" s="241"/>
      <c r="EE998" s="241"/>
      <c r="EF998" s="241"/>
      <c r="EG998" s="241"/>
      <c r="EH998" s="241"/>
      <c r="EI998" s="241"/>
      <c r="EJ998" s="241"/>
      <c r="EK998" s="241"/>
      <c r="EL998" s="241"/>
      <c r="EM998" s="241"/>
      <c r="EN998" s="241"/>
      <c r="EO998" s="241"/>
      <c r="EP998" s="241"/>
      <c r="EQ998" s="241"/>
      <c r="ER998" s="241"/>
      <c r="ES998" s="241"/>
      <c r="ET998" s="241"/>
      <c r="EU998" s="241"/>
      <c r="EV998" s="241"/>
      <c r="EW998" s="241"/>
      <c r="EX998" s="241"/>
      <c r="EY998" s="241"/>
      <c r="EZ998" s="241"/>
      <c r="FA998" s="241"/>
      <c r="FB998" s="241"/>
      <c r="FC998" s="241"/>
      <c r="FD998" s="241"/>
      <c r="FE998" s="241"/>
      <c r="FF998" s="241"/>
      <c r="FG998" s="241"/>
      <c r="FH998" s="241"/>
      <c r="FI998" s="241"/>
      <c r="FJ998" s="241"/>
      <c r="FK998" s="241"/>
      <c r="FL998" s="241"/>
      <c r="FM998" s="241"/>
      <c r="FN998" s="241"/>
      <c r="FO998" s="241"/>
      <c r="FP998" s="241"/>
      <c r="FQ998" s="241"/>
      <c r="FR998" s="241"/>
      <c r="FS998" s="241"/>
      <c r="FT998" s="241"/>
      <c r="FU998" s="241"/>
      <c r="FV998" s="241"/>
      <c r="FW998" s="241"/>
      <c r="FX998" s="241"/>
      <c r="FY998" s="241"/>
      <c r="FZ998" s="241"/>
      <c r="GA998" s="241"/>
      <c r="GB998" s="241"/>
      <c r="GC998" s="241"/>
      <c r="GD998" s="241"/>
      <c r="GE998" s="241"/>
      <c r="GF998" s="241"/>
      <c r="GG998" s="241"/>
      <c r="GH998" s="241"/>
      <c r="GI998" s="241"/>
      <c r="GJ998" s="241"/>
      <c r="GK998" s="241"/>
      <c r="GL998" s="241"/>
      <c r="GM998" s="241"/>
      <c r="GN998" s="241"/>
      <c r="GO998" s="241"/>
      <c r="GP998" s="241"/>
      <c r="GQ998" s="241"/>
      <c r="GR998" s="241"/>
      <c r="GS998" s="241"/>
      <c r="GT998" s="241"/>
      <c r="GU998" s="241"/>
      <c r="GV998" s="241"/>
      <c r="GW998" s="241"/>
      <c r="GX998" s="241"/>
      <c r="GY998" s="241"/>
      <c r="GZ998" s="241"/>
      <c r="HA998" s="241"/>
      <c r="HB998" s="241"/>
      <c r="HC998" s="241"/>
      <c r="HD998" s="241"/>
      <c r="HE998" s="241"/>
      <c r="HF998" s="241"/>
      <c r="HG998" s="241"/>
      <c r="HH998" s="241"/>
      <c r="HI998" s="241"/>
      <c r="HJ998" s="241"/>
      <c r="HK998" s="241"/>
      <c r="HL998" s="241"/>
      <c r="HM998" s="241"/>
      <c r="HN998" s="241"/>
      <c r="HO998" s="241"/>
      <c r="HP998" s="241"/>
      <c r="HQ998" s="241"/>
      <c r="HR998" s="241"/>
      <c r="HS998" s="241"/>
      <c r="HT998" s="241"/>
      <c r="HU998" s="241"/>
      <c r="HV998" s="241"/>
      <c r="HW998" s="241"/>
      <c r="HX998" s="241"/>
      <c r="HY998" s="241"/>
      <c r="HZ998" s="241"/>
      <c r="IA998" s="241"/>
      <c r="IB998" s="241"/>
      <c r="IC998" s="241"/>
      <c r="ID998" s="241"/>
      <c r="IE998" s="241"/>
      <c r="IF998" s="241"/>
      <c r="IG998" s="241"/>
      <c r="IH998" s="241"/>
      <c r="II998" s="241"/>
      <c r="IJ998" s="241"/>
      <c r="IK998" s="241"/>
      <c r="IL998" s="241"/>
      <c r="IM998" s="241"/>
      <c r="IN998" s="241"/>
      <c r="IO998" s="241"/>
      <c r="IP998" s="241"/>
      <c r="IQ998" s="241"/>
      <c r="IR998" s="241"/>
      <c r="IS998" s="241"/>
      <c r="IT998" s="241"/>
      <c r="IU998" s="241"/>
      <c r="IV998" s="241"/>
      <c r="IW998" s="241"/>
      <c r="IX998" s="241"/>
      <c r="IY998" s="241"/>
      <c r="IZ998" s="241"/>
      <c r="JA998" s="241"/>
      <c r="JB998" s="241"/>
      <c r="JC998" s="241"/>
      <c r="JD998" s="241"/>
      <c r="JE998" s="241"/>
      <c r="JF998" s="241"/>
      <c r="JG998" s="241"/>
      <c r="JH998" s="241"/>
      <c r="JI998" s="241"/>
      <c r="JJ998" s="241"/>
      <c r="JK998" s="241"/>
      <c r="JL998" s="241"/>
      <c r="JM998" s="241"/>
      <c r="JN998" s="241"/>
      <c r="JO998" s="241"/>
      <c r="JP998" s="241"/>
      <c r="JQ998" s="241"/>
      <c r="JR998" s="241"/>
      <c r="JS998" s="241"/>
      <c r="JT998" s="241"/>
      <c r="JU998" s="241"/>
    </row>
    <row r="999" spans="1:281" s="240" customFormat="1" ht="15" customHeight="1">
      <c r="A999" s="241"/>
      <c r="B999" s="241"/>
      <c r="C999" s="241"/>
      <c r="D999" s="241"/>
      <c r="E999" s="241"/>
      <c r="F999" s="241"/>
      <c r="G999" s="241"/>
      <c r="H999" s="241"/>
      <c r="I999" s="241"/>
      <c r="J999" s="241"/>
      <c r="K999" s="241"/>
      <c r="L999" s="241"/>
      <c r="M999" s="241"/>
      <c r="N999" s="241"/>
      <c r="O999" s="241"/>
      <c r="P999" s="241"/>
      <c r="Q999" s="241"/>
      <c r="R999" s="241"/>
      <c r="S999" s="241"/>
      <c r="T999" s="241"/>
      <c r="U999" s="241" t="s">
        <v>1117</v>
      </c>
      <c r="V999" s="241"/>
      <c r="W999" s="241"/>
      <c r="X999" s="241"/>
      <c r="Y999" s="241"/>
      <c r="Z999" s="241"/>
      <c r="AA999" s="241"/>
      <c r="AB999" s="241"/>
      <c r="AC999" s="241" t="s">
        <v>386</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c r="CJ999" s="241"/>
      <c r="CK999" s="241"/>
      <c r="CL999" s="241"/>
      <c r="CM999" s="241"/>
      <c r="CN999" s="241"/>
      <c r="CO999" s="241"/>
      <c r="CP999" s="241"/>
      <c r="CQ999" s="241"/>
      <c r="CR999" s="241"/>
      <c r="CS999" s="241"/>
      <c r="CT999" s="241"/>
      <c r="CU999" s="241"/>
      <c r="CV999" s="241"/>
      <c r="CW999" s="241"/>
      <c r="CX999" s="241"/>
      <c r="CY999" s="241"/>
      <c r="CZ999" s="241"/>
      <c r="DA999" s="241"/>
      <c r="DB999" s="241"/>
      <c r="DC999" s="241"/>
      <c r="DD999" s="241"/>
      <c r="DE999" s="241"/>
      <c r="DF999" s="241"/>
      <c r="DG999" s="241"/>
      <c r="DH999" s="241"/>
      <c r="DI999" s="241"/>
      <c r="DJ999" s="241"/>
      <c r="DK999" s="241"/>
      <c r="DL999" s="241"/>
      <c r="DM999" s="241"/>
      <c r="DN999" s="241"/>
      <c r="DO999" s="241"/>
      <c r="DP999" s="241"/>
      <c r="DQ999" s="241"/>
      <c r="DR999" s="241"/>
      <c r="DS999" s="241"/>
      <c r="DT999" s="241"/>
      <c r="DU999" s="241"/>
      <c r="DV999" s="241"/>
      <c r="DW999" s="241"/>
      <c r="DX999" s="241"/>
      <c r="DY999" s="241"/>
      <c r="DZ999" s="241"/>
      <c r="EA999" s="241"/>
      <c r="EB999" s="241"/>
      <c r="EC999" s="241"/>
      <c r="ED999" s="241"/>
      <c r="EE999" s="241"/>
      <c r="EF999" s="241"/>
      <c r="EG999" s="241"/>
      <c r="EH999" s="241"/>
      <c r="EI999" s="241"/>
      <c r="EJ999" s="241"/>
      <c r="EK999" s="241"/>
      <c r="EL999" s="241"/>
      <c r="EM999" s="241"/>
      <c r="EN999" s="241"/>
      <c r="EO999" s="241"/>
      <c r="EP999" s="241"/>
      <c r="EQ999" s="241"/>
      <c r="ER999" s="241"/>
      <c r="ES999" s="241"/>
      <c r="ET999" s="241"/>
      <c r="EU999" s="241"/>
      <c r="EV999" s="241"/>
      <c r="EW999" s="241"/>
      <c r="EX999" s="241"/>
      <c r="EY999" s="241"/>
      <c r="EZ999" s="241"/>
      <c r="FA999" s="241"/>
      <c r="FB999" s="241"/>
      <c r="FC999" s="241"/>
      <c r="FD999" s="241"/>
      <c r="FE999" s="241"/>
      <c r="FF999" s="241"/>
      <c r="FG999" s="241"/>
      <c r="FH999" s="241"/>
      <c r="FI999" s="241"/>
      <c r="FJ999" s="241"/>
      <c r="FK999" s="241"/>
      <c r="FL999" s="241"/>
      <c r="FM999" s="241"/>
      <c r="FN999" s="241"/>
      <c r="FO999" s="241"/>
      <c r="FP999" s="241"/>
      <c r="FQ999" s="241"/>
      <c r="FR999" s="241"/>
      <c r="FS999" s="241"/>
      <c r="FT999" s="241"/>
      <c r="FU999" s="241"/>
      <c r="FV999" s="241"/>
      <c r="FW999" s="241"/>
      <c r="FX999" s="241"/>
      <c r="FY999" s="241"/>
      <c r="FZ999" s="241"/>
      <c r="GA999" s="241"/>
      <c r="GB999" s="241"/>
      <c r="GC999" s="241"/>
      <c r="GD999" s="241"/>
      <c r="GE999" s="241"/>
      <c r="GF999" s="241"/>
      <c r="GG999" s="241"/>
      <c r="GH999" s="241"/>
      <c r="GI999" s="241"/>
      <c r="GJ999" s="241"/>
      <c r="GK999" s="241"/>
      <c r="GL999" s="241"/>
      <c r="GM999" s="241"/>
      <c r="GN999" s="241"/>
      <c r="GO999" s="241"/>
      <c r="GP999" s="241"/>
      <c r="GQ999" s="241"/>
      <c r="GR999" s="241"/>
      <c r="GS999" s="241"/>
      <c r="GT999" s="241"/>
      <c r="GU999" s="241"/>
      <c r="GV999" s="241"/>
      <c r="GW999" s="241"/>
      <c r="GX999" s="241"/>
      <c r="GY999" s="241"/>
      <c r="GZ999" s="241"/>
      <c r="HA999" s="241"/>
      <c r="HB999" s="241"/>
      <c r="HC999" s="241"/>
      <c r="HD999" s="241"/>
      <c r="HE999" s="241"/>
      <c r="HF999" s="241"/>
      <c r="HG999" s="241"/>
      <c r="HH999" s="241"/>
      <c r="HI999" s="241"/>
      <c r="HJ999" s="241"/>
      <c r="HK999" s="241"/>
      <c r="HL999" s="241"/>
      <c r="HM999" s="241"/>
      <c r="HN999" s="241"/>
      <c r="HO999" s="241"/>
      <c r="HP999" s="241"/>
      <c r="HQ999" s="241"/>
      <c r="HR999" s="241"/>
      <c r="HS999" s="241"/>
      <c r="HT999" s="241"/>
      <c r="HU999" s="241"/>
      <c r="HV999" s="241"/>
      <c r="HW999" s="241"/>
      <c r="HX999" s="241"/>
      <c r="HY999" s="241"/>
      <c r="HZ999" s="241"/>
      <c r="IA999" s="241"/>
      <c r="IB999" s="241"/>
      <c r="IC999" s="241"/>
      <c r="ID999" s="241"/>
      <c r="IE999" s="241"/>
      <c r="IF999" s="241"/>
      <c r="IG999" s="241"/>
      <c r="IH999" s="241"/>
      <c r="II999" s="241"/>
      <c r="IJ999" s="241"/>
      <c r="IK999" s="241"/>
      <c r="IL999" s="241"/>
      <c r="IM999" s="241"/>
      <c r="IN999" s="241"/>
      <c r="IO999" s="241"/>
      <c r="IP999" s="241"/>
      <c r="IQ999" s="241"/>
      <c r="IR999" s="241"/>
      <c r="IS999" s="241"/>
      <c r="IT999" s="241"/>
      <c r="IU999" s="241"/>
      <c r="IV999" s="241"/>
      <c r="IW999" s="241"/>
      <c r="IX999" s="241"/>
      <c r="IY999" s="241"/>
      <c r="IZ999" s="241"/>
      <c r="JA999" s="241"/>
      <c r="JB999" s="241"/>
      <c r="JC999" s="241"/>
      <c r="JD999" s="241"/>
      <c r="JE999" s="241"/>
      <c r="JF999" s="241"/>
      <c r="JG999" s="241"/>
      <c r="JH999" s="241"/>
      <c r="JI999" s="241"/>
      <c r="JJ999" s="241"/>
      <c r="JK999" s="241"/>
      <c r="JL999" s="241"/>
      <c r="JM999" s="241"/>
      <c r="JN999" s="241"/>
      <c r="JO999" s="241"/>
      <c r="JP999" s="241"/>
      <c r="JQ999" s="241"/>
      <c r="JR999" s="241"/>
      <c r="JS999" s="241"/>
      <c r="JT999" s="241"/>
      <c r="JU999" s="241"/>
    </row>
    <row r="1000" spans="1:281" s="240" customFormat="1" ht="15" customHeight="1">
      <c r="A1000" s="241"/>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1118</v>
      </c>
      <c r="V1000" s="241"/>
      <c r="W1000" s="241"/>
      <c r="X1000" s="241"/>
      <c r="Y1000" s="241"/>
      <c r="Z1000" s="241"/>
      <c r="AA1000" s="241"/>
      <c r="AB1000" s="241"/>
      <c r="AC1000" s="241" t="s">
        <v>316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c r="CJ1000" s="241"/>
      <c r="CK1000" s="241"/>
      <c r="CL1000" s="241"/>
      <c r="CM1000" s="241"/>
      <c r="CN1000" s="241"/>
      <c r="CO1000" s="241"/>
      <c r="CP1000" s="241"/>
      <c r="CQ1000" s="241"/>
      <c r="CR1000" s="241"/>
      <c r="CS1000" s="241"/>
      <c r="CT1000" s="241"/>
      <c r="CU1000" s="241"/>
      <c r="CV1000" s="241"/>
      <c r="CW1000" s="241"/>
      <c r="CX1000" s="241"/>
      <c r="CY1000" s="241"/>
      <c r="CZ1000" s="241"/>
      <c r="DA1000" s="241"/>
      <c r="DB1000" s="241"/>
      <c r="DC1000" s="241"/>
      <c r="DD1000" s="241"/>
      <c r="DE1000" s="241"/>
      <c r="DF1000" s="241"/>
      <c r="DG1000" s="241"/>
      <c r="DH1000" s="241"/>
      <c r="DI1000" s="241"/>
      <c r="DJ1000" s="241"/>
      <c r="DK1000" s="241"/>
      <c r="DL1000" s="241"/>
      <c r="DM1000" s="241"/>
      <c r="DN1000" s="241"/>
      <c r="DO1000" s="241"/>
      <c r="DP1000" s="241"/>
      <c r="DQ1000" s="241"/>
      <c r="DR1000" s="241"/>
      <c r="DS1000" s="241"/>
      <c r="DT1000" s="241"/>
      <c r="DU1000" s="241"/>
      <c r="DV1000" s="241"/>
      <c r="DW1000" s="241"/>
      <c r="DX1000" s="241"/>
      <c r="DY1000" s="241"/>
      <c r="DZ1000" s="241"/>
      <c r="EA1000" s="241"/>
      <c r="EB1000" s="241"/>
      <c r="EC1000" s="241"/>
      <c r="ED1000" s="241"/>
      <c r="EE1000" s="241"/>
      <c r="EF1000" s="241"/>
      <c r="EG1000" s="241"/>
      <c r="EH1000" s="241"/>
      <c r="EI1000" s="241"/>
      <c r="EJ1000" s="241"/>
      <c r="EK1000" s="241"/>
      <c r="EL1000" s="241"/>
      <c r="EM1000" s="241"/>
      <c r="EN1000" s="241"/>
      <c r="EO1000" s="241"/>
      <c r="EP1000" s="241"/>
      <c r="EQ1000" s="241"/>
      <c r="ER1000" s="241"/>
      <c r="ES1000" s="241"/>
      <c r="ET1000" s="241"/>
      <c r="EU1000" s="241"/>
      <c r="EV1000" s="241"/>
      <c r="EW1000" s="241"/>
      <c r="EX1000" s="241"/>
      <c r="EY1000" s="241"/>
      <c r="EZ1000" s="241"/>
      <c r="FA1000" s="241"/>
      <c r="FB1000" s="241"/>
      <c r="FC1000" s="241"/>
      <c r="FD1000" s="241"/>
      <c r="FE1000" s="241"/>
      <c r="FF1000" s="241"/>
      <c r="FG1000" s="241"/>
      <c r="FH1000" s="241"/>
      <c r="FI1000" s="241"/>
      <c r="FJ1000" s="241"/>
      <c r="FK1000" s="241"/>
      <c r="FL1000" s="241"/>
      <c r="FM1000" s="241"/>
      <c r="FN1000" s="241"/>
      <c r="FO1000" s="241"/>
      <c r="FP1000" s="241"/>
      <c r="FQ1000" s="241"/>
      <c r="FR1000" s="241"/>
      <c r="FS1000" s="241"/>
      <c r="FT1000" s="241"/>
      <c r="FU1000" s="241"/>
      <c r="FV1000" s="241"/>
      <c r="FW1000" s="241"/>
      <c r="FX1000" s="241"/>
      <c r="FY1000" s="241"/>
      <c r="FZ1000" s="241"/>
      <c r="GA1000" s="241"/>
      <c r="GB1000" s="241"/>
      <c r="GC1000" s="241"/>
      <c r="GD1000" s="241"/>
      <c r="GE1000" s="241"/>
      <c r="GF1000" s="241"/>
      <c r="GG1000" s="241"/>
      <c r="GH1000" s="241"/>
      <c r="GI1000" s="241"/>
      <c r="GJ1000" s="241"/>
      <c r="GK1000" s="241"/>
      <c r="GL1000" s="241"/>
      <c r="GM1000" s="241"/>
      <c r="GN1000" s="241"/>
      <c r="GO1000" s="241"/>
      <c r="GP1000" s="241"/>
      <c r="GQ1000" s="241"/>
      <c r="GR1000" s="241"/>
      <c r="GS1000" s="241"/>
      <c r="GT1000" s="241"/>
      <c r="GU1000" s="241"/>
      <c r="GV1000" s="241"/>
      <c r="GW1000" s="241"/>
      <c r="GX1000" s="241"/>
      <c r="GY1000" s="241"/>
      <c r="GZ1000" s="241"/>
      <c r="HA1000" s="241"/>
      <c r="HB1000" s="241"/>
      <c r="HC1000" s="241"/>
      <c r="HD1000" s="241"/>
      <c r="HE1000" s="241"/>
      <c r="HF1000" s="241"/>
      <c r="HG1000" s="241"/>
      <c r="HH1000" s="241"/>
      <c r="HI1000" s="241"/>
      <c r="HJ1000" s="241"/>
      <c r="HK1000" s="241"/>
      <c r="HL1000" s="241"/>
      <c r="HM1000" s="241"/>
      <c r="HN1000" s="241"/>
      <c r="HO1000" s="241"/>
      <c r="HP1000" s="241"/>
      <c r="HQ1000" s="241"/>
      <c r="HR1000" s="241"/>
      <c r="HS1000" s="241"/>
      <c r="HT1000" s="241"/>
      <c r="HU1000" s="241"/>
      <c r="HV1000" s="241"/>
      <c r="HW1000" s="241"/>
      <c r="HX1000" s="241"/>
      <c r="HY1000" s="241"/>
      <c r="HZ1000" s="241"/>
      <c r="IA1000" s="241"/>
      <c r="IB1000" s="241"/>
      <c r="IC1000" s="241"/>
      <c r="ID1000" s="241"/>
      <c r="IE1000" s="241"/>
      <c r="IF1000" s="241"/>
      <c r="IG1000" s="241"/>
      <c r="IH1000" s="241"/>
      <c r="II1000" s="241"/>
      <c r="IJ1000" s="241"/>
      <c r="IK1000" s="241"/>
      <c r="IL1000" s="241"/>
      <c r="IM1000" s="241"/>
      <c r="IN1000" s="241"/>
      <c r="IO1000" s="241"/>
      <c r="IP1000" s="241"/>
      <c r="IQ1000" s="241"/>
      <c r="IR1000" s="241"/>
      <c r="IS1000" s="241"/>
      <c r="IT1000" s="241"/>
      <c r="IU1000" s="241"/>
      <c r="IV1000" s="241"/>
      <c r="IW1000" s="241"/>
      <c r="IX1000" s="241"/>
      <c r="IY1000" s="241"/>
      <c r="IZ1000" s="241"/>
      <c r="JA1000" s="241"/>
      <c r="JB1000" s="241"/>
      <c r="JC1000" s="241"/>
      <c r="JD1000" s="241"/>
      <c r="JE1000" s="241"/>
      <c r="JF1000" s="241"/>
      <c r="JG1000" s="241"/>
      <c r="JH1000" s="241"/>
      <c r="JI1000" s="241"/>
      <c r="JJ1000" s="241"/>
      <c r="JK1000" s="241"/>
      <c r="JL1000" s="241"/>
      <c r="JM1000" s="241"/>
      <c r="JN1000" s="241"/>
      <c r="JO1000" s="241"/>
      <c r="JP1000" s="241"/>
      <c r="JQ1000" s="241"/>
      <c r="JR1000" s="241"/>
      <c r="JS1000" s="241"/>
      <c r="JT1000" s="241"/>
      <c r="JU1000" s="241"/>
    </row>
    <row r="1001" spans="1:281" s="240" customFormat="1" ht="15" customHeight="1">
      <c r="A1001" s="241"/>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1119</v>
      </c>
      <c r="V1001" s="241"/>
      <c r="W1001" s="241"/>
      <c r="X1001" s="241"/>
      <c r="Y1001" s="241"/>
      <c r="Z1001" s="241"/>
      <c r="AA1001" s="241"/>
      <c r="AB1001" s="241"/>
      <c r="AC1001" s="241" t="s">
        <v>313</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c r="DV1001" s="241"/>
      <c r="DW1001" s="241"/>
      <c r="DX1001" s="241"/>
      <c r="DY1001" s="241"/>
      <c r="DZ1001" s="241"/>
      <c r="EA1001" s="241"/>
      <c r="EB1001" s="241"/>
      <c r="EC1001" s="241"/>
      <c r="ED1001" s="241"/>
      <c r="EE1001" s="241"/>
      <c r="EF1001" s="241"/>
      <c r="EG1001" s="241"/>
      <c r="EH1001" s="241"/>
      <c r="EI1001" s="241"/>
      <c r="EJ1001" s="241"/>
      <c r="EK1001" s="241"/>
      <c r="EL1001" s="241"/>
      <c r="EM1001" s="241"/>
      <c r="EN1001" s="241"/>
      <c r="EO1001" s="241"/>
      <c r="EP1001" s="241"/>
      <c r="EQ1001" s="241"/>
      <c r="ER1001" s="241"/>
      <c r="ES1001" s="241"/>
      <c r="ET1001" s="241"/>
      <c r="EU1001" s="241"/>
      <c r="EV1001" s="241"/>
      <c r="EW1001" s="241"/>
      <c r="EX1001" s="241"/>
      <c r="EY1001" s="241"/>
      <c r="EZ1001" s="241"/>
      <c r="FA1001" s="241"/>
      <c r="FB1001" s="241"/>
      <c r="FC1001" s="241"/>
      <c r="FD1001" s="241"/>
      <c r="FE1001" s="241"/>
      <c r="FF1001" s="241"/>
      <c r="FG1001" s="241"/>
      <c r="FH1001" s="241"/>
      <c r="FI1001" s="241"/>
      <c r="FJ1001" s="241"/>
      <c r="FK1001" s="241"/>
      <c r="FL1001" s="241"/>
      <c r="FM1001" s="241"/>
      <c r="FN1001" s="241"/>
      <c r="FO1001" s="241"/>
      <c r="FP1001" s="241"/>
      <c r="FQ1001" s="241"/>
      <c r="FR1001" s="241"/>
      <c r="FS1001" s="241"/>
      <c r="FT1001" s="241"/>
      <c r="FU1001" s="241"/>
      <c r="FV1001" s="241"/>
      <c r="FW1001" s="241"/>
      <c r="FX1001" s="241"/>
      <c r="FY1001" s="241"/>
      <c r="FZ1001" s="241"/>
      <c r="GA1001" s="241"/>
      <c r="GB1001" s="241"/>
      <c r="GC1001" s="241"/>
      <c r="GD1001" s="241"/>
      <c r="GE1001" s="241"/>
      <c r="GF1001" s="241"/>
      <c r="GG1001" s="241"/>
      <c r="GH1001" s="241"/>
      <c r="GI1001" s="241"/>
      <c r="GJ1001" s="241"/>
      <c r="GK1001" s="241"/>
      <c r="GL1001" s="241"/>
      <c r="GM1001" s="241"/>
      <c r="GN1001" s="241"/>
      <c r="GO1001" s="241"/>
      <c r="GP1001" s="241"/>
      <c r="GQ1001" s="241"/>
      <c r="GR1001" s="241"/>
      <c r="GS1001" s="241"/>
      <c r="GT1001" s="241"/>
      <c r="GU1001" s="241"/>
      <c r="GV1001" s="241"/>
      <c r="GW1001" s="241"/>
      <c r="GX1001" s="241"/>
      <c r="GY1001" s="241"/>
      <c r="GZ1001" s="241"/>
      <c r="HA1001" s="241"/>
      <c r="HB1001" s="241"/>
      <c r="HC1001" s="241"/>
      <c r="HD1001" s="241"/>
      <c r="HE1001" s="241"/>
      <c r="HF1001" s="241"/>
      <c r="HG1001" s="241"/>
      <c r="HH1001" s="241"/>
      <c r="HI1001" s="241"/>
      <c r="HJ1001" s="241"/>
      <c r="HK1001" s="241"/>
      <c r="HL1001" s="241"/>
      <c r="HM1001" s="241"/>
      <c r="HN1001" s="241"/>
      <c r="HO1001" s="241"/>
      <c r="HP1001" s="241"/>
      <c r="HQ1001" s="241"/>
      <c r="HR1001" s="241"/>
      <c r="HS1001" s="241"/>
      <c r="HT1001" s="241"/>
      <c r="HU1001" s="241"/>
      <c r="HV1001" s="241"/>
      <c r="HW1001" s="241"/>
      <c r="HX1001" s="241"/>
      <c r="HY1001" s="241"/>
      <c r="HZ1001" s="241"/>
      <c r="IA1001" s="241"/>
      <c r="IB1001" s="241"/>
      <c r="IC1001" s="241"/>
      <c r="ID1001" s="241"/>
      <c r="IE1001" s="241"/>
      <c r="IF1001" s="241"/>
      <c r="IG1001" s="241"/>
      <c r="IH1001" s="241"/>
      <c r="II1001" s="241"/>
      <c r="IJ1001" s="241"/>
      <c r="IK1001" s="241"/>
      <c r="IL1001" s="241"/>
      <c r="IM1001" s="241"/>
      <c r="IN1001" s="241"/>
      <c r="IO1001" s="241"/>
      <c r="IP1001" s="241"/>
      <c r="IQ1001" s="241"/>
      <c r="IR1001" s="241"/>
      <c r="IS1001" s="241"/>
      <c r="IT1001" s="241"/>
      <c r="IU1001" s="241"/>
      <c r="IV1001" s="241"/>
      <c r="IW1001" s="241"/>
      <c r="IX1001" s="241"/>
      <c r="IY1001" s="241"/>
      <c r="IZ1001" s="241"/>
      <c r="JA1001" s="241"/>
      <c r="JB1001" s="241"/>
      <c r="JC1001" s="241"/>
      <c r="JD1001" s="241"/>
      <c r="JE1001" s="241"/>
      <c r="JF1001" s="241"/>
      <c r="JG1001" s="241"/>
      <c r="JH1001" s="241"/>
      <c r="JI1001" s="241"/>
      <c r="JJ1001" s="241"/>
      <c r="JK1001" s="241"/>
      <c r="JL1001" s="241"/>
      <c r="JM1001" s="241"/>
      <c r="JN1001" s="241"/>
      <c r="JO1001" s="241"/>
      <c r="JP1001" s="241"/>
      <c r="JQ1001" s="241"/>
      <c r="JR1001" s="241"/>
      <c r="JS1001" s="241"/>
      <c r="JT1001" s="241"/>
      <c r="JU1001" s="241"/>
    </row>
    <row r="1002" spans="1:281" s="240" customFormat="1" ht="15" customHeight="1">
      <c r="A1002" s="241"/>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1120</v>
      </c>
      <c r="V1002" s="241"/>
      <c r="W1002" s="241"/>
      <c r="X1002" s="241"/>
      <c r="Y1002" s="241"/>
      <c r="Z1002" s="241"/>
      <c r="AA1002" s="241"/>
      <c r="AB1002" s="241"/>
      <c r="AC1002" s="241" t="s">
        <v>309</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c r="CJ1002" s="241"/>
      <c r="CK1002" s="241"/>
      <c r="CL1002" s="241"/>
      <c r="CM1002" s="241"/>
      <c r="CN1002" s="241"/>
      <c r="CO1002" s="241"/>
      <c r="CP1002" s="241"/>
      <c r="CQ1002" s="241"/>
      <c r="CR1002" s="241"/>
      <c r="CS1002" s="241"/>
      <c r="CT1002" s="241"/>
      <c r="CU1002" s="241"/>
      <c r="CV1002" s="241"/>
      <c r="CW1002" s="241"/>
      <c r="CX1002" s="241"/>
      <c r="CY1002" s="241"/>
      <c r="CZ1002" s="241"/>
      <c r="DA1002" s="241"/>
      <c r="DB1002" s="241"/>
      <c r="DC1002" s="241"/>
      <c r="DD1002" s="241"/>
      <c r="DE1002" s="241"/>
      <c r="DF1002" s="241"/>
      <c r="DG1002" s="241"/>
      <c r="DH1002" s="241"/>
      <c r="DI1002" s="241"/>
      <c r="DJ1002" s="241"/>
      <c r="DK1002" s="241"/>
      <c r="DL1002" s="241"/>
      <c r="DM1002" s="241"/>
      <c r="DN1002" s="241"/>
      <c r="DO1002" s="241"/>
      <c r="DP1002" s="241"/>
      <c r="DQ1002" s="241"/>
      <c r="DR1002" s="241"/>
      <c r="DS1002" s="241"/>
      <c r="DT1002" s="241"/>
      <c r="DU1002" s="241"/>
      <c r="DV1002" s="241"/>
      <c r="DW1002" s="241"/>
      <c r="DX1002" s="241"/>
      <c r="DY1002" s="241"/>
      <c r="DZ1002" s="241"/>
      <c r="EA1002" s="241"/>
      <c r="EB1002" s="241"/>
      <c r="EC1002" s="241"/>
      <c r="ED1002" s="241"/>
      <c r="EE1002" s="241"/>
      <c r="EF1002" s="241"/>
      <c r="EG1002" s="241"/>
      <c r="EH1002" s="241"/>
      <c r="EI1002" s="241"/>
      <c r="EJ1002" s="241"/>
      <c r="EK1002" s="241"/>
      <c r="EL1002" s="241"/>
      <c r="EM1002" s="241"/>
      <c r="EN1002" s="241"/>
      <c r="EO1002" s="241"/>
      <c r="EP1002" s="241"/>
      <c r="EQ1002" s="241"/>
      <c r="ER1002" s="241"/>
      <c r="ES1002" s="241"/>
      <c r="ET1002" s="241"/>
      <c r="EU1002" s="241"/>
      <c r="EV1002" s="241"/>
      <c r="EW1002" s="241"/>
      <c r="EX1002" s="241"/>
      <c r="EY1002" s="241"/>
      <c r="EZ1002" s="241"/>
      <c r="FA1002" s="241"/>
      <c r="FB1002" s="241"/>
      <c r="FC1002" s="241"/>
      <c r="FD1002" s="241"/>
      <c r="FE1002" s="241"/>
      <c r="FF1002" s="241"/>
      <c r="FG1002" s="241"/>
      <c r="FH1002" s="241"/>
      <c r="FI1002" s="241"/>
      <c r="FJ1002" s="241"/>
      <c r="FK1002" s="241"/>
      <c r="FL1002" s="241"/>
      <c r="FM1002" s="241"/>
      <c r="FN1002" s="241"/>
      <c r="FO1002" s="241"/>
      <c r="FP1002" s="241"/>
      <c r="FQ1002" s="241"/>
      <c r="FR1002" s="241"/>
      <c r="FS1002" s="241"/>
      <c r="FT1002" s="241"/>
      <c r="FU1002" s="241"/>
      <c r="FV1002" s="241"/>
      <c r="FW1002" s="241"/>
      <c r="FX1002" s="241"/>
      <c r="FY1002" s="241"/>
      <c r="FZ1002" s="241"/>
      <c r="GA1002" s="241"/>
      <c r="GB1002" s="241"/>
      <c r="GC1002" s="241"/>
      <c r="GD1002" s="241"/>
      <c r="GE1002" s="241"/>
      <c r="GF1002" s="241"/>
      <c r="GG1002" s="241"/>
      <c r="GH1002" s="241"/>
      <c r="GI1002" s="241"/>
      <c r="GJ1002" s="241"/>
      <c r="GK1002" s="241"/>
      <c r="GL1002" s="241"/>
      <c r="GM1002" s="241"/>
      <c r="GN1002" s="241"/>
      <c r="GO1002" s="241"/>
      <c r="GP1002" s="241"/>
      <c r="GQ1002" s="241"/>
      <c r="GR1002" s="241"/>
      <c r="GS1002" s="241"/>
      <c r="GT1002" s="241"/>
      <c r="GU1002" s="241"/>
      <c r="GV1002" s="241"/>
      <c r="GW1002" s="241"/>
      <c r="GX1002" s="241"/>
      <c r="GY1002" s="241"/>
      <c r="GZ1002" s="241"/>
      <c r="HA1002" s="241"/>
      <c r="HB1002" s="241"/>
      <c r="HC1002" s="241"/>
      <c r="HD1002" s="241"/>
      <c r="HE1002" s="241"/>
      <c r="HF1002" s="241"/>
      <c r="HG1002" s="241"/>
      <c r="HH1002" s="241"/>
      <c r="HI1002" s="241"/>
      <c r="HJ1002" s="241"/>
      <c r="HK1002" s="241"/>
      <c r="HL1002" s="241"/>
      <c r="HM1002" s="241"/>
      <c r="HN1002" s="241"/>
      <c r="HO1002" s="241"/>
      <c r="HP1002" s="241"/>
      <c r="HQ1002" s="241"/>
      <c r="HR1002" s="241"/>
      <c r="HS1002" s="241"/>
      <c r="HT1002" s="241"/>
      <c r="HU1002" s="241"/>
      <c r="HV1002" s="241"/>
      <c r="HW1002" s="241"/>
      <c r="HX1002" s="241"/>
      <c r="HY1002" s="241"/>
      <c r="HZ1002" s="241"/>
      <c r="IA1002" s="241"/>
      <c r="IB1002" s="241"/>
      <c r="IC1002" s="241"/>
      <c r="ID1002" s="241"/>
      <c r="IE1002" s="241"/>
      <c r="IF1002" s="241"/>
      <c r="IG1002" s="241"/>
      <c r="IH1002" s="241"/>
      <c r="II1002" s="241"/>
      <c r="IJ1002" s="241"/>
      <c r="IK1002" s="241"/>
      <c r="IL1002" s="241"/>
      <c r="IM1002" s="241"/>
      <c r="IN1002" s="241"/>
      <c r="IO1002" s="241"/>
      <c r="IP1002" s="241"/>
      <c r="IQ1002" s="241"/>
      <c r="IR1002" s="241"/>
      <c r="IS1002" s="241"/>
      <c r="IT1002" s="241"/>
      <c r="IU1002" s="241"/>
      <c r="IV1002" s="241"/>
      <c r="IW1002" s="241"/>
      <c r="IX1002" s="241"/>
      <c r="IY1002" s="241"/>
      <c r="IZ1002" s="241"/>
      <c r="JA1002" s="241"/>
      <c r="JB1002" s="241"/>
      <c r="JC1002" s="241"/>
      <c r="JD1002" s="241"/>
      <c r="JE1002" s="241"/>
      <c r="JF1002" s="241"/>
      <c r="JG1002" s="241"/>
      <c r="JH1002" s="241"/>
      <c r="JI1002" s="241"/>
      <c r="JJ1002" s="241"/>
      <c r="JK1002" s="241"/>
      <c r="JL1002" s="241"/>
      <c r="JM1002" s="241"/>
      <c r="JN1002" s="241"/>
      <c r="JO1002" s="241"/>
      <c r="JP1002" s="241"/>
      <c r="JQ1002" s="241"/>
      <c r="JR1002" s="241"/>
      <c r="JS1002" s="241"/>
      <c r="JT1002" s="241"/>
      <c r="JU1002" s="241"/>
    </row>
    <row r="1003" spans="1:281" s="240" customFormat="1" ht="15" customHeight="1">
      <c r="A1003" s="241"/>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1121</v>
      </c>
      <c r="V1003" s="241"/>
      <c r="W1003" s="241"/>
      <c r="X1003" s="241"/>
      <c r="Y1003" s="241"/>
      <c r="Z1003" s="241"/>
      <c r="AA1003" s="241"/>
      <c r="AB1003" s="241"/>
      <c r="AC1003" s="241" t="s">
        <v>309</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c r="BH1003" s="241"/>
      <c r="BI1003" s="241"/>
      <c r="BJ1003" s="241"/>
      <c r="BK1003" s="241"/>
      <c r="BL1003" s="241"/>
      <c r="BM1003" s="241"/>
      <c r="BN1003" s="241"/>
      <c r="BO1003" s="241"/>
      <c r="BP1003" s="241"/>
      <c r="BQ1003" s="241"/>
      <c r="BR1003" s="241"/>
      <c r="BS1003" s="241"/>
      <c r="BT1003" s="241"/>
      <c r="BU1003" s="241"/>
      <c r="BV1003" s="241"/>
      <c r="BW1003" s="241"/>
      <c r="BX1003" s="241"/>
      <c r="BY1003" s="241"/>
      <c r="BZ1003" s="241"/>
      <c r="CA1003" s="241"/>
      <c r="CB1003" s="241"/>
      <c r="CC1003" s="241"/>
      <c r="CD1003" s="241"/>
      <c r="CE1003" s="241"/>
      <c r="CF1003" s="241"/>
      <c r="CG1003" s="241"/>
      <c r="CH1003" s="241"/>
      <c r="CI1003" s="241"/>
      <c r="CJ1003" s="241"/>
      <c r="CK1003" s="241"/>
      <c r="CL1003" s="241"/>
      <c r="CM1003" s="241"/>
      <c r="CN1003" s="241"/>
      <c r="CO1003" s="241"/>
      <c r="CP1003" s="241"/>
      <c r="CQ1003" s="241"/>
      <c r="CR1003" s="241"/>
      <c r="CS1003" s="241"/>
      <c r="CT1003" s="241"/>
      <c r="CU1003" s="241"/>
      <c r="CV1003" s="241"/>
      <c r="CW1003" s="241"/>
      <c r="CX1003" s="241"/>
      <c r="CY1003" s="241"/>
      <c r="CZ1003" s="241"/>
      <c r="DA1003" s="241"/>
      <c r="DB1003" s="241"/>
      <c r="DC1003" s="241"/>
      <c r="DD1003" s="241"/>
      <c r="DE1003" s="241"/>
      <c r="DF1003" s="241"/>
      <c r="DG1003" s="241"/>
      <c r="DH1003" s="241"/>
      <c r="DI1003" s="241"/>
      <c r="DJ1003" s="241"/>
      <c r="DK1003" s="241"/>
      <c r="DL1003" s="241"/>
      <c r="DM1003" s="241"/>
      <c r="DN1003" s="241"/>
      <c r="DO1003" s="241"/>
      <c r="DP1003" s="241"/>
      <c r="DQ1003" s="241"/>
      <c r="DR1003" s="241"/>
      <c r="DS1003" s="241"/>
      <c r="DT1003" s="241"/>
      <c r="DU1003" s="241"/>
      <c r="DV1003" s="241"/>
      <c r="DW1003" s="241"/>
      <c r="DX1003" s="241"/>
      <c r="DY1003" s="241"/>
      <c r="DZ1003" s="241"/>
      <c r="EA1003" s="241"/>
      <c r="EB1003" s="241"/>
      <c r="EC1003" s="241"/>
      <c r="ED1003" s="241"/>
      <c r="EE1003" s="241"/>
      <c r="EF1003" s="241"/>
      <c r="EG1003" s="241"/>
      <c r="EH1003" s="241"/>
      <c r="EI1003" s="241"/>
      <c r="EJ1003" s="241"/>
      <c r="EK1003" s="241"/>
      <c r="EL1003" s="241"/>
      <c r="EM1003" s="241"/>
      <c r="EN1003" s="241"/>
      <c r="EO1003" s="241"/>
      <c r="EP1003" s="241"/>
      <c r="EQ1003" s="241"/>
      <c r="ER1003" s="241"/>
      <c r="ES1003" s="241"/>
      <c r="ET1003" s="241"/>
      <c r="EU1003" s="241"/>
      <c r="EV1003" s="241"/>
      <c r="EW1003" s="241"/>
      <c r="EX1003" s="241"/>
      <c r="EY1003" s="241"/>
      <c r="EZ1003" s="241"/>
      <c r="FA1003" s="241"/>
      <c r="FB1003" s="241"/>
      <c r="FC1003" s="241"/>
      <c r="FD1003" s="241"/>
      <c r="FE1003" s="241"/>
      <c r="FF1003" s="241"/>
      <c r="FG1003" s="241"/>
      <c r="FH1003" s="241"/>
      <c r="FI1003" s="241"/>
      <c r="FJ1003" s="241"/>
      <c r="FK1003" s="241"/>
      <c r="FL1003" s="241"/>
      <c r="FM1003" s="241"/>
      <c r="FN1003" s="241"/>
      <c r="FO1003" s="241"/>
      <c r="FP1003" s="241"/>
      <c r="FQ1003" s="241"/>
      <c r="FR1003" s="241"/>
      <c r="FS1003" s="241"/>
      <c r="FT1003" s="241"/>
      <c r="FU1003" s="241"/>
      <c r="FV1003" s="241"/>
      <c r="FW1003" s="241"/>
      <c r="FX1003" s="241"/>
      <c r="FY1003" s="241"/>
      <c r="FZ1003" s="241"/>
      <c r="GA1003" s="241"/>
      <c r="GB1003" s="241"/>
      <c r="GC1003" s="241"/>
      <c r="GD1003" s="241"/>
      <c r="GE1003" s="241"/>
      <c r="GF1003" s="241"/>
      <c r="GG1003" s="241"/>
      <c r="GH1003" s="241"/>
      <c r="GI1003" s="241"/>
      <c r="GJ1003" s="241"/>
      <c r="GK1003" s="241"/>
      <c r="GL1003" s="241"/>
      <c r="GM1003" s="241"/>
      <c r="GN1003" s="241"/>
      <c r="GO1003" s="241"/>
      <c r="GP1003" s="241"/>
      <c r="GQ1003" s="241"/>
      <c r="GR1003" s="241"/>
      <c r="GS1003" s="241"/>
      <c r="GT1003" s="241"/>
      <c r="GU1003" s="241"/>
      <c r="GV1003" s="241"/>
      <c r="GW1003" s="241"/>
      <c r="GX1003" s="241"/>
      <c r="GY1003" s="241"/>
      <c r="GZ1003" s="241"/>
      <c r="HA1003" s="241"/>
      <c r="HB1003" s="241"/>
      <c r="HC1003" s="241"/>
      <c r="HD1003" s="241"/>
      <c r="HE1003" s="241"/>
      <c r="HF1003" s="241"/>
      <c r="HG1003" s="241"/>
      <c r="HH1003" s="241"/>
      <c r="HI1003" s="241"/>
      <c r="HJ1003" s="241"/>
      <c r="HK1003" s="241"/>
      <c r="HL1003" s="241"/>
      <c r="HM1003" s="241"/>
      <c r="HN1003" s="241"/>
      <c r="HO1003" s="241"/>
      <c r="HP1003" s="241"/>
      <c r="HQ1003" s="241"/>
      <c r="HR1003" s="241"/>
      <c r="HS1003" s="241"/>
      <c r="HT1003" s="241"/>
      <c r="HU1003" s="241"/>
      <c r="HV1003" s="241"/>
      <c r="HW1003" s="241"/>
      <c r="HX1003" s="241"/>
      <c r="HY1003" s="241"/>
      <c r="HZ1003" s="241"/>
      <c r="IA1003" s="241"/>
      <c r="IB1003" s="241"/>
      <c r="IC1003" s="241"/>
      <c r="ID1003" s="241"/>
      <c r="IE1003" s="241"/>
      <c r="IF1003" s="241"/>
      <c r="IG1003" s="241"/>
      <c r="IH1003" s="241"/>
      <c r="II1003" s="241"/>
      <c r="IJ1003" s="241"/>
      <c r="IK1003" s="241"/>
      <c r="IL1003" s="241"/>
      <c r="IM1003" s="241"/>
      <c r="IN1003" s="241"/>
      <c r="IO1003" s="241"/>
      <c r="IP1003" s="241"/>
      <c r="IQ1003" s="241"/>
      <c r="IR1003" s="241"/>
      <c r="IS1003" s="241"/>
      <c r="IT1003" s="241"/>
      <c r="IU1003" s="241"/>
      <c r="IV1003" s="241"/>
      <c r="IW1003" s="241"/>
      <c r="IX1003" s="241"/>
      <c r="IY1003" s="241"/>
      <c r="IZ1003" s="241"/>
      <c r="JA1003" s="241"/>
      <c r="JB1003" s="241"/>
      <c r="JC1003" s="241"/>
      <c r="JD1003" s="241"/>
      <c r="JE1003" s="241"/>
      <c r="JF1003" s="241"/>
      <c r="JG1003" s="241"/>
      <c r="JH1003" s="241"/>
      <c r="JI1003" s="241"/>
      <c r="JJ1003" s="241"/>
      <c r="JK1003" s="241"/>
      <c r="JL1003" s="241"/>
      <c r="JM1003" s="241"/>
      <c r="JN1003" s="241"/>
      <c r="JO1003" s="241"/>
      <c r="JP1003" s="241"/>
      <c r="JQ1003" s="241"/>
      <c r="JR1003" s="241"/>
      <c r="JS1003" s="241"/>
      <c r="JT1003" s="241"/>
      <c r="JU1003" s="241"/>
    </row>
    <row r="1004" spans="1:281" s="240" customFormat="1" ht="15" customHeight="1">
      <c r="A1004" s="241"/>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1122</v>
      </c>
      <c r="V1004" s="241"/>
      <c r="W1004" s="241"/>
      <c r="X1004" s="241"/>
      <c r="Y1004" s="241"/>
      <c r="Z1004" s="241"/>
      <c r="AA1004" s="241"/>
      <c r="AB1004" s="241"/>
      <c r="AC1004" s="241" t="s">
        <v>316</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c r="DV1004" s="241"/>
      <c r="DW1004" s="241"/>
      <c r="DX1004" s="241"/>
      <c r="DY1004" s="241"/>
      <c r="DZ1004" s="241"/>
      <c r="EA1004" s="241"/>
      <c r="EB1004" s="241"/>
      <c r="EC1004" s="241"/>
      <c r="ED1004" s="241"/>
      <c r="EE1004" s="241"/>
      <c r="EF1004" s="241"/>
      <c r="EG1004" s="241"/>
      <c r="EH1004" s="241"/>
      <c r="EI1004" s="241"/>
      <c r="EJ1004" s="241"/>
      <c r="EK1004" s="241"/>
      <c r="EL1004" s="241"/>
      <c r="EM1004" s="241"/>
      <c r="EN1004" s="241"/>
      <c r="EO1004" s="241"/>
      <c r="EP1004" s="241"/>
      <c r="EQ1004" s="241"/>
      <c r="ER1004" s="241"/>
      <c r="ES1004" s="241"/>
      <c r="ET1004" s="241"/>
      <c r="EU1004" s="241"/>
      <c r="EV1004" s="241"/>
      <c r="EW1004" s="241"/>
      <c r="EX1004" s="241"/>
      <c r="EY1004" s="241"/>
      <c r="EZ1004" s="241"/>
      <c r="FA1004" s="241"/>
      <c r="FB1004" s="241"/>
      <c r="FC1004" s="241"/>
      <c r="FD1004" s="241"/>
      <c r="FE1004" s="241"/>
      <c r="FF1004" s="241"/>
      <c r="FG1004" s="241"/>
      <c r="FH1004" s="241"/>
      <c r="FI1004" s="241"/>
      <c r="FJ1004" s="241"/>
      <c r="FK1004" s="241"/>
      <c r="FL1004" s="241"/>
      <c r="FM1004" s="241"/>
      <c r="FN1004" s="241"/>
      <c r="FO1004" s="241"/>
      <c r="FP1004" s="241"/>
      <c r="FQ1004" s="241"/>
      <c r="FR1004" s="241"/>
      <c r="FS1004" s="241"/>
      <c r="FT1004" s="241"/>
      <c r="FU1004" s="241"/>
      <c r="FV1004" s="241"/>
      <c r="FW1004" s="241"/>
      <c r="FX1004" s="241"/>
      <c r="FY1004" s="241"/>
      <c r="FZ1004" s="241"/>
      <c r="GA1004" s="241"/>
      <c r="GB1004" s="241"/>
      <c r="GC1004" s="241"/>
      <c r="GD1004" s="241"/>
      <c r="GE1004" s="241"/>
      <c r="GF1004" s="241"/>
      <c r="GG1004" s="241"/>
      <c r="GH1004" s="241"/>
      <c r="GI1004" s="241"/>
      <c r="GJ1004" s="241"/>
      <c r="GK1004" s="241"/>
      <c r="GL1004" s="241"/>
      <c r="GM1004" s="241"/>
      <c r="GN1004" s="241"/>
      <c r="GO1004" s="241"/>
      <c r="GP1004" s="241"/>
      <c r="GQ1004" s="241"/>
      <c r="GR1004" s="241"/>
      <c r="GS1004" s="241"/>
      <c r="GT1004" s="241"/>
      <c r="GU1004" s="241"/>
      <c r="GV1004" s="241"/>
      <c r="GW1004" s="241"/>
      <c r="GX1004" s="241"/>
      <c r="GY1004" s="241"/>
      <c r="GZ1004" s="241"/>
      <c r="HA1004" s="241"/>
      <c r="HB1004" s="241"/>
      <c r="HC1004" s="241"/>
      <c r="HD1004" s="241"/>
      <c r="HE1004" s="241"/>
      <c r="HF1004" s="241"/>
      <c r="HG1004" s="241"/>
      <c r="HH1004" s="241"/>
      <c r="HI1004" s="241"/>
      <c r="HJ1004" s="241"/>
      <c r="HK1004" s="241"/>
      <c r="HL1004" s="241"/>
      <c r="HM1004" s="241"/>
      <c r="HN1004" s="241"/>
      <c r="HO1004" s="241"/>
      <c r="HP1004" s="241"/>
      <c r="HQ1004" s="241"/>
      <c r="HR1004" s="241"/>
      <c r="HS1004" s="241"/>
      <c r="HT1004" s="241"/>
      <c r="HU1004" s="241"/>
      <c r="HV1004" s="241"/>
      <c r="HW1004" s="241"/>
      <c r="HX1004" s="241"/>
      <c r="HY1004" s="241"/>
      <c r="HZ1004" s="241"/>
      <c r="IA1004" s="241"/>
      <c r="IB1004" s="241"/>
      <c r="IC1004" s="241"/>
      <c r="ID1004" s="241"/>
      <c r="IE1004" s="241"/>
      <c r="IF1004" s="241"/>
      <c r="IG1004" s="241"/>
      <c r="IH1004" s="241"/>
      <c r="II1004" s="241"/>
      <c r="IJ1004" s="241"/>
      <c r="IK1004" s="241"/>
      <c r="IL1004" s="241"/>
      <c r="IM1004" s="241"/>
      <c r="IN1004" s="241"/>
      <c r="IO1004" s="241"/>
      <c r="IP1004" s="241"/>
      <c r="IQ1004" s="241"/>
      <c r="IR1004" s="241"/>
      <c r="IS1004" s="241"/>
      <c r="IT1004" s="241"/>
      <c r="IU1004" s="241"/>
      <c r="IV1004" s="241"/>
      <c r="IW1004" s="241"/>
      <c r="IX1004" s="241"/>
      <c r="IY1004" s="241"/>
      <c r="IZ1004" s="241"/>
      <c r="JA1004" s="241"/>
      <c r="JB1004" s="241"/>
      <c r="JC1004" s="241"/>
      <c r="JD1004" s="241"/>
      <c r="JE1004" s="241"/>
      <c r="JF1004" s="241"/>
      <c r="JG1004" s="241"/>
      <c r="JH1004" s="241"/>
      <c r="JI1004" s="241"/>
      <c r="JJ1004" s="241"/>
      <c r="JK1004" s="241"/>
      <c r="JL1004" s="241"/>
      <c r="JM1004" s="241"/>
      <c r="JN1004" s="241"/>
      <c r="JO1004" s="241"/>
      <c r="JP1004" s="241"/>
      <c r="JQ1004" s="241"/>
      <c r="JR1004" s="241"/>
      <c r="JS1004" s="241"/>
      <c r="JT1004" s="241"/>
      <c r="JU1004" s="241"/>
    </row>
    <row r="1005" spans="1:281" s="240" customFormat="1" ht="15" customHeight="1">
      <c r="A1005" s="241"/>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1123</v>
      </c>
      <c r="V1005" s="241"/>
      <c r="W1005" s="241"/>
      <c r="X1005" s="241"/>
      <c r="Y1005" s="241"/>
      <c r="Z1005" s="241"/>
      <c r="AA1005" s="241"/>
      <c r="AB1005" s="241"/>
      <c r="AC1005" s="241" t="s">
        <v>366</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c r="BH1005" s="241"/>
      <c r="BI1005" s="241"/>
      <c r="BJ1005" s="241"/>
      <c r="BK1005" s="241"/>
      <c r="BL1005" s="241"/>
      <c r="BM1005" s="241"/>
      <c r="BN1005" s="241"/>
      <c r="BO1005" s="241"/>
      <c r="BP1005" s="241"/>
      <c r="BQ1005" s="241"/>
      <c r="BR1005" s="241"/>
      <c r="BS1005" s="241"/>
      <c r="BT1005" s="241"/>
      <c r="BU1005" s="241"/>
      <c r="BV1005" s="241"/>
      <c r="BW1005" s="241"/>
      <c r="BX1005" s="241"/>
      <c r="BY1005" s="241"/>
      <c r="BZ1005" s="241"/>
      <c r="CA1005" s="241"/>
      <c r="CB1005" s="241"/>
      <c r="CC1005" s="241"/>
      <c r="CD1005" s="241"/>
      <c r="CE1005" s="241"/>
      <c r="CF1005" s="241"/>
      <c r="CG1005" s="241"/>
      <c r="CH1005" s="241"/>
      <c r="CI1005" s="241"/>
      <c r="CJ1005" s="241"/>
      <c r="CK1005" s="241"/>
      <c r="CL1005" s="241"/>
      <c r="CM1005" s="241"/>
      <c r="CN1005" s="241"/>
      <c r="CO1005" s="241"/>
      <c r="CP1005" s="241"/>
      <c r="CQ1005" s="241"/>
      <c r="CR1005" s="241"/>
      <c r="CS1005" s="241"/>
      <c r="CT1005" s="241"/>
      <c r="CU1005" s="241"/>
      <c r="CV1005" s="241"/>
      <c r="CW1005" s="241"/>
      <c r="CX1005" s="241"/>
      <c r="CY1005" s="241"/>
      <c r="CZ1005" s="241"/>
      <c r="DA1005" s="241"/>
      <c r="DB1005" s="241"/>
      <c r="DC1005" s="241"/>
      <c r="DD1005" s="241"/>
      <c r="DE1005" s="241"/>
      <c r="DF1005" s="241"/>
      <c r="DG1005" s="241"/>
      <c r="DH1005" s="241"/>
      <c r="DI1005" s="241"/>
      <c r="DJ1005" s="241"/>
      <c r="DK1005" s="241"/>
      <c r="DL1005" s="241"/>
      <c r="DM1005" s="241"/>
      <c r="DN1005" s="241"/>
      <c r="DO1005" s="241"/>
      <c r="DP1005" s="241"/>
      <c r="DQ1005" s="241"/>
      <c r="DR1005" s="241"/>
      <c r="DS1005" s="241"/>
      <c r="DT1005" s="241"/>
      <c r="DU1005" s="241"/>
      <c r="DV1005" s="241"/>
      <c r="DW1005" s="241"/>
      <c r="DX1005" s="241"/>
      <c r="DY1005" s="241"/>
      <c r="DZ1005" s="241"/>
      <c r="EA1005" s="241"/>
      <c r="EB1005" s="241"/>
      <c r="EC1005" s="241"/>
      <c r="ED1005" s="241"/>
      <c r="EE1005" s="241"/>
      <c r="EF1005" s="241"/>
      <c r="EG1005" s="241"/>
      <c r="EH1005" s="241"/>
      <c r="EI1005" s="241"/>
      <c r="EJ1005" s="241"/>
      <c r="EK1005" s="241"/>
      <c r="EL1005" s="241"/>
      <c r="EM1005" s="241"/>
      <c r="EN1005" s="241"/>
      <c r="EO1005" s="241"/>
      <c r="EP1005" s="241"/>
      <c r="EQ1005" s="241"/>
      <c r="ER1005" s="241"/>
      <c r="ES1005" s="241"/>
      <c r="ET1005" s="241"/>
      <c r="EU1005" s="241"/>
      <c r="EV1005" s="241"/>
      <c r="EW1005" s="241"/>
      <c r="EX1005" s="241"/>
      <c r="EY1005" s="241"/>
      <c r="EZ1005" s="241"/>
      <c r="FA1005" s="241"/>
      <c r="FB1005" s="241"/>
      <c r="FC1005" s="241"/>
      <c r="FD1005" s="241"/>
      <c r="FE1005" s="241"/>
      <c r="FF1005" s="241"/>
      <c r="FG1005" s="241"/>
      <c r="FH1005" s="241"/>
      <c r="FI1005" s="241"/>
      <c r="FJ1005" s="241"/>
      <c r="FK1005" s="241"/>
      <c r="FL1005" s="241"/>
      <c r="FM1005" s="241"/>
      <c r="FN1005" s="241"/>
      <c r="FO1005" s="241"/>
      <c r="FP1005" s="241"/>
      <c r="FQ1005" s="241"/>
      <c r="FR1005" s="241"/>
      <c r="FS1005" s="241"/>
      <c r="FT1005" s="241"/>
      <c r="FU1005" s="241"/>
      <c r="FV1005" s="241"/>
      <c r="FW1005" s="241"/>
      <c r="FX1005" s="241"/>
      <c r="FY1005" s="241"/>
      <c r="FZ1005" s="241"/>
      <c r="GA1005" s="241"/>
      <c r="GB1005" s="241"/>
      <c r="GC1005" s="241"/>
      <c r="GD1005" s="241"/>
      <c r="GE1005" s="241"/>
      <c r="GF1005" s="241"/>
      <c r="GG1005" s="241"/>
      <c r="GH1005" s="241"/>
      <c r="GI1005" s="241"/>
      <c r="GJ1005" s="241"/>
      <c r="GK1005" s="241"/>
      <c r="GL1005" s="241"/>
      <c r="GM1005" s="241"/>
      <c r="GN1005" s="241"/>
      <c r="GO1005" s="241"/>
      <c r="GP1005" s="241"/>
      <c r="GQ1005" s="241"/>
      <c r="GR1005" s="241"/>
      <c r="GS1005" s="241"/>
      <c r="GT1005" s="241"/>
      <c r="GU1005" s="241"/>
      <c r="GV1005" s="241"/>
      <c r="GW1005" s="241"/>
      <c r="GX1005" s="241"/>
      <c r="GY1005" s="241"/>
      <c r="GZ1005" s="241"/>
      <c r="HA1005" s="241"/>
      <c r="HB1005" s="241"/>
      <c r="HC1005" s="241"/>
      <c r="HD1005" s="241"/>
      <c r="HE1005" s="241"/>
      <c r="HF1005" s="241"/>
      <c r="HG1005" s="241"/>
      <c r="HH1005" s="241"/>
      <c r="HI1005" s="241"/>
      <c r="HJ1005" s="241"/>
      <c r="HK1005" s="241"/>
      <c r="HL1005" s="241"/>
      <c r="HM1005" s="241"/>
      <c r="HN1005" s="241"/>
      <c r="HO1005" s="241"/>
      <c r="HP1005" s="241"/>
      <c r="HQ1005" s="241"/>
      <c r="HR1005" s="241"/>
      <c r="HS1005" s="241"/>
      <c r="HT1005" s="241"/>
      <c r="HU1005" s="241"/>
      <c r="HV1005" s="241"/>
      <c r="HW1005" s="241"/>
      <c r="HX1005" s="241"/>
      <c r="HY1005" s="241"/>
      <c r="HZ1005" s="241"/>
      <c r="IA1005" s="241"/>
      <c r="IB1005" s="241"/>
      <c r="IC1005" s="241"/>
      <c r="ID1005" s="241"/>
      <c r="IE1005" s="241"/>
      <c r="IF1005" s="241"/>
      <c r="IG1005" s="241"/>
      <c r="IH1005" s="241"/>
      <c r="II1005" s="241"/>
      <c r="IJ1005" s="241"/>
      <c r="IK1005" s="241"/>
      <c r="IL1005" s="241"/>
      <c r="IM1005" s="241"/>
      <c r="IN1005" s="241"/>
      <c r="IO1005" s="241"/>
      <c r="IP1005" s="241"/>
      <c r="IQ1005" s="241"/>
      <c r="IR1005" s="241"/>
      <c r="IS1005" s="241"/>
      <c r="IT1005" s="241"/>
      <c r="IU1005" s="241"/>
      <c r="IV1005" s="241"/>
      <c r="IW1005" s="241"/>
      <c r="IX1005" s="241"/>
      <c r="IY1005" s="241"/>
      <c r="IZ1005" s="241"/>
      <c r="JA1005" s="241"/>
      <c r="JB1005" s="241"/>
      <c r="JC1005" s="241"/>
      <c r="JD1005" s="241"/>
      <c r="JE1005" s="241"/>
      <c r="JF1005" s="241"/>
      <c r="JG1005" s="241"/>
      <c r="JH1005" s="241"/>
      <c r="JI1005" s="241"/>
      <c r="JJ1005" s="241"/>
      <c r="JK1005" s="241"/>
      <c r="JL1005" s="241"/>
      <c r="JM1005" s="241"/>
      <c r="JN1005" s="241"/>
      <c r="JO1005" s="241"/>
      <c r="JP1005" s="241"/>
      <c r="JQ1005" s="241"/>
      <c r="JR1005" s="241"/>
      <c r="JS1005" s="241"/>
      <c r="JT1005" s="241"/>
      <c r="JU1005" s="241"/>
    </row>
    <row r="1006" spans="1:281" s="240" customFormat="1" ht="15" customHeight="1">
      <c r="A1006" s="241"/>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1124</v>
      </c>
      <c r="V1006" s="241"/>
      <c r="W1006" s="241"/>
      <c r="X1006" s="241"/>
      <c r="Y1006" s="241"/>
      <c r="Z1006" s="241"/>
      <c r="AA1006" s="241"/>
      <c r="AB1006" s="241"/>
      <c r="AC1006" s="241" t="s">
        <v>309</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c r="BH1006" s="241"/>
      <c r="BI1006" s="241"/>
      <c r="BJ1006" s="241"/>
      <c r="BK1006" s="241"/>
      <c r="BL1006" s="241"/>
      <c r="BM1006" s="241"/>
      <c r="BN1006" s="241"/>
      <c r="BO1006" s="241"/>
      <c r="BP1006" s="241"/>
      <c r="BQ1006" s="241"/>
      <c r="BR1006" s="241"/>
      <c r="BS1006" s="241"/>
      <c r="BT1006" s="241"/>
      <c r="BU1006" s="241"/>
      <c r="BV1006" s="241"/>
      <c r="BW1006" s="241"/>
      <c r="BX1006" s="241"/>
      <c r="BY1006" s="241"/>
      <c r="BZ1006" s="241"/>
      <c r="CA1006" s="241"/>
      <c r="CB1006" s="241"/>
      <c r="CC1006" s="241"/>
      <c r="CD1006" s="241"/>
      <c r="CE1006" s="241"/>
      <c r="CF1006" s="241"/>
      <c r="CG1006" s="241"/>
      <c r="CH1006" s="241"/>
      <c r="CI1006" s="241"/>
      <c r="CJ1006" s="241"/>
      <c r="CK1006" s="241"/>
      <c r="CL1006" s="241"/>
      <c r="CM1006" s="241"/>
      <c r="CN1006" s="241"/>
      <c r="CO1006" s="241"/>
      <c r="CP1006" s="241"/>
      <c r="CQ1006" s="241"/>
      <c r="CR1006" s="241"/>
      <c r="CS1006" s="241"/>
      <c r="CT1006" s="241"/>
      <c r="CU1006" s="241"/>
      <c r="CV1006" s="241"/>
      <c r="CW1006" s="241"/>
      <c r="CX1006" s="241"/>
      <c r="CY1006" s="241"/>
      <c r="CZ1006" s="241"/>
      <c r="DA1006" s="241"/>
      <c r="DB1006" s="241"/>
      <c r="DC1006" s="241"/>
      <c r="DD1006" s="241"/>
      <c r="DE1006" s="241"/>
      <c r="DF1006" s="241"/>
      <c r="DG1006" s="241"/>
      <c r="DH1006" s="241"/>
      <c r="DI1006" s="241"/>
      <c r="DJ1006" s="241"/>
      <c r="DK1006" s="241"/>
      <c r="DL1006" s="241"/>
      <c r="DM1006" s="241"/>
      <c r="DN1006" s="241"/>
      <c r="DO1006" s="241"/>
      <c r="DP1006" s="241"/>
      <c r="DQ1006" s="241"/>
      <c r="DR1006" s="241"/>
      <c r="DS1006" s="241"/>
      <c r="DT1006" s="241"/>
      <c r="DU1006" s="241"/>
      <c r="DV1006" s="241"/>
      <c r="DW1006" s="241"/>
      <c r="DX1006" s="241"/>
      <c r="DY1006" s="241"/>
      <c r="DZ1006" s="241"/>
      <c r="EA1006" s="241"/>
      <c r="EB1006" s="241"/>
      <c r="EC1006" s="241"/>
      <c r="ED1006" s="241"/>
      <c r="EE1006" s="241"/>
      <c r="EF1006" s="241"/>
      <c r="EG1006" s="241"/>
      <c r="EH1006" s="241"/>
      <c r="EI1006" s="241"/>
      <c r="EJ1006" s="241"/>
      <c r="EK1006" s="241"/>
      <c r="EL1006" s="241"/>
      <c r="EM1006" s="241"/>
      <c r="EN1006" s="241"/>
      <c r="EO1006" s="241"/>
      <c r="EP1006" s="241"/>
      <c r="EQ1006" s="241"/>
      <c r="ER1006" s="241"/>
      <c r="ES1006" s="241"/>
      <c r="ET1006" s="241"/>
      <c r="EU1006" s="241"/>
      <c r="EV1006" s="241"/>
      <c r="EW1006" s="241"/>
      <c r="EX1006" s="241"/>
      <c r="EY1006" s="241"/>
      <c r="EZ1006" s="241"/>
      <c r="FA1006" s="241"/>
      <c r="FB1006" s="241"/>
      <c r="FC1006" s="241"/>
      <c r="FD1006" s="241"/>
      <c r="FE1006" s="241"/>
      <c r="FF1006" s="241"/>
      <c r="FG1006" s="241"/>
      <c r="FH1006" s="241"/>
      <c r="FI1006" s="241"/>
      <c r="FJ1006" s="241"/>
      <c r="FK1006" s="241"/>
      <c r="FL1006" s="241"/>
      <c r="FM1006" s="241"/>
      <c r="FN1006" s="241"/>
      <c r="FO1006" s="241"/>
      <c r="FP1006" s="241"/>
      <c r="FQ1006" s="241"/>
      <c r="FR1006" s="241"/>
      <c r="FS1006" s="241"/>
      <c r="FT1006" s="241"/>
      <c r="FU1006" s="241"/>
      <c r="FV1006" s="241"/>
      <c r="FW1006" s="241"/>
      <c r="FX1006" s="241"/>
      <c r="FY1006" s="241"/>
      <c r="FZ1006" s="241"/>
      <c r="GA1006" s="241"/>
      <c r="GB1006" s="241"/>
      <c r="GC1006" s="241"/>
      <c r="GD1006" s="241"/>
      <c r="GE1006" s="241"/>
      <c r="GF1006" s="241"/>
      <c r="GG1006" s="241"/>
      <c r="GH1006" s="241"/>
      <c r="GI1006" s="241"/>
      <c r="GJ1006" s="241"/>
      <c r="GK1006" s="241"/>
      <c r="GL1006" s="241"/>
      <c r="GM1006" s="241"/>
      <c r="GN1006" s="241"/>
      <c r="GO1006" s="241"/>
      <c r="GP1006" s="241"/>
      <c r="GQ1006" s="241"/>
      <c r="GR1006" s="241"/>
      <c r="GS1006" s="241"/>
      <c r="GT1006" s="241"/>
      <c r="GU1006" s="241"/>
      <c r="GV1006" s="241"/>
      <c r="GW1006" s="241"/>
      <c r="GX1006" s="241"/>
      <c r="GY1006" s="241"/>
      <c r="GZ1006" s="241"/>
      <c r="HA1006" s="241"/>
      <c r="HB1006" s="241"/>
      <c r="HC1006" s="241"/>
      <c r="HD1006" s="241"/>
      <c r="HE1006" s="241"/>
      <c r="HF1006" s="241"/>
      <c r="HG1006" s="241"/>
      <c r="HH1006" s="241"/>
      <c r="HI1006" s="241"/>
      <c r="HJ1006" s="241"/>
      <c r="HK1006" s="241"/>
      <c r="HL1006" s="241"/>
      <c r="HM1006" s="241"/>
      <c r="HN1006" s="241"/>
      <c r="HO1006" s="241"/>
      <c r="HP1006" s="241"/>
      <c r="HQ1006" s="241"/>
      <c r="HR1006" s="241"/>
      <c r="HS1006" s="241"/>
      <c r="HT1006" s="241"/>
      <c r="HU1006" s="241"/>
      <c r="HV1006" s="241"/>
      <c r="HW1006" s="241"/>
      <c r="HX1006" s="241"/>
      <c r="HY1006" s="241"/>
      <c r="HZ1006" s="241"/>
      <c r="IA1006" s="241"/>
      <c r="IB1006" s="241"/>
      <c r="IC1006" s="241"/>
      <c r="ID1006" s="241"/>
      <c r="IE1006" s="241"/>
      <c r="IF1006" s="241"/>
      <c r="IG1006" s="241"/>
      <c r="IH1006" s="241"/>
      <c r="II1006" s="241"/>
      <c r="IJ1006" s="241"/>
      <c r="IK1006" s="241"/>
      <c r="IL1006" s="241"/>
      <c r="IM1006" s="241"/>
      <c r="IN1006" s="241"/>
      <c r="IO1006" s="241"/>
      <c r="IP1006" s="241"/>
      <c r="IQ1006" s="241"/>
      <c r="IR1006" s="241"/>
      <c r="IS1006" s="241"/>
      <c r="IT1006" s="241"/>
      <c r="IU1006" s="241"/>
      <c r="IV1006" s="241"/>
      <c r="IW1006" s="241"/>
      <c r="IX1006" s="241"/>
      <c r="IY1006" s="241"/>
      <c r="IZ1006" s="241"/>
      <c r="JA1006" s="241"/>
      <c r="JB1006" s="241"/>
      <c r="JC1006" s="241"/>
      <c r="JD1006" s="241"/>
      <c r="JE1006" s="241"/>
      <c r="JF1006" s="241"/>
      <c r="JG1006" s="241"/>
      <c r="JH1006" s="241"/>
      <c r="JI1006" s="241"/>
      <c r="JJ1006" s="241"/>
      <c r="JK1006" s="241"/>
      <c r="JL1006" s="241"/>
      <c r="JM1006" s="241"/>
      <c r="JN1006" s="241"/>
      <c r="JO1006" s="241"/>
      <c r="JP1006" s="241"/>
      <c r="JQ1006" s="241"/>
      <c r="JR1006" s="241"/>
      <c r="JS1006" s="241"/>
      <c r="JT1006" s="241"/>
      <c r="JU1006" s="241"/>
    </row>
    <row r="1007" spans="1:281" s="240" customFormat="1" ht="15" customHeight="1">
      <c r="A1007" s="241"/>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1125</v>
      </c>
      <c r="V1007" s="241"/>
      <c r="W1007" s="241"/>
      <c r="X1007" s="241"/>
      <c r="Y1007" s="241"/>
      <c r="Z1007" s="241"/>
      <c r="AA1007" s="241"/>
      <c r="AB1007" s="241"/>
      <c r="AC1007" s="241" t="s">
        <v>366</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c r="DV1007" s="241"/>
      <c r="DW1007" s="241"/>
      <c r="DX1007" s="241"/>
      <c r="DY1007" s="241"/>
      <c r="DZ1007" s="241"/>
      <c r="EA1007" s="241"/>
      <c r="EB1007" s="241"/>
      <c r="EC1007" s="241"/>
      <c r="ED1007" s="241"/>
      <c r="EE1007" s="241"/>
      <c r="EF1007" s="241"/>
      <c r="EG1007" s="241"/>
      <c r="EH1007" s="241"/>
      <c r="EI1007" s="241"/>
      <c r="EJ1007" s="241"/>
      <c r="EK1007" s="241"/>
      <c r="EL1007" s="241"/>
      <c r="EM1007" s="241"/>
      <c r="EN1007" s="241"/>
      <c r="EO1007" s="241"/>
      <c r="EP1007" s="241"/>
      <c r="EQ1007" s="241"/>
      <c r="ER1007" s="241"/>
      <c r="ES1007" s="241"/>
      <c r="ET1007" s="241"/>
      <c r="EU1007" s="241"/>
      <c r="EV1007" s="241"/>
      <c r="EW1007" s="241"/>
      <c r="EX1007" s="241"/>
      <c r="EY1007" s="241"/>
      <c r="EZ1007" s="241"/>
      <c r="FA1007" s="241"/>
      <c r="FB1007" s="241"/>
      <c r="FC1007" s="241"/>
      <c r="FD1007" s="241"/>
      <c r="FE1007" s="241"/>
      <c r="FF1007" s="241"/>
      <c r="FG1007" s="241"/>
      <c r="FH1007" s="241"/>
      <c r="FI1007" s="241"/>
      <c r="FJ1007" s="241"/>
      <c r="FK1007" s="241"/>
      <c r="FL1007" s="241"/>
      <c r="FM1007" s="241"/>
      <c r="FN1007" s="241"/>
      <c r="FO1007" s="241"/>
      <c r="FP1007" s="241"/>
      <c r="FQ1007" s="241"/>
      <c r="FR1007" s="241"/>
      <c r="FS1007" s="241"/>
      <c r="FT1007" s="241"/>
      <c r="FU1007" s="241"/>
      <c r="FV1007" s="241"/>
      <c r="FW1007" s="241"/>
      <c r="FX1007" s="241"/>
      <c r="FY1007" s="241"/>
      <c r="FZ1007" s="241"/>
      <c r="GA1007" s="241"/>
      <c r="GB1007" s="241"/>
      <c r="GC1007" s="241"/>
      <c r="GD1007" s="241"/>
      <c r="GE1007" s="241"/>
      <c r="GF1007" s="241"/>
      <c r="GG1007" s="241"/>
      <c r="GH1007" s="241"/>
      <c r="GI1007" s="241"/>
      <c r="GJ1007" s="241"/>
      <c r="GK1007" s="241"/>
      <c r="GL1007" s="241"/>
      <c r="GM1007" s="241"/>
      <c r="GN1007" s="241"/>
      <c r="GO1007" s="241"/>
      <c r="GP1007" s="241"/>
      <c r="GQ1007" s="241"/>
      <c r="GR1007" s="241"/>
      <c r="GS1007" s="241"/>
      <c r="GT1007" s="241"/>
      <c r="GU1007" s="241"/>
      <c r="GV1007" s="241"/>
      <c r="GW1007" s="241"/>
      <c r="GX1007" s="241"/>
      <c r="GY1007" s="241"/>
      <c r="GZ1007" s="241"/>
      <c r="HA1007" s="241"/>
      <c r="HB1007" s="241"/>
      <c r="HC1007" s="241"/>
      <c r="HD1007" s="241"/>
      <c r="HE1007" s="241"/>
      <c r="HF1007" s="241"/>
      <c r="HG1007" s="241"/>
      <c r="HH1007" s="241"/>
      <c r="HI1007" s="241"/>
      <c r="HJ1007" s="241"/>
      <c r="HK1007" s="241"/>
      <c r="HL1007" s="241"/>
      <c r="HM1007" s="241"/>
      <c r="HN1007" s="241"/>
      <c r="HO1007" s="241"/>
      <c r="HP1007" s="241"/>
      <c r="HQ1007" s="241"/>
      <c r="HR1007" s="241"/>
      <c r="HS1007" s="241"/>
      <c r="HT1007" s="241"/>
      <c r="HU1007" s="241"/>
      <c r="HV1007" s="241"/>
      <c r="HW1007" s="241"/>
      <c r="HX1007" s="241"/>
      <c r="HY1007" s="241"/>
      <c r="HZ1007" s="241"/>
      <c r="IA1007" s="241"/>
      <c r="IB1007" s="241"/>
      <c r="IC1007" s="241"/>
      <c r="ID1007" s="241"/>
      <c r="IE1007" s="241"/>
      <c r="IF1007" s="241"/>
      <c r="IG1007" s="241"/>
      <c r="IH1007" s="241"/>
      <c r="II1007" s="241"/>
      <c r="IJ1007" s="241"/>
      <c r="IK1007" s="241"/>
      <c r="IL1007" s="241"/>
      <c r="IM1007" s="241"/>
      <c r="IN1007" s="241"/>
      <c r="IO1007" s="241"/>
      <c r="IP1007" s="241"/>
      <c r="IQ1007" s="241"/>
      <c r="IR1007" s="241"/>
      <c r="IS1007" s="241"/>
      <c r="IT1007" s="241"/>
      <c r="IU1007" s="241"/>
      <c r="IV1007" s="241"/>
      <c r="IW1007" s="241"/>
      <c r="IX1007" s="241"/>
      <c r="IY1007" s="241"/>
      <c r="IZ1007" s="241"/>
      <c r="JA1007" s="241"/>
      <c r="JB1007" s="241"/>
      <c r="JC1007" s="241"/>
      <c r="JD1007" s="241"/>
      <c r="JE1007" s="241"/>
      <c r="JF1007" s="241"/>
      <c r="JG1007" s="241"/>
      <c r="JH1007" s="241"/>
      <c r="JI1007" s="241"/>
      <c r="JJ1007" s="241"/>
      <c r="JK1007" s="241"/>
      <c r="JL1007" s="241"/>
      <c r="JM1007" s="241"/>
      <c r="JN1007" s="241"/>
      <c r="JO1007" s="241"/>
      <c r="JP1007" s="241"/>
      <c r="JQ1007" s="241"/>
      <c r="JR1007" s="241"/>
      <c r="JS1007" s="241"/>
      <c r="JT1007" s="241"/>
      <c r="JU1007" s="241"/>
    </row>
    <row r="1008" spans="1:281" s="240" customFormat="1" ht="15" customHeight="1">
      <c r="A1008" s="241"/>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1126</v>
      </c>
      <c r="V1008" s="241"/>
      <c r="W1008" s="241"/>
      <c r="X1008" s="241"/>
      <c r="Y1008" s="241"/>
      <c r="Z1008" s="241"/>
      <c r="AA1008" s="241"/>
      <c r="AB1008" s="241"/>
      <c r="AC1008" s="241" t="s">
        <v>313</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c r="BH1008" s="241"/>
      <c r="BI1008" s="241"/>
      <c r="BJ1008" s="241"/>
      <c r="BK1008" s="241"/>
      <c r="BL1008" s="241"/>
      <c r="BM1008" s="241"/>
      <c r="BN1008" s="241"/>
      <c r="BO1008" s="241"/>
      <c r="BP1008" s="241"/>
      <c r="BQ1008" s="241"/>
      <c r="BR1008" s="241"/>
      <c r="BS1008" s="241"/>
      <c r="BT1008" s="241"/>
      <c r="BU1008" s="241"/>
      <c r="BV1008" s="241"/>
      <c r="BW1008" s="241"/>
      <c r="BX1008" s="241"/>
      <c r="BY1008" s="241"/>
      <c r="BZ1008" s="241"/>
      <c r="CA1008" s="241"/>
      <c r="CB1008" s="241"/>
      <c r="CC1008" s="241"/>
      <c r="CD1008" s="241"/>
      <c r="CE1008" s="241"/>
      <c r="CF1008" s="241"/>
      <c r="CG1008" s="241"/>
      <c r="CH1008" s="241"/>
      <c r="CI1008" s="241"/>
      <c r="CJ1008" s="241"/>
      <c r="CK1008" s="241"/>
      <c r="CL1008" s="241"/>
      <c r="CM1008" s="241"/>
      <c r="CN1008" s="241"/>
      <c r="CO1008" s="241"/>
      <c r="CP1008" s="241"/>
      <c r="CQ1008" s="241"/>
      <c r="CR1008" s="241"/>
      <c r="CS1008" s="241"/>
      <c r="CT1008" s="241"/>
      <c r="CU1008" s="241"/>
      <c r="CV1008" s="241"/>
      <c r="CW1008" s="241"/>
      <c r="CX1008" s="241"/>
      <c r="CY1008" s="241"/>
      <c r="CZ1008" s="241"/>
      <c r="DA1008" s="241"/>
      <c r="DB1008" s="241"/>
      <c r="DC1008" s="241"/>
      <c r="DD1008" s="241"/>
      <c r="DE1008" s="241"/>
      <c r="DF1008" s="241"/>
      <c r="DG1008" s="241"/>
      <c r="DH1008" s="241"/>
      <c r="DI1008" s="241"/>
      <c r="DJ1008" s="241"/>
      <c r="DK1008" s="241"/>
      <c r="DL1008" s="241"/>
      <c r="DM1008" s="241"/>
      <c r="DN1008" s="241"/>
      <c r="DO1008" s="241"/>
      <c r="DP1008" s="241"/>
      <c r="DQ1008" s="241"/>
      <c r="DR1008" s="241"/>
      <c r="DS1008" s="241"/>
      <c r="DT1008" s="241"/>
      <c r="DU1008" s="241"/>
      <c r="DV1008" s="241"/>
      <c r="DW1008" s="241"/>
      <c r="DX1008" s="241"/>
      <c r="DY1008" s="241"/>
      <c r="DZ1008" s="241"/>
      <c r="EA1008" s="241"/>
      <c r="EB1008" s="241"/>
      <c r="EC1008" s="241"/>
      <c r="ED1008" s="241"/>
      <c r="EE1008" s="241"/>
      <c r="EF1008" s="241"/>
      <c r="EG1008" s="241"/>
      <c r="EH1008" s="241"/>
      <c r="EI1008" s="241"/>
      <c r="EJ1008" s="241"/>
      <c r="EK1008" s="241"/>
      <c r="EL1008" s="241"/>
      <c r="EM1008" s="241"/>
      <c r="EN1008" s="241"/>
      <c r="EO1008" s="241"/>
      <c r="EP1008" s="241"/>
      <c r="EQ1008" s="241"/>
      <c r="ER1008" s="241"/>
      <c r="ES1008" s="241"/>
      <c r="ET1008" s="241"/>
      <c r="EU1008" s="241"/>
      <c r="EV1008" s="241"/>
      <c r="EW1008" s="241"/>
      <c r="EX1008" s="241"/>
      <c r="EY1008" s="241"/>
      <c r="EZ1008" s="241"/>
      <c r="FA1008" s="241"/>
      <c r="FB1008" s="241"/>
      <c r="FC1008" s="241"/>
      <c r="FD1008" s="241"/>
      <c r="FE1008" s="241"/>
      <c r="FF1008" s="241"/>
      <c r="FG1008" s="241"/>
      <c r="FH1008" s="241"/>
      <c r="FI1008" s="241"/>
      <c r="FJ1008" s="241"/>
      <c r="FK1008" s="241"/>
      <c r="FL1008" s="241"/>
      <c r="FM1008" s="241"/>
      <c r="FN1008" s="241"/>
      <c r="FO1008" s="241"/>
      <c r="FP1008" s="241"/>
      <c r="FQ1008" s="241"/>
      <c r="FR1008" s="241"/>
      <c r="FS1008" s="241"/>
      <c r="FT1008" s="241"/>
      <c r="FU1008" s="241"/>
      <c r="FV1008" s="241"/>
      <c r="FW1008" s="241"/>
      <c r="FX1008" s="241"/>
      <c r="FY1008" s="241"/>
      <c r="FZ1008" s="241"/>
      <c r="GA1008" s="241"/>
      <c r="GB1008" s="241"/>
      <c r="GC1008" s="241"/>
      <c r="GD1008" s="241"/>
      <c r="GE1008" s="241"/>
      <c r="GF1008" s="241"/>
      <c r="GG1008" s="241"/>
      <c r="GH1008" s="241"/>
      <c r="GI1008" s="241"/>
      <c r="GJ1008" s="241"/>
      <c r="GK1008" s="241"/>
      <c r="GL1008" s="241"/>
      <c r="GM1008" s="241"/>
      <c r="GN1008" s="241"/>
      <c r="GO1008" s="241"/>
      <c r="GP1008" s="241"/>
      <c r="GQ1008" s="241"/>
      <c r="GR1008" s="241"/>
      <c r="GS1008" s="241"/>
      <c r="GT1008" s="241"/>
      <c r="GU1008" s="241"/>
      <c r="GV1008" s="241"/>
      <c r="GW1008" s="241"/>
      <c r="GX1008" s="241"/>
      <c r="GY1008" s="241"/>
      <c r="GZ1008" s="241"/>
      <c r="HA1008" s="241"/>
      <c r="HB1008" s="241"/>
      <c r="HC1008" s="241"/>
      <c r="HD1008" s="241"/>
      <c r="HE1008" s="241"/>
      <c r="HF1008" s="241"/>
      <c r="HG1008" s="241"/>
      <c r="HH1008" s="241"/>
      <c r="HI1008" s="241"/>
      <c r="HJ1008" s="241"/>
      <c r="HK1008" s="241"/>
      <c r="HL1008" s="241"/>
      <c r="HM1008" s="241"/>
      <c r="HN1008" s="241"/>
      <c r="HO1008" s="241"/>
      <c r="HP1008" s="241"/>
      <c r="HQ1008" s="241"/>
      <c r="HR1008" s="241"/>
      <c r="HS1008" s="241"/>
      <c r="HT1008" s="241"/>
      <c r="HU1008" s="241"/>
      <c r="HV1008" s="241"/>
      <c r="HW1008" s="241"/>
      <c r="HX1008" s="241"/>
      <c r="HY1008" s="241"/>
      <c r="HZ1008" s="241"/>
      <c r="IA1008" s="241"/>
      <c r="IB1008" s="241"/>
      <c r="IC1008" s="241"/>
      <c r="ID1008" s="241"/>
      <c r="IE1008" s="241"/>
      <c r="IF1008" s="241"/>
      <c r="IG1008" s="241"/>
      <c r="IH1008" s="241"/>
      <c r="II1008" s="241"/>
      <c r="IJ1008" s="241"/>
      <c r="IK1008" s="241"/>
      <c r="IL1008" s="241"/>
      <c r="IM1008" s="241"/>
      <c r="IN1008" s="241"/>
      <c r="IO1008" s="241"/>
      <c r="IP1008" s="241"/>
      <c r="IQ1008" s="241"/>
      <c r="IR1008" s="241"/>
      <c r="IS1008" s="241"/>
      <c r="IT1008" s="241"/>
      <c r="IU1008" s="241"/>
      <c r="IV1008" s="241"/>
      <c r="IW1008" s="241"/>
      <c r="IX1008" s="241"/>
      <c r="IY1008" s="241"/>
      <c r="IZ1008" s="241"/>
      <c r="JA1008" s="241"/>
      <c r="JB1008" s="241"/>
      <c r="JC1008" s="241"/>
      <c r="JD1008" s="241"/>
      <c r="JE1008" s="241"/>
      <c r="JF1008" s="241"/>
      <c r="JG1008" s="241"/>
      <c r="JH1008" s="241"/>
      <c r="JI1008" s="241"/>
      <c r="JJ1008" s="241"/>
      <c r="JK1008" s="241"/>
      <c r="JL1008" s="241"/>
      <c r="JM1008" s="241"/>
      <c r="JN1008" s="241"/>
      <c r="JO1008" s="241"/>
      <c r="JP1008" s="241"/>
      <c r="JQ1008" s="241"/>
      <c r="JR1008" s="241"/>
      <c r="JS1008" s="241"/>
      <c r="JT1008" s="241"/>
      <c r="JU1008" s="241"/>
    </row>
    <row r="1009" spans="1:281" s="240" customFormat="1" ht="15" customHeight="1">
      <c r="A1009" s="241"/>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1127</v>
      </c>
      <c r="V1009" s="241"/>
      <c r="W1009" s="241"/>
      <c r="X1009" s="241"/>
      <c r="Y1009" s="241"/>
      <c r="Z1009" s="241"/>
      <c r="AA1009" s="241"/>
      <c r="AB1009" s="241"/>
      <c r="AC1009" s="241" t="s">
        <v>366</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c r="BH1009" s="241"/>
      <c r="BI1009" s="241"/>
      <c r="BJ1009" s="241"/>
      <c r="BK1009" s="241"/>
      <c r="BL1009" s="241"/>
      <c r="BM1009" s="241"/>
      <c r="BN1009" s="241"/>
      <c r="BO1009" s="241"/>
      <c r="BP1009" s="241"/>
      <c r="BQ1009" s="241"/>
      <c r="BR1009" s="241"/>
      <c r="BS1009" s="241"/>
      <c r="BT1009" s="241"/>
      <c r="BU1009" s="241"/>
      <c r="BV1009" s="241"/>
      <c r="BW1009" s="241"/>
      <c r="BX1009" s="241"/>
      <c r="BY1009" s="241"/>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c r="CS1009" s="241"/>
      <c r="CT1009" s="241"/>
      <c r="CU1009" s="241"/>
      <c r="CV1009" s="241"/>
      <c r="CW1009" s="241"/>
      <c r="CX1009" s="241"/>
      <c r="CY1009" s="241"/>
      <c r="CZ1009" s="241"/>
      <c r="DA1009" s="241"/>
      <c r="DB1009" s="241"/>
      <c r="DC1009" s="241"/>
      <c r="DD1009" s="241"/>
      <c r="DE1009" s="241"/>
      <c r="DF1009" s="241"/>
      <c r="DG1009" s="241"/>
      <c r="DH1009" s="241"/>
      <c r="DI1009" s="241"/>
      <c r="DJ1009" s="241"/>
      <c r="DK1009" s="241"/>
      <c r="DL1009" s="241"/>
      <c r="DM1009" s="241"/>
      <c r="DN1009" s="241"/>
      <c r="DO1009" s="241"/>
      <c r="DP1009" s="241"/>
      <c r="DQ1009" s="241"/>
      <c r="DR1009" s="241"/>
      <c r="DS1009" s="241"/>
      <c r="DT1009" s="241"/>
      <c r="DU1009" s="241"/>
      <c r="DV1009" s="241"/>
      <c r="DW1009" s="241"/>
      <c r="DX1009" s="241"/>
      <c r="DY1009" s="241"/>
      <c r="DZ1009" s="241"/>
      <c r="EA1009" s="241"/>
      <c r="EB1009" s="241"/>
      <c r="EC1009" s="241"/>
      <c r="ED1009" s="241"/>
      <c r="EE1009" s="241"/>
      <c r="EF1009" s="241"/>
      <c r="EG1009" s="241"/>
      <c r="EH1009" s="241"/>
      <c r="EI1009" s="241"/>
      <c r="EJ1009" s="241"/>
      <c r="EK1009" s="241"/>
      <c r="EL1009" s="241"/>
      <c r="EM1009" s="241"/>
      <c r="EN1009" s="241"/>
      <c r="EO1009" s="241"/>
      <c r="EP1009" s="241"/>
      <c r="EQ1009" s="241"/>
      <c r="ER1009" s="241"/>
      <c r="ES1009" s="241"/>
      <c r="ET1009" s="241"/>
      <c r="EU1009" s="241"/>
      <c r="EV1009" s="241"/>
      <c r="EW1009" s="241"/>
      <c r="EX1009" s="241"/>
      <c r="EY1009" s="241"/>
      <c r="EZ1009" s="241"/>
      <c r="FA1009" s="241"/>
      <c r="FB1009" s="241"/>
      <c r="FC1009" s="241"/>
      <c r="FD1009" s="241"/>
      <c r="FE1009" s="241"/>
      <c r="FF1009" s="241"/>
      <c r="FG1009" s="241"/>
      <c r="FH1009" s="241"/>
      <c r="FI1009" s="241"/>
      <c r="FJ1009" s="241"/>
      <c r="FK1009" s="241"/>
      <c r="FL1009" s="241"/>
      <c r="FM1009" s="241"/>
      <c r="FN1009" s="241"/>
      <c r="FO1009" s="241"/>
      <c r="FP1009" s="241"/>
      <c r="FQ1009" s="241"/>
      <c r="FR1009" s="241"/>
      <c r="FS1009" s="241"/>
      <c r="FT1009" s="241"/>
      <c r="FU1009" s="241"/>
      <c r="FV1009" s="241"/>
      <c r="FW1009" s="241"/>
      <c r="FX1009" s="241"/>
      <c r="FY1009" s="241"/>
      <c r="FZ1009" s="241"/>
      <c r="GA1009" s="241"/>
      <c r="GB1009" s="241"/>
      <c r="GC1009" s="241"/>
      <c r="GD1009" s="241"/>
      <c r="GE1009" s="241"/>
      <c r="GF1009" s="241"/>
      <c r="GG1009" s="241"/>
      <c r="GH1009" s="241"/>
      <c r="GI1009" s="241"/>
      <c r="GJ1009" s="241"/>
      <c r="GK1009" s="241"/>
      <c r="GL1009" s="241"/>
      <c r="GM1009" s="241"/>
      <c r="GN1009" s="241"/>
      <c r="GO1009" s="241"/>
      <c r="GP1009" s="241"/>
      <c r="GQ1009" s="241"/>
      <c r="GR1009" s="241"/>
      <c r="GS1009" s="241"/>
      <c r="GT1009" s="241"/>
      <c r="GU1009" s="241"/>
      <c r="GV1009" s="241"/>
      <c r="GW1009" s="241"/>
      <c r="GX1009" s="241"/>
      <c r="GY1009" s="241"/>
      <c r="GZ1009" s="241"/>
      <c r="HA1009" s="241"/>
      <c r="HB1009" s="241"/>
      <c r="HC1009" s="241"/>
      <c r="HD1009" s="241"/>
      <c r="HE1009" s="241"/>
      <c r="HF1009" s="241"/>
      <c r="HG1009" s="241"/>
      <c r="HH1009" s="241"/>
      <c r="HI1009" s="241"/>
      <c r="HJ1009" s="241"/>
      <c r="HK1009" s="241"/>
      <c r="HL1009" s="241"/>
      <c r="HM1009" s="241"/>
      <c r="HN1009" s="241"/>
      <c r="HO1009" s="241"/>
      <c r="HP1009" s="241"/>
      <c r="HQ1009" s="241"/>
      <c r="HR1009" s="241"/>
      <c r="HS1009" s="241"/>
      <c r="HT1009" s="241"/>
      <c r="HU1009" s="241"/>
      <c r="HV1009" s="241"/>
      <c r="HW1009" s="241"/>
      <c r="HX1009" s="241"/>
      <c r="HY1009" s="241"/>
      <c r="HZ1009" s="241"/>
      <c r="IA1009" s="241"/>
      <c r="IB1009" s="241"/>
      <c r="IC1009" s="241"/>
      <c r="ID1009" s="241"/>
      <c r="IE1009" s="241"/>
      <c r="IF1009" s="241"/>
      <c r="IG1009" s="241"/>
      <c r="IH1009" s="241"/>
      <c r="II1009" s="241"/>
      <c r="IJ1009" s="241"/>
      <c r="IK1009" s="241"/>
      <c r="IL1009" s="241"/>
      <c r="IM1009" s="241"/>
      <c r="IN1009" s="241"/>
      <c r="IO1009" s="241"/>
      <c r="IP1009" s="241"/>
      <c r="IQ1009" s="241"/>
      <c r="IR1009" s="241"/>
      <c r="IS1009" s="241"/>
      <c r="IT1009" s="241"/>
      <c r="IU1009" s="241"/>
      <c r="IV1009" s="241"/>
      <c r="IW1009" s="241"/>
      <c r="IX1009" s="241"/>
      <c r="IY1009" s="241"/>
      <c r="IZ1009" s="241"/>
      <c r="JA1009" s="241"/>
      <c r="JB1009" s="241"/>
      <c r="JC1009" s="241"/>
      <c r="JD1009" s="241"/>
      <c r="JE1009" s="241"/>
      <c r="JF1009" s="241"/>
      <c r="JG1009" s="241"/>
      <c r="JH1009" s="241"/>
      <c r="JI1009" s="241"/>
      <c r="JJ1009" s="241"/>
      <c r="JK1009" s="241"/>
      <c r="JL1009" s="241"/>
      <c r="JM1009" s="241"/>
      <c r="JN1009" s="241"/>
      <c r="JO1009" s="241"/>
      <c r="JP1009" s="241"/>
      <c r="JQ1009" s="241"/>
      <c r="JR1009" s="241"/>
      <c r="JS1009" s="241"/>
      <c r="JT1009" s="241"/>
      <c r="JU1009" s="241"/>
    </row>
    <row r="1010" spans="1:281" s="240" customFormat="1" ht="15" customHeight="1">
      <c r="A1010" s="241"/>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1128</v>
      </c>
      <c r="V1010" s="241"/>
      <c r="W1010" s="241"/>
      <c r="X1010" s="241"/>
      <c r="Y1010" s="241"/>
      <c r="Z1010" s="241"/>
      <c r="AA1010" s="241"/>
      <c r="AB1010" s="241"/>
      <c r="AC1010" s="241" t="s">
        <v>316</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c r="DT1010" s="241"/>
      <c r="DU1010" s="241"/>
      <c r="DV1010" s="241"/>
      <c r="DW1010" s="241"/>
      <c r="DX1010" s="241"/>
      <c r="DY1010" s="241"/>
      <c r="DZ1010" s="241"/>
      <c r="EA1010" s="241"/>
      <c r="EB1010" s="241"/>
      <c r="EC1010" s="241"/>
      <c r="ED1010" s="241"/>
      <c r="EE1010" s="241"/>
      <c r="EF1010" s="241"/>
      <c r="EG1010" s="241"/>
      <c r="EH1010" s="241"/>
      <c r="EI1010" s="241"/>
      <c r="EJ1010" s="241"/>
      <c r="EK1010" s="241"/>
      <c r="EL1010" s="241"/>
      <c r="EM1010" s="241"/>
      <c r="EN1010" s="241"/>
      <c r="EO1010" s="241"/>
      <c r="EP1010" s="241"/>
      <c r="EQ1010" s="241"/>
      <c r="ER1010" s="241"/>
      <c r="ES1010" s="241"/>
      <c r="ET1010" s="241"/>
      <c r="EU1010" s="241"/>
      <c r="EV1010" s="241"/>
      <c r="EW1010" s="241"/>
      <c r="EX1010" s="241"/>
      <c r="EY1010" s="241"/>
      <c r="EZ1010" s="241"/>
      <c r="FA1010" s="241"/>
      <c r="FB1010" s="241"/>
      <c r="FC1010" s="241"/>
      <c r="FD1010" s="241"/>
      <c r="FE1010" s="241"/>
      <c r="FF1010" s="241"/>
      <c r="FG1010" s="241"/>
      <c r="FH1010" s="241"/>
      <c r="FI1010" s="241"/>
      <c r="FJ1010" s="241"/>
      <c r="FK1010" s="241"/>
      <c r="FL1010" s="241"/>
      <c r="FM1010" s="241"/>
      <c r="FN1010" s="241"/>
      <c r="FO1010" s="241"/>
      <c r="FP1010" s="241"/>
      <c r="FQ1010" s="241"/>
      <c r="FR1010" s="241"/>
      <c r="FS1010" s="241"/>
      <c r="FT1010" s="241"/>
      <c r="FU1010" s="241"/>
      <c r="FV1010" s="241"/>
      <c r="FW1010" s="241"/>
      <c r="FX1010" s="241"/>
      <c r="FY1010" s="241"/>
      <c r="FZ1010" s="241"/>
      <c r="GA1010" s="241"/>
      <c r="GB1010" s="241"/>
      <c r="GC1010" s="241"/>
      <c r="GD1010" s="241"/>
      <c r="GE1010" s="241"/>
      <c r="GF1010" s="241"/>
      <c r="GG1010" s="241"/>
      <c r="GH1010" s="241"/>
      <c r="GI1010" s="241"/>
      <c r="GJ1010" s="241"/>
      <c r="GK1010" s="241"/>
      <c r="GL1010" s="241"/>
      <c r="GM1010" s="241"/>
      <c r="GN1010" s="241"/>
      <c r="GO1010" s="241"/>
      <c r="GP1010" s="241"/>
      <c r="GQ1010" s="241"/>
      <c r="GR1010" s="241"/>
      <c r="GS1010" s="241"/>
      <c r="GT1010" s="241"/>
      <c r="GU1010" s="241"/>
      <c r="GV1010" s="241"/>
      <c r="GW1010" s="241"/>
      <c r="GX1010" s="241"/>
      <c r="GY1010" s="241"/>
      <c r="GZ1010" s="241"/>
      <c r="HA1010" s="241"/>
      <c r="HB1010" s="241"/>
      <c r="HC1010" s="241"/>
      <c r="HD1010" s="241"/>
      <c r="HE1010" s="241"/>
      <c r="HF1010" s="241"/>
      <c r="HG1010" s="241"/>
      <c r="HH1010" s="241"/>
      <c r="HI1010" s="241"/>
      <c r="HJ1010" s="241"/>
      <c r="HK1010" s="241"/>
      <c r="HL1010" s="241"/>
      <c r="HM1010" s="241"/>
      <c r="HN1010" s="241"/>
      <c r="HO1010" s="241"/>
      <c r="HP1010" s="241"/>
      <c r="HQ1010" s="241"/>
      <c r="HR1010" s="241"/>
      <c r="HS1010" s="241"/>
      <c r="HT1010" s="241"/>
      <c r="HU1010" s="241"/>
      <c r="HV1010" s="241"/>
      <c r="HW1010" s="241"/>
      <c r="HX1010" s="241"/>
      <c r="HY1010" s="241"/>
      <c r="HZ1010" s="241"/>
      <c r="IA1010" s="241"/>
      <c r="IB1010" s="241"/>
      <c r="IC1010" s="241"/>
      <c r="ID1010" s="241"/>
      <c r="IE1010" s="241"/>
      <c r="IF1010" s="241"/>
      <c r="IG1010" s="241"/>
      <c r="IH1010" s="241"/>
      <c r="II1010" s="241"/>
      <c r="IJ1010" s="241"/>
      <c r="IK1010" s="241"/>
      <c r="IL1010" s="241"/>
      <c r="IM1010" s="241"/>
      <c r="IN1010" s="241"/>
      <c r="IO1010" s="241"/>
      <c r="IP1010" s="241"/>
      <c r="IQ1010" s="241"/>
      <c r="IR1010" s="241"/>
      <c r="IS1010" s="241"/>
      <c r="IT1010" s="241"/>
      <c r="IU1010" s="241"/>
      <c r="IV1010" s="241"/>
      <c r="IW1010" s="241"/>
      <c r="IX1010" s="241"/>
      <c r="IY1010" s="241"/>
      <c r="IZ1010" s="241"/>
      <c r="JA1010" s="241"/>
      <c r="JB1010" s="241"/>
      <c r="JC1010" s="241"/>
      <c r="JD1010" s="241"/>
      <c r="JE1010" s="241"/>
      <c r="JF1010" s="241"/>
      <c r="JG1010" s="241"/>
      <c r="JH1010" s="241"/>
      <c r="JI1010" s="241"/>
      <c r="JJ1010" s="241"/>
      <c r="JK1010" s="241"/>
      <c r="JL1010" s="241"/>
      <c r="JM1010" s="241"/>
      <c r="JN1010" s="241"/>
      <c r="JO1010" s="241"/>
      <c r="JP1010" s="241"/>
      <c r="JQ1010" s="241"/>
      <c r="JR1010" s="241"/>
      <c r="JS1010" s="241"/>
      <c r="JT1010" s="241"/>
      <c r="JU1010" s="241"/>
    </row>
    <row r="1011" spans="1:281" s="240" customFormat="1" ht="15" customHeight="1">
      <c r="A1011" s="241"/>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1129</v>
      </c>
      <c r="V1011" s="241"/>
      <c r="W1011" s="241"/>
      <c r="X1011" s="241"/>
      <c r="Y1011" s="241"/>
      <c r="Z1011" s="241"/>
      <c r="AA1011" s="241"/>
      <c r="AB1011" s="241"/>
      <c r="AC1011" s="241" t="s">
        <v>311</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c r="BH1011" s="241"/>
      <c r="BI1011" s="241"/>
      <c r="BJ1011" s="241"/>
      <c r="BK1011" s="241"/>
      <c r="BL1011" s="241"/>
      <c r="BM1011" s="241"/>
      <c r="BN1011" s="241"/>
      <c r="BO1011" s="241"/>
      <c r="BP1011" s="241"/>
      <c r="BQ1011" s="241"/>
      <c r="BR1011" s="241"/>
      <c r="BS1011" s="241"/>
      <c r="BT1011" s="241"/>
      <c r="BU1011" s="241"/>
      <c r="BV1011" s="241"/>
      <c r="BW1011" s="241"/>
      <c r="BX1011" s="241"/>
      <c r="BY1011" s="241"/>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c r="CS1011" s="241"/>
      <c r="CT1011" s="241"/>
      <c r="CU1011" s="241"/>
      <c r="CV1011" s="241"/>
      <c r="CW1011" s="241"/>
      <c r="CX1011" s="241"/>
      <c r="CY1011" s="241"/>
      <c r="CZ1011" s="241"/>
      <c r="DA1011" s="241"/>
      <c r="DB1011" s="241"/>
      <c r="DC1011" s="241"/>
      <c r="DD1011" s="241"/>
      <c r="DE1011" s="241"/>
      <c r="DF1011" s="241"/>
      <c r="DG1011" s="241"/>
      <c r="DH1011" s="241"/>
      <c r="DI1011" s="241"/>
      <c r="DJ1011" s="241"/>
      <c r="DK1011" s="241"/>
      <c r="DL1011" s="241"/>
      <c r="DM1011" s="241"/>
      <c r="DN1011" s="241"/>
      <c r="DO1011" s="241"/>
      <c r="DP1011" s="241"/>
      <c r="DQ1011" s="241"/>
      <c r="DR1011" s="241"/>
      <c r="DS1011" s="241"/>
      <c r="DT1011" s="241"/>
      <c r="DU1011" s="241"/>
      <c r="DV1011" s="241"/>
      <c r="DW1011" s="241"/>
      <c r="DX1011" s="241"/>
      <c r="DY1011" s="241"/>
      <c r="DZ1011" s="241"/>
      <c r="EA1011" s="241"/>
      <c r="EB1011" s="241"/>
      <c r="EC1011" s="241"/>
      <c r="ED1011" s="241"/>
      <c r="EE1011" s="241"/>
      <c r="EF1011" s="241"/>
      <c r="EG1011" s="241"/>
      <c r="EH1011" s="241"/>
      <c r="EI1011" s="241"/>
      <c r="EJ1011" s="241"/>
      <c r="EK1011" s="241"/>
      <c r="EL1011" s="241"/>
      <c r="EM1011" s="241"/>
      <c r="EN1011" s="241"/>
      <c r="EO1011" s="241"/>
      <c r="EP1011" s="241"/>
      <c r="EQ1011" s="241"/>
      <c r="ER1011" s="241"/>
      <c r="ES1011" s="241"/>
      <c r="ET1011" s="241"/>
      <c r="EU1011" s="241"/>
      <c r="EV1011" s="241"/>
      <c r="EW1011" s="241"/>
      <c r="EX1011" s="241"/>
      <c r="EY1011" s="241"/>
      <c r="EZ1011" s="241"/>
      <c r="FA1011" s="241"/>
      <c r="FB1011" s="241"/>
      <c r="FC1011" s="241"/>
      <c r="FD1011" s="241"/>
      <c r="FE1011" s="241"/>
      <c r="FF1011" s="241"/>
      <c r="FG1011" s="241"/>
      <c r="FH1011" s="241"/>
      <c r="FI1011" s="241"/>
      <c r="FJ1011" s="241"/>
      <c r="FK1011" s="241"/>
      <c r="FL1011" s="241"/>
      <c r="FM1011" s="241"/>
      <c r="FN1011" s="241"/>
      <c r="FO1011" s="241"/>
      <c r="FP1011" s="241"/>
      <c r="FQ1011" s="241"/>
      <c r="FR1011" s="241"/>
      <c r="FS1011" s="241"/>
      <c r="FT1011" s="241"/>
      <c r="FU1011" s="241"/>
      <c r="FV1011" s="241"/>
      <c r="FW1011" s="241"/>
      <c r="FX1011" s="241"/>
      <c r="FY1011" s="241"/>
      <c r="FZ1011" s="241"/>
      <c r="GA1011" s="241"/>
      <c r="GB1011" s="241"/>
      <c r="GC1011" s="241"/>
      <c r="GD1011" s="241"/>
      <c r="GE1011" s="241"/>
      <c r="GF1011" s="241"/>
      <c r="GG1011" s="241"/>
      <c r="GH1011" s="241"/>
      <c r="GI1011" s="241"/>
      <c r="GJ1011" s="241"/>
      <c r="GK1011" s="241"/>
      <c r="GL1011" s="241"/>
      <c r="GM1011" s="241"/>
      <c r="GN1011" s="241"/>
      <c r="GO1011" s="241"/>
      <c r="GP1011" s="241"/>
      <c r="GQ1011" s="241"/>
      <c r="GR1011" s="241"/>
      <c r="GS1011" s="241"/>
      <c r="GT1011" s="241"/>
      <c r="GU1011" s="241"/>
      <c r="GV1011" s="241"/>
      <c r="GW1011" s="241"/>
      <c r="GX1011" s="241"/>
      <c r="GY1011" s="241"/>
      <c r="GZ1011" s="241"/>
      <c r="HA1011" s="241"/>
      <c r="HB1011" s="241"/>
      <c r="HC1011" s="241"/>
      <c r="HD1011" s="241"/>
      <c r="HE1011" s="241"/>
      <c r="HF1011" s="241"/>
      <c r="HG1011" s="241"/>
      <c r="HH1011" s="241"/>
      <c r="HI1011" s="241"/>
      <c r="HJ1011" s="241"/>
      <c r="HK1011" s="241"/>
      <c r="HL1011" s="241"/>
      <c r="HM1011" s="241"/>
      <c r="HN1011" s="241"/>
      <c r="HO1011" s="241"/>
      <c r="HP1011" s="241"/>
      <c r="HQ1011" s="241"/>
      <c r="HR1011" s="241"/>
      <c r="HS1011" s="241"/>
      <c r="HT1011" s="241"/>
      <c r="HU1011" s="241"/>
      <c r="HV1011" s="241"/>
      <c r="HW1011" s="241"/>
      <c r="HX1011" s="241"/>
      <c r="HY1011" s="241"/>
      <c r="HZ1011" s="241"/>
      <c r="IA1011" s="241"/>
      <c r="IB1011" s="241"/>
      <c r="IC1011" s="241"/>
      <c r="ID1011" s="241"/>
      <c r="IE1011" s="241"/>
      <c r="IF1011" s="241"/>
      <c r="IG1011" s="241"/>
      <c r="IH1011" s="241"/>
      <c r="II1011" s="241"/>
      <c r="IJ1011" s="241"/>
      <c r="IK1011" s="241"/>
      <c r="IL1011" s="241"/>
      <c r="IM1011" s="241"/>
      <c r="IN1011" s="241"/>
      <c r="IO1011" s="241"/>
      <c r="IP1011" s="241"/>
      <c r="IQ1011" s="241"/>
      <c r="IR1011" s="241"/>
      <c r="IS1011" s="241"/>
      <c r="IT1011" s="241"/>
      <c r="IU1011" s="241"/>
      <c r="IV1011" s="241"/>
      <c r="IW1011" s="241"/>
      <c r="IX1011" s="241"/>
      <c r="IY1011" s="241"/>
      <c r="IZ1011" s="241"/>
      <c r="JA1011" s="241"/>
      <c r="JB1011" s="241"/>
      <c r="JC1011" s="241"/>
      <c r="JD1011" s="241"/>
      <c r="JE1011" s="241"/>
      <c r="JF1011" s="241"/>
      <c r="JG1011" s="241"/>
      <c r="JH1011" s="241"/>
      <c r="JI1011" s="241"/>
      <c r="JJ1011" s="241"/>
      <c r="JK1011" s="241"/>
      <c r="JL1011" s="241"/>
      <c r="JM1011" s="241"/>
      <c r="JN1011" s="241"/>
      <c r="JO1011" s="241"/>
      <c r="JP1011" s="241"/>
      <c r="JQ1011" s="241"/>
      <c r="JR1011" s="241"/>
      <c r="JS1011" s="241"/>
      <c r="JT1011" s="241"/>
      <c r="JU1011" s="241"/>
    </row>
    <row r="1012" spans="1:281" s="240" customFormat="1" ht="15" customHeight="1">
      <c r="A1012" s="241"/>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1130</v>
      </c>
      <c r="V1012" s="241"/>
      <c r="W1012" s="241"/>
      <c r="X1012" s="241"/>
      <c r="Y1012" s="241"/>
      <c r="Z1012" s="241"/>
      <c r="AA1012" s="241"/>
      <c r="AB1012" s="241"/>
      <c r="AC1012" s="241" t="s">
        <v>386</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c r="BH1012" s="241"/>
      <c r="BI1012" s="241"/>
      <c r="BJ1012" s="241"/>
      <c r="BK1012" s="241"/>
      <c r="BL1012" s="241"/>
      <c r="BM1012" s="241"/>
      <c r="BN1012" s="241"/>
      <c r="BO1012" s="241"/>
      <c r="BP1012" s="241"/>
      <c r="BQ1012" s="241"/>
      <c r="BR1012" s="241"/>
      <c r="BS1012" s="241"/>
      <c r="BT1012" s="241"/>
      <c r="BU1012" s="241"/>
      <c r="BV1012" s="241"/>
      <c r="BW1012" s="241"/>
      <c r="BX1012" s="241"/>
      <c r="BY1012" s="241"/>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c r="CS1012" s="241"/>
      <c r="CT1012" s="241"/>
      <c r="CU1012" s="241"/>
      <c r="CV1012" s="241"/>
      <c r="CW1012" s="241"/>
      <c r="CX1012" s="241"/>
      <c r="CY1012" s="241"/>
      <c r="CZ1012" s="241"/>
      <c r="DA1012" s="241"/>
      <c r="DB1012" s="241"/>
      <c r="DC1012" s="241"/>
      <c r="DD1012" s="241"/>
      <c r="DE1012" s="241"/>
      <c r="DF1012" s="241"/>
      <c r="DG1012" s="241"/>
      <c r="DH1012" s="241"/>
      <c r="DI1012" s="241"/>
      <c r="DJ1012" s="241"/>
      <c r="DK1012" s="241"/>
      <c r="DL1012" s="241"/>
      <c r="DM1012" s="241"/>
      <c r="DN1012" s="241"/>
      <c r="DO1012" s="241"/>
      <c r="DP1012" s="241"/>
      <c r="DQ1012" s="241"/>
      <c r="DR1012" s="241"/>
      <c r="DS1012" s="241"/>
      <c r="DT1012" s="241"/>
      <c r="DU1012" s="241"/>
      <c r="DV1012" s="241"/>
      <c r="DW1012" s="241"/>
      <c r="DX1012" s="241"/>
      <c r="DY1012" s="241"/>
      <c r="DZ1012" s="241"/>
      <c r="EA1012" s="241"/>
      <c r="EB1012" s="241"/>
      <c r="EC1012" s="241"/>
      <c r="ED1012" s="241"/>
      <c r="EE1012" s="241"/>
      <c r="EF1012" s="241"/>
      <c r="EG1012" s="241"/>
      <c r="EH1012" s="241"/>
      <c r="EI1012" s="241"/>
      <c r="EJ1012" s="241"/>
      <c r="EK1012" s="241"/>
      <c r="EL1012" s="241"/>
      <c r="EM1012" s="241"/>
      <c r="EN1012" s="241"/>
      <c r="EO1012" s="241"/>
      <c r="EP1012" s="241"/>
      <c r="EQ1012" s="241"/>
      <c r="ER1012" s="241"/>
      <c r="ES1012" s="241"/>
      <c r="ET1012" s="241"/>
      <c r="EU1012" s="241"/>
      <c r="EV1012" s="241"/>
      <c r="EW1012" s="241"/>
      <c r="EX1012" s="241"/>
      <c r="EY1012" s="241"/>
      <c r="EZ1012" s="241"/>
      <c r="FA1012" s="241"/>
      <c r="FB1012" s="241"/>
      <c r="FC1012" s="241"/>
      <c r="FD1012" s="241"/>
      <c r="FE1012" s="241"/>
      <c r="FF1012" s="241"/>
      <c r="FG1012" s="241"/>
      <c r="FH1012" s="241"/>
      <c r="FI1012" s="241"/>
      <c r="FJ1012" s="241"/>
      <c r="FK1012" s="241"/>
      <c r="FL1012" s="241"/>
      <c r="FM1012" s="241"/>
      <c r="FN1012" s="241"/>
      <c r="FO1012" s="241"/>
      <c r="FP1012" s="241"/>
      <c r="FQ1012" s="241"/>
      <c r="FR1012" s="241"/>
      <c r="FS1012" s="241"/>
      <c r="FT1012" s="241"/>
      <c r="FU1012" s="241"/>
      <c r="FV1012" s="241"/>
      <c r="FW1012" s="241"/>
      <c r="FX1012" s="241"/>
      <c r="FY1012" s="241"/>
      <c r="FZ1012" s="241"/>
      <c r="GA1012" s="241"/>
      <c r="GB1012" s="241"/>
      <c r="GC1012" s="241"/>
      <c r="GD1012" s="241"/>
      <c r="GE1012" s="241"/>
      <c r="GF1012" s="241"/>
      <c r="GG1012" s="241"/>
      <c r="GH1012" s="241"/>
      <c r="GI1012" s="241"/>
      <c r="GJ1012" s="241"/>
      <c r="GK1012" s="241"/>
      <c r="GL1012" s="241"/>
      <c r="GM1012" s="241"/>
      <c r="GN1012" s="241"/>
      <c r="GO1012" s="241"/>
      <c r="GP1012" s="241"/>
      <c r="GQ1012" s="241"/>
      <c r="GR1012" s="241"/>
      <c r="GS1012" s="241"/>
      <c r="GT1012" s="241"/>
      <c r="GU1012" s="241"/>
      <c r="GV1012" s="241"/>
      <c r="GW1012" s="241"/>
      <c r="GX1012" s="241"/>
      <c r="GY1012" s="241"/>
      <c r="GZ1012" s="241"/>
      <c r="HA1012" s="241"/>
      <c r="HB1012" s="241"/>
      <c r="HC1012" s="241"/>
      <c r="HD1012" s="241"/>
      <c r="HE1012" s="241"/>
      <c r="HF1012" s="241"/>
      <c r="HG1012" s="241"/>
      <c r="HH1012" s="241"/>
      <c r="HI1012" s="241"/>
      <c r="HJ1012" s="241"/>
      <c r="HK1012" s="241"/>
      <c r="HL1012" s="241"/>
      <c r="HM1012" s="241"/>
      <c r="HN1012" s="241"/>
      <c r="HO1012" s="241"/>
      <c r="HP1012" s="241"/>
      <c r="HQ1012" s="241"/>
      <c r="HR1012" s="241"/>
      <c r="HS1012" s="241"/>
      <c r="HT1012" s="241"/>
      <c r="HU1012" s="241"/>
      <c r="HV1012" s="241"/>
      <c r="HW1012" s="241"/>
      <c r="HX1012" s="241"/>
      <c r="HY1012" s="241"/>
      <c r="HZ1012" s="241"/>
      <c r="IA1012" s="241"/>
      <c r="IB1012" s="241"/>
      <c r="IC1012" s="241"/>
      <c r="ID1012" s="241"/>
      <c r="IE1012" s="241"/>
      <c r="IF1012" s="241"/>
      <c r="IG1012" s="241"/>
      <c r="IH1012" s="241"/>
      <c r="II1012" s="241"/>
      <c r="IJ1012" s="241"/>
      <c r="IK1012" s="241"/>
      <c r="IL1012" s="241"/>
      <c r="IM1012" s="241"/>
      <c r="IN1012" s="241"/>
      <c r="IO1012" s="241"/>
      <c r="IP1012" s="241"/>
      <c r="IQ1012" s="241"/>
      <c r="IR1012" s="241"/>
      <c r="IS1012" s="241"/>
      <c r="IT1012" s="241"/>
      <c r="IU1012" s="241"/>
      <c r="IV1012" s="241"/>
      <c r="IW1012" s="241"/>
      <c r="IX1012" s="241"/>
      <c r="IY1012" s="241"/>
      <c r="IZ1012" s="241"/>
      <c r="JA1012" s="241"/>
      <c r="JB1012" s="241"/>
      <c r="JC1012" s="241"/>
      <c r="JD1012" s="241"/>
      <c r="JE1012" s="241"/>
      <c r="JF1012" s="241"/>
      <c r="JG1012" s="241"/>
      <c r="JH1012" s="241"/>
      <c r="JI1012" s="241"/>
      <c r="JJ1012" s="241"/>
      <c r="JK1012" s="241"/>
      <c r="JL1012" s="241"/>
      <c r="JM1012" s="241"/>
      <c r="JN1012" s="241"/>
      <c r="JO1012" s="241"/>
      <c r="JP1012" s="241"/>
      <c r="JQ1012" s="241"/>
      <c r="JR1012" s="241"/>
      <c r="JS1012" s="241"/>
      <c r="JT1012" s="241"/>
      <c r="JU1012" s="241"/>
    </row>
    <row r="1013" spans="1:281" s="240" customFormat="1" ht="15" customHeight="1">
      <c r="A1013" s="241"/>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1131</v>
      </c>
      <c r="V1013" s="241"/>
      <c r="W1013" s="241"/>
      <c r="X1013" s="241"/>
      <c r="Y1013" s="241"/>
      <c r="Z1013" s="241"/>
      <c r="AA1013" s="241"/>
      <c r="AB1013" s="241"/>
      <c r="AC1013" s="241" t="s">
        <v>325</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c r="BH1013" s="241"/>
      <c r="BI1013" s="241"/>
      <c r="BJ1013" s="241"/>
      <c r="BK1013" s="241"/>
      <c r="BL1013" s="241"/>
      <c r="BM1013" s="241"/>
      <c r="BN1013" s="241"/>
      <c r="BO1013" s="241"/>
      <c r="BP1013" s="241"/>
      <c r="BQ1013" s="241"/>
      <c r="BR1013" s="241"/>
      <c r="BS1013" s="241"/>
      <c r="BT1013" s="241"/>
      <c r="BU1013" s="241"/>
      <c r="BV1013" s="241"/>
      <c r="BW1013" s="241"/>
      <c r="BX1013" s="241"/>
      <c r="BY1013" s="241"/>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c r="CS1013" s="241"/>
      <c r="CT1013" s="241"/>
      <c r="CU1013" s="241"/>
      <c r="CV1013" s="241"/>
      <c r="CW1013" s="241"/>
      <c r="CX1013" s="241"/>
      <c r="CY1013" s="241"/>
      <c r="CZ1013" s="241"/>
      <c r="DA1013" s="241"/>
      <c r="DB1013" s="241"/>
      <c r="DC1013" s="241"/>
      <c r="DD1013" s="241"/>
      <c r="DE1013" s="241"/>
      <c r="DF1013" s="241"/>
      <c r="DG1013" s="241"/>
      <c r="DH1013" s="241"/>
      <c r="DI1013" s="241"/>
      <c r="DJ1013" s="241"/>
      <c r="DK1013" s="241"/>
      <c r="DL1013" s="241"/>
      <c r="DM1013" s="241"/>
      <c r="DN1013" s="241"/>
      <c r="DO1013" s="241"/>
      <c r="DP1013" s="241"/>
      <c r="DQ1013" s="241"/>
      <c r="DR1013" s="241"/>
      <c r="DS1013" s="241"/>
      <c r="DT1013" s="241"/>
      <c r="DU1013" s="241"/>
      <c r="DV1013" s="241"/>
      <c r="DW1013" s="241"/>
      <c r="DX1013" s="241"/>
      <c r="DY1013" s="241"/>
      <c r="DZ1013" s="241"/>
      <c r="EA1013" s="241"/>
      <c r="EB1013" s="241"/>
      <c r="EC1013" s="241"/>
      <c r="ED1013" s="241"/>
      <c r="EE1013" s="241"/>
      <c r="EF1013" s="241"/>
      <c r="EG1013" s="241"/>
      <c r="EH1013" s="241"/>
      <c r="EI1013" s="241"/>
      <c r="EJ1013" s="241"/>
      <c r="EK1013" s="241"/>
      <c r="EL1013" s="241"/>
      <c r="EM1013" s="241"/>
      <c r="EN1013" s="241"/>
      <c r="EO1013" s="241"/>
      <c r="EP1013" s="241"/>
      <c r="EQ1013" s="241"/>
      <c r="ER1013" s="241"/>
      <c r="ES1013" s="241"/>
      <c r="ET1013" s="241"/>
      <c r="EU1013" s="241"/>
      <c r="EV1013" s="241"/>
      <c r="EW1013" s="241"/>
      <c r="EX1013" s="241"/>
      <c r="EY1013" s="241"/>
      <c r="EZ1013" s="241"/>
      <c r="FA1013" s="241"/>
      <c r="FB1013" s="241"/>
      <c r="FC1013" s="241"/>
      <c r="FD1013" s="241"/>
      <c r="FE1013" s="241"/>
      <c r="FF1013" s="241"/>
      <c r="FG1013" s="241"/>
      <c r="FH1013" s="241"/>
      <c r="FI1013" s="241"/>
      <c r="FJ1013" s="241"/>
      <c r="FK1013" s="241"/>
      <c r="FL1013" s="241"/>
      <c r="FM1013" s="241"/>
      <c r="FN1013" s="241"/>
      <c r="FO1013" s="241"/>
      <c r="FP1013" s="241"/>
      <c r="FQ1013" s="241"/>
      <c r="FR1013" s="241"/>
      <c r="FS1013" s="241"/>
      <c r="FT1013" s="241"/>
      <c r="FU1013" s="241"/>
      <c r="FV1013" s="241"/>
      <c r="FW1013" s="241"/>
      <c r="FX1013" s="241"/>
      <c r="FY1013" s="241"/>
      <c r="FZ1013" s="241"/>
      <c r="GA1013" s="241"/>
      <c r="GB1013" s="241"/>
      <c r="GC1013" s="241"/>
      <c r="GD1013" s="241"/>
      <c r="GE1013" s="241"/>
      <c r="GF1013" s="241"/>
      <c r="GG1013" s="241"/>
      <c r="GH1013" s="241"/>
      <c r="GI1013" s="241"/>
      <c r="GJ1013" s="241"/>
      <c r="GK1013" s="241"/>
      <c r="GL1013" s="241"/>
      <c r="GM1013" s="241"/>
      <c r="GN1013" s="241"/>
      <c r="GO1013" s="241"/>
      <c r="GP1013" s="241"/>
      <c r="GQ1013" s="241"/>
      <c r="GR1013" s="241"/>
      <c r="GS1013" s="241"/>
      <c r="GT1013" s="241"/>
      <c r="GU1013" s="241"/>
      <c r="GV1013" s="241"/>
      <c r="GW1013" s="241"/>
      <c r="GX1013" s="241"/>
      <c r="GY1013" s="241"/>
      <c r="GZ1013" s="241"/>
      <c r="HA1013" s="241"/>
      <c r="HB1013" s="241"/>
      <c r="HC1013" s="241"/>
      <c r="HD1013" s="241"/>
      <c r="HE1013" s="241"/>
      <c r="HF1013" s="241"/>
      <c r="HG1013" s="241"/>
      <c r="HH1013" s="241"/>
      <c r="HI1013" s="241"/>
      <c r="HJ1013" s="241"/>
      <c r="HK1013" s="241"/>
      <c r="HL1013" s="241"/>
      <c r="HM1013" s="241"/>
      <c r="HN1013" s="241"/>
      <c r="HO1013" s="241"/>
      <c r="HP1013" s="241"/>
      <c r="HQ1013" s="241"/>
      <c r="HR1013" s="241"/>
      <c r="HS1013" s="241"/>
      <c r="HT1013" s="241"/>
      <c r="HU1013" s="241"/>
      <c r="HV1013" s="241"/>
      <c r="HW1013" s="241"/>
      <c r="HX1013" s="241"/>
      <c r="HY1013" s="241"/>
      <c r="HZ1013" s="241"/>
      <c r="IA1013" s="241"/>
      <c r="IB1013" s="241"/>
      <c r="IC1013" s="241"/>
      <c r="ID1013" s="241"/>
      <c r="IE1013" s="241"/>
      <c r="IF1013" s="241"/>
      <c r="IG1013" s="241"/>
      <c r="IH1013" s="241"/>
      <c r="II1013" s="241"/>
      <c r="IJ1013" s="241"/>
      <c r="IK1013" s="241"/>
      <c r="IL1013" s="241"/>
      <c r="IM1013" s="241"/>
      <c r="IN1013" s="241"/>
      <c r="IO1013" s="241"/>
      <c r="IP1013" s="241"/>
      <c r="IQ1013" s="241"/>
      <c r="IR1013" s="241"/>
      <c r="IS1013" s="241"/>
      <c r="IT1013" s="241"/>
      <c r="IU1013" s="241"/>
      <c r="IV1013" s="241"/>
      <c r="IW1013" s="241"/>
      <c r="IX1013" s="241"/>
      <c r="IY1013" s="241"/>
      <c r="IZ1013" s="241"/>
      <c r="JA1013" s="241"/>
      <c r="JB1013" s="241"/>
      <c r="JC1013" s="241"/>
      <c r="JD1013" s="241"/>
      <c r="JE1013" s="241"/>
      <c r="JF1013" s="241"/>
      <c r="JG1013" s="241"/>
      <c r="JH1013" s="241"/>
      <c r="JI1013" s="241"/>
      <c r="JJ1013" s="241"/>
      <c r="JK1013" s="241"/>
      <c r="JL1013" s="241"/>
      <c r="JM1013" s="241"/>
      <c r="JN1013" s="241"/>
      <c r="JO1013" s="241"/>
      <c r="JP1013" s="241"/>
      <c r="JQ1013" s="241"/>
      <c r="JR1013" s="241"/>
      <c r="JS1013" s="241"/>
      <c r="JT1013" s="241"/>
      <c r="JU1013" s="241"/>
    </row>
    <row r="1014" spans="1:281" s="240" customFormat="1" ht="15" customHeight="1">
      <c r="A1014" s="241"/>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1132</v>
      </c>
      <c r="V1014" s="241"/>
      <c r="W1014" s="241"/>
      <c r="X1014" s="241"/>
      <c r="Y1014" s="241"/>
      <c r="Z1014" s="241"/>
      <c r="AA1014" s="241"/>
      <c r="AB1014" s="241"/>
      <c r="AC1014" s="241" t="s">
        <v>366</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c r="BH1014" s="241"/>
      <c r="BI1014" s="241"/>
      <c r="BJ1014" s="241"/>
      <c r="BK1014" s="241"/>
      <c r="BL1014" s="241"/>
      <c r="BM1014" s="241"/>
      <c r="BN1014" s="241"/>
      <c r="BO1014" s="241"/>
      <c r="BP1014" s="241"/>
      <c r="BQ1014" s="241"/>
      <c r="BR1014" s="241"/>
      <c r="BS1014" s="241"/>
      <c r="BT1014" s="241"/>
      <c r="BU1014" s="241"/>
      <c r="BV1014" s="241"/>
      <c r="BW1014" s="241"/>
      <c r="BX1014" s="241"/>
      <c r="BY1014" s="241"/>
      <c r="BZ1014" s="241"/>
      <c r="CA1014" s="241"/>
      <c r="CB1014" s="241"/>
      <c r="CC1014" s="241"/>
      <c r="CD1014" s="241"/>
      <c r="CE1014" s="241"/>
      <c r="CF1014" s="241"/>
      <c r="CG1014" s="241"/>
      <c r="CH1014" s="241"/>
      <c r="CI1014" s="241"/>
      <c r="CJ1014" s="241"/>
      <c r="CK1014" s="241"/>
      <c r="CL1014" s="241"/>
      <c r="CM1014" s="241"/>
      <c r="CN1014" s="241"/>
      <c r="CO1014" s="241"/>
      <c r="CP1014" s="241"/>
      <c r="CQ1014" s="241"/>
      <c r="CR1014" s="241"/>
      <c r="CS1014" s="241"/>
      <c r="CT1014" s="241"/>
      <c r="CU1014" s="241"/>
      <c r="CV1014" s="241"/>
      <c r="CW1014" s="241"/>
      <c r="CX1014" s="241"/>
      <c r="CY1014" s="241"/>
      <c r="CZ1014" s="241"/>
      <c r="DA1014" s="241"/>
      <c r="DB1014" s="241"/>
      <c r="DC1014" s="241"/>
      <c r="DD1014" s="241"/>
      <c r="DE1014" s="241"/>
      <c r="DF1014" s="241"/>
      <c r="DG1014" s="241"/>
      <c r="DH1014" s="241"/>
      <c r="DI1014" s="241"/>
      <c r="DJ1014" s="241"/>
      <c r="DK1014" s="241"/>
      <c r="DL1014" s="241"/>
      <c r="DM1014" s="241"/>
      <c r="DN1014" s="241"/>
      <c r="DO1014" s="241"/>
      <c r="DP1014" s="241"/>
      <c r="DQ1014" s="241"/>
      <c r="DR1014" s="241"/>
      <c r="DS1014" s="241"/>
      <c r="DT1014" s="241"/>
      <c r="DU1014" s="241"/>
      <c r="DV1014" s="241"/>
      <c r="DW1014" s="241"/>
      <c r="DX1014" s="241"/>
      <c r="DY1014" s="241"/>
      <c r="DZ1014" s="241"/>
      <c r="EA1014" s="241"/>
      <c r="EB1014" s="241"/>
      <c r="EC1014" s="241"/>
      <c r="ED1014" s="241"/>
      <c r="EE1014" s="241"/>
      <c r="EF1014" s="241"/>
      <c r="EG1014" s="241"/>
      <c r="EH1014" s="241"/>
      <c r="EI1014" s="241"/>
      <c r="EJ1014" s="241"/>
      <c r="EK1014" s="241"/>
      <c r="EL1014" s="241"/>
      <c r="EM1014" s="241"/>
      <c r="EN1014" s="241"/>
      <c r="EO1014" s="241"/>
      <c r="EP1014" s="241"/>
      <c r="EQ1014" s="241"/>
      <c r="ER1014" s="241"/>
      <c r="ES1014" s="241"/>
      <c r="ET1014" s="241"/>
      <c r="EU1014" s="241"/>
      <c r="EV1014" s="241"/>
      <c r="EW1014" s="241"/>
      <c r="EX1014" s="241"/>
      <c r="EY1014" s="241"/>
      <c r="EZ1014" s="241"/>
      <c r="FA1014" s="241"/>
      <c r="FB1014" s="241"/>
      <c r="FC1014" s="241"/>
      <c r="FD1014" s="241"/>
      <c r="FE1014" s="241"/>
      <c r="FF1014" s="241"/>
      <c r="FG1014" s="241"/>
      <c r="FH1014" s="241"/>
      <c r="FI1014" s="241"/>
      <c r="FJ1014" s="241"/>
      <c r="FK1014" s="241"/>
      <c r="FL1014" s="241"/>
      <c r="FM1014" s="241"/>
      <c r="FN1014" s="241"/>
      <c r="FO1014" s="241"/>
      <c r="FP1014" s="241"/>
      <c r="FQ1014" s="241"/>
      <c r="FR1014" s="241"/>
      <c r="FS1014" s="241"/>
      <c r="FT1014" s="241"/>
      <c r="FU1014" s="241"/>
      <c r="FV1014" s="241"/>
      <c r="FW1014" s="241"/>
      <c r="FX1014" s="241"/>
      <c r="FY1014" s="241"/>
      <c r="FZ1014" s="241"/>
      <c r="GA1014" s="241"/>
      <c r="GB1014" s="241"/>
      <c r="GC1014" s="241"/>
      <c r="GD1014" s="241"/>
      <c r="GE1014" s="241"/>
      <c r="GF1014" s="241"/>
      <c r="GG1014" s="241"/>
      <c r="GH1014" s="241"/>
      <c r="GI1014" s="241"/>
      <c r="GJ1014" s="241"/>
      <c r="GK1014" s="241"/>
      <c r="GL1014" s="241"/>
      <c r="GM1014" s="241"/>
      <c r="GN1014" s="241"/>
      <c r="GO1014" s="241"/>
      <c r="GP1014" s="241"/>
      <c r="GQ1014" s="241"/>
      <c r="GR1014" s="241"/>
      <c r="GS1014" s="241"/>
      <c r="GT1014" s="241"/>
      <c r="GU1014" s="241"/>
      <c r="GV1014" s="241"/>
      <c r="GW1014" s="241"/>
      <c r="GX1014" s="241"/>
      <c r="GY1014" s="241"/>
      <c r="GZ1014" s="241"/>
      <c r="HA1014" s="241"/>
      <c r="HB1014" s="241"/>
      <c r="HC1014" s="241"/>
      <c r="HD1014" s="241"/>
      <c r="HE1014" s="241"/>
      <c r="HF1014" s="241"/>
      <c r="HG1014" s="241"/>
      <c r="HH1014" s="241"/>
      <c r="HI1014" s="241"/>
      <c r="HJ1014" s="241"/>
      <c r="HK1014" s="241"/>
      <c r="HL1014" s="241"/>
      <c r="HM1014" s="241"/>
      <c r="HN1014" s="241"/>
      <c r="HO1014" s="241"/>
      <c r="HP1014" s="241"/>
      <c r="HQ1014" s="241"/>
      <c r="HR1014" s="241"/>
      <c r="HS1014" s="241"/>
      <c r="HT1014" s="241"/>
      <c r="HU1014" s="241"/>
      <c r="HV1014" s="241"/>
      <c r="HW1014" s="241"/>
      <c r="HX1014" s="241"/>
      <c r="HY1014" s="241"/>
      <c r="HZ1014" s="241"/>
      <c r="IA1014" s="241"/>
      <c r="IB1014" s="241"/>
      <c r="IC1014" s="241"/>
      <c r="ID1014" s="241"/>
      <c r="IE1014" s="241"/>
      <c r="IF1014" s="241"/>
      <c r="IG1014" s="241"/>
      <c r="IH1014" s="241"/>
      <c r="II1014" s="241"/>
      <c r="IJ1014" s="241"/>
      <c r="IK1014" s="241"/>
      <c r="IL1014" s="241"/>
      <c r="IM1014" s="241"/>
      <c r="IN1014" s="241"/>
      <c r="IO1014" s="241"/>
      <c r="IP1014" s="241"/>
      <c r="IQ1014" s="241"/>
      <c r="IR1014" s="241"/>
      <c r="IS1014" s="241"/>
      <c r="IT1014" s="241"/>
      <c r="IU1014" s="241"/>
      <c r="IV1014" s="241"/>
      <c r="IW1014" s="241"/>
      <c r="IX1014" s="241"/>
      <c r="IY1014" s="241"/>
      <c r="IZ1014" s="241"/>
      <c r="JA1014" s="241"/>
      <c r="JB1014" s="241"/>
      <c r="JC1014" s="241"/>
      <c r="JD1014" s="241"/>
      <c r="JE1014" s="241"/>
      <c r="JF1014" s="241"/>
      <c r="JG1014" s="241"/>
      <c r="JH1014" s="241"/>
      <c r="JI1014" s="241"/>
      <c r="JJ1014" s="241"/>
      <c r="JK1014" s="241"/>
      <c r="JL1014" s="241"/>
      <c r="JM1014" s="241"/>
      <c r="JN1014" s="241"/>
      <c r="JO1014" s="241"/>
      <c r="JP1014" s="241"/>
      <c r="JQ1014" s="241"/>
      <c r="JR1014" s="241"/>
      <c r="JS1014" s="241"/>
      <c r="JT1014" s="241"/>
      <c r="JU1014" s="241"/>
    </row>
    <row r="1015" spans="1:281" s="240" customFormat="1" ht="15" customHeight="1">
      <c r="A1015" s="241"/>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1133</v>
      </c>
      <c r="V1015" s="241"/>
      <c r="W1015" s="241"/>
      <c r="X1015" s="241"/>
      <c r="Y1015" s="241"/>
      <c r="Z1015" s="241"/>
      <c r="AA1015" s="241"/>
      <c r="AB1015" s="241"/>
      <c r="AC1015" s="241" t="s">
        <v>386</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c r="DV1015" s="241"/>
      <c r="DW1015" s="241"/>
      <c r="DX1015" s="241"/>
      <c r="DY1015" s="241"/>
      <c r="DZ1015" s="241"/>
      <c r="EA1015" s="241"/>
      <c r="EB1015" s="241"/>
      <c r="EC1015" s="241"/>
      <c r="ED1015" s="241"/>
      <c r="EE1015" s="241"/>
      <c r="EF1015" s="241"/>
      <c r="EG1015" s="241"/>
      <c r="EH1015" s="241"/>
      <c r="EI1015" s="241"/>
      <c r="EJ1015" s="241"/>
      <c r="EK1015" s="241"/>
      <c r="EL1015" s="241"/>
      <c r="EM1015" s="241"/>
      <c r="EN1015" s="241"/>
      <c r="EO1015" s="241"/>
      <c r="EP1015" s="241"/>
      <c r="EQ1015" s="241"/>
      <c r="ER1015" s="241"/>
      <c r="ES1015" s="241"/>
      <c r="ET1015" s="241"/>
      <c r="EU1015" s="241"/>
      <c r="EV1015" s="241"/>
      <c r="EW1015" s="241"/>
      <c r="EX1015" s="241"/>
      <c r="EY1015" s="241"/>
      <c r="EZ1015" s="241"/>
      <c r="FA1015" s="241"/>
      <c r="FB1015" s="241"/>
      <c r="FC1015" s="241"/>
      <c r="FD1015" s="241"/>
      <c r="FE1015" s="241"/>
      <c r="FF1015" s="241"/>
      <c r="FG1015" s="241"/>
      <c r="FH1015" s="241"/>
      <c r="FI1015" s="241"/>
      <c r="FJ1015" s="241"/>
      <c r="FK1015" s="241"/>
      <c r="FL1015" s="241"/>
      <c r="FM1015" s="241"/>
      <c r="FN1015" s="241"/>
      <c r="FO1015" s="241"/>
      <c r="FP1015" s="241"/>
      <c r="FQ1015" s="241"/>
      <c r="FR1015" s="241"/>
      <c r="FS1015" s="241"/>
      <c r="FT1015" s="241"/>
      <c r="FU1015" s="241"/>
      <c r="FV1015" s="241"/>
      <c r="FW1015" s="241"/>
      <c r="FX1015" s="241"/>
      <c r="FY1015" s="241"/>
      <c r="FZ1015" s="241"/>
      <c r="GA1015" s="241"/>
      <c r="GB1015" s="241"/>
      <c r="GC1015" s="241"/>
      <c r="GD1015" s="241"/>
      <c r="GE1015" s="241"/>
      <c r="GF1015" s="241"/>
      <c r="GG1015" s="241"/>
      <c r="GH1015" s="241"/>
      <c r="GI1015" s="241"/>
      <c r="GJ1015" s="241"/>
      <c r="GK1015" s="241"/>
      <c r="GL1015" s="241"/>
      <c r="GM1015" s="241"/>
      <c r="GN1015" s="241"/>
      <c r="GO1015" s="241"/>
      <c r="GP1015" s="241"/>
      <c r="GQ1015" s="241"/>
      <c r="GR1015" s="241"/>
      <c r="GS1015" s="241"/>
      <c r="GT1015" s="241"/>
      <c r="GU1015" s="241"/>
      <c r="GV1015" s="241"/>
      <c r="GW1015" s="241"/>
      <c r="GX1015" s="241"/>
      <c r="GY1015" s="241"/>
      <c r="GZ1015" s="241"/>
      <c r="HA1015" s="241"/>
      <c r="HB1015" s="241"/>
      <c r="HC1015" s="241"/>
      <c r="HD1015" s="241"/>
      <c r="HE1015" s="241"/>
      <c r="HF1015" s="241"/>
      <c r="HG1015" s="241"/>
      <c r="HH1015" s="241"/>
      <c r="HI1015" s="241"/>
      <c r="HJ1015" s="241"/>
      <c r="HK1015" s="241"/>
      <c r="HL1015" s="241"/>
      <c r="HM1015" s="241"/>
      <c r="HN1015" s="241"/>
      <c r="HO1015" s="241"/>
      <c r="HP1015" s="241"/>
      <c r="HQ1015" s="241"/>
      <c r="HR1015" s="241"/>
      <c r="HS1015" s="241"/>
      <c r="HT1015" s="241"/>
      <c r="HU1015" s="241"/>
      <c r="HV1015" s="241"/>
      <c r="HW1015" s="241"/>
      <c r="HX1015" s="241"/>
      <c r="HY1015" s="241"/>
      <c r="HZ1015" s="241"/>
      <c r="IA1015" s="241"/>
      <c r="IB1015" s="241"/>
      <c r="IC1015" s="241"/>
      <c r="ID1015" s="241"/>
      <c r="IE1015" s="241"/>
      <c r="IF1015" s="241"/>
      <c r="IG1015" s="241"/>
      <c r="IH1015" s="241"/>
      <c r="II1015" s="241"/>
      <c r="IJ1015" s="241"/>
      <c r="IK1015" s="241"/>
      <c r="IL1015" s="241"/>
      <c r="IM1015" s="241"/>
      <c r="IN1015" s="241"/>
      <c r="IO1015" s="241"/>
      <c r="IP1015" s="241"/>
      <c r="IQ1015" s="241"/>
      <c r="IR1015" s="241"/>
      <c r="IS1015" s="241"/>
      <c r="IT1015" s="241"/>
      <c r="IU1015" s="241"/>
      <c r="IV1015" s="241"/>
      <c r="IW1015" s="241"/>
      <c r="IX1015" s="241"/>
      <c r="IY1015" s="241"/>
      <c r="IZ1015" s="241"/>
      <c r="JA1015" s="241"/>
      <c r="JB1015" s="241"/>
      <c r="JC1015" s="241"/>
      <c r="JD1015" s="241"/>
      <c r="JE1015" s="241"/>
      <c r="JF1015" s="241"/>
      <c r="JG1015" s="241"/>
      <c r="JH1015" s="241"/>
      <c r="JI1015" s="241"/>
      <c r="JJ1015" s="241"/>
      <c r="JK1015" s="241"/>
      <c r="JL1015" s="241"/>
      <c r="JM1015" s="241"/>
      <c r="JN1015" s="241"/>
      <c r="JO1015" s="241"/>
      <c r="JP1015" s="241"/>
      <c r="JQ1015" s="241"/>
      <c r="JR1015" s="241"/>
      <c r="JS1015" s="241"/>
      <c r="JT1015" s="241"/>
      <c r="JU1015" s="241"/>
    </row>
    <row r="1016" spans="1:281" s="240" customFormat="1" ht="15" customHeight="1">
      <c r="A1016" s="241"/>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1134</v>
      </c>
      <c r="V1016" s="241"/>
      <c r="W1016" s="241"/>
      <c r="X1016" s="241"/>
      <c r="Y1016" s="241"/>
      <c r="Z1016" s="241"/>
      <c r="AA1016" s="241"/>
      <c r="AB1016" s="241"/>
      <c r="AC1016" s="241" t="s">
        <v>386</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c r="BH1016" s="241"/>
      <c r="BI1016" s="241"/>
      <c r="BJ1016" s="241"/>
      <c r="BK1016" s="241"/>
      <c r="BL1016" s="241"/>
      <c r="BM1016" s="241"/>
      <c r="BN1016" s="241"/>
      <c r="BO1016" s="241"/>
      <c r="BP1016" s="241"/>
      <c r="BQ1016" s="241"/>
      <c r="BR1016" s="241"/>
      <c r="BS1016" s="241"/>
      <c r="BT1016" s="241"/>
      <c r="BU1016" s="241"/>
      <c r="BV1016" s="241"/>
      <c r="BW1016" s="241"/>
      <c r="BX1016" s="241"/>
      <c r="BY1016" s="241"/>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c r="CS1016" s="241"/>
      <c r="CT1016" s="241"/>
      <c r="CU1016" s="241"/>
      <c r="CV1016" s="241"/>
      <c r="CW1016" s="241"/>
      <c r="CX1016" s="241"/>
      <c r="CY1016" s="241"/>
      <c r="CZ1016" s="241"/>
      <c r="DA1016" s="241"/>
      <c r="DB1016" s="241"/>
      <c r="DC1016" s="241"/>
      <c r="DD1016" s="241"/>
      <c r="DE1016" s="241"/>
      <c r="DF1016" s="241"/>
      <c r="DG1016" s="241"/>
      <c r="DH1016" s="241"/>
      <c r="DI1016" s="241"/>
      <c r="DJ1016" s="241"/>
      <c r="DK1016" s="241"/>
      <c r="DL1016" s="241"/>
      <c r="DM1016" s="241"/>
      <c r="DN1016" s="241"/>
      <c r="DO1016" s="241"/>
      <c r="DP1016" s="241"/>
      <c r="DQ1016" s="241"/>
      <c r="DR1016" s="241"/>
      <c r="DS1016" s="241"/>
      <c r="DT1016" s="241"/>
      <c r="DU1016" s="241"/>
      <c r="DV1016" s="241"/>
      <c r="DW1016" s="241"/>
      <c r="DX1016" s="241"/>
      <c r="DY1016" s="241"/>
      <c r="DZ1016" s="241"/>
      <c r="EA1016" s="241"/>
      <c r="EB1016" s="241"/>
      <c r="EC1016" s="241"/>
      <c r="ED1016" s="241"/>
      <c r="EE1016" s="241"/>
      <c r="EF1016" s="241"/>
      <c r="EG1016" s="241"/>
      <c r="EH1016" s="241"/>
      <c r="EI1016" s="241"/>
      <c r="EJ1016" s="241"/>
      <c r="EK1016" s="241"/>
      <c r="EL1016" s="241"/>
      <c r="EM1016" s="241"/>
      <c r="EN1016" s="241"/>
      <c r="EO1016" s="241"/>
      <c r="EP1016" s="241"/>
      <c r="EQ1016" s="241"/>
      <c r="ER1016" s="241"/>
      <c r="ES1016" s="241"/>
      <c r="ET1016" s="241"/>
      <c r="EU1016" s="241"/>
      <c r="EV1016" s="241"/>
      <c r="EW1016" s="241"/>
      <c r="EX1016" s="241"/>
      <c r="EY1016" s="241"/>
      <c r="EZ1016" s="241"/>
      <c r="FA1016" s="241"/>
      <c r="FB1016" s="241"/>
      <c r="FC1016" s="241"/>
      <c r="FD1016" s="241"/>
      <c r="FE1016" s="241"/>
      <c r="FF1016" s="241"/>
      <c r="FG1016" s="241"/>
      <c r="FH1016" s="241"/>
      <c r="FI1016" s="241"/>
      <c r="FJ1016" s="241"/>
      <c r="FK1016" s="241"/>
      <c r="FL1016" s="241"/>
      <c r="FM1016" s="241"/>
      <c r="FN1016" s="241"/>
      <c r="FO1016" s="241"/>
      <c r="FP1016" s="241"/>
      <c r="FQ1016" s="241"/>
      <c r="FR1016" s="241"/>
      <c r="FS1016" s="241"/>
      <c r="FT1016" s="241"/>
      <c r="FU1016" s="241"/>
      <c r="FV1016" s="241"/>
      <c r="FW1016" s="241"/>
      <c r="FX1016" s="241"/>
      <c r="FY1016" s="241"/>
      <c r="FZ1016" s="241"/>
      <c r="GA1016" s="241"/>
      <c r="GB1016" s="241"/>
      <c r="GC1016" s="241"/>
      <c r="GD1016" s="241"/>
      <c r="GE1016" s="241"/>
      <c r="GF1016" s="241"/>
      <c r="GG1016" s="241"/>
      <c r="GH1016" s="241"/>
      <c r="GI1016" s="241"/>
      <c r="GJ1016" s="241"/>
      <c r="GK1016" s="241"/>
      <c r="GL1016" s="241"/>
      <c r="GM1016" s="241"/>
      <c r="GN1016" s="241"/>
      <c r="GO1016" s="241"/>
      <c r="GP1016" s="241"/>
      <c r="GQ1016" s="241"/>
      <c r="GR1016" s="241"/>
      <c r="GS1016" s="241"/>
      <c r="GT1016" s="241"/>
      <c r="GU1016" s="241"/>
      <c r="GV1016" s="241"/>
      <c r="GW1016" s="241"/>
      <c r="GX1016" s="241"/>
      <c r="GY1016" s="241"/>
      <c r="GZ1016" s="241"/>
      <c r="HA1016" s="241"/>
      <c r="HB1016" s="241"/>
      <c r="HC1016" s="241"/>
      <c r="HD1016" s="241"/>
      <c r="HE1016" s="241"/>
      <c r="HF1016" s="241"/>
      <c r="HG1016" s="241"/>
      <c r="HH1016" s="241"/>
      <c r="HI1016" s="241"/>
      <c r="HJ1016" s="241"/>
      <c r="HK1016" s="241"/>
      <c r="HL1016" s="241"/>
      <c r="HM1016" s="241"/>
      <c r="HN1016" s="241"/>
      <c r="HO1016" s="241"/>
      <c r="HP1016" s="241"/>
      <c r="HQ1016" s="241"/>
      <c r="HR1016" s="241"/>
      <c r="HS1016" s="241"/>
      <c r="HT1016" s="241"/>
      <c r="HU1016" s="241"/>
      <c r="HV1016" s="241"/>
      <c r="HW1016" s="241"/>
      <c r="HX1016" s="241"/>
      <c r="HY1016" s="241"/>
      <c r="HZ1016" s="241"/>
      <c r="IA1016" s="241"/>
      <c r="IB1016" s="241"/>
      <c r="IC1016" s="241"/>
      <c r="ID1016" s="241"/>
      <c r="IE1016" s="241"/>
      <c r="IF1016" s="241"/>
      <c r="IG1016" s="241"/>
      <c r="IH1016" s="241"/>
      <c r="II1016" s="241"/>
      <c r="IJ1016" s="241"/>
      <c r="IK1016" s="241"/>
      <c r="IL1016" s="241"/>
      <c r="IM1016" s="241"/>
      <c r="IN1016" s="241"/>
      <c r="IO1016" s="241"/>
      <c r="IP1016" s="241"/>
      <c r="IQ1016" s="241"/>
      <c r="IR1016" s="241"/>
      <c r="IS1016" s="241"/>
      <c r="IT1016" s="241"/>
      <c r="IU1016" s="241"/>
      <c r="IV1016" s="241"/>
      <c r="IW1016" s="241"/>
      <c r="IX1016" s="241"/>
      <c r="IY1016" s="241"/>
      <c r="IZ1016" s="241"/>
      <c r="JA1016" s="241"/>
      <c r="JB1016" s="241"/>
      <c r="JC1016" s="241"/>
      <c r="JD1016" s="241"/>
      <c r="JE1016" s="241"/>
      <c r="JF1016" s="241"/>
      <c r="JG1016" s="241"/>
      <c r="JH1016" s="241"/>
      <c r="JI1016" s="241"/>
      <c r="JJ1016" s="241"/>
      <c r="JK1016" s="241"/>
      <c r="JL1016" s="241"/>
      <c r="JM1016" s="241"/>
      <c r="JN1016" s="241"/>
      <c r="JO1016" s="241"/>
      <c r="JP1016" s="241"/>
      <c r="JQ1016" s="241"/>
      <c r="JR1016" s="241"/>
      <c r="JS1016" s="241"/>
      <c r="JT1016" s="241"/>
      <c r="JU1016" s="241"/>
    </row>
    <row r="1017" spans="1:281" s="240" customFormat="1" ht="15" customHeight="1">
      <c r="A1017" s="241"/>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1135</v>
      </c>
      <c r="V1017" s="241"/>
      <c r="W1017" s="241"/>
      <c r="X1017" s="241"/>
      <c r="Y1017" s="241"/>
      <c r="Z1017" s="241"/>
      <c r="AA1017" s="241"/>
      <c r="AB1017" s="241"/>
      <c r="AC1017" s="241" t="s">
        <v>366</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c r="BH1017" s="241"/>
      <c r="BI1017" s="241"/>
      <c r="BJ1017" s="241"/>
      <c r="BK1017" s="241"/>
      <c r="BL1017" s="241"/>
      <c r="BM1017" s="241"/>
      <c r="BN1017" s="241"/>
      <c r="BO1017" s="241"/>
      <c r="BP1017" s="241"/>
      <c r="BQ1017" s="241"/>
      <c r="BR1017" s="241"/>
      <c r="BS1017" s="241"/>
      <c r="BT1017" s="241"/>
      <c r="BU1017" s="241"/>
      <c r="BV1017" s="241"/>
      <c r="BW1017" s="241"/>
      <c r="BX1017" s="241"/>
      <c r="BY1017" s="241"/>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c r="CS1017" s="241"/>
      <c r="CT1017" s="241"/>
      <c r="CU1017" s="241"/>
      <c r="CV1017" s="241"/>
      <c r="CW1017" s="241"/>
      <c r="CX1017" s="241"/>
      <c r="CY1017" s="241"/>
      <c r="CZ1017" s="241"/>
      <c r="DA1017" s="241"/>
      <c r="DB1017" s="241"/>
      <c r="DC1017" s="241"/>
      <c r="DD1017" s="241"/>
      <c r="DE1017" s="241"/>
      <c r="DF1017" s="241"/>
      <c r="DG1017" s="241"/>
      <c r="DH1017" s="241"/>
      <c r="DI1017" s="241"/>
      <c r="DJ1017" s="241"/>
      <c r="DK1017" s="241"/>
      <c r="DL1017" s="241"/>
      <c r="DM1017" s="241"/>
      <c r="DN1017" s="241"/>
      <c r="DO1017" s="241"/>
      <c r="DP1017" s="241"/>
      <c r="DQ1017" s="241"/>
      <c r="DR1017" s="241"/>
      <c r="DS1017" s="241"/>
      <c r="DT1017" s="241"/>
      <c r="DU1017" s="241"/>
      <c r="DV1017" s="241"/>
      <c r="DW1017" s="241"/>
      <c r="DX1017" s="241"/>
      <c r="DY1017" s="241"/>
      <c r="DZ1017" s="241"/>
      <c r="EA1017" s="241"/>
      <c r="EB1017" s="241"/>
      <c r="EC1017" s="241"/>
      <c r="ED1017" s="241"/>
      <c r="EE1017" s="241"/>
      <c r="EF1017" s="241"/>
      <c r="EG1017" s="241"/>
      <c r="EH1017" s="241"/>
      <c r="EI1017" s="241"/>
      <c r="EJ1017" s="241"/>
      <c r="EK1017" s="241"/>
      <c r="EL1017" s="241"/>
      <c r="EM1017" s="241"/>
      <c r="EN1017" s="241"/>
      <c r="EO1017" s="241"/>
      <c r="EP1017" s="241"/>
      <c r="EQ1017" s="241"/>
      <c r="ER1017" s="241"/>
      <c r="ES1017" s="241"/>
      <c r="ET1017" s="241"/>
      <c r="EU1017" s="241"/>
      <c r="EV1017" s="241"/>
      <c r="EW1017" s="241"/>
      <c r="EX1017" s="241"/>
      <c r="EY1017" s="241"/>
      <c r="EZ1017" s="241"/>
      <c r="FA1017" s="241"/>
      <c r="FB1017" s="241"/>
      <c r="FC1017" s="241"/>
      <c r="FD1017" s="241"/>
      <c r="FE1017" s="241"/>
      <c r="FF1017" s="241"/>
      <c r="FG1017" s="241"/>
      <c r="FH1017" s="241"/>
      <c r="FI1017" s="241"/>
      <c r="FJ1017" s="241"/>
      <c r="FK1017" s="241"/>
      <c r="FL1017" s="241"/>
      <c r="FM1017" s="241"/>
      <c r="FN1017" s="241"/>
      <c r="FO1017" s="241"/>
      <c r="FP1017" s="241"/>
      <c r="FQ1017" s="241"/>
      <c r="FR1017" s="241"/>
      <c r="FS1017" s="241"/>
      <c r="FT1017" s="241"/>
      <c r="FU1017" s="241"/>
      <c r="FV1017" s="241"/>
      <c r="FW1017" s="241"/>
      <c r="FX1017" s="241"/>
      <c r="FY1017" s="241"/>
      <c r="FZ1017" s="241"/>
      <c r="GA1017" s="241"/>
      <c r="GB1017" s="241"/>
      <c r="GC1017" s="241"/>
      <c r="GD1017" s="241"/>
      <c r="GE1017" s="241"/>
      <c r="GF1017" s="241"/>
      <c r="GG1017" s="241"/>
      <c r="GH1017" s="241"/>
      <c r="GI1017" s="241"/>
      <c r="GJ1017" s="241"/>
      <c r="GK1017" s="241"/>
      <c r="GL1017" s="241"/>
      <c r="GM1017" s="241"/>
      <c r="GN1017" s="241"/>
      <c r="GO1017" s="241"/>
      <c r="GP1017" s="241"/>
      <c r="GQ1017" s="241"/>
      <c r="GR1017" s="241"/>
      <c r="GS1017" s="241"/>
      <c r="GT1017" s="241"/>
      <c r="GU1017" s="241"/>
      <c r="GV1017" s="241"/>
      <c r="GW1017" s="241"/>
      <c r="GX1017" s="241"/>
      <c r="GY1017" s="241"/>
      <c r="GZ1017" s="241"/>
      <c r="HA1017" s="241"/>
      <c r="HB1017" s="241"/>
      <c r="HC1017" s="241"/>
      <c r="HD1017" s="241"/>
      <c r="HE1017" s="241"/>
      <c r="HF1017" s="241"/>
      <c r="HG1017" s="241"/>
      <c r="HH1017" s="241"/>
      <c r="HI1017" s="241"/>
      <c r="HJ1017" s="241"/>
      <c r="HK1017" s="241"/>
      <c r="HL1017" s="241"/>
      <c r="HM1017" s="241"/>
      <c r="HN1017" s="241"/>
      <c r="HO1017" s="241"/>
      <c r="HP1017" s="241"/>
      <c r="HQ1017" s="241"/>
      <c r="HR1017" s="241"/>
      <c r="HS1017" s="241"/>
      <c r="HT1017" s="241"/>
      <c r="HU1017" s="241"/>
      <c r="HV1017" s="241"/>
      <c r="HW1017" s="241"/>
      <c r="HX1017" s="241"/>
      <c r="HY1017" s="241"/>
      <c r="HZ1017" s="241"/>
      <c r="IA1017" s="241"/>
      <c r="IB1017" s="241"/>
      <c r="IC1017" s="241"/>
      <c r="ID1017" s="241"/>
      <c r="IE1017" s="241"/>
      <c r="IF1017" s="241"/>
      <c r="IG1017" s="241"/>
      <c r="IH1017" s="241"/>
      <c r="II1017" s="241"/>
      <c r="IJ1017" s="241"/>
      <c r="IK1017" s="241"/>
      <c r="IL1017" s="241"/>
      <c r="IM1017" s="241"/>
      <c r="IN1017" s="241"/>
      <c r="IO1017" s="241"/>
      <c r="IP1017" s="241"/>
      <c r="IQ1017" s="241"/>
      <c r="IR1017" s="241"/>
      <c r="IS1017" s="241"/>
      <c r="IT1017" s="241"/>
      <c r="IU1017" s="241"/>
      <c r="IV1017" s="241"/>
      <c r="IW1017" s="241"/>
      <c r="IX1017" s="241"/>
      <c r="IY1017" s="241"/>
      <c r="IZ1017" s="241"/>
      <c r="JA1017" s="241"/>
      <c r="JB1017" s="241"/>
      <c r="JC1017" s="241"/>
      <c r="JD1017" s="241"/>
      <c r="JE1017" s="241"/>
      <c r="JF1017" s="241"/>
      <c r="JG1017" s="241"/>
      <c r="JH1017" s="241"/>
      <c r="JI1017" s="241"/>
      <c r="JJ1017" s="241"/>
      <c r="JK1017" s="241"/>
      <c r="JL1017" s="241"/>
      <c r="JM1017" s="241"/>
      <c r="JN1017" s="241"/>
      <c r="JO1017" s="241"/>
      <c r="JP1017" s="241"/>
      <c r="JQ1017" s="241"/>
      <c r="JR1017" s="241"/>
      <c r="JS1017" s="241"/>
      <c r="JT1017" s="241"/>
      <c r="JU1017" s="241"/>
    </row>
    <row r="1018" spans="1:281" s="240" customFormat="1" ht="15" customHeight="1">
      <c r="A1018" s="241"/>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1136</v>
      </c>
      <c r="V1018" s="241"/>
      <c r="W1018" s="241"/>
      <c r="X1018" s="241"/>
      <c r="Y1018" s="241"/>
      <c r="Z1018" s="241"/>
      <c r="AA1018" s="241"/>
      <c r="AB1018" s="241"/>
      <c r="AC1018" s="241" t="s">
        <v>386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c r="DV1018" s="241"/>
      <c r="DW1018" s="241"/>
      <c r="DX1018" s="241"/>
      <c r="DY1018" s="241"/>
      <c r="DZ1018" s="241"/>
      <c r="EA1018" s="241"/>
      <c r="EB1018" s="241"/>
      <c r="EC1018" s="241"/>
      <c r="ED1018" s="241"/>
      <c r="EE1018" s="241"/>
      <c r="EF1018" s="241"/>
      <c r="EG1018" s="241"/>
      <c r="EH1018" s="241"/>
      <c r="EI1018" s="241"/>
      <c r="EJ1018" s="241"/>
      <c r="EK1018" s="241"/>
      <c r="EL1018" s="241"/>
      <c r="EM1018" s="241"/>
      <c r="EN1018" s="241"/>
      <c r="EO1018" s="241"/>
      <c r="EP1018" s="241"/>
      <c r="EQ1018" s="241"/>
      <c r="ER1018" s="241"/>
      <c r="ES1018" s="241"/>
      <c r="ET1018" s="241"/>
      <c r="EU1018" s="241"/>
      <c r="EV1018" s="241"/>
      <c r="EW1018" s="241"/>
      <c r="EX1018" s="241"/>
      <c r="EY1018" s="241"/>
      <c r="EZ1018" s="241"/>
      <c r="FA1018" s="241"/>
      <c r="FB1018" s="241"/>
      <c r="FC1018" s="241"/>
      <c r="FD1018" s="241"/>
      <c r="FE1018" s="241"/>
      <c r="FF1018" s="241"/>
      <c r="FG1018" s="241"/>
      <c r="FH1018" s="241"/>
      <c r="FI1018" s="241"/>
      <c r="FJ1018" s="241"/>
      <c r="FK1018" s="241"/>
      <c r="FL1018" s="241"/>
      <c r="FM1018" s="241"/>
      <c r="FN1018" s="241"/>
      <c r="FO1018" s="241"/>
      <c r="FP1018" s="241"/>
      <c r="FQ1018" s="241"/>
      <c r="FR1018" s="241"/>
      <c r="FS1018" s="241"/>
      <c r="FT1018" s="241"/>
      <c r="FU1018" s="241"/>
      <c r="FV1018" s="241"/>
      <c r="FW1018" s="241"/>
      <c r="FX1018" s="241"/>
      <c r="FY1018" s="241"/>
      <c r="FZ1018" s="241"/>
      <c r="GA1018" s="241"/>
      <c r="GB1018" s="241"/>
      <c r="GC1018" s="241"/>
      <c r="GD1018" s="241"/>
      <c r="GE1018" s="241"/>
      <c r="GF1018" s="241"/>
      <c r="GG1018" s="241"/>
      <c r="GH1018" s="241"/>
      <c r="GI1018" s="241"/>
      <c r="GJ1018" s="241"/>
      <c r="GK1018" s="241"/>
      <c r="GL1018" s="241"/>
      <c r="GM1018" s="241"/>
      <c r="GN1018" s="241"/>
      <c r="GO1018" s="241"/>
      <c r="GP1018" s="241"/>
      <c r="GQ1018" s="241"/>
      <c r="GR1018" s="241"/>
      <c r="GS1018" s="241"/>
      <c r="GT1018" s="241"/>
      <c r="GU1018" s="241"/>
      <c r="GV1018" s="241"/>
      <c r="GW1018" s="241"/>
      <c r="GX1018" s="241"/>
      <c r="GY1018" s="241"/>
      <c r="GZ1018" s="241"/>
      <c r="HA1018" s="241"/>
      <c r="HB1018" s="241"/>
      <c r="HC1018" s="241"/>
      <c r="HD1018" s="241"/>
      <c r="HE1018" s="241"/>
      <c r="HF1018" s="241"/>
      <c r="HG1018" s="241"/>
      <c r="HH1018" s="241"/>
      <c r="HI1018" s="241"/>
      <c r="HJ1018" s="241"/>
      <c r="HK1018" s="241"/>
      <c r="HL1018" s="241"/>
      <c r="HM1018" s="241"/>
      <c r="HN1018" s="241"/>
      <c r="HO1018" s="241"/>
      <c r="HP1018" s="241"/>
      <c r="HQ1018" s="241"/>
      <c r="HR1018" s="241"/>
      <c r="HS1018" s="241"/>
      <c r="HT1018" s="241"/>
      <c r="HU1018" s="241"/>
      <c r="HV1018" s="241"/>
      <c r="HW1018" s="241"/>
      <c r="HX1018" s="241"/>
      <c r="HY1018" s="241"/>
      <c r="HZ1018" s="241"/>
      <c r="IA1018" s="241"/>
      <c r="IB1018" s="241"/>
      <c r="IC1018" s="241"/>
      <c r="ID1018" s="241"/>
      <c r="IE1018" s="241"/>
      <c r="IF1018" s="241"/>
      <c r="IG1018" s="241"/>
      <c r="IH1018" s="241"/>
      <c r="II1018" s="241"/>
      <c r="IJ1018" s="241"/>
      <c r="IK1018" s="241"/>
      <c r="IL1018" s="241"/>
      <c r="IM1018" s="241"/>
      <c r="IN1018" s="241"/>
      <c r="IO1018" s="241"/>
      <c r="IP1018" s="241"/>
      <c r="IQ1018" s="241"/>
      <c r="IR1018" s="241"/>
      <c r="IS1018" s="241"/>
      <c r="IT1018" s="241"/>
      <c r="IU1018" s="241"/>
      <c r="IV1018" s="241"/>
      <c r="IW1018" s="241"/>
      <c r="IX1018" s="241"/>
      <c r="IY1018" s="241"/>
      <c r="IZ1018" s="241"/>
      <c r="JA1018" s="241"/>
      <c r="JB1018" s="241"/>
      <c r="JC1018" s="241"/>
      <c r="JD1018" s="241"/>
      <c r="JE1018" s="241"/>
      <c r="JF1018" s="241"/>
      <c r="JG1018" s="241"/>
      <c r="JH1018" s="241"/>
      <c r="JI1018" s="241"/>
      <c r="JJ1018" s="241"/>
      <c r="JK1018" s="241"/>
      <c r="JL1018" s="241"/>
      <c r="JM1018" s="241"/>
      <c r="JN1018" s="241"/>
      <c r="JO1018" s="241"/>
      <c r="JP1018" s="241"/>
      <c r="JQ1018" s="241"/>
      <c r="JR1018" s="241"/>
      <c r="JS1018" s="241"/>
      <c r="JT1018" s="241"/>
      <c r="JU1018" s="241"/>
    </row>
    <row r="1019" spans="1:281" s="240" customFormat="1" ht="15" customHeight="1">
      <c r="A1019" s="241"/>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1137</v>
      </c>
      <c r="V1019" s="241"/>
      <c r="W1019" s="241"/>
      <c r="X1019" s="241"/>
      <c r="Y1019" s="241"/>
      <c r="Z1019" s="241"/>
      <c r="AA1019" s="241"/>
      <c r="AB1019" s="241"/>
      <c r="AC1019" s="241" t="s">
        <v>322</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c r="BH1019" s="241"/>
      <c r="BI1019" s="241"/>
      <c r="BJ1019" s="241"/>
      <c r="BK1019" s="241"/>
      <c r="BL1019" s="241"/>
      <c r="BM1019" s="241"/>
      <c r="BN1019" s="241"/>
      <c r="BO1019" s="241"/>
      <c r="BP1019" s="241"/>
      <c r="BQ1019" s="241"/>
      <c r="BR1019" s="241"/>
      <c r="BS1019" s="241"/>
      <c r="BT1019" s="241"/>
      <c r="BU1019" s="241"/>
      <c r="BV1019" s="241"/>
      <c r="BW1019" s="241"/>
      <c r="BX1019" s="241"/>
      <c r="BY1019" s="241"/>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c r="CS1019" s="241"/>
      <c r="CT1019" s="241"/>
      <c r="CU1019" s="241"/>
      <c r="CV1019" s="241"/>
      <c r="CW1019" s="241"/>
      <c r="CX1019" s="241"/>
      <c r="CY1019" s="241"/>
      <c r="CZ1019" s="241"/>
      <c r="DA1019" s="241"/>
      <c r="DB1019" s="241"/>
      <c r="DC1019" s="241"/>
      <c r="DD1019" s="241"/>
      <c r="DE1019" s="241"/>
      <c r="DF1019" s="241"/>
      <c r="DG1019" s="241"/>
      <c r="DH1019" s="241"/>
      <c r="DI1019" s="241"/>
      <c r="DJ1019" s="241"/>
      <c r="DK1019" s="241"/>
      <c r="DL1019" s="241"/>
      <c r="DM1019" s="241"/>
      <c r="DN1019" s="241"/>
      <c r="DO1019" s="241"/>
      <c r="DP1019" s="241"/>
      <c r="DQ1019" s="241"/>
      <c r="DR1019" s="241"/>
      <c r="DS1019" s="241"/>
      <c r="DT1019" s="241"/>
      <c r="DU1019" s="241"/>
      <c r="DV1019" s="241"/>
      <c r="DW1019" s="241"/>
      <c r="DX1019" s="241"/>
      <c r="DY1019" s="241"/>
      <c r="DZ1019" s="241"/>
      <c r="EA1019" s="241"/>
      <c r="EB1019" s="241"/>
      <c r="EC1019" s="241"/>
      <c r="ED1019" s="241"/>
      <c r="EE1019" s="241"/>
      <c r="EF1019" s="241"/>
      <c r="EG1019" s="241"/>
      <c r="EH1019" s="241"/>
      <c r="EI1019" s="241"/>
      <c r="EJ1019" s="241"/>
      <c r="EK1019" s="241"/>
      <c r="EL1019" s="241"/>
      <c r="EM1019" s="241"/>
      <c r="EN1019" s="241"/>
      <c r="EO1019" s="241"/>
      <c r="EP1019" s="241"/>
      <c r="EQ1019" s="241"/>
      <c r="ER1019" s="241"/>
      <c r="ES1019" s="241"/>
      <c r="ET1019" s="241"/>
      <c r="EU1019" s="241"/>
      <c r="EV1019" s="241"/>
      <c r="EW1019" s="241"/>
      <c r="EX1019" s="241"/>
      <c r="EY1019" s="241"/>
      <c r="EZ1019" s="241"/>
      <c r="FA1019" s="241"/>
      <c r="FB1019" s="241"/>
      <c r="FC1019" s="241"/>
      <c r="FD1019" s="241"/>
      <c r="FE1019" s="241"/>
      <c r="FF1019" s="241"/>
      <c r="FG1019" s="241"/>
      <c r="FH1019" s="241"/>
      <c r="FI1019" s="241"/>
      <c r="FJ1019" s="241"/>
      <c r="FK1019" s="241"/>
      <c r="FL1019" s="241"/>
      <c r="FM1019" s="241"/>
      <c r="FN1019" s="241"/>
      <c r="FO1019" s="241"/>
      <c r="FP1019" s="241"/>
      <c r="FQ1019" s="241"/>
      <c r="FR1019" s="241"/>
      <c r="FS1019" s="241"/>
      <c r="FT1019" s="241"/>
      <c r="FU1019" s="241"/>
      <c r="FV1019" s="241"/>
      <c r="FW1019" s="241"/>
      <c r="FX1019" s="241"/>
      <c r="FY1019" s="241"/>
      <c r="FZ1019" s="241"/>
      <c r="GA1019" s="241"/>
      <c r="GB1019" s="241"/>
      <c r="GC1019" s="241"/>
      <c r="GD1019" s="241"/>
      <c r="GE1019" s="241"/>
      <c r="GF1019" s="241"/>
      <c r="GG1019" s="241"/>
      <c r="GH1019" s="241"/>
      <c r="GI1019" s="241"/>
      <c r="GJ1019" s="241"/>
      <c r="GK1019" s="241"/>
      <c r="GL1019" s="241"/>
      <c r="GM1019" s="241"/>
      <c r="GN1019" s="241"/>
      <c r="GO1019" s="241"/>
      <c r="GP1019" s="241"/>
      <c r="GQ1019" s="241"/>
      <c r="GR1019" s="241"/>
      <c r="GS1019" s="241"/>
      <c r="GT1019" s="241"/>
      <c r="GU1019" s="241"/>
      <c r="GV1019" s="241"/>
      <c r="GW1019" s="241"/>
      <c r="GX1019" s="241"/>
      <c r="GY1019" s="241"/>
      <c r="GZ1019" s="241"/>
      <c r="HA1019" s="241"/>
      <c r="HB1019" s="241"/>
      <c r="HC1019" s="241"/>
      <c r="HD1019" s="241"/>
      <c r="HE1019" s="241"/>
      <c r="HF1019" s="241"/>
      <c r="HG1019" s="241"/>
      <c r="HH1019" s="241"/>
      <c r="HI1019" s="241"/>
      <c r="HJ1019" s="241"/>
      <c r="HK1019" s="241"/>
      <c r="HL1019" s="241"/>
      <c r="HM1019" s="241"/>
      <c r="HN1019" s="241"/>
      <c r="HO1019" s="241"/>
      <c r="HP1019" s="241"/>
      <c r="HQ1019" s="241"/>
      <c r="HR1019" s="241"/>
      <c r="HS1019" s="241"/>
      <c r="HT1019" s="241"/>
      <c r="HU1019" s="241"/>
      <c r="HV1019" s="241"/>
      <c r="HW1019" s="241"/>
      <c r="HX1019" s="241"/>
      <c r="HY1019" s="241"/>
      <c r="HZ1019" s="241"/>
      <c r="IA1019" s="241"/>
      <c r="IB1019" s="241"/>
      <c r="IC1019" s="241"/>
      <c r="ID1019" s="241"/>
      <c r="IE1019" s="241"/>
      <c r="IF1019" s="241"/>
      <c r="IG1019" s="241"/>
      <c r="IH1019" s="241"/>
      <c r="II1019" s="241"/>
      <c r="IJ1019" s="241"/>
      <c r="IK1019" s="241"/>
      <c r="IL1019" s="241"/>
      <c r="IM1019" s="241"/>
      <c r="IN1019" s="241"/>
      <c r="IO1019" s="241"/>
      <c r="IP1019" s="241"/>
      <c r="IQ1019" s="241"/>
      <c r="IR1019" s="241"/>
      <c r="IS1019" s="241"/>
      <c r="IT1019" s="241"/>
      <c r="IU1019" s="241"/>
      <c r="IV1019" s="241"/>
      <c r="IW1019" s="241"/>
      <c r="IX1019" s="241"/>
      <c r="IY1019" s="241"/>
      <c r="IZ1019" s="241"/>
      <c r="JA1019" s="241"/>
      <c r="JB1019" s="241"/>
      <c r="JC1019" s="241"/>
      <c r="JD1019" s="241"/>
      <c r="JE1019" s="241"/>
      <c r="JF1019" s="241"/>
      <c r="JG1019" s="241"/>
      <c r="JH1019" s="241"/>
      <c r="JI1019" s="241"/>
      <c r="JJ1019" s="241"/>
      <c r="JK1019" s="241"/>
      <c r="JL1019" s="241"/>
      <c r="JM1019" s="241"/>
      <c r="JN1019" s="241"/>
      <c r="JO1019" s="241"/>
      <c r="JP1019" s="241"/>
      <c r="JQ1019" s="241"/>
      <c r="JR1019" s="241"/>
      <c r="JS1019" s="241"/>
      <c r="JT1019" s="241"/>
      <c r="JU1019" s="241"/>
    </row>
    <row r="1020" spans="1:281" s="240" customFormat="1" ht="15" customHeight="1">
      <c r="A1020" s="241"/>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1138</v>
      </c>
      <c r="V1020" s="241"/>
      <c r="W1020" s="241"/>
      <c r="X1020" s="241"/>
      <c r="Y1020" s="241"/>
      <c r="Z1020" s="241"/>
      <c r="AA1020" s="241"/>
      <c r="AB1020" s="241"/>
      <c r="AC1020" s="241" t="s">
        <v>309</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c r="BH1020" s="241"/>
      <c r="BI1020" s="241"/>
      <c r="BJ1020" s="241"/>
      <c r="BK1020" s="241"/>
      <c r="BL1020" s="241"/>
      <c r="BM1020" s="241"/>
      <c r="BN1020" s="241"/>
      <c r="BO1020" s="241"/>
      <c r="BP1020" s="241"/>
      <c r="BQ1020" s="241"/>
      <c r="BR1020" s="241"/>
      <c r="BS1020" s="241"/>
      <c r="BT1020" s="241"/>
      <c r="BU1020" s="241"/>
      <c r="BV1020" s="241"/>
      <c r="BW1020" s="241"/>
      <c r="BX1020" s="241"/>
      <c r="BY1020" s="241"/>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c r="CS1020" s="241"/>
      <c r="CT1020" s="241"/>
      <c r="CU1020" s="241"/>
      <c r="CV1020" s="241"/>
      <c r="CW1020" s="241"/>
      <c r="CX1020" s="241"/>
      <c r="CY1020" s="241"/>
      <c r="CZ1020" s="241"/>
      <c r="DA1020" s="241"/>
      <c r="DB1020" s="241"/>
      <c r="DC1020" s="241"/>
      <c r="DD1020" s="241"/>
      <c r="DE1020" s="241"/>
      <c r="DF1020" s="241"/>
      <c r="DG1020" s="241"/>
      <c r="DH1020" s="241"/>
      <c r="DI1020" s="241"/>
      <c r="DJ1020" s="241"/>
      <c r="DK1020" s="241"/>
      <c r="DL1020" s="241"/>
      <c r="DM1020" s="241"/>
      <c r="DN1020" s="241"/>
      <c r="DO1020" s="241"/>
      <c r="DP1020" s="241"/>
      <c r="DQ1020" s="241"/>
      <c r="DR1020" s="241"/>
      <c r="DS1020" s="241"/>
      <c r="DT1020" s="241"/>
      <c r="DU1020" s="241"/>
      <c r="DV1020" s="241"/>
      <c r="DW1020" s="241"/>
      <c r="DX1020" s="241"/>
      <c r="DY1020" s="241"/>
      <c r="DZ1020" s="241"/>
      <c r="EA1020" s="241"/>
      <c r="EB1020" s="241"/>
      <c r="EC1020" s="241"/>
      <c r="ED1020" s="241"/>
      <c r="EE1020" s="241"/>
      <c r="EF1020" s="241"/>
      <c r="EG1020" s="241"/>
      <c r="EH1020" s="241"/>
      <c r="EI1020" s="241"/>
      <c r="EJ1020" s="241"/>
      <c r="EK1020" s="241"/>
      <c r="EL1020" s="241"/>
      <c r="EM1020" s="241"/>
      <c r="EN1020" s="241"/>
      <c r="EO1020" s="241"/>
      <c r="EP1020" s="241"/>
      <c r="EQ1020" s="241"/>
      <c r="ER1020" s="241"/>
      <c r="ES1020" s="241"/>
      <c r="ET1020" s="241"/>
      <c r="EU1020" s="241"/>
      <c r="EV1020" s="241"/>
      <c r="EW1020" s="241"/>
      <c r="EX1020" s="241"/>
      <c r="EY1020" s="241"/>
      <c r="EZ1020" s="241"/>
      <c r="FA1020" s="241"/>
      <c r="FB1020" s="241"/>
      <c r="FC1020" s="241"/>
      <c r="FD1020" s="241"/>
      <c r="FE1020" s="241"/>
      <c r="FF1020" s="241"/>
      <c r="FG1020" s="241"/>
      <c r="FH1020" s="241"/>
      <c r="FI1020" s="241"/>
      <c r="FJ1020" s="241"/>
      <c r="FK1020" s="241"/>
      <c r="FL1020" s="241"/>
      <c r="FM1020" s="241"/>
      <c r="FN1020" s="241"/>
      <c r="FO1020" s="241"/>
      <c r="FP1020" s="241"/>
      <c r="FQ1020" s="241"/>
      <c r="FR1020" s="241"/>
      <c r="FS1020" s="241"/>
      <c r="FT1020" s="241"/>
      <c r="FU1020" s="241"/>
      <c r="FV1020" s="241"/>
      <c r="FW1020" s="241"/>
      <c r="FX1020" s="241"/>
      <c r="FY1020" s="241"/>
      <c r="FZ1020" s="241"/>
      <c r="GA1020" s="241"/>
      <c r="GB1020" s="241"/>
      <c r="GC1020" s="241"/>
      <c r="GD1020" s="241"/>
      <c r="GE1020" s="241"/>
      <c r="GF1020" s="241"/>
      <c r="GG1020" s="241"/>
      <c r="GH1020" s="241"/>
      <c r="GI1020" s="241"/>
      <c r="GJ1020" s="241"/>
      <c r="GK1020" s="241"/>
      <c r="GL1020" s="241"/>
      <c r="GM1020" s="241"/>
      <c r="GN1020" s="241"/>
      <c r="GO1020" s="241"/>
      <c r="GP1020" s="241"/>
      <c r="GQ1020" s="241"/>
      <c r="GR1020" s="241"/>
      <c r="GS1020" s="241"/>
      <c r="GT1020" s="241"/>
      <c r="GU1020" s="241"/>
      <c r="GV1020" s="241"/>
      <c r="GW1020" s="241"/>
      <c r="GX1020" s="241"/>
      <c r="GY1020" s="241"/>
      <c r="GZ1020" s="241"/>
      <c r="HA1020" s="241"/>
      <c r="HB1020" s="241"/>
      <c r="HC1020" s="241"/>
      <c r="HD1020" s="241"/>
      <c r="HE1020" s="241"/>
      <c r="HF1020" s="241"/>
      <c r="HG1020" s="241"/>
      <c r="HH1020" s="241"/>
      <c r="HI1020" s="241"/>
      <c r="HJ1020" s="241"/>
      <c r="HK1020" s="241"/>
      <c r="HL1020" s="241"/>
      <c r="HM1020" s="241"/>
      <c r="HN1020" s="241"/>
      <c r="HO1020" s="241"/>
      <c r="HP1020" s="241"/>
      <c r="HQ1020" s="241"/>
      <c r="HR1020" s="241"/>
      <c r="HS1020" s="241"/>
      <c r="HT1020" s="241"/>
      <c r="HU1020" s="241"/>
      <c r="HV1020" s="241"/>
      <c r="HW1020" s="241"/>
      <c r="HX1020" s="241"/>
      <c r="HY1020" s="241"/>
      <c r="HZ1020" s="241"/>
      <c r="IA1020" s="241"/>
      <c r="IB1020" s="241"/>
      <c r="IC1020" s="241"/>
      <c r="ID1020" s="241"/>
      <c r="IE1020" s="241"/>
      <c r="IF1020" s="241"/>
      <c r="IG1020" s="241"/>
      <c r="IH1020" s="241"/>
      <c r="II1020" s="241"/>
      <c r="IJ1020" s="241"/>
      <c r="IK1020" s="241"/>
      <c r="IL1020" s="241"/>
      <c r="IM1020" s="241"/>
      <c r="IN1020" s="241"/>
      <c r="IO1020" s="241"/>
      <c r="IP1020" s="241"/>
      <c r="IQ1020" s="241"/>
      <c r="IR1020" s="241"/>
      <c r="IS1020" s="241"/>
      <c r="IT1020" s="241"/>
      <c r="IU1020" s="241"/>
      <c r="IV1020" s="241"/>
      <c r="IW1020" s="241"/>
      <c r="IX1020" s="241"/>
      <c r="IY1020" s="241"/>
      <c r="IZ1020" s="241"/>
      <c r="JA1020" s="241"/>
      <c r="JB1020" s="241"/>
      <c r="JC1020" s="241"/>
      <c r="JD1020" s="241"/>
      <c r="JE1020" s="241"/>
      <c r="JF1020" s="241"/>
      <c r="JG1020" s="241"/>
      <c r="JH1020" s="241"/>
      <c r="JI1020" s="241"/>
      <c r="JJ1020" s="241"/>
      <c r="JK1020" s="241"/>
      <c r="JL1020" s="241"/>
      <c r="JM1020" s="241"/>
      <c r="JN1020" s="241"/>
      <c r="JO1020" s="241"/>
      <c r="JP1020" s="241"/>
      <c r="JQ1020" s="241"/>
      <c r="JR1020" s="241"/>
      <c r="JS1020" s="241"/>
      <c r="JT1020" s="241"/>
      <c r="JU1020" s="241"/>
    </row>
    <row r="1021" spans="1:281" s="240" customFormat="1" ht="15" customHeight="1">
      <c r="A1021" s="241"/>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1139</v>
      </c>
      <c r="V1021" s="241"/>
      <c r="W1021" s="241"/>
      <c r="X1021" s="241"/>
      <c r="Y1021" s="241"/>
      <c r="Z1021" s="241"/>
      <c r="AA1021" s="241"/>
      <c r="AB1021" s="241"/>
      <c r="AC1021" s="241" t="s">
        <v>313</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c r="DV1021" s="241"/>
      <c r="DW1021" s="241"/>
      <c r="DX1021" s="241"/>
      <c r="DY1021" s="241"/>
      <c r="DZ1021" s="241"/>
      <c r="EA1021" s="241"/>
      <c r="EB1021" s="241"/>
      <c r="EC1021" s="241"/>
      <c r="ED1021" s="241"/>
      <c r="EE1021" s="241"/>
      <c r="EF1021" s="241"/>
      <c r="EG1021" s="241"/>
      <c r="EH1021" s="241"/>
      <c r="EI1021" s="241"/>
      <c r="EJ1021" s="241"/>
      <c r="EK1021" s="241"/>
      <c r="EL1021" s="241"/>
      <c r="EM1021" s="241"/>
      <c r="EN1021" s="241"/>
      <c r="EO1021" s="241"/>
      <c r="EP1021" s="241"/>
      <c r="EQ1021" s="241"/>
      <c r="ER1021" s="241"/>
      <c r="ES1021" s="241"/>
      <c r="ET1021" s="241"/>
      <c r="EU1021" s="241"/>
      <c r="EV1021" s="241"/>
      <c r="EW1021" s="241"/>
      <c r="EX1021" s="241"/>
      <c r="EY1021" s="241"/>
      <c r="EZ1021" s="241"/>
      <c r="FA1021" s="241"/>
      <c r="FB1021" s="241"/>
      <c r="FC1021" s="241"/>
      <c r="FD1021" s="241"/>
      <c r="FE1021" s="241"/>
      <c r="FF1021" s="241"/>
      <c r="FG1021" s="241"/>
      <c r="FH1021" s="241"/>
      <c r="FI1021" s="241"/>
      <c r="FJ1021" s="241"/>
      <c r="FK1021" s="241"/>
      <c r="FL1021" s="241"/>
      <c r="FM1021" s="241"/>
      <c r="FN1021" s="241"/>
      <c r="FO1021" s="241"/>
      <c r="FP1021" s="241"/>
      <c r="FQ1021" s="241"/>
      <c r="FR1021" s="241"/>
      <c r="FS1021" s="241"/>
      <c r="FT1021" s="241"/>
      <c r="FU1021" s="241"/>
      <c r="FV1021" s="241"/>
      <c r="FW1021" s="241"/>
      <c r="FX1021" s="241"/>
      <c r="FY1021" s="241"/>
      <c r="FZ1021" s="241"/>
      <c r="GA1021" s="241"/>
      <c r="GB1021" s="241"/>
      <c r="GC1021" s="241"/>
      <c r="GD1021" s="241"/>
      <c r="GE1021" s="241"/>
      <c r="GF1021" s="241"/>
      <c r="GG1021" s="241"/>
      <c r="GH1021" s="241"/>
      <c r="GI1021" s="241"/>
      <c r="GJ1021" s="241"/>
      <c r="GK1021" s="241"/>
      <c r="GL1021" s="241"/>
      <c r="GM1021" s="241"/>
      <c r="GN1021" s="241"/>
      <c r="GO1021" s="241"/>
      <c r="GP1021" s="241"/>
      <c r="GQ1021" s="241"/>
      <c r="GR1021" s="241"/>
      <c r="GS1021" s="241"/>
      <c r="GT1021" s="241"/>
      <c r="GU1021" s="241"/>
      <c r="GV1021" s="241"/>
      <c r="GW1021" s="241"/>
      <c r="GX1021" s="241"/>
      <c r="GY1021" s="241"/>
      <c r="GZ1021" s="241"/>
      <c r="HA1021" s="241"/>
      <c r="HB1021" s="241"/>
      <c r="HC1021" s="241"/>
      <c r="HD1021" s="241"/>
      <c r="HE1021" s="241"/>
      <c r="HF1021" s="241"/>
      <c r="HG1021" s="241"/>
      <c r="HH1021" s="241"/>
      <c r="HI1021" s="241"/>
      <c r="HJ1021" s="241"/>
      <c r="HK1021" s="241"/>
      <c r="HL1021" s="241"/>
      <c r="HM1021" s="241"/>
      <c r="HN1021" s="241"/>
      <c r="HO1021" s="241"/>
      <c r="HP1021" s="241"/>
      <c r="HQ1021" s="241"/>
      <c r="HR1021" s="241"/>
      <c r="HS1021" s="241"/>
      <c r="HT1021" s="241"/>
      <c r="HU1021" s="241"/>
      <c r="HV1021" s="241"/>
      <c r="HW1021" s="241"/>
      <c r="HX1021" s="241"/>
      <c r="HY1021" s="241"/>
      <c r="HZ1021" s="241"/>
      <c r="IA1021" s="241"/>
      <c r="IB1021" s="241"/>
      <c r="IC1021" s="241"/>
      <c r="ID1021" s="241"/>
      <c r="IE1021" s="241"/>
      <c r="IF1021" s="241"/>
      <c r="IG1021" s="241"/>
      <c r="IH1021" s="241"/>
      <c r="II1021" s="241"/>
      <c r="IJ1021" s="241"/>
      <c r="IK1021" s="241"/>
      <c r="IL1021" s="241"/>
      <c r="IM1021" s="241"/>
      <c r="IN1021" s="241"/>
      <c r="IO1021" s="241"/>
      <c r="IP1021" s="241"/>
      <c r="IQ1021" s="241"/>
      <c r="IR1021" s="241"/>
      <c r="IS1021" s="241"/>
      <c r="IT1021" s="241"/>
      <c r="IU1021" s="241"/>
      <c r="IV1021" s="241"/>
      <c r="IW1021" s="241"/>
      <c r="IX1021" s="241"/>
      <c r="IY1021" s="241"/>
      <c r="IZ1021" s="241"/>
      <c r="JA1021" s="241"/>
      <c r="JB1021" s="241"/>
      <c r="JC1021" s="241"/>
      <c r="JD1021" s="241"/>
      <c r="JE1021" s="241"/>
      <c r="JF1021" s="241"/>
      <c r="JG1021" s="241"/>
      <c r="JH1021" s="241"/>
      <c r="JI1021" s="241"/>
      <c r="JJ1021" s="241"/>
      <c r="JK1021" s="241"/>
      <c r="JL1021" s="241"/>
      <c r="JM1021" s="241"/>
      <c r="JN1021" s="241"/>
      <c r="JO1021" s="241"/>
      <c r="JP1021" s="241"/>
      <c r="JQ1021" s="241"/>
      <c r="JR1021" s="241"/>
      <c r="JS1021" s="241"/>
      <c r="JT1021" s="241"/>
      <c r="JU1021" s="241"/>
    </row>
    <row r="1022" spans="1:281" s="240" customFormat="1" ht="15" customHeight="1">
      <c r="A1022" s="241"/>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290</v>
      </c>
      <c r="V1022" s="241"/>
      <c r="W1022" s="241"/>
      <c r="X1022" s="241"/>
      <c r="Y1022" s="241"/>
      <c r="Z1022" s="241"/>
      <c r="AA1022" s="241"/>
      <c r="AB1022" s="241"/>
      <c r="AC1022" s="241" t="s">
        <v>350</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c r="BH1022" s="241"/>
      <c r="BI1022" s="241"/>
      <c r="BJ1022" s="241"/>
      <c r="BK1022" s="241"/>
      <c r="BL1022" s="241"/>
      <c r="BM1022" s="241"/>
      <c r="BN1022" s="241"/>
      <c r="BO1022" s="241"/>
      <c r="BP1022" s="241"/>
      <c r="BQ1022" s="241"/>
      <c r="BR1022" s="241"/>
      <c r="BS1022" s="241"/>
      <c r="BT1022" s="241"/>
      <c r="BU1022" s="241"/>
      <c r="BV1022" s="241"/>
      <c r="BW1022" s="241"/>
      <c r="BX1022" s="241"/>
      <c r="BY1022" s="241"/>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c r="CS1022" s="241"/>
      <c r="CT1022" s="241"/>
      <c r="CU1022" s="241"/>
      <c r="CV1022" s="241"/>
      <c r="CW1022" s="241"/>
      <c r="CX1022" s="241"/>
      <c r="CY1022" s="241"/>
      <c r="CZ1022" s="241"/>
      <c r="DA1022" s="241"/>
      <c r="DB1022" s="241"/>
      <c r="DC1022" s="241"/>
      <c r="DD1022" s="241"/>
      <c r="DE1022" s="241"/>
      <c r="DF1022" s="241"/>
      <c r="DG1022" s="241"/>
      <c r="DH1022" s="241"/>
      <c r="DI1022" s="241"/>
      <c r="DJ1022" s="241"/>
      <c r="DK1022" s="241"/>
      <c r="DL1022" s="241"/>
      <c r="DM1022" s="241"/>
      <c r="DN1022" s="241"/>
      <c r="DO1022" s="241"/>
      <c r="DP1022" s="241"/>
      <c r="DQ1022" s="241"/>
      <c r="DR1022" s="241"/>
      <c r="DS1022" s="241"/>
      <c r="DT1022" s="241"/>
      <c r="DU1022" s="241"/>
      <c r="DV1022" s="241"/>
      <c r="DW1022" s="241"/>
      <c r="DX1022" s="241"/>
      <c r="DY1022" s="241"/>
      <c r="DZ1022" s="241"/>
      <c r="EA1022" s="241"/>
      <c r="EB1022" s="241"/>
      <c r="EC1022" s="241"/>
      <c r="ED1022" s="241"/>
      <c r="EE1022" s="241"/>
      <c r="EF1022" s="241"/>
      <c r="EG1022" s="241"/>
      <c r="EH1022" s="241"/>
      <c r="EI1022" s="241"/>
      <c r="EJ1022" s="241"/>
      <c r="EK1022" s="241"/>
      <c r="EL1022" s="241"/>
      <c r="EM1022" s="241"/>
      <c r="EN1022" s="241"/>
      <c r="EO1022" s="241"/>
      <c r="EP1022" s="241"/>
      <c r="EQ1022" s="241"/>
      <c r="ER1022" s="241"/>
      <c r="ES1022" s="241"/>
      <c r="ET1022" s="241"/>
      <c r="EU1022" s="241"/>
      <c r="EV1022" s="241"/>
      <c r="EW1022" s="241"/>
      <c r="EX1022" s="241"/>
      <c r="EY1022" s="241"/>
      <c r="EZ1022" s="241"/>
      <c r="FA1022" s="241"/>
      <c r="FB1022" s="241"/>
      <c r="FC1022" s="241"/>
      <c r="FD1022" s="241"/>
      <c r="FE1022" s="241"/>
      <c r="FF1022" s="241"/>
      <c r="FG1022" s="241"/>
      <c r="FH1022" s="241"/>
      <c r="FI1022" s="241"/>
      <c r="FJ1022" s="241"/>
      <c r="FK1022" s="241"/>
      <c r="FL1022" s="241"/>
      <c r="FM1022" s="241"/>
      <c r="FN1022" s="241"/>
      <c r="FO1022" s="241"/>
      <c r="FP1022" s="241"/>
      <c r="FQ1022" s="241"/>
      <c r="FR1022" s="241"/>
      <c r="FS1022" s="241"/>
      <c r="FT1022" s="241"/>
      <c r="FU1022" s="241"/>
      <c r="FV1022" s="241"/>
      <c r="FW1022" s="241"/>
      <c r="FX1022" s="241"/>
      <c r="FY1022" s="241"/>
      <c r="FZ1022" s="241"/>
      <c r="GA1022" s="241"/>
      <c r="GB1022" s="241"/>
      <c r="GC1022" s="241"/>
      <c r="GD1022" s="241"/>
      <c r="GE1022" s="241"/>
      <c r="GF1022" s="241"/>
      <c r="GG1022" s="241"/>
      <c r="GH1022" s="241"/>
      <c r="GI1022" s="241"/>
      <c r="GJ1022" s="241"/>
      <c r="GK1022" s="241"/>
      <c r="GL1022" s="241"/>
      <c r="GM1022" s="241"/>
      <c r="GN1022" s="241"/>
      <c r="GO1022" s="241"/>
      <c r="GP1022" s="241"/>
      <c r="GQ1022" s="241"/>
      <c r="GR1022" s="241"/>
      <c r="GS1022" s="241"/>
      <c r="GT1022" s="241"/>
      <c r="GU1022" s="241"/>
      <c r="GV1022" s="241"/>
      <c r="GW1022" s="241"/>
      <c r="GX1022" s="241"/>
      <c r="GY1022" s="241"/>
      <c r="GZ1022" s="241"/>
      <c r="HA1022" s="241"/>
      <c r="HB1022" s="241"/>
      <c r="HC1022" s="241"/>
      <c r="HD1022" s="241"/>
      <c r="HE1022" s="241"/>
      <c r="HF1022" s="241"/>
      <c r="HG1022" s="241"/>
      <c r="HH1022" s="241"/>
      <c r="HI1022" s="241"/>
      <c r="HJ1022" s="241"/>
      <c r="HK1022" s="241"/>
      <c r="HL1022" s="241"/>
      <c r="HM1022" s="241"/>
      <c r="HN1022" s="241"/>
      <c r="HO1022" s="241"/>
      <c r="HP1022" s="241"/>
      <c r="HQ1022" s="241"/>
      <c r="HR1022" s="241"/>
      <c r="HS1022" s="241"/>
      <c r="HT1022" s="241"/>
      <c r="HU1022" s="241"/>
      <c r="HV1022" s="241"/>
      <c r="HW1022" s="241"/>
      <c r="HX1022" s="241"/>
      <c r="HY1022" s="241"/>
      <c r="HZ1022" s="241"/>
      <c r="IA1022" s="241"/>
      <c r="IB1022" s="241"/>
      <c r="IC1022" s="241"/>
      <c r="ID1022" s="241"/>
      <c r="IE1022" s="241"/>
      <c r="IF1022" s="241"/>
      <c r="IG1022" s="241"/>
      <c r="IH1022" s="241"/>
      <c r="II1022" s="241"/>
      <c r="IJ1022" s="241"/>
      <c r="IK1022" s="241"/>
      <c r="IL1022" s="241"/>
      <c r="IM1022" s="241"/>
      <c r="IN1022" s="241"/>
      <c r="IO1022" s="241"/>
      <c r="IP1022" s="241"/>
      <c r="IQ1022" s="241"/>
      <c r="IR1022" s="241"/>
      <c r="IS1022" s="241"/>
      <c r="IT1022" s="241"/>
      <c r="IU1022" s="241"/>
      <c r="IV1022" s="241"/>
      <c r="IW1022" s="241"/>
      <c r="IX1022" s="241"/>
      <c r="IY1022" s="241"/>
      <c r="IZ1022" s="241"/>
      <c r="JA1022" s="241"/>
      <c r="JB1022" s="241"/>
      <c r="JC1022" s="241"/>
      <c r="JD1022" s="241"/>
      <c r="JE1022" s="241"/>
      <c r="JF1022" s="241"/>
      <c r="JG1022" s="241"/>
      <c r="JH1022" s="241"/>
      <c r="JI1022" s="241"/>
      <c r="JJ1022" s="241"/>
      <c r="JK1022" s="241"/>
      <c r="JL1022" s="241"/>
      <c r="JM1022" s="241"/>
      <c r="JN1022" s="241"/>
      <c r="JO1022" s="241"/>
      <c r="JP1022" s="241"/>
      <c r="JQ1022" s="241"/>
      <c r="JR1022" s="241"/>
      <c r="JS1022" s="241"/>
      <c r="JT1022" s="241"/>
      <c r="JU1022" s="241"/>
    </row>
    <row r="1023" spans="1:281" s="240" customFormat="1" ht="15" customHeight="1">
      <c r="A1023" s="241"/>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t="s">
        <v>1140</v>
      </c>
      <c r="V1023" s="241"/>
      <c r="W1023" s="241"/>
      <c r="X1023" s="241"/>
      <c r="Y1023" s="241"/>
      <c r="Z1023" s="241"/>
      <c r="AA1023" s="241"/>
      <c r="AB1023" s="241"/>
      <c r="AC1023" s="241" t="s">
        <v>313</v>
      </c>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c r="BH1023" s="241"/>
      <c r="BI1023" s="241"/>
      <c r="BJ1023" s="241"/>
      <c r="BK1023" s="241"/>
      <c r="BL1023" s="241"/>
      <c r="BM1023" s="241"/>
      <c r="BN1023" s="241"/>
      <c r="BO1023" s="241"/>
      <c r="BP1023" s="241"/>
      <c r="BQ1023" s="241"/>
      <c r="BR1023" s="241"/>
      <c r="BS1023" s="241"/>
      <c r="BT1023" s="241"/>
      <c r="BU1023" s="241"/>
      <c r="BV1023" s="241"/>
      <c r="BW1023" s="241"/>
      <c r="BX1023" s="241"/>
      <c r="BY1023" s="241"/>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c r="CS1023" s="241"/>
      <c r="CT1023" s="241"/>
      <c r="CU1023" s="241"/>
      <c r="CV1023" s="241"/>
      <c r="CW1023" s="241"/>
      <c r="CX1023" s="241"/>
      <c r="CY1023" s="241"/>
      <c r="CZ1023" s="241"/>
      <c r="DA1023" s="241"/>
      <c r="DB1023" s="241"/>
      <c r="DC1023" s="241"/>
      <c r="DD1023" s="241"/>
      <c r="DE1023" s="241"/>
      <c r="DF1023" s="241"/>
      <c r="DG1023" s="241"/>
      <c r="DH1023" s="241"/>
      <c r="DI1023" s="241"/>
      <c r="DJ1023" s="241"/>
      <c r="DK1023" s="241"/>
      <c r="DL1023" s="241"/>
      <c r="DM1023" s="241"/>
      <c r="DN1023" s="241"/>
      <c r="DO1023" s="241"/>
      <c r="DP1023" s="241"/>
      <c r="DQ1023" s="241"/>
      <c r="DR1023" s="241"/>
      <c r="DS1023" s="241"/>
      <c r="DT1023" s="241"/>
      <c r="DU1023" s="241"/>
      <c r="DV1023" s="241"/>
      <c r="DW1023" s="241"/>
      <c r="DX1023" s="241"/>
      <c r="DY1023" s="241"/>
      <c r="DZ1023" s="241"/>
      <c r="EA1023" s="241"/>
      <c r="EB1023" s="241"/>
      <c r="EC1023" s="241"/>
      <c r="ED1023" s="241"/>
      <c r="EE1023" s="241"/>
      <c r="EF1023" s="241"/>
      <c r="EG1023" s="241"/>
      <c r="EH1023" s="241"/>
      <c r="EI1023" s="241"/>
      <c r="EJ1023" s="241"/>
      <c r="EK1023" s="241"/>
      <c r="EL1023" s="241"/>
      <c r="EM1023" s="241"/>
      <c r="EN1023" s="241"/>
      <c r="EO1023" s="241"/>
      <c r="EP1023" s="241"/>
      <c r="EQ1023" s="241"/>
      <c r="ER1023" s="241"/>
      <c r="ES1023" s="241"/>
      <c r="ET1023" s="241"/>
      <c r="EU1023" s="241"/>
      <c r="EV1023" s="241"/>
      <c r="EW1023" s="241"/>
      <c r="EX1023" s="241"/>
      <c r="EY1023" s="241"/>
      <c r="EZ1023" s="241"/>
      <c r="FA1023" s="241"/>
      <c r="FB1023" s="241"/>
      <c r="FC1023" s="241"/>
      <c r="FD1023" s="241"/>
      <c r="FE1023" s="241"/>
      <c r="FF1023" s="241"/>
      <c r="FG1023" s="241"/>
      <c r="FH1023" s="241"/>
      <c r="FI1023" s="241"/>
      <c r="FJ1023" s="241"/>
      <c r="FK1023" s="241"/>
      <c r="FL1023" s="241"/>
      <c r="FM1023" s="241"/>
      <c r="FN1023" s="241"/>
      <c r="FO1023" s="241"/>
      <c r="FP1023" s="241"/>
      <c r="FQ1023" s="241"/>
      <c r="FR1023" s="241"/>
      <c r="FS1023" s="241"/>
      <c r="FT1023" s="241"/>
      <c r="FU1023" s="241"/>
      <c r="FV1023" s="241"/>
      <c r="FW1023" s="241"/>
      <c r="FX1023" s="241"/>
      <c r="FY1023" s="241"/>
      <c r="FZ1023" s="241"/>
      <c r="GA1023" s="241"/>
      <c r="GB1023" s="241"/>
      <c r="GC1023" s="241"/>
      <c r="GD1023" s="241"/>
      <c r="GE1023" s="241"/>
      <c r="GF1023" s="241"/>
      <c r="GG1023" s="241"/>
      <c r="GH1023" s="241"/>
      <c r="GI1023" s="241"/>
      <c r="GJ1023" s="241"/>
      <c r="GK1023" s="241"/>
      <c r="GL1023" s="241"/>
      <c r="GM1023" s="241"/>
      <c r="GN1023" s="241"/>
      <c r="GO1023" s="241"/>
      <c r="GP1023" s="241"/>
      <c r="GQ1023" s="241"/>
      <c r="GR1023" s="241"/>
      <c r="GS1023" s="241"/>
      <c r="GT1023" s="241"/>
      <c r="GU1023" s="241"/>
      <c r="GV1023" s="241"/>
      <c r="GW1023" s="241"/>
      <c r="GX1023" s="241"/>
      <c r="GY1023" s="241"/>
      <c r="GZ1023" s="241"/>
      <c r="HA1023" s="241"/>
      <c r="HB1023" s="241"/>
      <c r="HC1023" s="241"/>
      <c r="HD1023" s="241"/>
      <c r="HE1023" s="241"/>
      <c r="HF1023" s="241"/>
      <c r="HG1023" s="241"/>
      <c r="HH1023" s="241"/>
      <c r="HI1023" s="241"/>
      <c r="HJ1023" s="241"/>
      <c r="HK1023" s="241"/>
      <c r="HL1023" s="241"/>
      <c r="HM1023" s="241"/>
      <c r="HN1023" s="241"/>
      <c r="HO1023" s="241"/>
      <c r="HP1023" s="241"/>
      <c r="HQ1023" s="241"/>
      <c r="HR1023" s="241"/>
      <c r="HS1023" s="241"/>
      <c r="HT1023" s="241"/>
      <c r="HU1023" s="241"/>
      <c r="HV1023" s="241"/>
      <c r="HW1023" s="241"/>
      <c r="HX1023" s="241"/>
      <c r="HY1023" s="241"/>
      <c r="HZ1023" s="241"/>
      <c r="IA1023" s="241"/>
      <c r="IB1023" s="241"/>
      <c r="IC1023" s="241"/>
      <c r="ID1023" s="241"/>
      <c r="IE1023" s="241"/>
      <c r="IF1023" s="241"/>
      <c r="IG1023" s="241"/>
      <c r="IH1023" s="241"/>
      <c r="II1023" s="241"/>
      <c r="IJ1023" s="241"/>
      <c r="IK1023" s="241"/>
      <c r="IL1023" s="241"/>
      <c r="IM1023" s="241"/>
      <c r="IN1023" s="241"/>
      <c r="IO1023" s="241"/>
      <c r="IP1023" s="241"/>
      <c r="IQ1023" s="241"/>
      <c r="IR1023" s="241"/>
      <c r="IS1023" s="241"/>
      <c r="IT1023" s="241"/>
      <c r="IU1023" s="241"/>
      <c r="IV1023" s="241"/>
      <c r="IW1023" s="241"/>
      <c r="IX1023" s="241"/>
      <c r="IY1023" s="241"/>
      <c r="IZ1023" s="241"/>
      <c r="JA1023" s="241"/>
      <c r="JB1023" s="241"/>
      <c r="JC1023" s="241"/>
      <c r="JD1023" s="241"/>
      <c r="JE1023" s="241"/>
      <c r="JF1023" s="241"/>
      <c r="JG1023" s="241"/>
      <c r="JH1023" s="241"/>
      <c r="JI1023" s="241"/>
      <c r="JJ1023" s="241"/>
      <c r="JK1023" s="241"/>
      <c r="JL1023" s="241"/>
      <c r="JM1023" s="241"/>
      <c r="JN1023" s="241"/>
      <c r="JO1023" s="241"/>
      <c r="JP1023" s="241"/>
      <c r="JQ1023" s="241"/>
      <c r="JR1023" s="241"/>
      <c r="JS1023" s="241"/>
      <c r="JT1023" s="241"/>
      <c r="JU1023" s="241"/>
    </row>
    <row r="1024" spans="1:281" s="240" customFormat="1" ht="15" customHeight="1">
      <c r="A1024" s="241"/>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t="s">
        <v>1141</v>
      </c>
      <c r="V1024" s="241"/>
      <c r="W1024" s="241"/>
      <c r="X1024" s="241"/>
      <c r="Y1024" s="241"/>
      <c r="Z1024" s="241"/>
      <c r="AA1024" s="241"/>
      <c r="AB1024" s="241"/>
      <c r="AC1024" s="241" t="s">
        <v>313</v>
      </c>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c r="DV1024" s="241"/>
      <c r="DW1024" s="241"/>
      <c r="DX1024" s="241"/>
      <c r="DY1024" s="241"/>
      <c r="DZ1024" s="241"/>
      <c r="EA1024" s="241"/>
      <c r="EB1024" s="241"/>
      <c r="EC1024" s="241"/>
      <c r="ED1024" s="241"/>
      <c r="EE1024" s="241"/>
      <c r="EF1024" s="241"/>
      <c r="EG1024" s="241"/>
      <c r="EH1024" s="241"/>
      <c r="EI1024" s="241"/>
      <c r="EJ1024" s="241"/>
      <c r="EK1024" s="241"/>
      <c r="EL1024" s="241"/>
      <c r="EM1024" s="241"/>
      <c r="EN1024" s="241"/>
      <c r="EO1024" s="241"/>
      <c r="EP1024" s="241"/>
      <c r="EQ1024" s="241"/>
      <c r="ER1024" s="241"/>
      <c r="ES1024" s="241"/>
      <c r="ET1024" s="241"/>
      <c r="EU1024" s="241"/>
      <c r="EV1024" s="241"/>
      <c r="EW1024" s="241"/>
      <c r="EX1024" s="241"/>
      <c r="EY1024" s="241"/>
      <c r="EZ1024" s="241"/>
      <c r="FA1024" s="241"/>
      <c r="FB1024" s="241"/>
      <c r="FC1024" s="241"/>
      <c r="FD1024" s="241"/>
      <c r="FE1024" s="241"/>
      <c r="FF1024" s="241"/>
      <c r="FG1024" s="241"/>
      <c r="FH1024" s="241"/>
      <c r="FI1024" s="241"/>
      <c r="FJ1024" s="241"/>
      <c r="FK1024" s="241"/>
      <c r="FL1024" s="241"/>
      <c r="FM1024" s="241"/>
      <c r="FN1024" s="241"/>
      <c r="FO1024" s="241"/>
      <c r="FP1024" s="241"/>
      <c r="FQ1024" s="241"/>
      <c r="FR1024" s="241"/>
      <c r="FS1024" s="241"/>
      <c r="FT1024" s="241"/>
      <c r="FU1024" s="241"/>
      <c r="FV1024" s="241"/>
      <c r="FW1024" s="241"/>
      <c r="FX1024" s="241"/>
      <c r="FY1024" s="241"/>
      <c r="FZ1024" s="241"/>
      <c r="GA1024" s="241"/>
      <c r="GB1024" s="241"/>
      <c r="GC1024" s="241"/>
      <c r="GD1024" s="241"/>
      <c r="GE1024" s="241"/>
      <c r="GF1024" s="241"/>
      <c r="GG1024" s="241"/>
      <c r="GH1024" s="241"/>
      <c r="GI1024" s="241"/>
      <c r="GJ1024" s="241"/>
      <c r="GK1024" s="241"/>
      <c r="GL1024" s="241"/>
      <c r="GM1024" s="241"/>
      <c r="GN1024" s="241"/>
      <c r="GO1024" s="241"/>
      <c r="GP1024" s="241"/>
      <c r="GQ1024" s="241"/>
      <c r="GR1024" s="241"/>
      <c r="GS1024" s="241"/>
      <c r="GT1024" s="241"/>
      <c r="GU1024" s="241"/>
      <c r="GV1024" s="241"/>
      <c r="GW1024" s="241"/>
      <c r="GX1024" s="241"/>
      <c r="GY1024" s="241"/>
      <c r="GZ1024" s="241"/>
      <c r="HA1024" s="241"/>
      <c r="HB1024" s="241"/>
      <c r="HC1024" s="241"/>
      <c r="HD1024" s="241"/>
      <c r="HE1024" s="241"/>
      <c r="HF1024" s="241"/>
      <c r="HG1024" s="241"/>
      <c r="HH1024" s="241"/>
      <c r="HI1024" s="241"/>
      <c r="HJ1024" s="241"/>
      <c r="HK1024" s="241"/>
      <c r="HL1024" s="241"/>
      <c r="HM1024" s="241"/>
      <c r="HN1024" s="241"/>
      <c r="HO1024" s="241"/>
      <c r="HP1024" s="241"/>
      <c r="HQ1024" s="241"/>
      <c r="HR1024" s="241"/>
      <c r="HS1024" s="241"/>
      <c r="HT1024" s="241"/>
      <c r="HU1024" s="241"/>
      <c r="HV1024" s="241"/>
      <c r="HW1024" s="241"/>
      <c r="HX1024" s="241"/>
      <c r="HY1024" s="241"/>
      <c r="HZ1024" s="241"/>
      <c r="IA1024" s="241"/>
      <c r="IB1024" s="241"/>
      <c r="IC1024" s="241"/>
      <c r="ID1024" s="241"/>
      <c r="IE1024" s="241"/>
      <c r="IF1024" s="241"/>
      <c r="IG1024" s="241"/>
      <c r="IH1024" s="241"/>
      <c r="II1024" s="241"/>
      <c r="IJ1024" s="241"/>
      <c r="IK1024" s="241"/>
      <c r="IL1024" s="241"/>
      <c r="IM1024" s="241"/>
      <c r="IN1024" s="241"/>
      <c r="IO1024" s="241"/>
      <c r="IP1024" s="241"/>
      <c r="IQ1024" s="241"/>
      <c r="IR1024" s="241"/>
      <c r="IS1024" s="241"/>
      <c r="IT1024" s="241"/>
      <c r="IU1024" s="241"/>
      <c r="IV1024" s="241"/>
      <c r="IW1024" s="241"/>
      <c r="IX1024" s="241"/>
      <c r="IY1024" s="241"/>
      <c r="IZ1024" s="241"/>
      <c r="JA1024" s="241"/>
      <c r="JB1024" s="241"/>
      <c r="JC1024" s="241"/>
      <c r="JD1024" s="241"/>
      <c r="JE1024" s="241"/>
      <c r="JF1024" s="241"/>
      <c r="JG1024" s="241"/>
      <c r="JH1024" s="241"/>
      <c r="JI1024" s="241"/>
      <c r="JJ1024" s="241"/>
      <c r="JK1024" s="241"/>
      <c r="JL1024" s="241"/>
      <c r="JM1024" s="241"/>
      <c r="JN1024" s="241"/>
      <c r="JO1024" s="241"/>
      <c r="JP1024" s="241"/>
      <c r="JQ1024" s="241"/>
      <c r="JR1024" s="241"/>
      <c r="JS1024" s="241"/>
      <c r="JT1024" s="241"/>
      <c r="JU1024" s="241"/>
    </row>
    <row r="1025" spans="1:281" s="240" customFormat="1" ht="15" customHeight="1">
      <c r="A1025" s="241"/>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t="s">
        <v>1142</v>
      </c>
      <c r="V1025" s="241"/>
      <c r="W1025" s="241"/>
      <c r="X1025" s="241"/>
      <c r="Y1025" s="241"/>
      <c r="Z1025" s="241"/>
      <c r="AA1025" s="241"/>
      <c r="AB1025" s="241"/>
      <c r="AC1025" s="241" t="s">
        <v>322</v>
      </c>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c r="BH1025" s="241"/>
      <c r="BI1025" s="241"/>
      <c r="BJ1025" s="241"/>
      <c r="BK1025" s="241"/>
      <c r="BL1025" s="241"/>
      <c r="BM1025" s="241"/>
      <c r="BN1025" s="241"/>
      <c r="BO1025" s="241"/>
      <c r="BP1025" s="241"/>
      <c r="BQ1025" s="241"/>
      <c r="BR1025" s="241"/>
      <c r="BS1025" s="241"/>
      <c r="BT1025" s="241"/>
      <c r="BU1025" s="241"/>
      <c r="BV1025" s="241"/>
      <c r="BW1025" s="241"/>
      <c r="BX1025" s="241"/>
      <c r="BY1025" s="241"/>
      <c r="BZ1025" s="241"/>
      <c r="CA1025" s="241"/>
      <c r="CB1025" s="241"/>
      <c r="CC1025" s="241"/>
      <c r="CD1025" s="241"/>
      <c r="CE1025" s="241"/>
      <c r="CF1025" s="241"/>
      <c r="CG1025" s="241"/>
      <c r="CH1025" s="241"/>
      <c r="CI1025" s="241"/>
      <c r="CJ1025" s="241"/>
      <c r="CK1025" s="241"/>
      <c r="CL1025" s="241"/>
      <c r="CM1025" s="241"/>
      <c r="CN1025" s="241"/>
      <c r="CO1025" s="241"/>
      <c r="CP1025" s="241"/>
      <c r="CQ1025" s="241"/>
      <c r="CR1025" s="241"/>
      <c r="CS1025" s="241"/>
      <c r="CT1025" s="241"/>
      <c r="CU1025" s="241"/>
      <c r="CV1025" s="241"/>
      <c r="CW1025" s="241"/>
      <c r="CX1025" s="241"/>
      <c r="CY1025" s="241"/>
      <c r="CZ1025" s="241"/>
      <c r="DA1025" s="241"/>
      <c r="DB1025" s="241"/>
      <c r="DC1025" s="241"/>
      <c r="DD1025" s="241"/>
      <c r="DE1025" s="241"/>
      <c r="DF1025" s="241"/>
      <c r="DG1025" s="241"/>
      <c r="DH1025" s="241"/>
      <c r="DI1025" s="241"/>
      <c r="DJ1025" s="241"/>
      <c r="DK1025" s="241"/>
      <c r="DL1025" s="241"/>
      <c r="DM1025" s="241"/>
      <c r="DN1025" s="241"/>
      <c r="DO1025" s="241"/>
      <c r="DP1025" s="241"/>
      <c r="DQ1025" s="241"/>
      <c r="DR1025" s="241"/>
      <c r="DS1025" s="241"/>
      <c r="DT1025" s="241"/>
      <c r="DU1025" s="241"/>
      <c r="DV1025" s="241"/>
      <c r="DW1025" s="241"/>
      <c r="DX1025" s="241"/>
      <c r="DY1025" s="241"/>
      <c r="DZ1025" s="241"/>
      <c r="EA1025" s="241"/>
      <c r="EB1025" s="241"/>
      <c r="EC1025" s="241"/>
      <c r="ED1025" s="241"/>
      <c r="EE1025" s="241"/>
      <c r="EF1025" s="241"/>
      <c r="EG1025" s="241"/>
      <c r="EH1025" s="241"/>
      <c r="EI1025" s="241"/>
      <c r="EJ1025" s="241"/>
      <c r="EK1025" s="241"/>
      <c r="EL1025" s="241"/>
      <c r="EM1025" s="241"/>
      <c r="EN1025" s="241"/>
      <c r="EO1025" s="241"/>
      <c r="EP1025" s="241"/>
      <c r="EQ1025" s="241"/>
      <c r="ER1025" s="241"/>
      <c r="ES1025" s="241"/>
      <c r="ET1025" s="241"/>
      <c r="EU1025" s="241"/>
      <c r="EV1025" s="241"/>
      <c r="EW1025" s="241"/>
      <c r="EX1025" s="241"/>
      <c r="EY1025" s="241"/>
      <c r="EZ1025" s="241"/>
      <c r="FA1025" s="241"/>
      <c r="FB1025" s="241"/>
      <c r="FC1025" s="241"/>
      <c r="FD1025" s="241"/>
      <c r="FE1025" s="241"/>
      <c r="FF1025" s="241"/>
      <c r="FG1025" s="241"/>
      <c r="FH1025" s="241"/>
      <c r="FI1025" s="241"/>
      <c r="FJ1025" s="241"/>
      <c r="FK1025" s="241"/>
      <c r="FL1025" s="241"/>
      <c r="FM1025" s="241"/>
      <c r="FN1025" s="241"/>
      <c r="FO1025" s="241"/>
      <c r="FP1025" s="241"/>
      <c r="FQ1025" s="241"/>
      <c r="FR1025" s="241"/>
      <c r="FS1025" s="241"/>
      <c r="FT1025" s="241"/>
      <c r="FU1025" s="241"/>
      <c r="FV1025" s="241"/>
      <c r="FW1025" s="241"/>
      <c r="FX1025" s="241"/>
      <c r="FY1025" s="241"/>
      <c r="FZ1025" s="241"/>
      <c r="GA1025" s="241"/>
      <c r="GB1025" s="241"/>
      <c r="GC1025" s="241"/>
      <c r="GD1025" s="241"/>
      <c r="GE1025" s="241"/>
      <c r="GF1025" s="241"/>
      <c r="GG1025" s="241"/>
      <c r="GH1025" s="241"/>
      <c r="GI1025" s="241"/>
      <c r="GJ1025" s="241"/>
      <c r="GK1025" s="241"/>
      <c r="GL1025" s="241"/>
      <c r="GM1025" s="241"/>
      <c r="GN1025" s="241"/>
      <c r="GO1025" s="241"/>
      <c r="GP1025" s="241"/>
      <c r="GQ1025" s="241"/>
      <c r="GR1025" s="241"/>
      <c r="GS1025" s="241"/>
      <c r="GT1025" s="241"/>
      <c r="GU1025" s="241"/>
      <c r="GV1025" s="241"/>
      <c r="GW1025" s="241"/>
      <c r="GX1025" s="241"/>
      <c r="GY1025" s="241"/>
      <c r="GZ1025" s="241"/>
      <c r="HA1025" s="241"/>
      <c r="HB1025" s="241"/>
      <c r="HC1025" s="241"/>
      <c r="HD1025" s="241"/>
      <c r="HE1025" s="241"/>
      <c r="HF1025" s="241"/>
      <c r="HG1025" s="241"/>
      <c r="HH1025" s="241"/>
      <c r="HI1025" s="241"/>
      <c r="HJ1025" s="241"/>
      <c r="HK1025" s="241"/>
      <c r="HL1025" s="241"/>
      <c r="HM1025" s="241"/>
      <c r="HN1025" s="241"/>
      <c r="HO1025" s="241"/>
      <c r="HP1025" s="241"/>
      <c r="HQ1025" s="241"/>
      <c r="HR1025" s="241"/>
      <c r="HS1025" s="241"/>
      <c r="HT1025" s="241"/>
      <c r="HU1025" s="241"/>
      <c r="HV1025" s="241"/>
      <c r="HW1025" s="241"/>
      <c r="HX1025" s="241"/>
      <c r="HY1025" s="241"/>
      <c r="HZ1025" s="241"/>
      <c r="IA1025" s="241"/>
      <c r="IB1025" s="241"/>
      <c r="IC1025" s="241"/>
      <c r="ID1025" s="241"/>
      <c r="IE1025" s="241"/>
      <c r="IF1025" s="241"/>
      <c r="IG1025" s="241"/>
      <c r="IH1025" s="241"/>
      <c r="II1025" s="241"/>
      <c r="IJ1025" s="241"/>
      <c r="IK1025" s="241"/>
      <c r="IL1025" s="241"/>
      <c r="IM1025" s="241"/>
      <c r="IN1025" s="241"/>
      <c r="IO1025" s="241"/>
      <c r="IP1025" s="241"/>
      <c r="IQ1025" s="241"/>
      <c r="IR1025" s="241"/>
      <c r="IS1025" s="241"/>
      <c r="IT1025" s="241"/>
      <c r="IU1025" s="241"/>
      <c r="IV1025" s="241"/>
      <c r="IW1025" s="241"/>
      <c r="IX1025" s="241"/>
      <c r="IY1025" s="241"/>
      <c r="IZ1025" s="241"/>
      <c r="JA1025" s="241"/>
      <c r="JB1025" s="241"/>
      <c r="JC1025" s="241"/>
      <c r="JD1025" s="241"/>
      <c r="JE1025" s="241"/>
      <c r="JF1025" s="241"/>
      <c r="JG1025" s="241"/>
      <c r="JH1025" s="241"/>
      <c r="JI1025" s="241"/>
      <c r="JJ1025" s="241"/>
      <c r="JK1025" s="241"/>
      <c r="JL1025" s="241"/>
      <c r="JM1025" s="241"/>
      <c r="JN1025" s="241"/>
      <c r="JO1025" s="241"/>
      <c r="JP1025" s="241"/>
      <c r="JQ1025" s="241"/>
      <c r="JR1025" s="241"/>
      <c r="JS1025" s="241"/>
      <c r="JT1025" s="241"/>
      <c r="JU1025" s="241"/>
    </row>
    <row r="1026" spans="1:281" s="240" customFormat="1" ht="15" customHeight="1">
      <c r="A1026" s="241"/>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t="s">
        <v>1143</v>
      </c>
      <c r="V1026" s="241"/>
      <c r="W1026" s="241"/>
      <c r="X1026" s="241"/>
      <c r="Y1026" s="241"/>
      <c r="Z1026" s="241"/>
      <c r="AA1026" s="241"/>
      <c r="AB1026" s="241"/>
      <c r="AC1026" s="241" t="s">
        <v>325</v>
      </c>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c r="BH1026" s="241"/>
      <c r="BI1026" s="241"/>
      <c r="BJ1026" s="241"/>
      <c r="BK1026" s="241"/>
      <c r="BL1026" s="241"/>
      <c r="BM1026" s="241"/>
      <c r="BN1026" s="241"/>
      <c r="BO1026" s="241"/>
      <c r="BP1026" s="241"/>
      <c r="BQ1026" s="241"/>
      <c r="BR1026" s="241"/>
      <c r="BS1026" s="241"/>
      <c r="BT1026" s="241"/>
      <c r="BU1026" s="241"/>
      <c r="BV1026" s="241"/>
      <c r="BW1026" s="241"/>
      <c r="BX1026" s="241"/>
      <c r="BY1026" s="241"/>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c r="CS1026" s="241"/>
      <c r="CT1026" s="241"/>
      <c r="CU1026" s="241"/>
      <c r="CV1026" s="241"/>
      <c r="CW1026" s="241"/>
      <c r="CX1026" s="241"/>
      <c r="CY1026" s="241"/>
      <c r="CZ1026" s="241"/>
      <c r="DA1026" s="241"/>
      <c r="DB1026" s="241"/>
      <c r="DC1026" s="241"/>
      <c r="DD1026" s="241"/>
      <c r="DE1026" s="241"/>
      <c r="DF1026" s="241"/>
      <c r="DG1026" s="241"/>
      <c r="DH1026" s="241"/>
      <c r="DI1026" s="241"/>
      <c r="DJ1026" s="241"/>
      <c r="DK1026" s="241"/>
      <c r="DL1026" s="241"/>
      <c r="DM1026" s="241"/>
      <c r="DN1026" s="241"/>
      <c r="DO1026" s="241"/>
      <c r="DP1026" s="241"/>
      <c r="DQ1026" s="241"/>
      <c r="DR1026" s="241"/>
      <c r="DS1026" s="241"/>
      <c r="DT1026" s="241"/>
      <c r="DU1026" s="241"/>
      <c r="DV1026" s="241"/>
      <c r="DW1026" s="241"/>
      <c r="DX1026" s="241"/>
      <c r="DY1026" s="241"/>
      <c r="DZ1026" s="241"/>
      <c r="EA1026" s="241"/>
      <c r="EB1026" s="241"/>
      <c r="EC1026" s="241"/>
      <c r="ED1026" s="241"/>
      <c r="EE1026" s="241"/>
      <c r="EF1026" s="241"/>
      <c r="EG1026" s="241"/>
      <c r="EH1026" s="241"/>
      <c r="EI1026" s="241"/>
      <c r="EJ1026" s="241"/>
      <c r="EK1026" s="241"/>
      <c r="EL1026" s="241"/>
      <c r="EM1026" s="241"/>
      <c r="EN1026" s="241"/>
      <c r="EO1026" s="241"/>
      <c r="EP1026" s="241"/>
      <c r="EQ1026" s="241"/>
      <c r="ER1026" s="241"/>
      <c r="ES1026" s="241"/>
      <c r="ET1026" s="241"/>
      <c r="EU1026" s="241"/>
      <c r="EV1026" s="241"/>
      <c r="EW1026" s="241"/>
      <c r="EX1026" s="241"/>
      <c r="EY1026" s="241"/>
      <c r="EZ1026" s="241"/>
      <c r="FA1026" s="241"/>
      <c r="FB1026" s="241"/>
      <c r="FC1026" s="241"/>
      <c r="FD1026" s="241"/>
      <c r="FE1026" s="241"/>
      <c r="FF1026" s="241"/>
      <c r="FG1026" s="241"/>
      <c r="FH1026" s="241"/>
      <c r="FI1026" s="241"/>
      <c r="FJ1026" s="241"/>
      <c r="FK1026" s="241"/>
      <c r="FL1026" s="241"/>
      <c r="FM1026" s="241"/>
      <c r="FN1026" s="241"/>
      <c r="FO1026" s="241"/>
      <c r="FP1026" s="241"/>
      <c r="FQ1026" s="241"/>
      <c r="FR1026" s="241"/>
      <c r="FS1026" s="241"/>
      <c r="FT1026" s="241"/>
      <c r="FU1026" s="241"/>
      <c r="FV1026" s="241"/>
      <c r="FW1026" s="241"/>
      <c r="FX1026" s="241"/>
      <c r="FY1026" s="241"/>
      <c r="FZ1026" s="241"/>
      <c r="GA1026" s="241"/>
      <c r="GB1026" s="241"/>
      <c r="GC1026" s="241"/>
      <c r="GD1026" s="241"/>
      <c r="GE1026" s="241"/>
      <c r="GF1026" s="241"/>
      <c r="GG1026" s="241"/>
      <c r="GH1026" s="241"/>
      <c r="GI1026" s="241"/>
      <c r="GJ1026" s="241"/>
      <c r="GK1026" s="241"/>
      <c r="GL1026" s="241"/>
      <c r="GM1026" s="241"/>
      <c r="GN1026" s="241"/>
      <c r="GO1026" s="241"/>
      <c r="GP1026" s="241"/>
      <c r="GQ1026" s="241"/>
      <c r="GR1026" s="241"/>
      <c r="GS1026" s="241"/>
      <c r="GT1026" s="241"/>
      <c r="GU1026" s="241"/>
      <c r="GV1026" s="241"/>
      <c r="GW1026" s="241"/>
      <c r="GX1026" s="241"/>
      <c r="GY1026" s="241"/>
      <c r="GZ1026" s="241"/>
      <c r="HA1026" s="241"/>
      <c r="HB1026" s="241"/>
      <c r="HC1026" s="241"/>
      <c r="HD1026" s="241"/>
      <c r="HE1026" s="241"/>
      <c r="HF1026" s="241"/>
      <c r="HG1026" s="241"/>
      <c r="HH1026" s="241"/>
      <c r="HI1026" s="241"/>
      <c r="HJ1026" s="241"/>
      <c r="HK1026" s="241"/>
      <c r="HL1026" s="241"/>
      <c r="HM1026" s="241"/>
      <c r="HN1026" s="241"/>
      <c r="HO1026" s="241"/>
      <c r="HP1026" s="241"/>
      <c r="HQ1026" s="241"/>
      <c r="HR1026" s="241"/>
      <c r="HS1026" s="241"/>
      <c r="HT1026" s="241"/>
      <c r="HU1026" s="241"/>
      <c r="HV1026" s="241"/>
      <c r="HW1026" s="241"/>
      <c r="HX1026" s="241"/>
      <c r="HY1026" s="241"/>
      <c r="HZ1026" s="241"/>
      <c r="IA1026" s="241"/>
      <c r="IB1026" s="241"/>
      <c r="IC1026" s="241"/>
      <c r="ID1026" s="241"/>
      <c r="IE1026" s="241"/>
      <c r="IF1026" s="241"/>
      <c r="IG1026" s="241"/>
      <c r="IH1026" s="241"/>
      <c r="II1026" s="241"/>
      <c r="IJ1026" s="241"/>
      <c r="IK1026" s="241"/>
      <c r="IL1026" s="241"/>
      <c r="IM1026" s="241"/>
      <c r="IN1026" s="241"/>
      <c r="IO1026" s="241"/>
      <c r="IP1026" s="241"/>
      <c r="IQ1026" s="241"/>
      <c r="IR1026" s="241"/>
      <c r="IS1026" s="241"/>
      <c r="IT1026" s="241"/>
      <c r="IU1026" s="241"/>
      <c r="IV1026" s="241"/>
      <c r="IW1026" s="241"/>
      <c r="IX1026" s="241"/>
      <c r="IY1026" s="241"/>
      <c r="IZ1026" s="241"/>
      <c r="JA1026" s="241"/>
      <c r="JB1026" s="241"/>
      <c r="JC1026" s="241"/>
      <c r="JD1026" s="241"/>
      <c r="JE1026" s="241"/>
      <c r="JF1026" s="241"/>
      <c r="JG1026" s="241"/>
      <c r="JH1026" s="241"/>
      <c r="JI1026" s="241"/>
      <c r="JJ1026" s="241"/>
      <c r="JK1026" s="241"/>
      <c r="JL1026" s="241"/>
      <c r="JM1026" s="241"/>
      <c r="JN1026" s="241"/>
      <c r="JO1026" s="241"/>
      <c r="JP1026" s="241"/>
      <c r="JQ1026" s="241"/>
      <c r="JR1026" s="241"/>
      <c r="JS1026" s="241"/>
      <c r="JT1026" s="241"/>
      <c r="JU1026" s="241"/>
    </row>
    <row r="1027" spans="1:281" s="240" customFormat="1" ht="15" customHeight="1">
      <c r="A1027" s="241"/>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t="s">
        <v>1144</v>
      </c>
      <c r="V1027" s="241"/>
      <c r="W1027" s="241"/>
      <c r="X1027" s="241"/>
      <c r="Y1027" s="241"/>
      <c r="Z1027" s="241"/>
      <c r="AA1027" s="241"/>
      <c r="AB1027" s="241"/>
      <c r="AC1027" s="241" t="s">
        <v>316</v>
      </c>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c r="BH1027" s="241"/>
      <c r="BI1027" s="241"/>
      <c r="BJ1027" s="241"/>
      <c r="BK1027" s="241"/>
      <c r="BL1027" s="241"/>
      <c r="BM1027" s="241"/>
      <c r="BN1027" s="241"/>
      <c r="BO1027" s="241"/>
      <c r="BP1027" s="241"/>
      <c r="BQ1027" s="241"/>
      <c r="BR1027" s="241"/>
      <c r="BS1027" s="241"/>
      <c r="BT1027" s="241"/>
      <c r="BU1027" s="241"/>
      <c r="BV1027" s="241"/>
      <c r="BW1027" s="241"/>
      <c r="BX1027" s="241"/>
      <c r="BY1027" s="241"/>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c r="CS1027" s="241"/>
      <c r="CT1027" s="241"/>
      <c r="CU1027" s="241"/>
      <c r="CV1027" s="241"/>
      <c r="CW1027" s="241"/>
      <c r="CX1027" s="241"/>
      <c r="CY1027" s="241"/>
      <c r="CZ1027" s="241"/>
      <c r="DA1027" s="241"/>
      <c r="DB1027" s="241"/>
      <c r="DC1027" s="241"/>
      <c r="DD1027" s="241"/>
      <c r="DE1027" s="241"/>
      <c r="DF1027" s="241"/>
      <c r="DG1027" s="241"/>
      <c r="DH1027" s="241"/>
      <c r="DI1027" s="241"/>
      <c r="DJ1027" s="241"/>
      <c r="DK1027" s="241"/>
      <c r="DL1027" s="241"/>
      <c r="DM1027" s="241"/>
      <c r="DN1027" s="241"/>
      <c r="DO1027" s="241"/>
      <c r="DP1027" s="241"/>
      <c r="DQ1027" s="241"/>
      <c r="DR1027" s="241"/>
      <c r="DS1027" s="241"/>
      <c r="DT1027" s="241"/>
      <c r="DU1027" s="241"/>
      <c r="DV1027" s="241"/>
      <c r="DW1027" s="241"/>
      <c r="DX1027" s="241"/>
      <c r="DY1027" s="241"/>
      <c r="DZ1027" s="241"/>
      <c r="EA1027" s="241"/>
      <c r="EB1027" s="241"/>
      <c r="EC1027" s="241"/>
      <c r="ED1027" s="241"/>
      <c r="EE1027" s="241"/>
      <c r="EF1027" s="241"/>
      <c r="EG1027" s="241"/>
      <c r="EH1027" s="241"/>
      <c r="EI1027" s="241"/>
      <c r="EJ1027" s="241"/>
      <c r="EK1027" s="241"/>
      <c r="EL1027" s="241"/>
      <c r="EM1027" s="241"/>
      <c r="EN1027" s="241"/>
      <c r="EO1027" s="241"/>
      <c r="EP1027" s="241"/>
      <c r="EQ1027" s="241"/>
      <c r="ER1027" s="241"/>
      <c r="ES1027" s="241"/>
      <c r="ET1027" s="241"/>
      <c r="EU1027" s="241"/>
      <c r="EV1027" s="241"/>
      <c r="EW1027" s="241"/>
      <c r="EX1027" s="241"/>
      <c r="EY1027" s="241"/>
      <c r="EZ1027" s="241"/>
      <c r="FA1027" s="241"/>
      <c r="FB1027" s="241"/>
      <c r="FC1027" s="241"/>
      <c r="FD1027" s="241"/>
      <c r="FE1027" s="241"/>
      <c r="FF1027" s="241"/>
      <c r="FG1027" s="241"/>
      <c r="FH1027" s="241"/>
      <c r="FI1027" s="241"/>
      <c r="FJ1027" s="241"/>
      <c r="FK1027" s="241"/>
      <c r="FL1027" s="241"/>
      <c r="FM1027" s="241"/>
      <c r="FN1027" s="241"/>
      <c r="FO1027" s="241"/>
      <c r="FP1027" s="241"/>
      <c r="FQ1027" s="241"/>
      <c r="FR1027" s="241"/>
      <c r="FS1027" s="241"/>
      <c r="FT1027" s="241"/>
      <c r="FU1027" s="241"/>
      <c r="FV1027" s="241"/>
      <c r="FW1027" s="241"/>
      <c r="FX1027" s="241"/>
      <c r="FY1027" s="241"/>
      <c r="FZ1027" s="241"/>
      <c r="GA1027" s="241"/>
      <c r="GB1027" s="241"/>
      <c r="GC1027" s="241"/>
      <c r="GD1027" s="241"/>
      <c r="GE1027" s="241"/>
      <c r="GF1027" s="241"/>
      <c r="GG1027" s="241"/>
      <c r="GH1027" s="241"/>
      <c r="GI1027" s="241"/>
      <c r="GJ1027" s="241"/>
      <c r="GK1027" s="241"/>
      <c r="GL1027" s="241"/>
      <c r="GM1027" s="241"/>
      <c r="GN1027" s="241"/>
      <c r="GO1027" s="241"/>
      <c r="GP1027" s="241"/>
      <c r="GQ1027" s="241"/>
      <c r="GR1027" s="241"/>
      <c r="GS1027" s="241"/>
      <c r="GT1027" s="241"/>
      <c r="GU1027" s="241"/>
      <c r="GV1027" s="241"/>
      <c r="GW1027" s="241"/>
      <c r="GX1027" s="241"/>
      <c r="GY1027" s="241"/>
      <c r="GZ1027" s="241"/>
      <c r="HA1027" s="241"/>
      <c r="HB1027" s="241"/>
      <c r="HC1027" s="241"/>
      <c r="HD1027" s="241"/>
      <c r="HE1027" s="241"/>
      <c r="HF1027" s="241"/>
      <c r="HG1027" s="241"/>
      <c r="HH1027" s="241"/>
      <c r="HI1027" s="241"/>
      <c r="HJ1027" s="241"/>
      <c r="HK1027" s="241"/>
      <c r="HL1027" s="241"/>
      <c r="HM1027" s="241"/>
      <c r="HN1027" s="241"/>
      <c r="HO1027" s="241"/>
      <c r="HP1027" s="241"/>
      <c r="HQ1027" s="241"/>
      <c r="HR1027" s="241"/>
      <c r="HS1027" s="241"/>
      <c r="HT1027" s="241"/>
      <c r="HU1027" s="241"/>
      <c r="HV1027" s="241"/>
      <c r="HW1027" s="241"/>
      <c r="HX1027" s="241"/>
      <c r="HY1027" s="241"/>
      <c r="HZ1027" s="241"/>
      <c r="IA1027" s="241"/>
      <c r="IB1027" s="241"/>
      <c r="IC1027" s="241"/>
      <c r="ID1027" s="241"/>
      <c r="IE1027" s="241"/>
      <c r="IF1027" s="241"/>
      <c r="IG1027" s="241"/>
      <c r="IH1027" s="241"/>
      <c r="II1027" s="241"/>
      <c r="IJ1027" s="241"/>
      <c r="IK1027" s="241"/>
      <c r="IL1027" s="241"/>
      <c r="IM1027" s="241"/>
      <c r="IN1027" s="241"/>
      <c r="IO1027" s="241"/>
      <c r="IP1027" s="241"/>
      <c r="IQ1027" s="241"/>
      <c r="IR1027" s="241"/>
      <c r="IS1027" s="241"/>
      <c r="IT1027" s="241"/>
      <c r="IU1027" s="241"/>
      <c r="IV1027" s="241"/>
      <c r="IW1027" s="241"/>
      <c r="IX1027" s="241"/>
      <c r="IY1027" s="241"/>
      <c r="IZ1027" s="241"/>
      <c r="JA1027" s="241"/>
      <c r="JB1027" s="241"/>
      <c r="JC1027" s="241"/>
      <c r="JD1027" s="241"/>
      <c r="JE1027" s="241"/>
      <c r="JF1027" s="241"/>
      <c r="JG1027" s="241"/>
      <c r="JH1027" s="241"/>
      <c r="JI1027" s="241"/>
      <c r="JJ1027" s="241"/>
      <c r="JK1027" s="241"/>
      <c r="JL1027" s="241"/>
      <c r="JM1027" s="241"/>
      <c r="JN1027" s="241"/>
      <c r="JO1027" s="241"/>
      <c r="JP1027" s="241"/>
      <c r="JQ1027" s="241"/>
      <c r="JR1027" s="241"/>
      <c r="JS1027" s="241"/>
      <c r="JT1027" s="241"/>
      <c r="JU1027" s="241"/>
    </row>
    <row r="1028" spans="1:281" s="240" customFormat="1" ht="15" customHeight="1">
      <c r="A1028" s="241"/>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t="s">
        <v>1145</v>
      </c>
      <c r="V1028" s="241"/>
      <c r="W1028" s="241"/>
      <c r="X1028" s="241"/>
      <c r="Y1028" s="241"/>
      <c r="Z1028" s="241"/>
      <c r="AA1028" s="241"/>
      <c r="AB1028" s="241"/>
      <c r="AC1028" s="241" t="s">
        <v>316</v>
      </c>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c r="DV1028" s="241"/>
      <c r="DW1028" s="241"/>
      <c r="DX1028" s="241"/>
      <c r="DY1028" s="241"/>
      <c r="DZ1028" s="241"/>
      <c r="EA1028" s="241"/>
      <c r="EB1028" s="241"/>
      <c r="EC1028" s="241"/>
      <c r="ED1028" s="241"/>
      <c r="EE1028" s="241"/>
      <c r="EF1028" s="241"/>
      <c r="EG1028" s="241"/>
      <c r="EH1028" s="241"/>
      <c r="EI1028" s="241"/>
      <c r="EJ1028" s="241"/>
      <c r="EK1028" s="241"/>
      <c r="EL1028" s="241"/>
      <c r="EM1028" s="241"/>
      <c r="EN1028" s="241"/>
      <c r="EO1028" s="241"/>
      <c r="EP1028" s="241"/>
      <c r="EQ1028" s="241"/>
      <c r="ER1028" s="241"/>
      <c r="ES1028" s="241"/>
      <c r="ET1028" s="241"/>
      <c r="EU1028" s="241"/>
      <c r="EV1028" s="241"/>
      <c r="EW1028" s="241"/>
      <c r="EX1028" s="241"/>
      <c r="EY1028" s="241"/>
      <c r="EZ1028" s="241"/>
      <c r="FA1028" s="241"/>
      <c r="FB1028" s="241"/>
      <c r="FC1028" s="241"/>
      <c r="FD1028" s="241"/>
      <c r="FE1028" s="241"/>
      <c r="FF1028" s="241"/>
      <c r="FG1028" s="241"/>
      <c r="FH1028" s="241"/>
      <c r="FI1028" s="241"/>
      <c r="FJ1028" s="241"/>
      <c r="FK1028" s="241"/>
      <c r="FL1028" s="241"/>
      <c r="FM1028" s="241"/>
      <c r="FN1028" s="241"/>
      <c r="FO1028" s="241"/>
      <c r="FP1028" s="241"/>
      <c r="FQ1028" s="241"/>
      <c r="FR1028" s="241"/>
      <c r="FS1028" s="241"/>
      <c r="FT1028" s="241"/>
      <c r="FU1028" s="241"/>
      <c r="FV1028" s="241"/>
      <c r="FW1028" s="241"/>
      <c r="FX1028" s="241"/>
      <c r="FY1028" s="241"/>
      <c r="FZ1028" s="241"/>
      <c r="GA1028" s="241"/>
      <c r="GB1028" s="241"/>
      <c r="GC1028" s="241"/>
      <c r="GD1028" s="241"/>
      <c r="GE1028" s="241"/>
      <c r="GF1028" s="241"/>
      <c r="GG1028" s="241"/>
      <c r="GH1028" s="241"/>
      <c r="GI1028" s="241"/>
      <c r="GJ1028" s="241"/>
      <c r="GK1028" s="241"/>
      <c r="GL1028" s="241"/>
      <c r="GM1028" s="241"/>
      <c r="GN1028" s="241"/>
      <c r="GO1028" s="241"/>
      <c r="GP1028" s="241"/>
      <c r="GQ1028" s="241"/>
      <c r="GR1028" s="241"/>
      <c r="GS1028" s="241"/>
      <c r="GT1028" s="241"/>
      <c r="GU1028" s="241"/>
      <c r="GV1028" s="241"/>
      <c r="GW1028" s="241"/>
      <c r="GX1028" s="241"/>
      <c r="GY1028" s="241"/>
      <c r="GZ1028" s="241"/>
      <c r="HA1028" s="241"/>
      <c r="HB1028" s="241"/>
      <c r="HC1028" s="241"/>
      <c r="HD1028" s="241"/>
      <c r="HE1028" s="241"/>
      <c r="HF1028" s="241"/>
      <c r="HG1028" s="241"/>
      <c r="HH1028" s="241"/>
      <c r="HI1028" s="241"/>
      <c r="HJ1028" s="241"/>
      <c r="HK1028" s="241"/>
      <c r="HL1028" s="241"/>
      <c r="HM1028" s="241"/>
      <c r="HN1028" s="241"/>
      <c r="HO1028" s="241"/>
      <c r="HP1028" s="241"/>
      <c r="HQ1028" s="241"/>
      <c r="HR1028" s="241"/>
      <c r="HS1028" s="241"/>
      <c r="HT1028" s="241"/>
      <c r="HU1028" s="241"/>
      <c r="HV1028" s="241"/>
      <c r="HW1028" s="241"/>
      <c r="HX1028" s="241"/>
      <c r="HY1028" s="241"/>
      <c r="HZ1028" s="241"/>
      <c r="IA1028" s="241"/>
      <c r="IB1028" s="241"/>
      <c r="IC1028" s="241"/>
      <c r="ID1028" s="241"/>
      <c r="IE1028" s="241"/>
      <c r="IF1028" s="241"/>
      <c r="IG1028" s="241"/>
      <c r="IH1028" s="241"/>
      <c r="II1028" s="241"/>
      <c r="IJ1028" s="241"/>
      <c r="IK1028" s="241"/>
      <c r="IL1028" s="241"/>
      <c r="IM1028" s="241"/>
      <c r="IN1028" s="241"/>
      <c r="IO1028" s="241"/>
      <c r="IP1028" s="241"/>
      <c r="IQ1028" s="241"/>
      <c r="IR1028" s="241"/>
      <c r="IS1028" s="241"/>
      <c r="IT1028" s="241"/>
      <c r="IU1028" s="241"/>
      <c r="IV1028" s="241"/>
      <c r="IW1028" s="241"/>
      <c r="IX1028" s="241"/>
      <c r="IY1028" s="241"/>
      <c r="IZ1028" s="241"/>
      <c r="JA1028" s="241"/>
      <c r="JB1028" s="241"/>
      <c r="JC1028" s="241"/>
      <c r="JD1028" s="241"/>
      <c r="JE1028" s="241"/>
      <c r="JF1028" s="241"/>
      <c r="JG1028" s="241"/>
      <c r="JH1028" s="241"/>
      <c r="JI1028" s="241"/>
      <c r="JJ1028" s="241"/>
      <c r="JK1028" s="241"/>
      <c r="JL1028" s="241"/>
      <c r="JM1028" s="241"/>
      <c r="JN1028" s="241"/>
      <c r="JO1028" s="241"/>
      <c r="JP1028" s="241"/>
      <c r="JQ1028" s="241"/>
      <c r="JR1028" s="241"/>
      <c r="JS1028" s="241"/>
      <c r="JT1028" s="241"/>
      <c r="JU1028" s="241"/>
    </row>
    <row r="1029" spans="1:281" s="240" customFormat="1" ht="15" customHeight="1">
      <c r="A1029" s="241"/>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t="s">
        <v>1146</v>
      </c>
      <c r="V1029" s="241"/>
      <c r="W1029" s="241"/>
      <c r="X1029" s="241"/>
      <c r="Y1029" s="241"/>
      <c r="Z1029" s="241"/>
      <c r="AA1029" s="241"/>
      <c r="AB1029" s="241"/>
      <c r="AC1029" s="241" t="s">
        <v>313</v>
      </c>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c r="BH1029" s="241"/>
      <c r="BI1029" s="241"/>
      <c r="BJ1029" s="241"/>
      <c r="BK1029" s="241"/>
      <c r="BL1029" s="241"/>
      <c r="BM1029" s="241"/>
      <c r="BN1029" s="241"/>
      <c r="BO1029" s="241"/>
      <c r="BP1029" s="241"/>
      <c r="BQ1029" s="241"/>
      <c r="BR1029" s="241"/>
      <c r="BS1029" s="241"/>
      <c r="BT1029" s="241"/>
      <c r="BU1029" s="241"/>
      <c r="BV1029" s="241"/>
      <c r="BW1029" s="241"/>
      <c r="BX1029" s="241"/>
      <c r="BY1029" s="241"/>
      <c r="BZ1029" s="241"/>
      <c r="CA1029" s="241"/>
      <c r="CB1029" s="241"/>
      <c r="CC1029" s="241"/>
      <c r="CD1029" s="241"/>
      <c r="CE1029" s="241"/>
      <c r="CF1029" s="241"/>
      <c r="CG1029" s="241"/>
      <c r="CH1029" s="241"/>
      <c r="CI1029" s="241"/>
      <c r="CJ1029" s="241"/>
      <c r="CK1029" s="241"/>
      <c r="CL1029" s="241"/>
      <c r="CM1029" s="241"/>
      <c r="CN1029" s="241"/>
      <c r="CO1029" s="241"/>
      <c r="CP1029" s="241"/>
      <c r="CQ1029" s="241"/>
      <c r="CR1029" s="241"/>
      <c r="CS1029" s="241"/>
      <c r="CT1029" s="241"/>
      <c r="CU1029" s="241"/>
      <c r="CV1029" s="241"/>
      <c r="CW1029" s="241"/>
      <c r="CX1029" s="241"/>
      <c r="CY1029" s="241"/>
      <c r="CZ1029" s="241"/>
      <c r="DA1029" s="241"/>
      <c r="DB1029" s="241"/>
      <c r="DC1029" s="241"/>
      <c r="DD1029" s="241"/>
      <c r="DE1029" s="241"/>
      <c r="DF1029" s="241"/>
      <c r="DG1029" s="241"/>
      <c r="DH1029" s="241"/>
      <c r="DI1029" s="241"/>
      <c r="DJ1029" s="241"/>
      <c r="DK1029" s="241"/>
      <c r="DL1029" s="241"/>
      <c r="DM1029" s="241"/>
      <c r="DN1029" s="241"/>
      <c r="DO1029" s="241"/>
      <c r="DP1029" s="241"/>
      <c r="DQ1029" s="241"/>
      <c r="DR1029" s="241"/>
      <c r="DS1029" s="241"/>
      <c r="DT1029" s="241"/>
      <c r="DU1029" s="241"/>
      <c r="DV1029" s="241"/>
      <c r="DW1029" s="241"/>
      <c r="DX1029" s="241"/>
      <c r="DY1029" s="241"/>
      <c r="DZ1029" s="241"/>
      <c r="EA1029" s="241"/>
      <c r="EB1029" s="241"/>
      <c r="EC1029" s="241"/>
      <c r="ED1029" s="241"/>
      <c r="EE1029" s="241"/>
      <c r="EF1029" s="241"/>
      <c r="EG1029" s="241"/>
      <c r="EH1029" s="241"/>
      <c r="EI1029" s="241"/>
      <c r="EJ1029" s="241"/>
      <c r="EK1029" s="241"/>
      <c r="EL1029" s="241"/>
      <c r="EM1029" s="241"/>
      <c r="EN1029" s="241"/>
      <c r="EO1029" s="241"/>
      <c r="EP1029" s="241"/>
      <c r="EQ1029" s="241"/>
      <c r="ER1029" s="241"/>
      <c r="ES1029" s="241"/>
      <c r="ET1029" s="241"/>
      <c r="EU1029" s="241"/>
      <c r="EV1029" s="241"/>
      <c r="EW1029" s="241"/>
      <c r="EX1029" s="241"/>
      <c r="EY1029" s="241"/>
      <c r="EZ1029" s="241"/>
      <c r="FA1029" s="241"/>
      <c r="FB1029" s="241"/>
      <c r="FC1029" s="241"/>
      <c r="FD1029" s="241"/>
      <c r="FE1029" s="241"/>
      <c r="FF1029" s="241"/>
      <c r="FG1029" s="241"/>
      <c r="FH1029" s="241"/>
      <c r="FI1029" s="241"/>
      <c r="FJ1029" s="241"/>
      <c r="FK1029" s="241"/>
      <c r="FL1029" s="241"/>
      <c r="FM1029" s="241"/>
      <c r="FN1029" s="241"/>
      <c r="FO1029" s="241"/>
      <c r="FP1029" s="241"/>
      <c r="FQ1029" s="241"/>
      <c r="FR1029" s="241"/>
      <c r="FS1029" s="241"/>
      <c r="FT1029" s="241"/>
      <c r="FU1029" s="241"/>
      <c r="FV1029" s="241"/>
      <c r="FW1029" s="241"/>
      <c r="FX1029" s="241"/>
      <c r="FY1029" s="241"/>
      <c r="FZ1029" s="241"/>
      <c r="GA1029" s="241"/>
      <c r="GB1029" s="241"/>
      <c r="GC1029" s="241"/>
      <c r="GD1029" s="241"/>
      <c r="GE1029" s="241"/>
      <c r="GF1029" s="241"/>
      <c r="GG1029" s="241"/>
      <c r="GH1029" s="241"/>
      <c r="GI1029" s="241"/>
      <c r="GJ1029" s="241"/>
      <c r="GK1029" s="241"/>
      <c r="GL1029" s="241"/>
      <c r="GM1029" s="241"/>
      <c r="GN1029" s="241"/>
      <c r="GO1029" s="241"/>
      <c r="GP1029" s="241"/>
      <c r="GQ1029" s="241"/>
      <c r="GR1029" s="241"/>
      <c r="GS1029" s="241"/>
      <c r="GT1029" s="241"/>
      <c r="GU1029" s="241"/>
      <c r="GV1029" s="241"/>
      <c r="GW1029" s="241"/>
      <c r="GX1029" s="241"/>
      <c r="GY1029" s="241"/>
      <c r="GZ1029" s="241"/>
      <c r="HA1029" s="241"/>
      <c r="HB1029" s="241"/>
      <c r="HC1029" s="241"/>
      <c r="HD1029" s="241"/>
      <c r="HE1029" s="241"/>
      <c r="HF1029" s="241"/>
      <c r="HG1029" s="241"/>
      <c r="HH1029" s="241"/>
      <c r="HI1029" s="241"/>
      <c r="HJ1029" s="241"/>
      <c r="HK1029" s="241"/>
      <c r="HL1029" s="241"/>
      <c r="HM1029" s="241"/>
      <c r="HN1029" s="241"/>
      <c r="HO1029" s="241"/>
      <c r="HP1029" s="241"/>
      <c r="HQ1029" s="241"/>
      <c r="HR1029" s="241"/>
      <c r="HS1029" s="241"/>
      <c r="HT1029" s="241"/>
      <c r="HU1029" s="241"/>
      <c r="HV1029" s="241"/>
      <c r="HW1029" s="241"/>
      <c r="HX1029" s="241"/>
      <c r="HY1029" s="241"/>
      <c r="HZ1029" s="241"/>
      <c r="IA1029" s="241"/>
      <c r="IB1029" s="241"/>
      <c r="IC1029" s="241"/>
      <c r="ID1029" s="241"/>
      <c r="IE1029" s="241"/>
      <c r="IF1029" s="241"/>
      <c r="IG1029" s="241"/>
      <c r="IH1029" s="241"/>
      <c r="II1029" s="241"/>
      <c r="IJ1029" s="241"/>
      <c r="IK1029" s="241"/>
      <c r="IL1029" s="241"/>
      <c r="IM1029" s="241"/>
      <c r="IN1029" s="241"/>
      <c r="IO1029" s="241"/>
      <c r="IP1029" s="241"/>
      <c r="IQ1029" s="241"/>
      <c r="IR1029" s="241"/>
      <c r="IS1029" s="241"/>
      <c r="IT1029" s="241"/>
      <c r="IU1029" s="241"/>
      <c r="IV1029" s="241"/>
      <c r="IW1029" s="241"/>
      <c r="IX1029" s="241"/>
      <c r="IY1029" s="241"/>
      <c r="IZ1029" s="241"/>
      <c r="JA1029" s="241"/>
      <c r="JB1029" s="241"/>
      <c r="JC1029" s="241"/>
      <c r="JD1029" s="241"/>
      <c r="JE1029" s="241"/>
      <c r="JF1029" s="241"/>
      <c r="JG1029" s="241"/>
      <c r="JH1029" s="241"/>
      <c r="JI1029" s="241"/>
      <c r="JJ1029" s="241"/>
      <c r="JK1029" s="241"/>
      <c r="JL1029" s="241"/>
      <c r="JM1029" s="241"/>
      <c r="JN1029" s="241"/>
      <c r="JO1029" s="241"/>
      <c r="JP1029" s="241"/>
      <c r="JQ1029" s="241"/>
      <c r="JR1029" s="241"/>
      <c r="JS1029" s="241"/>
      <c r="JT1029" s="241"/>
      <c r="JU1029" s="241"/>
    </row>
    <row r="1030" spans="1:281" s="240" customFormat="1" ht="15" customHeight="1">
      <c r="A1030" s="241"/>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t="s">
        <v>1147</v>
      </c>
      <c r="V1030" s="241"/>
      <c r="W1030" s="241"/>
      <c r="X1030" s="241"/>
      <c r="Y1030" s="241"/>
      <c r="Z1030" s="241"/>
      <c r="AA1030" s="241"/>
      <c r="AB1030" s="241"/>
      <c r="AC1030" s="241" t="s">
        <v>313</v>
      </c>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c r="BH1030" s="241"/>
      <c r="BI1030" s="241"/>
      <c r="BJ1030" s="241"/>
      <c r="BK1030" s="241"/>
      <c r="BL1030" s="241"/>
      <c r="BM1030" s="241"/>
      <c r="BN1030" s="241"/>
      <c r="BO1030" s="241"/>
      <c r="BP1030" s="241"/>
      <c r="BQ1030" s="241"/>
      <c r="BR1030" s="241"/>
      <c r="BS1030" s="241"/>
      <c r="BT1030" s="241"/>
      <c r="BU1030" s="241"/>
      <c r="BV1030" s="241"/>
      <c r="BW1030" s="241"/>
      <c r="BX1030" s="241"/>
      <c r="BY1030" s="241"/>
      <c r="BZ1030" s="241"/>
      <c r="CA1030" s="241"/>
      <c r="CB1030" s="241"/>
      <c r="CC1030" s="241"/>
      <c r="CD1030" s="241"/>
      <c r="CE1030" s="241"/>
      <c r="CF1030" s="241"/>
      <c r="CG1030" s="241"/>
      <c r="CH1030" s="241"/>
      <c r="CI1030" s="241"/>
      <c r="CJ1030" s="241"/>
      <c r="CK1030" s="241"/>
      <c r="CL1030" s="241"/>
      <c r="CM1030" s="241"/>
      <c r="CN1030" s="241"/>
      <c r="CO1030" s="241"/>
      <c r="CP1030" s="241"/>
      <c r="CQ1030" s="241"/>
      <c r="CR1030" s="241"/>
      <c r="CS1030" s="241"/>
      <c r="CT1030" s="241"/>
      <c r="CU1030" s="241"/>
      <c r="CV1030" s="241"/>
      <c r="CW1030" s="241"/>
      <c r="CX1030" s="241"/>
      <c r="CY1030" s="241"/>
      <c r="CZ1030" s="241"/>
      <c r="DA1030" s="241"/>
      <c r="DB1030" s="241"/>
      <c r="DC1030" s="241"/>
      <c r="DD1030" s="241"/>
      <c r="DE1030" s="241"/>
      <c r="DF1030" s="241"/>
      <c r="DG1030" s="241"/>
      <c r="DH1030" s="241"/>
      <c r="DI1030" s="241"/>
      <c r="DJ1030" s="241"/>
      <c r="DK1030" s="241"/>
      <c r="DL1030" s="241"/>
      <c r="DM1030" s="241"/>
      <c r="DN1030" s="241"/>
      <c r="DO1030" s="241"/>
      <c r="DP1030" s="241"/>
      <c r="DQ1030" s="241"/>
      <c r="DR1030" s="241"/>
      <c r="DS1030" s="241"/>
      <c r="DT1030" s="241"/>
      <c r="DU1030" s="241"/>
      <c r="DV1030" s="241"/>
      <c r="DW1030" s="241"/>
      <c r="DX1030" s="241"/>
      <c r="DY1030" s="241"/>
      <c r="DZ1030" s="241"/>
      <c r="EA1030" s="241"/>
      <c r="EB1030" s="241"/>
      <c r="EC1030" s="241"/>
      <c r="ED1030" s="241"/>
      <c r="EE1030" s="241"/>
      <c r="EF1030" s="241"/>
      <c r="EG1030" s="241"/>
      <c r="EH1030" s="241"/>
      <c r="EI1030" s="241"/>
      <c r="EJ1030" s="241"/>
      <c r="EK1030" s="241"/>
      <c r="EL1030" s="241"/>
      <c r="EM1030" s="241"/>
      <c r="EN1030" s="241"/>
      <c r="EO1030" s="241"/>
      <c r="EP1030" s="241"/>
      <c r="EQ1030" s="241"/>
      <c r="ER1030" s="241"/>
      <c r="ES1030" s="241"/>
      <c r="ET1030" s="241"/>
      <c r="EU1030" s="241"/>
      <c r="EV1030" s="241"/>
      <c r="EW1030" s="241"/>
      <c r="EX1030" s="241"/>
      <c r="EY1030" s="241"/>
      <c r="EZ1030" s="241"/>
      <c r="FA1030" s="241"/>
      <c r="FB1030" s="241"/>
      <c r="FC1030" s="241"/>
      <c r="FD1030" s="241"/>
      <c r="FE1030" s="241"/>
      <c r="FF1030" s="241"/>
      <c r="FG1030" s="241"/>
      <c r="FH1030" s="241"/>
      <c r="FI1030" s="241"/>
      <c r="FJ1030" s="241"/>
      <c r="FK1030" s="241"/>
      <c r="FL1030" s="241"/>
      <c r="FM1030" s="241"/>
      <c r="FN1030" s="241"/>
      <c r="FO1030" s="241"/>
      <c r="FP1030" s="241"/>
      <c r="FQ1030" s="241"/>
      <c r="FR1030" s="241"/>
      <c r="FS1030" s="241"/>
      <c r="FT1030" s="241"/>
      <c r="FU1030" s="241"/>
      <c r="FV1030" s="241"/>
      <c r="FW1030" s="241"/>
      <c r="FX1030" s="241"/>
      <c r="FY1030" s="241"/>
      <c r="FZ1030" s="241"/>
      <c r="GA1030" s="241"/>
      <c r="GB1030" s="241"/>
      <c r="GC1030" s="241"/>
      <c r="GD1030" s="241"/>
      <c r="GE1030" s="241"/>
      <c r="GF1030" s="241"/>
      <c r="GG1030" s="241"/>
      <c r="GH1030" s="241"/>
      <c r="GI1030" s="241"/>
      <c r="GJ1030" s="241"/>
      <c r="GK1030" s="241"/>
      <c r="GL1030" s="241"/>
      <c r="GM1030" s="241"/>
      <c r="GN1030" s="241"/>
      <c r="GO1030" s="241"/>
      <c r="GP1030" s="241"/>
      <c r="GQ1030" s="241"/>
      <c r="GR1030" s="241"/>
      <c r="GS1030" s="241"/>
      <c r="GT1030" s="241"/>
      <c r="GU1030" s="241"/>
      <c r="GV1030" s="241"/>
      <c r="GW1030" s="241"/>
      <c r="GX1030" s="241"/>
      <c r="GY1030" s="241"/>
      <c r="GZ1030" s="241"/>
      <c r="HA1030" s="241"/>
      <c r="HB1030" s="241"/>
      <c r="HC1030" s="241"/>
      <c r="HD1030" s="241"/>
      <c r="HE1030" s="241"/>
      <c r="HF1030" s="241"/>
      <c r="HG1030" s="241"/>
      <c r="HH1030" s="241"/>
      <c r="HI1030" s="241"/>
      <c r="HJ1030" s="241"/>
      <c r="HK1030" s="241"/>
      <c r="HL1030" s="241"/>
      <c r="HM1030" s="241"/>
      <c r="HN1030" s="241"/>
      <c r="HO1030" s="241"/>
      <c r="HP1030" s="241"/>
      <c r="HQ1030" s="241"/>
      <c r="HR1030" s="241"/>
      <c r="HS1030" s="241"/>
      <c r="HT1030" s="241"/>
      <c r="HU1030" s="241"/>
      <c r="HV1030" s="241"/>
      <c r="HW1030" s="241"/>
      <c r="HX1030" s="241"/>
      <c r="HY1030" s="241"/>
      <c r="HZ1030" s="241"/>
      <c r="IA1030" s="241"/>
      <c r="IB1030" s="241"/>
      <c r="IC1030" s="241"/>
      <c r="ID1030" s="241"/>
      <c r="IE1030" s="241"/>
      <c r="IF1030" s="241"/>
      <c r="IG1030" s="241"/>
      <c r="IH1030" s="241"/>
      <c r="II1030" s="241"/>
      <c r="IJ1030" s="241"/>
      <c r="IK1030" s="241"/>
      <c r="IL1030" s="241"/>
      <c r="IM1030" s="241"/>
      <c r="IN1030" s="241"/>
      <c r="IO1030" s="241"/>
      <c r="IP1030" s="241"/>
      <c r="IQ1030" s="241"/>
      <c r="IR1030" s="241"/>
      <c r="IS1030" s="241"/>
      <c r="IT1030" s="241"/>
      <c r="IU1030" s="241"/>
      <c r="IV1030" s="241"/>
      <c r="IW1030" s="241"/>
      <c r="IX1030" s="241"/>
      <c r="IY1030" s="241"/>
      <c r="IZ1030" s="241"/>
      <c r="JA1030" s="241"/>
      <c r="JB1030" s="241"/>
      <c r="JC1030" s="241"/>
      <c r="JD1030" s="241"/>
      <c r="JE1030" s="241"/>
      <c r="JF1030" s="241"/>
      <c r="JG1030" s="241"/>
      <c r="JH1030" s="241"/>
      <c r="JI1030" s="241"/>
      <c r="JJ1030" s="241"/>
      <c r="JK1030" s="241"/>
      <c r="JL1030" s="241"/>
      <c r="JM1030" s="241"/>
      <c r="JN1030" s="241"/>
      <c r="JO1030" s="241"/>
      <c r="JP1030" s="241"/>
      <c r="JQ1030" s="241"/>
      <c r="JR1030" s="241"/>
      <c r="JS1030" s="241"/>
      <c r="JT1030" s="241"/>
      <c r="JU1030" s="241"/>
    </row>
    <row r="1031" spans="1:281" s="240" customFormat="1" ht="15" customHeight="1">
      <c r="A1031" s="241"/>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t="s">
        <v>1148</v>
      </c>
      <c r="V1031" s="241"/>
      <c r="W1031" s="241"/>
      <c r="X1031" s="241"/>
      <c r="Y1031" s="241"/>
      <c r="Z1031" s="241"/>
      <c r="AA1031" s="241"/>
      <c r="AB1031" s="241"/>
      <c r="AC1031" s="241" t="s">
        <v>325</v>
      </c>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41"/>
      <c r="BD1031" s="241"/>
      <c r="BE1031" s="241"/>
      <c r="BF1031" s="241"/>
      <c r="BG1031" s="241"/>
      <c r="BH1031" s="241"/>
      <c r="BI1031" s="241"/>
      <c r="BJ1031" s="241"/>
      <c r="BK1031" s="241"/>
      <c r="BL1031" s="241"/>
      <c r="BM1031" s="241"/>
      <c r="BN1031" s="241"/>
      <c r="BO1031" s="241"/>
      <c r="BP1031" s="241"/>
      <c r="BQ1031" s="241"/>
      <c r="BR1031" s="241"/>
      <c r="BS1031" s="241"/>
      <c r="BT1031" s="241"/>
      <c r="BU1031" s="241"/>
      <c r="BV1031" s="241"/>
      <c r="BW1031" s="241"/>
      <c r="BX1031" s="241"/>
      <c r="BY1031" s="241"/>
      <c r="BZ1031" s="241"/>
      <c r="CA1031" s="241"/>
      <c r="CB1031" s="241"/>
      <c r="CC1031" s="241"/>
      <c r="CD1031" s="241"/>
      <c r="CE1031" s="241"/>
      <c r="CF1031" s="241"/>
      <c r="CG1031" s="241"/>
      <c r="CH1031" s="241"/>
      <c r="CI1031" s="241"/>
      <c r="CJ1031" s="241"/>
      <c r="CK1031" s="241"/>
      <c r="CL1031" s="241"/>
      <c r="CM1031" s="241"/>
      <c r="CN1031" s="241"/>
      <c r="CO1031" s="241"/>
      <c r="CP1031" s="241"/>
      <c r="CQ1031" s="241"/>
      <c r="CR1031" s="241"/>
      <c r="CS1031" s="241"/>
      <c r="CT1031" s="241"/>
      <c r="CU1031" s="241"/>
      <c r="CV1031" s="241"/>
      <c r="CW1031" s="241"/>
      <c r="CX1031" s="241"/>
      <c r="CY1031" s="241"/>
      <c r="CZ1031" s="241"/>
      <c r="DA1031" s="241"/>
      <c r="DB1031" s="241"/>
      <c r="DC1031" s="241"/>
      <c r="DD1031" s="241"/>
      <c r="DE1031" s="241"/>
      <c r="DF1031" s="241"/>
      <c r="DG1031" s="241"/>
      <c r="DH1031" s="241"/>
      <c r="DI1031" s="241"/>
      <c r="DJ1031" s="241"/>
      <c r="DK1031" s="241"/>
      <c r="DL1031" s="241"/>
      <c r="DM1031" s="241"/>
      <c r="DN1031" s="241"/>
      <c r="DO1031" s="241"/>
      <c r="DP1031" s="241"/>
      <c r="DQ1031" s="241"/>
      <c r="DR1031" s="241"/>
      <c r="DS1031" s="241"/>
      <c r="DT1031" s="241"/>
      <c r="DU1031" s="241"/>
      <c r="DV1031" s="241"/>
      <c r="DW1031" s="241"/>
      <c r="DX1031" s="241"/>
      <c r="DY1031" s="241"/>
      <c r="DZ1031" s="241"/>
      <c r="EA1031" s="241"/>
      <c r="EB1031" s="241"/>
      <c r="EC1031" s="241"/>
      <c r="ED1031" s="241"/>
      <c r="EE1031" s="241"/>
      <c r="EF1031" s="241"/>
      <c r="EG1031" s="241"/>
      <c r="EH1031" s="241"/>
      <c r="EI1031" s="241"/>
      <c r="EJ1031" s="241"/>
      <c r="EK1031" s="241"/>
      <c r="EL1031" s="241"/>
      <c r="EM1031" s="241"/>
      <c r="EN1031" s="241"/>
      <c r="EO1031" s="241"/>
      <c r="EP1031" s="241"/>
      <c r="EQ1031" s="241"/>
      <c r="ER1031" s="241"/>
      <c r="ES1031" s="241"/>
      <c r="ET1031" s="241"/>
      <c r="EU1031" s="241"/>
      <c r="EV1031" s="241"/>
      <c r="EW1031" s="241"/>
      <c r="EX1031" s="241"/>
      <c r="EY1031" s="241"/>
      <c r="EZ1031" s="241"/>
      <c r="FA1031" s="241"/>
      <c r="FB1031" s="241"/>
      <c r="FC1031" s="241"/>
      <c r="FD1031" s="241"/>
      <c r="FE1031" s="241"/>
      <c r="FF1031" s="241"/>
      <c r="FG1031" s="241"/>
      <c r="FH1031" s="241"/>
      <c r="FI1031" s="241"/>
      <c r="FJ1031" s="241"/>
      <c r="FK1031" s="241"/>
      <c r="FL1031" s="241"/>
      <c r="FM1031" s="241"/>
      <c r="FN1031" s="241"/>
      <c r="FO1031" s="241"/>
      <c r="FP1031" s="241"/>
      <c r="FQ1031" s="241"/>
      <c r="FR1031" s="241"/>
      <c r="FS1031" s="241"/>
      <c r="FT1031" s="241"/>
      <c r="FU1031" s="241"/>
      <c r="FV1031" s="241"/>
      <c r="FW1031" s="241"/>
      <c r="FX1031" s="241"/>
      <c r="FY1031" s="241"/>
      <c r="FZ1031" s="241"/>
      <c r="GA1031" s="241"/>
      <c r="GB1031" s="241"/>
      <c r="GC1031" s="241"/>
      <c r="GD1031" s="241"/>
      <c r="GE1031" s="241"/>
      <c r="GF1031" s="241"/>
      <c r="GG1031" s="241"/>
      <c r="GH1031" s="241"/>
      <c r="GI1031" s="241"/>
      <c r="GJ1031" s="241"/>
      <c r="GK1031" s="241"/>
      <c r="GL1031" s="241"/>
      <c r="GM1031" s="241"/>
      <c r="GN1031" s="241"/>
      <c r="GO1031" s="241"/>
      <c r="GP1031" s="241"/>
      <c r="GQ1031" s="241"/>
      <c r="GR1031" s="241"/>
      <c r="GS1031" s="241"/>
      <c r="GT1031" s="241"/>
      <c r="GU1031" s="241"/>
      <c r="GV1031" s="241"/>
      <c r="GW1031" s="241"/>
      <c r="GX1031" s="241"/>
      <c r="GY1031" s="241"/>
      <c r="GZ1031" s="241"/>
      <c r="HA1031" s="241"/>
      <c r="HB1031" s="241"/>
      <c r="HC1031" s="241"/>
      <c r="HD1031" s="241"/>
      <c r="HE1031" s="241"/>
      <c r="HF1031" s="241"/>
      <c r="HG1031" s="241"/>
      <c r="HH1031" s="241"/>
      <c r="HI1031" s="241"/>
      <c r="HJ1031" s="241"/>
      <c r="HK1031" s="241"/>
      <c r="HL1031" s="241"/>
      <c r="HM1031" s="241"/>
      <c r="HN1031" s="241"/>
      <c r="HO1031" s="241"/>
      <c r="HP1031" s="241"/>
      <c r="HQ1031" s="241"/>
      <c r="HR1031" s="241"/>
      <c r="HS1031" s="241"/>
      <c r="HT1031" s="241"/>
      <c r="HU1031" s="241"/>
      <c r="HV1031" s="241"/>
      <c r="HW1031" s="241"/>
      <c r="HX1031" s="241"/>
      <c r="HY1031" s="241"/>
      <c r="HZ1031" s="241"/>
      <c r="IA1031" s="241"/>
      <c r="IB1031" s="241"/>
      <c r="IC1031" s="241"/>
      <c r="ID1031" s="241"/>
      <c r="IE1031" s="241"/>
      <c r="IF1031" s="241"/>
      <c r="IG1031" s="241"/>
      <c r="IH1031" s="241"/>
      <c r="II1031" s="241"/>
      <c r="IJ1031" s="241"/>
      <c r="IK1031" s="241"/>
      <c r="IL1031" s="241"/>
      <c r="IM1031" s="241"/>
      <c r="IN1031" s="241"/>
      <c r="IO1031" s="241"/>
      <c r="IP1031" s="241"/>
      <c r="IQ1031" s="241"/>
      <c r="IR1031" s="241"/>
      <c r="IS1031" s="241"/>
      <c r="IT1031" s="241"/>
      <c r="IU1031" s="241"/>
      <c r="IV1031" s="241"/>
      <c r="IW1031" s="241"/>
      <c r="IX1031" s="241"/>
      <c r="IY1031" s="241"/>
      <c r="IZ1031" s="241"/>
      <c r="JA1031" s="241"/>
      <c r="JB1031" s="241"/>
      <c r="JC1031" s="241"/>
      <c r="JD1031" s="241"/>
      <c r="JE1031" s="241"/>
      <c r="JF1031" s="241"/>
      <c r="JG1031" s="241"/>
      <c r="JH1031" s="241"/>
      <c r="JI1031" s="241"/>
      <c r="JJ1031" s="241"/>
      <c r="JK1031" s="241"/>
      <c r="JL1031" s="241"/>
      <c r="JM1031" s="241"/>
      <c r="JN1031" s="241"/>
      <c r="JO1031" s="241"/>
      <c r="JP1031" s="241"/>
      <c r="JQ1031" s="241"/>
      <c r="JR1031" s="241"/>
      <c r="JS1031" s="241"/>
      <c r="JT1031" s="241"/>
      <c r="JU1031" s="241"/>
    </row>
    <row r="1032" spans="1:281" s="240" customFormat="1" ht="15" customHeight="1">
      <c r="A1032" s="241"/>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c r="BH1032" s="241"/>
      <c r="BI1032" s="241"/>
      <c r="BJ1032" s="241"/>
      <c r="BK1032" s="241"/>
      <c r="BL1032" s="241"/>
      <c r="BM1032" s="241"/>
      <c r="BN1032" s="241"/>
      <c r="BO1032" s="241"/>
      <c r="BP1032" s="241"/>
      <c r="BQ1032" s="241"/>
      <c r="BR1032" s="241"/>
      <c r="BS1032" s="241"/>
      <c r="BT1032" s="241"/>
      <c r="BU1032" s="241"/>
      <c r="BV1032" s="241"/>
      <c r="BW1032" s="241"/>
      <c r="BX1032" s="241"/>
      <c r="BY1032" s="241"/>
      <c r="BZ1032" s="241"/>
      <c r="CA1032" s="241"/>
      <c r="CB1032" s="241"/>
      <c r="CC1032" s="241"/>
      <c r="CD1032" s="241"/>
      <c r="CE1032" s="241"/>
      <c r="CF1032" s="241"/>
      <c r="CG1032" s="241"/>
      <c r="CH1032" s="241"/>
      <c r="CI1032" s="241"/>
      <c r="CJ1032" s="241"/>
      <c r="CK1032" s="241"/>
      <c r="CL1032" s="241"/>
      <c r="CM1032" s="241"/>
      <c r="CN1032" s="241"/>
      <c r="CO1032" s="241"/>
      <c r="CP1032" s="241"/>
      <c r="CQ1032" s="241"/>
      <c r="CR1032" s="241"/>
      <c r="CS1032" s="241"/>
      <c r="CT1032" s="241"/>
      <c r="CU1032" s="241"/>
      <c r="CV1032" s="241"/>
      <c r="CW1032" s="241"/>
      <c r="CX1032" s="241"/>
      <c r="CY1032" s="241"/>
      <c r="CZ1032" s="241"/>
      <c r="DA1032" s="241"/>
      <c r="DB1032" s="241"/>
      <c r="DC1032" s="241"/>
      <c r="DD1032" s="241"/>
      <c r="DE1032" s="241"/>
      <c r="DF1032" s="241"/>
      <c r="DG1032" s="241"/>
      <c r="DH1032" s="241"/>
      <c r="DI1032" s="241"/>
      <c r="DJ1032" s="241"/>
      <c r="DK1032" s="241"/>
      <c r="DL1032" s="241"/>
      <c r="DM1032" s="241"/>
      <c r="DN1032" s="241"/>
      <c r="DO1032" s="241"/>
      <c r="DP1032" s="241"/>
      <c r="DQ1032" s="241"/>
      <c r="DR1032" s="241"/>
      <c r="DS1032" s="241"/>
      <c r="DT1032" s="241"/>
      <c r="DU1032" s="241"/>
      <c r="DV1032" s="241"/>
      <c r="DW1032" s="241"/>
      <c r="DX1032" s="241"/>
      <c r="DY1032" s="241"/>
      <c r="DZ1032" s="241"/>
      <c r="EA1032" s="241"/>
      <c r="EB1032" s="241"/>
      <c r="EC1032" s="241"/>
      <c r="ED1032" s="241"/>
      <c r="EE1032" s="241"/>
      <c r="EF1032" s="241"/>
      <c r="EG1032" s="241"/>
      <c r="EH1032" s="241"/>
      <c r="EI1032" s="241"/>
      <c r="EJ1032" s="241"/>
      <c r="EK1032" s="241"/>
      <c r="EL1032" s="241"/>
      <c r="EM1032" s="241"/>
      <c r="EN1032" s="241"/>
      <c r="EO1032" s="241"/>
      <c r="EP1032" s="241"/>
      <c r="EQ1032" s="241"/>
      <c r="ER1032" s="241"/>
      <c r="ES1032" s="241"/>
      <c r="ET1032" s="241"/>
      <c r="EU1032" s="241"/>
      <c r="EV1032" s="241"/>
      <c r="EW1032" s="241"/>
      <c r="EX1032" s="241"/>
      <c r="EY1032" s="241"/>
      <c r="EZ1032" s="241"/>
      <c r="FA1032" s="241"/>
      <c r="FB1032" s="241"/>
      <c r="FC1032" s="241"/>
      <c r="FD1032" s="241"/>
      <c r="FE1032" s="241"/>
      <c r="FF1032" s="241"/>
      <c r="FG1032" s="241"/>
      <c r="FH1032" s="241"/>
      <c r="FI1032" s="241"/>
      <c r="FJ1032" s="241"/>
      <c r="FK1032" s="241"/>
      <c r="FL1032" s="241"/>
      <c r="FM1032" s="241"/>
      <c r="FN1032" s="241"/>
      <c r="FO1032" s="241"/>
      <c r="FP1032" s="241"/>
      <c r="FQ1032" s="241"/>
      <c r="FR1032" s="241"/>
      <c r="FS1032" s="241"/>
      <c r="FT1032" s="241"/>
      <c r="FU1032" s="241"/>
      <c r="FV1032" s="241"/>
      <c r="FW1032" s="241"/>
      <c r="FX1032" s="241"/>
      <c r="FY1032" s="241"/>
      <c r="FZ1032" s="241"/>
      <c r="GA1032" s="241"/>
      <c r="GB1032" s="241"/>
      <c r="GC1032" s="241"/>
      <c r="GD1032" s="241"/>
      <c r="GE1032" s="241"/>
      <c r="GF1032" s="241"/>
      <c r="GG1032" s="241"/>
      <c r="GH1032" s="241"/>
      <c r="GI1032" s="241"/>
      <c r="GJ1032" s="241"/>
      <c r="GK1032" s="241"/>
      <c r="GL1032" s="241"/>
      <c r="GM1032" s="241"/>
      <c r="GN1032" s="241"/>
      <c r="GO1032" s="241"/>
      <c r="GP1032" s="241"/>
      <c r="GQ1032" s="241"/>
      <c r="GR1032" s="241"/>
      <c r="GS1032" s="241"/>
      <c r="GT1032" s="241"/>
      <c r="GU1032" s="241"/>
      <c r="GV1032" s="241"/>
      <c r="GW1032" s="241"/>
      <c r="GX1032" s="241"/>
      <c r="GY1032" s="241"/>
      <c r="GZ1032" s="241"/>
      <c r="HA1032" s="241"/>
      <c r="HB1032" s="241"/>
      <c r="HC1032" s="241"/>
      <c r="HD1032" s="241"/>
      <c r="HE1032" s="241"/>
      <c r="HF1032" s="241"/>
      <c r="HG1032" s="241"/>
      <c r="HH1032" s="241"/>
      <c r="HI1032" s="241"/>
      <c r="HJ1032" s="241"/>
      <c r="HK1032" s="241"/>
      <c r="HL1032" s="241"/>
      <c r="HM1032" s="241"/>
      <c r="HN1032" s="241"/>
      <c r="HO1032" s="241"/>
      <c r="HP1032" s="241"/>
      <c r="HQ1032" s="241"/>
      <c r="HR1032" s="241"/>
      <c r="HS1032" s="241"/>
      <c r="HT1032" s="241"/>
      <c r="HU1032" s="241"/>
      <c r="HV1032" s="241"/>
      <c r="HW1032" s="241"/>
      <c r="HX1032" s="241"/>
      <c r="HY1032" s="241"/>
      <c r="HZ1032" s="241"/>
      <c r="IA1032" s="241"/>
      <c r="IB1032" s="241"/>
      <c r="IC1032" s="241"/>
      <c r="ID1032" s="241"/>
      <c r="IE1032" s="241"/>
      <c r="IF1032" s="241"/>
      <c r="IG1032" s="241"/>
      <c r="IH1032" s="241"/>
      <c r="II1032" s="241"/>
      <c r="IJ1032" s="241"/>
      <c r="IK1032" s="241"/>
      <c r="IL1032" s="241"/>
      <c r="IM1032" s="241"/>
      <c r="IN1032" s="241"/>
      <c r="IO1032" s="241"/>
      <c r="IP1032" s="241"/>
      <c r="IQ1032" s="241"/>
      <c r="IR1032" s="241"/>
      <c r="IS1032" s="241"/>
      <c r="IT1032" s="241"/>
      <c r="IU1032" s="241"/>
      <c r="IV1032" s="241"/>
      <c r="IW1032" s="241"/>
      <c r="IX1032" s="241"/>
      <c r="IY1032" s="241"/>
      <c r="IZ1032" s="241"/>
      <c r="JA1032" s="241"/>
      <c r="JB1032" s="241"/>
      <c r="JC1032" s="241"/>
      <c r="JD1032" s="241"/>
      <c r="JE1032" s="241"/>
      <c r="JF1032" s="241"/>
      <c r="JG1032" s="241"/>
      <c r="JH1032" s="241"/>
      <c r="JI1032" s="241"/>
      <c r="JJ1032" s="241"/>
      <c r="JK1032" s="241"/>
      <c r="JL1032" s="241"/>
      <c r="JM1032" s="241"/>
      <c r="JN1032" s="241"/>
      <c r="JO1032" s="241"/>
      <c r="JP1032" s="241"/>
      <c r="JQ1032" s="241"/>
      <c r="JR1032" s="241"/>
      <c r="JS1032" s="241"/>
      <c r="JT1032" s="241"/>
      <c r="JU1032" s="241"/>
    </row>
    <row r="1033" spans="1:281" s="240" customFormat="1" ht="15" customHeight="1">
      <c r="A1033" s="241"/>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41"/>
      <c r="BD1033" s="241"/>
      <c r="BE1033" s="241"/>
      <c r="BF1033" s="241"/>
      <c r="BG1033" s="241"/>
      <c r="BH1033" s="241"/>
      <c r="BI1033" s="241"/>
      <c r="BJ1033" s="241"/>
      <c r="BK1033" s="241"/>
      <c r="BL1033" s="241"/>
      <c r="BM1033" s="241"/>
      <c r="BN1033" s="241"/>
      <c r="BO1033" s="241"/>
      <c r="BP1033" s="241"/>
      <c r="BQ1033" s="241"/>
      <c r="BR1033" s="241"/>
      <c r="BS1033" s="241"/>
      <c r="BT1033" s="241"/>
      <c r="BU1033" s="241"/>
      <c r="BV1033" s="241"/>
      <c r="BW1033" s="241"/>
      <c r="BX1033" s="241"/>
      <c r="BY1033" s="241"/>
      <c r="BZ1033" s="241"/>
      <c r="CA1033" s="241"/>
      <c r="CB1033" s="241"/>
      <c r="CC1033" s="241"/>
      <c r="CD1033" s="241"/>
      <c r="CE1033" s="241"/>
      <c r="CF1033" s="241"/>
      <c r="CG1033" s="241"/>
      <c r="CH1033" s="241"/>
      <c r="CI1033" s="241"/>
      <c r="CJ1033" s="241"/>
      <c r="CK1033" s="241"/>
      <c r="CL1033" s="241"/>
      <c r="CM1033" s="241"/>
      <c r="CN1033" s="241"/>
      <c r="CO1033" s="241"/>
      <c r="CP1033" s="241"/>
      <c r="CQ1033" s="241"/>
      <c r="CR1033" s="241"/>
      <c r="CS1033" s="241"/>
      <c r="CT1033" s="241"/>
      <c r="CU1033" s="241"/>
      <c r="CV1033" s="241"/>
      <c r="CW1033" s="241"/>
      <c r="CX1033" s="241"/>
      <c r="CY1033" s="241"/>
      <c r="CZ1033" s="241"/>
      <c r="DA1033" s="241"/>
      <c r="DB1033" s="241"/>
      <c r="DC1033" s="241"/>
      <c r="DD1033" s="241"/>
      <c r="DE1033" s="241"/>
      <c r="DF1033" s="241"/>
      <c r="DG1033" s="241"/>
      <c r="DH1033" s="241"/>
      <c r="DI1033" s="241"/>
      <c r="DJ1033" s="241"/>
      <c r="DK1033" s="241"/>
      <c r="DL1033" s="241"/>
      <c r="DM1033" s="241"/>
      <c r="DN1033" s="241"/>
      <c r="DO1033" s="241"/>
      <c r="DP1033" s="241"/>
      <c r="DQ1033" s="241"/>
      <c r="DR1033" s="241"/>
      <c r="DS1033" s="241"/>
      <c r="DT1033" s="241"/>
      <c r="DU1033" s="241"/>
      <c r="DV1033" s="241"/>
      <c r="DW1033" s="241"/>
      <c r="DX1033" s="241"/>
      <c r="DY1033" s="241"/>
      <c r="DZ1033" s="241"/>
      <c r="EA1033" s="241"/>
      <c r="EB1033" s="241"/>
      <c r="EC1033" s="241"/>
      <c r="ED1033" s="241"/>
      <c r="EE1033" s="241"/>
      <c r="EF1033" s="241"/>
      <c r="EG1033" s="241"/>
      <c r="EH1033" s="241"/>
      <c r="EI1033" s="241"/>
      <c r="EJ1033" s="241"/>
      <c r="EK1033" s="241"/>
      <c r="EL1033" s="241"/>
      <c r="EM1033" s="241"/>
      <c r="EN1033" s="241"/>
      <c r="EO1033" s="241"/>
      <c r="EP1033" s="241"/>
      <c r="EQ1033" s="241"/>
      <c r="ER1033" s="241"/>
      <c r="ES1033" s="241"/>
      <c r="ET1033" s="241"/>
      <c r="EU1033" s="241"/>
      <c r="EV1033" s="241"/>
      <c r="EW1033" s="241"/>
      <c r="EX1033" s="241"/>
      <c r="EY1033" s="241"/>
      <c r="EZ1033" s="241"/>
      <c r="FA1033" s="241"/>
      <c r="FB1033" s="241"/>
      <c r="FC1033" s="241"/>
      <c r="FD1033" s="241"/>
      <c r="FE1033" s="241"/>
      <c r="FF1033" s="241"/>
      <c r="FG1033" s="241"/>
      <c r="FH1033" s="241"/>
      <c r="FI1033" s="241"/>
      <c r="FJ1033" s="241"/>
      <c r="FK1033" s="241"/>
      <c r="FL1033" s="241"/>
      <c r="FM1033" s="241"/>
      <c r="FN1033" s="241"/>
      <c r="FO1033" s="241"/>
      <c r="FP1033" s="241"/>
      <c r="FQ1033" s="241"/>
      <c r="FR1033" s="241"/>
      <c r="FS1033" s="241"/>
      <c r="FT1033" s="241"/>
      <c r="FU1033" s="241"/>
      <c r="FV1033" s="241"/>
      <c r="FW1033" s="241"/>
      <c r="FX1033" s="241"/>
      <c r="FY1033" s="241"/>
      <c r="FZ1033" s="241"/>
      <c r="GA1033" s="241"/>
      <c r="GB1033" s="241"/>
      <c r="GC1033" s="241"/>
      <c r="GD1033" s="241"/>
      <c r="GE1033" s="241"/>
      <c r="GF1033" s="241"/>
      <c r="GG1033" s="241"/>
      <c r="GH1033" s="241"/>
      <c r="GI1033" s="241"/>
      <c r="GJ1033" s="241"/>
      <c r="GK1033" s="241"/>
      <c r="GL1033" s="241"/>
      <c r="GM1033" s="241"/>
      <c r="GN1033" s="241"/>
      <c r="GO1033" s="241"/>
      <c r="GP1033" s="241"/>
      <c r="GQ1033" s="241"/>
      <c r="GR1033" s="241"/>
      <c r="GS1033" s="241"/>
      <c r="GT1033" s="241"/>
      <c r="GU1033" s="241"/>
      <c r="GV1033" s="241"/>
      <c r="GW1033" s="241"/>
      <c r="GX1033" s="241"/>
      <c r="GY1033" s="241"/>
      <c r="GZ1033" s="241"/>
      <c r="HA1033" s="241"/>
      <c r="HB1033" s="241"/>
      <c r="HC1033" s="241"/>
      <c r="HD1033" s="241"/>
      <c r="HE1033" s="241"/>
      <c r="HF1033" s="241"/>
      <c r="HG1033" s="241"/>
      <c r="HH1033" s="241"/>
      <c r="HI1033" s="241"/>
      <c r="HJ1033" s="241"/>
      <c r="HK1033" s="241"/>
      <c r="HL1033" s="241"/>
      <c r="HM1033" s="241"/>
      <c r="HN1033" s="241"/>
      <c r="HO1033" s="241"/>
      <c r="HP1033" s="241"/>
      <c r="HQ1033" s="241"/>
      <c r="HR1033" s="241"/>
      <c r="HS1033" s="241"/>
      <c r="HT1033" s="241"/>
      <c r="HU1033" s="241"/>
      <c r="HV1033" s="241"/>
      <c r="HW1033" s="241"/>
      <c r="HX1033" s="241"/>
      <c r="HY1033" s="241"/>
      <c r="HZ1033" s="241"/>
      <c r="IA1033" s="241"/>
      <c r="IB1033" s="241"/>
      <c r="IC1033" s="241"/>
      <c r="ID1033" s="241"/>
      <c r="IE1033" s="241"/>
      <c r="IF1033" s="241"/>
      <c r="IG1033" s="241"/>
      <c r="IH1033" s="241"/>
      <c r="II1033" s="241"/>
      <c r="IJ1033" s="241"/>
      <c r="IK1033" s="241"/>
      <c r="IL1033" s="241"/>
      <c r="IM1033" s="241"/>
      <c r="IN1033" s="241"/>
      <c r="IO1033" s="241"/>
      <c r="IP1033" s="241"/>
      <c r="IQ1033" s="241"/>
      <c r="IR1033" s="241"/>
      <c r="IS1033" s="241"/>
      <c r="IT1033" s="241"/>
      <c r="IU1033" s="241"/>
      <c r="IV1033" s="241"/>
      <c r="IW1033" s="241"/>
      <c r="IX1033" s="241"/>
      <c r="IY1033" s="241"/>
      <c r="IZ1033" s="241"/>
      <c r="JA1033" s="241"/>
      <c r="JB1033" s="241"/>
      <c r="JC1033" s="241"/>
      <c r="JD1033" s="241"/>
      <c r="JE1033" s="241"/>
      <c r="JF1033" s="241"/>
      <c r="JG1033" s="241"/>
      <c r="JH1033" s="241"/>
      <c r="JI1033" s="241"/>
      <c r="JJ1033" s="241"/>
      <c r="JK1033" s="241"/>
      <c r="JL1033" s="241"/>
      <c r="JM1033" s="241"/>
      <c r="JN1033" s="241"/>
      <c r="JO1033" s="241"/>
      <c r="JP1033" s="241"/>
      <c r="JQ1033" s="241"/>
      <c r="JR1033" s="241"/>
      <c r="JS1033" s="241"/>
      <c r="JT1033" s="241"/>
      <c r="JU1033" s="241"/>
    </row>
    <row r="1034" spans="1:281" s="240" customFormat="1" ht="15" customHeight="1">
      <c r="A1034" s="241"/>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41"/>
      <c r="BD1034" s="241"/>
      <c r="BE1034" s="241"/>
      <c r="BF1034" s="241"/>
      <c r="BG1034" s="241"/>
      <c r="BH1034" s="241"/>
      <c r="BI1034" s="241"/>
      <c r="BJ1034" s="241"/>
      <c r="BK1034" s="241"/>
      <c r="BL1034" s="241"/>
      <c r="BM1034" s="241"/>
      <c r="BN1034" s="241"/>
      <c r="BO1034" s="241"/>
      <c r="BP1034" s="241"/>
      <c r="BQ1034" s="241"/>
      <c r="BR1034" s="241"/>
      <c r="BS1034" s="241"/>
      <c r="BT1034" s="241"/>
      <c r="BU1034" s="241"/>
      <c r="BV1034" s="241"/>
      <c r="BW1034" s="241"/>
      <c r="BX1034" s="241"/>
      <c r="BY1034" s="241"/>
      <c r="BZ1034" s="241"/>
      <c r="CA1034" s="241"/>
      <c r="CB1034" s="241"/>
      <c r="CC1034" s="241"/>
      <c r="CD1034" s="241"/>
      <c r="CE1034" s="241"/>
      <c r="CF1034" s="241"/>
      <c r="CG1034" s="241"/>
      <c r="CH1034" s="241"/>
      <c r="CI1034" s="241"/>
      <c r="CJ1034" s="241"/>
      <c r="CK1034" s="241"/>
      <c r="CL1034" s="241"/>
      <c r="CM1034" s="241"/>
      <c r="CN1034" s="241"/>
      <c r="CO1034" s="241"/>
      <c r="CP1034" s="241"/>
      <c r="CQ1034" s="241"/>
      <c r="CR1034" s="241"/>
      <c r="CS1034" s="241"/>
      <c r="CT1034" s="241"/>
      <c r="CU1034" s="241"/>
      <c r="CV1034" s="241"/>
      <c r="CW1034" s="241"/>
      <c r="CX1034" s="241"/>
      <c r="CY1034" s="241"/>
      <c r="CZ1034" s="241"/>
      <c r="DA1034" s="241"/>
      <c r="DB1034" s="241"/>
      <c r="DC1034" s="241"/>
      <c r="DD1034" s="241"/>
      <c r="DE1034" s="241"/>
      <c r="DF1034" s="241"/>
      <c r="DG1034" s="241"/>
      <c r="DH1034" s="241"/>
      <c r="DI1034" s="241"/>
      <c r="DJ1034" s="241"/>
      <c r="DK1034" s="241"/>
      <c r="DL1034" s="241"/>
      <c r="DM1034" s="241"/>
      <c r="DN1034" s="241"/>
      <c r="DO1034" s="241"/>
      <c r="DP1034" s="241"/>
      <c r="DQ1034" s="241"/>
      <c r="DR1034" s="241"/>
      <c r="DS1034" s="241"/>
      <c r="DT1034" s="241"/>
      <c r="DU1034" s="241"/>
      <c r="DV1034" s="241"/>
      <c r="DW1034" s="241"/>
      <c r="DX1034" s="241"/>
      <c r="DY1034" s="241"/>
      <c r="DZ1034" s="241"/>
      <c r="EA1034" s="241"/>
      <c r="EB1034" s="241"/>
      <c r="EC1034" s="241"/>
      <c r="ED1034" s="241"/>
      <c r="EE1034" s="241"/>
      <c r="EF1034" s="241"/>
      <c r="EG1034" s="241"/>
      <c r="EH1034" s="241"/>
      <c r="EI1034" s="241"/>
      <c r="EJ1034" s="241"/>
      <c r="EK1034" s="241"/>
      <c r="EL1034" s="241"/>
      <c r="EM1034" s="241"/>
      <c r="EN1034" s="241"/>
      <c r="EO1034" s="241"/>
      <c r="EP1034" s="241"/>
      <c r="EQ1034" s="241"/>
      <c r="ER1034" s="241"/>
      <c r="ES1034" s="241"/>
      <c r="ET1034" s="241"/>
      <c r="EU1034" s="241"/>
      <c r="EV1034" s="241"/>
      <c r="EW1034" s="241"/>
      <c r="EX1034" s="241"/>
      <c r="EY1034" s="241"/>
      <c r="EZ1034" s="241"/>
      <c r="FA1034" s="241"/>
      <c r="FB1034" s="241"/>
      <c r="FC1034" s="241"/>
      <c r="FD1034" s="241"/>
      <c r="FE1034" s="241"/>
      <c r="FF1034" s="241"/>
      <c r="FG1034" s="241"/>
      <c r="FH1034" s="241"/>
      <c r="FI1034" s="241"/>
      <c r="FJ1034" s="241"/>
      <c r="FK1034" s="241"/>
      <c r="FL1034" s="241"/>
      <c r="FM1034" s="241"/>
      <c r="FN1034" s="241"/>
      <c r="FO1034" s="241"/>
      <c r="FP1034" s="241"/>
      <c r="FQ1034" s="241"/>
      <c r="FR1034" s="241"/>
      <c r="FS1034" s="241"/>
      <c r="FT1034" s="241"/>
      <c r="FU1034" s="241"/>
      <c r="FV1034" s="241"/>
      <c r="FW1034" s="241"/>
      <c r="FX1034" s="241"/>
      <c r="FY1034" s="241"/>
      <c r="FZ1034" s="241"/>
      <c r="GA1034" s="241"/>
      <c r="GB1034" s="241"/>
      <c r="GC1034" s="241"/>
      <c r="GD1034" s="241"/>
      <c r="GE1034" s="241"/>
      <c r="GF1034" s="241"/>
      <c r="GG1034" s="241"/>
      <c r="GH1034" s="241"/>
      <c r="GI1034" s="241"/>
      <c r="GJ1034" s="241"/>
      <c r="GK1034" s="241"/>
      <c r="GL1034" s="241"/>
      <c r="GM1034" s="241"/>
      <c r="GN1034" s="241"/>
      <c r="GO1034" s="241"/>
      <c r="GP1034" s="241"/>
      <c r="GQ1034" s="241"/>
      <c r="GR1034" s="241"/>
      <c r="GS1034" s="241"/>
      <c r="GT1034" s="241"/>
      <c r="GU1034" s="241"/>
      <c r="GV1034" s="241"/>
      <c r="GW1034" s="241"/>
      <c r="GX1034" s="241"/>
      <c r="GY1034" s="241"/>
      <c r="GZ1034" s="241"/>
      <c r="HA1034" s="241"/>
      <c r="HB1034" s="241"/>
      <c r="HC1034" s="241"/>
      <c r="HD1034" s="241"/>
      <c r="HE1034" s="241"/>
      <c r="HF1034" s="241"/>
      <c r="HG1034" s="241"/>
      <c r="HH1034" s="241"/>
      <c r="HI1034" s="241"/>
      <c r="HJ1034" s="241"/>
      <c r="HK1034" s="241"/>
      <c r="HL1034" s="241"/>
      <c r="HM1034" s="241"/>
      <c r="HN1034" s="241"/>
      <c r="HO1034" s="241"/>
      <c r="HP1034" s="241"/>
      <c r="HQ1034" s="241"/>
      <c r="HR1034" s="241"/>
      <c r="HS1034" s="241"/>
      <c r="HT1034" s="241"/>
      <c r="HU1034" s="241"/>
      <c r="HV1034" s="241"/>
      <c r="HW1034" s="241"/>
      <c r="HX1034" s="241"/>
      <c r="HY1034" s="241"/>
      <c r="HZ1034" s="241"/>
      <c r="IA1034" s="241"/>
      <c r="IB1034" s="241"/>
      <c r="IC1034" s="241"/>
      <c r="ID1034" s="241"/>
      <c r="IE1034" s="241"/>
      <c r="IF1034" s="241"/>
      <c r="IG1034" s="241"/>
      <c r="IH1034" s="241"/>
      <c r="II1034" s="241"/>
      <c r="IJ1034" s="241"/>
      <c r="IK1034" s="241"/>
      <c r="IL1034" s="241"/>
      <c r="IM1034" s="241"/>
      <c r="IN1034" s="241"/>
      <c r="IO1034" s="241"/>
      <c r="IP1034" s="241"/>
      <c r="IQ1034" s="241"/>
      <c r="IR1034" s="241"/>
      <c r="IS1034" s="241"/>
      <c r="IT1034" s="241"/>
      <c r="IU1034" s="241"/>
      <c r="IV1034" s="241"/>
      <c r="IW1034" s="241"/>
      <c r="IX1034" s="241"/>
      <c r="IY1034" s="241"/>
      <c r="IZ1034" s="241"/>
      <c r="JA1034" s="241"/>
      <c r="JB1034" s="241"/>
      <c r="JC1034" s="241"/>
      <c r="JD1034" s="241"/>
      <c r="JE1034" s="241"/>
      <c r="JF1034" s="241"/>
      <c r="JG1034" s="241"/>
      <c r="JH1034" s="241"/>
      <c r="JI1034" s="241"/>
      <c r="JJ1034" s="241"/>
      <c r="JK1034" s="241"/>
      <c r="JL1034" s="241"/>
      <c r="JM1034" s="241"/>
      <c r="JN1034" s="241"/>
      <c r="JO1034" s="241"/>
      <c r="JP1034" s="241"/>
      <c r="JQ1034" s="241"/>
      <c r="JR1034" s="241"/>
      <c r="JS1034" s="241"/>
      <c r="JT1034" s="241"/>
      <c r="JU1034" s="241"/>
    </row>
    <row r="1035" spans="1:281" s="240" customFormat="1" ht="15" customHeight="1">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c r="BH1035" s="241"/>
      <c r="BI1035" s="241"/>
      <c r="BJ1035" s="241"/>
      <c r="BK1035" s="241"/>
      <c r="BL1035" s="241"/>
      <c r="BM1035" s="241"/>
      <c r="BN1035" s="241"/>
      <c r="BO1035" s="241"/>
      <c r="BP1035" s="241"/>
      <c r="BQ1035" s="241"/>
      <c r="BR1035" s="241"/>
      <c r="BS1035" s="241"/>
      <c r="BT1035" s="241"/>
      <c r="BU1035" s="241"/>
      <c r="BV1035" s="241"/>
      <c r="BW1035" s="241"/>
      <c r="BX1035" s="241"/>
      <c r="BY1035" s="241"/>
      <c r="BZ1035" s="241"/>
      <c r="CA1035" s="241"/>
      <c r="CB1035" s="241"/>
      <c r="CC1035" s="241"/>
      <c r="CD1035" s="241"/>
      <c r="CE1035" s="241"/>
      <c r="CF1035" s="241"/>
      <c r="CG1035" s="241"/>
      <c r="CH1035" s="241"/>
      <c r="CI1035" s="241"/>
      <c r="CJ1035" s="241"/>
      <c r="CK1035" s="241"/>
      <c r="CL1035" s="241"/>
      <c r="CM1035" s="241"/>
      <c r="CN1035" s="241"/>
      <c r="CO1035" s="241"/>
      <c r="CP1035" s="241"/>
      <c r="CQ1035" s="241"/>
      <c r="CR1035" s="241"/>
      <c r="CS1035" s="241"/>
      <c r="CT1035" s="241"/>
      <c r="CU1035" s="241"/>
      <c r="CV1035" s="241"/>
      <c r="CW1035" s="241"/>
      <c r="CX1035" s="241"/>
      <c r="CY1035" s="241"/>
      <c r="CZ1035" s="241"/>
      <c r="DA1035" s="241"/>
      <c r="DB1035" s="241"/>
      <c r="DC1035" s="241"/>
      <c r="DD1035" s="241"/>
      <c r="DE1035" s="241"/>
      <c r="DF1035" s="241"/>
      <c r="DG1035" s="241"/>
      <c r="DH1035" s="241"/>
      <c r="DI1035" s="241"/>
      <c r="DJ1035" s="241"/>
      <c r="DK1035" s="241"/>
      <c r="DL1035" s="241"/>
      <c r="DM1035" s="241"/>
      <c r="DN1035" s="241"/>
      <c r="DO1035" s="241"/>
      <c r="DP1035" s="241"/>
      <c r="DQ1035" s="241"/>
      <c r="DR1035" s="241"/>
      <c r="DS1035" s="241"/>
      <c r="DT1035" s="241"/>
      <c r="DU1035" s="241"/>
      <c r="DV1035" s="241"/>
      <c r="DW1035" s="241"/>
      <c r="DX1035" s="241"/>
      <c r="DY1035" s="241"/>
      <c r="DZ1035" s="241"/>
      <c r="EA1035" s="241"/>
      <c r="EB1035" s="241"/>
      <c r="EC1035" s="241"/>
      <c r="ED1035" s="241"/>
      <c r="EE1035" s="241"/>
      <c r="EF1035" s="241"/>
      <c r="EG1035" s="241"/>
      <c r="EH1035" s="241"/>
      <c r="EI1035" s="241"/>
      <c r="EJ1035" s="241"/>
      <c r="EK1035" s="241"/>
      <c r="EL1035" s="241"/>
      <c r="EM1035" s="241"/>
      <c r="EN1035" s="241"/>
      <c r="EO1035" s="241"/>
      <c r="EP1035" s="241"/>
      <c r="EQ1035" s="241"/>
      <c r="ER1035" s="241"/>
      <c r="ES1035" s="241"/>
      <c r="ET1035" s="241"/>
      <c r="EU1035" s="241"/>
      <c r="EV1035" s="241"/>
      <c r="EW1035" s="241"/>
      <c r="EX1035" s="241"/>
      <c r="EY1035" s="241"/>
      <c r="EZ1035" s="241"/>
      <c r="FA1035" s="241"/>
      <c r="FB1035" s="241"/>
      <c r="FC1035" s="241"/>
      <c r="FD1035" s="241"/>
      <c r="FE1035" s="241"/>
      <c r="FF1035" s="241"/>
      <c r="FG1035" s="241"/>
      <c r="FH1035" s="241"/>
      <c r="FI1035" s="241"/>
      <c r="FJ1035" s="241"/>
      <c r="FK1035" s="241"/>
      <c r="FL1035" s="241"/>
      <c r="FM1035" s="241"/>
      <c r="FN1035" s="241"/>
      <c r="FO1035" s="241"/>
      <c r="FP1035" s="241"/>
      <c r="FQ1035" s="241"/>
      <c r="FR1035" s="241"/>
      <c r="FS1035" s="241"/>
      <c r="FT1035" s="241"/>
      <c r="FU1035" s="241"/>
      <c r="FV1035" s="241"/>
      <c r="FW1035" s="241"/>
      <c r="FX1035" s="241"/>
      <c r="FY1035" s="241"/>
      <c r="FZ1035" s="241"/>
      <c r="GA1035" s="241"/>
      <c r="GB1035" s="241"/>
      <c r="GC1035" s="241"/>
      <c r="GD1035" s="241"/>
      <c r="GE1035" s="241"/>
      <c r="GF1035" s="241"/>
      <c r="GG1035" s="241"/>
      <c r="GH1035" s="241"/>
      <c r="GI1035" s="241"/>
      <c r="GJ1035" s="241"/>
      <c r="GK1035" s="241"/>
      <c r="GL1035" s="241"/>
      <c r="GM1035" s="241"/>
      <c r="GN1035" s="241"/>
      <c r="GO1035" s="241"/>
      <c r="GP1035" s="241"/>
      <c r="GQ1035" s="241"/>
      <c r="GR1035" s="241"/>
      <c r="GS1035" s="241"/>
      <c r="GT1035" s="241"/>
      <c r="GU1035" s="241"/>
      <c r="GV1035" s="241"/>
      <c r="GW1035" s="241"/>
      <c r="GX1035" s="241"/>
      <c r="GY1035" s="241"/>
      <c r="GZ1035" s="241"/>
      <c r="HA1035" s="241"/>
      <c r="HB1035" s="241"/>
      <c r="HC1035" s="241"/>
      <c r="HD1035" s="241"/>
      <c r="HE1035" s="241"/>
      <c r="HF1035" s="241"/>
      <c r="HG1035" s="241"/>
      <c r="HH1035" s="241"/>
      <c r="HI1035" s="241"/>
      <c r="HJ1035" s="241"/>
      <c r="HK1035" s="241"/>
      <c r="HL1035" s="241"/>
      <c r="HM1035" s="241"/>
      <c r="HN1035" s="241"/>
      <c r="HO1035" s="241"/>
      <c r="HP1035" s="241"/>
      <c r="HQ1035" s="241"/>
      <c r="HR1035" s="241"/>
      <c r="HS1035" s="241"/>
      <c r="HT1035" s="241"/>
      <c r="HU1035" s="241"/>
      <c r="HV1035" s="241"/>
      <c r="HW1035" s="241"/>
      <c r="HX1035" s="241"/>
      <c r="HY1035" s="241"/>
      <c r="HZ1035" s="241"/>
      <c r="IA1035" s="241"/>
      <c r="IB1035" s="241"/>
      <c r="IC1035" s="241"/>
      <c r="ID1035" s="241"/>
      <c r="IE1035" s="241"/>
      <c r="IF1035" s="241"/>
      <c r="IG1035" s="241"/>
      <c r="IH1035" s="241"/>
      <c r="II1035" s="241"/>
      <c r="IJ1035" s="241"/>
      <c r="IK1035" s="241"/>
      <c r="IL1035" s="241"/>
      <c r="IM1035" s="241"/>
      <c r="IN1035" s="241"/>
      <c r="IO1035" s="241"/>
      <c r="IP1035" s="241"/>
      <c r="IQ1035" s="241"/>
      <c r="IR1035" s="241"/>
      <c r="IS1035" s="241"/>
      <c r="IT1035" s="241"/>
      <c r="IU1035" s="241"/>
      <c r="IV1035" s="241"/>
      <c r="IW1035" s="241"/>
      <c r="IX1035" s="241"/>
      <c r="IY1035" s="241"/>
      <c r="IZ1035" s="241"/>
      <c r="JA1035" s="241"/>
      <c r="JB1035" s="241"/>
      <c r="JC1035" s="241"/>
      <c r="JD1035" s="241"/>
      <c r="JE1035" s="241"/>
      <c r="JF1035" s="241"/>
      <c r="JG1035" s="241"/>
      <c r="JH1035" s="241"/>
      <c r="JI1035" s="241"/>
      <c r="JJ1035" s="241"/>
      <c r="JK1035" s="241"/>
      <c r="JL1035" s="241"/>
      <c r="JM1035" s="241"/>
      <c r="JN1035" s="241"/>
      <c r="JO1035" s="241"/>
      <c r="JP1035" s="241"/>
      <c r="JQ1035" s="241"/>
      <c r="JR1035" s="241"/>
      <c r="JS1035" s="241"/>
      <c r="JT1035" s="241"/>
      <c r="JU1035" s="241"/>
    </row>
    <row r="1036" spans="1:281" s="240" customFormat="1" ht="15" customHeight="1">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41"/>
      <c r="BD1036" s="241"/>
      <c r="BE1036" s="241"/>
      <c r="BF1036" s="241"/>
      <c r="BG1036" s="241"/>
      <c r="BH1036" s="241"/>
      <c r="BI1036" s="241"/>
      <c r="BJ1036" s="241"/>
      <c r="BK1036" s="241"/>
      <c r="BL1036" s="241"/>
      <c r="BM1036" s="241"/>
      <c r="BN1036" s="241"/>
      <c r="BO1036" s="241"/>
      <c r="BP1036" s="241"/>
      <c r="BQ1036" s="241"/>
      <c r="BR1036" s="241"/>
      <c r="BS1036" s="241"/>
      <c r="BT1036" s="241"/>
      <c r="BU1036" s="241"/>
      <c r="BV1036" s="241"/>
      <c r="BW1036" s="241"/>
      <c r="BX1036" s="241"/>
      <c r="BY1036" s="241"/>
      <c r="BZ1036" s="241"/>
      <c r="CA1036" s="241"/>
      <c r="CB1036" s="241"/>
      <c r="CC1036" s="241"/>
      <c r="CD1036" s="241"/>
      <c r="CE1036" s="241"/>
      <c r="CF1036" s="241"/>
      <c r="CG1036" s="241"/>
      <c r="CH1036" s="241"/>
      <c r="CI1036" s="241"/>
      <c r="CJ1036" s="241"/>
      <c r="CK1036" s="241"/>
      <c r="CL1036" s="241"/>
      <c r="CM1036" s="241"/>
      <c r="CN1036" s="241"/>
      <c r="CO1036" s="241"/>
      <c r="CP1036" s="241"/>
      <c r="CQ1036" s="241"/>
      <c r="CR1036" s="241"/>
      <c r="CS1036" s="241"/>
      <c r="CT1036" s="241"/>
      <c r="CU1036" s="241"/>
      <c r="CV1036" s="241"/>
      <c r="CW1036" s="241"/>
      <c r="CX1036" s="241"/>
      <c r="CY1036" s="241"/>
      <c r="CZ1036" s="241"/>
      <c r="DA1036" s="241"/>
      <c r="DB1036" s="241"/>
      <c r="DC1036" s="241"/>
      <c r="DD1036" s="241"/>
      <c r="DE1036" s="241"/>
      <c r="DF1036" s="241"/>
      <c r="DG1036" s="241"/>
      <c r="DH1036" s="241"/>
      <c r="DI1036" s="241"/>
      <c r="DJ1036" s="241"/>
      <c r="DK1036" s="241"/>
      <c r="DL1036" s="241"/>
      <c r="DM1036" s="241"/>
      <c r="DN1036" s="241"/>
      <c r="DO1036" s="241"/>
      <c r="DP1036" s="241"/>
      <c r="DQ1036" s="241"/>
      <c r="DR1036" s="241"/>
      <c r="DS1036" s="241"/>
      <c r="DT1036" s="241"/>
      <c r="DU1036" s="241"/>
      <c r="DV1036" s="241"/>
      <c r="DW1036" s="241"/>
      <c r="DX1036" s="241"/>
      <c r="DY1036" s="241"/>
      <c r="DZ1036" s="241"/>
      <c r="EA1036" s="241"/>
      <c r="EB1036" s="241"/>
      <c r="EC1036" s="241"/>
      <c r="ED1036" s="241"/>
      <c r="EE1036" s="241"/>
      <c r="EF1036" s="241"/>
      <c r="EG1036" s="241"/>
      <c r="EH1036" s="241"/>
      <c r="EI1036" s="241"/>
      <c r="EJ1036" s="241"/>
      <c r="EK1036" s="241"/>
      <c r="EL1036" s="241"/>
      <c r="EM1036" s="241"/>
      <c r="EN1036" s="241"/>
      <c r="EO1036" s="241"/>
      <c r="EP1036" s="241"/>
      <c r="EQ1036" s="241"/>
      <c r="ER1036" s="241"/>
      <c r="ES1036" s="241"/>
      <c r="ET1036" s="241"/>
      <c r="EU1036" s="241"/>
      <c r="EV1036" s="241"/>
      <c r="EW1036" s="241"/>
      <c r="EX1036" s="241"/>
      <c r="EY1036" s="241"/>
      <c r="EZ1036" s="241"/>
      <c r="FA1036" s="241"/>
      <c r="FB1036" s="241"/>
      <c r="FC1036" s="241"/>
      <c r="FD1036" s="241"/>
      <c r="FE1036" s="241"/>
      <c r="FF1036" s="241"/>
      <c r="FG1036" s="241"/>
      <c r="FH1036" s="241"/>
      <c r="FI1036" s="241"/>
      <c r="FJ1036" s="241"/>
      <c r="FK1036" s="241"/>
      <c r="FL1036" s="241"/>
      <c r="FM1036" s="241"/>
      <c r="FN1036" s="241"/>
      <c r="FO1036" s="241"/>
      <c r="FP1036" s="241"/>
      <c r="FQ1036" s="241"/>
      <c r="FR1036" s="241"/>
      <c r="FS1036" s="241"/>
      <c r="FT1036" s="241"/>
      <c r="FU1036" s="241"/>
      <c r="FV1036" s="241"/>
      <c r="FW1036" s="241"/>
      <c r="FX1036" s="241"/>
      <c r="FY1036" s="241"/>
      <c r="FZ1036" s="241"/>
      <c r="GA1036" s="241"/>
      <c r="GB1036" s="241"/>
      <c r="GC1036" s="241"/>
      <c r="GD1036" s="241"/>
      <c r="GE1036" s="241"/>
      <c r="GF1036" s="241"/>
      <c r="GG1036" s="241"/>
      <c r="GH1036" s="241"/>
      <c r="GI1036" s="241"/>
      <c r="GJ1036" s="241"/>
      <c r="GK1036" s="241"/>
      <c r="GL1036" s="241"/>
      <c r="GM1036" s="241"/>
      <c r="GN1036" s="241"/>
      <c r="GO1036" s="241"/>
      <c r="GP1036" s="241"/>
      <c r="GQ1036" s="241"/>
      <c r="GR1036" s="241"/>
      <c r="GS1036" s="241"/>
      <c r="GT1036" s="241"/>
      <c r="GU1036" s="241"/>
      <c r="GV1036" s="241"/>
      <c r="GW1036" s="241"/>
      <c r="GX1036" s="241"/>
      <c r="GY1036" s="241"/>
      <c r="GZ1036" s="241"/>
      <c r="HA1036" s="241"/>
      <c r="HB1036" s="241"/>
      <c r="HC1036" s="241"/>
      <c r="HD1036" s="241"/>
      <c r="HE1036" s="241"/>
      <c r="HF1036" s="241"/>
      <c r="HG1036" s="241"/>
      <c r="HH1036" s="241"/>
      <c r="HI1036" s="241"/>
      <c r="HJ1036" s="241"/>
      <c r="HK1036" s="241"/>
      <c r="HL1036" s="241"/>
      <c r="HM1036" s="241"/>
      <c r="HN1036" s="241"/>
      <c r="HO1036" s="241"/>
      <c r="HP1036" s="241"/>
      <c r="HQ1036" s="241"/>
      <c r="HR1036" s="241"/>
      <c r="HS1036" s="241"/>
      <c r="HT1036" s="241"/>
      <c r="HU1036" s="241"/>
      <c r="HV1036" s="241"/>
      <c r="HW1036" s="241"/>
      <c r="HX1036" s="241"/>
      <c r="HY1036" s="241"/>
      <c r="HZ1036" s="241"/>
      <c r="IA1036" s="241"/>
      <c r="IB1036" s="241"/>
      <c r="IC1036" s="241"/>
      <c r="ID1036" s="241"/>
      <c r="IE1036" s="241"/>
      <c r="IF1036" s="241"/>
      <c r="IG1036" s="241"/>
      <c r="IH1036" s="241"/>
      <c r="II1036" s="241"/>
      <c r="IJ1036" s="241"/>
      <c r="IK1036" s="241"/>
      <c r="IL1036" s="241"/>
      <c r="IM1036" s="241"/>
      <c r="IN1036" s="241"/>
      <c r="IO1036" s="241"/>
      <c r="IP1036" s="241"/>
      <c r="IQ1036" s="241"/>
      <c r="IR1036" s="241"/>
      <c r="IS1036" s="241"/>
      <c r="IT1036" s="241"/>
      <c r="IU1036" s="241"/>
      <c r="IV1036" s="241"/>
      <c r="IW1036" s="241"/>
      <c r="IX1036" s="241"/>
      <c r="IY1036" s="241"/>
      <c r="IZ1036" s="241"/>
      <c r="JA1036" s="241"/>
      <c r="JB1036" s="241"/>
      <c r="JC1036" s="241"/>
      <c r="JD1036" s="241"/>
      <c r="JE1036" s="241"/>
      <c r="JF1036" s="241"/>
      <c r="JG1036" s="241"/>
      <c r="JH1036" s="241"/>
      <c r="JI1036" s="241"/>
      <c r="JJ1036" s="241"/>
      <c r="JK1036" s="241"/>
      <c r="JL1036" s="241"/>
      <c r="JM1036" s="241"/>
      <c r="JN1036" s="241"/>
      <c r="JO1036" s="241"/>
      <c r="JP1036" s="241"/>
      <c r="JQ1036" s="241"/>
      <c r="JR1036" s="241"/>
      <c r="JS1036" s="241"/>
      <c r="JT1036" s="241"/>
      <c r="JU1036" s="241"/>
    </row>
    <row r="1037" spans="1:281" s="240" customFormat="1" ht="15" customHeight="1">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41"/>
      <c r="BD1037" s="241"/>
      <c r="BE1037" s="241"/>
      <c r="BF1037" s="241"/>
      <c r="BG1037" s="241"/>
      <c r="BH1037" s="241"/>
      <c r="BI1037" s="241"/>
      <c r="BJ1037" s="241"/>
      <c r="BK1037" s="241"/>
      <c r="BL1037" s="241"/>
      <c r="BM1037" s="241"/>
      <c r="BN1037" s="241"/>
      <c r="BO1037" s="241"/>
      <c r="BP1037" s="241"/>
      <c r="BQ1037" s="241"/>
      <c r="BR1037" s="241"/>
      <c r="BS1037" s="241"/>
      <c r="BT1037" s="241"/>
      <c r="BU1037" s="241"/>
      <c r="BV1037" s="241"/>
      <c r="BW1037" s="241"/>
      <c r="BX1037" s="241"/>
      <c r="BY1037" s="241"/>
      <c r="BZ1037" s="241"/>
      <c r="CA1037" s="241"/>
      <c r="CB1037" s="241"/>
      <c r="CC1037" s="241"/>
      <c r="CD1037" s="241"/>
      <c r="CE1037" s="241"/>
      <c r="CF1037" s="241"/>
      <c r="CG1037" s="241"/>
      <c r="CH1037" s="241"/>
      <c r="CI1037" s="241"/>
      <c r="CJ1037" s="241"/>
      <c r="CK1037" s="241"/>
      <c r="CL1037" s="241"/>
      <c r="CM1037" s="241"/>
      <c r="CN1037" s="241"/>
      <c r="CO1037" s="241"/>
      <c r="CP1037" s="241"/>
      <c r="CQ1037" s="241"/>
      <c r="CR1037" s="241"/>
      <c r="CS1037" s="241"/>
      <c r="CT1037" s="241"/>
      <c r="CU1037" s="241"/>
      <c r="CV1037" s="241"/>
      <c r="CW1037" s="241"/>
      <c r="CX1037" s="241"/>
      <c r="CY1037" s="241"/>
      <c r="CZ1037" s="241"/>
      <c r="DA1037" s="241"/>
      <c r="DB1037" s="241"/>
      <c r="DC1037" s="241"/>
      <c r="DD1037" s="241"/>
      <c r="DE1037" s="241"/>
      <c r="DF1037" s="241"/>
      <c r="DG1037" s="241"/>
      <c r="DH1037" s="241"/>
      <c r="DI1037" s="241"/>
      <c r="DJ1037" s="241"/>
      <c r="DK1037" s="241"/>
      <c r="DL1037" s="241"/>
      <c r="DM1037" s="241"/>
      <c r="DN1037" s="241"/>
      <c r="DO1037" s="241"/>
      <c r="DP1037" s="241"/>
      <c r="DQ1037" s="241"/>
      <c r="DR1037" s="241"/>
      <c r="DS1037" s="241"/>
      <c r="DT1037" s="241"/>
      <c r="DU1037" s="241"/>
      <c r="DV1037" s="241"/>
      <c r="DW1037" s="241"/>
      <c r="DX1037" s="241"/>
      <c r="DY1037" s="241"/>
      <c r="DZ1037" s="241"/>
      <c r="EA1037" s="241"/>
      <c r="EB1037" s="241"/>
      <c r="EC1037" s="241"/>
      <c r="ED1037" s="241"/>
      <c r="EE1037" s="241"/>
      <c r="EF1037" s="241"/>
      <c r="EG1037" s="241"/>
      <c r="EH1037" s="241"/>
      <c r="EI1037" s="241"/>
      <c r="EJ1037" s="241"/>
      <c r="EK1037" s="241"/>
      <c r="EL1037" s="241"/>
      <c r="EM1037" s="241"/>
      <c r="EN1037" s="241"/>
      <c r="EO1037" s="241"/>
      <c r="EP1037" s="241"/>
      <c r="EQ1037" s="241"/>
      <c r="ER1037" s="241"/>
      <c r="ES1037" s="241"/>
      <c r="ET1037" s="241"/>
      <c r="EU1037" s="241"/>
      <c r="EV1037" s="241"/>
      <c r="EW1037" s="241"/>
      <c r="EX1037" s="241"/>
      <c r="EY1037" s="241"/>
      <c r="EZ1037" s="241"/>
      <c r="FA1037" s="241"/>
      <c r="FB1037" s="241"/>
      <c r="FC1037" s="241"/>
      <c r="FD1037" s="241"/>
      <c r="FE1037" s="241"/>
      <c r="FF1037" s="241"/>
      <c r="FG1037" s="241"/>
      <c r="FH1037" s="241"/>
      <c r="FI1037" s="241"/>
      <c r="FJ1037" s="241"/>
      <c r="FK1037" s="241"/>
      <c r="FL1037" s="241"/>
      <c r="FM1037" s="241"/>
      <c r="FN1037" s="241"/>
      <c r="FO1037" s="241"/>
      <c r="FP1037" s="241"/>
      <c r="FQ1037" s="241"/>
      <c r="FR1037" s="241"/>
      <c r="FS1037" s="241"/>
      <c r="FT1037" s="241"/>
      <c r="FU1037" s="241"/>
      <c r="FV1037" s="241"/>
      <c r="FW1037" s="241"/>
      <c r="FX1037" s="241"/>
      <c r="FY1037" s="241"/>
      <c r="FZ1037" s="241"/>
      <c r="GA1037" s="241"/>
      <c r="GB1037" s="241"/>
      <c r="GC1037" s="241"/>
      <c r="GD1037" s="241"/>
      <c r="GE1037" s="241"/>
      <c r="GF1037" s="241"/>
      <c r="GG1037" s="241"/>
      <c r="GH1037" s="241"/>
      <c r="GI1037" s="241"/>
      <c r="GJ1037" s="241"/>
      <c r="GK1037" s="241"/>
      <c r="GL1037" s="241"/>
      <c r="GM1037" s="241"/>
      <c r="GN1037" s="241"/>
      <c r="GO1037" s="241"/>
      <c r="GP1037" s="241"/>
      <c r="GQ1037" s="241"/>
      <c r="GR1037" s="241"/>
      <c r="GS1037" s="241"/>
      <c r="GT1037" s="241"/>
      <c r="GU1037" s="241"/>
      <c r="GV1037" s="241"/>
      <c r="GW1037" s="241"/>
      <c r="GX1037" s="241"/>
      <c r="GY1037" s="241"/>
      <c r="GZ1037" s="241"/>
      <c r="HA1037" s="241"/>
      <c r="HB1037" s="241"/>
      <c r="HC1037" s="241"/>
      <c r="HD1037" s="241"/>
      <c r="HE1037" s="241"/>
      <c r="HF1037" s="241"/>
      <c r="HG1037" s="241"/>
      <c r="HH1037" s="241"/>
      <c r="HI1037" s="241"/>
      <c r="HJ1037" s="241"/>
      <c r="HK1037" s="241"/>
      <c r="HL1037" s="241"/>
      <c r="HM1037" s="241"/>
      <c r="HN1037" s="241"/>
      <c r="HO1037" s="241"/>
      <c r="HP1037" s="241"/>
      <c r="HQ1037" s="241"/>
      <c r="HR1037" s="241"/>
      <c r="HS1037" s="241"/>
      <c r="HT1037" s="241"/>
      <c r="HU1037" s="241"/>
      <c r="HV1037" s="241"/>
      <c r="HW1037" s="241"/>
      <c r="HX1037" s="241"/>
      <c r="HY1037" s="241"/>
      <c r="HZ1037" s="241"/>
      <c r="IA1037" s="241"/>
      <c r="IB1037" s="241"/>
      <c r="IC1037" s="241"/>
      <c r="ID1037" s="241"/>
      <c r="IE1037" s="241"/>
      <c r="IF1037" s="241"/>
      <c r="IG1037" s="241"/>
      <c r="IH1037" s="241"/>
      <c r="II1037" s="241"/>
      <c r="IJ1037" s="241"/>
      <c r="IK1037" s="241"/>
      <c r="IL1037" s="241"/>
      <c r="IM1037" s="241"/>
      <c r="IN1037" s="241"/>
      <c r="IO1037" s="241"/>
      <c r="IP1037" s="241"/>
      <c r="IQ1037" s="241"/>
      <c r="IR1037" s="241"/>
      <c r="IS1037" s="241"/>
      <c r="IT1037" s="241"/>
      <c r="IU1037" s="241"/>
      <c r="IV1037" s="241"/>
      <c r="IW1037" s="241"/>
      <c r="IX1037" s="241"/>
      <c r="IY1037" s="241"/>
      <c r="IZ1037" s="241"/>
      <c r="JA1037" s="241"/>
      <c r="JB1037" s="241"/>
      <c r="JC1037" s="241"/>
      <c r="JD1037" s="241"/>
      <c r="JE1037" s="241"/>
      <c r="JF1037" s="241"/>
      <c r="JG1037" s="241"/>
      <c r="JH1037" s="241"/>
      <c r="JI1037" s="241"/>
      <c r="JJ1037" s="241"/>
      <c r="JK1037" s="241"/>
      <c r="JL1037" s="241"/>
      <c r="JM1037" s="241"/>
      <c r="JN1037" s="241"/>
      <c r="JO1037" s="241"/>
      <c r="JP1037" s="241"/>
      <c r="JQ1037" s="241"/>
      <c r="JR1037" s="241"/>
      <c r="JS1037" s="241"/>
      <c r="JT1037" s="241"/>
      <c r="JU1037" s="241"/>
    </row>
    <row r="1038" spans="1:281" s="240" customFormat="1" ht="15" customHeight="1">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41"/>
      <c r="BD1038" s="241"/>
      <c r="BE1038" s="241"/>
      <c r="BF1038" s="241"/>
      <c r="BG1038" s="241"/>
      <c r="BH1038" s="241"/>
      <c r="BI1038" s="241"/>
      <c r="BJ1038" s="241"/>
      <c r="BK1038" s="241"/>
      <c r="BL1038" s="241"/>
      <c r="BM1038" s="241"/>
      <c r="BN1038" s="241"/>
      <c r="BO1038" s="241"/>
      <c r="BP1038" s="241"/>
      <c r="BQ1038" s="241"/>
      <c r="BR1038" s="241"/>
      <c r="BS1038" s="241"/>
      <c r="BT1038" s="241"/>
      <c r="BU1038" s="241"/>
      <c r="BV1038" s="241"/>
      <c r="BW1038" s="241"/>
      <c r="BX1038" s="241"/>
      <c r="BY1038" s="241"/>
      <c r="BZ1038" s="241"/>
      <c r="CA1038" s="241"/>
      <c r="CB1038" s="241"/>
      <c r="CC1038" s="241"/>
      <c r="CD1038" s="241"/>
      <c r="CE1038" s="241"/>
      <c r="CF1038" s="241"/>
      <c r="CG1038" s="241"/>
      <c r="CH1038" s="241"/>
      <c r="CI1038" s="241"/>
      <c r="CJ1038" s="241"/>
      <c r="CK1038" s="241"/>
      <c r="CL1038" s="241"/>
      <c r="CM1038" s="241"/>
      <c r="CN1038" s="241"/>
      <c r="CO1038" s="241"/>
      <c r="CP1038" s="241"/>
      <c r="CQ1038" s="241"/>
      <c r="CR1038" s="241"/>
      <c r="CS1038" s="241"/>
      <c r="CT1038" s="241"/>
      <c r="CU1038" s="241"/>
      <c r="CV1038" s="241"/>
      <c r="CW1038" s="241"/>
      <c r="CX1038" s="241"/>
      <c r="CY1038" s="241"/>
      <c r="CZ1038" s="241"/>
      <c r="DA1038" s="241"/>
      <c r="DB1038" s="241"/>
      <c r="DC1038" s="241"/>
      <c r="DD1038" s="241"/>
      <c r="DE1038" s="241"/>
      <c r="DF1038" s="241"/>
      <c r="DG1038" s="241"/>
      <c r="DH1038" s="241"/>
      <c r="DI1038" s="241"/>
      <c r="DJ1038" s="241"/>
      <c r="DK1038" s="241"/>
      <c r="DL1038" s="241"/>
      <c r="DM1038" s="241"/>
      <c r="DN1038" s="241"/>
      <c r="DO1038" s="241"/>
      <c r="DP1038" s="241"/>
      <c r="DQ1038" s="241"/>
      <c r="DR1038" s="241"/>
      <c r="DS1038" s="241"/>
      <c r="DT1038" s="241"/>
      <c r="DU1038" s="241"/>
      <c r="DV1038" s="241"/>
      <c r="DW1038" s="241"/>
      <c r="DX1038" s="241"/>
      <c r="DY1038" s="241"/>
      <c r="DZ1038" s="241"/>
      <c r="EA1038" s="241"/>
      <c r="EB1038" s="241"/>
      <c r="EC1038" s="241"/>
      <c r="ED1038" s="241"/>
      <c r="EE1038" s="241"/>
      <c r="EF1038" s="241"/>
      <c r="EG1038" s="241"/>
      <c r="EH1038" s="241"/>
      <c r="EI1038" s="241"/>
      <c r="EJ1038" s="241"/>
      <c r="EK1038" s="241"/>
      <c r="EL1038" s="241"/>
      <c r="EM1038" s="241"/>
      <c r="EN1038" s="241"/>
      <c r="EO1038" s="241"/>
      <c r="EP1038" s="241"/>
      <c r="EQ1038" s="241"/>
      <c r="ER1038" s="241"/>
      <c r="ES1038" s="241"/>
      <c r="ET1038" s="241"/>
      <c r="EU1038" s="241"/>
      <c r="EV1038" s="241"/>
      <c r="EW1038" s="241"/>
      <c r="EX1038" s="241"/>
      <c r="EY1038" s="241"/>
      <c r="EZ1038" s="241"/>
      <c r="FA1038" s="241"/>
      <c r="FB1038" s="241"/>
      <c r="FC1038" s="241"/>
      <c r="FD1038" s="241"/>
      <c r="FE1038" s="241"/>
      <c r="FF1038" s="241"/>
      <c r="FG1038" s="241"/>
      <c r="FH1038" s="241"/>
      <c r="FI1038" s="241"/>
      <c r="FJ1038" s="241"/>
      <c r="FK1038" s="241"/>
      <c r="FL1038" s="241"/>
      <c r="FM1038" s="241"/>
      <c r="FN1038" s="241"/>
      <c r="FO1038" s="241"/>
      <c r="FP1038" s="241"/>
      <c r="FQ1038" s="241"/>
      <c r="FR1038" s="241"/>
      <c r="FS1038" s="241"/>
      <c r="FT1038" s="241"/>
      <c r="FU1038" s="241"/>
      <c r="FV1038" s="241"/>
      <c r="FW1038" s="241"/>
      <c r="FX1038" s="241"/>
      <c r="FY1038" s="241"/>
      <c r="FZ1038" s="241"/>
      <c r="GA1038" s="241"/>
      <c r="GB1038" s="241"/>
      <c r="GC1038" s="241"/>
      <c r="GD1038" s="241"/>
      <c r="GE1038" s="241"/>
      <c r="GF1038" s="241"/>
      <c r="GG1038" s="241"/>
      <c r="GH1038" s="241"/>
      <c r="GI1038" s="241"/>
      <c r="GJ1038" s="241"/>
      <c r="GK1038" s="241"/>
      <c r="GL1038" s="241"/>
      <c r="GM1038" s="241"/>
      <c r="GN1038" s="241"/>
      <c r="GO1038" s="241"/>
      <c r="GP1038" s="241"/>
      <c r="GQ1038" s="241"/>
      <c r="GR1038" s="241"/>
      <c r="GS1038" s="241"/>
      <c r="GT1038" s="241"/>
      <c r="GU1038" s="241"/>
      <c r="GV1038" s="241"/>
      <c r="GW1038" s="241"/>
      <c r="GX1038" s="241"/>
      <c r="GY1038" s="241"/>
      <c r="GZ1038" s="241"/>
      <c r="HA1038" s="241"/>
      <c r="HB1038" s="241"/>
      <c r="HC1038" s="241"/>
      <c r="HD1038" s="241"/>
      <c r="HE1038" s="241"/>
      <c r="HF1038" s="241"/>
      <c r="HG1038" s="241"/>
      <c r="HH1038" s="241"/>
      <c r="HI1038" s="241"/>
      <c r="HJ1038" s="241"/>
      <c r="HK1038" s="241"/>
      <c r="HL1038" s="241"/>
      <c r="HM1038" s="241"/>
      <c r="HN1038" s="241"/>
      <c r="HO1038" s="241"/>
      <c r="HP1038" s="241"/>
      <c r="HQ1038" s="241"/>
      <c r="HR1038" s="241"/>
      <c r="HS1038" s="241"/>
      <c r="HT1038" s="241"/>
      <c r="HU1038" s="241"/>
      <c r="HV1038" s="241"/>
      <c r="HW1038" s="241"/>
      <c r="HX1038" s="241"/>
      <c r="HY1038" s="241"/>
      <c r="HZ1038" s="241"/>
      <c r="IA1038" s="241"/>
      <c r="IB1038" s="241"/>
      <c r="IC1038" s="241"/>
      <c r="ID1038" s="241"/>
      <c r="IE1038" s="241"/>
      <c r="IF1038" s="241"/>
      <c r="IG1038" s="241"/>
      <c r="IH1038" s="241"/>
      <c r="II1038" s="241"/>
      <c r="IJ1038" s="241"/>
      <c r="IK1038" s="241"/>
      <c r="IL1038" s="241"/>
      <c r="IM1038" s="241"/>
      <c r="IN1038" s="241"/>
      <c r="IO1038" s="241"/>
      <c r="IP1038" s="241"/>
      <c r="IQ1038" s="241"/>
      <c r="IR1038" s="241"/>
      <c r="IS1038" s="241"/>
      <c r="IT1038" s="241"/>
      <c r="IU1038" s="241"/>
      <c r="IV1038" s="241"/>
      <c r="IW1038" s="241"/>
      <c r="IX1038" s="241"/>
      <c r="IY1038" s="241"/>
      <c r="IZ1038" s="241"/>
      <c r="JA1038" s="241"/>
      <c r="JB1038" s="241"/>
      <c r="JC1038" s="241"/>
      <c r="JD1038" s="241"/>
      <c r="JE1038" s="241"/>
      <c r="JF1038" s="241"/>
      <c r="JG1038" s="241"/>
      <c r="JH1038" s="241"/>
      <c r="JI1038" s="241"/>
      <c r="JJ1038" s="241"/>
      <c r="JK1038" s="241"/>
      <c r="JL1038" s="241"/>
      <c r="JM1038" s="241"/>
      <c r="JN1038" s="241"/>
      <c r="JO1038" s="241"/>
      <c r="JP1038" s="241"/>
      <c r="JQ1038" s="241"/>
      <c r="JR1038" s="241"/>
      <c r="JS1038" s="241"/>
      <c r="JT1038" s="241"/>
      <c r="JU1038" s="241"/>
    </row>
    <row r="1039" spans="1:281" s="240" customFormat="1" ht="15" customHeight="1">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c r="BH1039" s="241"/>
      <c r="BI1039" s="241"/>
      <c r="BJ1039" s="241"/>
      <c r="BK1039" s="241"/>
      <c r="BL1039" s="241"/>
      <c r="BM1039" s="241"/>
      <c r="BN1039" s="241"/>
      <c r="BO1039" s="241"/>
      <c r="BP1039" s="241"/>
      <c r="BQ1039" s="241"/>
      <c r="BR1039" s="241"/>
      <c r="BS1039" s="241"/>
      <c r="BT1039" s="241"/>
      <c r="BU1039" s="241"/>
      <c r="BV1039" s="241"/>
      <c r="BW1039" s="241"/>
      <c r="BX1039" s="241"/>
      <c r="BY1039" s="241"/>
      <c r="BZ1039" s="241"/>
      <c r="CA1039" s="241"/>
      <c r="CB1039" s="241"/>
      <c r="CC1039" s="241"/>
      <c r="CD1039" s="241"/>
      <c r="CE1039" s="241"/>
      <c r="CF1039" s="241"/>
      <c r="CG1039" s="241"/>
      <c r="CH1039" s="241"/>
      <c r="CI1039" s="241"/>
      <c r="CJ1039" s="241"/>
      <c r="CK1039" s="241"/>
      <c r="CL1039" s="241"/>
      <c r="CM1039" s="241"/>
      <c r="CN1039" s="241"/>
      <c r="CO1039" s="241"/>
      <c r="CP1039" s="241"/>
      <c r="CQ1039" s="241"/>
      <c r="CR1039" s="241"/>
      <c r="CS1039" s="241"/>
      <c r="CT1039" s="241"/>
      <c r="CU1039" s="241"/>
      <c r="CV1039" s="241"/>
      <c r="CW1039" s="241"/>
      <c r="CX1039" s="241"/>
      <c r="CY1039" s="241"/>
      <c r="CZ1039" s="241"/>
      <c r="DA1039" s="241"/>
      <c r="DB1039" s="241"/>
      <c r="DC1039" s="241"/>
      <c r="DD1039" s="241"/>
      <c r="DE1039" s="241"/>
      <c r="DF1039" s="241"/>
      <c r="DG1039" s="241"/>
      <c r="DH1039" s="241"/>
      <c r="DI1039" s="241"/>
      <c r="DJ1039" s="241"/>
      <c r="DK1039" s="241"/>
      <c r="DL1039" s="241"/>
      <c r="DM1039" s="241"/>
      <c r="DN1039" s="241"/>
      <c r="DO1039" s="241"/>
      <c r="DP1039" s="241"/>
      <c r="DQ1039" s="241"/>
      <c r="DR1039" s="241"/>
      <c r="DS1039" s="241"/>
      <c r="DT1039" s="241"/>
      <c r="DU1039" s="241"/>
      <c r="DV1039" s="241"/>
      <c r="DW1039" s="241"/>
      <c r="DX1039" s="241"/>
      <c r="DY1039" s="241"/>
      <c r="DZ1039" s="241"/>
      <c r="EA1039" s="241"/>
      <c r="EB1039" s="241"/>
      <c r="EC1039" s="241"/>
      <c r="ED1039" s="241"/>
      <c r="EE1039" s="241"/>
      <c r="EF1039" s="241"/>
      <c r="EG1039" s="241"/>
      <c r="EH1039" s="241"/>
      <c r="EI1039" s="241"/>
      <c r="EJ1039" s="241"/>
      <c r="EK1039" s="241"/>
      <c r="EL1039" s="241"/>
      <c r="EM1039" s="241"/>
      <c r="EN1039" s="241"/>
      <c r="EO1039" s="241"/>
      <c r="EP1039" s="241"/>
      <c r="EQ1039" s="241"/>
      <c r="ER1039" s="241"/>
      <c r="ES1039" s="241"/>
      <c r="ET1039" s="241"/>
      <c r="EU1039" s="241"/>
      <c r="EV1039" s="241"/>
      <c r="EW1039" s="241"/>
      <c r="EX1039" s="241"/>
      <c r="EY1039" s="241"/>
      <c r="EZ1039" s="241"/>
      <c r="FA1039" s="241"/>
      <c r="FB1039" s="241"/>
      <c r="FC1039" s="241"/>
      <c r="FD1039" s="241"/>
      <c r="FE1039" s="241"/>
      <c r="FF1039" s="241"/>
      <c r="FG1039" s="241"/>
      <c r="FH1039" s="241"/>
      <c r="FI1039" s="241"/>
      <c r="FJ1039" s="241"/>
      <c r="FK1039" s="241"/>
      <c r="FL1039" s="241"/>
      <c r="FM1039" s="241"/>
      <c r="FN1039" s="241"/>
      <c r="FO1039" s="241"/>
      <c r="FP1039" s="241"/>
      <c r="FQ1039" s="241"/>
      <c r="FR1039" s="241"/>
      <c r="FS1039" s="241"/>
      <c r="FT1039" s="241"/>
      <c r="FU1039" s="241"/>
      <c r="FV1039" s="241"/>
      <c r="FW1039" s="241"/>
      <c r="FX1039" s="241"/>
      <c r="FY1039" s="241"/>
      <c r="FZ1039" s="241"/>
      <c r="GA1039" s="241"/>
      <c r="GB1039" s="241"/>
      <c r="GC1039" s="241"/>
      <c r="GD1039" s="241"/>
      <c r="GE1039" s="241"/>
      <c r="GF1039" s="241"/>
      <c r="GG1039" s="241"/>
      <c r="GH1039" s="241"/>
      <c r="GI1039" s="241"/>
      <c r="GJ1039" s="241"/>
      <c r="GK1039" s="241"/>
      <c r="GL1039" s="241"/>
      <c r="GM1039" s="241"/>
      <c r="GN1039" s="241"/>
      <c r="GO1039" s="241"/>
      <c r="GP1039" s="241"/>
      <c r="GQ1039" s="241"/>
      <c r="GR1039" s="241"/>
      <c r="GS1039" s="241"/>
      <c r="GT1039" s="241"/>
      <c r="GU1039" s="241"/>
      <c r="GV1039" s="241"/>
      <c r="GW1039" s="241"/>
      <c r="GX1039" s="241"/>
      <c r="GY1039" s="241"/>
      <c r="GZ1039" s="241"/>
      <c r="HA1039" s="241"/>
      <c r="HB1039" s="241"/>
      <c r="HC1039" s="241"/>
      <c r="HD1039" s="241"/>
      <c r="HE1039" s="241"/>
      <c r="HF1039" s="241"/>
      <c r="HG1039" s="241"/>
      <c r="HH1039" s="241"/>
      <c r="HI1039" s="241"/>
      <c r="HJ1039" s="241"/>
      <c r="HK1039" s="241"/>
      <c r="HL1039" s="241"/>
      <c r="HM1039" s="241"/>
      <c r="HN1039" s="241"/>
      <c r="HO1039" s="241"/>
      <c r="HP1039" s="241"/>
      <c r="HQ1039" s="241"/>
      <c r="HR1039" s="241"/>
      <c r="HS1039" s="241"/>
      <c r="HT1039" s="241"/>
      <c r="HU1039" s="241"/>
      <c r="HV1039" s="241"/>
      <c r="HW1039" s="241"/>
      <c r="HX1039" s="241"/>
      <c r="HY1039" s="241"/>
      <c r="HZ1039" s="241"/>
      <c r="IA1039" s="241"/>
      <c r="IB1039" s="241"/>
      <c r="IC1039" s="241"/>
      <c r="ID1039" s="241"/>
      <c r="IE1039" s="241"/>
      <c r="IF1039" s="241"/>
      <c r="IG1039" s="241"/>
      <c r="IH1039" s="241"/>
      <c r="II1039" s="241"/>
      <c r="IJ1039" s="241"/>
      <c r="IK1039" s="241"/>
      <c r="IL1039" s="241"/>
      <c r="IM1039" s="241"/>
      <c r="IN1039" s="241"/>
      <c r="IO1039" s="241"/>
      <c r="IP1039" s="241"/>
      <c r="IQ1039" s="241"/>
      <c r="IR1039" s="241"/>
      <c r="IS1039" s="241"/>
      <c r="IT1039" s="241"/>
      <c r="IU1039" s="241"/>
      <c r="IV1039" s="241"/>
      <c r="IW1039" s="241"/>
      <c r="IX1039" s="241"/>
      <c r="IY1039" s="241"/>
      <c r="IZ1039" s="241"/>
      <c r="JA1039" s="241"/>
      <c r="JB1039" s="241"/>
      <c r="JC1039" s="241"/>
      <c r="JD1039" s="241"/>
      <c r="JE1039" s="241"/>
      <c r="JF1039" s="241"/>
      <c r="JG1039" s="241"/>
      <c r="JH1039" s="241"/>
      <c r="JI1039" s="241"/>
      <c r="JJ1039" s="241"/>
      <c r="JK1039" s="241"/>
      <c r="JL1039" s="241"/>
      <c r="JM1039" s="241"/>
      <c r="JN1039" s="241"/>
      <c r="JO1039" s="241"/>
      <c r="JP1039" s="241"/>
      <c r="JQ1039" s="241"/>
      <c r="JR1039" s="241"/>
      <c r="JS1039" s="241"/>
      <c r="JT1039" s="241"/>
      <c r="JU1039" s="241"/>
    </row>
    <row r="1040" spans="1:281" s="240" customFormat="1" ht="15" customHeight="1">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c r="BH1040" s="241"/>
      <c r="BI1040" s="241"/>
      <c r="BJ1040" s="241"/>
      <c r="BK1040" s="241"/>
      <c r="BL1040" s="241"/>
      <c r="BM1040" s="241"/>
      <c r="BN1040" s="241"/>
      <c r="BO1040" s="241"/>
      <c r="BP1040" s="241"/>
      <c r="BQ1040" s="241"/>
      <c r="BR1040" s="241"/>
      <c r="BS1040" s="241"/>
      <c r="BT1040" s="241"/>
      <c r="BU1040" s="241"/>
      <c r="BV1040" s="241"/>
      <c r="BW1040" s="241"/>
      <c r="BX1040" s="241"/>
      <c r="BY1040" s="241"/>
      <c r="BZ1040" s="241"/>
      <c r="CA1040" s="241"/>
      <c r="CB1040" s="241"/>
      <c r="CC1040" s="241"/>
      <c r="CD1040" s="241"/>
      <c r="CE1040" s="241"/>
      <c r="CF1040" s="241"/>
      <c r="CG1040" s="241"/>
      <c r="CH1040" s="241"/>
      <c r="CI1040" s="241"/>
      <c r="CJ1040" s="241"/>
      <c r="CK1040" s="241"/>
      <c r="CL1040" s="241"/>
      <c r="CM1040" s="241"/>
      <c r="CN1040" s="241"/>
      <c r="CO1040" s="241"/>
      <c r="CP1040" s="241"/>
      <c r="CQ1040" s="241"/>
      <c r="CR1040" s="241"/>
      <c r="CS1040" s="241"/>
      <c r="CT1040" s="241"/>
      <c r="CU1040" s="241"/>
      <c r="CV1040" s="241"/>
      <c r="CW1040" s="241"/>
      <c r="CX1040" s="241"/>
      <c r="CY1040" s="241"/>
      <c r="CZ1040" s="241"/>
      <c r="DA1040" s="241"/>
      <c r="DB1040" s="241"/>
      <c r="DC1040" s="241"/>
      <c r="DD1040" s="241"/>
      <c r="DE1040" s="241"/>
      <c r="DF1040" s="241"/>
      <c r="DG1040" s="241"/>
      <c r="DH1040" s="241"/>
      <c r="DI1040" s="241"/>
      <c r="DJ1040" s="241"/>
      <c r="DK1040" s="241"/>
      <c r="DL1040" s="241"/>
      <c r="DM1040" s="241"/>
      <c r="DN1040" s="241"/>
      <c r="DO1040" s="241"/>
      <c r="DP1040" s="241"/>
      <c r="DQ1040" s="241"/>
      <c r="DR1040" s="241"/>
      <c r="DS1040" s="241"/>
      <c r="DT1040" s="241"/>
      <c r="DU1040" s="241"/>
      <c r="DV1040" s="241"/>
      <c r="DW1040" s="241"/>
      <c r="DX1040" s="241"/>
      <c r="DY1040" s="241"/>
      <c r="DZ1040" s="241"/>
      <c r="EA1040" s="241"/>
      <c r="EB1040" s="241"/>
      <c r="EC1040" s="241"/>
      <c r="ED1040" s="241"/>
      <c r="EE1040" s="241"/>
      <c r="EF1040" s="241"/>
      <c r="EG1040" s="241"/>
      <c r="EH1040" s="241"/>
      <c r="EI1040" s="241"/>
      <c r="EJ1040" s="241"/>
      <c r="EK1040" s="241"/>
      <c r="EL1040" s="241"/>
      <c r="EM1040" s="241"/>
      <c r="EN1040" s="241"/>
      <c r="EO1040" s="241"/>
      <c r="EP1040" s="241"/>
      <c r="EQ1040" s="241"/>
      <c r="ER1040" s="241"/>
      <c r="ES1040" s="241"/>
      <c r="ET1040" s="241"/>
      <c r="EU1040" s="241"/>
      <c r="EV1040" s="241"/>
      <c r="EW1040" s="241"/>
      <c r="EX1040" s="241"/>
      <c r="EY1040" s="241"/>
      <c r="EZ1040" s="241"/>
      <c r="FA1040" s="241"/>
      <c r="FB1040" s="241"/>
      <c r="FC1040" s="241"/>
      <c r="FD1040" s="241"/>
      <c r="FE1040" s="241"/>
      <c r="FF1040" s="241"/>
      <c r="FG1040" s="241"/>
      <c r="FH1040" s="241"/>
      <c r="FI1040" s="241"/>
      <c r="FJ1040" s="241"/>
      <c r="FK1040" s="241"/>
      <c r="FL1040" s="241"/>
      <c r="FM1040" s="241"/>
      <c r="FN1040" s="241"/>
      <c r="FO1040" s="241"/>
      <c r="FP1040" s="241"/>
      <c r="FQ1040" s="241"/>
      <c r="FR1040" s="241"/>
      <c r="FS1040" s="241"/>
      <c r="FT1040" s="241"/>
      <c r="FU1040" s="241"/>
      <c r="FV1040" s="241"/>
      <c r="FW1040" s="241"/>
      <c r="FX1040" s="241"/>
      <c r="FY1040" s="241"/>
      <c r="FZ1040" s="241"/>
      <c r="GA1040" s="241"/>
      <c r="GB1040" s="241"/>
      <c r="GC1040" s="241"/>
      <c r="GD1040" s="241"/>
      <c r="GE1040" s="241"/>
      <c r="GF1040" s="241"/>
      <c r="GG1040" s="241"/>
      <c r="GH1040" s="241"/>
      <c r="GI1040" s="241"/>
      <c r="GJ1040" s="241"/>
      <c r="GK1040" s="241"/>
      <c r="GL1040" s="241"/>
      <c r="GM1040" s="241"/>
      <c r="GN1040" s="241"/>
      <c r="GO1040" s="241"/>
      <c r="GP1040" s="241"/>
      <c r="GQ1040" s="241"/>
      <c r="GR1040" s="241"/>
      <c r="GS1040" s="241"/>
      <c r="GT1040" s="241"/>
      <c r="GU1040" s="241"/>
      <c r="GV1040" s="241"/>
      <c r="GW1040" s="241"/>
      <c r="GX1040" s="241"/>
      <c r="GY1040" s="241"/>
      <c r="GZ1040" s="241"/>
      <c r="HA1040" s="241"/>
      <c r="HB1040" s="241"/>
      <c r="HC1040" s="241"/>
      <c r="HD1040" s="241"/>
      <c r="HE1040" s="241"/>
      <c r="HF1040" s="241"/>
      <c r="HG1040" s="241"/>
      <c r="HH1040" s="241"/>
      <c r="HI1040" s="241"/>
      <c r="HJ1040" s="241"/>
      <c r="HK1040" s="241"/>
      <c r="HL1040" s="241"/>
      <c r="HM1040" s="241"/>
      <c r="HN1040" s="241"/>
      <c r="HO1040" s="241"/>
      <c r="HP1040" s="241"/>
      <c r="HQ1040" s="241"/>
      <c r="HR1040" s="241"/>
      <c r="HS1040" s="241"/>
      <c r="HT1040" s="241"/>
      <c r="HU1040" s="241"/>
      <c r="HV1040" s="241"/>
      <c r="HW1040" s="241"/>
      <c r="HX1040" s="241"/>
      <c r="HY1040" s="241"/>
      <c r="HZ1040" s="241"/>
      <c r="IA1040" s="241"/>
      <c r="IB1040" s="241"/>
      <c r="IC1040" s="241"/>
      <c r="ID1040" s="241"/>
      <c r="IE1040" s="241"/>
      <c r="IF1040" s="241"/>
      <c r="IG1040" s="241"/>
      <c r="IH1040" s="241"/>
      <c r="II1040" s="241"/>
      <c r="IJ1040" s="241"/>
      <c r="IK1040" s="241"/>
      <c r="IL1040" s="241"/>
      <c r="IM1040" s="241"/>
      <c r="IN1040" s="241"/>
      <c r="IO1040" s="241"/>
      <c r="IP1040" s="241"/>
      <c r="IQ1040" s="241"/>
      <c r="IR1040" s="241"/>
      <c r="IS1040" s="241"/>
      <c r="IT1040" s="241"/>
      <c r="IU1040" s="241"/>
      <c r="IV1040" s="241"/>
      <c r="IW1040" s="241"/>
      <c r="IX1040" s="241"/>
      <c r="IY1040" s="241"/>
      <c r="IZ1040" s="241"/>
      <c r="JA1040" s="241"/>
      <c r="JB1040" s="241"/>
      <c r="JC1040" s="241"/>
      <c r="JD1040" s="241"/>
      <c r="JE1040" s="241"/>
      <c r="JF1040" s="241"/>
      <c r="JG1040" s="241"/>
      <c r="JH1040" s="241"/>
      <c r="JI1040" s="241"/>
      <c r="JJ1040" s="241"/>
      <c r="JK1040" s="241"/>
      <c r="JL1040" s="241"/>
      <c r="JM1040" s="241"/>
      <c r="JN1040" s="241"/>
      <c r="JO1040" s="241"/>
      <c r="JP1040" s="241"/>
      <c r="JQ1040" s="241"/>
      <c r="JR1040" s="241"/>
      <c r="JS1040" s="241"/>
      <c r="JT1040" s="241"/>
      <c r="JU1040" s="241"/>
    </row>
    <row r="1041" spans="4:281" s="240" customFormat="1" ht="15" customHeight="1">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41"/>
      <c r="BD1041" s="241"/>
      <c r="BE1041" s="241"/>
      <c r="BF1041" s="241"/>
      <c r="BG1041" s="241"/>
      <c r="BH1041" s="241"/>
      <c r="BI1041" s="241"/>
      <c r="BJ1041" s="241"/>
      <c r="BK1041" s="241"/>
      <c r="BL1041" s="241"/>
      <c r="BM1041" s="241"/>
      <c r="BN1041" s="241"/>
      <c r="BO1041" s="241"/>
      <c r="BP1041" s="241"/>
      <c r="BQ1041" s="241"/>
      <c r="BR1041" s="241"/>
      <c r="BS1041" s="241"/>
      <c r="BT1041" s="241"/>
      <c r="BU1041" s="241"/>
      <c r="BV1041" s="241"/>
      <c r="BW1041" s="241"/>
      <c r="BX1041" s="241"/>
      <c r="BY1041" s="241"/>
      <c r="BZ1041" s="241"/>
      <c r="CA1041" s="241"/>
      <c r="CB1041" s="241"/>
      <c r="CC1041" s="241"/>
      <c r="CD1041" s="241"/>
      <c r="CE1041" s="241"/>
      <c r="CF1041" s="241"/>
      <c r="CG1041" s="241"/>
      <c r="CH1041" s="241"/>
      <c r="CI1041" s="241"/>
      <c r="CJ1041" s="241"/>
      <c r="CK1041" s="241"/>
      <c r="CL1041" s="241"/>
      <c r="CM1041" s="241"/>
      <c r="CN1041" s="241"/>
      <c r="CO1041" s="241"/>
      <c r="CP1041" s="241"/>
      <c r="CQ1041" s="241"/>
      <c r="CR1041" s="241"/>
      <c r="CS1041" s="241"/>
      <c r="CT1041" s="241"/>
      <c r="CU1041" s="241"/>
      <c r="CV1041" s="241"/>
      <c r="CW1041" s="241"/>
      <c r="CX1041" s="241"/>
      <c r="CY1041" s="241"/>
      <c r="CZ1041" s="241"/>
      <c r="DA1041" s="241"/>
      <c r="DB1041" s="241"/>
      <c r="DC1041" s="241"/>
      <c r="DD1041" s="241"/>
      <c r="DE1041" s="241"/>
      <c r="DF1041" s="241"/>
      <c r="DG1041" s="241"/>
      <c r="DH1041" s="241"/>
      <c r="DI1041" s="241"/>
      <c r="DJ1041" s="241"/>
      <c r="DK1041" s="241"/>
      <c r="DL1041" s="241"/>
      <c r="DM1041" s="241"/>
      <c r="DN1041" s="241"/>
      <c r="DO1041" s="241"/>
      <c r="DP1041" s="241"/>
      <c r="DQ1041" s="241"/>
      <c r="DR1041" s="241"/>
      <c r="DS1041" s="241"/>
      <c r="DT1041" s="241"/>
      <c r="DU1041" s="241"/>
      <c r="DV1041" s="241"/>
      <c r="DW1041" s="241"/>
      <c r="DX1041" s="241"/>
      <c r="DY1041" s="241"/>
      <c r="DZ1041" s="241"/>
      <c r="EA1041" s="241"/>
      <c r="EB1041" s="241"/>
      <c r="EC1041" s="241"/>
      <c r="ED1041" s="241"/>
      <c r="EE1041" s="241"/>
      <c r="EF1041" s="241"/>
      <c r="EG1041" s="241"/>
      <c r="EH1041" s="241"/>
      <c r="EI1041" s="241"/>
      <c r="EJ1041" s="241"/>
      <c r="EK1041" s="241"/>
      <c r="EL1041" s="241"/>
      <c r="EM1041" s="241"/>
      <c r="EN1041" s="241"/>
      <c r="EO1041" s="241"/>
      <c r="EP1041" s="241"/>
      <c r="EQ1041" s="241"/>
      <c r="ER1041" s="241"/>
      <c r="ES1041" s="241"/>
      <c r="ET1041" s="241"/>
      <c r="EU1041" s="241"/>
      <c r="EV1041" s="241"/>
      <c r="EW1041" s="241"/>
      <c r="EX1041" s="241"/>
      <c r="EY1041" s="241"/>
      <c r="EZ1041" s="241"/>
      <c r="FA1041" s="241"/>
      <c r="FB1041" s="241"/>
      <c r="FC1041" s="241"/>
      <c r="FD1041" s="241"/>
      <c r="FE1041" s="241"/>
      <c r="FF1041" s="241"/>
      <c r="FG1041" s="241"/>
      <c r="FH1041" s="241"/>
      <c r="FI1041" s="241"/>
      <c r="FJ1041" s="241"/>
      <c r="FK1041" s="241"/>
      <c r="FL1041" s="241"/>
      <c r="FM1041" s="241"/>
      <c r="FN1041" s="241"/>
      <c r="FO1041" s="241"/>
      <c r="FP1041" s="241"/>
      <c r="FQ1041" s="241"/>
      <c r="FR1041" s="241"/>
      <c r="FS1041" s="241"/>
      <c r="FT1041" s="241"/>
      <c r="FU1041" s="241"/>
      <c r="FV1041" s="241"/>
      <c r="FW1041" s="241"/>
      <c r="FX1041" s="241"/>
      <c r="FY1041" s="241"/>
      <c r="FZ1041" s="241"/>
      <c r="GA1041" s="241"/>
      <c r="GB1041" s="241"/>
      <c r="GC1041" s="241"/>
      <c r="GD1041" s="241"/>
      <c r="GE1041" s="241"/>
      <c r="GF1041" s="241"/>
      <c r="GG1041" s="241"/>
      <c r="GH1041" s="241"/>
      <c r="GI1041" s="241"/>
      <c r="GJ1041" s="241"/>
      <c r="GK1041" s="241"/>
      <c r="GL1041" s="241"/>
      <c r="GM1041" s="241"/>
      <c r="GN1041" s="241"/>
      <c r="GO1041" s="241"/>
      <c r="GP1041" s="241"/>
      <c r="GQ1041" s="241"/>
      <c r="GR1041" s="241"/>
      <c r="GS1041" s="241"/>
      <c r="GT1041" s="241"/>
      <c r="GU1041" s="241"/>
      <c r="GV1041" s="241"/>
      <c r="GW1041" s="241"/>
      <c r="GX1041" s="241"/>
      <c r="GY1041" s="241"/>
      <c r="GZ1041" s="241"/>
      <c r="HA1041" s="241"/>
      <c r="HB1041" s="241"/>
      <c r="HC1041" s="241"/>
      <c r="HD1041" s="241"/>
      <c r="HE1041" s="241"/>
      <c r="HF1041" s="241"/>
      <c r="HG1041" s="241"/>
      <c r="HH1041" s="241"/>
      <c r="HI1041" s="241"/>
      <c r="HJ1041" s="241"/>
      <c r="HK1041" s="241"/>
      <c r="HL1041" s="241"/>
      <c r="HM1041" s="241"/>
      <c r="HN1041" s="241"/>
      <c r="HO1041" s="241"/>
      <c r="HP1041" s="241"/>
      <c r="HQ1041" s="241"/>
      <c r="HR1041" s="241"/>
      <c r="HS1041" s="241"/>
      <c r="HT1041" s="241"/>
      <c r="HU1041" s="241"/>
      <c r="HV1041" s="241"/>
      <c r="HW1041" s="241"/>
      <c r="HX1041" s="241"/>
      <c r="HY1041" s="241"/>
      <c r="HZ1041" s="241"/>
      <c r="IA1041" s="241"/>
      <c r="IB1041" s="241"/>
      <c r="IC1041" s="241"/>
      <c r="ID1041" s="241"/>
      <c r="IE1041" s="241"/>
      <c r="IF1041" s="241"/>
      <c r="IG1041" s="241"/>
      <c r="IH1041" s="241"/>
      <c r="II1041" s="241"/>
      <c r="IJ1041" s="241"/>
      <c r="IK1041" s="241"/>
      <c r="IL1041" s="241"/>
      <c r="IM1041" s="241"/>
      <c r="IN1041" s="241"/>
      <c r="IO1041" s="241"/>
      <c r="IP1041" s="241"/>
      <c r="IQ1041" s="241"/>
      <c r="IR1041" s="241"/>
      <c r="IS1041" s="241"/>
      <c r="IT1041" s="241"/>
      <c r="IU1041" s="241"/>
      <c r="IV1041" s="241"/>
      <c r="IW1041" s="241"/>
      <c r="IX1041" s="241"/>
      <c r="IY1041" s="241"/>
      <c r="IZ1041" s="241"/>
      <c r="JA1041" s="241"/>
      <c r="JB1041" s="241"/>
      <c r="JC1041" s="241"/>
      <c r="JD1041" s="241"/>
      <c r="JE1041" s="241"/>
      <c r="JF1041" s="241"/>
      <c r="JG1041" s="241"/>
      <c r="JH1041" s="241"/>
      <c r="JI1041" s="241"/>
      <c r="JJ1041" s="241"/>
      <c r="JK1041" s="241"/>
      <c r="JL1041" s="241"/>
      <c r="JM1041" s="241"/>
      <c r="JN1041" s="241"/>
      <c r="JO1041" s="241"/>
      <c r="JP1041" s="241"/>
      <c r="JQ1041" s="241"/>
      <c r="JR1041" s="241"/>
      <c r="JS1041" s="241"/>
      <c r="JT1041" s="241"/>
      <c r="JU1041" s="241"/>
    </row>
    <row r="1042" spans="4:281" s="240" customFormat="1" ht="15" customHeight="1">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c r="BH1042" s="241"/>
      <c r="BI1042" s="241"/>
      <c r="BJ1042" s="241"/>
      <c r="BK1042" s="241"/>
      <c r="BL1042" s="241"/>
      <c r="BM1042" s="241"/>
      <c r="BN1042" s="241"/>
      <c r="BO1042" s="241"/>
      <c r="BP1042" s="241"/>
      <c r="BQ1042" s="241"/>
      <c r="BR1042" s="241"/>
      <c r="BS1042" s="241"/>
      <c r="BT1042" s="241"/>
      <c r="BU1042" s="241"/>
      <c r="BV1042" s="241"/>
      <c r="BW1042" s="241"/>
      <c r="BX1042" s="241"/>
      <c r="BY1042" s="241"/>
      <c r="BZ1042" s="241"/>
      <c r="CA1042" s="241"/>
      <c r="CB1042" s="241"/>
      <c r="CC1042" s="241"/>
      <c r="CD1042" s="241"/>
      <c r="CE1042" s="241"/>
      <c r="CF1042" s="241"/>
      <c r="CG1042" s="241"/>
      <c r="CH1042" s="241"/>
      <c r="CI1042" s="241"/>
      <c r="CJ1042" s="241"/>
      <c r="CK1042" s="241"/>
      <c r="CL1042" s="241"/>
      <c r="CM1042" s="241"/>
      <c r="CN1042" s="241"/>
      <c r="CO1042" s="241"/>
      <c r="CP1042" s="241"/>
      <c r="CQ1042" s="241"/>
      <c r="CR1042" s="241"/>
      <c r="CS1042" s="241"/>
      <c r="CT1042" s="241"/>
      <c r="CU1042" s="241"/>
      <c r="CV1042" s="241"/>
      <c r="CW1042" s="241"/>
      <c r="CX1042" s="241"/>
      <c r="CY1042" s="241"/>
      <c r="CZ1042" s="241"/>
      <c r="DA1042" s="241"/>
      <c r="DB1042" s="241"/>
      <c r="DC1042" s="241"/>
      <c r="DD1042" s="241"/>
      <c r="DE1042" s="241"/>
      <c r="DF1042" s="241"/>
      <c r="DG1042" s="241"/>
      <c r="DH1042" s="241"/>
      <c r="DI1042" s="241"/>
      <c r="DJ1042" s="241"/>
      <c r="DK1042" s="241"/>
      <c r="DL1042" s="241"/>
      <c r="DM1042" s="241"/>
      <c r="DN1042" s="241"/>
      <c r="DO1042" s="241"/>
      <c r="DP1042" s="241"/>
      <c r="DQ1042" s="241"/>
      <c r="DR1042" s="241"/>
      <c r="DS1042" s="241"/>
      <c r="DT1042" s="241"/>
      <c r="DU1042" s="241"/>
      <c r="DV1042" s="241"/>
      <c r="DW1042" s="241"/>
      <c r="DX1042" s="241"/>
      <c r="DY1042" s="241"/>
      <c r="DZ1042" s="241"/>
      <c r="EA1042" s="241"/>
      <c r="EB1042" s="241"/>
      <c r="EC1042" s="241"/>
      <c r="ED1042" s="241"/>
      <c r="EE1042" s="241"/>
      <c r="EF1042" s="241"/>
      <c r="EG1042" s="241"/>
      <c r="EH1042" s="241"/>
      <c r="EI1042" s="241"/>
      <c r="EJ1042" s="241"/>
      <c r="EK1042" s="241"/>
      <c r="EL1042" s="241"/>
      <c r="EM1042" s="241"/>
      <c r="EN1042" s="241"/>
      <c r="EO1042" s="241"/>
      <c r="EP1042" s="241"/>
      <c r="EQ1042" s="241"/>
      <c r="ER1042" s="241"/>
      <c r="ES1042" s="241"/>
      <c r="ET1042" s="241"/>
      <c r="EU1042" s="241"/>
      <c r="EV1042" s="241"/>
      <c r="EW1042" s="241"/>
      <c r="EX1042" s="241"/>
      <c r="EY1042" s="241"/>
      <c r="EZ1042" s="241"/>
      <c r="FA1042" s="241"/>
      <c r="FB1042" s="241"/>
      <c r="FC1042" s="241"/>
      <c r="FD1042" s="241"/>
      <c r="FE1042" s="241"/>
      <c r="FF1042" s="241"/>
      <c r="FG1042" s="241"/>
      <c r="FH1042" s="241"/>
      <c r="FI1042" s="241"/>
      <c r="FJ1042" s="241"/>
      <c r="FK1042" s="241"/>
      <c r="FL1042" s="241"/>
      <c r="FM1042" s="241"/>
      <c r="FN1042" s="241"/>
      <c r="FO1042" s="241"/>
      <c r="FP1042" s="241"/>
      <c r="FQ1042" s="241"/>
      <c r="FR1042" s="241"/>
      <c r="FS1042" s="241"/>
      <c r="FT1042" s="241"/>
      <c r="FU1042" s="241"/>
      <c r="FV1042" s="241"/>
      <c r="FW1042" s="241"/>
      <c r="FX1042" s="241"/>
      <c r="FY1042" s="241"/>
      <c r="FZ1042" s="241"/>
      <c r="GA1042" s="241"/>
      <c r="GB1042" s="241"/>
      <c r="GC1042" s="241"/>
      <c r="GD1042" s="241"/>
      <c r="GE1042" s="241"/>
      <c r="GF1042" s="241"/>
      <c r="GG1042" s="241"/>
      <c r="GH1042" s="241"/>
      <c r="GI1042" s="241"/>
      <c r="GJ1042" s="241"/>
      <c r="GK1042" s="241"/>
      <c r="GL1042" s="241"/>
      <c r="GM1042" s="241"/>
      <c r="GN1042" s="241"/>
      <c r="GO1042" s="241"/>
      <c r="GP1042" s="241"/>
      <c r="GQ1042" s="241"/>
      <c r="GR1042" s="241"/>
      <c r="GS1042" s="241"/>
      <c r="GT1042" s="241"/>
      <c r="GU1042" s="241"/>
      <c r="GV1042" s="241"/>
      <c r="GW1042" s="241"/>
      <c r="GX1042" s="241"/>
      <c r="GY1042" s="241"/>
      <c r="GZ1042" s="241"/>
      <c r="HA1042" s="241"/>
      <c r="HB1042" s="241"/>
      <c r="HC1042" s="241"/>
      <c r="HD1042" s="241"/>
      <c r="HE1042" s="241"/>
      <c r="HF1042" s="241"/>
      <c r="HG1042" s="241"/>
      <c r="HH1042" s="241"/>
      <c r="HI1042" s="241"/>
      <c r="HJ1042" s="241"/>
      <c r="HK1042" s="241"/>
      <c r="HL1042" s="241"/>
      <c r="HM1042" s="241"/>
      <c r="HN1042" s="241"/>
      <c r="HO1042" s="241"/>
      <c r="HP1042" s="241"/>
      <c r="HQ1042" s="241"/>
      <c r="HR1042" s="241"/>
      <c r="HS1042" s="241"/>
      <c r="HT1042" s="241"/>
      <c r="HU1042" s="241"/>
      <c r="HV1042" s="241"/>
      <c r="HW1042" s="241"/>
      <c r="HX1042" s="241"/>
      <c r="HY1042" s="241"/>
      <c r="HZ1042" s="241"/>
      <c r="IA1042" s="241"/>
      <c r="IB1042" s="241"/>
      <c r="IC1042" s="241"/>
      <c r="ID1042" s="241"/>
      <c r="IE1042" s="241"/>
      <c r="IF1042" s="241"/>
      <c r="IG1042" s="241"/>
      <c r="IH1042" s="241"/>
      <c r="II1042" s="241"/>
      <c r="IJ1042" s="241"/>
      <c r="IK1042" s="241"/>
      <c r="IL1042" s="241"/>
      <c r="IM1042" s="241"/>
      <c r="IN1042" s="241"/>
      <c r="IO1042" s="241"/>
      <c r="IP1042" s="241"/>
      <c r="IQ1042" s="241"/>
      <c r="IR1042" s="241"/>
      <c r="IS1042" s="241"/>
      <c r="IT1042" s="241"/>
      <c r="IU1042" s="241"/>
      <c r="IV1042" s="241"/>
      <c r="IW1042" s="241"/>
      <c r="IX1042" s="241"/>
      <c r="IY1042" s="241"/>
      <c r="IZ1042" s="241"/>
      <c r="JA1042" s="241"/>
      <c r="JB1042" s="241"/>
      <c r="JC1042" s="241"/>
      <c r="JD1042" s="241"/>
      <c r="JE1042" s="241"/>
      <c r="JF1042" s="241"/>
      <c r="JG1042" s="241"/>
      <c r="JH1042" s="241"/>
      <c r="JI1042" s="241"/>
      <c r="JJ1042" s="241"/>
      <c r="JK1042" s="241"/>
      <c r="JL1042" s="241"/>
      <c r="JM1042" s="241"/>
      <c r="JN1042" s="241"/>
      <c r="JO1042" s="241"/>
      <c r="JP1042" s="241"/>
      <c r="JQ1042" s="241"/>
      <c r="JR1042" s="241"/>
      <c r="JS1042" s="241"/>
      <c r="JT1042" s="241"/>
      <c r="JU1042" s="241"/>
    </row>
    <row r="1043" spans="4:281" s="240" customFormat="1" ht="15" customHeight="1">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c r="BH1043" s="241"/>
      <c r="BI1043" s="241"/>
      <c r="BJ1043" s="241"/>
      <c r="BK1043" s="241"/>
      <c r="BL1043" s="241"/>
      <c r="BM1043" s="241"/>
      <c r="BN1043" s="241"/>
      <c r="BO1043" s="241"/>
      <c r="BP1043" s="241"/>
      <c r="BQ1043" s="241"/>
      <c r="BR1043" s="241"/>
      <c r="BS1043" s="241"/>
      <c r="BT1043" s="241"/>
      <c r="BU1043" s="241"/>
      <c r="BV1043" s="241"/>
      <c r="BW1043" s="241"/>
      <c r="BX1043" s="241"/>
      <c r="BY1043" s="241"/>
      <c r="BZ1043" s="241"/>
      <c r="CA1043" s="241"/>
      <c r="CB1043" s="241"/>
      <c r="CC1043" s="241"/>
      <c r="CD1043" s="241"/>
      <c r="CE1043" s="241"/>
      <c r="CF1043" s="241"/>
      <c r="CG1043" s="241"/>
      <c r="CH1043" s="241"/>
      <c r="CI1043" s="241"/>
      <c r="CJ1043" s="241"/>
      <c r="CK1043" s="241"/>
      <c r="CL1043" s="241"/>
      <c r="CM1043" s="241"/>
      <c r="CN1043" s="241"/>
      <c r="CO1043" s="241"/>
      <c r="CP1043" s="241"/>
      <c r="CQ1043" s="241"/>
      <c r="CR1043" s="241"/>
      <c r="CS1043" s="241"/>
      <c r="CT1043" s="241"/>
      <c r="CU1043" s="241"/>
      <c r="CV1043" s="241"/>
      <c r="CW1043" s="241"/>
      <c r="CX1043" s="241"/>
      <c r="CY1043" s="241"/>
      <c r="CZ1043" s="241"/>
      <c r="DA1043" s="241"/>
      <c r="DB1043" s="241"/>
      <c r="DC1043" s="241"/>
      <c r="DD1043" s="241"/>
      <c r="DE1043" s="241"/>
      <c r="DF1043" s="241"/>
      <c r="DG1043" s="241"/>
      <c r="DH1043" s="241"/>
      <c r="DI1043" s="241"/>
      <c r="DJ1043" s="241"/>
      <c r="DK1043" s="241"/>
      <c r="DL1043" s="241"/>
      <c r="DM1043" s="241"/>
      <c r="DN1043" s="241"/>
      <c r="DO1043" s="241"/>
      <c r="DP1043" s="241"/>
      <c r="DQ1043" s="241"/>
      <c r="DR1043" s="241"/>
      <c r="DS1043" s="241"/>
      <c r="DT1043" s="241"/>
      <c r="DU1043" s="241"/>
      <c r="DV1043" s="241"/>
      <c r="DW1043" s="241"/>
      <c r="DX1043" s="241"/>
      <c r="DY1043" s="241"/>
      <c r="DZ1043" s="241"/>
      <c r="EA1043" s="241"/>
      <c r="EB1043" s="241"/>
      <c r="EC1043" s="241"/>
      <c r="ED1043" s="241"/>
      <c r="EE1043" s="241"/>
      <c r="EF1043" s="241"/>
      <c r="EG1043" s="241"/>
      <c r="EH1043" s="241"/>
      <c r="EI1043" s="241"/>
      <c r="EJ1043" s="241"/>
      <c r="EK1043" s="241"/>
      <c r="EL1043" s="241"/>
      <c r="EM1043" s="241"/>
      <c r="EN1043" s="241"/>
      <c r="EO1043" s="241"/>
      <c r="EP1043" s="241"/>
      <c r="EQ1043" s="241"/>
      <c r="ER1043" s="241"/>
      <c r="ES1043" s="241"/>
      <c r="ET1043" s="241"/>
      <c r="EU1043" s="241"/>
      <c r="EV1043" s="241"/>
      <c r="EW1043" s="241"/>
      <c r="EX1043" s="241"/>
      <c r="EY1043" s="241"/>
      <c r="EZ1043" s="241"/>
      <c r="FA1043" s="241"/>
      <c r="FB1043" s="241"/>
      <c r="FC1043" s="241"/>
      <c r="FD1043" s="241"/>
      <c r="FE1043" s="241"/>
      <c r="FF1043" s="241"/>
      <c r="FG1043" s="241"/>
      <c r="FH1043" s="241"/>
      <c r="FI1043" s="241"/>
      <c r="FJ1043" s="241"/>
      <c r="FK1043" s="241"/>
      <c r="FL1043" s="241"/>
      <c r="FM1043" s="241"/>
      <c r="FN1043" s="241"/>
      <c r="FO1043" s="241"/>
      <c r="FP1043" s="241"/>
      <c r="FQ1043" s="241"/>
      <c r="FR1043" s="241"/>
      <c r="FS1043" s="241"/>
      <c r="FT1043" s="241"/>
      <c r="FU1043" s="241"/>
      <c r="FV1043" s="241"/>
      <c r="FW1043" s="241"/>
      <c r="FX1043" s="241"/>
      <c r="FY1043" s="241"/>
      <c r="FZ1043" s="241"/>
      <c r="GA1043" s="241"/>
      <c r="GB1043" s="241"/>
      <c r="GC1043" s="241"/>
      <c r="GD1043" s="241"/>
      <c r="GE1043" s="241"/>
      <c r="GF1043" s="241"/>
      <c r="GG1043" s="241"/>
      <c r="GH1043" s="241"/>
      <c r="GI1043" s="241"/>
      <c r="GJ1043" s="241"/>
      <c r="GK1043" s="241"/>
      <c r="GL1043" s="241"/>
      <c r="GM1043" s="241"/>
      <c r="GN1043" s="241"/>
      <c r="GO1043" s="241"/>
      <c r="GP1043" s="241"/>
      <c r="GQ1043" s="241"/>
      <c r="GR1043" s="241"/>
      <c r="GS1043" s="241"/>
      <c r="GT1043" s="241"/>
      <c r="GU1043" s="241"/>
      <c r="GV1043" s="241"/>
      <c r="GW1043" s="241"/>
      <c r="GX1043" s="241"/>
      <c r="GY1043" s="241"/>
      <c r="GZ1043" s="241"/>
      <c r="HA1043" s="241"/>
      <c r="HB1043" s="241"/>
      <c r="HC1043" s="241"/>
      <c r="HD1043" s="241"/>
      <c r="HE1043" s="241"/>
      <c r="HF1043" s="241"/>
      <c r="HG1043" s="241"/>
      <c r="HH1043" s="241"/>
      <c r="HI1043" s="241"/>
      <c r="HJ1043" s="241"/>
      <c r="HK1043" s="241"/>
      <c r="HL1043" s="241"/>
      <c r="HM1043" s="241"/>
      <c r="HN1043" s="241"/>
      <c r="HO1043" s="241"/>
      <c r="HP1043" s="241"/>
      <c r="HQ1043" s="241"/>
      <c r="HR1043" s="241"/>
      <c r="HS1043" s="241"/>
      <c r="HT1043" s="241"/>
      <c r="HU1043" s="241"/>
      <c r="HV1043" s="241"/>
      <c r="HW1043" s="241"/>
      <c r="HX1043" s="241"/>
      <c r="HY1043" s="241"/>
      <c r="HZ1043" s="241"/>
      <c r="IA1043" s="241"/>
      <c r="IB1043" s="241"/>
      <c r="IC1043" s="241"/>
      <c r="ID1043" s="241"/>
      <c r="IE1043" s="241"/>
      <c r="IF1043" s="241"/>
      <c r="IG1043" s="241"/>
      <c r="IH1043" s="241"/>
      <c r="II1043" s="241"/>
      <c r="IJ1043" s="241"/>
      <c r="IK1043" s="241"/>
      <c r="IL1043" s="241"/>
      <c r="IM1043" s="241"/>
      <c r="IN1043" s="241"/>
      <c r="IO1043" s="241"/>
      <c r="IP1043" s="241"/>
      <c r="IQ1043" s="241"/>
      <c r="IR1043" s="241"/>
      <c r="IS1043" s="241"/>
      <c r="IT1043" s="241"/>
      <c r="IU1043" s="241"/>
      <c r="IV1043" s="241"/>
      <c r="IW1043" s="241"/>
      <c r="IX1043" s="241"/>
      <c r="IY1043" s="241"/>
      <c r="IZ1043" s="241"/>
      <c r="JA1043" s="241"/>
      <c r="JB1043" s="241"/>
      <c r="JC1043" s="241"/>
      <c r="JD1043" s="241"/>
      <c r="JE1043" s="241"/>
      <c r="JF1043" s="241"/>
      <c r="JG1043" s="241"/>
      <c r="JH1043" s="241"/>
      <c r="JI1043" s="241"/>
      <c r="JJ1043" s="241"/>
      <c r="JK1043" s="241"/>
      <c r="JL1043" s="241"/>
      <c r="JM1043" s="241"/>
      <c r="JN1043" s="241"/>
      <c r="JO1043" s="241"/>
      <c r="JP1043" s="241"/>
      <c r="JQ1043" s="241"/>
      <c r="JR1043" s="241"/>
      <c r="JS1043" s="241"/>
      <c r="JT1043" s="241"/>
      <c r="JU1043" s="241"/>
    </row>
    <row r="1044" spans="4:281" s="240" customFormat="1" ht="15" customHeight="1">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c r="BH1044" s="241"/>
      <c r="BI1044" s="241"/>
      <c r="BJ1044" s="241"/>
      <c r="BK1044" s="241"/>
      <c r="BL1044" s="241"/>
      <c r="BM1044" s="241"/>
      <c r="BN1044" s="241"/>
      <c r="BO1044" s="241"/>
      <c r="BP1044" s="241"/>
      <c r="BQ1044" s="241"/>
      <c r="BR1044" s="241"/>
      <c r="BS1044" s="241"/>
      <c r="BT1044" s="241"/>
      <c r="BU1044" s="241"/>
      <c r="BV1044" s="241"/>
      <c r="BW1044" s="241"/>
      <c r="BX1044" s="241"/>
      <c r="BY1044" s="241"/>
      <c r="BZ1044" s="241"/>
      <c r="CA1044" s="241"/>
      <c r="CB1044" s="241"/>
      <c r="CC1044" s="241"/>
      <c r="CD1044" s="241"/>
      <c r="CE1044" s="241"/>
      <c r="CF1044" s="241"/>
      <c r="CG1044" s="241"/>
      <c r="CH1044" s="241"/>
      <c r="CI1044" s="241"/>
      <c r="CJ1044" s="241"/>
      <c r="CK1044" s="241"/>
      <c r="CL1044" s="241"/>
      <c r="CM1044" s="241"/>
      <c r="CN1044" s="241"/>
      <c r="CO1044" s="241"/>
      <c r="CP1044" s="241"/>
      <c r="CQ1044" s="241"/>
      <c r="CR1044" s="241"/>
      <c r="CS1044" s="241"/>
      <c r="CT1044" s="241"/>
      <c r="CU1044" s="241"/>
      <c r="CV1044" s="241"/>
      <c r="CW1044" s="241"/>
      <c r="CX1044" s="241"/>
      <c r="CY1044" s="241"/>
      <c r="CZ1044" s="241"/>
      <c r="DA1044" s="241"/>
      <c r="DB1044" s="241"/>
      <c r="DC1044" s="241"/>
      <c r="DD1044" s="241"/>
      <c r="DE1044" s="241"/>
      <c r="DF1044" s="241"/>
      <c r="DG1044" s="241"/>
      <c r="DH1044" s="241"/>
      <c r="DI1044" s="241"/>
      <c r="DJ1044" s="241"/>
      <c r="DK1044" s="241"/>
      <c r="DL1044" s="241"/>
      <c r="DM1044" s="241"/>
      <c r="DN1044" s="241"/>
      <c r="DO1044" s="241"/>
      <c r="DP1044" s="241"/>
      <c r="DQ1044" s="241"/>
      <c r="DR1044" s="241"/>
      <c r="DS1044" s="241"/>
      <c r="DT1044" s="241"/>
      <c r="DU1044" s="241"/>
      <c r="DV1044" s="241"/>
      <c r="DW1044" s="241"/>
      <c r="DX1044" s="241"/>
      <c r="DY1044" s="241"/>
      <c r="DZ1044" s="241"/>
      <c r="EA1044" s="241"/>
      <c r="EB1044" s="241"/>
      <c r="EC1044" s="241"/>
      <c r="ED1044" s="241"/>
      <c r="EE1044" s="241"/>
      <c r="EF1044" s="241"/>
      <c r="EG1044" s="241"/>
      <c r="EH1044" s="241"/>
      <c r="EI1044" s="241"/>
      <c r="EJ1044" s="241"/>
      <c r="EK1044" s="241"/>
      <c r="EL1044" s="241"/>
      <c r="EM1044" s="241"/>
      <c r="EN1044" s="241"/>
      <c r="EO1044" s="241"/>
      <c r="EP1044" s="241"/>
      <c r="EQ1044" s="241"/>
      <c r="ER1044" s="241"/>
      <c r="ES1044" s="241"/>
      <c r="ET1044" s="241"/>
      <c r="EU1044" s="241"/>
      <c r="EV1044" s="241"/>
      <c r="EW1044" s="241"/>
      <c r="EX1044" s="241"/>
      <c r="EY1044" s="241"/>
      <c r="EZ1044" s="241"/>
      <c r="FA1044" s="241"/>
      <c r="FB1044" s="241"/>
      <c r="FC1044" s="241"/>
      <c r="FD1044" s="241"/>
      <c r="FE1044" s="241"/>
      <c r="FF1044" s="241"/>
      <c r="FG1044" s="241"/>
      <c r="FH1044" s="241"/>
      <c r="FI1044" s="241"/>
      <c r="FJ1044" s="241"/>
      <c r="FK1044" s="241"/>
      <c r="FL1044" s="241"/>
      <c r="FM1044" s="241"/>
      <c r="FN1044" s="241"/>
      <c r="FO1044" s="241"/>
      <c r="FP1044" s="241"/>
      <c r="FQ1044" s="241"/>
      <c r="FR1044" s="241"/>
      <c r="FS1044" s="241"/>
      <c r="FT1044" s="241"/>
      <c r="FU1044" s="241"/>
      <c r="FV1044" s="241"/>
      <c r="FW1044" s="241"/>
      <c r="FX1044" s="241"/>
      <c r="FY1044" s="241"/>
      <c r="FZ1044" s="241"/>
      <c r="GA1044" s="241"/>
      <c r="GB1044" s="241"/>
      <c r="GC1044" s="241"/>
      <c r="GD1044" s="241"/>
      <c r="GE1044" s="241"/>
      <c r="GF1044" s="241"/>
      <c r="GG1044" s="241"/>
      <c r="GH1044" s="241"/>
      <c r="GI1044" s="241"/>
      <c r="GJ1044" s="241"/>
      <c r="GK1044" s="241"/>
      <c r="GL1044" s="241"/>
      <c r="GM1044" s="241"/>
      <c r="GN1044" s="241"/>
      <c r="GO1044" s="241"/>
      <c r="GP1044" s="241"/>
      <c r="GQ1044" s="241"/>
      <c r="GR1044" s="241"/>
      <c r="GS1044" s="241"/>
      <c r="GT1044" s="241"/>
      <c r="GU1044" s="241"/>
      <c r="GV1044" s="241"/>
      <c r="GW1044" s="241"/>
      <c r="GX1044" s="241"/>
      <c r="GY1044" s="241"/>
      <c r="GZ1044" s="241"/>
      <c r="HA1044" s="241"/>
      <c r="HB1044" s="241"/>
      <c r="HC1044" s="241"/>
      <c r="HD1044" s="241"/>
      <c r="HE1044" s="241"/>
      <c r="HF1044" s="241"/>
      <c r="HG1044" s="241"/>
      <c r="HH1044" s="241"/>
      <c r="HI1044" s="241"/>
      <c r="HJ1044" s="241"/>
      <c r="HK1044" s="241"/>
      <c r="HL1044" s="241"/>
      <c r="HM1044" s="241"/>
      <c r="HN1044" s="241"/>
      <c r="HO1044" s="241"/>
      <c r="HP1044" s="241"/>
      <c r="HQ1044" s="241"/>
      <c r="HR1044" s="241"/>
      <c r="HS1044" s="241"/>
      <c r="HT1044" s="241"/>
      <c r="HU1044" s="241"/>
      <c r="HV1044" s="241"/>
      <c r="HW1044" s="241"/>
      <c r="HX1044" s="241"/>
      <c r="HY1044" s="241"/>
      <c r="HZ1044" s="241"/>
      <c r="IA1044" s="241"/>
      <c r="IB1044" s="241"/>
      <c r="IC1044" s="241"/>
      <c r="ID1044" s="241"/>
      <c r="IE1044" s="241"/>
      <c r="IF1044" s="241"/>
      <c r="IG1044" s="241"/>
      <c r="IH1044" s="241"/>
      <c r="II1044" s="241"/>
      <c r="IJ1044" s="241"/>
      <c r="IK1044" s="241"/>
      <c r="IL1044" s="241"/>
      <c r="IM1044" s="241"/>
      <c r="IN1044" s="241"/>
      <c r="IO1044" s="241"/>
      <c r="IP1044" s="241"/>
      <c r="IQ1044" s="241"/>
      <c r="IR1044" s="241"/>
      <c r="IS1044" s="241"/>
      <c r="IT1044" s="241"/>
      <c r="IU1044" s="241"/>
      <c r="IV1044" s="241"/>
      <c r="IW1044" s="241"/>
      <c r="IX1044" s="241"/>
      <c r="IY1044" s="241"/>
      <c r="IZ1044" s="241"/>
      <c r="JA1044" s="241"/>
      <c r="JB1044" s="241"/>
      <c r="JC1044" s="241"/>
      <c r="JD1044" s="241"/>
      <c r="JE1044" s="241"/>
      <c r="JF1044" s="241"/>
      <c r="JG1044" s="241"/>
      <c r="JH1044" s="241"/>
      <c r="JI1044" s="241"/>
      <c r="JJ1044" s="241"/>
      <c r="JK1044" s="241"/>
      <c r="JL1044" s="241"/>
      <c r="JM1044" s="241"/>
      <c r="JN1044" s="241"/>
      <c r="JO1044" s="241"/>
      <c r="JP1044" s="241"/>
      <c r="JQ1044" s="241"/>
      <c r="JR1044" s="241"/>
      <c r="JS1044" s="241"/>
      <c r="JT1044" s="241"/>
      <c r="JU1044" s="241"/>
    </row>
    <row r="1045" spans="4:281" s="240" customFormat="1" ht="15" customHeight="1">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c r="BH1045" s="241"/>
      <c r="BI1045" s="241"/>
      <c r="BJ1045" s="241"/>
      <c r="BK1045" s="241"/>
      <c r="BL1045" s="241"/>
      <c r="BM1045" s="241"/>
      <c r="BN1045" s="241"/>
      <c r="BO1045" s="241"/>
      <c r="BP1045" s="241"/>
      <c r="BQ1045" s="241"/>
      <c r="BR1045" s="241"/>
      <c r="BS1045" s="241"/>
      <c r="BT1045" s="241"/>
      <c r="BU1045" s="241"/>
      <c r="BV1045" s="241"/>
      <c r="BW1045" s="241"/>
      <c r="BX1045" s="241"/>
      <c r="BY1045" s="241"/>
      <c r="BZ1045" s="241"/>
      <c r="CA1045" s="241"/>
      <c r="CB1045" s="241"/>
      <c r="CC1045" s="241"/>
      <c r="CD1045" s="241"/>
      <c r="CE1045" s="241"/>
      <c r="CF1045" s="241"/>
      <c r="CG1045" s="241"/>
      <c r="CH1045" s="241"/>
      <c r="CI1045" s="241"/>
      <c r="CJ1045" s="241"/>
      <c r="CK1045" s="241"/>
      <c r="CL1045" s="241"/>
      <c r="CM1045" s="241"/>
      <c r="CN1045" s="241"/>
      <c r="CO1045" s="241"/>
      <c r="CP1045" s="241"/>
      <c r="CQ1045" s="241"/>
      <c r="CR1045" s="241"/>
      <c r="CS1045" s="241"/>
      <c r="CT1045" s="241"/>
      <c r="CU1045" s="241"/>
      <c r="CV1045" s="241"/>
      <c r="CW1045" s="241"/>
      <c r="CX1045" s="241"/>
      <c r="CY1045" s="241"/>
      <c r="CZ1045" s="241"/>
      <c r="DA1045" s="241"/>
      <c r="DB1045" s="241"/>
      <c r="DC1045" s="241"/>
      <c r="DD1045" s="241"/>
      <c r="DE1045" s="241"/>
      <c r="DF1045" s="241"/>
      <c r="DG1045" s="241"/>
      <c r="DH1045" s="241"/>
      <c r="DI1045" s="241"/>
      <c r="DJ1045" s="241"/>
      <c r="DK1045" s="241"/>
      <c r="DL1045" s="241"/>
      <c r="DM1045" s="241"/>
      <c r="DN1045" s="241"/>
      <c r="DO1045" s="241"/>
      <c r="DP1045" s="241"/>
      <c r="DQ1045" s="241"/>
      <c r="DR1045" s="241"/>
      <c r="DS1045" s="241"/>
      <c r="DT1045" s="241"/>
      <c r="DU1045" s="241"/>
      <c r="DV1045" s="241"/>
      <c r="DW1045" s="241"/>
      <c r="DX1045" s="241"/>
      <c r="DY1045" s="241"/>
      <c r="DZ1045" s="241"/>
      <c r="EA1045" s="241"/>
      <c r="EB1045" s="241"/>
      <c r="EC1045" s="241"/>
      <c r="ED1045" s="241"/>
      <c r="EE1045" s="241"/>
      <c r="EF1045" s="241"/>
      <c r="EG1045" s="241"/>
      <c r="EH1045" s="241"/>
      <c r="EI1045" s="241"/>
      <c r="EJ1045" s="241"/>
      <c r="EK1045" s="241"/>
      <c r="EL1045" s="241"/>
      <c r="EM1045" s="241"/>
      <c r="EN1045" s="241"/>
      <c r="EO1045" s="241"/>
      <c r="EP1045" s="241"/>
      <c r="EQ1045" s="241"/>
      <c r="ER1045" s="241"/>
      <c r="ES1045" s="241"/>
      <c r="ET1045" s="241"/>
      <c r="EU1045" s="241"/>
      <c r="EV1045" s="241"/>
      <c r="EW1045" s="241"/>
      <c r="EX1045" s="241"/>
      <c r="EY1045" s="241"/>
      <c r="EZ1045" s="241"/>
      <c r="FA1045" s="241"/>
      <c r="FB1045" s="241"/>
      <c r="FC1045" s="241"/>
      <c r="FD1045" s="241"/>
      <c r="FE1045" s="241"/>
      <c r="FF1045" s="241"/>
      <c r="FG1045" s="241"/>
      <c r="FH1045" s="241"/>
      <c r="FI1045" s="241"/>
      <c r="FJ1045" s="241"/>
      <c r="FK1045" s="241"/>
      <c r="FL1045" s="241"/>
      <c r="FM1045" s="241"/>
      <c r="FN1045" s="241"/>
      <c r="FO1045" s="241"/>
      <c r="FP1045" s="241"/>
      <c r="FQ1045" s="241"/>
      <c r="FR1045" s="241"/>
      <c r="FS1045" s="241"/>
      <c r="FT1045" s="241"/>
      <c r="FU1045" s="241"/>
      <c r="FV1045" s="241"/>
      <c r="FW1045" s="241"/>
      <c r="FX1045" s="241"/>
      <c r="FY1045" s="241"/>
      <c r="FZ1045" s="241"/>
      <c r="GA1045" s="241"/>
      <c r="GB1045" s="241"/>
      <c r="GC1045" s="241"/>
      <c r="GD1045" s="241"/>
      <c r="GE1045" s="241"/>
      <c r="GF1045" s="241"/>
      <c r="GG1045" s="241"/>
      <c r="GH1045" s="241"/>
      <c r="GI1045" s="241"/>
      <c r="GJ1045" s="241"/>
      <c r="GK1045" s="241"/>
      <c r="GL1045" s="241"/>
      <c r="GM1045" s="241"/>
      <c r="GN1045" s="241"/>
      <c r="GO1045" s="241"/>
      <c r="GP1045" s="241"/>
      <c r="GQ1045" s="241"/>
      <c r="GR1045" s="241"/>
      <c r="GS1045" s="241"/>
      <c r="GT1045" s="241"/>
      <c r="GU1045" s="241"/>
      <c r="GV1045" s="241"/>
      <c r="GW1045" s="241"/>
      <c r="GX1045" s="241"/>
      <c r="GY1045" s="241"/>
      <c r="GZ1045" s="241"/>
      <c r="HA1045" s="241"/>
      <c r="HB1045" s="241"/>
      <c r="HC1045" s="241"/>
      <c r="HD1045" s="241"/>
      <c r="HE1045" s="241"/>
      <c r="HF1045" s="241"/>
      <c r="HG1045" s="241"/>
      <c r="HH1045" s="241"/>
      <c r="HI1045" s="241"/>
      <c r="HJ1045" s="241"/>
      <c r="HK1045" s="241"/>
      <c r="HL1045" s="241"/>
      <c r="HM1045" s="241"/>
      <c r="HN1045" s="241"/>
      <c r="HO1045" s="241"/>
      <c r="HP1045" s="241"/>
      <c r="HQ1045" s="241"/>
      <c r="HR1045" s="241"/>
      <c r="HS1045" s="241"/>
      <c r="HT1045" s="241"/>
      <c r="HU1045" s="241"/>
      <c r="HV1045" s="241"/>
      <c r="HW1045" s="241"/>
      <c r="HX1045" s="241"/>
      <c r="HY1045" s="241"/>
      <c r="HZ1045" s="241"/>
      <c r="IA1045" s="241"/>
      <c r="IB1045" s="241"/>
      <c r="IC1045" s="241"/>
      <c r="ID1045" s="241"/>
      <c r="IE1045" s="241"/>
      <c r="IF1045" s="241"/>
      <c r="IG1045" s="241"/>
      <c r="IH1045" s="241"/>
      <c r="II1045" s="241"/>
      <c r="IJ1045" s="241"/>
      <c r="IK1045" s="241"/>
      <c r="IL1045" s="241"/>
      <c r="IM1045" s="241"/>
      <c r="IN1045" s="241"/>
      <c r="IO1045" s="241"/>
      <c r="IP1045" s="241"/>
      <c r="IQ1045" s="241"/>
      <c r="IR1045" s="241"/>
      <c r="IS1045" s="241"/>
      <c r="IT1045" s="241"/>
      <c r="IU1045" s="241"/>
      <c r="IV1045" s="241"/>
      <c r="IW1045" s="241"/>
      <c r="IX1045" s="241"/>
      <c r="IY1045" s="241"/>
      <c r="IZ1045" s="241"/>
      <c r="JA1045" s="241"/>
      <c r="JB1045" s="241"/>
      <c r="JC1045" s="241"/>
      <c r="JD1045" s="241"/>
      <c r="JE1045" s="241"/>
      <c r="JF1045" s="241"/>
      <c r="JG1045" s="241"/>
      <c r="JH1045" s="241"/>
      <c r="JI1045" s="241"/>
      <c r="JJ1045" s="241"/>
      <c r="JK1045" s="241"/>
      <c r="JL1045" s="241"/>
      <c r="JM1045" s="241"/>
      <c r="JN1045" s="241"/>
      <c r="JO1045" s="241"/>
      <c r="JP1045" s="241"/>
      <c r="JQ1045" s="241"/>
      <c r="JR1045" s="241"/>
      <c r="JS1045" s="241"/>
      <c r="JT1045" s="241"/>
      <c r="JU1045" s="241"/>
    </row>
    <row r="1046" spans="4:281" s="240" customFormat="1" ht="15" customHeight="1">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c r="BH1046" s="241"/>
      <c r="BI1046" s="241"/>
      <c r="BJ1046" s="241"/>
      <c r="BK1046" s="241"/>
      <c r="BL1046" s="241"/>
      <c r="BM1046" s="241"/>
      <c r="BN1046" s="241"/>
      <c r="BO1046" s="241"/>
      <c r="BP1046" s="241"/>
      <c r="BQ1046" s="241"/>
      <c r="BR1046" s="241"/>
      <c r="BS1046" s="241"/>
      <c r="BT1046" s="241"/>
      <c r="BU1046" s="241"/>
      <c r="BV1046" s="241"/>
      <c r="BW1046" s="241"/>
      <c r="BX1046" s="241"/>
      <c r="BY1046" s="241"/>
      <c r="BZ1046" s="241"/>
      <c r="CA1046" s="241"/>
      <c r="CB1046" s="241"/>
      <c r="CC1046" s="241"/>
      <c r="CD1046" s="241"/>
      <c r="CE1046" s="241"/>
      <c r="CF1046" s="241"/>
      <c r="CG1046" s="241"/>
      <c r="CH1046" s="241"/>
      <c r="CI1046" s="241"/>
      <c r="CJ1046" s="241"/>
      <c r="CK1046" s="241"/>
      <c r="CL1046" s="241"/>
      <c r="CM1046" s="241"/>
      <c r="CN1046" s="241"/>
      <c r="CO1046" s="241"/>
      <c r="CP1046" s="241"/>
      <c r="CQ1046" s="241"/>
      <c r="CR1046" s="241"/>
      <c r="CS1046" s="241"/>
      <c r="CT1046" s="241"/>
      <c r="CU1046" s="241"/>
      <c r="CV1046" s="241"/>
      <c r="CW1046" s="241"/>
      <c r="CX1046" s="241"/>
      <c r="CY1046" s="241"/>
      <c r="CZ1046" s="241"/>
      <c r="DA1046" s="241"/>
      <c r="DB1046" s="241"/>
      <c r="DC1046" s="241"/>
      <c r="DD1046" s="241"/>
      <c r="DE1046" s="241"/>
      <c r="DF1046" s="241"/>
      <c r="DG1046" s="241"/>
      <c r="DH1046" s="241"/>
      <c r="DI1046" s="241"/>
      <c r="DJ1046" s="241"/>
      <c r="DK1046" s="241"/>
      <c r="DL1046" s="241"/>
      <c r="DM1046" s="241"/>
      <c r="DN1046" s="241"/>
      <c r="DO1046" s="241"/>
      <c r="DP1046" s="241"/>
      <c r="DQ1046" s="241"/>
      <c r="DR1046" s="241"/>
      <c r="DS1046" s="241"/>
      <c r="DT1046" s="241"/>
      <c r="DU1046" s="241"/>
      <c r="DV1046" s="241"/>
      <c r="DW1046" s="241"/>
      <c r="DX1046" s="241"/>
      <c r="DY1046" s="241"/>
      <c r="DZ1046" s="241"/>
      <c r="EA1046" s="241"/>
      <c r="EB1046" s="241"/>
      <c r="EC1046" s="241"/>
      <c r="ED1046" s="241"/>
      <c r="EE1046" s="241"/>
      <c r="EF1046" s="241"/>
      <c r="EG1046" s="241"/>
      <c r="EH1046" s="241"/>
      <c r="EI1046" s="241"/>
      <c r="EJ1046" s="241"/>
      <c r="EK1046" s="241"/>
      <c r="EL1046" s="241"/>
      <c r="EM1046" s="241"/>
      <c r="EN1046" s="241"/>
      <c r="EO1046" s="241"/>
      <c r="EP1046" s="241"/>
      <c r="EQ1046" s="241"/>
      <c r="ER1046" s="241"/>
      <c r="ES1046" s="241"/>
      <c r="ET1046" s="241"/>
      <c r="EU1046" s="241"/>
      <c r="EV1046" s="241"/>
      <c r="EW1046" s="241"/>
      <c r="EX1046" s="241"/>
      <c r="EY1046" s="241"/>
      <c r="EZ1046" s="241"/>
      <c r="FA1046" s="241"/>
      <c r="FB1046" s="241"/>
      <c r="FC1046" s="241"/>
      <c r="FD1046" s="241"/>
      <c r="FE1046" s="241"/>
      <c r="FF1046" s="241"/>
      <c r="FG1046" s="241"/>
      <c r="FH1046" s="241"/>
      <c r="FI1046" s="241"/>
      <c r="FJ1046" s="241"/>
      <c r="FK1046" s="241"/>
      <c r="FL1046" s="241"/>
      <c r="FM1046" s="241"/>
      <c r="FN1046" s="241"/>
      <c r="FO1046" s="241"/>
      <c r="FP1046" s="241"/>
      <c r="FQ1046" s="241"/>
      <c r="FR1046" s="241"/>
      <c r="FS1046" s="241"/>
      <c r="FT1046" s="241"/>
      <c r="FU1046" s="241"/>
      <c r="FV1046" s="241"/>
      <c r="FW1046" s="241"/>
      <c r="FX1046" s="241"/>
      <c r="FY1046" s="241"/>
      <c r="FZ1046" s="241"/>
      <c r="GA1046" s="241"/>
      <c r="GB1046" s="241"/>
      <c r="GC1046" s="241"/>
      <c r="GD1046" s="241"/>
      <c r="GE1046" s="241"/>
      <c r="GF1046" s="241"/>
      <c r="GG1046" s="241"/>
      <c r="GH1046" s="241"/>
      <c r="GI1046" s="241"/>
      <c r="GJ1046" s="241"/>
      <c r="GK1046" s="241"/>
      <c r="GL1046" s="241"/>
      <c r="GM1046" s="241"/>
      <c r="GN1046" s="241"/>
      <c r="GO1046" s="241"/>
      <c r="GP1046" s="241"/>
      <c r="GQ1046" s="241"/>
      <c r="GR1046" s="241"/>
      <c r="GS1046" s="241"/>
      <c r="GT1046" s="241"/>
      <c r="GU1046" s="241"/>
      <c r="GV1046" s="241"/>
      <c r="GW1046" s="241"/>
      <c r="GX1046" s="241"/>
      <c r="GY1046" s="241"/>
      <c r="GZ1046" s="241"/>
      <c r="HA1046" s="241"/>
      <c r="HB1046" s="241"/>
      <c r="HC1046" s="241"/>
      <c r="HD1046" s="241"/>
      <c r="HE1046" s="241"/>
      <c r="HF1046" s="241"/>
      <c r="HG1046" s="241"/>
      <c r="HH1046" s="241"/>
      <c r="HI1046" s="241"/>
      <c r="HJ1046" s="241"/>
      <c r="HK1046" s="241"/>
      <c r="HL1046" s="241"/>
      <c r="HM1046" s="241"/>
      <c r="HN1046" s="241"/>
      <c r="HO1046" s="241"/>
      <c r="HP1046" s="241"/>
      <c r="HQ1046" s="241"/>
      <c r="HR1046" s="241"/>
      <c r="HS1046" s="241"/>
      <c r="HT1046" s="241"/>
      <c r="HU1046" s="241"/>
      <c r="HV1046" s="241"/>
      <c r="HW1046" s="241"/>
      <c r="HX1046" s="241"/>
      <c r="HY1046" s="241"/>
      <c r="HZ1046" s="241"/>
      <c r="IA1046" s="241"/>
      <c r="IB1046" s="241"/>
      <c r="IC1046" s="241"/>
      <c r="ID1046" s="241"/>
      <c r="IE1046" s="241"/>
      <c r="IF1046" s="241"/>
      <c r="IG1046" s="241"/>
      <c r="IH1046" s="241"/>
      <c r="II1046" s="241"/>
      <c r="IJ1046" s="241"/>
      <c r="IK1046" s="241"/>
      <c r="IL1046" s="241"/>
      <c r="IM1046" s="241"/>
      <c r="IN1046" s="241"/>
      <c r="IO1046" s="241"/>
      <c r="IP1046" s="241"/>
      <c r="IQ1046" s="241"/>
      <c r="IR1046" s="241"/>
      <c r="IS1046" s="241"/>
      <c r="IT1046" s="241"/>
      <c r="IU1046" s="241"/>
      <c r="IV1046" s="241"/>
      <c r="IW1046" s="241"/>
      <c r="IX1046" s="241"/>
      <c r="IY1046" s="241"/>
      <c r="IZ1046" s="241"/>
      <c r="JA1046" s="241"/>
      <c r="JB1046" s="241"/>
      <c r="JC1046" s="241"/>
      <c r="JD1046" s="241"/>
      <c r="JE1046" s="241"/>
      <c r="JF1046" s="241"/>
      <c r="JG1046" s="241"/>
      <c r="JH1046" s="241"/>
      <c r="JI1046" s="241"/>
      <c r="JJ1046" s="241"/>
      <c r="JK1046" s="241"/>
      <c r="JL1046" s="241"/>
      <c r="JM1046" s="241"/>
      <c r="JN1046" s="241"/>
      <c r="JO1046" s="241"/>
      <c r="JP1046" s="241"/>
      <c r="JQ1046" s="241"/>
      <c r="JR1046" s="241"/>
      <c r="JS1046" s="241"/>
      <c r="JT1046" s="241"/>
      <c r="JU1046" s="241"/>
    </row>
    <row r="1047" spans="4:281" s="240" customFormat="1" ht="15" customHeight="1">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41"/>
      <c r="BD1047" s="241"/>
      <c r="BE1047" s="241"/>
      <c r="BF1047" s="241"/>
      <c r="BG1047" s="241"/>
      <c r="BH1047" s="241"/>
      <c r="BI1047" s="241"/>
      <c r="BJ1047" s="241"/>
      <c r="BK1047" s="241"/>
      <c r="BL1047" s="241"/>
      <c r="BM1047" s="241"/>
      <c r="BN1047" s="241"/>
      <c r="BO1047" s="241"/>
      <c r="BP1047" s="241"/>
      <c r="BQ1047" s="241"/>
      <c r="BR1047" s="241"/>
      <c r="BS1047" s="241"/>
      <c r="BT1047" s="241"/>
      <c r="BU1047" s="241"/>
      <c r="BV1047" s="241"/>
      <c r="BW1047" s="241"/>
      <c r="BX1047" s="241"/>
      <c r="BY1047" s="241"/>
      <c r="BZ1047" s="241"/>
      <c r="CA1047" s="241"/>
      <c r="CB1047" s="241"/>
      <c r="CC1047" s="241"/>
      <c r="CD1047" s="241"/>
      <c r="CE1047" s="241"/>
      <c r="CF1047" s="241"/>
      <c r="CG1047" s="241"/>
      <c r="CH1047" s="241"/>
      <c r="CI1047" s="241"/>
      <c r="CJ1047" s="241"/>
      <c r="CK1047" s="241"/>
      <c r="CL1047" s="241"/>
      <c r="CM1047" s="241"/>
      <c r="CN1047" s="241"/>
      <c r="CO1047" s="241"/>
      <c r="CP1047" s="241"/>
      <c r="CQ1047" s="241"/>
      <c r="CR1047" s="241"/>
      <c r="CS1047" s="241"/>
      <c r="CT1047" s="241"/>
      <c r="CU1047" s="241"/>
      <c r="CV1047" s="241"/>
      <c r="CW1047" s="241"/>
      <c r="CX1047" s="241"/>
      <c r="CY1047" s="241"/>
      <c r="CZ1047" s="241"/>
      <c r="DA1047" s="241"/>
      <c r="DB1047" s="241"/>
      <c r="DC1047" s="241"/>
      <c r="DD1047" s="241"/>
      <c r="DE1047" s="241"/>
      <c r="DF1047" s="241"/>
      <c r="DG1047" s="241"/>
      <c r="DH1047" s="241"/>
      <c r="DI1047" s="241"/>
      <c r="DJ1047" s="241"/>
      <c r="DK1047" s="241"/>
      <c r="DL1047" s="241"/>
      <c r="DM1047" s="241"/>
      <c r="DN1047" s="241"/>
      <c r="DO1047" s="241"/>
      <c r="DP1047" s="241"/>
      <c r="DQ1047" s="241"/>
      <c r="DR1047" s="241"/>
      <c r="DS1047" s="241"/>
      <c r="DT1047" s="241"/>
      <c r="DU1047" s="241"/>
      <c r="DV1047" s="241"/>
      <c r="DW1047" s="241"/>
      <c r="DX1047" s="241"/>
      <c r="DY1047" s="241"/>
      <c r="DZ1047" s="241"/>
      <c r="EA1047" s="241"/>
      <c r="EB1047" s="241"/>
      <c r="EC1047" s="241"/>
      <c r="ED1047" s="241"/>
      <c r="EE1047" s="241"/>
      <c r="EF1047" s="241"/>
      <c r="EG1047" s="241"/>
      <c r="EH1047" s="241"/>
      <c r="EI1047" s="241"/>
      <c r="EJ1047" s="241"/>
      <c r="EK1047" s="241"/>
      <c r="EL1047" s="241"/>
      <c r="EM1047" s="241"/>
      <c r="EN1047" s="241"/>
      <c r="EO1047" s="241"/>
      <c r="EP1047" s="241"/>
      <c r="EQ1047" s="241"/>
      <c r="ER1047" s="241"/>
      <c r="ES1047" s="241"/>
      <c r="ET1047" s="241"/>
      <c r="EU1047" s="241"/>
      <c r="EV1047" s="241"/>
      <c r="EW1047" s="241"/>
      <c r="EX1047" s="241"/>
      <c r="EY1047" s="241"/>
      <c r="EZ1047" s="241"/>
      <c r="FA1047" s="241"/>
      <c r="FB1047" s="241"/>
      <c r="FC1047" s="241"/>
      <c r="FD1047" s="241"/>
      <c r="FE1047" s="241"/>
      <c r="FF1047" s="241"/>
      <c r="FG1047" s="241"/>
      <c r="FH1047" s="241"/>
      <c r="FI1047" s="241"/>
      <c r="FJ1047" s="241"/>
      <c r="FK1047" s="241"/>
      <c r="FL1047" s="241"/>
      <c r="FM1047" s="241"/>
      <c r="FN1047" s="241"/>
      <c r="FO1047" s="241"/>
      <c r="FP1047" s="241"/>
      <c r="FQ1047" s="241"/>
      <c r="FR1047" s="241"/>
      <c r="FS1047" s="241"/>
      <c r="FT1047" s="241"/>
      <c r="FU1047" s="241"/>
      <c r="FV1047" s="241"/>
      <c r="FW1047" s="241"/>
      <c r="FX1047" s="241"/>
      <c r="FY1047" s="241"/>
      <c r="FZ1047" s="241"/>
      <c r="GA1047" s="241"/>
      <c r="GB1047" s="241"/>
      <c r="GC1047" s="241"/>
      <c r="GD1047" s="241"/>
      <c r="GE1047" s="241"/>
      <c r="GF1047" s="241"/>
      <c r="GG1047" s="241"/>
      <c r="GH1047" s="241"/>
      <c r="GI1047" s="241"/>
      <c r="GJ1047" s="241"/>
      <c r="GK1047" s="241"/>
      <c r="GL1047" s="241"/>
      <c r="GM1047" s="241"/>
      <c r="GN1047" s="241"/>
      <c r="GO1047" s="241"/>
      <c r="GP1047" s="241"/>
      <c r="GQ1047" s="241"/>
      <c r="GR1047" s="241"/>
      <c r="GS1047" s="241"/>
      <c r="GT1047" s="241"/>
      <c r="GU1047" s="241"/>
      <c r="GV1047" s="241"/>
      <c r="GW1047" s="241"/>
      <c r="GX1047" s="241"/>
      <c r="GY1047" s="241"/>
      <c r="GZ1047" s="241"/>
      <c r="HA1047" s="241"/>
      <c r="HB1047" s="241"/>
      <c r="HC1047" s="241"/>
      <c r="HD1047" s="241"/>
      <c r="HE1047" s="241"/>
      <c r="HF1047" s="241"/>
      <c r="HG1047" s="241"/>
      <c r="HH1047" s="241"/>
      <c r="HI1047" s="241"/>
      <c r="HJ1047" s="241"/>
      <c r="HK1047" s="241"/>
      <c r="HL1047" s="241"/>
      <c r="HM1047" s="241"/>
      <c r="HN1047" s="241"/>
      <c r="HO1047" s="241"/>
      <c r="HP1047" s="241"/>
      <c r="HQ1047" s="241"/>
      <c r="HR1047" s="241"/>
      <c r="HS1047" s="241"/>
      <c r="HT1047" s="241"/>
      <c r="HU1047" s="241"/>
      <c r="HV1047" s="241"/>
      <c r="HW1047" s="241"/>
      <c r="HX1047" s="241"/>
      <c r="HY1047" s="241"/>
      <c r="HZ1047" s="241"/>
      <c r="IA1047" s="241"/>
      <c r="IB1047" s="241"/>
      <c r="IC1047" s="241"/>
      <c r="ID1047" s="241"/>
      <c r="IE1047" s="241"/>
      <c r="IF1047" s="241"/>
      <c r="IG1047" s="241"/>
      <c r="IH1047" s="241"/>
      <c r="II1047" s="241"/>
      <c r="IJ1047" s="241"/>
      <c r="IK1047" s="241"/>
      <c r="IL1047" s="241"/>
      <c r="IM1047" s="241"/>
      <c r="IN1047" s="241"/>
      <c r="IO1047" s="241"/>
      <c r="IP1047" s="241"/>
      <c r="IQ1047" s="241"/>
      <c r="IR1047" s="241"/>
      <c r="IS1047" s="241"/>
      <c r="IT1047" s="241"/>
      <c r="IU1047" s="241"/>
      <c r="IV1047" s="241"/>
      <c r="IW1047" s="241"/>
      <c r="IX1047" s="241"/>
      <c r="IY1047" s="241"/>
      <c r="IZ1047" s="241"/>
      <c r="JA1047" s="241"/>
      <c r="JB1047" s="241"/>
      <c r="JC1047" s="241"/>
      <c r="JD1047" s="241"/>
      <c r="JE1047" s="241"/>
      <c r="JF1047" s="241"/>
      <c r="JG1047" s="241"/>
      <c r="JH1047" s="241"/>
      <c r="JI1047" s="241"/>
      <c r="JJ1047" s="241"/>
      <c r="JK1047" s="241"/>
      <c r="JL1047" s="241"/>
      <c r="JM1047" s="241"/>
      <c r="JN1047" s="241"/>
      <c r="JO1047" s="241"/>
      <c r="JP1047" s="241"/>
      <c r="JQ1047" s="241"/>
      <c r="JR1047" s="241"/>
      <c r="JS1047" s="241"/>
      <c r="JT1047" s="241"/>
      <c r="JU1047" s="241"/>
    </row>
    <row r="1048" spans="4:281" s="240" customFormat="1" ht="15" customHeight="1">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41"/>
      <c r="BD1048" s="241"/>
      <c r="BE1048" s="241"/>
      <c r="BF1048" s="241"/>
      <c r="BG1048" s="241"/>
      <c r="BH1048" s="241"/>
      <c r="BI1048" s="241"/>
      <c r="BJ1048" s="241"/>
      <c r="BK1048" s="241"/>
      <c r="BL1048" s="241"/>
      <c r="BM1048" s="241"/>
      <c r="BN1048" s="241"/>
      <c r="BO1048" s="241"/>
      <c r="BP1048" s="241"/>
      <c r="BQ1048" s="241"/>
      <c r="BR1048" s="241"/>
      <c r="BS1048" s="241"/>
      <c r="BT1048" s="241"/>
      <c r="BU1048" s="241"/>
      <c r="BV1048" s="241"/>
      <c r="BW1048" s="241"/>
      <c r="BX1048" s="241"/>
      <c r="BY1048" s="241"/>
      <c r="BZ1048" s="241"/>
      <c r="CA1048" s="241"/>
      <c r="CB1048" s="241"/>
      <c r="CC1048" s="241"/>
      <c r="CD1048" s="241"/>
      <c r="CE1048" s="241"/>
      <c r="CF1048" s="241"/>
      <c r="CG1048" s="241"/>
      <c r="CH1048" s="241"/>
      <c r="CI1048" s="241"/>
      <c r="CJ1048" s="241"/>
      <c r="CK1048" s="241"/>
      <c r="CL1048" s="241"/>
      <c r="CM1048" s="241"/>
      <c r="CN1048" s="241"/>
      <c r="CO1048" s="241"/>
      <c r="CP1048" s="241"/>
      <c r="CQ1048" s="241"/>
      <c r="CR1048" s="241"/>
      <c r="CS1048" s="241"/>
      <c r="CT1048" s="241"/>
      <c r="CU1048" s="241"/>
      <c r="CV1048" s="241"/>
      <c r="CW1048" s="241"/>
      <c r="CX1048" s="241"/>
      <c r="CY1048" s="241"/>
      <c r="CZ1048" s="241"/>
      <c r="DA1048" s="241"/>
      <c r="DB1048" s="241"/>
      <c r="DC1048" s="241"/>
      <c r="DD1048" s="241"/>
      <c r="DE1048" s="241"/>
      <c r="DF1048" s="241"/>
      <c r="DG1048" s="241"/>
      <c r="DH1048" s="241"/>
      <c r="DI1048" s="241"/>
      <c r="DJ1048" s="241"/>
      <c r="DK1048" s="241"/>
      <c r="DL1048" s="241"/>
      <c r="DM1048" s="241"/>
      <c r="DN1048" s="241"/>
      <c r="DO1048" s="241"/>
      <c r="DP1048" s="241"/>
      <c r="DQ1048" s="241"/>
      <c r="DR1048" s="241"/>
      <c r="DS1048" s="241"/>
      <c r="DT1048" s="241"/>
      <c r="DU1048" s="241"/>
      <c r="DV1048" s="241"/>
      <c r="DW1048" s="241"/>
      <c r="DX1048" s="241"/>
      <c r="DY1048" s="241"/>
      <c r="DZ1048" s="241"/>
      <c r="EA1048" s="241"/>
      <c r="EB1048" s="241"/>
      <c r="EC1048" s="241"/>
      <c r="ED1048" s="241"/>
      <c r="EE1048" s="241"/>
      <c r="EF1048" s="241"/>
      <c r="EG1048" s="241"/>
      <c r="EH1048" s="241"/>
      <c r="EI1048" s="241"/>
      <c r="EJ1048" s="241"/>
      <c r="EK1048" s="241"/>
      <c r="EL1048" s="241"/>
      <c r="EM1048" s="241"/>
      <c r="EN1048" s="241"/>
      <c r="EO1048" s="241"/>
      <c r="EP1048" s="241"/>
      <c r="EQ1048" s="241"/>
      <c r="ER1048" s="241"/>
      <c r="ES1048" s="241"/>
      <c r="ET1048" s="241"/>
      <c r="EU1048" s="241"/>
      <c r="EV1048" s="241"/>
      <c r="EW1048" s="241"/>
      <c r="EX1048" s="241"/>
      <c r="EY1048" s="241"/>
      <c r="EZ1048" s="241"/>
      <c r="FA1048" s="241"/>
      <c r="FB1048" s="241"/>
      <c r="FC1048" s="241"/>
      <c r="FD1048" s="241"/>
      <c r="FE1048" s="241"/>
      <c r="FF1048" s="241"/>
      <c r="FG1048" s="241"/>
      <c r="FH1048" s="241"/>
      <c r="FI1048" s="241"/>
      <c r="FJ1048" s="241"/>
      <c r="FK1048" s="241"/>
      <c r="FL1048" s="241"/>
      <c r="FM1048" s="241"/>
      <c r="FN1048" s="241"/>
      <c r="FO1048" s="241"/>
      <c r="FP1048" s="241"/>
      <c r="FQ1048" s="241"/>
      <c r="FR1048" s="241"/>
      <c r="FS1048" s="241"/>
      <c r="FT1048" s="241"/>
      <c r="FU1048" s="241"/>
      <c r="FV1048" s="241"/>
      <c r="FW1048" s="241"/>
      <c r="FX1048" s="241"/>
      <c r="FY1048" s="241"/>
      <c r="FZ1048" s="241"/>
      <c r="GA1048" s="241"/>
      <c r="GB1048" s="241"/>
      <c r="GC1048" s="241"/>
      <c r="GD1048" s="241"/>
      <c r="GE1048" s="241"/>
      <c r="GF1048" s="241"/>
      <c r="GG1048" s="241"/>
      <c r="GH1048" s="241"/>
      <c r="GI1048" s="241"/>
      <c r="GJ1048" s="241"/>
      <c r="GK1048" s="241"/>
      <c r="GL1048" s="241"/>
      <c r="GM1048" s="241"/>
      <c r="GN1048" s="241"/>
      <c r="GO1048" s="241"/>
      <c r="GP1048" s="241"/>
      <c r="GQ1048" s="241"/>
      <c r="GR1048" s="241"/>
      <c r="GS1048" s="241"/>
      <c r="GT1048" s="241"/>
      <c r="GU1048" s="241"/>
      <c r="GV1048" s="241"/>
      <c r="GW1048" s="241"/>
      <c r="GX1048" s="241"/>
      <c r="GY1048" s="241"/>
      <c r="GZ1048" s="241"/>
      <c r="HA1048" s="241"/>
      <c r="HB1048" s="241"/>
      <c r="HC1048" s="241"/>
      <c r="HD1048" s="241"/>
      <c r="HE1048" s="241"/>
      <c r="HF1048" s="241"/>
      <c r="HG1048" s="241"/>
      <c r="HH1048" s="241"/>
      <c r="HI1048" s="241"/>
      <c r="HJ1048" s="241"/>
      <c r="HK1048" s="241"/>
      <c r="HL1048" s="241"/>
      <c r="HM1048" s="241"/>
      <c r="HN1048" s="241"/>
      <c r="HO1048" s="241"/>
      <c r="HP1048" s="241"/>
      <c r="HQ1048" s="241"/>
      <c r="HR1048" s="241"/>
      <c r="HS1048" s="241"/>
      <c r="HT1048" s="241"/>
      <c r="HU1048" s="241"/>
      <c r="HV1048" s="241"/>
      <c r="HW1048" s="241"/>
      <c r="HX1048" s="241"/>
      <c r="HY1048" s="241"/>
      <c r="HZ1048" s="241"/>
      <c r="IA1048" s="241"/>
      <c r="IB1048" s="241"/>
      <c r="IC1048" s="241"/>
      <c r="ID1048" s="241"/>
      <c r="IE1048" s="241"/>
      <c r="IF1048" s="241"/>
      <c r="IG1048" s="241"/>
      <c r="IH1048" s="241"/>
      <c r="II1048" s="241"/>
      <c r="IJ1048" s="241"/>
      <c r="IK1048" s="241"/>
      <c r="IL1048" s="241"/>
      <c r="IM1048" s="241"/>
      <c r="IN1048" s="241"/>
      <c r="IO1048" s="241"/>
      <c r="IP1048" s="241"/>
      <c r="IQ1048" s="241"/>
      <c r="IR1048" s="241"/>
      <c r="IS1048" s="241"/>
      <c r="IT1048" s="241"/>
      <c r="IU1048" s="241"/>
      <c r="IV1048" s="241"/>
      <c r="IW1048" s="241"/>
      <c r="IX1048" s="241"/>
      <c r="IY1048" s="241"/>
      <c r="IZ1048" s="241"/>
      <c r="JA1048" s="241"/>
      <c r="JB1048" s="241"/>
      <c r="JC1048" s="241"/>
      <c r="JD1048" s="241"/>
      <c r="JE1048" s="241"/>
      <c r="JF1048" s="241"/>
      <c r="JG1048" s="241"/>
      <c r="JH1048" s="241"/>
      <c r="JI1048" s="241"/>
      <c r="JJ1048" s="241"/>
      <c r="JK1048" s="241"/>
      <c r="JL1048" s="241"/>
      <c r="JM1048" s="241"/>
      <c r="JN1048" s="241"/>
      <c r="JO1048" s="241"/>
      <c r="JP1048" s="241"/>
      <c r="JQ1048" s="241"/>
      <c r="JR1048" s="241"/>
      <c r="JS1048" s="241"/>
      <c r="JT1048" s="241"/>
      <c r="JU1048" s="241"/>
    </row>
    <row r="1049" spans="4:281" s="240" customFormat="1" ht="15" customHeight="1">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c r="BH1049" s="241"/>
      <c r="BI1049" s="241"/>
      <c r="BJ1049" s="241"/>
      <c r="BK1049" s="241"/>
      <c r="BL1049" s="241"/>
      <c r="BM1049" s="241"/>
      <c r="BN1049" s="241"/>
      <c r="BO1049" s="241"/>
      <c r="BP1049" s="241"/>
      <c r="BQ1049" s="241"/>
      <c r="BR1049" s="241"/>
      <c r="BS1049" s="241"/>
      <c r="BT1049" s="241"/>
      <c r="BU1049" s="241"/>
      <c r="BV1049" s="241"/>
      <c r="BW1049" s="241"/>
      <c r="BX1049" s="241"/>
      <c r="BY1049" s="241"/>
      <c r="BZ1049" s="241"/>
      <c r="CA1049" s="241"/>
      <c r="CB1049" s="241"/>
      <c r="CC1049" s="241"/>
      <c r="CD1049" s="241"/>
      <c r="CE1049" s="241"/>
      <c r="CF1049" s="241"/>
      <c r="CG1049" s="241"/>
      <c r="CH1049" s="241"/>
      <c r="CI1049" s="241"/>
      <c r="CJ1049" s="241"/>
      <c r="CK1049" s="241"/>
      <c r="CL1049" s="241"/>
      <c r="CM1049" s="241"/>
      <c r="CN1049" s="241"/>
      <c r="CO1049" s="241"/>
      <c r="CP1049" s="241"/>
      <c r="CQ1049" s="241"/>
      <c r="CR1049" s="241"/>
      <c r="CS1049" s="241"/>
      <c r="CT1049" s="241"/>
      <c r="CU1049" s="241"/>
      <c r="CV1049" s="241"/>
      <c r="CW1049" s="241"/>
      <c r="CX1049" s="241"/>
      <c r="CY1049" s="241"/>
      <c r="CZ1049" s="241"/>
      <c r="DA1049" s="241"/>
      <c r="DB1049" s="241"/>
      <c r="DC1049" s="241"/>
      <c r="DD1049" s="241"/>
      <c r="DE1049" s="241"/>
      <c r="DF1049" s="241"/>
      <c r="DG1049" s="241"/>
      <c r="DH1049" s="241"/>
      <c r="DI1049" s="241"/>
      <c r="DJ1049" s="241"/>
      <c r="DK1049" s="241"/>
      <c r="DL1049" s="241"/>
      <c r="DM1049" s="241"/>
      <c r="DN1049" s="241"/>
      <c r="DO1049" s="241"/>
      <c r="DP1049" s="241"/>
      <c r="DQ1049" s="241"/>
      <c r="DR1049" s="241"/>
      <c r="DS1049" s="241"/>
      <c r="DT1049" s="241"/>
      <c r="DU1049" s="241"/>
      <c r="DV1049" s="241"/>
      <c r="DW1049" s="241"/>
      <c r="DX1049" s="241"/>
      <c r="DY1049" s="241"/>
      <c r="DZ1049" s="241"/>
      <c r="EA1049" s="241"/>
      <c r="EB1049" s="241"/>
      <c r="EC1049" s="241"/>
      <c r="ED1049" s="241"/>
      <c r="EE1049" s="241"/>
      <c r="EF1049" s="241"/>
      <c r="EG1049" s="241"/>
      <c r="EH1049" s="241"/>
      <c r="EI1049" s="241"/>
      <c r="EJ1049" s="241"/>
      <c r="EK1049" s="241"/>
      <c r="EL1049" s="241"/>
      <c r="EM1049" s="241"/>
      <c r="EN1049" s="241"/>
      <c r="EO1049" s="241"/>
      <c r="EP1049" s="241"/>
      <c r="EQ1049" s="241"/>
      <c r="ER1049" s="241"/>
      <c r="ES1049" s="241"/>
      <c r="ET1049" s="241"/>
      <c r="EU1049" s="241"/>
      <c r="EV1049" s="241"/>
      <c r="EW1049" s="241"/>
      <c r="EX1049" s="241"/>
      <c r="EY1049" s="241"/>
      <c r="EZ1049" s="241"/>
      <c r="FA1049" s="241"/>
      <c r="FB1049" s="241"/>
      <c r="FC1049" s="241"/>
      <c r="FD1049" s="241"/>
      <c r="FE1049" s="241"/>
      <c r="FF1049" s="241"/>
      <c r="FG1049" s="241"/>
      <c r="FH1049" s="241"/>
      <c r="FI1049" s="241"/>
      <c r="FJ1049" s="241"/>
      <c r="FK1049" s="241"/>
      <c r="FL1049" s="241"/>
      <c r="FM1049" s="241"/>
      <c r="FN1049" s="241"/>
      <c r="FO1049" s="241"/>
      <c r="FP1049" s="241"/>
      <c r="FQ1049" s="241"/>
      <c r="FR1049" s="241"/>
      <c r="FS1049" s="241"/>
      <c r="FT1049" s="241"/>
      <c r="FU1049" s="241"/>
      <c r="FV1049" s="241"/>
      <c r="FW1049" s="241"/>
      <c r="FX1049" s="241"/>
      <c r="FY1049" s="241"/>
      <c r="FZ1049" s="241"/>
      <c r="GA1049" s="241"/>
      <c r="GB1049" s="241"/>
      <c r="GC1049" s="241"/>
      <c r="GD1049" s="241"/>
      <c r="GE1049" s="241"/>
      <c r="GF1049" s="241"/>
      <c r="GG1049" s="241"/>
      <c r="GH1049" s="241"/>
      <c r="GI1049" s="241"/>
      <c r="GJ1049" s="241"/>
      <c r="GK1049" s="241"/>
      <c r="GL1049" s="241"/>
      <c r="GM1049" s="241"/>
      <c r="GN1049" s="241"/>
      <c r="GO1049" s="241"/>
      <c r="GP1049" s="241"/>
      <c r="GQ1049" s="241"/>
      <c r="GR1049" s="241"/>
      <c r="GS1049" s="241"/>
      <c r="GT1049" s="241"/>
      <c r="GU1049" s="241"/>
      <c r="GV1049" s="241"/>
      <c r="GW1049" s="241"/>
      <c r="GX1049" s="241"/>
      <c r="GY1049" s="241"/>
      <c r="GZ1049" s="241"/>
      <c r="HA1049" s="241"/>
      <c r="HB1049" s="241"/>
      <c r="HC1049" s="241"/>
      <c r="HD1049" s="241"/>
      <c r="HE1049" s="241"/>
      <c r="HF1049" s="241"/>
      <c r="HG1049" s="241"/>
      <c r="HH1049" s="241"/>
      <c r="HI1049" s="241"/>
      <c r="HJ1049" s="241"/>
      <c r="HK1049" s="241"/>
      <c r="HL1049" s="241"/>
      <c r="HM1049" s="241"/>
      <c r="HN1049" s="241"/>
      <c r="HO1049" s="241"/>
      <c r="HP1049" s="241"/>
      <c r="HQ1049" s="241"/>
      <c r="HR1049" s="241"/>
      <c r="HS1049" s="241"/>
      <c r="HT1049" s="241"/>
      <c r="HU1049" s="241"/>
      <c r="HV1049" s="241"/>
      <c r="HW1049" s="241"/>
      <c r="HX1049" s="241"/>
      <c r="HY1049" s="241"/>
      <c r="HZ1049" s="241"/>
      <c r="IA1049" s="241"/>
      <c r="IB1049" s="241"/>
      <c r="IC1049" s="241"/>
      <c r="ID1049" s="241"/>
      <c r="IE1049" s="241"/>
      <c r="IF1049" s="241"/>
      <c r="IG1049" s="241"/>
      <c r="IH1049" s="241"/>
      <c r="II1049" s="241"/>
      <c r="IJ1049" s="241"/>
      <c r="IK1049" s="241"/>
      <c r="IL1049" s="241"/>
      <c r="IM1049" s="241"/>
      <c r="IN1049" s="241"/>
      <c r="IO1049" s="241"/>
      <c r="IP1049" s="241"/>
      <c r="IQ1049" s="241"/>
      <c r="IR1049" s="241"/>
      <c r="IS1049" s="241"/>
      <c r="IT1049" s="241"/>
      <c r="IU1049" s="241"/>
      <c r="IV1049" s="241"/>
      <c r="IW1049" s="241"/>
      <c r="IX1049" s="241"/>
      <c r="IY1049" s="241"/>
      <c r="IZ1049" s="241"/>
      <c r="JA1049" s="241"/>
      <c r="JB1049" s="241"/>
      <c r="JC1049" s="241"/>
      <c r="JD1049" s="241"/>
      <c r="JE1049" s="241"/>
      <c r="JF1049" s="241"/>
      <c r="JG1049" s="241"/>
      <c r="JH1049" s="241"/>
      <c r="JI1049" s="241"/>
      <c r="JJ1049" s="241"/>
      <c r="JK1049" s="241"/>
      <c r="JL1049" s="241"/>
      <c r="JM1049" s="241"/>
      <c r="JN1049" s="241"/>
      <c r="JO1049" s="241"/>
      <c r="JP1049" s="241"/>
      <c r="JQ1049" s="241"/>
      <c r="JR1049" s="241"/>
      <c r="JS1049" s="241"/>
      <c r="JT1049" s="241"/>
      <c r="JU1049" s="241"/>
    </row>
    <row r="1050" spans="4:281" s="240" customFormat="1" ht="15" customHeight="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41"/>
      <c r="BD1050" s="241"/>
      <c r="BE1050" s="241"/>
      <c r="BF1050" s="241"/>
      <c r="BG1050" s="241"/>
      <c r="BH1050" s="241"/>
      <c r="BI1050" s="241"/>
      <c r="BJ1050" s="241"/>
      <c r="BK1050" s="241"/>
      <c r="BL1050" s="241"/>
      <c r="BM1050" s="241"/>
      <c r="BN1050" s="241"/>
      <c r="BO1050" s="241"/>
      <c r="BP1050" s="241"/>
      <c r="BQ1050" s="241"/>
      <c r="BR1050" s="241"/>
      <c r="BS1050" s="241"/>
      <c r="BT1050" s="241"/>
      <c r="BU1050" s="241"/>
      <c r="BV1050" s="241"/>
      <c r="BW1050" s="241"/>
      <c r="BX1050" s="241"/>
      <c r="BY1050" s="241"/>
      <c r="BZ1050" s="241"/>
      <c r="CA1050" s="241"/>
      <c r="CB1050" s="241"/>
      <c r="CC1050" s="241"/>
      <c r="CD1050" s="241"/>
      <c r="CE1050" s="241"/>
      <c r="CF1050" s="241"/>
      <c r="CG1050" s="241"/>
      <c r="CH1050" s="241"/>
      <c r="CI1050" s="241"/>
      <c r="CJ1050" s="241"/>
      <c r="CK1050" s="241"/>
      <c r="CL1050" s="241"/>
      <c r="CM1050" s="241"/>
      <c r="CN1050" s="241"/>
      <c r="CO1050" s="241"/>
      <c r="CP1050" s="241"/>
      <c r="CQ1050" s="241"/>
      <c r="CR1050" s="241"/>
      <c r="CS1050" s="241"/>
      <c r="CT1050" s="241"/>
      <c r="CU1050" s="241"/>
      <c r="CV1050" s="241"/>
      <c r="CW1050" s="241"/>
      <c r="CX1050" s="241"/>
      <c r="CY1050" s="241"/>
      <c r="CZ1050" s="241"/>
      <c r="DA1050" s="241"/>
      <c r="DB1050" s="241"/>
      <c r="DC1050" s="241"/>
      <c r="DD1050" s="241"/>
      <c r="DE1050" s="241"/>
      <c r="DF1050" s="241"/>
      <c r="DG1050" s="241"/>
      <c r="DH1050" s="241"/>
      <c r="DI1050" s="241"/>
      <c r="DJ1050" s="241"/>
      <c r="DK1050" s="241"/>
      <c r="DL1050" s="241"/>
      <c r="DM1050" s="241"/>
      <c r="DN1050" s="241"/>
      <c r="DO1050" s="241"/>
      <c r="DP1050" s="241"/>
      <c r="DQ1050" s="241"/>
      <c r="DR1050" s="241"/>
      <c r="DS1050" s="241"/>
      <c r="DT1050" s="241"/>
      <c r="DU1050" s="241"/>
      <c r="DV1050" s="241"/>
      <c r="DW1050" s="241"/>
      <c r="DX1050" s="241"/>
      <c r="DY1050" s="241"/>
      <c r="DZ1050" s="241"/>
      <c r="EA1050" s="241"/>
      <c r="EB1050" s="241"/>
      <c r="EC1050" s="241"/>
      <c r="ED1050" s="241"/>
      <c r="EE1050" s="241"/>
      <c r="EF1050" s="241"/>
      <c r="EG1050" s="241"/>
      <c r="EH1050" s="241"/>
      <c r="EI1050" s="241"/>
      <c r="EJ1050" s="241"/>
      <c r="EK1050" s="241"/>
      <c r="EL1050" s="241"/>
      <c r="EM1050" s="241"/>
      <c r="EN1050" s="241"/>
      <c r="EO1050" s="241"/>
      <c r="EP1050" s="241"/>
      <c r="EQ1050" s="241"/>
      <c r="ER1050" s="241"/>
      <c r="ES1050" s="241"/>
      <c r="ET1050" s="241"/>
      <c r="EU1050" s="241"/>
      <c r="EV1050" s="241"/>
      <c r="EW1050" s="241"/>
      <c r="EX1050" s="241"/>
      <c r="EY1050" s="241"/>
      <c r="EZ1050" s="241"/>
      <c r="FA1050" s="241"/>
      <c r="FB1050" s="241"/>
      <c r="FC1050" s="241"/>
      <c r="FD1050" s="241"/>
      <c r="FE1050" s="241"/>
      <c r="FF1050" s="241"/>
      <c r="FG1050" s="241"/>
      <c r="FH1050" s="241"/>
      <c r="FI1050" s="241"/>
      <c r="FJ1050" s="241"/>
      <c r="FK1050" s="241"/>
      <c r="FL1050" s="241"/>
      <c r="FM1050" s="241"/>
      <c r="FN1050" s="241"/>
      <c r="FO1050" s="241"/>
      <c r="FP1050" s="241"/>
      <c r="FQ1050" s="241"/>
      <c r="FR1050" s="241"/>
      <c r="FS1050" s="241"/>
      <c r="FT1050" s="241"/>
      <c r="FU1050" s="241"/>
      <c r="FV1050" s="241"/>
      <c r="FW1050" s="241"/>
      <c r="FX1050" s="241"/>
      <c r="FY1050" s="241"/>
      <c r="FZ1050" s="241"/>
      <c r="GA1050" s="241"/>
      <c r="GB1050" s="241"/>
      <c r="GC1050" s="241"/>
      <c r="GD1050" s="241"/>
      <c r="GE1050" s="241"/>
      <c r="GF1050" s="241"/>
      <c r="GG1050" s="241"/>
      <c r="GH1050" s="241"/>
      <c r="GI1050" s="241"/>
      <c r="GJ1050" s="241"/>
      <c r="GK1050" s="241"/>
      <c r="GL1050" s="241"/>
      <c r="GM1050" s="241"/>
      <c r="GN1050" s="241"/>
      <c r="GO1050" s="241"/>
      <c r="GP1050" s="241"/>
      <c r="GQ1050" s="241"/>
      <c r="GR1050" s="241"/>
      <c r="GS1050" s="241"/>
      <c r="GT1050" s="241"/>
      <c r="GU1050" s="241"/>
      <c r="GV1050" s="241"/>
      <c r="GW1050" s="241"/>
      <c r="GX1050" s="241"/>
      <c r="GY1050" s="241"/>
      <c r="GZ1050" s="241"/>
      <c r="HA1050" s="241"/>
      <c r="HB1050" s="241"/>
      <c r="HC1050" s="241"/>
      <c r="HD1050" s="241"/>
      <c r="HE1050" s="241"/>
      <c r="HF1050" s="241"/>
      <c r="HG1050" s="241"/>
      <c r="HH1050" s="241"/>
      <c r="HI1050" s="241"/>
      <c r="HJ1050" s="241"/>
      <c r="HK1050" s="241"/>
      <c r="HL1050" s="241"/>
      <c r="HM1050" s="241"/>
      <c r="HN1050" s="241"/>
      <c r="HO1050" s="241"/>
      <c r="HP1050" s="241"/>
      <c r="HQ1050" s="241"/>
      <c r="HR1050" s="241"/>
      <c r="HS1050" s="241"/>
      <c r="HT1050" s="241"/>
      <c r="HU1050" s="241"/>
      <c r="HV1050" s="241"/>
      <c r="HW1050" s="241"/>
      <c r="HX1050" s="241"/>
      <c r="HY1050" s="241"/>
      <c r="HZ1050" s="241"/>
      <c r="IA1050" s="241"/>
      <c r="IB1050" s="241"/>
      <c r="IC1050" s="241"/>
      <c r="ID1050" s="241"/>
      <c r="IE1050" s="241"/>
      <c r="IF1050" s="241"/>
      <c r="IG1050" s="241"/>
      <c r="IH1050" s="241"/>
      <c r="II1050" s="241"/>
      <c r="IJ1050" s="241"/>
      <c r="IK1050" s="241"/>
      <c r="IL1050" s="241"/>
      <c r="IM1050" s="241"/>
      <c r="IN1050" s="241"/>
      <c r="IO1050" s="241"/>
      <c r="IP1050" s="241"/>
      <c r="IQ1050" s="241"/>
      <c r="IR1050" s="241"/>
      <c r="IS1050" s="241"/>
      <c r="IT1050" s="241"/>
      <c r="IU1050" s="241"/>
      <c r="IV1050" s="241"/>
      <c r="IW1050" s="241"/>
      <c r="IX1050" s="241"/>
      <c r="IY1050" s="241"/>
      <c r="IZ1050" s="241"/>
      <c r="JA1050" s="241"/>
      <c r="JB1050" s="241"/>
      <c r="JC1050" s="241"/>
      <c r="JD1050" s="241"/>
      <c r="JE1050" s="241"/>
      <c r="JF1050" s="241"/>
      <c r="JG1050" s="241"/>
      <c r="JH1050" s="241"/>
      <c r="JI1050" s="241"/>
      <c r="JJ1050" s="241"/>
      <c r="JK1050" s="241"/>
      <c r="JL1050" s="241"/>
      <c r="JM1050" s="241"/>
      <c r="JN1050" s="241"/>
      <c r="JO1050" s="241"/>
      <c r="JP1050" s="241"/>
      <c r="JQ1050" s="241"/>
      <c r="JR1050" s="241"/>
      <c r="JS1050" s="241"/>
      <c r="JT1050" s="241"/>
      <c r="JU1050" s="241"/>
    </row>
    <row r="1051" spans="4:281" s="240" customFormat="1" ht="15" customHeight="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c r="BH1051" s="241"/>
      <c r="BI1051" s="241"/>
      <c r="BJ1051" s="241"/>
      <c r="BK1051" s="241"/>
      <c r="BL1051" s="241"/>
      <c r="BM1051" s="241"/>
      <c r="BN1051" s="241"/>
      <c r="BO1051" s="241"/>
      <c r="BP1051" s="241"/>
      <c r="BQ1051" s="241"/>
      <c r="BR1051" s="241"/>
      <c r="BS1051" s="241"/>
      <c r="BT1051" s="241"/>
      <c r="BU1051" s="241"/>
      <c r="BV1051" s="241"/>
      <c r="BW1051" s="241"/>
      <c r="BX1051" s="241"/>
      <c r="BY1051" s="241"/>
      <c r="BZ1051" s="241"/>
      <c r="CA1051" s="241"/>
      <c r="CB1051" s="241"/>
      <c r="CC1051" s="241"/>
      <c r="CD1051" s="241"/>
      <c r="CE1051" s="241"/>
      <c r="CF1051" s="241"/>
      <c r="CG1051" s="241"/>
      <c r="CH1051" s="241"/>
      <c r="CI1051" s="241"/>
      <c r="CJ1051" s="241"/>
      <c r="CK1051" s="241"/>
      <c r="CL1051" s="241"/>
      <c r="CM1051" s="241"/>
      <c r="CN1051" s="241"/>
      <c r="CO1051" s="241"/>
      <c r="CP1051" s="241"/>
      <c r="CQ1051" s="241"/>
      <c r="CR1051" s="241"/>
      <c r="CS1051" s="241"/>
      <c r="CT1051" s="241"/>
      <c r="CU1051" s="241"/>
      <c r="CV1051" s="241"/>
      <c r="CW1051" s="241"/>
      <c r="CX1051" s="241"/>
      <c r="CY1051" s="241"/>
      <c r="CZ1051" s="241"/>
      <c r="DA1051" s="241"/>
      <c r="DB1051" s="241"/>
      <c r="DC1051" s="241"/>
      <c r="DD1051" s="241"/>
      <c r="DE1051" s="241"/>
      <c r="DF1051" s="241"/>
      <c r="DG1051" s="241"/>
      <c r="DH1051" s="241"/>
      <c r="DI1051" s="241"/>
      <c r="DJ1051" s="241"/>
      <c r="DK1051" s="241"/>
      <c r="DL1051" s="241"/>
      <c r="DM1051" s="241"/>
      <c r="DN1051" s="241"/>
      <c r="DO1051" s="241"/>
      <c r="DP1051" s="241"/>
      <c r="DQ1051" s="241"/>
      <c r="DR1051" s="241"/>
      <c r="DS1051" s="241"/>
      <c r="DT1051" s="241"/>
      <c r="DU1051" s="241"/>
      <c r="DV1051" s="241"/>
      <c r="DW1051" s="241"/>
      <c r="DX1051" s="241"/>
      <c r="DY1051" s="241"/>
      <c r="DZ1051" s="241"/>
      <c r="EA1051" s="241"/>
      <c r="EB1051" s="241"/>
      <c r="EC1051" s="241"/>
      <c r="ED1051" s="241"/>
      <c r="EE1051" s="241"/>
      <c r="EF1051" s="241"/>
      <c r="EG1051" s="241"/>
      <c r="EH1051" s="241"/>
      <c r="EI1051" s="241"/>
      <c r="EJ1051" s="241"/>
      <c r="EK1051" s="241"/>
      <c r="EL1051" s="241"/>
      <c r="EM1051" s="241"/>
      <c r="EN1051" s="241"/>
      <c r="EO1051" s="241"/>
      <c r="EP1051" s="241"/>
      <c r="EQ1051" s="241"/>
      <c r="ER1051" s="241"/>
      <c r="ES1051" s="241"/>
      <c r="ET1051" s="241"/>
      <c r="EU1051" s="241"/>
      <c r="EV1051" s="241"/>
      <c r="EW1051" s="241"/>
      <c r="EX1051" s="241"/>
      <c r="EY1051" s="241"/>
      <c r="EZ1051" s="241"/>
      <c r="FA1051" s="241"/>
      <c r="FB1051" s="241"/>
      <c r="FC1051" s="241"/>
      <c r="FD1051" s="241"/>
      <c r="FE1051" s="241"/>
      <c r="FF1051" s="241"/>
      <c r="FG1051" s="241"/>
      <c r="FH1051" s="241"/>
      <c r="FI1051" s="241"/>
      <c r="FJ1051" s="241"/>
      <c r="FK1051" s="241"/>
      <c r="FL1051" s="241"/>
      <c r="FM1051" s="241"/>
      <c r="FN1051" s="241"/>
      <c r="FO1051" s="241"/>
      <c r="FP1051" s="241"/>
      <c r="FQ1051" s="241"/>
      <c r="FR1051" s="241"/>
      <c r="FS1051" s="241"/>
      <c r="FT1051" s="241"/>
      <c r="FU1051" s="241"/>
      <c r="FV1051" s="241"/>
      <c r="FW1051" s="241"/>
      <c r="FX1051" s="241"/>
      <c r="FY1051" s="241"/>
      <c r="FZ1051" s="241"/>
      <c r="GA1051" s="241"/>
      <c r="GB1051" s="241"/>
      <c r="GC1051" s="241"/>
      <c r="GD1051" s="241"/>
      <c r="GE1051" s="241"/>
      <c r="GF1051" s="241"/>
      <c r="GG1051" s="241"/>
      <c r="GH1051" s="241"/>
      <c r="GI1051" s="241"/>
      <c r="GJ1051" s="241"/>
      <c r="GK1051" s="241"/>
      <c r="GL1051" s="241"/>
      <c r="GM1051" s="241"/>
      <c r="GN1051" s="241"/>
      <c r="GO1051" s="241"/>
      <c r="GP1051" s="241"/>
      <c r="GQ1051" s="241"/>
      <c r="GR1051" s="241"/>
      <c r="GS1051" s="241"/>
      <c r="GT1051" s="241"/>
      <c r="GU1051" s="241"/>
      <c r="GV1051" s="241"/>
      <c r="GW1051" s="241"/>
      <c r="GX1051" s="241"/>
      <c r="GY1051" s="241"/>
      <c r="GZ1051" s="241"/>
      <c r="HA1051" s="241"/>
      <c r="HB1051" s="241"/>
      <c r="HC1051" s="241"/>
      <c r="HD1051" s="241"/>
      <c r="HE1051" s="241"/>
      <c r="HF1051" s="241"/>
      <c r="HG1051" s="241"/>
      <c r="HH1051" s="241"/>
      <c r="HI1051" s="241"/>
      <c r="HJ1051" s="241"/>
      <c r="HK1051" s="241"/>
      <c r="HL1051" s="241"/>
      <c r="HM1051" s="241"/>
      <c r="HN1051" s="241"/>
      <c r="HO1051" s="241"/>
      <c r="HP1051" s="241"/>
      <c r="HQ1051" s="241"/>
      <c r="HR1051" s="241"/>
      <c r="HS1051" s="241"/>
      <c r="HT1051" s="241"/>
      <c r="HU1051" s="241"/>
      <c r="HV1051" s="241"/>
      <c r="HW1051" s="241"/>
      <c r="HX1051" s="241"/>
      <c r="HY1051" s="241"/>
      <c r="HZ1051" s="241"/>
      <c r="IA1051" s="241"/>
      <c r="IB1051" s="241"/>
      <c r="IC1051" s="241"/>
      <c r="ID1051" s="241"/>
      <c r="IE1051" s="241"/>
      <c r="IF1051" s="241"/>
      <c r="IG1051" s="241"/>
      <c r="IH1051" s="241"/>
      <c r="II1051" s="241"/>
      <c r="IJ1051" s="241"/>
      <c r="IK1051" s="241"/>
      <c r="IL1051" s="241"/>
      <c r="IM1051" s="241"/>
      <c r="IN1051" s="241"/>
      <c r="IO1051" s="241"/>
      <c r="IP1051" s="241"/>
      <c r="IQ1051" s="241"/>
      <c r="IR1051" s="241"/>
      <c r="IS1051" s="241"/>
      <c r="IT1051" s="241"/>
      <c r="IU1051" s="241"/>
      <c r="IV1051" s="241"/>
      <c r="IW1051" s="241"/>
      <c r="IX1051" s="241"/>
      <c r="IY1051" s="241"/>
      <c r="IZ1051" s="241"/>
      <c r="JA1051" s="241"/>
      <c r="JB1051" s="241"/>
      <c r="JC1051" s="241"/>
      <c r="JD1051" s="241"/>
      <c r="JE1051" s="241"/>
      <c r="JF1051" s="241"/>
      <c r="JG1051" s="241"/>
      <c r="JH1051" s="241"/>
      <c r="JI1051" s="241"/>
      <c r="JJ1051" s="241"/>
      <c r="JK1051" s="241"/>
      <c r="JL1051" s="241"/>
      <c r="JM1051" s="241"/>
      <c r="JN1051" s="241"/>
      <c r="JO1051" s="241"/>
      <c r="JP1051" s="241"/>
      <c r="JQ1051" s="241"/>
      <c r="JR1051" s="241"/>
      <c r="JS1051" s="241"/>
      <c r="JT1051" s="241"/>
      <c r="JU1051" s="241"/>
    </row>
    <row r="1052" spans="4:281" s="240" customFormat="1" ht="15" customHeight="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41"/>
      <c r="BD1052" s="241"/>
      <c r="BE1052" s="241"/>
      <c r="BF1052" s="241"/>
      <c r="BG1052" s="241"/>
      <c r="BH1052" s="241"/>
      <c r="BI1052" s="241"/>
      <c r="BJ1052" s="241"/>
      <c r="BK1052" s="241"/>
      <c r="BL1052" s="241"/>
      <c r="BM1052" s="241"/>
      <c r="BN1052" s="241"/>
      <c r="BO1052" s="241"/>
      <c r="BP1052" s="241"/>
      <c r="BQ1052" s="241"/>
      <c r="BR1052" s="241"/>
      <c r="BS1052" s="241"/>
      <c r="BT1052" s="241"/>
      <c r="BU1052" s="241"/>
      <c r="BV1052" s="241"/>
      <c r="BW1052" s="241"/>
      <c r="BX1052" s="241"/>
      <c r="BY1052" s="241"/>
      <c r="BZ1052" s="241"/>
      <c r="CA1052" s="241"/>
      <c r="CB1052" s="241"/>
      <c r="CC1052" s="241"/>
      <c r="CD1052" s="241"/>
      <c r="CE1052" s="241"/>
      <c r="CF1052" s="241"/>
      <c r="CG1052" s="241"/>
      <c r="CH1052" s="241"/>
      <c r="CI1052" s="241"/>
      <c r="CJ1052" s="241"/>
      <c r="CK1052" s="241"/>
      <c r="CL1052" s="241"/>
      <c r="CM1052" s="241"/>
      <c r="CN1052" s="241"/>
      <c r="CO1052" s="241"/>
      <c r="CP1052" s="241"/>
      <c r="CQ1052" s="241"/>
      <c r="CR1052" s="241"/>
      <c r="CS1052" s="241"/>
      <c r="CT1052" s="241"/>
      <c r="CU1052" s="241"/>
      <c r="CV1052" s="241"/>
      <c r="CW1052" s="241"/>
      <c r="CX1052" s="241"/>
      <c r="CY1052" s="241"/>
      <c r="CZ1052" s="241"/>
      <c r="DA1052" s="241"/>
      <c r="DB1052" s="241"/>
      <c r="DC1052" s="241"/>
      <c r="DD1052" s="241"/>
      <c r="DE1052" s="241"/>
      <c r="DF1052" s="241"/>
      <c r="DG1052" s="241"/>
      <c r="DH1052" s="241"/>
      <c r="DI1052" s="241"/>
      <c r="DJ1052" s="241"/>
      <c r="DK1052" s="241"/>
      <c r="DL1052" s="241"/>
      <c r="DM1052" s="241"/>
      <c r="DN1052" s="241"/>
      <c r="DO1052" s="241"/>
      <c r="DP1052" s="241"/>
      <c r="DQ1052" s="241"/>
      <c r="DR1052" s="241"/>
      <c r="DS1052" s="241"/>
      <c r="DT1052" s="241"/>
      <c r="DU1052" s="241"/>
      <c r="DV1052" s="241"/>
      <c r="DW1052" s="241"/>
      <c r="DX1052" s="241"/>
      <c r="DY1052" s="241"/>
      <c r="DZ1052" s="241"/>
      <c r="EA1052" s="241"/>
      <c r="EB1052" s="241"/>
      <c r="EC1052" s="241"/>
      <c r="ED1052" s="241"/>
      <c r="EE1052" s="241"/>
      <c r="EF1052" s="241"/>
      <c r="EG1052" s="241"/>
      <c r="EH1052" s="241"/>
      <c r="EI1052" s="241"/>
      <c r="EJ1052" s="241"/>
      <c r="EK1052" s="241"/>
      <c r="EL1052" s="241"/>
      <c r="EM1052" s="241"/>
      <c r="EN1052" s="241"/>
      <c r="EO1052" s="241"/>
      <c r="EP1052" s="241"/>
      <c r="EQ1052" s="241"/>
      <c r="ER1052" s="241"/>
      <c r="ES1052" s="241"/>
      <c r="ET1052" s="241"/>
      <c r="EU1052" s="241"/>
      <c r="EV1052" s="241"/>
      <c r="EW1052" s="241"/>
      <c r="EX1052" s="241"/>
      <c r="EY1052" s="241"/>
      <c r="EZ1052" s="241"/>
      <c r="FA1052" s="241"/>
      <c r="FB1052" s="241"/>
      <c r="FC1052" s="241"/>
      <c r="FD1052" s="241"/>
      <c r="FE1052" s="241"/>
      <c r="FF1052" s="241"/>
      <c r="FG1052" s="241"/>
      <c r="FH1052" s="241"/>
      <c r="FI1052" s="241"/>
      <c r="FJ1052" s="241"/>
      <c r="FK1052" s="241"/>
      <c r="FL1052" s="241"/>
      <c r="FM1052" s="241"/>
      <c r="FN1052" s="241"/>
      <c r="FO1052" s="241"/>
      <c r="FP1052" s="241"/>
      <c r="FQ1052" s="241"/>
      <c r="FR1052" s="241"/>
      <c r="FS1052" s="241"/>
      <c r="FT1052" s="241"/>
      <c r="FU1052" s="241"/>
      <c r="FV1052" s="241"/>
      <c r="FW1052" s="241"/>
      <c r="FX1052" s="241"/>
      <c r="FY1052" s="241"/>
      <c r="FZ1052" s="241"/>
      <c r="GA1052" s="241"/>
      <c r="GB1052" s="241"/>
      <c r="GC1052" s="241"/>
      <c r="GD1052" s="241"/>
      <c r="GE1052" s="241"/>
      <c r="GF1052" s="241"/>
      <c r="GG1052" s="241"/>
      <c r="GH1052" s="241"/>
      <c r="GI1052" s="241"/>
      <c r="GJ1052" s="241"/>
      <c r="GK1052" s="241"/>
      <c r="GL1052" s="241"/>
      <c r="GM1052" s="241"/>
      <c r="GN1052" s="241"/>
      <c r="GO1052" s="241"/>
      <c r="GP1052" s="241"/>
      <c r="GQ1052" s="241"/>
      <c r="GR1052" s="241"/>
      <c r="GS1052" s="241"/>
      <c r="GT1052" s="241"/>
      <c r="GU1052" s="241"/>
      <c r="GV1052" s="241"/>
      <c r="GW1052" s="241"/>
      <c r="GX1052" s="241"/>
      <c r="GY1052" s="241"/>
      <c r="GZ1052" s="241"/>
      <c r="HA1052" s="241"/>
      <c r="HB1052" s="241"/>
      <c r="HC1052" s="241"/>
      <c r="HD1052" s="241"/>
      <c r="HE1052" s="241"/>
      <c r="HF1052" s="241"/>
      <c r="HG1052" s="241"/>
      <c r="HH1052" s="241"/>
      <c r="HI1052" s="241"/>
      <c r="HJ1052" s="241"/>
      <c r="HK1052" s="241"/>
      <c r="HL1052" s="241"/>
      <c r="HM1052" s="241"/>
      <c r="HN1052" s="241"/>
      <c r="HO1052" s="241"/>
      <c r="HP1052" s="241"/>
      <c r="HQ1052" s="241"/>
      <c r="HR1052" s="241"/>
      <c r="HS1052" s="241"/>
      <c r="HT1052" s="241"/>
      <c r="HU1052" s="241"/>
      <c r="HV1052" s="241"/>
      <c r="HW1052" s="241"/>
      <c r="HX1052" s="241"/>
      <c r="HY1052" s="241"/>
      <c r="HZ1052" s="241"/>
      <c r="IA1052" s="241"/>
      <c r="IB1052" s="241"/>
      <c r="IC1052" s="241"/>
      <c r="ID1052" s="241"/>
      <c r="IE1052" s="241"/>
      <c r="IF1052" s="241"/>
      <c r="IG1052" s="241"/>
      <c r="IH1052" s="241"/>
      <c r="II1052" s="241"/>
      <c r="IJ1052" s="241"/>
      <c r="IK1052" s="241"/>
      <c r="IL1052" s="241"/>
      <c r="IM1052" s="241"/>
      <c r="IN1052" s="241"/>
      <c r="IO1052" s="241"/>
      <c r="IP1052" s="241"/>
      <c r="IQ1052" s="241"/>
      <c r="IR1052" s="241"/>
      <c r="IS1052" s="241"/>
      <c r="IT1052" s="241"/>
      <c r="IU1052" s="241"/>
      <c r="IV1052" s="241"/>
      <c r="IW1052" s="241"/>
      <c r="IX1052" s="241"/>
      <c r="IY1052" s="241"/>
      <c r="IZ1052" s="241"/>
      <c r="JA1052" s="241"/>
      <c r="JB1052" s="241"/>
      <c r="JC1052" s="241"/>
      <c r="JD1052" s="241"/>
      <c r="JE1052" s="241"/>
      <c r="JF1052" s="241"/>
      <c r="JG1052" s="241"/>
      <c r="JH1052" s="241"/>
      <c r="JI1052" s="241"/>
      <c r="JJ1052" s="241"/>
      <c r="JK1052" s="241"/>
      <c r="JL1052" s="241"/>
      <c r="JM1052" s="241"/>
      <c r="JN1052" s="241"/>
      <c r="JO1052" s="241"/>
      <c r="JP1052" s="241"/>
      <c r="JQ1052" s="241"/>
      <c r="JR1052" s="241"/>
      <c r="JS1052" s="241"/>
      <c r="JT1052" s="241"/>
      <c r="JU1052" s="241"/>
    </row>
    <row r="1053" spans="4:281" s="240" customFormat="1" ht="15" customHeight="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c r="BH1053" s="241"/>
      <c r="BI1053" s="241"/>
      <c r="BJ1053" s="241"/>
      <c r="BK1053" s="241"/>
      <c r="BL1053" s="241"/>
      <c r="BM1053" s="241"/>
      <c r="BN1053" s="241"/>
      <c r="BO1053" s="241"/>
      <c r="BP1053" s="241"/>
      <c r="BQ1053" s="241"/>
      <c r="BR1053" s="241"/>
      <c r="BS1053" s="241"/>
      <c r="BT1053" s="241"/>
      <c r="BU1053" s="241"/>
      <c r="BV1053" s="241"/>
      <c r="BW1053" s="241"/>
      <c r="BX1053" s="241"/>
      <c r="BY1053" s="241"/>
      <c r="BZ1053" s="241"/>
      <c r="CA1053" s="241"/>
      <c r="CB1053" s="241"/>
      <c r="CC1053" s="241"/>
      <c r="CD1053" s="241"/>
      <c r="CE1053" s="241"/>
      <c r="CF1053" s="241"/>
      <c r="CG1053" s="241"/>
      <c r="CH1053" s="241"/>
      <c r="CI1053" s="241"/>
      <c r="CJ1053" s="241"/>
      <c r="CK1053" s="241"/>
      <c r="CL1053" s="241"/>
      <c r="CM1053" s="241"/>
      <c r="CN1053" s="241"/>
      <c r="CO1053" s="241"/>
      <c r="CP1053" s="241"/>
      <c r="CQ1053" s="241"/>
      <c r="CR1053" s="241"/>
      <c r="CS1053" s="241"/>
      <c r="CT1053" s="241"/>
      <c r="CU1053" s="241"/>
      <c r="CV1053" s="241"/>
      <c r="CW1053" s="241"/>
      <c r="CX1053" s="241"/>
      <c r="CY1053" s="241"/>
      <c r="CZ1053" s="241"/>
      <c r="DA1053" s="241"/>
      <c r="DB1053" s="241"/>
      <c r="DC1053" s="241"/>
      <c r="DD1053" s="241"/>
      <c r="DE1053" s="241"/>
      <c r="DF1053" s="241"/>
      <c r="DG1053" s="241"/>
      <c r="DH1053" s="241"/>
      <c r="DI1053" s="241"/>
      <c r="DJ1053" s="241"/>
      <c r="DK1053" s="241"/>
      <c r="DL1053" s="241"/>
      <c r="DM1053" s="241"/>
      <c r="DN1053" s="241"/>
      <c r="DO1053" s="241"/>
      <c r="DP1053" s="241"/>
      <c r="DQ1053" s="241"/>
      <c r="DR1053" s="241"/>
      <c r="DS1053" s="241"/>
      <c r="DT1053" s="241"/>
      <c r="DU1053" s="241"/>
      <c r="DV1053" s="241"/>
      <c r="DW1053" s="241"/>
      <c r="DX1053" s="241"/>
      <c r="DY1053" s="241"/>
      <c r="DZ1053" s="241"/>
      <c r="EA1053" s="241"/>
      <c r="EB1053" s="241"/>
      <c r="EC1053" s="241"/>
      <c r="ED1053" s="241"/>
      <c r="EE1053" s="241"/>
      <c r="EF1053" s="241"/>
      <c r="EG1053" s="241"/>
      <c r="EH1053" s="241"/>
      <c r="EI1053" s="241"/>
      <c r="EJ1053" s="241"/>
      <c r="EK1053" s="241"/>
      <c r="EL1053" s="241"/>
      <c r="EM1053" s="241"/>
      <c r="EN1053" s="241"/>
      <c r="EO1053" s="241"/>
      <c r="EP1053" s="241"/>
      <c r="EQ1053" s="241"/>
      <c r="ER1053" s="241"/>
      <c r="ES1053" s="241"/>
      <c r="ET1053" s="241"/>
      <c r="EU1053" s="241"/>
      <c r="EV1053" s="241"/>
      <c r="EW1053" s="241"/>
      <c r="EX1053" s="241"/>
      <c r="EY1053" s="241"/>
      <c r="EZ1053" s="241"/>
      <c r="FA1053" s="241"/>
      <c r="FB1053" s="241"/>
      <c r="FC1053" s="241"/>
      <c r="FD1053" s="241"/>
      <c r="FE1053" s="241"/>
      <c r="FF1053" s="241"/>
      <c r="FG1053" s="241"/>
      <c r="FH1053" s="241"/>
      <c r="FI1053" s="241"/>
      <c r="FJ1053" s="241"/>
      <c r="FK1053" s="241"/>
      <c r="FL1053" s="241"/>
      <c r="FM1053" s="241"/>
      <c r="FN1053" s="241"/>
      <c r="FO1053" s="241"/>
      <c r="FP1053" s="241"/>
      <c r="FQ1053" s="241"/>
      <c r="FR1053" s="241"/>
      <c r="FS1053" s="241"/>
      <c r="FT1053" s="241"/>
      <c r="FU1053" s="241"/>
      <c r="FV1053" s="241"/>
      <c r="FW1053" s="241"/>
      <c r="FX1053" s="241"/>
      <c r="FY1053" s="241"/>
      <c r="FZ1053" s="241"/>
      <c r="GA1053" s="241"/>
      <c r="GB1053" s="241"/>
      <c r="GC1053" s="241"/>
      <c r="GD1053" s="241"/>
      <c r="GE1053" s="241"/>
      <c r="GF1053" s="241"/>
      <c r="GG1053" s="241"/>
      <c r="GH1053" s="241"/>
      <c r="GI1053" s="241"/>
      <c r="GJ1053" s="241"/>
      <c r="GK1053" s="241"/>
      <c r="GL1053" s="241"/>
      <c r="GM1053" s="241"/>
      <c r="GN1053" s="241"/>
      <c r="GO1053" s="241"/>
      <c r="GP1053" s="241"/>
      <c r="GQ1053" s="241"/>
      <c r="GR1053" s="241"/>
      <c r="GS1053" s="241"/>
      <c r="GT1053" s="241"/>
      <c r="GU1053" s="241"/>
      <c r="GV1053" s="241"/>
      <c r="GW1053" s="241"/>
      <c r="GX1053" s="241"/>
      <c r="GY1053" s="241"/>
      <c r="GZ1053" s="241"/>
      <c r="HA1053" s="241"/>
      <c r="HB1053" s="241"/>
      <c r="HC1053" s="241"/>
      <c r="HD1053" s="241"/>
      <c r="HE1053" s="241"/>
      <c r="HF1053" s="241"/>
      <c r="HG1053" s="241"/>
      <c r="HH1053" s="241"/>
      <c r="HI1053" s="241"/>
      <c r="HJ1053" s="241"/>
      <c r="HK1053" s="241"/>
      <c r="HL1053" s="241"/>
      <c r="HM1053" s="241"/>
      <c r="HN1053" s="241"/>
      <c r="HO1053" s="241"/>
      <c r="HP1053" s="241"/>
      <c r="HQ1053" s="241"/>
      <c r="HR1053" s="241"/>
      <c r="HS1053" s="241"/>
      <c r="HT1053" s="241"/>
      <c r="HU1053" s="241"/>
      <c r="HV1053" s="241"/>
      <c r="HW1053" s="241"/>
      <c r="HX1053" s="241"/>
      <c r="HY1053" s="241"/>
      <c r="HZ1053" s="241"/>
      <c r="IA1053" s="241"/>
      <c r="IB1053" s="241"/>
      <c r="IC1053" s="241"/>
      <c r="ID1053" s="241"/>
      <c r="IE1053" s="241"/>
      <c r="IF1053" s="241"/>
      <c r="IG1053" s="241"/>
      <c r="IH1053" s="241"/>
      <c r="II1053" s="241"/>
      <c r="IJ1053" s="241"/>
      <c r="IK1053" s="241"/>
      <c r="IL1053" s="241"/>
      <c r="IM1053" s="241"/>
      <c r="IN1053" s="241"/>
      <c r="IO1053" s="241"/>
      <c r="IP1053" s="241"/>
      <c r="IQ1053" s="241"/>
      <c r="IR1053" s="241"/>
      <c r="IS1053" s="241"/>
      <c r="IT1053" s="241"/>
      <c r="IU1053" s="241"/>
      <c r="IV1053" s="241"/>
      <c r="IW1053" s="241"/>
      <c r="IX1053" s="241"/>
      <c r="IY1053" s="241"/>
      <c r="IZ1053" s="241"/>
      <c r="JA1053" s="241"/>
      <c r="JB1053" s="241"/>
      <c r="JC1053" s="241"/>
      <c r="JD1053" s="241"/>
      <c r="JE1053" s="241"/>
      <c r="JF1053" s="241"/>
      <c r="JG1053" s="241"/>
      <c r="JH1053" s="241"/>
      <c r="JI1053" s="241"/>
      <c r="JJ1053" s="241"/>
      <c r="JK1053" s="241"/>
      <c r="JL1053" s="241"/>
      <c r="JM1053" s="241"/>
      <c r="JN1053" s="241"/>
      <c r="JO1053" s="241"/>
      <c r="JP1053" s="241"/>
      <c r="JQ1053" s="241"/>
      <c r="JR1053" s="241"/>
      <c r="JS1053" s="241"/>
      <c r="JT1053" s="241"/>
      <c r="JU1053" s="241"/>
    </row>
    <row r="1054" spans="4:281" s="240" customFormat="1" ht="15" customHeight="1">
      <c r="AQ1054" s="241"/>
      <c r="AR1054" s="241"/>
      <c r="AS1054" s="241"/>
      <c r="AT1054" s="241"/>
    </row>
    <row r="1055" spans="4:281" s="240" customFormat="1" ht="15" customHeight="1">
      <c r="AQ1055" s="241"/>
      <c r="AR1055" s="241"/>
      <c r="AS1055" s="241"/>
      <c r="AT1055" s="241"/>
    </row>
    <row r="1056" spans="4:281" s="240" customFormat="1" ht="15" customHeight="1">
      <c r="AQ1056" s="241"/>
      <c r="AR1056" s="241"/>
      <c r="AS1056" s="241"/>
      <c r="AT1056" s="241"/>
    </row>
    <row r="1057" spans="43:46" s="240" customFormat="1" ht="15" customHeight="1">
      <c r="AQ1057" s="241"/>
      <c r="AR1057" s="241"/>
      <c r="AS1057" s="241"/>
      <c r="AT1057" s="241"/>
    </row>
    <row r="1058" spans="43:46" s="240" customFormat="1" ht="15" customHeight="1">
      <c r="AQ1058" s="241"/>
      <c r="AR1058" s="241"/>
      <c r="AS1058" s="241"/>
      <c r="AT1058" s="241"/>
    </row>
    <row r="1059" spans="43:46" s="240" customFormat="1" ht="15" customHeight="1">
      <c r="AQ1059" s="241"/>
      <c r="AR1059" s="241"/>
      <c r="AS1059" s="241"/>
      <c r="AT1059" s="241"/>
    </row>
    <row r="1060" spans="43:46" s="240" customFormat="1" ht="15" customHeight="1">
      <c r="AQ1060" s="241"/>
      <c r="AR1060" s="241"/>
      <c r="AS1060" s="241"/>
      <c r="AT1060" s="241"/>
    </row>
    <row r="1061" spans="43:46" s="240" customFormat="1" ht="15" customHeight="1">
      <c r="AQ1061" s="241"/>
      <c r="AR1061" s="241"/>
      <c r="AS1061" s="241"/>
      <c r="AT1061" s="241"/>
    </row>
    <row r="1062" spans="43:46" s="240" customFormat="1" ht="15" customHeight="1">
      <c r="AQ1062" s="241"/>
      <c r="AR1062" s="241"/>
      <c r="AS1062" s="241"/>
      <c r="AT1062" s="241"/>
    </row>
    <row r="1063" spans="43:46" s="240" customFormat="1" ht="15" customHeight="1">
      <c r="AQ1063" s="241"/>
      <c r="AR1063" s="241"/>
      <c r="AS1063" s="241"/>
      <c r="AT1063" s="241"/>
    </row>
    <row r="1064" spans="43:46" s="240" customFormat="1" ht="15" customHeight="1">
      <c r="AQ1064" s="241"/>
      <c r="AR1064" s="241"/>
      <c r="AS1064" s="241"/>
      <c r="AT1064" s="241"/>
    </row>
    <row r="1065" spans="43:46" s="240" customFormat="1" ht="15" customHeight="1">
      <c r="AQ1065" s="241"/>
      <c r="AR1065" s="241"/>
      <c r="AS1065" s="241"/>
      <c r="AT1065" s="241"/>
    </row>
    <row r="1066" spans="43:46" s="240" customFormat="1" ht="15" customHeight="1">
      <c r="AQ1066" s="241"/>
      <c r="AR1066" s="241"/>
      <c r="AS1066" s="241"/>
      <c r="AT1066" s="241"/>
    </row>
    <row r="1067" spans="43:46" s="240" customFormat="1" ht="15" customHeight="1">
      <c r="AQ1067" s="241"/>
      <c r="AR1067" s="241"/>
      <c r="AS1067" s="241"/>
      <c r="AT1067" s="241"/>
    </row>
    <row r="1068" spans="43:46" s="240" customFormat="1" ht="15" customHeight="1">
      <c r="AQ1068" s="241"/>
      <c r="AR1068" s="241"/>
      <c r="AS1068" s="241"/>
      <c r="AT1068" s="241"/>
    </row>
    <row r="1069" spans="43:46" s="240" customFormat="1" ht="15" customHeight="1">
      <c r="AQ1069" s="241"/>
      <c r="AR1069" s="241"/>
      <c r="AS1069" s="241"/>
      <c r="AT1069" s="241"/>
    </row>
    <row r="1070" spans="43:46" s="240" customFormat="1" ht="15" customHeight="1">
      <c r="AQ1070" s="241"/>
      <c r="AR1070" s="241"/>
      <c r="AS1070" s="241"/>
      <c r="AT1070" s="241"/>
    </row>
    <row r="1071" spans="43:46" s="240" customFormat="1" ht="15" customHeight="1">
      <c r="AQ1071" s="241"/>
      <c r="AR1071" s="241"/>
      <c r="AS1071" s="241"/>
      <c r="AT1071" s="241"/>
    </row>
    <row r="1072" spans="43:46" s="240" customFormat="1" ht="15" customHeight="1">
      <c r="AQ1072" s="241"/>
      <c r="AR1072" s="241"/>
      <c r="AS1072" s="241"/>
      <c r="AT1072" s="241"/>
    </row>
    <row r="1073" spans="43:46" s="240" customFormat="1" ht="15" customHeight="1">
      <c r="AQ1073" s="241"/>
      <c r="AR1073" s="241"/>
      <c r="AS1073" s="241"/>
      <c r="AT1073" s="241"/>
    </row>
    <row r="1074" spans="43:46" s="240" customFormat="1" ht="15" customHeight="1">
      <c r="AQ1074" s="241"/>
      <c r="AR1074" s="241"/>
      <c r="AS1074" s="241"/>
      <c r="AT1074" s="241"/>
    </row>
    <row r="1075" spans="43:46" s="240" customFormat="1" ht="15" customHeight="1">
      <c r="AQ1075" s="241"/>
      <c r="AR1075" s="241"/>
      <c r="AS1075" s="241"/>
      <c r="AT1075" s="241"/>
    </row>
    <row r="1076" spans="43:46" s="240" customFormat="1" ht="15" customHeight="1">
      <c r="AQ1076" s="241"/>
      <c r="AR1076" s="241"/>
      <c r="AS1076" s="241"/>
      <c r="AT1076" s="241"/>
    </row>
    <row r="1077" spans="43:46" s="240" customFormat="1" ht="15" customHeight="1">
      <c r="AQ1077" s="241"/>
      <c r="AR1077" s="241"/>
      <c r="AS1077" s="241"/>
      <c r="AT1077" s="241"/>
    </row>
    <row r="1078" spans="43:46" s="240" customFormat="1" ht="15" customHeight="1">
      <c r="AQ1078" s="241"/>
      <c r="AR1078" s="241"/>
      <c r="AS1078" s="241"/>
      <c r="AT1078" s="241"/>
    </row>
    <row r="1079" spans="43:46" s="240" customFormat="1" ht="15" customHeight="1">
      <c r="AQ1079" s="241"/>
      <c r="AR1079" s="241"/>
      <c r="AS1079" s="241"/>
      <c r="AT1079" s="241"/>
    </row>
    <row r="1080" spans="43:46" s="240" customFormat="1" ht="15" customHeight="1">
      <c r="AQ1080" s="241"/>
      <c r="AR1080" s="241"/>
      <c r="AS1080" s="241"/>
      <c r="AT1080" s="241"/>
    </row>
    <row r="1081" spans="43:46" s="240" customFormat="1" ht="15" customHeight="1">
      <c r="AQ1081" s="241"/>
      <c r="AR1081" s="241"/>
      <c r="AS1081" s="241"/>
      <c r="AT1081" s="241"/>
    </row>
    <row r="1082" spans="43:46" s="240" customFormat="1" ht="15" customHeight="1">
      <c r="AQ1082" s="241"/>
      <c r="AR1082" s="241"/>
      <c r="AS1082" s="241"/>
      <c r="AT1082" s="241"/>
    </row>
    <row r="1083" spans="43:46" s="240" customFormat="1" ht="15" customHeight="1">
      <c r="AQ1083" s="241"/>
      <c r="AR1083" s="241"/>
      <c r="AS1083" s="241"/>
      <c r="AT1083" s="241"/>
    </row>
    <row r="1084" spans="43:46" s="240" customFormat="1" ht="15" customHeight="1">
      <c r="AQ1084" s="241"/>
      <c r="AR1084" s="241"/>
      <c r="AS1084" s="241"/>
      <c r="AT1084" s="241"/>
    </row>
    <row r="1085" spans="43:46" s="240" customFormat="1" ht="15" customHeight="1">
      <c r="AQ1085" s="241"/>
      <c r="AR1085" s="241"/>
      <c r="AS1085" s="241"/>
      <c r="AT1085" s="241"/>
    </row>
    <row r="1086" spans="43:46" s="240" customFormat="1" ht="15" customHeight="1">
      <c r="AQ1086" s="241"/>
      <c r="AR1086" s="241"/>
      <c r="AS1086" s="241"/>
      <c r="AT1086" s="241"/>
    </row>
    <row r="1087" spans="43:46" s="240" customFormat="1" ht="15" customHeight="1">
      <c r="AQ1087" s="241"/>
      <c r="AR1087" s="241"/>
      <c r="AS1087" s="241"/>
      <c r="AT1087" s="241"/>
    </row>
    <row r="1088" spans="43:46" s="240" customFormat="1" ht="15" customHeight="1">
      <c r="AQ1088" s="241"/>
      <c r="AR1088" s="241"/>
      <c r="AS1088" s="241"/>
      <c r="AT1088" s="241"/>
    </row>
    <row r="1089" spans="43:46" s="240" customFormat="1" ht="15" customHeight="1">
      <c r="AQ1089" s="241"/>
      <c r="AR1089" s="241"/>
      <c r="AS1089" s="241"/>
      <c r="AT1089" s="241"/>
    </row>
    <row r="1090" spans="43:46" s="240" customFormat="1" ht="15" customHeight="1">
      <c r="AQ1090" s="241"/>
      <c r="AR1090" s="241"/>
      <c r="AS1090" s="241"/>
      <c r="AT1090" s="241"/>
    </row>
    <row r="1091" spans="43:46" s="240" customFormat="1" ht="15" customHeight="1">
      <c r="AQ1091" s="241"/>
      <c r="AR1091" s="241"/>
      <c r="AS1091" s="241"/>
      <c r="AT1091" s="241"/>
    </row>
    <row r="1092" spans="43:46" s="240" customFormat="1" ht="15" customHeight="1">
      <c r="AQ1092" s="241"/>
      <c r="AR1092" s="241"/>
      <c r="AS1092" s="241"/>
      <c r="AT1092" s="241"/>
    </row>
    <row r="1093" spans="43:46" s="240" customFormat="1" ht="15" customHeight="1">
      <c r="AQ1093" s="241"/>
      <c r="AR1093" s="241"/>
      <c r="AS1093" s="241"/>
      <c r="AT1093" s="241"/>
    </row>
    <row r="1094" spans="43:46" s="240" customFormat="1" ht="15" customHeight="1">
      <c r="AQ1094" s="241"/>
      <c r="AR1094" s="241"/>
      <c r="AS1094" s="241"/>
      <c r="AT1094" s="241"/>
    </row>
    <row r="1095" spans="43:46" s="240" customFormat="1" ht="15" customHeight="1">
      <c r="AQ1095" s="241"/>
      <c r="AR1095" s="241"/>
      <c r="AS1095" s="241"/>
      <c r="AT1095" s="241"/>
    </row>
    <row r="1096" spans="43:46" s="240" customFormat="1" ht="15" customHeight="1">
      <c r="AQ1096" s="241"/>
      <c r="AR1096" s="241"/>
      <c r="AS1096" s="241"/>
      <c r="AT1096" s="241"/>
    </row>
    <row r="1097" spans="43:46" s="240" customFormat="1" ht="15" customHeight="1">
      <c r="AQ1097" s="241"/>
      <c r="AR1097" s="241"/>
      <c r="AS1097" s="241"/>
      <c r="AT1097" s="241"/>
    </row>
    <row r="1098" spans="43:46" s="240" customFormat="1" ht="15" customHeight="1">
      <c r="AQ1098" s="241"/>
      <c r="AR1098" s="241"/>
      <c r="AS1098" s="241"/>
      <c r="AT1098" s="241"/>
    </row>
    <row r="1099" spans="43:46" s="240" customFormat="1" ht="15" customHeight="1">
      <c r="AQ1099" s="241"/>
      <c r="AR1099" s="241"/>
      <c r="AS1099" s="241"/>
      <c r="AT1099" s="241"/>
    </row>
    <row r="1100" spans="43:46" s="240" customFormat="1" ht="15" customHeight="1">
      <c r="AQ1100" s="241"/>
      <c r="AR1100" s="241"/>
      <c r="AS1100" s="241"/>
      <c r="AT1100" s="241"/>
    </row>
    <row r="1101" spans="43:46" s="240" customFormat="1" ht="15" customHeight="1">
      <c r="AQ1101" s="241"/>
      <c r="AR1101" s="241"/>
      <c r="AS1101" s="241"/>
      <c r="AT1101" s="241"/>
    </row>
    <row r="1102" spans="43:46" s="240" customFormat="1" ht="15" customHeight="1">
      <c r="AQ1102" s="241"/>
      <c r="AR1102" s="241"/>
      <c r="AS1102" s="241"/>
      <c r="AT1102" s="241"/>
    </row>
    <row r="1103" spans="43:46" s="240" customFormat="1" ht="15" customHeight="1">
      <c r="AQ1103" s="241"/>
      <c r="AR1103" s="241"/>
      <c r="AS1103" s="241"/>
      <c r="AT1103" s="241"/>
    </row>
    <row r="1104" spans="43:46" s="240" customFormat="1" ht="15" customHeight="1">
      <c r="AQ1104" s="241"/>
      <c r="AR1104" s="241"/>
      <c r="AS1104" s="241"/>
      <c r="AT1104" s="241"/>
    </row>
    <row r="1105" spans="43:46" s="240" customFormat="1" ht="15" customHeight="1">
      <c r="AQ1105" s="241"/>
      <c r="AR1105" s="241"/>
      <c r="AS1105" s="241"/>
      <c r="AT1105" s="241"/>
    </row>
    <row r="1106" spans="43:46" s="240" customFormat="1" ht="15" customHeight="1">
      <c r="AQ1106" s="241"/>
      <c r="AR1106" s="241"/>
      <c r="AS1106" s="241"/>
      <c r="AT1106" s="241"/>
    </row>
    <row r="1107" spans="43:46" s="240" customFormat="1" ht="15" customHeight="1">
      <c r="AQ1107" s="241"/>
      <c r="AR1107" s="241"/>
      <c r="AS1107" s="241"/>
      <c r="AT1107" s="241"/>
    </row>
    <row r="1108" spans="43:46" s="240" customFormat="1" ht="15" customHeight="1">
      <c r="AQ1108" s="241"/>
      <c r="AR1108" s="241"/>
      <c r="AS1108" s="241"/>
      <c r="AT1108" s="241"/>
    </row>
    <row r="1109" spans="43:46" s="240" customFormat="1" ht="15" customHeight="1">
      <c r="AQ1109" s="241"/>
      <c r="AR1109" s="241"/>
      <c r="AS1109" s="241"/>
      <c r="AT1109" s="241"/>
    </row>
    <row r="1110" spans="43:46" s="240" customFormat="1" ht="15" customHeight="1">
      <c r="AQ1110" s="241"/>
      <c r="AR1110" s="241"/>
      <c r="AS1110" s="241"/>
      <c r="AT1110" s="241"/>
    </row>
    <row r="1111" spans="43:46" s="240" customFormat="1" ht="15" customHeight="1">
      <c r="AQ1111" s="241"/>
      <c r="AR1111" s="241"/>
      <c r="AS1111" s="241"/>
      <c r="AT1111" s="241"/>
    </row>
    <row r="1112" spans="43:46" s="240" customFormat="1" ht="15" customHeight="1">
      <c r="AQ1112" s="241"/>
      <c r="AR1112" s="241"/>
      <c r="AS1112" s="241"/>
      <c r="AT1112" s="241"/>
    </row>
    <row r="1113" spans="43:46" s="240" customFormat="1" ht="15" customHeight="1">
      <c r="AQ1113" s="241"/>
      <c r="AR1113" s="241"/>
      <c r="AS1113" s="241"/>
      <c r="AT1113" s="241"/>
    </row>
    <row r="1114" spans="43:46" s="240" customFormat="1" ht="15" customHeight="1">
      <c r="AQ1114" s="241"/>
      <c r="AR1114" s="241"/>
      <c r="AS1114" s="241"/>
      <c r="AT1114" s="241"/>
    </row>
    <row r="1115" spans="43:46" s="240" customFormat="1" ht="15" customHeight="1">
      <c r="AQ1115" s="241"/>
      <c r="AR1115" s="241"/>
      <c r="AS1115" s="241"/>
      <c r="AT1115" s="241"/>
    </row>
    <row r="1116" spans="43:46" s="240" customFormat="1" ht="15" customHeight="1">
      <c r="AQ1116" s="241"/>
      <c r="AR1116" s="241"/>
      <c r="AS1116" s="241"/>
      <c r="AT1116" s="241"/>
    </row>
    <row r="1117" spans="43:46" s="240" customFormat="1" ht="15" customHeight="1">
      <c r="AQ1117" s="241"/>
      <c r="AR1117" s="241"/>
      <c r="AS1117" s="241"/>
      <c r="AT1117" s="241"/>
    </row>
    <row r="1118" spans="43:46" s="240" customFormat="1" ht="15" customHeight="1">
      <c r="AQ1118" s="241"/>
      <c r="AR1118" s="241"/>
      <c r="AS1118" s="241"/>
      <c r="AT1118" s="241"/>
    </row>
    <row r="1119" spans="43:46" s="240" customFormat="1" ht="15" customHeight="1">
      <c r="AQ1119" s="241"/>
      <c r="AR1119" s="241"/>
      <c r="AS1119" s="241"/>
      <c r="AT1119" s="241"/>
    </row>
    <row r="1120" spans="43:46" s="240" customFormat="1" ht="15" customHeight="1">
      <c r="AQ1120" s="241"/>
      <c r="AR1120" s="241"/>
      <c r="AS1120" s="241"/>
      <c r="AT1120" s="241"/>
    </row>
    <row r="1121" spans="43:46" s="240" customFormat="1" ht="15" customHeight="1">
      <c r="AQ1121" s="241"/>
      <c r="AR1121" s="241"/>
      <c r="AS1121" s="241"/>
      <c r="AT1121" s="241"/>
    </row>
    <row r="1122" spans="43:46" s="240" customFormat="1" ht="15" customHeight="1">
      <c r="AQ1122" s="241"/>
      <c r="AR1122" s="241"/>
      <c r="AS1122" s="241"/>
      <c r="AT1122" s="241"/>
    </row>
    <row r="1123" spans="43:46" s="240" customFormat="1" ht="15" customHeight="1">
      <c r="AQ1123" s="241"/>
      <c r="AR1123" s="241"/>
      <c r="AS1123" s="241"/>
      <c r="AT1123" s="241"/>
    </row>
    <row r="1124" spans="43:46" s="240" customFormat="1" ht="15" customHeight="1">
      <c r="AQ1124" s="241"/>
      <c r="AR1124" s="241"/>
      <c r="AS1124" s="241"/>
      <c r="AT1124" s="241"/>
    </row>
    <row r="1125" spans="43:46" s="240" customFormat="1" ht="15" customHeight="1">
      <c r="AQ1125" s="241"/>
      <c r="AR1125" s="241"/>
      <c r="AS1125" s="241"/>
      <c r="AT1125" s="241"/>
    </row>
    <row r="1126" spans="43:46" s="240" customFormat="1" ht="15" customHeight="1">
      <c r="AQ1126" s="241"/>
      <c r="AR1126" s="241"/>
      <c r="AS1126" s="241"/>
      <c r="AT1126" s="241"/>
    </row>
    <row r="1127" spans="43:46" s="240" customFormat="1" ht="15" customHeight="1">
      <c r="AQ1127" s="241"/>
      <c r="AR1127" s="241"/>
      <c r="AS1127" s="241"/>
      <c r="AT1127" s="241"/>
    </row>
    <row r="1128" spans="43:46" s="240" customFormat="1" ht="15" customHeight="1">
      <c r="AQ1128" s="241"/>
      <c r="AR1128" s="241"/>
      <c r="AS1128" s="241"/>
      <c r="AT1128" s="241"/>
    </row>
    <row r="1129" spans="43:46" s="240" customFormat="1" ht="15" customHeight="1">
      <c r="AQ1129" s="241"/>
      <c r="AR1129" s="241"/>
      <c r="AS1129" s="241"/>
      <c r="AT1129" s="241"/>
    </row>
    <row r="1130" spans="43:46" s="240" customFormat="1" ht="15" customHeight="1">
      <c r="AQ1130" s="241"/>
      <c r="AR1130" s="241"/>
      <c r="AS1130" s="241"/>
      <c r="AT1130" s="241"/>
    </row>
    <row r="1131" spans="43:46" s="240" customFormat="1" ht="15" customHeight="1">
      <c r="AQ1131" s="241"/>
      <c r="AR1131" s="241"/>
      <c r="AS1131" s="241"/>
      <c r="AT1131" s="241"/>
    </row>
    <row r="1132" spans="43:46" s="240" customFormat="1" ht="15" customHeight="1">
      <c r="AQ1132" s="241"/>
      <c r="AR1132" s="241"/>
      <c r="AS1132" s="241"/>
      <c r="AT1132" s="241"/>
    </row>
    <row r="1133" spans="43:46" s="240" customFormat="1" ht="15" customHeight="1">
      <c r="AQ1133" s="241"/>
      <c r="AR1133" s="241"/>
      <c r="AS1133" s="241"/>
      <c r="AT1133" s="241"/>
    </row>
    <row r="1134" spans="43:46" s="240" customFormat="1" ht="15" customHeight="1">
      <c r="AQ1134" s="241"/>
      <c r="AR1134" s="241"/>
      <c r="AS1134" s="241"/>
      <c r="AT1134" s="241"/>
    </row>
    <row r="1135" spans="43:46" s="240" customFormat="1" ht="15" customHeight="1">
      <c r="AQ1135" s="241"/>
      <c r="AR1135" s="241"/>
      <c r="AS1135" s="241"/>
      <c r="AT1135" s="241"/>
    </row>
    <row r="1136" spans="43:46" s="240" customFormat="1" ht="15" customHeight="1">
      <c r="AQ1136" s="241"/>
      <c r="AR1136" s="241"/>
      <c r="AS1136" s="241"/>
      <c r="AT1136" s="241"/>
    </row>
    <row r="1137" spans="43:46" s="240" customFormat="1" ht="15" customHeight="1">
      <c r="AQ1137" s="241"/>
      <c r="AR1137" s="241"/>
      <c r="AS1137" s="241"/>
      <c r="AT1137" s="241"/>
    </row>
    <row r="1138" spans="43:46" s="240" customFormat="1" ht="15" customHeight="1">
      <c r="AQ1138" s="241"/>
      <c r="AR1138" s="241"/>
      <c r="AS1138" s="241"/>
      <c r="AT1138" s="241"/>
    </row>
    <row r="1139" spans="43:46" s="240" customFormat="1" ht="15" customHeight="1">
      <c r="AQ1139" s="241"/>
      <c r="AR1139" s="241"/>
      <c r="AS1139" s="241"/>
      <c r="AT1139" s="241"/>
    </row>
    <row r="1140" spans="43:46" s="240" customFormat="1" ht="15" customHeight="1">
      <c r="AQ1140" s="241"/>
      <c r="AR1140" s="241"/>
      <c r="AS1140" s="241"/>
      <c r="AT1140" s="241"/>
    </row>
    <row r="1141" spans="43:46" s="240" customFormat="1" ht="15" customHeight="1">
      <c r="AQ1141" s="241"/>
      <c r="AR1141" s="241"/>
      <c r="AS1141" s="241"/>
      <c r="AT1141" s="241"/>
    </row>
    <row r="1142" spans="43:46" s="240" customFormat="1" ht="15" customHeight="1">
      <c r="AQ1142" s="241"/>
      <c r="AR1142" s="241"/>
      <c r="AS1142" s="241"/>
      <c r="AT1142" s="241"/>
    </row>
    <row r="1143" spans="43:46" s="240" customFormat="1" ht="15" customHeight="1">
      <c r="AQ1143" s="241"/>
      <c r="AR1143" s="241"/>
      <c r="AS1143" s="241"/>
      <c r="AT1143" s="241"/>
    </row>
    <row r="1144" spans="43:46" s="240" customFormat="1" ht="15" customHeight="1">
      <c r="AQ1144" s="241"/>
      <c r="AR1144" s="241"/>
      <c r="AS1144" s="241"/>
      <c r="AT1144" s="241"/>
    </row>
    <row r="1145" spans="43:46" s="240" customFormat="1" ht="15" customHeight="1">
      <c r="AQ1145" s="241"/>
      <c r="AR1145" s="241"/>
      <c r="AS1145" s="241"/>
      <c r="AT1145" s="241"/>
    </row>
    <row r="1146" spans="43:46" s="240" customFormat="1" ht="15" customHeight="1">
      <c r="AQ1146" s="241"/>
      <c r="AR1146" s="241"/>
      <c r="AS1146" s="241"/>
      <c r="AT1146" s="241"/>
    </row>
    <row r="1147" spans="43:46" s="240" customFormat="1" ht="15" customHeight="1">
      <c r="AQ1147" s="241"/>
      <c r="AR1147" s="241"/>
      <c r="AS1147" s="241"/>
      <c r="AT1147" s="241"/>
    </row>
    <row r="1148" spans="43:46" s="240" customFormat="1" ht="15" customHeight="1">
      <c r="AQ1148" s="241"/>
      <c r="AR1148" s="241"/>
      <c r="AS1148" s="241"/>
      <c r="AT1148" s="241"/>
    </row>
    <row r="1149" spans="43:46" s="240" customFormat="1" ht="15" customHeight="1">
      <c r="AQ1149" s="241"/>
      <c r="AR1149" s="241"/>
      <c r="AS1149" s="241"/>
      <c r="AT1149" s="241"/>
    </row>
    <row r="1150" spans="43:46" s="240" customFormat="1" ht="15" customHeight="1">
      <c r="AQ1150" s="241"/>
      <c r="AR1150" s="241"/>
      <c r="AS1150" s="241"/>
      <c r="AT1150" s="241"/>
    </row>
    <row r="1151" spans="43:46" s="240" customFormat="1" ht="15" customHeight="1">
      <c r="AQ1151" s="241"/>
      <c r="AR1151" s="241"/>
      <c r="AS1151" s="241"/>
      <c r="AT1151" s="241"/>
    </row>
    <row r="1152" spans="43:46" s="240" customFormat="1" ht="15" customHeight="1">
      <c r="AQ1152" s="241"/>
      <c r="AR1152" s="241"/>
      <c r="AS1152" s="241"/>
      <c r="AT1152" s="241"/>
    </row>
    <row r="1153" spans="43:46" s="240" customFormat="1" ht="15" customHeight="1">
      <c r="AQ1153" s="241"/>
      <c r="AR1153" s="241"/>
      <c r="AS1153" s="241"/>
      <c r="AT1153" s="241"/>
    </row>
    <row r="1154" spans="43:46" s="240" customFormat="1" ht="15" customHeight="1">
      <c r="AQ1154" s="241"/>
      <c r="AR1154" s="241"/>
      <c r="AS1154" s="241"/>
      <c r="AT1154" s="241"/>
    </row>
    <row r="1155" spans="43:46" s="240" customFormat="1" ht="15" customHeight="1">
      <c r="AQ1155" s="241"/>
      <c r="AR1155" s="241"/>
      <c r="AS1155" s="241"/>
      <c r="AT1155" s="241"/>
    </row>
    <row r="1156" spans="43:46" s="240" customFormat="1" ht="15" customHeight="1">
      <c r="AQ1156" s="241"/>
      <c r="AR1156" s="241"/>
      <c r="AS1156" s="241"/>
      <c r="AT1156" s="241"/>
    </row>
    <row r="1157" spans="43:46" s="240" customFormat="1" ht="15" customHeight="1">
      <c r="AQ1157" s="241"/>
      <c r="AR1157" s="241"/>
      <c r="AS1157" s="241"/>
      <c r="AT1157" s="241"/>
    </row>
    <row r="1158" spans="43:46" s="240" customFormat="1" ht="15" customHeight="1">
      <c r="AQ1158" s="241"/>
      <c r="AR1158" s="241"/>
      <c r="AS1158" s="241"/>
      <c r="AT1158" s="241"/>
    </row>
    <row r="1159" spans="43:46" s="240" customFormat="1" ht="15" customHeight="1">
      <c r="AQ1159" s="241"/>
      <c r="AR1159" s="241"/>
      <c r="AS1159" s="241"/>
      <c r="AT1159" s="241"/>
    </row>
    <row r="1160" spans="43:46" s="240" customFormat="1" ht="15" customHeight="1">
      <c r="AQ1160" s="241"/>
      <c r="AR1160" s="241"/>
      <c r="AS1160" s="241"/>
      <c r="AT1160" s="241"/>
    </row>
    <row r="1161" spans="43:46" s="240" customFormat="1" ht="15" customHeight="1">
      <c r="AQ1161" s="241"/>
      <c r="AR1161" s="241"/>
      <c r="AS1161" s="241"/>
      <c r="AT1161" s="241"/>
    </row>
    <row r="1162" spans="43:46" s="240" customFormat="1" ht="15" customHeight="1">
      <c r="AQ1162" s="241"/>
      <c r="AR1162" s="241"/>
      <c r="AS1162" s="241"/>
      <c r="AT1162" s="241"/>
    </row>
    <row r="1163" spans="43:46" s="240" customFormat="1" ht="15" customHeight="1">
      <c r="AQ1163" s="241"/>
      <c r="AR1163" s="241"/>
      <c r="AS1163" s="241"/>
      <c r="AT1163" s="241"/>
    </row>
    <row r="1164" spans="43:46" s="240" customFormat="1" ht="15" customHeight="1">
      <c r="AQ1164" s="241"/>
      <c r="AR1164" s="241"/>
      <c r="AS1164" s="241"/>
      <c r="AT1164" s="241"/>
    </row>
    <row r="1165" spans="43:46" s="240" customFormat="1" ht="15" customHeight="1">
      <c r="AQ1165" s="241"/>
      <c r="AR1165" s="241"/>
      <c r="AS1165" s="241"/>
      <c r="AT1165" s="241"/>
    </row>
    <row r="1166" spans="43:46" s="240" customFormat="1" ht="15" customHeight="1">
      <c r="AQ1166" s="241"/>
      <c r="AR1166" s="241"/>
      <c r="AS1166" s="241"/>
      <c r="AT1166" s="241"/>
    </row>
    <row r="1167" spans="43:46" s="240" customFormat="1" ht="15" customHeight="1">
      <c r="AQ1167" s="241"/>
      <c r="AR1167" s="241"/>
      <c r="AS1167" s="241"/>
      <c r="AT1167" s="241"/>
    </row>
    <row r="1168" spans="43:46" s="240" customFormat="1" ht="15" customHeight="1">
      <c r="AQ1168" s="241"/>
      <c r="AR1168" s="241"/>
      <c r="AS1168" s="241"/>
      <c r="AT1168" s="241"/>
    </row>
    <row r="1169" spans="43:46" s="240" customFormat="1" ht="15" customHeight="1">
      <c r="AQ1169" s="241"/>
      <c r="AR1169" s="241"/>
      <c r="AS1169" s="241"/>
      <c r="AT1169" s="241"/>
    </row>
    <row r="1170" spans="43:46" s="240" customFormat="1" ht="15" customHeight="1">
      <c r="AQ1170" s="241"/>
      <c r="AR1170" s="241"/>
      <c r="AS1170" s="241"/>
      <c r="AT1170" s="241"/>
    </row>
    <row r="1171" spans="43:46" s="240" customFormat="1" ht="15" customHeight="1"/>
    <row r="1172" spans="43:46" s="240" customFormat="1" ht="15" customHeight="1"/>
    <row r="1173" spans="43:46" s="240" customFormat="1" ht="15" customHeight="1"/>
    <row r="1174" spans="43:46" s="240" customFormat="1" ht="15" customHeight="1"/>
    <row r="1175" spans="43:46" s="240" customFormat="1" ht="15" customHeight="1"/>
    <row r="1176" spans="43:46" s="240" customFormat="1" ht="15" customHeight="1"/>
    <row r="1177" spans="43:46" s="240" customFormat="1" ht="15" customHeight="1"/>
    <row r="1178" spans="43:46" s="240" customFormat="1" ht="15" customHeight="1"/>
    <row r="1179" spans="43:46" s="240" customFormat="1" ht="15" customHeight="1"/>
    <row r="1180" spans="43:46" s="240" customFormat="1" ht="15" customHeight="1"/>
    <row r="1181" spans="43:46" s="240" customFormat="1" ht="15" customHeight="1"/>
    <row r="1182" spans="43:46" s="240" customFormat="1" ht="15" customHeight="1"/>
    <row r="1183" spans="43:46" s="240" customFormat="1" ht="15" customHeight="1"/>
    <row r="1184" spans="43:46" s="240" customFormat="1" ht="15" customHeight="1"/>
    <row r="1185" s="240" customFormat="1" ht="15" customHeight="1"/>
    <row r="1186" s="240" customFormat="1" ht="15" customHeight="1"/>
    <row r="1187" s="240" customFormat="1" ht="15" customHeight="1"/>
    <row r="1188" s="240" customFormat="1" ht="15" customHeight="1"/>
    <row r="1189" s="240" customFormat="1" ht="15" customHeight="1"/>
    <row r="1190" s="240" customFormat="1" ht="15" customHeight="1"/>
    <row r="1191" s="240" customFormat="1" ht="15" customHeight="1"/>
    <row r="1192" s="240" customFormat="1" ht="15" customHeight="1"/>
    <row r="1193" s="240" customFormat="1" ht="15" customHeight="1"/>
    <row r="1194" s="240" customFormat="1" ht="15" customHeight="1"/>
    <row r="1195" s="240" customFormat="1" ht="15" customHeight="1"/>
    <row r="1196" s="240" customFormat="1" ht="15" customHeight="1"/>
    <row r="1197" s="240" customFormat="1" ht="15" customHeight="1"/>
    <row r="1198" s="240" customFormat="1" ht="15" customHeight="1"/>
    <row r="1199" s="240" customFormat="1" ht="15" customHeight="1"/>
    <row r="1200" s="240" customFormat="1" ht="15" customHeight="1"/>
    <row r="1201" s="240" customFormat="1" ht="15" customHeight="1"/>
    <row r="1202" s="240" customFormat="1" ht="15" customHeight="1"/>
    <row r="1203" s="240" customFormat="1" ht="15" customHeight="1"/>
    <row r="1204" s="240" customFormat="1" ht="15" customHeight="1"/>
    <row r="1205" s="240" customFormat="1" ht="15" customHeight="1"/>
    <row r="1206" s="240" customFormat="1" ht="15" customHeight="1"/>
    <row r="1207" s="240" customFormat="1" ht="15" customHeight="1"/>
    <row r="1208" s="240" customFormat="1" ht="15" customHeight="1"/>
    <row r="1209" s="240" customFormat="1" ht="15" customHeight="1"/>
    <row r="1210" s="240" customFormat="1" ht="15" customHeight="1"/>
    <row r="1211" s="240" customFormat="1" ht="15" customHeight="1"/>
    <row r="1212" s="240" customFormat="1" ht="15" customHeight="1"/>
    <row r="1213" s="240" customFormat="1" ht="15" customHeight="1"/>
    <row r="1214" s="240" customFormat="1" ht="15" customHeight="1"/>
    <row r="1215" s="240" customFormat="1" ht="15" customHeight="1"/>
    <row r="1216" s="240" customFormat="1" ht="15" customHeight="1"/>
    <row r="1217" s="240" customFormat="1" ht="15" customHeight="1"/>
    <row r="1218" s="240" customFormat="1" ht="15" customHeight="1"/>
    <row r="1219" s="240" customFormat="1" ht="15" customHeight="1"/>
    <row r="1220" s="240" customFormat="1" ht="15" customHeight="1"/>
    <row r="1221" s="240" customFormat="1" ht="15" customHeight="1"/>
    <row r="1222" s="240" customFormat="1" ht="15" customHeight="1"/>
    <row r="1223" s="240" customFormat="1" ht="15" customHeight="1"/>
    <row r="1224" s="240" customFormat="1" ht="15" customHeight="1"/>
    <row r="1225" s="240" customFormat="1" ht="15" customHeight="1"/>
    <row r="1226" s="240" customFormat="1" ht="15" customHeight="1"/>
    <row r="1227" s="240" customFormat="1" ht="15" customHeight="1"/>
    <row r="1228" s="240" customFormat="1" ht="15" customHeight="1"/>
    <row r="1229" s="240" customFormat="1" ht="15" customHeight="1"/>
    <row r="1230" s="240" customFormat="1" ht="15" customHeight="1"/>
    <row r="1231" s="240" customFormat="1" ht="15" customHeight="1"/>
    <row r="1232" s="240" customFormat="1" ht="15" customHeight="1"/>
    <row r="1233" s="240" customFormat="1" ht="15" customHeight="1"/>
    <row r="1234" s="240" customFormat="1" ht="15" customHeight="1"/>
    <row r="1235" s="240" customFormat="1" ht="15" customHeight="1"/>
    <row r="1236" s="240" customFormat="1" ht="15" customHeight="1"/>
    <row r="1237" s="240" customFormat="1" ht="15" customHeight="1"/>
    <row r="1238" s="240" customFormat="1" ht="15" customHeight="1"/>
    <row r="1239" s="240" customFormat="1" ht="15" customHeight="1"/>
    <row r="1240" s="240" customFormat="1" ht="15" customHeight="1"/>
    <row r="1241" s="240" customFormat="1" ht="15" customHeight="1"/>
    <row r="1242" s="240" customFormat="1" ht="15" customHeight="1"/>
    <row r="1243" s="240" customFormat="1" ht="15" customHeight="1"/>
    <row r="1244" s="240" customFormat="1" ht="15" customHeight="1"/>
    <row r="1245" s="240" customFormat="1" ht="15" customHeight="1"/>
    <row r="1246" s="240" customFormat="1" ht="15" customHeight="1"/>
    <row r="1247" s="240" customFormat="1" ht="15" customHeight="1"/>
    <row r="1248" s="240" customFormat="1" ht="15" customHeight="1"/>
    <row r="1249" s="240" customFormat="1" ht="15" customHeight="1"/>
    <row r="1250" s="240" customFormat="1" ht="15" customHeight="1"/>
    <row r="1251" s="240" customFormat="1" ht="15" customHeight="1"/>
    <row r="1252" s="240" customFormat="1" ht="15" customHeight="1"/>
    <row r="1253" s="240" customFormat="1" ht="15" customHeight="1"/>
    <row r="1254" s="240" customFormat="1" ht="15" customHeight="1"/>
    <row r="1255" s="240" customFormat="1" ht="15" customHeight="1"/>
    <row r="1256" s="240" customFormat="1" ht="15" customHeight="1"/>
    <row r="1257" s="240" customFormat="1" ht="15" customHeight="1"/>
    <row r="1258" s="240" customFormat="1" ht="15" customHeight="1"/>
    <row r="1259" s="240" customFormat="1" ht="15" customHeight="1"/>
    <row r="1260" s="240" customFormat="1" ht="15" customHeight="1"/>
    <row r="1261" s="240" customFormat="1" ht="15" customHeight="1"/>
    <row r="1262" s="240" customFormat="1" ht="15" customHeight="1"/>
    <row r="1263" s="240" customFormat="1" ht="15" customHeight="1"/>
    <row r="1264" s="240" customFormat="1" ht="15" customHeight="1"/>
    <row r="1265" s="240" customFormat="1" ht="15" customHeight="1"/>
    <row r="1266" s="240" customFormat="1" ht="15" customHeight="1"/>
    <row r="1267" s="240" customFormat="1" ht="15" customHeight="1"/>
    <row r="1268" s="240" customFormat="1" ht="15" customHeight="1"/>
    <row r="1269" s="240" customFormat="1" ht="15" customHeight="1"/>
    <row r="1270" s="240" customFormat="1" ht="15" customHeight="1"/>
    <row r="1271" s="240" customFormat="1" ht="15" customHeight="1"/>
    <row r="1272" s="240" customFormat="1" ht="15" customHeight="1"/>
    <row r="1273" s="240" customFormat="1" ht="15" customHeight="1"/>
    <row r="1274" s="240" customFormat="1" ht="15" customHeight="1"/>
    <row r="1275" s="240" customFormat="1" ht="15" customHeight="1"/>
    <row r="1276" s="240" customFormat="1" ht="15" customHeight="1"/>
    <row r="1277" s="240" customFormat="1" ht="15" customHeight="1"/>
    <row r="1278" s="240" customFormat="1" ht="15" customHeight="1"/>
    <row r="1279" s="240" customFormat="1" ht="15" customHeight="1"/>
    <row r="1280" s="240" customFormat="1" ht="15" customHeight="1"/>
    <row r="1281" s="240" customFormat="1" ht="15" customHeight="1"/>
    <row r="1282" s="240" customFormat="1" ht="15" customHeight="1"/>
    <row r="1283" s="240" customFormat="1" ht="15" customHeight="1"/>
    <row r="1284" s="240" customFormat="1" ht="15" customHeight="1"/>
    <row r="1285" s="240" customFormat="1" ht="15" customHeight="1"/>
    <row r="1286" s="240" customFormat="1" ht="15" customHeight="1"/>
    <row r="1287" s="240" customFormat="1" ht="15" customHeight="1"/>
    <row r="1288" s="240" customFormat="1" ht="15" customHeight="1"/>
    <row r="1289" s="240" customFormat="1" ht="15" customHeight="1"/>
    <row r="1290" s="240" customFormat="1" ht="15" customHeight="1"/>
    <row r="1291" s="240" customFormat="1" ht="15" customHeight="1"/>
    <row r="1292" s="240" customFormat="1" ht="15" customHeight="1"/>
    <row r="1293" s="240" customFormat="1" ht="15" customHeight="1"/>
    <row r="1294" s="240" customFormat="1" ht="15" customHeight="1"/>
    <row r="1295" s="240" customFormat="1" ht="15" customHeight="1"/>
    <row r="1296" s="240" customFormat="1" ht="15" customHeight="1"/>
    <row r="1297" s="240" customFormat="1" ht="15" customHeight="1"/>
    <row r="1298" s="240" customFormat="1" ht="15" customHeight="1"/>
    <row r="1299" s="240" customFormat="1" ht="15" customHeight="1"/>
    <row r="1300" s="240" customFormat="1" ht="15" customHeight="1"/>
    <row r="1301" s="240" customFormat="1" ht="15" customHeight="1"/>
    <row r="1302" s="240" customFormat="1" ht="15" customHeight="1"/>
    <row r="1303" s="240" customFormat="1" ht="15" customHeight="1"/>
    <row r="1304" s="240" customFormat="1" ht="15" customHeight="1"/>
    <row r="1305" s="240" customFormat="1" ht="15" customHeight="1"/>
    <row r="1306" s="240" customFormat="1" ht="15" customHeight="1"/>
    <row r="1307" s="240" customFormat="1" ht="15" customHeight="1"/>
    <row r="1308" s="240" customFormat="1" ht="15" customHeight="1"/>
    <row r="1309" s="240" customFormat="1" ht="15" customHeight="1"/>
    <row r="1310" s="240" customFormat="1" ht="15" customHeight="1"/>
    <row r="1311" s="240" customFormat="1" ht="15" customHeight="1"/>
    <row r="1312" s="240" customFormat="1" ht="15" customHeight="1"/>
    <row r="1313" s="240" customFormat="1" ht="15" customHeight="1"/>
    <row r="1314" s="240" customFormat="1" ht="15" customHeight="1"/>
    <row r="1315" s="240" customFormat="1" ht="15" customHeight="1"/>
    <row r="1316" s="240" customFormat="1" ht="15" customHeight="1"/>
    <row r="1317" s="240" customFormat="1" ht="15" customHeight="1"/>
    <row r="1318" s="240" customFormat="1" ht="15" customHeight="1"/>
    <row r="1319" s="240" customFormat="1" ht="15" customHeight="1"/>
    <row r="1320" s="240" customFormat="1" ht="15" customHeight="1"/>
    <row r="1321" s="240" customFormat="1" ht="15" customHeight="1"/>
    <row r="1322" s="240" customFormat="1" ht="15" customHeight="1"/>
    <row r="1323" s="240" customFormat="1" ht="15" customHeight="1"/>
    <row r="1324" s="240" customFormat="1" ht="15" customHeight="1"/>
    <row r="1325" s="240" customFormat="1" ht="15" customHeight="1"/>
    <row r="1326" s="240" customFormat="1" ht="15" customHeight="1"/>
    <row r="1327" s="240" customFormat="1" ht="15" customHeight="1"/>
    <row r="1328" s="240" customFormat="1" ht="15" customHeight="1"/>
    <row r="1329" s="240" customFormat="1" ht="15" customHeight="1"/>
    <row r="1330" s="240" customFormat="1" ht="15" customHeight="1"/>
    <row r="1331" s="240" customFormat="1" ht="15" customHeight="1"/>
    <row r="1332" s="240" customFormat="1" ht="15" customHeight="1"/>
    <row r="1333" s="240" customFormat="1" ht="15" customHeight="1"/>
    <row r="1334" s="240" customFormat="1" ht="15" customHeight="1"/>
    <row r="1335" s="240" customFormat="1" ht="15" customHeight="1"/>
    <row r="1336" s="240" customFormat="1" ht="15" customHeight="1"/>
    <row r="1337" s="240" customFormat="1" ht="15" customHeight="1"/>
    <row r="1338" s="240" customFormat="1" ht="15" customHeight="1"/>
    <row r="1339" s="240" customFormat="1" ht="15" customHeight="1"/>
    <row r="1340" s="240" customFormat="1" ht="15" customHeight="1"/>
    <row r="1341" s="240" customFormat="1" ht="15" customHeight="1"/>
    <row r="1342" s="240" customFormat="1" ht="15" customHeight="1"/>
    <row r="1343" s="240" customFormat="1" ht="15" customHeight="1"/>
    <row r="1344" s="240" customFormat="1" ht="15" customHeight="1"/>
    <row r="1345" s="240" customFormat="1" ht="15" customHeight="1"/>
    <row r="1346" s="240" customFormat="1" ht="15" customHeight="1"/>
    <row r="1347" s="240" customFormat="1" ht="15" customHeight="1"/>
    <row r="1348" s="240" customFormat="1" ht="15" customHeight="1"/>
    <row r="1349" s="240" customFormat="1" ht="15" customHeight="1"/>
    <row r="1350" s="240" customFormat="1" ht="15" customHeight="1"/>
    <row r="1351" s="240" customFormat="1" ht="15" customHeight="1"/>
    <row r="1352" s="240" customFormat="1" ht="15" customHeight="1"/>
    <row r="1353" s="240" customFormat="1" ht="15" customHeight="1"/>
    <row r="1354" s="240" customFormat="1" ht="15" customHeight="1"/>
    <row r="1355" s="240" customFormat="1" ht="15" customHeight="1"/>
    <row r="1356" s="240" customFormat="1" ht="15" customHeight="1"/>
    <row r="1357" s="240" customFormat="1" ht="15" customHeight="1"/>
    <row r="1358" s="240" customFormat="1" ht="15" customHeight="1"/>
    <row r="1359" s="240" customFormat="1" ht="15" customHeight="1"/>
    <row r="1360" s="240" customFormat="1" ht="15" customHeight="1"/>
    <row r="1361" s="240" customFormat="1" ht="15" customHeight="1"/>
    <row r="1362" s="240" customFormat="1" ht="15" customHeight="1"/>
    <row r="1363" s="240" customFormat="1" ht="15" customHeight="1"/>
    <row r="1364" s="240" customFormat="1" ht="15" customHeight="1"/>
    <row r="1365" s="240" customFormat="1" ht="15" customHeight="1"/>
    <row r="1366" s="240" customFormat="1" ht="15" customHeight="1"/>
    <row r="1367" s="240" customFormat="1" ht="15" customHeight="1"/>
    <row r="1368" s="240" customFormat="1" ht="15" customHeight="1"/>
    <row r="1369" s="240" customFormat="1" ht="15" customHeight="1"/>
    <row r="1370" s="240" customFormat="1" ht="15" customHeight="1"/>
    <row r="1371" s="240" customFormat="1" ht="15" customHeight="1"/>
    <row r="1372" s="240" customFormat="1" ht="15" customHeight="1"/>
    <row r="1373" s="240" customFormat="1" ht="15" customHeight="1"/>
    <row r="1374" s="240" customFormat="1" ht="15" customHeight="1"/>
    <row r="1375" s="240" customFormat="1" ht="15" customHeight="1"/>
    <row r="1376" s="240" customFormat="1" ht="15" customHeight="1"/>
    <row r="1377" s="240" customFormat="1" ht="15" customHeight="1"/>
    <row r="1378" s="240" customFormat="1" ht="15" customHeight="1"/>
    <row r="1379" s="240" customFormat="1" ht="15" customHeight="1"/>
    <row r="1380" s="240" customFormat="1" ht="15" customHeight="1"/>
    <row r="1381" s="240" customFormat="1" ht="15" customHeight="1"/>
    <row r="1382" s="240" customFormat="1" ht="15" customHeight="1"/>
    <row r="1383" s="240" customFormat="1" ht="15" customHeight="1"/>
    <row r="1384" s="240" customFormat="1" ht="15" customHeight="1"/>
    <row r="1385" s="240" customFormat="1" ht="15" customHeight="1"/>
    <row r="1386" s="240" customFormat="1" ht="15" customHeight="1"/>
    <row r="1387" s="240" customFormat="1" ht="15" customHeight="1"/>
    <row r="1388" s="240" customFormat="1" ht="15" customHeight="1"/>
    <row r="1389" s="240" customFormat="1" ht="15" customHeight="1"/>
    <row r="1390" s="240" customFormat="1" ht="15" customHeight="1"/>
    <row r="1391" s="240" customFormat="1" ht="15" customHeight="1"/>
    <row r="1392" s="240" customFormat="1" ht="15" customHeight="1"/>
    <row r="1393" s="240" customFormat="1" ht="15" customHeight="1"/>
    <row r="1394" s="240" customFormat="1" ht="15" customHeight="1"/>
    <row r="1395" s="240" customFormat="1" ht="15" customHeight="1"/>
    <row r="1396" s="240" customFormat="1" ht="15" customHeight="1"/>
    <row r="1397" s="240" customFormat="1" ht="15" customHeight="1"/>
    <row r="1398" s="240" customFormat="1" ht="15" customHeight="1"/>
    <row r="1399" s="240" customFormat="1" ht="15" customHeight="1"/>
    <row r="1400" s="240" customFormat="1" ht="15" customHeight="1"/>
    <row r="1401" s="240" customFormat="1" ht="15" customHeight="1"/>
    <row r="1402" s="240" customFormat="1" ht="15" customHeight="1"/>
    <row r="1403" s="240" customFormat="1" ht="15" customHeight="1"/>
    <row r="1404" s="240" customFormat="1" ht="15" customHeight="1"/>
    <row r="1405" s="240" customFormat="1" ht="15" customHeight="1"/>
    <row r="1406" s="240" customFormat="1" ht="15" customHeight="1"/>
    <row r="1407" s="240" customFormat="1" ht="15" customHeight="1"/>
    <row r="1408" s="240" customFormat="1" ht="15" customHeight="1"/>
    <row r="1409" s="240" customFormat="1" ht="15" customHeight="1"/>
    <row r="1410" s="240" customFormat="1" ht="15" customHeight="1"/>
    <row r="1411" s="240" customFormat="1" ht="15" customHeight="1"/>
    <row r="1412" s="240" customFormat="1" ht="15" customHeight="1"/>
    <row r="1413" s="240" customFormat="1" ht="15" customHeight="1"/>
    <row r="1414" s="240" customFormat="1" ht="15" customHeight="1"/>
    <row r="1415" s="240" customFormat="1" ht="15" customHeight="1"/>
    <row r="1416" s="240" customFormat="1" ht="15" customHeight="1"/>
    <row r="1417" s="240" customFormat="1" ht="15" customHeight="1"/>
    <row r="1418" s="240" customFormat="1" ht="15" customHeight="1"/>
    <row r="1419" s="240" customFormat="1" ht="15" customHeight="1"/>
    <row r="1420" s="240" customFormat="1" ht="15" customHeight="1"/>
    <row r="1421" s="240" customFormat="1" ht="15" customHeight="1"/>
    <row r="1422" s="240" customFormat="1" ht="15" customHeight="1"/>
    <row r="1423" s="240" customFormat="1" ht="15" customHeight="1"/>
    <row r="1424" s="240" customFormat="1" ht="15" customHeight="1"/>
    <row r="1425" s="240" customFormat="1" ht="15" customHeight="1"/>
    <row r="1426" s="240" customFormat="1" ht="15" customHeight="1"/>
    <row r="1427" s="240" customFormat="1" ht="15" customHeight="1"/>
    <row r="1428" s="240" customFormat="1" ht="15" customHeight="1"/>
    <row r="1429" s="240" customFormat="1" ht="15" customHeight="1"/>
    <row r="1430" s="240" customFormat="1" ht="15" customHeight="1"/>
    <row r="1431" s="240" customFormat="1" ht="15" customHeight="1"/>
    <row r="1432" s="240" customFormat="1" ht="15" customHeight="1"/>
    <row r="1433" s="240" customFormat="1" ht="15" customHeight="1"/>
    <row r="1434" s="240" customFormat="1" ht="15" customHeight="1"/>
    <row r="1435" s="240" customFormat="1" ht="15" customHeight="1"/>
    <row r="1436" s="240" customFormat="1" ht="15" customHeight="1"/>
    <row r="1437" s="240" customFormat="1" ht="15" customHeight="1"/>
    <row r="1438" s="240" customFormat="1" ht="15" customHeight="1"/>
    <row r="1439" s="240" customFormat="1" ht="15" customHeight="1"/>
    <row r="1440" s="240" customFormat="1" ht="15" customHeight="1"/>
    <row r="1441" s="240" customFormat="1" ht="15" customHeight="1"/>
    <row r="1442" s="240" customFormat="1" ht="15" customHeight="1"/>
    <row r="1443" s="240" customFormat="1" ht="15" customHeight="1"/>
    <row r="1444" s="240" customFormat="1" ht="15" customHeight="1"/>
    <row r="1445" s="240" customFormat="1" ht="15" customHeight="1"/>
    <row r="1446" s="240" customFormat="1" ht="15" customHeight="1"/>
    <row r="1447" s="240" customFormat="1" ht="15" customHeight="1"/>
    <row r="1448" s="240" customFormat="1" ht="15" customHeight="1"/>
    <row r="1449" s="240" customFormat="1" ht="15" customHeight="1"/>
    <row r="1450" s="240" customFormat="1" ht="15" customHeight="1"/>
    <row r="1451" s="240" customFormat="1" ht="15" customHeight="1"/>
    <row r="1452" s="240" customFormat="1" ht="15" customHeight="1"/>
    <row r="1453" s="240" customFormat="1" ht="15" customHeight="1"/>
    <row r="1454" s="240" customFormat="1" ht="15" customHeight="1"/>
    <row r="1455" s="240" customFormat="1" ht="15" customHeight="1"/>
    <row r="1456" s="240" customFormat="1" ht="15" customHeight="1"/>
    <row r="1457" s="240" customFormat="1" ht="15" customHeight="1"/>
    <row r="1458" s="240" customFormat="1" ht="15" customHeight="1"/>
    <row r="1459" s="240" customFormat="1" ht="15" customHeight="1"/>
    <row r="1460" s="240" customFormat="1" ht="15" customHeight="1"/>
    <row r="1461" s="240" customFormat="1" ht="15" customHeight="1"/>
    <row r="1462" s="240" customFormat="1" ht="15" customHeight="1"/>
    <row r="1463" s="240" customFormat="1" ht="15" customHeight="1"/>
    <row r="1464" s="240" customFormat="1" ht="15" customHeight="1"/>
    <row r="1465" s="240" customFormat="1" ht="15" customHeight="1"/>
    <row r="1466" s="240" customFormat="1" ht="15" customHeight="1"/>
    <row r="1467" s="240" customFormat="1" ht="15" customHeight="1"/>
    <row r="1468" s="240" customFormat="1" ht="15" customHeight="1"/>
    <row r="1469" s="240" customFormat="1" ht="15" customHeight="1"/>
    <row r="1470" s="240" customFormat="1" ht="15" customHeight="1"/>
    <row r="1471" s="240" customFormat="1" ht="15" customHeight="1"/>
    <row r="1472" s="240" customFormat="1" ht="15" customHeight="1"/>
    <row r="1473" s="240" customFormat="1" ht="15" customHeight="1"/>
    <row r="1474" s="240" customFormat="1" ht="15" customHeight="1"/>
    <row r="1475" s="240" customFormat="1" ht="15" customHeight="1"/>
    <row r="1476" s="240" customFormat="1" ht="15" customHeight="1"/>
    <row r="1477" s="240" customFormat="1" ht="15" customHeight="1"/>
    <row r="1478" s="240" customFormat="1" ht="15" customHeight="1"/>
    <row r="1479" s="240" customFormat="1" ht="15" customHeight="1"/>
    <row r="1480" s="240" customFormat="1" ht="15" customHeight="1"/>
    <row r="1481" s="240" customFormat="1" ht="15" customHeight="1"/>
    <row r="1482" s="240" customFormat="1" ht="15" customHeight="1"/>
    <row r="1483" s="240" customFormat="1" ht="15" customHeight="1"/>
    <row r="1484" s="240" customFormat="1" ht="15" customHeight="1"/>
    <row r="1485" s="240" customFormat="1" ht="15" customHeight="1"/>
    <row r="1486" s="240" customFormat="1" ht="15" customHeight="1"/>
    <row r="1487" s="240" customFormat="1" ht="15" customHeight="1"/>
    <row r="1488" s="240" customFormat="1" ht="15" customHeight="1"/>
    <row r="1489" s="240" customFormat="1" ht="15" customHeight="1"/>
    <row r="1490" s="240" customFormat="1" ht="15" customHeight="1"/>
    <row r="1491" s="240" customFormat="1" ht="15" customHeight="1"/>
    <row r="1492" s="240" customFormat="1" ht="15" customHeight="1"/>
    <row r="1493" s="240" customFormat="1" ht="15" customHeight="1"/>
    <row r="1494" s="240" customFormat="1" ht="15" customHeight="1"/>
    <row r="1495" s="240" customFormat="1" ht="15" customHeight="1"/>
    <row r="1496" s="240" customFormat="1" ht="15" customHeight="1"/>
    <row r="1497" s="240" customFormat="1" ht="15" customHeight="1"/>
    <row r="1498" s="240" customFormat="1" ht="15" customHeight="1"/>
    <row r="1499" s="240" customFormat="1" ht="15" customHeight="1"/>
    <row r="1500" s="240" customFormat="1" ht="15" customHeight="1"/>
    <row r="1501" s="240" customFormat="1" ht="15" customHeight="1"/>
    <row r="1502" s="240" customFormat="1" ht="15" customHeight="1"/>
    <row r="1503" s="240" customFormat="1" ht="15" customHeight="1"/>
    <row r="1504" s="240" customFormat="1" ht="15" customHeight="1"/>
    <row r="1505" s="240" customFormat="1" ht="15" customHeight="1"/>
    <row r="1506" s="240" customFormat="1" ht="15" customHeight="1"/>
    <row r="1507" s="240" customFormat="1" ht="15" customHeight="1"/>
    <row r="1508" s="240" customFormat="1" ht="15" customHeight="1"/>
    <row r="1509" s="240" customFormat="1" ht="15" customHeight="1"/>
    <row r="1510" s="240" customFormat="1" ht="15" customHeight="1"/>
    <row r="1511" s="240" customFormat="1" ht="15" customHeight="1"/>
    <row r="1512" s="240" customFormat="1" ht="15" customHeight="1"/>
    <row r="1513" s="240" customFormat="1" ht="15" customHeight="1"/>
    <row r="1514" s="240" customFormat="1" ht="15" customHeight="1"/>
    <row r="1515" s="240" customFormat="1" ht="15" customHeight="1"/>
    <row r="1516" s="240" customFormat="1" ht="15" customHeight="1"/>
    <row r="1517" s="240" customFormat="1" ht="15" customHeight="1"/>
    <row r="1518" s="240" customFormat="1" ht="15" customHeight="1"/>
    <row r="1519" s="240" customFormat="1" ht="15" customHeight="1"/>
    <row r="1520" s="240" customFormat="1" ht="15" customHeight="1"/>
    <row r="1521" s="240" customFormat="1" ht="15" customHeight="1"/>
    <row r="1522" s="240" customFormat="1" ht="15" customHeight="1"/>
    <row r="1523" s="240" customFormat="1" ht="15" customHeight="1"/>
    <row r="1524" s="240" customFormat="1" ht="15" customHeight="1"/>
    <row r="1525" s="240" customFormat="1" ht="15" customHeight="1"/>
    <row r="1526" s="240" customFormat="1" ht="15" customHeight="1"/>
    <row r="1527" s="240" customFormat="1" ht="15" customHeight="1"/>
    <row r="1528" s="240" customFormat="1" ht="15" customHeight="1"/>
    <row r="1529" s="240" customFormat="1" ht="15" customHeight="1"/>
    <row r="1530" s="240" customFormat="1" ht="15" customHeight="1"/>
    <row r="1531" s="240" customFormat="1" ht="15" customHeight="1"/>
    <row r="1532" s="240" customFormat="1" ht="15" customHeight="1"/>
    <row r="1533" s="240" customFormat="1" ht="15" customHeight="1"/>
    <row r="1534" s="240" customFormat="1" ht="15" customHeight="1"/>
    <row r="1535" s="240" customFormat="1" ht="15" customHeight="1"/>
    <row r="1536" s="240" customFormat="1" ht="15" customHeight="1"/>
    <row r="1537" s="240" customFormat="1" ht="15" customHeight="1"/>
    <row r="1538" s="240" customFormat="1" ht="15" customHeight="1"/>
    <row r="1539" s="240" customFormat="1" ht="15" customHeight="1"/>
    <row r="1540" s="240" customFormat="1" ht="15" customHeight="1"/>
    <row r="1541" s="240" customFormat="1" ht="15" customHeight="1"/>
    <row r="1542" s="240" customFormat="1" ht="15" customHeight="1"/>
    <row r="1543" s="240" customFormat="1" ht="15" customHeight="1"/>
    <row r="1544" s="240" customFormat="1" ht="15" customHeight="1"/>
    <row r="1545" s="240" customFormat="1" ht="15" customHeight="1"/>
    <row r="1546" s="240" customFormat="1" ht="15" customHeight="1"/>
    <row r="1547" s="240" customFormat="1" ht="15" customHeight="1"/>
    <row r="1548" s="240" customFormat="1" ht="15" customHeight="1"/>
    <row r="1549" s="240" customFormat="1" ht="15" customHeight="1"/>
    <row r="1550" s="240" customFormat="1" ht="15" customHeight="1"/>
    <row r="1551" s="240" customFormat="1" ht="15" customHeight="1"/>
    <row r="1552" s="240" customFormat="1" ht="15" customHeight="1"/>
    <row r="1553" s="240" customFormat="1" ht="15" customHeight="1"/>
    <row r="1554" s="240" customFormat="1" ht="15" customHeight="1"/>
    <row r="1555" s="240" customFormat="1" ht="15" customHeight="1"/>
    <row r="1556" s="240" customFormat="1" ht="15" customHeight="1"/>
    <row r="1557" s="240" customFormat="1" ht="15" customHeight="1"/>
    <row r="1558" s="240" customFormat="1" ht="15" customHeight="1"/>
    <row r="1559" s="240" customFormat="1" ht="15" customHeight="1"/>
    <row r="1560" s="240" customFormat="1" ht="15" customHeight="1"/>
    <row r="1561" s="240" customFormat="1" ht="15" customHeight="1"/>
    <row r="1562" s="240" customFormat="1" ht="15" customHeight="1"/>
    <row r="1563" s="240" customFormat="1" ht="15" customHeight="1"/>
    <row r="1564" s="240" customFormat="1" ht="15" customHeight="1"/>
    <row r="1565" s="240" customFormat="1" ht="15" customHeight="1"/>
    <row r="1566" s="240" customFormat="1" ht="15" customHeight="1"/>
    <row r="1567" s="240" customFormat="1" ht="15" customHeight="1"/>
    <row r="1568" s="240" customFormat="1" ht="15" customHeight="1"/>
    <row r="1569" s="240" customFormat="1" ht="15" customHeight="1"/>
    <row r="1570" s="240" customFormat="1" ht="15" customHeight="1"/>
    <row r="1571" s="240" customFormat="1" ht="15" customHeight="1"/>
    <row r="1572" s="240" customFormat="1" ht="15" customHeight="1"/>
    <row r="1573" s="240" customFormat="1" ht="15" customHeight="1"/>
    <row r="1574" s="240" customFormat="1" ht="15" customHeight="1"/>
    <row r="1575" s="240" customFormat="1" ht="15" customHeight="1"/>
    <row r="1576" s="240" customFormat="1" ht="15" customHeight="1"/>
    <row r="1577" s="240" customFormat="1" ht="15" customHeight="1"/>
    <row r="1578" s="240" customFormat="1" ht="15" customHeight="1"/>
    <row r="1579" s="240" customFormat="1" ht="15" customHeight="1"/>
    <row r="1580" s="240" customFormat="1" ht="15" customHeight="1"/>
    <row r="1581" s="240" customFormat="1" ht="15" customHeight="1"/>
    <row r="1582" s="240" customFormat="1" ht="15" customHeight="1"/>
    <row r="1583" s="240" customFormat="1" ht="15" customHeight="1"/>
    <row r="1584" s="240" customFormat="1" ht="15" customHeight="1"/>
    <row r="1585" s="240" customFormat="1" ht="15" customHeight="1"/>
    <row r="1586" s="240" customFormat="1" ht="15" customHeight="1"/>
    <row r="1587" s="240" customFormat="1" ht="15" customHeight="1"/>
    <row r="1588" s="240" customFormat="1" ht="15" customHeight="1"/>
    <row r="1589" s="240" customFormat="1" ht="15" customHeight="1"/>
    <row r="1590" s="240" customFormat="1" ht="15" customHeight="1"/>
    <row r="1591" s="240" customFormat="1" ht="15" customHeight="1"/>
    <row r="1592" s="240" customFormat="1" ht="15" customHeight="1"/>
    <row r="1593" s="240" customFormat="1" ht="15" customHeight="1"/>
    <row r="1594" s="240" customFormat="1" ht="15" customHeight="1"/>
    <row r="1595" s="240" customFormat="1" ht="15" customHeight="1"/>
    <row r="1596" s="240" customFormat="1" ht="15" customHeight="1"/>
    <row r="1597" s="240" customFormat="1" ht="15" customHeight="1"/>
    <row r="1598" s="240" customFormat="1" ht="15" customHeight="1"/>
    <row r="1599" s="240" customFormat="1" ht="15" customHeight="1"/>
    <row r="1600" s="240" customFormat="1" ht="15" customHeight="1"/>
    <row r="1601" s="240" customFormat="1" ht="15" customHeight="1"/>
    <row r="1602" s="240" customFormat="1" ht="15" customHeight="1"/>
    <row r="1603" s="240" customFormat="1" ht="15" customHeight="1"/>
    <row r="1604" s="240" customFormat="1" ht="15" customHeight="1"/>
    <row r="1605" s="240" customFormat="1" ht="15" customHeight="1"/>
    <row r="1606" s="240" customFormat="1" ht="15" customHeight="1"/>
    <row r="1607" s="240" customFormat="1" ht="15" customHeight="1"/>
    <row r="1608" s="240" customFormat="1" ht="15" customHeight="1"/>
    <row r="1609" s="240" customFormat="1" ht="15" customHeight="1"/>
    <row r="1610" s="240" customFormat="1" ht="15" customHeight="1"/>
    <row r="1611" s="240" customFormat="1" ht="15" customHeight="1"/>
    <row r="1612" s="240" customFormat="1" ht="15" customHeight="1"/>
    <row r="1613" s="240" customFormat="1" ht="15" customHeight="1"/>
    <row r="1614" s="240" customFormat="1" ht="15" customHeight="1"/>
    <row r="1615" s="240" customFormat="1" ht="15" customHeight="1"/>
    <row r="1616" s="240" customFormat="1" ht="15" customHeight="1"/>
    <row r="1617" s="240" customFormat="1" ht="15" customHeight="1"/>
    <row r="1618" s="240" customFormat="1" ht="15" customHeight="1"/>
    <row r="1619" s="240" customFormat="1" ht="15" customHeight="1"/>
    <row r="1620" s="240" customFormat="1" ht="15" customHeight="1"/>
    <row r="1621" s="240" customFormat="1" ht="15" customHeight="1"/>
    <row r="1622" s="240" customFormat="1" ht="15" customHeight="1"/>
    <row r="1623" s="240" customFormat="1" ht="15" customHeight="1"/>
    <row r="1624" s="240" customFormat="1" ht="15" customHeight="1"/>
    <row r="1625" s="240" customFormat="1" ht="15" customHeight="1"/>
    <row r="1626" s="240" customFormat="1" ht="15" customHeight="1"/>
    <row r="1627" s="240" customFormat="1" ht="15" customHeight="1"/>
    <row r="1628" s="240" customFormat="1" ht="15" customHeight="1"/>
    <row r="1629" s="240" customFormat="1" ht="15" customHeight="1"/>
    <row r="1630" s="240" customFormat="1" ht="15" customHeight="1"/>
    <row r="1631" s="240" customFormat="1" ht="15" customHeight="1"/>
    <row r="1632" s="240" customFormat="1" ht="15" customHeight="1"/>
    <row r="1633" s="240" customFormat="1" ht="15" customHeight="1"/>
    <row r="1634" s="240" customFormat="1" ht="15" customHeight="1"/>
    <row r="1635" s="240" customFormat="1" ht="15" customHeight="1"/>
    <row r="1636" s="240" customFormat="1" ht="15" customHeight="1"/>
    <row r="1637" s="240" customFormat="1" ht="15" customHeight="1"/>
    <row r="1638" s="240" customFormat="1" ht="15" customHeight="1"/>
    <row r="1639" s="240" customFormat="1" ht="15" customHeight="1"/>
    <row r="1640" s="240" customFormat="1" ht="15" customHeight="1"/>
    <row r="1641" s="240" customFormat="1" ht="15" customHeight="1"/>
    <row r="1642" s="240" customFormat="1" ht="15" customHeight="1"/>
    <row r="1643" s="240" customFormat="1" ht="15" customHeight="1"/>
    <row r="1644" s="240" customFormat="1" ht="15" customHeight="1"/>
    <row r="1645" s="240" customFormat="1" ht="15" customHeight="1"/>
    <row r="1646" s="240" customFormat="1" ht="15" customHeight="1"/>
    <row r="1647" s="240" customFormat="1" ht="15" customHeight="1"/>
    <row r="1648" s="240" customFormat="1" ht="15" customHeight="1"/>
    <row r="1649" s="240" customFormat="1" ht="15" customHeight="1"/>
    <row r="1650" s="240" customFormat="1" ht="15" customHeight="1"/>
    <row r="1651" s="240" customFormat="1" ht="15" customHeight="1"/>
    <row r="1652" s="240" customFormat="1" ht="15" customHeight="1"/>
    <row r="1653" s="240" customFormat="1" ht="15" customHeight="1"/>
    <row r="1654" s="240" customFormat="1" ht="15" customHeight="1"/>
    <row r="1655" s="240" customFormat="1" ht="15" customHeight="1"/>
    <row r="1656" s="240" customFormat="1" ht="15" customHeight="1"/>
    <row r="1657" s="240" customFormat="1" ht="15" customHeight="1"/>
    <row r="1658" s="240" customFormat="1" ht="15" customHeight="1"/>
    <row r="1659" s="240" customFormat="1" ht="15" customHeight="1"/>
    <row r="1660" s="240" customFormat="1" ht="15" customHeight="1"/>
    <row r="1661" s="240" customFormat="1" ht="15" customHeight="1"/>
    <row r="1662" s="240" customFormat="1" ht="15" customHeight="1"/>
    <row r="1663" s="240" customFormat="1" ht="15" customHeight="1"/>
    <row r="1664" s="240" customFormat="1" ht="15" customHeight="1"/>
    <row r="1665" s="240" customFormat="1" ht="15" customHeight="1"/>
    <row r="1666" s="240" customFormat="1" ht="15" customHeight="1"/>
    <row r="1667" s="240" customFormat="1" ht="15" customHeight="1"/>
    <row r="1668" s="240" customFormat="1" ht="15" customHeight="1"/>
    <row r="1669" s="240" customFormat="1" ht="15" customHeight="1"/>
    <row r="1670" s="240" customFormat="1" ht="15" customHeight="1"/>
    <row r="1671" s="240" customFormat="1" ht="15" customHeight="1"/>
    <row r="1672" s="240" customFormat="1" ht="15" customHeight="1"/>
    <row r="1673" s="240" customFormat="1" ht="15" customHeight="1"/>
    <row r="1674" s="240" customFormat="1" ht="15" customHeight="1"/>
    <row r="1675" s="240" customFormat="1" ht="15" customHeight="1"/>
    <row r="1676" s="240" customFormat="1" ht="15" customHeight="1"/>
    <row r="1677" s="240" customFormat="1" ht="15" customHeight="1"/>
    <row r="1678" s="240" customFormat="1" ht="15" customHeight="1"/>
    <row r="1679" s="240" customFormat="1" ht="15" customHeight="1"/>
    <row r="1680" s="240" customFormat="1" ht="15" customHeight="1"/>
    <row r="1681" s="240" customFormat="1" ht="15" customHeight="1"/>
    <row r="1682" s="240" customFormat="1" ht="15" customHeight="1"/>
    <row r="1683" s="240" customFormat="1" ht="15" customHeight="1"/>
    <row r="1684" s="240" customFormat="1" ht="15" customHeight="1"/>
    <row r="1685" s="240" customFormat="1" ht="15" customHeight="1"/>
    <row r="1686" s="240" customFormat="1" ht="15" customHeight="1"/>
  </sheetData>
  <sheetProtection password="8DE8" sheet="1" objects="1" scenarios="1"/>
  <mergeCells count="237">
    <mergeCell ref="J63:O63"/>
    <mergeCell ref="P63:U63"/>
    <mergeCell ref="V63:AA63"/>
    <mergeCell ref="C71:AI71"/>
    <mergeCell ref="I73:AI73"/>
    <mergeCell ref="AD68:AI68"/>
    <mergeCell ref="AF101:AI101"/>
    <mergeCell ref="C64:I64"/>
    <mergeCell ref="J64:O64"/>
    <mergeCell ref="P64:U64"/>
    <mergeCell ref="V64:AA64"/>
    <mergeCell ref="AB64:AI64"/>
    <mergeCell ref="C65:I65"/>
    <mergeCell ref="J65:O65"/>
    <mergeCell ref="P65:U65"/>
    <mergeCell ref="V65:AA65"/>
    <mergeCell ref="AB65:AI65"/>
    <mergeCell ref="X74:AI74"/>
    <mergeCell ref="I82:R82"/>
    <mergeCell ref="E87:M87"/>
    <mergeCell ref="P87:U87"/>
    <mergeCell ref="X87:AE87"/>
    <mergeCell ref="E89:R89"/>
    <mergeCell ref="U89:AB89"/>
    <mergeCell ref="X116:Z116"/>
    <mergeCell ref="AE89:AH89"/>
    <mergeCell ref="E93:M93"/>
    <mergeCell ref="P93:V93"/>
    <mergeCell ref="P97:AI97"/>
    <mergeCell ref="C103:G103"/>
    <mergeCell ref="H103:K103"/>
    <mergeCell ref="M103:T103"/>
    <mergeCell ref="U103:W103"/>
    <mergeCell ref="Y103:AF103"/>
    <mergeCell ref="AG103:AI103"/>
    <mergeCell ref="P102:S102"/>
    <mergeCell ref="T102:W102"/>
    <mergeCell ref="X102:AA102"/>
    <mergeCell ref="C116:G116"/>
    <mergeCell ref="H116:J116"/>
    <mergeCell ref="K116:N116"/>
    <mergeCell ref="O116:Q116"/>
    <mergeCell ref="C63:I63"/>
    <mergeCell ref="C108:AI108"/>
    <mergeCell ref="C118:AI118"/>
    <mergeCell ref="I119:P119"/>
    <mergeCell ref="Q119:AI119"/>
    <mergeCell ref="AA117:AD117"/>
    <mergeCell ref="Q105:AI105"/>
    <mergeCell ref="X106:AI106"/>
    <mergeCell ref="C110:Y110"/>
    <mergeCell ref="C111:Y111"/>
    <mergeCell ref="I113:P113"/>
    <mergeCell ref="Q113:AI113"/>
    <mergeCell ref="C115:AI115"/>
    <mergeCell ref="AA116:AD116"/>
    <mergeCell ref="AE116:AG116"/>
    <mergeCell ref="C117:G117"/>
    <mergeCell ref="H117:J117"/>
    <mergeCell ref="K117:N117"/>
    <mergeCell ref="O117:Q117"/>
    <mergeCell ref="C114:AI114"/>
    <mergeCell ref="S117:W117"/>
    <mergeCell ref="X117:Z117"/>
    <mergeCell ref="AE117:AG117"/>
    <mergeCell ref="S116:W116"/>
    <mergeCell ref="C75:V75"/>
    <mergeCell ref="X75:AI75"/>
    <mergeCell ref="C100:K102"/>
    <mergeCell ref="L100:W100"/>
    <mergeCell ref="X100:AI100"/>
    <mergeCell ref="L101:O101"/>
    <mergeCell ref="P101:S101"/>
    <mergeCell ref="T101:W101"/>
    <mergeCell ref="X101:AA101"/>
    <mergeCell ref="AB101:AE101"/>
    <mergeCell ref="AB102:AE102"/>
    <mergeCell ref="AF102:AI102"/>
    <mergeCell ref="L102:O102"/>
    <mergeCell ref="C147:AI147"/>
    <mergeCell ref="O146:AI146"/>
    <mergeCell ref="S121:W121"/>
    <mergeCell ref="X121:Z121"/>
    <mergeCell ref="AA121:AD121"/>
    <mergeCell ref="AE121:AG121"/>
    <mergeCell ref="C127:AI127"/>
    <mergeCell ref="W50:AA50"/>
    <mergeCell ref="AB50:AF50"/>
    <mergeCell ref="W51:AA51"/>
    <mergeCell ref="AB51:AF51"/>
    <mergeCell ref="H52:V53"/>
    <mergeCell ref="W52:AA52"/>
    <mergeCell ref="AB52:AF52"/>
    <mergeCell ref="W53:AA53"/>
    <mergeCell ref="AB53:AF53"/>
    <mergeCell ref="C52:G53"/>
    <mergeCell ref="AG52:AI52"/>
    <mergeCell ref="AG53:AI53"/>
    <mergeCell ref="C50:G51"/>
    <mergeCell ref="C62:I62"/>
    <mergeCell ref="J62:O62"/>
    <mergeCell ref="P62:U62"/>
    <mergeCell ref="V62:AA62"/>
    <mergeCell ref="C171:AI171"/>
    <mergeCell ref="C173:AI173"/>
    <mergeCell ref="C156:AI156"/>
    <mergeCell ref="C158:AI161"/>
    <mergeCell ref="C166:J166"/>
    <mergeCell ref="L166:AI166"/>
    <mergeCell ref="C169:J169"/>
    <mergeCell ref="L169:AI169"/>
    <mergeCell ref="C148:AI149"/>
    <mergeCell ref="C172:AI172"/>
    <mergeCell ref="C163:AI165"/>
    <mergeCell ref="C139:AI139"/>
    <mergeCell ref="C140:AI141"/>
    <mergeCell ref="C142:AI142"/>
    <mergeCell ref="C130:AI130"/>
    <mergeCell ref="C132:AI133"/>
    <mergeCell ref="C121:G121"/>
    <mergeCell ref="H121:J121"/>
    <mergeCell ref="K121:N121"/>
    <mergeCell ref="O121:Q121"/>
    <mergeCell ref="C126:I126"/>
    <mergeCell ref="J126:AI126"/>
    <mergeCell ref="C129:I129"/>
    <mergeCell ref="J129:AI129"/>
    <mergeCell ref="C124:AI124"/>
    <mergeCell ref="C135:AI135"/>
    <mergeCell ref="C137:AI138"/>
    <mergeCell ref="C123:I123"/>
    <mergeCell ref="J123:AI123"/>
    <mergeCell ref="C66:I66"/>
    <mergeCell ref="J66:O66"/>
    <mergeCell ref="P66:U66"/>
    <mergeCell ref="V66:AA66"/>
    <mergeCell ref="AB66:AI66"/>
    <mergeCell ref="AB62:AI62"/>
    <mergeCell ref="AG50:AI50"/>
    <mergeCell ref="C60:I60"/>
    <mergeCell ref="J60:O60"/>
    <mergeCell ref="P60:U60"/>
    <mergeCell ref="V60:AA60"/>
    <mergeCell ref="AB60:AI60"/>
    <mergeCell ref="C61:I61"/>
    <mergeCell ref="V61:AA61"/>
    <mergeCell ref="AB61:AI61"/>
    <mergeCell ref="C57:U57"/>
    <mergeCell ref="V57:AI57"/>
    <mergeCell ref="C58:AI58"/>
    <mergeCell ref="AG51:AI51"/>
    <mergeCell ref="AA55:AI55"/>
    <mergeCell ref="H50:V51"/>
    <mergeCell ref="J61:O61"/>
    <mergeCell ref="P61:U61"/>
    <mergeCell ref="AB63:AI63"/>
    <mergeCell ref="W47:AA47"/>
    <mergeCell ref="AB47:AF47"/>
    <mergeCell ref="C48:G49"/>
    <mergeCell ref="AG48:AI48"/>
    <mergeCell ref="AG49:AI49"/>
    <mergeCell ref="H48:V49"/>
    <mergeCell ref="W48:AA48"/>
    <mergeCell ref="AB48:AF48"/>
    <mergeCell ref="W49:AA49"/>
    <mergeCell ref="AB49:AF49"/>
    <mergeCell ref="C46:G47"/>
    <mergeCell ref="AG46:AI46"/>
    <mergeCell ref="AG47:AI47"/>
    <mergeCell ref="H46:V47"/>
    <mergeCell ref="W46:AA46"/>
    <mergeCell ref="AB46:AF46"/>
    <mergeCell ref="AL43:BB44"/>
    <mergeCell ref="C44:G45"/>
    <mergeCell ref="AG43:AI43"/>
    <mergeCell ref="AG44:AI44"/>
    <mergeCell ref="AG45:AI45"/>
    <mergeCell ref="H43:V43"/>
    <mergeCell ref="W43:AA43"/>
    <mergeCell ref="AB43:AF43"/>
    <mergeCell ref="H44:V45"/>
    <mergeCell ref="W44:AA44"/>
    <mergeCell ref="AB44:AF44"/>
    <mergeCell ref="W45:AA45"/>
    <mergeCell ref="AB45:AF45"/>
    <mergeCell ref="C26:I26"/>
    <mergeCell ref="J26:AI26"/>
    <mergeCell ref="C33:AI33"/>
    <mergeCell ref="G35:AB35"/>
    <mergeCell ref="AD35:AI35"/>
    <mergeCell ref="H24:I24"/>
    <mergeCell ref="M24:P24"/>
    <mergeCell ref="AG24:AI24"/>
    <mergeCell ref="H36:S36"/>
    <mergeCell ref="W36:AI36"/>
    <mergeCell ref="V24:AC24"/>
    <mergeCell ref="G25:M25"/>
    <mergeCell ref="R25:AI25"/>
    <mergeCell ref="BA7:BC7"/>
    <mergeCell ref="G8:AI8"/>
    <mergeCell ref="G9:AB9"/>
    <mergeCell ref="G20:AI20"/>
    <mergeCell ref="AE22:AI22"/>
    <mergeCell ref="W23:AI23"/>
    <mergeCell ref="G12:M12"/>
    <mergeCell ref="C17:AI17"/>
    <mergeCell ref="D18:V18"/>
    <mergeCell ref="C21:I21"/>
    <mergeCell ref="J21:AI21"/>
    <mergeCell ref="AE9:AI9"/>
    <mergeCell ref="R12:AI12"/>
    <mergeCell ref="M11:P11"/>
    <mergeCell ref="G22:AB22"/>
    <mergeCell ref="H23:S23"/>
    <mergeCell ref="M19:AI19"/>
    <mergeCell ref="R15:AI15"/>
    <mergeCell ref="B2:AJ2"/>
    <mergeCell ref="B4:AJ4"/>
    <mergeCell ref="C6:AI6"/>
    <mergeCell ref="W10:AI10"/>
    <mergeCell ref="V11:AC11"/>
    <mergeCell ref="L7:AI7"/>
    <mergeCell ref="H10:S10"/>
    <mergeCell ref="H11:I11"/>
    <mergeCell ref="AG11:AI11"/>
    <mergeCell ref="C40:AI40"/>
    <mergeCell ref="C43:G43"/>
    <mergeCell ref="V37:AC37"/>
    <mergeCell ref="AE37:AI37"/>
    <mergeCell ref="C38:F38"/>
    <mergeCell ref="G38:N38"/>
    <mergeCell ref="O38:Q38"/>
    <mergeCell ref="R38:AI38"/>
    <mergeCell ref="G37:I37"/>
    <mergeCell ref="L37:P37"/>
    <mergeCell ref="C41:T41"/>
    <mergeCell ref="U41:AI41"/>
  </mergeCells>
  <conditionalFormatting sqref="J21:AI21">
    <cfRule type="expression" dxfId="32" priority="4">
      <formula>$J$21="Informar"</formula>
    </cfRule>
  </conditionalFormatting>
  <conditionalFormatting sqref="V11">
    <cfRule type="expression" dxfId="31" priority="5" stopIfTrue="1">
      <formula>$V$37="Selecionar"</formula>
    </cfRule>
  </conditionalFormatting>
  <conditionalFormatting sqref="V24">
    <cfRule type="expression" dxfId="30" priority="3" stopIfTrue="1">
      <formula>$V$37="Selecionar"</formula>
    </cfRule>
  </conditionalFormatting>
  <conditionalFormatting sqref="V37:AC37">
    <cfRule type="expression" dxfId="29" priority="21" stopIfTrue="1">
      <formula>$V$37="Selecionar"</formula>
    </cfRule>
  </conditionalFormatting>
  <conditionalFormatting sqref="X74:AI74">
    <cfRule type="expression" dxfId="28" priority="31">
      <formula>$X$74="Selecionar"</formula>
    </cfRule>
  </conditionalFormatting>
  <conditionalFormatting sqref="AP19:BQ19">
    <cfRule type="expression" dxfId="27" priority="40" stopIfTrue="1">
      <formula>$BA$7="OCULTAR"</formula>
    </cfRule>
  </conditionalFormatting>
  <conditionalFormatting sqref="AP8:FI13">
    <cfRule type="expression" dxfId="26" priority="6" stopIfTrue="1">
      <formula>$BA$7="OCULTAR"</formula>
    </cfRule>
  </conditionalFormatting>
  <conditionalFormatting sqref="AP14:FI16 AP18:FI18 BU19:FI34 AP20:BT34 BC43:FI44 AV450:FI450">
    <cfRule type="expression" dxfId="25" priority="43" stopIfTrue="1">
      <formula>$BA$7="OCULTAR"</formula>
    </cfRule>
  </conditionalFormatting>
  <conditionalFormatting sqref="AP35:FI42">
    <cfRule type="expression" dxfId="24" priority="34" stopIfTrue="1">
      <formula>$BA$7="OCULTAR"</formula>
    </cfRule>
  </conditionalFormatting>
  <conditionalFormatting sqref="AP45:FI449">
    <cfRule type="expression" dxfId="23" priority="1" stopIfTrue="1">
      <formula>$BA$7="OCULTAR"</formula>
    </cfRule>
  </conditionalFormatting>
  <conditionalFormatting sqref="AT9:AT15">
    <cfRule type="expression" dxfId="22" priority="7" stopIfTrue="1">
      <formula>#REF!="OCULTAR"</formula>
    </cfRule>
  </conditionalFormatting>
  <conditionalFormatting sqref="AT16 AT18 AT20:AT34 AT39 AT41:AT42 AT8">
    <cfRule type="expression" dxfId="21" priority="44" stopIfTrue="1">
      <formula>#REF!="OCULTAR"</formula>
    </cfRule>
  </conditionalFormatting>
  <conditionalFormatting sqref="AT19">
    <cfRule type="expression" dxfId="20" priority="41" stopIfTrue="1">
      <formula>#REF!="OCULTAR"</formula>
    </cfRule>
  </conditionalFormatting>
  <conditionalFormatting sqref="AT35:AT38">
    <cfRule type="expression" dxfId="19" priority="39" stopIfTrue="1">
      <formula>#REF!="OCULTAR"</formula>
    </cfRule>
  </conditionalFormatting>
  <conditionalFormatting sqref="AT40">
    <cfRule type="expression" dxfId="18" priority="35" stopIfTrue="1">
      <formula>#REF!="OCULTAR"</formula>
    </cfRule>
  </conditionalFormatting>
  <dataValidations count="13">
    <dataValidation type="list" allowBlank="1" showInputMessage="1" showErrorMessage="1" error="Selecionar!" prompt="Selecionar código DN 74/2004" sqref="WVQ983192:WVT983192 G65688:J65688 JE65688:JH65688 TA65688:TD65688 ACW65688:ACZ65688 AMS65688:AMV65688 AWO65688:AWR65688 BGK65688:BGN65688 BQG65688:BQJ65688 CAC65688:CAF65688 CJY65688:CKB65688 CTU65688:CTX65688 DDQ65688:DDT65688 DNM65688:DNP65688 DXI65688:DXL65688 EHE65688:EHH65688 ERA65688:ERD65688 FAW65688:FAZ65688 FKS65688:FKV65688 FUO65688:FUR65688 GEK65688:GEN65688 GOG65688:GOJ65688 GYC65688:GYF65688 HHY65688:HIB65688 HRU65688:HRX65688 IBQ65688:IBT65688 ILM65688:ILP65688 IVI65688:IVL65688 JFE65688:JFH65688 JPA65688:JPD65688 JYW65688:JYZ65688 KIS65688:KIV65688 KSO65688:KSR65688 LCK65688:LCN65688 LMG65688:LMJ65688 LWC65688:LWF65688 MFY65688:MGB65688 MPU65688:MPX65688 MZQ65688:MZT65688 NJM65688:NJP65688 NTI65688:NTL65688 ODE65688:ODH65688 ONA65688:OND65688 OWW65688:OWZ65688 PGS65688:PGV65688 PQO65688:PQR65688 QAK65688:QAN65688 QKG65688:QKJ65688 QUC65688:QUF65688 RDY65688:REB65688 RNU65688:RNX65688 RXQ65688:RXT65688 SHM65688:SHP65688 SRI65688:SRL65688 TBE65688:TBH65688 TLA65688:TLD65688 TUW65688:TUZ65688 UES65688:UEV65688 UOO65688:UOR65688 UYK65688:UYN65688 VIG65688:VIJ65688 VSC65688:VSF65688 WBY65688:WCB65688 WLU65688:WLX65688 WVQ65688:WVT65688 G131224:J131224 JE131224:JH131224 TA131224:TD131224 ACW131224:ACZ131224 AMS131224:AMV131224 AWO131224:AWR131224 BGK131224:BGN131224 BQG131224:BQJ131224 CAC131224:CAF131224 CJY131224:CKB131224 CTU131224:CTX131224 DDQ131224:DDT131224 DNM131224:DNP131224 DXI131224:DXL131224 EHE131224:EHH131224 ERA131224:ERD131224 FAW131224:FAZ131224 FKS131224:FKV131224 FUO131224:FUR131224 GEK131224:GEN131224 GOG131224:GOJ131224 GYC131224:GYF131224 HHY131224:HIB131224 HRU131224:HRX131224 IBQ131224:IBT131224 ILM131224:ILP131224 IVI131224:IVL131224 JFE131224:JFH131224 JPA131224:JPD131224 JYW131224:JYZ131224 KIS131224:KIV131224 KSO131224:KSR131224 LCK131224:LCN131224 LMG131224:LMJ131224 LWC131224:LWF131224 MFY131224:MGB131224 MPU131224:MPX131224 MZQ131224:MZT131224 NJM131224:NJP131224 NTI131224:NTL131224 ODE131224:ODH131224 ONA131224:OND131224 OWW131224:OWZ131224 PGS131224:PGV131224 PQO131224:PQR131224 QAK131224:QAN131224 QKG131224:QKJ131224 QUC131224:QUF131224 RDY131224:REB131224 RNU131224:RNX131224 RXQ131224:RXT131224 SHM131224:SHP131224 SRI131224:SRL131224 TBE131224:TBH131224 TLA131224:TLD131224 TUW131224:TUZ131224 UES131224:UEV131224 UOO131224:UOR131224 UYK131224:UYN131224 VIG131224:VIJ131224 VSC131224:VSF131224 WBY131224:WCB131224 WLU131224:WLX131224 WVQ131224:WVT131224 G196760:J196760 JE196760:JH196760 TA196760:TD196760 ACW196760:ACZ196760 AMS196760:AMV196760 AWO196760:AWR196760 BGK196760:BGN196760 BQG196760:BQJ196760 CAC196760:CAF196760 CJY196760:CKB196760 CTU196760:CTX196760 DDQ196760:DDT196760 DNM196760:DNP196760 DXI196760:DXL196760 EHE196760:EHH196760 ERA196760:ERD196760 FAW196760:FAZ196760 FKS196760:FKV196760 FUO196760:FUR196760 GEK196760:GEN196760 GOG196760:GOJ196760 GYC196760:GYF196760 HHY196760:HIB196760 HRU196760:HRX196760 IBQ196760:IBT196760 ILM196760:ILP196760 IVI196760:IVL196760 JFE196760:JFH196760 JPA196760:JPD196760 JYW196760:JYZ196760 KIS196760:KIV196760 KSO196760:KSR196760 LCK196760:LCN196760 LMG196760:LMJ196760 LWC196760:LWF196760 MFY196760:MGB196760 MPU196760:MPX196760 MZQ196760:MZT196760 NJM196760:NJP196760 NTI196760:NTL196760 ODE196760:ODH196760 ONA196760:OND196760 OWW196760:OWZ196760 PGS196760:PGV196760 PQO196760:PQR196760 QAK196760:QAN196760 QKG196760:QKJ196760 QUC196760:QUF196760 RDY196760:REB196760 RNU196760:RNX196760 RXQ196760:RXT196760 SHM196760:SHP196760 SRI196760:SRL196760 TBE196760:TBH196760 TLA196760:TLD196760 TUW196760:TUZ196760 UES196760:UEV196760 UOO196760:UOR196760 UYK196760:UYN196760 VIG196760:VIJ196760 VSC196760:VSF196760 WBY196760:WCB196760 WLU196760:WLX196760 WVQ196760:WVT196760 G262296:J262296 JE262296:JH262296 TA262296:TD262296 ACW262296:ACZ262296 AMS262296:AMV262296 AWO262296:AWR262296 BGK262296:BGN262296 BQG262296:BQJ262296 CAC262296:CAF262296 CJY262296:CKB262296 CTU262296:CTX262296 DDQ262296:DDT262296 DNM262296:DNP262296 DXI262296:DXL262296 EHE262296:EHH262296 ERA262296:ERD262296 FAW262296:FAZ262296 FKS262296:FKV262296 FUO262296:FUR262296 GEK262296:GEN262296 GOG262296:GOJ262296 GYC262296:GYF262296 HHY262296:HIB262296 HRU262296:HRX262296 IBQ262296:IBT262296 ILM262296:ILP262296 IVI262296:IVL262296 JFE262296:JFH262296 JPA262296:JPD262296 JYW262296:JYZ262296 KIS262296:KIV262296 KSO262296:KSR262296 LCK262296:LCN262296 LMG262296:LMJ262296 LWC262296:LWF262296 MFY262296:MGB262296 MPU262296:MPX262296 MZQ262296:MZT262296 NJM262296:NJP262296 NTI262296:NTL262296 ODE262296:ODH262296 ONA262296:OND262296 OWW262296:OWZ262296 PGS262296:PGV262296 PQO262296:PQR262296 QAK262296:QAN262296 QKG262296:QKJ262296 QUC262296:QUF262296 RDY262296:REB262296 RNU262296:RNX262296 RXQ262296:RXT262296 SHM262296:SHP262296 SRI262296:SRL262296 TBE262296:TBH262296 TLA262296:TLD262296 TUW262296:TUZ262296 UES262296:UEV262296 UOO262296:UOR262296 UYK262296:UYN262296 VIG262296:VIJ262296 VSC262296:VSF262296 WBY262296:WCB262296 WLU262296:WLX262296 WVQ262296:WVT262296 G327832:J327832 JE327832:JH327832 TA327832:TD327832 ACW327832:ACZ327832 AMS327832:AMV327832 AWO327832:AWR327832 BGK327832:BGN327832 BQG327832:BQJ327832 CAC327832:CAF327832 CJY327832:CKB327832 CTU327832:CTX327832 DDQ327832:DDT327832 DNM327832:DNP327832 DXI327832:DXL327832 EHE327832:EHH327832 ERA327832:ERD327832 FAW327832:FAZ327832 FKS327832:FKV327832 FUO327832:FUR327832 GEK327832:GEN327832 GOG327832:GOJ327832 GYC327832:GYF327832 HHY327832:HIB327832 HRU327832:HRX327832 IBQ327832:IBT327832 ILM327832:ILP327832 IVI327832:IVL327832 JFE327832:JFH327832 JPA327832:JPD327832 JYW327832:JYZ327832 KIS327832:KIV327832 KSO327832:KSR327832 LCK327832:LCN327832 LMG327832:LMJ327832 LWC327832:LWF327832 MFY327832:MGB327832 MPU327832:MPX327832 MZQ327832:MZT327832 NJM327832:NJP327832 NTI327832:NTL327832 ODE327832:ODH327832 ONA327832:OND327832 OWW327832:OWZ327832 PGS327832:PGV327832 PQO327832:PQR327832 QAK327832:QAN327832 QKG327832:QKJ327832 QUC327832:QUF327832 RDY327832:REB327832 RNU327832:RNX327832 RXQ327832:RXT327832 SHM327832:SHP327832 SRI327832:SRL327832 TBE327832:TBH327832 TLA327832:TLD327832 TUW327832:TUZ327832 UES327832:UEV327832 UOO327832:UOR327832 UYK327832:UYN327832 VIG327832:VIJ327832 VSC327832:VSF327832 WBY327832:WCB327832 WLU327832:WLX327832 WVQ327832:WVT327832 G393368:J393368 JE393368:JH393368 TA393368:TD393368 ACW393368:ACZ393368 AMS393368:AMV393368 AWO393368:AWR393368 BGK393368:BGN393368 BQG393368:BQJ393368 CAC393368:CAF393368 CJY393368:CKB393368 CTU393368:CTX393368 DDQ393368:DDT393368 DNM393368:DNP393368 DXI393368:DXL393368 EHE393368:EHH393368 ERA393368:ERD393368 FAW393368:FAZ393368 FKS393368:FKV393368 FUO393368:FUR393368 GEK393368:GEN393368 GOG393368:GOJ393368 GYC393368:GYF393368 HHY393368:HIB393368 HRU393368:HRX393368 IBQ393368:IBT393368 ILM393368:ILP393368 IVI393368:IVL393368 JFE393368:JFH393368 JPA393368:JPD393368 JYW393368:JYZ393368 KIS393368:KIV393368 KSO393368:KSR393368 LCK393368:LCN393368 LMG393368:LMJ393368 LWC393368:LWF393368 MFY393368:MGB393368 MPU393368:MPX393368 MZQ393368:MZT393368 NJM393368:NJP393368 NTI393368:NTL393368 ODE393368:ODH393368 ONA393368:OND393368 OWW393368:OWZ393368 PGS393368:PGV393368 PQO393368:PQR393368 QAK393368:QAN393368 QKG393368:QKJ393368 QUC393368:QUF393368 RDY393368:REB393368 RNU393368:RNX393368 RXQ393368:RXT393368 SHM393368:SHP393368 SRI393368:SRL393368 TBE393368:TBH393368 TLA393368:TLD393368 TUW393368:TUZ393368 UES393368:UEV393368 UOO393368:UOR393368 UYK393368:UYN393368 VIG393368:VIJ393368 VSC393368:VSF393368 WBY393368:WCB393368 WLU393368:WLX393368 WVQ393368:WVT393368 G458904:J458904 JE458904:JH458904 TA458904:TD458904 ACW458904:ACZ458904 AMS458904:AMV458904 AWO458904:AWR458904 BGK458904:BGN458904 BQG458904:BQJ458904 CAC458904:CAF458904 CJY458904:CKB458904 CTU458904:CTX458904 DDQ458904:DDT458904 DNM458904:DNP458904 DXI458904:DXL458904 EHE458904:EHH458904 ERA458904:ERD458904 FAW458904:FAZ458904 FKS458904:FKV458904 FUO458904:FUR458904 GEK458904:GEN458904 GOG458904:GOJ458904 GYC458904:GYF458904 HHY458904:HIB458904 HRU458904:HRX458904 IBQ458904:IBT458904 ILM458904:ILP458904 IVI458904:IVL458904 JFE458904:JFH458904 JPA458904:JPD458904 JYW458904:JYZ458904 KIS458904:KIV458904 KSO458904:KSR458904 LCK458904:LCN458904 LMG458904:LMJ458904 LWC458904:LWF458904 MFY458904:MGB458904 MPU458904:MPX458904 MZQ458904:MZT458904 NJM458904:NJP458904 NTI458904:NTL458904 ODE458904:ODH458904 ONA458904:OND458904 OWW458904:OWZ458904 PGS458904:PGV458904 PQO458904:PQR458904 QAK458904:QAN458904 QKG458904:QKJ458904 QUC458904:QUF458904 RDY458904:REB458904 RNU458904:RNX458904 RXQ458904:RXT458904 SHM458904:SHP458904 SRI458904:SRL458904 TBE458904:TBH458904 TLA458904:TLD458904 TUW458904:TUZ458904 UES458904:UEV458904 UOO458904:UOR458904 UYK458904:UYN458904 VIG458904:VIJ458904 VSC458904:VSF458904 WBY458904:WCB458904 WLU458904:WLX458904 WVQ458904:WVT458904 G524440:J524440 JE524440:JH524440 TA524440:TD524440 ACW524440:ACZ524440 AMS524440:AMV524440 AWO524440:AWR524440 BGK524440:BGN524440 BQG524440:BQJ524440 CAC524440:CAF524440 CJY524440:CKB524440 CTU524440:CTX524440 DDQ524440:DDT524440 DNM524440:DNP524440 DXI524440:DXL524440 EHE524440:EHH524440 ERA524440:ERD524440 FAW524440:FAZ524440 FKS524440:FKV524440 FUO524440:FUR524440 GEK524440:GEN524440 GOG524440:GOJ524440 GYC524440:GYF524440 HHY524440:HIB524440 HRU524440:HRX524440 IBQ524440:IBT524440 ILM524440:ILP524440 IVI524440:IVL524440 JFE524440:JFH524440 JPA524440:JPD524440 JYW524440:JYZ524440 KIS524440:KIV524440 KSO524440:KSR524440 LCK524440:LCN524440 LMG524440:LMJ524440 LWC524440:LWF524440 MFY524440:MGB524440 MPU524440:MPX524440 MZQ524440:MZT524440 NJM524440:NJP524440 NTI524440:NTL524440 ODE524440:ODH524440 ONA524440:OND524440 OWW524440:OWZ524440 PGS524440:PGV524440 PQO524440:PQR524440 QAK524440:QAN524440 QKG524440:QKJ524440 QUC524440:QUF524440 RDY524440:REB524440 RNU524440:RNX524440 RXQ524440:RXT524440 SHM524440:SHP524440 SRI524440:SRL524440 TBE524440:TBH524440 TLA524440:TLD524440 TUW524440:TUZ524440 UES524440:UEV524440 UOO524440:UOR524440 UYK524440:UYN524440 VIG524440:VIJ524440 VSC524440:VSF524440 WBY524440:WCB524440 WLU524440:WLX524440 WVQ524440:WVT524440 G589976:J589976 JE589976:JH589976 TA589976:TD589976 ACW589976:ACZ589976 AMS589976:AMV589976 AWO589976:AWR589976 BGK589976:BGN589976 BQG589976:BQJ589976 CAC589976:CAF589976 CJY589976:CKB589976 CTU589976:CTX589976 DDQ589976:DDT589976 DNM589976:DNP589976 DXI589976:DXL589976 EHE589976:EHH589976 ERA589976:ERD589976 FAW589976:FAZ589976 FKS589976:FKV589976 FUO589976:FUR589976 GEK589976:GEN589976 GOG589976:GOJ589976 GYC589976:GYF589976 HHY589976:HIB589976 HRU589976:HRX589976 IBQ589976:IBT589976 ILM589976:ILP589976 IVI589976:IVL589976 JFE589976:JFH589976 JPA589976:JPD589976 JYW589976:JYZ589976 KIS589976:KIV589976 KSO589976:KSR589976 LCK589976:LCN589976 LMG589976:LMJ589976 LWC589976:LWF589976 MFY589976:MGB589976 MPU589976:MPX589976 MZQ589976:MZT589976 NJM589976:NJP589976 NTI589976:NTL589976 ODE589976:ODH589976 ONA589976:OND589976 OWW589976:OWZ589976 PGS589976:PGV589976 PQO589976:PQR589976 QAK589976:QAN589976 QKG589976:QKJ589976 QUC589976:QUF589976 RDY589976:REB589976 RNU589976:RNX589976 RXQ589976:RXT589976 SHM589976:SHP589976 SRI589976:SRL589976 TBE589976:TBH589976 TLA589976:TLD589976 TUW589976:TUZ589976 UES589976:UEV589976 UOO589976:UOR589976 UYK589976:UYN589976 VIG589976:VIJ589976 VSC589976:VSF589976 WBY589976:WCB589976 WLU589976:WLX589976 WVQ589976:WVT589976 G655512:J655512 JE655512:JH655512 TA655512:TD655512 ACW655512:ACZ655512 AMS655512:AMV655512 AWO655512:AWR655512 BGK655512:BGN655512 BQG655512:BQJ655512 CAC655512:CAF655512 CJY655512:CKB655512 CTU655512:CTX655512 DDQ655512:DDT655512 DNM655512:DNP655512 DXI655512:DXL655512 EHE655512:EHH655512 ERA655512:ERD655512 FAW655512:FAZ655512 FKS655512:FKV655512 FUO655512:FUR655512 GEK655512:GEN655512 GOG655512:GOJ655512 GYC655512:GYF655512 HHY655512:HIB655512 HRU655512:HRX655512 IBQ655512:IBT655512 ILM655512:ILP655512 IVI655512:IVL655512 JFE655512:JFH655512 JPA655512:JPD655512 JYW655512:JYZ655512 KIS655512:KIV655512 KSO655512:KSR655512 LCK655512:LCN655512 LMG655512:LMJ655512 LWC655512:LWF655512 MFY655512:MGB655512 MPU655512:MPX655512 MZQ655512:MZT655512 NJM655512:NJP655512 NTI655512:NTL655512 ODE655512:ODH655512 ONA655512:OND655512 OWW655512:OWZ655512 PGS655512:PGV655512 PQO655512:PQR655512 QAK655512:QAN655512 QKG655512:QKJ655512 QUC655512:QUF655512 RDY655512:REB655512 RNU655512:RNX655512 RXQ655512:RXT655512 SHM655512:SHP655512 SRI655512:SRL655512 TBE655512:TBH655512 TLA655512:TLD655512 TUW655512:TUZ655512 UES655512:UEV655512 UOO655512:UOR655512 UYK655512:UYN655512 VIG655512:VIJ655512 VSC655512:VSF655512 WBY655512:WCB655512 WLU655512:WLX655512 WVQ655512:WVT655512 G721048:J721048 JE721048:JH721048 TA721048:TD721048 ACW721048:ACZ721048 AMS721048:AMV721048 AWO721048:AWR721048 BGK721048:BGN721048 BQG721048:BQJ721048 CAC721048:CAF721048 CJY721048:CKB721048 CTU721048:CTX721048 DDQ721048:DDT721048 DNM721048:DNP721048 DXI721048:DXL721048 EHE721048:EHH721048 ERA721048:ERD721048 FAW721048:FAZ721048 FKS721048:FKV721048 FUO721048:FUR721048 GEK721048:GEN721048 GOG721048:GOJ721048 GYC721048:GYF721048 HHY721048:HIB721048 HRU721048:HRX721048 IBQ721048:IBT721048 ILM721048:ILP721048 IVI721048:IVL721048 JFE721048:JFH721048 JPA721048:JPD721048 JYW721048:JYZ721048 KIS721048:KIV721048 KSO721048:KSR721048 LCK721048:LCN721048 LMG721048:LMJ721048 LWC721048:LWF721048 MFY721048:MGB721048 MPU721048:MPX721048 MZQ721048:MZT721048 NJM721048:NJP721048 NTI721048:NTL721048 ODE721048:ODH721048 ONA721048:OND721048 OWW721048:OWZ721048 PGS721048:PGV721048 PQO721048:PQR721048 QAK721048:QAN721048 QKG721048:QKJ721048 QUC721048:QUF721048 RDY721048:REB721048 RNU721048:RNX721048 RXQ721048:RXT721048 SHM721048:SHP721048 SRI721048:SRL721048 TBE721048:TBH721048 TLA721048:TLD721048 TUW721048:TUZ721048 UES721048:UEV721048 UOO721048:UOR721048 UYK721048:UYN721048 VIG721048:VIJ721048 VSC721048:VSF721048 WBY721048:WCB721048 WLU721048:WLX721048 WVQ721048:WVT721048 G786584:J786584 JE786584:JH786584 TA786584:TD786584 ACW786584:ACZ786584 AMS786584:AMV786584 AWO786584:AWR786584 BGK786584:BGN786584 BQG786584:BQJ786584 CAC786584:CAF786584 CJY786584:CKB786584 CTU786584:CTX786584 DDQ786584:DDT786584 DNM786584:DNP786584 DXI786584:DXL786584 EHE786584:EHH786584 ERA786584:ERD786584 FAW786584:FAZ786584 FKS786584:FKV786584 FUO786584:FUR786584 GEK786584:GEN786584 GOG786584:GOJ786584 GYC786584:GYF786584 HHY786584:HIB786584 HRU786584:HRX786584 IBQ786584:IBT786584 ILM786584:ILP786584 IVI786584:IVL786584 JFE786584:JFH786584 JPA786584:JPD786584 JYW786584:JYZ786584 KIS786584:KIV786584 KSO786584:KSR786584 LCK786584:LCN786584 LMG786584:LMJ786584 LWC786584:LWF786584 MFY786584:MGB786584 MPU786584:MPX786584 MZQ786584:MZT786584 NJM786584:NJP786584 NTI786584:NTL786584 ODE786584:ODH786584 ONA786584:OND786584 OWW786584:OWZ786584 PGS786584:PGV786584 PQO786584:PQR786584 QAK786584:QAN786584 QKG786584:QKJ786584 QUC786584:QUF786584 RDY786584:REB786584 RNU786584:RNX786584 RXQ786584:RXT786584 SHM786584:SHP786584 SRI786584:SRL786584 TBE786584:TBH786584 TLA786584:TLD786584 TUW786584:TUZ786584 UES786584:UEV786584 UOO786584:UOR786584 UYK786584:UYN786584 VIG786584:VIJ786584 VSC786584:VSF786584 WBY786584:WCB786584 WLU786584:WLX786584 WVQ786584:WVT786584 G852120:J852120 JE852120:JH852120 TA852120:TD852120 ACW852120:ACZ852120 AMS852120:AMV852120 AWO852120:AWR852120 BGK852120:BGN852120 BQG852120:BQJ852120 CAC852120:CAF852120 CJY852120:CKB852120 CTU852120:CTX852120 DDQ852120:DDT852120 DNM852120:DNP852120 DXI852120:DXL852120 EHE852120:EHH852120 ERA852120:ERD852120 FAW852120:FAZ852120 FKS852120:FKV852120 FUO852120:FUR852120 GEK852120:GEN852120 GOG852120:GOJ852120 GYC852120:GYF852120 HHY852120:HIB852120 HRU852120:HRX852120 IBQ852120:IBT852120 ILM852120:ILP852120 IVI852120:IVL852120 JFE852120:JFH852120 JPA852120:JPD852120 JYW852120:JYZ852120 KIS852120:KIV852120 KSO852120:KSR852120 LCK852120:LCN852120 LMG852120:LMJ852120 LWC852120:LWF852120 MFY852120:MGB852120 MPU852120:MPX852120 MZQ852120:MZT852120 NJM852120:NJP852120 NTI852120:NTL852120 ODE852120:ODH852120 ONA852120:OND852120 OWW852120:OWZ852120 PGS852120:PGV852120 PQO852120:PQR852120 QAK852120:QAN852120 QKG852120:QKJ852120 QUC852120:QUF852120 RDY852120:REB852120 RNU852120:RNX852120 RXQ852120:RXT852120 SHM852120:SHP852120 SRI852120:SRL852120 TBE852120:TBH852120 TLA852120:TLD852120 TUW852120:TUZ852120 UES852120:UEV852120 UOO852120:UOR852120 UYK852120:UYN852120 VIG852120:VIJ852120 VSC852120:VSF852120 WBY852120:WCB852120 WLU852120:WLX852120 WVQ852120:WVT852120 G917656:J917656 JE917656:JH917656 TA917656:TD917656 ACW917656:ACZ917656 AMS917656:AMV917656 AWO917656:AWR917656 BGK917656:BGN917656 BQG917656:BQJ917656 CAC917656:CAF917656 CJY917656:CKB917656 CTU917656:CTX917656 DDQ917656:DDT917656 DNM917656:DNP917656 DXI917656:DXL917656 EHE917656:EHH917656 ERA917656:ERD917656 FAW917656:FAZ917656 FKS917656:FKV917656 FUO917656:FUR917656 GEK917656:GEN917656 GOG917656:GOJ917656 GYC917656:GYF917656 HHY917656:HIB917656 HRU917656:HRX917656 IBQ917656:IBT917656 ILM917656:ILP917656 IVI917656:IVL917656 JFE917656:JFH917656 JPA917656:JPD917656 JYW917656:JYZ917656 KIS917656:KIV917656 KSO917656:KSR917656 LCK917656:LCN917656 LMG917656:LMJ917656 LWC917656:LWF917656 MFY917656:MGB917656 MPU917656:MPX917656 MZQ917656:MZT917656 NJM917656:NJP917656 NTI917656:NTL917656 ODE917656:ODH917656 ONA917656:OND917656 OWW917656:OWZ917656 PGS917656:PGV917656 PQO917656:PQR917656 QAK917656:QAN917656 QKG917656:QKJ917656 QUC917656:QUF917656 RDY917656:REB917656 RNU917656:RNX917656 RXQ917656:RXT917656 SHM917656:SHP917656 SRI917656:SRL917656 TBE917656:TBH917656 TLA917656:TLD917656 TUW917656:TUZ917656 UES917656:UEV917656 UOO917656:UOR917656 UYK917656:UYN917656 VIG917656:VIJ917656 VSC917656:VSF917656 WBY917656:WCB917656 WLU917656:WLX917656 WVQ917656:WVT917656 G983192:J983192 JE983192:JH983192 TA983192:TD983192 ACW983192:ACZ983192 AMS983192:AMV983192 AWO983192:AWR983192 BGK983192:BGN983192 BQG983192:BQJ983192 CAC983192:CAF983192 CJY983192:CKB983192 CTU983192:CTX983192 DDQ983192:DDT983192 DNM983192:DNP983192 DXI983192:DXL983192 EHE983192:EHH983192 ERA983192:ERD983192 FAW983192:FAZ983192 FKS983192:FKV983192 FUO983192:FUR983192 GEK983192:GEN983192 GOG983192:GOJ983192 GYC983192:GYF983192 HHY983192:HIB983192 HRU983192:HRX983192 IBQ983192:IBT983192 ILM983192:ILP983192 IVI983192:IVL983192 JFE983192:JFH983192 JPA983192:JPD983192 JYW983192:JYZ983192 KIS983192:KIV983192 KSO983192:KSR983192 LCK983192:LCN983192 LMG983192:LMJ983192 LWC983192:LWF983192 MFY983192:MGB983192 MPU983192:MPX983192 MZQ983192:MZT983192 NJM983192:NJP983192 NTI983192:NTL983192 ODE983192:ODH983192 ONA983192:OND983192 OWW983192:OWZ983192 PGS983192:PGV983192 PQO983192:PQR983192 QAK983192:QAN983192 QKG983192:QKJ983192 QUC983192:QUF983192 RDY983192:REB983192 RNU983192:RNX983192 RXQ983192:RXT983192 SHM983192:SHP983192 SRI983192:SRL983192 TBE983192:TBH983192 TLA983192:TLD983192 TUW983192:TUZ983192 UES983192:UEV983192 UOO983192:UOR983192 UYK983192:UYN983192 VIG983192:VIJ983192 VSC983192:VSF983192 WBY983192:WCB983192 WLU983192:WLX983192">
      <formula1>$AP$7:$AP$449</formula1>
    </dataValidation>
    <dataValidation allowBlank="1" showInputMessage="1" showErrorMessage="1" error="SOMENTE NUMEROS INTEIROS DE 0 A 59" sqref="N65677:O65677 JL65677:JM65677 TH65677:TI65677 ADD65677:ADE65677 AMZ65677:ANA65677 AWV65677:AWW65677 BGR65677:BGS65677 BQN65677:BQO65677 CAJ65677:CAK65677 CKF65677:CKG65677 CUB65677:CUC65677 DDX65677:DDY65677 DNT65677:DNU65677 DXP65677:DXQ65677 EHL65677:EHM65677 ERH65677:ERI65677 FBD65677:FBE65677 FKZ65677:FLA65677 FUV65677:FUW65677 GER65677:GES65677 GON65677:GOO65677 GYJ65677:GYK65677 HIF65677:HIG65677 HSB65677:HSC65677 IBX65677:IBY65677 ILT65677:ILU65677 IVP65677:IVQ65677 JFL65677:JFM65677 JPH65677:JPI65677 JZD65677:JZE65677 KIZ65677:KJA65677 KSV65677:KSW65677 LCR65677:LCS65677 LMN65677:LMO65677 LWJ65677:LWK65677 MGF65677:MGG65677 MQB65677:MQC65677 MZX65677:MZY65677 NJT65677:NJU65677 NTP65677:NTQ65677 ODL65677:ODM65677 ONH65677:ONI65677 OXD65677:OXE65677 PGZ65677:PHA65677 PQV65677:PQW65677 QAR65677:QAS65677 QKN65677:QKO65677 QUJ65677:QUK65677 REF65677:REG65677 ROB65677:ROC65677 RXX65677:RXY65677 SHT65677:SHU65677 SRP65677:SRQ65677 TBL65677:TBM65677 TLH65677:TLI65677 TVD65677:TVE65677 UEZ65677:UFA65677 UOV65677:UOW65677 UYR65677:UYS65677 VIN65677:VIO65677 VSJ65677:VSK65677 WCF65677:WCG65677 WMB65677:WMC65677 WVX65677:WVY65677 N131213:O131213 JL131213:JM131213 TH131213:TI131213 ADD131213:ADE131213 AMZ131213:ANA131213 AWV131213:AWW131213 BGR131213:BGS131213 BQN131213:BQO131213 CAJ131213:CAK131213 CKF131213:CKG131213 CUB131213:CUC131213 DDX131213:DDY131213 DNT131213:DNU131213 DXP131213:DXQ131213 EHL131213:EHM131213 ERH131213:ERI131213 FBD131213:FBE131213 FKZ131213:FLA131213 FUV131213:FUW131213 GER131213:GES131213 GON131213:GOO131213 GYJ131213:GYK131213 HIF131213:HIG131213 HSB131213:HSC131213 IBX131213:IBY131213 ILT131213:ILU131213 IVP131213:IVQ131213 JFL131213:JFM131213 JPH131213:JPI131213 JZD131213:JZE131213 KIZ131213:KJA131213 KSV131213:KSW131213 LCR131213:LCS131213 LMN131213:LMO131213 LWJ131213:LWK131213 MGF131213:MGG131213 MQB131213:MQC131213 MZX131213:MZY131213 NJT131213:NJU131213 NTP131213:NTQ131213 ODL131213:ODM131213 ONH131213:ONI131213 OXD131213:OXE131213 PGZ131213:PHA131213 PQV131213:PQW131213 QAR131213:QAS131213 QKN131213:QKO131213 QUJ131213:QUK131213 REF131213:REG131213 ROB131213:ROC131213 RXX131213:RXY131213 SHT131213:SHU131213 SRP131213:SRQ131213 TBL131213:TBM131213 TLH131213:TLI131213 TVD131213:TVE131213 UEZ131213:UFA131213 UOV131213:UOW131213 UYR131213:UYS131213 VIN131213:VIO131213 VSJ131213:VSK131213 WCF131213:WCG131213 WMB131213:WMC131213 WVX131213:WVY131213 N196749:O196749 JL196749:JM196749 TH196749:TI196749 ADD196749:ADE196749 AMZ196749:ANA196749 AWV196749:AWW196749 BGR196749:BGS196749 BQN196749:BQO196749 CAJ196749:CAK196749 CKF196749:CKG196749 CUB196749:CUC196749 DDX196749:DDY196749 DNT196749:DNU196749 DXP196749:DXQ196749 EHL196749:EHM196749 ERH196749:ERI196749 FBD196749:FBE196749 FKZ196749:FLA196749 FUV196749:FUW196749 GER196749:GES196749 GON196749:GOO196749 GYJ196749:GYK196749 HIF196749:HIG196749 HSB196749:HSC196749 IBX196749:IBY196749 ILT196749:ILU196749 IVP196749:IVQ196749 JFL196749:JFM196749 JPH196749:JPI196749 JZD196749:JZE196749 KIZ196749:KJA196749 KSV196749:KSW196749 LCR196749:LCS196749 LMN196749:LMO196749 LWJ196749:LWK196749 MGF196749:MGG196749 MQB196749:MQC196749 MZX196749:MZY196749 NJT196749:NJU196749 NTP196749:NTQ196749 ODL196749:ODM196749 ONH196749:ONI196749 OXD196749:OXE196749 PGZ196749:PHA196749 PQV196749:PQW196749 QAR196749:QAS196749 QKN196749:QKO196749 QUJ196749:QUK196749 REF196749:REG196749 ROB196749:ROC196749 RXX196749:RXY196749 SHT196749:SHU196749 SRP196749:SRQ196749 TBL196749:TBM196749 TLH196749:TLI196749 TVD196749:TVE196749 UEZ196749:UFA196749 UOV196749:UOW196749 UYR196749:UYS196749 VIN196749:VIO196749 VSJ196749:VSK196749 WCF196749:WCG196749 WMB196749:WMC196749 WVX196749:WVY196749 N262285:O262285 JL262285:JM262285 TH262285:TI262285 ADD262285:ADE262285 AMZ262285:ANA262285 AWV262285:AWW262285 BGR262285:BGS262285 BQN262285:BQO262285 CAJ262285:CAK262285 CKF262285:CKG262285 CUB262285:CUC262285 DDX262285:DDY262285 DNT262285:DNU262285 DXP262285:DXQ262285 EHL262285:EHM262285 ERH262285:ERI262285 FBD262285:FBE262285 FKZ262285:FLA262285 FUV262285:FUW262285 GER262285:GES262285 GON262285:GOO262285 GYJ262285:GYK262285 HIF262285:HIG262285 HSB262285:HSC262285 IBX262285:IBY262285 ILT262285:ILU262285 IVP262285:IVQ262285 JFL262285:JFM262285 JPH262285:JPI262285 JZD262285:JZE262285 KIZ262285:KJA262285 KSV262285:KSW262285 LCR262285:LCS262285 LMN262285:LMO262285 LWJ262285:LWK262285 MGF262285:MGG262285 MQB262285:MQC262285 MZX262285:MZY262285 NJT262285:NJU262285 NTP262285:NTQ262285 ODL262285:ODM262285 ONH262285:ONI262285 OXD262285:OXE262285 PGZ262285:PHA262285 PQV262285:PQW262285 QAR262285:QAS262285 QKN262285:QKO262285 QUJ262285:QUK262285 REF262285:REG262285 ROB262285:ROC262285 RXX262285:RXY262285 SHT262285:SHU262285 SRP262285:SRQ262285 TBL262285:TBM262285 TLH262285:TLI262285 TVD262285:TVE262285 UEZ262285:UFA262285 UOV262285:UOW262285 UYR262285:UYS262285 VIN262285:VIO262285 VSJ262285:VSK262285 WCF262285:WCG262285 WMB262285:WMC262285 WVX262285:WVY262285 N327821:O327821 JL327821:JM327821 TH327821:TI327821 ADD327821:ADE327821 AMZ327821:ANA327821 AWV327821:AWW327821 BGR327821:BGS327821 BQN327821:BQO327821 CAJ327821:CAK327821 CKF327821:CKG327821 CUB327821:CUC327821 DDX327821:DDY327821 DNT327821:DNU327821 DXP327821:DXQ327821 EHL327821:EHM327821 ERH327821:ERI327821 FBD327821:FBE327821 FKZ327821:FLA327821 FUV327821:FUW327821 GER327821:GES327821 GON327821:GOO327821 GYJ327821:GYK327821 HIF327821:HIG327821 HSB327821:HSC327821 IBX327821:IBY327821 ILT327821:ILU327821 IVP327821:IVQ327821 JFL327821:JFM327821 JPH327821:JPI327821 JZD327821:JZE327821 KIZ327821:KJA327821 KSV327821:KSW327821 LCR327821:LCS327821 LMN327821:LMO327821 LWJ327821:LWK327821 MGF327821:MGG327821 MQB327821:MQC327821 MZX327821:MZY327821 NJT327821:NJU327821 NTP327821:NTQ327821 ODL327821:ODM327821 ONH327821:ONI327821 OXD327821:OXE327821 PGZ327821:PHA327821 PQV327821:PQW327821 QAR327821:QAS327821 QKN327821:QKO327821 QUJ327821:QUK327821 REF327821:REG327821 ROB327821:ROC327821 RXX327821:RXY327821 SHT327821:SHU327821 SRP327821:SRQ327821 TBL327821:TBM327821 TLH327821:TLI327821 TVD327821:TVE327821 UEZ327821:UFA327821 UOV327821:UOW327821 UYR327821:UYS327821 VIN327821:VIO327821 VSJ327821:VSK327821 WCF327821:WCG327821 WMB327821:WMC327821 WVX327821:WVY327821 N393357:O393357 JL393357:JM393357 TH393357:TI393357 ADD393357:ADE393357 AMZ393357:ANA393357 AWV393357:AWW393357 BGR393357:BGS393357 BQN393357:BQO393357 CAJ393357:CAK393357 CKF393357:CKG393357 CUB393357:CUC393357 DDX393357:DDY393357 DNT393357:DNU393357 DXP393357:DXQ393357 EHL393357:EHM393357 ERH393357:ERI393357 FBD393357:FBE393357 FKZ393357:FLA393357 FUV393357:FUW393357 GER393357:GES393357 GON393357:GOO393357 GYJ393357:GYK393357 HIF393357:HIG393357 HSB393357:HSC393357 IBX393357:IBY393357 ILT393357:ILU393357 IVP393357:IVQ393357 JFL393357:JFM393357 JPH393357:JPI393357 JZD393357:JZE393357 KIZ393357:KJA393357 KSV393357:KSW393357 LCR393357:LCS393357 LMN393357:LMO393357 LWJ393357:LWK393357 MGF393357:MGG393357 MQB393357:MQC393357 MZX393357:MZY393357 NJT393357:NJU393357 NTP393357:NTQ393357 ODL393357:ODM393357 ONH393357:ONI393357 OXD393357:OXE393357 PGZ393357:PHA393357 PQV393357:PQW393357 QAR393357:QAS393357 QKN393357:QKO393357 QUJ393357:QUK393357 REF393357:REG393357 ROB393357:ROC393357 RXX393357:RXY393357 SHT393357:SHU393357 SRP393357:SRQ393357 TBL393357:TBM393357 TLH393357:TLI393357 TVD393357:TVE393357 UEZ393357:UFA393357 UOV393357:UOW393357 UYR393357:UYS393357 VIN393357:VIO393357 VSJ393357:VSK393357 WCF393357:WCG393357 WMB393357:WMC393357 WVX393357:WVY393357 N458893:O458893 JL458893:JM458893 TH458893:TI458893 ADD458893:ADE458893 AMZ458893:ANA458893 AWV458893:AWW458893 BGR458893:BGS458893 BQN458893:BQO458893 CAJ458893:CAK458893 CKF458893:CKG458893 CUB458893:CUC458893 DDX458893:DDY458893 DNT458893:DNU458893 DXP458893:DXQ458893 EHL458893:EHM458893 ERH458893:ERI458893 FBD458893:FBE458893 FKZ458893:FLA458893 FUV458893:FUW458893 GER458893:GES458893 GON458893:GOO458893 GYJ458893:GYK458893 HIF458893:HIG458893 HSB458893:HSC458893 IBX458893:IBY458893 ILT458893:ILU458893 IVP458893:IVQ458893 JFL458893:JFM458893 JPH458893:JPI458893 JZD458893:JZE458893 KIZ458893:KJA458893 KSV458893:KSW458893 LCR458893:LCS458893 LMN458893:LMO458893 LWJ458893:LWK458893 MGF458893:MGG458893 MQB458893:MQC458893 MZX458893:MZY458893 NJT458893:NJU458893 NTP458893:NTQ458893 ODL458893:ODM458893 ONH458893:ONI458893 OXD458893:OXE458893 PGZ458893:PHA458893 PQV458893:PQW458893 QAR458893:QAS458893 QKN458893:QKO458893 QUJ458893:QUK458893 REF458893:REG458893 ROB458893:ROC458893 RXX458893:RXY458893 SHT458893:SHU458893 SRP458893:SRQ458893 TBL458893:TBM458893 TLH458893:TLI458893 TVD458893:TVE458893 UEZ458893:UFA458893 UOV458893:UOW458893 UYR458893:UYS458893 VIN458893:VIO458893 VSJ458893:VSK458893 WCF458893:WCG458893 WMB458893:WMC458893 WVX458893:WVY458893 N524429:O524429 JL524429:JM524429 TH524429:TI524429 ADD524429:ADE524429 AMZ524429:ANA524429 AWV524429:AWW524429 BGR524429:BGS524429 BQN524429:BQO524429 CAJ524429:CAK524429 CKF524429:CKG524429 CUB524429:CUC524429 DDX524429:DDY524429 DNT524429:DNU524429 DXP524429:DXQ524429 EHL524429:EHM524429 ERH524429:ERI524429 FBD524429:FBE524429 FKZ524429:FLA524429 FUV524429:FUW524429 GER524429:GES524429 GON524429:GOO524429 GYJ524429:GYK524429 HIF524429:HIG524429 HSB524429:HSC524429 IBX524429:IBY524429 ILT524429:ILU524429 IVP524429:IVQ524429 JFL524429:JFM524429 JPH524429:JPI524429 JZD524429:JZE524429 KIZ524429:KJA524429 KSV524429:KSW524429 LCR524429:LCS524429 LMN524429:LMO524429 LWJ524429:LWK524429 MGF524429:MGG524429 MQB524429:MQC524429 MZX524429:MZY524429 NJT524429:NJU524429 NTP524429:NTQ524429 ODL524429:ODM524429 ONH524429:ONI524429 OXD524429:OXE524429 PGZ524429:PHA524429 PQV524429:PQW524429 QAR524429:QAS524429 QKN524429:QKO524429 QUJ524429:QUK524429 REF524429:REG524429 ROB524429:ROC524429 RXX524429:RXY524429 SHT524429:SHU524429 SRP524429:SRQ524429 TBL524429:TBM524429 TLH524429:TLI524429 TVD524429:TVE524429 UEZ524429:UFA524429 UOV524429:UOW524429 UYR524429:UYS524429 VIN524429:VIO524429 VSJ524429:VSK524429 WCF524429:WCG524429 WMB524429:WMC524429 WVX524429:WVY524429 N589965:O589965 JL589965:JM589965 TH589965:TI589965 ADD589965:ADE589965 AMZ589965:ANA589965 AWV589965:AWW589965 BGR589965:BGS589965 BQN589965:BQO589965 CAJ589965:CAK589965 CKF589965:CKG589965 CUB589965:CUC589965 DDX589965:DDY589965 DNT589965:DNU589965 DXP589965:DXQ589965 EHL589965:EHM589965 ERH589965:ERI589965 FBD589965:FBE589965 FKZ589965:FLA589965 FUV589965:FUW589965 GER589965:GES589965 GON589965:GOO589965 GYJ589965:GYK589965 HIF589965:HIG589965 HSB589965:HSC589965 IBX589965:IBY589965 ILT589965:ILU589965 IVP589965:IVQ589965 JFL589965:JFM589965 JPH589965:JPI589965 JZD589965:JZE589965 KIZ589965:KJA589965 KSV589965:KSW589965 LCR589965:LCS589965 LMN589965:LMO589965 LWJ589965:LWK589965 MGF589965:MGG589965 MQB589965:MQC589965 MZX589965:MZY589965 NJT589965:NJU589965 NTP589965:NTQ589965 ODL589965:ODM589965 ONH589965:ONI589965 OXD589965:OXE589965 PGZ589965:PHA589965 PQV589965:PQW589965 QAR589965:QAS589965 QKN589965:QKO589965 QUJ589965:QUK589965 REF589965:REG589965 ROB589965:ROC589965 RXX589965:RXY589965 SHT589965:SHU589965 SRP589965:SRQ589965 TBL589965:TBM589965 TLH589965:TLI589965 TVD589965:TVE589965 UEZ589965:UFA589965 UOV589965:UOW589965 UYR589965:UYS589965 VIN589965:VIO589965 VSJ589965:VSK589965 WCF589965:WCG589965 WMB589965:WMC589965 WVX589965:WVY589965 N655501:O655501 JL655501:JM655501 TH655501:TI655501 ADD655501:ADE655501 AMZ655501:ANA655501 AWV655501:AWW655501 BGR655501:BGS655501 BQN655501:BQO655501 CAJ655501:CAK655501 CKF655501:CKG655501 CUB655501:CUC655501 DDX655501:DDY655501 DNT655501:DNU655501 DXP655501:DXQ655501 EHL655501:EHM655501 ERH655501:ERI655501 FBD655501:FBE655501 FKZ655501:FLA655501 FUV655501:FUW655501 GER655501:GES655501 GON655501:GOO655501 GYJ655501:GYK655501 HIF655501:HIG655501 HSB655501:HSC655501 IBX655501:IBY655501 ILT655501:ILU655501 IVP655501:IVQ655501 JFL655501:JFM655501 JPH655501:JPI655501 JZD655501:JZE655501 KIZ655501:KJA655501 KSV655501:KSW655501 LCR655501:LCS655501 LMN655501:LMO655501 LWJ655501:LWK655501 MGF655501:MGG655501 MQB655501:MQC655501 MZX655501:MZY655501 NJT655501:NJU655501 NTP655501:NTQ655501 ODL655501:ODM655501 ONH655501:ONI655501 OXD655501:OXE655501 PGZ655501:PHA655501 PQV655501:PQW655501 QAR655501:QAS655501 QKN655501:QKO655501 QUJ655501:QUK655501 REF655501:REG655501 ROB655501:ROC655501 RXX655501:RXY655501 SHT655501:SHU655501 SRP655501:SRQ655501 TBL655501:TBM655501 TLH655501:TLI655501 TVD655501:TVE655501 UEZ655501:UFA655501 UOV655501:UOW655501 UYR655501:UYS655501 VIN655501:VIO655501 VSJ655501:VSK655501 WCF655501:WCG655501 WMB655501:WMC655501 WVX655501:WVY655501 N721037:O721037 JL721037:JM721037 TH721037:TI721037 ADD721037:ADE721037 AMZ721037:ANA721037 AWV721037:AWW721037 BGR721037:BGS721037 BQN721037:BQO721037 CAJ721037:CAK721037 CKF721037:CKG721037 CUB721037:CUC721037 DDX721037:DDY721037 DNT721037:DNU721037 DXP721037:DXQ721037 EHL721037:EHM721037 ERH721037:ERI721037 FBD721037:FBE721037 FKZ721037:FLA721037 FUV721037:FUW721037 GER721037:GES721037 GON721037:GOO721037 GYJ721037:GYK721037 HIF721037:HIG721037 HSB721037:HSC721037 IBX721037:IBY721037 ILT721037:ILU721037 IVP721037:IVQ721037 JFL721037:JFM721037 JPH721037:JPI721037 JZD721037:JZE721037 KIZ721037:KJA721037 KSV721037:KSW721037 LCR721037:LCS721037 LMN721037:LMO721037 LWJ721037:LWK721037 MGF721037:MGG721037 MQB721037:MQC721037 MZX721037:MZY721037 NJT721037:NJU721037 NTP721037:NTQ721037 ODL721037:ODM721037 ONH721037:ONI721037 OXD721037:OXE721037 PGZ721037:PHA721037 PQV721037:PQW721037 QAR721037:QAS721037 QKN721037:QKO721037 QUJ721037:QUK721037 REF721037:REG721037 ROB721037:ROC721037 RXX721037:RXY721037 SHT721037:SHU721037 SRP721037:SRQ721037 TBL721037:TBM721037 TLH721037:TLI721037 TVD721037:TVE721037 UEZ721037:UFA721037 UOV721037:UOW721037 UYR721037:UYS721037 VIN721037:VIO721037 VSJ721037:VSK721037 WCF721037:WCG721037 WMB721037:WMC721037 WVX721037:WVY721037 N786573:O786573 JL786573:JM786573 TH786573:TI786573 ADD786573:ADE786573 AMZ786573:ANA786573 AWV786573:AWW786573 BGR786573:BGS786573 BQN786573:BQO786573 CAJ786573:CAK786573 CKF786573:CKG786573 CUB786573:CUC786573 DDX786573:DDY786573 DNT786573:DNU786573 DXP786573:DXQ786573 EHL786573:EHM786573 ERH786573:ERI786573 FBD786573:FBE786573 FKZ786573:FLA786573 FUV786573:FUW786573 GER786573:GES786573 GON786573:GOO786573 GYJ786573:GYK786573 HIF786573:HIG786573 HSB786573:HSC786573 IBX786573:IBY786573 ILT786573:ILU786573 IVP786573:IVQ786573 JFL786573:JFM786573 JPH786573:JPI786573 JZD786573:JZE786573 KIZ786573:KJA786573 KSV786573:KSW786573 LCR786573:LCS786573 LMN786573:LMO786573 LWJ786573:LWK786573 MGF786573:MGG786573 MQB786573:MQC786573 MZX786573:MZY786573 NJT786573:NJU786573 NTP786573:NTQ786573 ODL786573:ODM786573 ONH786573:ONI786573 OXD786573:OXE786573 PGZ786573:PHA786573 PQV786573:PQW786573 QAR786573:QAS786573 QKN786573:QKO786573 QUJ786573:QUK786573 REF786573:REG786573 ROB786573:ROC786573 RXX786573:RXY786573 SHT786573:SHU786573 SRP786573:SRQ786573 TBL786573:TBM786573 TLH786573:TLI786573 TVD786573:TVE786573 UEZ786573:UFA786573 UOV786573:UOW786573 UYR786573:UYS786573 VIN786573:VIO786573 VSJ786573:VSK786573 WCF786573:WCG786573 WMB786573:WMC786573 WVX786573:WVY786573 N852109:O852109 JL852109:JM852109 TH852109:TI852109 ADD852109:ADE852109 AMZ852109:ANA852109 AWV852109:AWW852109 BGR852109:BGS852109 BQN852109:BQO852109 CAJ852109:CAK852109 CKF852109:CKG852109 CUB852109:CUC852109 DDX852109:DDY852109 DNT852109:DNU852109 DXP852109:DXQ852109 EHL852109:EHM852109 ERH852109:ERI852109 FBD852109:FBE852109 FKZ852109:FLA852109 FUV852109:FUW852109 GER852109:GES852109 GON852109:GOO852109 GYJ852109:GYK852109 HIF852109:HIG852109 HSB852109:HSC852109 IBX852109:IBY852109 ILT852109:ILU852109 IVP852109:IVQ852109 JFL852109:JFM852109 JPH852109:JPI852109 JZD852109:JZE852109 KIZ852109:KJA852109 KSV852109:KSW852109 LCR852109:LCS852109 LMN852109:LMO852109 LWJ852109:LWK852109 MGF852109:MGG852109 MQB852109:MQC852109 MZX852109:MZY852109 NJT852109:NJU852109 NTP852109:NTQ852109 ODL852109:ODM852109 ONH852109:ONI852109 OXD852109:OXE852109 PGZ852109:PHA852109 PQV852109:PQW852109 QAR852109:QAS852109 QKN852109:QKO852109 QUJ852109:QUK852109 REF852109:REG852109 ROB852109:ROC852109 RXX852109:RXY852109 SHT852109:SHU852109 SRP852109:SRQ852109 TBL852109:TBM852109 TLH852109:TLI852109 TVD852109:TVE852109 UEZ852109:UFA852109 UOV852109:UOW852109 UYR852109:UYS852109 VIN852109:VIO852109 VSJ852109:VSK852109 WCF852109:WCG852109 WMB852109:WMC852109 WVX852109:WVY852109 N917645:O917645 JL917645:JM917645 TH917645:TI917645 ADD917645:ADE917645 AMZ917645:ANA917645 AWV917645:AWW917645 BGR917645:BGS917645 BQN917645:BQO917645 CAJ917645:CAK917645 CKF917645:CKG917645 CUB917645:CUC917645 DDX917645:DDY917645 DNT917645:DNU917645 DXP917645:DXQ917645 EHL917645:EHM917645 ERH917645:ERI917645 FBD917645:FBE917645 FKZ917645:FLA917645 FUV917645:FUW917645 GER917645:GES917645 GON917645:GOO917645 GYJ917645:GYK917645 HIF917645:HIG917645 HSB917645:HSC917645 IBX917645:IBY917645 ILT917645:ILU917645 IVP917645:IVQ917645 JFL917645:JFM917645 JPH917645:JPI917645 JZD917645:JZE917645 KIZ917645:KJA917645 KSV917645:KSW917645 LCR917645:LCS917645 LMN917645:LMO917645 LWJ917645:LWK917645 MGF917645:MGG917645 MQB917645:MQC917645 MZX917645:MZY917645 NJT917645:NJU917645 NTP917645:NTQ917645 ODL917645:ODM917645 ONH917645:ONI917645 OXD917645:OXE917645 PGZ917645:PHA917645 PQV917645:PQW917645 QAR917645:QAS917645 QKN917645:QKO917645 QUJ917645:QUK917645 REF917645:REG917645 ROB917645:ROC917645 RXX917645:RXY917645 SHT917645:SHU917645 SRP917645:SRQ917645 TBL917645:TBM917645 TLH917645:TLI917645 TVD917645:TVE917645 UEZ917645:UFA917645 UOV917645:UOW917645 UYR917645:UYS917645 VIN917645:VIO917645 VSJ917645:VSK917645 WCF917645:WCG917645 WMB917645:WMC917645 WVX917645:WVY917645 N983181:O983181 JL983181:JM983181 TH983181:TI983181 ADD983181:ADE983181 AMZ983181:ANA983181 AWV983181:AWW983181 BGR983181:BGS983181 BQN983181:BQO983181 CAJ983181:CAK983181 CKF983181:CKG983181 CUB983181:CUC983181 DDX983181:DDY983181 DNT983181:DNU983181 DXP983181:DXQ983181 EHL983181:EHM983181 ERH983181:ERI983181 FBD983181:FBE983181 FKZ983181:FLA983181 FUV983181:FUW983181 GER983181:GES983181 GON983181:GOO983181 GYJ983181:GYK983181 HIF983181:HIG983181 HSB983181:HSC983181 IBX983181:IBY983181 ILT983181:ILU983181 IVP983181:IVQ983181 JFL983181:JFM983181 JPH983181:JPI983181 JZD983181:JZE983181 KIZ983181:KJA983181 KSV983181:KSW983181 LCR983181:LCS983181 LMN983181:LMO983181 LWJ983181:LWK983181 MGF983181:MGG983181 MQB983181:MQC983181 MZX983181:MZY983181 NJT983181:NJU983181 NTP983181:NTQ983181 ODL983181:ODM983181 ONH983181:ONI983181 OXD983181:OXE983181 PGZ983181:PHA983181 PQV983181:PQW983181 QAR983181:QAS983181 QKN983181:QKO983181 QUJ983181:QUK983181 REF983181:REG983181 ROB983181:ROC983181 RXX983181:RXY983181 SHT983181:SHU983181 SRP983181:SRQ983181 TBL983181:TBM983181 TLH983181:TLI983181 TVD983181:TVE983181 UEZ983181:UFA983181 UOV983181:UOW983181 UYR983181:UYS983181 VIN983181:VIO983181 VSJ983181:VSK983181 WCF983181:WCG983181 WMB983181:WMC983181 WVX983181:WVY983181 AA65677:AB65677 JY65677:JZ65677 TU65677:TV65677 ADQ65677:ADR65677 ANM65677:ANN65677 AXI65677:AXJ65677 BHE65677:BHF65677 BRA65677:BRB65677 CAW65677:CAX65677 CKS65677:CKT65677 CUO65677:CUP65677 DEK65677:DEL65677 DOG65677:DOH65677 DYC65677:DYD65677 EHY65677:EHZ65677 ERU65677:ERV65677 FBQ65677:FBR65677 FLM65677:FLN65677 FVI65677:FVJ65677 GFE65677:GFF65677 GPA65677:GPB65677 GYW65677:GYX65677 HIS65677:HIT65677 HSO65677:HSP65677 ICK65677:ICL65677 IMG65677:IMH65677 IWC65677:IWD65677 JFY65677:JFZ65677 JPU65677:JPV65677 JZQ65677:JZR65677 KJM65677:KJN65677 KTI65677:KTJ65677 LDE65677:LDF65677 LNA65677:LNB65677 LWW65677:LWX65677 MGS65677:MGT65677 MQO65677:MQP65677 NAK65677:NAL65677 NKG65677:NKH65677 NUC65677:NUD65677 ODY65677:ODZ65677 ONU65677:ONV65677 OXQ65677:OXR65677 PHM65677:PHN65677 PRI65677:PRJ65677 QBE65677:QBF65677 QLA65677:QLB65677 QUW65677:QUX65677 RES65677:RET65677 ROO65677:ROP65677 RYK65677:RYL65677 SIG65677:SIH65677 SSC65677:SSD65677 TBY65677:TBZ65677 TLU65677:TLV65677 TVQ65677:TVR65677 UFM65677:UFN65677 UPI65677:UPJ65677 UZE65677:UZF65677 VJA65677:VJB65677 VSW65677:VSX65677 WCS65677:WCT65677 WMO65677:WMP65677 WWK65677:WWL65677 AA131213:AB131213 JY131213:JZ131213 TU131213:TV131213 ADQ131213:ADR131213 ANM131213:ANN131213 AXI131213:AXJ131213 BHE131213:BHF131213 BRA131213:BRB131213 CAW131213:CAX131213 CKS131213:CKT131213 CUO131213:CUP131213 DEK131213:DEL131213 DOG131213:DOH131213 DYC131213:DYD131213 EHY131213:EHZ131213 ERU131213:ERV131213 FBQ131213:FBR131213 FLM131213:FLN131213 FVI131213:FVJ131213 GFE131213:GFF131213 GPA131213:GPB131213 GYW131213:GYX131213 HIS131213:HIT131213 HSO131213:HSP131213 ICK131213:ICL131213 IMG131213:IMH131213 IWC131213:IWD131213 JFY131213:JFZ131213 JPU131213:JPV131213 JZQ131213:JZR131213 KJM131213:KJN131213 KTI131213:KTJ131213 LDE131213:LDF131213 LNA131213:LNB131213 LWW131213:LWX131213 MGS131213:MGT131213 MQO131213:MQP131213 NAK131213:NAL131213 NKG131213:NKH131213 NUC131213:NUD131213 ODY131213:ODZ131213 ONU131213:ONV131213 OXQ131213:OXR131213 PHM131213:PHN131213 PRI131213:PRJ131213 QBE131213:QBF131213 QLA131213:QLB131213 QUW131213:QUX131213 RES131213:RET131213 ROO131213:ROP131213 RYK131213:RYL131213 SIG131213:SIH131213 SSC131213:SSD131213 TBY131213:TBZ131213 TLU131213:TLV131213 TVQ131213:TVR131213 UFM131213:UFN131213 UPI131213:UPJ131213 UZE131213:UZF131213 VJA131213:VJB131213 VSW131213:VSX131213 WCS131213:WCT131213 WMO131213:WMP131213 WWK131213:WWL131213 AA196749:AB196749 JY196749:JZ196749 TU196749:TV196749 ADQ196749:ADR196749 ANM196749:ANN196749 AXI196749:AXJ196749 BHE196749:BHF196749 BRA196749:BRB196749 CAW196749:CAX196749 CKS196749:CKT196749 CUO196749:CUP196749 DEK196749:DEL196749 DOG196749:DOH196749 DYC196749:DYD196749 EHY196749:EHZ196749 ERU196749:ERV196749 FBQ196749:FBR196749 FLM196749:FLN196749 FVI196749:FVJ196749 GFE196749:GFF196749 GPA196749:GPB196749 GYW196749:GYX196749 HIS196749:HIT196749 HSO196749:HSP196749 ICK196749:ICL196749 IMG196749:IMH196749 IWC196749:IWD196749 JFY196749:JFZ196749 JPU196749:JPV196749 JZQ196749:JZR196749 KJM196749:KJN196749 KTI196749:KTJ196749 LDE196749:LDF196749 LNA196749:LNB196749 LWW196749:LWX196749 MGS196749:MGT196749 MQO196749:MQP196749 NAK196749:NAL196749 NKG196749:NKH196749 NUC196749:NUD196749 ODY196749:ODZ196749 ONU196749:ONV196749 OXQ196749:OXR196749 PHM196749:PHN196749 PRI196749:PRJ196749 QBE196749:QBF196749 QLA196749:QLB196749 QUW196749:QUX196749 RES196749:RET196749 ROO196749:ROP196749 RYK196749:RYL196749 SIG196749:SIH196749 SSC196749:SSD196749 TBY196749:TBZ196749 TLU196749:TLV196749 TVQ196749:TVR196749 UFM196749:UFN196749 UPI196749:UPJ196749 UZE196749:UZF196749 VJA196749:VJB196749 VSW196749:VSX196749 WCS196749:WCT196749 WMO196749:WMP196749 WWK196749:WWL196749 AA262285:AB262285 JY262285:JZ262285 TU262285:TV262285 ADQ262285:ADR262285 ANM262285:ANN262285 AXI262285:AXJ262285 BHE262285:BHF262285 BRA262285:BRB262285 CAW262285:CAX262285 CKS262285:CKT262285 CUO262285:CUP262285 DEK262285:DEL262285 DOG262285:DOH262285 DYC262285:DYD262285 EHY262285:EHZ262285 ERU262285:ERV262285 FBQ262285:FBR262285 FLM262285:FLN262285 FVI262285:FVJ262285 GFE262285:GFF262285 GPA262285:GPB262285 GYW262285:GYX262285 HIS262285:HIT262285 HSO262285:HSP262285 ICK262285:ICL262285 IMG262285:IMH262285 IWC262285:IWD262285 JFY262285:JFZ262285 JPU262285:JPV262285 JZQ262285:JZR262285 KJM262285:KJN262285 KTI262285:KTJ262285 LDE262285:LDF262285 LNA262285:LNB262285 LWW262285:LWX262285 MGS262285:MGT262285 MQO262285:MQP262285 NAK262285:NAL262285 NKG262285:NKH262285 NUC262285:NUD262285 ODY262285:ODZ262285 ONU262285:ONV262285 OXQ262285:OXR262285 PHM262285:PHN262285 PRI262285:PRJ262285 QBE262285:QBF262285 QLA262285:QLB262285 QUW262285:QUX262285 RES262285:RET262285 ROO262285:ROP262285 RYK262285:RYL262285 SIG262285:SIH262285 SSC262285:SSD262285 TBY262285:TBZ262285 TLU262285:TLV262285 TVQ262285:TVR262285 UFM262285:UFN262285 UPI262285:UPJ262285 UZE262285:UZF262285 VJA262285:VJB262285 VSW262285:VSX262285 WCS262285:WCT262285 WMO262285:WMP262285 WWK262285:WWL262285 AA327821:AB327821 JY327821:JZ327821 TU327821:TV327821 ADQ327821:ADR327821 ANM327821:ANN327821 AXI327821:AXJ327821 BHE327821:BHF327821 BRA327821:BRB327821 CAW327821:CAX327821 CKS327821:CKT327821 CUO327821:CUP327821 DEK327821:DEL327821 DOG327821:DOH327821 DYC327821:DYD327821 EHY327821:EHZ327821 ERU327821:ERV327821 FBQ327821:FBR327821 FLM327821:FLN327821 FVI327821:FVJ327821 GFE327821:GFF327821 GPA327821:GPB327821 GYW327821:GYX327821 HIS327821:HIT327821 HSO327821:HSP327821 ICK327821:ICL327821 IMG327821:IMH327821 IWC327821:IWD327821 JFY327821:JFZ327821 JPU327821:JPV327821 JZQ327821:JZR327821 KJM327821:KJN327821 KTI327821:KTJ327821 LDE327821:LDF327821 LNA327821:LNB327821 LWW327821:LWX327821 MGS327821:MGT327821 MQO327821:MQP327821 NAK327821:NAL327821 NKG327821:NKH327821 NUC327821:NUD327821 ODY327821:ODZ327821 ONU327821:ONV327821 OXQ327821:OXR327821 PHM327821:PHN327821 PRI327821:PRJ327821 QBE327821:QBF327821 QLA327821:QLB327821 QUW327821:QUX327821 RES327821:RET327821 ROO327821:ROP327821 RYK327821:RYL327821 SIG327821:SIH327821 SSC327821:SSD327821 TBY327821:TBZ327821 TLU327821:TLV327821 TVQ327821:TVR327821 UFM327821:UFN327821 UPI327821:UPJ327821 UZE327821:UZF327821 VJA327821:VJB327821 VSW327821:VSX327821 WCS327821:WCT327821 WMO327821:WMP327821 WWK327821:WWL327821 AA393357:AB393357 JY393357:JZ393357 TU393357:TV393357 ADQ393357:ADR393357 ANM393357:ANN393357 AXI393357:AXJ393357 BHE393357:BHF393357 BRA393357:BRB393357 CAW393357:CAX393357 CKS393357:CKT393357 CUO393357:CUP393357 DEK393357:DEL393357 DOG393357:DOH393357 DYC393357:DYD393357 EHY393357:EHZ393357 ERU393357:ERV393357 FBQ393357:FBR393357 FLM393357:FLN393357 FVI393357:FVJ393357 GFE393357:GFF393357 GPA393357:GPB393357 GYW393357:GYX393357 HIS393357:HIT393357 HSO393357:HSP393357 ICK393357:ICL393357 IMG393357:IMH393357 IWC393357:IWD393357 JFY393357:JFZ393357 JPU393357:JPV393357 JZQ393357:JZR393357 KJM393357:KJN393357 KTI393357:KTJ393357 LDE393357:LDF393357 LNA393357:LNB393357 LWW393357:LWX393357 MGS393357:MGT393357 MQO393357:MQP393357 NAK393357:NAL393357 NKG393357:NKH393357 NUC393357:NUD393357 ODY393357:ODZ393357 ONU393357:ONV393357 OXQ393357:OXR393357 PHM393357:PHN393357 PRI393357:PRJ393357 QBE393357:QBF393357 QLA393357:QLB393357 QUW393357:QUX393357 RES393357:RET393357 ROO393357:ROP393357 RYK393357:RYL393357 SIG393357:SIH393357 SSC393357:SSD393357 TBY393357:TBZ393357 TLU393357:TLV393357 TVQ393357:TVR393357 UFM393357:UFN393357 UPI393357:UPJ393357 UZE393357:UZF393357 VJA393357:VJB393357 VSW393357:VSX393357 WCS393357:WCT393357 WMO393357:WMP393357 WWK393357:WWL393357 AA458893:AB458893 JY458893:JZ458893 TU458893:TV458893 ADQ458893:ADR458893 ANM458893:ANN458893 AXI458893:AXJ458893 BHE458893:BHF458893 BRA458893:BRB458893 CAW458893:CAX458893 CKS458893:CKT458893 CUO458893:CUP458893 DEK458893:DEL458893 DOG458893:DOH458893 DYC458893:DYD458893 EHY458893:EHZ458893 ERU458893:ERV458893 FBQ458893:FBR458893 FLM458893:FLN458893 FVI458893:FVJ458893 GFE458893:GFF458893 GPA458893:GPB458893 GYW458893:GYX458893 HIS458893:HIT458893 HSO458893:HSP458893 ICK458893:ICL458893 IMG458893:IMH458893 IWC458893:IWD458893 JFY458893:JFZ458893 JPU458893:JPV458893 JZQ458893:JZR458893 KJM458893:KJN458893 KTI458893:KTJ458893 LDE458893:LDF458893 LNA458893:LNB458893 LWW458893:LWX458893 MGS458893:MGT458893 MQO458893:MQP458893 NAK458893:NAL458893 NKG458893:NKH458893 NUC458893:NUD458893 ODY458893:ODZ458893 ONU458893:ONV458893 OXQ458893:OXR458893 PHM458893:PHN458893 PRI458893:PRJ458893 QBE458893:QBF458893 QLA458893:QLB458893 QUW458893:QUX458893 RES458893:RET458893 ROO458893:ROP458893 RYK458893:RYL458893 SIG458893:SIH458893 SSC458893:SSD458893 TBY458893:TBZ458893 TLU458893:TLV458893 TVQ458893:TVR458893 UFM458893:UFN458893 UPI458893:UPJ458893 UZE458893:UZF458893 VJA458893:VJB458893 VSW458893:VSX458893 WCS458893:WCT458893 WMO458893:WMP458893 WWK458893:WWL458893 AA524429:AB524429 JY524429:JZ524429 TU524429:TV524429 ADQ524429:ADR524429 ANM524429:ANN524429 AXI524429:AXJ524429 BHE524429:BHF524429 BRA524429:BRB524429 CAW524429:CAX524429 CKS524429:CKT524429 CUO524429:CUP524429 DEK524429:DEL524429 DOG524429:DOH524429 DYC524429:DYD524429 EHY524429:EHZ524429 ERU524429:ERV524429 FBQ524429:FBR524429 FLM524429:FLN524429 FVI524429:FVJ524429 GFE524429:GFF524429 GPA524429:GPB524429 GYW524429:GYX524429 HIS524429:HIT524429 HSO524429:HSP524429 ICK524429:ICL524429 IMG524429:IMH524429 IWC524429:IWD524429 JFY524429:JFZ524429 JPU524429:JPV524429 JZQ524429:JZR524429 KJM524429:KJN524429 KTI524429:KTJ524429 LDE524429:LDF524429 LNA524429:LNB524429 LWW524429:LWX524429 MGS524429:MGT524429 MQO524429:MQP524429 NAK524429:NAL524429 NKG524429:NKH524429 NUC524429:NUD524429 ODY524429:ODZ524429 ONU524429:ONV524429 OXQ524429:OXR524429 PHM524429:PHN524429 PRI524429:PRJ524429 QBE524429:QBF524429 QLA524429:QLB524429 QUW524429:QUX524429 RES524429:RET524429 ROO524429:ROP524429 RYK524429:RYL524429 SIG524429:SIH524429 SSC524429:SSD524429 TBY524429:TBZ524429 TLU524429:TLV524429 TVQ524429:TVR524429 UFM524429:UFN524429 UPI524429:UPJ524429 UZE524429:UZF524429 VJA524429:VJB524429 VSW524429:VSX524429 WCS524429:WCT524429 WMO524429:WMP524429 WWK524429:WWL524429 AA589965:AB589965 JY589965:JZ589965 TU589965:TV589965 ADQ589965:ADR589965 ANM589965:ANN589965 AXI589965:AXJ589965 BHE589965:BHF589965 BRA589965:BRB589965 CAW589965:CAX589965 CKS589965:CKT589965 CUO589965:CUP589965 DEK589965:DEL589965 DOG589965:DOH589965 DYC589965:DYD589965 EHY589965:EHZ589965 ERU589965:ERV589965 FBQ589965:FBR589965 FLM589965:FLN589965 FVI589965:FVJ589965 GFE589965:GFF589965 GPA589965:GPB589965 GYW589965:GYX589965 HIS589965:HIT589965 HSO589965:HSP589965 ICK589965:ICL589965 IMG589965:IMH589965 IWC589965:IWD589965 JFY589965:JFZ589965 JPU589965:JPV589965 JZQ589965:JZR589965 KJM589965:KJN589965 KTI589965:KTJ589965 LDE589965:LDF589965 LNA589965:LNB589965 LWW589965:LWX589965 MGS589965:MGT589965 MQO589965:MQP589965 NAK589965:NAL589965 NKG589965:NKH589965 NUC589965:NUD589965 ODY589965:ODZ589965 ONU589965:ONV589965 OXQ589965:OXR589965 PHM589965:PHN589965 PRI589965:PRJ589965 QBE589965:QBF589965 QLA589965:QLB589965 QUW589965:QUX589965 RES589965:RET589965 ROO589965:ROP589965 RYK589965:RYL589965 SIG589965:SIH589965 SSC589965:SSD589965 TBY589965:TBZ589965 TLU589965:TLV589965 TVQ589965:TVR589965 UFM589965:UFN589965 UPI589965:UPJ589965 UZE589965:UZF589965 VJA589965:VJB589965 VSW589965:VSX589965 WCS589965:WCT589965 WMO589965:WMP589965 WWK589965:WWL589965 AA655501:AB655501 JY655501:JZ655501 TU655501:TV655501 ADQ655501:ADR655501 ANM655501:ANN655501 AXI655501:AXJ655501 BHE655501:BHF655501 BRA655501:BRB655501 CAW655501:CAX655501 CKS655501:CKT655501 CUO655501:CUP655501 DEK655501:DEL655501 DOG655501:DOH655501 DYC655501:DYD655501 EHY655501:EHZ655501 ERU655501:ERV655501 FBQ655501:FBR655501 FLM655501:FLN655501 FVI655501:FVJ655501 GFE655501:GFF655501 GPA655501:GPB655501 GYW655501:GYX655501 HIS655501:HIT655501 HSO655501:HSP655501 ICK655501:ICL655501 IMG655501:IMH655501 IWC655501:IWD655501 JFY655501:JFZ655501 JPU655501:JPV655501 JZQ655501:JZR655501 KJM655501:KJN655501 KTI655501:KTJ655501 LDE655501:LDF655501 LNA655501:LNB655501 LWW655501:LWX655501 MGS655501:MGT655501 MQO655501:MQP655501 NAK655501:NAL655501 NKG655501:NKH655501 NUC655501:NUD655501 ODY655501:ODZ655501 ONU655501:ONV655501 OXQ655501:OXR655501 PHM655501:PHN655501 PRI655501:PRJ655501 QBE655501:QBF655501 QLA655501:QLB655501 QUW655501:QUX655501 RES655501:RET655501 ROO655501:ROP655501 RYK655501:RYL655501 SIG655501:SIH655501 SSC655501:SSD655501 TBY655501:TBZ655501 TLU655501:TLV655501 TVQ655501:TVR655501 UFM655501:UFN655501 UPI655501:UPJ655501 UZE655501:UZF655501 VJA655501:VJB655501 VSW655501:VSX655501 WCS655501:WCT655501 WMO655501:WMP655501 WWK655501:WWL655501 AA721037:AB721037 JY721037:JZ721037 TU721037:TV721037 ADQ721037:ADR721037 ANM721037:ANN721037 AXI721037:AXJ721037 BHE721037:BHF721037 BRA721037:BRB721037 CAW721037:CAX721037 CKS721037:CKT721037 CUO721037:CUP721037 DEK721037:DEL721037 DOG721037:DOH721037 DYC721037:DYD721037 EHY721037:EHZ721037 ERU721037:ERV721037 FBQ721037:FBR721037 FLM721037:FLN721037 FVI721037:FVJ721037 GFE721037:GFF721037 GPA721037:GPB721037 GYW721037:GYX721037 HIS721037:HIT721037 HSO721037:HSP721037 ICK721037:ICL721037 IMG721037:IMH721037 IWC721037:IWD721037 JFY721037:JFZ721037 JPU721037:JPV721037 JZQ721037:JZR721037 KJM721037:KJN721037 KTI721037:KTJ721037 LDE721037:LDF721037 LNA721037:LNB721037 LWW721037:LWX721037 MGS721037:MGT721037 MQO721037:MQP721037 NAK721037:NAL721037 NKG721037:NKH721037 NUC721037:NUD721037 ODY721037:ODZ721037 ONU721037:ONV721037 OXQ721037:OXR721037 PHM721037:PHN721037 PRI721037:PRJ721037 QBE721037:QBF721037 QLA721037:QLB721037 QUW721037:QUX721037 RES721037:RET721037 ROO721037:ROP721037 RYK721037:RYL721037 SIG721037:SIH721037 SSC721037:SSD721037 TBY721037:TBZ721037 TLU721037:TLV721037 TVQ721037:TVR721037 UFM721037:UFN721037 UPI721037:UPJ721037 UZE721037:UZF721037 VJA721037:VJB721037 VSW721037:VSX721037 WCS721037:WCT721037 WMO721037:WMP721037 WWK721037:WWL721037 AA786573:AB786573 JY786573:JZ786573 TU786573:TV786573 ADQ786573:ADR786573 ANM786573:ANN786573 AXI786573:AXJ786573 BHE786573:BHF786573 BRA786573:BRB786573 CAW786573:CAX786573 CKS786573:CKT786573 CUO786573:CUP786573 DEK786573:DEL786573 DOG786573:DOH786573 DYC786573:DYD786573 EHY786573:EHZ786573 ERU786573:ERV786573 FBQ786573:FBR786573 FLM786573:FLN786573 FVI786573:FVJ786573 GFE786573:GFF786573 GPA786573:GPB786573 GYW786573:GYX786573 HIS786573:HIT786573 HSO786573:HSP786573 ICK786573:ICL786573 IMG786573:IMH786573 IWC786573:IWD786573 JFY786573:JFZ786573 JPU786573:JPV786573 JZQ786573:JZR786573 KJM786573:KJN786573 KTI786573:KTJ786573 LDE786573:LDF786573 LNA786573:LNB786573 LWW786573:LWX786573 MGS786573:MGT786573 MQO786573:MQP786573 NAK786573:NAL786573 NKG786573:NKH786573 NUC786573:NUD786573 ODY786573:ODZ786573 ONU786573:ONV786573 OXQ786573:OXR786573 PHM786573:PHN786573 PRI786573:PRJ786573 QBE786573:QBF786573 QLA786573:QLB786573 QUW786573:QUX786573 RES786573:RET786573 ROO786573:ROP786573 RYK786573:RYL786573 SIG786573:SIH786573 SSC786573:SSD786573 TBY786573:TBZ786573 TLU786573:TLV786573 TVQ786573:TVR786573 UFM786573:UFN786573 UPI786573:UPJ786573 UZE786573:UZF786573 VJA786573:VJB786573 VSW786573:VSX786573 WCS786573:WCT786573 WMO786573:WMP786573 WWK786573:WWL786573 AA852109:AB852109 JY852109:JZ852109 TU852109:TV852109 ADQ852109:ADR852109 ANM852109:ANN852109 AXI852109:AXJ852109 BHE852109:BHF852109 BRA852109:BRB852109 CAW852109:CAX852109 CKS852109:CKT852109 CUO852109:CUP852109 DEK852109:DEL852109 DOG852109:DOH852109 DYC852109:DYD852109 EHY852109:EHZ852109 ERU852109:ERV852109 FBQ852109:FBR852109 FLM852109:FLN852109 FVI852109:FVJ852109 GFE852109:GFF852109 GPA852109:GPB852109 GYW852109:GYX852109 HIS852109:HIT852109 HSO852109:HSP852109 ICK852109:ICL852109 IMG852109:IMH852109 IWC852109:IWD852109 JFY852109:JFZ852109 JPU852109:JPV852109 JZQ852109:JZR852109 KJM852109:KJN852109 KTI852109:KTJ852109 LDE852109:LDF852109 LNA852109:LNB852109 LWW852109:LWX852109 MGS852109:MGT852109 MQO852109:MQP852109 NAK852109:NAL852109 NKG852109:NKH852109 NUC852109:NUD852109 ODY852109:ODZ852109 ONU852109:ONV852109 OXQ852109:OXR852109 PHM852109:PHN852109 PRI852109:PRJ852109 QBE852109:QBF852109 QLA852109:QLB852109 QUW852109:QUX852109 RES852109:RET852109 ROO852109:ROP852109 RYK852109:RYL852109 SIG852109:SIH852109 SSC852109:SSD852109 TBY852109:TBZ852109 TLU852109:TLV852109 TVQ852109:TVR852109 UFM852109:UFN852109 UPI852109:UPJ852109 UZE852109:UZF852109 VJA852109:VJB852109 VSW852109:VSX852109 WCS852109:WCT852109 WMO852109:WMP852109 WWK852109:WWL852109 AA917645:AB917645 JY917645:JZ917645 TU917645:TV917645 ADQ917645:ADR917645 ANM917645:ANN917645 AXI917645:AXJ917645 BHE917645:BHF917645 BRA917645:BRB917645 CAW917645:CAX917645 CKS917645:CKT917645 CUO917645:CUP917645 DEK917645:DEL917645 DOG917645:DOH917645 DYC917645:DYD917645 EHY917645:EHZ917645 ERU917645:ERV917645 FBQ917645:FBR917645 FLM917645:FLN917645 FVI917645:FVJ917645 GFE917645:GFF917645 GPA917645:GPB917645 GYW917645:GYX917645 HIS917645:HIT917645 HSO917645:HSP917645 ICK917645:ICL917645 IMG917645:IMH917645 IWC917645:IWD917645 JFY917645:JFZ917645 JPU917645:JPV917645 JZQ917645:JZR917645 KJM917645:KJN917645 KTI917645:KTJ917645 LDE917645:LDF917645 LNA917645:LNB917645 LWW917645:LWX917645 MGS917645:MGT917645 MQO917645:MQP917645 NAK917645:NAL917645 NKG917645:NKH917645 NUC917645:NUD917645 ODY917645:ODZ917645 ONU917645:ONV917645 OXQ917645:OXR917645 PHM917645:PHN917645 PRI917645:PRJ917645 QBE917645:QBF917645 QLA917645:QLB917645 QUW917645:QUX917645 RES917645:RET917645 ROO917645:ROP917645 RYK917645:RYL917645 SIG917645:SIH917645 SSC917645:SSD917645 TBY917645:TBZ917645 TLU917645:TLV917645 TVQ917645:TVR917645 UFM917645:UFN917645 UPI917645:UPJ917645 UZE917645:UZF917645 VJA917645:VJB917645 VSW917645:VSX917645 WCS917645:WCT917645 WMO917645:WMP917645 WWK917645:WWL917645 AA983181:AB983181 JY983181:JZ983181 TU983181:TV983181 ADQ983181:ADR983181 ANM983181:ANN983181 AXI983181:AXJ983181 BHE983181:BHF983181 BRA983181:BRB983181 CAW983181:CAX983181 CKS983181:CKT983181 CUO983181:CUP983181 DEK983181:DEL983181 DOG983181:DOH983181 DYC983181:DYD983181 EHY983181:EHZ983181 ERU983181:ERV983181 FBQ983181:FBR983181 FLM983181:FLN983181 FVI983181:FVJ983181 GFE983181:GFF983181 GPA983181:GPB983181 GYW983181:GYX983181 HIS983181:HIT983181 HSO983181:HSP983181 ICK983181:ICL983181 IMG983181:IMH983181 IWC983181:IWD983181 JFY983181:JFZ983181 JPU983181:JPV983181 JZQ983181:JZR983181 KJM983181:KJN983181 KTI983181:KTJ983181 LDE983181:LDF983181 LNA983181:LNB983181 LWW983181:LWX983181 MGS983181:MGT983181 MQO983181:MQP983181 NAK983181:NAL983181 NKG983181:NKH983181 NUC983181:NUD983181 ODY983181:ODZ983181 ONU983181:ONV983181 OXQ983181:OXR983181 PHM983181:PHN983181 PRI983181:PRJ983181 QBE983181:QBF983181 QLA983181:QLB983181 QUW983181:QUX983181 RES983181:RET983181 ROO983181:ROP983181 RYK983181:RYL983181 SIG983181:SIH983181 SSC983181:SSD983181 TBY983181:TBZ983181 TLU983181:TLV983181 TVQ983181:TVR983181 UFM983181:UFN983181 UPI983181:UPJ983181 UZE983181:UZF983181 VJA983181:VJB983181 VSW983181:VSX983181 WCS983181:WCT983181 WMO983181:WMP983181 WWK983181:WWL983181"/>
    <dataValidation type="list" allowBlank="1" showInputMessage="1" showErrorMessage="1" error="Motivo não listado. Escolher &quot;Outro&quot; e especificar." prompt="Escolha a opção para o não lançar efluente líquido no ano base." sqref="WVP983200:WWE983200 F65696:U65696 JD65696:JS65696 SZ65696:TO65696 ACV65696:ADK65696 AMR65696:ANG65696 AWN65696:AXC65696 BGJ65696:BGY65696 BQF65696:BQU65696 CAB65696:CAQ65696 CJX65696:CKM65696 CTT65696:CUI65696 DDP65696:DEE65696 DNL65696:DOA65696 DXH65696:DXW65696 EHD65696:EHS65696 EQZ65696:ERO65696 FAV65696:FBK65696 FKR65696:FLG65696 FUN65696:FVC65696 GEJ65696:GEY65696 GOF65696:GOU65696 GYB65696:GYQ65696 HHX65696:HIM65696 HRT65696:HSI65696 IBP65696:ICE65696 ILL65696:IMA65696 IVH65696:IVW65696 JFD65696:JFS65696 JOZ65696:JPO65696 JYV65696:JZK65696 KIR65696:KJG65696 KSN65696:KTC65696 LCJ65696:LCY65696 LMF65696:LMU65696 LWB65696:LWQ65696 MFX65696:MGM65696 MPT65696:MQI65696 MZP65696:NAE65696 NJL65696:NKA65696 NTH65696:NTW65696 ODD65696:ODS65696 OMZ65696:ONO65696 OWV65696:OXK65696 PGR65696:PHG65696 PQN65696:PRC65696 QAJ65696:QAY65696 QKF65696:QKU65696 QUB65696:QUQ65696 RDX65696:REM65696 RNT65696:ROI65696 RXP65696:RYE65696 SHL65696:SIA65696 SRH65696:SRW65696 TBD65696:TBS65696 TKZ65696:TLO65696 TUV65696:TVK65696 UER65696:UFG65696 UON65696:UPC65696 UYJ65696:UYY65696 VIF65696:VIU65696 VSB65696:VSQ65696 WBX65696:WCM65696 WLT65696:WMI65696 WVP65696:WWE65696 F131232:U131232 JD131232:JS131232 SZ131232:TO131232 ACV131232:ADK131232 AMR131232:ANG131232 AWN131232:AXC131232 BGJ131232:BGY131232 BQF131232:BQU131232 CAB131232:CAQ131232 CJX131232:CKM131232 CTT131232:CUI131232 DDP131232:DEE131232 DNL131232:DOA131232 DXH131232:DXW131232 EHD131232:EHS131232 EQZ131232:ERO131232 FAV131232:FBK131232 FKR131232:FLG131232 FUN131232:FVC131232 GEJ131232:GEY131232 GOF131232:GOU131232 GYB131232:GYQ131232 HHX131232:HIM131232 HRT131232:HSI131232 IBP131232:ICE131232 ILL131232:IMA131232 IVH131232:IVW131232 JFD131232:JFS131232 JOZ131232:JPO131232 JYV131232:JZK131232 KIR131232:KJG131232 KSN131232:KTC131232 LCJ131232:LCY131232 LMF131232:LMU131232 LWB131232:LWQ131232 MFX131232:MGM131232 MPT131232:MQI131232 MZP131232:NAE131232 NJL131232:NKA131232 NTH131232:NTW131232 ODD131232:ODS131232 OMZ131232:ONO131232 OWV131232:OXK131232 PGR131232:PHG131232 PQN131232:PRC131232 QAJ131232:QAY131232 QKF131232:QKU131232 QUB131232:QUQ131232 RDX131232:REM131232 RNT131232:ROI131232 RXP131232:RYE131232 SHL131232:SIA131232 SRH131232:SRW131232 TBD131232:TBS131232 TKZ131232:TLO131232 TUV131232:TVK131232 UER131232:UFG131232 UON131232:UPC131232 UYJ131232:UYY131232 VIF131232:VIU131232 VSB131232:VSQ131232 WBX131232:WCM131232 WLT131232:WMI131232 WVP131232:WWE131232 F196768:U196768 JD196768:JS196768 SZ196768:TO196768 ACV196768:ADK196768 AMR196768:ANG196768 AWN196768:AXC196768 BGJ196768:BGY196768 BQF196768:BQU196768 CAB196768:CAQ196768 CJX196768:CKM196768 CTT196768:CUI196768 DDP196768:DEE196768 DNL196768:DOA196768 DXH196768:DXW196768 EHD196768:EHS196768 EQZ196768:ERO196768 FAV196768:FBK196768 FKR196768:FLG196768 FUN196768:FVC196768 GEJ196768:GEY196768 GOF196768:GOU196768 GYB196768:GYQ196768 HHX196768:HIM196768 HRT196768:HSI196768 IBP196768:ICE196768 ILL196768:IMA196768 IVH196768:IVW196768 JFD196768:JFS196768 JOZ196768:JPO196768 JYV196768:JZK196768 KIR196768:KJG196768 KSN196768:KTC196768 LCJ196768:LCY196768 LMF196768:LMU196768 LWB196768:LWQ196768 MFX196768:MGM196768 MPT196768:MQI196768 MZP196768:NAE196768 NJL196768:NKA196768 NTH196768:NTW196768 ODD196768:ODS196768 OMZ196768:ONO196768 OWV196768:OXK196768 PGR196768:PHG196768 PQN196768:PRC196768 QAJ196768:QAY196768 QKF196768:QKU196768 QUB196768:QUQ196768 RDX196768:REM196768 RNT196768:ROI196768 RXP196768:RYE196768 SHL196768:SIA196768 SRH196768:SRW196768 TBD196768:TBS196768 TKZ196768:TLO196768 TUV196768:TVK196768 UER196768:UFG196768 UON196768:UPC196768 UYJ196768:UYY196768 VIF196768:VIU196768 VSB196768:VSQ196768 WBX196768:WCM196768 WLT196768:WMI196768 WVP196768:WWE196768 F262304:U262304 JD262304:JS262304 SZ262304:TO262304 ACV262304:ADK262304 AMR262304:ANG262304 AWN262304:AXC262304 BGJ262304:BGY262304 BQF262304:BQU262304 CAB262304:CAQ262304 CJX262304:CKM262304 CTT262304:CUI262304 DDP262304:DEE262304 DNL262304:DOA262304 DXH262304:DXW262304 EHD262304:EHS262304 EQZ262304:ERO262304 FAV262304:FBK262304 FKR262304:FLG262304 FUN262304:FVC262304 GEJ262304:GEY262304 GOF262304:GOU262304 GYB262304:GYQ262304 HHX262304:HIM262304 HRT262304:HSI262304 IBP262304:ICE262304 ILL262304:IMA262304 IVH262304:IVW262304 JFD262304:JFS262304 JOZ262304:JPO262304 JYV262304:JZK262304 KIR262304:KJG262304 KSN262304:KTC262304 LCJ262304:LCY262304 LMF262304:LMU262304 LWB262304:LWQ262304 MFX262304:MGM262304 MPT262304:MQI262304 MZP262304:NAE262304 NJL262304:NKA262304 NTH262304:NTW262304 ODD262304:ODS262304 OMZ262304:ONO262304 OWV262304:OXK262304 PGR262304:PHG262304 PQN262304:PRC262304 QAJ262304:QAY262304 QKF262304:QKU262304 QUB262304:QUQ262304 RDX262304:REM262304 RNT262304:ROI262304 RXP262304:RYE262304 SHL262304:SIA262304 SRH262304:SRW262304 TBD262304:TBS262304 TKZ262304:TLO262304 TUV262304:TVK262304 UER262304:UFG262304 UON262304:UPC262304 UYJ262304:UYY262304 VIF262304:VIU262304 VSB262304:VSQ262304 WBX262304:WCM262304 WLT262304:WMI262304 WVP262304:WWE262304 F327840:U327840 JD327840:JS327840 SZ327840:TO327840 ACV327840:ADK327840 AMR327840:ANG327840 AWN327840:AXC327840 BGJ327840:BGY327840 BQF327840:BQU327840 CAB327840:CAQ327840 CJX327840:CKM327840 CTT327840:CUI327840 DDP327840:DEE327840 DNL327840:DOA327840 DXH327840:DXW327840 EHD327840:EHS327840 EQZ327840:ERO327840 FAV327840:FBK327840 FKR327840:FLG327840 FUN327840:FVC327840 GEJ327840:GEY327840 GOF327840:GOU327840 GYB327840:GYQ327840 HHX327840:HIM327840 HRT327840:HSI327840 IBP327840:ICE327840 ILL327840:IMA327840 IVH327840:IVW327840 JFD327840:JFS327840 JOZ327840:JPO327840 JYV327840:JZK327840 KIR327840:KJG327840 KSN327840:KTC327840 LCJ327840:LCY327840 LMF327840:LMU327840 LWB327840:LWQ327840 MFX327840:MGM327840 MPT327840:MQI327840 MZP327840:NAE327840 NJL327840:NKA327840 NTH327840:NTW327840 ODD327840:ODS327840 OMZ327840:ONO327840 OWV327840:OXK327840 PGR327840:PHG327840 PQN327840:PRC327840 QAJ327840:QAY327840 QKF327840:QKU327840 QUB327840:QUQ327840 RDX327840:REM327840 RNT327840:ROI327840 RXP327840:RYE327840 SHL327840:SIA327840 SRH327840:SRW327840 TBD327840:TBS327840 TKZ327840:TLO327840 TUV327840:TVK327840 UER327840:UFG327840 UON327840:UPC327840 UYJ327840:UYY327840 VIF327840:VIU327840 VSB327840:VSQ327840 WBX327840:WCM327840 WLT327840:WMI327840 WVP327840:WWE327840 F393376:U393376 JD393376:JS393376 SZ393376:TO393376 ACV393376:ADK393376 AMR393376:ANG393376 AWN393376:AXC393376 BGJ393376:BGY393376 BQF393376:BQU393376 CAB393376:CAQ393376 CJX393376:CKM393376 CTT393376:CUI393376 DDP393376:DEE393376 DNL393376:DOA393376 DXH393376:DXW393376 EHD393376:EHS393376 EQZ393376:ERO393376 FAV393376:FBK393376 FKR393376:FLG393376 FUN393376:FVC393376 GEJ393376:GEY393376 GOF393376:GOU393376 GYB393376:GYQ393376 HHX393376:HIM393376 HRT393376:HSI393376 IBP393376:ICE393376 ILL393376:IMA393376 IVH393376:IVW393376 JFD393376:JFS393376 JOZ393376:JPO393376 JYV393376:JZK393376 KIR393376:KJG393376 KSN393376:KTC393376 LCJ393376:LCY393376 LMF393376:LMU393376 LWB393376:LWQ393376 MFX393376:MGM393376 MPT393376:MQI393376 MZP393376:NAE393376 NJL393376:NKA393376 NTH393376:NTW393376 ODD393376:ODS393376 OMZ393376:ONO393376 OWV393376:OXK393376 PGR393376:PHG393376 PQN393376:PRC393376 QAJ393376:QAY393376 QKF393376:QKU393376 QUB393376:QUQ393376 RDX393376:REM393376 RNT393376:ROI393376 RXP393376:RYE393376 SHL393376:SIA393376 SRH393376:SRW393376 TBD393376:TBS393376 TKZ393376:TLO393376 TUV393376:TVK393376 UER393376:UFG393376 UON393376:UPC393376 UYJ393376:UYY393376 VIF393376:VIU393376 VSB393376:VSQ393376 WBX393376:WCM393376 WLT393376:WMI393376 WVP393376:WWE393376 F458912:U458912 JD458912:JS458912 SZ458912:TO458912 ACV458912:ADK458912 AMR458912:ANG458912 AWN458912:AXC458912 BGJ458912:BGY458912 BQF458912:BQU458912 CAB458912:CAQ458912 CJX458912:CKM458912 CTT458912:CUI458912 DDP458912:DEE458912 DNL458912:DOA458912 DXH458912:DXW458912 EHD458912:EHS458912 EQZ458912:ERO458912 FAV458912:FBK458912 FKR458912:FLG458912 FUN458912:FVC458912 GEJ458912:GEY458912 GOF458912:GOU458912 GYB458912:GYQ458912 HHX458912:HIM458912 HRT458912:HSI458912 IBP458912:ICE458912 ILL458912:IMA458912 IVH458912:IVW458912 JFD458912:JFS458912 JOZ458912:JPO458912 JYV458912:JZK458912 KIR458912:KJG458912 KSN458912:KTC458912 LCJ458912:LCY458912 LMF458912:LMU458912 LWB458912:LWQ458912 MFX458912:MGM458912 MPT458912:MQI458912 MZP458912:NAE458912 NJL458912:NKA458912 NTH458912:NTW458912 ODD458912:ODS458912 OMZ458912:ONO458912 OWV458912:OXK458912 PGR458912:PHG458912 PQN458912:PRC458912 QAJ458912:QAY458912 QKF458912:QKU458912 QUB458912:QUQ458912 RDX458912:REM458912 RNT458912:ROI458912 RXP458912:RYE458912 SHL458912:SIA458912 SRH458912:SRW458912 TBD458912:TBS458912 TKZ458912:TLO458912 TUV458912:TVK458912 UER458912:UFG458912 UON458912:UPC458912 UYJ458912:UYY458912 VIF458912:VIU458912 VSB458912:VSQ458912 WBX458912:WCM458912 WLT458912:WMI458912 WVP458912:WWE458912 F524448:U524448 JD524448:JS524448 SZ524448:TO524448 ACV524448:ADK524448 AMR524448:ANG524448 AWN524448:AXC524448 BGJ524448:BGY524448 BQF524448:BQU524448 CAB524448:CAQ524448 CJX524448:CKM524448 CTT524448:CUI524448 DDP524448:DEE524448 DNL524448:DOA524448 DXH524448:DXW524448 EHD524448:EHS524448 EQZ524448:ERO524448 FAV524448:FBK524448 FKR524448:FLG524448 FUN524448:FVC524448 GEJ524448:GEY524448 GOF524448:GOU524448 GYB524448:GYQ524448 HHX524448:HIM524448 HRT524448:HSI524448 IBP524448:ICE524448 ILL524448:IMA524448 IVH524448:IVW524448 JFD524448:JFS524448 JOZ524448:JPO524448 JYV524448:JZK524448 KIR524448:KJG524448 KSN524448:KTC524448 LCJ524448:LCY524448 LMF524448:LMU524448 LWB524448:LWQ524448 MFX524448:MGM524448 MPT524448:MQI524448 MZP524448:NAE524448 NJL524448:NKA524448 NTH524448:NTW524448 ODD524448:ODS524448 OMZ524448:ONO524448 OWV524448:OXK524448 PGR524448:PHG524448 PQN524448:PRC524448 QAJ524448:QAY524448 QKF524448:QKU524448 QUB524448:QUQ524448 RDX524448:REM524448 RNT524448:ROI524448 RXP524448:RYE524448 SHL524448:SIA524448 SRH524448:SRW524448 TBD524448:TBS524448 TKZ524448:TLO524448 TUV524448:TVK524448 UER524448:UFG524448 UON524448:UPC524448 UYJ524448:UYY524448 VIF524448:VIU524448 VSB524448:VSQ524448 WBX524448:WCM524448 WLT524448:WMI524448 WVP524448:WWE524448 F589984:U589984 JD589984:JS589984 SZ589984:TO589984 ACV589984:ADK589984 AMR589984:ANG589984 AWN589984:AXC589984 BGJ589984:BGY589984 BQF589984:BQU589984 CAB589984:CAQ589984 CJX589984:CKM589984 CTT589984:CUI589984 DDP589984:DEE589984 DNL589984:DOA589984 DXH589984:DXW589984 EHD589984:EHS589984 EQZ589984:ERO589984 FAV589984:FBK589984 FKR589984:FLG589984 FUN589984:FVC589984 GEJ589984:GEY589984 GOF589984:GOU589984 GYB589984:GYQ589984 HHX589984:HIM589984 HRT589984:HSI589984 IBP589984:ICE589984 ILL589984:IMA589984 IVH589984:IVW589984 JFD589984:JFS589984 JOZ589984:JPO589984 JYV589984:JZK589984 KIR589984:KJG589984 KSN589984:KTC589984 LCJ589984:LCY589984 LMF589984:LMU589984 LWB589984:LWQ589984 MFX589984:MGM589984 MPT589984:MQI589984 MZP589984:NAE589984 NJL589984:NKA589984 NTH589984:NTW589984 ODD589984:ODS589984 OMZ589984:ONO589984 OWV589984:OXK589984 PGR589984:PHG589984 PQN589984:PRC589984 QAJ589984:QAY589984 QKF589984:QKU589984 QUB589984:QUQ589984 RDX589984:REM589984 RNT589984:ROI589984 RXP589984:RYE589984 SHL589984:SIA589984 SRH589984:SRW589984 TBD589984:TBS589984 TKZ589984:TLO589984 TUV589984:TVK589984 UER589984:UFG589984 UON589984:UPC589984 UYJ589984:UYY589984 VIF589984:VIU589984 VSB589984:VSQ589984 WBX589984:WCM589984 WLT589984:WMI589984 WVP589984:WWE589984 F655520:U655520 JD655520:JS655520 SZ655520:TO655520 ACV655520:ADK655520 AMR655520:ANG655520 AWN655520:AXC655520 BGJ655520:BGY655520 BQF655520:BQU655520 CAB655520:CAQ655520 CJX655520:CKM655520 CTT655520:CUI655520 DDP655520:DEE655520 DNL655520:DOA655520 DXH655520:DXW655520 EHD655520:EHS655520 EQZ655520:ERO655520 FAV655520:FBK655520 FKR655520:FLG655520 FUN655520:FVC655520 GEJ655520:GEY655520 GOF655520:GOU655520 GYB655520:GYQ655520 HHX655520:HIM655520 HRT655520:HSI655520 IBP655520:ICE655520 ILL655520:IMA655520 IVH655520:IVW655520 JFD655520:JFS655520 JOZ655520:JPO655520 JYV655520:JZK655520 KIR655520:KJG655520 KSN655520:KTC655520 LCJ655520:LCY655520 LMF655520:LMU655520 LWB655520:LWQ655520 MFX655520:MGM655520 MPT655520:MQI655520 MZP655520:NAE655520 NJL655520:NKA655520 NTH655520:NTW655520 ODD655520:ODS655520 OMZ655520:ONO655520 OWV655520:OXK655520 PGR655520:PHG655520 PQN655520:PRC655520 QAJ655520:QAY655520 QKF655520:QKU655520 QUB655520:QUQ655520 RDX655520:REM655520 RNT655520:ROI655520 RXP655520:RYE655520 SHL655520:SIA655520 SRH655520:SRW655520 TBD655520:TBS655520 TKZ655520:TLO655520 TUV655520:TVK655520 UER655520:UFG655520 UON655520:UPC655520 UYJ655520:UYY655520 VIF655520:VIU655520 VSB655520:VSQ655520 WBX655520:WCM655520 WLT655520:WMI655520 WVP655520:WWE655520 F721056:U721056 JD721056:JS721056 SZ721056:TO721056 ACV721056:ADK721056 AMR721056:ANG721056 AWN721056:AXC721056 BGJ721056:BGY721056 BQF721056:BQU721056 CAB721056:CAQ721056 CJX721056:CKM721056 CTT721056:CUI721056 DDP721056:DEE721056 DNL721056:DOA721056 DXH721056:DXW721056 EHD721056:EHS721056 EQZ721056:ERO721056 FAV721056:FBK721056 FKR721056:FLG721056 FUN721056:FVC721056 GEJ721056:GEY721056 GOF721056:GOU721056 GYB721056:GYQ721056 HHX721056:HIM721056 HRT721056:HSI721056 IBP721056:ICE721056 ILL721056:IMA721056 IVH721056:IVW721056 JFD721056:JFS721056 JOZ721056:JPO721056 JYV721056:JZK721056 KIR721056:KJG721056 KSN721056:KTC721056 LCJ721056:LCY721056 LMF721056:LMU721056 LWB721056:LWQ721056 MFX721056:MGM721056 MPT721056:MQI721056 MZP721056:NAE721056 NJL721056:NKA721056 NTH721056:NTW721056 ODD721056:ODS721056 OMZ721056:ONO721056 OWV721056:OXK721056 PGR721056:PHG721056 PQN721056:PRC721056 QAJ721056:QAY721056 QKF721056:QKU721056 QUB721056:QUQ721056 RDX721056:REM721056 RNT721056:ROI721056 RXP721056:RYE721056 SHL721056:SIA721056 SRH721056:SRW721056 TBD721056:TBS721056 TKZ721056:TLO721056 TUV721056:TVK721056 UER721056:UFG721056 UON721056:UPC721056 UYJ721056:UYY721056 VIF721056:VIU721056 VSB721056:VSQ721056 WBX721056:WCM721056 WLT721056:WMI721056 WVP721056:WWE721056 F786592:U786592 JD786592:JS786592 SZ786592:TO786592 ACV786592:ADK786592 AMR786592:ANG786592 AWN786592:AXC786592 BGJ786592:BGY786592 BQF786592:BQU786592 CAB786592:CAQ786592 CJX786592:CKM786592 CTT786592:CUI786592 DDP786592:DEE786592 DNL786592:DOA786592 DXH786592:DXW786592 EHD786592:EHS786592 EQZ786592:ERO786592 FAV786592:FBK786592 FKR786592:FLG786592 FUN786592:FVC786592 GEJ786592:GEY786592 GOF786592:GOU786592 GYB786592:GYQ786592 HHX786592:HIM786592 HRT786592:HSI786592 IBP786592:ICE786592 ILL786592:IMA786592 IVH786592:IVW786592 JFD786592:JFS786592 JOZ786592:JPO786592 JYV786592:JZK786592 KIR786592:KJG786592 KSN786592:KTC786592 LCJ786592:LCY786592 LMF786592:LMU786592 LWB786592:LWQ786592 MFX786592:MGM786592 MPT786592:MQI786592 MZP786592:NAE786592 NJL786592:NKA786592 NTH786592:NTW786592 ODD786592:ODS786592 OMZ786592:ONO786592 OWV786592:OXK786592 PGR786592:PHG786592 PQN786592:PRC786592 QAJ786592:QAY786592 QKF786592:QKU786592 QUB786592:QUQ786592 RDX786592:REM786592 RNT786592:ROI786592 RXP786592:RYE786592 SHL786592:SIA786592 SRH786592:SRW786592 TBD786592:TBS786592 TKZ786592:TLO786592 TUV786592:TVK786592 UER786592:UFG786592 UON786592:UPC786592 UYJ786592:UYY786592 VIF786592:VIU786592 VSB786592:VSQ786592 WBX786592:WCM786592 WLT786592:WMI786592 WVP786592:WWE786592 F852128:U852128 JD852128:JS852128 SZ852128:TO852128 ACV852128:ADK852128 AMR852128:ANG852128 AWN852128:AXC852128 BGJ852128:BGY852128 BQF852128:BQU852128 CAB852128:CAQ852128 CJX852128:CKM852128 CTT852128:CUI852128 DDP852128:DEE852128 DNL852128:DOA852128 DXH852128:DXW852128 EHD852128:EHS852128 EQZ852128:ERO852128 FAV852128:FBK852128 FKR852128:FLG852128 FUN852128:FVC852128 GEJ852128:GEY852128 GOF852128:GOU852128 GYB852128:GYQ852128 HHX852128:HIM852128 HRT852128:HSI852128 IBP852128:ICE852128 ILL852128:IMA852128 IVH852128:IVW852128 JFD852128:JFS852128 JOZ852128:JPO852128 JYV852128:JZK852128 KIR852128:KJG852128 KSN852128:KTC852128 LCJ852128:LCY852128 LMF852128:LMU852128 LWB852128:LWQ852128 MFX852128:MGM852128 MPT852128:MQI852128 MZP852128:NAE852128 NJL852128:NKA852128 NTH852128:NTW852128 ODD852128:ODS852128 OMZ852128:ONO852128 OWV852128:OXK852128 PGR852128:PHG852128 PQN852128:PRC852128 QAJ852128:QAY852128 QKF852128:QKU852128 QUB852128:QUQ852128 RDX852128:REM852128 RNT852128:ROI852128 RXP852128:RYE852128 SHL852128:SIA852128 SRH852128:SRW852128 TBD852128:TBS852128 TKZ852128:TLO852128 TUV852128:TVK852128 UER852128:UFG852128 UON852128:UPC852128 UYJ852128:UYY852128 VIF852128:VIU852128 VSB852128:VSQ852128 WBX852128:WCM852128 WLT852128:WMI852128 WVP852128:WWE852128 F917664:U917664 JD917664:JS917664 SZ917664:TO917664 ACV917664:ADK917664 AMR917664:ANG917664 AWN917664:AXC917664 BGJ917664:BGY917664 BQF917664:BQU917664 CAB917664:CAQ917664 CJX917664:CKM917664 CTT917664:CUI917664 DDP917664:DEE917664 DNL917664:DOA917664 DXH917664:DXW917664 EHD917664:EHS917664 EQZ917664:ERO917664 FAV917664:FBK917664 FKR917664:FLG917664 FUN917664:FVC917664 GEJ917664:GEY917664 GOF917664:GOU917664 GYB917664:GYQ917664 HHX917664:HIM917664 HRT917664:HSI917664 IBP917664:ICE917664 ILL917664:IMA917664 IVH917664:IVW917664 JFD917664:JFS917664 JOZ917664:JPO917664 JYV917664:JZK917664 KIR917664:KJG917664 KSN917664:KTC917664 LCJ917664:LCY917664 LMF917664:LMU917664 LWB917664:LWQ917664 MFX917664:MGM917664 MPT917664:MQI917664 MZP917664:NAE917664 NJL917664:NKA917664 NTH917664:NTW917664 ODD917664:ODS917664 OMZ917664:ONO917664 OWV917664:OXK917664 PGR917664:PHG917664 PQN917664:PRC917664 QAJ917664:QAY917664 QKF917664:QKU917664 QUB917664:QUQ917664 RDX917664:REM917664 RNT917664:ROI917664 RXP917664:RYE917664 SHL917664:SIA917664 SRH917664:SRW917664 TBD917664:TBS917664 TKZ917664:TLO917664 TUV917664:TVK917664 UER917664:UFG917664 UON917664:UPC917664 UYJ917664:UYY917664 VIF917664:VIU917664 VSB917664:VSQ917664 WBX917664:WCM917664 WLT917664:WMI917664 WVP917664:WWE917664 F983200:U983200 JD983200:JS983200 SZ983200:TO983200 ACV983200:ADK983200 AMR983200:ANG983200 AWN983200:AXC983200 BGJ983200:BGY983200 BQF983200:BQU983200 CAB983200:CAQ983200 CJX983200:CKM983200 CTT983200:CUI983200 DDP983200:DEE983200 DNL983200:DOA983200 DXH983200:DXW983200 EHD983200:EHS983200 EQZ983200:ERO983200 FAV983200:FBK983200 FKR983200:FLG983200 FUN983200:FVC983200 GEJ983200:GEY983200 GOF983200:GOU983200 GYB983200:GYQ983200 HHX983200:HIM983200 HRT983200:HSI983200 IBP983200:ICE983200 ILL983200:IMA983200 IVH983200:IVW983200 JFD983200:JFS983200 JOZ983200:JPO983200 JYV983200:JZK983200 KIR983200:KJG983200 KSN983200:KTC983200 LCJ983200:LCY983200 LMF983200:LMU983200 LWB983200:LWQ983200 MFX983200:MGM983200 MPT983200:MQI983200 MZP983200:NAE983200 NJL983200:NKA983200 NTH983200:NTW983200 ODD983200:ODS983200 OMZ983200:ONO983200 OWV983200:OXK983200 PGR983200:PHG983200 PQN983200:PRC983200 QAJ983200:QAY983200 QKF983200:QKU983200 QUB983200:QUQ983200 RDX983200:REM983200 RNT983200:ROI983200 RXP983200:RYE983200 SHL983200:SIA983200 SRH983200:SRW983200 TBD983200:TBS983200 TKZ983200:TLO983200 TUV983200:TVK983200 UER983200:UFG983200 UON983200:UPC983200 UYJ983200:UYY983200 VIF983200:VIU983200 VSB983200:VSQ983200 WBX983200:WCM983200 WLT983200:WMI983200">
      <formula1>$B$183:$B$191</formula1>
    </dataValidation>
    <dataValidation type="list" allowBlank="1" showInputMessage="1" showErrorMessage="1" sqref="BA7:BC7 KW7:KY7 US7:UU7 AEO7:AEQ7 AOK7:AOM7 AYG7:AYI7 BIC7:BIE7 BRY7:BSA7 CBU7:CBW7 CLQ7:CLS7 CVM7:CVO7 DFI7:DFK7 DPE7:DPG7 DZA7:DZC7 EIW7:EIY7 ESS7:ESU7 FCO7:FCQ7 FMK7:FMM7 FWG7:FWI7 GGC7:GGE7 GPY7:GQA7 GZU7:GZW7 HJQ7:HJS7 HTM7:HTO7 IDI7:IDK7 INE7:ING7 IXA7:IXC7 JGW7:JGY7 JQS7:JQU7 KAO7:KAQ7 KKK7:KKM7 KUG7:KUI7 LEC7:LEE7 LNY7:LOA7 LXU7:LXW7 MHQ7:MHS7 MRM7:MRO7 NBI7:NBK7 NLE7:NLG7 NVA7:NVC7 OEW7:OEY7 OOS7:OOU7 OYO7:OYQ7 PIK7:PIM7 PSG7:PSI7 QCC7:QCE7 QLY7:QMA7 QVU7:QVW7 RFQ7:RFS7 RPM7:RPO7 RZI7:RZK7 SJE7:SJG7 STA7:STC7 TCW7:TCY7 TMS7:TMU7 TWO7:TWQ7 UGK7:UGM7 UQG7:UQI7 VAC7:VAE7 VJY7:VKA7 VTU7:VTW7 WDQ7:WDS7 WNM7:WNO7 WXI7:WXK7 BA65654:BC65654 KW65654:KY65654 US65654:UU65654 AEO65654:AEQ65654 AOK65654:AOM65654 AYG65654:AYI65654 BIC65654:BIE65654 BRY65654:BSA65654 CBU65654:CBW65654 CLQ65654:CLS65654 CVM65654:CVO65654 DFI65654:DFK65654 DPE65654:DPG65654 DZA65654:DZC65654 EIW65654:EIY65654 ESS65654:ESU65654 FCO65654:FCQ65654 FMK65654:FMM65654 FWG65654:FWI65654 GGC65654:GGE65654 GPY65654:GQA65654 GZU65654:GZW65654 HJQ65654:HJS65654 HTM65654:HTO65654 IDI65654:IDK65654 INE65654:ING65654 IXA65654:IXC65654 JGW65654:JGY65654 JQS65654:JQU65654 KAO65654:KAQ65654 KKK65654:KKM65654 KUG65654:KUI65654 LEC65654:LEE65654 LNY65654:LOA65654 LXU65654:LXW65654 MHQ65654:MHS65654 MRM65654:MRO65654 NBI65654:NBK65654 NLE65654:NLG65654 NVA65654:NVC65654 OEW65654:OEY65654 OOS65654:OOU65654 OYO65654:OYQ65654 PIK65654:PIM65654 PSG65654:PSI65654 QCC65654:QCE65654 QLY65654:QMA65654 QVU65654:QVW65654 RFQ65654:RFS65654 RPM65654:RPO65654 RZI65654:RZK65654 SJE65654:SJG65654 STA65654:STC65654 TCW65654:TCY65654 TMS65654:TMU65654 TWO65654:TWQ65654 UGK65654:UGM65654 UQG65654:UQI65654 VAC65654:VAE65654 VJY65654:VKA65654 VTU65654:VTW65654 WDQ65654:WDS65654 WNM65654:WNO65654 WXI65654:WXK65654 BA131190:BC131190 KW131190:KY131190 US131190:UU131190 AEO131190:AEQ131190 AOK131190:AOM131190 AYG131190:AYI131190 BIC131190:BIE131190 BRY131190:BSA131190 CBU131190:CBW131190 CLQ131190:CLS131190 CVM131190:CVO131190 DFI131190:DFK131190 DPE131190:DPG131190 DZA131190:DZC131190 EIW131190:EIY131190 ESS131190:ESU131190 FCO131190:FCQ131190 FMK131190:FMM131190 FWG131190:FWI131190 GGC131190:GGE131190 GPY131190:GQA131190 GZU131190:GZW131190 HJQ131190:HJS131190 HTM131190:HTO131190 IDI131190:IDK131190 INE131190:ING131190 IXA131190:IXC131190 JGW131190:JGY131190 JQS131190:JQU131190 KAO131190:KAQ131190 KKK131190:KKM131190 KUG131190:KUI131190 LEC131190:LEE131190 LNY131190:LOA131190 LXU131190:LXW131190 MHQ131190:MHS131190 MRM131190:MRO131190 NBI131190:NBK131190 NLE131190:NLG131190 NVA131190:NVC131190 OEW131190:OEY131190 OOS131190:OOU131190 OYO131190:OYQ131190 PIK131190:PIM131190 PSG131190:PSI131190 QCC131190:QCE131190 QLY131190:QMA131190 QVU131190:QVW131190 RFQ131190:RFS131190 RPM131190:RPO131190 RZI131190:RZK131190 SJE131190:SJG131190 STA131190:STC131190 TCW131190:TCY131190 TMS131190:TMU131190 TWO131190:TWQ131190 UGK131190:UGM131190 UQG131190:UQI131190 VAC131190:VAE131190 VJY131190:VKA131190 VTU131190:VTW131190 WDQ131190:WDS131190 WNM131190:WNO131190 WXI131190:WXK131190 BA196726:BC196726 KW196726:KY196726 US196726:UU196726 AEO196726:AEQ196726 AOK196726:AOM196726 AYG196726:AYI196726 BIC196726:BIE196726 BRY196726:BSA196726 CBU196726:CBW196726 CLQ196726:CLS196726 CVM196726:CVO196726 DFI196726:DFK196726 DPE196726:DPG196726 DZA196726:DZC196726 EIW196726:EIY196726 ESS196726:ESU196726 FCO196726:FCQ196726 FMK196726:FMM196726 FWG196726:FWI196726 GGC196726:GGE196726 GPY196726:GQA196726 GZU196726:GZW196726 HJQ196726:HJS196726 HTM196726:HTO196726 IDI196726:IDK196726 INE196726:ING196726 IXA196726:IXC196726 JGW196726:JGY196726 JQS196726:JQU196726 KAO196726:KAQ196726 KKK196726:KKM196726 KUG196726:KUI196726 LEC196726:LEE196726 LNY196726:LOA196726 LXU196726:LXW196726 MHQ196726:MHS196726 MRM196726:MRO196726 NBI196726:NBK196726 NLE196726:NLG196726 NVA196726:NVC196726 OEW196726:OEY196726 OOS196726:OOU196726 OYO196726:OYQ196726 PIK196726:PIM196726 PSG196726:PSI196726 QCC196726:QCE196726 QLY196726:QMA196726 QVU196726:QVW196726 RFQ196726:RFS196726 RPM196726:RPO196726 RZI196726:RZK196726 SJE196726:SJG196726 STA196726:STC196726 TCW196726:TCY196726 TMS196726:TMU196726 TWO196726:TWQ196726 UGK196726:UGM196726 UQG196726:UQI196726 VAC196726:VAE196726 VJY196726:VKA196726 VTU196726:VTW196726 WDQ196726:WDS196726 WNM196726:WNO196726 WXI196726:WXK196726 BA262262:BC262262 KW262262:KY262262 US262262:UU262262 AEO262262:AEQ262262 AOK262262:AOM262262 AYG262262:AYI262262 BIC262262:BIE262262 BRY262262:BSA262262 CBU262262:CBW262262 CLQ262262:CLS262262 CVM262262:CVO262262 DFI262262:DFK262262 DPE262262:DPG262262 DZA262262:DZC262262 EIW262262:EIY262262 ESS262262:ESU262262 FCO262262:FCQ262262 FMK262262:FMM262262 FWG262262:FWI262262 GGC262262:GGE262262 GPY262262:GQA262262 GZU262262:GZW262262 HJQ262262:HJS262262 HTM262262:HTO262262 IDI262262:IDK262262 INE262262:ING262262 IXA262262:IXC262262 JGW262262:JGY262262 JQS262262:JQU262262 KAO262262:KAQ262262 KKK262262:KKM262262 KUG262262:KUI262262 LEC262262:LEE262262 LNY262262:LOA262262 LXU262262:LXW262262 MHQ262262:MHS262262 MRM262262:MRO262262 NBI262262:NBK262262 NLE262262:NLG262262 NVA262262:NVC262262 OEW262262:OEY262262 OOS262262:OOU262262 OYO262262:OYQ262262 PIK262262:PIM262262 PSG262262:PSI262262 QCC262262:QCE262262 QLY262262:QMA262262 QVU262262:QVW262262 RFQ262262:RFS262262 RPM262262:RPO262262 RZI262262:RZK262262 SJE262262:SJG262262 STA262262:STC262262 TCW262262:TCY262262 TMS262262:TMU262262 TWO262262:TWQ262262 UGK262262:UGM262262 UQG262262:UQI262262 VAC262262:VAE262262 VJY262262:VKA262262 VTU262262:VTW262262 WDQ262262:WDS262262 WNM262262:WNO262262 WXI262262:WXK262262 BA327798:BC327798 KW327798:KY327798 US327798:UU327798 AEO327798:AEQ327798 AOK327798:AOM327798 AYG327798:AYI327798 BIC327798:BIE327798 BRY327798:BSA327798 CBU327798:CBW327798 CLQ327798:CLS327798 CVM327798:CVO327798 DFI327798:DFK327798 DPE327798:DPG327798 DZA327798:DZC327798 EIW327798:EIY327798 ESS327798:ESU327798 FCO327798:FCQ327798 FMK327798:FMM327798 FWG327798:FWI327798 GGC327798:GGE327798 GPY327798:GQA327798 GZU327798:GZW327798 HJQ327798:HJS327798 HTM327798:HTO327798 IDI327798:IDK327798 INE327798:ING327798 IXA327798:IXC327798 JGW327798:JGY327798 JQS327798:JQU327798 KAO327798:KAQ327798 KKK327798:KKM327798 KUG327798:KUI327798 LEC327798:LEE327798 LNY327798:LOA327798 LXU327798:LXW327798 MHQ327798:MHS327798 MRM327798:MRO327798 NBI327798:NBK327798 NLE327798:NLG327798 NVA327798:NVC327798 OEW327798:OEY327798 OOS327798:OOU327798 OYO327798:OYQ327798 PIK327798:PIM327798 PSG327798:PSI327798 QCC327798:QCE327798 QLY327798:QMA327798 QVU327798:QVW327798 RFQ327798:RFS327798 RPM327798:RPO327798 RZI327798:RZK327798 SJE327798:SJG327798 STA327798:STC327798 TCW327798:TCY327798 TMS327798:TMU327798 TWO327798:TWQ327798 UGK327798:UGM327798 UQG327798:UQI327798 VAC327798:VAE327798 VJY327798:VKA327798 VTU327798:VTW327798 WDQ327798:WDS327798 WNM327798:WNO327798 WXI327798:WXK327798 BA393334:BC393334 KW393334:KY393334 US393334:UU393334 AEO393334:AEQ393334 AOK393334:AOM393334 AYG393334:AYI393334 BIC393334:BIE393334 BRY393334:BSA393334 CBU393334:CBW393334 CLQ393334:CLS393334 CVM393334:CVO393334 DFI393334:DFK393334 DPE393334:DPG393334 DZA393334:DZC393334 EIW393334:EIY393334 ESS393334:ESU393334 FCO393334:FCQ393334 FMK393334:FMM393334 FWG393334:FWI393334 GGC393334:GGE393334 GPY393334:GQA393334 GZU393334:GZW393334 HJQ393334:HJS393334 HTM393334:HTO393334 IDI393334:IDK393334 INE393334:ING393334 IXA393334:IXC393334 JGW393334:JGY393334 JQS393334:JQU393334 KAO393334:KAQ393334 KKK393334:KKM393334 KUG393334:KUI393334 LEC393334:LEE393334 LNY393334:LOA393334 LXU393334:LXW393334 MHQ393334:MHS393334 MRM393334:MRO393334 NBI393334:NBK393334 NLE393334:NLG393334 NVA393334:NVC393334 OEW393334:OEY393334 OOS393334:OOU393334 OYO393334:OYQ393334 PIK393334:PIM393334 PSG393334:PSI393334 QCC393334:QCE393334 QLY393334:QMA393334 QVU393334:QVW393334 RFQ393334:RFS393334 RPM393334:RPO393334 RZI393334:RZK393334 SJE393334:SJG393334 STA393334:STC393334 TCW393334:TCY393334 TMS393334:TMU393334 TWO393334:TWQ393334 UGK393334:UGM393334 UQG393334:UQI393334 VAC393334:VAE393334 VJY393334:VKA393334 VTU393334:VTW393334 WDQ393334:WDS393334 WNM393334:WNO393334 WXI393334:WXK393334 BA458870:BC458870 KW458870:KY458870 US458870:UU458870 AEO458870:AEQ458870 AOK458870:AOM458870 AYG458870:AYI458870 BIC458870:BIE458870 BRY458870:BSA458870 CBU458870:CBW458870 CLQ458870:CLS458870 CVM458870:CVO458870 DFI458870:DFK458870 DPE458870:DPG458870 DZA458870:DZC458870 EIW458870:EIY458870 ESS458870:ESU458870 FCO458870:FCQ458870 FMK458870:FMM458870 FWG458870:FWI458870 GGC458870:GGE458870 GPY458870:GQA458870 GZU458870:GZW458870 HJQ458870:HJS458870 HTM458870:HTO458870 IDI458870:IDK458870 INE458870:ING458870 IXA458870:IXC458870 JGW458870:JGY458870 JQS458870:JQU458870 KAO458870:KAQ458870 KKK458870:KKM458870 KUG458870:KUI458870 LEC458870:LEE458870 LNY458870:LOA458870 LXU458870:LXW458870 MHQ458870:MHS458870 MRM458870:MRO458870 NBI458870:NBK458870 NLE458870:NLG458870 NVA458870:NVC458870 OEW458870:OEY458870 OOS458870:OOU458870 OYO458870:OYQ458870 PIK458870:PIM458870 PSG458870:PSI458870 QCC458870:QCE458870 QLY458870:QMA458870 QVU458870:QVW458870 RFQ458870:RFS458870 RPM458870:RPO458870 RZI458870:RZK458870 SJE458870:SJG458870 STA458870:STC458870 TCW458870:TCY458870 TMS458870:TMU458870 TWO458870:TWQ458870 UGK458870:UGM458870 UQG458870:UQI458870 VAC458870:VAE458870 VJY458870:VKA458870 VTU458870:VTW458870 WDQ458870:WDS458870 WNM458870:WNO458870 WXI458870:WXK458870 BA524406:BC524406 KW524406:KY524406 US524406:UU524406 AEO524406:AEQ524406 AOK524406:AOM524406 AYG524406:AYI524406 BIC524406:BIE524406 BRY524406:BSA524406 CBU524406:CBW524406 CLQ524406:CLS524406 CVM524406:CVO524406 DFI524406:DFK524406 DPE524406:DPG524406 DZA524406:DZC524406 EIW524406:EIY524406 ESS524406:ESU524406 FCO524406:FCQ524406 FMK524406:FMM524406 FWG524406:FWI524406 GGC524406:GGE524406 GPY524406:GQA524406 GZU524406:GZW524406 HJQ524406:HJS524406 HTM524406:HTO524406 IDI524406:IDK524406 INE524406:ING524406 IXA524406:IXC524406 JGW524406:JGY524406 JQS524406:JQU524406 KAO524406:KAQ524406 KKK524406:KKM524406 KUG524406:KUI524406 LEC524406:LEE524406 LNY524406:LOA524406 LXU524406:LXW524406 MHQ524406:MHS524406 MRM524406:MRO524406 NBI524406:NBK524406 NLE524406:NLG524406 NVA524406:NVC524406 OEW524406:OEY524406 OOS524406:OOU524406 OYO524406:OYQ524406 PIK524406:PIM524406 PSG524406:PSI524406 QCC524406:QCE524406 QLY524406:QMA524406 QVU524406:QVW524406 RFQ524406:RFS524406 RPM524406:RPO524406 RZI524406:RZK524406 SJE524406:SJG524406 STA524406:STC524406 TCW524406:TCY524406 TMS524406:TMU524406 TWO524406:TWQ524406 UGK524406:UGM524406 UQG524406:UQI524406 VAC524406:VAE524406 VJY524406:VKA524406 VTU524406:VTW524406 WDQ524406:WDS524406 WNM524406:WNO524406 WXI524406:WXK524406 BA589942:BC589942 KW589942:KY589942 US589942:UU589942 AEO589942:AEQ589942 AOK589942:AOM589942 AYG589942:AYI589942 BIC589942:BIE589942 BRY589942:BSA589942 CBU589942:CBW589942 CLQ589942:CLS589942 CVM589942:CVO589942 DFI589942:DFK589942 DPE589942:DPG589942 DZA589942:DZC589942 EIW589942:EIY589942 ESS589942:ESU589942 FCO589942:FCQ589942 FMK589942:FMM589942 FWG589942:FWI589942 GGC589942:GGE589942 GPY589942:GQA589942 GZU589942:GZW589942 HJQ589942:HJS589942 HTM589942:HTO589942 IDI589942:IDK589942 INE589942:ING589942 IXA589942:IXC589942 JGW589942:JGY589942 JQS589942:JQU589942 KAO589942:KAQ589942 KKK589942:KKM589942 KUG589942:KUI589942 LEC589942:LEE589942 LNY589942:LOA589942 LXU589942:LXW589942 MHQ589942:MHS589942 MRM589942:MRO589942 NBI589942:NBK589942 NLE589942:NLG589942 NVA589942:NVC589942 OEW589942:OEY589942 OOS589942:OOU589942 OYO589942:OYQ589942 PIK589942:PIM589942 PSG589942:PSI589942 QCC589942:QCE589942 QLY589942:QMA589942 QVU589942:QVW589942 RFQ589942:RFS589942 RPM589942:RPO589942 RZI589942:RZK589942 SJE589942:SJG589942 STA589942:STC589942 TCW589942:TCY589942 TMS589942:TMU589942 TWO589942:TWQ589942 UGK589942:UGM589942 UQG589942:UQI589942 VAC589942:VAE589942 VJY589942:VKA589942 VTU589942:VTW589942 WDQ589942:WDS589942 WNM589942:WNO589942 WXI589942:WXK589942 BA655478:BC655478 KW655478:KY655478 US655478:UU655478 AEO655478:AEQ655478 AOK655478:AOM655478 AYG655478:AYI655478 BIC655478:BIE655478 BRY655478:BSA655478 CBU655478:CBW655478 CLQ655478:CLS655478 CVM655478:CVO655478 DFI655478:DFK655478 DPE655478:DPG655478 DZA655478:DZC655478 EIW655478:EIY655478 ESS655478:ESU655478 FCO655478:FCQ655478 FMK655478:FMM655478 FWG655478:FWI655478 GGC655478:GGE655478 GPY655478:GQA655478 GZU655478:GZW655478 HJQ655478:HJS655478 HTM655478:HTO655478 IDI655478:IDK655478 INE655478:ING655478 IXA655478:IXC655478 JGW655478:JGY655478 JQS655478:JQU655478 KAO655478:KAQ655478 KKK655478:KKM655478 KUG655478:KUI655478 LEC655478:LEE655478 LNY655478:LOA655478 LXU655478:LXW655478 MHQ655478:MHS655478 MRM655478:MRO655478 NBI655478:NBK655478 NLE655478:NLG655478 NVA655478:NVC655478 OEW655478:OEY655478 OOS655478:OOU655478 OYO655478:OYQ655478 PIK655478:PIM655478 PSG655478:PSI655478 QCC655478:QCE655478 QLY655478:QMA655478 QVU655478:QVW655478 RFQ655478:RFS655478 RPM655478:RPO655478 RZI655478:RZK655478 SJE655478:SJG655478 STA655478:STC655478 TCW655478:TCY655478 TMS655478:TMU655478 TWO655478:TWQ655478 UGK655478:UGM655478 UQG655478:UQI655478 VAC655478:VAE655478 VJY655478:VKA655478 VTU655478:VTW655478 WDQ655478:WDS655478 WNM655478:WNO655478 WXI655478:WXK655478 BA721014:BC721014 KW721014:KY721014 US721014:UU721014 AEO721014:AEQ721014 AOK721014:AOM721014 AYG721014:AYI721014 BIC721014:BIE721014 BRY721014:BSA721014 CBU721014:CBW721014 CLQ721014:CLS721014 CVM721014:CVO721014 DFI721014:DFK721014 DPE721014:DPG721014 DZA721014:DZC721014 EIW721014:EIY721014 ESS721014:ESU721014 FCO721014:FCQ721014 FMK721014:FMM721014 FWG721014:FWI721014 GGC721014:GGE721014 GPY721014:GQA721014 GZU721014:GZW721014 HJQ721014:HJS721014 HTM721014:HTO721014 IDI721014:IDK721014 INE721014:ING721014 IXA721014:IXC721014 JGW721014:JGY721014 JQS721014:JQU721014 KAO721014:KAQ721014 KKK721014:KKM721014 KUG721014:KUI721014 LEC721014:LEE721014 LNY721014:LOA721014 LXU721014:LXW721014 MHQ721014:MHS721014 MRM721014:MRO721014 NBI721014:NBK721014 NLE721014:NLG721014 NVA721014:NVC721014 OEW721014:OEY721014 OOS721014:OOU721014 OYO721014:OYQ721014 PIK721014:PIM721014 PSG721014:PSI721014 QCC721014:QCE721014 QLY721014:QMA721014 QVU721014:QVW721014 RFQ721014:RFS721014 RPM721014:RPO721014 RZI721014:RZK721014 SJE721014:SJG721014 STA721014:STC721014 TCW721014:TCY721014 TMS721014:TMU721014 TWO721014:TWQ721014 UGK721014:UGM721014 UQG721014:UQI721014 VAC721014:VAE721014 VJY721014:VKA721014 VTU721014:VTW721014 WDQ721014:WDS721014 WNM721014:WNO721014 WXI721014:WXK721014 BA786550:BC786550 KW786550:KY786550 US786550:UU786550 AEO786550:AEQ786550 AOK786550:AOM786550 AYG786550:AYI786550 BIC786550:BIE786550 BRY786550:BSA786550 CBU786550:CBW786550 CLQ786550:CLS786550 CVM786550:CVO786550 DFI786550:DFK786550 DPE786550:DPG786550 DZA786550:DZC786550 EIW786550:EIY786550 ESS786550:ESU786550 FCO786550:FCQ786550 FMK786550:FMM786550 FWG786550:FWI786550 GGC786550:GGE786550 GPY786550:GQA786550 GZU786550:GZW786550 HJQ786550:HJS786550 HTM786550:HTO786550 IDI786550:IDK786550 INE786550:ING786550 IXA786550:IXC786550 JGW786550:JGY786550 JQS786550:JQU786550 KAO786550:KAQ786550 KKK786550:KKM786550 KUG786550:KUI786550 LEC786550:LEE786550 LNY786550:LOA786550 LXU786550:LXW786550 MHQ786550:MHS786550 MRM786550:MRO786550 NBI786550:NBK786550 NLE786550:NLG786550 NVA786550:NVC786550 OEW786550:OEY786550 OOS786550:OOU786550 OYO786550:OYQ786550 PIK786550:PIM786550 PSG786550:PSI786550 QCC786550:QCE786550 QLY786550:QMA786550 QVU786550:QVW786550 RFQ786550:RFS786550 RPM786550:RPO786550 RZI786550:RZK786550 SJE786550:SJG786550 STA786550:STC786550 TCW786550:TCY786550 TMS786550:TMU786550 TWO786550:TWQ786550 UGK786550:UGM786550 UQG786550:UQI786550 VAC786550:VAE786550 VJY786550:VKA786550 VTU786550:VTW786550 WDQ786550:WDS786550 WNM786550:WNO786550 WXI786550:WXK786550 BA852086:BC852086 KW852086:KY852086 US852086:UU852086 AEO852086:AEQ852086 AOK852086:AOM852086 AYG852086:AYI852086 BIC852086:BIE852086 BRY852086:BSA852086 CBU852086:CBW852086 CLQ852086:CLS852086 CVM852086:CVO852086 DFI852086:DFK852086 DPE852086:DPG852086 DZA852086:DZC852086 EIW852086:EIY852086 ESS852086:ESU852086 FCO852086:FCQ852086 FMK852086:FMM852086 FWG852086:FWI852086 GGC852086:GGE852086 GPY852086:GQA852086 GZU852086:GZW852086 HJQ852086:HJS852086 HTM852086:HTO852086 IDI852086:IDK852086 INE852086:ING852086 IXA852086:IXC852086 JGW852086:JGY852086 JQS852086:JQU852086 KAO852086:KAQ852086 KKK852086:KKM852086 KUG852086:KUI852086 LEC852086:LEE852086 LNY852086:LOA852086 LXU852086:LXW852086 MHQ852086:MHS852086 MRM852086:MRO852086 NBI852086:NBK852086 NLE852086:NLG852086 NVA852086:NVC852086 OEW852086:OEY852086 OOS852086:OOU852086 OYO852086:OYQ852086 PIK852086:PIM852086 PSG852086:PSI852086 QCC852086:QCE852086 QLY852086:QMA852086 QVU852086:QVW852086 RFQ852086:RFS852086 RPM852086:RPO852086 RZI852086:RZK852086 SJE852086:SJG852086 STA852086:STC852086 TCW852086:TCY852086 TMS852086:TMU852086 TWO852086:TWQ852086 UGK852086:UGM852086 UQG852086:UQI852086 VAC852086:VAE852086 VJY852086:VKA852086 VTU852086:VTW852086 WDQ852086:WDS852086 WNM852086:WNO852086 WXI852086:WXK852086 BA917622:BC917622 KW917622:KY917622 US917622:UU917622 AEO917622:AEQ917622 AOK917622:AOM917622 AYG917622:AYI917622 BIC917622:BIE917622 BRY917622:BSA917622 CBU917622:CBW917622 CLQ917622:CLS917622 CVM917622:CVO917622 DFI917622:DFK917622 DPE917622:DPG917622 DZA917622:DZC917622 EIW917622:EIY917622 ESS917622:ESU917622 FCO917622:FCQ917622 FMK917622:FMM917622 FWG917622:FWI917622 GGC917622:GGE917622 GPY917622:GQA917622 GZU917622:GZW917622 HJQ917622:HJS917622 HTM917622:HTO917622 IDI917622:IDK917622 INE917622:ING917622 IXA917622:IXC917622 JGW917622:JGY917622 JQS917622:JQU917622 KAO917622:KAQ917622 KKK917622:KKM917622 KUG917622:KUI917622 LEC917622:LEE917622 LNY917622:LOA917622 LXU917622:LXW917622 MHQ917622:MHS917622 MRM917622:MRO917622 NBI917622:NBK917622 NLE917622:NLG917622 NVA917622:NVC917622 OEW917622:OEY917622 OOS917622:OOU917622 OYO917622:OYQ917622 PIK917622:PIM917622 PSG917622:PSI917622 QCC917622:QCE917622 QLY917622:QMA917622 QVU917622:QVW917622 RFQ917622:RFS917622 RPM917622:RPO917622 RZI917622:RZK917622 SJE917622:SJG917622 STA917622:STC917622 TCW917622:TCY917622 TMS917622:TMU917622 TWO917622:TWQ917622 UGK917622:UGM917622 UQG917622:UQI917622 VAC917622:VAE917622 VJY917622:VKA917622 VTU917622:VTW917622 WDQ917622:WDS917622 WNM917622:WNO917622 WXI917622:WXK917622 BA983158:BC983158 KW983158:KY983158 US983158:UU983158 AEO983158:AEQ983158 AOK983158:AOM983158 AYG983158:AYI983158 BIC983158:BIE983158 BRY983158:BSA983158 CBU983158:CBW983158 CLQ983158:CLS983158 CVM983158:CVO983158 DFI983158:DFK983158 DPE983158:DPG983158 DZA983158:DZC983158 EIW983158:EIY983158 ESS983158:ESU983158 FCO983158:FCQ983158 FMK983158:FMM983158 FWG983158:FWI983158 GGC983158:GGE983158 GPY983158:GQA983158 GZU983158:GZW983158 HJQ983158:HJS983158 HTM983158:HTO983158 IDI983158:IDK983158 INE983158:ING983158 IXA983158:IXC983158 JGW983158:JGY983158 JQS983158:JQU983158 KAO983158:KAQ983158 KKK983158:KKM983158 KUG983158:KUI983158 LEC983158:LEE983158 LNY983158:LOA983158 LXU983158:LXW983158 MHQ983158:MHS983158 MRM983158:MRO983158 NBI983158:NBK983158 NLE983158:NLG983158 NVA983158:NVC983158 OEW983158:OEY983158 OOS983158:OOU983158 OYO983158:OYQ983158 PIK983158:PIM983158 PSG983158:PSI983158 QCC983158:QCE983158 QLY983158:QMA983158 QVU983158:QVW983158 RFQ983158:RFS983158 RPM983158:RPO983158 RZI983158:RZK983158 SJE983158:SJG983158 STA983158:STC983158 TCW983158:TCY983158 TMS983158:TMU983158 TWO983158:TWQ983158 UGK983158:UGM983158 UQG983158:UQI983158 VAC983158:VAE983158 VJY983158:VKA983158 VTU983158:VTW983158 WDQ983158:WDS983158 WNM983158:WNO983158 WXI983158:WXK983158">
      <formula1>$B$194:$B$195</formula1>
    </dataValidation>
    <dataValidation type="list" allowBlank="1" showInputMessage="1" showErrorMessage="1" sqref="WVW983178 M65674 JK65674 TG65674 ADC65674 AMY65674 AWU65674 BGQ65674 BQM65674 CAI65674 CKE65674 CUA65674 DDW65674 DNS65674 DXO65674 EHK65674 ERG65674 FBC65674 FKY65674 FUU65674 GEQ65674 GOM65674 GYI65674 HIE65674 HSA65674 IBW65674 ILS65674 IVO65674 JFK65674 JPG65674 JZC65674 KIY65674 KSU65674 LCQ65674 LMM65674 LWI65674 MGE65674 MQA65674 MZW65674 NJS65674 NTO65674 ODK65674 ONG65674 OXC65674 PGY65674 PQU65674 QAQ65674 QKM65674 QUI65674 REE65674 ROA65674 RXW65674 SHS65674 SRO65674 TBK65674 TLG65674 TVC65674 UEY65674 UOU65674 UYQ65674 VIM65674 VSI65674 WCE65674 WMA65674 WVW65674 M131210 JK131210 TG131210 ADC131210 AMY131210 AWU131210 BGQ131210 BQM131210 CAI131210 CKE131210 CUA131210 DDW131210 DNS131210 DXO131210 EHK131210 ERG131210 FBC131210 FKY131210 FUU131210 GEQ131210 GOM131210 GYI131210 HIE131210 HSA131210 IBW131210 ILS131210 IVO131210 JFK131210 JPG131210 JZC131210 KIY131210 KSU131210 LCQ131210 LMM131210 LWI131210 MGE131210 MQA131210 MZW131210 NJS131210 NTO131210 ODK131210 ONG131210 OXC131210 PGY131210 PQU131210 QAQ131210 QKM131210 QUI131210 REE131210 ROA131210 RXW131210 SHS131210 SRO131210 TBK131210 TLG131210 TVC131210 UEY131210 UOU131210 UYQ131210 VIM131210 VSI131210 WCE131210 WMA131210 WVW131210 M196746 JK196746 TG196746 ADC196746 AMY196746 AWU196746 BGQ196746 BQM196746 CAI196746 CKE196746 CUA196746 DDW196746 DNS196746 DXO196746 EHK196746 ERG196746 FBC196746 FKY196746 FUU196746 GEQ196746 GOM196746 GYI196746 HIE196746 HSA196746 IBW196746 ILS196746 IVO196746 JFK196746 JPG196746 JZC196746 KIY196746 KSU196746 LCQ196746 LMM196746 LWI196746 MGE196746 MQA196746 MZW196746 NJS196746 NTO196746 ODK196746 ONG196746 OXC196746 PGY196746 PQU196746 QAQ196746 QKM196746 QUI196746 REE196746 ROA196746 RXW196746 SHS196746 SRO196746 TBK196746 TLG196746 TVC196746 UEY196746 UOU196746 UYQ196746 VIM196746 VSI196746 WCE196746 WMA196746 WVW196746 M262282 JK262282 TG262282 ADC262282 AMY262282 AWU262282 BGQ262282 BQM262282 CAI262282 CKE262282 CUA262282 DDW262282 DNS262282 DXO262282 EHK262282 ERG262282 FBC262282 FKY262282 FUU262282 GEQ262282 GOM262282 GYI262282 HIE262282 HSA262282 IBW262282 ILS262282 IVO262282 JFK262282 JPG262282 JZC262282 KIY262282 KSU262282 LCQ262282 LMM262282 LWI262282 MGE262282 MQA262282 MZW262282 NJS262282 NTO262282 ODK262282 ONG262282 OXC262282 PGY262282 PQU262282 QAQ262282 QKM262282 QUI262282 REE262282 ROA262282 RXW262282 SHS262282 SRO262282 TBK262282 TLG262282 TVC262282 UEY262282 UOU262282 UYQ262282 VIM262282 VSI262282 WCE262282 WMA262282 WVW262282 M327818 JK327818 TG327818 ADC327818 AMY327818 AWU327818 BGQ327818 BQM327818 CAI327818 CKE327818 CUA327818 DDW327818 DNS327818 DXO327818 EHK327818 ERG327818 FBC327818 FKY327818 FUU327818 GEQ327818 GOM327818 GYI327818 HIE327818 HSA327818 IBW327818 ILS327818 IVO327818 JFK327818 JPG327818 JZC327818 KIY327818 KSU327818 LCQ327818 LMM327818 LWI327818 MGE327818 MQA327818 MZW327818 NJS327818 NTO327818 ODK327818 ONG327818 OXC327818 PGY327818 PQU327818 QAQ327818 QKM327818 QUI327818 REE327818 ROA327818 RXW327818 SHS327818 SRO327818 TBK327818 TLG327818 TVC327818 UEY327818 UOU327818 UYQ327818 VIM327818 VSI327818 WCE327818 WMA327818 WVW327818 M393354 JK393354 TG393354 ADC393354 AMY393354 AWU393354 BGQ393354 BQM393354 CAI393354 CKE393354 CUA393354 DDW393354 DNS393354 DXO393354 EHK393354 ERG393354 FBC393354 FKY393354 FUU393354 GEQ393354 GOM393354 GYI393354 HIE393354 HSA393354 IBW393354 ILS393354 IVO393354 JFK393354 JPG393354 JZC393354 KIY393354 KSU393354 LCQ393354 LMM393354 LWI393354 MGE393354 MQA393354 MZW393354 NJS393354 NTO393354 ODK393354 ONG393354 OXC393354 PGY393354 PQU393354 QAQ393354 QKM393354 QUI393354 REE393354 ROA393354 RXW393354 SHS393354 SRO393354 TBK393354 TLG393354 TVC393354 UEY393354 UOU393354 UYQ393354 VIM393354 VSI393354 WCE393354 WMA393354 WVW393354 M458890 JK458890 TG458890 ADC458890 AMY458890 AWU458890 BGQ458890 BQM458890 CAI458890 CKE458890 CUA458890 DDW458890 DNS458890 DXO458890 EHK458890 ERG458890 FBC458890 FKY458890 FUU458890 GEQ458890 GOM458890 GYI458890 HIE458890 HSA458890 IBW458890 ILS458890 IVO458890 JFK458890 JPG458890 JZC458890 KIY458890 KSU458890 LCQ458890 LMM458890 LWI458890 MGE458890 MQA458890 MZW458890 NJS458890 NTO458890 ODK458890 ONG458890 OXC458890 PGY458890 PQU458890 QAQ458890 QKM458890 QUI458890 REE458890 ROA458890 RXW458890 SHS458890 SRO458890 TBK458890 TLG458890 TVC458890 UEY458890 UOU458890 UYQ458890 VIM458890 VSI458890 WCE458890 WMA458890 WVW458890 M524426 JK524426 TG524426 ADC524426 AMY524426 AWU524426 BGQ524426 BQM524426 CAI524426 CKE524426 CUA524426 DDW524426 DNS524426 DXO524426 EHK524426 ERG524426 FBC524426 FKY524426 FUU524426 GEQ524426 GOM524426 GYI524426 HIE524426 HSA524426 IBW524426 ILS524426 IVO524426 JFK524426 JPG524426 JZC524426 KIY524426 KSU524426 LCQ524426 LMM524426 LWI524426 MGE524426 MQA524426 MZW524426 NJS524426 NTO524426 ODK524426 ONG524426 OXC524426 PGY524426 PQU524426 QAQ524426 QKM524426 QUI524426 REE524426 ROA524426 RXW524426 SHS524426 SRO524426 TBK524426 TLG524426 TVC524426 UEY524426 UOU524426 UYQ524426 VIM524426 VSI524426 WCE524426 WMA524426 WVW524426 M589962 JK589962 TG589962 ADC589962 AMY589962 AWU589962 BGQ589962 BQM589962 CAI589962 CKE589962 CUA589962 DDW589962 DNS589962 DXO589962 EHK589962 ERG589962 FBC589962 FKY589962 FUU589962 GEQ589962 GOM589962 GYI589962 HIE589962 HSA589962 IBW589962 ILS589962 IVO589962 JFK589962 JPG589962 JZC589962 KIY589962 KSU589962 LCQ589962 LMM589962 LWI589962 MGE589962 MQA589962 MZW589962 NJS589962 NTO589962 ODK589962 ONG589962 OXC589962 PGY589962 PQU589962 QAQ589962 QKM589962 QUI589962 REE589962 ROA589962 RXW589962 SHS589962 SRO589962 TBK589962 TLG589962 TVC589962 UEY589962 UOU589962 UYQ589962 VIM589962 VSI589962 WCE589962 WMA589962 WVW589962 M655498 JK655498 TG655498 ADC655498 AMY655498 AWU655498 BGQ655498 BQM655498 CAI655498 CKE655498 CUA655498 DDW655498 DNS655498 DXO655498 EHK655498 ERG655498 FBC655498 FKY655498 FUU655498 GEQ655498 GOM655498 GYI655498 HIE655498 HSA655498 IBW655498 ILS655498 IVO655498 JFK655498 JPG655498 JZC655498 KIY655498 KSU655498 LCQ655498 LMM655498 LWI655498 MGE655498 MQA655498 MZW655498 NJS655498 NTO655498 ODK655498 ONG655498 OXC655498 PGY655498 PQU655498 QAQ655498 QKM655498 QUI655498 REE655498 ROA655498 RXW655498 SHS655498 SRO655498 TBK655498 TLG655498 TVC655498 UEY655498 UOU655498 UYQ655498 VIM655498 VSI655498 WCE655498 WMA655498 WVW655498 M721034 JK721034 TG721034 ADC721034 AMY721034 AWU721034 BGQ721034 BQM721034 CAI721034 CKE721034 CUA721034 DDW721034 DNS721034 DXO721034 EHK721034 ERG721034 FBC721034 FKY721034 FUU721034 GEQ721034 GOM721034 GYI721034 HIE721034 HSA721034 IBW721034 ILS721034 IVO721034 JFK721034 JPG721034 JZC721034 KIY721034 KSU721034 LCQ721034 LMM721034 LWI721034 MGE721034 MQA721034 MZW721034 NJS721034 NTO721034 ODK721034 ONG721034 OXC721034 PGY721034 PQU721034 QAQ721034 QKM721034 QUI721034 REE721034 ROA721034 RXW721034 SHS721034 SRO721034 TBK721034 TLG721034 TVC721034 UEY721034 UOU721034 UYQ721034 VIM721034 VSI721034 WCE721034 WMA721034 WVW721034 M786570 JK786570 TG786570 ADC786570 AMY786570 AWU786570 BGQ786570 BQM786570 CAI786570 CKE786570 CUA786570 DDW786570 DNS786570 DXO786570 EHK786570 ERG786570 FBC786570 FKY786570 FUU786570 GEQ786570 GOM786570 GYI786570 HIE786570 HSA786570 IBW786570 ILS786570 IVO786570 JFK786570 JPG786570 JZC786570 KIY786570 KSU786570 LCQ786570 LMM786570 LWI786570 MGE786570 MQA786570 MZW786570 NJS786570 NTO786570 ODK786570 ONG786570 OXC786570 PGY786570 PQU786570 QAQ786570 QKM786570 QUI786570 REE786570 ROA786570 RXW786570 SHS786570 SRO786570 TBK786570 TLG786570 TVC786570 UEY786570 UOU786570 UYQ786570 VIM786570 VSI786570 WCE786570 WMA786570 WVW786570 M852106 JK852106 TG852106 ADC852106 AMY852106 AWU852106 BGQ852106 BQM852106 CAI852106 CKE852106 CUA852106 DDW852106 DNS852106 DXO852106 EHK852106 ERG852106 FBC852106 FKY852106 FUU852106 GEQ852106 GOM852106 GYI852106 HIE852106 HSA852106 IBW852106 ILS852106 IVO852106 JFK852106 JPG852106 JZC852106 KIY852106 KSU852106 LCQ852106 LMM852106 LWI852106 MGE852106 MQA852106 MZW852106 NJS852106 NTO852106 ODK852106 ONG852106 OXC852106 PGY852106 PQU852106 QAQ852106 QKM852106 QUI852106 REE852106 ROA852106 RXW852106 SHS852106 SRO852106 TBK852106 TLG852106 TVC852106 UEY852106 UOU852106 UYQ852106 VIM852106 VSI852106 WCE852106 WMA852106 WVW852106 M917642 JK917642 TG917642 ADC917642 AMY917642 AWU917642 BGQ917642 BQM917642 CAI917642 CKE917642 CUA917642 DDW917642 DNS917642 DXO917642 EHK917642 ERG917642 FBC917642 FKY917642 FUU917642 GEQ917642 GOM917642 GYI917642 HIE917642 HSA917642 IBW917642 ILS917642 IVO917642 JFK917642 JPG917642 JZC917642 KIY917642 KSU917642 LCQ917642 LMM917642 LWI917642 MGE917642 MQA917642 MZW917642 NJS917642 NTO917642 ODK917642 ONG917642 OXC917642 PGY917642 PQU917642 QAQ917642 QKM917642 QUI917642 REE917642 ROA917642 RXW917642 SHS917642 SRO917642 TBK917642 TLG917642 TVC917642 UEY917642 UOU917642 UYQ917642 VIM917642 VSI917642 WCE917642 WMA917642 WVW917642 M983178 JK983178 TG983178 ADC983178 AMY983178 AWU983178 BGQ983178 BQM983178 CAI983178 CKE983178 CUA983178 DDW983178 DNS983178 DXO983178 EHK983178 ERG983178 FBC983178 FKY983178 FUU983178 GEQ983178 GOM983178 GYI983178 HIE983178 HSA983178 IBW983178 ILS983178 IVO983178 JFK983178 JPG983178 JZC983178 KIY983178 KSU983178 LCQ983178 LMM983178 LWI983178 MGE983178 MQA983178 MZW983178 NJS983178 NTO983178 ODK983178 ONG983178 OXC983178 PGY983178 PQU983178 QAQ983178 QKM983178 QUI983178 REE983178 ROA983178 RXW983178 SHS983178 SRO983178 TBK983178 TLG983178 TVC983178 UEY983178 UOU983178 UYQ983178 VIM983178 VSI983178 WCE983178 WMA983178">
      <formula1>$M$178:$M$181</formula1>
    </dataValidation>
    <dataValidation type="whole" allowBlank="1" showInputMessage="1" showErrorMessage="1" error="SOMENTE NÚMEROS INTEIROS ATÉ 6 (SEIS) DIGITOS" sqref="N65681:R65681 JL65681:JP65681 TH65681:TL65681 ADD65681:ADH65681 AMZ65681:AND65681 AWV65681:AWZ65681 BGR65681:BGV65681 BQN65681:BQR65681 CAJ65681:CAN65681 CKF65681:CKJ65681 CUB65681:CUF65681 DDX65681:DEB65681 DNT65681:DNX65681 DXP65681:DXT65681 EHL65681:EHP65681 ERH65681:ERL65681 FBD65681:FBH65681 FKZ65681:FLD65681 FUV65681:FUZ65681 GER65681:GEV65681 GON65681:GOR65681 GYJ65681:GYN65681 HIF65681:HIJ65681 HSB65681:HSF65681 IBX65681:ICB65681 ILT65681:ILX65681 IVP65681:IVT65681 JFL65681:JFP65681 JPH65681:JPL65681 JZD65681:JZH65681 KIZ65681:KJD65681 KSV65681:KSZ65681 LCR65681:LCV65681 LMN65681:LMR65681 LWJ65681:LWN65681 MGF65681:MGJ65681 MQB65681:MQF65681 MZX65681:NAB65681 NJT65681:NJX65681 NTP65681:NTT65681 ODL65681:ODP65681 ONH65681:ONL65681 OXD65681:OXH65681 PGZ65681:PHD65681 PQV65681:PQZ65681 QAR65681:QAV65681 QKN65681:QKR65681 QUJ65681:QUN65681 REF65681:REJ65681 ROB65681:ROF65681 RXX65681:RYB65681 SHT65681:SHX65681 SRP65681:SRT65681 TBL65681:TBP65681 TLH65681:TLL65681 TVD65681:TVH65681 UEZ65681:UFD65681 UOV65681:UOZ65681 UYR65681:UYV65681 VIN65681:VIR65681 VSJ65681:VSN65681 WCF65681:WCJ65681 WMB65681:WMF65681 WVX65681:WWB65681 N131217:R131217 JL131217:JP131217 TH131217:TL131217 ADD131217:ADH131217 AMZ131217:AND131217 AWV131217:AWZ131217 BGR131217:BGV131217 BQN131217:BQR131217 CAJ131217:CAN131217 CKF131217:CKJ131217 CUB131217:CUF131217 DDX131217:DEB131217 DNT131217:DNX131217 DXP131217:DXT131217 EHL131217:EHP131217 ERH131217:ERL131217 FBD131217:FBH131217 FKZ131217:FLD131217 FUV131217:FUZ131217 GER131217:GEV131217 GON131217:GOR131217 GYJ131217:GYN131217 HIF131217:HIJ131217 HSB131217:HSF131217 IBX131217:ICB131217 ILT131217:ILX131217 IVP131217:IVT131217 JFL131217:JFP131217 JPH131217:JPL131217 JZD131217:JZH131217 KIZ131217:KJD131217 KSV131217:KSZ131217 LCR131217:LCV131217 LMN131217:LMR131217 LWJ131217:LWN131217 MGF131217:MGJ131217 MQB131217:MQF131217 MZX131217:NAB131217 NJT131217:NJX131217 NTP131217:NTT131217 ODL131217:ODP131217 ONH131217:ONL131217 OXD131217:OXH131217 PGZ131217:PHD131217 PQV131217:PQZ131217 QAR131217:QAV131217 QKN131217:QKR131217 QUJ131217:QUN131217 REF131217:REJ131217 ROB131217:ROF131217 RXX131217:RYB131217 SHT131217:SHX131217 SRP131217:SRT131217 TBL131217:TBP131217 TLH131217:TLL131217 TVD131217:TVH131217 UEZ131217:UFD131217 UOV131217:UOZ131217 UYR131217:UYV131217 VIN131217:VIR131217 VSJ131217:VSN131217 WCF131217:WCJ131217 WMB131217:WMF131217 WVX131217:WWB131217 N196753:R196753 JL196753:JP196753 TH196753:TL196753 ADD196753:ADH196753 AMZ196753:AND196753 AWV196753:AWZ196753 BGR196753:BGV196753 BQN196753:BQR196753 CAJ196753:CAN196753 CKF196753:CKJ196753 CUB196753:CUF196753 DDX196753:DEB196753 DNT196753:DNX196753 DXP196753:DXT196753 EHL196753:EHP196753 ERH196753:ERL196753 FBD196753:FBH196753 FKZ196753:FLD196753 FUV196753:FUZ196753 GER196753:GEV196753 GON196753:GOR196753 GYJ196753:GYN196753 HIF196753:HIJ196753 HSB196753:HSF196753 IBX196753:ICB196753 ILT196753:ILX196753 IVP196753:IVT196753 JFL196753:JFP196753 JPH196753:JPL196753 JZD196753:JZH196753 KIZ196753:KJD196753 KSV196753:KSZ196753 LCR196753:LCV196753 LMN196753:LMR196753 LWJ196753:LWN196753 MGF196753:MGJ196753 MQB196753:MQF196753 MZX196753:NAB196753 NJT196753:NJX196753 NTP196753:NTT196753 ODL196753:ODP196753 ONH196753:ONL196753 OXD196753:OXH196753 PGZ196753:PHD196753 PQV196753:PQZ196753 QAR196753:QAV196753 QKN196753:QKR196753 QUJ196753:QUN196753 REF196753:REJ196753 ROB196753:ROF196753 RXX196753:RYB196753 SHT196753:SHX196753 SRP196753:SRT196753 TBL196753:TBP196753 TLH196753:TLL196753 TVD196753:TVH196753 UEZ196753:UFD196753 UOV196753:UOZ196753 UYR196753:UYV196753 VIN196753:VIR196753 VSJ196753:VSN196753 WCF196753:WCJ196753 WMB196753:WMF196753 WVX196753:WWB196753 N262289:R262289 JL262289:JP262289 TH262289:TL262289 ADD262289:ADH262289 AMZ262289:AND262289 AWV262289:AWZ262289 BGR262289:BGV262289 BQN262289:BQR262289 CAJ262289:CAN262289 CKF262289:CKJ262289 CUB262289:CUF262289 DDX262289:DEB262289 DNT262289:DNX262289 DXP262289:DXT262289 EHL262289:EHP262289 ERH262289:ERL262289 FBD262289:FBH262289 FKZ262289:FLD262289 FUV262289:FUZ262289 GER262289:GEV262289 GON262289:GOR262289 GYJ262289:GYN262289 HIF262289:HIJ262289 HSB262289:HSF262289 IBX262289:ICB262289 ILT262289:ILX262289 IVP262289:IVT262289 JFL262289:JFP262289 JPH262289:JPL262289 JZD262289:JZH262289 KIZ262289:KJD262289 KSV262289:KSZ262289 LCR262289:LCV262289 LMN262289:LMR262289 LWJ262289:LWN262289 MGF262289:MGJ262289 MQB262289:MQF262289 MZX262289:NAB262289 NJT262289:NJX262289 NTP262289:NTT262289 ODL262289:ODP262289 ONH262289:ONL262289 OXD262289:OXH262289 PGZ262289:PHD262289 PQV262289:PQZ262289 QAR262289:QAV262289 QKN262289:QKR262289 QUJ262289:QUN262289 REF262289:REJ262289 ROB262289:ROF262289 RXX262289:RYB262289 SHT262289:SHX262289 SRP262289:SRT262289 TBL262289:TBP262289 TLH262289:TLL262289 TVD262289:TVH262289 UEZ262289:UFD262289 UOV262289:UOZ262289 UYR262289:UYV262289 VIN262289:VIR262289 VSJ262289:VSN262289 WCF262289:WCJ262289 WMB262289:WMF262289 WVX262289:WWB262289 N327825:R327825 JL327825:JP327825 TH327825:TL327825 ADD327825:ADH327825 AMZ327825:AND327825 AWV327825:AWZ327825 BGR327825:BGV327825 BQN327825:BQR327825 CAJ327825:CAN327825 CKF327825:CKJ327825 CUB327825:CUF327825 DDX327825:DEB327825 DNT327825:DNX327825 DXP327825:DXT327825 EHL327825:EHP327825 ERH327825:ERL327825 FBD327825:FBH327825 FKZ327825:FLD327825 FUV327825:FUZ327825 GER327825:GEV327825 GON327825:GOR327825 GYJ327825:GYN327825 HIF327825:HIJ327825 HSB327825:HSF327825 IBX327825:ICB327825 ILT327825:ILX327825 IVP327825:IVT327825 JFL327825:JFP327825 JPH327825:JPL327825 JZD327825:JZH327825 KIZ327825:KJD327825 KSV327825:KSZ327825 LCR327825:LCV327825 LMN327825:LMR327825 LWJ327825:LWN327825 MGF327825:MGJ327825 MQB327825:MQF327825 MZX327825:NAB327825 NJT327825:NJX327825 NTP327825:NTT327825 ODL327825:ODP327825 ONH327825:ONL327825 OXD327825:OXH327825 PGZ327825:PHD327825 PQV327825:PQZ327825 QAR327825:QAV327825 QKN327825:QKR327825 QUJ327825:QUN327825 REF327825:REJ327825 ROB327825:ROF327825 RXX327825:RYB327825 SHT327825:SHX327825 SRP327825:SRT327825 TBL327825:TBP327825 TLH327825:TLL327825 TVD327825:TVH327825 UEZ327825:UFD327825 UOV327825:UOZ327825 UYR327825:UYV327825 VIN327825:VIR327825 VSJ327825:VSN327825 WCF327825:WCJ327825 WMB327825:WMF327825 WVX327825:WWB327825 N393361:R393361 JL393361:JP393361 TH393361:TL393361 ADD393361:ADH393361 AMZ393361:AND393361 AWV393361:AWZ393361 BGR393361:BGV393361 BQN393361:BQR393361 CAJ393361:CAN393361 CKF393361:CKJ393361 CUB393361:CUF393361 DDX393361:DEB393361 DNT393361:DNX393361 DXP393361:DXT393361 EHL393361:EHP393361 ERH393361:ERL393361 FBD393361:FBH393361 FKZ393361:FLD393361 FUV393361:FUZ393361 GER393361:GEV393361 GON393361:GOR393361 GYJ393361:GYN393361 HIF393361:HIJ393361 HSB393361:HSF393361 IBX393361:ICB393361 ILT393361:ILX393361 IVP393361:IVT393361 JFL393361:JFP393361 JPH393361:JPL393361 JZD393361:JZH393361 KIZ393361:KJD393361 KSV393361:KSZ393361 LCR393361:LCV393361 LMN393361:LMR393361 LWJ393361:LWN393361 MGF393361:MGJ393361 MQB393361:MQF393361 MZX393361:NAB393361 NJT393361:NJX393361 NTP393361:NTT393361 ODL393361:ODP393361 ONH393361:ONL393361 OXD393361:OXH393361 PGZ393361:PHD393361 PQV393361:PQZ393361 QAR393361:QAV393361 QKN393361:QKR393361 QUJ393361:QUN393361 REF393361:REJ393361 ROB393361:ROF393361 RXX393361:RYB393361 SHT393361:SHX393361 SRP393361:SRT393361 TBL393361:TBP393361 TLH393361:TLL393361 TVD393361:TVH393361 UEZ393361:UFD393361 UOV393361:UOZ393361 UYR393361:UYV393361 VIN393361:VIR393361 VSJ393361:VSN393361 WCF393361:WCJ393361 WMB393361:WMF393361 WVX393361:WWB393361 N458897:R458897 JL458897:JP458897 TH458897:TL458897 ADD458897:ADH458897 AMZ458897:AND458897 AWV458897:AWZ458897 BGR458897:BGV458897 BQN458897:BQR458897 CAJ458897:CAN458897 CKF458897:CKJ458897 CUB458897:CUF458897 DDX458897:DEB458897 DNT458897:DNX458897 DXP458897:DXT458897 EHL458897:EHP458897 ERH458897:ERL458897 FBD458897:FBH458897 FKZ458897:FLD458897 FUV458897:FUZ458897 GER458897:GEV458897 GON458897:GOR458897 GYJ458897:GYN458897 HIF458897:HIJ458897 HSB458897:HSF458897 IBX458897:ICB458897 ILT458897:ILX458897 IVP458897:IVT458897 JFL458897:JFP458897 JPH458897:JPL458897 JZD458897:JZH458897 KIZ458897:KJD458897 KSV458897:KSZ458897 LCR458897:LCV458897 LMN458897:LMR458897 LWJ458897:LWN458897 MGF458897:MGJ458897 MQB458897:MQF458897 MZX458897:NAB458897 NJT458897:NJX458897 NTP458897:NTT458897 ODL458897:ODP458897 ONH458897:ONL458897 OXD458897:OXH458897 PGZ458897:PHD458897 PQV458897:PQZ458897 QAR458897:QAV458897 QKN458897:QKR458897 QUJ458897:QUN458897 REF458897:REJ458897 ROB458897:ROF458897 RXX458897:RYB458897 SHT458897:SHX458897 SRP458897:SRT458897 TBL458897:TBP458897 TLH458897:TLL458897 TVD458897:TVH458897 UEZ458897:UFD458897 UOV458897:UOZ458897 UYR458897:UYV458897 VIN458897:VIR458897 VSJ458897:VSN458897 WCF458897:WCJ458897 WMB458897:WMF458897 WVX458897:WWB458897 N524433:R524433 JL524433:JP524433 TH524433:TL524433 ADD524433:ADH524433 AMZ524433:AND524433 AWV524433:AWZ524433 BGR524433:BGV524433 BQN524433:BQR524433 CAJ524433:CAN524433 CKF524433:CKJ524433 CUB524433:CUF524433 DDX524433:DEB524433 DNT524433:DNX524433 DXP524433:DXT524433 EHL524433:EHP524433 ERH524433:ERL524433 FBD524433:FBH524433 FKZ524433:FLD524433 FUV524433:FUZ524433 GER524433:GEV524433 GON524433:GOR524433 GYJ524433:GYN524433 HIF524433:HIJ524433 HSB524433:HSF524433 IBX524433:ICB524433 ILT524433:ILX524433 IVP524433:IVT524433 JFL524433:JFP524433 JPH524433:JPL524433 JZD524433:JZH524433 KIZ524433:KJD524433 KSV524433:KSZ524433 LCR524433:LCV524433 LMN524433:LMR524433 LWJ524433:LWN524433 MGF524433:MGJ524433 MQB524433:MQF524433 MZX524433:NAB524433 NJT524433:NJX524433 NTP524433:NTT524433 ODL524433:ODP524433 ONH524433:ONL524433 OXD524433:OXH524433 PGZ524433:PHD524433 PQV524433:PQZ524433 QAR524433:QAV524433 QKN524433:QKR524433 QUJ524433:QUN524433 REF524433:REJ524433 ROB524433:ROF524433 RXX524433:RYB524433 SHT524433:SHX524433 SRP524433:SRT524433 TBL524433:TBP524433 TLH524433:TLL524433 TVD524433:TVH524433 UEZ524433:UFD524433 UOV524433:UOZ524433 UYR524433:UYV524433 VIN524433:VIR524433 VSJ524433:VSN524433 WCF524433:WCJ524433 WMB524433:WMF524433 WVX524433:WWB524433 N589969:R589969 JL589969:JP589969 TH589969:TL589969 ADD589969:ADH589969 AMZ589969:AND589969 AWV589969:AWZ589969 BGR589969:BGV589969 BQN589969:BQR589969 CAJ589969:CAN589969 CKF589969:CKJ589969 CUB589969:CUF589969 DDX589969:DEB589969 DNT589969:DNX589969 DXP589969:DXT589969 EHL589969:EHP589969 ERH589969:ERL589969 FBD589969:FBH589969 FKZ589969:FLD589969 FUV589969:FUZ589969 GER589969:GEV589969 GON589969:GOR589969 GYJ589969:GYN589969 HIF589969:HIJ589969 HSB589969:HSF589969 IBX589969:ICB589969 ILT589969:ILX589969 IVP589969:IVT589969 JFL589969:JFP589969 JPH589969:JPL589969 JZD589969:JZH589969 KIZ589969:KJD589969 KSV589969:KSZ589969 LCR589969:LCV589969 LMN589969:LMR589969 LWJ589969:LWN589969 MGF589969:MGJ589969 MQB589969:MQF589969 MZX589969:NAB589969 NJT589969:NJX589969 NTP589969:NTT589969 ODL589969:ODP589969 ONH589969:ONL589969 OXD589969:OXH589969 PGZ589969:PHD589969 PQV589969:PQZ589969 QAR589969:QAV589969 QKN589969:QKR589969 QUJ589969:QUN589969 REF589969:REJ589969 ROB589969:ROF589969 RXX589969:RYB589969 SHT589969:SHX589969 SRP589969:SRT589969 TBL589969:TBP589969 TLH589969:TLL589969 TVD589969:TVH589969 UEZ589969:UFD589969 UOV589969:UOZ589969 UYR589969:UYV589969 VIN589969:VIR589969 VSJ589969:VSN589969 WCF589969:WCJ589969 WMB589969:WMF589969 WVX589969:WWB589969 N655505:R655505 JL655505:JP655505 TH655505:TL655505 ADD655505:ADH655505 AMZ655505:AND655505 AWV655505:AWZ655505 BGR655505:BGV655505 BQN655505:BQR655505 CAJ655505:CAN655505 CKF655505:CKJ655505 CUB655505:CUF655505 DDX655505:DEB655505 DNT655505:DNX655505 DXP655505:DXT655505 EHL655505:EHP655505 ERH655505:ERL655505 FBD655505:FBH655505 FKZ655505:FLD655505 FUV655505:FUZ655505 GER655505:GEV655505 GON655505:GOR655505 GYJ655505:GYN655505 HIF655505:HIJ655505 HSB655505:HSF655505 IBX655505:ICB655505 ILT655505:ILX655505 IVP655505:IVT655505 JFL655505:JFP655505 JPH655505:JPL655505 JZD655505:JZH655505 KIZ655505:KJD655505 KSV655505:KSZ655505 LCR655505:LCV655505 LMN655505:LMR655505 LWJ655505:LWN655505 MGF655505:MGJ655505 MQB655505:MQF655505 MZX655505:NAB655505 NJT655505:NJX655505 NTP655505:NTT655505 ODL655505:ODP655505 ONH655505:ONL655505 OXD655505:OXH655505 PGZ655505:PHD655505 PQV655505:PQZ655505 QAR655505:QAV655505 QKN655505:QKR655505 QUJ655505:QUN655505 REF655505:REJ655505 ROB655505:ROF655505 RXX655505:RYB655505 SHT655505:SHX655505 SRP655505:SRT655505 TBL655505:TBP655505 TLH655505:TLL655505 TVD655505:TVH655505 UEZ655505:UFD655505 UOV655505:UOZ655505 UYR655505:UYV655505 VIN655505:VIR655505 VSJ655505:VSN655505 WCF655505:WCJ655505 WMB655505:WMF655505 WVX655505:WWB655505 N721041:R721041 JL721041:JP721041 TH721041:TL721041 ADD721041:ADH721041 AMZ721041:AND721041 AWV721041:AWZ721041 BGR721041:BGV721041 BQN721041:BQR721041 CAJ721041:CAN721041 CKF721041:CKJ721041 CUB721041:CUF721041 DDX721041:DEB721041 DNT721041:DNX721041 DXP721041:DXT721041 EHL721041:EHP721041 ERH721041:ERL721041 FBD721041:FBH721041 FKZ721041:FLD721041 FUV721041:FUZ721041 GER721041:GEV721041 GON721041:GOR721041 GYJ721041:GYN721041 HIF721041:HIJ721041 HSB721041:HSF721041 IBX721041:ICB721041 ILT721041:ILX721041 IVP721041:IVT721041 JFL721041:JFP721041 JPH721041:JPL721041 JZD721041:JZH721041 KIZ721041:KJD721041 KSV721041:KSZ721041 LCR721041:LCV721041 LMN721041:LMR721041 LWJ721041:LWN721041 MGF721041:MGJ721041 MQB721041:MQF721041 MZX721041:NAB721041 NJT721041:NJX721041 NTP721041:NTT721041 ODL721041:ODP721041 ONH721041:ONL721041 OXD721041:OXH721041 PGZ721041:PHD721041 PQV721041:PQZ721041 QAR721041:QAV721041 QKN721041:QKR721041 QUJ721041:QUN721041 REF721041:REJ721041 ROB721041:ROF721041 RXX721041:RYB721041 SHT721041:SHX721041 SRP721041:SRT721041 TBL721041:TBP721041 TLH721041:TLL721041 TVD721041:TVH721041 UEZ721041:UFD721041 UOV721041:UOZ721041 UYR721041:UYV721041 VIN721041:VIR721041 VSJ721041:VSN721041 WCF721041:WCJ721041 WMB721041:WMF721041 WVX721041:WWB721041 N786577:R786577 JL786577:JP786577 TH786577:TL786577 ADD786577:ADH786577 AMZ786577:AND786577 AWV786577:AWZ786577 BGR786577:BGV786577 BQN786577:BQR786577 CAJ786577:CAN786577 CKF786577:CKJ786577 CUB786577:CUF786577 DDX786577:DEB786577 DNT786577:DNX786577 DXP786577:DXT786577 EHL786577:EHP786577 ERH786577:ERL786577 FBD786577:FBH786577 FKZ786577:FLD786577 FUV786577:FUZ786577 GER786577:GEV786577 GON786577:GOR786577 GYJ786577:GYN786577 HIF786577:HIJ786577 HSB786577:HSF786577 IBX786577:ICB786577 ILT786577:ILX786577 IVP786577:IVT786577 JFL786577:JFP786577 JPH786577:JPL786577 JZD786577:JZH786577 KIZ786577:KJD786577 KSV786577:KSZ786577 LCR786577:LCV786577 LMN786577:LMR786577 LWJ786577:LWN786577 MGF786577:MGJ786577 MQB786577:MQF786577 MZX786577:NAB786577 NJT786577:NJX786577 NTP786577:NTT786577 ODL786577:ODP786577 ONH786577:ONL786577 OXD786577:OXH786577 PGZ786577:PHD786577 PQV786577:PQZ786577 QAR786577:QAV786577 QKN786577:QKR786577 QUJ786577:QUN786577 REF786577:REJ786577 ROB786577:ROF786577 RXX786577:RYB786577 SHT786577:SHX786577 SRP786577:SRT786577 TBL786577:TBP786577 TLH786577:TLL786577 TVD786577:TVH786577 UEZ786577:UFD786577 UOV786577:UOZ786577 UYR786577:UYV786577 VIN786577:VIR786577 VSJ786577:VSN786577 WCF786577:WCJ786577 WMB786577:WMF786577 WVX786577:WWB786577 N852113:R852113 JL852113:JP852113 TH852113:TL852113 ADD852113:ADH852113 AMZ852113:AND852113 AWV852113:AWZ852113 BGR852113:BGV852113 BQN852113:BQR852113 CAJ852113:CAN852113 CKF852113:CKJ852113 CUB852113:CUF852113 DDX852113:DEB852113 DNT852113:DNX852113 DXP852113:DXT852113 EHL852113:EHP852113 ERH852113:ERL852113 FBD852113:FBH852113 FKZ852113:FLD852113 FUV852113:FUZ852113 GER852113:GEV852113 GON852113:GOR852113 GYJ852113:GYN852113 HIF852113:HIJ852113 HSB852113:HSF852113 IBX852113:ICB852113 ILT852113:ILX852113 IVP852113:IVT852113 JFL852113:JFP852113 JPH852113:JPL852113 JZD852113:JZH852113 KIZ852113:KJD852113 KSV852113:KSZ852113 LCR852113:LCV852113 LMN852113:LMR852113 LWJ852113:LWN852113 MGF852113:MGJ852113 MQB852113:MQF852113 MZX852113:NAB852113 NJT852113:NJX852113 NTP852113:NTT852113 ODL852113:ODP852113 ONH852113:ONL852113 OXD852113:OXH852113 PGZ852113:PHD852113 PQV852113:PQZ852113 QAR852113:QAV852113 QKN852113:QKR852113 QUJ852113:QUN852113 REF852113:REJ852113 ROB852113:ROF852113 RXX852113:RYB852113 SHT852113:SHX852113 SRP852113:SRT852113 TBL852113:TBP852113 TLH852113:TLL852113 TVD852113:TVH852113 UEZ852113:UFD852113 UOV852113:UOZ852113 UYR852113:UYV852113 VIN852113:VIR852113 VSJ852113:VSN852113 WCF852113:WCJ852113 WMB852113:WMF852113 WVX852113:WWB852113 N917649:R917649 JL917649:JP917649 TH917649:TL917649 ADD917649:ADH917649 AMZ917649:AND917649 AWV917649:AWZ917649 BGR917649:BGV917649 BQN917649:BQR917649 CAJ917649:CAN917649 CKF917649:CKJ917649 CUB917649:CUF917649 DDX917649:DEB917649 DNT917649:DNX917649 DXP917649:DXT917649 EHL917649:EHP917649 ERH917649:ERL917649 FBD917649:FBH917649 FKZ917649:FLD917649 FUV917649:FUZ917649 GER917649:GEV917649 GON917649:GOR917649 GYJ917649:GYN917649 HIF917649:HIJ917649 HSB917649:HSF917649 IBX917649:ICB917649 ILT917649:ILX917649 IVP917649:IVT917649 JFL917649:JFP917649 JPH917649:JPL917649 JZD917649:JZH917649 KIZ917649:KJD917649 KSV917649:KSZ917649 LCR917649:LCV917649 LMN917649:LMR917649 LWJ917649:LWN917649 MGF917649:MGJ917649 MQB917649:MQF917649 MZX917649:NAB917649 NJT917649:NJX917649 NTP917649:NTT917649 ODL917649:ODP917649 ONH917649:ONL917649 OXD917649:OXH917649 PGZ917649:PHD917649 PQV917649:PQZ917649 QAR917649:QAV917649 QKN917649:QKR917649 QUJ917649:QUN917649 REF917649:REJ917649 ROB917649:ROF917649 RXX917649:RYB917649 SHT917649:SHX917649 SRP917649:SRT917649 TBL917649:TBP917649 TLH917649:TLL917649 TVD917649:TVH917649 UEZ917649:UFD917649 UOV917649:UOZ917649 UYR917649:UYV917649 VIN917649:VIR917649 VSJ917649:VSN917649 WCF917649:WCJ917649 WMB917649:WMF917649 WVX917649:WWB917649 N983185:R983185 JL983185:JP983185 TH983185:TL983185 ADD983185:ADH983185 AMZ983185:AND983185 AWV983185:AWZ983185 BGR983185:BGV983185 BQN983185:BQR983185 CAJ983185:CAN983185 CKF983185:CKJ983185 CUB983185:CUF983185 DDX983185:DEB983185 DNT983185:DNX983185 DXP983185:DXT983185 EHL983185:EHP983185 ERH983185:ERL983185 FBD983185:FBH983185 FKZ983185:FLD983185 FUV983185:FUZ983185 GER983185:GEV983185 GON983185:GOR983185 GYJ983185:GYN983185 HIF983185:HIJ983185 HSB983185:HSF983185 IBX983185:ICB983185 ILT983185:ILX983185 IVP983185:IVT983185 JFL983185:JFP983185 JPH983185:JPL983185 JZD983185:JZH983185 KIZ983185:KJD983185 KSV983185:KSZ983185 LCR983185:LCV983185 LMN983185:LMR983185 LWJ983185:LWN983185 MGF983185:MGJ983185 MQB983185:MQF983185 MZX983185:NAB983185 NJT983185:NJX983185 NTP983185:NTT983185 ODL983185:ODP983185 ONH983185:ONL983185 OXD983185:OXH983185 PGZ983185:PHD983185 PQV983185:PQZ983185 QAR983185:QAV983185 QKN983185:QKR983185 QUJ983185:QUN983185 REF983185:REJ983185 ROB983185:ROF983185 RXX983185:RYB983185 SHT983185:SHX983185 SRP983185:SRT983185 TBL983185:TBP983185 TLH983185:TLL983185 TVD983185:TVH983185 UEZ983185:UFD983185 UOV983185:UOZ983185 UYR983185:UYV983185 VIN983185:VIR983185 VSJ983185:VSN983185 WCF983185:WCJ983185 WMB983185:WMF983185 WVX983185:WWB983185">
      <formula1>0</formula1>
      <formula2>999999</formula2>
    </dataValidation>
    <dataValidation type="list" allowBlank="1" showInputMessage="1" showErrorMessage="1" error="Selecionar classe de acordo com DN COPAM nº 74/2004 (classes 3, 4, 5 e 6)" prompt="Selecionar classe do empreendimento" sqref="WVU983193:WWA983193 K65689:Q65689 JI65689:JO65689 TE65689:TK65689 ADA65689:ADG65689 AMW65689:ANC65689 AWS65689:AWY65689 BGO65689:BGU65689 BQK65689:BQQ65689 CAG65689:CAM65689 CKC65689:CKI65689 CTY65689:CUE65689 DDU65689:DEA65689 DNQ65689:DNW65689 DXM65689:DXS65689 EHI65689:EHO65689 ERE65689:ERK65689 FBA65689:FBG65689 FKW65689:FLC65689 FUS65689:FUY65689 GEO65689:GEU65689 GOK65689:GOQ65689 GYG65689:GYM65689 HIC65689:HII65689 HRY65689:HSE65689 IBU65689:ICA65689 ILQ65689:ILW65689 IVM65689:IVS65689 JFI65689:JFO65689 JPE65689:JPK65689 JZA65689:JZG65689 KIW65689:KJC65689 KSS65689:KSY65689 LCO65689:LCU65689 LMK65689:LMQ65689 LWG65689:LWM65689 MGC65689:MGI65689 MPY65689:MQE65689 MZU65689:NAA65689 NJQ65689:NJW65689 NTM65689:NTS65689 ODI65689:ODO65689 ONE65689:ONK65689 OXA65689:OXG65689 PGW65689:PHC65689 PQS65689:PQY65689 QAO65689:QAU65689 QKK65689:QKQ65689 QUG65689:QUM65689 REC65689:REI65689 RNY65689:ROE65689 RXU65689:RYA65689 SHQ65689:SHW65689 SRM65689:SRS65689 TBI65689:TBO65689 TLE65689:TLK65689 TVA65689:TVG65689 UEW65689:UFC65689 UOS65689:UOY65689 UYO65689:UYU65689 VIK65689:VIQ65689 VSG65689:VSM65689 WCC65689:WCI65689 WLY65689:WME65689 WVU65689:WWA65689 K131225:Q131225 JI131225:JO131225 TE131225:TK131225 ADA131225:ADG131225 AMW131225:ANC131225 AWS131225:AWY131225 BGO131225:BGU131225 BQK131225:BQQ131225 CAG131225:CAM131225 CKC131225:CKI131225 CTY131225:CUE131225 DDU131225:DEA131225 DNQ131225:DNW131225 DXM131225:DXS131225 EHI131225:EHO131225 ERE131225:ERK131225 FBA131225:FBG131225 FKW131225:FLC131225 FUS131225:FUY131225 GEO131225:GEU131225 GOK131225:GOQ131225 GYG131225:GYM131225 HIC131225:HII131225 HRY131225:HSE131225 IBU131225:ICA131225 ILQ131225:ILW131225 IVM131225:IVS131225 JFI131225:JFO131225 JPE131225:JPK131225 JZA131225:JZG131225 KIW131225:KJC131225 KSS131225:KSY131225 LCO131225:LCU131225 LMK131225:LMQ131225 LWG131225:LWM131225 MGC131225:MGI131225 MPY131225:MQE131225 MZU131225:NAA131225 NJQ131225:NJW131225 NTM131225:NTS131225 ODI131225:ODO131225 ONE131225:ONK131225 OXA131225:OXG131225 PGW131225:PHC131225 PQS131225:PQY131225 QAO131225:QAU131225 QKK131225:QKQ131225 QUG131225:QUM131225 REC131225:REI131225 RNY131225:ROE131225 RXU131225:RYA131225 SHQ131225:SHW131225 SRM131225:SRS131225 TBI131225:TBO131225 TLE131225:TLK131225 TVA131225:TVG131225 UEW131225:UFC131225 UOS131225:UOY131225 UYO131225:UYU131225 VIK131225:VIQ131225 VSG131225:VSM131225 WCC131225:WCI131225 WLY131225:WME131225 WVU131225:WWA131225 K196761:Q196761 JI196761:JO196761 TE196761:TK196761 ADA196761:ADG196761 AMW196761:ANC196761 AWS196761:AWY196761 BGO196761:BGU196761 BQK196761:BQQ196761 CAG196761:CAM196761 CKC196761:CKI196761 CTY196761:CUE196761 DDU196761:DEA196761 DNQ196761:DNW196761 DXM196761:DXS196761 EHI196761:EHO196761 ERE196761:ERK196761 FBA196761:FBG196761 FKW196761:FLC196761 FUS196761:FUY196761 GEO196761:GEU196761 GOK196761:GOQ196761 GYG196761:GYM196761 HIC196761:HII196761 HRY196761:HSE196761 IBU196761:ICA196761 ILQ196761:ILW196761 IVM196761:IVS196761 JFI196761:JFO196761 JPE196761:JPK196761 JZA196761:JZG196761 KIW196761:KJC196761 KSS196761:KSY196761 LCO196761:LCU196761 LMK196761:LMQ196761 LWG196761:LWM196761 MGC196761:MGI196761 MPY196761:MQE196761 MZU196761:NAA196761 NJQ196761:NJW196761 NTM196761:NTS196761 ODI196761:ODO196761 ONE196761:ONK196761 OXA196761:OXG196761 PGW196761:PHC196761 PQS196761:PQY196761 QAO196761:QAU196761 QKK196761:QKQ196761 QUG196761:QUM196761 REC196761:REI196761 RNY196761:ROE196761 RXU196761:RYA196761 SHQ196761:SHW196761 SRM196761:SRS196761 TBI196761:TBO196761 TLE196761:TLK196761 TVA196761:TVG196761 UEW196761:UFC196761 UOS196761:UOY196761 UYO196761:UYU196761 VIK196761:VIQ196761 VSG196761:VSM196761 WCC196761:WCI196761 WLY196761:WME196761 WVU196761:WWA196761 K262297:Q262297 JI262297:JO262297 TE262297:TK262297 ADA262297:ADG262297 AMW262297:ANC262297 AWS262297:AWY262297 BGO262297:BGU262297 BQK262297:BQQ262297 CAG262297:CAM262297 CKC262297:CKI262297 CTY262297:CUE262297 DDU262297:DEA262297 DNQ262297:DNW262297 DXM262297:DXS262297 EHI262297:EHO262297 ERE262297:ERK262297 FBA262297:FBG262297 FKW262297:FLC262297 FUS262297:FUY262297 GEO262297:GEU262297 GOK262297:GOQ262297 GYG262297:GYM262297 HIC262297:HII262297 HRY262297:HSE262297 IBU262297:ICA262297 ILQ262297:ILW262297 IVM262297:IVS262297 JFI262297:JFO262297 JPE262297:JPK262297 JZA262297:JZG262297 KIW262297:KJC262297 KSS262297:KSY262297 LCO262297:LCU262297 LMK262297:LMQ262297 LWG262297:LWM262297 MGC262297:MGI262297 MPY262297:MQE262297 MZU262297:NAA262297 NJQ262297:NJW262297 NTM262297:NTS262297 ODI262297:ODO262297 ONE262297:ONK262297 OXA262297:OXG262297 PGW262297:PHC262297 PQS262297:PQY262297 QAO262297:QAU262297 QKK262297:QKQ262297 QUG262297:QUM262297 REC262297:REI262297 RNY262297:ROE262297 RXU262297:RYA262297 SHQ262297:SHW262297 SRM262297:SRS262297 TBI262297:TBO262297 TLE262297:TLK262297 TVA262297:TVG262297 UEW262297:UFC262297 UOS262297:UOY262297 UYO262297:UYU262297 VIK262297:VIQ262297 VSG262297:VSM262297 WCC262297:WCI262297 WLY262297:WME262297 WVU262297:WWA262297 K327833:Q327833 JI327833:JO327833 TE327833:TK327833 ADA327833:ADG327833 AMW327833:ANC327833 AWS327833:AWY327833 BGO327833:BGU327833 BQK327833:BQQ327833 CAG327833:CAM327833 CKC327833:CKI327833 CTY327833:CUE327833 DDU327833:DEA327833 DNQ327833:DNW327833 DXM327833:DXS327833 EHI327833:EHO327833 ERE327833:ERK327833 FBA327833:FBG327833 FKW327833:FLC327833 FUS327833:FUY327833 GEO327833:GEU327833 GOK327833:GOQ327833 GYG327833:GYM327833 HIC327833:HII327833 HRY327833:HSE327833 IBU327833:ICA327833 ILQ327833:ILW327833 IVM327833:IVS327833 JFI327833:JFO327833 JPE327833:JPK327833 JZA327833:JZG327833 KIW327833:KJC327833 KSS327833:KSY327833 LCO327833:LCU327833 LMK327833:LMQ327833 LWG327833:LWM327833 MGC327833:MGI327833 MPY327833:MQE327833 MZU327833:NAA327833 NJQ327833:NJW327833 NTM327833:NTS327833 ODI327833:ODO327833 ONE327833:ONK327833 OXA327833:OXG327833 PGW327833:PHC327833 PQS327833:PQY327833 QAO327833:QAU327833 QKK327833:QKQ327833 QUG327833:QUM327833 REC327833:REI327833 RNY327833:ROE327833 RXU327833:RYA327833 SHQ327833:SHW327833 SRM327833:SRS327833 TBI327833:TBO327833 TLE327833:TLK327833 TVA327833:TVG327833 UEW327833:UFC327833 UOS327833:UOY327833 UYO327833:UYU327833 VIK327833:VIQ327833 VSG327833:VSM327833 WCC327833:WCI327833 WLY327833:WME327833 WVU327833:WWA327833 K393369:Q393369 JI393369:JO393369 TE393369:TK393369 ADA393369:ADG393369 AMW393369:ANC393369 AWS393369:AWY393369 BGO393369:BGU393369 BQK393369:BQQ393369 CAG393369:CAM393369 CKC393369:CKI393369 CTY393369:CUE393369 DDU393369:DEA393369 DNQ393369:DNW393369 DXM393369:DXS393369 EHI393369:EHO393369 ERE393369:ERK393369 FBA393369:FBG393369 FKW393369:FLC393369 FUS393369:FUY393369 GEO393369:GEU393369 GOK393369:GOQ393369 GYG393369:GYM393369 HIC393369:HII393369 HRY393369:HSE393369 IBU393369:ICA393369 ILQ393369:ILW393369 IVM393369:IVS393369 JFI393369:JFO393369 JPE393369:JPK393369 JZA393369:JZG393369 KIW393369:KJC393369 KSS393369:KSY393369 LCO393369:LCU393369 LMK393369:LMQ393369 LWG393369:LWM393369 MGC393369:MGI393369 MPY393369:MQE393369 MZU393369:NAA393369 NJQ393369:NJW393369 NTM393369:NTS393369 ODI393369:ODO393369 ONE393369:ONK393369 OXA393369:OXG393369 PGW393369:PHC393369 PQS393369:PQY393369 QAO393369:QAU393369 QKK393369:QKQ393369 QUG393369:QUM393369 REC393369:REI393369 RNY393369:ROE393369 RXU393369:RYA393369 SHQ393369:SHW393369 SRM393369:SRS393369 TBI393369:TBO393369 TLE393369:TLK393369 TVA393369:TVG393369 UEW393369:UFC393369 UOS393369:UOY393369 UYO393369:UYU393369 VIK393369:VIQ393369 VSG393369:VSM393369 WCC393369:WCI393369 WLY393369:WME393369 WVU393369:WWA393369 K458905:Q458905 JI458905:JO458905 TE458905:TK458905 ADA458905:ADG458905 AMW458905:ANC458905 AWS458905:AWY458905 BGO458905:BGU458905 BQK458905:BQQ458905 CAG458905:CAM458905 CKC458905:CKI458905 CTY458905:CUE458905 DDU458905:DEA458905 DNQ458905:DNW458905 DXM458905:DXS458905 EHI458905:EHO458905 ERE458905:ERK458905 FBA458905:FBG458905 FKW458905:FLC458905 FUS458905:FUY458905 GEO458905:GEU458905 GOK458905:GOQ458905 GYG458905:GYM458905 HIC458905:HII458905 HRY458905:HSE458905 IBU458905:ICA458905 ILQ458905:ILW458905 IVM458905:IVS458905 JFI458905:JFO458905 JPE458905:JPK458905 JZA458905:JZG458905 KIW458905:KJC458905 KSS458905:KSY458905 LCO458905:LCU458905 LMK458905:LMQ458905 LWG458905:LWM458905 MGC458905:MGI458905 MPY458905:MQE458905 MZU458905:NAA458905 NJQ458905:NJW458905 NTM458905:NTS458905 ODI458905:ODO458905 ONE458905:ONK458905 OXA458905:OXG458905 PGW458905:PHC458905 PQS458905:PQY458905 QAO458905:QAU458905 QKK458905:QKQ458905 QUG458905:QUM458905 REC458905:REI458905 RNY458905:ROE458905 RXU458905:RYA458905 SHQ458905:SHW458905 SRM458905:SRS458905 TBI458905:TBO458905 TLE458905:TLK458905 TVA458905:TVG458905 UEW458905:UFC458905 UOS458905:UOY458905 UYO458905:UYU458905 VIK458905:VIQ458905 VSG458905:VSM458905 WCC458905:WCI458905 WLY458905:WME458905 WVU458905:WWA458905 K524441:Q524441 JI524441:JO524441 TE524441:TK524441 ADA524441:ADG524441 AMW524441:ANC524441 AWS524441:AWY524441 BGO524441:BGU524441 BQK524441:BQQ524441 CAG524441:CAM524441 CKC524441:CKI524441 CTY524441:CUE524441 DDU524441:DEA524441 DNQ524441:DNW524441 DXM524441:DXS524441 EHI524441:EHO524441 ERE524441:ERK524441 FBA524441:FBG524441 FKW524441:FLC524441 FUS524441:FUY524441 GEO524441:GEU524441 GOK524441:GOQ524441 GYG524441:GYM524441 HIC524441:HII524441 HRY524441:HSE524441 IBU524441:ICA524441 ILQ524441:ILW524441 IVM524441:IVS524441 JFI524441:JFO524441 JPE524441:JPK524441 JZA524441:JZG524441 KIW524441:KJC524441 KSS524441:KSY524441 LCO524441:LCU524441 LMK524441:LMQ524441 LWG524441:LWM524441 MGC524441:MGI524441 MPY524441:MQE524441 MZU524441:NAA524441 NJQ524441:NJW524441 NTM524441:NTS524441 ODI524441:ODO524441 ONE524441:ONK524441 OXA524441:OXG524441 PGW524441:PHC524441 PQS524441:PQY524441 QAO524441:QAU524441 QKK524441:QKQ524441 QUG524441:QUM524441 REC524441:REI524441 RNY524441:ROE524441 RXU524441:RYA524441 SHQ524441:SHW524441 SRM524441:SRS524441 TBI524441:TBO524441 TLE524441:TLK524441 TVA524441:TVG524441 UEW524441:UFC524441 UOS524441:UOY524441 UYO524441:UYU524441 VIK524441:VIQ524441 VSG524441:VSM524441 WCC524441:WCI524441 WLY524441:WME524441 WVU524441:WWA524441 K589977:Q589977 JI589977:JO589977 TE589977:TK589977 ADA589977:ADG589977 AMW589977:ANC589977 AWS589977:AWY589977 BGO589977:BGU589977 BQK589977:BQQ589977 CAG589977:CAM589977 CKC589977:CKI589977 CTY589977:CUE589977 DDU589977:DEA589977 DNQ589977:DNW589977 DXM589977:DXS589977 EHI589977:EHO589977 ERE589977:ERK589977 FBA589977:FBG589977 FKW589977:FLC589977 FUS589977:FUY589977 GEO589977:GEU589977 GOK589977:GOQ589977 GYG589977:GYM589977 HIC589977:HII589977 HRY589977:HSE589977 IBU589977:ICA589977 ILQ589977:ILW589977 IVM589977:IVS589977 JFI589977:JFO589977 JPE589977:JPK589977 JZA589977:JZG589977 KIW589977:KJC589977 KSS589977:KSY589977 LCO589977:LCU589977 LMK589977:LMQ589977 LWG589977:LWM589977 MGC589977:MGI589977 MPY589977:MQE589977 MZU589977:NAA589977 NJQ589977:NJW589977 NTM589977:NTS589977 ODI589977:ODO589977 ONE589977:ONK589977 OXA589977:OXG589977 PGW589977:PHC589977 PQS589977:PQY589977 QAO589977:QAU589977 QKK589977:QKQ589977 QUG589977:QUM589977 REC589977:REI589977 RNY589977:ROE589977 RXU589977:RYA589977 SHQ589977:SHW589977 SRM589977:SRS589977 TBI589977:TBO589977 TLE589977:TLK589977 TVA589977:TVG589977 UEW589977:UFC589977 UOS589977:UOY589977 UYO589977:UYU589977 VIK589977:VIQ589977 VSG589977:VSM589977 WCC589977:WCI589977 WLY589977:WME589977 WVU589977:WWA589977 K655513:Q655513 JI655513:JO655513 TE655513:TK655513 ADA655513:ADG655513 AMW655513:ANC655513 AWS655513:AWY655513 BGO655513:BGU655513 BQK655513:BQQ655513 CAG655513:CAM655513 CKC655513:CKI655513 CTY655513:CUE655513 DDU655513:DEA655513 DNQ655513:DNW655513 DXM655513:DXS655513 EHI655513:EHO655513 ERE655513:ERK655513 FBA655513:FBG655513 FKW655513:FLC655513 FUS655513:FUY655513 GEO655513:GEU655513 GOK655513:GOQ655513 GYG655513:GYM655513 HIC655513:HII655513 HRY655513:HSE655513 IBU655513:ICA655513 ILQ655513:ILW655513 IVM655513:IVS655513 JFI655513:JFO655513 JPE655513:JPK655513 JZA655513:JZG655513 KIW655513:KJC655513 KSS655513:KSY655513 LCO655513:LCU655513 LMK655513:LMQ655513 LWG655513:LWM655513 MGC655513:MGI655513 MPY655513:MQE655513 MZU655513:NAA655513 NJQ655513:NJW655513 NTM655513:NTS655513 ODI655513:ODO655513 ONE655513:ONK655513 OXA655513:OXG655513 PGW655513:PHC655513 PQS655513:PQY655513 QAO655513:QAU655513 QKK655513:QKQ655513 QUG655513:QUM655513 REC655513:REI655513 RNY655513:ROE655513 RXU655513:RYA655513 SHQ655513:SHW655513 SRM655513:SRS655513 TBI655513:TBO655513 TLE655513:TLK655513 TVA655513:TVG655513 UEW655513:UFC655513 UOS655513:UOY655513 UYO655513:UYU655513 VIK655513:VIQ655513 VSG655513:VSM655513 WCC655513:WCI655513 WLY655513:WME655513 WVU655513:WWA655513 K721049:Q721049 JI721049:JO721049 TE721049:TK721049 ADA721049:ADG721049 AMW721049:ANC721049 AWS721049:AWY721049 BGO721049:BGU721049 BQK721049:BQQ721049 CAG721049:CAM721049 CKC721049:CKI721049 CTY721049:CUE721049 DDU721049:DEA721049 DNQ721049:DNW721049 DXM721049:DXS721049 EHI721049:EHO721049 ERE721049:ERK721049 FBA721049:FBG721049 FKW721049:FLC721049 FUS721049:FUY721049 GEO721049:GEU721049 GOK721049:GOQ721049 GYG721049:GYM721049 HIC721049:HII721049 HRY721049:HSE721049 IBU721049:ICA721049 ILQ721049:ILW721049 IVM721049:IVS721049 JFI721049:JFO721049 JPE721049:JPK721049 JZA721049:JZG721049 KIW721049:KJC721049 KSS721049:KSY721049 LCO721049:LCU721049 LMK721049:LMQ721049 LWG721049:LWM721049 MGC721049:MGI721049 MPY721049:MQE721049 MZU721049:NAA721049 NJQ721049:NJW721049 NTM721049:NTS721049 ODI721049:ODO721049 ONE721049:ONK721049 OXA721049:OXG721049 PGW721049:PHC721049 PQS721049:PQY721049 QAO721049:QAU721049 QKK721049:QKQ721049 QUG721049:QUM721049 REC721049:REI721049 RNY721049:ROE721049 RXU721049:RYA721049 SHQ721049:SHW721049 SRM721049:SRS721049 TBI721049:TBO721049 TLE721049:TLK721049 TVA721049:TVG721049 UEW721049:UFC721049 UOS721049:UOY721049 UYO721049:UYU721049 VIK721049:VIQ721049 VSG721049:VSM721049 WCC721049:WCI721049 WLY721049:WME721049 WVU721049:WWA721049 K786585:Q786585 JI786585:JO786585 TE786585:TK786585 ADA786585:ADG786585 AMW786585:ANC786585 AWS786585:AWY786585 BGO786585:BGU786585 BQK786585:BQQ786585 CAG786585:CAM786585 CKC786585:CKI786585 CTY786585:CUE786585 DDU786585:DEA786585 DNQ786585:DNW786585 DXM786585:DXS786585 EHI786585:EHO786585 ERE786585:ERK786585 FBA786585:FBG786585 FKW786585:FLC786585 FUS786585:FUY786585 GEO786585:GEU786585 GOK786585:GOQ786585 GYG786585:GYM786585 HIC786585:HII786585 HRY786585:HSE786585 IBU786585:ICA786585 ILQ786585:ILW786585 IVM786585:IVS786585 JFI786585:JFO786585 JPE786585:JPK786585 JZA786585:JZG786585 KIW786585:KJC786585 KSS786585:KSY786585 LCO786585:LCU786585 LMK786585:LMQ786585 LWG786585:LWM786585 MGC786585:MGI786585 MPY786585:MQE786585 MZU786585:NAA786585 NJQ786585:NJW786585 NTM786585:NTS786585 ODI786585:ODO786585 ONE786585:ONK786585 OXA786585:OXG786585 PGW786585:PHC786585 PQS786585:PQY786585 QAO786585:QAU786585 QKK786585:QKQ786585 QUG786585:QUM786585 REC786585:REI786585 RNY786585:ROE786585 RXU786585:RYA786585 SHQ786585:SHW786585 SRM786585:SRS786585 TBI786585:TBO786585 TLE786585:TLK786585 TVA786585:TVG786585 UEW786585:UFC786585 UOS786585:UOY786585 UYO786585:UYU786585 VIK786585:VIQ786585 VSG786585:VSM786585 WCC786585:WCI786585 WLY786585:WME786585 WVU786585:WWA786585 K852121:Q852121 JI852121:JO852121 TE852121:TK852121 ADA852121:ADG852121 AMW852121:ANC852121 AWS852121:AWY852121 BGO852121:BGU852121 BQK852121:BQQ852121 CAG852121:CAM852121 CKC852121:CKI852121 CTY852121:CUE852121 DDU852121:DEA852121 DNQ852121:DNW852121 DXM852121:DXS852121 EHI852121:EHO852121 ERE852121:ERK852121 FBA852121:FBG852121 FKW852121:FLC852121 FUS852121:FUY852121 GEO852121:GEU852121 GOK852121:GOQ852121 GYG852121:GYM852121 HIC852121:HII852121 HRY852121:HSE852121 IBU852121:ICA852121 ILQ852121:ILW852121 IVM852121:IVS852121 JFI852121:JFO852121 JPE852121:JPK852121 JZA852121:JZG852121 KIW852121:KJC852121 KSS852121:KSY852121 LCO852121:LCU852121 LMK852121:LMQ852121 LWG852121:LWM852121 MGC852121:MGI852121 MPY852121:MQE852121 MZU852121:NAA852121 NJQ852121:NJW852121 NTM852121:NTS852121 ODI852121:ODO852121 ONE852121:ONK852121 OXA852121:OXG852121 PGW852121:PHC852121 PQS852121:PQY852121 QAO852121:QAU852121 QKK852121:QKQ852121 QUG852121:QUM852121 REC852121:REI852121 RNY852121:ROE852121 RXU852121:RYA852121 SHQ852121:SHW852121 SRM852121:SRS852121 TBI852121:TBO852121 TLE852121:TLK852121 TVA852121:TVG852121 UEW852121:UFC852121 UOS852121:UOY852121 UYO852121:UYU852121 VIK852121:VIQ852121 VSG852121:VSM852121 WCC852121:WCI852121 WLY852121:WME852121 WVU852121:WWA852121 K917657:Q917657 JI917657:JO917657 TE917657:TK917657 ADA917657:ADG917657 AMW917657:ANC917657 AWS917657:AWY917657 BGO917657:BGU917657 BQK917657:BQQ917657 CAG917657:CAM917657 CKC917657:CKI917657 CTY917657:CUE917657 DDU917657:DEA917657 DNQ917657:DNW917657 DXM917657:DXS917657 EHI917657:EHO917657 ERE917657:ERK917657 FBA917657:FBG917657 FKW917657:FLC917657 FUS917657:FUY917657 GEO917657:GEU917657 GOK917657:GOQ917657 GYG917657:GYM917657 HIC917657:HII917657 HRY917657:HSE917657 IBU917657:ICA917657 ILQ917657:ILW917657 IVM917657:IVS917657 JFI917657:JFO917657 JPE917657:JPK917657 JZA917657:JZG917657 KIW917657:KJC917657 KSS917657:KSY917657 LCO917657:LCU917657 LMK917657:LMQ917657 LWG917657:LWM917657 MGC917657:MGI917657 MPY917657:MQE917657 MZU917657:NAA917657 NJQ917657:NJW917657 NTM917657:NTS917657 ODI917657:ODO917657 ONE917657:ONK917657 OXA917657:OXG917657 PGW917657:PHC917657 PQS917657:PQY917657 QAO917657:QAU917657 QKK917657:QKQ917657 QUG917657:QUM917657 REC917657:REI917657 RNY917657:ROE917657 RXU917657:RYA917657 SHQ917657:SHW917657 SRM917657:SRS917657 TBI917657:TBO917657 TLE917657:TLK917657 TVA917657:TVG917657 UEW917657:UFC917657 UOS917657:UOY917657 UYO917657:UYU917657 VIK917657:VIQ917657 VSG917657:VSM917657 WCC917657:WCI917657 WLY917657:WME917657 WVU917657:WWA917657 K983193:Q983193 JI983193:JO983193 TE983193:TK983193 ADA983193:ADG983193 AMW983193:ANC983193 AWS983193:AWY983193 BGO983193:BGU983193 BQK983193:BQQ983193 CAG983193:CAM983193 CKC983193:CKI983193 CTY983193:CUE983193 DDU983193:DEA983193 DNQ983193:DNW983193 DXM983193:DXS983193 EHI983193:EHO983193 ERE983193:ERK983193 FBA983193:FBG983193 FKW983193:FLC983193 FUS983193:FUY983193 GEO983193:GEU983193 GOK983193:GOQ983193 GYG983193:GYM983193 HIC983193:HII983193 HRY983193:HSE983193 IBU983193:ICA983193 ILQ983193:ILW983193 IVM983193:IVS983193 JFI983193:JFO983193 JPE983193:JPK983193 JZA983193:JZG983193 KIW983193:KJC983193 KSS983193:KSY983193 LCO983193:LCU983193 LMK983193:LMQ983193 LWG983193:LWM983193 MGC983193:MGI983193 MPY983193:MQE983193 MZU983193:NAA983193 NJQ983193:NJW983193 NTM983193:NTS983193 ODI983193:ODO983193 ONE983193:ONK983193 OXA983193:OXG983193 PGW983193:PHC983193 PQS983193:PQY983193 QAO983193:QAU983193 QKK983193:QKQ983193 QUG983193:QUM983193 REC983193:REI983193 RNY983193:ROE983193 RXU983193:RYA983193 SHQ983193:SHW983193 SRM983193:SRS983193 TBI983193:TBO983193 TLE983193:TLK983193 TVA983193:TVG983193 UEW983193:UFC983193 UOS983193:UOY983193 UYO983193:UYU983193 VIK983193:VIQ983193 VSG983193:VSM983193 WCC983193:WCI983193 WLY983193:WME983193">
      <formula1>$B$177:$B$181</formula1>
    </dataValidation>
    <dataValidation type="list" allowBlank="1" showInputMessage="1" showErrorMessage="1" error="SELECIONE UM MUNICÍPIO DA LISTA!" sqref="JT11:KA11 TP11:TW11 ADL11:ADS11 ANH11:ANO11 AXD11:AXK11 BGZ11:BHG11 BQV11:BRC11 CAR11:CAY11 CKN11:CKU11 CUJ11:CUQ11 DEF11:DEM11 DOB11:DOI11 DXX11:DYE11 EHT11:EIA11 ERP11:ERW11 FBL11:FBS11 FLH11:FLO11 FVD11:FVK11 GEZ11:GFG11 GOV11:GPC11 GYR11:GYY11 HIN11:HIU11 HSJ11:HSQ11 ICF11:ICM11 IMB11:IMI11 IVX11:IWE11 JFT11:JGA11 JPP11:JPW11 JZL11:JZS11 KJH11:KJO11 KTD11:KTK11 LCZ11:LDG11 LMV11:LNC11 LWR11:LWY11 MGN11:MGU11 MQJ11:MQQ11 NAF11:NAM11 NKB11:NKI11 NTX11:NUE11 ODT11:OEA11 ONP11:ONW11 OXL11:OXS11 PHH11:PHO11 PRD11:PRK11 QAZ11:QBG11 QKV11:QLC11 QUR11:QUY11 REN11:REU11 ROJ11:ROQ11 RYF11:RYM11 SIB11:SII11 SRX11:SSE11 TBT11:TCA11 TLP11:TLW11 TVL11:TVS11 UFH11:UFO11 UPD11:UPK11 UYZ11:UZG11 VIV11:VJC11 VSR11:VSY11 WCN11:WCU11 WMJ11:WMQ11 WWF11:WWM11 TP24:TW24 ADL24:ADS24 ANH24:ANO24 AXD24:AXK24 BGZ24:BHG24 BQV24:BRC24 CAR24:CAY24 CKN24:CKU24 CUJ24:CUQ24 DEF24:DEM24 DOB24:DOI24 DXX24:DYE24 EHT24:EIA24 ERP24:ERW24 FBL24:FBS24 FLH24:FLO24 FVD24:FVK24 GEZ24:GFG24 GOV24:GPC24 GYR24:GYY24 HIN24:HIU24 HSJ24:HSQ24 ICF24:ICM24 IMB24:IMI24 IVX24:IWE24 JFT24:JGA24 JPP24:JPW24 JZL24:JZS24 KJH24:KJO24 KTD24:KTK24 LCZ24:LDG24 LMV24:LNC24 LWR24:LWY24 MGN24:MGU24 MQJ24:MQQ24 NAF24:NAM24 NKB24:NKI24 NTX24:NUE24 ODT24:OEA24 ONP24:ONW24 OXL24:OXS24 PHH24:PHO24 PRD24:PRK24 QAZ24:QBG24 QKV24:QLC24 QUR24:QUY24 REN24:REU24 ROJ24:ROQ24 RYF24:RYM24 SIB24:SII24 SRX24:SSE24 TBT24:TCA24 TLP24:TLW24 TVL24:TVS24 UFH24:UFO24 UPD24:UPK24 UYZ24:UZG24 VIV24:VJC24 VSR24:VSY24 WCN24:WCU24 WMJ24:WMQ24 WWF24:WWM24 V65667:AC65667 JT65667:KA65667 TP65667:TW65667 ADL65667:ADS65667 ANH65667:ANO65667 AXD65667:AXK65667 BGZ65667:BHG65667 BQV65667:BRC65667 CAR65667:CAY65667 CKN65667:CKU65667 CUJ65667:CUQ65667 DEF65667:DEM65667 DOB65667:DOI65667 DXX65667:DYE65667 EHT65667:EIA65667 ERP65667:ERW65667 FBL65667:FBS65667 FLH65667:FLO65667 FVD65667:FVK65667 GEZ65667:GFG65667 GOV65667:GPC65667 GYR65667:GYY65667 HIN65667:HIU65667 HSJ65667:HSQ65667 ICF65667:ICM65667 IMB65667:IMI65667 IVX65667:IWE65667 JFT65667:JGA65667 JPP65667:JPW65667 JZL65667:JZS65667 KJH65667:KJO65667 KTD65667:KTK65667 LCZ65667:LDG65667 LMV65667:LNC65667 LWR65667:LWY65667 MGN65667:MGU65667 MQJ65667:MQQ65667 NAF65667:NAM65667 NKB65667:NKI65667 NTX65667:NUE65667 ODT65667:OEA65667 ONP65667:ONW65667 OXL65667:OXS65667 PHH65667:PHO65667 PRD65667:PRK65667 QAZ65667:QBG65667 QKV65667:QLC65667 QUR65667:QUY65667 REN65667:REU65667 ROJ65667:ROQ65667 RYF65667:RYM65667 SIB65667:SII65667 SRX65667:SSE65667 TBT65667:TCA65667 TLP65667:TLW65667 TVL65667:TVS65667 UFH65667:UFO65667 UPD65667:UPK65667 UYZ65667:UZG65667 VIV65667:VJC65667 VSR65667:VSY65667 WCN65667:WCU65667 WMJ65667:WMQ65667 WWF65667:WWM65667 V131203:AC131203 JT131203:KA131203 TP131203:TW131203 ADL131203:ADS131203 ANH131203:ANO131203 AXD131203:AXK131203 BGZ131203:BHG131203 BQV131203:BRC131203 CAR131203:CAY131203 CKN131203:CKU131203 CUJ131203:CUQ131203 DEF131203:DEM131203 DOB131203:DOI131203 DXX131203:DYE131203 EHT131203:EIA131203 ERP131203:ERW131203 FBL131203:FBS131203 FLH131203:FLO131203 FVD131203:FVK131203 GEZ131203:GFG131203 GOV131203:GPC131203 GYR131203:GYY131203 HIN131203:HIU131203 HSJ131203:HSQ131203 ICF131203:ICM131203 IMB131203:IMI131203 IVX131203:IWE131203 JFT131203:JGA131203 JPP131203:JPW131203 JZL131203:JZS131203 KJH131203:KJO131203 KTD131203:KTK131203 LCZ131203:LDG131203 LMV131203:LNC131203 LWR131203:LWY131203 MGN131203:MGU131203 MQJ131203:MQQ131203 NAF131203:NAM131203 NKB131203:NKI131203 NTX131203:NUE131203 ODT131203:OEA131203 ONP131203:ONW131203 OXL131203:OXS131203 PHH131203:PHO131203 PRD131203:PRK131203 QAZ131203:QBG131203 QKV131203:QLC131203 QUR131203:QUY131203 REN131203:REU131203 ROJ131203:ROQ131203 RYF131203:RYM131203 SIB131203:SII131203 SRX131203:SSE131203 TBT131203:TCA131203 TLP131203:TLW131203 TVL131203:TVS131203 UFH131203:UFO131203 UPD131203:UPK131203 UYZ131203:UZG131203 VIV131203:VJC131203 VSR131203:VSY131203 WCN131203:WCU131203 WMJ131203:WMQ131203 WWF131203:WWM131203 V196739:AC196739 JT196739:KA196739 TP196739:TW196739 ADL196739:ADS196739 ANH196739:ANO196739 AXD196739:AXK196739 BGZ196739:BHG196739 BQV196739:BRC196739 CAR196739:CAY196739 CKN196739:CKU196739 CUJ196739:CUQ196739 DEF196739:DEM196739 DOB196739:DOI196739 DXX196739:DYE196739 EHT196739:EIA196739 ERP196739:ERW196739 FBL196739:FBS196739 FLH196739:FLO196739 FVD196739:FVK196739 GEZ196739:GFG196739 GOV196739:GPC196739 GYR196739:GYY196739 HIN196739:HIU196739 HSJ196739:HSQ196739 ICF196739:ICM196739 IMB196739:IMI196739 IVX196739:IWE196739 JFT196739:JGA196739 JPP196739:JPW196739 JZL196739:JZS196739 KJH196739:KJO196739 KTD196739:KTK196739 LCZ196739:LDG196739 LMV196739:LNC196739 LWR196739:LWY196739 MGN196739:MGU196739 MQJ196739:MQQ196739 NAF196739:NAM196739 NKB196739:NKI196739 NTX196739:NUE196739 ODT196739:OEA196739 ONP196739:ONW196739 OXL196739:OXS196739 PHH196739:PHO196739 PRD196739:PRK196739 QAZ196739:QBG196739 QKV196739:QLC196739 QUR196739:QUY196739 REN196739:REU196739 ROJ196739:ROQ196739 RYF196739:RYM196739 SIB196739:SII196739 SRX196739:SSE196739 TBT196739:TCA196739 TLP196739:TLW196739 TVL196739:TVS196739 UFH196739:UFO196739 UPD196739:UPK196739 UYZ196739:UZG196739 VIV196739:VJC196739 VSR196739:VSY196739 WCN196739:WCU196739 WMJ196739:WMQ196739 WWF196739:WWM196739 V262275:AC262275 JT262275:KA262275 TP262275:TW262275 ADL262275:ADS262275 ANH262275:ANO262275 AXD262275:AXK262275 BGZ262275:BHG262275 BQV262275:BRC262275 CAR262275:CAY262275 CKN262275:CKU262275 CUJ262275:CUQ262275 DEF262275:DEM262275 DOB262275:DOI262275 DXX262275:DYE262275 EHT262275:EIA262275 ERP262275:ERW262275 FBL262275:FBS262275 FLH262275:FLO262275 FVD262275:FVK262275 GEZ262275:GFG262275 GOV262275:GPC262275 GYR262275:GYY262275 HIN262275:HIU262275 HSJ262275:HSQ262275 ICF262275:ICM262275 IMB262275:IMI262275 IVX262275:IWE262275 JFT262275:JGA262275 JPP262275:JPW262275 JZL262275:JZS262275 KJH262275:KJO262275 KTD262275:KTK262275 LCZ262275:LDG262275 LMV262275:LNC262275 LWR262275:LWY262275 MGN262275:MGU262275 MQJ262275:MQQ262275 NAF262275:NAM262275 NKB262275:NKI262275 NTX262275:NUE262275 ODT262275:OEA262275 ONP262275:ONW262275 OXL262275:OXS262275 PHH262275:PHO262275 PRD262275:PRK262275 QAZ262275:QBG262275 QKV262275:QLC262275 QUR262275:QUY262275 REN262275:REU262275 ROJ262275:ROQ262275 RYF262275:RYM262275 SIB262275:SII262275 SRX262275:SSE262275 TBT262275:TCA262275 TLP262275:TLW262275 TVL262275:TVS262275 UFH262275:UFO262275 UPD262275:UPK262275 UYZ262275:UZG262275 VIV262275:VJC262275 VSR262275:VSY262275 WCN262275:WCU262275 WMJ262275:WMQ262275 WWF262275:WWM262275 V327811:AC327811 JT327811:KA327811 TP327811:TW327811 ADL327811:ADS327811 ANH327811:ANO327811 AXD327811:AXK327811 BGZ327811:BHG327811 BQV327811:BRC327811 CAR327811:CAY327811 CKN327811:CKU327811 CUJ327811:CUQ327811 DEF327811:DEM327811 DOB327811:DOI327811 DXX327811:DYE327811 EHT327811:EIA327811 ERP327811:ERW327811 FBL327811:FBS327811 FLH327811:FLO327811 FVD327811:FVK327811 GEZ327811:GFG327811 GOV327811:GPC327811 GYR327811:GYY327811 HIN327811:HIU327811 HSJ327811:HSQ327811 ICF327811:ICM327811 IMB327811:IMI327811 IVX327811:IWE327811 JFT327811:JGA327811 JPP327811:JPW327811 JZL327811:JZS327811 KJH327811:KJO327811 KTD327811:KTK327811 LCZ327811:LDG327811 LMV327811:LNC327811 LWR327811:LWY327811 MGN327811:MGU327811 MQJ327811:MQQ327811 NAF327811:NAM327811 NKB327811:NKI327811 NTX327811:NUE327811 ODT327811:OEA327811 ONP327811:ONW327811 OXL327811:OXS327811 PHH327811:PHO327811 PRD327811:PRK327811 QAZ327811:QBG327811 QKV327811:QLC327811 QUR327811:QUY327811 REN327811:REU327811 ROJ327811:ROQ327811 RYF327811:RYM327811 SIB327811:SII327811 SRX327811:SSE327811 TBT327811:TCA327811 TLP327811:TLW327811 TVL327811:TVS327811 UFH327811:UFO327811 UPD327811:UPK327811 UYZ327811:UZG327811 VIV327811:VJC327811 VSR327811:VSY327811 WCN327811:WCU327811 WMJ327811:WMQ327811 WWF327811:WWM327811 V393347:AC393347 JT393347:KA393347 TP393347:TW393347 ADL393347:ADS393347 ANH393347:ANO393347 AXD393347:AXK393347 BGZ393347:BHG393347 BQV393347:BRC393347 CAR393347:CAY393347 CKN393347:CKU393347 CUJ393347:CUQ393347 DEF393347:DEM393347 DOB393347:DOI393347 DXX393347:DYE393347 EHT393347:EIA393347 ERP393347:ERW393347 FBL393347:FBS393347 FLH393347:FLO393347 FVD393347:FVK393347 GEZ393347:GFG393347 GOV393347:GPC393347 GYR393347:GYY393347 HIN393347:HIU393347 HSJ393347:HSQ393347 ICF393347:ICM393347 IMB393347:IMI393347 IVX393347:IWE393347 JFT393347:JGA393347 JPP393347:JPW393347 JZL393347:JZS393347 KJH393347:KJO393347 KTD393347:KTK393347 LCZ393347:LDG393347 LMV393347:LNC393347 LWR393347:LWY393347 MGN393347:MGU393347 MQJ393347:MQQ393347 NAF393347:NAM393347 NKB393347:NKI393347 NTX393347:NUE393347 ODT393347:OEA393347 ONP393347:ONW393347 OXL393347:OXS393347 PHH393347:PHO393347 PRD393347:PRK393347 QAZ393347:QBG393347 QKV393347:QLC393347 QUR393347:QUY393347 REN393347:REU393347 ROJ393347:ROQ393347 RYF393347:RYM393347 SIB393347:SII393347 SRX393347:SSE393347 TBT393347:TCA393347 TLP393347:TLW393347 TVL393347:TVS393347 UFH393347:UFO393347 UPD393347:UPK393347 UYZ393347:UZG393347 VIV393347:VJC393347 VSR393347:VSY393347 WCN393347:WCU393347 WMJ393347:WMQ393347 WWF393347:WWM393347 V458883:AC458883 JT458883:KA458883 TP458883:TW458883 ADL458883:ADS458883 ANH458883:ANO458883 AXD458883:AXK458883 BGZ458883:BHG458883 BQV458883:BRC458883 CAR458883:CAY458883 CKN458883:CKU458883 CUJ458883:CUQ458883 DEF458883:DEM458883 DOB458883:DOI458883 DXX458883:DYE458883 EHT458883:EIA458883 ERP458883:ERW458883 FBL458883:FBS458883 FLH458883:FLO458883 FVD458883:FVK458883 GEZ458883:GFG458883 GOV458883:GPC458883 GYR458883:GYY458883 HIN458883:HIU458883 HSJ458883:HSQ458883 ICF458883:ICM458883 IMB458883:IMI458883 IVX458883:IWE458883 JFT458883:JGA458883 JPP458883:JPW458883 JZL458883:JZS458883 KJH458883:KJO458883 KTD458883:KTK458883 LCZ458883:LDG458883 LMV458883:LNC458883 LWR458883:LWY458883 MGN458883:MGU458883 MQJ458883:MQQ458883 NAF458883:NAM458883 NKB458883:NKI458883 NTX458883:NUE458883 ODT458883:OEA458883 ONP458883:ONW458883 OXL458883:OXS458883 PHH458883:PHO458883 PRD458883:PRK458883 QAZ458883:QBG458883 QKV458883:QLC458883 QUR458883:QUY458883 REN458883:REU458883 ROJ458883:ROQ458883 RYF458883:RYM458883 SIB458883:SII458883 SRX458883:SSE458883 TBT458883:TCA458883 TLP458883:TLW458883 TVL458883:TVS458883 UFH458883:UFO458883 UPD458883:UPK458883 UYZ458883:UZG458883 VIV458883:VJC458883 VSR458883:VSY458883 WCN458883:WCU458883 WMJ458883:WMQ458883 WWF458883:WWM458883 V524419:AC524419 JT524419:KA524419 TP524419:TW524419 ADL524419:ADS524419 ANH524419:ANO524419 AXD524419:AXK524419 BGZ524419:BHG524419 BQV524419:BRC524419 CAR524419:CAY524419 CKN524419:CKU524419 CUJ524419:CUQ524419 DEF524419:DEM524419 DOB524419:DOI524419 DXX524419:DYE524419 EHT524419:EIA524419 ERP524419:ERW524419 FBL524419:FBS524419 FLH524419:FLO524419 FVD524419:FVK524419 GEZ524419:GFG524419 GOV524419:GPC524419 GYR524419:GYY524419 HIN524419:HIU524419 HSJ524419:HSQ524419 ICF524419:ICM524419 IMB524419:IMI524419 IVX524419:IWE524419 JFT524419:JGA524419 JPP524419:JPW524419 JZL524419:JZS524419 KJH524419:KJO524419 KTD524419:KTK524419 LCZ524419:LDG524419 LMV524419:LNC524419 LWR524419:LWY524419 MGN524419:MGU524419 MQJ524419:MQQ524419 NAF524419:NAM524419 NKB524419:NKI524419 NTX524419:NUE524419 ODT524419:OEA524419 ONP524419:ONW524419 OXL524419:OXS524419 PHH524419:PHO524419 PRD524419:PRK524419 QAZ524419:QBG524419 QKV524419:QLC524419 QUR524419:QUY524419 REN524419:REU524419 ROJ524419:ROQ524419 RYF524419:RYM524419 SIB524419:SII524419 SRX524419:SSE524419 TBT524419:TCA524419 TLP524419:TLW524419 TVL524419:TVS524419 UFH524419:UFO524419 UPD524419:UPK524419 UYZ524419:UZG524419 VIV524419:VJC524419 VSR524419:VSY524419 WCN524419:WCU524419 WMJ524419:WMQ524419 WWF524419:WWM524419 V589955:AC589955 JT589955:KA589955 TP589955:TW589955 ADL589955:ADS589955 ANH589955:ANO589955 AXD589955:AXK589955 BGZ589955:BHG589955 BQV589955:BRC589955 CAR589955:CAY589955 CKN589955:CKU589955 CUJ589955:CUQ589955 DEF589955:DEM589955 DOB589955:DOI589955 DXX589955:DYE589955 EHT589955:EIA589955 ERP589955:ERW589955 FBL589955:FBS589955 FLH589955:FLO589955 FVD589955:FVK589955 GEZ589955:GFG589955 GOV589955:GPC589955 GYR589955:GYY589955 HIN589955:HIU589955 HSJ589955:HSQ589955 ICF589955:ICM589955 IMB589955:IMI589955 IVX589955:IWE589955 JFT589955:JGA589955 JPP589955:JPW589955 JZL589955:JZS589955 KJH589955:KJO589955 KTD589955:KTK589955 LCZ589955:LDG589955 LMV589955:LNC589955 LWR589955:LWY589955 MGN589955:MGU589955 MQJ589955:MQQ589955 NAF589955:NAM589955 NKB589955:NKI589955 NTX589955:NUE589955 ODT589955:OEA589955 ONP589955:ONW589955 OXL589955:OXS589955 PHH589955:PHO589955 PRD589955:PRK589955 QAZ589955:QBG589955 QKV589955:QLC589955 QUR589955:QUY589955 REN589955:REU589955 ROJ589955:ROQ589955 RYF589955:RYM589955 SIB589955:SII589955 SRX589955:SSE589955 TBT589955:TCA589955 TLP589955:TLW589955 TVL589955:TVS589955 UFH589955:UFO589955 UPD589955:UPK589955 UYZ589955:UZG589955 VIV589955:VJC589955 VSR589955:VSY589955 WCN589955:WCU589955 WMJ589955:WMQ589955 WWF589955:WWM589955 V655491:AC655491 JT655491:KA655491 TP655491:TW655491 ADL655491:ADS655491 ANH655491:ANO655491 AXD655491:AXK655491 BGZ655491:BHG655491 BQV655491:BRC655491 CAR655491:CAY655491 CKN655491:CKU655491 CUJ655491:CUQ655491 DEF655491:DEM655491 DOB655491:DOI655491 DXX655491:DYE655491 EHT655491:EIA655491 ERP655491:ERW655491 FBL655491:FBS655491 FLH655491:FLO655491 FVD655491:FVK655491 GEZ655491:GFG655491 GOV655491:GPC655491 GYR655491:GYY655491 HIN655491:HIU655491 HSJ655491:HSQ655491 ICF655491:ICM655491 IMB655491:IMI655491 IVX655491:IWE655491 JFT655491:JGA655491 JPP655491:JPW655491 JZL655491:JZS655491 KJH655491:KJO655491 KTD655491:KTK655491 LCZ655491:LDG655491 LMV655491:LNC655491 LWR655491:LWY655491 MGN655491:MGU655491 MQJ655491:MQQ655491 NAF655491:NAM655491 NKB655491:NKI655491 NTX655491:NUE655491 ODT655491:OEA655491 ONP655491:ONW655491 OXL655491:OXS655491 PHH655491:PHO655491 PRD655491:PRK655491 QAZ655491:QBG655491 QKV655491:QLC655491 QUR655491:QUY655491 REN655491:REU655491 ROJ655491:ROQ655491 RYF655491:RYM655491 SIB655491:SII655491 SRX655491:SSE655491 TBT655491:TCA655491 TLP655491:TLW655491 TVL655491:TVS655491 UFH655491:UFO655491 UPD655491:UPK655491 UYZ655491:UZG655491 VIV655491:VJC655491 VSR655491:VSY655491 WCN655491:WCU655491 WMJ655491:WMQ655491 WWF655491:WWM655491 V721027:AC721027 JT721027:KA721027 TP721027:TW721027 ADL721027:ADS721027 ANH721027:ANO721027 AXD721027:AXK721027 BGZ721027:BHG721027 BQV721027:BRC721027 CAR721027:CAY721027 CKN721027:CKU721027 CUJ721027:CUQ721027 DEF721027:DEM721027 DOB721027:DOI721027 DXX721027:DYE721027 EHT721027:EIA721027 ERP721027:ERW721027 FBL721027:FBS721027 FLH721027:FLO721027 FVD721027:FVK721027 GEZ721027:GFG721027 GOV721027:GPC721027 GYR721027:GYY721027 HIN721027:HIU721027 HSJ721027:HSQ721027 ICF721027:ICM721027 IMB721027:IMI721027 IVX721027:IWE721027 JFT721027:JGA721027 JPP721027:JPW721027 JZL721027:JZS721027 KJH721027:KJO721027 KTD721027:KTK721027 LCZ721027:LDG721027 LMV721027:LNC721027 LWR721027:LWY721027 MGN721027:MGU721027 MQJ721027:MQQ721027 NAF721027:NAM721027 NKB721027:NKI721027 NTX721027:NUE721027 ODT721027:OEA721027 ONP721027:ONW721027 OXL721027:OXS721027 PHH721027:PHO721027 PRD721027:PRK721027 QAZ721027:QBG721027 QKV721027:QLC721027 QUR721027:QUY721027 REN721027:REU721027 ROJ721027:ROQ721027 RYF721027:RYM721027 SIB721027:SII721027 SRX721027:SSE721027 TBT721027:TCA721027 TLP721027:TLW721027 TVL721027:TVS721027 UFH721027:UFO721027 UPD721027:UPK721027 UYZ721027:UZG721027 VIV721027:VJC721027 VSR721027:VSY721027 WCN721027:WCU721027 WMJ721027:WMQ721027 WWF721027:WWM721027 V786563:AC786563 JT786563:KA786563 TP786563:TW786563 ADL786563:ADS786563 ANH786563:ANO786563 AXD786563:AXK786563 BGZ786563:BHG786563 BQV786563:BRC786563 CAR786563:CAY786563 CKN786563:CKU786563 CUJ786563:CUQ786563 DEF786563:DEM786563 DOB786563:DOI786563 DXX786563:DYE786563 EHT786563:EIA786563 ERP786563:ERW786563 FBL786563:FBS786563 FLH786563:FLO786563 FVD786563:FVK786563 GEZ786563:GFG786563 GOV786563:GPC786563 GYR786563:GYY786563 HIN786563:HIU786563 HSJ786563:HSQ786563 ICF786563:ICM786563 IMB786563:IMI786563 IVX786563:IWE786563 JFT786563:JGA786563 JPP786563:JPW786563 JZL786563:JZS786563 KJH786563:KJO786563 KTD786563:KTK786563 LCZ786563:LDG786563 LMV786563:LNC786563 LWR786563:LWY786563 MGN786563:MGU786563 MQJ786563:MQQ786563 NAF786563:NAM786563 NKB786563:NKI786563 NTX786563:NUE786563 ODT786563:OEA786563 ONP786563:ONW786563 OXL786563:OXS786563 PHH786563:PHO786563 PRD786563:PRK786563 QAZ786563:QBG786563 QKV786563:QLC786563 QUR786563:QUY786563 REN786563:REU786563 ROJ786563:ROQ786563 RYF786563:RYM786563 SIB786563:SII786563 SRX786563:SSE786563 TBT786563:TCA786563 TLP786563:TLW786563 TVL786563:TVS786563 UFH786563:UFO786563 UPD786563:UPK786563 UYZ786563:UZG786563 VIV786563:VJC786563 VSR786563:VSY786563 WCN786563:WCU786563 WMJ786563:WMQ786563 WWF786563:WWM786563 V852099:AC852099 JT852099:KA852099 TP852099:TW852099 ADL852099:ADS852099 ANH852099:ANO852099 AXD852099:AXK852099 BGZ852099:BHG852099 BQV852099:BRC852099 CAR852099:CAY852099 CKN852099:CKU852099 CUJ852099:CUQ852099 DEF852099:DEM852099 DOB852099:DOI852099 DXX852099:DYE852099 EHT852099:EIA852099 ERP852099:ERW852099 FBL852099:FBS852099 FLH852099:FLO852099 FVD852099:FVK852099 GEZ852099:GFG852099 GOV852099:GPC852099 GYR852099:GYY852099 HIN852099:HIU852099 HSJ852099:HSQ852099 ICF852099:ICM852099 IMB852099:IMI852099 IVX852099:IWE852099 JFT852099:JGA852099 JPP852099:JPW852099 JZL852099:JZS852099 KJH852099:KJO852099 KTD852099:KTK852099 LCZ852099:LDG852099 LMV852099:LNC852099 LWR852099:LWY852099 MGN852099:MGU852099 MQJ852099:MQQ852099 NAF852099:NAM852099 NKB852099:NKI852099 NTX852099:NUE852099 ODT852099:OEA852099 ONP852099:ONW852099 OXL852099:OXS852099 PHH852099:PHO852099 PRD852099:PRK852099 QAZ852099:QBG852099 QKV852099:QLC852099 QUR852099:QUY852099 REN852099:REU852099 ROJ852099:ROQ852099 RYF852099:RYM852099 SIB852099:SII852099 SRX852099:SSE852099 TBT852099:TCA852099 TLP852099:TLW852099 TVL852099:TVS852099 UFH852099:UFO852099 UPD852099:UPK852099 UYZ852099:UZG852099 VIV852099:VJC852099 VSR852099:VSY852099 WCN852099:WCU852099 WMJ852099:WMQ852099 WWF852099:WWM852099 V917635:AC917635 JT917635:KA917635 TP917635:TW917635 ADL917635:ADS917635 ANH917635:ANO917635 AXD917635:AXK917635 BGZ917635:BHG917635 BQV917635:BRC917635 CAR917635:CAY917635 CKN917635:CKU917635 CUJ917635:CUQ917635 DEF917635:DEM917635 DOB917635:DOI917635 DXX917635:DYE917635 EHT917635:EIA917635 ERP917635:ERW917635 FBL917635:FBS917635 FLH917635:FLO917635 FVD917635:FVK917635 GEZ917635:GFG917635 GOV917635:GPC917635 GYR917635:GYY917635 HIN917635:HIU917635 HSJ917635:HSQ917635 ICF917635:ICM917635 IMB917635:IMI917635 IVX917635:IWE917635 JFT917635:JGA917635 JPP917635:JPW917635 JZL917635:JZS917635 KJH917635:KJO917635 KTD917635:KTK917635 LCZ917635:LDG917635 LMV917635:LNC917635 LWR917635:LWY917635 MGN917635:MGU917635 MQJ917635:MQQ917635 NAF917635:NAM917635 NKB917635:NKI917635 NTX917635:NUE917635 ODT917635:OEA917635 ONP917635:ONW917635 OXL917635:OXS917635 PHH917635:PHO917635 PRD917635:PRK917635 QAZ917635:QBG917635 QKV917635:QLC917635 QUR917635:QUY917635 REN917635:REU917635 ROJ917635:ROQ917635 RYF917635:RYM917635 SIB917635:SII917635 SRX917635:SSE917635 TBT917635:TCA917635 TLP917635:TLW917635 TVL917635:TVS917635 UFH917635:UFO917635 UPD917635:UPK917635 UYZ917635:UZG917635 VIV917635:VJC917635 VSR917635:VSY917635 WCN917635:WCU917635 WMJ917635:WMQ917635 WWF917635:WWM917635 V983171:AC983171 JT983171:KA983171 TP983171:TW983171 ADL983171:ADS983171 ANH983171:ANO983171 AXD983171:AXK983171 BGZ983171:BHG983171 BQV983171:BRC983171 CAR983171:CAY983171 CKN983171:CKU983171 CUJ983171:CUQ983171 DEF983171:DEM983171 DOB983171:DOI983171 DXX983171:DYE983171 EHT983171:EIA983171 ERP983171:ERW983171 FBL983171:FBS983171 FLH983171:FLO983171 FVD983171:FVK983171 GEZ983171:GFG983171 GOV983171:GPC983171 GYR983171:GYY983171 HIN983171:HIU983171 HSJ983171:HSQ983171 ICF983171:ICM983171 IMB983171:IMI983171 IVX983171:IWE983171 JFT983171:JGA983171 JPP983171:JPW983171 JZL983171:JZS983171 KJH983171:KJO983171 KTD983171:KTK983171 LCZ983171:LDG983171 LMV983171:LNC983171 LWR983171:LWY983171 MGN983171:MGU983171 MQJ983171:MQQ983171 NAF983171:NAM983171 NKB983171:NKI983171 NTX983171:NUE983171 ODT983171:OEA983171 ONP983171:ONW983171 OXL983171:OXS983171 PHH983171:PHO983171 PRD983171:PRK983171 QAZ983171:QBG983171 QKV983171:QLC983171 QUR983171:QUY983171 REN983171:REU983171 ROJ983171:ROQ983171 RYF983171:RYM983171 SIB983171:SII983171 SRX983171:SSE983171 TBT983171:TCA983171 TLP983171:TLW983171 TVL983171:TVS983171 UFH983171:UFO983171 UPD983171:UPK983171 UYZ983171:UZG983171 VIV983171:VJC983171 VSR983171:VSY983171 WCN983171:WCU983171 WMJ983171:WMQ983171 WWF983171:WWM983171 JT24:KA24 JT37:KA37 TP37:TW37 ADL37:ADS37 ANH37:ANO37 AXD37:AXK37 BGZ37:BHG37 BQV37:BRC37 CAR37:CAY37 CKN37:CKU37 CUJ37:CUQ37 DEF37:DEM37 DOB37:DOI37 DXX37:DYE37 EHT37:EIA37 ERP37:ERW37 FBL37:FBS37 FLH37:FLO37 FVD37:FVK37 GEZ37:GFG37 GOV37:GPC37 GYR37:GYY37 HIN37:HIU37 HSJ37:HSQ37 ICF37:ICM37 IMB37:IMI37 IVX37:IWE37 JFT37:JGA37 JPP37:JPW37 JZL37:JZS37 KJH37:KJO37 KTD37:KTK37 LCZ37:LDG37 LMV37:LNC37 LWR37:LWY37 MGN37:MGU37 MQJ37:MQQ37 NAF37:NAM37 NKB37:NKI37 NTX37:NUE37 ODT37:OEA37 ONP37:ONW37 OXL37:OXS37 PHH37:PHO37 PRD37:PRK37 QAZ37:QBG37 QKV37:QLC37 QUR37:QUY37 REN37:REU37 ROJ37:ROQ37 RYF37:RYM37 SIB37:SII37 SRX37:SSE37 TBT37:TCA37 TLP37:TLW37 TVL37:TVS37 UFH37:UFO37 UPD37:UPK37 UYZ37:UZG37 VIV37:VJC37 VSR37:VSY37 WCN37:WCU37 WMJ37:WMQ37 WWF37:WWM37">
      <formula1>$U$178:$U$1031</formula1>
    </dataValidation>
    <dataValidation type="whole" allowBlank="1" showInputMessage="1" showErrorMessage="1" error="SOMENTE NUMEROS INTEIROS DE 0 A 59" sqref="J65677:K65677 JH65677:JI65677 TD65677:TE65677 ACZ65677:ADA65677 AMV65677:AMW65677 AWR65677:AWS65677 BGN65677:BGO65677 BQJ65677:BQK65677 CAF65677:CAG65677 CKB65677:CKC65677 CTX65677:CTY65677 DDT65677:DDU65677 DNP65677:DNQ65677 DXL65677:DXM65677 EHH65677:EHI65677 ERD65677:ERE65677 FAZ65677:FBA65677 FKV65677:FKW65677 FUR65677:FUS65677 GEN65677:GEO65677 GOJ65677:GOK65677 GYF65677:GYG65677 HIB65677:HIC65677 HRX65677:HRY65677 IBT65677:IBU65677 ILP65677:ILQ65677 IVL65677:IVM65677 JFH65677:JFI65677 JPD65677:JPE65677 JYZ65677:JZA65677 KIV65677:KIW65677 KSR65677:KSS65677 LCN65677:LCO65677 LMJ65677:LMK65677 LWF65677:LWG65677 MGB65677:MGC65677 MPX65677:MPY65677 MZT65677:MZU65677 NJP65677:NJQ65677 NTL65677:NTM65677 ODH65677:ODI65677 OND65677:ONE65677 OWZ65677:OXA65677 PGV65677:PGW65677 PQR65677:PQS65677 QAN65677:QAO65677 QKJ65677:QKK65677 QUF65677:QUG65677 REB65677:REC65677 RNX65677:RNY65677 RXT65677:RXU65677 SHP65677:SHQ65677 SRL65677:SRM65677 TBH65677:TBI65677 TLD65677:TLE65677 TUZ65677:TVA65677 UEV65677:UEW65677 UOR65677:UOS65677 UYN65677:UYO65677 VIJ65677:VIK65677 VSF65677:VSG65677 WCB65677:WCC65677 WLX65677:WLY65677 WVT65677:WVU65677 J131213:K131213 JH131213:JI131213 TD131213:TE131213 ACZ131213:ADA131213 AMV131213:AMW131213 AWR131213:AWS131213 BGN131213:BGO131213 BQJ131213:BQK131213 CAF131213:CAG131213 CKB131213:CKC131213 CTX131213:CTY131213 DDT131213:DDU131213 DNP131213:DNQ131213 DXL131213:DXM131213 EHH131213:EHI131213 ERD131213:ERE131213 FAZ131213:FBA131213 FKV131213:FKW131213 FUR131213:FUS131213 GEN131213:GEO131213 GOJ131213:GOK131213 GYF131213:GYG131213 HIB131213:HIC131213 HRX131213:HRY131213 IBT131213:IBU131213 ILP131213:ILQ131213 IVL131213:IVM131213 JFH131213:JFI131213 JPD131213:JPE131213 JYZ131213:JZA131213 KIV131213:KIW131213 KSR131213:KSS131213 LCN131213:LCO131213 LMJ131213:LMK131213 LWF131213:LWG131213 MGB131213:MGC131213 MPX131213:MPY131213 MZT131213:MZU131213 NJP131213:NJQ131213 NTL131213:NTM131213 ODH131213:ODI131213 OND131213:ONE131213 OWZ131213:OXA131213 PGV131213:PGW131213 PQR131213:PQS131213 QAN131213:QAO131213 QKJ131213:QKK131213 QUF131213:QUG131213 REB131213:REC131213 RNX131213:RNY131213 RXT131213:RXU131213 SHP131213:SHQ131213 SRL131213:SRM131213 TBH131213:TBI131213 TLD131213:TLE131213 TUZ131213:TVA131213 UEV131213:UEW131213 UOR131213:UOS131213 UYN131213:UYO131213 VIJ131213:VIK131213 VSF131213:VSG131213 WCB131213:WCC131213 WLX131213:WLY131213 WVT131213:WVU131213 J196749:K196749 JH196749:JI196749 TD196749:TE196749 ACZ196749:ADA196749 AMV196749:AMW196749 AWR196749:AWS196749 BGN196749:BGO196749 BQJ196749:BQK196749 CAF196749:CAG196749 CKB196749:CKC196749 CTX196749:CTY196749 DDT196749:DDU196749 DNP196749:DNQ196749 DXL196749:DXM196749 EHH196749:EHI196749 ERD196749:ERE196749 FAZ196749:FBA196749 FKV196749:FKW196749 FUR196749:FUS196749 GEN196749:GEO196749 GOJ196749:GOK196749 GYF196749:GYG196749 HIB196749:HIC196749 HRX196749:HRY196749 IBT196749:IBU196749 ILP196749:ILQ196749 IVL196749:IVM196749 JFH196749:JFI196749 JPD196749:JPE196749 JYZ196749:JZA196749 KIV196749:KIW196749 KSR196749:KSS196749 LCN196749:LCO196749 LMJ196749:LMK196749 LWF196749:LWG196749 MGB196749:MGC196749 MPX196749:MPY196749 MZT196749:MZU196749 NJP196749:NJQ196749 NTL196749:NTM196749 ODH196749:ODI196749 OND196749:ONE196749 OWZ196749:OXA196749 PGV196749:PGW196749 PQR196749:PQS196749 QAN196749:QAO196749 QKJ196749:QKK196749 QUF196749:QUG196749 REB196749:REC196749 RNX196749:RNY196749 RXT196749:RXU196749 SHP196749:SHQ196749 SRL196749:SRM196749 TBH196749:TBI196749 TLD196749:TLE196749 TUZ196749:TVA196749 UEV196749:UEW196749 UOR196749:UOS196749 UYN196749:UYO196749 VIJ196749:VIK196749 VSF196749:VSG196749 WCB196749:WCC196749 WLX196749:WLY196749 WVT196749:WVU196749 J262285:K262285 JH262285:JI262285 TD262285:TE262285 ACZ262285:ADA262285 AMV262285:AMW262285 AWR262285:AWS262285 BGN262285:BGO262285 BQJ262285:BQK262285 CAF262285:CAG262285 CKB262285:CKC262285 CTX262285:CTY262285 DDT262285:DDU262285 DNP262285:DNQ262285 DXL262285:DXM262285 EHH262285:EHI262285 ERD262285:ERE262285 FAZ262285:FBA262285 FKV262285:FKW262285 FUR262285:FUS262285 GEN262285:GEO262285 GOJ262285:GOK262285 GYF262285:GYG262285 HIB262285:HIC262285 HRX262285:HRY262285 IBT262285:IBU262285 ILP262285:ILQ262285 IVL262285:IVM262285 JFH262285:JFI262285 JPD262285:JPE262285 JYZ262285:JZA262285 KIV262285:KIW262285 KSR262285:KSS262285 LCN262285:LCO262285 LMJ262285:LMK262285 LWF262285:LWG262285 MGB262285:MGC262285 MPX262285:MPY262285 MZT262285:MZU262285 NJP262285:NJQ262285 NTL262285:NTM262285 ODH262285:ODI262285 OND262285:ONE262285 OWZ262285:OXA262285 PGV262285:PGW262285 PQR262285:PQS262285 QAN262285:QAO262285 QKJ262285:QKK262285 QUF262285:QUG262285 REB262285:REC262285 RNX262285:RNY262285 RXT262285:RXU262285 SHP262285:SHQ262285 SRL262285:SRM262285 TBH262285:TBI262285 TLD262285:TLE262285 TUZ262285:TVA262285 UEV262285:UEW262285 UOR262285:UOS262285 UYN262285:UYO262285 VIJ262285:VIK262285 VSF262285:VSG262285 WCB262285:WCC262285 WLX262285:WLY262285 WVT262285:WVU262285 J327821:K327821 JH327821:JI327821 TD327821:TE327821 ACZ327821:ADA327821 AMV327821:AMW327821 AWR327821:AWS327821 BGN327821:BGO327821 BQJ327821:BQK327821 CAF327821:CAG327821 CKB327821:CKC327821 CTX327821:CTY327821 DDT327821:DDU327821 DNP327821:DNQ327821 DXL327821:DXM327821 EHH327821:EHI327821 ERD327821:ERE327821 FAZ327821:FBA327821 FKV327821:FKW327821 FUR327821:FUS327821 GEN327821:GEO327821 GOJ327821:GOK327821 GYF327821:GYG327821 HIB327821:HIC327821 HRX327821:HRY327821 IBT327821:IBU327821 ILP327821:ILQ327821 IVL327821:IVM327821 JFH327821:JFI327821 JPD327821:JPE327821 JYZ327821:JZA327821 KIV327821:KIW327821 KSR327821:KSS327821 LCN327821:LCO327821 LMJ327821:LMK327821 LWF327821:LWG327821 MGB327821:MGC327821 MPX327821:MPY327821 MZT327821:MZU327821 NJP327821:NJQ327821 NTL327821:NTM327821 ODH327821:ODI327821 OND327821:ONE327821 OWZ327821:OXA327821 PGV327821:PGW327821 PQR327821:PQS327821 QAN327821:QAO327821 QKJ327821:QKK327821 QUF327821:QUG327821 REB327821:REC327821 RNX327821:RNY327821 RXT327821:RXU327821 SHP327821:SHQ327821 SRL327821:SRM327821 TBH327821:TBI327821 TLD327821:TLE327821 TUZ327821:TVA327821 UEV327821:UEW327821 UOR327821:UOS327821 UYN327821:UYO327821 VIJ327821:VIK327821 VSF327821:VSG327821 WCB327821:WCC327821 WLX327821:WLY327821 WVT327821:WVU327821 J393357:K393357 JH393357:JI393357 TD393357:TE393357 ACZ393357:ADA393357 AMV393357:AMW393357 AWR393357:AWS393357 BGN393357:BGO393357 BQJ393357:BQK393357 CAF393357:CAG393357 CKB393357:CKC393357 CTX393357:CTY393357 DDT393357:DDU393357 DNP393357:DNQ393357 DXL393357:DXM393357 EHH393357:EHI393357 ERD393357:ERE393357 FAZ393357:FBA393357 FKV393357:FKW393357 FUR393357:FUS393357 GEN393357:GEO393357 GOJ393357:GOK393357 GYF393357:GYG393357 HIB393357:HIC393357 HRX393357:HRY393357 IBT393357:IBU393357 ILP393357:ILQ393357 IVL393357:IVM393357 JFH393357:JFI393357 JPD393357:JPE393357 JYZ393357:JZA393357 KIV393357:KIW393357 KSR393357:KSS393357 LCN393357:LCO393357 LMJ393357:LMK393357 LWF393357:LWG393357 MGB393357:MGC393357 MPX393357:MPY393357 MZT393357:MZU393357 NJP393357:NJQ393357 NTL393357:NTM393357 ODH393357:ODI393357 OND393357:ONE393357 OWZ393357:OXA393357 PGV393357:PGW393357 PQR393357:PQS393357 QAN393357:QAO393357 QKJ393357:QKK393357 QUF393357:QUG393357 REB393357:REC393357 RNX393357:RNY393357 RXT393357:RXU393357 SHP393357:SHQ393357 SRL393357:SRM393357 TBH393357:TBI393357 TLD393357:TLE393357 TUZ393357:TVA393357 UEV393357:UEW393357 UOR393357:UOS393357 UYN393357:UYO393357 VIJ393357:VIK393357 VSF393357:VSG393357 WCB393357:WCC393357 WLX393357:WLY393357 WVT393357:WVU393357 J458893:K458893 JH458893:JI458893 TD458893:TE458893 ACZ458893:ADA458893 AMV458893:AMW458893 AWR458893:AWS458893 BGN458893:BGO458893 BQJ458893:BQK458893 CAF458893:CAG458893 CKB458893:CKC458893 CTX458893:CTY458893 DDT458893:DDU458893 DNP458893:DNQ458893 DXL458893:DXM458893 EHH458893:EHI458893 ERD458893:ERE458893 FAZ458893:FBA458893 FKV458893:FKW458893 FUR458893:FUS458893 GEN458893:GEO458893 GOJ458893:GOK458893 GYF458893:GYG458893 HIB458893:HIC458893 HRX458893:HRY458893 IBT458893:IBU458893 ILP458893:ILQ458893 IVL458893:IVM458893 JFH458893:JFI458893 JPD458893:JPE458893 JYZ458893:JZA458893 KIV458893:KIW458893 KSR458893:KSS458893 LCN458893:LCO458893 LMJ458893:LMK458893 LWF458893:LWG458893 MGB458893:MGC458893 MPX458893:MPY458893 MZT458893:MZU458893 NJP458893:NJQ458893 NTL458893:NTM458893 ODH458893:ODI458893 OND458893:ONE458893 OWZ458893:OXA458893 PGV458893:PGW458893 PQR458893:PQS458893 QAN458893:QAO458893 QKJ458893:QKK458893 QUF458893:QUG458893 REB458893:REC458893 RNX458893:RNY458893 RXT458893:RXU458893 SHP458893:SHQ458893 SRL458893:SRM458893 TBH458893:TBI458893 TLD458893:TLE458893 TUZ458893:TVA458893 UEV458893:UEW458893 UOR458893:UOS458893 UYN458893:UYO458893 VIJ458893:VIK458893 VSF458893:VSG458893 WCB458893:WCC458893 WLX458893:WLY458893 WVT458893:WVU458893 J524429:K524429 JH524429:JI524429 TD524429:TE524429 ACZ524429:ADA524429 AMV524429:AMW524429 AWR524429:AWS524429 BGN524429:BGO524429 BQJ524429:BQK524429 CAF524429:CAG524429 CKB524429:CKC524429 CTX524429:CTY524429 DDT524429:DDU524429 DNP524429:DNQ524429 DXL524429:DXM524429 EHH524429:EHI524429 ERD524429:ERE524429 FAZ524429:FBA524429 FKV524429:FKW524429 FUR524429:FUS524429 GEN524429:GEO524429 GOJ524429:GOK524429 GYF524429:GYG524429 HIB524429:HIC524429 HRX524429:HRY524429 IBT524429:IBU524429 ILP524429:ILQ524429 IVL524429:IVM524429 JFH524429:JFI524429 JPD524429:JPE524429 JYZ524429:JZA524429 KIV524429:KIW524429 KSR524429:KSS524429 LCN524429:LCO524429 LMJ524429:LMK524429 LWF524429:LWG524429 MGB524429:MGC524429 MPX524429:MPY524429 MZT524429:MZU524429 NJP524429:NJQ524429 NTL524429:NTM524429 ODH524429:ODI524429 OND524429:ONE524429 OWZ524429:OXA524429 PGV524429:PGW524429 PQR524429:PQS524429 QAN524429:QAO524429 QKJ524429:QKK524429 QUF524429:QUG524429 REB524429:REC524429 RNX524429:RNY524429 RXT524429:RXU524429 SHP524429:SHQ524429 SRL524429:SRM524429 TBH524429:TBI524429 TLD524429:TLE524429 TUZ524429:TVA524429 UEV524429:UEW524429 UOR524429:UOS524429 UYN524429:UYO524429 VIJ524429:VIK524429 VSF524429:VSG524429 WCB524429:WCC524429 WLX524429:WLY524429 WVT524429:WVU524429 J589965:K589965 JH589965:JI589965 TD589965:TE589965 ACZ589965:ADA589965 AMV589965:AMW589965 AWR589965:AWS589965 BGN589965:BGO589965 BQJ589965:BQK589965 CAF589965:CAG589965 CKB589965:CKC589965 CTX589965:CTY589965 DDT589965:DDU589965 DNP589965:DNQ589965 DXL589965:DXM589965 EHH589965:EHI589965 ERD589965:ERE589965 FAZ589965:FBA589965 FKV589965:FKW589965 FUR589965:FUS589965 GEN589965:GEO589965 GOJ589965:GOK589965 GYF589965:GYG589965 HIB589965:HIC589965 HRX589965:HRY589965 IBT589965:IBU589965 ILP589965:ILQ589965 IVL589965:IVM589965 JFH589965:JFI589965 JPD589965:JPE589965 JYZ589965:JZA589965 KIV589965:KIW589965 KSR589965:KSS589965 LCN589965:LCO589965 LMJ589965:LMK589965 LWF589965:LWG589965 MGB589965:MGC589965 MPX589965:MPY589965 MZT589965:MZU589965 NJP589965:NJQ589965 NTL589965:NTM589965 ODH589965:ODI589965 OND589965:ONE589965 OWZ589965:OXA589965 PGV589965:PGW589965 PQR589965:PQS589965 QAN589965:QAO589965 QKJ589965:QKK589965 QUF589965:QUG589965 REB589965:REC589965 RNX589965:RNY589965 RXT589965:RXU589965 SHP589965:SHQ589965 SRL589965:SRM589965 TBH589965:TBI589965 TLD589965:TLE589965 TUZ589965:TVA589965 UEV589965:UEW589965 UOR589965:UOS589965 UYN589965:UYO589965 VIJ589965:VIK589965 VSF589965:VSG589965 WCB589965:WCC589965 WLX589965:WLY589965 WVT589965:WVU589965 J655501:K655501 JH655501:JI655501 TD655501:TE655501 ACZ655501:ADA655501 AMV655501:AMW655501 AWR655501:AWS655501 BGN655501:BGO655501 BQJ655501:BQK655501 CAF655501:CAG655501 CKB655501:CKC655501 CTX655501:CTY655501 DDT655501:DDU655501 DNP655501:DNQ655501 DXL655501:DXM655501 EHH655501:EHI655501 ERD655501:ERE655501 FAZ655501:FBA655501 FKV655501:FKW655501 FUR655501:FUS655501 GEN655501:GEO655501 GOJ655501:GOK655501 GYF655501:GYG655501 HIB655501:HIC655501 HRX655501:HRY655501 IBT655501:IBU655501 ILP655501:ILQ655501 IVL655501:IVM655501 JFH655501:JFI655501 JPD655501:JPE655501 JYZ655501:JZA655501 KIV655501:KIW655501 KSR655501:KSS655501 LCN655501:LCO655501 LMJ655501:LMK655501 LWF655501:LWG655501 MGB655501:MGC655501 MPX655501:MPY655501 MZT655501:MZU655501 NJP655501:NJQ655501 NTL655501:NTM655501 ODH655501:ODI655501 OND655501:ONE655501 OWZ655501:OXA655501 PGV655501:PGW655501 PQR655501:PQS655501 QAN655501:QAO655501 QKJ655501:QKK655501 QUF655501:QUG655501 REB655501:REC655501 RNX655501:RNY655501 RXT655501:RXU655501 SHP655501:SHQ655501 SRL655501:SRM655501 TBH655501:TBI655501 TLD655501:TLE655501 TUZ655501:TVA655501 UEV655501:UEW655501 UOR655501:UOS655501 UYN655501:UYO655501 VIJ655501:VIK655501 VSF655501:VSG655501 WCB655501:WCC655501 WLX655501:WLY655501 WVT655501:WVU655501 J721037:K721037 JH721037:JI721037 TD721037:TE721037 ACZ721037:ADA721037 AMV721037:AMW721037 AWR721037:AWS721037 BGN721037:BGO721037 BQJ721037:BQK721037 CAF721037:CAG721037 CKB721037:CKC721037 CTX721037:CTY721037 DDT721037:DDU721037 DNP721037:DNQ721037 DXL721037:DXM721037 EHH721037:EHI721037 ERD721037:ERE721037 FAZ721037:FBA721037 FKV721037:FKW721037 FUR721037:FUS721037 GEN721037:GEO721037 GOJ721037:GOK721037 GYF721037:GYG721037 HIB721037:HIC721037 HRX721037:HRY721037 IBT721037:IBU721037 ILP721037:ILQ721037 IVL721037:IVM721037 JFH721037:JFI721037 JPD721037:JPE721037 JYZ721037:JZA721037 KIV721037:KIW721037 KSR721037:KSS721037 LCN721037:LCO721037 LMJ721037:LMK721037 LWF721037:LWG721037 MGB721037:MGC721037 MPX721037:MPY721037 MZT721037:MZU721037 NJP721037:NJQ721037 NTL721037:NTM721037 ODH721037:ODI721037 OND721037:ONE721037 OWZ721037:OXA721037 PGV721037:PGW721037 PQR721037:PQS721037 QAN721037:QAO721037 QKJ721037:QKK721037 QUF721037:QUG721037 REB721037:REC721037 RNX721037:RNY721037 RXT721037:RXU721037 SHP721037:SHQ721037 SRL721037:SRM721037 TBH721037:TBI721037 TLD721037:TLE721037 TUZ721037:TVA721037 UEV721037:UEW721037 UOR721037:UOS721037 UYN721037:UYO721037 VIJ721037:VIK721037 VSF721037:VSG721037 WCB721037:WCC721037 WLX721037:WLY721037 WVT721037:WVU721037 J786573:K786573 JH786573:JI786573 TD786573:TE786573 ACZ786573:ADA786573 AMV786573:AMW786573 AWR786573:AWS786573 BGN786573:BGO786573 BQJ786573:BQK786573 CAF786573:CAG786573 CKB786573:CKC786573 CTX786573:CTY786573 DDT786573:DDU786573 DNP786573:DNQ786573 DXL786573:DXM786573 EHH786573:EHI786573 ERD786573:ERE786573 FAZ786573:FBA786573 FKV786573:FKW786573 FUR786573:FUS786573 GEN786573:GEO786573 GOJ786573:GOK786573 GYF786573:GYG786573 HIB786573:HIC786573 HRX786573:HRY786573 IBT786573:IBU786573 ILP786573:ILQ786573 IVL786573:IVM786573 JFH786573:JFI786573 JPD786573:JPE786573 JYZ786573:JZA786573 KIV786573:KIW786573 KSR786573:KSS786573 LCN786573:LCO786573 LMJ786573:LMK786573 LWF786573:LWG786573 MGB786573:MGC786573 MPX786573:MPY786573 MZT786573:MZU786573 NJP786573:NJQ786573 NTL786573:NTM786573 ODH786573:ODI786573 OND786573:ONE786573 OWZ786573:OXA786573 PGV786573:PGW786573 PQR786573:PQS786573 QAN786573:QAO786573 QKJ786573:QKK786573 QUF786573:QUG786573 REB786573:REC786573 RNX786573:RNY786573 RXT786573:RXU786573 SHP786573:SHQ786573 SRL786573:SRM786573 TBH786573:TBI786573 TLD786573:TLE786573 TUZ786573:TVA786573 UEV786573:UEW786573 UOR786573:UOS786573 UYN786573:UYO786573 VIJ786573:VIK786573 VSF786573:VSG786573 WCB786573:WCC786573 WLX786573:WLY786573 WVT786573:WVU786573 J852109:K852109 JH852109:JI852109 TD852109:TE852109 ACZ852109:ADA852109 AMV852109:AMW852109 AWR852109:AWS852109 BGN852109:BGO852109 BQJ852109:BQK852109 CAF852109:CAG852109 CKB852109:CKC852109 CTX852109:CTY852109 DDT852109:DDU852109 DNP852109:DNQ852109 DXL852109:DXM852109 EHH852109:EHI852109 ERD852109:ERE852109 FAZ852109:FBA852109 FKV852109:FKW852109 FUR852109:FUS852109 GEN852109:GEO852109 GOJ852109:GOK852109 GYF852109:GYG852109 HIB852109:HIC852109 HRX852109:HRY852109 IBT852109:IBU852109 ILP852109:ILQ852109 IVL852109:IVM852109 JFH852109:JFI852109 JPD852109:JPE852109 JYZ852109:JZA852109 KIV852109:KIW852109 KSR852109:KSS852109 LCN852109:LCO852109 LMJ852109:LMK852109 LWF852109:LWG852109 MGB852109:MGC852109 MPX852109:MPY852109 MZT852109:MZU852109 NJP852109:NJQ852109 NTL852109:NTM852109 ODH852109:ODI852109 OND852109:ONE852109 OWZ852109:OXA852109 PGV852109:PGW852109 PQR852109:PQS852109 QAN852109:QAO852109 QKJ852109:QKK852109 QUF852109:QUG852109 REB852109:REC852109 RNX852109:RNY852109 RXT852109:RXU852109 SHP852109:SHQ852109 SRL852109:SRM852109 TBH852109:TBI852109 TLD852109:TLE852109 TUZ852109:TVA852109 UEV852109:UEW852109 UOR852109:UOS852109 UYN852109:UYO852109 VIJ852109:VIK852109 VSF852109:VSG852109 WCB852109:WCC852109 WLX852109:WLY852109 WVT852109:WVU852109 J917645:K917645 JH917645:JI917645 TD917645:TE917645 ACZ917645:ADA917645 AMV917645:AMW917645 AWR917645:AWS917645 BGN917645:BGO917645 BQJ917645:BQK917645 CAF917645:CAG917645 CKB917645:CKC917645 CTX917645:CTY917645 DDT917645:DDU917645 DNP917645:DNQ917645 DXL917645:DXM917645 EHH917645:EHI917645 ERD917645:ERE917645 FAZ917645:FBA917645 FKV917645:FKW917645 FUR917645:FUS917645 GEN917645:GEO917645 GOJ917645:GOK917645 GYF917645:GYG917645 HIB917645:HIC917645 HRX917645:HRY917645 IBT917645:IBU917645 ILP917645:ILQ917645 IVL917645:IVM917645 JFH917645:JFI917645 JPD917645:JPE917645 JYZ917645:JZA917645 KIV917645:KIW917645 KSR917645:KSS917645 LCN917645:LCO917645 LMJ917645:LMK917645 LWF917645:LWG917645 MGB917645:MGC917645 MPX917645:MPY917645 MZT917645:MZU917645 NJP917645:NJQ917645 NTL917645:NTM917645 ODH917645:ODI917645 OND917645:ONE917645 OWZ917645:OXA917645 PGV917645:PGW917645 PQR917645:PQS917645 QAN917645:QAO917645 QKJ917645:QKK917645 QUF917645:QUG917645 REB917645:REC917645 RNX917645:RNY917645 RXT917645:RXU917645 SHP917645:SHQ917645 SRL917645:SRM917645 TBH917645:TBI917645 TLD917645:TLE917645 TUZ917645:TVA917645 UEV917645:UEW917645 UOR917645:UOS917645 UYN917645:UYO917645 VIJ917645:VIK917645 VSF917645:VSG917645 WCB917645:WCC917645 WLX917645:WLY917645 WVT917645:WVU917645 J983181:K983181 JH983181:JI983181 TD983181:TE983181 ACZ983181:ADA983181 AMV983181:AMW983181 AWR983181:AWS983181 BGN983181:BGO983181 BQJ983181:BQK983181 CAF983181:CAG983181 CKB983181:CKC983181 CTX983181:CTY983181 DDT983181:DDU983181 DNP983181:DNQ983181 DXL983181:DXM983181 EHH983181:EHI983181 ERD983181:ERE983181 FAZ983181:FBA983181 FKV983181:FKW983181 FUR983181:FUS983181 GEN983181:GEO983181 GOJ983181:GOK983181 GYF983181:GYG983181 HIB983181:HIC983181 HRX983181:HRY983181 IBT983181:IBU983181 ILP983181:ILQ983181 IVL983181:IVM983181 JFH983181:JFI983181 JPD983181:JPE983181 JYZ983181:JZA983181 KIV983181:KIW983181 KSR983181:KSS983181 LCN983181:LCO983181 LMJ983181:LMK983181 LWF983181:LWG983181 MGB983181:MGC983181 MPX983181:MPY983181 MZT983181:MZU983181 NJP983181:NJQ983181 NTL983181:NTM983181 ODH983181:ODI983181 OND983181:ONE983181 OWZ983181:OXA983181 PGV983181:PGW983181 PQR983181:PQS983181 QAN983181:QAO983181 QKJ983181:QKK983181 QUF983181:QUG983181 REB983181:REC983181 RNX983181:RNY983181 RXT983181:RXU983181 SHP983181:SHQ983181 SRL983181:SRM983181 TBH983181:TBI983181 TLD983181:TLE983181 TUZ983181:TVA983181 UEV983181:UEW983181 UOR983181:UOS983181 UYN983181:UYO983181 VIJ983181:VIK983181 VSF983181:VSG983181 WCB983181:WCC983181 WLX983181:WLY983181 WVT983181:WVU983181 W65677:X65677 JU65677:JV65677 TQ65677:TR65677 ADM65677:ADN65677 ANI65677:ANJ65677 AXE65677:AXF65677 BHA65677:BHB65677 BQW65677:BQX65677 CAS65677:CAT65677 CKO65677:CKP65677 CUK65677:CUL65677 DEG65677:DEH65677 DOC65677:DOD65677 DXY65677:DXZ65677 EHU65677:EHV65677 ERQ65677:ERR65677 FBM65677:FBN65677 FLI65677:FLJ65677 FVE65677:FVF65677 GFA65677:GFB65677 GOW65677:GOX65677 GYS65677:GYT65677 HIO65677:HIP65677 HSK65677:HSL65677 ICG65677:ICH65677 IMC65677:IMD65677 IVY65677:IVZ65677 JFU65677:JFV65677 JPQ65677:JPR65677 JZM65677:JZN65677 KJI65677:KJJ65677 KTE65677:KTF65677 LDA65677:LDB65677 LMW65677:LMX65677 LWS65677:LWT65677 MGO65677:MGP65677 MQK65677:MQL65677 NAG65677:NAH65677 NKC65677:NKD65677 NTY65677:NTZ65677 ODU65677:ODV65677 ONQ65677:ONR65677 OXM65677:OXN65677 PHI65677:PHJ65677 PRE65677:PRF65677 QBA65677:QBB65677 QKW65677:QKX65677 QUS65677:QUT65677 REO65677:REP65677 ROK65677:ROL65677 RYG65677:RYH65677 SIC65677:SID65677 SRY65677:SRZ65677 TBU65677:TBV65677 TLQ65677:TLR65677 TVM65677:TVN65677 UFI65677:UFJ65677 UPE65677:UPF65677 UZA65677:UZB65677 VIW65677:VIX65677 VSS65677:VST65677 WCO65677:WCP65677 WMK65677:WML65677 WWG65677:WWH65677 W131213:X131213 JU131213:JV131213 TQ131213:TR131213 ADM131213:ADN131213 ANI131213:ANJ131213 AXE131213:AXF131213 BHA131213:BHB131213 BQW131213:BQX131213 CAS131213:CAT131213 CKO131213:CKP131213 CUK131213:CUL131213 DEG131213:DEH131213 DOC131213:DOD131213 DXY131213:DXZ131213 EHU131213:EHV131213 ERQ131213:ERR131213 FBM131213:FBN131213 FLI131213:FLJ131213 FVE131213:FVF131213 GFA131213:GFB131213 GOW131213:GOX131213 GYS131213:GYT131213 HIO131213:HIP131213 HSK131213:HSL131213 ICG131213:ICH131213 IMC131213:IMD131213 IVY131213:IVZ131213 JFU131213:JFV131213 JPQ131213:JPR131213 JZM131213:JZN131213 KJI131213:KJJ131213 KTE131213:KTF131213 LDA131213:LDB131213 LMW131213:LMX131213 LWS131213:LWT131213 MGO131213:MGP131213 MQK131213:MQL131213 NAG131213:NAH131213 NKC131213:NKD131213 NTY131213:NTZ131213 ODU131213:ODV131213 ONQ131213:ONR131213 OXM131213:OXN131213 PHI131213:PHJ131213 PRE131213:PRF131213 QBA131213:QBB131213 QKW131213:QKX131213 QUS131213:QUT131213 REO131213:REP131213 ROK131213:ROL131213 RYG131213:RYH131213 SIC131213:SID131213 SRY131213:SRZ131213 TBU131213:TBV131213 TLQ131213:TLR131213 TVM131213:TVN131213 UFI131213:UFJ131213 UPE131213:UPF131213 UZA131213:UZB131213 VIW131213:VIX131213 VSS131213:VST131213 WCO131213:WCP131213 WMK131213:WML131213 WWG131213:WWH131213 W196749:X196749 JU196749:JV196749 TQ196749:TR196749 ADM196749:ADN196749 ANI196749:ANJ196749 AXE196749:AXF196749 BHA196749:BHB196749 BQW196749:BQX196749 CAS196749:CAT196749 CKO196749:CKP196749 CUK196749:CUL196749 DEG196749:DEH196749 DOC196749:DOD196749 DXY196749:DXZ196749 EHU196749:EHV196749 ERQ196749:ERR196749 FBM196749:FBN196749 FLI196749:FLJ196749 FVE196749:FVF196749 GFA196749:GFB196749 GOW196749:GOX196749 GYS196749:GYT196749 HIO196749:HIP196749 HSK196749:HSL196749 ICG196749:ICH196749 IMC196749:IMD196749 IVY196749:IVZ196749 JFU196749:JFV196749 JPQ196749:JPR196749 JZM196749:JZN196749 KJI196749:KJJ196749 KTE196749:KTF196749 LDA196749:LDB196749 LMW196749:LMX196749 LWS196749:LWT196749 MGO196749:MGP196749 MQK196749:MQL196749 NAG196749:NAH196749 NKC196749:NKD196749 NTY196749:NTZ196749 ODU196749:ODV196749 ONQ196749:ONR196749 OXM196749:OXN196749 PHI196749:PHJ196749 PRE196749:PRF196749 QBA196749:QBB196749 QKW196749:QKX196749 QUS196749:QUT196749 REO196749:REP196749 ROK196749:ROL196749 RYG196749:RYH196749 SIC196749:SID196749 SRY196749:SRZ196749 TBU196749:TBV196749 TLQ196749:TLR196749 TVM196749:TVN196749 UFI196749:UFJ196749 UPE196749:UPF196749 UZA196749:UZB196749 VIW196749:VIX196749 VSS196749:VST196749 WCO196749:WCP196749 WMK196749:WML196749 WWG196749:WWH196749 W262285:X262285 JU262285:JV262285 TQ262285:TR262285 ADM262285:ADN262285 ANI262285:ANJ262285 AXE262285:AXF262285 BHA262285:BHB262285 BQW262285:BQX262285 CAS262285:CAT262285 CKO262285:CKP262285 CUK262285:CUL262285 DEG262285:DEH262285 DOC262285:DOD262285 DXY262285:DXZ262285 EHU262285:EHV262285 ERQ262285:ERR262285 FBM262285:FBN262285 FLI262285:FLJ262285 FVE262285:FVF262285 GFA262285:GFB262285 GOW262285:GOX262285 GYS262285:GYT262285 HIO262285:HIP262285 HSK262285:HSL262285 ICG262285:ICH262285 IMC262285:IMD262285 IVY262285:IVZ262285 JFU262285:JFV262285 JPQ262285:JPR262285 JZM262285:JZN262285 KJI262285:KJJ262285 KTE262285:KTF262285 LDA262285:LDB262285 LMW262285:LMX262285 LWS262285:LWT262285 MGO262285:MGP262285 MQK262285:MQL262285 NAG262285:NAH262285 NKC262285:NKD262285 NTY262285:NTZ262285 ODU262285:ODV262285 ONQ262285:ONR262285 OXM262285:OXN262285 PHI262285:PHJ262285 PRE262285:PRF262285 QBA262285:QBB262285 QKW262285:QKX262285 QUS262285:QUT262285 REO262285:REP262285 ROK262285:ROL262285 RYG262285:RYH262285 SIC262285:SID262285 SRY262285:SRZ262285 TBU262285:TBV262285 TLQ262285:TLR262285 TVM262285:TVN262285 UFI262285:UFJ262285 UPE262285:UPF262285 UZA262285:UZB262285 VIW262285:VIX262285 VSS262285:VST262285 WCO262285:WCP262285 WMK262285:WML262285 WWG262285:WWH262285 W327821:X327821 JU327821:JV327821 TQ327821:TR327821 ADM327821:ADN327821 ANI327821:ANJ327821 AXE327821:AXF327821 BHA327821:BHB327821 BQW327821:BQX327821 CAS327821:CAT327821 CKO327821:CKP327821 CUK327821:CUL327821 DEG327821:DEH327821 DOC327821:DOD327821 DXY327821:DXZ327821 EHU327821:EHV327821 ERQ327821:ERR327821 FBM327821:FBN327821 FLI327821:FLJ327821 FVE327821:FVF327821 GFA327821:GFB327821 GOW327821:GOX327821 GYS327821:GYT327821 HIO327821:HIP327821 HSK327821:HSL327821 ICG327821:ICH327821 IMC327821:IMD327821 IVY327821:IVZ327821 JFU327821:JFV327821 JPQ327821:JPR327821 JZM327821:JZN327821 KJI327821:KJJ327821 KTE327821:KTF327821 LDA327821:LDB327821 LMW327821:LMX327821 LWS327821:LWT327821 MGO327821:MGP327821 MQK327821:MQL327821 NAG327821:NAH327821 NKC327821:NKD327821 NTY327821:NTZ327821 ODU327821:ODV327821 ONQ327821:ONR327821 OXM327821:OXN327821 PHI327821:PHJ327821 PRE327821:PRF327821 QBA327821:QBB327821 QKW327821:QKX327821 QUS327821:QUT327821 REO327821:REP327821 ROK327821:ROL327821 RYG327821:RYH327821 SIC327821:SID327821 SRY327821:SRZ327821 TBU327821:TBV327821 TLQ327821:TLR327821 TVM327821:TVN327821 UFI327821:UFJ327821 UPE327821:UPF327821 UZA327821:UZB327821 VIW327821:VIX327821 VSS327821:VST327821 WCO327821:WCP327821 WMK327821:WML327821 WWG327821:WWH327821 W393357:X393357 JU393357:JV393357 TQ393357:TR393357 ADM393357:ADN393357 ANI393357:ANJ393357 AXE393357:AXF393357 BHA393357:BHB393357 BQW393357:BQX393357 CAS393357:CAT393357 CKO393357:CKP393357 CUK393357:CUL393357 DEG393357:DEH393357 DOC393357:DOD393357 DXY393357:DXZ393357 EHU393357:EHV393357 ERQ393357:ERR393357 FBM393357:FBN393357 FLI393357:FLJ393357 FVE393357:FVF393357 GFA393357:GFB393357 GOW393357:GOX393357 GYS393357:GYT393357 HIO393357:HIP393357 HSK393357:HSL393357 ICG393357:ICH393357 IMC393357:IMD393357 IVY393357:IVZ393357 JFU393357:JFV393357 JPQ393357:JPR393357 JZM393357:JZN393357 KJI393357:KJJ393357 KTE393357:KTF393357 LDA393357:LDB393357 LMW393357:LMX393357 LWS393357:LWT393357 MGO393357:MGP393357 MQK393357:MQL393357 NAG393357:NAH393357 NKC393357:NKD393357 NTY393357:NTZ393357 ODU393357:ODV393357 ONQ393357:ONR393357 OXM393357:OXN393357 PHI393357:PHJ393357 PRE393357:PRF393357 QBA393357:QBB393357 QKW393357:QKX393357 QUS393357:QUT393357 REO393357:REP393357 ROK393357:ROL393357 RYG393357:RYH393357 SIC393357:SID393357 SRY393357:SRZ393357 TBU393357:TBV393357 TLQ393357:TLR393357 TVM393357:TVN393357 UFI393357:UFJ393357 UPE393357:UPF393357 UZA393357:UZB393357 VIW393357:VIX393357 VSS393357:VST393357 WCO393357:WCP393357 WMK393357:WML393357 WWG393357:WWH393357 W458893:X458893 JU458893:JV458893 TQ458893:TR458893 ADM458893:ADN458893 ANI458893:ANJ458893 AXE458893:AXF458893 BHA458893:BHB458893 BQW458893:BQX458893 CAS458893:CAT458893 CKO458893:CKP458893 CUK458893:CUL458893 DEG458893:DEH458893 DOC458893:DOD458893 DXY458893:DXZ458893 EHU458893:EHV458893 ERQ458893:ERR458893 FBM458893:FBN458893 FLI458893:FLJ458893 FVE458893:FVF458893 GFA458893:GFB458893 GOW458893:GOX458893 GYS458893:GYT458893 HIO458893:HIP458893 HSK458893:HSL458893 ICG458893:ICH458893 IMC458893:IMD458893 IVY458893:IVZ458893 JFU458893:JFV458893 JPQ458893:JPR458893 JZM458893:JZN458893 KJI458893:KJJ458893 KTE458893:KTF458893 LDA458893:LDB458893 LMW458893:LMX458893 LWS458893:LWT458893 MGO458893:MGP458893 MQK458893:MQL458893 NAG458893:NAH458893 NKC458893:NKD458893 NTY458893:NTZ458893 ODU458893:ODV458893 ONQ458893:ONR458893 OXM458893:OXN458893 PHI458893:PHJ458893 PRE458893:PRF458893 QBA458893:QBB458893 QKW458893:QKX458893 QUS458893:QUT458893 REO458893:REP458893 ROK458893:ROL458893 RYG458893:RYH458893 SIC458893:SID458893 SRY458893:SRZ458893 TBU458893:TBV458893 TLQ458893:TLR458893 TVM458893:TVN458893 UFI458893:UFJ458893 UPE458893:UPF458893 UZA458893:UZB458893 VIW458893:VIX458893 VSS458893:VST458893 WCO458893:WCP458893 WMK458893:WML458893 WWG458893:WWH458893 W524429:X524429 JU524429:JV524429 TQ524429:TR524429 ADM524429:ADN524429 ANI524429:ANJ524429 AXE524429:AXF524429 BHA524429:BHB524429 BQW524429:BQX524429 CAS524429:CAT524429 CKO524429:CKP524429 CUK524429:CUL524429 DEG524429:DEH524429 DOC524429:DOD524429 DXY524429:DXZ524429 EHU524429:EHV524429 ERQ524429:ERR524429 FBM524429:FBN524429 FLI524429:FLJ524429 FVE524429:FVF524429 GFA524429:GFB524429 GOW524429:GOX524429 GYS524429:GYT524429 HIO524429:HIP524429 HSK524429:HSL524429 ICG524429:ICH524429 IMC524429:IMD524429 IVY524429:IVZ524429 JFU524429:JFV524429 JPQ524429:JPR524429 JZM524429:JZN524429 KJI524429:KJJ524429 KTE524429:KTF524429 LDA524429:LDB524429 LMW524429:LMX524429 LWS524429:LWT524429 MGO524429:MGP524429 MQK524429:MQL524429 NAG524429:NAH524429 NKC524429:NKD524429 NTY524429:NTZ524429 ODU524429:ODV524429 ONQ524429:ONR524429 OXM524429:OXN524429 PHI524429:PHJ524429 PRE524429:PRF524429 QBA524429:QBB524429 QKW524429:QKX524429 QUS524429:QUT524429 REO524429:REP524429 ROK524429:ROL524429 RYG524429:RYH524429 SIC524429:SID524429 SRY524429:SRZ524429 TBU524429:TBV524429 TLQ524429:TLR524429 TVM524429:TVN524429 UFI524429:UFJ524429 UPE524429:UPF524429 UZA524429:UZB524429 VIW524429:VIX524429 VSS524429:VST524429 WCO524429:WCP524429 WMK524429:WML524429 WWG524429:WWH524429 W589965:X589965 JU589965:JV589965 TQ589965:TR589965 ADM589965:ADN589965 ANI589965:ANJ589965 AXE589965:AXF589965 BHA589965:BHB589965 BQW589965:BQX589965 CAS589965:CAT589965 CKO589965:CKP589965 CUK589965:CUL589965 DEG589965:DEH589965 DOC589965:DOD589965 DXY589965:DXZ589965 EHU589965:EHV589965 ERQ589965:ERR589965 FBM589965:FBN589965 FLI589965:FLJ589965 FVE589965:FVF589965 GFA589965:GFB589965 GOW589965:GOX589965 GYS589965:GYT589965 HIO589965:HIP589965 HSK589965:HSL589965 ICG589965:ICH589965 IMC589965:IMD589965 IVY589965:IVZ589965 JFU589965:JFV589965 JPQ589965:JPR589965 JZM589965:JZN589965 KJI589965:KJJ589965 KTE589965:KTF589965 LDA589965:LDB589965 LMW589965:LMX589965 LWS589965:LWT589965 MGO589965:MGP589965 MQK589965:MQL589965 NAG589965:NAH589965 NKC589965:NKD589965 NTY589965:NTZ589965 ODU589965:ODV589965 ONQ589965:ONR589965 OXM589965:OXN589965 PHI589965:PHJ589965 PRE589965:PRF589965 QBA589965:QBB589965 QKW589965:QKX589965 QUS589965:QUT589965 REO589965:REP589965 ROK589965:ROL589965 RYG589965:RYH589965 SIC589965:SID589965 SRY589965:SRZ589965 TBU589965:TBV589965 TLQ589965:TLR589965 TVM589965:TVN589965 UFI589965:UFJ589965 UPE589965:UPF589965 UZA589965:UZB589965 VIW589965:VIX589965 VSS589965:VST589965 WCO589965:WCP589965 WMK589965:WML589965 WWG589965:WWH589965 W655501:X655501 JU655501:JV655501 TQ655501:TR655501 ADM655501:ADN655501 ANI655501:ANJ655501 AXE655501:AXF655501 BHA655501:BHB655501 BQW655501:BQX655501 CAS655501:CAT655501 CKO655501:CKP655501 CUK655501:CUL655501 DEG655501:DEH655501 DOC655501:DOD655501 DXY655501:DXZ655501 EHU655501:EHV655501 ERQ655501:ERR655501 FBM655501:FBN655501 FLI655501:FLJ655501 FVE655501:FVF655501 GFA655501:GFB655501 GOW655501:GOX655501 GYS655501:GYT655501 HIO655501:HIP655501 HSK655501:HSL655501 ICG655501:ICH655501 IMC655501:IMD655501 IVY655501:IVZ655501 JFU655501:JFV655501 JPQ655501:JPR655501 JZM655501:JZN655501 KJI655501:KJJ655501 KTE655501:KTF655501 LDA655501:LDB655501 LMW655501:LMX655501 LWS655501:LWT655501 MGO655501:MGP655501 MQK655501:MQL655501 NAG655501:NAH655501 NKC655501:NKD655501 NTY655501:NTZ655501 ODU655501:ODV655501 ONQ655501:ONR655501 OXM655501:OXN655501 PHI655501:PHJ655501 PRE655501:PRF655501 QBA655501:QBB655501 QKW655501:QKX655501 QUS655501:QUT655501 REO655501:REP655501 ROK655501:ROL655501 RYG655501:RYH655501 SIC655501:SID655501 SRY655501:SRZ655501 TBU655501:TBV655501 TLQ655501:TLR655501 TVM655501:TVN655501 UFI655501:UFJ655501 UPE655501:UPF655501 UZA655501:UZB655501 VIW655501:VIX655501 VSS655501:VST655501 WCO655501:WCP655501 WMK655501:WML655501 WWG655501:WWH655501 W721037:X721037 JU721037:JV721037 TQ721037:TR721037 ADM721037:ADN721037 ANI721037:ANJ721037 AXE721037:AXF721037 BHA721037:BHB721037 BQW721037:BQX721037 CAS721037:CAT721037 CKO721037:CKP721037 CUK721037:CUL721037 DEG721037:DEH721037 DOC721037:DOD721037 DXY721037:DXZ721037 EHU721037:EHV721037 ERQ721037:ERR721037 FBM721037:FBN721037 FLI721037:FLJ721037 FVE721037:FVF721037 GFA721037:GFB721037 GOW721037:GOX721037 GYS721037:GYT721037 HIO721037:HIP721037 HSK721037:HSL721037 ICG721037:ICH721037 IMC721037:IMD721037 IVY721037:IVZ721037 JFU721037:JFV721037 JPQ721037:JPR721037 JZM721037:JZN721037 KJI721037:KJJ721037 KTE721037:KTF721037 LDA721037:LDB721037 LMW721037:LMX721037 LWS721037:LWT721037 MGO721037:MGP721037 MQK721037:MQL721037 NAG721037:NAH721037 NKC721037:NKD721037 NTY721037:NTZ721037 ODU721037:ODV721037 ONQ721037:ONR721037 OXM721037:OXN721037 PHI721037:PHJ721037 PRE721037:PRF721037 QBA721037:QBB721037 QKW721037:QKX721037 QUS721037:QUT721037 REO721037:REP721037 ROK721037:ROL721037 RYG721037:RYH721037 SIC721037:SID721037 SRY721037:SRZ721037 TBU721037:TBV721037 TLQ721037:TLR721037 TVM721037:TVN721037 UFI721037:UFJ721037 UPE721037:UPF721037 UZA721037:UZB721037 VIW721037:VIX721037 VSS721037:VST721037 WCO721037:WCP721037 WMK721037:WML721037 WWG721037:WWH721037 W786573:X786573 JU786573:JV786573 TQ786573:TR786573 ADM786573:ADN786573 ANI786573:ANJ786573 AXE786573:AXF786573 BHA786573:BHB786573 BQW786573:BQX786573 CAS786573:CAT786573 CKO786573:CKP786573 CUK786573:CUL786573 DEG786573:DEH786573 DOC786573:DOD786573 DXY786573:DXZ786573 EHU786573:EHV786573 ERQ786573:ERR786573 FBM786573:FBN786573 FLI786573:FLJ786573 FVE786573:FVF786573 GFA786573:GFB786573 GOW786573:GOX786573 GYS786573:GYT786573 HIO786573:HIP786573 HSK786573:HSL786573 ICG786573:ICH786573 IMC786573:IMD786573 IVY786573:IVZ786573 JFU786573:JFV786573 JPQ786573:JPR786573 JZM786573:JZN786573 KJI786573:KJJ786573 KTE786573:KTF786573 LDA786573:LDB786573 LMW786573:LMX786573 LWS786573:LWT786573 MGO786573:MGP786573 MQK786573:MQL786573 NAG786573:NAH786573 NKC786573:NKD786573 NTY786573:NTZ786573 ODU786573:ODV786573 ONQ786573:ONR786573 OXM786573:OXN786573 PHI786573:PHJ786573 PRE786573:PRF786573 QBA786573:QBB786573 QKW786573:QKX786573 QUS786573:QUT786573 REO786573:REP786573 ROK786573:ROL786573 RYG786573:RYH786573 SIC786573:SID786573 SRY786573:SRZ786573 TBU786573:TBV786573 TLQ786573:TLR786573 TVM786573:TVN786573 UFI786573:UFJ786573 UPE786573:UPF786573 UZA786573:UZB786573 VIW786573:VIX786573 VSS786573:VST786573 WCO786573:WCP786573 WMK786573:WML786573 WWG786573:WWH786573 W852109:X852109 JU852109:JV852109 TQ852109:TR852109 ADM852109:ADN852109 ANI852109:ANJ852109 AXE852109:AXF852109 BHA852109:BHB852109 BQW852109:BQX852109 CAS852109:CAT852109 CKO852109:CKP852109 CUK852109:CUL852109 DEG852109:DEH852109 DOC852109:DOD852109 DXY852109:DXZ852109 EHU852109:EHV852109 ERQ852109:ERR852109 FBM852109:FBN852109 FLI852109:FLJ852109 FVE852109:FVF852109 GFA852109:GFB852109 GOW852109:GOX852109 GYS852109:GYT852109 HIO852109:HIP852109 HSK852109:HSL852109 ICG852109:ICH852109 IMC852109:IMD852109 IVY852109:IVZ852109 JFU852109:JFV852109 JPQ852109:JPR852109 JZM852109:JZN852109 KJI852109:KJJ852109 KTE852109:KTF852109 LDA852109:LDB852109 LMW852109:LMX852109 LWS852109:LWT852109 MGO852109:MGP852109 MQK852109:MQL852109 NAG852109:NAH852109 NKC852109:NKD852109 NTY852109:NTZ852109 ODU852109:ODV852109 ONQ852109:ONR852109 OXM852109:OXN852109 PHI852109:PHJ852109 PRE852109:PRF852109 QBA852109:QBB852109 QKW852109:QKX852109 QUS852109:QUT852109 REO852109:REP852109 ROK852109:ROL852109 RYG852109:RYH852109 SIC852109:SID852109 SRY852109:SRZ852109 TBU852109:TBV852109 TLQ852109:TLR852109 TVM852109:TVN852109 UFI852109:UFJ852109 UPE852109:UPF852109 UZA852109:UZB852109 VIW852109:VIX852109 VSS852109:VST852109 WCO852109:WCP852109 WMK852109:WML852109 WWG852109:WWH852109 W917645:X917645 JU917645:JV917645 TQ917645:TR917645 ADM917645:ADN917645 ANI917645:ANJ917645 AXE917645:AXF917645 BHA917645:BHB917645 BQW917645:BQX917645 CAS917645:CAT917645 CKO917645:CKP917645 CUK917645:CUL917645 DEG917645:DEH917645 DOC917645:DOD917645 DXY917645:DXZ917645 EHU917645:EHV917645 ERQ917645:ERR917645 FBM917645:FBN917645 FLI917645:FLJ917645 FVE917645:FVF917645 GFA917645:GFB917645 GOW917645:GOX917645 GYS917645:GYT917645 HIO917645:HIP917645 HSK917645:HSL917645 ICG917645:ICH917645 IMC917645:IMD917645 IVY917645:IVZ917645 JFU917645:JFV917645 JPQ917645:JPR917645 JZM917645:JZN917645 KJI917645:KJJ917645 KTE917645:KTF917645 LDA917645:LDB917645 LMW917645:LMX917645 LWS917645:LWT917645 MGO917645:MGP917645 MQK917645:MQL917645 NAG917645:NAH917645 NKC917645:NKD917645 NTY917645:NTZ917645 ODU917645:ODV917645 ONQ917645:ONR917645 OXM917645:OXN917645 PHI917645:PHJ917645 PRE917645:PRF917645 QBA917645:QBB917645 QKW917645:QKX917645 QUS917645:QUT917645 REO917645:REP917645 ROK917645:ROL917645 RYG917645:RYH917645 SIC917645:SID917645 SRY917645:SRZ917645 TBU917645:TBV917645 TLQ917645:TLR917645 TVM917645:TVN917645 UFI917645:UFJ917645 UPE917645:UPF917645 UZA917645:UZB917645 VIW917645:VIX917645 VSS917645:VST917645 WCO917645:WCP917645 WMK917645:WML917645 WWG917645:WWH917645 W983181:X983181 JU983181:JV983181 TQ983181:TR983181 ADM983181:ADN983181 ANI983181:ANJ983181 AXE983181:AXF983181 BHA983181:BHB983181 BQW983181:BQX983181 CAS983181:CAT983181 CKO983181:CKP983181 CUK983181:CUL983181 DEG983181:DEH983181 DOC983181:DOD983181 DXY983181:DXZ983181 EHU983181:EHV983181 ERQ983181:ERR983181 FBM983181:FBN983181 FLI983181:FLJ983181 FVE983181:FVF983181 GFA983181:GFB983181 GOW983181:GOX983181 GYS983181:GYT983181 HIO983181:HIP983181 HSK983181:HSL983181 ICG983181:ICH983181 IMC983181:IMD983181 IVY983181:IVZ983181 JFU983181:JFV983181 JPQ983181:JPR983181 JZM983181:JZN983181 KJI983181:KJJ983181 KTE983181:KTF983181 LDA983181:LDB983181 LMW983181:LMX983181 LWS983181:LWT983181 MGO983181:MGP983181 MQK983181:MQL983181 NAG983181:NAH983181 NKC983181:NKD983181 NTY983181:NTZ983181 ODU983181:ODV983181 ONQ983181:ONR983181 OXM983181:OXN983181 PHI983181:PHJ983181 PRE983181:PRF983181 QBA983181:QBB983181 QKW983181:QKX983181 QUS983181:QUT983181 REO983181:REP983181 ROK983181:ROL983181 RYG983181:RYH983181 SIC983181:SID983181 SRY983181:SRZ983181 TBU983181:TBV983181 TLQ983181:TLR983181 TVM983181:TVN983181 UFI983181:UFJ983181 UPE983181:UPF983181 UZA983181:UZB983181 VIW983181:VIX983181 VSS983181:VST983181 WCO983181:WCP983181 WMK983181:WML983181 WWG983181:WWH983181">
      <formula1>0</formula1>
      <formula2>59</formula2>
    </dataValidation>
    <dataValidation type="whole" allowBlank="1" showInputMessage="1" showErrorMessage="1" error="SOMENTE NÚMEROS INTEIROS ATÉ 7 (SETE) DÍGITOS" sqref="Y65681:AC65681 JW65681:KA65681 TS65681:TW65681 ADO65681:ADS65681 ANK65681:ANO65681 AXG65681:AXK65681 BHC65681:BHG65681 BQY65681:BRC65681 CAU65681:CAY65681 CKQ65681:CKU65681 CUM65681:CUQ65681 DEI65681:DEM65681 DOE65681:DOI65681 DYA65681:DYE65681 EHW65681:EIA65681 ERS65681:ERW65681 FBO65681:FBS65681 FLK65681:FLO65681 FVG65681:FVK65681 GFC65681:GFG65681 GOY65681:GPC65681 GYU65681:GYY65681 HIQ65681:HIU65681 HSM65681:HSQ65681 ICI65681:ICM65681 IME65681:IMI65681 IWA65681:IWE65681 JFW65681:JGA65681 JPS65681:JPW65681 JZO65681:JZS65681 KJK65681:KJO65681 KTG65681:KTK65681 LDC65681:LDG65681 LMY65681:LNC65681 LWU65681:LWY65681 MGQ65681:MGU65681 MQM65681:MQQ65681 NAI65681:NAM65681 NKE65681:NKI65681 NUA65681:NUE65681 ODW65681:OEA65681 ONS65681:ONW65681 OXO65681:OXS65681 PHK65681:PHO65681 PRG65681:PRK65681 QBC65681:QBG65681 QKY65681:QLC65681 QUU65681:QUY65681 REQ65681:REU65681 ROM65681:ROQ65681 RYI65681:RYM65681 SIE65681:SII65681 SSA65681:SSE65681 TBW65681:TCA65681 TLS65681:TLW65681 TVO65681:TVS65681 UFK65681:UFO65681 UPG65681:UPK65681 UZC65681:UZG65681 VIY65681:VJC65681 VSU65681:VSY65681 WCQ65681:WCU65681 WMM65681:WMQ65681 WWI65681:WWM65681 Y131217:AC131217 JW131217:KA131217 TS131217:TW131217 ADO131217:ADS131217 ANK131217:ANO131217 AXG131217:AXK131217 BHC131217:BHG131217 BQY131217:BRC131217 CAU131217:CAY131217 CKQ131217:CKU131217 CUM131217:CUQ131217 DEI131217:DEM131217 DOE131217:DOI131217 DYA131217:DYE131217 EHW131217:EIA131217 ERS131217:ERW131217 FBO131217:FBS131217 FLK131217:FLO131217 FVG131217:FVK131217 GFC131217:GFG131217 GOY131217:GPC131217 GYU131217:GYY131217 HIQ131217:HIU131217 HSM131217:HSQ131217 ICI131217:ICM131217 IME131217:IMI131217 IWA131217:IWE131217 JFW131217:JGA131217 JPS131217:JPW131217 JZO131217:JZS131217 KJK131217:KJO131217 KTG131217:KTK131217 LDC131217:LDG131217 LMY131217:LNC131217 LWU131217:LWY131217 MGQ131217:MGU131217 MQM131217:MQQ131217 NAI131217:NAM131217 NKE131217:NKI131217 NUA131217:NUE131217 ODW131217:OEA131217 ONS131217:ONW131217 OXO131217:OXS131217 PHK131217:PHO131217 PRG131217:PRK131217 QBC131217:QBG131217 QKY131217:QLC131217 QUU131217:QUY131217 REQ131217:REU131217 ROM131217:ROQ131217 RYI131217:RYM131217 SIE131217:SII131217 SSA131217:SSE131217 TBW131217:TCA131217 TLS131217:TLW131217 TVO131217:TVS131217 UFK131217:UFO131217 UPG131217:UPK131217 UZC131217:UZG131217 VIY131217:VJC131217 VSU131217:VSY131217 WCQ131217:WCU131217 WMM131217:WMQ131217 WWI131217:WWM131217 Y196753:AC196753 JW196753:KA196753 TS196753:TW196753 ADO196753:ADS196753 ANK196753:ANO196753 AXG196753:AXK196753 BHC196753:BHG196753 BQY196753:BRC196753 CAU196753:CAY196753 CKQ196753:CKU196753 CUM196753:CUQ196753 DEI196753:DEM196753 DOE196753:DOI196753 DYA196753:DYE196753 EHW196753:EIA196753 ERS196753:ERW196753 FBO196753:FBS196753 FLK196753:FLO196753 FVG196753:FVK196753 GFC196753:GFG196753 GOY196753:GPC196753 GYU196753:GYY196753 HIQ196753:HIU196753 HSM196753:HSQ196753 ICI196753:ICM196753 IME196753:IMI196753 IWA196753:IWE196753 JFW196753:JGA196753 JPS196753:JPW196753 JZO196753:JZS196753 KJK196753:KJO196753 KTG196753:KTK196753 LDC196753:LDG196753 LMY196753:LNC196753 LWU196753:LWY196753 MGQ196753:MGU196753 MQM196753:MQQ196753 NAI196753:NAM196753 NKE196753:NKI196753 NUA196753:NUE196753 ODW196753:OEA196753 ONS196753:ONW196753 OXO196753:OXS196753 PHK196753:PHO196753 PRG196753:PRK196753 QBC196753:QBG196753 QKY196753:QLC196753 QUU196753:QUY196753 REQ196753:REU196753 ROM196753:ROQ196753 RYI196753:RYM196753 SIE196753:SII196753 SSA196753:SSE196753 TBW196753:TCA196753 TLS196753:TLW196753 TVO196753:TVS196753 UFK196753:UFO196753 UPG196753:UPK196753 UZC196753:UZG196753 VIY196753:VJC196753 VSU196753:VSY196753 WCQ196753:WCU196753 WMM196753:WMQ196753 WWI196753:WWM196753 Y262289:AC262289 JW262289:KA262289 TS262289:TW262289 ADO262289:ADS262289 ANK262289:ANO262289 AXG262289:AXK262289 BHC262289:BHG262289 BQY262289:BRC262289 CAU262289:CAY262289 CKQ262289:CKU262289 CUM262289:CUQ262289 DEI262289:DEM262289 DOE262289:DOI262289 DYA262289:DYE262289 EHW262289:EIA262289 ERS262289:ERW262289 FBO262289:FBS262289 FLK262289:FLO262289 FVG262289:FVK262289 GFC262289:GFG262289 GOY262289:GPC262289 GYU262289:GYY262289 HIQ262289:HIU262289 HSM262289:HSQ262289 ICI262289:ICM262289 IME262289:IMI262289 IWA262289:IWE262289 JFW262289:JGA262289 JPS262289:JPW262289 JZO262289:JZS262289 KJK262289:KJO262289 KTG262289:KTK262289 LDC262289:LDG262289 LMY262289:LNC262289 LWU262289:LWY262289 MGQ262289:MGU262289 MQM262289:MQQ262289 NAI262289:NAM262289 NKE262289:NKI262289 NUA262289:NUE262289 ODW262289:OEA262289 ONS262289:ONW262289 OXO262289:OXS262289 PHK262289:PHO262289 PRG262289:PRK262289 QBC262289:QBG262289 QKY262289:QLC262289 QUU262289:QUY262289 REQ262289:REU262289 ROM262289:ROQ262289 RYI262289:RYM262289 SIE262289:SII262289 SSA262289:SSE262289 TBW262289:TCA262289 TLS262289:TLW262289 TVO262289:TVS262289 UFK262289:UFO262289 UPG262289:UPK262289 UZC262289:UZG262289 VIY262289:VJC262289 VSU262289:VSY262289 WCQ262289:WCU262289 WMM262289:WMQ262289 WWI262289:WWM262289 Y327825:AC327825 JW327825:KA327825 TS327825:TW327825 ADO327825:ADS327825 ANK327825:ANO327825 AXG327825:AXK327825 BHC327825:BHG327825 BQY327825:BRC327825 CAU327825:CAY327825 CKQ327825:CKU327825 CUM327825:CUQ327825 DEI327825:DEM327825 DOE327825:DOI327825 DYA327825:DYE327825 EHW327825:EIA327825 ERS327825:ERW327825 FBO327825:FBS327825 FLK327825:FLO327825 FVG327825:FVK327825 GFC327825:GFG327825 GOY327825:GPC327825 GYU327825:GYY327825 HIQ327825:HIU327825 HSM327825:HSQ327825 ICI327825:ICM327825 IME327825:IMI327825 IWA327825:IWE327825 JFW327825:JGA327825 JPS327825:JPW327825 JZO327825:JZS327825 KJK327825:KJO327825 KTG327825:KTK327825 LDC327825:LDG327825 LMY327825:LNC327825 LWU327825:LWY327825 MGQ327825:MGU327825 MQM327825:MQQ327825 NAI327825:NAM327825 NKE327825:NKI327825 NUA327825:NUE327825 ODW327825:OEA327825 ONS327825:ONW327825 OXO327825:OXS327825 PHK327825:PHO327825 PRG327825:PRK327825 QBC327825:QBG327825 QKY327825:QLC327825 QUU327825:QUY327825 REQ327825:REU327825 ROM327825:ROQ327825 RYI327825:RYM327825 SIE327825:SII327825 SSA327825:SSE327825 TBW327825:TCA327825 TLS327825:TLW327825 TVO327825:TVS327825 UFK327825:UFO327825 UPG327825:UPK327825 UZC327825:UZG327825 VIY327825:VJC327825 VSU327825:VSY327825 WCQ327825:WCU327825 WMM327825:WMQ327825 WWI327825:WWM327825 Y393361:AC393361 JW393361:KA393361 TS393361:TW393361 ADO393361:ADS393361 ANK393361:ANO393361 AXG393361:AXK393361 BHC393361:BHG393361 BQY393361:BRC393361 CAU393361:CAY393361 CKQ393361:CKU393361 CUM393361:CUQ393361 DEI393361:DEM393361 DOE393361:DOI393361 DYA393361:DYE393361 EHW393361:EIA393361 ERS393361:ERW393361 FBO393361:FBS393361 FLK393361:FLO393361 FVG393361:FVK393361 GFC393361:GFG393361 GOY393361:GPC393361 GYU393361:GYY393361 HIQ393361:HIU393361 HSM393361:HSQ393361 ICI393361:ICM393361 IME393361:IMI393361 IWA393361:IWE393361 JFW393361:JGA393361 JPS393361:JPW393361 JZO393361:JZS393361 KJK393361:KJO393361 KTG393361:KTK393361 LDC393361:LDG393361 LMY393361:LNC393361 LWU393361:LWY393361 MGQ393361:MGU393361 MQM393361:MQQ393361 NAI393361:NAM393361 NKE393361:NKI393361 NUA393361:NUE393361 ODW393361:OEA393361 ONS393361:ONW393361 OXO393361:OXS393361 PHK393361:PHO393361 PRG393361:PRK393361 QBC393361:QBG393361 QKY393361:QLC393361 QUU393361:QUY393361 REQ393361:REU393361 ROM393361:ROQ393361 RYI393361:RYM393361 SIE393361:SII393361 SSA393361:SSE393361 TBW393361:TCA393361 TLS393361:TLW393361 TVO393361:TVS393361 UFK393361:UFO393361 UPG393361:UPK393361 UZC393361:UZG393361 VIY393361:VJC393361 VSU393361:VSY393361 WCQ393361:WCU393361 WMM393361:WMQ393361 WWI393361:WWM393361 Y458897:AC458897 JW458897:KA458897 TS458897:TW458897 ADO458897:ADS458897 ANK458897:ANO458897 AXG458897:AXK458897 BHC458897:BHG458897 BQY458897:BRC458897 CAU458897:CAY458897 CKQ458897:CKU458897 CUM458897:CUQ458897 DEI458897:DEM458897 DOE458897:DOI458897 DYA458897:DYE458897 EHW458897:EIA458897 ERS458897:ERW458897 FBO458897:FBS458897 FLK458897:FLO458897 FVG458897:FVK458897 GFC458897:GFG458897 GOY458897:GPC458897 GYU458897:GYY458897 HIQ458897:HIU458897 HSM458897:HSQ458897 ICI458897:ICM458897 IME458897:IMI458897 IWA458897:IWE458897 JFW458897:JGA458897 JPS458897:JPW458897 JZO458897:JZS458897 KJK458897:KJO458897 KTG458897:KTK458897 LDC458897:LDG458897 LMY458897:LNC458897 LWU458897:LWY458897 MGQ458897:MGU458897 MQM458897:MQQ458897 NAI458897:NAM458897 NKE458897:NKI458897 NUA458897:NUE458897 ODW458897:OEA458897 ONS458897:ONW458897 OXO458897:OXS458897 PHK458897:PHO458897 PRG458897:PRK458897 QBC458897:QBG458897 QKY458897:QLC458897 QUU458897:QUY458897 REQ458897:REU458897 ROM458897:ROQ458897 RYI458897:RYM458897 SIE458897:SII458897 SSA458897:SSE458897 TBW458897:TCA458897 TLS458897:TLW458897 TVO458897:TVS458897 UFK458897:UFO458897 UPG458897:UPK458897 UZC458897:UZG458897 VIY458897:VJC458897 VSU458897:VSY458897 WCQ458897:WCU458897 WMM458897:WMQ458897 WWI458897:WWM458897 Y524433:AC524433 JW524433:KA524433 TS524433:TW524433 ADO524433:ADS524433 ANK524433:ANO524433 AXG524433:AXK524433 BHC524433:BHG524433 BQY524433:BRC524433 CAU524433:CAY524433 CKQ524433:CKU524433 CUM524433:CUQ524433 DEI524433:DEM524433 DOE524433:DOI524433 DYA524433:DYE524433 EHW524433:EIA524433 ERS524433:ERW524433 FBO524433:FBS524433 FLK524433:FLO524433 FVG524433:FVK524433 GFC524433:GFG524433 GOY524433:GPC524433 GYU524433:GYY524433 HIQ524433:HIU524433 HSM524433:HSQ524433 ICI524433:ICM524433 IME524433:IMI524433 IWA524433:IWE524433 JFW524433:JGA524433 JPS524433:JPW524433 JZO524433:JZS524433 KJK524433:KJO524433 KTG524433:KTK524433 LDC524433:LDG524433 LMY524433:LNC524433 LWU524433:LWY524433 MGQ524433:MGU524433 MQM524433:MQQ524433 NAI524433:NAM524433 NKE524433:NKI524433 NUA524433:NUE524433 ODW524433:OEA524433 ONS524433:ONW524433 OXO524433:OXS524433 PHK524433:PHO524433 PRG524433:PRK524433 QBC524433:QBG524433 QKY524433:QLC524433 QUU524433:QUY524433 REQ524433:REU524433 ROM524433:ROQ524433 RYI524433:RYM524433 SIE524433:SII524433 SSA524433:SSE524433 TBW524433:TCA524433 TLS524433:TLW524433 TVO524433:TVS524433 UFK524433:UFO524433 UPG524433:UPK524433 UZC524433:UZG524433 VIY524433:VJC524433 VSU524433:VSY524433 WCQ524433:WCU524433 WMM524433:WMQ524433 WWI524433:WWM524433 Y589969:AC589969 JW589969:KA589969 TS589969:TW589969 ADO589969:ADS589969 ANK589969:ANO589969 AXG589969:AXK589969 BHC589969:BHG589969 BQY589969:BRC589969 CAU589969:CAY589969 CKQ589969:CKU589969 CUM589969:CUQ589969 DEI589969:DEM589969 DOE589969:DOI589969 DYA589969:DYE589969 EHW589969:EIA589969 ERS589969:ERW589969 FBO589969:FBS589969 FLK589969:FLO589969 FVG589969:FVK589969 GFC589969:GFG589969 GOY589969:GPC589969 GYU589969:GYY589969 HIQ589969:HIU589969 HSM589969:HSQ589969 ICI589969:ICM589969 IME589969:IMI589969 IWA589969:IWE589969 JFW589969:JGA589969 JPS589969:JPW589969 JZO589969:JZS589969 KJK589969:KJO589969 KTG589969:KTK589969 LDC589969:LDG589969 LMY589969:LNC589969 LWU589969:LWY589969 MGQ589969:MGU589969 MQM589969:MQQ589969 NAI589969:NAM589969 NKE589969:NKI589969 NUA589969:NUE589969 ODW589969:OEA589969 ONS589969:ONW589969 OXO589969:OXS589969 PHK589969:PHO589969 PRG589969:PRK589969 QBC589969:QBG589969 QKY589969:QLC589969 QUU589969:QUY589969 REQ589969:REU589969 ROM589969:ROQ589969 RYI589969:RYM589969 SIE589969:SII589969 SSA589969:SSE589969 TBW589969:TCA589969 TLS589969:TLW589969 TVO589969:TVS589969 UFK589969:UFO589969 UPG589969:UPK589969 UZC589969:UZG589969 VIY589969:VJC589969 VSU589969:VSY589969 WCQ589969:WCU589969 WMM589969:WMQ589969 WWI589969:WWM589969 Y655505:AC655505 JW655505:KA655505 TS655505:TW655505 ADO655505:ADS655505 ANK655505:ANO655505 AXG655505:AXK655505 BHC655505:BHG655505 BQY655505:BRC655505 CAU655505:CAY655505 CKQ655505:CKU655505 CUM655505:CUQ655505 DEI655505:DEM655505 DOE655505:DOI655505 DYA655505:DYE655505 EHW655505:EIA655505 ERS655505:ERW655505 FBO655505:FBS655505 FLK655505:FLO655505 FVG655505:FVK655505 GFC655505:GFG655505 GOY655505:GPC655505 GYU655505:GYY655505 HIQ655505:HIU655505 HSM655505:HSQ655505 ICI655505:ICM655505 IME655505:IMI655505 IWA655505:IWE655505 JFW655505:JGA655505 JPS655505:JPW655505 JZO655505:JZS655505 KJK655505:KJO655505 KTG655505:KTK655505 LDC655505:LDG655505 LMY655505:LNC655505 LWU655505:LWY655505 MGQ655505:MGU655505 MQM655505:MQQ655505 NAI655505:NAM655505 NKE655505:NKI655505 NUA655505:NUE655505 ODW655505:OEA655505 ONS655505:ONW655505 OXO655505:OXS655505 PHK655505:PHO655505 PRG655505:PRK655505 QBC655505:QBG655505 QKY655505:QLC655505 QUU655505:QUY655505 REQ655505:REU655505 ROM655505:ROQ655505 RYI655505:RYM655505 SIE655505:SII655505 SSA655505:SSE655505 TBW655505:TCA655505 TLS655505:TLW655505 TVO655505:TVS655505 UFK655505:UFO655505 UPG655505:UPK655505 UZC655505:UZG655505 VIY655505:VJC655505 VSU655505:VSY655505 WCQ655505:WCU655505 WMM655505:WMQ655505 WWI655505:WWM655505 Y721041:AC721041 JW721041:KA721041 TS721041:TW721041 ADO721041:ADS721041 ANK721041:ANO721041 AXG721041:AXK721041 BHC721041:BHG721041 BQY721041:BRC721041 CAU721041:CAY721041 CKQ721041:CKU721041 CUM721041:CUQ721041 DEI721041:DEM721041 DOE721041:DOI721041 DYA721041:DYE721041 EHW721041:EIA721041 ERS721041:ERW721041 FBO721041:FBS721041 FLK721041:FLO721041 FVG721041:FVK721041 GFC721041:GFG721041 GOY721041:GPC721041 GYU721041:GYY721041 HIQ721041:HIU721041 HSM721041:HSQ721041 ICI721041:ICM721041 IME721041:IMI721041 IWA721041:IWE721041 JFW721041:JGA721041 JPS721041:JPW721041 JZO721041:JZS721041 KJK721041:KJO721041 KTG721041:KTK721041 LDC721041:LDG721041 LMY721041:LNC721041 LWU721041:LWY721041 MGQ721041:MGU721041 MQM721041:MQQ721041 NAI721041:NAM721041 NKE721041:NKI721041 NUA721041:NUE721041 ODW721041:OEA721041 ONS721041:ONW721041 OXO721041:OXS721041 PHK721041:PHO721041 PRG721041:PRK721041 QBC721041:QBG721041 QKY721041:QLC721041 QUU721041:QUY721041 REQ721041:REU721041 ROM721041:ROQ721041 RYI721041:RYM721041 SIE721041:SII721041 SSA721041:SSE721041 TBW721041:TCA721041 TLS721041:TLW721041 TVO721041:TVS721041 UFK721041:UFO721041 UPG721041:UPK721041 UZC721041:UZG721041 VIY721041:VJC721041 VSU721041:VSY721041 WCQ721041:WCU721041 WMM721041:WMQ721041 WWI721041:WWM721041 Y786577:AC786577 JW786577:KA786577 TS786577:TW786577 ADO786577:ADS786577 ANK786577:ANO786577 AXG786577:AXK786577 BHC786577:BHG786577 BQY786577:BRC786577 CAU786577:CAY786577 CKQ786577:CKU786577 CUM786577:CUQ786577 DEI786577:DEM786577 DOE786577:DOI786577 DYA786577:DYE786577 EHW786577:EIA786577 ERS786577:ERW786577 FBO786577:FBS786577 FLK786577:FLO786577 FVG786577:FVK786577 GFC786577:GFG786577 GOY786577:GPC786577 GYU786577:GYY786577 HIQ786577:HIU786577 HSM786577:HSQ786577 ICI786577:ICM786577 IME786577:IMI786577 IWA786577:IWE786577 JFW786577:JGA786577 JPS786577:JPW786577 JZO786577:JZS786577 KJK786577:KJO786577 KTG786577:KTK786577 LDC786577:LDG786577 LMY786577:LNC786577 LWU786577:LWY786577 MGQ786577:MGU786577 MQM786577:MQQ786577 NAI786577:NAM786577 NKE786577:NKI786577 NUA786577:NUE786577 ODW786577:OEA786577 ONS786577:ONW786577 OXO786577:OXS786577 PHK786577:PHO786577 PRG786577:PRK786577 QBC786577:QBG786577 QKY786577:QLC786577 QUU786577:QUY786577 REQ786577:REU786577 ROM786577:ROQ786577 RYI786577:RYM786577 SIE786577:SII786577 SSA786577:SSE786577 TBW786577:TCA786577 TLS786577:TLW786577 TVO786577:TVS786577 UFK786577:UFO786577 UPG786577:UPK786577 UZC786577:UZG786577 VIY786577:VJC786577 VSU786577:VSY786577 WCQ786577:WCU786577 WMM786577:WMQ786577 WWI786577:WWM786577 Y852113:AC852113 JW852113:KA852113 TS852113:TW852113 ADO852113:ADS852113 ANK852113:ANO852113 AXG852113:AXK852113 BHC852113:BHG852113 BQY852113:BRC852113 CAU852113:CAY852113 CKQ852113:CKU852113 CUM852113:CUQ852113 DEI852113:DEM852113 DOE852113:DOI852113 DYA852113:DYE852113 EHW852113:EIA852113 ERS852113:ERW852113 FBO852113:FBS852113 FLK852113:FLO852113 FVG852113:FVK852113 GFC852113:GFG852113 GOY852113:GPC852113 GYU852113:GYY852113 HIQ852113:HIU852113 HSM852113:HSQ852113 ICI852113:ICM852113 IME852113:IMI852113 IWA852113:IWE852113 JFW852113:JGA852113 JPS852113:JPW852113 JZO852113:JZS852113 KJK852113:KJO852113 KTG852113:KTK852113 LDC852113:LDG852113 LMY852113:LNC852113 LWU852113:LWY852113 MGQ852113:MGU852113 MQM852113:MQQ852113 NAI852113:NAM852113 NKE852113:NKI852113 NUA852113:NUE852113 ODW852113:OEA852113 ONS852113:ONW852113 OXO852113:OXS852113 PHK852113:PHO852113 PRG852113:PRK852113 QBC852113:QBG852113 QKY852113:QLC852113 QUU852113:QUY852113 REQ852113:REU852113 ROM852113:ROQ852113 RYI852113:RYM852113 SIE852113:SII852113 SSA852113:SSE852113 TBW852113:TCA852113 TLS852113:TLW852113 TVO852113:TVS852113 UFK852113:UFO852113 UPG852113:UPK852113 UZC852113:UZG852113 VIY852113:VJC852113 VSU852113:VSY852113 WCQ852113:WCU852113 WMM852113:WMQ852113 WWI852113:WWM852113 Y917649:AC917649 JW917649:KA917649 TS917649:TW917649 ADO917649:ADS917649 ANK917649:ANO917649 AXG917649:AXK917649 BHC917649:BHG917649 BQY917649:BRC917649 CAU917649:CAY917649 CKQ917649:CKU917649 CUM917649:CUQ917649 DEI917649:DEM917649 DOE917649:DOI917649 DYA917649:DYE917649 EHW917649:EIA917649 ERS917649:ERW917649 FBO917649:FBS917649 FLK917649:FLO917649 FVG917649:FVK917649 GFC917649:GFG917649 GOY917649:GPC917649 GYU917649:GYY917649 HIQ917649:HIU917649 HSM917649:HSQ917649 ICI917649:ICM917649 IME917649:IMI917649 IWA917649:IWE917649 JFW917649:JGA917649 JPS917649:JPW917649 JZO917649:JZS917649 KJK917649:KJO917649 KTG917649:KTK917649 LDC917649:LDG917649 LMY917649:LNC917649 LWU917649:LWY917649 MGQ917649:MGU917649 MQM917649:MQQ917649 NAI917649:NAM917649 NKE917649:NKI917649 NUA917649:NUE917649 ODW917649:OEA917649 ONS917649:ONW917649 OXO917649:OXS917649 PHK917649:PHO917649 PRG917649:PRK917649 QBC917649:QBG917649 QKY917649:QLC917649 QUU917649:QUY917649 REQ917649:REU917649 ROM917649:ROQ917649 RYI917649:RYM917649 SIE917649:SII917649 SSA917649:SSE917649 TBW917649:TCA917649 TLS917649:TLW917649 TVO917649:TVS917649 UFK917649:UFO917649 UPG917649:UPK917649 UZC917649:UZG917649 VIY917649:VJC917649 VSU917649:VSY917649 WCQ917649:WCU917649 WMM917649:WMQ917649 WWI917649:WWM917649 Y983185:AC983185 JW983185:KA983185 TS983185:TW983185 ADO983185:ADS983185 ANK983185:ANO983185 AXG983185:AXK983185 BHC983185:BHG983185 BQY983185:BRC983185 CAU983185:CAY983185 CKQ983185:CKU983185 CUM983185:CUQ983185 DEI983185:DEM983185 DOE983185:DOI983185 DYA983185:DYE983185 EHW983185:EIA983185 ERS983185:ERW983185 FBO983185:FBS983185 FLK983185:FLO983185 FVG983185:FVK983185 GFC983185:GFG983185 GOY983185:GPC983185 GYU983185:GYY983185 HIQ983185:HIU983185 HSM983185:HSQ983185 ICI983185:ICM983185 IME983185:IMI983185 IWA983185:IWE983185 JFW983185:JGA983185 JPS983185:JPW983185 JZO983185:JZS983185 KJK983185:KJO983185 KTG983185:KTK983185 LDC983185:LDG983185 LMY983185:LNC983185 LWU983185:LWY983185 MGQ983185:MGU983185 MQM983185:MQQ983185 NAI983185:NAM983185 NKE983185:NKI983185 NUA983185:NUE983185 ODW983185:OEA983185 ONS983185:ONW983185 OXO983185:OXS983185 PHK983185:PHO983185 PRG983185:PRK983185 QBC983185:QBG983185 QKY983185:QLC983185 QUU983185:QUY983185 REQ983185:REU983185 ROM983185:ROQ983185 RYI983185:RYM983185 SIE983185:SII983185 SSA983185:SSE983185 TBW983185:TCA983185 TLS983185:TLW983185 TVO983185:TVS983185 UFK983185:UFO983185 UPG983185:UPK983185 UZC983185:UZG983185 VIY983185:VJC983185 VSU983185:VSY983185 WCQ983185:WCU983185 WMM983185:WMQ983185 WWI983185:WWM983185">
      <formula1>0</formula1>
      <formula2>9999999</formula2>
    </dataValidation>
    <dataValidation type="list" allowBlank="1" showInputMessage="1" showErrorMessage="1" sqref="WWG983187:WWI983187 V65682:V65683 JT65682:JT65683 TP65682:TP65683 ADL65682:ADL65683 ANH65682:ANH65683 AXD65682:AXD65683 BGZ65682:BGZ65683 BQV65682:BQV65683 CAR65682:CAR65683 CKN65682:CKN65683 CUJ65682:CUJ65683 DEF65682:DEF65683 DOB65682:DOB65683 DXX65682:DXX65683 EHT65682:EHT65683 ERP65682:ERP65683 FBL65682:FBL65683 FLH65682:FLH65683 FVD65682:FVD65683 GEZ65682:GEZ65683 GOV65682:GOV65683 GYR65682:GYR65683 HIN65682:HIN65683 HSJ65682:HSJ65683 ICF65682:ICF65683 IMB65682:IMB65683 IVX65682:IVX65683 JFT65682:JFT65683 JPP65682:JPP65683 JZL65682:JZL65683 KJH65682:KJH65683 KTD65682:KTD65683 LCZ65682:LCZ65683 LMV65682:LMV65683 LWR65682:LWR65683 MGN65682:MGN65683 MQJ65682:MQJ65683 NAF65682:NAF65683 NKB65682:NKB65683 NTX65682:NTX65683 ODT65682:ODT65683 ONP65682:ONP65683 OXL65682:OXL65683 PHH65682:PHH65683 PRD65682:PRD65683 QAZ65682:QAZ65683 QKV65682:QKV65683 QUR65682:QUR65683 REN65682:REN65683 ROJ65682:ROJ65683 RYF65682:RYF65683 SIB65682:SIB65683 SRX65682:SRX65683 TBT65682:TBT65683 TLP65682:TLP65683 TVL65682:TVL65683 UFH65682:UFH65683 UPD65682:UPD65683 UYZ65682:UYZ65683 VIV65682:VIV65683 VSR65682:VSR65683 WCN65682:WCN65683 WMJ65682:WMJ65683 WWF65682:WWF65683 V131218:V131219 JT131218:JT131219 TP131218:TP131219 ADL131218:ADL131219 ANH131218:ANH131219 AXD131218:AXD131219 BGZ131218:BGZ131219 BQV131218:BQV131219 CAR131218:CAR131219 CKN131218:CKN131219 CUJ131218:CUJ131219 DEF131218:DEF131219 DOB131218:DOB131219 DXX131218:DXX131219 EHT131218:EHT131219 ERP131218:ERP131219 FBL131218:FBL131219 FLH131218:FLH131219 FVD131218:FVD131219 GEZ131218:GEZ131219 GOV131218:GOV131219 GYR131218:GYR131219 HIN131218:HIN131219 HSJ131218:HSJ131219 ICF131218:ICF131219 IMB131218:IMB131219 IVX131218:IVX131219 JFT131218:JFT131219 JPP131218:JPP131219 JZL131218:JZL131219 KJH131218:KJH131219 KTD131218:KTD131219 LCZ131218:LCZ131219 LMV131218:LMV131219 LWR131218:LWR131219 MGN131218:MGN131219 MQJ131218:MQJ131219 NAF131218:NAF131219 NKB131218:NKB131219 NTX131218:NTX131219 ODT131218:ODT131219 ONP131218:ONP131219 OXL131218:OXL131219 PHH131218:PHH131219 PRD131218:PRD131219 QAZ131218:QAZ131219 QKV131218:QKV131219 QUR131218:QUR131219 REN131218:REN131219 ROJ131218:ROJ131219 RYF131218:RYF131219 SIB131218:SIB131219 SRX131218:SRX131219 TBT131218:TBT131219 TLP131218:TLP131219 TVL131218:TVL131219 UFH131218:UFH131219 UPD131218:UPD131219 UYZ131218:UYZ131219 VIV131218:VIV131219 VSR131218:VSR131219 WCN131218:WCN131219 WMJ131218:WMJ131219 WWF131218:WWF131219 V196754:V196755 JT196754:JT196755 TP196754:TP196755 ADL196754:ADL196755 ANH196754:ANH196755 AXD196754:AXD196755 BGZ196754:BGZ196755 BQV196754:BQV196755 CAR196754:CAR196755 CKN196754:CKN196755 CUJ196754:CUJ196755 DEF196754:DEF196755 DOB196754:DOB196755 DXX196754:DXX196755 EHT196754:EHT196755 ERP196754:ERP196755 FBL196754:FBL196755 FLH196754:FLH196755 FVD196754:FVD196755 GEZ196754:GEZ196755 GOV196754:GOV196755 GYR196754:GYR196755 HIN196754:HIN196755 HSJ196754:HSJ196755 ICF196754:ICF196755 IMB196754:IMB196755 IVX196754:IVX196755 JFT196754:JFT196755 JPP196754:JPP196755 JZL196754:JZL196755 KJH196754:KJH196755 KTD196754:KTD196755 LCZ196754:LCZ196755 LMV196754:LMV196755 LWR196754:LWR196755 MGN196754:MGN196755 MQJ196754:MQJ196755 NAF196754:NAF196755 NKB196754:NKB196755 NTX196754:NTX196755 ODT196754:ODT196755 ONP196754:ONP196755 OXL196754:OXL196755 PHH196754:PHH196755 PRD196754:PRD196755 QAZ196754:QAZ196755 QKV196754:QKV196755 QUR196754:QUR196755 REN196754:REN196755 ROJ196754:ROJ196755 RYF196754:RYF196755 SIB196754:SIB196755 SRX196754:SRX196755 TBT196754:TBT196755 TLP196754:TLP196755 TVL196754:TVL196755 UFH196754:UFH196755 UPD196754:UPD196755 UYZ196754:UYZ196755 VIV196754:VIV196755 VSR196754:VSR196755 WCN196754:WCN196755 WMJ196754:WMJ196755 WWF196754:WWF196755 V262290:V262291 JT262290:JT262291 TP262290:TP262291 ADL262290:ADL262291 ANH262290:ANH262291 AXD262290:AXD262291 BGZ262290:BGZ262291 BQV262290:BQV262291 CAR262290:CAR262291 CKN262290:CKN262291 CUJ262290:CUJ262291 DEF262290:DEF262291 DOB262290:DOB262291 DXX262290:DXX262291 EHT262290:EHT262291 ERP262290:ERP262291 FBL262290:FBL262291 FLH262290:FLH262291 FVD262290:FVD262291 GEZ262290:GEZ262291 GOV262290:GOV262291 GYR262290:GYR262291 HIN262290:HIN262291 HSJ262290:HSJ262291 ICF262290:ICF262291 IMB262290:IMB262291 IVX262290:IVX262291 JFT262290:JFT262291 JPP262290:JPP262291 JZL262290:JZL262291 KJH262290:KJH262291 KTD262290:KTD262291 LCZ262290:LCZ262291 LMV262290:LMV262291 LWR262290:LWR262291 MGN262290:MGN262291 MQJ262290:MQJ262291 NAF262290:NAF262291 NKB262290:NKB262291 NTX262290:NTX262291 ODT262290:ODT262291 ONP262290:ONP262291 OXL262290:OXL262291 PHH262290:PHH262291 PRD262290:PRD262291 QAZ262290:QAZ262291 QKV262290:QKV262291 QUR262290:QUR262291 REN262290:REN262291 ROJ262290:ROJ262291 RYF262290:RYF262291 SIB262290:SIB262291 SRX262290:SRX262291 TBT262290:TBT262291 TLP262290:TLP262291 TVL262290:TVL262291 UFH262290:UFH262291 UPD262290:UPD262291 UYZ262290:UYZ262291 VIV262290:VIV262291 VSR262290:VSR262291 WCN262290:WCN262291 WMJ262290:WMJ262291 WWF262290:WWF262291 V327826:V327827 JT327826:JT327827 TP327826:TP327827 ADL327826:ADL327827 ANH327826:ANH327827 AXD327826:AXD327827 BGZ327826:BGZ327827 BQV327826:BQV327827 CAR327826:CAR327827 CKN327826:CKN327827 CUJ327826:CUJ327827 DEF327826:DEF327827 DOB327826:DOB327827 DXX327826:DXX327827 EHT327826:EHT327827 ERP327826:ERP327827 FBL327826:FBL327827 FLH327826:FLH327827 FVD327826:FVD327827 GEZ327826:GEZ327827 GOV327826:GOV327827 GYR327826:GYR327827 HIN327826:HIN327827 HSJ327826:HSJ327827 ICF327826:ICF327827 IMB327826:IMB327827 IVX327826:IVX327827 JFT327826:JFT327827 JPP327826:JPP327827 JZL327826:JZL327827 KJH327826:KJH327827 KTD327826:KTD327827 LCZ327826:LCZ327827 LMV327826:LMV327827 LWR327826:LWR327827 MGN327826:MGN327827 MQJ327826:MQJ327827 NAF327826:NAF327827 NKB327826:NKB327827 NTX327826:NTX327827 ODT327826:ODT327827 ONP327826:ONP327827 OXL327826:OXL327827 PHH327826:PHH327827 PRD327826:PRD327827 QAZ327826:QAZ327827 QKV327826:QKV327827 QUR327826:QUR327827 REN327826:REN327827 ROJ327826:ROJ327827 RYF327826:RYF327827 SIB327826:SIB327827 SRX327826:SRX327827 TBT327826:TBT327827 TLP327826:TLP327827 TVL327826:TVL327827 UFH327826:UFH327827 UPD327826:UPD327827 UYZ327826:UYZ327827 VIV327826:VIV327827 VSR327826:VSR327827 WCN327826:WCN327827 WMJ327826:WMJ327827 WWF327826:WWF327827 V393362:V393363 JT393362:JT393363 TP393362:TP393363 ADL393362:ADL393363 ANH393362:ANH393363 AXD393362:AXD393363 BGZ393362:BGZ393363 BQV393362:BQV393363 CAR393362:CAR393363 CKN393362:CKN393363 CUJ393362:CUJ393363 DEF393362:DEF393363 DOB393362:DOB393363 DXX393362:DXX393363 EHT393362:EHT393363 ERP393362:ERP393363 FBL393362:FBL393363 FLH393362:FLH393363 FVD393362:FVD393363 GEZ393362:GEZ393363 GOV393362:GOV393363 GYR393362:GYR393363 HIN393362:HIN393363 HSJ393362:HSJ393363 ICF393362:ICF393363 IMB393362:IMB393363 IVX393362:IVX393363 JFT393362:JFT393363 JPP393362:JPP393363 JZL393362:JZL393363 KJH393362:KJH393363 KTD393362:KTD393363 LCZ393362:LCZ393363 LMV393362:LMV393363 LWR393362:LWR393363 MGN393362:MGN393363 MQJ393362:MQJ393363 NAF393362:NAF393363 NKB393362:NKB393363 NTX393362:NTX393363 ODT393362:ODT393363 ONP393362:ONP393363 OXL393362:OXL393363 PHH393362:PHH393363 PRD393362:PRD393363 QAZ393362:QAZ393363 QKV393362:QKV393363 QUR393362:QUR393363 REN393362:REN393363 ROJ393362:ROJ393363 RYF393362:RYF393363 SIB393362:SIB393363 SRX393362:SRX393363 TBT393362:TBT393363 TLP393362:TLP393363 TVL393362:TVL393363 UFH393362:UFH393363 UPD393362:UPD393363 UYZ393362:UYZ393363 VIV393362:VIV393363 VSR393362:VSR393363 WCN393362:WCN393363 WMJ393362:WMJ393363 WWF393362:WWF393363 V458898:V458899 JT458898:JT458899 TP458898:TP458899 ADL458898:ADL458899 ANH458898:ANH458899 AXD458898:AXD458899 BGZ458898:BGZ458899 BQV458898:BQV458899 CAR458898:CAR458899 CKN458898:CKN458899 CUJ458898:CUJ458899 DEF458898:DEF458899 DOB458898:DOB458899 DXX458898:DXX458899 EHT458898:EHT458899 ERP458898:ERP458899 FBL458898:FBL458899 FLH458898:FLH458899 FVD458898:FVD458899 GEZ458898:GEZ458899 GOV458898:GOV458899 GYR458898:GYR458899 HIN458898:HIN458899 HSJ458898:HSJ458899 ICF458898:ICF458899 IMB458898:IMB458899 IVX458898:IVX458899 JFT458898:JFT458899 JPP458898:JPP458899 JZL458898:JZL458899 KJH458898:KJH458899 KTD458898:KTD458899 LCZ458898:LCZ458899 LMV458898:LMV458899 LWR458898:LWR458899 MGN458898:MGN458899 MQJ458898:MQJ458899 NAF458898:NAF458899 NKB458898:NKB458899 NTX458898:NTX458899 ODT458898:ODT458899 ONP458898:ONP458899 OXL458898:OXL458899 PHH458898:PHH458899 PRD458898:PRD458899 QAZ458898:QAZ458899 QKV458898:QKV458899 QUR458898:QUR458899 REN458898:REN458899 ROJ458898:ROJ458899 RYF458898:RYF458899 SIB458898:SIB458899 SRX458898:SRX458899 TBT458898:TBT458899 TLP458898:TLP458899 TVL458898:TVL458899 UFH458898:UFH458899 UPD458898:UPD458899 UYZ458898:UYZ458899 VIV458898:VIV458899 VSR458898:VSR458899 WCN458898:WCN458899 WMJ458898:WMJ458899 WWF458898:WWF458899 V524434:V524435 JT524434:JT524435 TP524434:TP524435 ADL524434:ADL524435 ANH524434:ANH524435 AXD524434:AXD524435 BGZ524434:BGZ524435 BQV524434:BQV524435 CAR524434:CAR524435 CKN524434:CKN524435 CUJ524434:CUJ524435 DEF524434:DEF524435 DOB524434:DOB524435 DXX524434:DXX524435 EHT524434:EHT524435 ERP524434:ERP524435 FBL524434:FBL524435 FLH524434:FLH524435 FVD524434:FVD524435 GEZ524434:GEZ524435 GOV524434:GOV524435 GYR524434:GYR524435 HIN524434:HIN524435 HSJ524434:HSJ524435 ICF524434:ICF524435 IMB524434:IMB524435 IVX524434:IVX524435 JFT524434:JFT524435 JPP524434:JPP524435 JZL524434:JZL524435 KJH524434:KJH524435 KTD524434:KTD524435 LCZ524434:LCZ524435 LMV524434:LMV524435 LWR524434:LWR524435 MGN524434:MGN524435 MQJ524434:MQJ524435 NAF524434:NAF524435 NKB524434:NKB524435 NTX524434:NTX524435 ODT524434:ODT524435 ONP524434:ONP524435 OXL524434:OXL524435 PHH524434:PHH524435 PRD524434:PRD524435 QAZ524434:QAZ524435 QKV524434:QKV524435 QUR524434:QUR524435 REN524434:REN524435 ROJ524434:ROJ524435 RYF524434:RYF524435 SIB524434:SIB524435 SRX524434:SRX524435 TBT524434:TBT524435 TLP524434:TLP524435 TVL524434:TVL524435 UFH524434:UFH524435 UPD524434:UPD524435 UYZ524434:UYZ524435 VIV524434:VIV524435 VSR524434:VSR524435 WCN524434:WCN524435 WMJ524434:WMJ524435 WWF524434:WWF524435 V589970:V589971 JT589970:JT589971 TP589970:TP589971 ADL589970:ADL589971 ANH589970:ANH589971 AXD589970:AXD589971 BGZ589970:BGZ589971 BQV589970:BQV589971 CAR589970:CAR589971 CKN589970:CKN589971 CUJ589970:CUJ589971 DEF589970:DEF589971 DOB589970:DOB589971 DXX589970:DXX589971 EHT589970:EHT589971 ERP589970:ERP589971 FBL589970:FBL589971 FLH589970:FLH589971 FVD589970:FVD589971 GEZ589970:GEZ589971 GOV589970:GOV589971 GYR589970:GYR589971 HIN589970:HIN589971 HSJ589970:HSJ589971 ICF589970:ICF589971 IMB589970:IMB589971 IVX589970:IVX589971 JFT589970:JFT589971 JPP589970:JPP589971 JZL589970:JZL589971 KJH589970:KJH589971 KTD589970:KTD589971 LCZ589970:LCZ589971 LMV589970:LMV589971 LWR589970:LWR589971 MGN589970:MGN589971 MQJ589970:MQJ589971 NAF589970:NAF589971 NKB589970:NKB589971 NTX589970:NTX589971 ODT589970:ODT589971 ONP589970:ONP589971 OXL589970:OXL589971 PHH589970:PHH589971 PRD589970:PRD589971 QAZ589970:QAZ589971 QKV589970:QKV589971 QUR589970:QUR589971 REN589970:REN589971 ROJ589970:ROJ589971 RYF589970:RYF589971 SIB589970:SIB589971 SRX589970:SRX589971 TBT589970:TBT589971 TLP589970:TLP589971 TVL589970:TVL589971 UFH589970:UFH589971 UPD589970:UPD589971 UYZ589970:UYZ589971 VIV589970:VIV589971 VSR589970:VSR589971 WCN589970:WCN589971 WMJ589970:WMJ589971 WWF589970:WWF589971 V655506:V655507 JT655506:JT655507 TP655506:TP655507 ADL655506:ADL655507 ANH655506:ANH655507 AXD655506:AXD655507 BGZ655506:BGZ655507 BQV655506:BQV655507 CAR655506:CAR655507 CKN655506:CKN655507 CUJ655506:CUJ655507 DEF655506:DEF655507 DOB655506:DOB655507 DXX655506:DXX655507 EHT655506:EHT655507 ERP655506:ERP655507 FBL655506:FBL655507 FLH655506:FLH655507 FVD655506:FVD655507 GEZ655506:GEZ655507 GOV655506:GOV655507 GYR655506:GYR655507 HIN655506:HIN655507 HSJ655506:HSJ655507 ICF655506:ICF655507 IMB655506:IMB655507 IVX655506:IVX655507 JFT655506:JFT655507 JPP655506:JPP655507 JZL655506:JZL655507 KJH655506:KJH655507 KTD655506:KTD655507 LCZ655506:LCZ655507 LMV655506:LMV655507 LWR655506:LWR655507 MGN655506:MGN655507 MQJ655506:MQJ655507 NAF655506:NAF655507 NKB655506:NKB655507 NTX655506:NTX655507 ODT655506:ODT655507 ONP655506:ONP655507 OXL655506:OXL655507 PHH655506:PHH655507 PRD655506:PRD655507 QAZ655506:QAZ655507 QKV655506:QKV655507 QUR655506:QUR655507 REN655506:REN655507 ROJ655506:ROJ655507 RYF655506:RYF655507 SIB655506:SIB655507 SRX655506:SRX655507 TBT655506:TBT655507 TLP655506:TLP655507 TVL655506:TVL655507 UFH655506:UFH655507 UPD655506:UPD655507 UYZ655506:UYZ655507 VIV655506:VIV655507 VSR655506:VSR655507 WCN655506:WCN655507 WMJ655506:WMJ655507 WWF655506:WWF655507 V721042:V721043 JT721042:JT721043 TP721042:TP721043 ADL721042:ADL721043 ANH721042:ANH721043 AXD721042:AXD721043 BGZ721042:BGZ721043 BQV721042:BQV721043 CAR721042:CAR721043 CKN721042:CKN721043 CUJ721042:CUJ721043 DEF721042:DEF721043 DOB721042:DOB721043 DXX721042:DXX721043 EHT721042:EHT721043 ERP721042:ERP721043 FBL721042:FBL721043 FLH721042:FLH721043 FVD721042:FVD721043 GEZ721042:GEZ721043 GOV721042:GOV721043 GYR721042:GYR721043 HIN721042:HIN721043 HSJ721042:HSJ721043 ICF721042:ICF721043 IMB721042:IMB721043 IVX721042:IVX721043 JFT721042:JFT721043 JPP721042:JPP721043 JZL721042:JZL721043 KJH721042:KJH721043 KTD721042:KTD721043 LCZ721042:LCZ721043 LMV721042:LMV721043 LWR721042:LWR721043 MGN721042:MGN721043 MQJ721042:MQJ721043 NAF721042:NAF721043 NKB721042:NKB721043 NTX721042:NTX721043 ODT721042:ODT721043 ONP721042:ONP721043 OXL721042:OXL721043 PHH721042:PHH721043 PRD721042:PRD721043 QAZ721042:QAZ721043 QKV721042:QKV721043 QUR721042:QUR721043 REN721042:REN721043 ROJ721042:ROJ721043 RYF721042:RYF721043 SIB721042:SIB721043 SRX721042:SRX721043 TBT721042:TBT721043 TLP721042:TLP721043 TVL721042:TVL721043 UFH721042:UFH721043 UPD721042:UPD721043 UYZ721042:UYZ721043 VIV721042:VIV721043 VSR721042:VSR721043 WCN721042:WCN721043 WMJ721042:WMJ721043 WWF721042:WWF721043 V786578:V786579 JT786578:JT786579 TP786578:TP786579 ADL786578:ADL786579 ANH786578:ANH786579 AXD786578:AXD786579 BGZ786578:BGZ786579 BQV786578:BQV786579 CAR786578:CAR786579 CKN786578:CKN786579 CUJ786578:CUJ786579 DEF786578:DEF786579 DOB786578:DOB786579 DXX786578:DXX786579 EHT786578:EHT786579 ERP786578:ERP786579 FBL786578:FBL786579 FLH786578:FLH786579 FVD786578:FVD786579 GEZ786578:GEZ786579 GOV786578:GOV786579 GYR786578:GYR786579 HIN786578:HIN786579 HSJ786578:HSJ786579 ICF786578:ICF786579 IMB786578:IMB786579 IVX786578:IVX786579 JFT786578:JFT786579 JPP786578:JPP786579 JZL786578:JZL786579 KJH786578:KJH786579 KTD786578:KTD786579 LCZ786578:LCZ786579 LMV786578:LMV786579 LWR786578:LWR786579 MGN786578:MGN786579 MQJ786578:MQJ786579 NAF786578:NAF786579 NKB786578:NKB786579 NTX786578:NTX786579 ODT786578:ODT786579 ONP786578:ONP786579 OXL786578:OXL786579 PHH786578:PHH786579 PRD786578:PRD786579 QAZ786578:QAZ786579 QKV786578:QKV786579 QUR786578:QUR786579 REN786578:REN786579 ROJ786578:ROJ786579 RYF786578:RYF786579 SIB786578:SIB786579 SRX786578:SRX786579 TBT786578:TBT786579 TLP786578:TLP786579 TVL786578:TVL786579 UFH786578:UFH786579 UPD786578:UPD786579 UYZ786578:UYZ786579 VIV786578:VIV786579 VSR786578:VSR786579 WCN786578:WCN786579 WMJ786578:WMJ786579 WWF786578:WWF786579 V852114:V852115 JT852114:JT852115 TP852114:TP852115 ADL852114:ADL852115 ANH852114:ANH852115 AXD852114:AXD852115 BGZ852114:BGZ852115 BQV852114:BQV852115 CAR852114:CAR852115 CKN852114:CKN852115 CUJ852114:CUJ852115 DEF852114:DEF852115 DOB852114:DOB852115 DXX852114:DXX852115 EHT852114:EHT852115 ERP852114:ERP852115 FBL852114:FBL852115 FLH852114:FLH852115 FVD852114:FVD852115 GEZ852114:GEZ852115 GOV852114:GOV852115 GYR852114:GYR852115 HIN852114:HIN852115 HSJ852114:HSJ852115 ICF852114:ICF852115 IMB852114:IMB852115 IVX852114:IVX852115 JFT852114:JFT852115 JPP852114:JPP852115 JZL852114:JZL852115 KJH852114:KJH852115 KTD852114:KTD852115 LCZ852114:LCZ852115 LMV852114:LMV852115 LWR852114:LWR852115 MGN852114:MGN852115 MQJ852114:MQJ852115 NAF852114:NAF852115 NKB852114:NKB852115 NTX852114:NTX852115 ODT852114:ODT852115 ONP852114:ONP852115 OXL852114:OXL852115 PHH852114:PHH852115 PRD852114:PRD852115 QAZ852114:QAZ852115 QKV852114:QKV852115 QUR852114:QUR852115 REN852114:REN852115 ROJ852114:ROJ852115 RYF852114:RYF852115 SIB852114:SIB852115 SRX852114:SRX852115 TBT852114:TBT852115 TLP852114:TLP852115 TVL852114:TVL852115 UFH852114:UFH852115 UPD852114:UPD852115 UYZ852114:UYZ852115 VIV852114:VIV852115 VSR852114:VSR852115 WCN852114:WCN852115 WMJ852114:WMJ852115 WWF852114:WWF852115 V917650:V917651 JT917650:JT917651 TP917650:TP917651 ADL917650:ADL917651 ANH917650:ANH917651 AXD917650:AXD917651 BGZ917650:BGZ917651 BQV917650:BQV917651 CAR917650:CAR917651 CKN917650:CKN917651 CUJ917650:CUJ917651 DEF917650:DEF917651 DOB917650:DOB917651 DXX917650:DXX917651 EHT917650:EHT917651 ERP917650:ERP917651 FBL917650:FBL917651 FLH917650:FLH917651 FVD917650:FVD917651 GEZ917650:GEZ917651 GOV917650:GOV917651 GYR917650:GYR917651 HIN917650:HIN917651 HSJ917650:HSJ917651 ICF917650:ICF917651 IMB917650:IMB917651 IVX917650:IVX917651 JFT917650:JFT917651 JPP917650:JPP917651 JZL917650:JZL917651 KJH917650:KJH917651 KTD917650:KTD917651 LCZ917650:LCZ917651 LMV917650:LMV917651 LWR917650:LWR917651 MGN917650:MGN917651 MQJ917650:MQJ917651 NAF917650:NAF917651 NKB917650:NKB917651 NTX917650:NTX917651 ODT917650:ODT917651 ONP917650:ONP917651 OXL917650:OXL917651 PHH917650:PHH917651 PRD917650:PRD917651 QAZ917650:QAZ917651 QKV917650:QKV917651 QUR917650:QUR917651 REN917650:REN917651 ROJ917650:ROJ917651 RYF917650:RYF917651 SIB917650:SIB917651 SRX917650:SRX917651 TBT917650:TBT917651 TLP917650:TLP917651 TVL917650:TVL917651 UFH917650:UFH917651 UPD917650:UPD917651 UYZ917650:UYZ917651 VIV917650:VIV917651 VSR917650:VSR917651 WCN917650:WCN917651 WMJ917650:WMJ917651 WWF917650:WWF917651 V983186:V983187 JT983186:JT983187 TP983186:TP983187 ADL983186:ADL983187 ANH983186:ANH983187 AXD983186:AXD983187 BGZ983186:BGZ983187 BQV983186:BQV983187 CAR983186:CAR983187 CKN983186:CKN983187 CUJ983186:CUJ983187 DEF983186:DEF983187 DOB983186:DOB983187 DXX983186:DXX983187 EHT983186:EHT983187 ERP983186:ERP983187 FBL983186:FBL983187 FLH983186:FLH983187 FVD983186:FVD983187 GEZ983186:GEZ983187 GOV983186:GOV983187 GYR983186:GYR983187 HIN983186:HIN983187 HSJ983186:HSJ983187 ICF983186:ICF983187 IMB983186:IMB983187 IVX983186:IVX983187 JFT983186:JFT983187 JPP983186:JPP983187 JZL983186:JZL983187 KJH983186:KJH983187 KTD983186:KTD983187 LCZ983186:LCZ983187 LMV983186:LMV983187 LWR983186:LWR983187 MGN983186:MGN983187 MQJ983186:MQJ983187 NAF983186:NAF983187 NKB983186:NKB983187 NTX983186:NTX983187 ODT983186:ODT983187 ONP983186:ONP983187 OXL983186:OXL983187 PHH983186:PHH983187 PRD983186:PRD983187 QAZ983186:QAZ983187 QKV983186:QKV983187 QUR983186:QUR983187 REN983186:REN983187 ROJ983186:ROJ983187 RYF983186:RYF983187 SIB983186:SIB983187 SRX983186:SRX983187 TBT983186:TBT983187 TLP983186:TLP983187 TVL983186:TVL983187 UFH983186:UFH983187 UPD983186:UPD983187 UYZ983186:UYZ983187 VIV983186:VIV983187 VSR983186:VSR983187 WCN983186:WCN983187 WMJ983186:WMJ983187 WWF983186:WWF983187 W65683:Y65683 JU65683:JW65683 TQ65683:TS65683 ADM65683:ADO65683 ANI65683:ANK65683 AXE65683:AXG65683 BHA65683:BHC65683 BQW65683:BQY65683 CAS65683:CAU65683 CKO65683:CKQ65683 CUK65683:CUM65683 DEG65683:DEI65683 DOC65683:DOE65683 DXY65683:DYA65683 EHU65683:EHW65683 ERQ65683:ERS65683 FBM65683:FBO65683 FLI65683:FLK65683 FVE65683:FVG65683 GFA65683:GFC65683 GOW65683:GOY65683 GYS65683:GYU65683 HIO65683:HIQ65683 HSK65683:HSM65683 ICG65683:ICI65683 IMC65683:IME65683 IVY65683:IWA65683 JFU65683:JFW65683 JPQ65683:JPS65683 JZM65683:JZO65683 KJI65683:KJK65683 KTE65683:KTG65683 LDA65683:LDC65683 LMW65683:LMY65683 LWS65683:LWU65683 MGO65683:MGQ65683 MQK65683:MQM65683 NAG65683:NAI65683 NKC65683:NKE65683 NTY65683:NUA65683 ODU65683:ODW65683 ONQ65683:ONS65683 OXM65683:OXO65683 PHI65683:PHK65683 PRE65683:PRG65683 QBA65683:QBC65683 QKW65683:QKY65683 QUS65683:QUU65683 REO65683:REQ65683 ROK65683:ROM65683 RYG65683:RYI65683 SIC65683:SIE65683 SRY65683:SSA65683 TBU65683:TBW65683 TLQ65683:TLS65683 TVM65683:TVO65683 UFI65683:UFK65683 UPE65683:UPG65683 UZA65683:UZC65683 VIW65683:VIY65683 VSS65683:VSU65683 WCO65683:WCQ65683 WMK65683:WMM65683 WWG65683:WWI65683 W131219:Y131219 JU131219:JW131219 TQ131219:TS131219 ADM131219:ADO131219 ANI131219:ANK131219 AXE131219:AXG131219 BHA131219:BHC131219 BQW131219:BQY131219 CAS131219:CAU131219 CKO131219:CKQ131219 CUK131219:CUM131219 DEG131219:DEI131219 DOC131219:DOE131219 DXY131219:DYA131219 EHU131219:EHW131219 ERQ131219:ERS131219 FBM131219:FBO131219 FLI131219:FLK131219 FVE131219:FVG131219 GFA131219:GFC131219 GOW131219:GOY131219 GYS131219:GYU131219 HIO131219:HIQ131219 HSK131219:HSM131219 ICG131219:ICI131219 IMC131219:IME131219 IVY131219:IWA131219 JFU131219:JFW131219 JPQ131219:JPS131219 JZM131219:JZO131219 KJI131219:KJK131219 KTE131219:KTG131219 LDA131219:LDC131219 LMW131219:LMY131219 LWS131219:LWU131219 MGO131219:MGQ131219 MQK131219:MQM131219 NAG131219:NAI131219 NKC131219:NKE131219 NTY131219:NUA131219 ODU131219:ODW131219 ONQ131219:ONS131219 OXM131219:OXO131219 PHI131219:PHK131219 PRE131219:PRG131219 QBA131219:QBC131219 QKW131219:QKY131219 QUS131219:QUU131219 REO131219:REQ131219 ROK131219:ROM131219 RYG131219:RYI131219 SIC131219:SIE131219 SRY131219:SSA131219 TBU131219:TBW131219 TLQ131219:TLS131219 TVM131219:TVO131219 UFI131219:UFK131219 UPE131219:UPG131219 UZA131219:UZC131219 VIW131219:VIY131219 VSS131219:VSU131219 WCO131219:WCQ131219 WMK131219:WMM131219 WWG131219:WWI131219 W196755:Y196755 JU196755:JW196755 TQ196755:TS196755 ADM196755:ADO196755 ANI196755:ANK196755 AXE196755:AXG196755 BHA196755:BHC196755 BQW196755:BQY196755 CAS196755:CAU196755 CKO196755:CKQ196755 CUK196755:CUM196755 DEG196755:DEI196755 DOC196755:DOE196755 DXY196755:DYA196755 EHU196755:EHW196755 ERQ196755:ERS196755 FBM196755:FBO196755 FLI196755:FLK196755 FVE196755:FVG196755 GFA196755:GFC196755 GOW196755:GOY196755 GYS196755:GYU196755 HIO196755:HIQ196755 HSK196755:HSM196755 ICG196755:ICI196755 IMC196755:IME196755 IVY196755:IWA196755 JFU196755:JFW196755 JPQ196755:JPS196755 JZM196755:JZO196755 KJI196755:KJK196755 KTE196755:KTG196755 LDA196755:LDC196755 LMW196755:LMY196755 LWS196755:LWU196755 MGO196755:MGQ196755 MQK196755:MQM196755 NAG196755:NAI196755 NKC196755:NKE196755 NTY196755:NUA196755 ODU196755:ODW196755 ONQ196755:ONS196755 OXM196755:OXO196755 PHI196755:PHK196755 PRE196755:PRG196755 QBA196755:QBC196755 QKW196755:QKY196755 QUS196755:QUU196755 REO196755:REQ196755 ROK196755:ROM196755 RYG196755:RYI196755 SIC196755:SIE196755 SRY196755:SSA196755 TBU196755:TBW196755 TLQ196755:TLS196755 TVM196755:TVO196755 UFI196755:UFK196755 UPE196755:UPG196755 UZA196755:UZC196755 VIW196755:VIY196755 VSS196755:VSU196755 WCO196755:WCQ196755 WMK196755:WMM196755 WWG196755:WWI196755 W262291:Y262291 JU262291:JW262291 TQ262291:TS262291 ADM262291:ADO262291 ANI262291:ANK262291 AXE262291:AXG262291 BHA262291:BHC262291 BQW262291:BQY262291 CAS262291:CAU262291 CKO262291:CKQ262291 CUK262291:CUM262291 DEG262291:DEI262291 DOC262291:DOE262291 DXY262291:DYA262291 EHU262291:EHW262291 ERQ262291:ERS262291 FBM262291:FBO262291 FLI262291:FLK262291 FVE262291:FVG262291 GFA262291:GFC262291 GOW262291:GOY262291 GYS262291:GYU262291 HIO262291:HIQ262291 HSK262291:HSM262291 ICG262291:ICI262291 IMC262291:IME262291 IVY262291:IWA262291 JFU262291:JFW262291 JPQ262291:JPS262291 JZM262291:JZO262291 KJI262291:KJK262291 KTE262291:KTG262291 LDA262291:LDC262291 LMW262291:LMY262291 LWS262291:LWU262291 MGO262291:MGQ262291 MQK262291:MQM262291 NAG262291:NAI262291 NKC262291:NKE262291 NTY262291:NUA262291 ODU262291:ODW262291 ONQ262291:ONS262291 OXM262291:OXO262291 PHI262291:PHK262291 PRE262291:PRG262291 QBA262291:QBC262291 QKW262291:QKY262291 QUS262291:QUU262291 REO262291:REQ262291 ROK262291:ROM262291 RYG262291:RYI262291 SIC262291:SIE262291 SRY262291:SSA262291 TBU262291:TBW262291 TLQ262291:TLS262291 TVM262291:TVO262291 UFI262291:UFK262291 UPE262291:UPG262291 UZA262291:UZC262291 VIW262291:VIY262291 VSS262291:VSU262291 WCO262291:WCQ262291 WMK262291:WMM262291 WWG262291:WWI262291 W327827:Y327827 JU327827:JW327827 TQ327827:TS327827 ADM327827:ADO327827 ANI327827:ANK327827 AXE327827:AXG327827 BHA327827:BHC327827 BQW327827:BQY327827 CAS327827:CAU327827 CKO327827:CKQ327827 CUK327827:CUM327827 DEG327827:DEI327827 DOC327827:DOE327827 DXY327827:DYA327827 EHU327827:EHW327827 ERQ327827:ERS327827 FBM327827:FBO327827 FLI327827:FLK327827 FVE327827:FVG327827 GFA327827:GFC327827 GOW327827:GOY327827 GYS327827:GYU327827 HIO327827:HIQ327827 HSK327827:HSM327827 ICG327827:ICI327827 IMC327827:IME327827 IVY327827:IWA327827 JFU327827:JFW327827 JPQ327827:JPS327827 JZM327827:JZO327827 KJI327827:KJK327827 KTE327827:KTG327827 LDA327827:LDC327827 LMW327827:LMY327827 LWS327827:LWU327827 MGO327827:MGQ327827 MQK327827:MQM327827 NAG327827:NAI327827 NKC327827:NKE327827 NTY327827:NUA327827 ODU327827:ODW327827 ONQ327827:ONS327827 OXM327827:OXO327827 PHI327827:PHK327827 PRE327827:PRG327827 QBA327827:QBC327827 QKW327827:QKY327827 QUS327827:QUU327827 REO327827:REQ327827 ROK327827:ROM327827 RYG327827:RYI327827 SIC327827:SIE327827 SRY327827:SSA327827 TBU327827:TBW327827 TLQ327827:TLS327827 TVM327827:TVO327827 UFI327827:UFK327827 UPE327827:UPG327827 UZA327827:UZC327827 VIW327827:VIY327827 VSS327827:VSU327827 WCO327827:WCQ327827 WMK327827:WMM327827 WWG327827:WWI327827 W393363:Y393363 JU393363:JW393363 TQ393363:TS393363 ADM393363:ADO393363 ANI393363:ANK393363 AXE393363:AXG393363 BHA393363:BHC393363 BQW393363:BQY393363 CAS393363:CAU393363 CKO393363:CKQ393363 CUK393363:CUM393363 DEG393363:DEI393363 DOC393363:DOE393363 DXY393363:DYA393363 EHU393363:EHW393363 ERQ393363:ERS393363 FBM393363:FBO393363 FLI393363:FLK393363 FVE393363:FVG393363 GFA393363:GFC393363 GOW393363:GOY393363 GYS393363:GYU393363 HIO393363:HIQ393363 HSK393363:HSM393363 ICG393363:ICI393363 IMC393363:IME393363 IVY393363:IWA393363 JFU393363:JFW393363 JPQ393363:JPS393363 JZM393363:JZO393363 KJI393363:KJK393363 KTE393363:KTG393363 LDA393363:LDC393363 LMW393363:LMY393363 LWS393363:LWU393363 MGO393363:MGQ393363 MQK393363:MQM393363 NAG393363:NAI393363 NKC393363:NKE393363 NTY393363:NUA393363 ODU393363:ODW393363 ONQ393363:ONS393363 OXM393363:OXO393363 PHI393363:PHK393363 PRE393363:PRG393363 QBA393363:QBC393363 QKW393363:QKY393363 QUS393363:QUU393363 REO393363:REQ393363 ROK393363:ROM393363 RYG393363:RYI393363 SIC393363:SIE393363 SRY393363:SSA393363 TBU393363:TBW393363 TLQ393363:TLS393363 TVM393363:TVO393363 UFI393363:UFK393363 UPE393363:UPG393363 UZA393363:UZC393363 VIW393363:VIY393363 VSS393363:VSU393363 WCO393363:WCQ393363 WMK393363:WMM393363 WWG393363:WWI393363 W458899:Y458899 JU458899:JW458899 TQ458899:TS458899 ADM458899:ADO458899 ANI458899:ANK458899 AXE458899:AXG458899 BHA458899:BHC458899 BQW458899:BQY458899 CAS458899:CAU458899 CKO458899:CKQ458899 CUK458899:CUM458899 DEG458899:DEI458899 DOC458899:DOE458899 DXY458899:DYA458899 EHU458899:EHW458899 ERQ458899:ERS458899 FBM458899:FBO458899 FLI458899:FLK458899 FVE458899:FVG458899 GFA458899:GFC458899 GOW458899:GOY458899 GYS458899:GYU458899 HIO458899:HIQ458899 HSK458899:HSM458899 ICG458899:ICI458899 IMC458899:IME458899 IVY458899:IWA458899 JFU458899:JFW458899 JPQ458899:JPS458899 JZM458899:JZO458899 KJI458899:KJK458899 KTE458899:KTG458899 LDA458899:LDC458899 LMW458899:LMY458899 LWS458899:LWU458899 MGO458899:MGQ458899 MQK458899:MQM458899 NAG458899:NAI458899 NKC458899:NKE458899 NTY458899:NUA458899 ODU458899:ODW458899 ONQ458899:ONS458899 OXM458899:OXO458899 PHI458899:PHK458899 PRE458899:PRG458899 QBA458899:QBC458899 QKW458899:QKY458899 QUS458899:QUU458899 REO458899:REQ458899 ROK458899:ROM458899 RYG458899:RYI458899 SIC458899:SIE458899 SRY458899:SSA458899 TBU458899:TBW458899 TLQ458899:TLS458899 TVM458899:TVO458899 UFI458899:UFK458899 UPE458899:UPG458899 UZA458899:UZC458899 VIW458899:VIY458899 VSS458899:VSU458899 WCO458899:WCQ458899 WMK458899:WMM458899 WWG458899:WWI458899 W524435:Y524435 JU524435:JW524435 TQ524435:TS524435 ADM524435:ADO524435 ANI524435:ANK524435 AXE524435:AXG524435 BHA524435:BHC524435 BQW524435:BQY524435 CAS524435:CAU524435 CKO524435:CKQ524435 CUK524435:CUM524435 DEG524435:DEI524435 DOC524435:DOE524435 DXY524435:DYA524435 EHU524435:EHW524435 ERQ524435:ERS524435 FBM524435:FBO524435 FLI524435:FLK524435 FVE524435:FVG524435 GFA524435:GFC524435 GOW524435:GOY524435 GYS524435:GYU524435 HIO524435:HIQ524435 HSK524435:HSM524435 ICG524435:ICI524435 IMC524435:IME524435 IVY524435:IWA524435 JFU524435:JFW524435 JPQ524435:JPS524435 JZM524435:JZO524435 KJI524435:KJK524435 KTE524435:KTG524435 LDA524435:LDC524435 LMW524435:LMY524435 LWS524435:LWU524435 MGO524435:MGQ524435 MQK524435:MQM524435 NAG524435:NAI524435 NKC524435:NKE524435 NTY524435:NUA524435 ODU524435:ODW524435 ONQ524435:ONS524435 OXM524435:OXO524435 PHI524435:PHK524435 PRE524435:PRG524435 QBA524435:QBC524435 QKW524435:QKY524435 QUS524435:QUU524435 REO524435:REQ524435 ROK524435:ROM524435 RYG524435:RYI524435 SIC524435:SIE524435 SRY524435:SSA524435 TBU524435:TBW524435 TLQ524435:TLS524435 TVM524435:TVO524435 UFI524435:UFK524435 UPE524435:UPG524435 UZA524435:UZC524435 VIW524435:VIY524435 VSS524435:VSU524435 WCO524435:WCQ524435 WMK524435:WMM524435 WWG524435:WWI524435 W589971:Y589971 JU589971:JW589971 TQ589971:TS589971 ADM589971:ADO589971 ANI589971:ANK589971 AXE589971:AXG589971 BHA589971:BHC589971 BQW589971:BQY589971 CAS589971:CAU589971 CKO589971:CKQ589971 CUK589971:CUM589971 DEG589971:DEI589971 DOC589971:DOE589971 DXY589971:DYA589971 EHU589971:EHW589971 ERQ589971:ERS589971 FBM589971:FBO589971 FLI589971:FLK589971 FVE589971:FVG589971 GFA589971:GFC589971 GOW589971:GOY589971 GYS589971:GYU589971 HIO589971:HIQ589971 HSK589971:HSM589971 ICG589971:ICI589971 IMC589971:IME589971 IVY589971:IWA589971 JFU589971:JFW589971 JPQ589971:JPS589971 JZM589971:JZO589971 KJI589971:KJK589971 KTE589971:KTG589971 LDA589971:LDC589971 LMW589971:LMY589971 LWS589971:LWU589971 MGO589971:MGQ589971 MQK589971:MQM589971 NAG589971:NAI589971 NKC589971:NKE589971 NTY589971:NUA589971 ODU589971:ODW589971 ONQ589971:ONS589971 OXM589971:OXO589971 PHI589971:PHK589971 PRE589971:PRG589971 QBA589971:QBC589971 QKW589971:QKY589971 QUS589971:QUU589971 REO589971:REQ589971 ROK589971:ROM589971 RYG589971:RYI589971 SIC589971:SIE589971 SRY589971:SSA589971 TBU589971:TBW589971 TLQ589971:TLS589971 TVM589971:TVO589971 UFI589971:UFK589971 UPE589971:UPG589971 UZA589971:UZC589971 VIW589971:VIY589971 VSS589971:VSU589971 WCO589971:WCQ589971 WMK589971:WMM589971 WWG589971:WWI589971 W655507:Y655507 JU655507:JW655507 TQ655507:TS655507 ADM655507:ADO655507 ANI655507:ANK655507 AXE655507:AXG655507 BHA655507:BHC655507 BQW655507:BQY655507 CAS655507:CAU655507 CKO655507:CKQ655507 CUK655507:CUM655507 DEG655507:DEI655507 DOC655507:DOE655507 DXY655507:DYA655507 EHU655507:EHW655507 ERQ655507:ERS655507 FBM655507:FBO655507 FLI655507:FLK655507 FVE655507:FVG655507 GFA655507:GFC655507 GOW655507:GOY655507 GYS655507:GYU655507 HIO655507:HIQ655507 HSK655507:HSM655507 ICG655507:ICI655507 IMC655507:IME655507 IVY655507:IWA655507 JFU655507:JFW655507 JPQ655507:JPS655507 JZM655507:JZO655507 KJI655507:KJK655507 KTE655507:KTG655507 LDA655507:LDC655507 LMW655507:LMY655507 LWS655507:LWU655507 MGO655507:MGQ655507 MQK655507:MQM655507 NAG655507:NAI655507 NKC655507:NKE655507 NTY655507:NUA655507 ODU655507:ODW655507 ONQ655507:ONS655507 OXM655507:OXO655507 PHI655507:PHK655507 PRE655507:PRG655507 QBA655507:QBC655507 QKW655507:QKY655507 QUS655507:QUU655507 REO655507:REQ655507 ROK655507:ROM655507 RYG655507:RYI655507 SIC655507:SIE655507 SRY655507:SSA655507 TBU655507:TBW655507 TLQ655507:TLS655507 TVM655507:TVO655507 UFI655507:UFK655507 UPE655507:UPG655507 UZA655507:UZC655507 VIW655507:VIY655507 VSS655507:VSU655507 WCO655507:WCQ655507 WMK655507:WMM655507 WWG655507:WWI655507 W721043:Y721043 JU721043:JW721043 TQ721043:TS721043 ADM721043:ADO721043 ANI721043:ANK721043 AXE721043:AXG721043 BHA721043:BHC721043 BQW721043:BQY721043 CAS721043:CAU721043 CKO721043:CKQ721043 CUK721043:CUM721043 DEG721043:DEI721043 DOC721043:DOE721043 DXY721043:DYA721043 EHU721043:EHW721043 ERQ721043:ERS721043 FBM721043:FBO721043 FLI721043:FLK721043 FVE721043:FVG721043 GFA721043:GFC721043 GOW721043:GOY721043 GYS721043:GYU721043 HIO721043:HIQ721043 HSK721043:HSM721043 ICG721043:ICI721043 IMC721043:IME721043 IVY721043:IWA721043 JFU721043:JFW721043 JPQ721043:JPS721043 JZM721043:JZO721043 KJI721043:KJK721043 KTE721043:KTG721043 LDA721043:LDC721043 LMW721043:LMY721043 LWS721043:LWU721043 MGO721043:MGQ721043 MQK721043:MQM721043 NAG721043:NAI721043 NKC721043:NKE721043 NTY721043:NUA721043 ODU721043:ODW721043 ONQ721043:ONS721043 OXM721043:OXO721043 PHI721043:PHK721043 PRE721043:PRG721043 QBA721043:QBC721043 QKW721043:QKY721043 QUS721043:QUU721043 REO721043:REQ721043 ROK721043:ROM721043 RYG721043:RYI721043 SIC721043:SIE721043 SRY721043:SSA721043 TBU721043:TBW721043 TLQ721043:TLS721043 TVM721043:TVO721043 UFI721043:UFK721043 UPE721043:UPG721043 UZA721043:UZC721043 VIW721043:VIY721043 VSS721043:VSU721043 WCO721043:WCQ721043 WMK721043:WMM721043 WWG721043:WWI721043 W786579:Y786579 JU786579:JW786579 TQ786579:TS786579 ADM786579:ADO786579 ANI786579:ANK786579 AXE786579:AXG786579 BHA786579:BHC786579 BQW786579:BQY786579 CAS786579:CAU786579 CKO786579:CKQ786579 CUK786579:CUM786579 DEG786579:DEI786579 DOC786579:DOE786579 DXY786579:DYA786579 EHU786579:EHW786579 ERQ786579:ERS786579 FBM786579:FBO786579 FLI786579:FLK786579 FVE786579:FVG786579 GFA786579:GFC786579 GOW786579:GOY786579 GYS786579:GYU786579 HIO786579:HIQ786579 HSK786579:HSM786579 ICG786579:ICI786579 IMC786579:IME786579 IVY786579:IWA786579 JFU786579:JFW786579 JPQ786579:JPS786579 JZM786579:JZO786579 KJI786579:KJK786579 KTE786579:KTG786579 LDA786579:LDC786579 LMW786579:LMY786579 LWS786579:LWU786579 MGO786579:MGQ786579 MQK786579:MQM786579 NAG786579:NAI786579 NKC786579:NKE786579 NTY786579:NUA786579 ODU786579:ODW786579 ONQ786579:ONS786579 OXM786579:OXO786579 PHI786579:PHK786579 PRE786579:PRG786579 QBA786579:QBC786579 QKW786579:QKY786579 QUS786579:QUU786579 REO786579:REQ786579 ROK786579:ROM786579 RYG786579:RYI786579 SIC786579:SIE786579 SRY786579:SSA786579 TBU786579:TBW786579 TLQ786579:TLS786579 TVM786579:TVO786579 UFI786579:UFK786579 UPE786579:UPG786579 UZA786579:UZC786579 VIW786579:VIY786579 VSS786579:VSU786579 WCO786579:WCQ786579 WMK786579:WMM786579 WWG786579:WWI786579 W852115:Y852115 JU852115:JW852115 TQ852115:TS852115 ADM852115:ADO852115 ANI852115:ANK852115 AXE852115:AXG852115 BHA852115:BHC852115 BQW852115:BQY852115 CAS852115:CAU852115 CKO852115:CKQ852115 CUK852115:CUM852115 DEG852115:DEI852115 DOC852115:DOE852115 DXY852115:DYA852115 EHU852115:EHW852115 ERQ852115:ERS852115 FBM852115:FBO852115 FLI852115:FLK852115 FVE852115:FVG852115 GFA852115:GFC852115 GOW852115:GOY852115 GYS852115:GYU852115 HIO852115:HIQ852115 HSK852115:HSM852115 ICG852115:ICI852115 IMC852115:IME852115 IVY852115:IWA852115 JFU852115:JFW852115 JPQ852115:JPS852115 JZM852115:JZO852115 KJI852115:KJK852115 KTE852115:KTG852115 LDA852115:LDC852115 LMW852115:LMY852115 LWS852115:LWU852115 MGO852115:MGQ852115 MQK852115:MQM852115 NAG852115:NAI852115 NKC852115:NKE852115 NTY852115:NUA852115 ODU852115:ODW852115 ONQ852115:ONS852115 OXM852115:OXO852115 PHI852115:PHK852115 PRE852115:PRG852115 QBA852115:QBC852115 QKW852115:QKY852115 QUS852115:QUU852115 REO852115:REQ852115 ROK852115:ROM852115 RYG852115:RYI852115 SIC852115:SIE852115 SRY852115:SSA852115 TBU852115:TBW852115 TLQ852115:TLS852115 TVM852115:TVO852115 UFI852115:UFK852115 UPE852115:UPG852115 UZA852115:UZC852115 VIW852115:VIY852115 VSS852115:VSU852115 WCO852115:WCQ852115 WMK852115:WMM852115 WWG852115:WWI852115 W917651:Y917651 JU917651:JW917651 TQ917651:TS917651 ADM917651:ADO917651 ANI917651:ANK917651 AXE917651:AXG917651 BHA917651:BHC917651 BQW917651:BQY917651 CAS917651:CAU917651 CKO917651:CKQ917651 CUK917651:CUM917651 DEG917651:DEI917651 DOC917651:DOE917651 DXY917651:DYA917651 EHU917651:EHW917651 ERQ917651:ERS917651 FBM917651:FBO917651 FLI917651:FLK917651 FVE917651:FVG917651 GFA917651:GFC917651 GOW917651:GOY917651 GYS917651:GYU917651 HIO917651:HIQ917651 HSK917651:HSM917651 ICG917651:ICI917651 IMC917651:IME917651 IVY917651:IWA917651 JFU917651:JFW917651 JPQ917651:JPS917651 JZM917651:JZO917651 KJI917651:KJK917651 KTE917651:KTG917651 LDA917651:LDC917651 LMW917651:LMY917651 LWS917651:LWU917651 MGO917651:MGQ917651 MQK917651:MQM917651 NAG917651:NAI917651 NKC917651:NKE917651 NTY917651:NUA917651 ODU917651:ODW917651 ONQ917651:ONS917651 OXM917651:OXO917651 PHI917651:PHK917651 PRE917651:PRG917651 QBA917651:QBC917651 QKW917651:QKY917651 QUS917651:QUU917651 REO917651:REQ917651 ROK917651:ROM917651 RYG917651:RYI917651 SIC917651:SIE917651 SRY917651:SSA917651 TBU917651:TBW917651 TLQ917651:TLS917651 TVM917651:TVO917651 UFI917651:UFK917651 UPE917651:UPG917651 UZA917651:UZC917651 VIW917651:VIY917651 VSS917651:VSU917651 WCO917651:WCQ917651 WMK917651:WMM917651 WWG917651:WWI917651 W983187:Y983187 JU983187:JW983187 TQ983187:TS983187 ADM983187:ADO983187 ANI983187:ANK983187 AXE983187:AXG983187 BHA983187:BHC983187 BQW983187:BQY983187 CAS983187:CAU983187 CKO983187:CKQ983187 CUK983187:CUM983187 DEG983187:DEI983187 DOC983187:DOE983187 DXY983187:DYA983187 EHU983187:EHW983187 ERQ983187:ERS983187 FBM983187:FBO983187 FLI983187:FLK983187 FVE983187:FVG983187 GFA983187:GFC983187 GOW983187:GOY983187 GYS983187:GYU983187 HIO983187:HIQ983187 HSK983187:HSM983187 ICG983187:ICI983187 IMC983187:IME983187 IVY983187:IWA983187 JFU983187:JFW983187 JPQ983187:JPS983187 JZM983187:JZO983187 KJI983187:KJK983187 KTE983187:KTG983187 LDA983187:LDC983187 LMW983187:LMY983187 LWS983187:LWU983187 MGO983187:MGQ983187 MQK983187:MQM983187 NAG983187:NAI983187 NKC983187:NKE983187 NTY983187:NUA983187 ODU983187:ODW983187 ONQ983187:ONS983187 OXM983187:OXO983187 PHI983187:PHK983187 PRE983187:PRG983187 QBA983187:QBC983187 QKW983187:QKY983187 QUS983187:QUU983187 REO983187:REQ983187 ROK983187:ROM983187 RYG983187:RYI983187 SIC983187:SIE983187 SRY983187:SSA983187 TBU983187:TBW983187 TLQ983187:TLS983187 TVM983187:TVO983187 UFI983187:UFK983187 UPE983187:UPG983187 UZA983187:UZC983187 VIW983187:VIY983187 VSS983187:VSU983187 WCO983187:WCQ983187 WMK983187:WMM983187">
      <formula1>$M$183:$M$186</formula1>
    </dataValidation>
    <dataValidation type="list" allowBlank="1" showInputMessage="1" showErrorMessage="1" prompt="Escolher município com maior percentual da área do empreendimento" sqref="X74:AI74">
      <formula1>$U$178:$U$1031</formula1>
    </dataValidation>
    <dataValidation type="list" allowBlank="1" showInputMessage="1" showErrorMessage="1" sqref="H103:K104">
      <formula1>$I$189:$I$192</formula1>
    </dataValidation>
  </dataValidations>
  <hyperlinks>
    <hyperlink ref="C172:AI172" location="'Tela 9 - Documentos'!Area_de_impressao" display="Os documentos listados na Tela 9 tem caráter orientativo e a listagem definitiva será encaminhada pela Supram responsável para o e-mail informado no sistema de requerimento."/>
    <hyperlink ref="AA55" location="'Tela 10 - Adicionais'!A1" display="Sim. Utilizar quadro na Tela 10."/>
  </hyperlinks>
  <pageMargins left="0.51181102362204722" right="0.51181102362204722" top="0.59055118110236227" bottom="0.59055118110236227" header="0.31496062992125984" footer="0.31496062992125984"/>
  <pageSetup paperSize="9" scale="96" orientation="portrait" r:id="rId1"/>
  <headerFooter>
    <oddFooter>&amp;R&amp;P</oddFooter>
  </headerFooter>
  <rowBreaks count="1" manualBreakCount="1">
    <brk id="134" min="1" max="35" man="1"/>
  </rowBreaks>
  <drawing r:id="rId2"/>
</worksheet>
</file>

<file path=xl/worksheets/sheet13.xml><?xml version="1.0" encoding="utf-8"?>
<worksheet xmlns="http://schemas.openxmlformats.org/spreadsheetml/2006/main" xmlns:r="http://schemas.openxmlformats.org/officeDocument/2006/relationships">
  <sheetPr codeName="Planilha13"/>
  <dimension ref="A1:HF1627"/>
  <sheetViews>
    <sheetView showGridLines="0" topLeftCell="C27" zoomScaleSheetLayoutView="110" workbookViewId="0">
      <selection activeCell="AG12" sqref="AG12:AI12"/>
    </sheetView>
  </sheetViews>
  <sheetFormatPr defaultColWidth="2.85546875" defaultRowHeight="15" customHeight="1"/>
  <cols>
    <col min="1" max="1" width="2.85546875" style="240"/>
    <col min="2" max="2" width="0.85546875" style="240" customWidth="1"/>
    <col min="3" max="8" width="2.85546875" style="240"/>
    <col min="9" max="9" width="2.85546875" style="240" customWidth="1"/>
    <col min="10" max="20" width="2.85546875" style="240"/>
    <col min="21" max="21" width="2.85546875" style="240" customWidth="1"/>
    <col min="22" max="35" width="2.85546875" style="240"/>
    <col min="36" max="36" width="0.85546875" style="240" customWidth="1"/>
    <col min="37" max="42" width="2.85546875" style="240"/>
    <col min="43" max="258" width="2.85546875" style="241"/>
    <col min="259" max="259" width="1.7109375" style="241" customWidth="1"/>
    <col min="260" max="266" width="2.85546875" style="241"/>
    <col min="267" max="267" width="2.85546875" style="241" customWidth="1"/>
    <col min="268" max="291" width="2.85546875" style="241"/>
    <col min="292" max="292" width="1.7109375" style="241" customWidth="1"/>
    <col min="293" max="514" width="2.85546875" style="241"/>
    <col min="515" max="515" width="1.7109375" style="241" customWidth="1"/>
    <col min="516" max="522" width="2.85546875" style="241"/>
    <col min="523" max="523" width="2.85546875" style="241" customWidth="1"/>
    <col min="524" max="547" width="2.85546875" style="241"/>
    <col min="548" max="548" width="1.7109375" style="241" customWidth="1"/>
    <col min="549" max="770" width="2.85546875" style="241"/>
    <col min="771" max="771" width="1.7109375" style="241" customWidth="1"/>
    <col min="772" max="778" width="2.85546875" style="241"/>
    <col min="779" max="779" width="2.85546875" style="241" customWidth="1"/>
    <col min="780" max="803" width="2.85546875" style="241"/>
    <col min="804" max="804" width="1.7109375" style="241" customWidth="1"/>
    <col min="805" max="1026" width="2.85546875" style="241"/>
    <col min="1027" max="1027" width="1.7109375" style="241" customWidth="1"/>
    <col min="1028" max="1034" width="2.85546875" style="241"/>
    <col min="1035" max="1035" width="2.85546875" style="241" customWidth="1"/>
    <col min="1036" max="1059" width="2.85546875" style="241"/>
    <col min="1060" max="1060" width="1.7109375" style="241" customWidth="1"/>
    <col min="1061" max="1282" width="2.85546875" style="241"/>
    <col min="1283" max="1283" width="1.7109375" style="241" customWidth="1"/>
    <col min="1284" max="1290" width="2.85546875" style="241"/>
    <col min="1291" max="1291" width="2.85546875" style="241" customWidth="1"/>
    <col min="1292" max="1315" width="2.85546875" style="241"/>
    <col min="1316" max="1316" width="1.7109375" style="241" customWidth="1"/>
    <col min="1317" max="1538" width="2.85546875" style="241"/>
    <col min="1539" max="1539" width="1.7109375" style="241" customWidth="1"/>
    <col min="1540" max="1546" width="2.85546875" style="241"/>
    <col min="1547" max="1547" width="2.85546875" style="241" customWidth="1"/>
    <col min="1548" max="1571" width="2.85546875" style="241"/>
    <col min="1572" max="1572" width="1.7109375" style="241" customWidth="1"/>
    <col min="1573" max="1794" width="2.85546875" style="241"/>
    <col min="1795" max="1795" width="1.7109375" style="241" customWidth="1"/>
    <col min="1796" max="1802" width="2.85546875" style="241"/>
    <col min="1803" max="1803" width="2.85546875" style="241" customWidth="1"/>
    <col min="1804" max="1827" width="2.85546875" style="241"/>
    <col min="1828" max="1828" width="1.7109375" style="241" customWidth="1"/>
    <col min="1829" max="2050" width="2.85546875" style="241"/>
    <col min="2051" max="2051" width="1.7109375" style="241" customWidth="1"/>
    <col min="2052" max="2058" width="2.85546875" style="241"/>
    <col min="2059" max="2059" width="2.85546875" style="241" customWidth="1"/>
    <col min="2060" max="2083" width="2.85546875" style="241"/>
    <col min="2084" max="2084" width="1.7109375" style="241" customWidth="1"/>
    <col min="2085" max="2306" width="2.85546875" style="241"/>
    <col min="2307" max="2307" width="1.7109375" style="241" customWidth="1"/>
    <col min="2308" max="2314" width="2.85546875" style="241"/>
    <col min="2315" max="2315" width="2.85546875" style="241" customWidth="1"/>
    <col min="2316" max="2339" width="2.85546875" style="241"/>
    <col min="2340" max="2340" width="1.7109375" style="241" customWidth="1"/>
    <col min="2341" max="2562" width="2.85546875" style="241"/>
    <col min="2563" max="2563" width="1.7109375" style="241" customWidth="1"/>
    <col min="2564" max="2570" width="2.85546875" style="241"/>
    <col min="2571" max="2571" width="2.85546875" style="241" customWidth="1"/>
    <col min="2572" max="2595" width="2.85546875" style="241"/>
    <col min="2596" max="2596" width="1.7109375" style="241" customWidth="1"/>
    <col min="2597" max="2818" width="2.85546875" style="241"/>
    <col min="2819" max="2819" width="1.7109375" style="241" customWidth="1"/>
    <col min="2820" max="2826" width="2.85546875" style="241"/>
    <col min="2827" max="2827" width="2.85546875" style="241" customWidth="1"/>
    <col min="2828" max="2851" width="2.85546875" style="241"/>
    <col min="2852" max="2852" width="1.7109375" style="241" customWidth="1"/>
    <col min="2853" max="3074" width="2.85546875" style="241"/>
    <col min="3075" max="3075" width="1.7109375" style="241" customWidth="1"/>
    <col min="3076" max="3082" width="2.85546875" style="241"/>
    <col min="3083" max="3083" width="2.85546875" style="241" customWidth="1"/>
    <col min="3084" max="3107" width="2.85546875" style="241"/>
    <col min="3108" max="3108" width="1.7109375" style="241" customWidth="1"/>
    <col min="3109" max="3330" width="2.85546875" style="241"/>
    <col min="3331" max="3331" width="1.7109375" style="241" customWidth="1"/>
    <col min="3332" max="3338" width="2.85546875" style="241"/>
    <col min="3339" max="3339" width="2.85546875" style="241" customWidth="1"/>
    <col min="3340" max="3363" width="2.85546875" style="241"/>
    <col min="3364" max="3364" width="1.7109375" style="241" customWidth="1"/>
    <col min="3365" max="3586" width="2.85546875" style="241"/>
    <col min="3587" max="3587" width="1.7109375" style="241" customWidth="1"/>
    <col min="3588" max="3594" width="2.85546875" style="241"/>
    <col min="3595" max="3595" width="2.85546875" style="241" customWidth="1"/>
    <col min="3596" max="3619" width="2.85546875" style="241"/>
    <col min="3620" max="3620" width="1.7109375" style="241" customWidth="1"/>
    <col min="3621" max="3842" width="2.85546875" style="241"/>
    <col min="3843" max="3843" width="1.7109375" style="241" customWidth="1"/>
    <col min="3844" max="3850" width="2.85546875" style="241"/>
    <col min="3851" max="3851" width="2.85546875" style="241" customWidth="1"/>
    <col min="3852" max="3875" width="2.85546875" style="241"/>
    <col min="3876" max="3876" width="1.7109375" style="241" customWidth="1"/>
    <col min="3877" max="4098" width="2.85546875" style="241"/>
    <col min="4099" max="4099" width="1.7109375" style="241" customWidth="1"/>
    <col min="4100" max="4106" width="2.85546875" style="241"/>
    <col min="4107" max="4107" width="2.85546875" style="241" customWidth="1"/>
    <col min="4108" max="4131" width="2.85546875" style="241"/>
    <col min="4132" max="4132" width="1.7109375" style="241" customWidth="1"/>
    <col min="4133" max="4354" width="2.85546875" style="241"/>
    <col min="4355" max="4355" width="1.7109375" style="241" customWidth="1"/>
    <col min="4356" max="4362" width="2.85546875" style="241"/>
    <col min="4363" max="4363" width="2.85546875" style="241" customWidth="1"/>
    <col min="4364" max="4387" width="2.85546875" style="241"/>
    <col min="4388" max="4388" width="1.7109375" style="241" customWidth="1"/>
    <col min="4389" max="4610" width="2.85546875" style="241"/>
    <col min="4611" max="4611" width="1.7109375" style="241" customWidth="1"/>
    <col min="4612" max="4618" width="2.85546875" style="241"/>
    <col min="4619" max="4619" width="2.85546875" style="241" customWidth="1"/>
    <col min="4620" max="4643" width="2.85546875" style="241"/>
    <col min="4644" max="4644" width="1.7109375" style="241" customWidth="1"/>
    <col min="4645" max="4866" width="2.85546875" style="241"/>
    <col min="4867" max="4867" width="1.7109375" style="241" customWidth="1"/>
    <col min="4868" max="4874" width="2.85546875" style="241"/>
    <col min="4875" max="4875" width="2.85546875" style="241" customWidth="1"/>
    <col min="4876" max="4899" width="2.85546875" style="241"/>
    <col min="4900" max="4900" width="1.7109375" style="241" customWidth="1"/>
    <col min="4901" max="5122" width="2.85546875" style="241"/>
    <col min="5123" max="5123" width="1.7109375" style="241" customWidth="1"/>
    <col min="5124" max="5130" width="2.85546875" style="241"/>
    <col min="5131" max="5131" width="2.85546875" style="241" customWidth="1"/>
    <col min="5132" max="5155" width="2.85546875" style="241"/>
    <col min="5156" max="5156" width="1.7109375" style="241" customWidth="1"/>
    <col min="5157" max="5378" width="2.85546875" style="241"/>
    <col min="5379" max="5379" width="1.7109375" style="241" customWidth="1"/>
    <col min="5380" max="5386" width="2.85546875" style="241"/>
    <col min="5387" max="5387" width="2.85546875" style="241" customWidth="1"/>
    <col min="5388" max="5411" width="2.85546875" style="241"/>
    <col min="5412" max="5412" width="1.7109375" style="241" customWidth="1"/>
    <col min="5413" max="5634" width="2.85546875" style="241"/>
    <col min="5635" max="5635" width="1.7109375" style="241" customWidth="1"/>
    <col min="5636" max="5642" width="2.85546875" style="241"/>
    <col min="5643" max="5643" width="2.85546875" style="241" customWidth="1"/>
    <col min="5644" max="5667" width="2.85546875" style="241"/>
    <col min="5668" max="5668" width="1.7109375" style="241" customWidth="1"/>
    <col min="5669" max="5890" width="2.85546875" style="241"/>
    <col min="5891" max="5891" width="1.7109375" style="241" customWidth="1"/>
    <col min="5892" max="5898" width="2.85546875" style="241"/>
    <col min="5899" max="5899" width="2.85546875" style="241" customWidth="1"/>
    <col min="5900" max="5923" width="2.85546875" style="241"/>
    <col min="5924" max="5924" width="1.7109375" style="241" customWidth="1"/>
    <col min="5925" max="6146" width="2.85546875" style="241"/>
    <col min="6147" max="6147" width="1.7109375" style="241" customWidth="1"/>
    <col min="6148" max="6154" width="2.85546875" style="241"/>
    <col min="6155" max="6155" width="2.85546875" style="241" customWidth="1"/>
    <col min="6156" max="6179" width="2.85546875" style="241"/>
    <col min="6180" max="6180" width="1.7109375" style="241" customWidth="1"/>
    <col min="6181" max="6402" width="2.85546875" style="241"/>
    <col min="6403" max="6403" width="1.7109375" style="241" customWidth="1"/>
    <col min="6404" max="6410" width="2.85546875" style="241"/>
    <col min="6411" max="6411" width="2.85546875" style="241" customWidth="1"/>
    <col min="6412" max="6435" width="2.85546875" style="241"/>
    <col min="6436" max="6436" width="1.7109375" style="241" customWidth="1"/>
    <col min="6437" max="6658" width="2.85546875" style="241"/>
    <col min="6659" max="6659" width="1.7109375" style="241" customWidth="1"/>
    <col min="6660" max="6666" width="2.85546875" style="241"/>
    <col min="6667" max="6667" width="2.85546875" style="241" customWidth="1"/>
    <col min="6668" max="6691" width="2.85546875" style="241"/>
    <col min="6692" max="6692" width="1.7109375" style="241" customWidth="1"/>
    <col min="6693" max="6914" width="2.85546875" style="241"/>
    <col min="6915" max="6915" width="1.7109375" style="241" customWidth="1"/>
    <col min="6916" max="6922" width="2.85546875" style="241"/>
    <col min="6923" max="6923" width="2.85546875" style="241" customWidth="1"/>
    <col min="6924" max="6947" width="2.85546875" style="241"/>
    <col min="6948" max="6948" width="1.7109375" style="241" customWidth="1"/>
    <col min="6949" max="7170" width="2.85546875" style="241"/>
    <col min="7171" max="7171" width="1.7109375" style="241" customWidth="1"/>
    <col min="7172" max="7178" width="2.85546875" style="241"/>
    <col min="7179" max="7179" width="2.85546875" style="241" customWidth="1"/>
    <col min="7180" max="7203" width="2.85546875" style="241"/>
    <col min="7204" max="7204" width="1.7109375" style="241" customWidth="1"/>
    <col min="7205" max="7426" width="2.85546875" style="241"/>
    <col min="7427" max="7427" width="1.7109375" style="241" customWidth="1"/>
    <col min="7428" max="7434" width="2.85546875" style="241"/>
    <col min="7435" max="7435" width="2.85546875" style="241" customWidth="1"/>
    <col min="7436" max="7459" width="2.85546875" style="241"/>
    <col min="7460" max="7460" width="1.7109375" style="241" customWidth="1"/>
    <col min="7461" max="7682" width="2.85546875" style="241"/>
    <col min="7683" max="7683" width="1.7109375" style="241" customWidth="1"/>
    <col min="7684" max="7690" width="2.85546875" style="241"/>
    <col min="7691" max="7691" width="2.85546875" style="241" customWidth="1"/>
    <col min="7692" max="7715" width="2.85546875" style="241"/>
    <col min="7716" max="7716" width="1.7109375" style="241" customWidth="1"/>
    <col min="7717" max="7938" width="2.85546875" style="241"/>
    <col min="7939" max="7939" width="1.7109375" style="241" customWidth="1"/>
    <col min="7940" max="7946" width="2.85546875" style="241"/>
    <col min="7947" max="7947" width="2.85546875" style="241" customWidth="1"/>
    <col min="7948" max="7971" width="2.85546875" style="241"/>
    <col min="7972" max="7972" width="1.7109375" style="241" customWidth="1"/>
    <col min="7973" max="8194" width="2.85546875" style="241"/>
    <col min="8195" max="8195" width="1.7109375" style="241" customWidth="1"/>
    <col min="8196" max="8202" width="2.85546875" style="241"/>
    <col min="8203" max="8203" width="2.85546875" style="241" customWidth="1"/>
    <col min="8204" max="8227" width="2.85546875" style="241"/>
    <col min="8228" max="8228" width="1.7109375" style="241" customWidth="1"/>
    <col min="8229" max="8450" width="2.85546875" style="241"/>
    <col min="8451" max="8451" width="1.7109375" style="241" customWidth="1"/>
    <col min="8452" max="8458" width="2.85546875" style="241"/>
    <col min="8459" max="8459" width="2.85546875" style="241" customWidth="1"/>
    <col min="8460" max="8483" width="2.85546875" style="241"/>
    <col min="8484" max="8484" width="1.7109375" style="241" customWidth="1"/>
    <col min="8485" max="8706" width="2.85546875" style="241"/>
    <col min="8707" max="8707" width="1.7109375" style="241" customWidth="1"/>
    <col min="8708" max="8714" width="2.85546875" style="241"/>
    <col min="8715" max="8715" width="2.85546875" style="241" customWidth="1"/>
    <col min="8716" max="8739" width="2.85546875" style="241"/>
    <col min="8740" max="8740" width="1.7109375" style="241" customWidth="1"/>
    <col min="8741" max="8962" width="2.85546875" style="241"/>
    <col min="8963" max="8963" width="1.7109375" style="241" customWidth="1"/>
    <col min="8964" max="8970" width="2.85546875" style="241"/>
    <col min="8971" max="8971" width="2.85546875" style="241" customWidth="1"/>
    <col min="8972" max="8995" width="2.85546875" style="241"/>
    <col min="8996" max="8996" width="1.7109375" style="241" customWidth="1"/>
    <col min="8997" max="9218" width="2.85546875" style="241"/>
    <col min="9219" max="9219" width="1.7109375" style="241" customWidth="1"/>
    <col min="9220" max="9226" width="2.85546875" style="241"/>
    <col min="9227" max="9227" width="2.85546875" style="241" customWidth="1"/>
    <col min="9228" max="9251" width="2.85546875" style="241"/>
    <col min="9252" max="9252" width="1.7109375" style="241" customWidth="1"/>
    <col min="9253" max="9474" width="2.85546875" style="241"/>
    <col min="9475" max="9475" width="1.7109375" style="241" customWidth="1"/>
    <col min="9476" max="9482" width="2.85546875" style="241"/>
    <col min="9483" max="9483" width="2.85546875" style="241" customWidth="1"/>
    <col min="9484" max="9507" width="2.85546875" style="241"/>
    <col min="9508" max="9508" width="1.7109375" style="241" customWidth="1"/>
    <col min="9509" max="9730" width="2.85546875" style="241"/>
    <col min="9731" max="9731" width="1.7109375" style="241" customWidth="1"/>
    <col min="9732" max="9738" width="2.85546875" style="241"/>
    <col min="9739" max="9739" width="2.85546875" style="241" customWidth="1"/>
    <col min="9740" max="9763" width="2.85546875" style="241"/>
    <col min="9764" max="9764" width="1.7109375" style="241" customWidth="1"/>
    <col min="9765" max="9986" width="2.85546875" style="241"/>
    <col min="9987" max="9987" width="1.7109375" style="241" customWidth="1"/>
    <col min="9988" max="9994" width="2.85546875" style="241"/>
    <col min="9995" max="9995" width="2.85546875" style="241" customWidth="1"/>
    <col min="9996" max="10019" width="2.85546875" style="241"/>
    <col min="10020" max="10020" width="1.7109375" style="241" customWidth="1"/>
    <col min="10021" max="10242" width="2.85546875" style="241"/>
    <col min="10243" max="10243" width="1.7109375" style="241" customWidth="1"/>
    <col min="10244" max="10250" width="2.85546875" style="241"/>
    <col min="10251" max="10251" width="2.85546875" style="241" customWidth="1"/>
    <col min="10252" max="10275" width="2.85546875" style="241"/>
    <col min="10276" max="10276" width="1.7109375" style="241" customWidth="1"/>
    <col min="10277" max="10498" width="2.85546875" style="241"/>
    <col min="10499" max="10499" width="1.7109375" style="241" customWidth="1"/>
    <col min="10500" max="10506" width="2.85546875" style="241"/>
    <col min="10507" max="10507" width="2.85546875" style="241" customWidth="1"/>
    <col min="10508" max="10531" width="2.85546875" style="241"/>
    <col min="10532" max="10532" width="1.7109375" style="241" customWidth="1"/>
    <col min="10533" max="10754" width="2.85546875" style="241"/>
    <col min="10755" max="10755" width="1.7109375" style="241" customWidth="1"/>
    <col min="10756" max="10762" width="2.85546875" style="241"/>
    <col min="10763" max="10763" width="2.85546875" style="241" customWidth="1"/>
    <col min="10764" max="10787" width="2.85546875" style="241"/>
    <col min="10788" max="10788" width="1.7109375" style="241" customWidth="1"/>
    <col min="10789" max="11010" width="2.85546875" style="241"/>
    <col min="11011" max="11011" width="1.7109375" style="241" customWidth="1"/>
    <col min="11012" max="11018" width="2.85546875" style="241"/>
    <col min="11019" max="11019" width="2.85546875" style="241" customWidth="1"/>
    <col min="11020" max="11043" width="2.85546875" style="241"/>
    <col min="11044" max="11044" width="1.7109375" style="241" customWidth="1"/>
    <col min="11045" max="11266" width="2.85546875" style="241"/>
    <col min="11267" max="11267" width="1.7109375" style="241" customWidth="1"/>
    <col min="11268" max="11274" width="2.85546875" style="241"/>
    <col min="11275" max="11275" width="2.85546875" style="241" customWidth="1"/>
    <col min="11276" max="11299" width="2.85546875" style="241"/>
    <col min="11300" max="11300" width="1.7109375" style="241" customWidth="1"/>
    <col min="11301" max="11522" width="2.85546875" style="241"/>
    <col min="11523" max="11523" width="1.7109375" style="241" customWidth="1"/>
    <col min="11524" max="11530" width="2.85546875" style="241"/>
    <col min="11531" max="11531" width="2.85546875" style="241" customWidth="1"/>
    <col min="11532" max="11555" width="2.85546875" style="241"/>
    <col min="11556" max="11556" width="1.7109375" style="241" customWidth="1"/>
    <col min="11557" max="11778" width="2.85546875" style="241"/>
    <col min="11779" max="11779" width="1.7109375" style="241" customWidth="1"/>
    <col min="11780" max="11786" width="2.85546875" style="241"/>
    <col min="11787" max="11787" width="2.85546875" style="241" customWidth="1"/>
    <col min="11788" max="11811" width="2.85546875" style="241"/>
    <col min="11812" max="11812" width="1.7109375" style="241" customWidth="1"/>
    <col min="11813" max="12034" width="2.85546875" style="241"/>
    <col min="12035" max="12035" width="1.7109375" style="241" customWidth="1"/>
    <col min="12036" max="12042" width="2.85546875" style="241"/>
    <col min="12043" max="12043" width="2.85546875" style="241" customWidth="1"/>
    <col min="12044" max="12067" width="2.85546875" style="241"/>
    <col min="12068" max="12068" width="1.7109375" style="241" customWidth="1"/>
    <col min="12069" max="12290" width="2.85546875" style="241"/>
    <col min="12291" max="12291" width="1.7109375" style="241" customWidth="1"/>
    <col min="12292" max="12298" width="2.85546875" style="241"/>
    <col min="12299" max="12299" width="2.85546875" style="241" customWidth="1"/>
    <col min="12300" max="12323" width="2.85546875" style="241"/>
    <col min="12324" max="12324" width="1.7109375" style="241" customWidth="1"/>
    <col min="12325" max="12546" width="2.85546875" style="241"/>
    <col min="12547" max="12547" width="1.7109375" style="241" customWidth="1"/>
    <col min="12548" max="12554" width="2.85546875" style="241"/>
    <col min="12555" max="12555" width="2.85546875" style="241" customWidth="1"/>
    <col min="12556" max="12579" width="2.85546875" style="241"/>
    <col min="12580" max="12580" width="1.7109375" style="241" customWidth="1"/>
    <col min="12581" max="12802" width="2.85546875" style="241"/>
    <col min="12803" max="12803" width="1.7109375" style="241" customWidth="1"/>
    <col min="12804" max="12810" width="2.85546875" style="241"/>
    <col min="12811" max="12811" width="2.85546875" style="241" customWidth="1"/>
    <col min="12812" max="12835" width="2.85546875" style="241"/>
    <col min="12836" max="12836" width="1.7109375" style="241" customWidth="1"/>
    <col min="12837" max="13058" width="2.85546875" style="241"/>
    <col min="13059" max="13059" width="1.7109375" style="241" customWidth="1"/>
    <col min="13060" max="13066" width="2.85546875" style="241"/>
    <col min="13067" max="13067" width="2.85546875" style="241" customWidth="1"/>
    <col min="13068" max="13091" width="2.85546875" style="241"/>
    <col min="13092" max="13092" width="1.7109375" style="241" customWidth="1"/>
    <col min="13093" max="13314" width="2.85546875" style="241"/>
    <col min="13315" max="13315" width="1.7109375" style="241" customWidth="1"/>
    <col min="13316" max="13322" width="2.85546875" style="241"/>
    <col min="13323" max="13323" width="2.85546875" style="241" customWidth="1"/>
    <col min="13324" max="13347" width="2.85546875" style="241"/>
    <col min="13348" max="13348" width="1.7109375" style="241" customWidth="1"/>
    <col min="13349" max="13570" width="2.85546875" style="241"/>
    <col min="13571" max="13571" width="1.7109375" style="241" customWidth="1"/>
    <col min="13572" max="13578" width="2.85546875" style="241"/>
    <col min="13579" max="13579" width="2.85546875" style="241" customWidth="1"/>
    <col min="13580" max="13603" width="2.85546875" style="241"/>
    <col min="13604" max="13604" width="1.7109375" style="241" customWidth="1"/>
    <col min="13605" max="13826" width="2.85546875" style="241"/>
    <col min="13827" max="13827" width="1.7109375" style="241" customWidth="1"/>
    <col min="13828" max="13834" width="2.85546875" style="241"/>
    <col min="13835" max="13835" width="2.85546875" style="241" customWidth="1"/>
    <col min="13836" max="13859" width="2.85546875" style="241"/>
    <col min="13860" max="13860" width="1.7109375" style="241" customWidth="1"/>
    <col min="13861" max="14082" width="2.85546875" style="241"/>
    <col min="14083" max="14083" width="1.7109375" style="241" customWidth="1"/>
    <col min="14084" max="14090" width="2.85546875" style="241"/>
    <col min="14091" max="14091" width="2.85546875" style="241" customWidth="1"/>
    <col min="14092" max="14115" width="2.85546875" style="241"/>
    <col min="14116" max="14116" width="1.7109375" style="241" customWidth="1"/>
    <col min="14117" max="14338" width="2.85546875" style="241"/>
    <col min="14339" max="14339" width="1.7109375" style="241" customWidth="1"/>
    <col min="14340" max="14346" width="2.85546875" style="241"/>
    <col min="14347" max="14347" width="2.85546875" style="241" customWidth="1"/>
    <col min="14348" max="14371" width="2.85546875" style="241"/>
    <col min="14372" max="14372" width="1.7109375" style="241" customWidth="1"/>
    <col min="14373" max="14594" width="2.85546875" style="241"/>
    <col min="14595" max="14595" width="1.7109375" style="241" customWidth="1"/>
    <col min="14596" max="14602" width="2.85546875" style="241"/>
    <col min="14603" max="14603" width="2.85546875" style="241" customWidth="1"/>
    <col min="14604" max="14627" width="2.85546875" style="241"/>
    <col min="14628" max="14628" width="1.7109375" style="241" customWidth="1"/>
    <col min="14629" max="14850" width="2.85546875" style="241"/>
    <col min="14851" max="14851" width="1.7109375" style="241" customWidth="1"/>
    <col min="14852" max="14858" width="2.85546875" style="241"/>
    <col min="14859" max="14859" width="2.85546875" style="241" customWidth="1"/>
    <col min="14860" max="14883" width="2.85546875" style="241"/>
    <col min="14884" max="14884" width="1.7109375" style="241" customWidth="1"/>
    <col min="14885" max="15106" width="2.85546875" style="241"/>
    <col min="15107" max="15107" width="1.7109375" style="241" customWidth="1"/>
    <col min="15108" max="15114" width="2.85546875" style="241"/>
    <col min="15115" max="15115" width="2.85546875" style="241" customWidth="1"/>
    <col min="15116" max="15139" width="2.85546875" style="241"/>
    <col min="15140" max="15140" width="1.7109375" style="241" customWidth="1"/>
    <col min="15141" max="15362" width="2.85546875" style="241"/>
    <col min="15363" max="15363" width="1.7109375" style="241" customWidth="1"/>
    <col min="15364" max="15370" width="2.85546875" style="241"/>
    <col min="15371" max="15371" width="2.85546875" style="241" customWidth="1"/>
    <col min="15372" max="15395" width="2.85546875" style="241"/>
    <col min="15396" max="15396" width="1.7109375" style="241" customWidth="1"/>
    <col min="15397" max="15618" width="2.85546875" style="241"/>
    <col min="15619" max="15619" width="1.7109375" style="241" customWidth="1"/>
    <col min="15620" max="15626" width="2.85546875" style="241"/>
    <col min="15627" max="15627" width="2.85546875" style="241" customWidth="1"/>
    <col min="15628" max="15651" width="2.85546875" style="241"/>
    <col min="15652" max="15652" width="1.7109375" style="241" customWidth="1"/>
    <col min="15653" max="15874" width="2.85546875" style="241"/>
    <col min="15875" max="15875" width="1.7109375" style="241" customWidth="1"/>
    <col min="15876" max="15882" width="2.85546875" style="241"/>
    <col min="15883" max="15883" width="2.85546875" style="241" customWidth="1"/>
    <col min="15884" max="15907" width="2.85546875" style="241"/>
    <col min="15908" max="15908" width="1.7109375" style="241" customWidth="1"/>
    <col min="15909" max="16130" width="2.85546875" style="241"/>
    <col min="16131" max="16131" width="1.7109375" style="241" customWidth="1"/>
    <col min="16132" max="16138" width="2.85546875" style="241"/>
    <col min="16139" max="16139" width="2.85546875" style="241" customWidth="1"/>
    <col min="16140" max="16163" width="2.85546875" style="241"/>
    <col min="16164" max="16164" width="1.7109375" style="241" customWidth="1"/>
    <col min="16165" max="16384" width="2.85546875" style="241"/>
  </cols>
  <sheetData>
    <row r="1" spans="2:111" s="124" customFormat="1" ht="15" customHeight="1" thickBot="1">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c r="B2" s="695" t="s">
        <v>2088</v>
      </c>
      <c r="C2" s="696"/>
      <c r="D2" s="696"/>
      <c r="E2" s="696"/>
      <c r="F2" s="696"/>
      <c r="G2" s="696"/>
      <c r="H2" s="696"/>
      <c r="I2" s="696"/>
      <c r="J2" s="696"/>
      <c r="K2" s="696"/>
      <c r="L2" s="696"/>
      <c r="M2" s="696"/>
      <c r="N2" s="696"/>
      <c r="O2" s="696"/>
      <c r="P2" s="696"/>
      <c r="Q2" s="696"/>
      <c r="R2" s="696"/>
      <c r="S2" s="696"/>
      <c r="T2" s="696"/>
      <c r="U2" s="696"/>
      <c r="V2" s="696"/>
      <c r="W2" s="696"/>
      <c r="X2" s="696"/>
      <c r="Y2" s="696"/>
      <c r="Z2" s="696"/>
      <c r="AA2" s="696"/>
      <c r="AB2" s="696"/>
      <c r="AC2" s="696"/>
      <c r="AD2" s="696"/>
      <c r="AE2" s="696"/>
      <c r="AF2" s="696"/>
      <c r="AG2" s="696"/>
      <c r="AH2" s="696"/>
      <c r="AI2" s="696"/>
      <c r="AJ2" s="697"/>
      <c r="AK2" s="125"/>
      <c r="AL2" s="125"/>
      <c r="AM2" s="125"/>
    </row>
    <row r="3" spans="2:111" s="124" customFormat="1" ht="5.0999999999999996" customHeight="1">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15" customHeight="1">
      <c r="B4" s="943" t="s">
        <v>1958</v>
      </c>
      <c r="C4" s="944"/>
      <c r="D4" s="944"/>
      <c r="E4" s="944"/>
      <c r="F4" s="944"/>
      <c r="G4" s="944"/>
      <c r="H4" s="944"/>
      <c r="I4" s="944"/>
      <c r="J4" s="944"/>
      <c r="K4" s="944"/>
      <c r="L4" s="944"/>
      <c r="M4" s="944"/>
      <c r="N4" s="944"/>
      <c r="O4" s="944"/>
      <c r="P4" s="944"/>
      <c r="Q4" s="944"/>
      <c r="R4" s="944"/>
      <c r="S4" s="944"/>
      <c r="T4" s="944"/>
      <c r="U4" s="944"/>
      <c r="V4" s="944"/>
      <c r="W4" s="944"/>
      <c r="X4" s="944"/>
      <c r="Y4" s="944"/>
      <c r="Z4" s="944"/>
      <c r="AA4" s="944"/>
      <c r="AB4" s="944"/>
      <c r="AC4" s="944"/>
      <c r="AD4" s="944"/>
      <c r="AE4" s="944"/>
      <c r="AF4" s="944"/>
      <c r="AG4" s="944"/>
      <c r="AH4" s="944"/>
      <c r="AI4" s="944"/>
      <c r="AJ4" s="945"/>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15" customHeight="1">
      <c r="B5" s="463"/>
      <c r="C5" s="944" t="s">
        <v>2264</v>
      </c>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c r="AE5" s="944"/>
      <c r="AF5" s="944"/>
      <c r="AG5" s="944"/>
      <c r="AH5" s="944"/>
      <c r="AI5" s="944"/>
      <c r="AJ5" s="464"/>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124" customFormat="1" ht="6.75" customHeight="1">
      <c r="B6" s="234"/>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6"/>
      <c r="AK6" s="125"/>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row>
    <row r="7" spans="2:111" s="230" customFormat="1" ht="15" customHeight="1">
      <c r="B7" s="237"/>
      <c r="C7" s="892" t="s">
        <v>2221</v>
      </c>
      <c r="D7" s="893"/>
      <c r="E7" s="893"/>
      <c r="F7" s="893"/>
      <c r="G7" s="893"/>
      <c r="H7" s="893"/>
      <c r="I7" s="893"/>
      <c r="J7" s="893"/>
      <c r="K7" s="893"/>
      <c r="L7" s="893"/>
      <c r="M7" s="893"/>
      <c r="N7" s="893"/>
      <c r="O7" s="893"/>
      <c r="P7" s="893"/>
      <c r="Q7" s="893"/>
      <c r="R7" s="893"/>
      <c r="S7" s="893"/>
      <c r="T7" s="893"/>
      <c r="U7" s="893"/>
      <c r="V7" s="893"/>
      <c r="W7" s="893"/>
      <c r="X7" s="893"/>
      <c r="Y7" s="893"/>
      <c r="Z7" s="893"/>
      <c r="AA7" s="893"/>
      <c r="AB7" s="893"/>
      <c r="AC7" s="893"/>
      <c r="AD7" s="893"/>
      <c r="AE7" s="893"/>
      <c r="AF7" s="893"/>
      <c r="AG7" s="893"/>
      <c r="AH7" s="893"/>
      <c r="AI7" s="894"/>
      <c r="AJ7" s="238"/>
      <c r="AK7" s="239"/>
      <c r="AL7" s="240"/>
      <c r="AM7" s="241"/>
      <c r="AN7" s="241"/>
      <c r="AO7" s="241"/>
      <c r="AP7" s="241"/>
      <c r="AQ7" s="241"/>
      <c r="AR7" s="241"/>
      <c r="AS7" s="241"/>
      <c r="AT7" s="241"/>
      <c r="AU7" s="241"/>
      <c r="AV7" s="241"/>
      <c r="AW7" s="241"/>
      <c r="AX7" s="241"/>
      <c r="AY7" s="241"/>
      <c r="AZ7" s="241"/>
      <c r="BA7" s="241"/>
      <c r="BB7" s="241"/>
      <c r="BC7" s="241"/>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c r="B8" s="237"/>
      <c r="C8" s="127" t="s">
        <v>2222</v>
      </c>
      <c r="D8" s="305"/>
      <c r="E8" s="305"/>
      <c r="F8" s="305"/>
      <c r="G8" s="305"/>
      <c r="H8" s="1111"/>
      <c r="I8" s="1111"/>
      <c r="J8" s="1111"/>
      <c r="K8" s="1111"/>
      <c r="L8" s="1111"/>
      <c r="M8" s="1111"/>
      <c r="N8" s="1111"/>
      <c r="O8" s="1111"/>
      <c r="P8" s="1111"/>
      <c r="Q8" s="1111"/>
      <c r="R8" s="1111"/>
      <c r="S8" s="1111"/>
      <c r="T8" s="1111"/>
      <c r="U8" s="1111"/>
      <c r="V8" s="1111"/>
      <c r="W8" s="1111"/>
      <c r="X8" s="1111"/>
      <c r="Y8" s="1111"/>
      <c r="Z8" s="1111"/>
      <c r="AA8" s="1111"/>
      <c r="AB8" s="1111"/>
      <c r="AC8" s="1111"/>
      <c r="AD8" s="1111"/>
      <c r="AE8" s="1111"/>
      <c r="AF8" s="1111"/>
      <c r="AG8" s="1111"/>
      <c r="AH8" s="1111"/>
      <c r="AI8" s="1111"/>
      <c r="AJ8" s="242"/>
      <c r="AK8" s="239"/>
      <c r="AL8" s="240"/>
      <c r="AM8" s="241"/>
      <c r="AN8" s="241"/>
      <c r="AO8" s="241"/>
      <c r="AP8" s="243"/>
      <c r="AQ8" s="243"/>
      <c r="AR8" s="243"/>
      <c r="AS8" s="243"/>
      <c r="AT8" s="244"/>
      <c r="AU8" s="26"/>
      <c r="AV8" s="159"/>
      <c r="AW8" s="26"/>
      <c r="AX8" s="26"/>
      <c r="AY8" s="26"/>
      <c r="AZ8" s="26"/>
      <c r="BA8" s="970"/>
      <c r="BB8" s="970"/>
      <c r="BC8" s="970"/>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c r="B9" s="237"/>
      <c r="C9" s="160" t="s">
        <v>2223</v>
      </c>
      <c r="D9" s="160"/>
      <c r="E9" s="160"/>
      <c r="F9" s="924"/>
      <c r="G9" s="924"/>
      <c r="H9" s="924"/>
      <c r="I9" s="924"/>
      <c r="J9" s="924"/>
      <c r="K9" s="924"/>
      <c r="L9" s="924"/>
      <c r="M9" s="924"/>
      <c r="N9" s="924"/>
      <c r="O9" s="924"/>
      <c r="P9" s="924"/>
      <c r="Q9" s="924"/>
      <c r="R9" s="924"/>
      <c r="S9" s="1112" t="s">
        <v>2224</v>
      </c>
      <c r="T9" s="1112"/>
      <c r="U9" s="1112"/>
      <c r="V9" s="1112"/>
      <c r="W9" s="1112"/>
      <c r="X9" s="1112"/>
      <c r="Y9" s="1112"/>
      <c r="Z9" s="1121"/>
      <c r="AA9" s="1121"/>
      <c r="AB9" s="1121"/>
      <c r="AC9" s="1121"/>
      <c r="AD9" s="1121"/>
      <c r="AE9" s="1121"/>
      <c r="AF9" s="1121"/>
      <c r="AG9" s="1121"/>
      <c r="AH9" s="1121"/>
      <c r="AI9" s="1121"/>
      <c r="AJ9" s="245"/>
      <c r="AK9" s="239"/>
      <c r="AL9" s="240"/>
      <c r="AM9" s="241"/>
      <c r="AN9" s="241"/>
      <c r="AO9" s="241"/>
      <c r="AP9" s="246"/>
      <c r="AQ9" s="241"/>
      <c r="AR9" s="241"/>
      <c r="AS9" s="241"/>
      <c r="AT9" s="244"/>
      <c r="AU9" s="26"/>
      <c r="AV9" s="26"/>
      <c r="AW9" s="26"/>
      <c r="AX9" s="26"/>
      <c r="AY9" s="26"/>
      <c r="AZ9" s="26"/>
      <c r="BA9" s="26"/>
      <c r="BB9" s="26"/>
      <c r="BC9" s="26"/>
      <c r="BD9" s="241"/>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c r="B10" s="237"/>
      <c r="C10" s="160" t="s">
        <v>2225</v>
      </c>
      <c r="D10" s="160"/>
      <c r="E10" s="160"/>
      <c r="F10" s="160"/>
      <c r="G10" s="921"/>
      <c r="H10" s="921"/>
      <c r="I10" s="921"/>
      <c r="J10" s="921"/>
      <c r="K10" s="921"/>
      <c r="L10" s="921"/>
      <c r="M10" s="921"/>
      <c r="N10" s="921"/>
      <c r="O10" s="921"/>
      <c r="P10" s="921"/>
      <c r="Q10" s="921"/>
      <c r="R10" s="921"/>
      <c r="S10" s="921"/>
      <c r="T10" s="921"/>
      <c r="U10" s="921"/>
      <c r="V10" s="921"/>
      <c r="W10" s="921"/>
      <c r="X10" s="921"/>
      <c r="Y10" s="921"/>
      <c r="Z10" s="994"/>
      <c r="AA10" s="994"/>
      <c r="AB10" s="994"/>
      <c r="AC10" s="247" t="s">
        <v>2226</v>
      </c>
      <c r="AD10" s="313"/>
      <c r="AE10" s="994"/>
      <c r="AF10" s="994"/>
      <c r="AG10" s="994"/>
      <c r="AH10" s="994"/>
      <c r="AI10" s="994"/>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c r="B11" s="237"/>
      <c r="C11" s="160" t="s">
        <v>2227</v>
      </c>
      <c r="D11" s="160"/>
      <c r="E11" s="160"/>
      <c r="F11" s="160"/>
      <c r="G11" s="306"/>
      <c r="H11" s="994"/>
      <c r="I11" s="994"/>
      <c r="J11" s="994"/>
      <c r="K11" s="994"/>
      <c r="L11" s="994"/>
      <c r="M11" s="994"/>
      <c r="N11" s="994"/>
      <c r="O11" s="994"/>
      <c r="P11" s="994"/>
      <c r="Q11" s="994"/>
      <c r="R11" s="994"/>
      <c r="S11" s="994"/>
      <c r="T11" s="160"/>
      <c r="U11" s="247"/>
      <c r="V11" s="249" t="s">
        <v>2228</v>
      </c>
      <c r="W11" s="921"/>
      <c r="X11" s="921"/>
      <c r="Y11" s="921"/>
      <c r="Z11" s="921"/>
      <c r="AA11" s="921"/>
      <c r="AB11" s="921"/>
      <c r="AC11" s="921"/>
      <c r="AD11" s="921"/>
      <c r="AE11" s="921"/>
      <c r="AF11" s="921"/>
      <c r="AG11" s="921"/>
      <c r="AH11" s="921"/>
      <c r="AI11" s="921"/>
      <c r="AJ11" s="242"/>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c r="B12" s="237"/>
      <c r="C12" s="160" t="s">
        <v>2015</v>
      </c>
      <c r="D12" s="127"/>
      <c r="E12" s="160"/>
      <c r="F12" s="921"/>
      <c r="G12" s="1123"/>
      <c r="H12" s="1123"/>
      <c r="I12" s="1123"/>
      <c r="J12" s="1123"/>
      <c r="K12" s="1123"/>
      <c r="L12" s="1123"/>
      <c r="M12" s="1123"/>
      <c r="N12" s="1124" t="s">
        <v>2016</v>
      </c>
      <c r="O12" s="1124"/>
      <c r="P12" s="1124"/>
      <c r="Q12" s="1124"/>
      <c r="R12" s="1124"/>
      <c r="S12" s="963"/>
      <c r="T12" s="963"/>
      <c r="U12" s="963"/>
      <c r="V12" s="963"/>
      <c r="W12" s="963"/>
      <c r="X12" s="963"/>
      <c r="Y12" s="963"/>
      <c r="Z12" s="963"/>
      <c r="AA12" s="963"/>
      <c r="AB12" s="963"/>
      <c r="AC12" s="963"/>
      <c r="AD12" s="247" t="s">
        <v>2017</v>
      </c>
      <c r="AE12" s="313"/>
      <c r="AF12" s="313"/>
      <c r="AG12" s="964"/>
      <c r="AH12" s="964"/>
      <c r="AI12" s="964"/>
      <c r="AJ12" s="245"/>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c r="B13" s="237"/>
      <c r="C13" s="160" t="s">
        <v>2018</v>
      </c>
      <c r="D13" s="160"/>
      <c r="E13" s="160"/>
      <c r="F13" s="127"/>
      <c r="G13" s="921"/>
      <c r="H13" s="921"/>
      <c r="I13" s="921"/>
      <c r="J13" s="921"/>
      <c r="K13" s="921"/>
      <c r="L13" s="921"/>
      <c r="M13" s="921"/>
      <c r="N13" s="160" t="s">
        <v>2019</v>
      </c>
      <c r="O13" s="160"/>
      <c r="P13" s="253"/>
      <c r="Q13" s="339"/>
      <c r="R13" s="1122"/>
      <c r="S13" s="1122"/>
      <c r="T13" s="1122"/>
      <c r="U13" s="1122"/>
      <c r="V13" s="1122"/>
      <c r="W13" s="1122"/>
      <c r="X13" s="1122"/>
      <c r="Y13" s="1122"/>
      <c r="Z13" s="1122"/>
      <c r="AA13" s="1122"/>
      <c r="AB13" s="1122"/>
      <c r="AC13" s="1122"/>
      <c r="AD13" s="1122"/>
      <c r="AE13" s="1122"/>
      <c r="AF13" s="1122"/>
      <c r="AG13" s="1122"/>
      <c r="AH13" s="1122"/>
      <c r="AI13" s="1122"/>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c r="B14" s="237"/>
      <c r="C14" s="160" t="s">
        <v>2312</v>
      </c>
      <c r="D14" s="160"/>
      <c r="E14" s="160"/>
      <c r="F14" s="160"/>
      <c r="G14" s="160"/>
      <c r="H14" s="160"/>
      <c r="I14" s="257"/>
      <c r="J14" s="257"/>
      <c r="K14" s="257"/>
      <c r="L14" s="257"/>
      <c r="M14" s="257"/>
      <c r="N14" s="257"/>
      <c r="O14" s="257"/>
      <c r="P14" s="257"/>
      <c r="Q14" s="257"/>
      <c r="R14" s="257"/>
      <c r="S14" s="127"/>
      <c r="T14" s="127"/>
      <c r="U14" s="127"/>
      <c r="V14" s="127"/>
      <c r="W14" s="438"/>
      <c r="X14" s="247" t="s">
        <v>197</v>
      </c>
      <c r="Y14" s="247"/>
      <c r="Z14" s="438"/>
      <c r="AA14" s="247" t="s">
        <v>196</v>
      </c>
      <c r="AB14" s="127"/>
      <c r="AC14" s="257"/>
      <c r="AD14" s="467"/>
      <c r="AE14" s="467"/>
      <c r="AF14" s="467"/>
      <c r="AG14" s="467"/>
      <c r="AH14" s="467"/>
      <c r="AI14" s="467"/>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c r="B15" s="237"/>
      <c r="C15" s="160" t="s">
        <v>2359</v>
      </c>
      <c r="D15" s="160"/>
      <c r="E15" s="160"/>
      <c r="F15" s="160"/>
      <c r="G15" s="160"/>
      <c r="H15" s="160"/>
      <c r="I15" s="257"/>
      <c r="J15" s="257"/>
      <c r="K15" s="257"/>
      <c r="L15" s="257"/>
      <c r="M15" s="257"/>
      <c r="N15" s="257"/>
      <c r="O15" s="257"/>
      <c r="P15" s="257"/>
      <c r="Q15" s="257"/>
      <c r="R15" s="257"/>
      <c r="S15" s="127"/>
      <c r="T15" s="127"/>
      <c r="U15" s="127"/>
      <c r="V15" s="127"/>
      <c r="W15" s="438"/>
      <c r="X15" s="247" t="s">
        <v>1684</v>
      </c>
      <c r="Y15" s="254"/>
      <c r="Z15" s="254"/>
      <c r="AA15" s="254"/>
      <c r="AB15" s="254"/>
      <c r="AC15" s="254"/>
      <c r="AD15" s="438"/>
      <c r="AE15" s="247" t="s">
        <v>1685</v>
      </c>
      <c r="AF15" s="254"/>
      <c r="AG15" s="160"/>
      <c r="AH15" s="160"/>
      <c r="AI15" s="255"/>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c r="B17" s="237"/>
      <c r="C17" s="892" t="s">
        <v>2229</v>
      </c>
      <c r="D17" s="893"/>
      <c r="E17" s="893"/>
      <c r="F17" s="893"/>
      <c r="G17" s="893"/>
      <c r="H17" s="893"/>
      <c r="I17" s="893"/>
      <c r="J17" s="893"/>
      <c r="K17" s="893"/>
      <c r="L17" s="893"/>
      <c r="M17" s="893"/>
      <c r="N17" s="893"/>
      <c r="O17" s="893"/>
      <c r="P17" s="893"/>
      <c r="Q17" s="893"/>
      <c r="R17" s="893"/>
      <c r="S17" s="893"/>
      <c r="T17" s="893"/>
      <c r="U17" s="893"/>
      <c r="V17" s="893"/>
      <c r="W17" s="893"/>
      <c r="X17" s="893"/>
      <c r="Y17" s="893"/>
      <c r="Z17" s="893"/>
      <c r="AA17" s="893"/>
      <c r="AB17" s="893"/>
      <c r="AC17" s="893"/>
      <c r="AD17" s="893"/>
      <c r="AE17" s="893"/>
      <c r="AF17" s="893"/>
      <c r="AG17" s="893"/>
      <c r="AH17" s="893"/>
      <c r="AI17" s="894"/>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c r="B18" s="237"/>
      <c r="C18" s="127" t="s">
        <v>2230</v>
      </c>
      <c r="D18" s="127"/>
      <c r="E18" s="127"/>
      <c r="F18" s="1113"/>
      <c r="G18" s="1113"/>
      <c r="H18" s="1113"/>
      <c r="I18" s="1113"/>
      <c r="J18" s="1113"/>
      <c r="K18" s="1113"/>
      <c r="L18" s="1113"/>
      <c r="M18" s="1113"/>
      <c r="N18" s="1113"/>
      <c r="O18" s="1113"/>
      <c r="P18" s="1113"/>
      <c r="Q18" s="1113"/>
      <c r="R18" s="1113"/>
      <c r="S18" s="1113"/>
      <c r="T18" s="1113"/>
      <c r="U18" s="1113"/>
      <c r="V18" s="1113"/>
      <c r="W18" s="1113"/>
      <c r="X18" s="1113"/>
      <c r="Y18" s="1113"/>
      <c r="Z18" s="1113"/>
      <c r="AA18" s="1113"/>
      <c r="AB18" s="1113"/>
      <c r="AC18" s="1113"/>
      <c r="AD18" s="1113"/>
      <c r="AE18" s="1113"/>
      <c r="AF18" s="1113"/>
      <c r="AG18" s="1113"/>
      <c r="AH18" s="1113"/>
      <c r="AI18" s="1113"/>
      <c r="AJ18" s="242"/>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8"/>
      <c r="BQ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c r="B19" s="237"/>
      <c r="C19" s="160" t="s">
        <v>2231</v>
      </c>
      <c r="D19" s="160"/>
      <c r="E19" s="160"/>
      <c r="F19" s="160"/>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245"/>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c r="B20" s="237"/>
      <c r="C20" s="935" t="s">
        <v>2232</v>
      </c>
      <c r="D20" s="935"/>
      <c r="E20" s="935"/>
      <c r="F20" s="935"/>
      <c r="G20" s="935"/>
      <c r="H20" s="935"/>
      <c r="I20" s="935"/>
      <c r="J20" s="935"/>
      <c r="K20" s="964"/>
      <c r="L20" s="964"/>
      <c r="M20" s="964"/>
      <c r="N20" s="964"/>
      <c r="O20" s="964"/>
      <c r="P20" s="964"/>
      <c r="Q20" s="964"/>
      <c r="R20" s="964"/>
      <c r="S20" s="964"/>
      <c r="T20" s="964"/>
      <c r="U20" s="964"/>
      <c r="V20" s="1112" t="s">
        <v>2233</v>
      </c>
      <c r="W20" s="1112"/>
      <c r="X20" s="1112"/>
      <c r="Y20" s="1112"/>
      <c r="Z20" s="1112"/>
      <c r="AA20" s="1112"/>
      <c r="AB20" s="1112"/>
      <c r="AC20" s="1119"/>
      <c r="AD20" s="1119"/>
      <c r="AE20" s="1119"/>
      <c r="AF20" s="1119"/>
      <c r="AG20" s="1119"/>
      <c r="AH20" s="1119"/>
      <c r="AI20" s="1119"/>
      <c r="AJ20" s="256"/>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c r="B21" s="237"/>
      <c r="C21" s="160" t="s">
        <v>1915</v>
      </c>
      <c r="D21" s="160"/>
      <c r="E21" s="160"/>
      <c r="F21" s="160"/>
      <c r="G21" s="963"/>
      <c r="H21" s="963"/>
      <c r="I21" s="963"/>
      <c r="J21" s="963"/>
      <c r="K21" s="963"/>
      <c r="L21" s="963"/>
      <c r="M21" s="963"/>
      <c r="N21" s="963"/>
      <c r="O21" s="963"/>
      <c r="P21" s="963"/>
      <c r="Q21" s="963"/>
      <c r="R21" s="963"/>
      <c r="S21" s="963"/>
      <c r="T21" s="963"/>
      <c r="U21" s="963"/>
      <c r="V21" s="963"/>
      <c r="W21" s="963"/>
      <c r="X21" s="963"/>
      <c r="Y21" s="963"/>
      <c r="Z21" s="963"/>
      <c r="AA21" s="963"/>
      <c r="AB21" s="963"/>
      <c r="AC21" s="247" t="s">
        <v>2020</v>
      </c>
      <c r="AD21" s="313"/>
      <c r="AE21" s="963"/>
      <c r="AF21" s="963"/>
      <c r="AG21" s="963"/>
      <c r="AH21" s="963"/>
      <c r="AI21" s="963"/>
      <c r="AJ21" s="242"/>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c r="B22" s="237"/>
      <c r="C22" s="160" t="s">
        <v>2021</v>
      </c>
      <c r="D22" s="160"/>
      <c r="E22" s="160"/>
      <c r="F22" s="160"/>
      <c r="G22" s="306"/>
      <c r="H22" s="964"/>
      <c r="I22" s="964"/>
      <c r="J22" s="964"/>
      <c r="K22" s="964"/>
      <c r="L22" s="964"/>
      <c r="M22" s="964"/>
      <c r="N22" s="964"/>
      <c r="O22" s="964"/>
      <c r="P22" s="964"/>
      <c r="Q22" s="964"/>
      <c r="R22" s="964"/>
      <c r="S22" s="964"/>
      <c r="T22" s="160"/>
      <c r="U22" s="247"/>
      <c r="V22" s="249" t="s">
        <v>2022</v>
      </c>
      <c r="W22" s="963"/>
      <c r="X22" s="963"/>
      <c r="Y22" s="963"/>
      <c r="Z22" s="963"/>
      <c r="AA22" s="963"/>
      <c r="AB22" s="963"/>
      <c r="AC22" s="963"/>
      <c r="AD22" s="963"/>
      <c r="AE22" s="963"/>
      <c r="AF22" s="963"/>
      <c r="AG22" s="963"/>
      <c r="AH22" s="963"/>
      <c r="AI22" s="963"/>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c r="B23" s="237"/>
      <c r="C23" s="160" t="s">
        <v>2023</v>
      </c>
      <c r="D23" s="160"/>
      <c r="E23" s="160"/>
      <c r="F23" s="160"/>
      <c r="G23" s="306"/>
      <c r="H23" s="1120"/>
      <c r="I23" s="1120"/>
      <c r="J23" s="309"/>
      <c r="K23" s="309"/>
      <c r="L23" s="251" t="s">
        <v>2024</v>
      </c>
      <c r="M23" s="1006"/>
      <c r="N23" s="1006"/>
      <c r="O23" s="1006"/>
      <c r="P23" s="1006"/>
      <c r="Q23" s="509"/>
      <c r="R23" s="252"/>
      <c r="S23" s="160"/>
      <c r="T23" s="160"/>
      <c r="U23" s="249" t="s">
        <v>2025</v>
      </c>
      <c r="V23" s="963"/>
      <c r="W23" s="963"/>
      <c r="X23" s="963"/>
      <c r="Y23" s="963"/>
      <c r="Z23" s="963"/>
      <c r="AA23" s="963"/>
      <c r="AB23" s="963"/>
      <c r="AC23" s="963"/>
      <c r="AD23" s="247" t="s">
        <v>2026</v>
      </c>
      <c r="AE23" s="313"/>
      <c r="AF23" s="313"/>
      <c r="AG23" s="964"/>
      <c r="AH23" s="964"/>
      <c r="AI23" s="964"/>
      <c r="AJ23" s="245"/>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c r="B24" s="237"/>
      <c r="C24" s="160" t="s">
        <v>2027</v>
      </c>
      <c r="D24" s="160"/>
      <c r="E24" s="160"/>
      <c r="F24" s="127"/>
      <c r="G24" s="963"/>
      <c r="H24" s="963"/>
      <c r="I24" s="963"/>
      <c r="J24" s="963"/>
      <c r="K24" s="963"/>
      <c r="L24" s="963"/>
      <c r="M24" s="963"/>
      <c r="N24" s="160" t="s">
        <v>2028</v>
      </c>
      <c r="O24" s="160"/>
      <c r="P24" s="253"/>
      <c r="Q24" s="307"/>
      <c r="R24" s="942"/>
      <c r="S24" s="942"/>
      <c r="T24" s="942"/>
      <c r="U24" s="942"/>
      <c r="V24" s="942"/>
      <c r="W24" s="942"/>
      <c r="X24" s="942"/>
      <c r="Y24" s="942"/>
      <c r="Z24" s="942"/>
      <c r="AA24" s="942"/>
      <c r="AB24" s="942"/>
      <c r="AC24" s="942"/>
      <c r="AD24" s="942"/>
      <c r="AE24" s="942"/>
      <c r="AF24" s="942"/>
      <c r="AG24" s="942"/>
      <c r="AH24" s="942"/>
      <c r="AI24" s="942"/>
      <c r="AJ24" s="242"/>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5.0999999999999996" customHeight="1">
      <c r="B25" s="237"/>
      <c r="C25" s="160"/>
      <c r="D25" s="160"/>
      <c r="E25" s="160"/>
      <c r="F25" s="160"/>
      <c r="G25" s="160"/>
      <c r="H25" s="160"/>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5.0999999999999996" customHeight="1">
      <c r="B26" s="237"/>
      <c r="C26" s="160"/>
      <c r="D26" s="160"/>
      <c r="E26" s="160"/>
      <c r="F26" s="160"/>
      <c r="G26" s="160"/>
      <c r="H26" s="160"/>
      <c r="I26" s="160"/>
      <c r="J26" s="160"/>
      <c r="K26" s="160"/>
      <c r="L26" s="160"/>
      <c r="M26" s="160"/>
      <c r="N26" s="160"/>
      <c r="O26" s="160"/>
      <c r="P26" s="160"/>
      <c r="Q26" s="160"/>
      <c r="R26" s="160"/>
      <c r="S26" s="160"/>
      <c r="T26" s="160"/>
      <c r="U26" s="247"/>
      <c r="V26" s="247"/>
      <c r="W26" s="247"/>
      <c r="X26" s="247"/>
      <c r="Y26" s="247"/>
      <c r="Z26" s="247"/>
      <c r="AA26" s="247"/>
      <c r="AB26" s="247"/>
      <c r="AC26" s="247"/>
      <c r="AD26" s="247"/>
      <c r="AE26" s="247"/>
      <c r="AF26" s="247"/>
      <c r="AG26" s="247"/>
      <c r="AH26" s="247"/>
      <c r="AI26" s="247"/>
      <c r="AJ26" s="245"/>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15" customHeight="1">
      <c r="B27" s="237"/>
      <c r="C27" s="892" t="s">
        <v>1741</v>
      </c>
      <c r="D27" s="893"/>
      <c r="E27" s="893"/>
      <c r="F27" s="893"/>
      <c r="G27" s="893"/>
      <c r="H27" s="893"/>
      <c r="I27" s="893"/>
      <c r="J27" s="893"/>
      <c r="K27" s="893"/>
      <c r="L27" s="893"/>
      <c r="M27" s="893"/>
      <c r="N27" s="893"/>
      <c r="O27" s="893"/>
      <c r="P27" s="893"/>
      <c r="Q27" s="893"/>
      <c r="R27" s="893"/>
      <c r="S27" s="893"/>
      <c r="T27" s="893"/>
      <c r="U27" s="893"/>
      <c r="V27" s="893"/>
      <c r="W27" s="893"/>
      <c r="X27" s="893"/>
      <c r="Y27" s="893"/>
      <c r="Z27" s="893"/>
      <c r="AA27" s="893"/>
      <c r="AB27" s="893"/>
      <c r="AC27" s="893"/>
      <c r="AD27" s="893"/>
      <c r="AE27" s="893"/>
      <c r="AF27" s="893"/>
      <c r="AG27" s="893"/>
      <c r="AH27" s="893"/>
      <c r="AI27" s="894"/>
      <c r="AJ27" s="238"/>
      <c r="AK27" s="239"/>
      <c r="AL27" s="240"/>
      <c r="AM27" s="240"/>
      <c r="AN27" s="240"/>
      <c r="AO27" s="240"/>
      <c r="AP27" s="240"/>
      <c r="AQ27" s="240"/>
      <c r="AR27" s="240"/>
      <c r="AS27" s="240"/>
      <c r="AT27" s="240"/>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c r="B28" s="237"/>
      <c r="C28" s="160" t="s">
        <v>304</v>
      </c>
      <c r="D28" s="160"/>
      <c r="E28" s="160"/>
      <c r="F28" s="160"/>
      <c r="G28" s="251"/>
      <c r="H28" s="127"/>
      <c r="I28" s="438"/>
      <c r="J28" s="247" t="s">
        <v>305</v>
      </c>
      <c r="K28" s="132"/>
      <c r="L28" s="247"/>
      <c r="M28" s="247"/>
      <c r="N28" s="127"/>
      <c r="O28" s="258" t="s">
        <v>306</v>
      </c>
      <c r="P28" s="127"/>
      <c r="Q28" s="438"/>
      <c r="R28" s="247" t="s">
        <v>2234</v>
      </c>
      <c r="S28" s="247"/>
      <c r="T28" s="247"/>
      <c r="U28" s="127"/>
      <c r="V28" s="127"/>
      <c r="W28" s="127"/>
      <c r="X28" s="438"/>
      <c r="Y28" s="247" t="s">
        <v>1149</v>
      </c>
      <c r="Z28" s="249"/>
      <c r="AA28" s="259"/>
      <c r="AB28" s="259"/>
      <c r="AC28" s="259"/>
      <c r="AD28" s="259"/>
      <c r="AE28" s="259"/>
      <c r="AF28" s="259"/>
      <c r="AG28" s="259"/>
      <c r="AH28" s="259"/>
      <c r="AI28" s="259"/>
      <c r="AJ28" s="260"/>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c r="B29" s="237"/>
      <c r="C29" s="160" t="s">
        <v>1914</v>
      </c>
      <c r="D29" s="160"/>
      <c r="E29" s="160"/>
      <c r="F29" s="160"/>
      <c r="G29" s="963"/>
      <c r="H29" s="963"/>
      <c r="I29" s="963"/>
      <c r="J29" s="963"/>
      <c r="K29" s="963"/>
      <c r="L29" s="963"/>
      <c r="M29" s="963"/>
      <c r="N29" s="963"/>
      <c r="O29" s="963"/>
      <c r="P29" s="963"/>
      <c r="Q29" s="963"/>
      <c r="R29" s="963"/>
      <c r="S29" s="963"/>
      <c r="T29" s="963"/>
      <c r="U29" s="963"/>
      <c r="V29" s="963"/>
      <c r="W29" s="963"/>
      <c r="X29" s="963"/>
      <c r="Y29" s="963"/>
      <c r="Z29" s="963"/>
      <c r="AA29" s="963"/>
      <c r="AB29" s="963"/>
      <c r="AC29" s="247" t="s">
        <v>297</v>
      </c>
      <c r="AD29" s="963"/>
      <c r="AE29" s="963"/>
      <c r="AF29" s="963"/>
      <c r="AG29" s="963"/>
      <c r="AH29" s="963"/>
      <c r="AI29" s="963"/>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c r="B30" s="237"/>
      <c r="C30" s="160" t="s">
        <v>1912</v>
      </c>
      <c r="D30" s="160"/>
      <c r="E30" s="160"/>
      <c r="F30" s="160"/>
      <c r="G30" s="994"/>
      <c r="H30" s="994"/>
      <c r="I30" s="994"/>
      <c r="J30" s="994"/>
      <c r="K30" s="994"/>
      <c r="L30" s="994"/>
      <c r="M30" s="994"/>
      <c r="N30" s="994"/>
      <c r="O30" s="994"/>
      <c r="P30" s="994"/>
      <c r="Q30" s="994"/>
      <c r="R30" s="994"/>
      <c r="S30" s="994"/>
      <c r="T30" s="160"/>
      <c r="U30" s="247"/>
      <c r="V30" s="249" t="s">
        <v>298</v>
      </c>
      <c r="W30" s="963"/>
      <c r="X30" s="963"/>
      <c r="Y30" s="963"/>
      <c r="Z30" s="963"/>
      <c r="AA30" s="963"/>
      <c r="AB30" s="963"/>
      <c r="AC30" s="963"/>
      <c r="AD30" s="963"/>
      <c r="AE30" s="963"/>
      <c r="AF30" s="963"/>
      <c r="AG30" s="963"/>
      <c r="AH30" s="963"/>
      <c r="AI30" s="963"/>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c r="B31" s="237"/>
      <c r="C31" s="160" t="s">
        <v>299</v>
      </c>
      <c r="D31" s="160"/>
      <c r="E31" s="160"/>
      <c r="F31" s="160"/>
      <c r="G31" s="963"/>
      <c r="H31" s="963"/>
      <c r="I31" s="963"/>
      <c r="J31" s="963"/>
      <c r="K31" s="250"/>
      <c r="L31" s="251" t="s">
        <v>300</v>
      </c>
      <c r="M31" s="998"/>
      <c r="N31" s="998"/>
      <c r="O31" s="998"/>
      <c r="P31" s="998"/>
      <c r="Q31" s="998"/>
      <c r="R31" s="252"/>
      <c r="S31" s="160"/>
      <c r="T31" s="160"/>
      <c r="U31" s="249" t="s">
        <v>1743</v>
      </c>
      <c r="V31" s="963"/>
      <c r="W31" s="963"/>
      <c r="X31" s="963"/>
      <c r="Y31" s="963"/>
      <c r="Z31" s="963"/>
      <c r="AA31" s="963"/>
      <c r="AB31" s="963"/>
      <c r="AC31" s="963"/>
      <c r="AD31" s="247" t="s">
        <v>301</v>
      </c>
      <c r="AE31" s="964"/>
      <c r="AF31" s="964"/>
      <c r="AG31" s="964"/>
      <c r="AH31" s="964"/>
      <c r="AI31" s="964"/>
      <c r="AJ31" s="245"/>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15" customHeight="1">
      <c r="B32" s="237"/>
      <c r="C32" s="935" t="s">
        <v>1744</v>
      </c>
      <c r="D32" s="935"/>
      <c r="E32" s="935"/>
      <c r="F32" s="935"/>
      <c r="G32" s="963"/>
      <c r="H32" s="963"/>
      <c r="I32" s="963"/>
      <c r="J32" s="963"/>
      <c r="K32" s="963"/>
      <c r="L32" s="963"/>
      <c r="M32" s="963"/>
      <c r="N32" s="963"/>
      <c r="O32" s="966" t="s">
        <v>1745</v>
      </c>
      <c r="P32" s="966"/>
      <c r="Q32" s="966"/>
      <c r="R32" s="942"/>
      <c r="S32" s="942"/>
      <c r="T32" s="942"/>
      <c r="U32" s="942"/>
      <c r="V32" s="942"/>
      <c r="W32" s="942"/>
      <c r="X32" s="942"/>
      <c r="Y32" s="942"/>
      <c r="Z32" s="942"/>
      <c r="AA32" s="942"/>
      <c r="AB32" s="942"/>
      <c r="AC32" s="942"/>
      <c r="AD32" s="942"/>
      <c r="AE32" s="942"/>
      <c r="AF32" s="942"/>
      <c r="AG32" s="942"/>
      <c r="AH32" s="942"/>
      <c r="AI32" s="942"/>
      <c r="AJ32" s="242"/>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5.0999999999999996" customHeight="1">
      <c r="B33" s="237"/>
      <c r="C33" s="127"/>
      <c r="D33" s="127"/>
      <c r="E33" s="127"/>
      <c r="F33" s="127"/>
      <c r="G33" s="127"/>
      <c r="H33" s="127"/>
      <c r="I33" s="127"/>
      <c r="J33" s="127"/>
      <c r="K33" s="254"/>
      <c r="L33" s="254"/>
      <c r="M33" s="254"/>
      <c r="N33" s="127"/>
      <c r="O33" s="251"/>
      <c r="P33" s="254"/>
      <c r="Q33" s="254"/>
      <c r="R33" s="254"/>
      <c r="S33" s="254"/>
      <c r="T33" s="254"/>
      <c r="U33" s="132"/>
      <c r="V33" s="259"/>
      <c r="W33" s="259"/>
      <c r="X33" s="132"/>
      <c r="Y33" s="132"/>
      <c r="Z33" s="249"/>
      <c r="AA33" s="259"/>
      <c r="AB33" s="259"/>
      <c r="AC33" s="259"/>
      <c r="AD33" s="259"/>
      <c r="AE33" s="259"/>
      <c r="AF33" s="259"/>
      <c r="AG33" s="259"/>
      <c r="AH33" s="259"/>
      <c r="AI33" s="259"/>
      <c r="AJ33" s="260"/>
      <c r="AK33" s="239"/>
      <c r="AL33" s="240"/>
      <c r="AM33" s="240"/>
      <c r="AN33" s="240"/>
      <c r="AO33" s="240"/>
      <c r="AP33" s="248"/>
      <c r="AQ33" s="240"/>
      <c r="AR33" s="240"/>
      <c r="AS33" s="240"/>
      <c r="AT33" s="248"/>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c r="B34" s="237"/>
      <c r="C34" s="892" t="s">
        <v>2235</v>
      </c>
      <c r="D34" s="893"/>
      <c r="E34" s="893"/>
      <c r="F34" s="893"/>
      <c r="G34" s="893"/>
      <c r="H34" s="893"/>
      <c r="I34" s="893"/>
      <c r="J34" s="893"/>
      <c r="K34" s="893"/>
      <c r="L34" s="893"/>
      <c r="M34" s="893"/>
      <c r="N34" s="893"/>
      <c r="O34" s="893"/>
      <c r="P34" s="893"/>
      <c r="Q34" s="893"/>
      <c r="R34" s="893"/>
      <c r="S34" s="893"/>
      <c r="T34" s="893"/>
      <c r="U34" s="893"/>
      <c r="V34" s="893"/>
      <c r="W34" s="893"/>
      <c r="X34" s="893"/>
      <c r="Y34" s="893"/>
      <c r="Z34" s="893"/>
      <c r="AA34" s="893"/>
      <c r="AB34" s="893"/>
      <c r="AC34" s="893"/>
      <c r="AD34" s="893"/>
      <c r="AE34" s="893"/>
      <c r="AF34" s="893"/>
      <c r="AG34" s="893"/>
      <c r="AH34" s="893"/>
      <c r="AI34" s="894"/>
      <c r="AJ34" s="238"/>
      <c r="AK34" s="239"/>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5.0999999999999996" customHeight="1">
      <c r="B35" s="237"/>
      <c r="C35" s="127"/>
      <c r="D35" s="127"/>
      <c r="E35" s="127"/>
      <c r="F35" s="127"/>
      <c r="G35" s="127"/>
      <c r="H35" s="127"/>
      <c r="I35" s="127"/>
      <c r="J35" s="127"/>
      <c r="K35" s="254"/>
      <c r="L35" s="254"/>
      <c r="M35" s="254"/>
      <c r="N35" s="127"/>
      <c r="O35" s="251"/>
      <c r="P35" s="254"/>
      <c r="Q35" s="254"/>
      <c r="R35" s="254"/>
      <c r="S35" s="254"/>
      <c r="T35" s="254"/>
      <c r="U35" s="132"/>
      <c r="V35" s="259"/>
      <c r="W35" s="259"/>
      <c r="X35" s="132"/>
      <c r="Y35" s="132"/>
      <c r="Z35" s="249"/>
      <c r="AA35" s="259"/>
      <c r="AB35" s="259"/>
      <c r="AC35" s="259"/>
      <c r="AD35" s="259"/>
      <c r="AE35" s="259"/>
      <c r="AF35" s="259"/>
      <c r="AG35" s="259"/>
      <c r="AH35" s="259"/>
      <c r="AI35" s="259"/>
      <c r="AJ35" s="260"/>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c r="B36" s="237"/>
      <c r="C36" s="863" t="s">
        <v>2237</v>
      </c>
      <c r="D36" s="863"/>
      <c r="E36" s="863"/>
      <c r="F36" s="863"/>
      <c r="G36" s="863"/>
      <c r="H36" s="863"/>
      <c r="I36" s="863"/>
      <c r="J36" s="863"/>
      <c r="K36" s="1115"/>
      <c r="L36" s="1115"/>
      <c r="M36" s="1115"/>
      <c r="N36" s="1115"/>
      <c r="O36" s="1115"/>
      <c r="P36" s="1115"/>
      <c r="Q36" s="1115"/>
      <c r="R36" s="1115"/>
      <c r="S36" s="1115"/>
      <c r="T36" s="1116" t="s">
        <v>2236</v>
      </c>
      <c r="U36" s="1116"/>
      <c r="V36" s="1116"/>
      <c r="W36" s="1116"/>
      <c r="X36" s="1116"/>
      <c r="Y36" s="1116"/>
      <c r="Z36" s="1115"/>
      <c r="AA36" s="1115"/>
      <c r="AB36" s="1115"/>
      <c r="AC36" s="1115"/>
      <c r="AD36" s="1115"/>
      <c r="AE36" s="1115"/>
      <c r="AF36" s="1115"/>
      <c r="AG36" s="1115"/>
      <c r="AH36" s="1115"/>
      <c r="AI36" s="1115"/>
      <c r="AJ36" s="260"/>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5.0999999999999996" customHeight="1">
      <c r="B37" s="237"/>
      <c r="C37" s="225"/>
      <c r="D37" s="225"/>
      <c r="E37" s="225"/>
      <c r="F37" s="225"/>
      <c r="G37" s="225"/>
      <c r="H37" s="225"/>
      <c r="I37" s="225"/>
      <c r="J37" s="225"/>
      <c r="K37" s="475"/>
      <c r="L37" s="475"/>
      <c r="M37" s="475"/>
      <c r="N37" s="225"/>
      <c r="O37" s="476"/>
      <c r="P37" s="475"/>
      <c r="Q37" s="475"/>
      <c r="R37" s="475"/>
      <c r="S37" s="475"/>
      <c r="T37" s="475"/>
      <c r="U37" s="418"/>
      <c r="V37" s="477"/>
      <c r="W37" s="477"/>
      <c r="X37" s="418"/>
      <c r="Y37" s="418"/>
      <c r="Z37" s="478"/>
      <c r="AA37" s="477"/>
      <c r="AB37" s="477"/>
      <c r="AC37" s="477"/>
      <c r="AD37" s="477"/>
      <c r="AE37" s="477"/>
      <c r="AF37" s="477"/>
      <c r="AG37" s="477"/>
      <c r="AH37" s="477"/>
      <c r="AI37" s="477"/>
      <c r="AJ37" s="260"/>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c r="B38" s="237"/>
      <c r="C38" s="586" t="s">
        <v>2407</v>
      </c>
      <c r="D38" s="586"/>
      <c r="E38" s="586"/>
      <c r="F38" s="586"/>
      <c r="G38" s="586"/>
      <c r="H38" s="586"/>
      <c r="I38" s="586"/>
      <c r="J38" s="586"/>
      <c r="K38" s="587"/>
      <c r="L38" s="587"/>
      <c r="M38" s="587"/>
      <c r="N38" s="586"/>
      <c r="O38" s="588"/>
      <c r="P38" s="587"/>
      <c r="Q38" s="587"/>
      <c r="R38" s="587"/>
      <c r="S38" s="587"/>
      <c r="T38" s="587"/>
      <c r="U38" s="589"/>
      <c r="V38" s="590"/>
      <c r="W38" s="590"/>
      <c r="X38" s="589"/>
      <c r="Y38" s="589"/>
      <c r="Z38" s="591"/>
      <c r="AA38" s="590"/>
      <c r="AB38" s="590"/>
      <c r="AC38" s="590"/>
      <c r="AD38" s="590"/>
      <c r="AE38" s="590"/>
      <c r="AF38" s="590"/>
      <c r="AG38" s="590"/>
      <c r="AH38" s="590"/>
      <c r="AI38" s="590"/>
      <c r="AJ38" s="260"/>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36.75" customHeight="1">
      <c r="B39" s="237"/>
      <c r="C39" s="735" t="s">
        <v>2397</v>
      </c>
      <c r="D39" s="735"/>
      <c r="E39" s="735"/>
      <c r="F39" s="735"/>
      <c r="G39" s="735"/>
      <c r="H39" s="735"/>
      <c r="I39" s="735"/>
      <c r="J39" s="735"/>
      <c r="K39" s="735"/>
      <c r="L39" s="735"/>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c r="B40" s="237"/>
      <c r="C40" s="1117" t="s">
        <v>2238</v>
      </c>
      <c r="D40" s="1117"/>
      <c r="E40" s="1117"/>
      <c r="F40" s="1117"/>
      <c r="G40" s="1117"/>
      <c r="H40" s="1117"/>
      <c r="I40" s="1117" t="s">
        <v>2239</v>
      </c>
      <c r="J40" s="1117"/>
      <c r="K40" s="1117"/>
      <c r="L40" s="1117"/>
      <c r="M40" s="1117"/>
      <c r="N40" s="1117"/>
      <c r="O40" s="1117" t="s">
        <v>2240</v>
      </c>
      <c r="P40" s="1117"/>
      <c r="Q40" s="1117"/>
      <c r="R40" s="1117"/>
      <c r="S40" s="1117"/>
      <c r="T40" s="1117"/>
      <c r="U40" s="920" t="s">
        <v>2241</v>
      </c>
      <c r="V40" s="920"/>
      <c r="W40" s="920"/>
      <c r="X40" s="920" t="s">
        <v>2242</v>
      </c>
      <c r="Y40" s="920"/>
      <c r="Z40" s="920"/>
      <c r="AA40" s="920"/>
      <c r="AB40" s="920"/>
      <c r="AC40" s="920"/>
      <c r="AD40" s="920"/>
      <c r="AE40" s="920"/>
      <c r="AF40" s="920"/>
      <c r="AG40" s="920"/>
      <c r="AH40" s="920"/>
      <c r="AI40" s="920"/>
      <c r="AJ40" s="260"/>
      <c r="AK40" s="239"/>
      <c r="AL40" s="240"/>
      <c r="AM40" s="240"/>
      <c r="AN40" s="240"/>
      <c r="AO40" s="240"/>
      <c r="AP40" s="248"/>
      <c r="AQ40" s="240"/>
      <c r="AR40" s="240"/>
      <c r="AS40" s="240"/>
      <c r="AT40" s="248"/>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15" customHeight="1">
      <c r="B41" s="237"/>
      <c r="C41" s="1117"/>
      <c r="D41" s="1117"/>
      <c r="E41" s="1117"/>
      <c r="F41" s="1117"/>
      <c r="G41" s="1117"/>
      <c r="H41" s="1117"/>
      <c r="I41" s="1117"/>
      <c r="J41" s="1117"/>
      <c r="K41" s="1117"/>
      <c r="L41" s="1117"/>
      <c r="M41" s="1117"/>
      <c r="N41" s="1117"/>
      <c r="O41" s="1117"/>
      <c r="P41" s="1117"/>
      <c r="Q41" s="1117"/>
      <c r="R41" s="1117"/>
      <c r="S41" s="1117"/>
      <c r="T41" s="1117"/>
      <c r="U41" s="920"/>
      <c r="V41" s="920"/>
      <c r="W41" s="920"/>
      <c r="X41" s="920" t="s">
        <v>2243</v>
      </c>
      <c r="Y41" s="920"/>
      <c r="Z41" s="920"/>
      <c r="AA41" s="920"/>
      <c r="AB41" s="920"/>
      <c r="AC41" s="920"/>
      <c r="AD41" s="920" t="s">
        <v>2244</v>
      </c>
      <c r="AE41" s="920"/>
      <c r="AF41" s="920"/>
      <c r="AG41" s="920"/>
      <c r="AH41" s="920"/>
      <c r="AI41" s="920"/>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0" customFormat="1" ht="15" customHeight="1">
      <c r="B42" s="237"/>
      <c r="C42" s="1089"/>
      <c r="D42" s="1090"/>
      <c r="E42" s="1090"/>
      <c r="F42" s="1090"/>
      <c r="G42" s="1090"/>
      <c r="H42" s="1091"/>
      <c r="I42" s="1089"/>
      <c r="J42" s="1090"/>
      <c r="K42" s="1090"/>
      <c r="L42" s="1090"/>
      <c r="M42" s="1090"/>
      <c r="N42" s="1091"/>
      <c r="O42" s="1089"/>
      <c r="P42" s="1090"/>
      <c r="Q42" s="1090"/>
      <c r="R42" s="1090"/>
      <c r="S42" s="1090"/>
      <c r="T42" s="1091"/>
      <c r="U42" s="1086"/>
      <c r="V42" s="1087"/>
      <c r="W42" s="1088"/>
      <c r="X42" s="1086"/>
      <c r="Y42" s="1087"/>
      <c r="Z42" s="1087"/>
      <c r="AA42" s="1087"/>
      <c r="AB42" s="1087"/>
      <c r="AC42" s="1088"/>
      <c r="AD42" s="1086"/>
      <c r="AE42" s="1087"/>
      <c r="AF42" s="1087"/>
      <c r="AG42" s="1087"/>
      <c r="AH42" s="1087"/>
      <c r="AI42" s="1088"/>
      <c r="AJ42" s="260"/>
      <c r="AK42" s="239"/>
      <c r="AL42" s="240"/>
      <c r="AM42" s="240"/>
      <c r="AN42" s="240"/>
      <c r="AO42" s="240"/>
      <c r="AP42" s="248"/>
      <c r="AQ42" s="240"/>
      <c r="AR42" s="240"/>
      <c r="AS42" s="240"/>
      <c r="AT42" s="248"/>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40"/>
      <c r="BT42" s="240"/>
      <c r="BU42" s="240"/>
      <c r="BV42" s="240"/>
      <c r="BW42" s="240"/>
      <c r="BX42" s="240"/>
      <c r="BY42" s="240"/>
      <c r="BZ42" s="240"/>
      <c r="CA42" s="24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row>
    <row r="43" spans="2:111" s="230" customFormat="1" ht="15" customHeight="1">
      <c r="B43" s="237"/>
      <c r="C43" s="1089"/>
      <c r="D43" s="1090"/>
      <c r="E43" s="1090"/>
      <c r="F43" s="1090"/>
      <c r="G43" s="1090"/>
      <c r="H43" s="1091"/>
      <c r="I43" s="1089"/>
      <c r="J43" s="1090"/>
      <c r="K43" s="1090"/>
      <c r="L43" s="1090"/>
      <c r="M43" s="1090"/>
      <c r="N43" s="1091"/>
      <c r="O43" s="1089"/>
      <c r="P43" s="1090"/>
      <c r="Q43" s="1090"/>
      <c r="R43" s="1090"/>
      <c r="S43" s="1090"/>
      <c r="T43" s="1091"/>
      <c r="U43" s="1086"/>
      <c r="V43" s="1087"/>
      <c r="W43" s="1088"/>
      <c r="X43" s="1086"/>
      <c r="Y43" s="1087"/>
      <c r="Z43" s="1087"/>
      <c r="AA43" s="1087"/>
      <c r="AB43" s="1087"/>
      <c r="AC43" s="1088"/>
      <c r="AD43" s="1086"/>
      <c r="AE43" s="1087"/>
      <c r="AF43" s="1087"/>
      <c r="AG43" s="1087"/>
      <c r="AH43" s="1087"/>
      <c r="AI43" s="1088"/>
      <c r="AJ43" s="260"/>
      <c r="AK43" s="239"/>
      <c r="AL43" s="240"/>
      <c r="AM43" s="240"/>
      <c r="AN43" s="240"/>
      <c r="AO43" s="240"/>
      <c r="AP43" s="248"/>
      <c r="AQ43" s="240"/>
      <c r="AR43" s="240"/>
      <c r="AS43" s="240"/>
      <c r="AT43" s="248"/>
      <c r="AU43" s="240"/>
      <c r="AV43" s="240"/>
      <c r="AW43" s="240"/>
      <c r="AX43" s="240"/>
      <c r="AY43" s="240"/>
      <c r="AZ43" s="240"/>
      <c r="BA43" s="240"/>
      <c r="BB43" s="240"/>
      <c r="BC43" s="240"/>
      <c r="BD43" s="240"/>
      <c r="BE43" s="240"/>
      <c r="BF43" s="240"/>
      <c r="BG43" s="240"/>
      <c r="BH43" s="240"/>
      <c r="BI43" s="240"/>
      <c r="BJ43" s="240"/>
      <c r="BK43" s="240"/>
      <c r="BL43" s="240"/>
      <c r="BM43" s="240"/>
      <c r="BN43" s="240"/>
      <c r="BO43" s="240"/>
      <c r="BP43" s="240"/>
      <c r="BQ43" s="240"/>
      <c r="BR43" s="240"/>
      <c r="BS43" s="240"/>
      <c r="BT43" s="240"/>
      <c r="BU43" s="240"/>
      <c r="BV43" s="240"/>
      <c r="BW43" s="240"/>
      <c r="BX43" s="240"/>
      <c r="BY43" s="240"/>
      <c r="BZ43" s="240"/>
      <c r="CA43" s="240"/>
      <c r="CB43" s="240"/>
      <c r="CC43" s="240"/>
      <c r="CD43" s="240"/>
      <c r="CE43" s="240"/>
      <c r="CF43" s="240"/>
      <c r="CG43" s="240"/>
      <c r="CH43" s="240"/>
      <c r="CI43" s="240"/>
      <c r="CJ43" s="240"/>
      <c r="CK43" s="240"/>
      <c r="CL43" s="240"/>
      <c r="CM43" s="240"/>
      <c r="CN43" s="240"/>
      <c r="CO43" s="240"/>
      <c r="CP43" s="240"/>
      <c r="CQ43" s="240"/>
      <c r="CR43" s="240"/>
      <c r="CS43" s="240"/>
      <c r="CT43" s="240"/>
      <c r="CU43" s="240"/>
      <c r="CV43" s="240"/>
      <c r="CW43" s="240"/>
      <c r="CX43" s="240"/>
      <c r="CY43" s="240"/>
      <c r="CZ43" s="240"/>
      <c r="DA43" s="240"/>
      <c r="DB43" s="240"/>
      <c r="DC43" s="240"/>
      <c r="DD43" s="240"/>
      <c r="DE43" s="240"/>
      <c r="DF43" s="240"/>
      <c r="DG43" s="240"/>
    </row>
    <row r="44" spans="2:111" s="230" customFormat="1" ht="15" customHeight="1">
      <c r="B44" s="237"/>
      <c r="C44" s="1089"/>
      <c r="D44" s="1090"/>
      <c r="E44" s="1090"/>
      <c r="F44" s="1090"/>
      <c r="G44" s="1090"/>
      <c r="H44" s="1091"/>
      <c r="I44" s="1089"/>
      <c r="J44" s="1090"/>
      <c r="K44" s="1090"/>
      <c r="L44" s="1090"/>
      <c r="M44" s="1090"/>
      <c r="N44" s="1091"/>
      <c r="O44" s="1089"/>
      <c r="P44" s="1090"/>
      <c r="Q44" s="1090"/>
      <c r="R44" s="1090"/>
      <c r="S44" s="1090"/>
      <c r="T44" s="1091"/>
      <c r="U44" s="1086"/>
      <c r="V44" s="1087"/>
      <c r="W44" s="1088"/>
      <c r="X44" s="1086"/>
      <c r="Y44" s="1087"/>
      <c r="Z44" s="1087"/>
      <c r="AA44" s="1087"/>
      <c r="AB44" s="1087"/>
      <c r="AC44" s="1088"/>
      <c r="AD44" s="1086"/>
      <c r="AE44" s="1087"/>
      <c r="AF44" s="1087"/>
      <c r="AG44" s="1087"/>
      <c r="AH44" s="1087"/>
      <c r="AI44" s="1088"/>
      <c r="AJ44" s="260"/>
      <c r="AK44" s="239"/>
      <c r="AL44" s="240"/>
      <c r="AM44" s="240"/>
      <c r="AN44" s="240"/>
      <c r="AO44" s="240"/>
      <c r="AP44" s="248"/>
      <c r="AQ44" s="240"/>
      <c r="AR44" s="240"/>
      <c r="AS44" s="240"/>
      <c r="AT44" s="248"/>
      <c r="AU44" s="240"/>
      <c r="AV44" s="240"/>
      <c r="AW44" s="240"/>
      <c r="AX44" s="240"/>
      <c r="AY44" s="240"/>
      <c r="AZ44" s="240"/>
      <c r="BA44" s="240"/>
      <c r="BB44" s="240"/>
      <c r="BC44" s="240"/>
      <c r="BD44" s="240"/>
      <c r="BE44" s="240"/>
      <c r="BF44" s="240"/>
      <c r="BG44" s="240"/>
      <c r="BH44" s="240"/>
      <c r="BI44" s="240"/>
      <c r="BJ44" s="240"/>
      <c r="BK44" s="240"/>
      <c r="BL44" s="240"/>
      <c r="BM44" s="240"/>
      <c r="BN44" s="240"/>
      <c r="BO44" s="240"/>
      <c r="BP44" s="240"/>
      <c r="BQ44" s="240"/>
      <c r="BR44" s="240"/>
      <c r="BS44" s="240"/>
      <c r="BT44" s="240"/>
      <c r="BU44" s="240"/>
      <c r="BV44" s="240"/>
      <c r="BW44" s="240"/>
      <c r="BX44" s="240"/>
      <c r="BY44" s="240"/>
      <c r="BZ44" s="240"/>
      <c r="CA44" s="240"/>
      <c r="CB44" s="240"/>
      <c r="CC44" s="240"/>
      <c r="CD44" s="240"/>
      <c r="CE44" s="240"/>
      <c r="CF44" s="240"/>
      <c r="CG44" s="240"/>
      <c r="CH44" s="240"/>
      <c r="CI44" s="240"/>
      <c r="CJ44" s="240"/>
      <c r="CK44" s="240"/>
      <c r="CL44" s="240"/>
      <c r="CM44" s="240"/>
      <c r="CN44" s="240"/>
      <c r="CO44" s="240"/>
      <c r="CP44" s="240"/>
      <c r="CQ44" s="240"/>
      <c r="CR44" s="240"/>
      <c r="CS44" s="240"/>
      <c r="CT44" s="240"/>
      <c r="CU44" s="240"/>
      <c r="CV44" s="240"/>
      <c r="CW44" s="240"/>
      <c r="CX44" s="240"/>
      <c r="CY44" s="240"/>
      <c r="CZ44" s="240"/>
      <c r="DA44" s="240"/>
      <c r="DB44" s="240"/>
      <c r="DC44" s="240"/>
      <c r="DD44" s="240"/>
      <c r="DE44" s="240"/>
      <c r="DF44" s="240"/>
      <c r="DG44" s="240"/>
    </row>
    <row r="45" spans="2:111" s="230" customFormat="1" ht="15" customHeight="1">
      <c r="B45" s="237"/>
      <c r="C45" s="1089"/>
      <c r="D45" s="1090"/>
      <c r="E45" s="1090"/>
      <c r="F45" s="1090"/>
      <c r="G45" s="1090"/>
      <c r="H45" s="1091"/>
      <c r="I45" s="1089"/>
      <c r="J45" s="1090"/>
      <c r="K45" s="1090"/>
      <c r="L45" s="1090"/>
      <c r="M45" s="1090"/>
      <c r="N45" s="1091"/>
      <c r="O45" s="1089"/>
      <c r="P45" s="1090"/>
      <c r="Q45" s="1090"/>
      <c r="R45" s="1090"/>
      <c r="S45" s="1090"/>
      <c r="T45" s="1091"/>
      <c r="U45" s="1086"/>
      <c r="V45" s="1087"/>
      <c r="W45" s="1088"/>
      <c r="X45" s="1086"/>
      <c r="Y45" s="1087"/>
      <c r="Z45" s="1087"/>
      <c r="AA45" s="1087"/>
      <c r="AB45" s="1087"/>
      <c r="AC45" s="1088"/>
      <c r="AD45" s="1086"/>
      <c r="AE45" s="1087"/>
      <c r="AF45" s="1087"/>
      <c r="AG45" s="1087"/>
      <c r="AH45" s="1087"/>
      <c r="AI45" s="1088"/>
      <c r="AJ45" s="260"/>
      <c r="AK45" s="239"/>
      <c r="AL45" s="240"/>
      <c r="AM45" s="240"/>
      <c r="AN45" s="240"/>
      <c r="AO45" s="240"/>
      <c r="AP45" s="248"/>
      <c r="AQ45" s="240"/>
      <c r="AR45" s="240"/>
      <c r="AS45" s="240"/>
      <c r="AT45" s="248"/>
      <c r="AU45" s="240"/>
      <c r="AV45" s="240"/>
      <c r="AW45" s="240"/>
      <c r="AX45" s="240"/>
      <c r="AY45" s="240"/>
      <c r="AZ45" s="240"/>
      <c r="BA45" s="240"/>
      <c r="BB45" s="240"/>
      <c r="BC45" s="240"/>
      <c r="BD45" s="240"/>
      <c r="BE45" s="240"/>
      <c r="BF45" s="240"/>
      <c r="BG45" s="240"/>
      <c r="BH45" s="240"/>
      <c r="BI45" s="240"/>
      <c r="BJ45" s="240"/>
      <c r="BK45" s="240"/>
      <c r="BL45" s="240"/>
      <c r="BM45" s="240"/>
      <c r="BN45" s="240"/>
      <c r="BO45" s="240"/>
      <c r="BP45" s="240"/>
      <c r="BQ45" s="240"/>
      <c r="BR45" s="240"/>
      <c r="BS45" s="240"/>
      <c r="BT45" s="240"/>
      <c r="BU45" s="240"/>
      <c r="BV45" s="240"/>
      <c r="BW45" s="240"/>
      <c r="BX45" s="240"/>
      <c r="BY45" s="240"/>
      <c r="BZ45" s="240"/>
      <c r="CA45" s="24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row>
    <row r="46" spans="2:111" s="230" customFormat="1" ht="15" customHeight="1">
      <c r="B46" s="237"/>
      <c r="C46" s="1089"/>
      <c r="D46" s="1090"/>
      <c r="E46" s="1090"/>
      <c r="F46" s="1090"/>
      <c r="G46" s="1090"/>
      <c r="H46" s="1091"/>
      <c r="I46" s="1089"/>
      <c r="J46" s="1090"/>
      <c r="K46" s="1090"/>
      <c r="L46" s="1090"/>
      <c r="M46" s="1090"/>
      <c r="N46" s="1091"/>
      <c r="O46" s="1089"/>
      <c r="P46" s="1090"/>
      <c r="Q46" s="1090"/>
      <c r="R46" s="1090"/>
      <c r="S46" s="1090"/>
      <c r="T46" s="1091"/>
      <c r="U46" s="1086"/>
      <c r="V46" s="1087"/>
      <c r="W46" s="1088"/>
      <c r="X46" s="1086"/>
      <c r="Y46" s="1087"/>
      <c r="Z46" s="1087"/>
      <c r="AA46" s="1087"/>
      <c r="AB46" s="1087"/>
      <c r="AC46" s="1088"/>
      <c r="AD46" s="1086"/>
      <c r="AE46" s="1087"/>
      <c r="AF46" s="1087"/>
      <c r="AG46" s="1087"/>
      <c r="AH46" s="1087"/>
      <c r="AI46" s="1088"/>
      <c r="AJ46" s="260"/>
      <c r="AK46" s="239"/>
      <c r="AL46" s="240"/>
      <c r="AM46" s="240"/>
      <c r="AN46" s="240"/>
      <c r="AO46" s="240"/>
      <c r="AP46" s="248"/>
      <c r="AQ46" s="240"/>
      <c r="AR46" s="240"/>
      <c r="AS46" s="240"/>
      <c r="AT46" s="248"/>
      <c r="AU46" s="240"/>
      <c r="AV46" s="240"/>
      <c r="AW46" s="240"/>
      <c r="AX46" s="240"/>
      <c r="AY46" s="240"/>
      <c r="AZ46" s="240"/>
      <c r="BA46" s="240"/>
      <c r="BB46" s="240"/>
      <c r="BC46" s="240"/>
      <c r="BD46" s="240"/>
      <c r="BE46" s="240"/>
      <c r="BF46" s="240"/>
      <c r="BG46" s="240"/>
      <c r="BH46" s="240"/>
      <c r="BI46" s="240"/>
      <c r="BJ46" s="240"/>
      <c r="BK46" s="240"/>
      <c r="BL46" s="240"/>
      <c r="BM46" s="240"/>
      <c r="BN46" s="240"/>
      <c r="BO46" s="240"/>
      <c r="BP46" s="240"/>
      <c r="BQ46" s="240"/>
      <c r="BR46" s="240"/>
      <c r="BS46" s="240"/>
      <c r="BT46" s="240"/>
      <c r="BU46" s="240"/>
      <c r="BV46" s="240"/>
      <c r="BW46" s="240"/>
      <c r="BX46" s="240"/>
      <c r="BY46" s="240"/>
      <c r="BZ46" s="240"/>
      <c r="CA46" s="240"/>
      <c r="CB46" s="240"/>
      <c r="CC46" s="240"/>
      <c r="CD46" s="240"/>
      <c r="CE46" s="240"/>
      <c r="CF46" s="240"/>
      <c r="CG46" s="240"/>
      <c r="CH46" s="240"/>
      <c r="CI46" s="240"/>
      <c r="CJ46" s="240"/>
      <c r="CK46" s="240"/>
      <c r="CL46" s="240"/>
      <c r="CM46" s="240"/>
      <c r="CN46" s="240"/>
      <c r="CO46" s="240"/>
      <c r="CP46" s="240"/>
      <c r="CQ46" s="240"/>
      <c r="CR46" s="240"/>
      <c r="CS46" s="240"/>
      <c r="CT46" s="240"/>
      <c r="CU46" s="240"/>
      <c r="CV46" s="240"/>
      <c r="CW46" s="240"/>
      <c r="CX46" s="240"/>
      <c r="CY46" s="240"/>
      <c r="CZ46" s="240"/>
      <c r="DA46" s="240"/>
      <c r="DB46" s="240"/>
      <c r="DC46" s="240"/>
      <c r="DD46" s="240"/>
      <c r="DE46" s="240"/>
      <c r="DF46" s="240"/>
      <c r="DG46" s="240"/>
    </row>
    <row r="47" spans="2:111" s="230" customFormat="1" ht="5.0999999999999996" customHeight="1">
      <c r="B47" s="237"/>
      <c r="C47" s="468"/>
      <c r="D47" s="469"/>
      <c r="E47" s="469"/>
      <c r="F47" s="469"/>
      <c r="G47" s="469"/>
      <c r="H47" s="469"/>
      <c r="I47" s="469"/>
      <c r="J47" s="469"/>
      <c r="K47" s="469"/>
      <c r="L47" s="469"/>
      <c r="M47" s="469"/>
      <c r="N47" s="469"/>
      <c r="O47" s="469"/>
      <c r="P47" s="469"/>
      <c r="Q47" s="469"/>
      <c r="R47" s="469"/>
      <c r="S47" s="469"/>
      <c r="T47" s="469"/>
      <c r="U47" s="470"/>
      <c r="V47" s="470"/>
      <c r="W47" s="470"/>
      <c r="X47" s="470"/>
      <c r="Y47" s="470"/>
      <c r="Z47" s="470"/>
      <c r="AA47" s="470"/>
      <c r="AB47" s="470"/>
      <c r="AC47" s="470"/>
      <c r="AD47" s="470"/>
      <c r="AE47" s="470"/>
      <c r="AF47" s="470"/>
      <c r="AG47" s="470"/>
      <c r="AH47" s="470"/>
      <c r="AI47" s="470"/>
      <c r="AJ47" s="260"/>
      <c r="AK47" s="239"/>
      <c r="AL47" s="240"/>
      <c r="AM47" s="240"/>
      <c r="AN47" s="240"/>
      <c r="AO47" s="240"/>
      <c r="AP47" s="248"/>
      <c r="AQ47" s="240"/>
      <c r="AR47" s="240"/>
      <c r="AS47" s="240"/>
      <c r="AT47" s="248"/>
      <c r="AU47" s="240"/>
      <c r="AV47" s="240"/>
      <c r="AW47" s="240"/>
      <c r="AX47" s="240"/>
      <c r="AY47" s="240"/>
      <c r="AZ47" s="240"/>
      <c r="BA47" s="240"/>
      <c r="BB47" s="240"/>
      <c r="BC47" s="240"/>
      <c r="BD47" s="240"/>
      <c r="BE47" s="240"/>
      <c r="BF47" s="240"/>
      <c r="BG47" s="240"/>
      <c r="BH47" s="240"/>
      <c r="BI47" s="240"/>
      <c r="BJ47" s="240"/>
      <c r="BK47" s="240"/>
      <c r="BL47" s="240"/>
      <c r="BM47" s="240"/>
      <c r="BN47" s="240"/>
      <c r="BO47" s="240"/>
      <c r="BP47" s="240"/>
      <c r="BQ47" s="240"/>
      <c r="BR47" s="240"/>
      <c r="BS47" s="240"/>
      <c r="BT47" s="240"/>
      <c r="BU47" s="240"/>
      <c r="BV47" s="240"/>
      <c r="BW47" s="240"/>
      <c r="BX47" s="240"/>
      <c r="BY47" s="240"/>
      <c r="BZ47" s="240"/>
      <c r="CA47" s="240"/>
      <c r="CB47" s="240"/>
      <c r="CC47" s="240"/>
      <c r="CD47" s="240"/>
      <c r="CE47" s="240"/>
      <c r="CF47" s="240"/>
      <c r="CG47" s="240"/>
      <c r="CH47" s="240"/>
      <c r="CI47" s="240"/>
      <c r="CJ47" s="240"/>
      <c r="CK47" s="240"/>
      <c r="CL47" s="240"/>
      <c r="CM47" s="240"/>
      <c r="CN47" s="240"/>
      <c r="CO47" s="240"/>
      <c r="CP47" s="240"/>
      <c r="CQ47" s="240"/>
      <c r="CR47" s="240"/>
      <c r="CS47" s="240"/>
      <c r="CT47" s="240"/>
      <c r="CU47" s="240"/>
      <c r="CV47" s="240"/>
      <c r="CW47" s="240"/>
      <c r="CX47" s="240"/>
      <c r="CY47" s="240"/>
      <c r="CZ47" s="240"/>
      <c r="DA47" s="240"/>
      <c r="DB47" s="240"/>
      <c r="DC47" s="240"/>
      <c r="DD47" s="240"/>
      <c r="DE47" s="240"/>
      <c r="DF47" s="240"/>
      <c r="DG47" s="240"/>
    </row>
    <row r="48" spans="2:111" s="230" customFormat="1" ht="15" customHeight="1">
      <c r="B48" s="237"/>
      <c r="C48" s="1110" t="s">
        <v>2370</v>
      </c>
      <c r="D48" s="1110"/>
      <c r="E48" s="1110"/>
      <c r="F48" s="1110"/>
      <c r="G48" s="1110"/>
      <c r="H48" s="1110"/>
      <c r="I48" s="1110"/>
      <c r="J48" s="1110"/>
      <c r="K48" s="1110"/>
      <c r="L48" s="1110"/>
      <c r="M48" s="1110"/>
      <c r="N48" s="1110"/>
      <c r="O48" s="1110"/>
      <c r="P48" s="1110"/>
      <c r="Q48" s="1110"/>
      <c r="R48" s="1110"/>
      <c r="S48" s="1110"/>
      <c r="T48" s="1110"/>
      <c r="U48" s="1110"/>
      <c r="V48" s="1110"/>
      <c r="W48" s="1110"/>
      <c r="X48" s="1110"/>
      <c r="Y48" s="1110"/>
      <c r="Z48" s="1110"/>
      <c r="AA48" s="1110"/>
      <c r="AB48" s="1110"/>
      <c r="AC48" s="1110"/>
      <c r="AD48" s="1110"/>
      <c r="AE48" s="1110"/>
      <c r="AF48" s="1110"/>
      <c r="AG48" s="1110"/>
      <c r="AH48" s="1110"/>
      <c r="AI48" s="1110"/>
      <c r="AJ48" s="260"/>
      <c r="AK48" s="239"/>
      <c r="AL48" s="240"/>
      <c r="AM48" s="240"/>
      <c r="AN48" s="240"/>
      <c r="AO48" s="240"/>
      <c r="AP48" s="248"/>
      <c r="AQ48" s="240"/>
      <c r="AR48" s="240"/>
      <c r="AS48" s="240"/>
      <c r="AT48" s="248"/>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240"/>
      <c r="BR48" s="240"/>
      <c r="BS48" s="240"/>
      <c r="BT48" s="240"/>
      <c r="BU48" s="240"/>
      <c r="BV48" s="240"/>
      <c r="BW48" s="240"/>
      <c r="BX48" s="240"/>
      <c r="BY48" s="240"/>
      <c r="BZ48" s="240"/>
      <c r="CA48" s="240"/>
      <c r="CB48" s="240"/>
      <c r="CC48" s="240"/>
      <c r="CD48" s="240"/>
      <c r="CE48" s="240"/>
      <c r="CF48" s="240"/>
      <c r="CG48" s="240"/>
      <c r="CH48" s="240"/>
      <c r="CI48" s="240"/>
      <c r="CJ48" s="240"/>
      <c r="CK48" s="240"/>
      <c r="CL48" s="240"/>
      <c r="CM48" s="240"/>
      <c r="CN48" s="240"/>
      <c r="CO48" s="240"/>
      <c r="CP48" s="240"/>
      <c r="CQ48" s="240"/>
      <c r="CR48" s="240"/>
      <c r="CS48" s="240"/>
      <c r="CT48" s="240"/>
      <c r="CU48" s="240"/>
      <c r="CV48" s="240"/>
      <c r="CW48" s="240"/>
      <c r="CX48" s="240"/>
      <c r="CY48" s="240"/>
      <c r="CZ48" s="240"/>
      <c r="DA48" s="240"/>
      <c r="DB48" s="240"/>
      <c r="DC48" s="240"/>
      <c r="DD48" s="240"/>
      <c r="DE48" s="240"/>
      <c r="DF48" s="240"/>
      <c r="DG48" s="240"/>
    </row>
    <row r="49" spans="2:111" s="230" customFormat="1" ht="30" customHeight="1">
      <c r="B49" s="237"/>
      <c r="C49" s="952" t="s">
        <v>2245</v>
      </c>
      <c r="D49" s="952"/>
      <c r="E49" s="952"/>
      <c r="F49" s="952"/>
      <c r="G49" s="952"/>
      <c r="H49" s="952"/>
      <c r="I49" s="952"/>
      <c r="J49" s="952"/>
      <c r="K49" s="952"/>
      <c r="L49" s="952" t="s">
        <v>2249</v>
      </c>
      <c r="M49" s="952"/>
      <c r="N49" s="952"/>
      <c r="O49" s="952"/>
      <c r="P49" s="952"/>
      <c r="Q49" s="952"/>
      <c r="R49" s="952"/>
      <c r="S49" s="952"/>
      <c r="T49" s="952"/>
      <c r="U49" s="1118" t="s">
        <v>2246</v>
      </c>
      <c r="V49" s="1118"/>
      <c r="W49" s="1118"/>
      <c r="X49" s="1118"/>
      <c r="Y49" s="1118"/>
      <c r="Z49" s="1104" t="s">
        <v>2292</v>
      </c>
      <c r="AA49" s="1105"/>
      <c r="AB49" s="1105"/>
      <c r="AC49" s="1106"/>
      <c r="AD49" s="1125" t="s">
        <v>2250</v>
      </c>
      <c r="AE49" s="1126"/>
      <c r="AF49" s="1126"/>
      <c r="AG49" s="1126"/>
      <c r="AH49" s="1126"/>
      <c r="AI49" s="1127"/>
      <c r="AJ49" s="260"/>
      <c r="AK49" s="239"/>
      <c r="AL49" s="240"/>
      <c r="AM49" s="240"/>
      <c r="AN49" s="240"/>
      <c r="AO49" s="240"/>
      <c r="AP49" s="248"/>
      <c r="AQ49" s="240"/>
      <c r="AR49" s="240"/>
      <c r="AS49" s="240"/>
      <c r="AT49" s="248"/>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40"/>
      <c r="BU49" s="240"/>
      <c r="BV49" s="240"/>
      <c r="BW49" s="240"/>
      <c r="BX49" s="240"/>
      <c r="BY49" s="240"/>
      <c r="BZ49" s="240"/>
      <c r="CA49" s="240"/>
      <c r="CB49" s="240"/>
      <c r="CC49" s="240"/>
      <c r="CD49" s="240"/>
      <c r="CE49" s="240"/>
      <c r="CF49" s="240"/>
      <c r="CG49" s="240"/>
      <c r="CH49" s="240"/>
      <c r="CI49" s="240"/>
      <c r="CJ49" s="240"/>
      <c r="CK49" s="240"/>
      <c r="CL49" s="240"/>
      <c r="CM49" s="240"/>
      <c r="CN49" s="240"/>
      <c r="CO49" s="240"/>
      <c r="CP49" s="240"/>
      <c r="CQ49" s="240"/>
      <c r="CR49" s="240"/>
      <c r="CS49" s="240"/>
      <c r="CT49" s="240"/>
      <c r="CU49" s="240"/>
      <c r="CV49" s="240"/>
      <c r="CW49" s="240"/>
      <c r="CX49" s="240"/>
      <c r="CY49" s="240"/>
      <c r="CZ49" s="240"/>
      <c r="DA49" s="240"/>
      <c r="DB49" s="240"/>
      <c r="DC49" s="240"/>
      <c r="DD49" s="240"/>
      <c r="DE49" s="240"/>
      <c r="DF49" s="240"/>
      <c r="DG49" s="240"/>
    </row>
    <row r="50" spans="2:111" s="230" customFormat="1" ht="18.75" customHeight="1">
      <c r="B50" s="237"/>
      <c r="C50" s="1103"/>
      <c r="D50" s="1103"/>
      <c r="E50" s="1103"/>
      <c r="F50" s="1103"/>
      <c r="G50" s="1103"/>
      <c r="H50" s="1103"/>
      <c r="I50" s="1103"/>
      <c r="J50" s="1103"/>
      <c r="K50" s="1103"/>
      <c r="L50" s="1103"/>
      <c r="M50" s="1103"/>
      <c r="N50" s="1103"/>
      <c r="O50" s="1103"/>
      <c r="P50" s="1103"/>
      <c r="Q50" s="1103"/>
      <c r="R50" s="1103"/>
      <c r="S50" s="1103"/>
      <c r="T50" s="1103"/>
      <c r="U50" s="1103"/>
      <c r="V50" s="1103"/>
      <c r="W50" s="1103"/>
      <c r="X50" s="1103"/>
      <c r="Y50" s="1103"/>
      <c r="Z50" s="1104"/>
      <c r="AA50" s="1105"/>
      <c r="AB50" s="1105"/>
      <c r="AC50" s="1106"/>
      <c r="AD50" s="1107"/>
      <c r="AE50" s="1108"/>
      <c r="AF50" s="1108"/>
      <c r="AG50" s="1108"/>
      <c r="AH50" s="1108"/>
      <c r="AI50" s="1109"/>
      <c r="AJ50" s="260"/>
      <c r="AK50" s="239"/>
      <c r="AL50" s="240"/>
      <c r="AM50" s="240"/>
      <c r="AN50" s="240"/>
      <c r="AO50" s="240"/>
      <c r="AP50" s="248"/>
      <c r="AQ50" s="240"/>
      <c r="AR50" s="240"/>
      <c r="AS50" s="240"/>
      <c r="AT50" s="248"/>
      <c r="AU50" s="240"/>
      <c r="AV50" s="240"/>
      <c r="AW50" s="240"/>
      <c r="AX50" s="240"/>
      <c r="AY50" s="240"/>
      <c r="AZ50" s="240"/>
      <c r="BA50" s="240"/>
      <c r="BB50" s="240"/>
      <c r="BC50" s="240"/>
      <c r="BD50" s="240"/>
      <c r="BE50" s="240"/>
      <c r="BF50" s="240"/>
      <c r="BG50" s="240"/>
      <c r="BH50" s="240"/>
      <c r="BI50" s="240"/>
      <c r="BJ50" s="240"/>
      <c r="BK50" s="240"/>
      <c r="BL50" s="240"/>
      <c r="BM50" s="240"/>
      <c r="BN50" s="240"/>
      <c r="BO50" s="240"/>
      <c r="BP50" s="240"/>
      <c r="BQ50" s="240"/>
      <c r="BR50" s="240"/>
      <c r="BS50" s="240"/>
      <c r="BT50" s="240"/>
      <c r="BU50" s="240"/>
      <c r="BV50" s="240"/>
      <c r="BW50" s="240"/>
      <c r="BX50" s="240"/>
      <c r="BY50" s="240"/>
      <c r="BZ50" s="240"/>
      <c r="CA50" s="240"/>
      <c r="CB50" s="240"/>
      <c r="CC50" s="240"/>
      <c r="CD50" s="240"/>
      <c r="CE50" s="240"/>
      <c r="CF50" s="240"/>
      <c r="CG50" s="240"/>
      <c r="CH50" s="240"/>
      <c r="CI50" s="240"/>
      <c r="CJ50" s="240"/>
      <c r="CK50" s="240"/>
      <c r="CL50" s="240"/>
      <c r="CM50" s="240"/>
      <c r="CN50" s="240"/>
      <c r="CO50" s="240"/>
      <c r="CP50" s="240"/>
      <c r="CQ50" s="240"/>
      <c r="CR50" s="240"/>
      <c r="CS50" s="240"/>
      <c r="CT50" s="240"/>
      <c r="CU50" s="240"/>
      <c r="CV50" s="240"/>
      <c r="CW50" s="240"/>
      <c r="CX50" s="240"/>
      <c r="CY50" s="240"/>
      <c r="CZ50" s="240"/>
      <c r="DA50" s="240"/>
      <c r="DB50" s="240"/>
      <c r="DC50" s="240"/>
      <c r="DD50" s="240"/>
      <c r="DE50" s="240"/>
      <c r="DF50" s="240"/>
      <c r="DG50" s="240"/>
    </row>
    <row r="51" spans="2:111" s="230" customFormat="1" ht="18.75" customHeight="1">
      <c r="B51" s="237"/>
      <c r="C51" s="1103"/>
      <c r="D51" s="1103"/>
      <c r="E51" s="1103"/>
      <c r="F51" s="1103"/>
      <c r="G51" s="1103"/>
      <c r="H51" s="1103"/>
      <c r="I51" s="1103"/>
      <c r="J51" s="1103"/>
      <c r="K51" s="1103"/>
      <c r="L51" s="1103"/>
      <c r="M51" s="1103"/>
      <c r="N51" s="1103"/>
      <c r="O51" s="1103"/>
      <c r="P51" s="1103"/>
      <c r="Q51" s="1103"/>
      <c r="R51" s="1103"/>
      <c r="S51" s="1103"/>
      <c r="T51" s="1103"/>
      <c r="U51" s="1103"/>
      <c r="V51" s="1103"/>
      <c r="W51" s="1103"/>
      <c r="X51" s="1103"/>
      <c r="Y51" s="1103"/>
      <c r="Z51" s="1104"/>
      <c r="AA51" s="1105"/>
      <c r="AB51" s="1105"/>
      <c r="AC51" s="1106"/>
      <c r="AD51" s="1107"/>
      <c r="AE51" s="1108"/>
      <c r="AF51" s="1108"/>
      <c r="AG51" s="1108"/>
      <c r="AH51" s="1108"/>
      <c r="AI51" s="1109"/>
      <c r="AJ51" s="260"/>
      <c r="AK51" s="239"/>
      <c r="AL51" s="240"/>
      <c r="AM51" s="240"/>
      <c r="AN51" s="240"/>
      <c r="AO51" s="240"/>
      <c r="AP51" s="248"/>
      <c r="AQ51" s="240"/>
      <c r="AR51" s="240"/>
      <c r="AS51" s="240"/>
      <c r="AT51" s="248"/>
      <c r="AU51" s="240"/>
      <c r="AV51" s="240"/>
      <c r="AW51" s="240"/>
      <c r="AX51" s="240"/>
      <c r="AY51" s="240"/>
      <c r="AZ51" s="240"/>
      <c r="BA51" s="240"/>
      <c r="BB51" s="240"/>
      <c r="BC51" s="240"/>
      <c r="BD51" s="240"/>
      <c r="BE51" s="240"/>
      <c r="BF51" s="240"/>
      <c r="BG51" s="240"/>
      <c r="BH51" s="240"/>
      <c r="BI51" s="240"/>
      <c r="BJ51" s="240"/>
      <c r="BK51" s="240"/>
      <c r="BL51" s="240"/>
      <c r="BM51" s="240"/>
      <c r="BN51" s="240"/>
      <c r="BO51" s="240"/>
      <c r="BP51" s="240"/>
      <c r="BQ51" s="240"/>
      <c r="BR51" s="240"/>
      <c r="BS51" s="240"/>
      <c r="BT51" s="240"/>
      <c r="BU51" s="240"/>
      <c r="BV51" s="240"/>
      <c r="BW51" s="240"/>
      <c r="BX51" s="240"/>
      <c r="BY51" s="240"/>
      <c r="BZ51" s="240"/>
      <c r="CA51" s="240"/>
      <c r="CB51" s="240"/>
      <c r="CC51" s="240"/>
      <c r="CD51" s="240"/>
      <c r="CE51" s="240"/>
      <c r="CF51" s="240"/>
      <c r="CG51" s="240"/>
      <c r="CH51" s="240"/>
      <c r="CI51" s="240"/>
      <c r="CJ51" s="240"/>
      <c r="CK51" s="240"/>
      <c r="CL51" s="240"/>
      <c r="CM51" s="240"/>
      <c r="CN51" s="240"/>
      <c r="CO51" s="240"/>
      <c r="CP51" s="240"/>
      <c r="CQ51" s="240"/>
      <c r="CR51" s="240"/>
      <c r="CS51" s="240"/>
      <c r="CT51" s="240"/>
      <c r="CU51" s="240"/>
      <c r="CV51" s="240"/>
      <c r="CW51" s="240"/>
      <c r="CX51" s="240"/>
      <c r="CY51" s="240"/>
      <c r="CZ51" s="240"/>
      <c r="DA51" s="240"/>
      <c r="DB51" s="240"/>
      <c r="DC51" s="240"/>
      <c r="DD51" s="240"/>
      <c r="DE51" s="240"/>
      <c r="DF51" s="240"/>
      <c r="DG51" s="240"/>
    </row>
    <row r="52" spans="2:111" s="230" customFormat="1" ht="18.75" customHeight="1">
      <c r="B52" s="237"/>
      <c r="C52" s="1103"/>
      <c r="D52" s="1103"/>
      <c r="E52" s="1103"/>
      <c r="F52" s="1103"/>
      <c r="G52" s="1103"/>
      <c r="H52" s="1103"/>
      <c r="I52" s="1103"/>
      <c r="J52" s="1103"/>
      <c r="K52" s="1103"/>
      <c r="L52" s="1103"/>
      <c r="M52" s="1103"/>
      <c r="N52" s="1103"/>
      <c r="O52" s="1103"/>
      <c r="P52" s="1103"/>
      <c r="Q52" s="1103"/>
      <c r="R52" s="1103"/>
      <c r="S52" s="1103"/>
      <c r="T52" s="1103"/>
      <c r="U52" s="1103"/>
      <c r="V52" s="1103"/>
      <c r="W52" s="1103"/>
      <c r="X52" s="1103"/>
      <c r="Y52" s="1103"/>
      <c r="Z52" s="1104"/>
      <c r="AA52" s="1105"/>
      <c r="AB52" s="1105"/>
      <c r="AC52" s="1106"/>
      <c r="AD52" s="1107"/>
      <c r="AE52" s="1108"/>
      <c r="AF52" s="1108"/>
      <c r="AG52" s="1108"/>
      <c r="AH52" s="1108"/>
      <c r="AI52" s="1109"/>
      <c r="AJ52" s="260"/>
      <c r="AK52" s="239"/>
      <c r="AL52" s="240"/>
      <c r="AM52" s="240"/>
      <c r="AN52" s="240"/>
      <c r="AO52" s="240"/>
      <c r="AP52" s="248"/>
      <c r="AQ52" s="240"/>
      <c r="AR52" s="240"/>
      <c r="AS52" s="240"/>
      <c r="AT52" s="248"/>
      <c r="AU52" s="240"/>
      <c r="AV52" s="240"/>
      <c r="AW52" s="240"/>
      <c r="AX52" s="240"/>
      <c r="AY52" s="240"/>
      <c r="AZ52" s="240"/>
      <c r="BA52" s="240"/>
      <c r="BB52" s="240"/>
      <c r="BC52" s="240"/>
      <c r="BD52" s="240"/>
      <c r="BE52" s="240"/>
      <c r="BF52" s="240"/>
      <c r="BG52" s="240"/>
      <c r="BH52" s="240"/>
      <c r="BI52" s="240"/>
      <c r="BJ52" s="240"/>
      <c r="BK52" s="240"/>
      <c r="BL52" s="240"/>
      <c r="BM52" s="240"/>
      <c r="BN52" s="240"/>
      <c r="BO52" s="240"/>
      <c r="BP52" s="240"/>
      <c r="BQ52" s="240"/>
      <c r="BR52" s="240"/>
      <c r="BS52" s="240"/>
      <c r="BT52" s="240"/>
      <c r="BU52" s="240"/>
      <c r="BV52" s="240"/>
      <c r="BW52" s="240"/>
      <c r="BX52" s="240"/>
      <c r="BY52" s="240"/>
      <c r="BZ52" s="240"/>
      <c r="CA52" s="240"/>
      <c r="CB52" s="240"/>
      <c r="CC52" s="240"/>
      <c r="CD52" s="240"/>
      <c r="CE52" s="240"/>
      <c r="CF52" s="240"/>
      <c r="CG52" s="240"/>
      <c r="CH52" s="240"/>
      <c r="CI52" s="240"/>
      <c r="CJ52" s="240"/>
      <c r="CK52" s="240"/>
      <c r="CL52" s="240"/>
      <c r="CM52" s="240"/>
      <c r="CN52" s="240"/>
      <c r="CO52" s="240"/>
      <c r="CP52" s="240"/>
      <c r="CQ52" s="240"/>
      <c r="CR52" s="240"/>
      <c r="CS52" s="240"/>
      <c r="CT52" s="240"/>
      <c r="CU52" s="240"/>
      <c r="CV52" s="240"/>
      <c r="CW52" s="240"/>
      <c r="CX52" s="240"/>
      <c r="CY52" s="240"/>
      <c r="CZ52" s="240"/>
      <c r="DA52" s="240"/>
      <c r="DB52" s="240"/>
      <c r="DC52" s="240"/>
      <c r="DD52" s="240"/>
      <c r="DE52" s="240"/>
      <c r="DF52" s="240"/>
      <c r="DG52" s="240"/>
    </row>
    <row r="53" spans="2:111" s="230" customFormat="1" ht="18.75" customHeight="1">
      <c r="B53" s="237"/>
      <c r="C53" s="1103"/>
      <c r="D53" s="1103"/>
      <c r="E53" s="1103"/>
      <c r="F53" s="1103"/>
      <c r="G53" s="1103"/>
      <c r="H53" s="1103"/>
      <c r="I53" s="1103"/>
      <c r="J53" s="1103"/>
      <c r="K53" s="1103"/>
      <c r="L53" s="1103"/>
      <c r="M53" s="1103"/>
      <c r="N53" s="1103"/>
      <c r="O53" s="1103"/>
      <c r="P53" s="1103"/>
      <c r="Q53" s="1103"/>
      <c r="R53" s="1103"/>
      <c r="S53" s="1103"/>
      <c r="T53" s="1103"/>
      <c r="U53" s="1103"/>
      <c r="V53" s="1103"/>
      <c r="W53" s="1103"/>
      <c r="X53" s="1103"/>
      <c r="Y53" s="1103"/>
      <c r="Z53" s="1104"/>
      <c r="AA53" s="1105"/>
      <c r="AB53" s="1105"/>
      <c r="AC53" s="1106"/>
      <c r="AD53" s="1107"/>
      <c r="AE53" s="1108"/>
      <c r="AF53" s="1108"/>
      <c r="AG53" s="1108"/>
      <c r="AH53" s="1108"/>
      <c r="AI53" s="1109"/>
      <c r="AJ53" s="260"/>
      <c r="AK53" s="239"/>
      <c r="AL53" s="240"/>
      <c r="AM53" s="240"/>
      <c r="AN53" s="240"/>
      <c r="AO53" s="240"/>
      <c r="AP53" s="248"/>
      <c r="AQ53" s="240"/>
      <c r="AR53" s="240"/>
      <c r="AS53" s="240"/>
      <c r="AT53" s="248"/>
      <c r="AU53" s="240"/>
      <c r="AV53" s="240"/>
      <c r="AW53" s="240"/>
      <c r="AX53" s="240"/>
      <c r="AY53" s="240"/>
      <c r="AZ53" s="240"/>
      <c r="BA53" s="240"/>
      <c r="BB53" s="240"/>
      <c r="BC53" s="240"/>
      <c r="BD53" s="240"/>
      <c r="BE53" s="240"/>
      <c r="BF53" s="240"/>
      <c r="BG53" s="240"/>
      <c r="BH53" s="240"/>
      <c r="BI53" s="240"/>
      <c r="BJ53" s="240"/>
      <c r="BK53" s="240"/>
      <c r="BL53" s="240"/>
      <c r="BM53" s="240"/>
      <c r="BN53" s="240"/>
      <c r="BO53" s="240"/>
      <c r="BP53" s="240"/>
      <c r="BQ53" s="240"/>
      <c r="BR53" s="240"/>
      <c r="BS53" s="240"/>
      <c r="BT53" s="240"/>
      <c r="BU53" s="240"/>
      <c r="BV53" s="240"/>
      <c r="BW53" s="240"/>
      <c r="BX53" s="240"/>
      <c r="BY53" s="240"/>
      <c r="BZ53" s="240"/>
      <c r="CA53" s="240"/>
      <c r="CB53" s="240"/>
      <c r="CC53" s="240"/>
      <c r="CD53" s="240"/>
      <c r="CE53" s="240"/>
      <c r="CF53" s="240"/>
      <c r="CG53" s="240"/>
      <c r="CH53" s="240"/>
      <c r="CI53" s="240"/>
      <c r="CJ53" s="240"/>
      <c r="CK53" s="240"/>
      <c r="CL53" s="240"/>
      <c r="CM53" s="240"/>
      <c r="CN53" s="240"/>
      <c r="CO53" s="240"/>
      <c r="CP53" s="240"/>
      <c r="CQ53" s="240"/>
      <c r="CR53" s="240"/>
      <c r="CS53" s="240"/>
      <c r="CT53" s="240"/>
      <c r="CU53" s="240"/>
      <c r="CV53" s="240"/>
      <c r="CW53" s="240"/>
      <c r="CX53" s="240"/>
      <c r="CY53" s="240"/>
      <c r="CZ53" s="240"/>
      <c r="DA53" s="240"/>
      <c r="DB53" s="240"/>
      <c r="DC53" s="240"/>
      <c r="DD53" s="240"/>
      <c r="DE53" s="240"/>
      <c r="DF53" s="240"/>
      <c r="DG53" s="240"/>
    </row>
    <row r="54" spans="2:111" s="230" customFormat="1" ht="18.75" customHeight="1">
      <c r="B54" s="237"/>
      <c r="C54" s="1103"/>
      <c r="D54" s="1103"/>
      <c r="E54" s="1103"/>
      <c r="F54" s="1103"/>
      <c r="G54" s="1103"/>
      <c r="H54" s="1103"/>
      <c r="I54" s="1103"/>
      <c r="J54" s="1103"/>
      <c r="K54" s="1103"/>
      <c r="L54" s="1103"/>
      <c r="M54" s="1103"/>
      <c r="N54" s="1103"/>
      <c r="O54" s="1103"/>
      <c r="P54" s="1103"/>
      <c r="Q54" s="1103"/>
      <c r="R54" s="1103"/>
      <c r="S54" s="1103"/>
      <c r="T54" s="1103"/>
      <c r="U54" s="1103"/>
      <c r="V54" s="1103"/>
      <c r="W54" s="1103"/>
      <c r="X54" s="1103"/>
      <c r="Y54" s="1103"/>
      <c r="Z54" s="1104"/>
      <c r="AA54" s="1105"/>
      <c r="AB54" s="1105"/>
      <c r="AC54" s="1106"/>
      <c r="AD54" s="1107"/>
      <c r="AE54" s="1108"/>
      <c r="AF54" s="1108"/>
      <c r="AG54" s="1108"/>
      <c r="AH54" s="1108"/>
      <c r="AI54" s="1109"/>
      <c r="AJ54" s="260"/>
      <c r="AK54" s="239"/>
      <c r="AL54" s="240"/>
      <c r="AM54" s="240"/>
      <c r="AN54" s="240"/>
      <c r="AO54" s="240"/>
      <c r="AP54" s="248"/>
      <c r="AQ54" s="240"/>
      <c r="AR54" s="240"/>
      <c r="AS54" s="240"/>
      <c r="AT54" s="248"/>
      <c r="AU54" s="240"/>
      <c r="AV54" s="240"/>
      <c r="AW54" s="240"/>
      <c r="AX54" s="240"/>
      <c r="AY54" s="240"/>
      <c r="AZ54" s="240"/>
      <c r="BA54" s="240"/>
      <c r="BB54" s="240"/>
      <c r="BC54" s="240"/>
      <c r="BD54" s="240"/>
      <c r="BE54" s="240"/>
      <c r="BF54" s="240"/>
      <c r="BG54" s="240"/>
      <c r="BH54" s="240"/>
      <c r="BI54" s="240"/>
      <c r="BJ54" s="240"/>
      <c r="BK54" s="240"/>
      <c r="BL54" s="240"/>
      <c r="BM54" s="240"/>
      <c r="BN54" s="240"/>
      <c r="BO54" s="240"/>
      <c r="BP54" s="240"/>
      <c r="BQ54" s="240"/>
      <c r="BR54" s="240"/>
      <c r="BS54" s="240"/>
      <c r="BT54" s="240"/>
      <c r="BU54" s="240"/>
      <c r="BV54" s="240"/>
      <c r="BW54" s="240"/>
      <c r="BX54" s="240"/>
      <c r="BY54" s="240"/>
      <c r="BZ54" s="240"/>
      <c r="CA54" s="240"/>
      <c r="CB54" s="240"/>
      <c r="CC54" s="240"/>
      <c r="CD54" s="240"/>
      <c r="CE54" s="240"/>
      <c r="CF54" s="240"/>
      <c r="CG54" s="240"/>
      <c r="CH54" s="240"/>
      <c r="CI54" s="240"/>
      <c r="CJ54" s="240"/>
      <c r="CK54" s="240"/>
      <c r="CL54" s="240"/>
      <c r="CM54" s="240"/>
      <c r="CN54" s="240"/>
      <c r="CO54" s="240"/>
      <c r="CP54" s="240"/>
      <c r="CQ54" s="240"/>
      <c r="CR54" s="240"/>
      <c r="CS54" s="240"/>
      <c r="CT54" s="240"/>
      <c r="CU54" s="240"/>
      <c r="CV54" s="240"/>
      <c r="CW54" s="240"/>
      <c r="CX54" s="240"/>
      <c r="CY54" s="240"/>
      <c r="CZ54" s="240"/>
      <c r="DA54" s="240"/>
      <c r="DB54" s="240"/>
      <c r="DC54" s="240"/>
      <c r="DD54" s="240"/>
      <c r="DE54" s="240"/>
      <c r="DF54" s="240"/>
      <c r="DG54" s="240"/>
    </row>
    <row r="55" spans="2:111" s="230" customFormat="1" ht="18.75" customHeight="1">
      <c r="B55" s="237"/>
      <c r="C55" s="1103"/>
      <c r="D55" s="1103"/>
      <c r="E55" s="1103"/>
      <c r="F55" s="1103"/>
      <c r="G55" s="1103"/>
      <c r="H55" s="1103"/>
      <c r="I55" s="1103"/>
      <c r="J55" s="1103"/>
      <c r="K55" s="1103"/>
      <c r="L55" s="1103"/>
      <c r="M55" s="1103"/>
      <c r="N55" s="1103"/>
      <c r="O55" s="1103"/>
      <c r="P55" s="1103"/>
      <c r="Q55" s="1103"/>
      <c r="R55" s="1103"/>
      <c r="S55" s="1103"/>
      <c r="T55" s="1103"/>
      <c r="U55" s="1103"/>
      <c r="V55" s="1103"/>
      <c r="W55" s="1103"/>
      <c r="X55" s="1103"/>
      <c r="Y55" s="1103"/>
      <c r="Z55" s="1104"/>
      <c r="AA55" s="1105"/>
      <c r="AB55" s="1105"/>
      <c r="AC55" s="1106"/>
      <c r="AD55" s="1107"/>
      <c r="AE55" s="1108"/>
      <c r="AF55" s="1108"/>
      <c r="AG55" s="1108"/>
      <c r="AH55" s="1108"/>
      <c r="AI55" s="1109"/>
      <c r="AJ55" s="260"/>
      <c r="AK55" s="239"/>
      <c r="AL55" s="240"/>
      <c r="AM55" s="240"/>
      <c r="AN55" s="240"/>
      <c r="AO55" s="240"/>
      <c r="AP55" s="248"/>
      <c r="AQ55" s="240"/>
      <c r="AR55" s="240"/>
      <c r="AS55" s="240"/>
      <c r="AT55" s="248"/>
      <c r="AU55" s="240"/>
      <c r="AV55" s="240"/>
      <c r="AW55" s="240"/>
      <c r="AX55" s="240"/>
      <c r="AY55" s="240"/>
      <c r="AZ55" s="240"/>
      <c r="BA55" s="240"/>
      <c r="BB55" s="240"/>
      <c r="BC55" s="240"/>
      <c r="BD55" s="240"/>
      <c r="BE55" s="240"/>
      <c r="BF55" s="240"/>
      <c r="BG55" s="240"/>
      <c r="BH55" s="240"/>
      <c r="BI55" s="240"/>
      <c r="BJ55" s="240"/>
      <c r="BK55" s="240"/>
      <c r="BL55" s="240"/>
      <c r="BM55" s="240"/>
      <c r="BN55" s="240"/>
      <c r="BO55" s="240"/>
      <c r="BP55" s="240"/>
      <c r="BQ55" s="240"/>
      <c r="BR55" s="240"/>
      <c r="BS55" s="240"/>
      <c r="BT55" s="240"/>
      <c r="BU55" s="240"/>
      <c r="BV55" s="240"/>
      <c r="BW55" s="240"/>
      <c r="BX55" s="240"/>
      <c r="BY55" s="240"/>
      <c r="BZ55" s="240"/>
      <c r="CA55" s="240"/>
      <c r="CB55" s="240"/>
      <c r="CC55" s="240"/>
      <c r="CD55" s="240"/>
      <c r="CE55" s="240"/>
      <c r="CF55" s="240"/>
      <c r="CG55" s="240"/>
      <c r="CH55" s="240"/>
      <c r="CI55" s="240"/>
      <c r="CJ55" s="240"/>
      <c r="CK55" s="240"/>
      <c r="CL55" s="240"/>
      <c r="CM55" s="240"/>
      <c r="CN55" s="240"/>
      <c r="CO55" s="240"/>
      <c r="CP55" s="240"/>
      <c r="CQ55" s="240"/>
      <c r="CR55" s="240"/>
      <c r="CS55" s="240"/>
      <c r="CT55" s="240"/>
      <c r="CU55" s="240"/>
      <c r="CV55" s="240"/>
      <c r="CW55" s="240"/>
      <c r="CX55" s="240"/>
      <c r="CY55" s="240"/>
      <c r="CZ55" s="240"/>
      <c r="DA55" s="240"/>
      <c r="DB55" s="240"/>
      <c r="DC55" s="240"/>
      <c r="DD55" s="240"/>
      <c r="DE55" s="240"/>
      <c r="DF55" s="240"/>
      <c r="DG55" s="240"/>
    </row>
    <row r="56" spans="2:111" s="230" customFormat="1" ht="18.75" customHeight="1">
      <c r="B56" s="237"/>
      <c r="C56" s="1103"/>
      <c r="D56" s="1103"/>
      <c r="E56" s="1103"/>
      <c r="F56" s="1103"/>
      <c r="G56" s="1103"/>
      <c r="H56" s="1103"/>
      <c r="I56" s="1103"/>
      <c r="J56" s="1103"/>
      <c r="K56" s="1103"/>
      <c r="L56" s="1103"/>
      <c r="M56" s="1103"/>
      <c r="N56" s="1103"/>
      <c r="O56" s="1103"/>
      <c r="P56" s="1103"/>
      <c r="Q56" s="1103"/>
      <c r="R56" s="1103"/>
      <c r="S56" s="1103"/>
      <c r="T56" s="1103"/>
      <c r="U56" s="1103"/>
      <c r="V56" s="1103"/>
      <c r="W56" s="1103"/>
      <c r="X56" s="1103"/>
      <c r="Y56" s="1103"/>
      <c r="Z56" s="1104"/>
      <c r="AA56" s="1105"/>
      <c r="AB56" s="1105"/>
      <c r="AC56" s="1106"/>
      <c r="AD56" s="1107"/>
      <c r="AE56" s="1108"/>
      <c r="AF56" s="1108"/>
      <c r="AG56" s="1108"/>
      <c r="AH56" s="1108"/>
      <c r="AI56" s="1109"/>
      <c r="AJ56" s="260"/>
      <c r="AK56" s="239"/>
      <c r="AL56" s="240"/>
      <c r="AM56" s="240"/>
      <c r="AN56" s="240"/>
      <c r="AO56" s="240"/>
      <c r="AP56" s="248"/>
      <c r="AQ56" s="240"/>
      <c r="AR56" s="240"/>
      <c r="AS56" s="240"/>
      <c r="AT56" s="248"/>
      <c r="AU56" s="240"/>
      <c r="AV56" s="240"/>
      <c r="AW56" s="240"/>
      <c r="AX56" s="240"/>
      <c r="AY56" s="240"/>
      <c r="AZ56" s="240"/>
      <c r="BA56" s="240"/>
      <c r="BB56" s="240"/>
      <c r="BC56" s="240"/>
      <c r="BD56" s="240"/>
      <c r="BE56" s="240"/>
      <c r="BF56" s="240"/>
      <c r="BG56" s="240"/>
      <c r="BH56" s="240"/>
      <c r="BI56" s="240"/>
      <c r="BJ56" s="240"/>
      <c r="BK56" s="240"/>
      <c r="BL56" s="240"/>
      <c r="BM56" s="240"/>
      <c r="BN56" s="240"/>
      <c r="BO56" s="240"/>
      <c r="BP56" s="240"/>
      <c r="BQ56" s="240"/>
      <c r="BR56" s="240"/>
      <c r="BS56" s="240"/>
      <c r="BT56" s="240"/>
      <c r="BU56" s="240"/>
      <c r="BV56" s="240"/>
      <c r="BW56" s="240"/>
      <c r="BX56" s="240"/>
      <c r="BY56" s="240"/>
      <c r="BZ56" s="240"/>
      <c r="CA56" s="240"/>
      <c r="CB56" s="240"/>
      <c r="CC56" s="240"/>
      <c r="CD56" s="240"/>
      <c r="CE56" s="240"/>
      <c r="CF56" s="240"/>
      <c r="CG56" s="240"/>
      <c r="CH56" s="240"/>
      <c r="CI56" s="240"/>
      <c r="CJ56" s="240"/>
      <c r="CK56" s="240"/>
      <c r="CL56" s="240"/>
      <c r="CM56" s="240"/>
      <c r="CN56" s="240"/>
      <c r="CO56" s="240"/>
      <c r="CP56" s="240"/>
      <c r="CQ56" s="240"/>
      <c r="CR56" s="240"/>
      <c r="CS56" s="240"/>
      <c r="CT56" s="240"/>
      <c r="CU56" s="240"/>
      <c r="CV56" s="240"/>
      <c r="CW56" s="240"/>
      <c r="CX56" s="240"/>
      <c r="CY56" s="240"/>
      <c r="CZ56" s="240"/>
      <c r="DA56" s="240"/>
      <c r="DB56" s="240"/>
      <c r="DC56" s="240"/>
      <c r="DD56" s="240"/>
      <c r="DE56" s="240"/>
      <c r="DF56" s="240"/>
      <c r="DG56" s="240"/>
    </row>
    <row r="57" spans="2:111" s="230" customFormat="1" ht="5.0999999999999996" customHeight="1">
      <c r="B57" s="237"/>
      <c r="C57" s="473"/>
      <c r="D57" s="473"/>
      <c r="E57" s="473"/>
      <c r="F57" s="473"/>
      <c r="G57" s="473"/>
      <c r="H57" s="473"/>
      <c r="I57" s="473"/>
      <c r="J57" s="473"/>
      <c r="K57" s="473"/>
      <c r="L57" s="473"/>
      <c r="M57" s="473"/>
      <c r="N57" s="473"/>
      <c r="O57" s="473"/>
      <c r="P57" s="473"/>
      <c r="Q57" s="473"/>
      <c r="R57" s="473"/>
      <c r="S57" s="473"/>
      <c r="T57" s="473"/>
      <c r="U57" s="474"/>
      <c r="V57" s="474"/>
      <c r="W57" s="474"/>
      <c r="X57" s="474"/>
      <c r="Y57" s="474"/>
      <c r="Z57" s="474"/>
      <c r="AA57" s="474"/>
      <c r="AB57" s="474"/>
      <c r="AC57" s="474"/>
      <c r="AD57" s="474"/>
      <c r="AE57" s="474"/>
      <c r="AF57" s="474"/>
      <c r="AG57" s="474"/>
      <c r="AH57" s="474"/>
      <c r="AI57" s="474"/>
      <c r="AJ57" s="260"/>
      <c r="AK57" s="239"/>
      <c r="AL57" s="240"/>
      <c r="AM57" s="240"/>
      <c r="AN57" s="240"/>
      <c r="AO57" s="240"/>
      <c r="AP57" s="248"/>
      <c r="AQ57" s="240"/>
      <c r="AR57" s="240"/>
      <c r="AS57" s="240"/>
      <c r="AT57" s="248"/>
      <c r="AU57" s="240"/>
      <c r="AV57" s="240"/>
      <c r="AW57" s="240"/>
      <c r="AX57" s="240"/>
      <c r="AY57" s="240"/>
      <c r="AZ57" s="240"/>
      <c r="BA57" s="240"/>
      <c r="BB57" s="240"/>
      <c r="BC57" s="240"/>
      <c r="BD57" s="240"/>
      <c r="BE57" s="240"/>
      <c r="BF57" s="240"/>
      <c r="BG57" s="240"/>
      <c r="BH57" s="240"/>
      <c r="BI57" s="240"/>
      <c r="BJ57" s="240"/>
      <c r="BK57" s="240"/>
      <c r="BL57" s="240"/>
      <c r="BM57" s="240"/>
      <c r="BN57" s="240"/>
      <c r="BO57" s="240"/>
      <c r="BP57" s="240"/>
      <c r="BQ57" s="240"/>
      <c r="BR57" s="240"/>
      <c r="BS57" s="240"/>
      <c r="BT57" s="240"/>
      <c r="BU57" s="240"/>
      <c r="BV57" s="240"/>
      <c r="BW57" s="240"/>
      <c r="BX57" s="240"/>
      <c r="BY57" s="240"/>
      <c r="BZ57" s="240"/>
      <c r="CA57" s="240"/>
      <c r="CB57" s="240"/>
      <c r="CC57" s="240"/>
      <c r="CD57" s="240"/>
      <c r="CE57" s="240"/>
      <c r="CF57" s="240"/>
      <c r="CG57" s="240"/>
      <c r="CH57" s="240"/>
      <c r="CI57" s="240"/>
      <c r="CJ57" s="240"/>
      <c r="CK57" s="240"/>
      <c r="CL57" s="240"/>
      <c r="CM57" s="240"/>
      <c r="CN57" s="240"/>
      <c r="CO57" s="240"/>
      <c r="CP57" s="240"/>
      <c r="CQ57" s="240"/>
      <c r="CR57" s="240"/>
      <c r="CS57" s="240"/>
      <c r="CT57" s="240"/>
      <c r="CU57" s="240"/>
      <c r="CV57" s="240"/>
      <c r="CW57" s="240"/>
      <c r="CX57" s="240"/>
      <c r="CY57" s="240"/>
      <c r="CZ57" s="240"/>
      <c r="DA57" s="240"/>
      <c r="DB57" s="240"/>
      <c r="DC57" s="240"/>
      <c r="DD57" s="240"/>
      <c r="DE57" s="240"/>
      <c r="DF57" s="240"/>
      <c r="DG57" s="240"/>
    </row>
    <row r="58" spans="2:111" s="230" customFormat="1" ht="15" customHeight="1">
      <c r="B58" s="237"/>
      <c r="C58" s="1110" t="s">
        <v>2251</v>
      </c>
      <c r="D58" s="1110"/>
      <c r="E58" s="1110"/>
      <c r="F58" s="1110"/>
      <c r="G58" s="1110"/>
      <c r="H58" s="1110"/>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260"/>
      <c r="AK58" s="239"/>
      <c r="AL58" s="240"/>
      <c r="AM58" s="240"/>
      <c r="AN58" s="240"/>
      <c r="AO58" s="240"/>
      <c r="AP58" s="248"/>
      <c r="AQ58" s="240"/>
      <c r="AR58" s="240"/>
      <c r="AS58" s="240"/>
      <c r="AT58" s="248"/>
      <c r="AU58" s="240"/>
      <c r="AV58" s="240"/>
      <c r="AW58" s="240"/>
      <c r="AX58" s="240"/>
      <c r="AY58" s="240"/>
      <c r="AZ58" s="240"/>
      <c r="BA58" s="240"/>
      <c r="BB58" s="240"/>
      <c r="BC58" s="240"/>
      <c r="BD58" s="240"/>
      <c r="BE58" s="240"/>
      <c r="BF58" s="240"/>
      <c r="BG58" s="240"/>
      <c r="BH58" s="240"/>
      <c r="BI58" s="240"/>
      <c r="BJ58" s="240"/>
      <c r="BK58" s="240"/>
      <c r="BL58" s="240"/>
      <c r="BM58" s="240"/>
      <c r="BN58" s="240"/>
      <c r="BO58" s="240"/>
      <c r="BP58" s="240"/>
      <c r="BQ58" s="240"/>
      <c r="BR58" s="240"/>
      <c r="BS58" s="240"/>
      <c r="BT58" s="240"/>
      <c r="BU58" s="240"/>
      <c r="BV58" s="240"/>
      <c r="BW58" s="240"/>
      <c r="BX58" s="240"/>
      <c r="BY58" s="240"/>
      <c r="BZ58" s="240"/>
      <c r="CA58" s="240"/>
      <c r="CB58" s="240"/>
      <c r="CC58" s="240"/>
      <c r="CD58" s="240"/>
      <c r="CE58" s="240"/>
      <c r="CF58" s="240"/>
      <c r="CG58" s="240"/>
      <c r="CH58" s="240"/>
      <c r="CI58" s="240"/>
      <c r="CJ58" s="240"/>
      <c r="CK58" s="240"/>
      <c r="CL58" s="240"/>
      <c r="CM58" s="240"/>
      <c r="CN58" s="240"/>
      <c r="CO58" s="240"/>
      <c r="CP58" s="240"/>
      <c r="CQ58" s="240"/>
      <c r="CR58" s="240"/>
      <c r="CS58" s="240"/>
      <c r="CT58" s="240"/>
      <c r="CU58" s="240"/>
      <c r="CV58" s="240"/>
      <c r="CW58" s="240"/>
      <c r="CX58" s="240"/>
      <c r="CY58" s="240"/>
      <c r="CZ58" s="240"/>
      <c r="DA58" s="240"/>
      <c r="DB58" s="240"/>
      <c r="DC58" s="240"/>
      <c r="DD58" s="240"/>
      <c r="DE58" s="240"/>
      <c r="DF58" s="240"/>
      <c r="DG58" s="240"/>
    </row>
    <row r="59" spans="2:111" s="230" customFormat="1" ht="15" customHeight="1">
      <c r="B59" s="237"/>
      <c r="C59" s="1096" t="s">
        <v>2252</v>
      </c>
      <c r="D59" s="1097"/>
      <c r="E59" s="1097"/>
      <c r="F59" s="1097"/>
      <c r="G59" s="1097"/>
      <c r="H59" s="1097"/>
      <c r="I59" s="1097"/>
      <c r="J59" s="1097"/>
      <c r="K59" s="1098"/>
      <c r="L59" s="920" t="s">
        <v>2253</v>
      </c>
      <c r="M59" s="920"/>
      <c r="N59" s="920"/>
      <c r="O59" s="920"/>
      <c r="P59" s="920"/>
      <c r="Q59" s="920"/>
      <c r="R59" s="920"/>
      <c r="S59" s="920"/>
      <c r="T59" s="920"/>
      <c r="U59" s="920"/>
      <c r="V59" s="920"/>
      <c r="W59" s="920"/>
      <c r="X59" s="920" t="s">
        <v>2256</v>
      </c>
      <c r="Y59" s="920"/>
      <c r="Z59" s="920"/>
      <c r="AA59" s="920"/>
      <c r="AB59" s="920"/>
      <c r="AC59" s="920"/>
      <c r="AD59" s="920"/>
      <c r="AE59" s="920"/>
      <c r="AF59" s="920"/>
      <c r="AG59" s="920"/>
      <c r="AH59" s="920"/>
      <c r="AI59" s="920"/>
      <c r="AJ59" s="260"/>
      <c r="AK59" s="239"/>
      <c r="AL59" s="240"/>
      <c r="AM59" s="240"/>
      <c r="AN59" s="240"/>
      <c r="AO59" s="240"/>
      <c r="AP59" s="248"/>
      <c r="AQ59" s="240"/>
      <c r="AR59" s="240"/>
      <c r="AS59" s="240"/>
      <c r="AT59" s="248"/>
      <c r="AU59" s="240"/>
      <c r="AV59" s="240"/>
      <c r="AW59" s="240"/>
      <c r="AX59" s="240"/>
      <c r="AY59" s="240"/>
      <c r="AZ59" s="240"/>
      <c r="BA59" s="240"/>
      <c r="BB59" s="240"/>
      <c r="BC59" s="240"/>
      <c r="BD59" s="240"/>
      <c r="BE59" s="240"/>
      <c r="BF59" s="240"/>
      <c r="BG59" s="240"/>
      <c r="BH59" s="240"/>
      <c r="BI59" s="240"/>
      <c r="BJ59" s="240"/>
      <c r="BK59" s="240"/>
      <c r="BL59" s="240"/>
      <c r="BM59" s="240"/>
      <c r="BN59" s="240"/>
      <c r="BO59" s="240"/>
      <c r="BP59" s="240"/>
      <c r="BQ59" s="240"/>
      <c r="BR59" s="240"/>
      <c r="BS59" s="240"/>
      <c r="BT59" s="240"/>
      <c r="BU59" s="240"/>
      <c r="BV59" s="240"/>
      <c r="BW59" s="240"/>
      <c r="BX59" s="240"/>
      <c r="BY59" s="240"/>
      <c r="BZ59" s="240"/>
      <c r="CA59" s="240"/>
      <c r="CB59" s="240"/>
      <c r="CC59" s="240"/>
      <c r="CD59" s="240"/>
      <c r="CE59" s="240"/>
      <c r="CF59" s="240"/>
      <c r="CG59" s="240"/>
      <c r="CH59" s="240"/>
      <c r="CI59" s="240"/>
      <c r="CJ59" s="240"/>
      <c r="CK59" s="240"/>
      <c r="CL59" s="240"/>
      <c r="CM59" s="240"/>
      <c r="CN59" s="240"/>
      <c r="CO59" s="240"/>
      <c r="CP59" s="240"/>
      <c r="CQ59" s="240"/>
      <c r="CR59" s="240"/>
      <c r="CS59" s="240"/>
      <c r="CT59" s="240"/>
      <c r="CU59" s="240"/>
      <c r="CV59" s="240"/>
      <c r="CW59" s="240"/>
      <c r="CX59" s="240"/>
      <c r="CY59" s="240"/>
      <c r="CZ59" s="240"/>
      <c r="DA59" s="240"/>
      <c r="DB59" s="240"/>
      <c r="DC59" s="240"/>
      <c r="DD59" s="240"/>
      <c r="DE59" s="240"/>
      <c r="DF59" s="240"/>
      <c r="DG59" s="240"/>
    </row>
    <row r="60" spans="2:111" s="230" customFormat="1" ht="15" customHeight="1">
      <c r="B60" s="237"/>
      <c r="C60" s="1099"/>
      <c r="D60" s="1100"/>
      <c r="E60" s="1100"/>
      <c r="F60" s="1100"/>
      <c r="G60" s="1100"/>
      <c r="H60" s="1100"/>
      <c r="I60" s="1100"/>
      <c r="J60" s="1100"/>
      <c r="K60" s="1101"/>
      <c r="L60" s="920" t="s">
        <v>2254</v>
      </c>
      <c r="M60" s="920"/>
      <c r="N60" s="920"/>
      <c r="O60" s="920"/>
      <c r="P60" s="920"/>
      <c r="Q60" s="920"/>
      <c r="R60" s="920" t="s">
        <v>2255</v>
      </c>
      <c r="S60" s="920"/>
      <c r="T60" s="920"/>
      <c r="U60" s="920"/>
      <c r="V60" s="920"/>
      <c r="W60" s="920"/>
      <c r="X60" s="920" t="s">
        <v>2254</v>
      </c>
      <c r="Y60" s="920"/>
      <c r="Z60" s="920"/>
      <c r="AA60" s="920"/>
      <c r="AB60" s="920"/>
      <c r="AC60" s="920"/>
      <c r="AD60" s="920" t="s">
        <v>2255</v>
      </c>
      <c r="AE60" s="920"/>
      <c r="AF60" s="920"/>
      <c r="AG60" s="920"/>
      <c r="AH60" s="920"/>
      <c r="AI60" s="920"/>
      <c r="AJ60" s="260"/>
      <c r="AK60" s="239"/>
      <c r="AL60" s="240"/>
      <c r="AM60" s="240"/>
      <c r="AN60" s="240"/>
      <c r="AO60" s="240"/>
      <c r="AP60" s="248"/>
      <c r="AQ60" s="240"/>
      <c r="AR60" s="240"/>
      <c r="AS60" s="240"/>
      <c r="AT60" s="248"/>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40"/>
      <c r="BU60" s="240"/>
      <c r="BV60" s="240"/>
      <c r="BW60" s="240"/>
      <c r="BX60" s="240"/>
      <c r="BY60" s="240"/>
      <c r="BZ60" s="240"/>
      <c r="CA60" s="24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row>
    <row r="61" spans="2:111" s="230" customFormat="1" ht="15" customHeight="1">
      <c r="B61" s="237"/>
      <c r="C61" s="1092"/>
      <c r="D61" s="1003"/>
      <c r="E61" s="1003"/>
      <c r="F61" s="1003"/>
      <c r="G61" s="1003"/>
      <c r="H61" s="1003"/>
      <c r="I61" s="1003"/>
      <c r="J61" s="1003"/>
      <c r="K61" s="1093"/>
      <c r="L61" s="1094"/>
      <c r="M61" s="1094"/>
      <c r="N61" s="1094"/>
      <c r="O61" s="1094"/>
      <c r="P61" s="1094"/>
      <c r="Q61" s="1094"/>
      <c r="R61" s="1094"/>
      <c r="S61" s="1094"/>
      <c r="T61" s="1094"/>
      <c r="U61" s="1094"/>
      <c r="V61" s="1094"/>
      <c r="W61" s="1094"/>
      <c r="X61" s="1094"/>
      <c r="Y61" s="1094"/>
      <c r="Z61" s="1094"/>
      <c r="AA61" s="1094"/>
      <c r="AB61" s="1094"/>
      <c r="AC61" s="1094"/>
      <c r="AD61" s="1094"/>
      <c r="AE61" s="1094"/>
      <c r="AF61" s="1094"/>
      <c r="AG61" s="1094"/>
      <c r="AH61" s="1094"/>
      <c r="AI61" s="1094"/>
      <c r="AJ61" s="260"/>
      <c r="AK61" s="239"/>
      <c r="AL61" s="240"/>
      <c r="AM61" s="240"/>
      <c r="AN61" s="240"/>
      <c r="AO61" s="240"/>
      <c r="AP61" s="248"/>
      <c r="AQ61" s="240"/>
      <c r="AR61" s="240"/>
      <c r="AS61" s="240"/>
      <c r="AT61" s="248"/>
      <c r="AU61" s="240"/>
      <c r="AV61" s="240"/>
      <c r="AW61" s="240"/>
      <c r="AX61" s="240"/>
      <c r="AY61" s="240"/>
      <c r="AZ61" s="240"/>
      <c r="BA61" s="240"/>
      <c r="BB61" s="240"/>
      <c r="BC61" s="240"/>
      <c r="BD61" s="240"/>
      <c r="BE61" s="240"/>
      <c r="BF61" s="240"/>
      <c r="BG61" s="240"/>
      <c r="BH61" s="240"/>
      <c r="BI61" s="240"/>
      <c r="BJ61" s="240"/>
      <c r="BK61" s="240"/>
      <c r="BL61" s="240"/>
      <c r="BM61" s="240"/>
      <c r="BN61" s="240"/>
      <c r="BO61" s="240"/>
      <c r="BP61" s="240"/>
      <c r="BQ61" s="240"/>
      <c r="BR61" s="240"/>
      <c r="BS61" s="240"/>
      <c r="BT61" s="240"/>
      <c r="BU61" s="240"/>
      <c r="BV61" s="240"/>
      <c r="BW61" s="240"/>
      <c r="BX61" s="240"/>
      <c r="BY61" s="240"/>
      <c r="BZ61" s="240"/>
      <c r="CA61" s="240"/>
      <c r="CB61" s="240"/>
      <c r="CC61" s="240"/>
      <c r="CD61" s="240"/>
      <c r="CE61" s="240"/>
      <c r="CF61" s="240"/>
      <c r="CG61" s="240"/>
      <c r="CH61" s="240"/>
      <c r="CI61" s="240"/>
      <c r="CJ61" s="240"/>
      <c r="CK61" s="240"/>
      <c r="CL61" s="240"/>
      <c r="CM61" s="240"/>
      <c r="CN61" s="240"/>
      <c r="CO61" s="240"/>
      <c r="CP61" s="240"/>
      <c r="CQ61" s="240"/>
      <c r="CR61" s="240"/>
      <c r="CS61" s="240"/>
      <c r="CT61" s="240"/>
      <c r="CU61" s="240"/>
      <c r="CV61" s="240"/>
      <c r="CW61" s="240"/>
      <c r="CX61" s="240"/>
      <c r="CY61" s="240"/>
      <c r="CZ61" s="240"/>
      <c r="DA61" s="240"/>
      <c r="DB61" s="240"/>
      <c r="DC61" s="240"/>
      <c r="DD61" s="240"/>
      <c r="DE61" s="240"/>
      <c r="DF61" s="240"/>
      <c r="DG61" s="240"/>
    </row>
    <row r="62" spans="2:111" s="230" customFormat="1" ht="15" customHeight="1">
      <c r="B62" s="237"/>
      <c r="C62" s="1092"/>
      <c r="D62" s="1003"/>
      <c r="E62" s="1003"/>
      <c r="F62" s="1003"/>
      <c r="G62" s="1003"/>
      <c r="H62" s="1003"/>
      <c r="I62" s="1003"/>
      <c r="J62" s="1003"/>
      <c r="K62" s="1093"/>
      <c r="L62" s="1094"/>
      <c r="M62" s="1094"/>
      <c r="N62" s="1094"/>
      <c r="O62" s="1094"/>
      <c r="P62" s="1094"/>
      <c r="Q62" s="1094"/>
      <c r="R62" s="1094"/>
      <c r="S62" s="1094"/>
      <c r="T62" s="1094"/>
      <c r="U62" s="1094"/>
      <c r="V62" s="1094"/>
      <c r="W62" s="1094"/>
      <c r="X62" s="1094"/>
      <c r="Y62" s="1094"/>
      <c r="Z62" s="1094"/>
      <c r="AA62" s="1094"/>
      <c r="AB62" s="1094"/>
      <c r="AC62" s="1094"/>
      <c r="AD62" s="1094"/>
      <c r="AE62" s="1094"/>
      <c r="AF62" s="1094"/>
      <c r="AG62" s="1094"/>
      <c r="AH62" s="1094"/>
      <c r="AI62" s="1094"/>
      <c r="AJ62" s="260"/>
      <c r="AK62" s="239"/>
      <c r="AL62" s="240"/>
      <c r="AM62" s="240"/>
      <c r="AN62" s="240"/>
      <c r="AO62" s="240"/>
      <c r="AP62" s="248"/>
      <c r="AQ62" s="240"/>
      <c r="AR62" s="240"/>
      <c r="AS62" s="240"/>
      <c r="AT62" s="248"/>
      <c r="AU62" s="240"/>
      <c r="AV62" s="240"/>
      <c r="AW62" s="240"/>
      <c r="AX62" s="240"/>
      <c r="AY62" s="240"/>
      <c r="AZ62" s="240"/>
      <c r="BA62" s="240"/>
      <c r="BB62" s="240"/>
      <c r="BC62" s="240"/>
      <c r="BD62" s="240"/>
      <c r="BE62" s="240"/>
      <c r="BF62" s="240"/>
      <c r="BG62" s="240"/>
      <c r="BH62" s="240"/>
      <c r="BI62" s="240"/>
      <c r="BJ62" s="240"/>
      <c r="BK62" s="240"/>
      <c r="BL62" s="240"/>
      <c r="BM62" s="240"/>
      <c r="BN62" s="240"/>
      <c r="BO62" s="240"/>
      <c r="BP62" s="240"/>
      <c r="BQ62" s="240"/>
      <c r="BR62" s="240"/>
      <c r="BS62" s="240"/>
      <c r="BT62" s="240"/>
      <c r="BU62" s="240"/>
      <c r="BV62" s="240"/>
      <c r="BW62" s="240"/>
      <c r="BX62" s="240"/>
      <c r="BY62" s="240"/>
      <c r="BZ62" s="240"/>
      <c r="CA62" s="240"/>
      <c r="CB62" s="240"/>
      <c r="CC62" s="240"/>
      <c r="CD62" s="240"/>
      <c r="CE62" s="240"/>
      <c r="CF62" s="240"/>
      <c r="CG62" s="240"/>
      <c r="CH62" s="240"/>
      <c r="CI62" s="240"/>
      <c r="CJ62" s="240"/>
      <c r="CK62" s="240"/>
      <c r="CL62" s="240"/>
      <c r="CM62" s="240"/>
      <c r="CN62" s="240"/>
      <c r="CO62" s="240"/>
      <c r="CP62" s="240"/>
      <c r="CQ62" s="240"/>
      <c r="CR62" s="240"/>
      <c r="CS62" s="240"/>
      <c r="CT62" s="240"/>
      <c r="CU62" s="240"/>
      <c r="CV62" s="240"/>
      <c r="CW62" s="240"/>
      <c r="CX62" s="240"/>
      <c r="CY62" s="240"/>
      <c r="CZ62" s="240"/>
      <c r="DA62" s="240"/>
      <c r="DB62" s="240"/>
      <c r="DC62" s="240"/>
      <c r="DD62" s="240"/>
      <c r="DE62" s="240"/>
      <c r="DF62" s="240"/>
      <c r="DG62" s="240"/>
    </row>
    <row r="63" spans="2:111" s="230" customFormat="1" ht="15" customHeight="1">
      <c r="B63" s="237"/>
      <c r="C63" s="1092"/>
      <c r="D63" s="1003"/>
      <c r="E63" s="1003"/>
      <c r="F63" s="1003"/>
      <c r="G63" s="1003"/>
      <c r="H63" s="1003"/>
      <c r="I63" s="1003"/>
      <c r="J63" s="1003"/>
      <c r="K63" s="1093"/>
      <c r="L63" s="1094"/>
      <c r="M63" s="1094"/>
      <c r="N63" s="1094"/>
      <c r="O63" s="1094"/>
      <c r="P63" s="1094"/>
      <c r="Q63" s="1094"/>
      <c r="R63" s="1094"/>
      <c r="S63" s="1094"/>
      <c r="T63" s="1094"/>
      <c r="U63" s="1094"/>
      <c r="V63" s="1094"/>
      <c r="W63" s="1094"/>
      <c r="X63" s="1094"/>
      <c r="Y63" s="1094"/>
      <c r="Z63" s="1094"/>
      <c r="AA63" s="1094"/>
      <c r="AB63" s="1094"/>
      <c r="AC63" s="1094"/>
      <c r="AD63" s="1094"/>
      <c r="AE63" s="1094"/>
      <c r="AF63" s="1094"/>
      <c r="AG63" s="1094"/>
      <c r="AH63" s="1094"/>
      <c r="AI63" s="1094"/>
      <c r="AJ63" s="260"/>
      <c r="AK63" s="239"/>
      <c r="AL63" s="240"/>
      <c r="AM63" s="240"/>
      <c r="AN63" s="240"/>
      <c r="AO63" s="240"/>
      <c r="AP63" s="248"/>
      <c r="AQ63" s="240"/>
      <c r="AR63" s="240"/>
      <c r="AS63" s="240"/>
      <c r="AT63" s="248"/>
      <c r="AU63" s="240"/>
      <c r="AV63" s="240"/>
      <c r="AW63" s="240"/>
      <c r="AX63" s="240"/>
      <c r="AY63" s="240"/>
      <c r="AZ63" s="240"/>
      <c r="BA63" s="240"/>
      <c r="BB63" s="240"/>
      <c r="BC63" s="240"/>
      <c r="BD63" s="240"/>
      <c r="BE63" s="240"/>
      <c r="BF63" s="240"/>
      <c r="BG63" s="240"/>
      <c r="BH63" s="240"/>
      <c r="BI63" s="240"/>
      <c r="BJ63" s="240"/>
      <c r="BK63" s="240"/>
      <c r="BL63" s="240"/>
      <c r="BM63" s="240"/>
      <c r="BN63" s="240"/>
      <c r="BO63" s="240"/>
      <c r="BP63" s="240"/>
      <c r="BQ63" s="240"/>
      <c r="BR63" s="240"/>
      <c r="BS63" s="240"/>
      <c r="BT63" s="240"/>
      <c r="BU63" s="240"/>
      <c r="BV63" s="240"/>
      <c r="BW63" s="240"/>
      <c r="BX63" s="240"/>
      <c r="BY63" s="240"/>
      <c r="BZ63" s="240"/>
      <c r="CA63" s="240"/>
      <c r="CB63" s="240"/>
      <c r="CC63" s="240"/>
      <c r="CD63" s="240"/>
      <c r="CE63" s="240"/>
      <c r="CF63" s="240"/>
      <c r="CG63" s="240"/>
      <c r="CH63" s="240"/>
      <c r="CI63" s="240"/>
      <c r="CJ63" s="240"/>
      <c r="CK63" s="240"/>
      <c r="CL63" s="240"/>
      <c r="CM63" s="240"/>
      <c r="CN63" s="240"/>
      <c r="CO63" s="240"/>
      <c r="CP63" s="240"/>
      <c r="CQ63" s="240"/>
      <c r="CR63" s="240"/>
      <c r="CS63" s="240"/>
      <c r="CT63" s="240"/>
      <c r="CU63" s="240"/>
      <c r="CV63" s="240"/>
      <c r="CW63" s="240"/>
      <c r="CX63" s="240"/>
      <c r="CY63" s="240"/>
      <c r="CZ63" s="240"/>
      <c r="DA63" s="240"/>
      <c r="DB63" s="240"/>
      <c r="DC63" s="240"/>
      <c r="DD63" s="240"/>
      <c r="DE63" s="240"/>
      <c r="DF63" s="240"/>
      <c r="DG63" s="240"/>
    </row>
    <row r="64" spans="2:111" s="230" customFormat="1" ht="15" customHeight="1">
      <c r="B64" s="237"/>
      <c r="C64" s="1092"/>
      <c r="D64" s="1003"/>
      <c r="E64" s="1003"/>
      <c r="F64" s="1003"/>
      <c r="G64" s="1003"/>
      <c r="H64" s="1003"/>
      <c r="I64" s="1003"/>
      <c r="J64" s="1003"/>
      <c r="K64" s="1093"/>
      <c r="L64" s="1094"/>
      <c r="M64" s="1094"/>
      <c r="N64" s="1094"/>
      <c r="O64" s="1094"/>
      <c r="P64" s="1094"/>
      <c r="Q64" s="1094"/>
      <c r="R64" s="1094"/>
      <c r="S64" s="1094"/>
      <c r="T64" s="1094"/>
      <c r="U64" s="1094"/>
      <c r="V64" s="1094"/>
      <c r="W64" s="1094"/>
      <c r="X64" s="1094"/>
      <c r="Y64" s="1094"/>
      <c r="Z64" s="1094"/>
      <c r="AA64" s="1094"/>
      <c r="AB64" s="1094"/>
      <c r="AC64" s="1094"/>
      <c r="AD64" s="1094"/>
      <c r="AE64" s="1094"/>
      <c r="AF64" s="1094"/>
      <c r="AG64" s="1094"/>
      <c r="AH64" s="1094"/>
      <c r="AI64" s="1094"/>
      <c r="AJ64" s="260"/>
      <c r="AK64" s="239"/>
      <c r="AL64" s="240"/>
      <c r="AM64" s="240"/>
      <c r="AN64" s="240"/>
      <c r="AO64" s="240"/>
      <c r="AP64" s="248"/>
      <c r="AQ64" s="240"/>
      <c r="AR64" s="240"/>
      <c r="AS64" s="240"/>
      <c r="AT64" s="248"/>
      <c r="AU64" s="240"/>
      <c r="AV64" s="240"/>
      <c r="AW64" s="240"/>
      <c r="AX64" s="240"/>
      <c r="AY64" s="240"/>
      <c r="AZ64" s="240"/>
      <c r="BA64" s="240"/>
      <c r="BB64" s="240"/>
      <c r="BC64" s="240"/>
      <c r="BD64" s="240"/>
      <c r="BE64" s="240"/>
      <c r="BF64" s="240"/>
      <c r="BG64" s="240"/>
      <c r="BH64" s="240"/>
      <c r="BI64" s="240"/>
      <c r="BJ64" s="240"/>
      <c r="BK64" s="240"/>
      <c r="BL64" s="240"/>
      <c r="BM64" s="240"/>
      <c r="BN64" s="240"/>
      <c r="BO64" s="240"/>
      <c r="BP64" s="240"/>
      <c r="BQ64" s="240"/>
      <c r="BR64" s="240"/>
      <c r="BS64" s="240"/>
      <c r="BT64" s="240"/>
      <c r="BU64" s="240"/>
      <c r="BV64" s="240"/>
      <c r="BW64" s="240"/>
      <c r="BX64" s="240"/>
      <c r="BY64" s="240"/>
      <c r="BZ64" s="240"/>
      <c r="CA64" s="240"/>
      <c r="CB64" s="240"/>
      <c r="CC64" s="240"/>
      <c r="CD64" s="240"/>
      <c r="CE64" s="240"/>
      <c r="CF64" s="240"/>
      <c r="CG64" s="240"/>
      <c r="CH64" s="240"/>
      <c r="CI64" s="240"/>
      <c r="CJ64" s="240"/>
      <c r="CK64" s="240"/>
      <c r="CL64" s="240"/>
      <c r="CM64" s="240"/>
      <c r="CN64" s="240"/>
      <c r="CO64" s="240"/>
      <c r="CP64" s="240"/>
      <c r="CQ64" s="240"/>
      <c r="CR64" s="240"/>
      <c r="CS64" s="240"/>
      <c r="CT64" s="240"/>
      <c r="CU64" s="240"/>
      <c r="CV64" s="240"/>
      <c r="CW64" s="240"/>
      <c r="CX64" s="240"/>
      <c r="CY64" s="240"/>
      <c r="CZ64" s="240"/>
      <c r="DA64" s="240"/>
      <c r="DB64" s="240"/>
      <c r="DC64" s="240"/>
      <c r="DD64" s="240"/>
      <c r="DE64" s="240"/>
      <c r="DF64" s="240"/>
      <c r="DG64" s="240"/>
    </row>
    <row r="65" spans="2:111" s="230" customFormat="1" ht="15" customHeight="1">
      <c r="B65" s="237"/>
      <c r="C65" s="1092"/>
      <c r="D65" s="1003"/>
      <c r="E65" s="1003"/>
      <c r="F65" s="1003"/>
      <c r="G65" s="1003"/>
      <c r="H65" s="1003"/>
      <c r="I65" s="1003"/>
      <c r="J65" s="1003"/>
      <c r="K65" s="1093"/>
      <c r="L65" s="1094"/>
      <c r="M65" s="1094"/>
      <c r="N65" s="1094"/>
      <c r="O65" s="1094"/>
      <c r="P65" s="1094"/>
      <c r="Q65" s="1094"/>
      <c r="R65" s="1094"/>
      <c r="S65" s="1094"/>
      <c r="T65" s="1094"/>
      <c r="U65" s="1094"/>
      <c r="V65" s="1094"/>
      <c r="W65" s="1094"/>
      <c r="X65" s="1094"/>
      <c r="Y65" s="1094"/>
      <c r="Z65" s="1094"/>
      <c r="AA65" s="1094"/>
      <c r="AB65" s="1094"/>
      <c r="AC65" s="1094"/>
      <c r="AD65" s="1094"/>
      <c r="AE65" s="1094"/>
      <c r="AF65" s="1094"/>
      <c r="AG65" s="1094"/>
      <c r="AH65" s="1094"/>
      <c r="AI65" s="1094"/>
      <c r="AJ65" s="260"/>
      <c r="AK65" s="239"/>
      <c r="AL65" s="240"/>
      <c r="AM65" s="240"/>
      <c r="AN65" s="240"/>
      <c r="AO65" s="240"/>
      <c r="AP65" s="248"/>
      <c r="AQ65" s="240"/>
      <c r="AR65" s="240"/>
      <c r="AS65" s="240"/>
      <c r="AT65" s="248"/>
      <c r="AU65" s="240"/>
      <c r="AV65" s="240"/>
      <c r="AW65" s="240"/>
      <c r="AX65" s="240"/>
      <c r="AY65" s="240"/>
      <c r="AZ65" s="240"/>
      <c r="BA65" s="240"/>
      <c r="BB65" s="240"/>
      <c r="BC65" s="240"/>
      <c r="BD65" s="240"/>
      <c r="BE65" s="240"/>
      <c r="BF65" s="240"/>
      <c r="BG65" s="240"/>
      <c r="BH65" s="240"/>
      <c r="BI65" s="240"/>
      <c r="BJ65" s="240"/>
      <c r="BK65" s="240"/>
      <c r="BL65" s="240"/>
      <c r="BM65" s="240"/>
      <c r="BN65" s="240"/>
      <c r="BO65" s="240"/>
      <c r="BP65" s="240"/>
      <c r="BQ65" s="240"/>
      <c r="BR65" s="240"/>
      <c r="BS65" s="240"/>
      <c r="BT65" s="240"/>
      <c r="BU65" s="240"/>
      <c r="BV65" s="240"/>
      <c r="BW65" s="240"/>
      <c r="BX65" s="240"/>
      <c r="BY65" s="240"/>
      <c r="BZ65" s="240"/>
      <c r="CA65" s="240"/>
      <c r="CB65" s="240"/>
      <c r="CC65" s="240"/>
      <c r="CD65" s="240"/>
      <c r="CE65" s="240"/>
      <c r="CF65" s="240"/>
      <c r="CG65" s="240"/>
      <c r="CH65" s="240"/>
      <c r="CI65" s="240"/>
      <c r="CJ65" s="240"/>
      <c r="CK65" s="240"/>
      <c r="CL65" s="240"/>
      <c r="CM65" s="240"/>
      <c r="CN65" s="240"/>
      <c r="CO65" s="240"/>
      <c r="CP65" s="240"/>
      <c r="CQ65" s="240"/>
      <c r="CR65" s="240"/>
      <c r="CS65" s="240"/>
      <c r="CT65" s="240"/>
      <c r="CU65" s="240"/>
      <c r="CV65" s="240"/>
      <c r="CW65" s="240"/>
      <c r="CX65" s="240"/>
      <c r="CY65" s="240"/>
      <c r="CZ65" s="240"/>
      <c r="DA65" s="240"/>
      <c r="DB65" s="240"/>
      <c r="DC65" s="240"/>
      <c r="DD65" s="240"/>
      <c r="DE65" s="240"/>
      <c r="DF65" s="240"/>
      <c r="DG65" s="240"/>
    </row>
    <row r="66" spans="2:111" s="230" customFormat="1" ht="5.0999999999999996" customHeight="1">
      <c r="B66" s="237"/>
      <c r="C66" s="1102"/>
      <c r="D66" s="1102"/>
      <c r="E66" s="1102"/>
      <c r="F66" s="1102"/>
      <c r="G66" s="1102"/>
      <c r="H66" s="1102"/>
      <c r="I66" s="1102"/>
      <c r="J66" s="1102"/>
      <c r="K66" s="1102"/>
      <c r="L66" s="1102"/>
      <c r="M66" s="1102"/>
      <c r="N66" s="1102"/>
      <c r="O66" s="1102"/>
      <c r="P66" s="1102"/>
      <c r="Q66" s="1102"/>
      <c r="R66" s="1102"/>
      <c r="S66" s="1102"/>
      <c r="T66" s="1102"/>
      <c r="U66" s="1102"/>
      <c r="V66" s="1102"/>
      <c r="W66" s="1102"/>
      <c r="X66" s="1102"/>
      <c r="Y66" s="1102"/>
      <c r="Z66" s="1102"/>
      <c r="AA66" s="1102"/>
      <c r="AB66" s="1102"/>
      <c r="AC66" s="1102"/>
      <c r="AD66" s="1102"/>
      <c r="AE66" s="1102"/>
      <c r="AF66" s="1102"/>
      <c r="AG66" s="1102"/>
      <c r="AH66" s="1102"/>
      <c r="AI66" s="1102"/>
      <c r="AJ66" s="260"/>
      <c r="AK66" s="239"/>
      <c r="AL66" s="240"/>
      <c r="AM66" s="240"/>
      <c r="AN66" s="240"/>
      <c r="AO66" s="240"/>
      <c r="AP66" s="248"/>
      <c r="AQ66" s="240"/>
      <c r="AR66" s="240"/>
      <c r="AS66" s="240"/>
      <c r="AT66" s="248"/>
      <c r="AU66" s="240"/>
      <c r="AV66" s="240"/>
      <c r="AW66" s="240"/>
      <c r="AX66" s="240"/>
      <c r="AY66" s="240"/>
      <c r="AZ66" s="240"/>
      <c r="BA66" s="240"/>
      <c r="BB66" s="240"/>
      <c r="BC66" s="240"/>
      <c r="BD66" s="240"/>
      <c r="BE66" s="240"/>
      <c r="BF66" s="240"/>
      <c r="BG66" s="240"/>
      <c r="BH66" s="240"/>
      <c r="BI66" s="240"/>
      <c r="BJ66" s="240"/>
      <c r="BK66" s="240"/>
      <c r="BL66" s="240"/>
      <c r="BM66" s="240"/>
      <c r="BN66" s="240"/>
      <c r="BO66" s="240"/>
      <c r="BP66" s="240"/>
      <c r="BQ66" s="240"/>
      <c r="BR66" s="240"/>
      <c r="BS66" s="240"/>
      <c r="BT66" s="240"/>
      <c r="BU66" s="240"/>
      <c r="BV66" s="240"/>
      <c r="BW66" s="240"/>
      <c r="BX66" s="240"/>
      <c r="BY66" s="240"/>
      <c r="BZ66" s="240"/>
      <c r="CA66" s="240"/>
      <c r="CB66" s="240"/>
      <c r="CC66" s="240"/>
      <c r="CD66" s="240"/>
      <c r="CE66" s="240"/>
      <c r="CF66" s="240"/>
      <c r="CG66" s="240"/>
      <c r="CH66" s="240"/>
      <c r="CI66" s="240"/>
      <c r="CJ66" s="240"/>
      <c r="CK66" s="240"/>
      <c r="CL66" s="240"/>
      <c r="CM66" s="240"/>
      <c r="CN66" s="240"/>
      <c r="CO66" s="240"/>
      <c r="CP66" s="240"/>
      <c r="CQ66" s="240"/>
      <c r="CR66" s="240"/>
      <c r="CS66" s="240"/>
      <c r="CT66" s="240"/>
      <c r="CU66" s="240"/>
      <c r="CV66" s="240"/>
      <c r="CW66" s="240"/>
      <c r="CX66" s="240"/>
      <c r="CY66" s="240"/>
      <c r="CZ66" s="240"/>
      <c r="DA66" s="240"/>
      <c r="DB66" s="240"/>
      <c r="DC66" s="240"/>
      <c r="DD66" s="240"/>
      <c r="DE66" s="240"/>
      <c r="DF66" s="240"/>
      <c r="DG66" s="240"/>
    </row>
    <row r="67" spans="2:111" s="230" customFormat="1" ht="15" customHeight="1">
      <c r="B67" s="237"/>
      <c r="C67" s="1096" t="s">
        <v>2257</v>
      </c>
      <c r="D67" s="1097"/>
      <c r="E67" s="1097"/>
      <c r="F67" s="1097"/>
      <c r="G67" s="1097"/>
      <c r="H67" s="1097"/>
      <c r="I67" s="1097"/>
      <c r="J67" s="1097"/>
      <c r="K67" s="1098"/>
      <c r="L67" s="920" t="s">
        <v>2253</v>
      </c>
      <c r="M67" s="920"/>
      <c r="N67" s="920"/>
      <c r="O67" s="920"/>
      <c r="P67" s="920"/>
      <c r="Q67" s="920"/>
      <c r="R67" s="920"/>
      <c r="S67" s="920"/>
      <c r="T67" s="920"/>
      <c r="U67" s="920"/>
      <c r="V67" s="920"/>
      <c r="W67" s="920"/>
      <c r="X67" s="920" t="s">
        <v>2256</v>
      </c>
      <c r="Y67" s="920"/>
      <c r="Z67" s="920"/>
      <c r="AA67" s="920"/>
      <c r="AB67" s="920"/>
      <c r="AC67" s="920"/>
      <c r="AD67" s="920"/>
      <c r="AE67" s="920"/>
      <c r="AF67" s="920"/>
      <c r="AG67" s="920"/>
      <c r="AH67" s="920"/>
      <c r="AI67" s="920"/>
      <c r="AJ67" s="260"/>
      <c r="AK67" s="239"/>
      <c r="AL67" s="240"/>
      <c r="AM67" s="240"/>
      <c r="AN67" s="240"/>
      <c r="AO67" s="240"/>
      <c r="AP67" s="248"/>
      <c r="AQ67" s="240"/>
      <c r="AR67" s="240"/>
      <c r="AS67" s="240"/>
      <c r="AT67" s="248"/>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40"/>
      <c r="BV67" s="240"/>
      <c r="BW67" s="240"/>
      <c r="BX67" s="240"/>
      <c r="BY67" s="240"/>
      <c r="BZ67" s="240"/>
      <c r="CA67" s="240"/>
      <c r="CB67" s="240"/>
      <c r="CC67" s="240"/>
      <c r="CD67" s="240"/>
      <c r="CE67" s="240"/>
      <c r="CF67" s="240"/>
      <c r="CG67" s="240"/>
      <c r="CH67" s="240"/>
      <c r="CI67" s="240"/>
      <c r="CJ67" s="240"/>
      <c r="CK67" s="240"/>
      <c r="CL67" s="240"/>
      <c r="CM67" s="240"/>
      <c r="CN67" s="240"/>
      <c r="CO67" s="240"/>
      <c r="CP67" s="240"/>
      <c r="CQ67" s="240"/>
      <c r="CR67" s="240"/>
      <c r="CS67" s="240"/>
      <c r="CT67" s="240"/>
      <c r="CU67" s="240"/>
      <c r="CV67" s="240"/>
      <c r="CW67" s="240"/>
      <c r="CX67" s="240"/>
      <c r="CY67" s="240"/>
      <c r="CZ67" s="240"/>
      <c r="DA67" s="240"/>
      <c r="DB67" s="240"/>
      <c r="DC67" s="240"/>
      <c r="DD67" s="240"/>
      <c r="DE67" s="240"/>
      <c r="DF67" s="240"/>
      <c r="DG67" s="240"/>
    </row>
    <row r="68" spans="2:111" s="230" customFormat="1" ht="15" customHeight="1">
      <c r="B68" s="237"/>
      <c r="C68" s="1099"/>
      <c r="D68" s="1100"/>
      <c r="E68" s="1100"/>
      <c r="F68" s="1100"/>
      <c r="G68" s="1100"/>
      <c r="H68" s="1100"/>
      <c r="I68" s="1100"/>
      <c r="J68" s="1100"/>
      <c r="K68" s="1101"/>
      <c r="L68" s="920" t="s">
        <v>2254</v>
      </c>
      <c r="M68" s="920"/>
      <c r="N68" s="920"/>
      <c r="O68" s="920"/>
      <c r="P68" s="920"/>
      <c r="Q68" s="920"/>
      <c r="R68" s="920" t="s">
        <v>2255</v>
      </c>
      <c r="S68" s="920"/>
      <c r="T68" s="920"/>
      <c r="U68" s="920"/>
      <c r="V68" s="920"/>
      <c r="W68" s="920"/>
      <c r="X68" s="920" t="s">
        <v>2254</v>
      </c>
      <c r="Y68" s="920"/>
      <c r="Z68" s="920"/>
      <c r="AA68" s="920"/>
      <c r="AB68" s="920"/>
      <c r="AC68" s="920"/>
      <c r="AD68" s="920" t="s">
        <v>2255</v>
      </c>
      <c r="AE68" s="920"/>
      <c r="AF68" s="920"/>
      <c r="AG68" s="920"/>
      <c r="AH68" s="920"/>
      <c r="AI68" s="920"/>
      <c r="AJ68" s="260"/>
      <c r="AK68" s="239"/>
      <c r="AL68" s="240"/>
      <c r="AM68" s="240"/>
      <c r="AN68" s="240"/>
      <c r="AO68" s="240"/>
      <c r="AP68" s="248"/>
      <c r="AQ68" s="240"/>
      <c r="AR68" s="240"/>
      <c r="AS68" s="240"/>
      <c r="AT68" s="248"/>
      <c r="AU68" s="240"/>
      <c r="AV68" s="240"/>
      <c r="AW68" s="240"/>
      <c r="AX68" s="240"/>
      <c r="AY68" s="240"/>
      <c r="AZ68" s="240"/>
      <c r="BA68" s="240"/>
      <c r="BB68" s="240"/>
      <c r="BC68" s="240"/>
      <c r="BD68" s="240"/>
      <c r="BE68" s="240"/>
      <c r="BF68" s="240"/>
      <c r="BG68" s="240"/>
      <c r="BH68" s="240"/>
      <c r="BI68" s="240"/>
      <c r="BJ68" s="240"/>
      <c r="BK68" s="240"/>
      <c r="BL68" s="240"/>
      <c r="BM68" s="240"/>
      <c r="BN68" s="240"/>
      <c r="BO68" s="240"/>
      <c r="BP68" s="240"/>
      <c r="BQ68" s="240"/>
      <c r="BR68" s="240"/>
      <c r="BS68" s="240"/>
      <c r="BT68" s="240"/>
      <c r="BU68" s="240"/>
      <c r="BV68" s="240"/>
      <c r="BW68" s="240"/>
      <c r="BX68" s="240"/>
      <c r="BY68" s="240"/>
      <c r="BZ68" s="240"/>
      <c r="CA68" s="240"/>
      <c r="CB68" s="240"/>
      <c r="CC68" s="240"/>
      <c r="CD68" s="240"/>
      <c r="CE68" s="240"/>
      <c r="CF68" s="240"/>
      <c r="CG68" s="240"/>
      <c r="CH68" s="240"/>
      <c r="CI68" s="240"/>
      <c r="CJ68" s="240"/>
      <c r="CK68" s="240"/>
      <c r="CL68" s="240"/>
      <c r="CM68" s="240"/>
      <c r="CN68" s="240"/>
      <c r="CO68" s="240"/>
      <c r="CP68" s="240"/>
      <c r="CQ68" s="240"/>
      <c r="CR68" s="240"/>
      <c r="CS68" s="240"/>
      <c r="CT68" s="240"/>
      <c r="CU68" s="240"/>
      <c r="CV68" s="240"/>
      <c r="CW68" s="240"/>
      <c r="CX68" s="240"/>
      <c r="CY68" s="240"/>
      <c r="CZ68" s="240"/>
      <c r="DA68" s="240"/>
      <c r="DB68" s="240"/>
      <c r="DC68" s="240"/>
      <c r="DD68" s="240"/>
      <c r="DE68" s="240"/>
      <c r="DF68" s="240"/>
      <c r="DG68" s="240"/>
    </row>
    <row r="69" spans="2:111" s="230" customFormat="1" ht="15" customHeight="1">
      <c r="B69" s="237"/>
      <c r="C69" s="1092"/>
      <c r="D69" s="1003"/>
      <c r="E69" s="1003"/>
      <c r="F69" s="1003"/>
      <c r="G69" s="1003"/>
      <c r="H69" s="1003"/>
      <c r="I69" s="1003"/>
      <c r="J69" s="1003"/>
      <c r="K69" s="1093"/>
      <c r="L69" s="1094"/>
      <c r="M69" s="1094"/>
      <c r="N69" s="1094"/>
      <c r="O69" s="1094"/>
      <c r="P69" s="1094"/>
      <c r="Q69" s="1094"/>
      <c r="R69" s="1094"/>
      <c r="S69" s="1094"/>
      <c r="T69" s="1094"/>
      <c r="U69" s="1094"/>
      <c r="V69" s="1094"/>
      <c r="W69" s="1094"/>
      <c r="X69" s="1094"/>
      <c r="Y69" s="1094"/>
      <c r="Z69" s="1094"/>
      <c r="AA69" s="1094"/>
      <c r="AB69" s="1094"/>
      <c r="AC69" s="1094"/>
      <c r="AD69" s="1094"/>
      <c r="AE69" s="1094"/>
      <c r="AF69" s="1094"/>
      <c r="AG69" s="1094"/>
      <c r="AH69" s="1094"/>
      <c r="AI69" s="1094"/>
      <c r="AJ69" s="260"/>
      <c r="AK69" s="239"/>
      <c r="AL69" s="240"/>
      <c r="AM69" s="240"/>
      <c r="AN69" s="240"/>
      <c r="AO69" s="240"/>
      <c r="AP69" s="248"/>
      <c r="AQ69" s="240"/>
      <c r="AR69" s="240"/>
      <c r="AS69" s="240"/>
      <c r="AT69" s="248"/>
      <c r="AU69" s="240"/>
      <c r="AV69" s="240"/>
      <c r="AW69" s="240"/>
      <c r="AX69" s="240"/>
      <c r="AY69" s="240"/>
      <c r="AZ69" s="240"/>
      <c r="BA69" s="240"/>
      <c r="BB69" s="240"/>
      <c r="BC69" s="240"/>
      <c r="BD69" s="240"/>
      <c r="BE69" s="240"/>
      <c r="BF69" s="240"/>
      <c r="BG69" s="240"/>
      <c r="BH69" s="240"/>
      <c r="BI69" s="240"/>
      <c r="BJ69" s="240"/>
      <c r="BK69" s="240"/>
      <c r="BL69" s="240"/>
      <c r="BM69" s="240"/>
      <c r="BN69" s="240"/>
      <c r="BO69" s="240"/>
      <c r="BP69" s="240"/>
      <c r="BQ69" s="240"/>
      <c r="BR69" s="240"/>
      <c r="BS69" s="240"/>
      <c r="BT69" s="240"/>
      <c r="BU69" s="240"/>
      <c r="BV69" s="240"/>
      <c r="BW69" s="240"/>
      <c r="BX69" s="240"/>
      <c r="BY69" s="240"/>
      <c r="BZ69" s="240"/>
      <c r="CA69" s="240"/>
      <c r="CB69" s="240"/>
      <c r="CC69" s="240"/>
      <c r="CD69" s="240"/>
      <c r="CE69" s="240"/>
      <c r="CF69" s="240"/>
      <c r="CG69" s="240"/>
      <c r="CH69" s="240"/>
      <c r="CI69" s="240"/>
      <c r="CJ69" s="240"/>
      <c r="CK69" s="240"/>
      <c r="CL69" s="240"/>
      <c r="CM69" s="240"/>
      <c r="CN69" s="240"/>
      <c r="CO69" s="240"/>
      <c r="CP69" s="240"/>
      <c r="CQ69" s="240"/>
      <c r="CR69" s="240"/>
      <c r="CS69" s="240"/>
      <c r="CT69" s="240"/>
      <c r="CU69" s="240"/>
      <c r="CV69" s="240"/>
      <c r="CW69" s="240"/>
      <c r="CX69" s="240"/>
      <c r="CY69" s="240"/>
      <c r="CZ69" s="240"/>
      <c r="DA69" s="240"/>
      <c r="DB69" s="240"/>
      <c r="DC69" s="240"/>
      <c r="DD69" s="240"/>
      <c r="DE69" s="240"/>
      <c r="DF69" s="240"/>
      <c r="DG69" s="240"/>
    </row>
    <row r="70" spans="2:111" s="230" customFormat="1" ht="15" customHeight="1">
      <c r="B70" s="237"/>
      <c r="C70" s="1092"/>
      <c r="D70" s="1003"/>
      <c r="E70" s="1003"/>
      <c r="F70" s="1003"/>
      <c r="G70" s="1003"/>
      <c r="H70" s="1003"/>
      <c r="I70" s="1003"/>
      <c r="J70" s="1003"/>
      <c r="K70" s="1093"/>
      <c r="L70" s="1094"/>
      <c r="M70" s="1094"/>
      <c r="N70" s="1094"/>
      <c r="O70" s="1094"/>
      <c r="P70" s="1094"/>
      <c r="Q70" s="1094"/>
      <c r="R70" s="1094"/>
      <c r="S70" s="1094"/>
      <c r="T70" s="1094"/>
      <c r="U70" s="1094"/>
      <c r="V70" s="1094"/>
      <c r="W70" s="1094"/>
      <c r="X70" s="1094"/>
      <c r="Y70" s="1094"/>
      <c r="Z70" s="1094"/>
      <c r="AA70" s="1094"/>
      <c r="AB70" s="1094"/>
      <c r="AC70" s="1094"/>
      <c r="AD70" s="1094"/>
      <c r="AE70" s="1094"/>
      <c r="AF70" s="1094"/>
      <c r="AG70" s="1094"/>
      <c r="AH70" s="1094"/>
      <c r="AI70" s="1094"/>
      <c r="AJ70" s="260"/>
      <c r="AK70" s="239"/>
      <c r="AL70" s="240"/>
      <c r="AM70" s="240"/>
      <c r="AN70" s="240"/>
      <c r="AO70" s="240"/>
      <c r="AP70" s="248"/>
      <c r="AQ70" s="240"/>
      <c r="AR70" s="240"/>
      <c r="AS70" s="240"/>
      <c r="AT70" s="248"/>
      <c r="AU70" s="240"/>
      <c r="AV70" s="240"/>
      <c r="AW70" s="240"/>
      <c r="AX70" s="240"/>
      <c r="AY70" s="240"/>
      <c r="AZ70" s="240"/>
      <c r="BA70" s="240"/>
      <c r="BB70" s="240"/>
      <c r="BC70" s="240"/>
      <c r="BD70" s="240"/>
      <c r="BE70" s="240"/>
      <c r="BF70" s="240"/>
      <c r="BG70" s="240"/>
      <c r="BH70" s="240"/>
      <c r="BI70" s="240"/>
      <c r="BJ70" s="240"/>
      <c r="BK70" s="240"/>
      <c r="BL70" s="240"/>
      <c r="BM70" s="240"/>
      <c r="BN70" s="240"/>
      <c r="BO70" s="240"/>
      <c r="BP70" s="240"/>
      <c r="BQ70" s="240"/>
      <c r="BR70" s="240"/>
      <c r="BS70" s="240"/>
      <c r="BT70" s="240"/>
      <c r="BU70" s="240"/>
      <c r="BV70" s="240"/>
      <c r="BW70" s="240"/>
      <c r="BX70" s="240"/>
      <c r="BY70" s="240"/>
      <c r="BZ70" s="240"/>
      <c r="CA70" s="240"/>
      <c r="CB70" s="240"/>
      <c r="CC70" s="240"/>
      <c r="CD70" s="240"/>
      <c r="CE70" s="240"/>
      <c r="CF70" s="240"/>
      <c r="CG70" s="240"/>
      <c r="CH70" s="240"/>
      <c r="CI70" s="240"/>
      <c r="CJ70" s="240"/>
      <c r="CK70" s="240"/>
      <c r="CL70" s="240"/>
      <c r="CM70" s="240"/>
      <c r="CN70" s="240"/>
      <c r="CO70" s="240"/>
      <c r="CP70" s="240"/>
      <c r="CQ70" s="240"/>
      <c r="CR70" s="240"/>
      <c r="CS70" s="240"/>
      <c r="CT70" s="240"/>
      <c r="CU70" s="240"/>
      <c r="CV70" s="240"/>
      <c r="CW70" s="240"/>
      <c r="CX70" s="240"/>
      <c r="CY70" s="240"/>
      <c r="CZ70" s="240"/>
      <c r="DA70" s="240"/>
      <c r="DB70" s="240"/>
      <c r="DC70" s="240"/>
      <c r="DD70" s="240"/>
      <c r="DE70" s="240"/>
      <c r="DF70" s="240"/>
      <c r="DG70" s="240"/>
    </row>
    <row r="71" spans="2:111" s="230" customFormat="1" ht="15" customHeight="1">
      <c r="B71" s="237"/>
      <c r="C71" s="1092"/>
      <c r="D71" s="1003"/>
      <c r="E71" s="1003"/>
      <c r="F71" s="1003"/>
      <c r="G71" s="1003"/>
      <c r="H71" s="1003"/>
      <c r="I71" s="1003"/>
      <c r="J71" s="1003"/>
      <c r="K71" s="1093"/>
      <c r="L71" s="1094"/>
      <c r="M71" s="1094"/>
      <c r="N71" s="1094"/>
      <c r="O71" s="1094"/>
      <c r="P71" s="1094"/>
      <c r="Q71" s="1094"/>
      <c r="R71" s="1094"/>
      <c r="S71" s="1094"/>
      <c r="T71" s="1094"/>
      <c r="U71" s="1094"/>
      <c r="V71" s="1094"/>
      <c r="W71" s="1094"/>
      <c r="X71" s="1094"/>
      <c r="Y71" s="1094"/>
      <c r="Z71" s="1094"/>
      <c r="AA71" s="1094"/>
      <c r="AB71" s="1094"/>
      <c r="AC71" s="1094"/>
      <c r="AD71" s="1094"/>
      <c r="AE71" s="1094"/>
      <c r="AF71" s="1094"/>
      <c r="AG71" s="1094"/>
      <c r="AH71" s="1094"/>
      <c r="AI71" s="1094"/>
      <c r="AJ71" s="260"/>
      <c r="AK71" s="239"/>
      <c r="AL71" s="240"/>
      <c r="AM71" s="240"/>
      <c r="AN71" s="240"/>
      <c r="AO71" s="240"/>
      <c r="AP71" s="248"/>
      <c r="AQ71" s="240"/>
      <c r="AR71" s="240"/>
      <c r="AS71" s="240"/>
      <c r="AT71" s="248"/>
      <c r="AU71" s="240"/>
      <c r="AV71" s="240"/>
      <c r="AW71" s="240"/>
      <c r="AX71" s="240"/>
      <c r="AY71" s="240"/>
      <c r="AZ71" s="240"/>
      <c r="BA71" s="240"/>
      <c r="BB71" s="240"/>
      <c r="BC71" s="240"/>
      <c r="BD71" s="240"/>
      <c r="BE71" s="240"/>
      <c r="BF71" s="240"/>
      <c r="BG71" s="240"/>
      <c r="BH71" s="240"/>
      <c r="BI71" s="240"/>
      <c r="BJ71" s="240"/>
      <c r="BK71" s="240"/>
      <c r="BL71" s="240"/>
      <c r="BM71" s="240"/>
      <c r="BN71" s="240"/>
      <c r="BO71" s="240"/>
      <c r="BP71" s="240"/>
      <c r="BQ71" s="240"/>
      <c r="BR71" s="240"/>
      <c r="BS71" s="240"/>
      <c r="BT71" s="240"/>
      <c r="BU71" s="240"/>
      <c r="BV71" s="240"/>
      <c r="BW71" s="240"/>
      <c r="BX71" s="240"/>
      <c r="BY71" s="240"/>
      <c r="BZ71" s="240"/>
      <c r="CA71" s="240"/>
      <c r="CB71" s="240"/>
      <c r="CC71" s="240"/>
      <c r="CD71" s="240"/>
      <c r="CE71" s="240"/>
      <c r="CF71" s="240"/>
      <c r="CG71" s="240"/>
      <c r="CH71" s="240"/>
      <c r="CI71" s="240"/>
      <c r="CJ71" s="240"/>
      <c r="CK71" s="240"/>
      <c r="CL71" s="240"/>
      <c r="CM71" s="240"/>
      <c r="CN71" s="240"/>
      <c r="CO71" s="240"/>
      <c r="CP71" s="240"/>
      <c r="CQ71" s="240"/>
      <c r="CR71" s="240"/>
      <c r="CS71" s="240"/>
      <c r="CT71" s="240"/>
      <c r="CU71" s="240"/>
      <c r="CV71" s="240"/>
      <c r="CW71" s="240"/>
      <c r="CX71" s="240"/>
      <c r="CY71" s="240"/>
      <c r="CZ71" s="240"/>
      <c r="DA71" s="240"/>
      <c r="DB71" s="240"/>
      <c r="DC71" s="240"/>
      <c r="DD71" s="240"/>
      <c r="DE71" s="240"/>
      <c r="DF71" s="240"/>
      <c r="DG71" s="240"/>
    </row>
    <row r="72" spans="2:111" s="230" customFormat="1" ht="15" customHeight="1">
      <c r="B72" s="237"/>
      <c r="C72" s="1092"/>
      <c r="D72" s="1003"/>
      <c r="E72" s="1003"/>
      <c r="F72" s="1003"/>
      <c r="G72" s="1003"/>
      <c r="H72" s="1003"/>
      <c r="I72" s="1003"/>
      <c r="J72" s="1003"/>
      <c r="K72" s="1093"/>
      <c r="L72" s="1094"/>
      <c r="M72" s="1094"/>
      <c r="N72" s="1094"/>
      <c r="O72" s="1094"/>
      <c r="P72" s="1094"/>
      <c r="Q72" s="1094"/>
      <c r="R72" s="1094"/>
      <c r="S72" s="1094"/>
      <c r="T72" s="1094"/>
      <c r="U72" s="1094"/>
      <c r="V72" s="1094"/>
      <c r="W72" s="1094"/>
      <c r="X72" s="1094"/>
      <c r="Y72" s="1094"/>
      <c r="Z72" s="1094"/>
      <c r="AA72" s="1094"/>
      <c r="AB72" s="1094"/>
      <c r="AC72" s="1094"/>
      <c r="AD72" s="1094"/>
      <c r="AE72" s="1094"/>
      <c r="AF72" s="1094"/>
      <c r="AG72" s="1094"/>
      <c r="AH72" s="1094"/>
      <c r="AI72" s="1094"/>
      <c r="AJ72" s="260"/>
      <c r="AK72" s="239"/>
      <c r="AL72" s="240"/>
      <c r="AM72" s="240"/>
      <c r="AN72" s="240"/>
      <c r="AO72" s="240"/>
      <c r="AP72" s="248"/>
      <c r="AQ72" s="240"/>
      <c r="AR72" s="240"/>
      <c r="AS72" s="240"/>
      <c r="AT72" s="248"/>
      <c r="AU72" s="240"/>
      <c r="AV72" s="240"/>
      <c r="AW72" s="240"/>
      <c r="AX72" s="240"/>
      <c r="AY72" s="240"/>
      <c r="AZ72" s="240"/>
      <c r="BA72" s="240"/>
      <c r="BB72" s="240"/>
      <c r="BC72" s="240"/>
      <c r="BD72" s="240"/>
      <c r="BE72" s="240"/>
      <c r="BF72" s="240"/>
      <c r="BG72" s="240"/>
      <c r="BH72" s="240"/>
      <c r="BI72" s="240"/>
      <c r="BJ72" s="240"/>
      <c r="BK72" s="240"/>
      <c r="BL72" s="240"/>
      <c r="BM72" s="240"/>
      <c r="BN72" s="240"/>
      <c r="BO72" s="240"/>
      <c r="BP72" s="240"/>
      <c r="BQ72" s="240"/>
      <c r="BR72" s="240"/>
      <c r="BS72" s="240"/>
      <c r="BT72" s="240"/>
      <c r="BU72" s="240"/>
      <c r="BV72" s="240"/>
      <c r="BW72" s="240"/>
      <c r="BX72" s="240"/>
      <c r="BY72" s="240"/>
      <c r="BZ72" s="240"/>
      <c r="CA72" s="240"/>
      <c r="CB72" s="240"/>
      <c r="CC72" s="240"/>
      <c r="CD72" s="240"/>
      <c r="CE72" s="240"/>
      <c r="CF72" s="240"/>
      <c r="CG72" s="240"/>
      <c r="CH72" s="240"/>
      <c r="CI72" s="240"/>
      <c r="CJ72" s="240"/>
      <c r="CK72" s="240"/>
      <c r="CL72" s="240"/>
      <c r="CM72" s="240"/>
      <c r="CN72" s="240"/>
      <c r="CO72" s="240"/>
      <c r="CP72" s="240"/>
      <c r="CQ72" s="240"/>
      <c r="CR72" s="240"/>
      <c r="CS72" s="240"/>
      <c r="CT72" s="240"/>
      <c r="CU72" s="240"/>
      <c r="CV72" s="240"/>
      <c r="CW72" s="240"/>
      <c r="CX72" s="240"/>
      <c r="CY72" s="240"/>
      <c r="CZ72" s="240"/>
      <c r="DA72" s="240"/>
      <c r="DB72" s="240"/>
      <c r="DC72" s="240"/>
      <c r="DD72" s="240"/>
      <c r="DE72" s="240"/>
      <c r="DF72" s="240"/>
      <c r="DG72" s="240"/>
    </row>
    <row r="73" spans="2:111" s="230" customFormat="1" ht="15" customHeight="1">
      <c r="B73" s="237"/>
      <c r="C73" s="1092"/>
      <c r="D73" s="1003"/>
      <c r="E73" s="1003"/>
      <c r="F73" s="1003"/>
      <c r="G73" s="1003"/>
      <c r="H73" s="1003"/>
      <c r="I73" s="1003"/>
      <c r="J73" s="1003"/>
      <c r="K73" s="1093"/>
      <c r="L73" s="1094"/>
      <c r="M73" s="1094"/>
      <c r="N73" s="1094"/>
      <c r="O73" s="1094"/>
      <c r="P73" s="1094"/>
      <c r="Q73" s="1094"/>
      <c r="R73" s="1094"/>
      <c r="S73" s="1094"/>
      <c r="T73" s="1094"/>
      <c r="U73" s="1094"/>
      <c r="V73" s="1094"/>
      <c r="W73" s="1094"/>
      <c r="X73" s="1094"/>
      <c r="Y73" s="1094"/>
      <c r="Z73" s="1094"/>
      <c r="AA73" s="1094"/>
      <c r="AB73" s="1094"/>
      <c r="AC73" s="1094"/>
      <c r="AD73" s="1094"/>
      <c r="AE73" s="1094"/>
      <c r="AF73" s="1094"/>
      <c r="AG73" s="1094"/>
      <c r="AH73" s="1094"/>
      <c r="AI73" s="1094"/>
      <c r="AJ73" s="260"/>
      <c r="AK73" s="239"/>
      <c r="AL73" s="240"/>
      <c r="AM73" s="240"/>
      <c r="AN73" s="240"/>
      <c r="AO73" s="240"/>
      <c r="AP73" s="248"/>
      <c r="AQ73" s="240"/>
      <c r="AR73" s="240"/>
      <c r="AS73" s="240"/>
      <c r="AT73" s="248"/>
      <c r="AU73" s="240"/>
      <c r="AV73" s="240"/>
      <c r="AW73" s="240"/>
      <c r="AX73" s="240"/>
      <c r="AY73" s="240"/>
      <c r="AZ73" s="240"/>
      <c r="BA73" s="240"/>
      <c r="BB73" s="240"/>
      <c r="BC73" s="240"/>
      <c r="BD73" s="240"/>
      <c r="BE73" s="240"/>
      <c r="BF73" s="240"/>
      <c r="BG73" s="240"/>
      <c r="BH73" s="240"/>
      <c r="BI73" s="240"/>
      <c r="BJ73" s="240"/>
      <c r="BK73" s="240"/>
      <c r="BL73" s="240"/>
      <c r="BM73" s="240"/>
      <c r="BN73" s="240"/>
      <c r="BO73" s="240"/>
      <c r="BP73" s="240"/>
      <c r="BQ73" s="240"/>
      <c r="BR73" s="240"/>
      <c r="BS73" s="240"/>
      <c r="BT73" s="240"/>
      <c r="BU73" s="240"/>
      <c r="BV73" s="240"/>
      <c r="BW73" s="240"/>
      <c r="BX73" s="240"/>
      <c r="BY73" s="240"/>
      <c r="BZ73" s="240"/>
      <c r="CA73" s="240"/>
      <c r="CB73" s="240"/>
      <c r="CC73" s="240"/>
      <c r="CD73" s="240"/>
      <c r="CE73" s="240"/>
      <c r="CF73" s="240"/>
      <c r="CG73" s="240"/>
      <c r="CH73" s="240"/>
      <c r="CI73" s="240"/>
      <c r="CJ73" s="240"/>
      <c r="CK73" s="240"/>
      <c r="CL73" s="240"/>
      <c r="CM73" s="240"/>
      <c r="CN73" s="240"/>
      <c r="CO73" s="240"/>
      <c r="CP73" s="240"/>
      <c r="CQ73" s="240"/>
      <c r="CR73" s="240"/>
      <c r="CS73" s="240"/>
      <c r="CT73" s="240"/>
      <c r="CU73" s="240"/>
      <c r="CV73" s="240"/>
      <c r="CW73" s="240"/>
      <c r="CX73" s="240"/>
      <c r="CY73" s="240"/>
      <c r="CZ73" s="240"/>
      <c r="DA73" s="240"/>
      <c r="DB73" s="240"/>
      <c r="DC73" s="240"/>
      <c r="DD73" s="240"/>
      <c r="DE73" s="240"/>
      <c r="DF73" s="240"/>
      <c r="DG73" s="240"/>
    </row>
    <row r="74" spans="2:111" s="240" customFormat="1" ht="5.0999999999999996" customHeight="1">
      <c r="B74" s="263"/>
      <c r="C74" s="1114"/>
      <c r="D74" s="1114"/>
      <c r="E74" s="1114"/>
      <c r="F74" s="1114"/>
      <c r="G74" s="1114"/>
      <c r="H74" s="1114"/>
      <c r="I74" s="1114"/>
      <c r="J74" s="1114"/>
      <c r="K74" s="1114"/>
      <c r="L74" s="1114"/>
      <c r="M74" s="1114"/>
      <c r="N74" s="1114"/>
      <c r="O74" s="1114"/>
      <c r="P74" s="1114"/>
      <c r="Q74" s="1114"/>
      <c r="R74" s="1114"/>
      <c r="S74" s="1114"/>
      <c r="T74" s="1114"/>
      <c r="U74" s="1114"/>
      <c r="V74" s="1114"/>
      <c r="W74" s="1114"/>
      <c r="X74" s="1114"/>
      <c r="Y74" s="1114"/>
      <c r="Z74" s="1114"/>
      <c r="AA74" s="1114"/>
      <c r="AB74" s="1114"/>
      <c r="AC74" s="1114"/>
      <c r="AD74" s="1114"/>
      <c r="AE74" s="1114"/>
      <c r="AF74" s="1114"/>
      <c r="AG74" s="1114"/>
      <c r="AH74" s="1114"/>
      <c r="AI74" s="1114"/>
      <c r="AJ74" s="264"/>
      <c r="AP74" s="248"/>
      <c r="AT74" s="248"/>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row>
    <row r="75" spans="2:111" s="240" customFormat="1" ht="30.75" customHeight="1">
      <c r="B75" s="263"/>
      <c r="C75" s="1095" t="s">
        <v>2320</v>
      </c>
      <c r="D75" s="1095"/>
      <c r="E75" s="1095"/>
      <c r="F75" s="1095"/>
      <c r="G75" s="1095"/>
      <c r="H75" s="1095"/>
      <c r="I75" s="1095"/>
      <c r="J75" s="1095"/>
      <c r="K75" s="1095"/>
      <c r="L75" s="1095"/>
      <c r="M75" s="1095"/>
      <c r="N75" s="1095"/>
      <c r="O75" s="1095"/>
      <c r="P75" s="1095"/>
      <c r="Q75" s="1095"/>
      <c r="R75" s="1095"/>
      <c r="S75" s="1095"/>
      <c r="T75" s="1095"/>
      <c r="U75" s="1095"/>
      <c r="V75" s="1095"/>
      <c r="W75" s="1095"/>
      <c r="X75" s="1095"/>
      <c r="Y75" s="1095"/>
      <c r="Z75" s="1095"/>
      <c r="AA75" s="1095"/>
      <c r="AB75" s="1095"/>
      <c r="AC75" s="1095"/>
      <c r="AD75" s="1095"/>
      <c r="AE75" s="1095"/>
      <c r="AF75" s="1095"/>
      <c r="AG75" s="1095"/>
      <c r="AH75" s="1095"/>
      <c r="AI75" s="1095"/>
      <c r="AJ75" s="264"/>
      <c r="AP75" s="248"/>
      <c r="AT75" s="248"/>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row>
    <row r="76" spans="2:111" s="240" customFormat="1" ht="5.0999999999999996" customHeight="1">
      <c r="B76" s="263"/>
      <c r="C76" s="479"/>
      <c r="D76" s="479"/>
      <c r="E76" s="479"/>
      <c r="F76" s="479"/>
      <c r="G76" s="479"/>
      <c r="H76" s="479"/>
      <c r="I76" s="479"/>
      <c r="J76" s="479"/>
      <c r="K76" s="479"/>
      <c r="L76" s="479"/>
      <c r="M76" s="479"/>
      <c r="N76" s="479"/>
      <c r="O76" s="479"/>
      <c r="P76" s="479"/>
      <c r="Q76" s="479"/>
      <c r="R76" s="479"/>
      <c r="S76" s="479"/>
      <c r="T76" s="479"/>
      <c r="U76" s="479"/>
      <c r="V76" s="479"/>
      <c r="W76" s="479"/>
      <c r="X76" s="479"/>
      <c r="Y76" s="479"/>
      <c r="Z76" s="479"/>
      <c r="AA76" s="479"/>
      <c r="AB76" s="479"/>
      <c r="AC76" s="479"/>
      <c r="AD76" s="479"/>
      <c r="AE76" s="479"/>
      <c r="AF76" s="479"/>
      <c r="AG76" s="479"/>
      <c r="AH76" s="479"/>
      <c r="AI76" s="479"/>
      <c r="AJ76" s="264"/>
      <c r="AP76" s="248"/>
      <c r="AT76" s="248"/>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row>
    <row r="77" spans="2:111" s="240" customFormat="1" ht="15" customHeight="1">
      <c r="B77" s="263"/>
      <c r="C77" s="892" t="s">
        <v>2259</v>
      </c>
      <c r="D77" s="893"/>
      <c r="E77" s="893"/>
      <c r="F77" s="893"/>
      <c r="G77" s="893"/>
      <c r="H77" s="893"/>
      <c r="I77" s="893"/>
      <c r="J77" s="893"/>
      <c r="K77" s="893"/>
      <c r="L77" s="893"/>
      <c r="M77" s="893"/>
      <c r="N77" s="893"/>
      <c r="O77" s="893"/>
      <c r="P77" s="893"/>
      <c r="Q77" s="893"/>
      <c r="R77" s="893"/>
      <c r="S77" s="893"/>
      <c r="T77" s="893"/>
      <c r="U77" s="893"/>
      <c r="V77" s="893"/>
      <c r="W77" s="893"/>
      <c r="X77" s="893"/>
      <c r="Y77" s="893"/>
      <c r="Z77" s="893"/>
      <c r="AA77" s="893"/>
      <c r="AB77" s="893"/>
      <c r="AC77" s="893"/>
      <c r="AD77" s="893"/>
      <c r="AE77" s="893"/>
      <c r="AF77" s="893"/>
      <c r="AG77" s="893"/>
      <c r="AH77" s="893"/>
      <c r="AI77" s="894"/>
      <c r="AJ77" s="264"/>
      <c r="AP77" s="248"/>
      <c r="AT77" s="248"/>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row>
    <row r="78" spans="2:111" s="240" customFormat="1" ht="5.0999999999999996" customHeight="1">
      <c r="B78" s="263"/>
      <c r="C78" s="479"/>
      <c r="D78" s="479"/>
      <c r="E78" s="479"/>
      <c r="F78" s="479"/>
      <c r="G78" s="479"/>
      <c r="H78" s="479"/>
      <c r="I78" s="479"/>
      <c r="J78" s="479"/>
      <c r="K78" s="479"/>
      <c r="L78" s="479"/>
      <c r="M78" s="479"/>
      <c r="N78" s="479"/>
      <c r="O78" s="479"/>
      <c r="P78" s="479"/>
      <c r="Q78" s="479"/>
      <c r="R78" s="479"/>
      <c r="S78" s="479"/>
      <c r="T78" s="479"/>
      <c r="U78" s="479"/>
      <c r="V78" s="479"/>
      <c r="W78" s="479"/>
      <c r="X78" s="479"/>
      <c r="Y78" s="479"/>
      <c r="Z78" s="479"/>
      <c r="AA78" s="479"/>
      <c r="AB78" s="479"/>
      <c r="AC78" s="479"/>
      <c r="AD78" s="479"/>
      <c r="AE78" s="479"/>
      <c r="AF78" s="479"/>
      <c r="AG78" s="479"/>
      <c r="AH78" s="479"/>
      <c r="AI78" s="479"/>
      <c r="AJ78" s="264"/>
      <c r="AP78" s="248"/>
      <c r="AT78" s="248"/>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row>
    <row r="79" spans="2:111" s="240" customFormat="1" ht="15" customHeight="1">
      <c r="B79" s="263"/>
      <c r="C79" s="160" t="s">
        <v>2260</v>
      </c>
      <c r="D79" s="160"/>
      <c r="E79" s="160"/>
      <c r="F79" s="160"/>
      <c r="G79" s="160"/>
      <c r="H79" s="160"/>
      <c r="I79" s="257"/>
      <c r="J79" s="257"/>
      <c r="K79" s="257"/>
      <c r="L79" s="257"/>
      <c r="M79" s="257"/>
      <c r="N79" s="257"/>
      <c r="O79" s="257"/>
      <c r="P79" s="257"/>
      <c r="Q79" s="257"/>
      <c r="R79" s="257"/>
      <c r="S79" s="438"/>
      <c r="T79" s="247" t="s">
        <v>196</v>
      </c>
      <c r="U79" s="247"/>
      <c r="V79" s="438"/>
      <c r="W79" s="247" t="s">
        <v>197</v>
      </c>
      <c r="X79" s="128"/>
      <c r="Y79" s="128"/>
      <c r="Z79" s="128"/>
      <c r="AA79" s="128"/>
      <c r="AB79" s="128"/>
      <c r="AC79" s="128"/>
      <c r="AD79" s="128"/>
      <c r="AE79" s="128"/>
      <c r="AF79" s="128"/>
      <c r="AG79" s="128"/>
      <c r="AH79" s="128"/>
      <c r="AI79" s="265"/>
      <c r="AJ79" s="264"/>
      <c r="AP79" s="248"/>
      <c r="AT79" s="248"/>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row>
    <row r="80" spans="2:111" s="240" customFormat="1" ht="15" customHeight="1" thickBot="1">
      <c r="B80" s="263"/>
      <c r="C80" s="160" t="s">
        <v>2258</v>
      </c>
      <c r="D80" s="160"/>
      <c r="E80" s="160"/>
      <c r="F80" s="160"/>
      <c r="G80" s="160"/>
      <c r="H80" s="160"/>
      <c r="I80" s="257"/>
      <c r="J80" s="257"/>
      <c r="K80" s="257"/>
      <c r="L80" s="257"/>
      <c r="M80" s="257"/>
      <c r="N80" s="458" t="s">
        <v>2195</v>
      </c>
      <c r="O80" s="257"/>
      <c r="P80" s="257"/>
      <c r="Q80" s="257"/>
      <c r="R80" s="257"/>
      <c r="S80" s="127"/>
      <c r="T80" s="127"/>
      <c r="U80" s="973"/>
      <c r="V80" s="973"/>
      <c r="W80" s="973"/>
      <c r="X80" s="973"/>
      <c r="Y80" s="458" t="s">
        <v>2196</v>
      </c>
      <c r="Z80" s="128"/>
      <c r="AA80" s="128"/>
      <c r="AB80" s="128"/>
      <c r="AC80" s="128"/>
      <c r="AD80" s="128"/>
      <c r="AE80" s="128"/>
      <c r="AF80" s="922"/>
      <c r="AG80" s="922"/>
      <c r="AH80" s="922"/>
      <c r="AI80" s="922"/>
      <c r="AJ80" s="264"/>
      <c r="AP80" s="248"/>
      <c r="AT80" s="248"/>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row>
    <row r="81" spans="2:71" s="240" customFormat="1" ht="15" customHeight="1">
      <c r="B81" s="263"/>
      <c r="C81" s="160" t="s">
        <v>2389</v>
      </c>
      <c r="D81" s="160"/>
      <c r="E81" s="160"/>
      <c r="F81" s="160"/>
      <c r="G81" s="160"/>
      <c r="H81" s="160"/>
      <c r="I81" s="257"/>
      <c r="J81" s="257"/>
      <c r="K81" s="257"/>
      <c r="L81" s="257"/>
      <c r="M81" s="257"/>
      <c r="N81" s="257"/>
      <c r="O81" s="257"/>
      <c r="P81" s="257"/>
      <c r="Q81" s="257"/>
      <c r="R81" s="257"/>
      <c r="S81" s="127"/>
      <c r="T81" s="127"/>
      <c r="U81" s="127"/>
      <c r="V81" s="144"/>
      <c r="W81" s="247"/>
      <c r="X81" s="247"/>
      <c r="Y81" s="144"/>
      <c r="Z81" s="247"/>
      <c r="AA81" s="128"/>
      <c r="AB81" s="439"/>
      <c r="AC81" s="247" t="s">
        <v>196</v>
      </c>
      <c r="AD81" s="247"/>
      <c r="AE81" s="439"/>
      <c r="AF81" s="247" t="s">
        <v>197</v>
      </c>
      <c r="AG81" s="265"/>
      <c r="AH81" s="265"/>
      <c r="AI81" s="265"/>
      <c r="AJ81" s="264"/>
      <c r="AP81" s="248"/>
      <c r="AT81" s="248"/>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row>
    <row r="82" spans="2:71" s="240" customFormat="1" ht="24.75" customHeight="1">
      <c r="B82" s="263"/>
      <c r="C82" s="990" t="s">
        <v>1916</v>
      </c>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264"/>
      <c r="AP82" s="248"/>
      <c r="AT82" s="248"/>
      <c r="AU82" s="111"/>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row>
    <row r="83" spans="2:71" s="240" customFormat="1" ht="5.0999999999999996" customHeight="1">
      <c r="B83" s="263"/>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264"/>
      <c r="AP83" s="248"/>
      <c r="AT83" s="248"/>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row>
    <row r="84" spans="2:71" s="240" customFormat="1">
      <c r="B84" s="263"/>
      <c r="C84" s="952" t="s">
        <v>2261</v>
      </c>
      <c r="D84" s="952"/>
      <c r="E84" s="952"/>
      <c r="F84" s="952"/>
      <c r="G84" s="952"/>
      <c r="H84" s="952"/>
      <c r="I84" s="952"/>
      <c r="J84" s="952"/>
      <c r="K84" s="952"/>
      <c r="L84" s="952"/>
      <c r="M84" s="952"/>
      <c r="N84" s="952"/>
      <c r="O84" s="952"/>
      <c r="P84" s="952"/>
      <c r="Q84" s="952"/>
      <c r="R84" s="952"/>
      <c r="S84" s="952"/>
      <c r="T84" s="952"/>
      <c r="U84" s="952"/>
      <c r="V84" s="952"/>
      <c r="W84" s="952"/>
      <c r="X84" s="952"/>
      <c r="Y84" s="952"/>
      <c r="Z84" s="952"/>
      <c r="AA84" s="952"/>
      <c r="AB84" s="952"/>
      <c r="AC84" s="952"/>
      <c r="AD84" s="952"/>
      <c r="AE84" s="952"/>
      <c r="AF84" s="952"/>
      <c r="AG84" s="952"/>
      <c r="AH84" s="952"/>
      <c r="AI84" s="952"/>
      <c r="AJ84" s="264"/>
      <c r="AP84" s="248"/>
      <c r="AT84" s="248"/>
      <c r="AU84" s="23"/>
      <c r="AV84" s="23"/>
      <c r="AW84" s="23"/>
      <c r="AX84" s="23"/>
      <c r="AY84" s="23"/>
      <c r="AZ84" s="23"/>
      <c r="BA84" s="23"/>
      <c r="BB84" s="23"/>
      <c r="BC84" s="23"/>
    </row>
    <row r="85" spans="2:71" s="240" customFormat="1" ht="15" customHeight="1">
      <c r="B85" s="263"/>
      <c r="C85" s="983" t="s">
        <v>1150</v>
      </c>
      <c r="D85" s="983"/>
      <c r="E85" s="983"/>
      <c r="F85" s="983"/>
      <c r="G85" s="983"/>
      <c r="H85" s="983"/>
      <c r="I85" s="983"/>
      <c r="J85" s="984" t="s">
        <v>1169</v>
      </c>
      <c r="K85" s="984"/>
      <c r="L85" s="984"/>
      <c r="M85" s="984"/>
      <c r="N85" s="984"/>
      <c r="O85" s="984"/>
      <c r="P85" s="984" t="s">
        <v>1151</v>
      </c>
      <c r="Q85" s="984"/>
      <c r="R85" s="984"/>
      <c r="S85" s="984"/>
      <c r="T85" s="984"/>
      <c r="U85" s="984"/>
      <c r="V85" s="984"/>
      <c r="W85" s="984"/>
      <c r="X85" s="984"/>
      <c r="Y85" s="984" t="s">
        <v>1152</v>
      </c>
      <c r="Z85" s="984"/>
      <c r="AA85" s="984"/>
      <c r="AB85" s="984"/>
      <c r="AC85" s="984"/>
      <c r="AD85" s="984"/>
      <c r="AE85" s="989" t="s">
        <v>1153</v>
      </c>
      <c r="AF85" s="989"/>
      <c r="AG85" s="989"/>
      <c r="AH85" s="989"/>
      <c r="AI85" s="989"/>
      <c r="AJ85" s="264"/>
      <c r="AP85" s="248"/>
      <c r="AT85" s="248"/>
      <c r="AV85" s="23"/>
      <c r="AW85" s="23"/>
      <c r="AX85" s="23"/>
      <c r="AY85" s="23"/>
      <c r="AZ85" s="23"/>
      <c r="BA85" s="23"/>
      <c r="BB85" s="23"/>
      <c r="BC85" s="23"/>
    </row>
    <row r="86" spans="2:71" s="240" customFormat="1" ht="15" customHeight="1">
      <c r="B86" s="263"/>
      <c r="C86" s="949"/>
      <c r="D86" s="949"/>
      <c r="E86" s="949"/>
      <c r="F86" s="949"/>
      <c r="G86" s="949"/>
      <c r="H86" s="949"/>
      <c r="I86" s="949"/>
      <c r="J86" s="951"/>
      <c r="K86" s="951"/>
      <c r="L86" s="951"/>
      <c r="M86" s="951"/>
      <c r="N86" s="951"/>
      <c r="O86" s="951"/>
      <c r="P86" s="951"/>
      <c r="Q86" s="951"/>
      <c r="R86" s="951"/>
      <c r="S86" s="951"/>
      <c r="T86" s="951"/>
      <c r="U86" s="951"/>
      <c r="V86" s="951"/>
      <c r="W86" s="951"/>
      <c r="X86" s="951"/>
      <c r="Y86" s="951"/>
      <c r="Z86" s="951"/>
      <c r="AA86" s="951"/>
      <c r="AB86" s="951"/>
      <c r="AC86" s="951"/>
      <c r="AD86" s="951"/>
      <c r="AE86" s="918"/>
      <c r="AF86" s="918"/>
      <c r="AG86" s="918"/>
      <c r="AH86" s="918"/>
      <c r="AI86" s="918"/>
      <c r="AJ86" s="264"/>
      <c r="AP86" s="248"/>
      <c r="AT86" s="248"/>
      <c r="AV86" s="23"/>
      <c r="AW86" s="23"/>
      <c r="AX86" s="23"/>
      <c r="AY86" s="23"/>
      <c r="AZ86" s="23"/>
      <c r="BA86" s="23"/>
      <c r="BB86" s="23"/>
      <c r="BC86" s="23"/>
    </row>
    <row r="87" spans="2:71" s="240" customFormat="1" ht="15" customHeight="1">
      <c r="B87" s="263"/>
      <c r="C87" s="949"/>
      <c r="D87" s="949"/>
      <c r="E87" s="949"/>
      <c r="F87" s="949"/>
      <c r="G87" s="949"/>
      <c r="H87" s="949"/>
      <c r="I87" s="949"/>
      <c r="J87" s="951"/>
      <c r="K87" s="951"/>
      <c r="L87" s="951"/>
      <c r="M87" s="951"/>
      <c r="N87" s="951"/>
      <c r="O87" s="951"/>
      <c r="P87" s="951"/>
      <c r="Q87" s="951"/>
      <c r="R87" s="951"/>
      <c r="S87" s="951"/>
      <c r="T87" s="951"/>
      <c r="U87" s="951"/>
      <c r="V87" s="951"/>
      <c r="W87" s="951"/>
      <c r="X87" s="951"/>
      <c r="Y87" s="951"/>
      <c r="Z87" s="951"/>
      <c r="AA87" s="951"/>
      <c r="AB87" s="951"/>
      <c r="AC87" s="951"/>
      <c r="AD87" s="951"/>
      <c r="AE87" s="918"/>
      <c r="AF87" s="918"/>
      <c r="AG87" s="918"/>
      <c r="AH87" s="918"/>
      <c r="AI87" s="918"/>
      <c r="AJ87" s="264"/>
      <c r="AP87" s="248"/>
      <c r="AT87" s="248"/>
      <c r="AV87" s="23"/>
      <c r="AW87" s="23"/>
      <c r="AX87" s="23"/>
      <c r="AY87" s="23"/>
      <c r="AZ87" s="23"/>
      <c r="BA87" s="23"/>
      <c r="BB87" s="23"/>
      <c r="BC87" s="23"/>
    </row>
    <row r="88" spans="2:71" s="240" customFormat="1" ht="15" customHeight="1">
      <c r="B88" s="263"/>
      <c r="C88" s="949"/>
      <c r="D88" s="949"/>
      <c r="E88" s="949"/>
      <c r="F88" s="949"/>
      <c r="G88" s="949"/>
      <c r="H88" s="949"/>
      <c r="I88" s="949"/>
      <c r="J88" s="951"/>
      <c r="K88" s="951"/>
      <c r="L88" s="951"/>
      <c r="M88" s="951"/>
      <c r="N88" s="951"/>
      <c r="O88" s="951"/>
      <c r="P88" s="951"/>
      <c r="Q88" s="951"/>
      <c r="R88" s="951"/>
      <c r="S88" s="951"/>
      <c r="T88" s="951"/>
      <c r="U88" s="951"/>
      <c r="V88" s="951"/>
      <c r="W88" s="951"/>
      <c r="X88" s="951"/>
      <c r="Y88" s="951"/>
      <c r="Z88" s="951"/>
      <c r="AA88" s="951"/>
      <c r="AB88" s="951"/>
      <c r="AC88" s="951"/>
      <c r="AD88" s="951"/>
      <c r="AE88" s="918"/>
      <c r="AF88" s="918"/>
      <c r="AG88" s="918"/>
      <c r="AH88" s="918"/>
      <c r="AI88" s="918"/>
      <c r="AJ88" s="264"/>
      <c r="AP88" s="248"/>
      <c r="AT88" s="248"/>
      <c r="AV88" s="23"/>
      <c r="AW88" s="23"/>
      <c r="AX88" s="23"/>
      <c r="AY88" s="23"/>
      <c r="AZ88" s="23"/>
      <c r="BA88" s="23"/>
      <c r="BB88" s="23"/>
      <c r="BC88" s="23"/>
    </row>
    <row r="89" spans="2:71" s="240" customFormat="1" ht="15" customHeight="1">
      <c r="B89" s="263"/>
      <c r="C89" s="949"/>
      <c r="D89" s="949"/>
      <c r="E89" s="949"/>
      <c r="F89" s="949"/>
      <c r="G89" s="949"/>
      <c r="H89" s="949"/>
      <c r="I89" s="949"/>
      <c r="J89" s="951"/>
      <c r="K89" s="951"/>
      <c r="L89" s="951"/>
      <c r="M89" s="951"/>
      <c r="N89" s="951"/>
      <c r="O89" s="951"/>
      <c r="P89" s="951"/>
      <c r="Q89" s="951"/>
      <c r="R89" s="951"/>
      <c r="S89" s="951"/>
      <c r="T89" s="951"/>
      <c r="U89" s="951"/>
      <c r="V89" s="951"/>
      <c r="W89" s="951"/>
      <c r="X89" s="951"/>
      <c r="Y89" s="951"/>
      <c r="Z89" s="951"/>
      <c r="AA89" s="951"/>
      <c r="AB89" s="951"/>
      <c r="AC89" s="951"/>
      <c r="AD89" s="951"/>
      <c r="AE89" s="918"/>
      <c r="AF89" s="918"/>
      <c r="AG89" s="918"/>
      <c r="AH89" s="918"/>
      <c r="AI89" s="918"/>
      <c r="AJ89" s="264"/>
      <c r="AP89" s="248"/>
      <c r="AT89" s="248"/>
      <c r="AV89" s="23"/>
      <c r="AW89" s="23"/>
      <c r="AX89" s="23"/>
      <c r="AY89" s="23"/>
      <c r="AZ89" s="23"/>
      <c r="BA89" s="23"/>
      <c r="BB89" s="23"/>
      <c r="BC89" s="23"/>
    </row>
    <row r="90" spans="2:71" s="240" customFormat="1" ht="15" customHeight="1">
      <c r="B90" s="263"/>
      <c r="C90" s="949"/>
      <c r="D90" s="949"/>
      <c r="E90" s="949"/>
      <c r="F90" s="949"/>
      <c r="G90" s="949"/>
      <c r="H90" s="949"/>
      <c r="I90" s="949"/>
      <c r="J90" s="951"/>
      <c r="K90" s="951"/>
      <c r="L90" s="951"/>
      <c r="M90" s="951"/>
      <c r="N90" s="951"/>
      <c r="O90" s="951"/>
      <c r="P90" s="951"/>
      <c r="Q90" s="951"/>
      <c r="R90" s="951"/>
      <c r="S90" s="951"/>
      <c r="T90" s="951"/>
      <c r="U90" s="951"/>
      <c r="V90" s="951"/>
      <c r="W90" s="951"/>
      <c r="X90" s="951"/>
      <c r="Y90" s="951"/>
      <c r="Z90" s="951"/>
      <c r="AA90" s="951"/>
      <c r="AB90" s="951"/>
      <c r="AC90" s="951"/>
      <c r="AD90" s="951"/>
      <c r="AE90" s="918"/>
      <c r="AF90" s="918"/>
      <c r="AG90" s="918"/>
      <c r="AH90" s="918"/>
      <c r="AI90" s="918"/>
      <c r="AJ90" s="264"/>
      <c r="AP90" s="248"/>
      <c r="AT90" s="248"/>
      <c r="AV90" s="23"/>
      <c r="AW90" s="23"/>
      <c r="AX90" s="23"/>
      <c r="AY90" s="23"/>
      <c r="AZ90" s="23"/>
      <c r="BA90" s="23"/>
      <c r="BB90" s="23"/>
      <c r="BC90" s="23"/>
    </row>
    <row r="91" spans="2:71" s="240" customFormat="1" ht="5.0999999999999996" customHeight="1">
      <c r="B91" s="263"/>
      <c r="C91" s="275"/>
      <c r="D91" s="275"/>
      <c r="E91" s="275"/>
      <c r="F91" s="275"/>
      <c r="G91" s="275"/>
      <c r="H91" s="275"/>
      <c r="I91" s="275"/>
      <c r="J91" s="276"/>
      <c r="K91" s="276"/>
      <c r="L91" s="276"/>
      <c r="M91" s="276"/>
      <c r="N91" s="276"/>
      <c r="O91" s="276"/>
      <c r="P91" s="276"/>
      <c r="Q91" s="276"/>
      <c r="R91" s="276"/>
      <c r="S91" s="276"/>
      <c r="T91" s="276"/>
      <c r="U91" s="276"/>
      <c r="V91" s="276"/>
      <c r="W91" s="276"/>
      <c r="X91" s="276"/>
      <c r="Y91" s="276"/>
      <c r="Z91" s="276"/>
      <c r="AA91" s="276"/>
      <c r="AB91" s="276"/>
      <c r="AC91" s="276"/>
      <c r="AD91" s="276"/>
      <c r="AE91" s="277"/>
      <c r="AF91" s="277"/>
      <c r="AG91" s="277"/>
      <c r="AH91" s="277"/>
      <c r="AI91" s="277"/>
      <c r="AJ91" s="264"/>
      <c r="AP91" s="248"/>
      <c r="AT91" s="248"/>
      <c r="AV91" s="23"/>
      <c r="AW91" s="23"/>
      <c r="AX91" s="23"/>
      <c r="AY91" s="23"/>
      <c r="AZ91" s="23"/>
      <c r="BA91" s="23"/>
      <c r="BB91" s="23"/>
      <c r="BC91" s="23"/>
    </row>
    <row r="92" spans="2:71" s="240" customFormat="1" ht="15" customHeight="1">
      <c r="B92" s="263"/>
      <c r="C92" s="923" t="s">
        <v>2321</v>
      </c>
      <c r="D92" s="923"/>
      <c r="E92" s="923"/>
      <c r="F92" s="923"/>
      <c r="G92" s="923"/>
      <c r="H92" s="923"/>
      <c r="I92" s="438"/>
      <c r="J92" s="278" t="s">
        <v>2213</v>
      </c>
      <c r="K92" s="128"/>
      <c r="L92" s="292"/>
      <c r="M92" s="293"/>
      <c r="N92" s="438"/>
      <c r="O92" s="278" t="s">
        <v>1155</v>
      </c>
      <c r="P92" s="128"/>
      <c r="Q92" s="128"/>
      <c r="R92" s="128"/>
      <c r="S92" s="128"/>
      <c r="T92" s="128"/>
      <c r="U92" s="438"/>
      <c r="V92" s="278" t="s">
        <v>1156</v>
      </c>
      <c r="W92" s="128"/>
      <c r="X92" s="128"/>
      <c r="Y92" s="438"/>
      <c r="Z92" s="127" t="s">
        <v>1905</v>
      </c>
      <c r="AA92" s="257"/>
      <c r="AB92" s="257"/>
      <c r="AC92" s="128"/>
      <c r="AD92" s="924"/>
      <c r="AE92" s="924"/>
      <c r="AF92" s="924"/>
      <c r="AG92" s="924"/>
      <c r="AH92" s="924"/>
      <c r="AI92" s="924"/>
      <c r="AJ92" s="264"/>
      <c r="AP92" s="248"/>
      <c r="AT92" s="248"/>
      <c r="AV92" s="23"/>
      <c r="AW92" s="23"/>
      <c r="AX92" s="23"/>
      <c r="AY92" s="23"/>
      <c r="AZ92" s="23"/>
      <c r="BA92" s="23"/>
      <c r="BB92" s="23"/>
      <c r="BC92" s="23"/>
    </row>
    <row r="93" spans="2:71" s="240" customFormat="1" ht="15" customHeight="1">
      <c r="B93" s="263"/>
      <c r="C93" s="923"/>
      <c r="D93" s="923"/>
      <c r="E93" s="923"/>
      <c r="F93" s="923"/>
      <c r="G93" s="923"/>
      <c r="H93" s="923"/>
      <c r="I93" s="292"/>
      <c r="J93" s="292"/>
      <c r="K93" s="292"/>
      <c r="L93" s="292"/>
      <c r="M93" s="293"/>
      <c r="N93" s="438"/>
      <c r="O93" s="278" t="s">
        <v>1157</v>
      </c>
      <c r="P93" s="128"/>
      <c r="Q93" s="128"/>
      <c r="R93" s="128"/>
      <c r="S93" s="128"/>
      <c r="T93" s="128"/>
      <c r="U93" s="438"/>
      <c r="V93" s="278" t="s">
        <v>1156</v>
      </c>
      <c r="W93" s="128"/>
      <c r="X93" s="128"/>
      <c r="Y93" s="438"/>
      <c r="Z93" s="127" t="s">
        <v>1905</v>
      </c>
      <c r="AA93" s="257"/>
      <c r="AB93" s="257"/>
      <c r="AC93" s="128"/>
      <c r="AD93" s="924"/>
      <c r="AE93" s="924"/>
      <c r="AF93" s="924"/>
      <c r="AG93" s="924"/>
      <c r="AH93" s="924"/>
      <c r="AI93" s="924"/>
      <c r="AJ93" s="264"/>
      <c r="AP93" s="248"/>
      <c r="AT93" s="248"/>
      <c r="AV93" s="23"/>
      <c r="AW93" s="23"/>
      <c r="AX93" s="23"/>
      <c r="AY93" s="23"/>
      <c r="AZ93" s="23"/>
      <c r="BA93" s="23"/>
      <c r="BB93" s="23"/>
      <c r="BC93" s="23"/>
    </row>
    <row r="94" spans="2:71" s="240" customFormat="1" ht="15" customHeight="1">
      <c r="B94" s="263"/>
      <c r="C94" s="923"/>
      <c r="D94" s="923"/>
      <c r="E94" s="923"/>
      <c r="F94" s="923"/>
      <c r="G94" s="923"/>
      <c r="H94" s="923"/>
      <c r="I94" s="438"/>
      <c r="J94" s="278" t="s">
        <v>1939</v>
      </c>
      <c r="K94" s="128"/>
      <c r="L94" s="292"/>
      <c r="M94" s="292"/>
      <c r="N94" s="511" t="s">
        <v>2296</v>
      </c>
      <c r="O94" s="128"/>
      <c r="P94" s="128"/>
      <c r="Q94" s="128"/>
      <c r="R94" s="128"/>
      <c r="S94" s="924"/>
      <c r="T94" s="924"/>
      <c r="U94" s="924"/>
      <c r="V94" s="924"/>
      <c r="W94" s="924"/>
      <c r="X94" s="924"/>
      <c r="Y94" s="924"/>
      <c r="Z94" s="924"/>
      <c r="AA94" s="924"/>
      <c r="AB94" s="924"/>
      <c r="AC94" s="924"/>
      <c r="AD94" s="924"/>
      <c r="AE94" s="924"/>
      <c r="AF94" s="924"/>
      <c r="AG94" s="924"/>
      <c r="AH94" s="924"/>
      <c r="AI94" s="924"/>
      <c r="AJ94" s="264"/>
      <c r="AP94" s="248"/>
      <c r="AT94" s="248"/>
      <c r="AV94" s="23"/>
      <c r="AW94" s="23"/>
      <c r="AX94" s="23"/>
      <c r="AY94" s="23"/>
      <c r="AZ94" s="23"/>
      <c r="BA94" s="23"/>
      <c r="BB94" s="23"/>
      <c r="BC94" s="23"/>
    </row>
    <row r="95" spans="2:71" s="240" customFormat="1" ht="15" customHeight="1">
      <c r="B95" s="263"/>
      <c r="C95" s="630" t="s">
        <v>2322</v>
      </c>
      <c r="D95" s="604"/>
      <c r="E95" s="627"/>
      <c r="F95" s="631"/>
      <c r="G95" s="604"/>
      <c r="H95" s="647"/>
      <c r="I95" s="610"/>
      <c r="J95" s="610"/>
      <c r="K95" s="610"/>
      <c r="L95" s="610"/>
      <c r="M95" s="610"/>
      <c r="N95" s="610"/>
      <c r="O95" s="610"/>
      <c r="P95" s="648"/>
      <c r="Q95" s="1084"/>
      <c r="R95" s="1084"/>
      <c r="S95" s="1084"/>
      <c r="T95" s="1084"/>
      <c r="U95" s="1084"/>
      <c r="V95" s="1084"/>
      <c r="W95" s="1084"/>
      <c r="X95" s="1084"/>
      <c r="Y95" s="1084"/>
      <c r="Z95" s="1084"/>
      <c r="AA95" s="1084"/>
      <c r="AB95" s="1084"/>
      <c r="AC95" s="1084"/>
      <c r="AD95" s="1084"/>
      <c r="AE95" s="1084"/>
      <c r="AF95" s="1084"/>
      <c r="AG95" s="1084"/>
      <c r="AH95" s="1084"/>
      <c r="AI95" s="1084"/>
      <c r="AJ95" s="264"/>
      <c r="AP95" s="248"/>
      <c r="AT95" s="248"/>
      <c r="AV95" s="23"/>
      <c r="AW95" s="23"/>
      <c r="AX95" s="23"/>
      <c r="AY95" s="23"/>
      <c r="AZ95" s="23"/>
      <c r="BA95" s="23"/>
      <c r="BB95" s="23"/>
      <c r="BC95" s="23"/>
    </row>
    <row r="96" spans="2:71" s="240" customFormat="1" ht="15" customHeight="1">
      <c r="B96" s="263"/>
      <c r="C96" s="132" t="s">
        <v>2323</v>
      </c>
      <c r="D96" s="20"/>
      <c r="E96" s="128"/>
      <c r="F96" s="512"/>
      <c r="G96" s="20"/>
      <c r="H96" s="282"/>
      <c r="I96" s="247"/>
      <c r="J96" s="247"/>
      <c r="K96" s="247"/>
      <c r="L96" s="247"/>
      <c r="M96" s="247"/>
      <c r="N96" s="247"/>
      <c r="O96" s="247"/>
      <c r="P96" s="518"/>
      <c r="Q96" s="518"/>
      <c r="R96" s="518"/>
      <c r="S96" s="518"/>
      <c r="T96" s="518"/>
      <c r="U96" s="518"/>
      <c r="V96" s="518"/>
      <c r="W96" s="518"/>
      <c r="X96" s="1016"/>
      <c r="Y96" s="1016"/>
      <c r="Z96" s="1016"/>
      <c r="AA96" s="1016"/>
      <c r="AB96" s="1016"/>
      <c r="AC96" s="1016"/>
      <c r="AD96" s="1016"/>
      <c r="AE96" s="1016"/>
      <c r="AF96" s="1016"/>
      <c r="AG96" s="1016"/>
      <c r="AH96" s="1016"/>
      <c r="AI96" s="1016"/>
      <c r="AJ96" s="264"/>
      <c r="AP96" s="248"/>
      <c r="AT96" s="248"/>
      <c r="AV96" s="23"/>
      <c r="AW96" s="23"/>
      <c r="AX96" s="23"/>
      <c r="AY96" s="23"/>
      <c r="AZ96" s="23"/>
      <c r="BA96" s="23"/>
      <c r="BB96" s="23"/>
      <c r="BC96" s="23"/>
    </row>
    <row r="97" spans="2:55" s="240" customFormat="1" ht="5.0999999999999996" customHeight="1">
      <c r="B97" s="263"/>
      <c r="C97" s="132"/>
      <c r="D97" s="160"/>
      <c r="E97" s="130"/>
      <c r="F97" s="130"/>
      <c r="G97" s="131"/>
      <c r="H97" s="131"/>
      <c r="I97" s="131"/>
      <c r="J97" s="131"/>
      <c r="K97" s="131"/>
      <c r="L97" s="131"/>
      <c r="M97" s="131"/>
      <c r="N97" s="131"/>
      <c r="O97" s="131"/>
      <c r="P97" s="131"/>
      <c r="Q97" s="131"/>
      <c r="R97" s="128"/>
      <c r="S97" s="132"/>
      <c r="T97" s="130"/>
      <c r="U97" s="128"/>
      <c r="V97" s="128"/>
      <c r="W97" s="128"/>
      <c r="X97" s="130"/>
      <c r="Y97" s="131"/>
      <c r="Z97" s="131"/>
      <c r="AA97" s="131"/>
      <c r="AB97" s="131"/>
      <c r="AC97" s="131"/>
      <c r="AD97" s="131"/>
      <c r="AE97" s="131"/>
      <c r="AF97" s="131"/>
      <c r="AG97" s="131"/>
      <c r="AH97" s="131"/>
      <c r="AI97" s="131"/>
      <c r="AJ97" s="264"/>
      <c r="AP97" s="248"/>
      <c r="AT97" s="248"/>
      <c r="AV97" s="23"/>
      <c r="AW97" s="23"/>
      <c r="AX97" s="23"/>
      <c r="AY97" s="23"/>
      <c r="AZ97" s="23"/>
      <c r="BA97" s="23"/>
      <c r="BB97" s="23"/>
      <c r="BC97" s="23"/>
    </row>
    <row r="98" spans="2:55" s="240" customFormat="1" ht="15" customHeight="1">
      <c r="B98" s="263"/>
      <c r="C98" s="892" t="s">
        <v>2262</v>
      </c>
      <c r="D98" s="893"/>
      <c r="E98" s="893"/>
      <c r="F98" s="893"/>
      <c r="G98" s="893"/>
      <c r="H98" s="893"/>
      <c r="I98" s="893"/>
      <c r="J98" s="893"/>
      <c r="K98" s="893"/>
      <c r="L98" s="893"/>
      <c r="M98" s="893"/>
      <c r="N98" s="893"/>
      <c r="O98" s="893"/>
      <c r="P98" s="893"/>
      <c r="Q98" s="893"/>
      <c r="R98" s="893"/>
      <c r="S98" s="893"/>
      <c r="T98" s="893"/>
      <c r="U98" s="893"/>
      <c r="V98" s="893"/>
      <c r="W98" s="893"/>
      <c r="X98" s="893"/>
      <c r="Y98" s="893"/>
      <c r="Z98" s="893"/>
      <c r="AA98" s="893"/>
      <c r="AB98" s="893"/>
      <c r="AC98" s="893"/>
      <c r="AD98" s="893"/>
      <c r="AE98" s="893"/>
      <c r="AF98" s="893"/>
      <c r="AG98" s="893"/>
      <c r="AH98" s="893"/>
      <c r="AI98" s="894"/>
      <c r="AJ98" s="264"/>
      <c r="AP98" s="248"/>
      <c r="AT98" s="248"/>
      <c r="AV98" s="23"/>
      <c r="AW98" s="23"/>
      <c r="AX98" s="23"/>
      <c r="AY98" s="23"/>
      <c r="AZ98" s="23"/>
      <c r="BA98" s="23"/>
      <c r="BB98" s="23"/>
      <c r="BC98" s="23"/>
    </row>
    <row r="99" spans="2:55" s="240" customFormat="1" ht="5.0999999999999996" customHeight="1">
      <c r="B99" s="263"/>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64"/>
      <c r="AP99" s="248"/>
      <c r="AT99" s="248"/>
      <c r="AV99" s="23"/>
      <c r="AW99" s="23"/>
      <c r="AX99" s="23"/>
      <c r="AY99" s="23"/>
      <c r="AZ99" s="23"/>
      <c r="BA99" s="23"/>
      <c r="BB99" s="23"/>
      <c r="BC99" s="23"/>
    </row>
    <row r="100" spans="2:55" s="240" customFormat="1" ht="5.0999999999999996" customHeight="1">
      <c r="B100" s="263"/>
      <c r="C100" s="480"/>
      <c r="D100" s="466"/>
      <c r="E100" s="481"/>
      <c r="F100" s="481"/>
      <c r="G100" s="482"/>
      <c r="H100" s="482"/>
      <c r="I100" s="482"/>
      <c r="J100" s="482"/>
      <c r="K100" s="482"/>
      <c r="L100" s="482"/>
      <c r="M100" s="482"/>
      <c r="N100" s="482"/>
      <c r="O100" s="482"/>
      <c r="P100" s="482"/>
      <c r="Q100" s="482"/>
      <c r="R100" s="483"/>
      <c r="S100" s="465"/>
      <c r="T100" s="481"/>
      <c r="U100" s="483"/>
      <c r="V100" s="483"/>
      <c r="W100" s="483"/>
      <c r="X100" s="481"/>
      <c r="Y100" s="482"/>
      <c r="Z100" s="482"/>
      <c r="AA100" s="482"/>
      <c r="AB100" s="482"/>
      <c r="AC100" s="482"/>
      <c r="AD100" s="482"/>
      <c r="AE100" s="482"/>
      <c r="AF100" s="482"/>
      <c r="AG100" s="482"/>
      <c r="AH100" s="482"/>
      <c r="AI100" s="484"/>
      <c r="AJ100" s="264"/>
      <c r="AP100" s="248"/>
      <c r="AT100" s="248"/>
      <c r="AV100" s="23"/>
      <c r="AW100" s="23"/>
      <c r="AX100" s="23"/>
      <c r="AY100" s="23"/>
      <c r="AZ100" s="23"/>
      <c r="BA100" s="23"/>
      <c r="BB100" s="23"/>
      <c r="BC100" s="23"/>
    </row>
    <row r="101" spans="2:55" s="240" customFormat="1" ht="39.950000000000003" customHeight="1">
      <c r="B101" s="263"/>
      <c r="C101" s="885" t="str">
        <f>IF(municipal!C6="","",auxiliar!A54)</f>
        <v>-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v>
      </c>
      <c r="D101" s="886"/>
      <c r="E101" s="886"/>
      <c r="F101" s="886"/>
      <c r="G101" s="886"/>
      <c r="H101" s="886"/>
      <c r="I101" s="886"/>
      <c r="J101" s="886"/>
      <c r="K101" s="886"/>
      <c r="L101" s="886"/>
      <c r="M101" s="886"/>
      <c r="N101" s="886"/>
      <c r="O101" s="886"/>
      <c r="P101" s="886"/>
      <c r="Q101" s="886"/>
      <c r="R101" s="886"/>
      <c r="S101" s="886"/>
      <c r="T101" s="886"/>
      <c r="U101" s="886"/>
      <c r="V101" s="886"/>
      <c r="W101" s="886"/>
      <c r="X101" s="886"/>
      <c r="Y101" s="886"/>
      <c r="Z101" s="886"/>
      <c r="AA101" s="886"/>
      <c r="AB101" s="886"/>
      <c r="AC101" s="886"/>
      <c r="AD101" s="886"/>
      <c r="AE101" s="886"/>
      <c r="AF101" s="886"/>
      <c r="AG101" s="886"/>
      <c r="AH101" s="886"/>
      <c r="AI101" s="887"/>
      <c r="AJ101" s="264"/>
      <c r="AP101" s="248"/>
      <c r="AT101" s="248"/>
      <c r="AV101" s="23"/>
      <c r="AW101" s="23"/>
      <c r="AX101" s="23"/>
      <c r="AY101" s="23"/>
      <c r="AZ101" s="23"/>
      <c r="BA101" s="23"/>
      <c r="BB101" s="23"/>
      <c r="BC101" s="23"/>
    </row>
    <row r="102" spans="2:55" s="240" customFormat="1" ht="5.0999999999999996" customHeight="1">
      <c r="B102" s="263"/>
      <c r="C102" s="129"/>
      <c r="D102" s="160"/>
      <c r="E102" s="130"/>
      <c r="F102" s="130"/>
      <c r="G102" s="131"/>
      <c r="H102" s="131"/>
      <c r="I102" s="131"/>
      <c r="J102" s="131"/>
      <c r="K102" s="131"/>
      <c r="L102" s="131"/>
      <c r="M102" s="131"/>
      <c r="N102" s="131"/>
      <c r="O102" s="131"/>
      <c r="P102" s="131"/>
      <c r="Q102" s="131"/>
      <c r="R102" s="128"/>
      <c r="S102" s="132"/>
      <c r="T102" s="130"/>
      <c r="U102" s="128"/>
      <c r="V102" s="128"/>
      <c r="W102" s="128"/>
      <c r="X102" s="130"/>
      <c r="Y102" s="131"/>
      <c r="Z102" s="131"/>
      <c r="AA102" s="131"/>
      <c r="AB102" s="131"/>
      <c r="AC102" s="131"/>
      <c r="AD102" s="131"/>
      <c r="AE102" s="131"/>
      <c r="AF102" s="131"/>
      <c r="AG102" s="131"/>
      <c r="AH102" s="131"/>
      <c r="AI102" s="133"/>
      <c r="AJ102" s="264"/>
      <c r="AP102" s="248"/>
      <c r="AT102" s="248"/>
      <c r="AV102" s="23"/>
      <c r="AW102" s="23"/>
      <c r="AX102" s="23"/>
      <c r="AY102" s="23"/>
      <c r="AZ102" s="23"/>
      <c r="BA102" s="23"/>
      <c r="BB102" s="23"/>
      <c r="BC102" s="23"/>
    </row>
    <row r="103" spans="2:55" s="240" customFormat="1" ht="15" customHeight="1">
      <c r="B103" s="263"/>
      <c r="C103" s="885"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03" s="886"/>
      <c r="E103" s="886"/>
      <c r="F103" s="886"/>
      <c r="G103" s="886"/>
      <c r="H103" s="886"/>
      <c r="I103" s="886"/>
      <c r="J103" s="886"/>
      <c r="K103" s="886"/>
      <c r="L103" s="886"/>
      <c r="M103" s="886"/>
      <c r="N103" s="886"/>
      <c r="O103" s="886"/>
      <c r="P103" s="886"/>
      <c r="Q103" s="886"/>
      <c r="R103" s="886"/>
      <c r="S103" s="886"/>
      <c r="T103" s="886"/>
      <c r="U103" s="886"/>
      <c r="V103" s="886"/>
      <c r="W103" s="886"/>
      <c r="X103" s="886"/>
      <c r="Y103" s="886"/>
      <c r="Z103" s="886"/>
      <c r="AA103" s="886"/>
      <c r="AB103" s="886"/>
      <c r="AC103" s="886"/>
      <c r="AD103" s="886"/>
      <c r="AE103" s="886"/>
      <c r="AF103" s="886"/>
      <c r="AG103" s="886"/>
      <c r="AH103" s="886"/>
      <c r="AI103" s="887"/>
      <c r="AJ103" s="264"/>
      <c r="AP103" s="248"/>
      <c r="AT103" s="248"/>
      <c r="AV103" s="23"/>
      <c r="AW103" s="23"/>
      <c r="AX103" s="23"/>
      <c r="AY103" s="23"/>
      <c r="AZ103" s="23"/>
      <c r="BA103" s="23"/>
      <c r="BB103" s="23"/>
      <c r="BC103" s="23"/>
    </row>
    <row r="104" spans="2:55" s="240" customFormat="1" ht="15" customHeight="1">
      <c r="B104" s="263"/>
      <c r="C104" s="885"/>
      <c r="D104" s="886"/>
      <c r="E104" s="886"/>
      <c r="F104" s="886"/>
      <c r="G104" s="886"/>
      <c r="H104" s="886"/>
      <c r="I104" s="886"/>
      <c r="J104" s="886"/>
      <c r="K104" s="886"/>
      <c r="L104" s="886"/>
      <c r="M104" s="886"/>
      <c r="N104" s="886"/>
      <c r="O104" s="886"/>
      <c r="P104" s="886"/>
      <c r="Q104" s="886"/>
      <c r="R104" s="886"/>
      <c r="S104" s="886"/>
      <c r="T104" s="886"/>
      <c r="U104" s="886"/>
      <c r="V104" s="886"/>
      <c r="W104" s="886"/>
      <c r="X104" s="886"/>
      <c r="Y104" s="886"/>
      <c r="Z104" s="886"/>
      <c r="AA104" s="886"/>
      <c r="AB104" s="886"/>
      <c r="AC104" s="886"/>
      <c r="AD104" s="886"/>
      <c r="AE104" s="886"/>
      <c r="AF104" s="886"/>
      <c r="AG104" s="886"/>
      <c r="AH104" s="886"/>
      <c r="AI104" s="887"/>
      <c r="AJ104" s="264"/>
      <c r="AP104" s="248"/>
      <c r="AT104" s="248"/>
      <c r="AV104" s="23"/>
      <c r="AW104" s="23"/>
      <c r="AX104" s="23"/>
      <c r="AY104" s="23"/>
      <c r="AZ104" s="23"/>
      <c r="BA104" s="23"/>
      <c r="BB104" s="23"/>
      <c r="BC104" s="23"/>
    </row>
    <row r="105" spans="2:55" s="240" customFormat="1" ht="15" customHeight="1">
      <c r="B105" s="263"/>
      <c r="C105" s="885"/>
      <c r="D105" s="886"/>
      <c r="E105" s="886"/>
      <c r="F105" s="886"/>
      <c r="G105" s="886"/>
      <c r="H105" s="886"/>
      <c r="I105" s="886"/>
      <c r="J105" s="886"/>
      <c r="K105" s="886"/>
      <c r="L105" s="886"/>
      <c r="M105" s="886"/>
      <c r="N105" s="886"/>
      <c r="O105" s="886"/>
      <c r="P105" s="886"/>
      <c r="Q105" s="886"/>
      <c r="R105" s="886"/>
      <c r="S105" s="886"/>
      <c r="T105" s="886"/>
      <c r="U105" s="886"/>
      <c r="V105" s="886"/>
      <c r="W105" s="886"/>
      <c r="X105" s="886"/>
      <c r="Y105" s="886"/>
      <c r="Z105" s="886"/>
      <c r="AA105" s="886"/>
      <c r="AB105" s="886"/>
      <c r="AC105" s="886"/>
      <c r="AD105" s="886"/>
      <c r="AE105" s="886"/>
      <c r="AF105" s="886"/>
      <c r="AG105" s="886"/>
      <c r="AH105" s="886"/>
      <c r="AI105" s="887"/>
      <c r="AJ105" s="264"/>
      <c r="AP105" s="248"/>
      <c r="AT105" s="248"/>
      <c r="AV105" s="23"/>
      <c r="AW105" s="23"/>
      <c r="AX105" s="23"/>
      <c r="AY105" s="23"/>
      <c r="AZ105" s="23"/>
      <c r="BA105" s="23"/>
      <c r="BB105" s="23"/>
      <c r="BC105" s="23"/>
    </row>
    <row r="106" spans="2:55" s="240" customFormat="1" ht="15" customHeight="1">
      <c r="B106" s="263"/>
      <c r="C106" s="888"/>
      <c r="D106" s="889"/>
      <c r="E106" s="889"/>
      <c r="F106" s="889"/>
      <c r="G106" s="889"/>
      <c r="H106" s="889"/>
      <c r="I106" s="889"/>
      <c r="J106" s="889"/>
      <c r="K106" s="889"/>
      <c r="L106" s="889"/>
      <c r="M106" s="889"/>
      <c r="N106" s="889"/>
      <c r="O106" s="889"/>
      <c r="P106" s="889"/>
      <c r="Q106" s="889"/>
      <c r="R106" s="889"/>
      <c r="S106" s="889"/>
      <c r="T106" s="889"/>
      <c r="U106" s="889"/>
      <c r="V106" s="889"/>
      <c r="W106" s="889"/>
      <c r="X106" s="889"/>
      <c r="Y106" s="889"/>
      <c r="Z106" s="889"/>
      <c r="AA106" s="889"/>
      <c r="AB106" s="889"/>
      <c r="AC106" s="889"/>
      <c r="AD106" s="889"/>
      <c r="AE106" s="889"/>
      <c r="AF106" s="889"/>
      <c r="AG106" s="889"/>
      <c r="AH106" s="889"/>
      <c r="AI106" s="890"/>
      <c r="AJ106" s="264"/>
      <c r="AP106" s="248"/>
      <c r="AT106" s="248"/>
      <c r="AV106" s="23"/>
      <c r="AW106" s="23"/>
      <c r="AX106" s="23"/>
      <c r="AY106" s="23"/>
      <c r="AZ106" s="23"/>
      <c r="BA106" s="23"/>
      <c r="BB106" s="23"/>
      <c r="BC106" s="23"/>
    </row>
    <row r="107" spans="2:55" s="240" customFormat="1" ht="5.0999999999999996" customHeight="1">
      <c r="B107" s="263"/>
      <c r="C107" s="132"/>
      <c r="D107" s="160"/>
      <c r="E107" s="130"/>
      <c r="F107" s="130"/>
      <c r="G107" s="131"/>
      <c r="H107" s="131"/>
      <c r="I107" s="131"/>
      <c r="J107" s="131"/>
      <c r="K107" s="131"/>
      <c r="L107" s="131"/>
      <c r="M107" s="131"/>
      <c r="N107" s="131"/>
      <c r="O107" s="131"/>
      <c r="P107" s="131"/>
      <c r="Q107" s="131"/>
      <c r="R107" s="128"/>
      <c r="S107" s="132"/>
      <c r="T107" s="130"/>
      <c r="U107" s="128"/>
      <c r="V107" s="128"/>
      <c r="W107" s="128"/>
      <c r="X107" s="130"/>
      <c r="Y107" s="131"/>
      <c r="Z107" s="131"/>
      <c r="AA107" s="131"/>
      <c r="AB107" s="131"/>
      <c r="AC107" s="131"/>
      <c r="AD107" s="131"/>
      <c r="AE107" s="131"/>
      <c r="AF107" s="131"/>
      <c r="AG107" s="131"/>
      <c r="AH107" s="131"/>
      <c r="AI107" s="131"/>
      <c r="AJ107" s="264"/>
      <c r="AP107" s="248"/>
      <c r="AT107" s="248"/>
      <c r="AV107" s="23"/>
      <c r="AW107" s="23"/>
      <c r="AX107" s="23"/>
      <c r="AY107" s="23"/>
      <c r="AZ107" s="23"/>
      <c r="BA107" s="23"/>
      <c r="BB107" s="23"/>
      <c r="BC107" s="23"/>
    </row>
    <row r="108" spans="2:55" s="240" customFormat="1" ht="5.0999999999999996" customHeight="1">
      <c r="B108" s="263"/>
      <c r="C108" s="132"/>
      <c r="D108" s="160"/>
      <c r="E108" s="130"/>
      <c r="F108" s="130"/>
      <c r="G108" s="131"/>
      <c r="H108" s="131"/>
      <c r="I108" s="131"/>
      <c r="J108" s="131"/>
      <c r="K108" s="131"/>
      <c r="L108" s="131"/>
      <c r="M108" s="131"/>
      <c r="N108" s="131"/>
      <c r="O108" s="131"/>
      <c r="P108" s="131"/>
      <c r="Q108" s="131"/>
      <c r="R108" s="128"/>
      <c r="S108" s="132"/>
      <c r="T108" s="130"/>
      <c r="U108" s="128"/>
      <c r="V108" s="128"/>
      <c r="W108" s="128"/>
      <c r="X108" s="130"/>
      <c r="Y108" s="131"/>
      <c r="Z108" s="131"/>
      <c r="AA108" s="131"/>
      <c r="AB108" s="131"/>
      <c r="AC108" s="131"/>
      <c r="AD108" s="131"/>
      <c r="AE108" s="131"/>
      <c r="AF108" s="131"/>
      <c r="AG108" s="131"/>
      <c r="AH108" s="131"/>
      <c r="AI108" s="131"/>
      <c r="AJ108" s="264"/>
      <c r="AP108" s="248"/>
      <c r="AT108" s="248"/>
      <c r="AV108" s="23"/>
      <c r="AW108" s="23"/>
      <c r="AX108" s="23"/>
      <c r="AY108" s="23"/>
      <c r="AZ108" s="23"/>
      <c r="BA108" s="23"/>
      <c r="BB108" s="23"/>
      <c r="BC108" s="23"/>
    </row>
    <row r="109" spans="2:55" s="240" customFormat="1" ht="15" customHeight="1">
      <c r="B109" s="263"/>
      <c r="C109" s="895"/>
      <c r="D109" s="895"/>
      <c r="E109" s="895"/>
      <c r="F109" s="895"/>
      <c r="G109" s="895"/>
      <c r="H109" s="895"/>
      <c r="I109" s="895"/>
      <c r="J109" s="895"/>
      <c r="K109" s="126"/>
      <c r="L109" s="922"/>
      <c r="M109" s="922"/>
      <c r="N109" s="922"/>
      <c r="O109" s="922"/>
      <c r="P109" s="922"/>
      <c r="Q109" s="922"/>
      <c r="R109" s="922"/>
      <c r="S109" s="922"/>
      <c r="T109" s="922"/>
      <c r="U109" s="922"/>
      <c r="V109" s="922"/>
      <c r="W109" s="922"/>
      <c r="X109" s="922"/>
      <c r="Y109" s="922"/>
      <c r="Z109" s="922"/>
      <c r="AA109" s="922"/>
      <c r="AB109" s="922"/>
      <c r="AC109" s="922"/>
      <c r="AD109" s="922"/>
      <c r="AE109" s="922"/>
      <c r="AF109" s="922"/>
      <c r="AG109" s="922"/>
      <c r="AH109" s="922"/>
      <c r="AI109" s="922"/>
      <c r="AJ109" s="264"/>
      <c r="AP109" s="248"/>
      <c r="AT109" s="248"/>
      <c r="AV109" s="23"/>
      <c r="AW109" s="23"/>
      <c r="AX109" s="23"/>
      <c r="AY109" s="23"/>
      <c r="AZ109" s="23"/>
      <c r="BA109" s="23"/>
      <c r="BB109" s="23"/>
      <c r="BC109" s="23"/>
    </row>
    <row r="110" spans="2:55" s="240" customFormat="1" ht="15" customHeight="1">
      <c r="B110" s="263"/>
      <c r="C110" s="947" t="s">
        <v>1775</v>
      </c>
      <c r="D110" s="947"/>
      <c r="E110" s="947"/>
      <c r="F110" s="947"/>
      <c r="G110" s="947"/>
      <c r="H110" s="947"/>
      <c r="I110" s="947"/>
      <c r="J110" s="947"/>
      <c r="K110" s="131"/>
      <c r="L110" s="947" t="s">
        <v>1965</v>
      </c>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264"/>
      <c r="AP110" s="248"/>
      <c r="AT110" s="248"/>
      <c r="AV110" s="23"/>
      <c r="AW110" s="23"/>
      <c r="AX110" s="23"/>
      <c r="AY110" s="23"/>
      <c r="AZ110" s="23"/>
      <c r="BA110" s="23"/>
      <c r="BB110" s="23"/>
      <c r="BC110" s="23"/>
    </row>
    <row r="111" spans="2:55" s="240" customFormat="1" ht="5.0999999999999996" customHeight="1">
      <c r="B111" s="263"/>
      <c r="C111" s="132"/>
      <c r="D111" s="160"/>
      <c r="E111" s="130"/>
      <c r="F111" s="130"/>
      <c r="G111" s="131"/>
      <c r="H111" s="131"/>
      <c r="I111" s="131"/>
      <c r="J111" s="131"/>
      <c r="K111" s="131"/>
      <c r="L111" s="131"/>
      <c r="M111" s="131"/>
      <c r="N111" s="131"/>
      <c r="O111" s="131"/>
      <c r="P111" s="131"/>
      <c r="Q111" s="131"/>
      <c r="R111" s="128"/>
      <c r="S111" s="132"/>
      <c r="T111" s="130"/>
      <c r="U111" s="128"/>
      <c r="V111" s="128"/>
      <c r="W111" s="128"/>
      <c r="X111" s="130"/>
      <c r="Y111" s="131"/>
      <c r="Z111" s="131"/>
      <c r="AA111" s="131"/>
      <c r="AB111" s="131"/>
      <c r="AC111" s="131"/>
      <c r="AD111" s="131"/>
      <c r="AE111" s="131"/>
      <c r="AF111" s="131"/>
      <c r="AG111" s="131"/>
      <c r="AH111" s="131"/>
      <c r="AI111" s="131"/>
      <c r="AJ111" s="264"/>
      <c r="AP111" s="248"/>
      <c r="AT111" s="248"/>
      <c r="AV111" s="23"/>
      <c r="AW111" s="23"/>
      <c r="AX111" s="23"/>
      <c r="AY111" s="23"/>
      <c r="AZ111" s="23"/>
      <c r="BA111" s="23"/>
      <c r="BB111" s="23"/>
      <c r="BC111" s="23"/>
    </row>
    <row r="112" spans="2:55" s="240" customFormat="1" ht="15" customHeight="1">
      <c r="B112" s="263"/>
      <c r="C112" s="892" t="s">
        <v>2263</v>
      </c>
      <c r="D112" s="893"/>
      <c r="E112" s="893"/>
      <c r="F112" s="893"/>
      <c r="G112" s="893"/>
      <c r="H112" s="893"/>
      <c r="I112" s="893"/>
      <c r="J112" s="893"/>
      <c r="K112" s="893"/>
      <c r="L112" s="893"/>
      <c r="M112" s="893"/>
      <c r="N112" s="893"/>
      <c r="O112" s="893"/>
      <c r="P112" s="893"/>
      <c r="Q112" s="893"/>
      <c r="R112" s="893"/>
      <c r="S112" s="893"/>
      <c r="T112" s="893"/>
      <c r="U112" s="893"/>
      <c r="V112" s="893"/>
      <c r="W112" s="893"/>
      <c r="X112" s="893"/>
      <c r="Y112" s="893"/>
      <c r="Z112" s="893"/>
      <c r="AA112" s="893"/>
      <c r="AB112" s="893"/>
      <c r="AC112" s="893"/>
      <c r="AD112" s="893"/>
      <c r="AE112" s="893"/>
      <c r="AF112" s="893"/>
      <c r="AG112" s="893"/>
      <c r="AH112" s="893"/>
      <c r="AI112" s="894"/>
      <c r="AJ112" s="264"/>
      <c r="AP112" s="248"/>
      <c r="AT112" s="248"/>
      <c r="AV112" s="23"/>
      <c r="AW112" s="23"/>
      <c r="AX112" s="23"/>
      <c r="AY112" s="23"/>
      <c r="AZ112" s="23"/>
      <c r="BA112" s="23"/>
      <c r="BB112" s="23"/>
      <c r="BC112" s="23"/>
    </row>
    <row r="113" spans="1:214" s="240" customFormat="1" ht="15" customHeight="1">
      <c r="B113" s="263"/>
      <c r="C113" s="902" t="s">
        <v>2265</v>
      </c>
      <c r="D113" s="902"/>
      <c r="E113" s="902"/>
      <c r="F113" s="902"/>
      <c r="G113" s="902"/>
      <c r="H113" s="902"/>
      <c r="I113" s="902"/>
      <c r="J113" s="902"/>
      <c r="K113" s="902"/>
      <c r="L113" s="902"/>
      <c r="M113" s="902"/>
      <c r="N113" s="902"/>
      <c r="O113" s="902"/>
      <c r="P113" s="902"/>
      <c r="Q113" s="902"/>
      <c r="R113" s="902"/>
      <c r="S113" s="902"/>
      <c r="T113" s="902"/>
      <c r="U113" s="902"/>
      <c r="V113" s="902"/>
      <c r="W113" s="902"/>
      <c r="X113" s="902"/>
      <c r="Y113" s="902"/>
      <c r="Z113" s="902"/>
      <c r="AA113" s="902"/>
      <c r="AB113" s="902"/>
      <c r="AC113" s="902"/>
      <c r="AD113" s="902"/>
      <c r="AE113" s="902"/>
      <c r="AF113" s="902"/>
      <c r="AG113" s="902"/>
      <c r="AH113" s="902"/>
      <c r="AI113" s="902"/>
      <c r="AJ113" s="264"/>
      <c r="AP113" s="248"/>
      <c r="AT113" s="248"/>
      <c r="AV113" s="23"/>
      <c r="AW113" s="23"/>
      <c r="AX113" s="23"/>
      <c r="AY113" s="23"/>
      <c r="AZ113" s="23"/>
      <c r="BA113" s="23"/>
      <c r="BB113" s="23"/>
      <c r="BC113" s="23"/>
    </row>
    <row r="114" spans="1:214" s="240" customFormat="1" ht="5.0999999999999996" customHeight="1" thickBot="1">
      <c r="B114" s="268"/>
      <c r="C114" s="891"/>
      <c r="D114" s="891"/>
      <c r="E114" s="891"/>
      <c r="F114" s="891"/>
      <c r="G114" s="891"/>
      <c r="H114" s="891"/>
      <c r="I114" s="891"/>
      <c r="J114" s="891"/>
      <c r="K114" s="891"/>
      <c r="L114" s="891"/>
      <c r="M114" s="891"/>
      <c r="N114" s="891"/>
      <c r="O114" s="891"/>
      <c r="P114" s="891"/>
      <c r="Q114" s="891"/>
      <c r="R114" s="891"/>
      <c r="S114" s="891"/>
      <c r="T114" s="891"/>
      <c r="U114" s="891"/>
      <c r="V114" s="891"/>
      <c r="W114" s="891"/>
      <c r="X114" s="891"/>
      <c r="Y114" s="891"/>
      <c r="Z114" s="891"/>
      <c r="AA114" s="891"/>
      <c r="AB114" s="891"/>
      <c r="AC114" s="891"/>
      <c r="AD114" s="891"/>
      <c r="AE114" s="891"/>
      <c r="AF114" s="891"/>
      <c r="AG114" s="891"/>
      <c r="AH114" s="891"/>
      <c r="AI114" s="891"/>
      <c r="AJ114" s="271"/>
      <c r="AP114" s="248"/>
      <c r="AT114" s="248"/>
      <c r="AV114" s="23"/>
      <c r="AW114" s="23"/>
      <c r="AX114" s="23"/>
      <c r="AY114" s="23"/>
      <c r="AZ114" s="23"/>
      <c r="BA114" s="23"/>
      <c r="BB114" s="23"/>
      <c r="BC114" s="23"/>
    </row>
    <row r="115" spans="1:214" s="240" customFormat="1" ht="15" customHeight="1">
      <c r="A115" s="284"/>
      <c r="B115" s="284"/>
      <c r="C115" s="453"/>
      <c r="D115" s="454"/>
      <c r="E115" s="454"/>
      <c r="F115" s="455"/>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P115" s="248"/>
      <c r="AT115" s="248"/>
      <c r="AV115" s="23"/>
      <c r="AW115" s="23"/>
      <c r="AX115" s="23"/>
      <c r="AY115" s="23"/>
      <c r="AZ115" s="23"/>
      <c r="BA115" s="23"/>
      <c r="BB115" s="23"/>
      <c r="BC115" s="23"/>
    </row>
    <row r="116" spans="1:214" s="240" customFormat="1" ht="15" customHeight="1">
      <c r="A116" s="284"/>
      <c r="B116" s="284"/>
      <c r="C116" s="298"/>
      <c r="D116" s="285"/>
      <c r="E116" s="285"/>
      <c r="F116" s="26"/>
      <c r="G116" s="241"/>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99"/>
      <c r="AK116" s="299"/>
      <c r="AL116" s="299"/>
      <c r="AM116" s="299"/>
      <c r="AN116" s="299"/>
      <c r="AP116" s="248"/>
      <c r="AT116" s="248"/>
      <c r="AV116" s="26"/>
      <c r="AW116" s="26"/>
      <c r="AX116" s="26"/>
      <c r="AY116" s="26"/>
      <c r="AZ116" s="26"/>
      <c r="BA116" s="26"/>
      <c r="BB116" s="23"/>
      <c r="BC116" s="23"/>
    </row>
    <row r="117" spans="1:214" s="240" customFormat="1" ht="15" customHeight="1">
      <c r="A117" s="284"/>
      <c r="B117" s="284"/>
      <c r="C117" s="298"/>
      <c r="D117" s="285"/>
      <c r="E117" s="285"/>
      <c r="F117" s="26"/>
      <c r="G117" s="241"/>
      <c r="H117" s="241"/>
      <c r="I117" s="241"/>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99"/>
      <c r="AM117" s="299"/>
      <c r="AN117" s="299"/>
      <c r="AO117" s="241"/>
      <c r="AP117" s="244"/>
      <c r="AQ117" s="241"/>
      <c r="AR117" s="241"/>
      <c r="AS117" s="241"/>
      <c r="AT117" s="244"/>
      <c r="AU117" s="241"/>
      <c r="AV117" s="26"/>
      <c r="AW117" s="26"/>
      <c r="AX117" s="26"/>
      <c r="AY117" s="26"/>
      <c r="AZ117" s="26"/>
      <c r="BA117" s="26"/>
      <c r="BB117" s="23"/>
      <c r="BC117" s="23"/>
    </row>
    <row r="118" spans="1:214" s="240" customFormat="1" ht="15" customHeight="1">
      <c r="A118" s="284"/>
      <c r="B118" s="27"/>
      <c r="C118" s="285"/>
      <c r="D118" s="285"/>
      <c r="E118" s="285"/>
      <c r="F118" s="26"/>
      <c r="G118" s="241"/>
      <c r="H118" s="241"/>
      <c r="I118" s="241"/>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c r="AK118" s="241"/>
      <c r="AL118" s="299"/>
      <c r="AM118" s="299"/>
      <c r="AN118" s="299"/>
      <c r="AO118" s="241"/>
      <c r="AP118" s="244"/>
      <c r="AQ118" s="241"/>
      <c r="AR118" s="241"/>
      <c r="AS118" s="241"/>
      <c r="AT118" s="244"/>
      <c r="AU118" s="241"/>
      <c r="AV118" s="26"/>
      <c r="AW118" s="26"/>
      <c r="AX118" s="26"/>
      <c r="AY118" s="26"/>
      <c r="AZ118" s="26"/>
      <c r="BA118" s="26"/>
      <c r="BB118" s="23"/>
      <c r="BC118" s="23"/>
    </row>
    <row r="119" spans="1:214" s="299" customFormat="1" ht="15" customHeight="1">
      <c r="A119" s="284"/>
      <c r="B119" s="27"/>
      <c r="C119" s="285"/>
      <c r="D119" s="285"/>
      <c r="E119" s="285"/>
      <c r="F119" s="26"/>
      <c r="G119" s="241"/>
      <c r="H119" s="241"/>
      <c r="I119" s="241"/>
      <c r="J119" s="241"/>
      <c r="K119" s="241"/>
      <c r="L119" s="241"/>
      <c r="M119" s="286"/>
      <c r="N119" s="241"/>
      <c r="O119" s="241"/>
      <c r="P119" s="241"/>
      <c r="Q119" s="241"/>
      <c r="R119" s="241"/>
      <c r="S119" s="241"/>
      <c r="T119" s="241"/>
      <c r="U119" s="241" t="s">
        <v>303</v>
      </c>
      <c r="V119" s="241"/>
      <c r="W119" s="241"/>
      <c r="X119" s="241"/>
      <c r="Y119" s="241"/>
      <c r="Z119" s="241"/>
      <c r="AA119" s="241"/>
      <c r="AB119" s="241"/>
      <c r="AC119" s="241"/>
      <c r="AD119" s="241"/>
      <c r="AE119" s="241"/>
      <c r="AF119" s="241"/>
      <c r="AG119" s="241"/>
      <c r="AH119" s="241"/>
      <c r="AI119" s="241"/>
      <c r="AJ119" s="241"/>
      <c r="AK119" s="241"/>
      <c r="AL119" s="471"/>
      <c r="AM119" s="471"/>
      <c r="AN119" s="471"/>
      <c r="AO119" s="471"/>
      <c r="AP119" s="472"/>
      <c r="AQ119" s="471"/>
      <c r="AR119" s="471"/>
      <c r="AS119" s="471"/>
      <c r="AT119" s="300"/>
    </row>
    <row r="120" spans="1:214" s="299" customFormat="1" ht="15" customHeight="1">
      <c r="A120" s="284"/>
      <c r="B120" s="27"/>
      <c r="C120" s="241"/>
      <c r="D120" s="241"/>
      <c r="E120" s="241"/>
      <c r="F120" s="241"/>
      <c r="G120" s="241" t="s">
        <v>1929</v>
      </c>
      <c r="H120" s="241"/>
      <c r="I120" s="241"/>
      <c r="J120" s="241"/>
      <c r="K120" s="241"/>
      <c r="L120" s="241"/>
      <c r="M120" s="241" t="s">
        <v>1170</v>
      </c>
      <c r="N120" s="241"/>
      <c r="O120" s="241"/>
      <c r="P120" s="241"/>
      <c r="Q120" s="241"/>
      <c r="R120" s="241"/>
      <c r="S120" s="241"/>
      <c r="T120" s="241"/>
      <c r="U120" s="241" t="s">
        <v>308</v>
      </c>
      <c r="V120" s="241"/>
      <c r="W120" s="241"/>
      <c r="X120" s="241"/>
      <c r="Y120" s="241"/>
      <c r="Z120" s="241"/>
      <c r="AA120" s="241"/>
      <c r="AB120" s="241"/>
      <c r="AC120" s="241" t="s">
        <v>309</v>
      </c>
      <c r="AD120" s="241"/>
      <c r="AE120" s="241"/>
      <c r="AF120" s="241"/>
      <c r="AG120" s="241"/>
      <c r="AH120" s="241"/>
      <c r="AI120" s="241"/>
      <c r="AJ120" s="241"/>
      <c r="AK120" s="241"/>
      <c r="AL120" s="471"/>
      <c r="AM120" s="471"/>
      <c r="AN120" s="471"/>
      <c r="AO120" s="471"/>
      <c r="AP120" s="472"/>
      <c r="AQ120" s="471"/>
      <c r="AR120" s="471"/>
      <c r="AS120" s="471"/>
      <c r="AT120" s="300"/>
    </row>
    <row r="121" spans="1:214" s="299" customFormat="1" ht="15" customHeight="1">
      <c r="A121" s="284"/>
      <c r="B121" s="27"/>
      <c r="C121" s="241"/>
      <c r="D121" s="241"/>
      <c r="E121" s="241"/>
      <c r="F121" s="241"/>
      <c r="G121" s="241">
        <v>22</v>
      </c>
      <c r="H121" s="241"/>
      <c r="I121" s="241"/>
      <c r="J121" s="241"/>
      <c r="K121" s="241"/>
      <c r="L121" s="241"/>
      <c r="M121" s="241" t="s">
        <v>1171</v>
      </c>
      <c r="N121" s="241"/>
      <c r="O121" s="241"/>
      <c r="P121" s="241"/>
      <c r="Q121" s="241"/>
      <c r="R121" s="241"/>
      <c r="S121" s="241"/>
      <c r="T121" s="241"/>
      <c r="U121" s="241" t="s">
        <v>310</v>
      </c>
      <c r="V121" s="241"/>
      <c r="W121" s="241"/>
      <c r="X121" s="241"/>
      <c r="Y121" s="241"/>
      <c r="Z121" s="241"/>
      <c r="AA121" s="241"/>
      <c r="AB121" s="241"/>
      <c r="AC121" s="241" t="s">
        <v>311</v>
      </c>
      <c r="AD121" s="241"/>
      <c r="AE121" s="241"/>
      <c r="AF121" s="241"/>
      <c r="AG121" s="241"/>
      <c r="AH121" s="241"/>
      <c r="AI121" s="241"/>
      <c r="AJ121" s="241"/>
      <c r="AK121" s="241"/>
      <c r="AL121" s="471"/>
      <c r="AM121" s="471"/>
      <c r="AN121" s="471"/>
      <c r="AO121" s="471"/>
      <c r="AP121" s="472"/>
      <c r="AQ121" s="471"/>
      <c r="AR121" s="471"/>
      <c r="AS121" s="471"/>
      <c r="AT121" s="300"/>
    </row>
    <row r="122" spans="1:214" s="299" customFormat="1" ht="15" customHeight="1">
      <c r="A122" s="284"/>
      <c r="B122" s="27"/>
      <c r="C122" s="241"/>
      <c r="D122" s="241"/>
      <c r="E122" s="241"/>
      <c r="F122" s="241"/>
      <c r="G122" s="241">
        <v>23</v>
      </c>
      <c r="H122" s="241"/>
      <c r="I122" s="241"/>
      <c r="J122" s="241"/>
      <c r="K122" s="241"/>
      <c r="L122" s="241"/>
      <c r="M122" s="241" t="s">
        <v>1172</v>
      </c>
      <c r="N122" s="241"/>
      <c r="O122" s="241"/>
      <c r="P122" s="241"/>
      <c r="Q122" s="241"/>
      <c r="R122" s="241"/>
      <c r="S122" s="241"/>
      <c r="T122" s="241"/>
      <c r="U122" s="241" t="s">
        <v>312</v>
      </c>
      <c r="V122" s="241"/>
      <c r="W122" s="241"/>
      <c r="X122" s="241"/>
      <c r="Y122" s="241"/>
      <c r="Z122" s="241"/>
      <c r="AA122" s="241"/>
      <c r="AB122" s="241"/>
      <c r="AC122" s="241" t="s">
        <v>313</v>
      </c>
      <c r="AD122" s="241"/>
      <c r="AE122" s="241"/>
      <c r="AF122" s="241"/>
      <c r="AG122" s="241"/>
      <c r="AH122" s="241"/>
      <c r="AI122" s="241"/>
      <c r="AJ122" s="241"/>
      <c r="AK122" s="241"/>
      <c r="AL122" s="471"/>
      <c r="AM122" s="471"/>
      <c r="AN122" s="471"/>
      <c r="AO122" s="471"/>
      <c r="AP122" s="472"/>
      <c r="AQ122" s="471"/>
      <c r="AR122" s="471"/>
      <c r="AS122" s="471"/>
      <c r="AT122" s="300"/>
    </row>
    <row r="123" spans="1:214" s="299" customFormat="1" ht="15" customHeight="1">
      <c r="A123" s="284"/>
      <c r="B123" s="27"/>
      <c r="C123" s="241"/>
      <c r="D123" s="241"/>
      <c r="E123" s="241"/>
      <c r="F123" s="241"/>
      <c r="G123" s="241">
        <v>24</v>
      </c>
      <c r="H123" s="241"/>
      <c r="I123" s="241"/>
      <c r="J123" s="241"/>
      <c r="K123" s="241"/>
      <c r="L123" s="241"/>
      <c r="M123" s="241" t="s">
        <v>1173</v>
      </c>
      <c r="N123" s="241"/>
      <c r="O123" s="241"/>
      <c r="P123" s="241"/>
      <c r="Q123" s="241"/>
      <c r="R123" s="241"/>
      <c r="S123" s="241"/>
      <c r="T123" s="241"/>
      <c r="U123" s="241" t="s">
        <v>314</v>
      </c>
      <c r="V123" s="241"/>
      <c r="W123" s="241"/>
      <c r="X123" s="241"/>
      <c r="Y123" s="241"/>
      <c r="Z123" s="241"/>
      <c r="AA123" s="241"/>
      <c r="AB123" s="241"/>
      <c r="AC123" s="241" t="s">
        <v>313</v>
      </c>
      <c r="AD123" s="241"/>
      <c r="AE123" s="241"/>
      <c r="AF123" s="241"/>
      <c r="AG123" s="241"/>
      <c r="AH123" s="241"/>
      <c r="AI123" s="241"/>
      <c r="AJ123" s="241"/>
      <c r="AK123" s="241"/>
      <c r="AL123" s="471"/>
      <c r="AM123" s="471"/>
      <c r="AN123" s="471"/>
      <c r="AO123" s="471"/>
      <c r="AP123" s="472"/>
      <c r="AQ123" s="471"/>
      <c r="AR123" s="471"/>
      <c r="AS123" s="471"/>
      <c r="AT123" s="300"/>
    </row>
    <row r="124" spans="1:214" s="299" customFormat="1" ht="15" customHeight="1">
      <c r="A124" s="284"/>
      <c r="B124" s="27"/>
      <c r="C124" s="241"/>
      <c r="D124" s="241"/>
      <c r="E124" s="241"/>
      <c r="F124" s="241"/>
      <c r="G124" s="241"/>
      <c r="H124" s="241"/>
      <c r="I124" s="241"/>
      <c r="J124" s="241"/>
      <c r="K124" s="241"/>
      <c r="L124" s="241"/>
      <c r="M124" s="241" t="s">
        <v>1174</v>
      </c>
      <c r="N124" s="241"/>
      <c r="O124" s="241"/>
      <c r="P124" s="241"/>
      <c r="Q124" s="241"/>
      <c r="R124" s="241"/>
      <c r="S124" s="241"/>
      <c r="T124" s="241"/>
      <c r="U124" s="241" t="s">
        <v>315</v>
      </c>
      <c r="V124" s="241"/>
      <c r="W124" s="241"/>
      <c r="X124" s="241"/>
      <c r="Y124" s="241"/>
      <c r="Z124" s="241"/>
      <c r="AA124" s="241"/>
      <c r="AB124" s="241"/>
      <c r="AC124" s="241" t="s">
        <v>316</v>
      </c>
      <c r="AD124" s="241"/>
      <c r="AE124" s="241"/>
      <c r="AF124" s="241"/>
      <c r="AG124" s="241"/>
      <c r="AH124" s="241"/>
      <c r="AI124" s="241"/>
      <c r="AJ124" s="241"/>
      <c r="AK124" s="241"/>
      <c r="AL124" s="241"/>
      <c r="AM124" s="241"/>
      <c r="AN124" s="241"/>
      <c r="AO124" s="241"/>
      <c r="AP124" s="244"/>
      <c r="AQ124" s="241"/>
      <c r="AR124" s="241"/>
      <c r="AS124" s="241"/>
      <c r="AT124" s="244"/>
      <c r="AU124" s="241"/>
      <c r="AV124" s="241"/>
      <c r="AW124" s="241"/>
      <c r="AX124" s="241"/>
      <c r="AY124" s="241"/>
      <c r="AZ124" s="241"/>
      <c r="BA124" s="241"/>
      <c r="BB124" s="241"/>
      <c r="BC124" s="241"/>
      <c r="BD124" s="241"/>
      <c r="BE124" s="241"/>
      <c r="BF124" s="241"/>
      <c r="BG124" s="241"/>
      <c r="BH124" s="241"/>
      <c r="BI124" s="241"/>
      <c r="BJ124" s="241"/>
      <c r="BK124" s="241"/>
      <c r="BL124" s="241"/>
      <c r="BM124" s="241"/>
      <c r="BN124" s="241"/>
      <c r="BO124" s="241"/>
      <c r="BP124" s="241"/>
      <c r="BQ124" s="241"/>
      <c r="BR124" s="241"/>
      <c r="BS124" s="241"/>
      <c r="BT124" s="241"/>
      <c r="BU124" s="241"/>
      <c r="BV124" s="241"/>
      <c r="BW124" s="241"/>
      <c r="BX124" s="241"/>
      <c r="BY124" s="241"/>
      <c r="BZ124" s="241"/>
      <c r="CA124" s="241"/>
      <c r="CB124" s="241"/>
      <c r="CC124" s="241"/>
      <c r="CD124" s="241"/>
      <c r="CE124" s="241"/>
      <c r="CF124" s="241"/>
      <c r="CG124" s="241"/>
      <c r="CH124" s="241"/>
      <c r="CI124" s="241"/>
      <c r="CJ124" s="241"/>
      <c r="CK124" s="241"/>
      <c r="CL124" s="241"/>
      <c r="CM124" s="241"/>
      <c r="CN124" s="241"/>
      <c r="CO124" s="241"/>
      <c r="CP124" s="241"/>
      <c r="CQ124" s="241"/>
      <c r="CR124" s="241"/>
      <c r="CS124" s="241"/>
      <c r="CT124" s="241"/>
      <c r="CU124" s="241"/>
      <c r="CV124" s="241"/>
      <c r="CW124" s="241"/>
      <c r="CX124" s="241"/>
      <c r="CY124" s="241"/>
      <c r="CZ124" s="241"/>
      <c r="DA124" s="241"/>
      <c r="DB124" s="241"/>
      <c r="DC124" s="241"/>
      <c r="DD124" s="241"/>
      <c r="DE124" s="241"/>
      <c r="DF124" s="241"/>
      <c r="DG124" s="241"/>
      <c r="DH124" s="241"/>
      <c r="DI124" s="241"/>
      <c r="DJ124" s="241"/>
      <c r="DK124" s="241"/>
      <c r="DL124" s="241"/>
      <c r="DM124" s="241"/>
      <c r="DN124" s="241"/>
      <c r="DO124" s="241"/>
      <c r="DP124" s="241"/>
      <c r="DQ124" s="241"/>
      <c r="DR124" s="241"/>
      <c r="DS124" s="241"/>
      <c r="DT124" s="241"/>
      <c r="DU124" s="241"/>
      <c r="DV124" s="241"/>
      <c r="DW124" s="241"/>
      <c r="DX124" s="241"/>
      <c r="DY124" s="241"/>
      <c r="DZ124" s="241"/>
      <c r="EA124" s="241"/>
      <c r="EB124" s="241"/>
      <c r="EC124" s="241"/>
      <c r="ED124" s="241"/>
      <c r="EE124" s="241"/>
      <c r="EF124" s="241"/>
      <c r="EG124" s="241"/>
      <c r="EH124" s="241"/>
      <c r="EI124" s="241"/>
      <c r="EJ124" s="241"/>
      <c r="EK124" s="241"/>
      <c r="EL124" s="241"/>
      <c r="EM124" s="241"/>
      <c r="EN124" s="241"/>
      <c r="EO124" s="241"/>
      <c r="EP124" s="241"/>
      <c r="EQ124" s="241"/>
      <c r="ER124" s="241"/>
      <c r="ES124" s="241"/>
      <c r="ET124" s="241"/>
      <c r="EU124" s="241"/>
      <c r="EV124" s="241"/>
      <c r="EW124" s="241"/>
      <c r="EX124" s="241"/>
      <c r="EY124" s="241"/>
      <c r="EZ124" s="241"/>
      <c r="FA124" s="241"/>
      <c r="FB124" s="241"/>
      <c r="FC124" s="241"/>
      <c r="FD124" s="241"/>
      <c r="FE124" s="241"/>
      <c r="FF124" s="241"/>
      <c r="FG124" s="241"/>
      <c r="FH124" s="241"/>
      <c r="FI124" s="241"/>
      <c r="FJ124" s="241"/>
      <c r="FK124" s="241"/>
      <c r="FL124" s="241"/>
      <c r="FM124" s="241"/>
      <c r="FN124" s="241"/>
      <c r="FO124" s="241"/>
      <c r="FP124" s="241"/>
      <c r="FQ124" s="241"/>
      <c r="FR124" s="241"/>
      <c r="FS124" s="241"/>
      <c r="FT124" s="241"/>
      <c r="FU124" s="241"/>
      <c r="FV124" s="241"/>
      <c r="FW124" s="241"/>
      <c r="FX124" s="241"/>
      <c r="FY124" s="241"/>
      <c r="FZ124" s="241"/>
      <c r="GA124" s="241"/>
      <c r="GB124" s="241"/>
      <c r="GC124" s="241"/>
      <c r="GD124" s="241"/>
      <c r="GE124" s="241"/>
      <c r="GF124" s="241"/>
      <c r="GG124" s="241"/>
      <c r="GH124" s="241"/>
      <c r="GI124" s="241"/>
      <c r="GJ124" s="241"/>
      <c r="GK124" s="241"/>
      <c r="GL124" s="241"/>
      <c r="GM124" s="241"/>
      <c r="GN124" s="241"/>
      <c r="GO124" s="241"/>
      <c r="GP124" s="241"/>
      <c r="GQ124" s="241"/>
      <c r="GR124" s="241"/>
      <c r="GS124" s="241"/>
      <c r="GT124" s="241"/>
      <c r="GU124" s="241"/>
      <c r="GV124" s="241"/>
      <c r="GW124" s="241"/>
      <c r="GX124" s="241"/>
      <c r="GY124" s="241"/>
      <c r="GZ124" s="241"/>
      <c r="HA124" s="241"/>
      <c r="HB124" s="241"/>
      <c r="HC124" s="241"/>
      <c r="HD124" s="241"/>
      <c r="HE124" s="241"/>
      <c r="HF124" s="241"/>
    </row>
    <row r="125" spans="1:214" s="299" customFormat="1" ht="15" customHeight="1">
      <c r="A125" s="284"/>
      <c r="B125" s="27"/>
      <c r="C125" s="241"/>
      <c r="D125" s="241"/>
      <c r="E125" s="241"/>
      <c r="F125" s="241"/>
      <c r="G125" s="241" t="s">
        <v>2247</v>
      </c>
      <c r="H125" s="241"/>
      <c r="I125" s="241"/>
      <c r="J125" s="241"/>
      <c r="K125" s="241"/>
      <c r="L125" s="241"/>
      <c r="M125" s="241" t="s">
        <v>1175</v>
      </c>
      <c r="N125" s="241"/>
      <c r="O125" s="241"/>
      <c r="P125" s="241"/>
      <c r="Q125" s="241"/>
      <c r="R125" s="241"/>
      <c r="S125" s="241"/>
      <c r="T125" s="241"/>
      <c r="U125" s="241" t="s">
        <v>317</v>
      </c>
      <c r="V125" s="241"/>
      <c r="W125" s="241"/>
      <c r="X125" s="241"/>
      <c r="Y125" s="241"/>
      <c r="Z125" s="241"/>
      <c r="AA125" s="241"/>
      <c r="AB125" s="241"/>
      <c r="AC125" s="241" t="s">
        <v>316</v>
      </c>
      <c r="AD125" s="241"/>
      <c r="AE125" s="241"/>
      <c r="AF125" s="241"/>
      <c r="AG125" s="241"/>
      <c r="AH125" s="241"/>
      <c r="AI125" s="241"/>
      <c r="AJ125" s="241"/>
      <c r="AK125" s="241"/>
      <c r="AL125" s="241"/>
      <c r="AM125" s="241"/>
      <c r="AN125" s="241"/>
      <c r="AO125" s="241"/>
      <c r="AP125" s="244"/>
      <c r="AQ125" s="241"/>
      <c r="AR125" s="241"/>
      <c r="AS125" s="241"/>
      <c r="AT125" s="244"/>
      <c r="AU125" s="241"/>
      <c r="AV125" s="241"/>
      <c r="AW125" s="241"/>
      <c r="AX125" s="241"/>
      <c r="AY125" s="241"/>
      <c r="AZ125" s="241"/>
      <c r="BA125" s="241"/>
      <c r="BB125" s="241"/>
      <c r="BC125" s="241"/>
      <c r="BD125" s="241"/>
      <c r="BE125" s="241"/>
      <c r="BF125" s="241"/>
      <c r="BG125" s="241"/>
      <c r="BH125" s="241"/>
      <c r="BI125" s="241"/>
      <c r="BJ125" s="241"/>
      <c r="BK125" s="241"/>
      <c r="BL125" s="241"/>
      <c r="BM125" s="241"/>
      <c r="BN125" s="241"/>
      <c r="BO125" s="241"/>
      <c r="BP125" s="241"/>
      <c r="BQ125" s="241"/>
      <c r="BR125" s="241"/>
      <c r="BS125" s="241"/>
      <c r="BT125" s="241"/>
      <c r="BU125" s="241"/>
      <c r="BV125" s="241"/>
      <c r="BW125" s="241"/>
      <c r="BX125" s="241"/>
      <c r="BY125" s="241"/>
      <c r="BZ125" s="241"/>
      <c r="CA125" s="241"/>
      <c r="CB125" s="241"/>
      <c r="CC125" s="241"/>
      <c r="CD125" s="241"/>
      <c r="CE125" s="241"/>
      <c r="CF125" s="241"/>
      <c r="CG125" s="241"/>
      <c r="CH125" s="241"/>
      <c r="CI125" s="241"/>
      <c r="CJ125" s="241"/>
      <c r="CK125" s="241"/>
      <c r="CL125" s="241"/>
      <c r="CM125" s="241"/>
      <c r="CN125" s="241"/>
      <c r="CO125" s="241"/>
      <c r="CP125" s="241"/>
      <c r="CQ125" s="241"/>
      <c r="CR125" s="241"/>
      <c r="CS125" s="241"/>
      <c r="CT125" s="241"/>
      <c r="CU125" s="241"/>
      <c r="CV125" s="241"/>
      <c r="CW125" s="241"/>
      <c r="CX125" s="241"/>
      <c r="CY125" s="241"/>
      <c r="CZ125" s="241"/>
      <c r="DA125" s="241"/>
      <c r="DB125" s="241"/>
      <c r="DC125" s="241"/>
      <c r="DD125" s="241"/>
      <c r="DE125" s="241"/>
      <c r="DF125" s="241"/>
      <c r="DG125" s="241"/>
      <c r="DH125" s="241"/>
      <c r="DI125" s="241"/>
      <c r="DJ125" s="241"/>
      <c r="DK125" s="241"/>
      <c r="DL125" s="241"/>
      <c r="DM125" s="241"/>
      <c r="DN125" s="241"/>
      <c r="DO125" s="241"/>
      <c r="DP125" s="241"/>
      <c r="DQ125" s="241"/>
      <c r="DR125" s="241"/>
      <c r="DS125" s="241"/>
      <c r="DT125" s="241"/>
      <c r="DU125" s="241"/>
      <c r="DV125" s="241"/>
      <c r="DW125" s="241"/>
      <c r="DX125" s="241"/>
      <c r="DY125" s="241"/>
      <c r="DZ125" s="241"/>
      <c r="EA125" s="241"/>
      <c r="EB125" s="241"/>
      <c r="EC125" s="241"/>
      <c r="ED125" s="241"/>
      <c r="EE125" s="241"/>
      <c r="EF125" s="241"/>
      <c r="EG125" s="241"/>
      <c r="EH125" s="241"/>
      <c r="EI125" s="241"/>
      <c r="EJ125" s="241"/>
      <c r="EK125" s="241"/>
      <c r="EL125" s="241"/>
      <c r="EM125" s="241"/>
      <c r="EN125" s="241"/>
      <c r="EO125" s="241"/>
      <c r="EP125" s="241"/>
      <c r="EQ125" s="241"/>
      <c r="ER125" s="241"/>
      <c r="ES125" s="241"/>
      <c r="ET125" s="241"/>
      <c r="EU125" s="241"/>
      <c r="EV125" s="241"/>
      <c r="EW125" s="241"/>
      <c r="EX125" s="241"/>
      <c r="EY125" s="241"/>
      <c r="EZ125" s="241"/>
      <c r="FA125" s="241"/>
      <c r="FB125" s="241"/>
      <c r="FC125" s="241"/>
      <c r="FD125" s="241"/>
      <c r="FE125" s="241"/>
      <c r="FF125" s="241"/>
      <c r="FG125" s="241"/>
      <c r="FH125" s="241"/>
      <c r="FI125" s="241"/>
      <c r="FJ125" s="241"/>
      <c r="FK125" s="241"/>
      <c r="FL125" s="241"/>
      <c r="FM125" s="241"/>
      <c r="FN125" s="241"/>
      <c r="FO125" s="241"/>
      <c r="FP125" s="241"/>
      <c r="FQ125" s="241"/>
      <c r="FR125" s="241"/>
      <c r="FS125" s="241"/>
      <c r="FT125" s="241"/>
      <c r="FU125" s="241"/>
      <c r="FV125" s="241"/>
      <c r="FW125" s="241"/>
      <c r="FX125" s="241"/>
      <c r="FY125" s="241"/>
      <c r="FZ125" s="241"/>
      <c r="GA125" s="241"/>
      <c r="GB125" s="241"/>
      <c r="GC125" s="241"/>
      <c r="GD125" s="241"/>
      <c r="GE125" s="241"/>
      <c r="GF125" s="241"/>
      <c r="GG125" s="241"/>
      <c r="GH125" s="241"/>
      <c r="GI125" s="241"/>
      <c r="GJ125" s="241"/>
      <c r="GK125" s="241"/>
      <c r="GL125" s="241"/>
      <c r="GM125" s="241"/>
      <c r="GN125" s="241"/>
      <c r="GO125" s="241"/>
      <c r="GP125" s="241"/>
      <c r="GQ125" s="241"/>
      <c r="GR125" s="241"/>
      <c r="GS125" s="241"/>
      <c r="GT125" s="241"/>
      <c r="GU125" s="241"/>
      <c r="GV125" s="241"/>
      <c r="GW125" s="241"/>
      <c r="GX125" s="241"/>
      <c r="GY125" s="241"/>
      <c r="GZ125" s="241"/>
      <c r="HA125" s="241"/>
      <c r="HB125" s="241"/>
      <c r="HC125" s="241"/>
      <c r="HD125" s="241"/>
      <c r="HE125" s="241"/>
      <c r="HF125" s="241"/>
    </row>
    <row r="126" spans="1:214" s="299" customFormat="1" ht="15" customHeight="1">
      <c r="A126" s="284"/>
      <c r="B126" s="27"/>
      <c r="C126" s="241"/>
      <c r="D126" s="241"/>
      <c r="E126" s="241"/>
      <c r="F126" s="241"/>
      <c r="G126" s="241" t="s">
        <v>2248</v>
      </c>
      <c r="H126" s="241"/>
      <c r="I126" s="241"/>
      <c r="J126" s="241"/>
      <c r="K126" s="241"/>
      <c r="L126" s="241"/>
      <c r="M126" s="241" t="s">
        <v>1176</v>
      </c>
      <c r="N126" s="241"/>
      <c r="O126" s="241"/>
      <c r="P126" s="241"/>
      <c r="Q126" s="241"/>
      <c r="R126" s="241"/>
      <c r="S126" s="241"/>
      <c r="T126" s="241"/>
      <c r="U126" s="241" t="s">
        <v>318</v>
      </c>
      <c r="V126" s="241"/>
      <c r="W126" s="241"/>
      <c r="X126" s="241"/>
      <c r="Y126" s="241"/>
      <c r="Z126" s="241"/>
      <c r="AA126" s="241"/>
      <c r="AB126" s="241"/>
      <c r="AC126" s="241" t="s">
        <v>309</v>
      </c>
      <c r="AD126" s="241"/>
      <c r="AE126" s="241"/>
      <c r="AF126" s="241"/>
      <c r="AG126" s="241"/>
      <c r="AH126" s="241"/>
      <c r="AI126" s="241"/>
      <c r="AJ126" s="241"/>
      <c r="AK126" s="241"/>
      <c r="AL126" s="241"/>
      <c r="AM126" s="241"/>
      <c r="AN126" s="241"/>
      <c r="AO126" s="241"/>
      <c r="AP126" s="244"/>
      <c r="AQ126" s="241"/>
      <c r="AR126" s="241"/>
      <c r="AS126" s="241"/>
      <c r="AT126" s="244"/>
      <c r="AU126" s="241"/>
      <c r="AV126" s="241"/>
      <c r="AW126" s="241"/>
      <c r="AX126" s="241"/>
      <c r="AY126" s="241"/>
      <c r="AZ126" s="241"/>
      <c r="BA126" s="241"/>
      <c r="BB126" s="241"/>
      <c r="BC126" s="241"/>
      <c r="BD126" s="241"/>
      <c r="BE126" s="241"/>
      <c r="BF126" s="241"/>
      <c r="BG126" s="241"/>
      <c r="BH126" s="241"/>
      <c r="BI126" s="241"/>
      <c r="BJ126" s="241"/>
      <c r="BK126" s="241"/>
      <c r="BL126" s="241"/>
      <c r="BM126" s="241"/>
      <c r="BN126" s="241"/>
      <c r="BO126" s="241"/>
      <c r="BP126" s="241"/>
      <c r="BQ126" s="241"/>
      <c r="BR126" s="241"/>
      <c r="BS126" s="241"/>
      <c r="BT126" s="241"/>
      <c r="BU126" s="241"/>
      <c r="BV126" s="241"/>
      <c r="BW126" s="241"/>
      <c r="BX126" s="241"/>
      <c r="BY126" s="241"/>
      <c r="BZ126" s="241"/>
      <c r="CA126" s="241"/>
      <c r="CB126" s="241"/>
      <c r="CC126" s="241"/>
      <c r="CD126" s="241"/>
      <c r="CE126" s="241"/>
      <c r="CF126" s="241"/>
      <c r="CG126" s="241"/>
      <c r="CH126" s="241"/>
      <c r="CI126" s="241"/>
      <c r="CJ126" s="241"/>
      <c r="CK126" s="241"/>
      <c r="CL126" s="241"/>
      <c r="CM126" s="241"/>
      <c r="CN126" s="241"/>
      <c r="CO126" s="241"/>
      <c r="CP126" s="241"/>
      <c r="CQ126" s="241"/>
      <c r="CR126" s="241"/>
      <c r="CS126" s="241"/>
      <c r="CT126" s="241"/>
      <c r="CU126" s="241"/>
      <c r="CV126" s="241"/>
      <c r="CW126" s="241"/>
      <c r="CX126" s="241"/>
      <c r="CY126" s="241"/>
      <c r="CZ126" s="241"/>
      <c r="DA126" s="241"/>
      <c r="DB126" s="241"/>
      <c r="DC126" s="241"/>
      <c r="DD126" s="241"/>
      <c r="DE126" s="241"/>
      <c r="DF126" s="241"/>
      <c r="DG126" s="241"/>
      <c r="DH126" s="241"/>
      <c r="DI126" s="241"/>
      <c r="DJ126" s="241"/>
      <c r="DK126" s="241"/>
      <c r="DL126" s="241"/>
      <c r="DM126" s="241"/>
      <c r="DN126" s="241"/>
      <c r="DO126" s="241"/>
      <c r="DP126" s="241"/>
      <c r="DQ126" s="241"/>
      <c r="DR126" s="241"/>
      <c r="DS126" s="241"/>
      <c r="DT126" s="241"/>
      <c r="DU126" s="241"/>
      <c r="DV126" s="241"/>
      <c r="DW126" s="241"/>
      <c r="DX126" s="241"/>
      <c r="DY126" s="241"/>
      <c r="DZ126" s="241"/>
      <c r="EA126" s="241"/>
      <c r="EB126" s="241"/>
      <c r="EC126" s="241"/>
      <c r="ED126" s="241"/>
      <c r="EE126" s="241"/>
      <c r="EF126" s="241"/>
      <c r="EG126" s="241"/>
      <c r="EH126" s="241"/>
      <c r="EI126" s="241"/>
      <c r="EJ126" s="241"/>
      <c r="EK126" s="241"/>
      <c r="EL126" s="241"/>
      <c r="EM126" s="241"/>
      <c r="EN126" s="241"/>
      <c r="EO126" s="241"/>
      <c r="EP126" s="241"/>
      <c r="EQ126" s="241"/>
      <c r="ER126" s="241"/>
      <c r="ES126" s="241"/>
      <c r="ET126" s="241"/>
      <c r="EU126" s="241"/>
      <c r="EV126" s="241"/>
      <c r="EW126" s="241"/>
      <c r="EX126" s="241"/>
      <c r="EY126" s="241"/>
      <c r="EZ126" s="241"/>
      <c r="FA126" s="241"/>
      <c r="FB126" s="241"/>
      <c r="FC126" s="241"/>
      <c r="FD126" s="241"/>
      <c r="FE126" s="241"/>
      <c r="FF126" s="241"/>
      <c r="FG126" s="241"/>
      <c r="FH126" s="241"/>
      <c r="FI126" s="241"/>
      <c r="FJ126" s="241"/>
      <c r="FK126" s="241"/>
      <c r="FL126" s="241"/>
      <c r="FM126" s="241"/>
      <c r="FN126" s="241"/>
      <c r="FO126" s="241"/>
      <c r="FP126" s="241"/>
      <c r="FQ126" s="241"/>
      <c r="FR126" s="241"/>
      <c r="FS126" s="241"/>
      <c r="FT126" s="241"/>
      <c r="FU126" s="241"/>
      <c r="FV126" s="241"/>
      <c r="FW126" s="241"/>
      <c r="FX126" s="241"/>
      <c r="FY126" s="241"/>
      <c r="FZ126" s="241"/>
      <c r="GA126" s="241"/>
      <c r="GB126" s="241"/>
      <c r="GC126" s="241"/>
      <c r="GD126" s="241"/>
      <c r="GE126" s="241"/>
      <c r="GF126" s="241"/>
      <c r="GG126" s="241"/>
      <c r="GH126" s="241"/>
      <c r="GI126" s="241"/>
      <c r="GJ126" s="241"/>
      <c r="GK126" s="241"/>
      <c r="GL126" s="241"/>
      <c r="GM126" s="241"/>
      <c r="GN126" s="241"/>
      <c r="GO126" s="241"/>
      <c r="GP126" s="241"/>
      <c r="GQ126" s="241"/>
      <c r="GR126" s="241"/>
      <c r="GS126" s="241"/>
      <c r="GT126" s="241"/>
      <c r="GU126" s="241"/>
      <c r="GV126" s="241"/>
      <c r="GW126" s="241"/>
      <c r="GX126" s="241"/>
      <c r="GY126" s="241"/>
      <c r="GZ126" s="241"/>
      <c r="HA126" s="241"/>
      <c r="HB126" s="241"/>
      <c r="HC126" s="241"/>
      <c r="HD126" s="241"/>
      <c r="HE126" s="241"/>
      <c r="HF126" s="241"/>
    </row>
    <row r="127" spans="1:214" s="299" customFormat="1" ht="15" customHeight="1">
      <c r="A127" s="284"/>
      <c r="B127" s="27"/>
      <c r="C127" s="241"/>
      <c r="D127" s="241"/>
      <c r="E127" s="241"/>
      <c r="F127" s="241"/>
      <c r="G127" s="241"/>
      <c r="H127" s="241"/>
      <c r="I127" s="241"/>
      <c r="J127" s="241"/>
      <c r="K127" s="241"/>
      <c r="L127" s="241"/>
      <c r="M127" s="241" t="s">
        <v>1177</v>
      </c>
      <c r="N127" s="241"/>
      <c r="O127" s="241"/>
      <c r="P127" s="241"/>
      <c r="Q127" s="241"/>
      <c r="R127" s="241"/>
      <c r="S127" s="241"/>
      <c r="T127" s="241"/>
      <c r="U127" s="241" t="s">
        <v>319</v>
      </c>
      <c r="V127" s="241"/>
      <c r="W127" s="241"/>
      <c r="X127" s="241"/>
      <c r="Y127" s="241"/>
      <c r="Z127" s="241"/>
      <c r="AA127" s="241"/>
      <c r="AB127" s="241"/>
      <c r="AC127" s="241" t="s">
        <v>325</v>
      </c>
      <c r="AD127" s="241"/>
      <c r="AE127" s="241"/>
      <c r="AF127" s="241"/>
      <c r="AG127" s="241"/>
      <c r="AH127" s="241"/>
      <c r="AI127" s="241"/>
      <c r="AJ127" s="241"/>
      <c r="AK127" s="241"/>
      <c r="AL127" s="241"/>
      <c r="AM127" s="241"/>
      <c r="AN127" s="241"/>
      <c r="AO127" s="241"/>
      <c r="AP127" s="244"/>
      <c r="AQ127" s="241"/>
      <c r="AR127" s="241"/>
      <c r="AS127" s="241"/>
      <c r="AT127" s="244"/>
      <c r="AU127" s="241"/>
      <c r="AV127" s="241"/>
      <c r="AW127" s="241"/>
      <c r="AX127" s="241"/>
      <c r="AY127" s="241"/>
      <c r="AZ127" s="241"/>
      <c r="BA127" s="241"/>
      <c r="BB127" s="241"/>
      <c r="BC127" s="241"/>
      <c r="BD127" s="241"/>
      <c r="BE127" s="241"/>
      <c r="BF127" s="241"/>
      <c r="BG127" s="241"/>
      <c r="BH127" s="241"/>
      <c r="BI127" s="241"/>
      <c r="BJ127" s="241"/>
      <c r="BK127" s="241"/>
      <c r="BL127" s="241"/>
      <c r="BM127" s="241"/>
      <c r="BN127" s="241"/>
      <c r="BO127" s="241"/>
      <c r="BP127" s="241"/>
      <c r="BQ127" s="241"/>
      <c r="BR127" s="241"/>
      <c r="BS127" s="241"/>
      <c r="BT127" s="241"/>
      <c r="BU127" s="241"/>
      <c r="BV127" s="241"/>
      <c r="BW127" s="241"/>
      <c r="BX127" s="241"/>
      <c r="BY127" s="241"/>
      <c r="BZ127" s="241"/>
      <c r="CA127" s="241"/>
      <c r="CB127" s="241"/>
      <c r="CC127" s="241"/>
      <c r="CD127" s="241"/>
      <c r="CE127" s="241"/>
      <c r="CF127" s="241"/>
      <c r="CG127" s="241"/>
      <c r="CH127" s="241"/>
      <c r="CI127" s="241"/>
      <c r="CJ127" s="241"/>
      <c r="CK127" s="241"/>
      <c r="CL127" s="241"/>
      <c r="CM127" s="241"/>
      <c r="CN127" s="241"/>
      <c r="CO127" s="241"/>
      <c r="CP127" s="241"/>
      <c r="CQ127" s="241"/>
      <c r="CR127" s="241"/>
      <c r="CS127" s="241"/>
      <c r="CT127" s="241"/>
      <c r="CU127" s="241"/>
      <c r="CV127" s="241"/>
      <c r="CW127" s="241"/>
      <c r="CX127" s="241"/>
      <c r="CY127" s="241"/>
      <c r="CZ127" s="241"/>
      <c r="DA127" s="241"/>
      <c r="DB127" s="241"/>
      <c r="DC127" s="241"/>
      <c r="DD127" s="241"/>
      <c r="DE127" s="241"/>
      <c r="DF127" s="241"/>
      <c r="DG127" s="241"/>
      <c r="DH127" s="241"/>
      <c r="DI127" s="241"/>
      <c r="DJ127" s="241"/>
      <c r="DK127" s="241"/>
      <c r="DL127" s="241"/>
      <c r="DM127" s="241"/>
      <c r="DN127" s="241"/>
      <c r="DO127" s="241"/>
      <c r="DP127" s="241"/>
      <c r="DQ127" s="241"/>
      <c r="DR127" s="241"/>
      <c r="DS127" s="241"/>
      <c r="DT127" s="241"/>
      <c r="DU127" s="241"/>
      <c r="DV127" s="241"/>
      <c r="DW127" s="241"/>
      <c r="DX127" s="241"/>
      <c r="DY127" s="241"/>
      <c r="DZ127" s="241"/>
      <c r="EA127" s="241"/>
      <c r="EB127" s="241"/>
      <c r="EC127" s="241"/>
      <c r="ED127" s="241"/>
      <c r="EE127" s="241"/>
      <c r="EF127" s="241"/>
      <c r="EG127" s="241"/>
      <c r="EH127" s="241"/>
      <c r="EI127" s="241"/>
      <c r="EJ127" s="241"/>
      <c r="EK127" s="241"/>
      <c r="EL127" s="241"/>
      <c r="EM127" s="241"/>
      <c r="EN127" s="241"/>
      <c r="EO127" s="241"/>
      <c r="EP127" s="241"/>
      <c r="EQ127" s="241"/>
      <c r="ER127" s="241"/>
      <c r="ES127" s="241"/>
      <c r="ET127" s="241"/>
      <c r="EU127" s="241"/>
      <c r="EV127" s="241"/>
      <c r="EW127" s="241"/>
      <c r="EX127" s="241"/>
      <c r="EY127" s="241"/>
      <c r="EZ127" s="241"/>
      <c r="FA127" s="241"/>
      <c r="FB127" s="241"/>
      <c r="FC127" s="241"/>
      <c r="FD127" s="241"/>
      <c r="FE127" s="241"/>
      <c r="FF127" s="241"/>
      <c r="FG127" s="241"/>
      <c r="FH127" s="241"/>
      <c r="FI127" s="241"/>
      <c r="FJ127" s="241"/>
      <c r="FK127" s="241"/>
      <c r="FL127" s="241"/>
      <c r="FM127" s="241"/>
      <c r="FN127" s="241"/>
      <c r="FO127" s="241"/>
      <c r="FP127" s="241"/>
      <c r="FQ127" s="241"/>
      <c r="FR127" s="241"/>
      <c r="FS127" s="241"/>
      <c r="FT127" s="241"/>
      <c r="FU127" s="241"/>
      <c r="FV127" s="241"/>
      <c r="FW127" s="241"/>
      <c r="FX127" s="241"/>
      <c r="FY127" s="241"/>
      <c r="FZ127" s="241"/>
      <c r="GA127" s="241"/>
      <c r="GB127" s="241"/>
      <c r="GC127" s="241"/>
      <c r="GD127" s="241"/>
      <c r="GE127" s="241"/>
      <c r="GF127" s="241"/>
      <c r="GG127" s="241"/>
      <c r="GH127" s="241"/>
      <c r="GI127" s="241"/>
      <c r="GJ127" s="241"/>
      <c r="GK127" s="241"/>
      <c r="GL127" s="241"/>
      <c r="GM127" s="241"/>
      <c r="GN127" s="241"/>
      <c r="GO127" s="241"/>
      <c r="GP127" s="241"/>
      <c r="GQ127" s="241"/>
      <c r="GR127" s="241"/>
      <c r="GS127" s="241"/>
      <c r="GT127" s="241"/>
      <c r="GU127" s="241"/>
      <c r="GV127" s="241"/>
      <c r="GW127" s="241"/>
      <c r="GX127" s="241"/>
      <c r="GY127" s="241"/>
      <c r="GZ127" s="241"/>
      <c r="HA127" s="241"/>
      <c r="HB127" s="241"/>
      <c r="HC127" s="241"/>
      <c r="HD127" s="241"/>
      <c r="HE127" s="241"/>
      <c r="HF127" s="241"/>
    </row>
    <row r="128" spans="1:214" s="299" customFormat="1" ht="15" customHeight="1">
      <c r="A128" s="284"/>
      <c r="B128" s="27"/>
      <c r="C128" s="241"/>
      <c r="D128" s="241"/>
      <c r="E128" s="241"/>
      <c r="F128" s="241"/>
      <c r="G128" s="241"/>
      <c r="H128" s="241"/>
      <c r="I128" s="241"/>
      <c r="J128" s="241"/>
      <c r="K128" s="241"/>
      <c r="L128" s="241"/>
      <c r="M128" s="241" t="s">
        <v>1178</v>
      </c>
      <c r="N128" s="241"/>
      <c r="O128" s="241"/>
      <c r="P128" s="241"/>
      <c r="Q128" s="241"/>
      <c r="R128" s="241"/>
      <c r="S128" s="241"/>
      <c r="T128" s="241"/>
      <c r="U128" s="241" t="s">
        <v>320</v>
      </c>
      <c r="V128" s="241"/>
      <c r="W128" s="241"/>
      <c r="X128" s="241"/>
      <c r="Y128" s="241"/>
      <c r="Z128" s="241"/>
      <c r="AA128" s="241"/>
      <c r="AB128" s="241"/>
      <c r="AC128" s="241" t="s">
        <v>316</v>
      </c>
      <c r="AD128" s="241"/>
      <c r="AE128" s="241"/>
      <c r="AF128" s="241"/>
      <c r="AG128" s="241"/>
      <c r="AH128" s="241"/>
      <c r="AI128" s="241"/>
      <c r="AJ128" s="241"/>
      <c r="AK128" s="241"/>
      <c r="AL128" s="241"/>
      <c r="AM128" s="241"/>
      <c r="AN128" s="241"/>
      <c r="AO128" s="241"/>
      <c r="AP128" s="244"/>
      <c r="AQ128" s="241"/>
      <c r="AR128" s="241"/>
      <c r="AS128" s="241"/>
      <c r="AT128" s="244"/>
      <c r="AU128" s="241"/>
      <c r="AV128" s="241"/>
      <c r="AW128" s="241"/>
      <c r="AX128" s="241"/>
      <c r="AY128" s="241"/>
      <c r="AZ128" s="241"/>
      <c r="BA128" s="241"/>
      <c r="BB128" s="241"/>
      <c r="BC128" s="241"/>
      <c r="BD128" s="241"/>
      <c r="BE128" s="241"/>
      <c r="BF128" s="241"/>
      <c r="BG128" s="241"/>
      <c r="BH128" s="241"/>
      <c r="BI128" s="241"/>
      <c r="BJ128" s="241"/>
      <c r="BK128" s="241"/>
      <c r="BL128" s="241"/>
      <c r="BM128" s="241"/>
      <c r="BN128" s="241"/>
      <c r="BO128" s="241"/>
      <c r="BP128" s="241"/>
      <c r="BQ128" s="241"/>
      <c r="BR128" s="241"/>
      <c r="BS128" s="241"/>
      <c r="BT128" s="241"/>
      <c r="BU128" s="241"/>
      <c r="BV128" s="241"/>
      <c r="BW128" s="241"/>
      <c r="BX128" s="241"/>
      <c r="BY128" s="241"/>
      <c r="BZ128" s="241"/>
      <c r="CA128" s="241"/>
      <c r="CB128" s="241"/>
      <c r="CC128" s="241"/>
      <c r="CD128" s="241"/>
      <c r="CE128" s="241"/>
      <c r="CF128" s="241"/>
      <c r="CG128" s="241"/>
      <c r="CH128" s="241"/>
      <c r="CI128" s="241"/>
      <c r="CJ128" s="241"/>
      <c r="CK128" s="241"/>
      <c r="CL128" s="241"/>
      <c r="CM128" s="241"/>
      <c r="CN128" s="241"/>
      <c r="CO128" s="241"/>
      <c r="CP128" s="241"/>
      <c r="CQ128" s="241"/>
      <c r="CR128" s="241"/>
      <c r="CS128" s="241"/>
      <c r="CT128" s="241"/>
      <c r="CU128" s="241"/>
      <c r="CV128" s="241"/>
      <c r="CW128" s="241"/>
      <c r="CX128" s="241"/>
      <c r="CY128" s="241"/>
      <c r="CZ128" s="241"/>
      <c r="DA128" s="241"/>
      <c r="DB128" s="241"/>
      <c r="DC128" s="241"/>
      <c r="DD128" s="241"/>
      <c r="DE128" s="241"/>
      <c r="DF128" s="241"/>
      <c r="DG128" s="241"/>
      <c r="DH128" s="241"/>
      <c r="DI128" s="241"/>
      <c r="DJ128" s="241"/>
      <c r="DK128" s="241"/>
      <c r="DL128" s="241"/>
      <c r="DM128" s="241"/>
      <c r="DN128" s="241"/>
      <c r="DO128" s="241"/>
      <c r="DP128" s="241"/>
      <c r="DQ128" s="241"/>
      <c r="DR128" s="241"/>
      <c r="DS128" s="241"/>
      <c r="DT128" s="241"/>
      <c r="DU128" s="241"/>
      <c r="DV128" s="241"/>
      <c r="DW128" s="241"/>
      <c r="DX128" s="241"/>
      <c r="DY128" s="241"/>
      <c r="DZ128" s="241"/>
      <c r="EA128" s="241"/>
      <c r="EB128" s="241"/>
      <c r="EC128" s="241"/>
      <c r="ED128" s="241"/>
      <c r="EE128" s="241"/>
      <c r="EF128" s="241"/>
      <c r="EG128" s="241"/>
      <c r="EH128" s="241"/>
      <c r="EI128" s="241"/>
      <c r="EJ128" s="241"/>
      <c r="EK128" s="241"/>
      <c r="EL128" s="241"/>
      <c r="EM128" s="241"/>
      <c r="EN128" s="241"/>
      <c r="EO128" s="241"/>
      <c r="EP128" s="241"/>
      <c r="EQ128" s="241"/>
      <c r="ER128" s="241"/>
      <c r="ES128" s="241"/>
      <c r="ET128" s="241"/>
      <c r="EU128" s="241"/>
      <c r="EV128" s="241"/>
      <c r="EW128" s="241"/>
      <c r="EX128" s="241"/>
      <c r="EY128" s="241"/>
      <c r="EZ128" s="241"/>
      <c r="FA128" s="241"/>
      <c r="FB128" s="241"/>
      <c r="FC128" s="241"/>
      <c r="FD128" s="241"/>
      <c r="FE128" s="241"/>
      <c r="FF128" s="241"/>
      <c r="FG128" s="241"/>
      <c r="FH128" s="241"/>
      <c r="FI128" s="241"/>
      <c r="FJ128" s="241"/>
      <c r="FK128" s="241"/>
      <c r="FL128" s="241"/>
      <c r="FM128" s="241"/>
      <c r="FN128" s="241"/>
      <c r="FO128" s="241"/>
      <c r="FP128" s="241"/>
      <c r="FQ128" s="241"/>
      <c r="FR128" s="241"/>
      <c r="FS128" s="241"/>
      <c r="FT128" s="241"/>
      <c r="FU128" s="241"/>
      <c r="FV128" s="241"/>
      <c r="FW128" s="241"/>
      <c r="FX128" s="241"/>
      <c r="FY128" s="241"/>
      <c r="FZ128" s="241"/>
      <c r="GA128" s="241"/>
      <c r="GB128" s="241"/>
      <c r="GC128" s="241"/>
      <c r="GD128" s="241"/>
      <c r="GE128" s="241"/>
      <c r="GF128" s="241"/>
      <c r="GG128" s="241"/>
      <c r="GH128" s="241"/>
      <c r="GI128" s="241"/>
      <c r="GJ128" s="241"/>
      <c r="GK128" s="241"/>
      <c r="GL128" s="241"/>
      <c r="GM128" s="241"/>
      <c r="GN128" s="241"/>
      <c r="GO128" s="241"/>
      <c r="GP128" s="241"/>
      <c r="GQ128" s="241"/>
      <c r="GR128" s="241"/>
      <c r="GS128" s="241"/>
      <c r="GT128" s="241"/>
      <c r="GU128" s="241"/>
      <c r="GV128" s="241"/>
      <c r="GW128" s="241"/>
      <c r="GX128" s="241"/>
      <c r="GY128" s="241"/>
      <c r="GZ128" s="241"/>
      <c r="HA128" s="241"/>
      <c r="HB128" s="241"/>
      <c r="HC128" s="241"/>
      <c r="HD128" s="241"/>
      <c r="HE128" s="241"/>
      <c r="HF128" s="241"/>
    </row>
    <row r="129" spans="1:214" s="299" customFormat="1" ht="15" customHeight="1">
      <c r="A129" s="284"/>
      <c r="B129" s="27"/>
      <c r="C129" s="241"/>
      <c r="D129" s="241"/>
      <c r="E129" s="241"/>
      <c r="F129" s="241"/>
      <c r="G129" s="241"/>
      <c r="H129" s="241"/>
      <c r="I129" s="241"/>
      <c r="J129" s="241"/>
      <c r="K129" s="241"/>
      <c r="L129" s="241"/>
      <c r="M129" s="241" t="s">
        <v>1179</v>
      </c>
      <c r="N129" s="241"/>
      <c r="O129" s="241"/>
      <c r="P129" s="241"/>
      <c r="Q129" s="241"/>
      <c r="R129" s="241"/>
      <c r="S129" s="241"/>
      <c r="T129" s="241"/>
      <c r="U129" s="241" t="s">
        <v>321</v>
      </c>
      <c r="V129" s="241"/>
      <c r="W129" s="241"/>
      <c r="X129" s="241"/>
      <c r="Y129" s="241"/>
      <c r="Z129" s="241"/>
      <c r="AA129" s="241"/>
      <c r="AB129" s="241"/>
      <c r="AC129" s="241" t="s">
        <v>322</v>
      </c>
      <c r="AD129" s="241"/>
      <c r="AE129" s="241"/>
      <c r="AF129" s="241"/>
      <c r="AG129" s="241"/>
      <c r="AH129" s="241"/>
      <c r="AI129" s="241"/>
      <c r="AJ129" s="241"/>
      <c r="AK129" s="241"/>
      <c r="AL129" s="241"/>
      <c r="AM129" s="241"/>
      <c r="AN129" s="241"/>
      <c r="AO129" s="241"/>
      <c r="AP129" s="244"/>
      <c r="AQ129" s="241"/>
      <c r="AR129" s="241"/>
      <c r="AS129" s="241"/>
      <c r="AT129" s="244"/>
      <c r="AU129" s="241"/>
      <c r="AV129" s="241"/>
      <c r="AW129" s="241"/>
      <c r="AX129" s="241"/>
      <c r="AY129" s="241"/>
      <c r="AZ129" s="241"/>
      <c r="BA129" s="241"/>
      <c r="BB129" s="241"/>
      <c r="BC129" s="241"/>
      <c r="BD129" s="241"/>
      <c r="BE129" s="241"/>
      <c r="BF129" s="241"/>
      <c r="BG129" s="241"/>
      <c r="BH129" s="241"/>
      <c r="BI129" s="241"/>
      <c r="BJ129" s="241"/>
      <c r="BK129" s="241"/>
      <c r="BL129" s="241"/>
      <c r="BM129" s="241"/>
      <c r="BN129" s="241"/>
      <c r="BO129" s="241"/>
      <c r="BP129" s="241"/>
      <c r="BQ129" s="241"/>
      <c r="BR129" s="241"/>
      <c r="BS129" s="241"/>
      <c r="BT129" s="241"/>
      <c r="BU129" s="241"/>
      <c r="BV129" s="241"/>
      <c r="BW129" s="241"/>
      <c r="BX129" s="241"/>
      <c r="BY129" s="241"/>
      <c r="BZ129" s="241"/>
      <c r="CA129" s="241"/>
      <c r="CB129" s="241"/>
      <c r="CC129" s="241"/>
      <c r="CD129" s="241"/>
      <c r="CE129" s="241"/>
      <c r="CF129" s="241"/>
      <c r="CG129" s="241"/>
      <c r="CH129" s="241"/>
      <c r="CI129" s="241"/>
      <c r="CJ129" s="241"/>
      <c r="CK129" s="241"/>
      <c r="CL129" s="241"/>
      <c r="CM129" s="241"/>
      <c r="CN129" s="241"/>
      <c r="CO129" s="241"/>
      <c r="CP129" s="241"/>
      <c r="CQ129" s="241"/>
      <c r="CR129" s="241"/>
      <c r="CS129" s="241"/>
      <c r="CT129" s="241"/>
      <c r="CU129" s="241"/>
      <c r="CV129" s="241"/>
      <c r="CW129" s="241"/>
      <c r="CX129" s="241"/>
      <c r="CY129" s="241"/>
      <c r="CZ129" s="241"/>
      <c r="DA129" s="241"/>
      <c r="DB129" s="241"/>
      <c r="DC129" s="241"/>
      <c r="DD129" s="241"/>
      <c r="DE129" s="241"/>
      <c r="DF129" s="241"/>
      <c r="DG129" s="241"/>
      <c r="DH129" s="241"/>
      <c r="DI129" s="241"/>
      <c r="DJ129" s="241"/>
      <c r="DK129" s="241"/>
      <c r="DL129" s="241"/>
      <c r="DM129" s="241"/>
      <c r="DN129" s="241"/>
      <c r="DO129" s="241"/>
      <c r="DP129" s="241"/>
      <c r="DQ129" s="241"/>
      <c r="DR129" s="241"/>
      <c r="DS129" s="241"/>
      <c r="DT129" s="241"/>
      <c r="DU129" s="241"/>
      <c r="DV129" s="241"/>
      <c r="DW129" s="241"/>
      <c r="DX129" s="241"/>
      <c r="DY129" s="241"/>
      <c r="DZ129" s="241"/>
      <c r="EA129" s="241"/>
      <c r="EB129" s="241"/>
      <c r="EC129" s="241"/>
      <c r="ED129" s="241"/>
      <c r="EE129" s="241"/>
      <c r="EF129" s="241"/>
      <c r="EG129" s="241"/>
      <c r="EH129" s="241"/>
      <c r="EI129" s="241"/>
      <c r="EJ129" s="241"/>
      <c r="EK129" s="241"/>
      <c r="EL129" s="241"/>
      <c r="EM129" s="241"/>
      <c r="EN129" s="241"/>
      <c r="EO129" s="241"/>
      <c r="EP129" s="241"/>
      <c r="EQ129" s="241"/>
      <c r="ER129" s="241"/>
      <c r="ES129" s="241"/>
      <c r="ET129" s="241"/>
      <c r="EU129" s="241"/>
      <c r="EV129" s="241"/>
      <c r="EW129" s="241"/>
      <c r="EX129" s="241"/>
      <c r="EY129" s="241"/>
      <c r="EZ129" s="241"/>
      <c r="FA129" s="241"/>
      <c r="FB129" s="241"/>
      <c r="FC129" s="241"/>
      <c r="FD129" s="241"/>
      <c r="FE129" s="241"/>
      <c r="FF129" s="241"/>
      <c r="FG129" s="241"/>
      <c r="FH129" s="241"/>
      <c r="FI129" s="241"/>
      <c r="FJ129" s="241"/>
      <c r="FK129" s="241"/>
      <c r="FL129" s="241"/>
      <c r="FM129" s="241"/>
      <c r="FN129" s="241"/>
      <c r="FO129" s="241"/>
      <c r="FP129" s="241"/>
      <c r="FQ129" s="241"/>
      <c r="FR129" s="241"/>
      <c r="FS129" s="241"/>
      <c r="FT129" s="241"/>
      <c r="FU129" s="241"/>
      <c r="FV129" s="241"/>
      <c r="FW129" s="241"/>
      <c r="FX129" s="241"/>
      <c r="FY129" s="241"/>
      <c r="FZ129" s="241"/>
      <c r="GA129" s="241"/>
      <c r="GB129" s="241"/>
      <c r="GC129" s="241"/>
      <c r="GD129" s="241"/>
      <c r="GE129" s="241"/>
      <c r="GF129" s="241"/>
      <c r="GG129" s="241"/>
      <c r="GH129" s="241"/>
      <c r="GI129" s="241"/>
      <c r="GJ129" s="241"/>
      <c r="GK129" s="241"/>
      <c r="GL129" s="241"/>
      <c r="GM129" s="241"/>
      <c r="GN129" s="241"/>
      <c r="GO129" s="241"/>
      <c r="GP129" s="241"/>
      <c r="GQ129" s="241"/>
      <c r="GR129" s="241"/>
      <c r="GS129" s="241"/>
      <c r="GT129" s="241"/>
      <c r="GU129" s="241"/>
      <c r="GV129" s="241"/>
      <c r="GW129" s="241"/>
      <c r="GX129" s="241"/>
      <c r="GY129" s="241"/>
      <c r="GZ129" s="241"/>
      <c r="HA129" s="241"/>
      <c r="HB129" s="241"/>
      <c r="HC129" s="241"/>
      <c r="HD129" s="241"/>
      <c r="HE129" s="241"/>
      <c r="HF129" s="241"/>
    </row>
    <row r="130" spans="1:214" s="299" customFormat="1" ht="15" customHeight="1">
      <c r="A130" s="284"/>
      <c r="B130" s="27"/>
      <c r="C130" s="241"/>
      <c r="D130" s="241"/>
      <c r="E130" s="241"/>
      <c r="F130" s="241"/>
      <c r="G130" s="241"/>
      <c r="H130" s="241"/>
      <c r="I130" s="241"/>
      <c r="J130" s="241"/>
      <c r="K130" s="241"/>
      <c r="L130" s="241"/>
      <c r="M130" s="241" t="s">
        <v>1180</v>
      </c>
      <c r="N130" s="241"/>
      <c r="O130" s="241"/>
      <c r="P130" s="241"/>
      <c r="Q130" s="241"/>
      <c r="R130" s="241"/>
      <c r="S130" s="241"/>
      <c r="T130" s="241"/>
      <c r="U130" s="241" t="s">
        <v>323</v>
      </c>
      <c r="V130" s="241"/>
      <c r="W130" s="241"/>
      <c r="X130" s="241"/>
      <c r="Y130" s="241"/>
      <c r="Z130" s="241"/>
      <c r="AA130" s="241"/>
      <c r="AB130" s="241"/>
      <c r="AC130" s="241" t="s">
        <v>316</v>
      </c>
      <c r="AD130" s="241"/>
      <c r="AE130" s="241"/>
      <c r="AF130" s="241"/>
      <c r="AG130" s="241"/>
      <c r="AH130" s="241"/>
      <c r="AI130" s="241"/>
      <c r="AJ130" s="241"/>
      <c r="AK130" s="241"/>
      <c r="AL130" s="241"/>
      <c r="AM130" s="241"/>
      <c r="AN130" s="241"/>
      <c r="AO130" s="241"/>
      <c r="AP130" s="244"/>
      <c r="AQ130" s="241"/>
      <c r="AR130" s="241"/>
      <c r="AS130" s="241"/>
      <c r="AT130" s="244"/>
      <c r="AU130" s="241"/>
      <c r="AV130" s="241"/>
      <c r="AW130" s="241"/>
      <c r="AX130" s="241"/>
      <c r="AY130" s="241"/>
      <c r="AZ130" s="241"/>
      <c r="BA130" s="241"/>
      <c r="BB130" s="241"/>
      <c r="BC130" s="241"/>
      <c r="BD130" s="241"/>
      <c r="BE130" s="241"/>
      <c r="BF130" s="241"/>
      <c r="BG130" s="241"/>
      <c r="BH130" s="241"/>
      <c r="BI130" s="241"/>
      <c r="BJ130" s="241"/>
      <c r="BK130" s="241"/>
      <c r="BL130" s="241"/>
      <c r="BM130" s="241"/>
      <c r="BN130" s="241"/>
      <c r="BO130" s="241"/>
      <c r="BP130" s="241"/>
      <c r="BQ130" s="241"/>
      <c r="BR130" s="241"/>
      <c r="BS130" s="241"/>
      <c r="BT130" s="241"/>
      <c r="BU130" s="241"/>
      <c r="BV130" s="241"/>
      <c r="BW130" s="241"/>
      <c r="BX130" s="241"/>
      <c r="BY130" s="241"/>
      <c r="BZ130" s="241"/>
      <c r="CA130" s="241"/>
      <c r="CB130" s="241"/>
      <c r="CC130" s="241"/>
      <c r="CD130" s="241"/>
      <c r="CE130" s="241"/>
      <c r="CF130" s="241"/>
      <c r="CG130" s="241"/>
      <c r="CH130" s="241"/>
      <c r="CI130" s="241"/>
      <c r="CJ130" s="241"/>
      <c r="CK130" s="241"/>
      <c r="CL130" s="241"/>
      <c r="CM130" s="241"/>
      <c r="CN130" s="241"/>
      <c r="CO130" s="241"/>
      <c r="CP130" s="241"/>
      <c r="CQ130" s="241"/>
      <c r="CR130" s="241"/>
      <c r="CS130" s="241"/>
      <c r="CT130" s="241"/>
      <c r="CU130" s="241"/>
      <c r="CV130" s="241"/>
      <c r="CW130" s="241"/>
      <c r="CX130" s="241"/>
      <c r="CY130" s="241"/>
      <c r="CZ130" s="241"/>
      <c r="DA130" s="241"/>
      <c r="DB130" s="241"/>
      <c r="DC130" s="241"/>
      <c r="DD130" s="241"/>
      <c r="DE130" s="241"/>
      <c r="DF130" s="241"/>
      <c r="DG130" s="241"/>
      <c r="DH130" s="241"/>
      <c r="DI130" s="241"/>
      <c r="DJ130" s="241"/>
      <c r="DK130" s="241"/>
      <c r="DL130" s="241"/>
      <c r="DM130" s="241"/>
      <c r="DN130" s="241"/>
      <c r="DO130" s="241"/>
      <c r="DP130" s="241"/>
      <c r="DQ130" s="241"/>
      <c r="DR130" s="241"/>
      <c r="DS130" s="241"/>
      <c r="DT130" s="241"/>
      <c r="DU130" s="241"/>
      <c r="DV130" s="241"/>
      <c r="DW130" s="241"/>
      <c r="DX130" s="241"/>
      <c r="DY130" s="241"/>
      <c r="DZ130" s="241"/>
      <c r="EA130" s="241"/>
      <c r="EB130" s="241"/>
      <c r="EC130" s="241"/>
      <c r="ED130" s="241"/>
      <c r="EE130" s="241"/>
      <c r="EF130" s="241"/>
      <c r="EG130" s="241"/>
      <c r="EH130" s="241"/>
      <c r="EI130" s="241"/>
      <c r="EJ130" s="241"/>
      <c r="EK130" s="241"/>
      <c r="EL130" s="241"/>
      <c r="EM130" s="241"/>
      <c r="EN130" s="241"/>
      <c r="EO130" s="241"/>
      <c r="EP130" s="241"/>
      <c r="EQ130" s="241"/>
      <c r="ER130" s="241"/>
      <c r="ES130" s="241"/>
      <c r="ET130" s="241"/>
      <c r="EU130" s="241"/>
      <c r="EV130" s="241"/>
      <c r="EW130" s="241"/>
      <c r="EX130" s="241"/>
      <c r="EY130" s="241"/>
      <c r="EZ130" s="241"/>
      <c r="FA130" s="241"/>
      <c r="FB130" s="241"/>
      <c r="FC130" s="241"/>
      <c r="FD130" s="241"/>
      <c r="FE130" s="241"/>
      <c r="FF130" s="241"/>
      <c r="FG130" s="241"/>
      <c r="FH130" s="241"/>
      <c r="FI130" s="241"/>
      <c r="FJ130" s="241"/>
      <c r="FK130" s="241"/>
      <c r="FL130" s="241"/>
      <c r="FM130" s="241"/>
      <c r="FN130" s="241"/>
      <c r="FO130" s="241"/>
      <c r="FP130" s="241"/>
      <c r="FQ130" s="241"/>
      <c r="FR130" s="241"/>
      <c r="FS130" s="241"/>
      <c r="FT130" s="241"/>
      <c r="FU130" s="241"/>
      <c r="FV130" s="241"/>
      <c r="FW130" s="241"/>
      <c r="FX130" s="241"/>
      <c r="FY130" s="241"/>
      <c r="FZ130" s="241"/>
      <c r="GA130" s="241"/>
      <c r="GB130" s="241"/>
      <c r="GC130" s="241"/>
      <c r="GD130" s="241"/>
      <c r="GE130" s="241"/>
      <c r="GF130" s="241"/>
      <c r="GG130" s="241"/>
      <c r="GH130" s="241"/>
      <c r="GI130" s="241"/>
      <c r="GJ130" s="241"/>
      <c r="GK130" s="241"/>
      <c r="GL130" s="241"/>
      <c r="GM130" s="241"/>
      <c r="GN130" s="241"/>
      <c r="GO130" s="241"/>
      <c r="GP130" s="241"/>
      <c r="GQ130" s="241"/>
      <c r="GR130" s="241"/>
      <c r="GS130" s="241"/>
      <c r="GT130" s="241"/>
      <c r="GU130" s="241"/>
      <c r="GV130" s="241"/>
      <c r="GW130" s="241"/>
      <c r="GX130" s="241"/>
      <c r="GY130" s="241"/>
      <c r="GZ130" s="241"/>
      <c r="HA130" s="241"/>
      <c r="HB130" s="241"/>
      <c r="HC130" s="241"/>
      <c r="HD130" s="241"/>
      <c r="HE130" s="241"/>
      <c r="HF130" s="241"/>
    </row>
    <row r="131" spans="1:214" s="299" customFormat="1" ht="15" customHeight="1">
      <c r="A131" s="284"/>
      <c r="B131" s="284"/>
      <c r="C131" s="241"/>
      <c r="D131" s="241"/>
      <c r="E131" s="241"/>
      <c r="F131" s="241"/>
      <c r="G131" s="241"/>
      <c r="H131" s="241"/>
      <c r="I131" s="241"/>
      <c r="J131" s="241"/>
      <c r="K131" s="241"/>
      <c r="L131" s="241"/>
      <c r="M131" s="241" t="s">
        <v>1181</v>
      </c>
      <c r="N131" s="241"/>
      <c r="O131" s="241"/>
      <c r="P131" s="241"/>
      <c r="Q131" s="241"/>
      <c r="R131" s="241"/>
      <c r="S131" s="241"/>
      <c r="T131" s="241"/>
      <c r="U131" s="241" t="s">
        <v>324</v>
      </c>
      <c r="V131" s="241"/>
      <c r="W131" s="241"/>
      <c r="X131" s="241"/>
      <c r="Y131" s="241"/>
      <c r="Z131" s="241"/>
      <c r="AA131" s="241"/>
      <c r="AB131" s="241"/>
      <c r="AC131" s="241" t="s">
        <v>325</v>
      </c>
      <c r="AD131" s="241"/>
      <c r="AE131" s="241"/>
      <c r="AF131" s="241"/>
      <c r="AG131" s="241"/>
      <c r="AH131" s="241"/>
      <c r="AI131" s="241"/>
      <c r="AJ131" s="241"/>
      <c r="AK131" s="241"/>
      <c r="AL131" s="241"/>
      <c r="AM131" s="241"/>
      <c r="AN131" s="241"/>
      <c r="AO131" s="241"/>
      <c r="AP131" s="244"/>
      <c r="AQ131" s="241"/>
      <c r="AR131" s="241"/>
      <c r="AS131" s="241"/>
      <c r="AT131" s="244"/>
      <c r="AU131" s="241"/>
      <c r="AV131" s="241"/>
      <c r="AW131" s="241"/>
      <c r="AX131" s="241"/>
      <c r="AY131" s="241"/>
      <c r="AZ131" s="241"/>
      <c r="BA131" s="241"/>
      <c r="BB131" s="241"/>
      <c r="BC131" s="241"/>
      <c r="BD131" s="241"/>
      <c r="BE131" s="241"/>
      <c r="BF131" s="241"/>
      <c r="BG131" s="241"/>
      <c r="BH131" s="241"/>
      <c r="BI131" s="241"/>
      <c r="BJ131" s="241"/>
      <c r="BK131" s="241"/>
      <c r="BL131" s="241"/>
      <c r="BM131" s="241"/>
      <c r="BN131" s="241"/>
      <c r="BO131" s="241"/>
      <c r="BP131" s="241"/>
      <c r="BQ131" s="241"/>
      <c r="BR131" s="241"/>
      <c r="BS131" s="241"/>
      <c r="BT131" s="241"/>
      <c r="BU131" s="241"/>
      <c r="BV131" s="241"/>
      <c r="BW131" s="241"/>
      <c r="BX131" s="241"/>
      <c r="BY131" s="241"/>
      <c r="BZ131" s="241"/>
      <c r="CA131" s="241"/>
      <c r="CB131" s="241"/>
      <c r="CC131" s="241"/>
      <c r="CD131" s="241"/>
      <c r="CE131" s="241"/>
      <c r="CF131" s="241"/>
      <c r="CG131" s="241"/>
      <c r="CH131" s="241"/>
      <c r="CI131" s="241"/>
      <c r="CJ131" s="241"/>
      <c r="CK131" s="241"/>
      <c r="CL131" s="241"/>
      <c r="CM131" s="241"/>
      <c r="CN131" s="241"/>
      <c r="CO131" s="241"/>
      <c r="CP131" s="241"/>
      <c r="CQ131" s="241"/>
      <c r="CR131" s="241"/>
      <c r="CS131" s="241"/>
      <c r="CT131" s="241"/>
      <c r="CU131" s="241"/>
      <c r="CV131" s="241"/>
      <c r="CW131" s="241"/>
      <c r="CX131" s="241"/>
      <c r="CY131" s="241"/>
      <c r="CZ131" s="241"/>
      <c r="DA131" s="241"/>
      <c r="DB131" s="241"/>
      <c r="DC131" s="241"/>
      <c r="DD131" s="241"/>
      <c r="DE131" s="241"/>
      <c r="DF131" s="241"/>
      <c r="DG131" s="241"/>
      <c r="DH131" s="241"/>
      <c r="DI131" s="241"/>
      <c r="DJ131" s="241"/>
      <c r="DK131" s="241"/>
      <c r="DL131" s="241"/>
      <c r="DM131" s="241"/>
      <c r="DN131" s="241"/>
      <c r="DO131" s="241"/>
      <c r="DP131" s="241"/>
      <c r="DQ131" s="241"/>
      <c r="DR131" s="241"/>
      <c r="DS131" s="241"/>
      <c r="DT131" s="241"/>
      <c r="DU131" s="241"/>
      <c r="DV131" s="241"/>
      <c r="DW131" s="241"/>
      <c r="DX131" s="241"/>
      <c r="DY131" s="241"/>
      <c r="DZ131" s="241"/>
      <c r="EA131" s="241"/>
      <c r="EB131" s="241"/>
      <c r="EC131" s="241"/>
      <c r="ED131" s="241"/>
      <c r="EE131" s="241"/>
      <c r="EF131" s="241"/>
      <c r="EG131" s="241"/>
      <c r="EH131" s="241"/>
      <c r="EI131" s="241"/>
      <c r="EJ131" s="241"/>
      <c r="EK131" s="241"/>
      <c r="EL131" s="241"/>
      <c r="EM131" s="241"/>
      <c r="EN131" s="241"/>
      <c r="EO131" s="241"/>
      <c r="EP131" s="241"/>
      <c r="EQ131" s="241"/>
      <c r="ER131" s="241"/>
      <c r="ES131" s="241"/>
      <c r="ET131" s="241"/>
      <c r="EU131" s="241"/>
      <c r="EV131" s="241"/>
      <c r="EW131" s="241"/>
      <c r="EX131" s="241"/>
      <c r="EY131" s="241"/>
      <c r="EZ131" s="241"/>
      <c r="FA131" s="241"/>
      <c r="FB131" s="241"/>
      <c r="FC131" s="241"/>
      <c r="FD131" s="241"/>
      <c r="FE131" s="241"/>
      <c r="FF131" s="241"/>
      <c r="FG131" s="241"/>
      <c r="FH131" s="241"/>
      <c r="FI131" s="241"/>
      <c r="FJ131" s="241"/>
      <c r="FK131" s="241"/>
      <c r="FL131" s="241"/>
      <c r="FM131" s="241"/>
      <c r="FN131" s="241"/>
      <c r="FO131" s="241"/>
      <c r="FP131" s="241"/>
      <c r="FQ131" s="241"/>
      <c r="FR131" s="241"/>
      <c r="FS131" s="241"/>
      <c r="FT131" s="241"/>
      <c r="FU131" s="241"/>
      <c r="FV131" s="241"/>
      <c r="FW131" s="241"/>
      <c r="FX131" s="241"/>
      <c r="FY131" s="241"/>
      <c r="FZ131" s="241"/>
      <c r="GA131" s="241"/>
      <c r="GB131" s="241"/>
      <c r="GC131" s="241"/>
      <c r="GD131" s="241"/>
      <c r="GE131" s="241"/>
      <c r="GF131" s="241"/>
      <c r="GG131" s="241"/>
      <c r="GH131" s="241"/>
      <c r="GI131" s="241"/>
      <c r="GJ131" s="241"/>
      <c r="GK131" s="241"/>
      <c r="GL131" s="241"/>
      <c r="GM131" s="241"/>
      <c r="GN131" s="241"/>
      <c r="GO131" s="241"/>
      <c r="GP131" s="241"/>
      <c r="GQ131" s="241"/>
      <c r="GR131" s="241"/>
      <c r="GS131" s="241"/>
      <c r="GT131" s="241"/>
      <c r="GU131" s="241"/>
      <c r="GV131" s="241"/>
      <c r="GW131" s="241"/>
      <c r="GX131" s="241"/>
      <c r="GY131" s="241"/>
      <c r="GZ131" s="241"/>
      <c r="HA131" s="241"/>
      <c r="HB131" s="241"/>
      <c r="HC131" s="241"/>
      <c r="HD131" s="241"/>
      <c r="HE131" s="241"/>
      <c r="HF131" s="241"/>
    </row>
    <row r="132" spans="1:214" s="299" customFormat="1" ht="15" customHeight="1">
      <c r="A132" s="284"/>
      <c r="B132" s="27"/>
      <c r="C132" s="241"/>
      <c r="D132" s="241"/>
      <c r="E132" s="241"/>
      <c r="F132" s="241"/>
      <c r="G132" s="241"/>
      <c r="H132" s="241"/>
      <c r="I132" s="241"/>
      <c r="J132" s="26"/>
      <c r="K132" s="26"/>
      <c r="L132" s="26"/>
      <c r="M132" s="26"/>
      <c r="N132" s="26"/>
      <c r="O132" s="26"/>
      <c r="P132" s="241"/>
      <c r="Q132" s="241"/>
      <c r="R132" s="241"/>
      <c r="S132" s="241"/>
      <c r="T132" s="241"/>
      <c r="U132" s="241" t="s">
        <v>326</v>
      </c>
      <c r="V132" s="241"/>
      <c r="W132" s="241"/>
      <c r="X132" s="241"/>
      <c r="Y132" s="241"/>
      <c r="Z132" s="241"/>
      <c r="AA132" s="241"/>
      <c r="AB132" s="241"/>
      <c r="AC132" s="241" t="s">
        <v>325</v>
      </c>
      <c r="AD132" s="241"/>
      <c r="AE132" s="241"/>
      <c r="AF132" s="241"/>
      <c r="AG132" s="241"/>
      <c r="AH132" s="241"/>
      <c r="AI132" s="241"/>
      <c r="AJ132" s="241"/>
      <c r="AK132" s="241"/>
      <c r="AL132" s="241"/>
      <c r="AM132" s="241"/>
      <c r="AN132" s="241"/>
      <c r="AO132" s="241"/>
      <c r="AP132" s="244"/>
      <c r="AQ132" s="241"/>
      <c r="AR132" s="241"/>
      <c r="AS132" s="241"/>
      <c r="AT132" s="244"/>
      <c r="AU132" s="241"/>
      <c r="AV132" s="241"/>
      <c r="AW132" s="241"/>
      <c r="AX132" s="241"/>
      <c r="AY132" s="241"/>
      <c r="AZ132" s="241"/>
      <c r="BA132" s="241"/>
      <c r="BB132" s="241"/>
      <c r="BC132" s="241"/>
      <c r="BD132" s="241"/>
      <c r="BE132" s="241"/>
      <c r="BF132" s="241"/>
      <c r="BG132" s="241"/>
      <c r="BH132" s="241"/>
      <c r="BI132" s="241"/>
      <c r="BJ132" s="241"/>
      <c r="BK132" s="241"/>
      <c r="BL132" s="241"/>
      <c r="BM132" s="241"/>
      <c r="BN132" s="241"/>
      <c r="BO132" s="241"/>
      <c r="BP132" s="241"/>
      <c r="BQ132" s="241"/>
      <c r="BR132" s="241"/>
      <c r="BS132" s="241"/>
      <c r="BT132" s="241"/>
      <c r="BU132" s="241"/>
      <c r="BV132" s="241"/>
      <c r="BW132" s="241"/>
      <c r="BX132" s="241"/>
      <c r="BY132" s="241"/>
      <c r="BZ132" s="241"/>
      <c r="CA132" s="241"/>
      <c r="CB132" s="241"/>
      <c r="CC132" s="241"/>
      <c r="CD132" s="241"/>
      <c r="CE132" s="241"/>
      <c r="CF132" s="241"/>
      <c r="CG132" s="241"/>
      <c r="CH132" s="241"/>
      <c r="CI132" s="241"/>
      <c r="CJ132" s="241"/>
      <c r="CK132" s="241"/>
      <c r="CL132" s="241"/>
      <c r="CM132" s="241"/>
      <c r="CN132" s="241"/>
      <c r="CO132" s="241"/>
      <c r="CP132" s="241"/>
      <c r="CQ132" s="241"/>
      <c r="CR132" s="241"/>
      <c r="CS132" s="241"/>
      <c r="CT132" s="241"/>
      <c r="CU132" s="241"/>
      <c r="CV132" s="241"/>
      <c r="CW132" s="241"/>
      <c r="CX132" s="241"/>
      <c r="CY132" s="241"/>
      <c r="CZ132" s="241"/>
      <c r="DA132" s="241"/>
      <c r="DB132" s="241"/>
      <c r="DC132" s="241"/>
      <c r="DD132" s="241"/>
      <c r="DE132" s="241"/>
      <c r="DF132" s="241"/>
      <c r="DG132" s="241"/>
      <c r="DH132" s="241"/>
      <c r="DI132" s="241"/>
      <c r="DJ132" s="241"/>
      <c r="DK132" s="241"/>
      <c r="DL132" s="241"/>
      <c r="DM132" s="241"/>
      <c r="DN132" s="241"/>
      <c r="DO132" s="241"/>
      <c r="DP132" s="241"/>
      <c r="DQ132" s="241"/>
      <c r="DR132" s="241"/>
      <c r="DS132" s="241"/>
      <c r="DT132" s="241"/>
      <c r="DU132" s="241"/>
      <c r="DV132" s="241"/>
      <c r="DW132" s="241"/>
      <c r="DX132" s="241"/>
      <c r="DY132" s="241"/>
      <c r="DZ132" s="241"/>
      <c r="EA132" s="241"/>
      <c r="EB132" s="241"/>
      <c r="EC132" s="241"/>
      <c r="ED132" s="241"/>
      <c r="EE132" s="241"/>
      <c r="EF132" s="241"/>
      <c r="EG132" s="241"/>
      <c r="EH132" s="241"/>
      <c r="EI132" s="241"/>
      <c r="EJ132" s="241"/>
      <c r="EK132" s="241"/>
      <c r="EL132" s="241"/>
      <c r="EM132" s="241"/>
      <c r="EN132" s="241"/>
      <c r="EO132" s="241"/>
      <c r="EP132" s="241"/>
      <c r="EQ132" s="241"/>
      <c r="ER132" s="241"/>
      <c r="ES132" s="241"/>
      <c r="ET132" s="241"/>
      <c r="EU132" s="241"/>
      <c r="EV132" s="241"/>
      <c r="EW132" s="241"/>
      <c r="EX132" s="241"/>
      <c r="EY132" s="241"/>
      <c r="EZ132" s="241"/>
      <c r="FA132" s="241"/>
      <c r="FB132" s="241"/>
      <c r="FC132" s="241"/>
      <c r="FD132" s="241"/>
      <c r="FE132" s="241"/>
      <c r="FF132" s="241"/>
      <c r="FG132" s="241"/>
      <c r="FH132" s="241"/>
      <c r="FI132" s="241"/>
      <c r="FJ132" s="241"/>
      <c r="FK132" s="241"/>
      <c r="FL132" s="241"/>
      <c r="FM132" s="241"/>
      <c r="FN132" s="241"/>
      <c r="FO132" s="241"/>
      <c r="FP132" s="241"/>
      <c r="FQ132" s="241"/>
      <c r="FR132" s="241"/>
      <c r="FS132" s="241"/>
      <c r="FT132" s="241"/>
      <c r="FU132" s="241"/>
      <c r="FV132" s="241"/>
      <c r="FW132" s="241"/>
      <c r="FX132" s="241"/>
      <c r="FY132" s="241"/>
      <c r="FZ132" s="241"/>
      <c r="GA132" s="241"/>
      <c r="GB132" s="241"/>
      <c r="GC132" s="241"/>
      <c r="GD132" s="241"/>
      <c r="GE132" s="241"/>
      <c r="GF132" s="241"/>
      <c r="GG132" s="241"/>
      <c r="GH132" s="241"/>
      <c r="GI132" s="241"/>
      <c r="GJ132" s="241"/>
      <c r="GK132" s="241"/>
      <c r="GL132" s="241"/>
      <c r="GM132" s="241"/>
      <c r="GN132" s="241"/>
      <c r="GO132" s="241"/>
      <c r="GP132" s="241"/>
      <c r="GQ132" s="241"/>
      <c r="GR132" s="241"/>
      <c r="GS132" s="241"/>
      <c r="GT132" s="241"/>
      <c r="GU132" s="241"/>
      <c r="GV132" s="241"/>
      <c r="GW132" s="241"/>
      <c r="GX132" s="241"/>
      <c r="GY132" s="241"/>
      <c r="GZ132" s="241"/>
      <c r="HA132" s="241"/>
      <c r="HB132" s="241"/>
      <c r="HC132" s="241"/>
      <c r="HD132" s="241"/>
      <c r="HE132" s="241"/>
      <c r="HF132" s="241"/>
    </row>
    <row r="133" spans="1:214" s="299" customFormat="1" ht="15" customHeight="1">
      <c r="A133" s="284"/>
      <c r="B133" s="284"/>
      <c r="C133" s="241"/>
      <c r="D133" s="241"/>
      <c r="E133" s="241"/>
      <c r="F133" s="241"/>
      <c r="G133" s="241"/>
      <c r="H133" s="241"/>
      <c r="I133" s="287" t="s">
        <v>266</v>
      </c>
      <c r="J133" s="26"/>
      <c r="K133" s="26"/>
      <c r="L133" s="26"/>
      <c r="M133" s="26"/>
      <c r="N133" s="26"/>
      <c r="O133" s="26"/>
      <c r="P133" s="26" t="s">
        <v>267</v>
      </c>
      <c r="Q133" s="241"/>
      <c r="R133" s="241"/>
      <c r="S133" s="241"/>
      <c r="T133" s="241"/>
      <c r="U133" s="241" t="s">
        <v>327</v>
      </c>
      <c r="V133" s="241"/>
      <c r="W133" s="241"/>
      <c r="X133" s="241"/>
      <c r="Y133" s="241"/>
      <c r="Z133" s="241"/>
      <c r="AA133" s="241"/>
      <c r="AB133" s="241"/>
      <c r="AC133" s="241" t="s">
        <v>325</v>
      </c>
      <c r="AD133" s="241"/>
      <c r="AE133" s="241"/>
      <c r="AF133" s="241"/>
      <c r="AG133" s="241"/>
      <c r="AH133" s="241"/>
      <c r="AI133" s="241"/>
      <c r="AJ133" s="241"/>
      <c r="AK133" s="241"/>
      <c r="AL133" s="241"/>
      <c r="AM133" s="241"/>
      <c r="AN133" s="241"/>
      <c r="AO133" s="241"/>
      <c r="AP133" s="244"/>
      <c r="AQ133" s="241"/>
      <c r="AR133" s="241"/>
      <c r="AS133" s="241"/>
      <c r="AT133" s="244"/>
      <c r="AU133" s="241"/>
      <c r="AV133" s="241"/>
      <c r="AW133" s="241"/>
      <c r="AX133" s="241"/>
      <c r="AY133" s="241"/>
      <c r="AZ133" s="241"/>
      <c r="BA133" s="241"/>
      <c r="BB133" s="241"/>
      <c r="BC133" s="241"/>
      <c r="BD133" s="241"/>
      <c r="BE133" s="241"/>
      <c r="BF133" s="241"/>
      <c r="BG133" s="241"/>
      <c r="BH133" s="241"/>
      <c r="BI133" s="241"/>
      <c r="BJ133" s="241"/>
      <c r="BK133" s="241"/>
      <c r="BL133" s="241"/>
      <c r="BM133" s="241"/>
      <c r="BN133" s="241"/>
      <c r="BO133" s="241"/>
      <c r="BP133" s="241"/>
      <c r="BQ133" s="241"/>
      <c r="BR133" s="241"/>
      <c r="BS133" s="241"/>
      <c r="BT133" s="241"/>
      <c r="BU133" s="241"/>
      <c r="BV133" s="241"/>
      <c r="BW133" s="241"/>
      <c r="BX133" s="241"/>
      <c r="BY133" s="241"/>
      <c r="BZ133" s="241"/>
      <c r="CA133" s="241"/>
      <c r="CB133" s="241"/>
      <c r="CC133" s="241"/>
      <c r="CD133" s="241"/>
      <c r="CE133" s="241"/>
      <c r="CF133" s="241"/>
      <c r="CG133" s="241"/>
      <c r="CH133" s="241"/>
      <c r="CI133" s="241"/>
      <c r="CJ133" s="241"/>
      <c r="CK133" s="241"/>
      <c r="CL133" s="241"/>
      <c r="CM133" s="241"/>
      <c r="CN133" s="241"/>
      <c r="CO133" s="241"/>
      <c r="CP133" s="241"/>
      <c r="CQ133" s="241"/>
      <c r="CR133" s="241"/>
      <c r="CS133" s="241"/>
      <c r="CT133" s="241"/>
      <c r="CU133" s="241"/>
      <c r="CV133" s="241"/>
      <c r="CW133" s="241"/>
      <c r="CX133" s="241"/>
      <c r="CY133" s="241"/>
      <c r="CZ133" s="241"/>
      <c r="DA133" s="241"/>
      <c r="DB133" s="241"/>
      <c r="DC133" s="241"/>
      <c r="DD133" s="241"/>
      <c r="DE133" s="241"/>
      <c r="DF133" s="241"/>
      <c r="DG133" s="241"/>
      <c r="DH133" s="241"/>
      <c r="DI133" s="241"/>
      <c r="DJ133" s="241"/>
      <c r="DK133" s="241"/>
      <c r="DL133" s="241"/>
      <c r="DM133" s="241"/>
      <c r="DN133" s="241"/>
      <c r="DO133" s="241"/>
      <c r="DP133" s="241"/>
      <c r="DQ133" s="241"/>
      <c r="DR133" s="241"/>
      <c r="DS133" s="241"/>
      <c r="DT133" s="241"/>
      <c r="DU133" s="241"/>
      <c r="DV133" s="241"/>
      <c r="DW133" s="241"/>
      <c r="DX133" s="241"/>
      <c r="DY133" s="241"/>
      <c r="DZ133" s="241"/>
      <c r="EA133" s="241"/>
      <c r="EB133" s="241"/>
      <c r="EC133" s="241"/>
      <c r="ED133" s="241"/>
      <c r="EE133" s="241"/>
      <c r="EF133" s="241"/>
      <c r="EG133" s="241"/>
      <c r="EH133" s="241"/>
      <c r="EI133" s="241"/>
      <c r="EJ133" s="241"/>
      <c r="EK133" s="241"/>
      <c r="EL133" s="241"/>
      <c r="EM133" s="241"/>
      <c r="EN133" s="241"/>
      <c r="EO133" s="241"/>
      <c r="EP133" s="241"/>
      <c r="EQ133" s="241"/>
      <c r="ER133" s="241"/>
      <c r="ES133" s="241"/>
      <c r="ET133" s="241"/>
      <c r="EU133" s="241"/>
      <c r="EV133" s="241"/>
      <c r="EW133" s="241"/>
      <c r="EX133" s="241"/>
      <c r="EY133" s="241"/>
      <c r="EZ133" s="241"/>
      <c r="FA133" s="241"/>
      <c r="FB133" s="241"/>
      <c r="FC133" s="241"/>
      <c r="FD133" s="241"/>
      <c r="FE133" s="241"/>
      <c r="FF133" s="241"/>
      <c r="FG133" s="241"/>
      <c r="FH133" s="241"/>
      <c r="FI133" s="241"/>
      <c r="FJ133" s="241"/>
      <c r="FK133" s="241"/>
      <c r="FL133" s="241"/>
      <c r="FM133" s="241"/>
      <c r="FN133" s="241"/>
      <c r="FO133" s="241"/>
      <c r="FP133" s="241"/>
      <c r="FQ133" s="241"/>
      <c r="FR133" s="241"/>
      <c r="FS133" s="241"/>
      <c r="FT133" s="241"/>
      <c r="FU133" s="241"/>
      <c r="FV133" s="241"/>
      <c r="FW133" s="241"/>
      <c r="FX133" s="241"/>
      <c r="FY133" s="241"/>
      <c r="FZ133" s="241"/>
      <c r="GA133" s="241"/>
      <c r="GB133" s="241"/>
      <c r="GC133" s="241"/>
      <c r="GD133" s="241"/>
      <c r="GE133" s="241"/>
      <c r="GF133" s="241"/>
      <c r="GG133" s="241"/>
      <c r="GH133" s="241"/>
      <c r="GI133" s="241"/>
      <c r="GJ133" s="241"/>
      <c r="GK133" s="241"/>
      <c r="GL133" s="241"/>
      <c r="GM133" s="241"/>
      <c r="GN133" s="241"/>
      <c r="GO133" s="241"/>
      <c r="GP133" s="241"/>
      <c r="GQ133" s="241"/>
      <c r="GR133" s="241"/>
      <c r="GS133" s="241"/>
      <c r="GT133" s="241"/>
      <c r="GU133" s="241"/>
      <c r="GV133" s="241"/>
      <c r="GW133" s="241"/>
      <c r="GX133" s="241"/>
      <c r="GY133" s="241"/>
      <c r="GZ133" s="241"/>
      <c r="HA133" s="241"/>
      <c r="HB133" s="241"/>
      <c r="HC133" s="241"/>
      <c r="HD133" s="241"/>
      <c r="HE133" s="241"/>
      <c r="HF133" s="241"/>
    </row>
    <row r="134" spans="1:214" s="299" customFormat="1" ht="15" customHeight="1">
      <c r="A134" s="284"/>
      <c r="B134" s="27"/>
      <c r="C134" s="241"/>
      <c r="D134" s="241"/>
      <c r="E134" s="241"/>
      <c r="F134" s="241"/>
      <c r="G134" s="241"/>
      <c r="H134" s="241"/>
      <c r="I134" s="287" t="s">
        <v>268</v>
      </c>
      <c r="J134" s="26"/>
      <c r="K134" s="26"/>
      <c r="L134" s="26"/>
      <c r="M134" s="26"/>
      <c r="N134" s="26"/>
      <c r="O134" s="26"/>
      <c r="P134" s="26" t="s">
        <v>267</v>
      </c>
      <c r="Q134" s="241"/>
      <c r="R134" s="241"/>
      <c r="S134" s="241"/>
      <c r="T134" s="241"/>
      <c r="U134" s="241" t="s">
        <v>328</v>
      </c>
      <c r="V134" s="241"/>
      <c r="W134" s="241"/>
      <c r="X134" s="241"/>
      <c r="Y134" s="241"/>
      <c r="Z134" s="241"/>
      <c r="AA134" s="241"/>
      <c r="AB134" s="241"/>
      <c r="AC134" s="241" t="s">
        <v>313</v>
      </c>
      <c r="AD134" s="241"/>
      <c r="AE134" s="241"/>
      <c r="AF134" s="241"/>
      <c r="AG134" s="241"/>
      <c r="AH134" s="241"/>
      <c r="AI134" s="241"/>
      <c r="AJ134" s="241"/>
      <c r="AK134" s="241"/>
      <c r="AL134" s="241"/>
      <c r="AM134" s="241"/>
      <c r="AN134" s="241"/>
      <c r="AO134" s="241"/>
      <c r="AP134" s="244"/>
      <c r="AQ134" s="241"/>
      <c r="AR134" s="241"/>
      <c r="AS134" s="241"/>
      <c r="AT134" s="244"/>
      <c r="AU134" s="241"/>
      <c r="AV134" s="241"/>
      <c r="AW134" s="241"/>
      <c r="AX134" s="241"/>
      <c r="AY134" s="241"/>
      <c r="AZ134" s="241"/>
      <c r="BA134" s="241"/>
      <c r="BB134" s="241"/>
      <c r="BC134" s="241"/>
      <c r="BD134" s="241"/>
      <c r="BE134" s="241"/>
      <c r="BF134" s="241"/>
      <c r="BG134" s="241"/>
      <c r="BH134" s="241"/>
      <c r="BI134" s="241"/>
      <c r="BJ134" s="241"/>
      <c r="BK134" s="241"/>
      <c r="BL134" s="241"/>
      <c r="BM134" s="241"/>
      <c r="BN134" s="241"/>
      <c r="BO134" s="241"/>
      <c r="BP134" s="241"/>
      <c r="BQ134" s="241"/>
      <c r="BR134" s="241"/>
      <c r="BS134" s="241"/>
      <c r="BT134" s="241"/>
      <c r="BU134" s="241"/>
      <c r="BV134" s="241"/>
      <c r="BW134" s="241"/>
      <c r="BX134" s="241"/>
      <c r="BY134" s="241"/>
      <c r="BZ134" s="241"/>
      <c r="CA134" s="241"/>
      <c r="CB134" s="241"/>
      <c r="CC134" s="241"/>
      <c r="CD134" s="241"/>
      <c r="CE134" s="241"/>
      <c r="CF134" s="241"/>
      <c r="CG134" s="241"/>
      <c r="CH134" s="241"/>
      <c r="CI134" s="241"/>
      <c r="CJ134" s="241"/>
      <c r="CK134" s="241"/>
      <c r="CL134" s="241"/>
      <c r="CM134" s="241"/>
      <c r="CN134" s="241"/>
      <c r="CO134" s="241"/>
      <c r="CP134" s="241"/>
      <c r="CQ134" s="241"/>
      <c r="CR134" s="241"/>
      <c r="CS134" s="241"/>
      <c r="CT134" s="241"/>
      <c r="CU134" s="241"/>
      <c r="CV134" s="241"/>
      <c r="CW134" s="241"/>
      <c r="CX134" s="241"/>
      <c r="CY134" s="241"/>
      <c r="CZ134" s="241"/>
      <c r="DA134" s="241"/>
      <c r="DB134" s="241"/>
      <c r="DC134" s="241"/>
      <c r="DD134" s="241"/>
      <c r="DE134" s="241"/>
      <c r="DF134" s="241"/>
      <c r="DG134" s="241"/>
      <c r="DH134" s="241"/>
      <c r="DI134" s="241"/>
      <c r="DJ134" s="241"/>
      <c r="DK134" s="241"/>
      <c r="DL134" s="241"/>
      <c r="DM134" s="241"/>
      <c r="DN134" s="241"/>
      <c r="DO134" s="241"/>
      <c r="DP134" s="241"/>
      <c r="DQ134" s="241"/>
      <c r="DR134" s="241"/>
      <c r="DS134" s="241"/>
      <c r="DT134" s="241"/>
      <c r="DU134" s="241"/>
      <c r="DV134" s="241"/>
      <c r="DW134" s="241"/>
      <c r="DX134" s="241"/>
      <c r="DY134" s="241"/>
      <c r="DZ134" s="241"/>
      <c r="EA134" s="241"/>
      <c r="EB134" s="241"/>
      <c r="EC134" s="241"/>
      <c r="ED134" s="241"/>
      <c r="EE134" s="241"/>
      <c r="EF134" s="241"/>
      <c r="EG134" s="241"/>
      <c r="EH134" s="241"/>
      <c r="EI134" s="241"/>
      <c r="EJ134" s="241"/>
      <c r="EK134" s="241"/>
      <c r="EL134" s="241"/>
      <c r="EM134" s="241"/>
      <c r="EN134" s="241"/>
      <c r="EO134" s="241"/>
      <c r="EP134" s="241"/>
      <c r="EQ134" s="241"/>
      <c r="ER134" s="241"/>
      <c r="ES134" s="241"/>
      <c r="ET134" s="241"/>
      <c r="EU134" s="241"/>
      <c r="EV134" s="241"/>
      <c r="EW134" s="241"/>
      <c r="EX134" s="241"/>
      <c r="EY134" s="241"/>
      <c r="EZ134" s="241"/>
      <c r="FA134" s="241"/>
      <c r="FB134" s="241"/>
      <c r="FC134" s="241"/>
      <c r="FD134" s="241"/>
      <c r="FE134" s="241"/>
      <c r="FF134" s="241"/>
      <c r="FG134" s="241"/>
      <c r="FH134" s="241"/>
      <c r="FI134" s="241"/>
      <c r="FJ134" s="241"/>
      <c r="FK134" s="241"/>
      <c r="FL134" s="241"/>
      <c r="FM134" s="241"/>
      <c r="FN134" s="241"/>
      <c r="FO134" s="241"/>
      <c r="FP134" s="241"/>
      <c r="FQ134" s="241"/>
      <c r="FR134" s="241"/>
      <c r="FS134" s="241"/>
      <c r="FT134" s="241"/>
      <c r="FU134" s="241"/>
      <c r="FV134" s="241"/>
      <c r="FW134" s="241"/>
      <c r="FX134" s="241"/>
      <c r="FY134" s="241"/>
      <c r="FZ134" s="241"/>
      <c r="GA134" s="241"/>
      <c r="GB134" s="241"/>
      <c r="GC134" s="241"/>
      <c r="GD134" s="241"/>
      <c r="GE134" s="241"/>
      <c r="GF134" s="241"/>
      <c r="GG134" s="241"/>
      <c r="GH134" s="241"/>
      <c r="GI134" s="241"/>
      <c r="GJ134" s="241"/>
      <c r="GK134" s="241"/>
      <c r="GL134" s="241"/>
      <c r="GM134" s="241"/>
      <c r="GN134" s="241"/>
      <c r="GO134" s="241"/>
      <c r="GP134" s="241"/>
      <c r="GQ134" s="241"/>
      <c r="GR134" s="241"/>
      <c r="GS134" s="241"/>
      <c r="GT134" s="241"/>
      <c r="GU134" s="241"/>
      <c r="GV134" s="241"/>
      <c r="GW134" s="241"/>
      <c r="GX134" s="241"/>
      <c r="GY134" s="241"/>
      <c r="GZ134" s="241"/>
      <c r="HA134" s="241"/>
      <c r="HB134" s="241"/>
      <c r="HC134" s="241"/>
      <c r="HD134" s="241"/>
      <c r="HE134" s="241"/>
      <c r="HF134" s="241"/>
    </row>
    <row r="135" spans="1:214" s="299" customFormat="1" ht="15" customHeight="1">
      <c r="A135" s="284"/>
      <c r="B135" s="27" t="s">
        <v>329</v>
      </c>
      <c r="C135" s="241"/>
      <c r="D135" s="241"/>
      <c r="E135" s="241"/>
      <c r="F135" s="241"/>
      <c r="G135" s="241"/>
      <c r="H135" s="241"/>
      <c r="I135" s="287" t="s">
        <v>264</v>
      </c>
      <c r="J135" s="26"/>
      <c r="K135" s="26"/>
      <c r="L135" s="26"/>
      <c r="M135" s="287"/>
      <c r="N135" s="26"/>
      <c r="O135" s="26"/>
      <c r="P135" s="26" t="s">
        <v>265</v>
      </c>
      <c r="Q135" s="241"/>
      <c r="R135" s="241"/>
      <c r="S135" s="241"/>
      <c r="T135" s="241"/>
      <c r="U135" s="241" t="s">
        <v>330</v>
      </c>
      <c r="V135" s="241"/>
      <c r="W135" s="241"/>
      <c r="X135" s="241"/>
      <c r="Y135" s="241"/>
      <c r="Z135" s="241"/>
      <c r="AA135" s="241"/>
      <c r="AB135" s="241"/>
      <c r="AC135" s="241" t="s">
        <v>325</v>
      </c>
      <c r="AD135" s="241"/>
      <c r="AE135" s="241"/>
      <c r="AF135" s="241"/>
      <c r="AG135" s="241"/>
      <c r="AH135" s="241"/>
      <c r="AI135" s="241"/>
      <c r="AJ135" s="241"/>
      <c r="AK135" s="241"/>
      <c r="AL135" s="241"/>
      <c r="AM135" s="241"/>
      <c r="AN135" s="241"/>
      <c r="AO135" s="241"/>
      <c r="AP135" s="244"/>
      <c r="AQ135" s="241"/>
      <c r="AR135" s="241"/>
      <c r="AS135" s="241"/>
      <c r="AT135" s="244"/>
      <c r="AU135" s="241"/>
      <c r="AV135" s="241"/>
      <c r="AW135" s="241"/>
      <c r="AX135" s="241"/>
      <c r="AY135" s="241"/>
      <c r="AZ135" s="241"/>
      <c r="BA135" s="241"/>
      <c r="BB135" s="241"/>
      <c r="BC135" s="241"/>
      <c r="BD135" s="241"/>
      <c r="BE135" s="241"/>
      <c r="BF135" s="241"/>
      <c r="BG135" s="241"/>
      <c r="BH135" s="241"/>
      <c r="BI135" s="241"/>
      <c r="BJ135" s="241"/>
      <c r="BK135" s="241"/>
      <c r="BL135" s="241"/>
      <c r="BM135" s="241"/>
      <c r="BN135" s="241"/>
      <c r="BO135" s="241"/>
      <c r="BP135" s="241"/>
      <c r="BQ135" s="241"/>
      <c r="BR135" s="241"/>
      <c r="BS135" s="241"/>
      <c r="BT135" s="241"/>
      <c r="BU135" s="241"/>
      <c r="BV135" s="241"/>
      <c r="BW135" s="241"/>
      <c r="BX135" s="241"/>
      <c r="BY135" s="241"/>
      <c r="BZ135" s="241"/>
      <c r="CA135" s="241"/>
      <c r="CB135" s="241"/>
      <c r="CC135" s="241"/>
      <c r="CD135" s="241"/>
      <c r="CE135" s="241"/>
      <c r="CF135" s="241"/>
      <c r="CG135" s="241"/>
      <c r="CH135" s="241"/>
      <c r="CI135" s="241"/>
      <c r="CJ135" s="241"/>
      <c r="CK135" s="241"/>
      <c r="CL135" s="241"/>
      <c r="CM135" s="241"/>
      <c r="CN135" s="241"/>
      <c r="CO135" s="241"/>
      <c r="CP135" s="241"/>
      <c r="CQ135" s="241"/>
      <c r="CR135" s="241"/>
      <c r="CS135" s="241"/>
      <c r="CT135" s="241"/>
      <c r="CU135" s="241"/>
      <c r="CV135" s="241"/>
      <c r="CW135" s="241"/>
      <c r="CX135" s="241"/>
      <c r="CY135" s="241"/>
      <c r="CZ135" s="241"/>
      <c r="DA135" s="241"/>
      <c r="DB135" s="241"/>
      <c r="DC135" s="241"/>
      <c r="DD135" s="241"/>
      <c r="DE135" s="241"/>
      <c r="DF135" s="241"/>
      <c r="DG135" s="241"/>
      <c r="DH135" s="241"/>
      <c r="DI135" s="241"/>
      <c r="DJ135" s="241"/>
      <c r="DK135" s="241"/>
      <c r="DL135" s="241"/>
      <c r="DM135" s="241"/>
      <c r="DN135" s="241"/>
      <c r="DO135" s="241"/>
      <c r="DP135" s="241"/>
      <c r="DQ135" s="241"/>
      <c r="DR135" s="241"/>
      <c r="DS135" s="241"/>
      <c r="DT135" s="241"/>
      <c r="DU135" s="241"/>
      <c r="DV135" s="241"/>
      <c r="DW135" s="241"/>
      <c r="DX135" s="241"/>
      <c r="DY135" s="241"/>
      <c r="DZ135" s="241"/>
      <c r="EA135" s="241"/>
      <c r="EB135" s="241"/>
      <c r="EC135" s="241"/>
      <c r="ED135" s="241"/>
      <c r="EE135" s="241"/>
      <c r="EF135" s="241"/>
      <c r="EG135" s="241"/>
      <c r="EH135" s="241"/>
      <c r="EI135" s="241"/>
      <c r="EJ135" s="241"/>
      <c r="EK135" s="241"/>
      <c r="EL135" s="241"/>
      <c r="EM135" s="241"/>
      <c r="EN135" s="241"/>
      <c r="EO135" s="241"/>
      <c r="EP135" s="241"/>
      <c r="EQ135" s="241"/>
      <c r="ER135" s="241"/>
      <c r="ES135" s="241"/>
      <c r="ET135" s="241"/>
      <c r="EU135" s="241"/>
      <c r="EV135" s="241"/>
      <c r="EW135" s="241"/>
      <c r="EX135" s="241"/>
      <c r="EY135" s="241"/>
      <c r="EZ135" s="241"/>
      <c r="FA135" s="241"/>
      <c r="FB135" s="241"/>
      <c r="FC135" s="241"/>
      <c r="FD135" s="241"/>
      <c r="FE135" s="241"/>
      <c r="FF135" s="241"/>
      <c r="FG135" s="241"/>
      <c r="FH135" s="241"/>
      <c r="FI135" s="241"/>
      <c r="FJ135" s="241"/>
      <c r="FK135" s="241"/>
      <c r="FL135" s="241"/>
      <c r="FM135" s="241"/>
      <c r="FN135" s="241"/>
      <c r="FO135" s="241"/>
      <c r="FP135" s="241"/>
      <c r="FQ135" s="241"/>
      <c r="FR135" s="241"/>
      <c r="FS135" s="241"/>
      <c r="FT135" s="241"/>
      <c r="FU135" s="241"/>
      <c r="FV135" s="241"/>
      <c r="FW135" s="241"/>
      <c r="FX135" s="241"/>
      <c r="FY135" s="241"/>
      <c r="FZ135" s="241"/>
      <c r="GA135" s="241"/>
      <c r="GB135" s="241"/>
      <c r="GC135" s="241"/>
      <c r="GD135" s="241"/>
      <c r="GE135" s="241"/>
      <c r="GF135" s="241"/>
      <c r="GG135" s="241"/>
      <c r="GH135" s="241"/>
      <c r="GI135" s="241"/>
      <c r="GJ135" s="241"/>
      <c r="GK135" s="241"/>
      <c r="GL135" s="241"/>
      <c r="GM135" s="241"/>
      <c r="GN135" s="241"/>
      <c r="GO135" s="241"/>
      <c r="GP135" s="241"/>
      <c r="GQ135" s="241"/>
      <c r="GR135" s="241"/>
      <c r="GS135" s="241"/>
      <c r="GT135" s="241"/>
      <c r="GU135" s="241"/>
      <c r="GV135" s="241"/>
      <c r="GW135" s="241"/>
      <c r="GX135" s="241"/>
      <c r="GY135" s="241"/>
      <c r="GZ135" s="241"/>
      <c r="HA135" s="241"/>
      <c r="HB135" s="241"/>
      <c r="HC135" s="241"/>
      <c r="HD135" s="241"/>
      <c r="HE135" s="241"/>
      <c r="HF135" s="241"/>
    </row>
    <row r="136" spans="1:214" s="299" customFormat="1" ht="15" customHeight="1">
      <c r="A136" s="284"/>
      <c r="B136" s="27" t="s">
        <v>296</v>
      </c>
      <c r="C136" s="241"/>
      <c r="D136" s="241"/>
      <c r="E136" s="241"/>
      <c r="F136" s="241"/>
      <c r="G136" s="241"/>
      <c r="H136" s="241"/>
      <c r="I136" s="287" t="s">
        <v>263</v>
      </c>
      <c r="J136" s="241"/>
      <c r="K136" s="241"/>
      <c r="L136" s="241"/>
      <c r="M136" s="241"/>
      <c r="N136" s="241"/>
      <c r="O136" s="241"/>
      <c r="P136" s="26" t="s">
        <v>1186</v>
      </c>
      <c r="Q136" s="241"/>
      <c r="R136" s="241"/>
      <c r="S136" s="241"/>
      <c r="T136" s="241"/>
      <c r="U136" s="241" t="s">
        <v>331</v>
      </c>
      <c r="V136" s="241"/>
      <c r="W136" s="241"/>
      <c r="X136" s="241"/>
      <c r="Y136" s="241"/>
      <c r="Z136" s="241"/>
      <c r="AA136" s="241"/>
      <c r="AB136" s="241"/>
      <c r="AC136" s="241" t="s">
        <v>313</v>
      </c>
      <c r="AD136" s="241"/>
      <c r="AE136" s="241"/>
      <c r="AF136" s="241"/>
      <c r="AG136" s="241"/>
      <c r="AH136" s="241"/>
      <c r="AI136" s="241"/>
      <c r="AJ136" s="241"/>
      <c r="AK136" s="241"/>
      <c r="AL136" s="241"/>
      <c r="AM136" s="241"/>
      <c r="AN136" s="241"/>
      <c r="AO136" s="241"/>
      <c r="AP136" s="244"/>
      <c r="AQ136" s="241"/>
      <c r="AR136" s="241"/>
      <c r="AS136" s="241"/>
      <c r="AT136" s="244"/>
      <c r="AU136" s="241"/>
      <c r="AV136" s="241"/>
      <c r="AW136" s="241"/>
      <c r="AX136" s="241"/>
      <c r="AY136" s="241"/>
      <c r="AZ136" s="241"/>
      <c r="BA136" s="241"/>
      <c r="BB136" s="241"/>
      <c r="BC136" s="241"/>
      <c r="BD136" s="241"/>
      <c r="BE136" s="241"/>
      <c r="BF136" s="241"/>
      <c r="BG136" s="241"/>
      <c r="BH136" s="241"/>
      <c r="BI136" s="241"/>
      <c r="BJ136" s="241"/>
      <c r="BK136" s="241"/>
      <c r="BL136" s="241"/>
      <c r="BM136" s="241"/>
      <c r="BN136" s="241"/>
      <c r="BO136" s="241"/>
      <c r="BP136" s="241"/>
      <c r="BQ136" s="241"/>
      <c r="BR136" s="241"/>
      <c r="BS136" s="241"/>
      <c r="BT136" s="241"/>
      <c r="BU136" s="241"/>
      <c r="BV136" s="241"/>
      <c r="BW136" s="241"/>
      <c r="BX136" s="241"/>
      <c r="BY136" s="241"/>
      <c r="BZ136" s="241"/>
      <c r="CA136" s="241"/>
      <c r="CB136" s="241"/>
      <c r="CC136" s="241"/>
      <c r="CD136" s="241"/>
      <c r="CE136" s="241"/>
      <c r="CF136" s="241"/>
      <c r="CG136" s="241"/>
      <c r="CH136" s="241"/>
      <c r="CI136" s="241"/>
      <c r="CJ136" s="241"/>
      <c r="CK136" s="241"/>
      <c r="CL136" s="241"/>
      <c r="CM136" s="241"/>
      <c r="CN136" s="241"/>
      <c r="CO136" s="241"/>
      <c r="CP136" s="241"/>
      <c r="CQ136" s="241"/>
      <c r="CR136" s="241"/>
      <c r="CS136" s="241"/>
      <c r="CT136" s="241"/>
      <c r="CU136" s="241"/>
      <c r="CV136" s="241"/>
      <c r="CW136" s="241"/>
      <c r="CX136" s="241"/>
      <c r="CY136" s="241"/>
      <c r="CZ136" s="241"/>
      <c r="DA136" s="241"/>
      <c r="DB136" s="241"/>
      <c r="DC136" s="241"/>
      <c r="DD136" s="241"/>
      <c r="DE136" s="241"/>
      <c r="DF136" s="241"/>
      <c r="DG136" s="241"/>
      <c r="DH136" s="241"/>
      <c r="DI136" s="241"/>
      <c r="DJ136" s="241"/>
      <c r="DK136" s="241"/>
      <c r="DL136" s="241"/>
      <c r="DM136" s="241"/>
      <c r="DN136" s="241"/>
      <c r="DO136" s="241"/>
      <c r="DP136" s="241"/>
      <c r="DQ136" s="241"/>
      <c r="DR136" s="241"/>
      <c r="DS136" s="241"/>
      <c r="DT136" s="241"/>
      <c r="DU136" s="241"/>
      <c r="DV136" s="241"/>
      <c r="DW136" s="241"/>
      <c r="DX136" s="241"/>
      <c r="DY136" s="241"/>
      <c r="DZ136" s="241"/>
      <c r="EA136" s="241"/>
      <c r="EB136" s="241"/>
      <c r="EC136" s="241"/>
      <c r="ED136" s="241"/>
      <c r="EE136" s="241"/>
      <c r="EF136" s="241"/>
      <c r="EG136" s="241"/>
      <c r="EH136" s="241"/>
      <c r="EI136" s="241"/>
      <c r="EJ136" s="241"/>
      <c r="EK136" s="241"/>
      <c r="EL136" s="241"/>
      <c r="EM136" s="241"/>
      <c r="EN136" s="241"/>
      <c r="EO136" s="241"/>
      <c r="EP136" s="241"/>
      <c r="EQ136" s="241"/>
      <c r="ER136" s="241"/>
      <c r="ES136" s="241"/>
      <c r="ET136" s="241"/>
      <c r="EU136" s="241"/>
      <c r="EV136" s="241"/>
      <c r="EW136" s="241"/>
      <c r="EX136" s="241"/>
      <c r="EY136" s="241"/>
      <c r="EZ136" s="241"/>
      <c r="FA136" s="241"/>
      <c r="FB136" s="241"/>
      <c r="FC136" s="241"/>
      <c r="FD136" s="241"/>
      <c r="FE136" s="241"/>
      <c r="FF136" s="241"/>
      <c r="FG136" s="241"/>
      <c r="FH136" s="241"/>
      <c r="FI136" s="241"/>
      <c r="FJ136" s="241"/>
      <c r="FK136" s="241"/>
      <c r="FL136" s="241"/>
      <c r="FM136" s="241"/>
      <c r="FN136" s="241"/>
      <c r="FO136" s="241"/>
      <c r="FP136" s="241"/>
      <c r="FQ136" s="241"/>
      <c r="FR136" s="241"/>
      <c r="FS136" s="241"/>
      <c r="FT136" s="241"/>
      <c r="FU136" s="241"/>
      <c r="FV136" s="241"/>
      <c r="FW136" s="241"/>
      <c r="FX136" s="241"/>
      <c r="FY136" s="241"/>
      <c r="FZ136" s="241"/>
      <c r="GA136" s="241"/>
      <c r="GB136" s="241"/>
      <c r="GC136" s="241"/>
      <c r="GD136" s="241"/>
      <c r="GE136" s="241"/>
      <c r="GF136" s="241"/>
      <c r="GG136" s="241"/>
      <c r="GH136" s="241"/>
      <c r="GI136" s="241"/>
      <c r="GJ136" s="241"/>
      <c r="GK136" s="241"/>
      <c r="GL136" s="241"/>
      <c r="GM136" s="241"/>
      <c r="GN136" s="241"/>
      <c r="GO136" s="241"/>
      <c r="GP136" s="241"/>
      <c r="GQ136" s="241"/>
      <c r="GR136" s="241"/>
      <c r="GS136" s="241"/>
      <c r="GT136" s="241"/>
      <c r="GU136" s="241"/>
      <c r="GV136" s="241"/>
      <c r="GW136" s="241"/>
      <c r="GX136" s="241"/>
      <c r="GY136" s="241"/>
      <c r="GZ136" s="241"/>
      <c r="HA136" s="241"/>
      <c r="HB136" s="241"/>
      <c r="HC136" s="241"/>
      <c r="HD136" s="241"/>
      <c r="HE136" s="241"/>
      <c r="HF136" s="241"/>
    </row>
    <row r="137" spans="1:214" s="299" customFormat="1" ht="15" customHeight="1">
      <c r="A137" s="284"/>
      <c r="B137" s="284"/>
      <c r="C137" s="241"/>
      <c r="D137" s="241"/>
      <c r="E137" s="241"/>
      <c r="F137" s="241"/>
      <c r="G137" s="241"/>
      <c r="H137" s="241"/>
      <c r="I137" s="241"/>
      <c r="J137" s="241"/>
      <c r="K137" s="241"/>
      <c r="L137" s="241"/>
      <c r="M137" s="241"/>
      <c r="N137" s="241"/>
      <c r="O137" s="241"/>
      <c r="P137" s="241"/>
      <c r="Q137" s="241"/>
      <c r="R137" s="241"/>
      <c r="S137" s="241"/>
      <c r="T137" s="241"/>
      <c r="U137" s="241" t="s">
        <v>332</v>
      </c>
      <c r="V137" s="241"/>
      <c r="W137" s="241"/>
      <c r="X137" s="241"/>
      <c r="Y137" s="241"/>
      <c r="Z137" s="241"/>
      <c r="AA137" s="241"/>
      <c r="AB137" s="241"/>
      <c r="AC137" s="241" t="s">
        <v>322</v>
      </c>
      <c r="AD137" s="241"/>
      <c r="AE137" s="241"/>
      <c r="AF137" s="241"/>
      <c r="AG137" s="241"/>
      <c r="AH137" s="241"/>
      <c r="AI137" s="241"/>
      <c r="AJ137" s="241"/>
      <c r="AK137" s="241"/>
      <c r="AL137" s="241"/>
      <c r="AM137" s="241"/>
      <c r="AN137" s="241"/>
      <c r="AO137" s="241"/>
      <c r="AP137" s="244"/>
      <c r="AQ137" s="241"/>
      <c r="AR137" s="241"/>
      <c r="AS137" s="241"/>
      <c r="AT137" s="244"/>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241"/>
      <c r="BP137" s="241"/>
      <c r="BQ137" s="241"/>
      <c r="BR137" s="241"/>
      <c r="BS137" s="241"/>
      <c r="BT137" s="241"/>
      <c r="BU137" s="241"/>
      <c r="BV137" s="241"/>
      <c r="BW137" s="241"/>
      <c r="BX137" s="241"/>
      <c r="BY137" s="241"/>
      <c r="BZ137" s="241"/>
      <c r="CA137" s="241"/>
      <c r="CB137" s="241"/>
      <c r="CC137" s="241"/>
      <c r="CD137" s="241"/>
      <c r="CE137" s="241"/>
      <c r="CF137" s="241"/>
      <c r="CG137" s="241"/>
      <c r="CH137" s="241"/>
      <c r="CI137" s="241"/>
      <c r="CJ137" s="241"/>
      <c r="CK137" s="241"/>
      <c r="CL137" s="241"/>
      <c r="CM137" s="241"/>
      <c r="CN137" s="241"/>
      <c r="CO137" s="241"/>
      <c r="CP137" s="241"/>
      <c r="CQ137" s="241"/>
      <c r="CR137" s="241"/>
      <c r="CS137" s="241"/>
      <c r="CT137" s="241"/>
      <c r="CU137" s="241"/>
      <c r="CV137" s="241"/>
      <c r="CW137" s="241"/>
      <c r="CX137" s="241"/>
      <c r="CY137" s="241"/>
      <c r="CZ137" s="241"/>
      <c r="DA137" s="241"/>
      <c r="DB137" s="241"/>
      <c r="DC137" s="241"/>
      <c r="DD137" s="241"/>
      <c r="DE137" s="241"/>
      <c r="DF137" s="241"/>
      <c r="DG137" s="241"/>
      <c r="DH137" s="241"/>
      <c r="DI137" s="241"/>
      <c r="DJ137" s="241"/>
      <c r="DK137" s="241"/>
      <c r="DL137" s="241"/>
      <c r="DM137" s="241"/>
      <c r="DN137" s="241"/>
      <c r="DO137" s="241"/>
      <c r="DP137" s="241"/>
      <c r="DQ137" s="241"/>
      <c r="DR137" s="241"/>
      <c r="DS137" s="241"/>
      <c r="DT137" s="241"/>
      <c r="DU137" s="241"/>
      <c r="DV137" s="241"/>
      <c r="DW137" s="241"/>
      <c r="DX137" s="241"/>
      <c r="DY137" s="241"/>
      <c r="DZ137" s="241"/>
      <c r="EA137" s="241"/>
      <c r="EB137" s="241"/>
      <c r="EC137" s="241"/>
      <c r="ED137" s="241"/>
      <c r="EE137" s="241"/>
      <c r="EF137" s="241"/>
      <c r="EG137" s="241"/>
      <c r="EH137" s="241"/>
      <c r="EI137" s="241"/>
      <c r="EJ137" s="241"/>
      <c r="EK137" s="241"/>
      <c r="EL137" s="241"/>
      <c r="EM137" s="241"/>
      <c r="EN137" s="241"/>
      <c r="EO137" s="241"/>
      <c r="EP137" s="241"/>
      <c r="EQ137" s="241"/>
      <c r="ER137" s="241"/>
      <c r="ES137" s="241"/>
      <c r="ET137" s="241"/>
      <c r="EU137" s="241"/>
      <c r="EV137" s="241"/>
      <c r="EW137" s="241"/>
      <c r="EX137" s="241"/>
      <c r="EY137" s="241"/>
      <c r="EZ137" s="241"/>
      <c r="FA137" s="241"/>
      <c r="FB137" s="241"/>
      <c r="FC137" s="241"/>
      <c r="FD137" s="241"/>
      <c r="FE137" s="241"/>
      <c r="FF137" s="241"/>
      <c r="FG137" s="241"/>
      <c r="FH137" s="241"/>
      <c r="FI137" s="241"/>
      <c r="FJ137" s="241"/>
      <c r="FK137" s="241"/>
      <c r="FL137" s="241"/>
      <c r="FM137" s="241"/>
      <c r="FN137" s="241"/>
      <c r="FO137" s="241"/>
      <c r="FP137" s="241"/>
      <c r="FQ137" s="241"/>
      <c r="FR137" s="241"/>
      <c r="FS137" s="241"/>
      <c r="FT137" s="241"/>
      <c r="FU137" s="241"/>
      <c r="FV137" s="241"/>
      <c r="FW137" s="241"/>
      <c r="FX137" s="241"/>
      <c r="FY137" s="241"/>
      <c r="FZ137" s="241"/>
      <c r="GA137" s="241"/>
      <c r="GB137" s="241"/>
      <c r="GC137" s="241"/>
      <c r="GD137" s="241"/>
      <c r="GE137" s="241"/>
      <c r="GF137" s="241"/>
      <c r="GG137" s="241"/>
      <c r="GH137" s="241"/>
      <c r="GI137" s="241"/>
      <c r="GJ137" s="241"/>
      <c r="GK137" s="241"/>
      <c r="GL137" s="241"/>
      <c r="GM137" s="241"/>
      <c r="GN137" s="241"/>
      <c r="GO137" s="241"/>
      <c r="GP137" s="241"/>
      <c r="GQ137" s="241"/>
      <c r="GR137" s="241"/>
      <c r="GS137" s="241"/>
      <c r="GT137" s="241"/>
      <c r="GU137" s="241"/>
      <c r="GV137" s="241"/>
      <c r="GW137" s="241"/>
      <c r="GX137" s="241"/>
      <c r="GY137" s="241"/>
      <c r="GZ137" s="241"/>
      <c r="HA137" s="241"/>
      <c r="HB137" s="241"/>
      <c r="HC137" s="241"/>
      <c r="HD137" s="241"/>
      <c r="HE137" s="241"/>
      <c r="HF137" s="241"/>
    </row>
    <row r="138" spans="1:214" s="299" customFormat="1" ht="15" customHeight="1">
      <c r="A138" s="284"/>
      <c r="B138" s="284"/>
      <c r="C138" s="241"/>
      <c r="D138" s="241"/>
      <c r="E138" s="241"/>
      <c r="F138" s="241"/>
      <c r="G138" s="241"/>
      <c r="H138" s="241"/>
      <c r="I138" s="241"/>
      <c r="J138" s="241"/>
      <c r="K138" s="241"/>
      <c r="L138" s="241"/>
      <c r="M138" s="241"/>
      <c r="N138" s="241"/>
      <c r="O138" s="241"/>
      <c r="P138" s="241"/>
      <c r="Q138" s="241"/>
      <c r="R138" s="241"/>
      <c r="S138" s="241"/>
      <c r="T138" s="241"/>
      <c r="U138" s="241" t="s">
        <v>333</v>
      </c>
      <c r="V138" s="241"/>
      <c r="W138" s="241"/>
      <c r="X138" s="241"/>
      <c r="Y138" s="241"/>
      <c r="Z138" s="241"/>
      <c r="AA138" s="241"/>
      <c r="AB138" s="241"/>
      <c r="AC138" s="241" t="s">
        <v>316</v>
      </c>
      <c r="AD138" s="241"/>
      <c r="AE138" s="241"/>
      <c r="AF138" s="241"/>
      <c r="AG138" s="241"/>
      <c r="AH138" s="241"/>
      <c r="AI138" s="241"/>
      <c r="AJ138" s="241"/>
      <c r="AK138" s="241"/>
      <c r="AL138" s="241"/>
      <c r="AM138" s="241"/>
      <c r="AN138" s="241"/>
      <c r="AO138" s="241"/>
      <c r="AP138" s="244"/>
      <c r="AQ138" s="241"/>
      <c r="AR138" s="241"/>
      <c r="AS138" s="241"/>
      <c r="AT138" s="244"/>
      <c r="AU138" s="241"/>
      <c r="AV138" s="241"/>
      <c r="AW138" s="241"/>
      <c r="AX138" s="241"/>
      <c r="AY138" s="241"/>
      <c r="AZ138" s="241"/>
      <c r="BA138" s="241"/>
      <c r="BB138" s="241"/>
      <c r="BC138" s="241"/>
      <c r="BD138" s="241"/>
      <c r="BE138" s="241"/>
      <c r="BF138" s="241"/>
      <c r="BG138" s="241"/>
      <c r="BH138" s="241"/>
      <c r="BI138" s="241"/>
      <c r="BJ138" s="241"/>
      <c r="BK138" s="241"/>
      <c r="BL138" s="241"/>
      <c r="BM138" s="241"/>
      <c r="BN138" s="241"/>
      <c r="BO138" s="241"/>
      <c r="BP138" s="241"/>
      <c r="BQ138" s="241"/>
      <c r="BR138" s="241"/>
      <c r="BS138" s="241"/>
      <c r="BT138" s="241"/>
      <c r="BU138" s="241"/>
      <c r="BV138" s="241"/>
      <c r="BW138" s="241"/>
      <c r="BX138" s="241"/>
      <c r="BY138" s="241"/>
      <c r="BZ138" s="241"/>
      <c r="CA138" s="241"/>
      <c r="CB138" s="241"/>
      <c r="CC138" s="241"/>
      <c r="CD138" s="241"/>
      <c r="CE138" s="241"/>
      <c r="CF138" s="241"/>
      <c r="CG138" s="241"/>
      <c r="CH138" s="241"/>
      <c r="CI138" s="241"/>
      <c r="CJ138" s="241"/>
      <c r="CK138" s="241"/>
      <c r="CL138" s="241"/>
      <c r="CM138" s="241"/>
      <c r="CN138" s="241"/>
      <c r="CO138" s="241"/>
      <c r="CP138" s="241"/>
      <c r="CQ138" s="241"/>
      <c r="CR138" s="241"/>
      <c r="CS138" s="241"/>
      <c r="CT138" s="241"/>
      <c r="CU138" s="241"/>
      <c r="CV138" s="241"/>
      <c r="CW138" s="241"/>
      <c r="CX138" s="241"/>
      <c r="CY138" s="241"/>
      <c r="CZ138" s="241"/>
      <c r="DA138" s="241"/>
      <c r="DB138" s="241"/>
      <c r="DC138" s="241"/>
      <c r="DD138" s="241"/>
      <c r="DE138" s="241"/>
      <c r="DF138" s="241"/>
      <c r="DG138" s="241"/>
      <c r="DH138" s="241"/>
      <c r="DI138" s="241"/>
      <c r="DJ138" s="241"/>
      <c r="DK138" s="241"/>
      <c r="DL138" s="241"/>
      <c r="DM138" s="241"/>
      <c r="DN138" s="241"/>
      <c r="DO138" s="241"/>
      <c r="DP138" s="241"/>
      <c r="DQ138" s="241"/>
      <c r="DR138" s="241"/>
      <c r="DS138" s="241"/>
      <c r="DT138" s="241"/>
      <c r="DU138" s="241"/>
      <c r="DV138" s="241"/>
      <c r="DW138" s="241"/>
      <c r="DX138" s="241"/>
      <c r="DY138" s="241"/>
      <c r="DZ138" s="241"/>
      <c r="EA138" s="241"/>
      <c r="EB138" s="241"/>
      <c r="EC138" s="241"/>
      <c r="ED138" s="241"/>
      <c r="EE138" s="241"/>
      <c r="EF138" s="241"/>
      <c r="EG138" s="241"/>
      <c r="EH138" s="241"/>
      <c r="EI138" s="241"/>
      <c r="EJ138" s="241"/>
      <c r="EK138" s="241"/>
      <c r="EL138" s="241"/>
      <c r="EM138" s="241"/>
      <c r="EN138" s="241"/>
      <c r="EO138" s="241"/>
      <c r="EP138" s="241"/>
      <c r="EQ138" s="241"/>
      <c r="ER138" s="241"/>
      <c r="ES138" s="241"/>
      <c r="ET138" s="241"/>
      <c r="EU138" s="241"/>
      <c r="EV138" s="241"/>
      <c r="EW138" s="241"/>
      <c r="EX138" s="241"/>
      <c r="EY138" s="241"/>
      <c r="EZ138" s="241"/>
      <c r="FA138" s="241"/>
      <c r="FB138" s="241"/>
      <c r="FC138" s="241"/>
      <c r="FD138" s="241"/>
      <c r="FE138" s="241"/>
      <c r="FF138" s="241"/>
      <c r="FG138" s="241"/>
      <c r="FH138" s="241"/>
      <c r="FI138" s="241"/>
      <c r="FJ138" s="241"/>
      <c r="FK138" s="241"/>
      <c r="FL138" s="241"/>
      <c r="FM138" s="241"/>
      <c r="FN138" s="241"/>
      <c r="FO138" s="241"/>
      <c r="FP138" s="241"/>
      <c r="FQ138" s="241"/>
      <c r="FR138" s="241"/>
      <c r="FS138" s="241"/>
      <c r="FT138" s="241"/>
      <c r="FU138" s="241"/>
      <c r="FV138" s="241"/>
      <c r="FW138" s="241"/>
      <c r="FX138" s="241"/>
      <c r="FY138" s="241"/>
      <c r="FZ138" s="241"/>
      <c r="GA138" s="241"/>
      <c r="GB138" s="241"/>
      <c r="GC138" s="241"/>
      <c r="GD138" s="241"/>
      <c r="GE138" s="241"/>
      <c r="GF138" s="241"/>
      <c r="GG138" s="241"/>
      <c r="GH138" s="241"/>
      <c r="GI138" s="241"/>
      <c r="GJ138" s="241"/>
      <c r="GK138" s="241"/>
      <c r="GL138" s="241"/>
      <c r="GM138" s="241"/>
      <c r="GN138" s="241"/>
      <c r="GO138" s="241"/>
      <c r="GP138" s="241"/>
      <c r="GQ138" s="241"/>
      <c r="GR138" s="241"/>
      <c r="GS138" s="241"/>
      <c r="GT138" s="241"/>
      <c r="GU138" s="241"/>
      <c r="GV138" s="241"/>
      <c r="GW138" s="241"/>
      <c r="GX138" s="241"/>
      <c r="GY138" s="241"/>
      <c r="GZ138" s="241"/>
      <c r="HA138" s="241"/>
      <c r="HB138" s="241"/>
      <c r="HC138" s="241"/>
      <c r="HD138" s="241"/>
      <c r="HE138" s="241"/>
      <c r="HF138" s="241"/>
    </row>
    <row r="139" spans="1:214" s="299" customFormat="1" ht="15" customHeight="1">
      <c r="A139" s="284"/>
      <c r="B139" s="284"/>
      <c r="C139" s="241"/>
      <c r="D139" s="241"/>
      <c r="E139" s="241"/>
      <c r="F139" s="241"/>
      <c r="G139" s="241"/>
      <c r="H139" s="241"/>
      <c r="I139" s="241"/>
      <c r="J139" s="241"/>
      <c r="K139" s="241"/>
      <c r="L139" s="241"/>
      <c r="M139" s="241"/>
      <c r="N139" s="241"/>
      <c r="O139" s="241"/>
      <c r="P139" s="241"/>
      <c r="Q139" s="241"/>
      <c r="R139" s="241"/>
      <c r="S139" s="241"/>
      <c r="T139" s="241"/>
      <c r="U139" s="241" t="s">
        <v>334</v>
      </c>
      <c r="V139" s="241"/>
      <c r="W139" s="241"/>
      <c r="X139" s="241"/>
      <c r="Y139" s="241"/>
      <c r="Z139" s="241"/>
      <c r="AA139" s="241"/>
      <c r="AB139" s="241"/>
      <c r="AC139" s="241" t="s">
        <v>325</v>
      </c>
      <c r="AD139" s="241"/>
      <c r="AE139" s="241"/>
      <c r="AF139" s="241"/>
      <c r="AG139" s="241"/>
      <c r="AH139" s="241"/>
      <c r="AI139" s="241"/>
      <c r="AJ139" s="241"/>
      <c r="AK139" s="241"/>
      <c r="AL139" s="241"/>
      <c r="AM139" s="241"/>
      <c r="AN139" s="241"/>
      <c r="AO139" s="241"/>
      <c r="AP139" s="244"/>
      <c r="AQ139" s="241"/>
      <c r="AR139" s="241"/>
      <c r="AS139" s="241"/>
      <c r="AT139" s="244"/>
      <c r="AU139" s="241"/>
      <c r="AV139" s="241"/>
      <c r="AW139" s="241"/>
      <c r="AX139" s="241"/>
      <c r="AY139" s="241"/>
      <c r="AZ139" s="241"/>
      <c r="BA139" s="241"/>
      <c r="BB139" s="241"/>
      <c r="BC139" s="241"/>
      <c r="BD139" s="241"/>
      <c r="BE139" s="241"/>
      <c r="BF139" s="241"/>
      <c r="BG139" s="241"/>
      <c r="BH139" s="241"/>
      <c r="BI139" s="241"/>
      <c r="BJ139" s="241"/>
      <c r="BK139" s="241"/>
      <c r="BL139" s="241"/>
      <c r="BM139" s="241"/>
      <c r="BN139" s="241"/>
      <c r="BO139" s="241"/>
      <c r="BP139" s="241"/>
      <c r="BQ139" s="241"/>
      <c r="BR139" s="241"/>
      <c r="BS139" s="241"/>
      <c r="BT139" s="241"/>
      <c r="BU139" s="241"/>
      <c r="BV139" s="241"/>
      <c r="BW139" s="241"/>
      <c r="BX139" s="241"/>
      <c r="BY139" s="241"/>
      <c r="BZ139" s="241"/>
      <c r="CA139" s="241"/>
      <c r="CB139" s="241"/>
      <c r="CC139" s="241"/>
      <c r="CD139" s="241"/>
      <c r="CE139" s="241"/>
      <c r="CF139" s="241"/>
      <c r="CG139" s="241"/>
      <c r="CH139" s="241"/>
      <c r="CI139" s="241"/>
      <c r="CJ139" s="241"/>
      <c r="CK139" s="241"/>
      <c r="CL139" s="241"/>
      <c r="CM139" s="241"/>
      <c r="CN139" s="241"/>
      <c r="CO139" s="241"/>
      <c r="CP139" s="241"/>
      <c r="CQ139" s="241"/>
      <c r="CR139" s="241"/>
      <c r="CS139" s="241"/>
      <c r="CT139" s="241"/>
      <c r="CU139" s="241"/>
      <c r="CV139" s="241"/>
      <c r="CW139" s="241"/>
      <c r="CX139" s="241"/>
      <c r="CY139" s="241"/>
      <c r="CZ139" s="241"/>
      <c r="DA139" s="241"/>
      <c r="DB139" s="241"/>
      <c r="DC139" s="241"/>
      <c r="DD139" s="241"/>
      <c r="DE139" s="241"/>
      <c r="DF139" s="241"/>
      <c r="DG139" s="241"/>
      <c r="DH139" s="241"/>
      <c r="DI139" s="241"/>
      <c r="DJ139" s="241"/>
      <c r="DK139" s="241"/>
      <c r="DL139" s="241"/>
      <c r="DM139" s="241"/>
      <c r="DN139" s="241"/>
      <c r="DO139" s="241"/>
      <c r="DP139" s="241"/>
      <c r="DQ139" s="241"/>
      <c r="DR139" s="241"/>
      <c r="DS139" s="241"/>
      <c r="DT139" s="241"/>
      <c r="DU139" s="241"/>
      <c r="DV139" s="241"/>
      <c r="DW139" s="241"/>
      <c r="DX139" s="241"/>
      <c r="DY139" s="241"/>
      <c r="DZ139" s="241"/>
      <c r="EA139" s="241"/>
      <c r="EB139" s="241"/>
      <c r="EC139" s="241"/>
      <c r="ED139" s="241"/>
      <c r="EE139" s="241"/>
      <c r="EF139" s="241"/>
      <c r="EG139" s="241"/>
      <c r="EH139" s="241"/>
      <c r="EI139" s="241"/>
      <c r="EJ139" s="241"/>
      <c r="EK139" s="241"/>
      <c r="EL139" s="241"/>
      <c r="EM139" s="241"/>
      <c r="EN139" s="241"/>
      <c r="EO139" s="241"/>
      <c r="EP139" s="241"/>
      <c r="EQ139" s="241"/>
      <c r="ER139" s="241"/>
      <c r="ES139" s="241"/>
      <c r="ET139" s="241"/>
      <c r="EU139" s="241"/>
      <c r="EV139" s="241"/>
      <c r="EW139" s="241"/>
      <c r="EX139" s="241"/>
      <c r="EY139" s="241"/>
      <c r="EZ139" s="241"/>
      <c r="FA139" s="241"/>
      <c r="FB139" s="241"/>
      <c r="FC139" s="241"/>
      <c r="FD139" s="241"/>
      <c r="FE139" s="241"/>
      <c r="FF139" s="241"/>
      <c r="FG139" s="241"/>
      <c r="FH139" s="241"/>
      <c r="FI139" s="241"/>
      <c r="FJ139" s="241"/>
      <c r="FK139" s="241"/>
      <c r="FL139" s="241"/>
      <c r="FM139" s="241"/>
      <c r="FN139" s="241"/>
      <c r="FO139" s="241"/>
      <c r="FP139" s="241"/>
      <c r="FQ139" s="241"/>
      <c r="FR139" s="241"/>
      <c r="FS139" s="241"/>
      <c r="FT139" s="241"/>
      <c r="FU139" s="241"/>
      <c r="FV139" s="241"/>
      <c r="FW139" s="241"/>
      <c r="FX139" s="241"/>
      <c r="FY139" s="241"/>
      <c r="FZ139" s="241"/>
      <c r="GA139" s="241"/>
      <c r="GB139" s="241"/>
      <c r="GC139" s="241"/>
      <c r="GD139" s="241"/>
      <c r="GE139" s="241"/>
      <c r="GF139" s="241"/>
      <c r="GG139" s="241"/>
      <c r="GH139" s="241"/>
      <c r="GI139" s="241"/>
      <c r="GJ139" s="241"/>
      <c r="GK139" s="241"/>
      <c r="GL139" s="241"/>
      <c r="GM139" s="241"/>
      <c r="GN139" s="241"/>
      <c r="GO139" s="241"/>
      <c r="GP139" s="241"/>
      <c r="GQ139" s="241"/>
      <c r="GR139" s="241"/>
      <c r="GS139" s="241"/>
      <c r="GT139" s="241"/>
      <c r="GU139" s="241"/>
      <c r="GV139" s="241"/>
      <c r="GW139" s="241"/>
      <c r="GX139" s="241"/>
      <c r="GY139" s="241"/>
      <c r="GZ139" s="241"/>
      <c r="HA139" s="241"/>
      <c r="HB139" s="241"/>
      <c r="HC139" s="241"/>
      <c r="HD139" s="241"/>
      <c r="HE139" s="241"/>
      <c r="HF139" s="241"/>
    </row>
    <row r="140" spans="1:214" s="299" customFormat="1" ht="15" customHeight="1">
      <c r="A140" s="284"/>
      <c r="B140" s="284"/>
      <c r="C140" s="241"/>
      <c r="D140" s="241"/>
      <c r="E140" s="241"/>
      <c r="F140" s="241"/>
      <c r="G140" s="241"/>
      <c r="H140" s="241"/>
      <c r="I140" s="241"/>
      <c r="J140" s="241"/>
      <c r="K140" s="241"/>
      <c r="L140" s="241"/>
      <c r="M140" s="241"/>
      <c r="N140" s="241"/>
      <c r="O140" s="241"/>
      <c r="P140" s="241"/>
      <c r="Q140" s="241"/>
      <c r="R140" s="241"/>
      <c r="S140" s="241"/>
      <c r="T140" s="241"/>
      <c r="U140" s="241" t="s">
        <v>335</v>
      </c>
      <c r="V140" s="241"/>
      <c r="W140" s="241"/>
      <c r="X140" s="241"/>
      <c r="Y140" s="241"/>
      <c r="Z140" s="241"/>
      <c r="AA140" s="241"/>
      <c r="AB140" s="241"/>
      <c r="AC140" s="241" t="s">
        <v>325</v>
      </c>
      <c r="AD140" s="241"/>
      <c r="AE140" s="241"/>
      <c r="AF140" s="241"/>
      <c r="AG140" s="241"/>
      <c r="AH140" s="241"/>
      <c r="AI140" s="241"/>
      <c r="AJ140" s="241"/>
      <c r="AK140" s="241"/>
      <c r="AL140" s="241"/>
      <c r="AM140" s="241"/>
      <c r="AN140" s="241"/>
      <c r="AO140" s="241"/>
      <c r="AP140" s="244"/>
      <c r="AQ140" s="241"/>
      <c r="AR140" s="241"/>
      <c r="AS140" s="241"/>
      <c r="AT140" s="244"/>
      <c r="AU140" s="241"/>
      <c r="AV140" s="241"/>
      <c r="AW140" s="241"/>
      <c r="AX140" s="241"/>
      <c r="AY140" s="241"/>
      <c r="AZ140" s="241"/>
      <c r="BA140" s="241"/>
      <c r="BB140" s="241"/>
      <c r="BC140" s="241"/>
      <c r="BD140" s="241"/>
      <c r="BE140" s="241"/>
      <c r="BF140" s="241"/>
      <c r="BG140" s="241"/>
      <c r="BH140" s="241"/>
      <c r="BI140" s="241"/>
      <c r="BJ140" s="241"/>
      <c r="BK140" s="241"/>
      <c r="BL140" s="241"/>
      <c r="BM140" s="241"/>
      <c r="BN140" s="241"/>
      <c r="BO140" s="241"/>
      <c r="BP140" s="241"/>
      <c r="BQ140" s="241"/>
      <c r="BR140" s="241"/>
      <c r="BS140" s="241"/>
      <c r="BT140" s="241"/>
      <c r="BU140" s="241"/>
      <c r="BV140" s="241"/>
      <c r="BW140" s="241"/>
      <c r="BX140" s="241"/>
      <c r="BY140" s="241"/>
      <c r="BZ140" s="241"/>
      <c r="CA140" s="241"/>
      <c r="CB140" s="241"/>
      <c r="CC140" s="241"/>
      <c r="CD140" s="241"/>
      <c r="CE140" s="241"/>
      <c r="CF140" s="241"/>
      <c r="CG140" s="241"/>
      <c r="CH140" s="241"/>
      <c r="CI140" s="241"/>
      <c r="CJ140" s="241"/>
      <c r="CK140" s="241"/>
      <c r="CL140" s="241"/>
      <c r="CM140" s="241"/>
      <c r="CN140" s="241"/>
      <c r="CO140" s="241"/>
      <c r="CP140" s="241"/>
      <c r="CQ140" s="241"/>
      <c r="CR140" s="241"/>
      <c r="CS140" s="241"/>
      <c r="CT140" s="241"/>
      <c r="CU140" s="241"/>
      <c r="CV140" s="241"/>
      <c r="CW140" s="241"/>
      <c r="CX140" s="241"/>
      <c r="CY140" s="241"/>
      <c r="CZ140" s="241"/>
      <c r="DA140" s="241"/>
      <c r="DB140" s="241"/>
      <c r="DC140" s="241"/>
      <c r="DD140" s="241"/>
      <c r="DE140" s="241"/>
      <c r="DF140" s="241"/>
      <c r="DG140" s="241"/>
      <c r="DH140" s="241"/>
      <c r="DI140" s="241"/>
      <c r="DJ140" s="241"/>
      <c r="DK140" s="241"/>
      <c r="DL140" s="241"/>
      <c r="DM140" s="241"/>
      <c r="DN140" s="241"/>
      <c r="DO140" s="241"/>
      <c r="DP140" s="241"/>
      <c r="DQ140" s="241"/>
      <c r="DR140" s="241"/>
      <c r="DS140" s="241"/>
      <c r="DT140" s="241"/>
      <c r="DU140" s="241"/>
      <c r="DV140" s="241"/>
      <c r="DW140" s="241"/>
      <c r="DX140" s="241"/>
      <c r="DY140" s="241"/>
      <c r="DZ140" s="241"/>
      <c r="EA140" s="241"/>
      <c r="EB140" s="241"/>
      <c r="EC140" s="241"/>
      <c r="ED140" s="241"/>
      <c r="EE140" s="241"/>
      <c r="EF140" s="241"/>
      <c r="EG140" s="241"/>
      <c r="EH140" s="241"/>
      <c r="EI140" s="241"/>
      <c r="EJ140" s="241"/>
      <c r="EK140" s="241"/>
      <c r="EL140" s="241"/>
      <c r="EM140" s="241"/>
      <c r="EN140" s="241"/>
      <c r="EO140" s="241"/>
      <c r="EP140" s="241"/>
      <c r="EQ140" s="241"/>
      <c r="ER140" s="241"/>
      <c r="ES140" s="241"/>
      <c r="ET140" s="241"/>
      <c r="EU140" s="241"/>
      <c r="EV140" s="241"/>
      <c r="EW140" s="241"/>
      <c r="EX140" s="241"/>
      <c r="EY140" s="241"/>
      <c r="EZ140" s="241"/>
      <c r="FA140" s="241"/>
      <c r="FB140" s="241"/>
      <c r="FC140" s="241"/>
      <c r="FD140" s="241"/>
      <c r="FE140" s="241"/>
      <c r="FF140" s="241"/>
      <c r="FG140" s="241"/>
      <c r="FH140" s="241"/>
      <c r="FI140" s="241"/>
      <c r="FJ140" s="241"/>
      <c r="FK140" s="241"/>
      <c r="FL140" s="241"/>
      <c r="FM140" s="241"/>
      <c r="FN140" s="241"/>
      <c r="FO140" s="241"/>
      <c r="FP140" s="241"/>
      <c r="FQ140" s="241"/>
      <c r="FR140" s="241"/>
      <c r="FS140" s="241"/>
      <c r="FT140" s="241"/>
      <c r="FU140" s="241"/>
      <c r="FV140" s="241"/>
      <c r="FW140" s="241"/>
      <c r="FX140" s="241"/>
      <c r="FY140" s="241"/>
      <c r="FZ140" s="241"/>
      <c r="GA140" s="241"/>
      <c r="GB140" s="241"/>
      <c r="GC140" s="241"/>
      <c r="GD140" s="241"/>
      <c r="GE140" s="241"/>
      <c r="GF140" s="241"/>
      <c r="GG140" s="241"/>
      <c r="GH140" s="241"/>
      <c r="GI140" s="241"/>
      <c r="GJ140" s="241"/>
      <c r="GK140" s="241"/>
      <c r="GL140" s="241"/>
      <c r="GM140" s="241"/>
      <c r="GN140" s="241"/>
      <c r="GO140" s="241"/>
      <c r="GP140" s="241"/>
      <c r="GQ140" s="241"/>
      <c r="GR140" s="241"/>
      <c r="GS140" s="241"/>
      <c r="GT140" s="241"/>
      <c r="GU140" s="241"/>
      <c r="GV140" s="241"/>
      <c r="GW140" s="241"/>
      <c r="GX140" s="241"/>
      <c r="GY140" s="241"/>
      <c r="GZ140" s="241"/>
      <c r="HA140" s="241"/>
      <c r="HB140" s="241"/>
      <c r="HC140" s="241"/>
      <c r="HD140" s="241"/>
      <c r="HE140" s="241"/>
      <c r="HF140" s="241"/>
    </row>
    <row r="141" spans="1:214" s="299" customFormat="1" ht="15" customHeight="1">
      <c r="A141" s="284"/>
      <c r="B141" s="284"/>
      <c r="C141" s="241"/>
      <c r="D141" s="241"/>
      <c r="E141" s="241"/>
      <c r="F141" s="241"/>
      <c r="G141" s="241"/>
      <c r="H141" s="241"/>
      <c r="I141" s="241"/>
      <c r="J141" s="241"/>
      <c r="K141" s="241"/>
      <c r="L141" s="241"/>
      <c r="M141" s="241"/>
      <c r="N141" s="241"/>
      <c r="O141" s="241"/>
      <c r="P141" s="241"/>
      <c r="Q141" s="241"/>
      <c r="R141" s="241"/>
      <c r="S141" s="241"/>
      <c r="T141" s="241"/>
      <c r="U141" s="241" t="s">
        <v>336</v>
      </c>
      <c r="V141" s="241"/>
      <c r="W141" s="241"/>
      <c r="X141" s="241"/>
      <c r="Y141" s="241"/>
      <c r="Z141" s="241"/>
      <c r="AA141" s="241"/>
      <c r="AB141" s="241"/>
      <c r="AC141" s="241" t="s">
        <v>313</v>
      </c>
      <c r="AD141" s="241"/>
      <c r="AE141" s="241"/>
      <c r="AF141" s="241"/>
      <c r="AG141" s="241"/>
      <c r="AH141" s="241"/>
      <c r="AI141" s="241"/>
      <c r="AJ141" s="241"/>
      <c r="AK141" s="241"/>
      <c r="AL141" s="241"/>
      <c r="AM141" s="241"/>
      <c r="AN141" s="241"/>
      <c r="AO141" s="241"/>
      <c r="AP141" s="244"/>
      <c r="AQ141" s="241"/>
      <c r="AR141" s="241"/>
      <c r="AS141" s="241"/>
      <c r="AT141" s="244"/>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1"/>
      <c r="BR141" s="241"/>
      <c r="BS141" s="241"/>
      <c r="BT141" s="241"/>
      <c r="BU141" s="241"/>
      <c r="BV141" s="241"/>
      <c r="BW141" s="241"/>
      <c r="BX141" s="241"/>
      <c r="BY141" s="241"/>
      <c r="BZ141" s="241"/>
      <c r="CA141" s="241"/>
      <c r="CB141" s="241"/>
      <c r="CC141" s="241"/>
      <c r="CD141" s="241"/>
      <c r="CE141" s="241"/>
      <c r="CF141" s="241"/>
      <c r="CG141" s="241"/>
      <c r="CH141" s="241"/>
      <c r="CI141" s="241"/>
      <c r="CJ141" s="241"/>
      <c r="CK141" s="241"/>
      <c r="CL141" s="241"/>
      <c r="CM141" s="241"/>
      <c r="CN141" s="241"/>
      <c r="CO141" s="241"/>
      <c r="CP141" s="241"/>
      <c r="CQ141" s="241"/>
      <c r="CR141" s="241"/>
      <c r="CS141" s="241"/>
      <c r="CT141" s="241"/>
      <c r="CU141" s="241"/>
      <c r="CV141" s="241"/>
      <c r="CW141" s="241"/>
      <c r="CX141" s="241"/>
      <c r="CY141" s="241"/>
      <c r="CZ141" s="241"/>
      <c r="DA141" s="241"/>
      <c r="DB141" s="241"/>
      <c r="DC141" s="241"/>
      <c r="DD141" s="241"/>
      <c r="DE141" s="241"/>
      <c r="DF141" s="241"/>
      <c r="DG141" s="241"/>
      <c r="DH141" s="241"/>
      <c r="DI141" s="241"/>
      <c r="DJ141" s="241"/>
      <c r="DK141" s="241"/>
      <c r="DL141" s="241"/>
      <c r="DM141" s="241"/>
      <c r="DN141" s="241"/>
      <c r="DO141" s="241"/>
      <c r="DP141" s="241"/>
      <c r="DQ141" s="241"/>
      <c r="DR141" s="241"/>
      <c r="DS141" s="241"/>
      <c r="DT141" s="241"/>
      <c r="DU141" s="241"/>
      <c r="DV141" s="241"/>
      <c r="DW141" s="241"/>
      <c r="DX141" s="241"/>
      <c r="DY141" s="241"/>
      <c r="DZ141" s="241"/>
      <c r="EA141" s="241"/>
      <c r="EB141" s="241"/>
      <c r="EC141" s="241"/>
      <c r="ED141" s="241"/>
      <c r="EE141" s="241"/>
      <c r="EF141" s="241"/>
      <c r="EG141" s="241"/>
      <c r="EH141" s="241"/>
      <c r="EI141" s="241"/>
      <c r="EJ141" s="241"/>
      <c r="EK141" s="241"/>
      <c r="EL141" s="241"/>
      <c r="EM141" s="241"/>
      <c r="EN141" s="241"/>
      <c r="EO141" s="241"/>
      <c r="EP141" s="241"/>
      <c r="EQ141" s="241"/>
      <c r="ER141" s="241"/>
      <c r="ES141" s="241"/>
      <c r="ET141" s="241"/>
      <c r="EU141" s="241"/>
      <c r="EV141" s="241"/>
      <c r="EW141" s="241"/>
      <c r="EX141" s="241"/>
      <c r="EY141" s="241"/>
      <c r="EZ141" s="241"/>
      <c r="FA141" s="241"/>
      <c r="FB141" s="241"/>
      <c r="FC141" s="241"/>
      <c r="FD141" s="241"/>
      <c r="FE141" s="241"/>
      <c r="FF141" s="241"/>
      <c r="FG141" s="241"/>
      <c r="FH141" s="241"/>
      <c r="FI141" s="241"/>
      <c r="FJ141" s="241"/>
      <c r="FK141" s="241"/>
      <c r="FL141" s="241"/>
      <c r="FM141" s="241"/>
      <c r="FN141" s="241"/>
      <c r="FO141" s="241"/>
      <c r="FP141" s="241"/>
      <c r="FQ141" s="241"/>
      <c r="FR141" s="241"/>
      <c r="FS141" s="241"/>
      <c r="FT141" s="241"/>
      <c r="FU141" s="241"/>
      <c r="FV141" s="241"/>
      <c r="FW141" s="241"/>
      <c r="FX141" s="241"/>
      <c r="FY141" s="241"/>
      <c r="FZ141" s="241"/>
      <c r="GA141" s="241"/>
      <c r="GB141" s="241"/>
      <c r="GC141" s="241"/>
      <c r="GD141" s="241"/>
      <c r="GE141" s="241"/>
      <c r="GF141" s="241"/>
      <c r="GG141" s="241"/>
      <c r="GH141" s="241"/>
      <c r="GI141" s="241"/>
      <c r="GJ141" s="241"/>
      <c r="GK141" s="241"/>
      <c r="GL141" s="241"/>
      <c r="GM141" s="241"/>
      <c r="GN141" s="241"/>
      <c r="GO141" s="241"/>
      <c r="GP141" s="241"/>
      <c r="GQ141" s="241"/>
      <c r="GR141" s="241"/>
      <c r="GS141" s="241"/>
      <c r="GT141" s="241"/>
      <c r="GU141" s="241"/>
      <c r="GV141" s="241"/>
      <c r="GW141" s="241"/>
      <c r="GX141" s="241"/>
      <c r="GY141" s="241"/>
      <c r="GZ141" s="241"/>
      <c r="HA141" s="241"/>
      <c r="HB141" s="241"/>
      <c r="HC141" s="241"/>
      <c r="HD141" s="241"/>
      <c r="HE141" s="241"/>
      <c r="HF141" s="241"/>
    </row>
    <row r="142" spans="1:214" s="299" customFormat="1" ht="15" customHeight="1">
      <c r="A142" s="284"/>
      <c r="B142" s="284"/>
      <c r="C142" s="241"/>
      <c r="D142" s="241"/>
      <c r="E142" s="241"/>
      <c r="F142" s="241"/>
      <c r="G142" s="241"/>
      <c r="H142" s="241"/>
      <c r="I142" s="241"/>
      <c r="J142" s="241"/>
      <c r="K142" s="241"/>
      <c r="L142" s="241"/>
      <c r="M142" s="241"/>
      <c r="N142" s="241"/>
      <c r="O142" s="241"/>
      <c r="P142" s="241"/>
      <c r="Q142" s="241"/>
      <c r="R142" s="241"/>
      <c r="S142" s="241"/>
      <c r="T142" s="241"/>
      <c r="U142" s="241" t="s">
        <v>337</v>
      </c>
      <c r="V142" s="241"/>
      <c r="W142" s="241"/>
      <c r="X142" s="241"/>
      <c r="Y142" s="241"/>
      <c r="Z142" s="241"/>
      <c r="AA142" s="241"/>
      <c r="AB142" s="241"/>
      <c r="AC142" s="241" t="s">
        <v>313</v>
      </c>
      <c r="AD142" s="241"/>
      <c r="AE142" s="241"/>
      <c r="AF142" s="241"/>
      <c r="AG142" s="241"/>
      <c r="AH142" s="241"/>
      <c r="AI142" s="241"/>
      <c r="AJ142" s="241"/>
      <c r="AK142" s="241"/>
      <c r="AL142" s="241"/>
      <c r="AM142" s="241"/>
      <c r="AN142" s="241"/>
      <c r="AO142" s="241"/>
      <c r="AP142" s="244"/>
      <c r="AQ142" s="241"/>
      <c r="AR142" s="241"/>
      <c r="AS142" s="241"/>
      <c r="AT142" s="244"/>
      <c r="AU142" s="241"/>
      <c r="AV142" s="241"/>
      <c r="AW142" s="241"/>
      <c r="AX142" s="241"/>
      <c r="AY142" s="241"/>
      <c r="AZ142" s="241"/>
      <c r="BA142" s="241"/>
      <c r="BB142" s="241"/>
      <c r="BC142" s="241"/>
      <c r="BD142" s="241"/>
      <c r="BE142" s="241"/>
      <c r="BF142" s="241"/>
      <c r="BG142" s="241"/>
      <c r="BH142" s="241"/>
      <c r="BI142" s="241"/>
      <c r="BJ142" s="241"/>
      <c r="BK142" s="241"/>
      <c r="BL142" s="241"/>
      <c r="BM142" s="241"/>
      <c r="BN142" s="241"/>
      <c r="BO142" s="241"/>
      <c r="BP142" s="241"/>
      <c r="BQ142" s="241"/>
      <c r="BR142" s="241"/>
      <c r="BS142" s="241"/>
      <c r="BT142" s="241"/>
      <c r="BU142" s="241"/>
      <c r="BV142" s="241"/>
      <c r="BW142" s="241"/>
      <c r="BX142" s="241"/>
      <c r="BY142" s="241"/>
      <c r="BZ142" s="241"/>
      <c r="CA142" s="241"/>
      <c r="CB142" s="241"/>
      <c r="CC142" s="241"/>
      <c r="CD142" s="241"/>
      <c r="CE142" s="241"/>
      <c r="CF142" s="241"/>
      <c r="CG142" s="241"/>
      <c r="CH142" s="241"/>
      <c r="CI142" s="241"/>
      <c r="CJ142" s="241"/>
      <c r="CK142" s="241"/>
      <c r="CL142" s="241"/>
      <c r="CM142" s="241"/>
      <c r="CN142" s="241"/>
      <c r="CO142" s="241"/>
      <c r="CP142" s="241"/>
      <c r="CQ142" s="241"/>
      <c r="CR142" s="241"/>
      <c r="CS142" s="241"/>
      <c r="CT142" s="241"/>
      <c r="CU142" s="241"/>
      <c r="CV142" s="241"/>
      <c r="CW142" s="241"/>
      <c r="CX142" s="241"/>
      <c r="CY142" s="241"/>
      <c r="CZ142" s="241"/>
      <c r="DA142" s="241"/>
      <c r="DB142" s="241"/>
      <c r="DC142" s="241"/>
      <c r="DD142" s="241"/>
      <c r="DE142" s="241"/>
      <c r="DF142" s="241"/>
      <c r="DG142" s="241"/>
      <c r="DH142" s="241"/>
      <c r="DI142" s="241"/>
      <c r="DJ142" s="241"/>
      <c r="DK142" s="241"/>
      <c r="DL142" s="241"/>
      <c r="DM142" s="241"/>
      <c r="DN142" s="241"/>
      <c r="DO142" s="241"/>
      <c r="DP142" s="241"/>
      <c r="DQ142" s="241"/>
      <c r="DR142" s="241"/>
      <c r="DS142" s="241"/>
      <c r="DT142" s="241"/>
      <c r="DU142" s="241"/>
      <c r="DV142" s="241"/>
      <c r="DW142" s="241"/>
      <c r="DX142" s="241"/>
      <c r="DY142" s="241"/>
      <c r="DZ142" s="241"/>
      <c r="EA142" s="241"/>
      <c r="EB142" s="241"/>
      <c r="EC142" s="241"/>
      <c r="ED142" s="241"/>
      <c r="EE142" s="241"/>
      <c r="EF142" s="241"/>
      <c r="EG142" s="241"/>
      <c r="EH142" s="241"/>
      <c r="EI142" s="241"/>
      <c r="EJ142" s="241"/>
      <c r="EK142" s="241"/>
      <c r="EL142" s="241"/>
      <c r="EM142" s="241"/>
      <c r="EN142" s="241"/>
      <c r="EO142" s="241"/>
      <c r="EP142" s="241"/>
      <c r="EQ142" s="241"/>
      <c r="ER142" s="241"/>
      <c r="ES142" s="241"/>
      <c r="ET142" s="241"/>
      <c r="EU142" s="241"/>
      <c r="EV142" s="241"/>
      <c r="EW142" s="241"/>
      <c r="EX142" s="241"/>
      <c r="EY142" s="241"/>
      <c r="EZ142" s="241"/>
      <c r="FA142" s="241"/>
      <c r="FB142" s="241"/>
      <c r="FC142" s="241"/>
      <c r="FD142" s="241"/>
      <c r="FE142" s="241"/>
      <c r="FF142" s="241"/>
      <c r="FG142" s="241"/>
      <c r="FH142" s="241"/>
      <c r="FI142" s="241"/>
      <c r="FJ142" s="241"/>
      <c r="FK142" s="241"/>
      <c r="FL142" s="241"/>
      <c r="FM142" s="241"/>
      <c r="FN142" s="241"/>
      <c r="FO142" s="241"/>
      <c r="FP142" s="241"/>
      <c r="FQ142" s="241"/>
      <c r="FR142" s="241"/>
      <c r="FS142" s="241"/>
      <c r="FT142" s="241"/>
      <c r="FU142" s="241"/>
      <c r="FV142" s="241"/>
      <c r="FW142" s="241"/>
      <c r="FX142" s="241"/>
      <c r="FY142" s="241"/>
      <c r="FZ142" s="241"/>
      <c r="GA142" s="241"/>
      <c r="GB142" s="241"/>
      <c r="GC142" s="241"/>
      <c r="GD142" s="241"/>
      <c r="GE142" s="241"/>
      <c r="GF142" s="241"/>
      <c r="GG142" s="241"/>
      <c r="GH142" s="241"/>
      <c r="GI142" s="241"/>
      <c r="GJ142" s="241"/>
      <c r="GK142" s="241"/>
      <c r="GL142" s="241"/>
      <c r="GM142" s="241"/>
      <c r="GN142" s="241"/>
      <c r="GO142" s="241"/>
      <c r="GP142" s="241"/>
      <c r="GQ142" s="241"/>
      <c r="GR142" s="241"/>
      <c r="GS142" s="241"/>
      <c r="GT142" s="241"/>
      <c r="GU142" s="241"/>
      <c r="GV142" s="241"/>
      <c r="GW142" s="241"/>
      <c r="GX142" s="241"/>
      <c r="GY142" s="241"/>
      <c r="GZ142" s="241"/>
      <c r="HA142" s="241"/>
      <c r="HB142" s="241"/>
      <c r="HC142" s="241"/>
      <c r="HD142" s="241"/>
      <c r="HE142" s="241"/>
      <c r="HF142" s="241"/>
    </row>
    <row r="143" spans="1:214" s="299" customFormat="1" ht="15" customHeight="1">
      <c r="A143" s="284"/>
      <c r="B143" s="284"/>
      <c r="C143" s="241"/>
      <c r="D143" s="241"/>
      <c r="E143" s="241"/>
      <c r="F143" s="241"/>
      <c r="G143" s="241"/>
      <c r="H143" s="241"/>
      <c r="I143" s="241"/>
      <c r="J143" s="241"/>
      <c r="K143" s="241"/>
      <c r="L143" s="241"/>
      <c r="M143" s="241"/>
      <c r="N143" s="241"/>
      <c r="O143" s="241"/>
      <c r="P143" s="241"/>
      <c r="Q143" s="241"/>
      <c r="R143" s="241"/>
      <c r="S143" s="241"/>
      <c r="T143" s="241"/>
      <c r="U143" s="241" t="s">
        <v>338</v>
      </c>
      <c r="V143" s="241"/>
      <c r="W143" s="241"/>
      <c r="X143" s="241"/>
      <c r="Y143" s="241"/>
      <c r="Z143" s="241"/>
      <c r="AA143" s="241"/>
      <c r="AB143" s="241"/>
      <c r="AC143" s="241" t="s">
        <v>313</v>
      </c>
      <c r="AD143" s="241"/>
      <c r="AE143" s="241"/>
      <c r="AF143" s="241"/>
      <c r="AG143" s="241"/>
      <c r="AH143" s="241"/>
      <c r="AI143" s="241"/>
      <c r="AJ143" s="241"/>
      <c r="AK143" s="241"/>
      <c r="AL143" s="241"/>
      <c r="AM143" s="241"/>
      <c r="AN143" s="241"/>
      <c r="AO143" s="241"/>
      <c r="AP143" s="244"/>
      <c r="AQ143" s="241"/>
      <c r="AR143" s="241"/>
      <c r="AS143" s="241"/>
      <c r="AT143" s="244"/>
      <c r="AU143" s="241"/>
      <c r="AV143" s="241"/>
      <c r="AW143" s="241"/>
      <c r="AX143" s="241"/>
      <c r="AY143" s="241"/>
      <c r="AZ143" s="241"/>
      <c r="BA143" s="241"/>
      <c r="BB143" s="241"/>
      <c r="BC143" s="241"/>
      <c r="BD143" s="241"/>
      <c r="BE143" s="241"/>
      <c r="BF143" s="241"/>
      <c r="BG143" s="241"/>
      <c r="BH143" s="241"/>
      <c r="BI143" s="241"/>
      <c r="BJ143" s="241"/>
      <c r="BK143" s="241"/>
      <c r="BL143" s="241"/>
      <c r="BM143" s="241"/>
      <c r="BN143" s="241"/>
      <c r="BO143" s="241"/>
      <c r="BP143" s="241"/>
      <c r="BQ143" s="241"/>
      <c r="BR143" s="241"/>
      <c r="BS143" s="241"/>
      <c r="BT143" s="241"/>
      <c r="BU143" s="241"/>
      <c r="BV143" s="241"/>
      <c r="BW143" s="241"/>
      <c r="BX143" s="241"/>
      <c r="BY143" s="241"/>
      <c r="BZ143" s="241"/>
      <c r="CA143" s="241"/>
      <c r="CB143" s="241"/>
      <c r="CC143" s="241"/>
      <c r="CD143" s="241"/>
      <c r="CE143" s="241"/>
      <c r="CF143" s="241"/>
      <c r="CG143" s="241"/>
      <c r="CH143" s="241"/>
      <c r="CI143" s="241"/>
      <c r="CJ143" s="241"/>
      <c r="CK143" s="241"/>
      <c r="CL143" s="241"/>
      <c r="CM143" s="241"/>
      <c r="CN143" s="241"/>
      <c r="CO143" s="241"/>
      <c r="CP143" s="241"/>
      <c r="CQ143" s="241"/>
      <c r="CR143" s="241"/>
      <c r="CS143" s="241"/>
      <c r="CT143" s="241"/>
      <c r="CU143" s="241"/>
      <c r="CV143" s="241"/>
      <c r="CW143" s="241"/>
      <c r="CX143" s="241"/>
      <c r="CY143" s="241"/>
      <c r="CZ143" s="241"/>
      <c r="DA143" s="241"/>
      <c r="DB143" s="241"/>
      <c r="DC143" s="241"/>
      <c r="DD143" s="241"/>
      <c r="DE143" s="241"/>
      <c r="DF143" s="241"/>
      <c r="DG143" s="241"/>
      <c r="DH143" s="241"/>
      <c r="DI143" s="241"/>
      <c r="DJ143" s="241"/>
      <c r="DK143" s="241"/>
      <c r="DL143" s="241"/>
      <c r="DM143" s="241"/>
      <c r="DN143" s="241"/>
      <c r="DO143" s="241"/>
      <c r="DP143" s="241"/>
      <c r="DQ143" s="241"/>
      <c r="DR143" s="241"/>
      <c r="DS143" s="241"/>
      <c r="DT143" s="241"/>
      <c r="DU143" s="241"/>
      <c r="DV143" s="241"/>
      <c r="DW143" s="241"/>
      <c r="DX143" s="241"/>
      <c r="DY143" s="241"/>
      <c r="DZ143" s="241"/>
      <c r="EA143" s="241"/>
      <c r="EB143" s="241"/>
      <c r="EC143" s="241"/>
      <c r="ED143" s="241"/>
      <c r="EE143" s="241"/>
      <c r="EF143" s="241"/>
      <c r="EG143" s="241"/>
      <c r="EH143" s="241"/>
      <c r="EI143" s="241"/>
      <c r="EJ143" s="241"/>
      <c r="EK143" s="241"/>
      <c r="EL143" s="241"/>
      <c r="EM143" s="241"/>
      <c r="EN143" s="241"/>
      <c r="EO143" s="241"/>
      <c r="EP143" s="241"/>
      <c r="EQ143" s="241"/>
      <c r="ER143" s="241"/>
      <c r="ES143" s="241"/>
      <c r="ET143" s="241"/>
      <c r="EU143" s="241"/>
      <c r="EV143" s="241"/>
      <c r="EW143" s="241"/>
      <c r="EX143" s="241"/>
      <c r="EY143" s="241"/>
      <c r="EZ143" s="241"/>
      <c r="FA143" s="241"/>
      <c r="FB143" s="241"/>
      <c r="FC143" s="241"/>
      <c r="FD143" s="241"/>
      <c r="FE143" s="241"/>
      <c r="FF143" s="241"/>
      <c r="FG143" s="241"/>
      <c r="FH143" s="241"/>
      <c r="FI143" s="241"/>
      <c r="FJ143" s="241"/>
      <c r="FK143" s="241"/>
      <c r="FL143" s="241"/>
      <c r="FM143" s="241"/>
      <c r="FN143" s="241"/>
      <c r="FO143" s="241"/>
      <c r="FP143" s="241"/>
      <c r="FQ143" s="241"/>
      <c r="FR143" s="241"/>
      <c r="FS143" s="241"/>
      <c r="FT143" s="241"/>
      <c r="FU143" s="241"/>
      <c r="FV143" s="241"/>
      <c r="FW143" s="241"/>
      <c r="FX143" s="241"/>
      <c r="FY143" s="241"/>
      <c r="FZ143" s="241"/>
      <c r="GA143" s="241"/>
      <c r="GB143" s="241"/>
      <c r="GC143" s="241"/>
      <c r="GD143" s="241"/>
      <c r="GE143" s="241"/>
      <c r="GF143" s="241"/>
      <c r="GG143" s="241"/>
      <c r="GH143" s="241"/>
      <c r="GI143" s="241"/>
      <c r="GJ143" s="241"/>
      <c r="GK143" s="241"/>
      <c r="GL143" s="241"/>
      <c r="GM143" s="241"/>
      <c r="GN143" s="241"/>
      <c r="GO143" s="241"/>
      <c r="GP143" s="241"/>
      <c r="GQ143" s="241"/>
      <c r="GR143" s="241"/>
      <c r="GS143" s="241"/>
      <c r="GT143" s="241"/>
      <c r="GU143" s="241"/>
      <c r="GV143" s="241"/>
      <c r="GW143" s="241"/>
      <c r="GX143" s="241"/>
      <c r="GY143" s="241"/>
      <c r="GZ143" s="241"/>
      <c r="HA143" s="241"/>
      <c r="HB143" s="241"/>
      <c r="HC143" s="241"/>
      <c r="HD143" s="241"/>
      <c r="HE143" s="241"/>
      <c r="HF143" s="241"/>
    </row>
    <row r="144" spans="1:214" s="299" customFormat="1" ht="15" customHeight="1">
      <c r="A144" s="284"/>
      <c r="B144" s="284"/>
      <c r="C144" s="241"/>
      <c r="D144" s="241"/>
      <c r="E144" s="241"/>
      <c r="F144" s="241"/>
      <c r="G144" s="241"/>
      <c r="H144" s="241"/>
      <c r="I144" s="241"/>
      <c r="J144" s="241"/>
      <c r="K144" s="241"/>
      <c r="L144" s="241"/>
      <c r="M144" s="241"/>
      <c r="N144" s="241"/>
      <c r="O144" s="241"/>
      <c r="P144" s="241"/>
      <c r="Q144" s="241"/>
      <c r="R144" s="241"/>
      <c r="S144" s="241"/>
      <c r="T144" s="241"/>
      <c r="U144" s="241" t="s">
        <v>339</v>
      </c>
      <c r="V144" s="241"/>
      <c r="W144" s="241"/>
      <c r="X144" s="241"/>
      <c r="Y144" s="241"/>
      <c r="Z144" s="241"/>
      <c r="AA144" s="241"/>
      <c r="AB144" s="241"/>
      <c r="AC144" s="241" t="s">
        <v>316</v>
      </c>
      <c r="AD144" s="241"/>
      <c r="AE144" s="241"/>
      <c r="AF144" s="241"/>
      <c r="AG144" s="241"/>
      <c r="AH144" s="241"/>
      <c r="AI144" s="241"/>
      <c r="AJ144" s="241"/>
      <c r="AK144" s="241"/>
      <c r="AL144" s="241"/>
      <c r="AM144" s="241"/>
      <c r="AN144" s="241"/>
      <c r="AO144" s="241"/>
      <c r="AP144" s="244"/>
      <c r="AQ144" s="241"/>
      <c r="AR144" s="241"/>
      <c r="AS144" s="241"/>
      <c r="AT144" s="244"/>
      <c r="AU144" s="241"/>
      <c r="AV144" s="241"/>
      <c r="AW144" s="241"/>
      <c r="AX144" s="241"/>
      <c r="AY144" s="241"/>
      <c r="AZ144" s="241"/>
      <c r="BA144" s="241"/>
      <c r="BB144" s="241"/>
      <c r="BC144" s="241"/>
      <c r="BD144" s="241"/>
      <c r="BE144" s="241"/>
      <c r="BF144" s="241"/>
      <c r="BG144" s="241"/>
      <c r="BH144" s="241"/>
      <c r="BI144" s="241"/>
      <c r="BJ144" s="241"/>
      <c r="BK144" s="241"/>
      <c r="BL144" s="241"/>
      <c r="BM144" s="241"/>
      <c r="BN144" s="241"/>
      <c r="BO144" s="241"/>
      <c r="BP144" s="241"/>
      <c r="BQ144" s="241"/>
      <c r="BR144" s="241"/>
      <c r="BS144" s="241"/>
      <c r="BT144" s="241"/>
      <c r="BU144" s="241"/>
      <c r="BV144" s="241"/>
      <c r="BW144" s="241"/>
      <c r="BX144" s="241"/>
      <c r="BY144" s="241"/>
      <c r="BZ144" s="241"/>
      <c r="CA144" s="241"/>
      <c r="CB144" s="241"/>
      <c r="CC144" s="241"/>
      <c r="CD144" s="241"/>
      <c r="CE144" s="241"/>
      <c r="CF144" s="241"/>
      <c r="CG144" s="241"/>
      <c r="CH144" s="241"/>
      <c r="CI144" s="241"/>
      <c r="CJ144" s="241"/>
      <c r="CK144" s="241"/>
      <c r="CL144" s="241"/>
      <c r="CM144" s="241"/>
      <c r="CN144" s="241"/>
      <c r="CO144" s="241"/>
      <c r="CP144" s="241"/>
      <c r="CQ144" s="241"/>
      <c r="CR144" s="241"/>
      <c r="CS144" s="241"/>
      <c r="CT144" s="241"/>
      <c r="CU144" s="241"/>
      <c r="CV144" s="241"/>
      <c r="CW144" s="241"/>
      <c r="CX144" s="241"/>
      <c r="CY144" s="241"/>
      <c r="CZ144" s="241"/>
      <c r="DA144" s="241"/>
      <c r="DB144" s="241"/>
      <c r="DC144" s="241"/>
      <c r="DD144" s="241"/>
      <c r="DE144" s="241"/>
      <c r="DF144" s="241"/>
      <c r="DG144" s="241"/>
      <c r="DH144" s="241"/>
      <c r="DI144" s="241"/>
      <c r="DJ144" s="241"/>
      <c r="DK144" s="241"/>
      <c r="DL144" s="241"/>
      <c r="DM144" s="241"/>
      <c r="DN144" s="241"/>
      <c r="DO144" s="241"/>
      <c r="DP144" s="241"/>
      <c r="DQ144" s="241"/>
      <c r="DR144" s="241"/>
      <c r="DS144" s="241"/>
      <c r="DT144" s="241"/>
      <c r="DU144" s="241"/>
      <c r="DV144" s="241"/>
      <c r="DW144" s="241"/>
      <c r="DX144" s="241"/>
      <c r="DY144" s="241"/>
      <c r="DZ144" s="241"/>
      <c r="EA144" s="241"/>
      <c r="EB144" s="241"/>
      <c r="EC144" s="241"/>
      <c r="ED144" s="241"/>
      <c r="EE144" s="241"/>
      <c r="EF144" s="241"/>
      <c r="EG144" s="241"/>
      <c r="EH144" s="241"/>
      <c r="EI144" s="241"/>
      <c r="EJ144" s="241"/>
      <c r="EK144" s="241"/>
      <c r="EL144" s="241"/>
      <c r="EM144" s="241"/>
      <c r="EN144" s="241"/>
      <c r="EO144" s="241"/>
      <c r="EP144" s="241"/>
      <c r="EQ144" s="241"/>
      <c r="ER144" s="241"/>
      <c r="ES144" s="241"/>
      <c r="ET144" s="241"/>
      <c r="EU144" s="241"/>
      <c r="EV144" s="241"/>
      <c r="EW144" s="241"/>
      <c r="EX144" s="241"/>
      <c r="EY144" s="241"/>
      <c r="EZ144" s="241"/>
      <c r="FA144" s="241"/>
      <c r="FB144" s="241"/>
      <c r="FC144" s="241"/>
      <c r="FD144" s="241"/>
      <c r="FE144" s="241"/>
      <c r="FF144" s="241"/>
      <c r="FG144" s="241"/>
      <c r="FH144" s="241"/>
      <c r="FI144" s="241"/>
      <c r="FJ144" s="241"/>
      <c r="FK144" s="241"/>
      <c r="FL144" s="241"/>
      <c r="FM144" s="241"/>
      <c r="FN144" s="241"/>
      <c r="FO144" s="241"/>
      <c r="FP144" s="241"/>
      <c r="FQ144" s="241"/>
      <c r="FR144" s="241"/>
      <c r="FS144" s="241"/>
      <c r="FT144" s="241"/>
      <c r="FU144" s="241"/>
      <c r="FV144" s="241"/>
      <c r="FW144" s="241"/>
      <c r="FX144" s="241"/>
      <c r="FY144" s="241"/>
      <c r="FZ144" s="241"/>
      <c r="GA144" s="241"/>
      <c r="GB144" s="241"/>
      <c r="GC144" s="241"/>
      <c r="GD144" s="241"/>
      <c r="GE144" s="241"/>
      <c r="GF144" s="241"/>
      <c r="GG144" s="241"/>
      <c r="GH144" s="241"/>
      <c r="GI144" s="241"/>
      <c r="GJ144" s="241"/>
      <c r="GK144" s="241"/>
      <c r="GL144" s="241"/>
      <c r="GM144" s="241"/>
      <c r="GN144" s="241"/>
      <c r="GO144" s="241"/>
      <c r="GP144" s="241"/>
      <c r="GQ144" s="241"/>
      <c r="GR144" s="241"/>
      <c r="GS144" s="241"/>
      <c r="GT144" s="241"/>
      <c r="GU144" s="241"/>
      <c r="GV144" s="241"/>
      <c r="GW144" s="241"/>
      <c r="GX144" s="241"/>
      <c r="GY144" s="241"/>
      <c r="GZ144" s="241"/>
      <c r="HA144" s="241"/>
      <c r="HB144" s="241"/>
      <c r="HC144" s="241"/>
      <c r="HD144" s="241"/>
      <c r="HE144" s="241"/>
      <c r="HF144" s="241"/>
    </row>
    <row r="145" spans="1:214" s="299" customFormat="1" ht="15" customHeight="1">
      <c r="A145" s="284"/>
      <c r="B145" s="284"/>
      <c r="C145" s="241"/>
      <c r="D145" s="241"/>
      <c r="E145" s="241"/>
      <c r="F145" s="241"/>
      <c r="G145" s="241"/>
      <c r="H145" s="241"/>
      <c r="I145" s="241"/>
      <c r="J145" s="241"/>
      <c r="K145" s="241"/>
      <c r="L145" s="241"/>
      <c r="M145" s="241"/>
      <c r="N145" s="241"/>
      <c r="O145" s="241"/>
      <c r="P145" s="241"/>
      <c r="Q145" s="241"/>
      <c r="R145" s="241"/>
      <c r="S145" s="241"/>
      <c r="T145" s="241"/>
      <c r="U145" s="241" t="s">
        <v>340</v>
      </c>
      <c r="V145" s="241"/>
      <c r="W145" s="241"/>
      <c r="X145" s="241"/>
      <c r="Y145" s="241"/>
      <c r="Z145" s="241"/>
      <c r="AA145" s="241"/>
      <c r="AB145" s="241"/>
      <c r="AC145" s="241" t="s">
        <v>316</v>
      </c>
      <c r="AD145" s="241"/>
      <c r="AE145" s="241"/>
      <c r="AF145" s="241"/>
      <c r="AG145" s="241"/>
      <c r="AH145" s="241"/>
      <c r="AI145" s="241"/>
      <c r="AJ145" s="241"/>
      <c r="AK145" s="241"/>
      <c r="AL145" s="241"/>
      <c r="AM145" s="241"/>
      <c r="AN145" s="241"/>
      <c r="AO145" s="241"/>
      <c r="AP145" s="244"/>
      <c r="AQ145" s="241"/>
      <c r="AR145" s="241"/>
      <c r="AS145" s="241"/>
      <c r="AT145" s="244"/>
      <c r="AU145" s="241"/>
      <c r="AV145" s="241"/>
      <c r="AW145" s="241"/>
      <c r="AX145" s="241"/>
      <c r="AY145" s="241"/>
      <c r="AZ145" s="241"/>
      <c r="BA145" s="241"/>
      <c r="BB145" s="241"/>
      <c r="BC145" s="241"/>
      <c r="BD145" s="241"/>
      <c r="BE145" s="241"/>
      <c r="BF145" s="241"/>
      <c r="BG145" s="241"/>
      <c r="BH145" s="241"/>
      <c r="BI145" s="241"/>
      <c r="BJ145" s="241"/>
      <c r="BK145" s="241"/>
      <c r="BL145" s="241"/>
      <c r="BM145" s="241"/>
      <c r="BN145" s="241"/>
      <c r="BO145" s="241"/>
      <c r="BP145" s="241"/>
      <c r="BQ145" s="241"/>
      <c r="BR145" s="241"/>
      <c r="BS145" s="241"/>
      <c r="BT145" s="241"/>
      <c r="BU145" s="241"/>
      <c r="BV145" s="241"/>
      <c r="BW145" s="241"/>
      <c r="BX145" s="241"/>
      <c r="BY145" s="241"/>
      <c r="BZ145" s="241"/>
      <c r="CA145" s="241"/>
      <c r="CB145" s="241"/>
      <c r="CC145" s="241"/>
      <c r="CD145" s="241"/>
      <c r="CE145" s="241"/>
      <c r="CF145" s="241"/>
      <c r="CG145" s="241"/>
      <c r="CH145" s="241"/>
      <c r="CI145" s="241"/>
      <c r="CJ145" s="241"/>
      <c r="CK145" s="241"/>
      <c r="CL145" s="241"/>
      <c r="CM145" s="241"/>
      <c r="CN145" s="241"/>
      <c r="CO145" s="241"/>
      <c r="CP145" s="241"/>
      <c r="CQ145" s="241"/>
      <c r="CR145" s="241"/>
      <c r="CS145" s="241"/>
      <c r="CT145" s="241"/>
      <c r="CU145" s="241"/>
      <c r="CV145" s="241"/>
      <c r="CW145" s="241"/>
      <c r="CX145" s="241"/>
      <c r="CY145" s="241"/>
      <c r="CZ145" s="241"/>
      <c r="DA145" s="241"/>
      <c r="DB145" s="241"/>
      <c r="DC145" s="241"/>
      <c r="DD145" s="241"/>
      <c r="DE145" s="241"/>
      <c r="DF145" s="241"/>
      <c r="DG145" s="241"/>
      <c r="DH145" s="241"/>
      <c r="DI145" s="241"/>
      <c r="DJ145" s="241"/>
      <c r="DK145" s="241"/>
      <c r="DL145" s="241"/>
      <c r="DM145" s="241"/>
      <c r="DN145" s="241"/>
      <c r="DO145" s="241"/>
      <c r="DP145" s="241"/>
      <c r="DQ145" s="241"/>
      <c r="DR145" s="241"/>
      <c r="DS145" s="241"/>
      <c r="DT145" s="241"/>
      <c r="DU145" s="241"/>
      <c r="DV145" s="241"/>
      <c r="DW145" s="241"/>
      <c r="DX145" s="241"/>
      <c r="DY145" s="241"/>
      <c r="DZ145" s="241"/>
      <c r="EA145" s="241"/>
      <c r="EB145" s="241"/>
      <c r="EC145" s="241"/>
      <c r="ED145" s="241"/>
      <c r="EE145" s="241"/>
      <c r="EF145" s="241"/>
      <c r="EG145" s="241"/>
      <c r="EH145" s="241"/>
      <c r="EI145" s="241"/>
      <c r="EJ145" s="241"/>
      <c r="EK145" s="241"/>
      <c r="EL145" s="241"/>
      <c r="EM145" s="241"/>
      <c r="EN145" s="241"/>
      <c r="EO145" s="241"/>
      <c r="EP145" s="241"/>
      <c r="EQ145" s="241"/>
      <c r="ER145" s="241"/>
      <c r="ES145" s="241"/>
      <c r="ET145" s="241"/>
      <c r="EU145" s="241"/>
      <c r="EV145" s="241"/>
      <c r="EW145" s="241"/>
      <c r="EX145" s="241"/>
      <c r="EY145" s="241"/>
      <c r="EZ145" s="241"/>
      <c r="FA145" s="241"/>
      <c r="FB145" s="241"/>
      <c r="FC145" s="241"/>
      <c r="FD145" s="241"/>
      <c r="FE145" s="241"/>
      <c r="FF145" s="241"/>
      <c r="FG145" s="241"/>
      <c r="FH145" s="241"/>
      <c r="FI145" s="241"/>
      <c r="FJ145" s="241"/>
      <c r="FK145" s="241"/>
      <c r="FL145" s="241"/>
      <c r="FM145" s="241"/>
      <c r="FN145" s="241"/>
      <c r="FO145" s="241"/>
      <c r="FP145" s="241"/>
      <c r="FQ145" s="241"/>
      <c r="FR145" s="241"/>
      <c r="FS145" s="241"/>
      <c r="FT145" s="241"/>
      <c r="FU145" s="241"/>
      <c r="FV145" s="241"/>
      <c r="FW145" s="241"/>
      <c r="FX145" s="241"/>
      <c r="FY145" s="241"/>
      <c r="FZ145" s="241"/>
      <c r="GA145" s="241"/>
      <c r="GB145" s="241"/>
      <c r="GC145" s="241"/>
      <c r="GD145" s="241"/>
      <c r="GE145" s="241"/>
      <c r="GF145" s="241"/>
      <c r="GG145" s="241"/>
      <c r="GH145" s="241"/>
      <c r="GI145" s="241"/>
      <c r="GJ145" s="241"/>
      <c r="GK145" s="241"/>
      <c r="GL145" s="241"/>
      <c r="GM145" s="241"/>
      <c r="GN145" s="241"/>
      <c r="GO145" s="241"/>
      <c r="GP145" s="241"/>
      <c r="GQ145" s="241"/>
      <c r="GR145" s="241"/>
      <c r="GS145" s="241"/>
      <c r="GT145" s="241"/>
      <c r="GU145" s="241"/>
      <c r="GV145" s="241"/>
      <c r="GW145" s="241"/>
      <c r="GX145" s="241"/>
      <c r="GY145" s="241"/>
      <c r="GZ145" s="241"/>
      <c r="HA145" s="241"/>
      <c r="HB145" s="241"/>
      <c r="HC145" s="241"/>
      <c r="HD145" s="241"/>
      <c r="HE145" s="241"/>
      <c r="HF145" s="241"/>
    </row>
    <row r="146" spans="1:214" s="299" customFormat="1" ht="15" customHeight="1">
      <c r="A146" s="284"/>
      <c r="B146" s="284"/>
      <c r="C146" s="241"/>
      <c r="D146" s="241"/>
      <c r="E146" s="241"/>
      <c r="F146" s="241"/>
      <c r="G146" s="241"/>
      <c r="H146" s="241"/>
      <c r="I146" s="241"/>
      <c r="J146" s="241"/>
      <c r="K146" s="241"/>
      <c r="L146" s="241"/>
      <c r="M146" s="241"/>
      <c r="N146" s="241"/>
      <c r="O146" s="241"/>
      <c r="P146" s="241"/>
      <c r="Q146" s="241"/>
      <c r="R146" s="241"/>
      <c r="S146" s="241"/>
      <c r="T146" s="241"/>
      <c r="U146" s="241" t="s">
        <v>341</v>
      </c>
      <c r="V146" s="241"/>
      <c r="W146" s="241"/>
      <c r="X146" s="241"/>
      <c r="Y146" s="241"/>
      <c r="Z146" s="241"/>
      <c r="AA146" s="241"/>
      <c r="AB146" s="241"/>
      <c r="AC146" s="241" t="s">
        <v>322</v>
      </c>
      <c r="AD146" s="241"/>
      <c r="AE146" s="241"/>
      <c r="AF146" s="241"/>
      <c r="AG146" s="241"/>
      <c r="AH146" s="241"/>
      <c r="AI146" s="241"/>
      <c r="AJ146" s="241"/>
      <c r="AK146" s="241"/>
      <c r="AL146" s="241"/>
      <c r="AM146" s="241"/>
      <c r="AN146" s="241"/>
      <c r="AO146" s="241"/>
      <c r="AP146" s="244"/>
      <c r="AQ146" s="241"/>
      <c r="AR146" s="241"/>
      <c r="AS146" s="241"/>
      <c r="AT146" s="244"/>
      <c r="AU146" s="241"/>
      <c r="AV146" s="241"/>
      <c r="AW146" s="241"/>
      <c r="AX146" s="241"/>
      <c r="AY146" s="241"/>
      <c r="AZ146" s="241"/>
      <c r="BA146" s="241"/>
      <c r="BB146" s="241"/>
      <c r="BC146" s="241"/>
      <c r="BD146" s="241"/>
      <c r="BE146" s="241"/>
      <c r="BF146" s="241"/>
      <c r="BG146" s="241"/>
      <c r="BH146" s="241"/>
      <c r="BI146" s="241"/>
      <c r="BJ146" s="241"/>
      <c r="BK146" s="241"/>
      <c r="BL146" s="241"/>
      <c r="BM146" s="241"/>
      <c r="BN146" s="241"/>
      <c r="BO146" s="241"/>
      <c r="BP146" s="241"/>
      <c r="BQ146" s="241"/>
      <c r="BR146" s="241"/>
      <c r="BS146" s="241"/>
      <c r="BT146" s="241"/>
      <c r="BU146" s="241"/>
      <c r="BV146" s="241"/>
      <c r="BW146" s="241"/>
      <c r="BX146" s="241"/>
      <c r="BY146" s="241"/>
      <c r="BZ146" s="241"/>
      <c r="CA146" s="241"/>
      <c r="CB146" s="241"/>
      <c r="CC146" s="241"/>
      <c r="CD146" s="241"/>
      <c r="CE146" s="241"/>
      <c r="CF146" s="241"/>
      <c r="CG146" s="241"/>
      <c r="CH146" s="241"/>
      <c r="CI146" s="241"/>
      <c r="CJ146" s="241"/>
      <c r="CK146" s="241"/>
      <c r="CL146" s="241"/>
      <c r="CM146" s="241"/>
      <c r="CN146" s="241"/>
      <c r="CO146" s="241"/>
      <c r="CP146" s="241"/>
      <c r="CQ146" s="241"/>
      <c r="CR146" s="241"/>
      <c r="CS146" s="241"/>
      <c r="CT146" s="241"/>
      <c r="CU146" s="241"/>
      <c r="CV146" s="241"/>
      <c r="CW146" s="241"/>
      <c r="CX146" s="241"/>
      <c r="CY146" s="241"/>
      <c r="CZ146" s="241"/>
      <c r="DA146" s="241"/>
      <c r="DB146" s="241"/>
      <c r="DC146" s="241"/>
      <c r="DD146" s="241"/>
      <c r="DE146" s="241"/>
      <c r="DF146" s="241"/>
      <c r="DG146" s="241"/>
      <c r="DH146" s="241"/>
      <c r="DI146" s="241"/>
      <c r="DJ146" s="241"/>
      <c r="DK146" s="241"/>
      <c r="DL146" s="241"/>
      <c r="DM146" s="241"/>
      <c r="DN146" s="241"/>
      <c r="DO146" s="241"/>
      <c r="DP146" s="241"/>
      <c r="DQ146" s="241"/>
      <c r="DR146" s="241"/>
      <c r="DS146" s="241"/>
      <c r="DT146" s="241"/>
      <c r="DU146" s="241"/>
      <c r="DV146" s="241"/>
      <c r="DW146" s="241"/>
      <c r="DX146" s="241"/>
      <c r="DY146" s="241"/>
      <c r="DZ146" s="241"/>
      <c r="EA146" s="241"/>
      <c r="EB146" s="241"/>
      <c r="EC146" s="241"/>
      <c r="ED146" s="241"/>
      <c r="EE146" s="241"/>
      <c r="EF146" s="241"/>
      <c r="EG146" s="241"/>
      <c r="EH146" s="241"/>
      <c r="EI146" s="241"/>
      <c r="EJ146" s="241"/>
      <c r="EK146" s="241"/>
      <c r="EL146" s="241"/>
      <c r="EM146" s="241"/>
      <c r="EN146" s="241"/>
      <c r="EO146" s="241"/>
      <c r="EP146" s="241"/>
      <c r="EQ146" s="241"/>
      <c r="ER146" s="241"/>
      <c r="ES146" s="241"/>
      <c r="ET146" s="241"/>
      <c r="EU146" s="241"/>
      <c r="EV146" s="241"/>
      <c r="EW146" s="241"/>
      <c r="EX146" s="241"/>
      <c r="EY146" s="241"/>
      <c r="EZ146" s="241"/>
      <c r="FA146" s="241"/>
      <c r="FB146" s="241"/>
      <c r="FC146" s="241"/>
      <c r="FD146" s="241"/>
      <c r="FE146" s="241"/>
      <c r="FF146" s="241"/>
      <c r="FG146" s="241"/>
      <c r="FH146" s="241"/>
      <c r="FI146" s="241"/>
      <c r="FJ146" s="241"/>
      <c r="FK146" s="241"/>
      <c r="FL146" s="241"/>
      <c r="FM146" s="241"/>
      <c r="FN146" s="241"/>
      <c r="FO146" s="241"/>
      <c r="FP146" s="241"/>
      <c r="FQ146" s="241"/>
      <c r="FR146" s="241"/>
      <c r="FS146" s="241"/>
      <c r="FT146" s="241"/>
      <c r="FU146" s="241"/>
      <c r="FV146" s="241"/>
      <c r="FW146" s="241"/>
      <c r="FX146" s="241"/>
      <c r="FY146" s="241"/>
      <c r="FZ146" s="241"/>
      <c r="GA146" s="241"/>
      <c r="GB146" s="241"/>
      <c r="GC146" s="241"/>
      <c r="GD146" s="241"/>
      <c r="GE146" s="241"/>
      <c r="GF146" s="241"/>
      <c r="GG146" s="241"/>
      <c r="GH146" s="241"/>
      <c r="GI146" s="241"/>
      <c r="GJ146" s="241"/>
      <c r="GK146" s="241"/>
      <c r="GL146" s="241"/>
      <c r="GM146" s="241"/>
      <c r="GN146" s="241"/>
      <c r="GO146" s="241"/>
      <c r="GP146" s="241"/>
      <c r="GQ146" s="241"/>
      <c r="GR146" s="241"/>
      <c r="GS146" s="241"/>
      <c r="GT146" s="241"/>
      <c r="GU146" s="241"/>
      <c r="GV146" s="241"/>
      <c r="GW146" s="241"/>
      <c r="GX146" s="241"/>
      <c r="GY146" s="241"/>
      <c r="GZ146" s="241"/>
      <c r="HA146" s="241"/>
      <c r="HB146" s="241"/>
      <c r="HC146" s="241"/>
      <c r="HD146" s="241"/>
      <c r="HE146" s="241"/>
      <c r="HF146" s="241"/>
    </row>
    <row r="147" spans="1:214" s="299" customFormat="1" ht="15" customHeight="1">
      <c r="A147" s="284"/>
      <c r="B147" s="284"/>
      <c r="C147" s="241"/>
      <c r="D147" s="241"/>
      <c r="E147" s="241"/>
      <c r="F147" s="241"/>
      <c r="G147" s="241"/>
      <c r="H147" s="241"/>
      <c r="I147" s="241"/>
      <c r="J147" s="241"/>
      <c r="K147" s="241"/>
      <c r="L147" s="241"/>
      <c r="M147" s="241"/>
      <c r="N147" s="241"/>
      <c r="O147" s="241"/>
      <c r="P147" s="241"/>
      <c r="Q147" s="241"/>
      <c r="R147" s="241"/>
      <c r="S147" s="241"/>
      <c r="T147" s="241"/>
      <c r="U147" s="241" t="s">
        <v>342</v>
      </c>
      <c r="V147" s="241"/>
      <c r="W147" s="241"/>
      <c r="X147" s="241"/>
      <c r="Y147" s="241"/>
      <c r="Z147" s="241"/>
      <c r="AA147" s="241"/>
      <c r="AB147" s="241"/>
      <c r="AC147" s="241" t="s">
        <v>313</v>
      </c>
      <c r="AD147" s="241"/>
      <c r="AE147" s="241"/>
      <c r="AF147" s="241"/>
      <c r="AG147" s="241"/>
      <c r="AH147" s="241"/>
      <c r="AI147" s="241"/>
      <c r="AJ147" s="241"/>
      <c r="AK147" s="241"/>
      <c r="AL147" s="241"/>
      <c r="AM147" s="241"/>
      <c r="AN147" s="241"/>
      <c r="AO147" s="241"/>
      <c r="AP147" s="244"/>
      <c r="AQ147" s="241"/>
      <c r="AR147" s="241"/>
      <c r="AS147" s="241"/>
      <c r="AT147" s="244"/>
      <c r="AU147" s="241"/>
      <c r="AV147" s="241"/>
      <c r="AW147" s="241"/>
      <c r="AX147" s="241"/>
      <c r="AY147" s="241"/>
      <c r="AZ147" s="241"/>
      <c r="BA147" s="241"/>
      <c r="BB147" s="241"/>
      <c r="BC147" s="241"/>
      <c r="BD147" s="241"/>
      <c r="BE147" s="241"/>
      <c r="BF147" s="241"/>
      <c r="BG147" s="241"/>
      <c r="BH147" s="241"/>
      <c r="BI147" s="241"/>
      <c r="BJ147" s="241"/>
      <c r="BK147" s="241"/>
      <c r="BL147" s="241"/>
      <c r="BM147" s="241"/>
      <c r="BN147" s="241"/>
      <c r="BO147" s="241"/>
      <c r="BP147" s="241"/>
      <c r="BQ147" s="241"/>
      <c r="BR147" s="241"/>
      <c r="BS147" s="241"/>
      <c r="BT147" s="241"/>
      <c r="BU147" s="241"/>
      <c r="BV147" s="241"/>
      <c r="BW147" s="241"/>
      <c r="BX147" s="241"/>
      <c r="BY147" s="241"/>
      <c r="BZ147" s="241"/>
      <c r="CA147" s="241"/>
      <c r="CB147" s="241"/>
      <c r="CC147" s="241"/>
      <c r="CD147" s="241"/>
      <c r="CE147" s="241"/>
      <c r="CF147" s="241"/>
      <c r="CG147" s="241"/>
      <c r="CH147" s="241"/>
      <c r="CI147" s="241"/>
      <c r="CJ147" s="241"/>
      <c r="CK147" s="241"/>
      <c r="CL147" s="241"/>
      <c r="CM147" s="241"/>
      <c r="CN147" s="241"/>
      <c r="CO147" s="241"/>
      <c r="CP147" s="241"/>
      <c r="CQ147" s="241"/>
      <c r="CR147" s="241"/>
      <c r="CS147" s="241"/>
      <c r="CT147" s="241"/>
      <c r="CU147" s="241"/>
      <c r="CV147" s="241"/>
      <c r="CW147" s="241"/>
      <c r="CX147" s="241"/>
      <c r="CY147" s="241"/>
      <c r="CZ147" s="241"/>
      <c r="DA147" s="241"/>
      <c r="DB147" s="241"/>
      <c r="DC147" s="241"/>
      <c r="DD147" s="241"/>
      <c r="DE147" s="241"/>
      <c r="DF147" s="241"/>
      <c r="DG147" s="241"/>
      <c r="DH147" s="241"/>
      <c r="DI147" s="241"/>
      <c r="DJ147" s="241"/>
      <c r="DK147" s="241"/>
      <c r="DL147" s="241"/>
      <c r="DM147" s="241"/>
      <c r="DN147" s="241"/>
      <c r="DO147" s="241"/>
      <c r="DP147" s="241"/>
      <c r="DQ147" s="241"/>
      <c r="DR147" s="241"/>
      <c r="DS147" s="241"/>
      <c r="DT147" s="241"/>
      <c r="DU147" s="241"/>
      <c r="DV147" s="241"/>
      <c r="DW147" s="241"/>
      <c r="DX147" s="241"/>
      <c r="DY147" s="241"/>
      <c r="DZ147" s="241"/>
      <c r="EA147" s="241"/>
      <c r="EB147" s="241"/>
      <c r="EC147" s="241"/>
      <c r="ED147" s="241"/>
      <c r="EE147" s="241"/>
      <c r="EF147" s="241"/>
      <c r="EG147" s="241"/>
      <c r="EH147" s="241"/>
      <c r="EI147" s="241"/>
      <c r="EJ147" s="241"/>
      <c r="EK147" s="241"/>
      <c r="EL147" s="241"/>
      <c r="EM147" s="241"/>
      <c r="EN147" s="241"/>
      <c r="EO147" s="241"/>
      <c r="EP147" s="241"/>
      <c r="EQ147" s="241"/>
      <c r="ER147" s="241"/>
      <c r="ES147" s="241"/>
      <c r="ET147" s="241"/>
      <c r="EU147" s="241"/>
      <c r="EV147" s="241"/>
      <c r="EW147" s="241"/>
      <c r="EX147" s="241"/>
      <c r="EY147" s="241"/>
      <c r="EZ147" s="241"/>
      <c r="FA147" s="241"/>
      <c r="FB147" s="241"/>
      <c r="FC147" s="241"/>
      <c r="FD147" s="241"/>
      <c r="FE147" s="241"/>
      <c r="FF147" s="241"/>
      <c r="FG147" s="241"/>
      <c r="FH147" s="241"/>
      <c r="FI147" s="241"/>
      <c r="FJ147" s="241"/>
      <c r="FK147" s="241"/>
      <c r="FL147" s="241"/>
      <c r="FM147" s="241"/>
      <c r="FN147" s="241"/>
      <c r="FO147" s="241"/>
      <c r="FP147" s="241"/>
      <c r="FQ147" s="241"/>
      <c r="FR147" s="241"/>
      <c r="FS147" s="241"/>
      <c r="FT147" s="241"/>
      <c r="FU147" s="241"/>
      <c r="FV147" s="241"/>
      <c r="FW147" s="241"/>
      <c r="FX147" s="241"/>
      <c r="FY147" s="241"/>
      <c r="FZ147" s="241"/>
      <c r="GA147" s="241"/>
      <c r="GB147" s="241"/>
      <c r="GC147" s="241"/>
      <c r="GD147" s="241"/>
      <c r="GE147" s="241"/>
      <c r="GF147" s="241"/>
      <c r="GG147" s="241"/>
      <c r="GH147" s="241"/>
      <c r="GI147" s="241"/>
      <c r="GJ147" s="241"/>
      <c r="GK147" s="241"/>
      <c r="GL147" s="241"/>
      <c r="GM147" s="241"/>
      <c r="GN147" s="241"/>
      <c r="GO147" s="241"/>
      <c r="GP147" s="241"/>
      <c r="GQ147" s="241"/>
      <c r="GR147" s="241"/>
      <c r="GS147" s="241"/>
      <c r="GT147" s="241"/>
      <c r="GU147" s="241"/>
      <c r="GV147" s="241"/>
      <c r="GW147" s="241"/>
      <c r="GX147" s="241"/>
      <c r="GY147" s="241"/>
      <c r="GZ147" s="241"/>
      <c r="HA147" s="241"/>
      <c r="HB147" s="241"/>
      <c r="HC147" s="241"/>
      <c r="HD147" s="241"/>
      <c r="HE147" s="241"/>
      <c r="HF147" s="241"/>
    </row>
    <row r="148" spans="1:214" s="299" customFormat="1" ht="15" customHeight="1">
      <c r="A148" s="284"/>
      <c r="B148" s="284"/>
      <c r="C148" s="241"/>
      <c r="D148" s="241"/>
      <c r="E148" s="241"/>
      <c r="F148" s="241"/>
      <c r="G148" s="241"/>
      <c r="H148" s="241"/>
      <c r="I148" s="241"/>
      <c r="J148" s="241"/>
      <c r="K148" s="241"/>
      <c r="L148" s="241"/>
      <c r="M148" s="241"/>
      <c r="N148" s="241"/>
      <c r="O148" s="241"/>
      <c r="P148" s="241"/>
      <c r="Q148" s="241"/>
      <c r="R148" s="241"/>
      <c r="S148" s="241"/>
      <c r="T148" s="241"/>
      <c r="U148" s="241" t="s">
        <v>343</v>
      </c>
      <c r="V148" s="241"/>
      <c r="W148" s="241"/>
      <c r="X148" s="241"/>
      <c r="Y148" s="241"/>
      <c r="Z148" s="241"/>
      <c r="AA148" s="241"/>
      <c r="AB148" s="241"/>
      <c r="AC148" s="241" t="s">
        <v>325</v>
      </c>
      <c r="AD148" s="241"/>
      <c r="AE148" s="241"/>
      <c r="AF148" s="241"/>
      <c r="AG148" s="241"/>
      <c r="AH148" s="241"/>
      <c r="AI148" s="241"/>
      <c r="AJ148" s="241"/>
      <c r="AK148" s="241"/>
      <c r="AL148" s="241"/>
      <c r="AM148" s="241"/>
      <c r="AN148" s="241"/>
      <c r="AO148" s="241"/>
      <c r="AP148" s="244"/>
      <c r="AQ148" s="241"/>
      <c r="AR148" s="241"/>
      <c r="AS148" s="241"/>
      <c r="AT148" s="244"/>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1"/>
      <c r="BR148" s="241"/>
      <c r="BS148" s="241"/>
      <c r="BT148" s="241"/>
      <c r="BU148" s="241"/>
      <c r="BV148" s="241"/>
      <c r="BW148" s="241"/>
      <c r="BX148" s="241"/>
      <c r="BY148" s="241"/>
      <c r="BZ148" s="241"/>
      <c r="CA148" s="241"/>
      <c r="CB148" s="241"/>
      <c r="CC148" s="241"/>
      <c r="CD148" s="241"/>
      <c r="CE148" s="241"/>
      <c r="CF148" s="241"/>
      <c r="CG148" s="241"/>
      <c r="CH148" s="241"/>
      <c r="CI148" s="241"/>
      <c r="CJ148" s="241"/>
      <c r="CK148" s="241"/>
      <c r="CL148" s="241"/>
      <c r="CM148" s="241"/>
      <c r="CN148" s="241"/>
      <c r="CO148" s="241"/>
      <c r="CP148" s="241"/>
      <c r="CQ148" s="241"/>
      <c r="CR148" s="241"/>
      <c r="CS148" s="241"/>
      <c r="CT148" s="241"/>
      <c r="CU148" s="241"/>
      <c r="CV148" s="241"/>
      <c r="CW148" s="241"/>
      <c r="CX148" s="241"/>
      <c r="CY148" s="241"/>
      <c r="CZ148" s="241"/>
      <c r="DA148" s="241"/>
      <c r="DB148" s="241"/>
      <c r="DC148" s="241"/>
      <c r="DD148" s="241"/>
      <c r="DE148" s="241"/>
      <c r="DF148" s="241"/>
      <c r="DG148" s="241"/>
      <c r="DH148" s="241"/>
      <c r="DI148" s="241"/>
      <c r="DJ148" s="241"/>
      <c r="DK148" s="241"/>
      <c r="DL148" s="241"/>
      <c r="DM148" s="241"/>
      <c r="DN148" s="241"/>
      <c r="DO148" s="241"/>
      <c r="DP148" s="241"/>
      <c r="DQ148" s="241"/>
      <c r="DR148" s="241"/>
      <c r="DS148" s="241"/>
      <c r="DT148" s="241"/>
      <c r="DU148" s="241"/>
      <c r="DV148" s="241"/>
      <c r="DW148" s="241"/>
      <c r="DX148" s="241"/>
      <c r="DY148" s="241"/>
      <c r="DZ148" s="241"/>
      <c r="EA148" s="241"/>
      <c r="EB148" s="241"/>
      <c r="EC148" s="241"/>
      <c r="ED148" s="241"/>
      <c r="EE148" s="241"/>
      <c r="EF148" s="241"/>
      <c r="EG148" s="241"/>
      <c r="EH148" s="241"/>
      <c r="EI148" s="241"/>
      <c r="EJ148" s="241"/>
      <c r="EK148" s="241"/>
      <c r="EL148" s="241"/>
      <c r="EM148" s="241"/>
      <c r="EN148" s="241"/>
      <c r="EO148" s="241"/>
      <c r="EP148" s="241"/>
      <c r="EQ148" s="241"/>
      <c r="ER148" s="241"/>
      <c r="ES148" s="241"/>
      <c r="ET148" s="241"/>
      <c r="EU148" s="241"/>
      <c r="EV148" s="241"/>
      <c r="EW148" s="241"/>
      <c r="EX148" s="241"/>
      <c r="EY148" s="241"/>
      <c r="EZ148" s="241"/>
      <c r="FA148" s="241"/>
      <c r="FB148" s="241"/>
      <c r="FC148" s="241"/>
      <c r="FD148" s="241"/>
      <c r="FE148" s="241"/>
      <c r="FF148" s="241"/>
      <c r="FG148" s="241"/>
      <c r="FH148" s="241"/>
      <c r="FI148" s="241"/>
      <c r="FJ148" s="241"/>
      <c r="FK148" s="241"/>
      <c r="FL148" s="241"/>
      <c r="FM148" s="241"/>
      <c r="FN148" s="241"/>
      <c r="FO148" s="241"/>
      <c r="FP148" s="241"/>
      <c r="FQ148" s="241"/>
      <c r="FR148" s="241"/>
      <c r="FS148" s="241"/>
      <c r="FT148" s="241"/>
      <c r="FU148" s="241"/>
      <c r="FV148" s="241"/>
      <c r="FW148" s="241"/>
      <c r="FX148" s="241"/>
      <c r="FY148" s="241"/>
      <c r="FZ148" s="241"/>
      <c r="GA148" s="241"/>
      <c r="GB148" s="241"/>
      <c r="GC148" s="241"/>
      <c r="GD148" s="241"/>
      <c r="GE148" s="241"/>
      <c r="GF148" s="241"/>
      <c r="GG148" s="241"/>
      <c r="GH148" s="241"/>
      <c r="GI148" s="241"/>
      <c r="GJ148" s="241"/>
      <c r="GK148" s="241"/>
      <c r="GL148" s="241"/>
      <c r="GM148" s="241"/>
      <c r="GN148" s="241"/>
      <c r="GO148" s="241"/>
      <c r="GP148" s="241"/>
      <c r="GQ148" s="241"/>
      <c r="GR148" s="241"/>
      <c r="GS148" s="241"/>
      <c r="GT148" s="241"/>
      <c r="GU148" s="241"/>
      <c r="GV148" s="241"/>
      <c r="GW148" s="241"/>
      <c r="GX148" s="241"/>
      <c r="GY148" s="241"/>
      <c r="GZ148" s="241"/>
      <c r="HA148" s="241"/>
      <c r="HB148" s="241"/>
      <c r="HC148" s="241"/>
      <c r="HD148" s="241"/>
      <c r="HE148" s="241"/>
      <c r="HF148" s="241"/>
    </row>
    <row r="149" spans="1:214" s="299" customFormat="1" ht="15" customHeight="1">
      <c r="A149" s="284"/>
      <c r="B149" s="284"/>
      <c r="C149" s="241"/>
      <c r="D149" s="241"/>
      <c r="E149" s="241"/>
      <c r="F149" s="241"/>
      <c r="G149" s="241"/>
      <c r="H149" s="241"/>
      <c r="I149" s="241"/>
      <c r="J149" s="241"/>
      <c r="K149" s="241"/>
      <c r="L149" s="241"/>
      <c r="M149" s="241"/>
      <c r="N149" s="241"/>
      <c r="O149" s="241"/>
      <c r="P149" s="241"/>
      <c r="Q149" s="241"/>
      <c r="R149" s="241"/>
      <c r="S149" s="241"/>
      <c r="T149" s="241"/>
      <c r="U149" s="241" t="s">
        <v>344</v>
      </c>
      <c r="V149" s="241"/>
      <c r="W149" s="241"/>
      <c r="X149" s="241"/>
      <c r="Y149" s="241"/>
      <c r="Z149" s="241"/>
      <c r="AA149" s="241"/>
      <c r="AB149" s="241"/>
      <c r="AC149" s="241" t="s">
        <v>325</v>
      </c>
      <c r="AD149" s="241"/>
      <c r="AE149" s="241"/>
      <c r="AF149" s="241"/>
      <c r="AG149" s="241"/>
      <c r="AH149" s="241"/>
      <c r="AI149" s="241"/>
      <c r="AJ149" s="241"/>
      <c r="AK149" s="241"/>
      <c r="AL149" s="241"/>
      <c r="AM149" s="241"/>
      <c r="AN149" s="241"/>
      <c r="AO149" s="241"/>
      <c r="AP149" s="244"/>
      <c r="AQ149" s="241"/>
      <c r="AR149" s="241"/>
      <c r="AS149" s="241"/>
      <c r="AT149" s="244"/>
      <c r="AU149" s="241"/>
      <c r="AV149" s="241"/>
      <c r="AW149" s="241"/>
      <c r="AX149" s="241"/>
      <c r="AY149" s="241"/>
      <c r="AZ149" s="241"/>
      <c r="BA149" s="241"/>
      <c r="BB149" s="241"/>
      <c r="BC149" s="241"/>
      <c r="BD149" s="241"/>
      <c r="BE149" s="241"/>
      <c r="BF149" s="241"/>
      <c r="BG149" s="241"/>
      <c r="BH149" s="241"/>
      <c r="BI149" s="241"/>
      <c r="BJ149" s="241"/>
      <c r="BK149" s="241"/>
      <c r="BL149" s="241"/>
      <c r="BM149" s="241"/>
      <c r="BN149" s="241"/>
      <c r="BO149" s="241"/>
      <c r="BP149" s="241"/>
      <c r="BQ149" s="241"/>
      <c r="BR149" s="241"/>
      <c r="BS149" s="241"/>
      <c r="BT149" s="241"/>
      <c r="BU149" s="241"/>
      <c r="BV149" s="241"/>
      <c r="BW149" s="241"/>
      <c r="BX149" s="241"/>
      <c r="BY149" s="241"/>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1"/>
      <c r="CW149" s="241"/>
      <c r="CX149" s="241"/>
      <c r="CY149" s="241"/>
      <c r="CZ149" s="241"/>
      <c r="DA149" s="241"/>
      <c r="DB149" s="241"/>
      <c r="DC149" s="241"/>
      <c r="DD149" s="241"/>
      <c r="DE149" s="241"/>
      <c r="DF149" s="241"/>
      <c r="DG149" s="241"/>
      <c r="DH149" s="241"/>
      <c r="DI149" s="241"/>
      <c r="DJ149" s="241"/>
      <c r="DK149" s="241"/>
      <c r="DL149" s="241"/>
      <c r="DM149" s="241"/>
      <c r="DN149" s="241"/>
      <c r="DO149" s="241"/>
      <c r="DP149" s="241"/>
      <c r="DQ149" s="241"/>
      <c r="DR149" s="241"/>
      <c r="DS149" s="241"/>
      <c r="DT149" s="241"/>
      <c r="DU149" s="241"/>
      <c r="DV149" s="241"/>
      <c r="DW149" s="241"/>
      <c r="DX149" s="241"/>
      <c r="DY149" s="241"/>
      <c r="DZ149" s="241"/>
      <c r="EA149" s="241"/>
      <c r="EB149" s="241"/>
      <c r="EC149" s="241"/>
      <c r="ED149" s="241"/>
      <c r="EE149" s="241"/>
      <c r="EF149" s="241"/>
      <c r="EG149" s="241"/>
      <c r="EH149" s="241"/>
      <c r="EI149" s="241"/>
      <c r="EJ149" s="241"/>
      <c r="EK149" s="241"/>
      <c r="EL149" s="241"/>
      <c r="EM149" s="241"/>
      <c r="EN149" s="241"/>
      <c r="EO149" s="241"/>
      <c r="EP149" s="241"/>
      <c r="EQ149" s="241"/>
      <c r="ER149" s="241"/>
      <c r="ES149" s="241"/>
      <c r="ET149" s="241"/>
      <c r="EU149" s="241"/>
      <c r="EV149" s="241"/>
      <c r="EW149" s="241"/>
      <c r="EX149" s="241"/>
      <c r="EY149" s="241"/>
      <c r="EZ149" s="241"/>
      <c r="FA149" s="241"/>
      <c r="FB149" s="241"/>
      <c r="FC149" s="241"/>
      <c r="FD149" s="241"/>
      <c r="FE149" s="241"/>
      <c r="FF149" s="241"/>
      <c r="FG149" s="241"/>
      <c r="FH149" s="241"/>
      <c r="FI149" s="241"/>
      <c r="FJ149" s="241"/>
      <c r="FK149" s="241"/>
      <c r="FL149" s="241"/>
      <c r="FM149" s="241"/>
      <c r="FN149" s="241"/>
      <c r="FO149" s="241"/>
      <c r="FP149" s="241"/>
      <c r="FQ149" s="241"/>
      <c r="FR149" s="241"/>
      <c r="FS149" s="241"/>
      <c r="FT149" s="241"/>
      <c r="FU149" s="241"/>
      <c r="FV149" s="241"/>
      <c r="FW149" s="241"/>
      <c r="FX149" s="241"/>
      <c r="FY149" s="241"/>
      <c r="FZ149" s="241"/>
      <c r="GA149" s="241"/>
      <c r="GB149" s="241"/>
      <c r="GC149" s="241"/>
      <c r="GD149" s="241"/>
      <c r="GE149" s="241"/>
      <c r="GF149" s="241"/>
      <c r="GG149" s="241"/>
      <c r="GH149" s="241"/>
      <c r="GI149" s="241"/>
      <c r="GJ149" s="241"/>
      <c r="GK149" s="241"/>
      <c r="GL149" s="241"/>
      <c r="GM149" s="241"/>
      <c r="GN149" s="241"/>
      <c r="GO149" s="241"/>
      <c r="GP149" s="241"/>
      <c r="GQ149" s="241"/>
      <c r="GR149" s="241"/>
      <c r="GS149" s="241"/>
      <c r="GT149" s="241"/>
      <c r="GU149" s="241"/>
      <c r="GV149" s="241"/>
      <c r="GW149" s="241"/>
      <c r="GX149" s="241"/>
      <c r="GY149" s="241"/>
      <c r="GZ149" s="241"/>
      <c r="HA149" s="241"/>
      <c r="HB149" s="241"/>
      <c r="HC149" s="241"/>
      <c r="HD149" s="241"/>
      <c r="HE149" s="241"/>
      <c r="HF149" s="241"/>
    </row>
    <row r="150" spans="1:214" s="299" customFormat="1" ht="15" customHeight="1">
      <c r="A150" s="284"/>
      <c r="B150" s="284"/>
      <c r="C150" s="241"/>
      <c r="D150" s="241"/>
      <c r="E150" s="241"/>
      <c r="F150" s="241"/>
      <c r="G150" s="241"/>
      <c r="H150" s="241"/>
      <c r="I150" s="241"/>
      <c r="J150" s="241"/>
      <c r="K150" s="241"/>
      <c r="L150" s="241"/>
      <c r="M150" s="241"/>
      <c r="N150" s="241"/>
      <c r="O150" s="241"/>
      <c r="P150" s="241"/>
      <c r="Q150" s="241"/>
      <c r="R150" s="241"/>
      <c r="S150" s="241"/>
      <c r="T150" s="241"/>
      <c r="U150" s="241" t="s">
        <v>345</v>
      </c>
      <c r="V150" s="241"/>
      <c r="W150" s="241"/>
      <c r="X150" s="241"/>
      <c r="Y150" s="241"/>
      <c r="Z150" s="241"/>
      <c r="AA150" s="241"/>
      <c r="AB150" s="241"/>
      <c r="AC150" s="241" t="s">
        <v>322</v>
      </c>
      <c r="AD150" s="241"/>
      <c r="AE150" s="241"/>
      <c r="AF150" s="241"/>
      <c r="AG150" s="241"/>
      <c r="AH150" s="241"/>
      <c r="AI150" s="241"/>
      <c r="AJ150" s="241"/>
      <c r="AK150" s="241"/>
      <c r="AL150" s="241"/>
      <c r="AM150" s="241"/>
      <c r="AN150" s="241"/>
      <c r="AO150" s="241"/>
      <c r="AP150" s="244"/>
      <c r="AQ150" s="241"/>
      <c r="AR150" s="241"/>
      <c r="AS150" s="241"/>
      <c r="AT150" s="244"/>
      <c r="AU150" s="241"/>
      <c r="AV150" s="241"/>
      <c r="AW150" s="241"/>
      <c r="AX150" s="241"/>
      <c r="AY150" s="241"/>
      <c r="AZ150" s="241"/>
      <c r="BA150" s="241"/>
      <c r="BB150" s="241"/>
      <c r="BC150" s="241"/>
      <c r="BD150" s="241"/>
      <c r="BE150" s="241"/>
      <c r="BF150" s="241"/>
      <c r="BG150" s="241"/>
      <c r="BH150" s="241"/>
      <c r="BI150" s="241"/>
      <c r="BJ150" s="241"/>
      <c r="BK150" s="241"/>
      <c r="BL150" s="241"/>
      <c r="BM150" s="241"/>
      <c r="BN150" s="241"/>
      <c r="BO150" s="241"/>
      <c r="BP150" s="241"/>
      <c r="BQ150" s="241"/>
      <c r="BR150" s="241"/>
      <c r="BS150" s="241"/>
      <c r="BT150" s="241"/>
      <c r="BU150" s="241"/>
      <c r="BV150" s="241"/>
      <c r="BW150" s="241"/>
      <c r="BX150" s="241"/>
      <c r="BY150" s="241"/>
      <c r="BZ150" s="241"/>
      <c r="CA150" s="241"/>
      <c r="CB150" s="241"/>
      <c r="CC150" s="241"/>
      <c r="CD150" s="241"/>
      <c r="CE150" s="241"/>
      <c r="CF150" s="241"/>
      <c r="CG150" s="241"/>
      <c r="CH150" s="241"/>
      <c r="CI150" s="241"/>
      <c r="CJ150" s="241"/>
      <c r="CK150" s="241"/>
      <c r="CL150" s="241"/>
      <c r="CM150" s="241"/>
      <c r="CN150" s="241"/>
      <c r="CO150" s="241"/>
      <c r="CP150" s="241"/>
      <c r="CQ150" s="241"/>
      <c r="CR150" s="241"/>
      <c r="CS150" s="241"/>
      <c r="CT150" s="241"/>
      <c r="CU150" s="241"/>
      <c r="CV150" s="241"/>
      <c r="CW150" s="241"/>
      <c r="CX150" s="241"/>
      <c r="CY150" s="241"/>
      <c r="CZ150" s="241"/>
      <c r="DA150" s="241"/>
      <c r="DB150" s="241"/>
      <c r="DC150" s="241"/>
      <c r="DD150" s="241"/>
      <c r="DE150" s="241"/>
      <c r="DF150" s="241"/>
      <c r="DG150" s="241"/>
      <c r="DH150" s="241"/>
      <c r="DI150" s="241"/>
      <c r="DJ150" s="241"/>
      <c r="DK150" s="241"/>
      <c r="DL150" s="241"/>
      <c r="DM150" s="241"/>
      <c r="DN150" s="241"/>
      <c r="DO150" s="241"/>
      <c r="DP150" s="241"/>
      <c r="DQ150" s="241"/>
      <c r="DR150" s="241"/>
      <c r="DS150" s="241"/>
      <c r="DT150" s="241"/>
      <c r="DU150" s="241"/>
      <c r="DV150" s="241"/>
      <c r="DW150" s="241"/>
      <c r="DX150" s="241"/>
      <c r="DY150" s="241"/>
      <c r="DZ150" s="241"/>
      <c r="EA150" s="241"/>
      <c r="EB150" s="241"/>
      <c r="EC150" s="241"/>
      <c r="ED150" s="241"/>
      <c r="EE150" s="241"/>
      <c r="EF150" s="241"/>
      <c r="EG150" s="241"/>
      <c r="EH150" s="241"/>
      <c r="EI150" s="241"/>
      <c r="EJ150" s="241"/>
      <c r="EK150" s="241"/>
      <c r="EL150" s="241"/>
      <c r="EM150" s="241"/>
      <c r="EN150" s="241"/>
      <c r="EO150" s="241"/>
      <c r="EP150" s="241"/>
      <c r="EQ150" s="241"/>
      <c r="ER150" s="241"/>
      <c r="ES150" s="241"/>
      <c r="ET150" s="241"/>
      <c r="EU150" s="241"/>
      <c r="EV150" s="241"/>
      <c r="EW150" s="241"/>
      <c r="EX150" s="241"/>
      <c r="EY150" s="241"/>
      <c r="EZ150" s="241"/>
      <c r="FA150" s="241"/>
      <c r="FB150" s="241"/>
      <c r="FC150" s="241"/>
      <c r="FD150" s="241"/>
      <c r="FE150" s="241"/>
      <c r="FF150" s="241"/>
      <c r="FG150" s="241"/>
      <c r="FH150" s="241"/>
      <c r="FI150" s="241"/>
      <c r="FJ150" s="241"/>
      <c r="FK150" s="241"/>
      <c r="FL150" s="241"/>
      <c r="FM150" s="241"/>
      <c r="FN150" s="241"/>
      <c r="FO150" s="241"/>
      <c r="FP150" s="241"/>
      <c r="FQ150" s="241"/>
      <c r="FR150" s="241"/>
      <c r="FS150" s="241"/>
      <c r="FT150" s="241"/>
      <c r="FU150" s="241"/>
      <c r="FV150" s="241"/>
      <c r="FW150" s="241"/>
      <c r="FX150" s="241"/>
      <c r="FY150" s="241"/>
      <c r="FZ150" s="241"/>
      <c r="GA150" s="241"/>
      <c r="GB150" s="241"/>
      <c r="GC150" s="241"/>
      <c r="GD150" s="241"/>
      <c r="GE150" s="241"/>
      <c r="GF150" s="241"/>
      <c r="GG150" s="241"/>
      <c r="GH150" s="241"/>
      <c r="GI150" s="241"/>
      <c r="GJ150" s="241"/>
      <c r="GK150" s="241"/>
      <c r="GL150" s="241"/>
      <c r="GM150" s="241"/>
      <c r="GN150" s="241"/>
      <c r="GO150" s="241"/>
      <c r="GP150" s="241"/>
      <c r="GQ150" s="241"/>
      <c r="GR150" s="241"/>
      <c r="GS150" s="241"/>
      <c r="GT150" s="241"/>
      <c r="GU150" s="241"/>
      <c r="GV150" s="241"/>
      <c r="GW150" s="241"/>
      <c r="GX150" s="241"/>
      <c r="GY150" s="241"/>
      <c r="GZ150" s="241"/>
      <c r="HA150" s="241"/>
      <c r="HB150" s="241"/>
      <c r="HC150" s="241"/>
      <c r="HD150" s="241"/>
      <c r="HE150" s="241"/>
      <c r="HF150" s="241"/>
    </row>
    <row r="151" spans="1:214" s="299" customFormat="1" ht="15" customHeight="1">
      <c r="A151" s="284"/>
      <c r="B151" s="284"/>
      <c r="C151" s="241"/>
      <c r="D151" s="241"/>
      <c r="E151" s="241"/>
      <c r="F151" s="241"/>
      <c r="G151" s="241"/>
      <c r="H151" s="241"/>
      <c r="I151" s="241"/>
      <c r="J151" s="241"/>
      <c r="K151" s="241"/>
      <c r="L151" s="241"/>
      <c r="M151" s="241"/>
      <c r="N151" s="241"/>
      <c r="O151" s="241"/>
      <c r="P151" s="241"/>
      <c r="Q151" s="241"/>
      <c r="R151" s="241"/>
      <c r="S151" s="241"/>
      <c r="T151" s="241"/>
      <c r="U151" s="241" t="s">
        <v>346</v>
      </c>
      <c r="V151" s="241"/>
      <c r="W151" s="241"/>
      <c r="X151" s="241"/>
      <c r="Y151" s="241"/>
      <c r="Z151" s="241"/>
      <c r="AA151" s="241"/>
      <c r="AB151" s="241"/>
      <c r="AC151" s="241" t="s">
        <v>313</v>
      </c>
      <c r="AD151" s="241"/>
      <c r="AE151" s="241"/>
      <c r="AF151" s="241"/>
      <c r="AG151" s="241"/>
      <c r="AH151" s="241"/>
      <c r="AI151" s="241"/>
      <c r="AJ151" s="241"/>
      <c r="AK151" s="241"/>
      <c r="AL151" s="241"/>
      <c r="AM151" s="241"/>
      <c r="AN151" s="241"/>
      <c r="AO151" s="241"/>
      <c r="AP151" s="244"/>
      <c r="AQ151" s="241"/>
      <c r="AR151" s="241"/>
      <c r="AS151" s="241"/>
      <c r="AT151" s="244"/>
      <c r="AU151" s="241"/>
      <c r="AV151" s="241"/>
      <c r="AW151" s="241"/>
      <c r="AX151" s="241"/>
      <c r="AY151" s="241"/>
      <c r="AZ151" s="241"/>
      <c r="BA151" s="241"/>
      <c r="BB151" s="241"/>
      <c r="BC151" s="241"/>
      <c r="BD151" s="241"/>
      <c r="BE151" s="241"/>
      <c r="BF151" s="241"/>
      <c r="BG151" s="241"/>
      <c r="BH151" s="241"/>
      <c r="BI151" s="241"/>
      <c r="BJ151" s="241"/>
      <c r="BK151" s="241"/>
      <c r="BL151" s="241"/>
      <c r="BM151" s="241"/>
      <c r="BN151" s="241"/>
      <c r="BO151" s="241"/>
      <c r="BP151" s="241"/>
      <c r="BQ151" s="241"/>
      <c r="BR151" s="241"/>
      <c r="BS151" s="241"/>
      <c r="BT151" s="241"/>
      <c r="BU151" s="241"/>
      <c r="BV151" s="241"/>
      <c r="BW151" s="241"/>
      <c r="BX151" s="241"/>
      <c r="BY151" s="241"/>
      <c r="BZ151" s="241"/>
      <c r="CA151" s="241"/>
      <c r="CB151" s="241"/>
      <c r="CC151" s="241"/>
      <c r="CD151" s="241"/>
      <c r="CE151" s="241"/>
      <c r="CF151" s="241"/>
      <c r="CG151" s="241"/>
      <c r="CH151" s="241"/>
      <c r="CI151" s="241"/>
      <c r="CJ151" s="241"/>
      <c r="CK151" s="241"/>
      <c r="CL151" s="241"/>
      <c r="CM151" s="241"/>
      <c r="CN151" s="241"/>
      <c r="CO151" s="241"/>
      <c r="CP151" s="241"/>
      <c r="CQ151" s="241"/>
      <c r="CR151" s="241"/>
      <c r="CS151" s="241"/>
      <c r="CT151" s="241"/>
      <c r="CU151" s="241"/>
      <c r="CV151" s="241"/>
      <c r="CW151" s="241"/>
      <c r="CX151" s="241"/>
      <c r="CY151" s="241"/>
      <c r="CZ151" s="241"/>
      <c r="DA151" s="241"/>
      <c r="DB151" s="241"/>
      <c r="DC151" s="241"/>
      <c r="DD151" s="241"/>
      <c r="DE151" s="241"/>
      <c r="DF151" s="241"/>
      <c r="DG151" s="241"/>
      <c r="DH151" s="241"/>
      <c r="DI151" s="241"/>
      <c r="DJ151" s="241"/>
      <c r="DK151" s="241"/>
      <c r="DL151" s="241"/>
      <c r="DM151" s="241"/>
      <c r="DN151" s="241"/>
      <c r="DO151" s="241"/>
      <c r="DP151" s="241"/>
      <c r="DQ151" s="241"/>
      <c r="DR151" s="241"/>
      <c r="DS151" s="241"/>
      <c r="DT151" s="241"/>
      <c r="DU151" s="241"/>
      <c r="DV151" s="241"/>
      <c r="DW151" s="241"/>
      <c r="DX151" s="241"/>
      <c r="DY151" s="241"/>
      <c r="DZ151" s="241"/>
      <c r="EA151" s="241"/>
      <c r="EB151" s="241"/>
      <c r="EC151" s="241"/>
      <c r="ED151" s="241"/>
      <c r="EE151" s="241"/>
      <c r="EF151" s="241"/>
      <c r="EG151" s="241"/>
      <c r="EH151" s="241"/>
      <c r="EI151" s="241"/>
      <c r="EJ151" s="241"/>
      <c r="EK151" s="241"/>
      <c r="EL151" s="241"/>
      <c r="EM151" s="241"/>
      <c r="EN151" s="241"/>
      <c r="EO151" s="241"/>
      <c r="EP151" s="241"/>
      <c r="EQ151" s="241"/>
      <c r="ER151" s="241"/>
      <c r="ES151" s="241"/>
      <c r="ET151" s="241"/>
      <c r="EU151" s="241"/>
      <c r="EV151" s="241"/>
      <c r="EW151" s="241"/>
      <c r="EX151" s="241"/>
      <c r="EY151" s="241"/>
      <c r="EZ151" s="241"/>
      <c r="FA151" s="241"/>
      <c r="FB151" s="241"/>
      <c r="FC151" s="241"/>
      <c r="FD151" s="241"/>
      <c r="FE151" s="241"/>
      <c r="FF151" s="241"/>
      <c r="FG151" s="241"/>
      <c r="FH151" s="241"/>
      <c r="FI151" s="241"/>
      <c r="FJ151" s="241"/>
      <c r="FK151" s="241"/>
      <c r="FL151" s="241"/>
      <c r="FM151" s="241"/>
      <c r="FN151" s="241"/>
      <c r="FO151" s="241"/>
      <c r="FP151" s="241"/>
      <c r="FQ151" s="241"/>
      <c r="FR151" s="241"/>
      <c r="FS151" s="241"/>
      <c r="FT151" s="241"/>
      <c r="FU151" s="241"/>
      <c r="FV151" s="241"/>
      <c r="FW151" s="241"/>
      <c r="FX151" s="241"/>
      <c r="FY151" s="241"/>
      <c r="FZ151" s="241"/>
      <c r="GA151" s="241"/>
      <c r="GB151" s="241"/>
      <c r="GC151" s="241"/>
      <c r="GD151" s="241"/>
      <c r="GE151" s="241"/>
      <c r="GF151" s="241"/>
      <c r="GG151" s="241"/>
      <c r="GH151" s="241"/>
      <c r="GI151" s="241"/>
      <c r="GJ151" s="241"/>
      <c r="GK151" s="241"/>
      <c r="GL151" s="241"/>
      <c r="GM151" s="241"/>
      <c r="GN151" s="241"/>
      <c r="GO151" s="241"/>
      <c r="GP151" s="241"/>
      <c r="GQ151" s="241"/>
      <c r="GR151" s="241"/>
      <c r="GS151" s="241"/>
      <c r="GT151" s="241"/>
      <c r="GU151" s="241"/>
      <c r="GV151" s="241"/>
      <c r="GW151" s="241"/>
      <c r="GX151" s="241"/>
      <c r="GY151" s="241"/>
      <c r="GZ151" s="241"/>
      <c r="HA151" s="241"/>
      <c r="HB151" s="241"/>
      <c r="HC151" s="241"/>
      <c r="HD151" s="241"/>
      <c r="HE151" s="241"/>
      <c r="HF151" s="241"/>
    </row>
    <row r="152" spans="1:214" s="299" customFormat="1" ht="15" customHeight="1">
      <c r="A152" s="284"/>
      <c r="B152" s="284"/>
      <c r="C152" s="241"/>
      <c r="D152" s="241"/>
      <c r="E152" s="241"/>
      <c r="F152" s="241"/>
      <c r="G152" s="241"/>
      <c r="H152" s="241"/>
      <c r="I152" s="241"/>
      <c r="J152" s="241"/>
      <c r="K152" s="241"/>
      <c r="L152" s="241"/>
      <c r="M152" s="241"/>
      <c r="N152" s="241"/>
      <c r="O152" s="241"/>
      <c r="P152" s="241"/>
      <c r="Q152" s="241"/>
      <c r="R152" s="241"/>
      <c r="S152" s="241"/>
      <c r="T152" s="241"/>
      <c r="U152" s="241" t="s">
        <v>347</v>
      </c>
      <c r="V152" s="241"/>
      <c r="W152" s="241"/>
      <c r="X152" s="241"/>
      <c r="Y152" s="241"/>
      <c r="Z152" s="241"/>
      <c r="AA152" s="241"/>
      <c r="AB152" s="241"/>
      <c r="AC152" s="241" t="s">
        <v>316</v>
      </c>
      <c r="AD152" s="241"/>
      <c r="AE152" s="241"/>
      <c r="AF152" s="241"/>
      <c r="AG152" s="241"/>
      <c r="AH152" s="241"/>
      <c r="AI152" s="241"/>
      <c r="AJ152" s="241"/>
      <c r="AK152" s="241"/>
      <c r="AL152" s="241"/>
      <c r="AM152" s="241"/>
      <c r="AN152" s="241"/>
      <c r="AO152" s="241"/>
      <c r="AP152" s="244"/>
      <c r="AQ152" s="241"/>
      <c r="AR152" s="241"/>
      <c r="AS152" s="241"/>
      <c r="AT152" s="244"/>
      <c r="AU152" s="241"/>
      <c r="AV152" s="241"/>
      <c r="AW152" s="241"/>
      <c r="AX152" s="241"/>
      <c r="AY152" s="241"/>
      <c r="AZ152" s="241"/>
      <c r="BA152" s="241"/>
      <c r="BB152" s="241"/>
      <c r="BC152" s="241"/>
      <c r="BD152" s="241"/>
      <c r="BE152" s="241"/>
      <c r="BF152" s="241"/>
      <c r="BG152" s="241"/>
      <c r="BH152" s="241"/>
      <c r="BI152" s="241"/>
      <c r="BJ152" s="241"/>
      <c r="BK152" s="241"/>
      <c r="BL152" s="241"/>
      <c r="BM152" s="241"/>
      <c r="BN152" s="241"/>
      <c r="BO152" s="241"/>
      <c r="BP152" s="241"/>
      <c r="BQ152" s="241"/>
      <c r="BR152" s="241"/>
      <c r="BS152" s="241"/>
      <c r="BT152" s="241"/>
      <c r="BU152" s="241"/>
      <c r="BV152" s="241"/>
      <c r="BW152" s="241"/>
      <c r="BX152" s="241"/>
      <c r="BY152" s="241"/>
      <c r="BZ152" s="241"/>
      <c r="CA152" s="241"/>
      <c r="CB152" s="241"/>
      <c r="CC152" s="241"/>
      <c r="CD152" s="241"/>
      <c r="CE152" s="241"/>
      <c r="CF152" s="241"/>
      <c r="CG152" s="241"/>
      <c r="CH152" s="241"/>
      <c r="CI152" s="241"/>
      <c r="CJ152" s="241"/>
      <c r="CK152" s="241"/>
      <c r="CL152" s="241"/>
      <c r="CM152" s="241"/>
      <c r="CN152" s="241"/>
      <c r="CO152" s="241"/>
      <c r="CP152" s="241"/>
      <c r="CQ152" s="241"/>
      <c r="CR152" s="241"/>
      <c r="CS152" s="241"/>
      <c r="CT152" s="241"/>
      <c r="CU152" s="241"/>
      <c r="CV152" s="241"/>
      <c r="CW152" s="241"/>
      <c r="CX152" s="241"/>
      <c r="CY152" s="241"/>
      <c r="CZ152" s="241"/>
      <c r="DA152" s="241"/>
      <c r="DB152" s="241"/>
      <c r="DC152" s="241"/>
      <c r="DD152" s="241"/>
      <c r="DE152" s="241"/>
      <c r="DF152" s="241"/>
      <c r="DG152" s="241"/>
      <c r="DH152" s="241"/>
      <c r="DI152" s="241"/>
      <c r="DJ152" s="241"/>
      <c r="DK152" s="241"/>
      <c r="DL152" s="241"/>
      <c r="DM152" s="241"/>
      <c r="DN152" s="241"/>
      <c r="DO152" s="241"/>
      <c r="DP152" s="241"/>
      <c r="DQ152" s="241"/>
      <c r="DR152" s="241"/>
      <c r="DS152" s="241"/>
      <c r="DT152" s="241"/>
      <c r="DU152" s="241"/>
      <c r="DV152" s="241"/>
      <c r="DW152" s="241"/>
      <c r="DX152" s="241"/>
      <c r="DY152" s="241"/>
      <c r="DZ152" s="241"/>
      <c r="EA152" s="241"/>
      <c r="EB152" s="241"/>
      <c r="EC152" s="241"/>
      <c r="ED152" s="241"/>
      <c r="EE152" s="241"/>
      <c r="EF152" s="241"/>
      <c r="EG152" s="241"/>
      <c r="EH152" s="241"/>
      <c r="EI152" s="241"/>
      <c r="EJ152" s="241"/>
      <c r="EK152" s="241"/>
      <c r="EL152" s="241"/>
      <c r="EM152" s="241"/>
      <c r="EN152" s="241"/>
      <c r="EO152" s="241"/>
      <c r="EP152" s="241"/>
      <c r="EQ152" s="241"/>
      <c r="ER152" s="241"/>
      <c r="ES152" s="241"/>
      <c r="ET152" s="241"/>
      <c r="EU152" s="241"/>
      <c r="EV152" s="241"/>
      <c r="EW152" s="241"/>
      <c r="EX152" s="241"/>
      <c r="EY152" s="241"/>
      <c r="EZ152" s="241"/>
      <c r="FA152" s="241"/>
      <c r="FB152" s="241"/>
      <c r="FC152" s="241"/>
      <c r="FD152" s="241"/>
      <c r="FE152" s="241"/>
      <c r="FF152" s="241"/>
      <c r="FG152" s="241"/>
      <c r="FH152" s="241"/>
      <c r="FI152" s="241"/>
      <c r="FJ152" s="241"/>
      <c r="FK152" s="241"/>
      <c r="FL152" s="241"/>
      <c r="FM152" s="241"/>
      <c r="FN152" s="241"/>
      <c r="FO152" s="241"/>
      <c r="FP152" s="241"/>
      <c r="FQ152" s="241"/>
      <c r="FR152" s="241"/>
      <c r="FS152" s="241"/>
      <c r="FT152" s="241"/>
      <c r="FU152" s="241"/>
      <c r="FV152" s="241"/>
      <c r="FW152" s="241"/>
      <c r="FX152" s="241"/>
      <c r="FY152" s="241"/>
      <c r="FZ152" s="241"/>
      <c r="GA152" s="241"/>
      <c r="GB152" s="241"/>
      <c r="GC152" s="241"/>
      <c r="GD152" s="241"/>
      <c r="GE152" s="241"/>
      <c r="GF152" s="241"/>
      <c r="GG152" s="241"/>
      <c r="GH152" s="241"/>
      <c r="GI152" s="241"/>
      <c r="GJ152" s="241"/>
      <c r="GK152" s="241"/>
      <c r="GL152" s="241"/>
      <c r="GM152" s="241"/>
      <c r="GN152" s="241"/>
      <c r="GO152" s="241"/>
      <c r="GP152" s="241"/>
      <c r="GQ152" s="241"/>
      <c r="GR152" s="241"/>
      <c r="GS152" s="241"/>
      <c r="GT152" s="241"/>
      <c r="GU152" s="241"/>
      <c r="GV152" s="241"/>
      <c r="GW152" s="241"/>
      <c r="GX152" s="241"/>
      <c r="GY152" s="241"/>
      <c r="GZ152" s="241"/>
      <c r="HA152" s="241"/>
      <c r="HB152" s="241"/>
      <c r="HC152" s="241"/>
      <c r="HD152" s="241"/>
      <c r="HE152" s="241"/>
      <c r="HF152" s="241"/>
    </row>
    <row r="153" spans="1:214" s="299" customFormat="1" ht="15" customHeight="1">
      <c r="A153" s="284"/>
      <c r="B153" s="284"/>
      <c r="C153" s="241"/>
      <c r="D153" s="241"/>
      <c r="E153" s="241"/>
      <c r="F153" s="241"/>
      <c r="G153" s="241"/>
      <c r="H153" s="241"/>
      <c r="I153" s="241"/>
      <c r="J153" s="241"/>
      <c r="K153" s="241"/>
      <c r="L153" s="241"/>
      <c r="M153" s="241"/>
      <c r="N153" s="241"/>
      <c r="O153" s="241"/>
      <c r="P153" s="241"/>
      <c r="Q153" s="241"/>
      <c r="R153" s="241"/>
      <c r="S153" s="241"/>
      <c r="T153" s="241"/>
      <c r="U153" s="241" t="s">
        <v>348</v>
      </c>
      <c r="V153" s="241"/>
      <c r="W153" s="241"/>
      <c r="X153" s="241"/>
      <c r="Y153" s="241"/>
      <c r="Z153" s="241"/>
      <c r="AA153" s="241"/>
      <c r="AB153" s="241"/>
      <c r="AC153" s="241" t="s">
        <v>313</v>
      </c>
      <c r="AD153" s="241"/>
      <c r="AE153" s="241"/>
      <c r="AF153" s="241"/>
      <c r="AG153" s="241"/>
      <c r="AH153" s="241"/>
      <c r="AI153" s="241"/>
      <c r="AJ153" s="241"/>
      <c r="AK153" s="241"/>
      <c r="AL153" s="241"/>
      <c r="AM153" s="241"/>
      <c r="AN153" s="241"/>
      <c r="AO153" s="241"/>
      <c r="AP153" s="244"/>
      <c r="AQ153" s="241"/>
      <c r="AR153" s="241"/>
      <c r="AS153" s="241"/>
      <c r="AT153" s="244"/>
      <c r="AU153" s="241"/>
      <c r="AV153" s="241"/>
      <c r="AW153" s="241"/>
      <c r="AX153" s="241"/>
      <c r="AY153" s="241"/>
      <c r="AZ153" s="241"/>
      <c r="BA153" s="241"/>
      <c r="BB153" s="241"/>
      <c r="BC153" s="241"/>
      <c r="BD153" s="241"/>
      <c r="BE153" s="241"/>
      <c r="BF153" s="241"/>
      <c r="BG153" s="241"/>
      <c r="BH153" s="241"/>
      <c r="BI153" s="241"/>
      <c r="BJ153" s="241"/>
      <c r="BK153" s="241"/>
      <c r="BL153" s="241"/>
      <c r="BM153" s="241"/>
      <c r="BN153" s="241"/>
      <c r="BO153" s="241"/>
      <c r="BP153" s="241"/>
      <c r="BQ153" s="241"/>
      <c r="BR153" s="241"/>
      <c r="BS153" s="241"/>
      <c r="BT153" s="241"/>
      <c r="BU153" s="241"/>
      <c r="BV153" s="241"/>
      <c r="BW153" s="241"/>
      <c r="BX153" s="241"/>
      <c r="BY153" s="241"/>
      <c r="BZ153" s="241"/>
      <c r="CA153" s="241"/>
      <c r="CB153" s="241"/>
      <c r="CC153" s="241"/>
      <c r="CD153" s="241"/>
      <c r="CE153" s="241"/>
      <c r="CF153" s="241"/>
      <c r="CG153" s="241"/>
      <c r="CH153" s="241"/>
      <c r="CI153" s="241"/>
      <c r="CJ153" s="241"/>
      <c r="CK153" s="241"/>
      <c r="CL153" s="241"/>
      <c r="CM153" s="241"/>
      <c r="CN153" s="241"/>
      <c r="CO153" s="241"/>
      <c r="CP153" s="241"/>
      <c r="CQ153" s="241"/>
      <c r="CR153" s="241"/>
      <c r="CS153" s="241"/>
      <c r="CT153" s="241"/>
      <c r="CU153" s="241"/>
      <c r="CV153" s="241"/>
      <c r="CW153" s="241"/>
      <c r="CX153" s="241"/>
      <c r="CY153" s="241"/>
      <c r="CZ153" s="241"/>
      <c r="DA153" s="241"/>
      <c r="DB153" s="241"/>
      <c r="DC153" s="241"/>
      <c r="DD153" s="241"/>
      <c r="DE153" s="241"/>
      <c r="DF153" s="241"/>
      <c r="DG153" s="241"/>
      <c r="DH153" s="241"/>
      <c r="DI153" s="241"/>
      <c r="DJ153" s="241"/>
      <c r="DK153" s="241"/>
      <c r="DL153" s="241"/>
      <c r="DM153" s="241"/>
      <c r="DN153" s="241"/>
      <c r="DO153" s="241"/>
      <c r="DP153" s="241"/>
      <c r="DQ153" s="241"/>
      <c r="DR153" s="241"/>
      <c r="DS153" s="241"/>
      <c r="DT153" s="241"/>
      <c r="DU153" s="241"/>
      <c r="DV153" s="241"/>
      <c r="DW153" s="241"/>
      <c r="DX153" s="241"/>
      <c r="DY153" s="241"/>
      <c r="DZ153" s="241"/>
      <c r="EA153" s="241"/>
      <c r="EB153" s="241"/>
      <c r="EC153" s="241"/>
      <c r="ED153" s="241"/>
      <c r="EE153" s="241"/>
      <c r="EF153" s="241"/>
      <c r="EG153" s="241"/>
      <c r="EH153" s="241"/>
      <c r="EI153" s="241"/>
      <c r="EJ153" s="241"/>
      <c r="EK153" s="241"/>
      <c r="EL153" s="241"/>
      <c r="EM153" s="241"/>
      <c r="EN153" s="241"/>
      <c r="EO153" s="241"/>
      <c r="EP153" s="241"/>
      <c r="EQ153" s="241"/>
      <c r="ER153" s="241"/>
      <c r="ES153" s="241"/>
      <c r="ET153" s="241"/>
      <c r="EU153" s="241"/>
      <c r="EV153" s="241"/>
      <c r="EW153" s="241"/>
      <c r="EX153" s="241"/>
      <c r="EY153" s="241"/>
      <c r="EZ153" s="241"/>
      <c r="FA153" s="241"/>
      <c r="FB153" s="241"/>
      <c r="FC153" s="241"/>
      <c r="FD153" s="241"/>
      <c r="FE153" s="241"/>
      <c r="FF153" s="241"/>
      <c r="FG153" s="241"/>
      <c r="FH153" s="241"/>
      <c r="FI153" s="241"/>
      <c r="FJ153" s="241"/>
      <c r="FK153" s="241"/>
      <c r="FL153" s="241"/>
      <c r="FM153" s="241"/>
      <c r="FN153" s="241"/>
      <c r="FO153" s="241"/>
      <c r="FP153" s="241"/>
      <c r="FQ153" s="241"/>
      <c r="FR153" s="241"/>
      <c r="FS153" s="241"/>
      <c r="FT153" s="241"/>
      <c r="FU153" s="241"/>
      <c r="FV153" s="241"/>
      <c r="FW153" s="241"/>
      <c r="FX153" s="241"/>
      <c r="FY153" s="241"/>
      <c r="FZ153" s="241"/>
      <c r="GA153" s="241"/>
      <c r="GB153" s="241"/>
      <c r="GC153" s="241"/>
      <c r="GD153" s="241"/>
      <c r="GE153" s="241"/>
      <c r="GF153" s="241"/>
      <c r="GG153" s="241"/>
      <c r="GH153" s="241"/>
      <c r="GI153" s="241"/>
      <c r="GJ153" s="241"/>
      <c r="GK153" s="241"/>
      <c r="GL153" s="241"/>
      <c r="GM153" s="241"/>
      <c r="GN153" s="241"/>
      <c r="GO153" s="241"/>
      <c r="GP153" s="241"/>
      <c r="GQ153" s="241"/>
      <c r="GR153" s="241"/>
      <c r="GS153" s="241"/>
      <c r="GT153" s="241"/>
      <c r="GU153" s="241"/>
      <c r="GV153" s="241"/>
      <c r="GW153" s="241"/>
      <c r="GX153" s="241"/>
      <c r="GY153" s="241"/>
      <c r="GZ153" s="241"/>
      <c r="HA153" s="241"/>
      <c r="HB153" s="241"/>
      <c r="HC153" s="241"/>
      <c r="HD153" s="241"/>
      <c r="HE153" s="241"/>
      <c r="HF153" s="241"/>
    </row>
    <row r="154" spans="1:214" s="299" customFormat="1" ht="15" customHeight="1">
      <c r="A154" s="284"/>
      <c r="B154" s="284"/>
      <c r="C154" s="241"/>
      <c r="D154" s="241"/>
      <c r="E154" s="241"/>
      <c r="F154" s="241"/>
      <c r="G154" s="241"/>
      <c r="H154" s="241"/>
      <c r="I154" s="241"/>
      <c r="J154" s="241"/>
      <c r="K154" s="241"/>
      <c r="L154" s="241"/>
      <c r="M154" s="241"/>
      <c r="N154" s="241"/>
      <c r="O154" s="241"/>
      <c r="P154" s="241"/>
      <c r="Q154" s="241"/>
      <c r="R154" s="241"/>
      <c r="S154" s="241"/>
      <c r="T154" s="241"/>
      <c r="U154" s="241" t="s">
        <v>349</v>
      </c>
      <c r="V154" s="241"/>
      <c r="W154" s="241"/>
      <c r="X154" s="241"/>
      <c r="Y154" s="241"/>
      <c r="Z154" s="241"/>
      <c r="AA154" s="241"/>
      <c r="AB154" s="241"/>
      <c r="AC154" s="241" t="s">
        <v>350</v>
      </c>
      <c r="AD154" s="241"/>
      <c r="AE154" s="241"/>
      <c r="AF154" s="241"/>
      <c r="AG154" s="241"/>
      <c r="AH154" s="241"/>
      <c r="AI154" s="241"/>
      <c r="AJ154" s="241"/>
      <c r="AK154" s="241"/>
      <c r="AL154" s="241"/>
      <c r="AM154" s="241"/>
      <c r="AN154" s="241"/>
      <c r="AO154" s="241"/>
      <c r="AP154" s="244"/>
      <c r="AQ154" s="241"/>
      <c r="AR154" s="241"/>
      <c r="AS154" s="241"/>
      <c r="AT154" s="244"/>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41"/>
      <c r="BX154" s="241"/>
      <c r="BY154" s="241"/>
      <c r="BZ154" s="241"/>
      <c r="CA154" s="241"/>
      <c r="CB154" s="241"/>
      <c r="CC154" s="241"/>
      <c r="CD154" s="241"/>
      <c r="CE154" s="241"/>
      <c r="CF154" s="241"/>
      <c r="CG154" s="241"/>
      <c r="CH154" s="241"/>
      <c r="CI154" s="241"/>
      <c r="CJ154" s="241"/>
      <c r="CK154" s="241"/>
      <c r="CL154" s="241"/>
      <c r="CM154" s="241"/>
      <c r="CN154" s="241"/>
      <c r="CO154" s="241"/>
      <c r="CP154" s="241"/>
      <c r="CQ154" s="241"/>
      <c r="CR154" s="241"/>
      <c r="CS154" s="241"/>
      <c r="CT154" s="241"/>
      <c r="CU154" s="241"/>
      <c r="CV154" s="241"/>
      <c r="CW154" s="241"/>
      <c r="CX154" s="241"/>
      <c r="CY154" s="241"/>
      <c r="CZ154" s="241"/>
      <c r="DA154" s="241"/>
      <c r="DB154" s="241"/>
      <c r="DC154" s="241"/>
      <c r="DD154" s="241"/>
      <c r="DE154" s="241"/>
      <c r="DF154" s="241"/>
      <c r="DG154" s="241"/>
      <c r="DH154" s="241"/>
      <c r="DI154" s="241"/>
      <c r="DJ154" s="241"/>
      <c r="DK154" s="241"/>
      <c r="DL154" s="241"/>
      <c r="DM154" s="241"/>
      <c r="DN154" s="241"/>
      <c r="DO154" s="241"/>
      <c r="DP154" s="241"/>
      <c r="DQ154" s="241"/>
      <c r="DR154" s="241"/>
      <c r="DS154" s="241"/>
      <c r="DT154" s="241"/>
      <c r="DU154" s="241"/>
      <c r="DV154" s="241"/>
      <c r="DW154" s="241"/>
      <c r="DX154" s="241"/>
      <c r="DY154" s="241"/>
      <c r="DZ154" s="241"/>
      <c r="EA154" s="241"/>
      <c r="EB154" s="241"/>
      <c r="EC154" s="241"/>
      <c r="ED154" s="241"/>
      <c r="EE154" s="241"/>
      <c r="EF154" s="241"/>
      <c r="EG154" s="241"/>
      <c r="EH154" s="241"/>
      <c r="EI154" s="241"/>
      <c r="EJ154" s="241"/>
      <c r="EK154" s="241"/>
      <c r="EL154" s="241"/>
      <c r="EM154" s="241"/>
      <c r="EN154" s="241"/>
      <c r="EO154" s="241"/>
      <c r="EP154" s="241"/>
      <c r="EQ154" s="241"/>
      <c r="ER154" s="241"/>
      <c r="ES154" s="241"/>
      <c r="ET154" s="241"/>
      <c r="EU154" s="241"/>
      <c r="EV154" s="241"/>
      <c r="EW154" s="241"/>
      <c r="EX154" s="241"/>
      <c r="EY154" s="241"/>
      <c r="EZ154" s="241"/>
      <c r="FA154" s="241"/>
      <c r="FB154" s="241"/>
      <c r="FC154" s="241"/>
      <c r="FD154" s="241"/>
      <c r="FE154" s="241"/>
      <c r="FF154" s="241"/>
      <c r="FG154" s="241"/>
      <c r="FH154" s="241"/>
      <c r="FI154" s="241"/>
      <c r="FJ154" s="241"/>
      <c r="FK154" s="241"/>
      <c r="FL154" s="241"/>
      <c r="FM154" s="241"/>
      <c r="FN154" s="241"/>
      <c r="FO154" s="241"/>
      <c r="FP154" s="241"/>
      <c r="FQ154" s="241"/>
      <c r="FR154" s="241"/>
      <c r="FS154" s="241"/>
      <c r="FT154" s="241"/>
      <c r="FU154" s="241"/>
      <c r="FV154" s="241"/>
      <c r="FW154" s="241"/>
      <c r="FX154" s="241"/>
      <c r="FY154" s="241"/>
      <c r="FZ154" s="241"/>
      <c r="GA154" s="241"/>
      <c r="GB154" s="241"/>
      <c r="GC154" s="241"/>
      <c r="GD154" s="241"/>
      <c r="GE154" s="241"/>
      <c r="GF154" s="241"/>
      <c r="GG154" s="241"/>
      <c r="GH154" s="241"/>
      <c r="GI154" s="241"/>
      <c r="GJ154" s="241"/>
      <c r="GK154" s="241"/>
      <c r="GL154" s="241"/>
      <c r="GM154" s="241"/>
      <c r="GN154" s="241"/>
      <c r="GO154" s="241"/>
      <c r="GP154" s="241"/>
      <c r="GQ154" s="241"/>
      <c r="GR154" s="241"/>
      <c r="GS154" s="241"/>
      <c r="GT154" s="241"/>
      <c r="GU154" s="241"/>
      <c r="GV154" s="241"/>
      <c r="GW154" s="241"/>
      <c r="GX154" s="241"/>
      <c r="GY154" s="241"/>
      <c r="GZ154" s="241"/>
      <c r="HA154" s="241"/>
      <c r="HB154" s="241"/>
      <c r="HC154" s="241"/>
      <c r="HD154" s="241"/>
      <c r="HE154" s="241"/>
      <c r="HF154" s="241"/>
    </row>
    <row r="155" spans="1:214" s="299" customFormat="1" ht="15" customHeight="1">
      <c r="A155" s="284"/>
      <c r="B155" s="284"/>
      <c r="C155" s="241"/>
      <c r="D155" s="241"/>
      <c r="E155" s="241"/>
      <c r="F155" s="241"/>
      <c r="G155" s="241"/>
      <c r="H155" s="241"/>
      <c r="I155" s="241"/>
      <c r="J155" s="241"/>
      <c r="K155" s="241"/>
      <c r="L155" s="241"/>
      <c r="M155" s="241"/>
      <c r="N155" s="241"/>
      <c r="O155" s="241"/>
      <c r="P155" s="241"/>
      <c r="Q155" s="241"/>
      <c r="R155" s="241"/>
      <c r="S155" s="241"/>
      <c r="T155" s="241"/>
      <c r="U155" s="241" t="s">
        <v>351</v>
      </c>
      <c r="V155" s="241"/>
      <c r="W155" s="241"/>
      <c r="X155" s="241"/>
      <c r="Y155" s="241"/>
      <c r="Z155" s="241"/>
      <c r="AA155" s="241"/>
      <c r="AB155" s="241"/>
      <c r="AC155" s="241" t="s">
        <v>313</v>
      </c>
      <c r="AD155" s="241"/>
      <c r="AE155" s="241"/>
      <c r="AF155" s="241"/>
      <c r="AG155" s="241"/>
      <c r="AH155" s="241"/>
      <c r="AI155" s="241"/>
      <c r="AJ155" s="241"/>
      <c r="AK155" s="241"/>
      <c r="AL155" s="241"/>
      <c r="AM155" s="241"/>
      <c r="AN155" s="241"/>
      <c r="AO155" s="241"/>
      <c r="AP155" s="244"/>
      <c r="AQ155" s="241"/>
      <c r="AR155" s="241"/>
      <c r="AS155" s="241"/>
      <c r="AT155" s="244"/>
      <c r="AU155" s="241"/>
      <c r="AV155" s="241"/>
      <c r="AW155" s="241"/>
      <c r="AX155" s="241"/>
      <c r="AY155" s="241"/>
      <c r="AZ155" s="241"/>
      <c r="BA155" s="241"/>
      <c r="BB155" s="241"/>
      <c r="BC155" s="241"/>
      <c r="BD155" s="241"/>
      <c r="BE155" s="241"/>
      <c r="BF155" s="241"/>
      <c r="BG155" s="241"/>
      <c r="BH155" s="241"/>
      <c r="BI155" s="241"/>
      <c r="BJ155" s="241"/>
      <c r="BK155" s="241"/>
      <c r="BL155" s="241"/>
      <c r="BM155" s="241"/>
      <c r="BN155" s="241"/>
      <c r="BO155" s="241"/>
      <c r="BP155" s="241"/>
      <c r="BQ155" s="241"/>
      <c r="BR155" s="241"/>
      <c r="BS155" s="241"/>
      <c r="BT155" s="241"/>
      <c r="BU155" s="241"/>
      <c r="BV155" s="241"/>
      <c r="BW155" s="241"/>
      <c r="BX155" s="241"/>
      <c r="BY155" s="241"/>
      <c r="BZ155" s="241"/>
      <c r="CA155" s="241"/>
      <c r="CB155" s="241"/>
      <c r="CC155" s="241"/>
      <c r="CD155" s="241"/>
      <c r="CE155" s="241"/>
      <c r="CF155" s="241"/>
      <c r="CG155" s="241"/>
      <c r="CH155" s="241"/>
      <c r="CI155" s="241"/>
      <c r="CJ155" s="241"/>
      <c r="CK155" s="241"/>
      <c r="CL155" s="241"/>
      <c r="CM155" s="241"/>
      <c r="CN155" s="241"/>
      <c r="CO155" s="241"/>
      <c r="CP155" s="241"/>
      <c r="CQ155" s="241"/>
      <c r="CR155" s="241"/>
      <c r="CS155" s="241"/>
      <c r="CT155" s="241"/>
      <c r="CU155" s="241"/>
      <c r="CV155" s="241"/>
      <c r="CW155" s="241"/>
      <c r="CX155" s="241"/>
      <c r="CY155" s="241"/>
      <c r="CZ155" s="241"/>
      <c r="DA155" s="241"/>
      <c r="DB155" s="241"/>
      <c r="DC155" s="241"/>
      <c r="DD155" s="241"/>
      <c r="DE155" s="241"/>
      <c r="DF155" s="241"/>
      <c r="DG155" s="241"/>
      <c r="DH155" s="241"/>
      <c r="DI155" s="241"/>
      <c r="DJ155" s="241"/>
      <c r="DK155" s="241"/>
      <c r="DL155" s="241"/>
      <c r="DM155" s="241"/>
      <c r="DN155" s="241"/>
      <c r="DO155" s="241"/>
      <c r="DP155" s="241"/>
      <c r="DQ155" s="241"/>
      <c r="DR155" s="241"/>
      <c r="DS155" s="241"/>
      <c r="DT155" s="241"/>
      <c r="DU155" s="241"/>
      <c r="DV155" s="241"/>
      <c r="DW155" s="241"/>
      <c r="DX155" s="241"/>
      <c r="DY155" s="241"/>
      <c r="DZ155" s="241"/>
      <c r="EA155" s="241"/>
      <c r="EB155" s="241"/>
      <c r="EC155" s="241"/>
      <c r="ED155" s="241"/>
      <c r="EE155" s="241"/>
      <c r="EF155" s="241"/>
      <c r="EG155" s="241"/>
      <c r="EH155" s="241"/>
      <c r="EI155" s="241"/>
      <c r="EJ155" s="241"/>
      <c r="EK155" s="241"/>
      <c r="EL155" s="241"/>
      <c r="EM155" s="241"/>
      <c r="EN155" s="241"/>
      <c r="EO155" s="241"/>
      <c r="EP155" s="241"/>
      <c r="EQ155" s="241"/>
      <c r="ER155" s="241"/>
      <c r="ES155" s="241"/>
      <c r="ET155" s="241"/>
      <c r="EU155" s="241"/>
      <c r="EV155" s="241"/>
      <c r="EW155" s="241"/>
      <c r="EX155" s="241"/>
      <c r="EY155" s="241"/>
      <c r="EZ155" s="241"/>
      <c r="FA155" s="241"/>
      <c r="FB155" s="241"/>
      <c r="FC155" s="241"/>
      <c r="FD155" s="241"/>
      <c r="FE155" s="241"/>
      <c r="FF155" s="241"/>
      <c r="FG155" s="241"/>
      <c r="FH155" s="241"/>
      <c r="FI155" s="241"/>
      <c r="FJ155" s="241"/>
      <c r="FK155" s="241"/>
      <c r="FL155" s="241"/>
      <c r="FM155" s="241"/>
      <c r="FN155" s="241"/>
      <c r="FO155" s="241"/>
      <c r="FP155" s="241"/>
      <c r="FQ155" s="241"/>
      <c r="FR155" s="241"/>
      <c r="FS155" s="241"/>
      <c r="FT155" s="241"/>
      <c r="FU155" s="241"/>
      <c r="FV155" s="241"/>
      <c r="FW155" s="241"/>
      <c r="FX155" s="241"/>
      <c r="FY155" s="241"/>
      <c r="FZ155" s="241"/>
      <c r="GA155" s="241"/>
      <c r="GB155" s="241"/>
      <c r="GC155" s="241"/>
      <c r="GD155" s="241"/>
      <c r="GE155" s="241"/>
      <c r="GF155" s="241"/>
      <c r="GG155" s="241"/>
      <c r="GH155" s="241"/>
      <c r="GI155" s="241"/>
      <c r="GJ155" s="241"/>
      <c r="GK155" s="241"/>
      <c r="GL155" s="241"/>
      <c r="GM155" s="241"/>
      <c r="GN155" s="241"/>
      <c r="GO155" s="241"/>
      <c r="GP155" s="241"/>
      <c r="GQ155" s="241"/>
      <c r="GR155" s="241"/>
      <c r="GS155" s="241"/>
      <c r="GT155" s="241"/>
      <c r="GU155" s="241"/>
      <c r="GV155" s="241"/>
      <c r="GW155" s="241"/>
      <c r="GX155" s="241"/>
      <c r="GY155" s="241"/>
      <c r="GZ155" s="241"/>
      <c r="HA155" s="241"/>
      <c r="HB155" s="241"/>
      <c r="HC155" s="241"/>
      <c r="HD155" s="241"/>
      <c r="HE155" s="241"/>
      <c r="HF155" s="241"/>
    </row>
    <row r="156" spans="1:214" s="299" customFormat="1" ht="15" customHeight="1">
      <c r="A156" s="284"/>
      <c r="B156" s="284"/>
      <c r="C156" s="241"/>
      <c r="D156" s="241"/>
      <c r="E156" s="241"/>
      <c r="F156" s="241"/>
      <c r="G156" s="241"/>
      <c r="H156" s="241"/>
      <c r="I156" s="241"/>
      <c r="J156" s="241"/>
      <c r="K156" s="241"/>
      <c r="L156" s="241"/>
      <c r="M156" s="241"/>
      <c r="N156" s="241"/>
      <c r="O156" s="241"/>
      <c r="P156" s="241"/>
      <c r="Q156" s="241"/>
      <c r="R156" s="241"/>
      <c r="S156" s="241"/>
      <c r="T156" s="241"/>
      <c r="U156" s="241" t="s">
        <v>352</v>
      </c>
      <c r="V156" s="241"/>
      <c r="W156" s="241"/>
      <c r="X156" s="241"/>
      <c r="Y156" s="241"/>
      <c r="Z156" s="241"/>
      <c r="AA156" s="241"/>
      <c r="AB156" s="241"/>
      <c r="AC156" s="241" t="s">
        <v>322</v>
      </c>
      <c r="AD156" s="241"/>
      <c r="AE156" s="241"/>
      <c r="AF156" s="241"/>
      <c r="AG156" s="241"/>
      <c r="AH156" s="241"/>
      <c r="AI156" s="241"/>
      <c r="AJ156" s="241"/>
      <c r="AK156" s="241"/>
      <c r="AL156" s="241"/>
      <c r="AM156" s="241"/>
      <c r="AN156" s="241"/>
      <c r="AO156" s="241"/>
      <c r="AP156" s="244"/>
      <c r="AQ156" s="241"/>
      <c r="AR156" s="241"/>
      <c r="AS156" s="241"/>
      <c r="AT156" s="244"/>
      <c r="AU156" s="241"/>
      <c r="AV156" s="241"/>
      <c r="AW156" s="241"/>
      <c r="AX156" s="241"/>
      <c r="AY156" s="241"/>
      <c r="AZ156" s="241"/>
      <c r="BA156" s="241"/>
      <c r="BB156" s="241"/>
      <c r="BC156" s="241"/>
      <c r="BD156" s="241"/>
      <c r="BE156" s="241"/>
      <c r="BF156" s="241"/>
      <c r="BG156" s="241"/>
      <c r="BH156" s="241"/>
      <c r="BI156" s="241"/>
      <c r="BJ156" s="241"/>
      <c r="BK156" s="241"/>
      <c r="BL156" s="241"/>
      <c r="BM156" s="241"/>
      <c r="BN156" s="241"/>
      <c r="BO156" s="241"/>
      <c r="BP156" s="241"/>
      <c r="BQ156" s="241"/>
      <c r="BR156" s="241"/>
      <c r="BS156" s="241"/>
      <c r="BT156" s="241"/>
      <c r="BU156" s="241"/>
      <c r="BV156" s="241"/>
      <c r="BW156" s="241"/>
      <c r="BX156" s="241"/>
      <c r="BY156" s="241"/>
      <c r="BZ156" s="241"/>
      <c r="CA156" s="241"/>
      <c r="CB156" s="241"/>
      <c r="CC156" s="241"/>
      <c r="CD156" s="241"/>
      <c r="CE156" s="241"/>
      <c r="CF156" s="241"/>
      <c r="CG156" s="241"/>
      <c r="CH156" s="241"/>
      <c r="CI156" s="241"/>
      <c r="CJ156" s="241"/>
      <c r="CK156" s="241"/>
      <c r="CL156" s="241"/>
      <c r="CM156" s="241"/>
      <c r="CN156" s="241"/>
      <c r="CO156" s="241"/>
      <c r="CP156" s="241"/>
      <c r="CQ156" s="241"/>
      <c r="CR156" s="241"/>
      <c r="CS156" s="241"/>
      <c r="CT156" s="241"/>
      <c r="CU156" s="241"/>
      <c r="CV156" s="241"/>
      <c r="CW156" s="241"/>
      <c r="CX156" s="241"/>
      <c r="CY156" s="241"/>
      <c r="CZ156" s="241"/>
      <c r="DA156" s="241"/>
      <c r="DB156" s="241"/>
      <c r="DC156" s="241"/>
      <c r="DD156" s="241"/>
      <c r="DE156" s="241"/>
      <c r="DF156" s="241"/>
      <c r="DG156" s="241"/>
      <c r="DH156" s="241"/>
      <c r="DI156" s="241"/>
      <c r="DJ156" s="241"/>
      <c r="DK156" s="241"/>
      <c r="DL156" s="241"/>
      <c r="DM156" s="241"/>
      <c r="DN156" s="241"/>
      <c r="DO156" s="241"/>
      <c r="DP156" s="241"/>
      <c r="DQ156" s="241"/>
      <c r="DR156" s="241"/>
      <c r="DS156" s="241"/>
      <c r="DT156" s="241"/>
      <c r="DU156" s="241"/>
      <c r="DV156" s="241"/>
      <c r="DW156" s="241"/>
      <c r="DX156" s="241"/>
      <c r="DY156" s="241"/>
      <c r="DZ156" s="241"/>
      <c r="EA156" s="241"/>
      <c r="EB156" s="241"/>
      <c r="EC156" s="241"/>
      <c r="ED156" s="241"/>
      <c r="EE156" s="241"/>
      <c r="EF156" s="241"/>
      <c r="EG156" s="241"/>
      <c r="EH156" s="241"/>
      <c r="EI156" s="241"/>
      <c r="EJ156" s="241"/>
      <c r="EK156" s="241"/>
      <c r="EL156" s="241"/>
      <c r="EM156" s="241"/>
      <c r="EN156" s="241"/>
      <c r="EO156" s="241"/>
      <c r="EP156" s="241"/>
      <c r="EQ156" s="241"/>
      <c r="ER156" s="241"/>
      <c r="ES156" s="241"/>
      <c r="ET156" s="241"/>
      <c r="EU156" s="241"/>
      <c r="EV156" s="241"/>
      <c r="EW156" s="241"/>
      <c r="EX156" s="241"/>
      <c r="EY156" s="241"/>
      <c r="EZ156" s="241"/>
      <c r="FA156" s="241"/>
      <c r="FB156" s="241"/>
      <c r="FC156" s="241"/>
      <c r="FD156" s="241"/>
      <c r="FE156" s="241"/>
      <c r="FF156" s="241"/>
      <c r="FG156" s="241"/>
      <c r="FH156" s="241"/>
      <c r="FI156" s="241"/>
      <c r="FJ156" s="241"/>
      <c r="FK156" s="241"/>
      <c r="FL156" s="241"/>
      <c r="FM156" s="241"/>
      <c r="FN156" s="241"/>
      <c r="FO156" s="241"/>
      <c r="FP156" s="241"/>
      <c r="FQ156" s="241"/>
      <c r="FR156" s="241"/>
      <c r="FS156" s="241"/>
      <c r="FT156" s="241"/>
      <c r="FU156" s="241"/>
      <c r="FV156" s="241"/>
      <c r="FW156" s="241"/>
      <c r="FX156" s="241"/>
      <c r="FY156" s="241"/>
      <c r="FZ156" s="241"/>
      <c r="GA156" s="241"/>
      <c r="GB156" s="241"/>
      <c r="GC156" s="241"/>
      <c r="GD156" s="241"/>
      <c r="GE156" s="241"/>
      <c r="GF156" s="241"/>
      <c r="GG156" s="241"/>
      <c r="GH156" s="241"/>
      <c r="GI156" s="241"/>
      <c r="GJ156" s="241"/>
      <c r="GK156" s="241"/>
      <c r="GL156" s="241"/>
      <c r="GM156" s="241"/>
      <c r="GN156" s="241"/>
      <c r="GO156" s="241"/>
      <c r="GP156" s="241"/>
      <c r="GQ156" s="241"/>
      <c r="GR156" s="241"/>
      <c r="GS156" s="241"/>
      <c r="GT156" s="241"/>
      <c r="GU156" s="241"/>
      <c r="GV156" s="241"/>
      <c r="GW156" s="241"/>
      <c r="GX156" s="241"/>
      <c r="GY156" s="241"/>
      <c r="GZ156" s="241"/>
      <c r="HA156" s="241"/>
      <c r="HB156" s="241"/>
      <c r="HC156" s="241"/>
      <c r="HD156" s="241"/>
      <c r="HE156" s="241"/>
      <c r="HF156" s="241"/>
    </row>
    <row r="157" spans="1:214" s="299" customFormat="1" ht="15" customHeight="1">
      <c r="A157" s="284"/>
      <c r="B157" s="284"/>
      <c r="C157" s="241"/>
      <c r="D157" s="241"/>
      <c r="E157" s="241"/>
      <c r="F157" s="241"/>
      <c r="G157" s="241"/>
      <c r="H157" s="241"/>
      <c r="I157" s="241"/>
      <c r="J157" s="241"/>
      <c r="K157" s="241"/>
      <c r="L157" s="241"/>
      <c r="M157" s="241"/>
      <c r="N157" s="241"/>
      <c r="O157" s="241"/>
      <c r="P157" s="241"/>
      <c r="Q157" s="241"/>
      <c r="R157" s="241"/>
      <c r="S157" s="241"/>
      <c r="T157" s="241"/>
      <c r="U157" s="241" t="s">
        <v>353</v>
      </c>
      <c r="V157" s="241"/>
      <c r="W157" s="241"/>
      <c r="X157" s="241"/>
      <c r="Y157" s="241"/>
      <c r="Z157" s="241"/>
      <c r="AA157" s="241"/>
      <c r="AB157" s="241"/>
      <c r="AC157" s="241" t="s">
        <v>309</v>
      </c>
      <c r="AD157" s="241"/>
      <c r="AE157" s="241"/>
      <c r="AF157" s="241"/>
      <c r="AG157" s="241"/>
      <c r="AH157" s="241"/>
      <c r="AI157" s="241"/>
      <c r="AJ157" s="241"/>
      <c r="AK157" s="241"/>
      <c r="AL157" s="241"/>
      <c r="AM157" s="241"/>
      <c r="AN157" s="241"/>
      <c r="AO157" s="241"/>
      <c r="AP157" s="244"/>
      <c r="AQ157" s="241"/>
      <c r="AR157" s="241"/>
      <c r="AS157" s="241"/>
      <c r="AT157" s="244"/>
      <c r="AU157" s="241"/>
      <c r="AV157" s="241"/>
      <c r="AW157" s="241"/>
      <c r="AX157" s="241"/>
      <c r="AY157" s="241"/>
      <c r="AZ157" s="241"/>
      <c r="BA157" s="241"/>
      <c r="BB157" s="241"/>
      <c r="BC157" s="241"/>
      <c r="BD157" s="241"/>
      <c r="BE157" s="241"/>
      <c r="BF157" s="241"/>
      <c r="BG157" s="241"/>
      <c r="BH157" s="241"/>
      <c r="BI157" s="241"/>
      <c r="BJ157" s="241"/>
      <c r="BK157" s="241"/>
      <c r="BL157" s="241"/>
      <c r="BM157" s="241"/>
      <c r="BN157" s="241"/>
      <c r="BO157" s="241"/>
      <c r="BP157" s="241"/>
      <c r="BQ157" s="241"/>
      <c r="BR157" s="241"/>
      <c r="BS157" s="241"/>
      <c r="BT157" s="241"/>
      <c r="BU157" s="241"/>
      <c r="BV157" s="241"/>
      <c r="BW157" s="241"/>
      <c r="BX157" s="241"/>
      <c r="BY157" s="241"/>
      <c r="BZ157" s="241"/>
      <c r="CA157" s="241"/>
      <c r="CB157" s="241"/>
      <c r="CC157" s="241"/>
      <c r="CD157" s="241"/>
      <c r="CE157" s="241"/>
      <c r="CF157" s="241"/>
      <c r="CG157" s="241"/>
      <c r="CH157" s="241"/>
      <c r="CI157" s="241"/>
      <c r="CJ157" s="241"/>
      <c r="CK157" s="241"/>
      <c r="CL157" s="241"/>
      <c r="CM157" s="241"/>
      <c r="CN157" s="241"/>
      <c r="CO157" s="241"/>
      <c r="CP157" s="241"/>
      <c r="CQ157" s="241"/>
      <c r="CR157" s="241"/>
      <c r="CS157" s="241"/>
      <c r="CT157" s="241"/>
      <c r="CU157" s="241"/>
      <c r="CV157" s="241"/>
      <c r="CW157" s="241"/>
      <c r="CX157" s="241"/>
      <c r="CY157" s="241"/>
      <c r="CZ157" s="241"/>
      <c r="DA157" s="241"/>
      <c r="DB157" s="241"/>
      <c r="DC157" s="241"/>
      <c r="DD157" s="241"/>
      <c r="DE157" s="241"/>
      <c r="DF157" s="241"/>
      <c r="DG157" s="241"/>
      <c r="DH157" s="241"/>
      <c r="DI157" s="241"/>
      <c r="DJ157" s="241"/>
      <c r="DK157" s="241"/>
      <c r="DL157" s="241"/>
      <c r="DM157" s="241"/>
      <c r="DN157" s="241"/>
      <c r="DO157" s="241"/>
      <c r="DP157" s="241"/>
      <c r="DQ157" s="241"/>
      <c r="DR157" s="241"/>
      <c r="DS157" s="241"/>
      <c r="DT157" s="241"/>
      <c r="DU157" s="241"/>
      <c r="DV157" s="241"/>
      <c r="DW157" s="241"/>
      <c r="DX157" s="241"/>
      <c r="DY157" s="241"/>
      <c r="DZ157" s="241"/>
      <c r="EA157" s="241"/>
      <c r="EB157" s="241"/>
      <c r="EC157" s="241"/>
      <c r="ED157" s="241"/>
      <c r="EE157" s="241"/>
      <c r="EF157" s="241"/>
      <c r="EG157" s="241"/>
      <c r="EH157" s="241"/>
      <c r="EI157" s="241"/>
      <c r="EJ157" s="241"/>
      <c r="EK157" s="241"/>
      <c r="EL157" s="241"/>
      <c r="EM157" s="241"/>
      <c r="EN157" s="241"/>
      <c r="EO157" s="241"/>
      <c r="EP157" s="241"/>
      <c r="EQ157" s="241"/>
      <c r="ER157" s="241"/>
      <c r="ES157" s="241"/>
      <c r="ET157" s="241"/>
      <c r="EU157" s="241"/>
      <c r="EV157" s="241"/>
      <c r="EW157" s="241"/>
      <c r="EX157" s="241"/>
      <c r="EY157" s="241"/>
      <c r="EZ157" s="241"/>
      <c r="FA157" s="241"/>
      <c r="FB157" s="241"/>
      <c r="FC157" s="241"/>
      <c r="FD157" s="241"/>
      <c r="FE157" s="241"/>
      <c r="FF157" s="241"/>
      <c r="FG157" s="241"/>
      <c r="FH157" s="241"/>
      <c r="FI157" s="241"/>
      <c r="FJ157" s="241"/>
      <c r="FK157" s="241"/>
      <c r="FL157" s="241"/>
      <c r="FM157" s="241"/>
      <c r="FN157" s="241"/>
      <c r="FO157" s="241"/>
      <c r="FP157" s="241"/>
      <c r="FQ157" s="241"/>
      <c r="FR157" s="241"/>
      <c r="FS157" s="241"/>
      <c r="FT157" s="241"/>
      <c r="FU157" s="241"/>
      <c r="FV157" s="241"/>
      <c r="FW157" s="241"/>
      <c r="FX157" s="241"/>
      <c r="FY157" s="241"/>
      <c r="FZ157" s="241"/>
      <c r="GA157" s="241"/>
      <c r="GB157" s="241"/>
      <c r="GC157" s="241"/>
      <c r="GD157" s="241"/>
      <c r="GE157" s="241"/>
      <c r="GF157" s="241"/>
      <c r="GG157" s="241"/>
      <c r="GH157" s="241"/>
      <c r="GI157" s="241"/>
      <c r="GJ157" s="241"/>
      <c r="GK157" s="241"/>
      <c r="GL157" s="241"/>
      <c r="GM157" s="241"/>
      <c r="GN157" s="241"/>
      <c r="GO157" s="241"/>
      <c r="GP157" s="241"/>
      <c r="GQ157" s="241"/>
      <c r="GR157" s="241"/>
      <c r="GS157" s="241"/>
      <c r="GT157" s="241"/>
      <c r="GU157" s="241"/>
      <c r="GV157" s="241"/>
      <c r="GW157" s="241"/>
      <c r="GX157" s="241"/>
      <c r="GY157" s="241"/>
      <c r="GZ157" s="241"/>
      <c r="HA157" s="241"/>
      <c r="HB157" s="241"/>
      <c r="HC157" s="241"/>
      <c r="HD157" s="241"/>
      <c r="HE157" s="241"/>
      <c r="HF157" s="241"/>
    </row>
    <row r="158" spans="1:214" s="299" customFormat="1" ht="15" customHeight="1">
      <c r="A158" s="284"/>
      <c r="B158" s="284"/>
      <c r="C158" s="241"/>
      <c r="D158" s="241"/>
      <c r="E158" s="241"/>
      <c r="F158" s="241"/>
      <c r="G158" s="241"/>
      <c r="H158" s="241"/>
      <c r="I158" s="241"/>
      <c r="J158" s="241"/>
      <c r="K158" s="241"/>
      <c r="L158" s="241"/>
      <c r="M158" s="241"/>
      <c r="N158" s="241"/>
      <c r="O158" s="241"/>
      <c r="P158" s="241"/>
      <c r="Q158" s="241"/>
      <c r="R158" s="241"/>
      <c r="S158" s="241"/>
      <c r="T158" s="241"/>
      <c r="U158" s="241" t="s">
        <v>354</v>
      </c>
      <c r="V158" s="241"/>
      <c r="W158" s="241"/>
      <c r="X158" s="241"/>
      <c r="Y158" s="241"/>
      <c r="Z158" s="241"/>
      <c r="AA158" s="241"/>
      <c r="AB158" s="241"/>
      <c r="AC158" s="241" t="s">
        <v>325</v>
      </c>
      <c r="AD158" s="241"/>
      <c r="AE158" s="241"/>
      <c r="AF158" s="241"/>
      <c r="AG158" s="241"/>
      <c r="AH158" s="241"/>
      <c r="AI158" s="241"/>
      <c r="AJ158" s="241"/>
      <c r="AK158" s="241"/>
      <c r="AL158" s="241"/>
      <c r="AM158" s="241"/>
      <c r="AN158" s="241"/>
      <c r="AO158" s="241"/>
      <c r="AP158" s="244"/>
      <c r="AQ158" s="241"/>
      <c r="AR158" s="241"/>
      <c r="AS158" s="241"/>
      <c r="AT158" s="244"/>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241"/>
      <c r="BP158" s="241"/>
      <c r="BQ158" s="241"/>
      <c r="BR158" s="241"/>
      <c r="BS158" s="241"/>
      <c r="BT158" s="241"/>
      <c r="BU158" s="241"/>
      <c r="BV158" s="241"/>
      <c r="BW158" s="241"/>
      <c r="BX158" s="241"/>
      <c r="BY158" s="241"/>
      <c r="BZ158" s="241"/>
      <c r="CA158" s="241"/>
      <c r="CB158" s="241"/>
      <c r="CC158" s="241"/>
      <c r="CD158" s="241"/>
      <c r="CE158" s="241"/>
      <c r="CF158" s="241"/>
      <c r="CG158" s="241"/>
      <c r="CH158" s="241"/>
      <c r="CI158" s="241"/>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241"/>
      <c r="ET158" s="241"/>
      <c r="EU158" s="241"/>
      <c r="EV158" s="241"/>
      <c r="EW158" s="241"/>
      <c r="EX158" s="241"/>
      <c r="EY158" s="241"/>
      <c r="EZ158" s="241"/>
      <c r="FA158" s="241"/>
      <c r="FB158" s="241"/>
      <c r="FC158" s="241"/>
      <c r="FD158" s="241"/>
      <c r="FE158" s="241"/>
      <c r="FF158" s="241"/>
      <c r="FG158" s="241"/>
      <c r="FH158" s="241"/>
      <c r="FI158" s="241"/>
      <c r="FJ158" s="241"/>
      <c r="FK158" s="241"/>
      <c r="FL158" s="241"/>
      <c r="FM158" s="241"/>
      <c r="FN158" s="241"/>
      <c r="FO158" s="241"/>
      <c r="FP158" s="241"/>
      <c r="FQ158" s="241"/>
      <c r="FR158" s="241"/>
      <c r="FS158" s="241"/>
      <c r="FT158" s="241"/>
      <c r="FU158" s="241"/>
      <c r="FV158" s="241"/>
      <c r="FW158" s="241"/>
      <c r="FX158" s="241"/>
      <c r="FY158" s="241"/>
      <c r="FZ158" s="241"/>
      <c r="GA158" s="241"/>
      <c r="GB158" s="241"/>
      <c r="GC158" s="241"/>
      <c r="GD158" s="241"/>
      <c r="GE158" s="241"/>
      <c r="GF158" s="241"/>
      <c r="GG158" s="241"/>
      <c r="GH158" s="241"/>
      <c r="GI158" s="241"/>
      <c r="GJ158" s="241"/>
      <c r="GK158" s="241"/>
      <c r="GL158" s="241"/>
      <c r="GM158" s="241"/>
      <c r="GN158" s="241"/>
      <c r="GO158" s="241"/>
      <c r="GP158" s="241"/>
      <c r="GQ158" s="241"/>
      <c r="GR158" s="241"/>
      <c r="GS158" s="241"/>
      <c r="GT158" s="241"/>
      <c r="GU158" s="241"/>
      <c r="GV158" s="241"/>
      <c r="GW158" s="241"/>
      <c r="GX158" s="241"/>
      <c r="GY158" s="241"/>
      <c r="GZ158" s="241"/>
      <c r="HA158" s="241"/>
      <c r="HB158" s="241"/>
      <c r="HC158" s="241"/>
      <c r="HD158" s="241"/>
      <c r="HE158" s="241"/>
      <c r="HF158" s="241"/>
    </row>
    <row r="159" spans="1:214" s="299" customFormat="1" ht="15" customHeight="1">
      <c r="A159" s="284"/>
      <c r="B159" s="284"/>
      <c r="C159" s="241"/>
      <c r="D159" s="241"/>
      <c r="E159" s="241"/>
      <c r="F159" s="241"/>
      <c r="G159" s="241"/>
      <c r="H159" s="241"/>
      <c r="I159" s="241"/>
      <c r="J159" s="241"/>
      <c r="K159" s="241"/>
      <c r="L159" s="241"/>
      <c r="M159" s="241"/>
      <c r="N159" s="241"/>
      <c r="O159" s="241"/>
      <c r="P159" s="241"/>
      <c r="Q159" s="241"/>
      <c r="R159" s="241"/>
      <c r="S159" s="241"/>
      <c r="T159" s="241"/>
      <c r="U159" s="241" t="s">
        <v>355</v>
      </c>
      <c r="V159" s="241"/>
      <c r="W159" s="241"/>
      <c r="X159" s="241"/>
      <c r="Y159" s="241"/>
      <c r="Z159" s="241"/>
      <c r="AA159" s="241"/>
      <c r="AB159" s="241"/>
      <c r="AC159" s="241" t="s">
        <v>313</v>
      </c>
      <c r="AD159" s="241"/>
      <c r="AE159" s="241"/>
      <c r="AF159" s="241"/>
      <c r="AG159" s="241"/>
      <c r="AH159" s="241"/>
      <c r="AI159" s="241"/>
      <c r="AJ159" s="241"/>
      <c r="AK159" s="241"/>
      <c r="AL159" s="241"/>
      <c r="AM159" s="241"/>
      <c r="AN159" s="241"/>
      <c r="AO159" s="241"/>
      <c r="AP159" s="244"/>
      <c r="AQ159" s="241"/>
      <c r="AR159" s="241"/>
      <c r="AS159" s="241"/>
      <c r="AT159" s="244"/>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241"/>
      <c r="BP159" s="241"/>
      <c r="BQ159" s="241"/>
      <c r="BR159" s="241"/>
      <c r="BS159" s="241"/>
      <c r="BT159" s="241"/>
      <c r="BU159" s="241"/>
      <c r="BV159" s="241"/>
      <c r="BW159" s="241"/>
      <c r="BX159" s="241"/>
      <c r="BY159" s="241"/>
      <c r="BZ159" s="241"/>
      <c r="CA159" s="241"/>
      <c r="CB159" s="241"/>
      <c r="CC159" s="241"/>
      <c r="CD159" s="241"/>
      <c r="CE159" s="241"/>
      <c r="CF159" s="241"/>
      <c r="CG159" s="241"/>
      <c r="CH159" s="241"/>
      <c r="CI159" s="241"/>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241"/>
      <c r="ET159" s="241"/>
      <c r="EU159" s="241"/>
      <c r="EV159" s="241"/>
      <c r="EW159" s="241"/>
      <c r="EX159" s="241"/>
      <c r="EY159" s="241"/>
      <c r="EZ159" s="241"/>
      <c r="FA159" s="241"/>
      <c r="FB159" s="241"/>
      <c r="FC159" s="241"/>
      <c r="FD159" s="241"/>
      <c r="FE159" s="241"/>
      <c r="FF159" s="241"/>
      <c r="FG159" s="241"/>
      <c r="FH159" s="241"/>
      <c r="FI159" s="241"/>
      <c r="FJ159" s="241"/>
      <c r="FK159" s="241"/>
      <c r="FL159" s="241"/>
      <c r="FM159" s="241"/>
      <c r="FN159" s="241"/>
      <c r="FO159" s="241"/>
      <c r="FP159" s="241"/>
      <c r="FQ159" s="241"/>
      <c r="FR159" s="241"/>
      <c r="FS159" s="241"/>
      <c r="FT159" s="241"/>
      <c r="FU159" s="241"/>
      <c r="FV159" s="241"/>
      <c r="FW159" s="241"/>
      <c r="FX159" s="241"/>
      <c r="FY159" s="241"/>
      <c r="FZ159" s="241"/>
      <c r="GA159" s="241"/>
      <c r="GB159" s="241"/>
      <c r="GC159" s="241"/>
      <c r="GD159" s="241"/>
      <c r="GE159" s="241"/>
      <c r="GF159" s="241"/>
      <c r="GG159" s="241"/>
      <c r="GH159" s="241"/>
      <c r="GI159" s="241"/>
      <c r="GJ159" s="241"/>
      <c r="GK159" s="241"/>
      <c r="GL159" s="241"/>
      <c r="GM159" s="241"/>
      <c r="GN159" s="241"/>
      <c r="GO159" s="241"/>
      <c r="GP159" s="241"/>
      <c r="GQ159" s="241"/>
      <c r="GR159" s="241"/>
      <c r="GS159" s="241"/>
      <c r="GT159" s="241"/>
      <c r="GU159" s="241"/>
      <c r="GV159" s="241"/>
      <c r="GW159" s="241"/>
      <c r="GX159" s="241"/>
      <c r="GY159" s="241"/>
      <c r="GZ159" s="241"/>
      <c r="HA159" s="241"/>
      <c r="HB159" s="241"/>
      <c r="HC159" s="241"/>
      <c r="HD159" s="241"/>
      <c r="HE159" s="241"/>
      <c r="HF159" s="241"/>
    </row>
    <row r="160" spans="1:214" s="299" customFormat="1" ht="15" customHeight="1">
      <c r="A160" s="284"/>
      <c r="B160" s="284"/>
      <c r="C160" s="241"/>
      <c r="D160" s="241"/>
      <c r="E160" s="241"/>
      <c r="F160" s="241"/>
      <c r="G160" s="241"/>
      <c r="H160" s="241"/>
      <c r="I160" s="241"/>
      <c r="J160" s="241"/>
      <c r="K160" s="241"/>
      <c r="L160" s="241"/>
      <c r="M160" s="241"/>
      <c r="N160" s="241"/>
      <c r="O160" s="241"/>
      <c r="P160" s="241"/>
      <c r="Q160" s="241"/>
      <c r="R160" s="241"/>
      <c r="S160" s="241"/>
      <c r="T160" s="241"/>
      <c r="U160" s="241" t="s">
        <v>356</v>
      </c>
      <c r="V160" s="241"/>
      <c r="W160" s="241"/>
      <c r="X160" s="241"/>
      <c r="Y160" s="241"/>
      <c r="Z160" s="241"/>
      <c r="AA160" s="241"/>
      <c r="AB160" s="241"/>
      <c r="AC160" s="241" t="s">
        <v>309</v>
      </c>
      <c r="AD160" s="241"/>
      <c r="AE160" s="241"/>
      <c r="AF160" s="241"/>
      <c r="AG160" s="241"/>
      <c r="AH160" s="241"/>
      <c r="AI160" s="241"/>
      <c r="AJ160" s="241"/>
      <c r="AK160" s="241"/>
      <c r="AL160" s="241"/>
      <c r="AM160" s="241"/>
      <c r="AN160" s="241"/>
      <c r="AO160" s="241"/>
      <c r="AP160" s="244"/>
      <c r="AQ160" s="241"/>
      <c r="AR160" s="241"/>
      <c r="AS160" s="241"/>
      <c r="AT160" s="244"/>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1"/>
      <c r="DT160" s="241"/>
      <c r="DU160" s="241"/>
      <c r="DV160" s="241"/>
      <c r="DW160" s="241"/>
      <c r="DX160" s="241"/>
      <c r="DY160" s="241"/>
      <c r="DZ160" s="241"/>
      <c r="EA160" s="241"/>
      <c r="EB160" s="241"/>
      <c r="EC160" s="241"/>
      <c r="ED160" s="241"/>
      <c r="EE160" s="241"/>
      <c r="EF160" s="241"/>
      <c r="EG160" s="241"/>
      <c r="EH160" s="241"/>
      <c r="EI160" s="241"/>
      <c r="EJ160" s="241"/>
      <c r="EK160" s="241"/>
      <c r="EL160" s="241"/>
      <c r="EM160" s="241"/>
      <c r="EN160" s="241"/>
      <c r="EO160" s="241"/>
      <c r="EP160" s="241"/>
      <c r="EQ160" s="241"/>
      <c r="ER160" s="241"/>
      <c r="ES160" s="241"/>
      <c r="ET160" s="241"/>
      <c r="EU160" s="241"/>
      <c r="EV160" s="241"/>
      <c r="EW160" s="241"/>
      <c r="EX160" s="241"/>
      <c r="EY160" s="241"/>
      <c r="EZ160" s="241"/>
      <c r="FA160" s="241"/>
      <c r="FB160" s="241"/>
      <c r="FC160" s="241"/>
      <c r="FD160" s="241"/>
      <c r="FE160" s="241"/>
      <c r="FF160" s="241"/>
      <c r="FG160" s="241"/>
      <c r="FH160" s="241"/>
      <c r="FI160" s="241"/>
      <c r="FJ160" s="241"/>
      <c r="FK160" s="241"/>
      <c r="FL160" s="241"/>
      <c r="FM160" s="241"/>
      <c r="FN160" s="241"/>
      <c r="FO160" s="241"/>
      <c r="FP160" s="241"/>
      <c r="FQ160" s="241"/>
      <c r="FR160" s="241"/>
      <c r="FS160" s="241"/>
      <c r="FT160" s="241"/>
      <c r="FU160" s="241"/>
      <c r="FV160" s="241"/>
      <c r="FW160" s="241"/>
      <c r="FX160" s="241"/>
      <c r="FY160" s="241"/>
      <c r="FZ160" s="241"/>
      <c r="GA160" s="241"/>
      <c r="GB160" s="241"/>
      <c r="GC160" s="241"/>
      <c r="GD160" s="241"/>
      <c r="GE160" s="241"/>
      <c r="GF160" s="241"/>
      <c r="GG160" s="241"/>
      <c r="GH160" s="241"/>
      <c r="GI160" s="241"/>
      <c r="GJ160" s="241"/>
      <c r="GK160" s="241"/>
      <c r="GL160" s="241"/>
      <c r="GM160" s="241"/>
      <c r="GN160" s="241"/>
      <c r="GO160" s="241"/>
      <c r="GP160" s="241"/>
      <c r="GQ160" s="241"/>
      <c r="GR160" s="241"/>
      <c r="GS160" s="241"/>
      <c r="GT160" s="241"/>
      <c r="GU160" s="241"/>
      <c r="GV160" s="241"/>
      <c r="GW160" s="241"/>
      <c r="GX160" s="241"/>
      <c r="GY160" s="241"/>
      <c r="GZ160" s="241"/>
      <c r="HA160" s="241"/>
      <c r="HB160" s="241"/>
      <c r="HC160" s="241"/>
      <c r="HD160" s="241"/>
      <c r="HE160" s="241"/>
      <c r="HF160" s="241"/>
    </row>
    <row r="161" spans="1:214" s="299" customFormat="1" ht="15" customHeight="1">
      <c r="A161" s="284"/>
      <c r="B161" s="284"/>
      <c r="C161" s="241"/>
      <c r="D161" s="241"/>
      <c r="E161" s="241"/>
      <c r="F161" s="241"/>
      <c r="G161" s="241"/>
      <c r="H161" s="241"/>
      <c r="I161" s="241"/>
      <c r="J161" s="241"/>
      <c r="K161" s="241"/>
      <c r="L161" s="241"/>
      <c r="M161" s="241"/>
      <c r="N161" s="241"/>
      <c r="O161" s="241"/>
      <c r="P161" s="241"/>
      <c r="Q161" s="241"/>
      <c r="R161" s="241"/>
      <c r="S161" s="241"/>
      <c r="T161" s="241"/>
      <c r="U161" s="241" t="s">
        <v>357</v>
      </c>
      <c r="V161" s="241"/>
      <c r="W161" s="241"/>
      <c r="X161" s="241"/>
      <c r="Y161" s="241"/>
      <c r="Z161" s="241"/>
      <c r="AA161" s="241"/>
      <c r="AB161" s="241"/>
      <c r="AC161" s="241" t="s">
        <v>309</v>
      </c>
      <c r="AD161" s="241"/>
      <c r="AE161" s="241"/>
      <c r="AF161" s="241"/>
      <c r="AG161" s="241"/>
      <c r="AH161" s="241"/>
      <c r="AI161" s="241"/>
      <c r="AJ161" s="241"/>
      <c r="AK161" s="241"/>
      <c r="AL161" s="241"/>
      <c r="AM161" s="241"/>
      <c r="AN161" s="241"/>
      <c r="AO161" s="241"/>
      <c r="AP161" s="244"/>
      <c r="AQ161" s="241"/>
      <c r="AR161" s="241"/>
      <c r="AS161" s="241"/>
      <c r="AT161" s="244"/>
      <c r="AU161" s="241"/>
      <c r="AV161" s="241"/>
      <c r="AW161" s="241"/>
      <c r="AX161" s="241"/>
      <c r="AY161" s="241"/>
      <c r="AZ161" s="241"/>
      <c r="BA161" s="241"/>
      <c r="BB161" s="241"/>
      <c r="BC161" s="241"/>
      <c r="BD161" s="241"/>
      <c r="BE161" s="241"/>
      <c r="BF161" s="241"/>
      <c r="BG161" s="241"/>
      <c r="BH161" s="241"/>
      <c r="BI161" s="241"/>
      <c r="BJ161" s="241"/>
      <c r="BK161" s="241"/>
      <c r="BL161" s="241"/>
      <c r="BM161" s="241"/>
      <c r="BN161" s="241"/>
      <c r="BO161" s="241"/>
      <c r="BP161" s="241"/>
      <c r="BQ161" s="241"/>
      <c r="BR161" s="241"/>
      <c r="BS161" s="241"/>
      <c r="BT161" s="241"/>
      <c r="BU161" s="241"/>
      <c r="BV161" s="241"/>
      <c r="BW161" s="241"/>
      <c r="BX161" s="241"/>
      <c r="BY161" s="241"/>
      <c r="BZ161" s="241"/>
      <c r="CA161" s="241"/>
      <c r="CB161" s="241"/>
      <c r="CC161" s="241"/>
      <c r="CD161" s="241"/>
      <c r="CE161" s="241"/>
      <c r="CF161" s="241"/>
      <c r="CG161" s="241"/>
      <c r="CH161" s="241"/>
      <c r="CI161" s="241"/>
      <c r="CJ161" s="241"/>
      <c r="CK161" s="241"/>
      <c r="CL161" s="241"/>
      <c r="CM161" s="241"/>
      <c r="CN161" s="241"/>
      <c r="CO161" s="241"/>
      <c r="CP161" s="241"/>
      <c r="CQ161" s="241"/>
      <c r="CR161" s="241"/>
      <c r="CS161" s="241"/>
      <c r="CT161" s="241"/>
      <c r="CU161" s="241"/>
      <c r="CV161" s="241"/>
      <c r="CW161" s="241"/>
      <c r="CX161" s="241"/>
      <c r="CY161" s="241"/>
      <c r="CZ161" s="241"/>
      <c r="DA161" s="241"/>
      <c r="DB161" s="241"/>
      <c r="DC161" s="241"/>
      <c r="DD161" s="241"/>
      <c r="DE161" s="241"/>
      <c r="DF161" s="241"/>
      <c r="DG161" s="241"/>
      <c r="DH161" s="241"/>
      <c r="DI161" s="241"/>
      <c r="DJ161" s="241"/>
      <c r="DK161" s="241"/>
      <c r="DL161" s="241"/>
      <c r="DM161" s="241"/>
      <c r="DN161" s="241"/>
      <c r="DO161" s="241"/>
      <c r="DP161" s="241"/>
      <c r="DQ161" s="241"/>
      <c r="DR161" s="241"/>
      <c r="DS161" s="241"/>
      <c r="DT161" s="241"/>
      <c r="DU161" s="241"/>
      <c r="DV161" s="241"/>
      <c r="DW161" s="241"/>
      <c r="DX161" s="241"/>
      <c r="DY161" s="241"/>
      <c r="DZ161" s="241"/>
      <c r="EA161" s="241"/>
      <c r="EB161" s="241"/>
      <c r="EC161" s="241"/>
      <c r="ED161" s="241"/>
      <c r="EE161" s="241"/>
      <c r="EF161" s="241"/>
      <c r="EG161" s="241"/>
      <c r="EH161" s="241"/>
      <c r="EI161" s="241"/>
      <c r="EJ161" s="241"/>
      <c r="EK161" s="241"/>
      <c r="EL161" s="241"/>
      <c r="EM161" s="241"/>
      <c r="EN161" s="241"/>
      <c r="EO161" s="241"/>
      <c r="EP161" s="241"/>
      <c r="EQ161" s="241"/>
      <c r="ER161" s="241"/>
      <c r="ES161" s="241"/>
      <c r="ET161" s="241"/>
      <c r="EU161" s="241"/>
      <c r="EV161" s="241"/>
      <c r="EW161" s="241"/>
      <c r="EX161" s="241"/>
      <c r="EY161" s="241"/>
      <c r="EZ161" s="241"/>
      <c r="FA161" s="241"/>
      <c r="FB161" s="241"/>
      <c r="FC161" s="241"/>
      <c r="FD161" s="241"/>
      <c r="FE161" s="241"/>
      <c r="FF161" s="241"/>
      <c r="FG161" s="241"/>
      <c r="FH161" s="241"/>
      <c r="FI161" s="241"/>
      <c r="FJ161" s="241"/>
      <c r="FK161" s="241"/>
      <c r="FL161" s="241"/>
      <c r="FM161" s="241"/>
      <c r="FN161" s="241"/>
      <c r="FO161" s="241"/>
      <c r="FP161" s="241"/>
      <c r="FQ161" s="241"/>
      <c r="FR161" s="241"/>
      <c r="FS161" s="241"/>
      <c r="FT161" s="241"/>
      <c r="FU161" s="241"/>
      <c r="FV161" s="241"/>
      <c r="FW161" s="241"/>
      <c r="FX161" s="241"/>
      <c r="FY161" s="241"/>
      <c r="FZ161" s="241"/>
      <c r="GA161" s="241"/>
      <c r="GB161" s="241"/>
      <c r="GC161" s="241"/>
      <c r="GD161" s="241"/>
      <c r="GE161" s="241"/>
      <c r="GF161" s="241"/>
      <c r="GG161" s="241"/>
      <c r="GH161" s="241"/>
      <c r="GI161" s="241"/>
      <c r="GJ161" s="241"/>
      <c r="GK161" s="241"/>
      <c r="GL161" s="241"/>
      <c r="GM161" s="241"/>
      <c r="GN161" s="241"/>
      <c r="GO161" s="241"/>
      <c r="GP161" s="241"/>
      <c r="GQ161" s="241"/>
      <c r="GR161" s="241"/>
      <c r="GS161" s="241"/>
      <c r="GT161" s="241"/>
      <c r="GU161" s="241"/>
      <c r="GV161" s="241"/>
      <c r="GW161" s="241"/>
      <c r="GX161" s="241"/>
      <c r="GY161" s="241"/>
      <c r="GZ161" s="241"/>
      <c r="HA161" s="241"/>
      <c r="HB161" s="241"/>
      <c r="HC161" s="241"/>
      <c r="HD161" s="241"/>
      <c r="HE161" s="241"/>
      <c r="HF161" s="241"/>
    </row>
    <row r="162" spans="1:214" s="299" customFormat="1" ht="15" customHeight="1">
      <c r="A162" s="284"/>
      <c r="B162" s="284"/>
      <c r="C162" s="241"/>
      <c r="D162" s="241"/>
      <c r="E162" s="241"/>
      <c r="F162" s="241"/>
      <c r="G162" s="241"/>
      <c r="H162" s="241"/>
      <c r="I162" s="241"/>
      <c r="J162" s="241"/>
      <c r="K162" s="241"/>
      <c r="L162" s="241"/>
      <c r="M162" s="241"/>
      <c r="N162" s="241"/>
      <c r="O162" s="241"/>
      <c r="P162" s="241"/>
      <c r="Q162" s="241"/>
      <c r="R162" s="241"/>
      <c r="S162" s="241"/>
      <c r="T162" s="241"/>
      <c r="U162" s="241" t="s">
        <v>358</v>
      </c>
      <c r="V162" s="241"/>
      <c r="W162" s="241"/>
      <c r="X162" s="241"/>
      <c r="Y162" s="241"/>
      <c r="Z162" s="241"/>
      <c r="AA162" s="241"/>
      <c r="AB162" s="241"/>
      <c r="AC162" s="241" t="s">
        <v>311</v>
      </c>
      <c r="AD162" s="241"/>
      <c r="AE162" s="241"/>
      <c r="AF162" s="241"/>
      <c r="AG162" s="241"/>
      <c r="AH162" s="241"/>
      <c r="AI162" s="241"/>
      <c r="AJ162" s="241"/>
      <c r="AK162" s="241"/>
      <c r="AL162" s="241"/>
      <c r="AM162" s="241"/>
      <c r="AN162" s="241"/>
      <c r="AO162" s="241"/>
      <c r="AP162" s="244"/>
      <c r="AQ162" s="241"/>
      <c r="AR162" s="241"/>
      <c r="AS162" s="241"/>
      <c r="AT162" s="244"/>
      <c r="AU162" s="241"/>
      <c r="AV162" s="241"/>
      <c r="AW162" s="241"/>
      <c r="AX162" s="241"/>
      <c r="AY162" s="241"/>
      <c r="AZ162" s="241"/>
      <c r="BA162" s="241"/>
      <c r="BB162" s="241"/>
      <c r="BC162" s="241"/>
      <c r="BD162" s="241"/>
      <c r="BE162" s="241"/>
      <c r="BF162" s="241"/>
      <c r="BG162" s="241"/>
      <c r="BH162" s="241"/>
      <c r="BI162" s="241"/>
      <c r="BJ162" s="241"/>
      <c r="BK162" s="241"/>
      <c r="BL162" s="241"/>
      <c r="BM162" s="241"/>
      <c r="BN162" s="241"/>
      <c r="BO162" s="241"/>
      <c r="BP162" s="241"/>
      <c r="BQ162" s="241"/>
      <c r="BR162" s="241"/>
      <c r="BS162" s="241"/>
      <c r="BT162" s="241"/>
      <c r="BU162" s="241"/>
      <c r="BV162" s="241"/>
      <c r="BW162" s="241"/>
      <c r="BX162" s="241"/>
      <c r="BY162" s="241"/>
      <c r="BZ162" s="241"/>
      <c r="CA162" s="241"/>
      <c r="CB162" s="241"/>
      <c r="CC162" s="241"/>
      <c r="CD162" s="241"/>
      <c r="CE162" s="241"/>
      <c r="CF162" s="241"/>
      <c r="CG162" s="241"/>
      <c r="CH162" s="241"/>
      <c r="CI162" s="241"/>
      <c r="CJ162" s="241"/>
      <c r="CK162" s="241"/>
      <c r="CL162" s="241"/>
      <c r="CM162" s="241"/>
      <c r="CN162" s="241"/>
      <c r="CO162" s="241"/>
      <c r="CP162" s="241"/>
      <c r="CQ162" s="241"/>
      <c r="CR162" s="241"/>
      <c r="CS162" s="241"/>
      <c r="CT162" s="241"/>
      <c r="CU162" s="241"/>
      <c r="CV162" s="241"/>
      <c r="CW162" s="241"/>
      <c r="CX162" s="241"/>
      <c r="CY162" s="241"/>
      <c r="CZ162" s="241"/>
      <c r="DA162" s="241"/>
      <c r="DB162" s="241"/>
      <c r="DC162" s="241"/>
      <c r="DD162" s="241"/>
      <c r="DE162" s="241"/>
      <c r="DF162" s="241"/>
      <c r="DG162" s="241"/>
      <c r="DH162" s="241"/>
      <c r="DI162" s="241"/>
      <c r="DJ162" s="241"/>
      <c r="DK162" s="241"/>
      <c r="DL162" s="241"/>
      <c r="DM162" s="241"/>
      <c r="DN162" s="241"/>
      <c r="DO162" s="241"/>
      <c r="DP162" s="241"/>
      <c r="DQ162" s="241"/>
      <c r="DR162" s="241"/>
      <c r="DS162" s="241"/>
      <c r="DT162" s="241"/>
      <c r="DU162" s="241"/>
      <c r="DV162" s="241"/>
      <c r="DW162" s="241"/>
      <c r="DX162" s="241"/>
      <c r="DY162" s="241"/>
      <c r="DZ162" s="241"/>
      <c r="EA162" s="241"/>
      <c r="EB162" s="241"/>
      <c r="EC162" s="241"/>
      <c r="ED162" s="241"/>
      <c r="EE162" s="241"/>
      <c r="EF162" s="241"/>
      <c r="EG162" s="241"/>
      <c r="EH162" s="241"/>
      <c r="EI162" s="241"/>
      <c r="EJ162" s="241"/>
      <c r="EK162" s="241"/>
      <c r="EL162" s="241"/>
      <c r="EM162" s="241"/>
      <c r="EN162" s="241"/>
      <c r="EO162" s="241"/>
      <c r="EP162" s="241"/>
      <c r="EQ162" s="241"/>
      <c r="ER162" s="241"/>
      <c r="ES162" s="241"/>
      <c r="ET162" s="241"/>
      <c r="EU162" s="241"/>
      <c r="EV162" s="241"/>
      <c r="EW162" s="241"/>
      <c r="EX162" s="241"/>
      <c r="EY162" s="241"/>
      <c r="EZ162" s="241"/>
      <c r="FA162" s="241"/>
      <c r="FB162" s="241"/>
      <c r="FC162" s="241"/>
      <c r="FD162" s="241"/>
      <c r="FE162" s="241"/>
      <c r="FF162" s="241"/>
      <c r="FG162" s="241"/>
      <c r="FH162" s="241"/>
      <c r="FI162" s="241"/>
      <c r="FJ162" s="241"/>
      <c r="FK162" s="241"/>
      <c r="FL162" s="241"/>
      <c r="FM162" s="241"/>
      <c r="FN162" s="241"/>
      <c r="FO162" s="241"/>
      <c r="FP162" s="241"/>
      <c r="FQ162" s="241"/>
      <c r="FR162" s="241"/>
      <c r="FS162" s="241"/>
      <c r="FT162" s="241"/>
      <c r="FU162" s="241"/>
      <c r="FV162" s="241"/>
      <c r="FW162" s="241"/>
      <c r="FX162" s="241"/>
      <c r="FY162" s="241"/>
      <c r="FZ162" s="241"/>
      <c r="GA162" s="241"/>
      <c r="GB162" s="241"/>
      <c r="GC162" s="241"/>
      <c r="GD162" s="241"/>
      <c r="GE162" s="241"/>
      <c r="GF162" s="241"/>
      <c r="GG162" s="241"/>
      <c r="GH162" s="241"/>
      <c r="GI162" s="241"/>
      <c r="GJ162" s="241"/>
      <c r="GK162" s="241"/>
      <c r="GL162" s="241"/>
      <c r="GM162" s="241"/>
      <c r="GN162" s="241"/>
      <c r="GO162" s="241"/>
      <c r="GP162" s="241"/>
      <c r="GQ162" s="241"/>
      <c r="GR162" s="241"/>
      <c r="GS162" s="241"/>
      <c r="GT162" s="241"/>
      <c r="GU162" s="241"/>
      <c r="GV162" s="241"/>
      <c r="GW162" s="241"/>
      <c r="GX162" s="241"/>
      <c r="GY162" s="241"/>
      <c r="GZ162" s="241"/>
      <c r="HA162" s="241"/>
      <c r="HB162" s="241"/>
      <c r="HC162" s="241"/>
      <c r="HD162" s="241"/>
      <c r="HE162" s="241"/>
      <c r="HF162" s="241"/>
    </row>
    <row r="163" spans="1:214" s="299" customFormat="1" ht="15" customHeight="1">
      <c r="A163" s="284"/>
      <c r="B163" s="284"/>
      <c r="C163" s="241"/>
      <c r="D163" s="241"/>
      <c r="E163" s="241"/>
      <c r="F163" s="241"/>
      <c r="G163" s="241"/>
      <c r="H163" s="241"/>
      <c r="I163" s="241"/>
      <c r="J163" s="241"/>
      <c r="K163" s="241"/>
      <c r="L163" s="241"/>
      <c r="M163" s="241"/>
      <c r="N163" s="241"/>
      <c r="O163" s="241"/>
      <c r="P163" s="241"/>
      <c r="Q163" s="241"/>
      <c r="R163" s="241"/>
      <c r="S163" s="241"/>
      <c r="T163" s="241"/>
      <c r="U163" s="241" t="s">
        <v>359</v>
      </c>
      <c r="V163" s="241"/>
      <c r="W163" s="241"/>
      <c r="X163" s="241"/>
      <c r="Y163" s="241"/>
      <c r="Z163" s="241"/>
      <c r="AA163" s="241"/>
      <c r="AB163" s="241"/>
      <c r="AC163" s="241" t="s">
        <v>309</v>
      </c>
      <c r="AD163" s="241"/>
      <c r="AE163" s="241"/>
      <c r="AF163" s="241"/>
      <c r="AG163" s="241"/>
      <c r="AH163" s="241"/>
      <c r="AI163" s="241"/>
      <c r="AJ163" s="241"/>
      <c r="AK163" s="241"/>
      <c r="AL163" s="241"/>
      <c r="AM163" s="241"/>
      <c r="AN163" s="241"/>
      <c r="AO163" s="241"/>
      <c r="AP163" s="244"/>
      <c r="AQ163" s="241"/>
      <c r="AR163" s="241"/>
      <c r="AS163" s="241"/>
      <c r="AT163" s="244"/>
      <c r="AU163" s="241"/>
      <c r="AV163" s="241"/>
      <c r="AW163" s="241"/>
      <c r="AX163" s="241"/>
      <c r="AY163" s="241"/>
      <c r="AZ163" s="241"/>
      <c r="BA163" s="241"/>
      <c r="BB163" s="241"/>
      <c r="BC163" s="241"/>
      <c r="BD163" s="241"/>
      <c r="BE163" s="241"/>
      <c r="BF163" s="241"/>
      <c r="BG163" s="241"/>
      <c r="BH163" s="241"/>
      <c r="BI163" s="241"/>
      <c r="BJ163" s="241"/>
      <c r="BK163" s="241"/>
      <c r="BL163" s="241"/>
      <c r="BM163" s="241"/>
      <c r="BN163" s="241"/>
      <c r="BO163" s="241"/>
      <c r="BP163" s="241"/>
      <c r="BQ163" s="241"/>
      <c r="BR163" s="241"/>
      <c r="BS163" s="241"/>
      <c r="BT163" s="241"/>
      <c r="BU163" s="241"/>
      <c r="BV163" s="241"/>
      <c r="BW163" s="241"/>
      <c r="BX163" s="241"/>
      <c r="BY163" s="241"/>
      <c r="BZ163" s="241"/>
      <c r="CA163" s="241"/>
      <c r="CB163" s="241"/>
      <c r="CC163" s="241"/>
      <c r="CD163" s="241"/>
      <c r="CE163" s="241"/>
      <c r="CF163" s="241"/>
      <c r="CG163" s="241"/>
      <c r="CH163" s="241"/>
      <c r="CI163" s="241"/>
      <c r="CJ163" s="241"/>
      <c r="CK163" s="241"/>
      <c r="CL163" s="241"/>
      <c r="CM163" s="241"/>
      <c r="CN163" s="241"/>
      <c r="CO163" s="241"/>
      <c r="CP163" s="241"/>
      <c r="CQ163" s="241"/>
      <c r="CR163" s="241"/>
      <c r="CS163" s="241"/>
      <c r="CT163" s="241"/>
      <c r="CU163" s="241"/>
      <c r="CV163" s="241"/>
      <c r="CW163" s="241"/>
      <c r="CX163" s="241"/>
      <c r="CY163" s="241"/>
      <c r="CZ163" s="241"/>
      <c r="DA163" s="241"/>
      <c r="DB163" s="241"/>
      <c r="DC163" s="241"/>
      <c r="DD163" s="241"/>
      <c r="DE163" s="241"/>
      <c r="DF163" s="241"/>
      <c r="DG163" s="241"/>
      <c r="DH163" s="241"/>
      <c r="DI163" s="241"/>
      <c r="DJ163" s="241"/>
      <c r="DK163" s="241"/>
      <c r="DL163" s="241"/>
      <c r="DM163" s="241"/>
      <c r="DN163" s="241"/>
      <c r="DO163" s="241"/>
      <c r="DP163" s="241"/>
      <c r="DQ163" s="241"/>
      <c r="DR163" s="241"/>
      <c r="DS163" s="241"/>
      <c r="DT163" s="241"/>
      <c r="DU163" s="241"/>
      <c r="DV163" s="241"/>
      <c r="DW163" s="241"/>
      <c r="DX163" s="241"/>
      <c r="DY163" s="241"/>
      <c r="DZ163" s="241"/>
      <c r="EA163" s="241"/>
      <c r="EB163" s="241"/>
      <c r="EC163" s="241"/>
      <c r="ED163" s="241"/>
      <c r="EE163" s="241"/>
      <c r="EF163" s="241"/>
      <c r="EG163" s="241"/>
      <c r="EH163" s="241"/>
      <c r="EI163" s="241"/>
      <c r="EJ163" s="241"/>
      <c r="EK163" s="241"/>
      <c r="EL163" s="241"/>
      <c r="EM163" s="241"/>
      <c r="EN163" s="241"/>
      <c r="EO163" s="241"/>
      <c r="EP163" s="241"/>
      <c r="EQ163" s="241"/>
      <c r="ER163" s="241"/>
      <c r="ES163" s="241"/>
      <c r="ET163" s="241"/>
      <c r="EU163" s="241"/>
      <c r="EV163" s="241"/>
      <c r="EW163" s="241"/>
      <c r="EX163" s="241"/>
      <c r="EY163" s="241"/>
      <c r="EZ163" s="241"/>
      <c r="FA163" s="241"/>
      <c r="FB163" s="241"/>
      <c r="FC163" s="241"/>
      <c r="FD163" s="241"/>
      <c r="FE163" s="241"/>
      <c r="FF163" s="241"/>
      <c r="FG163" s="241"/>
      <c r="FH163" s="241"/>
      <c r="FI163" s="241"/>
      <c r="FJ163" s="241"/>
      <c r="FK163" s="241"/>
      <c r="FL163" s="241"/>
      <c r="FM163" s="241"/>
      <c r="FN163" s="241"/>
      <c r="FO163" s="241"/>
      <c r="FP163" s="241"/>
      <c r="FQ163" s="241"/>
      <c r="FR163" s="241"/>
      <c r="FS163" s="241"/>
      <c r="FT163" s="241"/>
      <c r="FU163" s="241"/>
      <c r="FV163" s="241"/>
      <c r="FW163" s="241"/>
      <c r="FX163" s="241"/>
      <c r="FY163" s="241"/>
      <c r="FZ163" s="241"/>
      <c r="GA163" s="241"/>
      <c r="GB163" s="241"/>
      <c r="GC163" s="241"/>
      <c r="GD163" s="241"/>
      <c r="GE163" s="241"/>
      <c r="GF163" s="241"/>
      <c r="GG163" s="241"/>
      <c r="GH163" s="241"/>
      <c r="GI163" s="241"/>
      <c r="GJ163" s="241"/>
      <c r="GK163" s="241"/>
      <c r="GL163" s="241"/>
      <c r="GM163" s="241"/>
      <c r="GN163" s="241"/>
      <c r="GO163" s="241"/>
      <c r="GP163" s="241"/>
      <c r="GQ163" s="241"/>
      <c r="GR163" s="241"/>
      <c r="GS163" s="241"/>
      <c r="GT163" s="241"/>
      <c r="GU163" s="241"/>
      <c r="GV163" s="241"/>
      <c r="GW163" s="241"/>
      <c r="GX163" s="241"/>
      <c r="GY163" s="241"/>
      <c r="GZ163" s="241"/>
      <c r="HA163" s="241"/>
      <c r="HB163" s="241"/>
      <c r="HC163" s="241"/>
      <c r="HD163" s="241"/>
      <c r="HE163" s="241"/>
      <c r="HF163" s="241"/>
    </row>
    <row r="164" spans="1:214" s="299" customFormat="1" ht="15" customHeight="1">
      <c r="A164" s="284"/>
      <c r="B164" s="284"/>
      <c r="C164" s="241"/>
      <c r="D164" s="241"/>
      <c r="E164" s="241"/>
      <c r="F164" s="241"/>
      <c r="G164" s="241"/>
      <c r="H164" s="241"/>
      <c r="I164" s="241"/>
      <c r="J164" s="241"/>
      <c r="K164" s="241"/>
      <c r="L164" s="241"/>
      <c r="M164" s="241"/>
      <c r="N164" s="241"/>
      <c r="O164" s="241"/>
      <c r="P164" s="241"/>
      <c r="Q164" s="241"/>
      <c r="R164" s="241"/>
      <c r="S164" s="241"/>
      <c r="T164" s="241"/>
      <c r="U164" s="241" t="s">
        <v>360</v>
      </c>
      <c r="V164" s="241"/>
      <c r="W164" s="241"/>
      <c r="X164" s="241"/>
      <c r="Y164" s="241"/>
      <c r="Z164" s="241"/>
      <c r="AA164" s="241"/>
      <c r="AB164" s="241"/>
      <c r="AC164" s="241" t="s">
        <v>325</v>
      </c>
      <c r="AD164" s="241"/>
      <c r="AE164" s="241"/>
      <c r="AF164" s="241"/>
      <c r="AG164" s="241"/>
      <c r="AH164" s="241"/>
      <c r="AI164" s="241"/>
      <c r="AJ164" s="241"/>
      <c r="AK164" s="241"/>
      <c r="AL164" s="241"/>
      <c r="AM164" s="241"/>
      <c r="AN164" s="241"/>
      <c r="AO164" s="241"/>
      <c r="AP164" s="244"/>
      <c r="AQ164" s="241"/>
      <c r="AR164" s="241"/>
      <c r="AS164" s="241"/>
      <c r="AT164" s="244"/>
      <c r="AU164" s="241"/>
      <c r="AV164" s="241"/>
      <c r="AW164" s="241"/>
      <c r="AX164" s="241"/>
      <c r="AY164" s="241"/>
      <c r="AZ164" s="241"/>
      <c r="BA164" s="241"/>
      <c r="BB164" s="241"/>
      <c r="BC164" s="241"/>
      <c r="BD164" s="241"/>
      <c r="BE164" s="241"/>
      <c r="BF164" s="241"/>
      <c r="BG164" s="241"/>
      <c r="BH164" s="241"/>
      <c r="BI164" s="241"/>
      <c r="BJ164" s="241"/>
      <c r="BK164" s="241"/>
      <c r="BL164" s="241"/>
      <c r="BM164" s="241"/>
      <c r="BN164" s="241"/>
      <c r="BO164" s="241"/>
      <c r="BP164" s="241"/>
      <c r="BQ164" s="241"/>
      <c r="BR164" s="241"/>
      <c r="BS164" s="241"/>
      <c r="BT164" s="241"/>
      <c r="BU164" s="241"/>
      <c r="BV164" s="241"/>
      <c r="BW164" s="241"/>
      <c r="BX164" s="241"/>
      <c r="BY164" s="241"/>
      <c r="BZ164" s="241"/>
      <c r="CA164" s="241"/>
      <c r="CB164" s="241"/>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1"/>
      <c r="CX164" s="241"/>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1"/>
      <c r="DT164" s="241"/>
      <c r="DU164" s="241"/>
      <c r="DV164" s="241"/>
      <c r="DW164" s="241"/>
      <c r="DX164" s="241"/>
      <c r="DY164" s="241"/>
      <c r="DZ164" s="241"/>
      <c r="EA164" s="241"/>
      <c r="EB164" s="241"/>
      <c r="EC164" s="241"/>
      <c r="ED164" s="241"/>
      <c r="EE164" s="241"/>
      <c r="EF164" s="241"/>
      <c r="EG164" s="241"/>
      <c r="EH164" s="241"/>
      <c r="EI164" s="241"/>
      <c r="EJ164" s="241"/>
      <c r="EK164" s="241"/>
      <c r="EL164" s="241"/>
      <c r="EM164" s="241"/>
      <c r="EN164" s="241"/>
      <c r="EO164" s="241"/>
      <c r="EP164" s="241"/>
      <c r="EQ164" s="241"/>
      <c r="ER164" s="241"/>
      <c r="ES164" s="241"/>
      <c r="ET164" s="241"/>
      <c r="EU164" s="241"/>
      <c r="EV164" s="241"/>
      <c r="EW164" s="241"/>
      <c r="EX164" s="241"/>
      <c r="EY164" s="241"/>
      <c r="EZ164" s="241"/>
      <c r="FA164" s="241"/>
      <c r="FB164" s="241"/>
      <c r="FC164" s="241"/>
      <c r="FD164" s="241"/>
      <c r="FE164" s="241"/>
      <c r="FF164" s="241"/>
      <c r="FG164" s="241"/>
      <c r="FH164" s="241"/>
      <c r="FI164" s="241"/>
      <c r="FJ164" s="241"/>
      <c r="FK164" s="241"/>
      <c r="FL164" s="241"/>
      <c r="FM164" s="241"/>
      <c r="FN164" s="241"/>
      <c r="FO164" s="241"/>
      <c r="FP164" s="241"/>
      <c r="FQ164" s="241"/>
      <c r="FR164" s="241"/>
      <c r="FS164" s="241"/>
      <c r="FT164" s="241"/>
      <c r="FU164" s="241"/>
      <c r="FV164" s="241"/>
      <c r="FW164" s="241"/>
      <c r="FX164" s="241"/>
      <c r="FY164" s="241"/>
      <c r="FZ164" s="241"/>
      <c r="GA164" s="241"/>
      <c r="GB164" s="241"/>
      <c r="GC164" s="241"/>
      <c r="GD164" s="241"/>
      <c r="GE164" s="241"/>
      <c r="GF164" s="241"/>
      <c r="GG164" s="241"/>
      <c r="GH164" s="241"/>
      <c r="GI164" s="241"/>
      <c r="GJ164" s="241"/>
      <c r="GK164" s="241"/>
      <c r="GL164" s="241"/>
      <c r="GM164" s="241"/>
      <c r="GN164" s="241"/>
      <c r="GO164" s="241"/>
      <c r="GP164" s="241"/>
      <c r="GQ164" s="241"/>
      <c r="GR164" s="241"/>
      <c r="GS164" s="241"/>
      <c r="GT164" s="241"/>
      <c r="GU164" s="241"/>
      <c r="GV164" s="241"/>
      <c r="GW164" s="241"/>
      <c r="GX164" s="241"/>
      <c r="GY164" s="241"/>
      <c r="GZ164" s="241"/>
      <c r="HA164" s="241"/>
      <c r="HB164" s="241"/>
      <c r="HC164" s="241"/>
      <c r="HD164" s="241"/>
      <c r="HE164" s="241"/>
      <c r="HF164" s="241"/>
    </row>
    <row r="165" spans="1:214" s="299" customFormat="1" ht="15" customHeight="1">
      <c r="A165" s="284"/>
      <c r="B165" s="284"/>
      <c r="C165" s="241"/>
      <c r="D165" s="241"/>
      <c r="E165" s="241"/>
      <c r="F165" s="241"/>
      <c r="G165" s="241"/>
      <c r="H165" s="241"/>
      <c r="I165" s="241"/>
      <c r="J165" s="241"/>
      <c r="K165" s="241"/>
      <c r="L165" s="241"/>
      <c r="M165" s="241"/>
      <c r="N165" s="241"/>
      <c r="O165" s="241"/>
      <c r="P165" s="241"/>
      <c r="Q165" s="241"/>
      <c r="R165" s="241"/>
      <c r="S165" s="241"/>
      <c r="T165" s="241"/>
      <c r="U165" s="241" t="s">
        <v>361</v>
      </c>
      <c r="V165" s="241"/>
      <c r="W165" s="241"/>
      <c r="X165" s="241"/>
      <c r="Y165" s="241"/>
      <c r="Z165" s="241"/>
      <c r="AA165" s="241"/>
      <c r="AB165" s="241"/>
      <c r="AC165" s="241" t="s">
        <v>311</v>
      </c>
      <c r="AD165" s="241"/>
      <c r="AE165" s="241"/>
      <c r="AF165" s="241"/>
      <c r="AG165" s="241"/>
      <c r="AH165" s="241"/>
      <c r="AI165" s="241"/>
      <c r="AJ165" s="241"/>
      <c r="AK165" s="241"/>
      <c r="AL165" s="241"/>
      <c r="AM165" s="241"/>
      <c r="AN165" s="241"/>
      <c r="AO165" s="241"/>
      <c r="AP165" s="244"/>
      <c r="AQ165" s="241"/>
      <c r="AR165" s="241"/>
      <c r="AS165" s="241"/>
      <c r="AT165" s="244"/>
      <c r="AU165" s="241"/>
      <c r="AV165" s="241"/>
      <c r="AW165" s="241"/>
      <c r="AX165" s="241"/>
      <c r="AY165" s="241"/>
      <c r="AZ165" s="241"/>
      <c r="BA165" s="241"/>
      <c r="BB165" s="241"/>
      <c r="BC165" s="241"/>
      <c r="BD165" s="241"/>
      <c r="BE165" s="241"/>
      <c r="BF165" s="241"/>
      <c r="BG165" s="241"/>
      <c r="BH165" s="241"/>
      <c r="BI165" s="241"/>
      <c r="BJ165" s="241"/>
      <c r="BK165" s="241"/>
      <c r="BL165" s="241"/>
      <c r="BM165" s="241"/>
      <c r="BN165" s="241"/>
      <c r="BO165" s="241"/>
      <c r="BP165" s="241"/>
      <c r="BQ165" s="241"/>
      <c r="BR165" s="241"/>
      <c r="BS165" s="241"/>
      <c r="BT165" s="241"/>
      <c r="BU165" s="241"/>
      <c r="BV165" s="241"/>
      <c r="BW165" s="241"/>
      <c r="BX165" s="241"/>
      <c r="BY165" s="241"/>
      <c r="BZ165" s="241"/>
      <c r="CA165" s="241"/>
      <c r="CB165" s="241"/>
      <c r="CC165" s="241"/>
      <c r="CD165" s="241"/>
      <c r="CE165" s="241"/>
      <c r="CF165" s="241"/>
      <c r="CG165" s="241"/>
      <c r="CH165" s="241"/>
      <c r="CI165" s="241"/>
      <c r="CJ165" s="241"/>
      <c r="CK165" s="241"/>
      <c r="CL165" s="241"/>
      <c r="CM165" s="241"/>
      <c r="CN165" s="241"/>
      <c r="CO165" s="241"/>
      <c r="CP165" s="241"/>
      <c r="CQ165" s="241"/>
      <c r="CR165" s="241"/>
      <c r="CS165" s="241"/>
      <c r="CT165" s="241"/>
      <c r="CU165" s="241"/>
      <c r="CV165" s="241"/>
      <c r="CW165" s="241"/>
      <c r="CX165" s="241"/>
      <c r="CY165" s="241"/>
      <c r="CZ165" s="241"/>
      <c r="DA165" s="241"/>
      <c r="DB165" s="241"/>
      <c r="DC165" s="241"/>
      <c r="DD165" s="241"/>
      <c r="DE165" s="241"/>
      <c r="DF165" s="241"/>
      <c r="DG165" s="241"/>
      <c r="DH165" s="241"/>
      <c r="DI165" s="241"/>
      <c r="DJ165" s="241"/>
      <c r="DK165" s="241"/>
      <c r="DL165" s="241"/>
      <c r="DM165" s="241"/>
      <c r="DN165" s="241"/>
      <c r="DO165" s="241"/>
      <c r="DP165" s="241"/>
      <c r="DQ165" s="241"/>
      <c r="DR165" s="241"/>
      <c r="DS165" s="241"/>
      <c r="DT165" s="241"/>
      <c r="DU165" s="241"/>
      <c r="DV165" s="241"/>
      <c r="DW165" s="241"/>
      <c r="DX165" s="241"/>
      <c r="DY165" s="241"/>
      <c r="DZ165" s="241"/>
      <c r="EA165" s="241"/>
      <c r="EB165" s="241"/>
      <c r="EC165" s="241"/>
      <c r="ED165" s="241"/>
      <c r="EE165" s="241"/>
      <c r="EF165" s="241"/>
      <c r="EG165" s="241"/>
      <c r="EH165" s="241"/>
      <c r="EI165" s="241"/>
      <c r="EJ165" s="241"/>
      <c r="EK165" s="241"/>
      <c r="EL165" s="241"/>
      <c r="EM165" s="241"/>
      <c r="EN165" s="241"/>
      <c r="EO165" s="241"/>
      <c r="EP165" s="241"/>
      <c r="EQ165" s="241"/>
      <c r="ER165" s="241"/>
      <c r="ES165" s="241"/>
      <c r="ET165" s="241"/>
      <c r="EU165" s="241"/>
      <c r="EV165" s="241"/>
      <c r="EW165" s="241"/>
      <c r="EX165" s="241"/>
      <c r="EY165" s="241"/>
      <c r="EZ165" s="241"/>
      <c r="FA165" s="241"/>
      <c r="FB165" s="241"/>
      <c r="FC165" s="241"/>
      <c r="FD165" s="241"/>
      <c r="FE165" s="241"/>
      <c r="FF165" s="241"/>
      <c r="FG165" s="241"/>
      <c r="FH165" s="241"/>
      <c r="FI165" s="241"/>
      <c r="FJ165" s="241"/>
      <c r="FK165" s="241"/>
      <c r="FL165" s="241"/>
      <c r="FM165" s="241"/>
      <c r="FN165" s="241"/>
      <c r="FO165" s="241"/>
      <c r="FP165" s="241"/>
      <c r="FQ165" s="241"/>
      <c r="FR165" s="241"/>
      <c r="FS165" s="241"/>
      <c r="FT165" s="241"/>
      <c r="FU165" s="241"/>
      <c r="FV165" s="241"/>
      <c r="FW165" s="241"/>
      <c r="FX165" s="241"/>
      <c r="FY165" s="241"/>
      <c r="FZ165" s="241"/>
      <c r="GA165" s="241"/>
      <c r="GB165" s="241"/>
      <c r="GC165" s="241"/>
      <c r="GD165" s="241"/>
      <c r="GE165" s="241"/>
      <c r="GF165" s="241"/>
      <c r="GG165" s="241"/>
      <c r="GH165" s="241"/>
      <c r="GI165" s="241"/>
      <c r="GJ165" s="241"/>
      <c r="GK165" s="241"/>
      <c r="GL165" s="241"/>
      <c r="GM165" s="241"/>
      <c r="GN165" s="241"/>
      <c r="GO165" s="241"/>
      <c r="GP165" s="241"/>
      <c r="GQ165" s="241"/>
      <c r="GR165" s="241"/>
      <c r="GS165" s="241"/>
      <c r="GT165" s="241"/>
      <c r="GU165" s="241"/>
      <c r="GV165" s="241"/>
      <c r="GW165" s="241"/>
      <c r="GX165" s="241"/>
      <c r="GY165" s="241"/>
      <c r="GZ165" s="241"/>
      <c r="HA165" s="241"/>
      <c r="HB165" s="241"/>
      <c r="HC165" s="241"/>
      <c r="HD165" s="241"/>
      <c r="HE165" s="241"/>
      <c r="HF165" s="241"/>
    </row>
    <row r="166" spans="1:214" s="299" customFormat="1" ht="15" customHeight="1">
      <c r="A166" s="284"/>
      <c r="B166" s="284"/>
      <c r="C166" s="241"/>
      <c r="D166" s="241"/>
      <c r="E166" s="241"/>
      <c r="F166" s="241"/>
      <c r="G166" s="241"/>
      <c r="H166" s="241"/>
      <c r="I166" s="241"/>
      <c r="J166" s="241"/>
      <c r="K166" s="241"/>
      <c r="L166" s="241"/>
      <c r="M166" s="241"/>
      <c r="N166" s="241"/>
      <c r="O166" s="241"/>
      <c r="P166" s="241"/>
      <c r="Q166" s="241"/>
      <c r="R166" s="241"/>
      <c r="S166" s="241"/>
      <c r="T166" s="241"/>
      <c r="U166" s="241" t="s">
        <v>362</v>
      </c>
      <c r="V166" s="241"/>
      <c r="W166" s="241"/>
      <c r="X166" s="241"/>
      <c r="Y166" s="241"/>
      <c r="Z166" s="241"/>
      <c r="AA166" s="241"/>
      <c r="AB166" s="241"/>
      <c r="AC166" s="241" t="s">
        <v>325</v>
      </c>
      <c r="AD166" s="241"/>
      <c r="AE166" s="241"/>
      <c r="AF166" s="241"/>
      <c r="AG166" s="241"/>
      <c r="AH166" s="241"/>
      <c r="AI166" s="241"/>
      <c r="AJ166" s="241"/>
      <c r="AK166" s="241"/>
      <c r="AL166" s="241"/>
      <c r="AM166" s="241"/>
      <c r="AN166" s="241"/>
      <c r="AO166" s="241"/>
      <c r="AP166" s="244"/>
      <c r="AQ166" s="241"/>
      <c r="AR166" s="241"/>
      <c r="AS166" s="241"/>
      <c r="AT166" s="244"/>
      <c r="AU166" s="241"/>
      <c r="AV166" s="241"/>
      <c r="AW166" s="241"/>
      <c r="AX166" s="241"/>
      <c r="AY166" s="241"/>
      <c r="AZ166" s="241"/>
      <c r="BA166" s="241"/>
      <c r="BB166" s="241"/>
      <c r="BC166" s="241"/>
      <c r="BD166" s="241"/>
      <c r="BE166" s="241"/>
      <c r="BF166" s="241"/>
      <c r="BG166" s="241"/>
      <c r="BH166" s="241"/>
      <c r="BI166" s="241"/>
      <c r="BJ166" s="241"/>
      <c r="BK166" s="241"/>
      <c r="BL166" s="241"/>
      <c r="BM166" s="241"/>
      <c r="BN166" s="241"/>
      <c r="BO166" s="241"/>
      <c r="BP166" s="241"/>
      <c r="BQ166" s="241"/>
      <c r="BR166" s="241"/>
      <c r="BS166" s="241"/>
      <c r="BT166" s="241"/>
      <c r="BU166" s="241"/>
      <c r="BV166" s="241"/>
      <c r="BW166" s="241"/>
      <c r="BX166" s="241"/>
      <c r="BY166" s="241"/>
      <c r="BZ166" s="241"/>
      <c r="CA166" s="241"/>
      <c r="CB166" s="241"/>
      <c r="CC166" s="241"/>
      <c r="CD166" s="241"/>
      <c r="CE166" s="241"/>
      <c r="CF166" s="241"/>
      <c r="CG166" s="241"/>
      <c r="CH166" s="241"/>
      <c r="CI166" s="241"/>
      <c r="CJ166" s="241"/>
      <c r="CK166" s="241"/>
      <c r="CL166" s="241"/>
      <c r="CM166" s="241"/>
      <c r="CN166" s="241"/>
      <c r="CO166" s="241"/>
      <c r="CP166" s="241"/>
      <c r="CQ166" s="241"/>
      <c r="CR166" s="241"/>
      <c r="CS166" s="241"/>
      <c r="CT166" s="241"/>
      <c r="CU166" s="241"/>
      <c r="CV166" s="241"/>
      <c r="CW166" s="241"/>
      <c r="CX166" s="241"/>
      <c r="CY166" s="241"/>
      <c r="CZ166" s="241"/>
      <c r="DA166" s="241"/>
      <c r="DB166" s="241"/>
      <c r="DC166" s="241"/>
      <c r="DD166" s="241"/>
      <c r="DE166" s="241"/>
      <c r="DF166" s="241"/>
      <c r="DG166" s="241"/>
      <c r="DH166" s="241"/>
      <c r="DI166" s="241"/>
      <c r="DJ166" s="241"/>
      <c r="DK166" s="241"/>
      <c r="DL166" s="241"/>
      <c r="DM166" s="241"/>
      <c r="DN166" s="241"/>
      <c r="DO166" s="241"/>
      <c r="DP166" s="241"/>
      <c r="DQ166" s="241"/>
      <c r="DR166" s="241"/>
      <c r="DS166" s="241"/>
      <c r="DT166" s="241"/>
      <c r="DU166" s="241"/>
      <c r="DV166" s="241"/>
      <c r="DW166" s="241"/>
      <c r="DX166" s="241"/>
      <c r="DY166" s="241"/>
      <c r="DZ166" s="241"/>
      <c r="EA166" s="241"/>
      <c r="EB166" s="241"/>
      <c r="EC166" s="241"/>
      <c r="ED166" s="241"/>
      <c r="EE166" s="241"/>
      <c r="EF166" s="241"/>
      <c r="EG166" s="241"/>
      <c r="EH166" s="241"/>
      <c r="EI166" s="241"/>
      <c r="EJ166" s="241"/>
      <c r="EK166" s="241"/>
      <c r="EL166" s="241"/>
      <c r="EM166" s="241"/>
      <c r="EN166" s="241"/>
      <c r="EO166" s="241"/>
      <c r="EP166" s="241"/>
      <c r="EQ166" s="241"/>
      <c r="ER166" s="241"/>
      <c r="ES166" s="241"/>
      <c r="ET166" s="241"/>
      <c r="EU166" s="241"/>
      <c r="EV166" s="241"/>
      <c r="EW166" s="241"/>
      <c r="EX166" s="241"/>
      <c r="EY166" s="241"/>
      <c r="EZ166" s="241"/>
      <c r="FA166" s="241"/>
      <c r="FB166" s="241"/>
      <c r="FC166" s="241"/>
      <c r="FD166" s="241"/>
      <c r="FE166" s="241"/>
      <c r="FF166" s="241"/>
      <c r="FG166" s="241"/>
      <c r="FH166" s="241"/>
      <c r="FI166" s="241"/>
      <c r="FJ166" s="241"/>
      <c r="FK166" s="241"/>
      <c r="FL166" s="241"/>
      <c r="FM166" s="241"/>
      <c r="FN166" s="241"/>
      <c r="FO166" s="241"/>
      <c r="FP166" s="241"/>
      <c r="FQ166" s="241"/>
      <c r="FR166" s="241"/>
      <c r="FS166" s="241"/>
      <c r="FT166" s="241"/>
      <c r="FU166" s="241"/>
      <c r="FV166" s="241"/>
      <c r="FW166" s="241"/>
      <c r="FX166" s="241"/>
      <c r="FY166" s="241"/>
      <c r="FZ166" s="241"/>
      <c r="GA166" s="241"/>
      <c r="GB166" s="241"/>
      <c r="GC166" s="241"/>
      <c r="GD166" s="241"/>
      <c r="GE166" s="241"/>
      <c r="GF166" s="241"/>
      <c r="GG166" s="241"/>
      <c r="GH166" s="241"/>
      <c r="GI166" s="241"/>
      <c r="GJ166" s="241"/>
      <c r="GK166" s="241"/>
      <c r="GL166" s="241"/>
      <c r="GM166" s="241"/>
      <c r="GN166" s="241"/>
      <c r="GO166" s="241"/>
      <c r="GP166" s="241"/>
      <c r="GQ166" s="241"/>
      <c r="GR166" s="241"/>
      <c r="GS166" s="241"/>
      <c r="GT166" s="241"/>
      <c r="GU166" s="241"/>
      <c r="GV166" s="241"/>
      <c r="GW166" s="241"/>
      <c r="GX166" s="241"/>
      <c r="GY166" s="241"/>
      <c r="GZ166" s="241"/>
      <c r="HA166" s="241"/>
      <c r="HB166" s="241"/>
      <c r="HC166" s="241"/>
      <c r="HD166" s="241"/>
      <c r="HE166" s="241"/>
      <c r="HF166" s="241"/>
    </row>
    <row r="167" spans="1:214" s="299" customFormat="1" ht="15" customHeight="1">
      <c r="A167" s="284"/>
      <c r="B167" s="284"/>
      <c r="C167" s="241"/>
      <c r="D167" s="241"/>
      <c r="E167" s="241"/>
      <c r="F167" s="241"/>
      <c r="G167" s="241"/>
      <c r="H167" s="241"/>
      <c r="I167" s="241"/>
      <c r="J167" s="241"/>
      <c r="K167" s="241"/>
      <c r="L167" s="241"/>
      <c r="M167" s="241"/>
      <c r="N167" s="241"/>
      <c r="O167" s="241"/>
      <c r="P167" s="241"/>
      <c r="Q167" s="241"/>
      <c r="R167" s="241"/>
      <c r="S167" s="241"/>
      <c r="T167" s="241"/>
      <c r="U167" s="241" t="s">
        <v>363</v>
      </c>
      <c r="V167" s="241"/>
      <c r="W167" s="241"/>
      <c r="X167" s="241"/>
      <c r="Y167" s="241"/>
      <c r="Z167" s="241"/>
      <c r="AA167" s="241"/>
      <c r="AB167" s="241"/>
      <c r="AC167" s="241" t="s">
        <v>313</v>
      </c>
      <c r="AD167" s="241"/>
      <c r="AE167" s="241"/>
      <c r="AF167" s="241"/>
      <c r="AG167" s="241"/>
      <c r="AH167" s="241"/>
      <c r="AI167" s="241"/>
      <c r="AJ167" s="241"/>
      <c r="AK167" s="241"/>
      <c r="AL167" s="241"/>
      <c r="AM167" s="241"/>
      <c r="AN167" s="241"/>
      <c r="AO167" s="241"/>
      <c r="AP167" s="244"/>
      <c r="AQ167" s="241"/>
      <c r="AR167" s="241"/>
      <c r="AS167" s="241"/>
      <c r="AT167" s="244"/>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c r="EG167" s="241"/>
      <c r="EH167" s="241"/>
      <c r="EI167" s="241"/>
      <c r="EJ167" s="241"/>
      <c r="EK167" s="241"/>
      <c r="EL167" s="241"/>
      <c r="EM167" s="241"/>
      <c r="EN167" s="241"/>
      <c r="EO167" s="241"/>
      <c r="EP167" s="241"/>
      <c r="EQ167" s="241"/>
      <c r="ER167" s="241"/>
      <c r="ES167" s="241"/>
      <c r="ET167" s="241"/>
      <c r="EU167" s="241"/>
      <c r="EV167" s="241"/>
      <c r="EW167" s="241"/>
      <c r="EX167" s="241"/>
      <c r="EY167" s="241"/>
      <c r="EZ167" s="241"/>
      <c r="FA167" s="241"/>
      <c r="FB167" s="241"/>
      <c r="FC167" s="241"/>
      <c r="FD167" s="241"/>
      <c r="FE167" s="241"/>
      <c r="FF167" s="241"/>
      <c r="FG167" s="241"/>
      <c r="FH167" s="241"/>
      <c r="FI167" s="241"/>
      <c r="FJ167" s="241"/>
      <c r="FK167" s="241"/>
      <c r="FL167" s="241"/>
      <c r="FM167" s="241"/>
      <c r="FN167" s="241"/>
      <c r="FO167" s="241"/>
      <c r="FP167" s="241"/>
      <c r="FQ167" s="241"/>
      <c r="FR167" s="241"/>
      <c r="FS167" s="241"/>
      <c r="FT167" s="241"/>
      <c r="FU167" s="241"/>
      <c r="FV167" s="241"/>
      <c r="FW167" s="241"/>
      <c r="FX167" s="241"/>
      <c r="FY167" s="241"/>
      <c r="FZ167" s="241"/>
      <c r="GA167" s="241"/>
      <c r="GB167" s="241"/>
      <c r="GC167" s="241"/>
      <c r="GD167" s="241"/>
      <c r="GE167" s="241"/>
      <c r="GF167" s="241"/>
      <c r="GG167" s="241"/>
      <c r="GH167" s="241"/>
      <c r="GI167" s="241"/>
      <c r="GJ167" s="241"/>
      <c r="GK167" s="241"/>
      <c r="GL167" s="241"/>
      <c r="GM167" s="241"/>
      <c r="GN167" s="241"/>
      <c r="GO167" s="241"/>
      <c r="GP167" s="241"/>
      <c r="GQ167" s="241"/>
      <c r="GR167" s="241"/>
      <c r="GS167" s="241"/>
      <c r="GT167" s="241"/>
      <c r="GU167" s="241"/>
      <c r="GV167" s="241"/>
      <c r="GW167" s="241"/>
      <c r="GX167" s="241"/>
      <c r="GY167" s="241"/>
      <c r="GZ167" s="241"/>
      <c r="HA167" s="241"/>
      <c r="HB167" s="241"/>
      <c r="HC167" s="241"/>
      <c r="HD167" s="241"/>
      <c r="HE167" s="241"/>
      <c r="HF167" s="241"/>
    </row>
    <row r="168" spans="1:214" s="299" customFormat="1" ht="15" customHeight="1">
      <c r="A168" s="284"/>
      <c r="B168" s="284"/>
      <c r="C168" s="241"/>
      <c r="D168" s="241"/>
      <c r="E168" s="241"/>
      <c r="F168" s="241"/>
      <c r="G168" s="241"/>
      <c r="H168" s="241"/>
      <c r="I168" s="241"/>
      <c r="J168" s="241"/>
      <c r="K168" s="241"/>
      <c r="L168" s="241"/>
      <c r="M168" s="241"/>
      <c r="N168" s="241"/>
      <c r="O168" s="241"/>
      <c r="P168" s="241"/>
      <c r="Q168" s="241"/>
      <c r="R168" s="241"/>
      <c r="S168" s="241"/>
      <c r="T168" s="241"/>
      <c r="U168" s="241" t="s">
        <v>364</v>
      </c>
      <c r="V168" s="241"/>
      <c r="W168" s="241"/>
      <c r="X168" s="241"/>
      <c r="Y168" s="241"/>
      <c r="Z168" s="241"/>
      <c r="AA168" s="241"/>
      <c r="AB168" s="241"/>
      <c r="AC168" s="241" t="s">
        <v>322</v>
      </c>
      <c r="AD168" s="241"/>
      <c r="AE168" s="241"/>
      <c r="AF168" s="241"/>
      <c r="AG168" s="241"/>
      <c r="AH168" s="241"/>
      <c r="AI168" s="241"/>
      <c r="AJ168" s="241"/>
      <c r="AK168" s="241"/>
      <c r="AL168" s="241"/>
      <c r="AM168" s="241"/>
      <c r="AN168" s="241"/>
      <c r="AO168" s="241"/>
      <c r="AP168" s="244"/>
      <c r="AQ168" s="241"/>
      <c r="AR168" s="241"/>
      <c r="AS168" s="241"/>
      <c r="AT168" s="244"/>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c r="CJ168" s="241"/>
      <c r="CK168" s="241"/>
      <c r="CL168" s="241"/>
      <c r="CM168" s="241"/>
      <c r="CN168" s="241"/>
      <c r="CO168" s="241"/>
      <c r="CP168" s="241"/>
      <c r="CQ168" s="241"/>
      <c r="CR168" s="241"/>
      <c r="CS168" s="241"/>
      <c r="CT168" s="241"/>
      <c r="CU168" s="241"/>
      <c r="CV168" s="241"/>
      <c r="CW168" s="241"/>
      <c r="CX168" s="241"/>
      <c r="CY168" s="241"/>
      <c r="CZ168" s="241"/>
      <c r="DA168" s="241"/>
      <c r="DB168" s="241"/>
      <c r="DC168" s="241"/>
      <c r="DD168" s="241"/>
      <c r="DE168" s="241"/>
      <c r="DF168" s="241"/>
      <c r="DG168" s="241"/>
      <c r="DH168" s="241"/>
      <c r="DI168" s="241"/>
      <c r="DJ168" s="241"/>
      <c r="DK168" s="241"/>
      <c r="DL168" s="241"/>
      <c r="DM168" s="241"/>
      <c r="DN168" s="241"/>
      <c r="DO168" s="241"/>
      <c r="DP168" s="241"/>
      <c r="DQ168" s="241"/>
      <c r="DR168" s="241"/>
      <c r="DS168" s="241"/>
      <c r="DT168" s="241"/>
      <c r="DU168" s="241"/>
      <c r="DV168" s="241"/>
      <c r="DW168" s="241"/>
      <c r="DX168" s="241"/>
      <c r="DY168" s="241"/>
      <c r="DZ168" s="241"/>
      <c r="EA168" s="241"/>
      <c r="EB168" s="241"/>
      <c r="EC168" s="241"/>
      <c r="ED168" s="241"/>
      <c r="EE168" s="241"/>
      <c r="EF168" s="241"/>
      <c r="EG168" s="241"/>
      <c r="EH168" s="241"/>
      <c r="EI168" s="241"/>
      <c r="EJ168" s="241"/>
      <c r="EK168" s="241"/>
      <c r="EL168" s="241"/>
      <c r="EM168" s="241"/>
      <c r="EN168" s="241"/>
      <c r="EO168" s="241"/>
      <c r="EP168" s="241"/>
      <c r="EQ168" s="241"/>
      <c r="ER168" s="241"/>
      <c r="ES168" s="241"/>
      <c r="ET168" s="241"/>
      <c r="EU168" s="241"/>
      <c r="EV168" s="241"/>
      <c r="EW168" s="241"/>
      <c r="EX168" s="241"/>
      <c r="EY168" s="241"/>
      <c r="EZ168" s="241"/>
      <c r="FA168" s="241"/>
      <c r="FB168" s="241"/>
      <c r="FC168" s="241"/>
      <c r="FD168" s="241"/>
      <c r="FE168" s="241"/>
      <c r="FF168" s="241"/>
      <c r="FG168" s="241"/>
      <c r="FH168" s="241"/>
      <c r="FI168" s="241"/>
      <c r="FJ168" s="241"/>
      <c r="FK168" s="241"/>
      <c r="FL168" s="241"/>
      <c r="FM168" s="241"/>
      <c r="FN168" s="241"/>
      <c r="FO168" s="241"/>
      <c r="FP168" s="241"/>
      <c r="FQ168" s="241"/>
      <c r="FR168" s="241"/>
      <c r="FS168" s="241"/>
      <c r="FT168" s="241"/>
      <c r="FU168" s="241"/>
      <c r="FV168" s="241"/>
      <c r="FW168" s="241"/>
      <c r="FX168" s="241"/>
      <c r="FY168" s="241"/>
      <c r="FZ168" s="241"/>
      <c r="GA168" s="241"/>
      <c r="GB168" s="241"/>
      <c r="GC168" s="241"/>
      <c r="GD168" s="241"/>
      <c r="GE168" s="241"/>
      <c r="GF168" s="241"/>
      <c r="GG168" s="241"/>
      <c r="GH168" s="241"/>
      <c r="GI168" s="241"/>
      <c r="GJ168" s="241"/>
      <c r="GK168" s="241"/>
      <c r="GL168" s="241"/>
      <c r="GM168" s="241"/>
      <c r="GN168" s="241"/>
      <c r="GO168" s="241"/>
      <c r="GP168" s="241"/>
      <c r="GQ168" s="241"/>
      <c r="GR168" s="241"/>
      <c r="GS168" s="241"/>
      <c r="GT168" s="241"/>
      <c r="GU168" s="241"/>
      <c r="GV168" s="241"/>
      <c r="GW168" s="241"/>
      <c r="GX168" s="241"/>
      <c r="GY168" s="241"/>
      <c r="GZ168" s="241"/>
      <c r="HA168" s="241"/>
      <c r="HB168" s="241"/>
      <c r="HC168" s="241"/>
      <c r="HD168" s="241"/>
      <c r="HE168" s="241"/>
      <c r="HF168" s="241"/>
    </row>
    <row r="169" spans="1:214" s="299" customFormat="1" ht="15" customHeight="1">
      <c r="A169" s="284"/>
      <c r="B169" s="284"/>
      <c r="C169" s="241"/>
      <c r="D169" s="241"/>
      <c r="E169" s="241"/>
      <c r="F169" s="241"/>
      <c r="G169" s="241"/>
      <c r="H169" s="241"/>
      <c r="I169" s="241"/>
      <c r="J169" s="241"/>
      <c r="K169" s="241"/>
      <c r="L169" s="241"/>
      <c r="M169" s="241"/>
      <c r="N169" s="241"/>
      <c r="O169" s="241"/>
      <c r="P169" s="241"/>
      <c r="Q169" s="241"/>
      <c r="R169" s="241"/>
      <c r="S169" s="241"/>
      <c r="T169" s="241"/>
      <c r="U169" s="241" t="s">
        <v>365</v>
      </c>
      <c r="V169" s="241"/>
      <c r="W169" s="241"/>
      <c r="X169" s="241"/>
      <c r="Y169" s="241"/>
      <c r="Z169" s="241"/>
      <c r="AA169" s="241"/>
      <c r="AB169" s="241"/>
      <c r="AC169" s="241" t="s">
        <v>366</v>
      </c>
      <c r="AD169" s="241"/>
      <c r="AE169" s="241"/>
      <c r="AF169" s="241"/>
      <c r="AG169" s="241"/>
      <c r="AH169" s="241"/>
      <c r="AI169" s="241"/>
      <c r="AJ169" s="241"/>
      <c r="AK169" s="241"/>
      <c r="AL169" s="241"/>
      <c r="AM169" s="241"/>
      <c r="AN169" s="241"/>
      <c r="AO169" s="241"/>
      <c r="AP169" s="244"/>
      <c r="AQ169" s="241"/>
      <c r="AR169" s="241"/>
      <c r="AS169" s="241"/>
      <c r="AT169" s="244"/>
      <c r="AU169" s="241"/>
      <c r="AV169" s="241"/>
      <c r="AW169" s="241"/>
      <c r="AX169" s="241"/>
      <c r="AY169" s="241"/>
      <c r="AZ169" s="241"/>
      <c r="BA169" s="241"/>
      <c r="BB169" s="241"/>
      <c r="BC169" s="241"/>
      <c r="BD169" s="241"/>
      <c r="BE169" s="241"/>
      <c r="BF169" s="241"/>
      <c r="BG169" s="241"/>
      <c r="BH169" s="241"/>
      <c r="BI169" s="241"/>
      <c r="BJ169" s="241"/>
      <c r="BK169" s="241"/>
      <c r="BL169" s="241"/>
      <c r="BM169" s="241"/>
      <c r="BN169" s="241"/>
      <c r="BO169" s="241"/>
      <c r="BP169" s="241"/>
      <c r="BQ169" s="241"/>
      <c r="BR169" s="241"/>
      <c r="BS169" s="241"/>
      <c r="BT169" s="241"/>
      <c r="BU169" s="241"/>
      <c r="BV169" s="241"/>
      <c r="BW169" s="241"/>
      <c r="BX169" s="241"/>
      <c r="BY169" s="241"/>
      <c r="BZ169" s="241"/>
      <c r="CA169" s="241"/>
      <c r="CB169" s="241"/>
      <c r="CC169" s="241"/>
      <c r="CD169" s="241"/>
      <c r="CE169" s="241"/>
      <c r="CF169" s="241"/>
      <c r="CG169" s="241"/>
      <c r="CH169" s="241"/>
      <c r="CI169" s="241"/>
      <c r="CJ169" s="241"/>
      <c r="CK169" s="241"/>
      <c r="CL169" s="241"/>
      <c r="CM169" s="241"/>
      <c r="CN169" s="241"/>
      <c r="CO169" s="241"/>
      <c r="CP169" s="241"/>
      <c r="CQ169" s="241"/>
      <c r="CR169" s="241"/>
      <c r="CS169" s="241"/>
      <c r="CT169" s="241"/>
      <c r="CU169" s="241"/>
      <c r="CV169" s="241"/>
      <c r="CW169" s="241"/>
      <c r="CX169" s="241"/>
      <c r="CY169" s="241"/>
      <c r="CZ169" s="241"/>
      <c r="DA169" s="241"/>
      <c r="DB169" s="241"/>
      <c r="DC169" s="241"/>
      <c r="DD169" s="241"/>
      <c r="DE169" s="241"/>
      <c r="DF169" s="241"/>
      <c r="DG169" s="241"/>
      <c r="DH169" s="241"/>
      <c r="DI169" s="241"/>
      <c r="DJ169" s="241"/>
      <c r="DK169" s="241"/>
      <c r="DL169" s="241"/>
      <c r="DM169" s="241"/>
      <c r="DN169" s="241"/>
      <c r="DO169" s="241"/>
      <c r="DP169" s="241"/>
      <c r="DQ169" s="241"/>
      <c r="DR169" s="241"/>
      <c r="DS169" s="241"/>
      <c r="DT169" s="241"/>
      <c r="DU169" s="241"/>
      <c r="DV169" s="241"/>
      <c r="DW169" s="241"/>
      <c r="DX169" s="241"/>
      <c r="DY169" s="241"/>
      <c r="DZ169" s="241"/>
      <c r="EA169" s="241"/>
      <c r="EB169" s="241"/>
      <c r="EC169" s="241"/>
      <c r="ED169" s="241"/>
      <c r="EE169" s="241"/>
      <c r="EF169" s="241"/>
      <c r="EG169" s="241"/>
      <c r="EH169" s="241"/>
      <c r="EI169" s="241"/>
      <c r="EJ169" s="241"/>
      <c r="EK169" s="241"/>
      <c r="EL169" s="241"/>
      <c r="EM169" s="241"/>
      <c r="EN169" s="241"/>
      <c r="EO169" s="241"/>
      <c r="EP169" s="241"/>
      <c r="EQ169" s="241"/>
      <c r="ER169" s="241"/>
      <c r="ES169" s="241"/>
      <c r="ET169" s="241"/>
      <c r="EU169" s="241"/>
      <c r="EV169" s="241"/>
      <c r="EW169" s="241"/>
      <c r="EX169" s="241"/>
      <c r="EY169" s="241"/>
      <c r="EZ169" s="241"/>
      <c r="FA169" s="241"/>
      <c r="FB169" s="241"/>
      <c r="FC169" s="241"/>
      <c r="FD169" s="241"/>
      <c r="FE169" s="241"/>
      <c r="FF169" s="241"/>
      <c r="FG169" s="241"/>
      <c r="FH169" s="241"/>
      <c r="FI169" s="241"/>
      <c r="FJ169" s="241"/>
      <c r="FK169" s="241"/>
      <c r="FL169" s="241"/>
      <c r="FM169" s="241"/>
      <c r="FN169" s="241"/>
      <c r="FO169" s="241"/>
      <c r="FP169" s="241"/>
      <c r="FQ169" s="241"/>
      <c r="FR169" s="241"/>
      <c r="FS169" s="241"/>
      <c r="FT169" s="241"/>
      <c r="FU169" s="241"/>
      <c r="FV169" s="241"/>
      <c r="FW169" s="241"/>
      <c r="FX169" s="241"/>
      <c r="FY169" s="241"/>
      <c r="FZ169" s="241"/>
      <c r="GA169" s="241"/>
      <c r="GB169" s="241"/>
      <c r="GC169" s="241"/>
      <c r="GD169" s="241"/>
      <c r="GE169" s="241"/>
      <c r="GF169" s="241"/>
      <c r="GG169" s="241"/>
      <c r="GH169" s="241"/>
      <c r="GI169" s="241"/>
      <c r="GJ169" s="241"/>
      <c r="GK169" s="241"/>
      <c r="GL169" s="241"/>
      <c r="GM169" s="241"/>
      <c r="GN169" s="241"/>
      <c r="GO169" s="241"/>
      <c r="GP169" s="241"/>
      <c r="GQ169" s="241"/>
      <c r="GR169" s="241"/>
      <c r="GS169" s="241"/>
      <c r="GT169" s="241"/>
      <c r="GU169" s="241"/>
      <c r="GV169" s="241"/>
      <c r="GW169" s="241"/>
      <c r="GX169" s="241"/>
      <c r="GY169" s="241"/>
      <c r="GZ169" s="241"/>
      <c r="HA169" s="241"/>
      <c r="HB169" s="241"/>
      <c r="HC169" s="241"/>
      <c r="HD169" s="241"/>
      <c r="HE169" s="241"/>
      <c r="HF169" s="241"/>
    </row>
    <row r="170" spans="1:214" s="299" customFormat="1" ht="15" customHeight="1">
      <c r="A170" s="284"/>
      <c r="B170" s="284"/>
      <c r="C170" s="241"/>
      <c r="D170" s="241"/>
      <c r="E170" s="241"/>
      <c r="F170" s="241"/>
      <c r="G170" s="241"/>
      <c r="H170" s="241"/>
      <c r="I170" s="241"/>
      <c r="J170" s="241"/>
      <c r="K170" s="241"/>
      <c r="L170" s="241"/>
      <c r="M170" s="241"/>
      <c r="N170" s="241"/>
      <c r="O170" s="241"/>
      <c r="P170" s="241"/>
      <c r="Q170" s="241"/>
      <c r="R170" s="241"/>
      <c r="S170" s="241"/>
      <c r="T170" s="241"/>
      <c r="U170" s="241" t="s">
        <v>367</v>
      </c>
      <c r="V170" s="241"/>
      <c r="W170" s="241"/>
      <c r="X170" s="241"/>
      <c r="Y170" s="241"/>
      <c r="Z170" s="241"/>
      <c r="AA170" s="241"/>
      <c r="AB170" s="241"/>
      <c r="AC170" s="241" t="s">
        <v>313</v>
      </c>
      <c r="AD170" s="241"/>
      <c r="AE170" s="241"/>
      <c r="AF170" s="241"/>
      <c r="AG170" s="241"/>
      <c r="AH170" s="241"/>
      <c r="AI170" s="241"/>
      <c r="AJ170" s="241"/>
      <c r="AK170" s="241"/>
      <c r="AL170" s="241"/>
      <c r="AM170" s="241"/>
      <c r="AN170" s="241"/>
      <c r="AO170" s="241"/>
      <c r="AP170" s="244"/>
      <c r="AQ170" s="241"/>
      <c r="AR170" s="241"/>
      <c r="AS170" s="241"/>
      <c r="AT170" s="244"/>
      <c r="AU170" s="241"/>
      <c r="AV170" s="241"/>
      <c r="AW170" s="241"/>
      <c r="AX170" s="241"/>
      <c r="AY170" s="241"/>
      <c r="AZ170" s="241"/>
      <c r="BA170" s="241"/>
      <c r="BB170" s="241"/>
      <c r="BC170" s="241"/>
      <c r="BD170" s="241"/>
      <c r="BE170" s="241"/>
      <c r="BF170" s="241"/>
      <c r="BG170" s="241"/>
      <c r="BH170" s="241"/>
      <c r="BI170" s="241"/>
      <c r="BJ170" s="241"/>
      <c r="BK170" s="241"/>
      <c r="BL170" s="241"/>
      <c r="BM170" s="241"/>
      <c r="BN170" s="241"/>
      <c r="BO170" s="241"/>
      <c r="BP170" s="241"/>
      <c r="BQ170" s="241"/>
      <c r="BR170" s="241"/>
      <c r="BS170" s="241"/>
      <c r="BT170" s="241"/>
      <c r="BU170" s="241"/>
      <c r="BV170" s="241"/>
      <c r="BW170" s="241"/>
      <c r="BX170" s="241"/>
      <c r="BY170" s="241"/>
      <c r="BZ170" s="241"/>
      <c r="CA170" s="241"/>
      <c r="CB170" s="241"/>
      <c r="CC170" s="241"/>
      <c r="CD170" s="241"/>
      <c r="CE170" s="241"/>
      <c r="CF170" s="241"/>
      <c r="CG170" s="241"/>
      <c r="CH170" s="241"/>
      <c r="CI170" s="241"/>
      <c r="CJ170" s="241"/>
      <c r="CK170" s="241"/>
      <c r="CL170" s="241"/>
      <c r="CM170" s="241"/>
      <c r="CN170" s="241"/>
      <c r="CO170" s="241"/>
      <c r="CP170" s="241"/>
      <c r="CQ170" s="241"/>
      <c r="CR170" s="241"/>
      <c r="CS170" s="241"/>
      <c r="CT170" s="241"/>
      <c r="CU170" s="241"/>
      <c r="CV170" s="241"/>
      <c r="CW170" s="241"/>
      <c r="CX170" s="241"/>
      <c r="CY170" s="241"/>
      <c r="CZ170" s="241"/>
      <c r="DA170" s="241"/>
      <c r="DB170" s="241"/>
      <c r="DC170" s="241"/>
      <c r="DD170" s="241"/>
      <c r="DE170" s="241"/>
      <c r="DF170" s="241"/>
      <c r="DG170" s="241"/>
      <c r="DH170" s="241"/>
      <c r="DI170" s="241"/>
      <c r="DJ170" s="241"/>
      <c r="DK170" s="241"/>
      <c r="DL170" s="241"/>
      <c r="DM170" s="241"/>
      <c r="DN170" s="241"/>
      <c r="DO170" s="241"/>
      <c r="DP170" s="241"/>
      <c r="DQ170" s="241"/>
      <c r="DR170" s="241"/>
      <c r="DS170" s="241"/>
      <c r="DT170" s="241"/>
      <c r="DU170" s="241"/>
      <c r="DV170" s="241"/>
      <c r="DW170" s="241"/>
      <c r="DX170" s="241"/>
      <c r="DY170" s="241"/>
      <c r="DZ170" s="241"/>
      <c r="EA170" s="241"/>
      <c r="EB170" s="241"/>
      <c r="EC170" s="241"/>
      <c r="ED170" s="241"/>
      <c r="EE170" s="241"/>
      <c r="EF170" s="241"/>
      <c r="EG170" s="241"/>
      <c r="EH170" s="241"/>
      <c r="EI170" s="241"/>
      <c r="EJ170" s="241"/>
      <c r="EK170" s="241"/>
      <c r="EL170" s="241"/>
      <c r="EM170" s="241"/>
      <c r="EN170" s="241"/>
      <c r="EO170" s="241"/>
      <c r="EP170" s="241"/>
      <c r="EQ170" s="241"/>
      <c r="ER170" s="241"/>
      <c r="ES170" s="241"/>
      <c r="ET170" s="241"/>
      <c r="EU170" s="241"/>
      <c r="EV170" s="241"/>
      <c r="EW170" s="241"/>
      <c r="EX170" s="241"/>
      <c r="EY170" s="241"/>
      <c r="EZ170" s="241"/>
      <c r="FA170" s="241"/>
      <c r="FB170" s="241"/>
      <c r="FC170" s="241"/>
      <c r="FD170" s="241"/>
      <c r="FE170" s="241"/>
      <c r="FF170" s="241"/>
      <c r="FG170" s="241"/>
      <c r="FH170" s="241"/>
      <c r="FI170" s="241"/>
      <c r="FJ170" s="241"/>
      <c r="FK170" s="241"/>
      <c r="FL170" s="241"/>
      <c r="FM170" s="241"/>
      <c r="FN170" s="241"/>
      <c r="FO170" s="241"/>
      <c r="FP170" s="241"/>
      <c r="FQ170" s="241"/>
      <c r="FR170" s="241"/>
      <c r="FS170" s="241"/>
      <c r="FT170" s="241"/>
      <c r="FU170" s="241"/>
      <c r="FV170" s="241"/>
      <c r="FW170" s="241"/>
      <c r="FX170" s="241"/>
      <c r="FY170" s="241"/>
      <c r="FZ170" s="241"/>
      <c r="GA170" s="241"/>
      <c r="GB170" s="241"/>
      <c r="GC170" s="241"/>
      <c r="GD170" s="241"/>
      <c r="GE170" s="241"/>
      <c r="GF170" s="241"/>
      <c r="GG170" s="241"/>
      <c r="GH170" s="241"/>
      <c r="GI170" s="241"/>
      <c r="GJ170" s="241"/>
      <c r="GK170" s="241"/>
      <c r="GL170" s="241"/>
      <c r="GM170" s="241"/>
      <c r="GN170" s="241"/>
      <c r="GO170" s="241"/>
      <c r="GP170" s="241"/>
      <c r="GQ170" s="241"/>
      <c r="GR170" s="241"/>
      <c r="GS170" s="241"/>
      <c r="GT170" s="241"/>
      <c r="GU170" s="241"/>
      <c r="GV170" s="241"/>
      <c r="GW170" s="241"/>
      <c r="GX170" s="241"/>
      <c r="GY170" s="241"/>
      <c r="GZ170" s="241"/>
      <c r="HA170" s="241"/>
      <c r="HB170" s="241"/>
      <c r="HC170" s="241"/>
      <c r="HD170" s="241"/>
      <c r="HE170" s="241"/>
      <c r="HF170" s="241"/>
    </row>
    <row r="171" spans="1:214" s="299" customFormat="1" ht="15" customHeight="1">
      <c r="A171" s="284"/>
      <c r="B171" s="284"/>
      <c r="C171" s="241"/>
      <c r="D171" s="241"/>
      <c r="E171" s="241"/>
      <c r="F171" s="241"/>
      <c r="G171" s="241"/>
      <c r="H171" s="241"/>
      <c r="I171" s="241"/>
      <c r="J171" s="241"/>
      <c r="K171" s="241"/>
      <c r="L171" s="241"/>
      <c r="M171" s="241"/>
      <c r="N171" s="241"/>
      <c r="O171" s="241"/>
      <c r="P171" s="241"/>
      <c r="Q171" s="241"/>
      <c r="R171" s="241"/>
      <c r="S171" s="241"/>
      <c r="T171" s="241"/>
      <c r="U171" s="241" t="s">
        <v>368</v>
      </c>
      <c r="V171" s="241"/>
      <c r="W171" s="241"/>
      <c r="X171" s="241"/>
      <c r="Y171" s="241"/>
      <c r="Z171" s="241"/>
      <c r="AA171" s="241"/>
      <c r="AB171" s="241"/>
      <c r="AC171" s="241" t="s">
        <v>316</v>
      </c>
      <c r="AD171" s="241"/>
      <c r="AE171" s="241"/>
      <c r="AF171" s="241"/>
      <c r="AG171" s="241"/>
      <c r="AH171" s="241"/>
      <c r="AI171" s="241"/>
      <c r="AJ171" s="241"/>
      <c r="AK171" s="241"/>
      <c r="AL171" s="241"/>
      <c r="AM171" s="241"/>
      <c r="AN171" s="241"/>
      <c r="AO171" s="241"/>
      <c r="AP171" s="244"/>
      <c r="AQ171" s="241"/>
      <c r="AR171" s="241"/>
      <c r="AS171" s="241"/>
      <c r="AT171" s="244"/>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c r="CJ171" s="241"/>
      <c r="CK171" s="241"/>
      <c r="CL171" s="241"/>
      <c r="CM171" s="241"/>
      <c r="CN171" s="241"/>
      <c r="CO171" s="241"/>
      <c r="CP171" s="241"/>
      <c r="CQ171" s="241"/>
      <c r="CR171" s="241"/>
      <c r="CS171" s="241"/>
      <c r="CT171" s="241"/>
      <c r="CU171" s="241"/>
      <c r="CV171" s="241"/>
      <c r="CW171" s="241"/>
      <c r="CX171" s="241"/>
      <c r="CY171" s="241"/>
      <c r="CZ171" s="241"/>
      <c r="DA171" s="241"/>
      <c r="DB171" s="241"/>
      <c r="DC171" s="241"/>
      <c r="DD171" s="241"/>
      <c r="DE171" s="241"/>
      <c r="DF171" s="241"/>
      <c r="DG171" s="241"/>
      <c r="DH171" s="241"/>
      <c r="DI171" s="241"/>
      <c r="DJ171" s="241"/>
      <c r="DK171" s="241"/>
      <c r="DL171" s="241"/>
      <c r="DM171" s="241"/>
      <c r="DN171" s="241"/>
      <c r="DO171" s="241"/>
      <c r="DP171" s="241"/>
      <c r="DQ171" s="241"/>
      <c r="DR171" s="241"/>
      <c r="DS171" s="241"/>
      <c r="DT171" s="241"/>
      <c r="DU171" s="241"/>
      <c r="DV171" s="241"/>
      <c r="DW171" s="241"/>
      <c r="DX171" s="241"/>
      <c r="DY171" s="241"/>
      <c r="DZ171" s="241"/>
      <c r="EA171" s="241"/>
      <c r="EB171" s="241"/>
      <c r="EC171" s="241"/>
      <c r="ED171" s="241"/>
      <c r="EE171" s="241"/>
      <c r="EF171" s="241"/>
      <c r="EG171" s="241"/>
      <c r="EH171" s="241"/>
      <c r="EI171" s="241"/>
      <c r="EJ171" s="241"/>
      <c r="EK171" s="241"/>
      <c r="EL171" s="241"/>
      <c r="EM171" s="241"/>
      <c r="EN171" s="241"/>
      <c r="EO171" s="241"/>
      <c r="EP171" s="241"/>
      <c r="EQ171" s="241"/>
      <c r="ER171" s="241"/>
      <c r="ES171" s="241"/>
      <c r="ET171" s="241"/>
      <c r="EU171" s="241"/>
      <c r="EV171" s="241"/>
      <c r="EW171" s="241"/>
      <c r="EX171" s="241"/>
      <c r="EY171" s="241"/>
      <c r="EZ171" s="241"/>
      <c r="FA171" s="241"/>
      <c r="FB171" s="241"/>
      <c r="FC171" s="241"/>
      <c r="FD171" s="241"/>
      <c r="FE171" s="241"/>
      <c r="FF171" s="241"/>
      <c r="FG171" s="241"/>
      <c r="FH171" s="241"/>
      <c r="FI171" s="241"/>
      <c r="FJ171" s="241"/>
      <c r="FK171" s="241"/>
      <c r="FL171" s="241"/>
      <c r="FM171" s="241"/>
      <c r="FN171" s="241"/>
      <c r="FO171" s="241"/>
      <c r="FP171" s="241"/>
      <c r="FQ171" s="241"/>
      <c r="FR171" s="241"/>
      <c r="FS171" s="241"/>
      <c r="FT171" s="241"/>
      <c r="FU171" s="241"/>
      <c r="FV171" s="241"/>
      <c r="FW171" s="241"/>
      <c r="FX171" s="241"/>
      <c r="FY171" s="241"/>
      <c r="FZ171" s="241"/>
      <c r="GA171" s="241"/>
      <c r="GB171" s="241"/>
      <c r="GC171" s="241"/>
      <c r="GD171" s="241"/>
      <c r="GE171" s="241"/>
      <c r="GF171" s="241"/>
      <c r="GG171" s="241"/>
      <c r="GH171" s="241"/>
      <c r="GI171" s="241"/>
      <c r="GJ171" s="241"/>
      <c r="GK171" s="241"/>
      <c r="GL171" s="241"/>
      <c r="GM171" s="241"/>
      <c r="GN171" s="241"/>
      <c r="GO171" s="241"/>
      <c r="GP171" s="241"/>
      <c r="GQ171" s="241"/>
      <c r="GR171" s="241"/>
      <c r="GS171" s="241"/>
      <c r="GT171" s="241"/>
      <c r="GU171" s="241"/>
      <c r="GV171" s="241"/>
      <c r="GW171" s="241"/>
      <c r="GX171" s="241"/>
      <c r="GY171" s="241"/>
      <c r="GZ171" s="241"/>
      <c r="HA171" s="241"/>
      <c r="HB171" s="241"/>
      <c r="HC171" s="241"/>
      <c r="HD171" s="241"/>
      <c r="HE171" s="241"/>
      <c r="HF171" s="241"/>
    </row>
    <row r="172" spans="1:214" s="299" customFormat="1" ht="15" customHeight="1">
      <c r="A172" s="284"/>
      <c r="B172" s="284"/>
      <c r="C172" s="241"/>
      <c r="D172" s="241"/>
      <c r="E172" s="241"/>
      <c r="F172" s="241"/>
      <c r="G172" s="241"/>
      <c r="H172" s="241"/>
      <c r="I172" s="241"/>
      <c r="J172" s="241"/>
      <c r="K172" s="241"/>
      <c r="L172" s="241"/>
      <c r="M172" s="241"/>
      <c r="N172" s="241"/>
      <c r="O172" s="241"/>
      <c r="P172" s="241"/>
      <c r="Q172" s="241"/>
      <c r="R172" s="241"/>
      <c r="S172" s="241"/>
      <c r="T172" s="241"/>
      <c r="U172" s="241" t="s">
        <v>369</v>
      </c>
      <c r="V172" s="241"/>
      <c r="W172" s="241"/>
      <c r="X172" s="241"/>
      <c r="Y172" s="241"/>
      <c r="Z172" s="241"/>
      <c r="AA172" s="241"/>
      <c r="AB172" s="241"/>
      <c r="AC172" s="241" t="s">
        <v>350</v>
      </c>
      <c r="AD172" s="241"/>
      <c r="AE172" s="241"/>
      <c r="AF172" s="241"/>
      <c r="AG172" s="241"/>
      <c r="AH172" s="241"/>
      <c r="AI172" s="241"/>
      <c r="AJ172" s="241"/>
      <c r="AK172" s="241"/>
      <c r="AL172" s="241"/>
      <c r="AM172" s="241"/>
      <c r="AN172" s="241"/>
      <c r="AO172" s="241"/>
      <c r="AP172" s="244"/>
      <c r="AQ172" s="241"/>
      <c r="AR172" s="241"/>
      <c r="AS172" s="241"/>
      <c r="AT172" s="244"/>
      <c r="AU172" s="241"/>
      <c r="AV172" s="241"/>
      <c r="AW172" s="241"/>
      <c r="AX172" s="241"/>
      <c r="AY172" s="241"/>
      <c r="AZ172" s="241"/>
      <c r="BA172" s="241"/>
      <c r="BB172" s="241"/>
      <c r="BC172" s="241"/>
      <c r="BD172" s="241"/>
      <c r="BE172" s="241"/>
      <c r="BF172" s="241"/>
      <c r="BG172" s="241"/>
      <c r="BH172" s="241"/>
      <c r="BI172" s="241"/>
      <c r="BJ172" s="241"/>
      <c r="BK172" s="241"/>
      <c r="BL172" s="241"/>
      <c r="BM172" s="241"/>
      <c r="BN172" s="241"/>
      <c r="BO172" s="241"/>
      <c r="BP172" s="241"/>
      <c r="BQ172" s="241"/>
      <c r="BR172" s="241"/>
      <c r="BS172" s="241"/>
      <c r="BT172" s="241"/>
      <c r="BU172" s="241"/>
      <c r="BV172" s="241"/>
      <c r="BW172" s="241"/>
      <c r="BX172" s="241"/>
      <c r="BY172" s="241"/>
      <c r="BZ172" s="241"/>
      <c r="CA172" s="241"/>
      <c r="CB172" s="241"/>
      <c r="CC172" s="241"/>
      <c r="CD172" s="241"/>
      <c r="CE172" s="241"/>
      <c r="CF172" s="241"/>
      <c r="CG172" s="241"/>
      <c r="CH172" s="241"/>
      <c r="CI172" s="241"/>
      <c r="CJ172" s="241"/>
      <c r="CK172" s="241"/>
      <c r="CL172" s="241"/>
      <c r="CM172" s="241"/>
      <c r="CN172" s="241"/>
      <c r="CO172" s="241"/>
      <c r="CP172" s="241"/>
      <c r="CQ172" s="241"/>
      <c r="CR172" s="241"/>
      <c r="CS172" s="241"/>
      <c r="CT172" s="241"/>
      <c r="CU172" s="241"/>
      <c r="CV172" s="241"/>
      <c r="CW172" s="241"/>
      <c r="CX172" s="241"/>
      <c r="CY172" s="241"/>
      <c r="CZ172" s="241"/>
      <c r="DA172" s="241"/>
      <c r="DB172" s="241"/>
      <c r="DC172" s="241"/>
      <c r="DD172" s="241"/>
      <c r="DE172" s="241"/>
      <c r="DF172" s="241"/>
      <c r="DG172" s="241"/>
      <c r="DH172" s="241"/>
      <c r="DI172" s="241"/>
      <c r="DJ172" s="241"/>
      <c r="DK172" s="241"/>
      <c r="DL172" s="241"/>
      <c r="DM172" s="241"/>
      <c r="DN172" s="241"/>
      <c r="DO172" s="241"/>
      <c r="DP172" s="241"/>
      <c r="DQ172" s="241"/>
      <c r="DR172" s="241"/>
      <c r="DS172" s="241"/>
      <c r="DT172" s="241"/>
      <c r="DU172" s="241"/>
      <c r="DV172" s="241"/>
      <c r="DW172" s="241"/>
      <c r="DX172" s="241"/>
      <c r="DY172" s="241"/>
      <c r="DZ172" s="241"/>
      <c r="EA172" s="241"/>
      <c r="EB172" s="241"/>
      <c r="EC172" s="241"/>
      <c r="ED172" s="241"/>
      <c r="EE172" s="241"/>
      <c r="EF172" s="241"/>
      <c r="EG172" s="241"/>
      <c r="EH172" s="241"/>
      <c r="EI172" s="241"/>
      <c r="EJ172" s="241"/>
      <c r="EK172" s="241"/>
      <c r="EL172" s="241"/>
      <c r="EM172" s="241"/>
      <c r="EN172" s="241"/>
      <c r="EO172" s="241"/>
      <c r="EP172" s="241"/>
      <c r="EQ172" s="241"/>
      <c r="ER172" s="241"/>
      <c r="ES172" s="241"/>
      <c r="ET172" s="241"/>
      <c r="EU172" s="241"/>
      <c r="EV172" s="241"/>
      <c r="EW172" s="241"/>
      <c r="EX172" s="241"/>
      <c r="EY172" s="241"/>
      <c r="EZ172" s="241"/>
      <c r="FA172" s="241"/>
      <c r="FB172" s="241"/>
      <c r="FC172" s="241"/>
      <c r="FD172" s="241"/>
      <c r="FE172" s="241"/>
      <c r="FF172" s="241"/>
      <c r="FG172" s="241"/>
      <c r="FH172" s="241"/>
      <c r="FI172" s="241"/>
      <c r="FJ172" s="241"/>
      <c r="FK172" s="241"/>
      <c r="FL172" s="241"/>
      <c r="FM172" s="241"/>
      <c r="FN172" s="241"/>
      <c r="FO172" s="241"/>
      <c r="FP172" s="241"/>
      <c r="FQ172" s="241"/>
      <c r="FR172" s="241"/>
      <c r="FS172" s="241"/>
      <c r="FT172" s="241"/>
      <c r="FU172" s="241"/>
      <c r="FV172" s="241"/>
      <c r="FW172" s="241"/>
      <c r="FX172" s="241"/>
      <c r="FY172" s="241"/>
      <c r="FZ172" s="241"/>
      <c r="GA172" s="241"/>
      <c r="GB172" s="241"/>
      <c r="GC172" s="241"/>
      <c r="GD172" s="241"/>
      <c r="GE172" s="241"/>
      <c r="GF172" s="241"/>
      <c r="GG172" s="241"/>
      <c r="GH172" s="241"/>
      <c r="GI172" s="241"/>
      <c r="GJ172" s="241"/>
      <c r="GK172" s="241"/>
      <c r="GL172" s="241"/>
      <c r="GM172" s="241"/>
      <c r="GN172" s="241"/>
      <c r="GO172" s="241"/>
      <c r="GP172" s="241"/>
      <c r="GQ172" s="241"/>
      <c r="GR172" s="241"/>
      <c r="GS172" s="241"/>
      <c r="GT172" s="241"/>
      <c r="GU172" s="241"/>
      <c r="GV172" s="241"/>
      <c r="GW172" s="241"/>
      <c r="GX172" s="241"/>
      <c r="GY172" s="241"/>
      <c r="GZ172" s="241"/>
      <c r="HA172" s="241"/>
      <c r="HB172" s="241"/>
      <c r="HC172" s="241"/>
      <c r="HD172" s="241"/>
      <c r="HE172" s="241"/>
      <c r="HF172" s="241"/>
    </row>
    <row r="173" spans="1:214" s="299" customFormat="1" ht="15" customHeight="1">
      <c r="A173" s="284"/>
      <c r="B173" s="284"/>
      <c r="C173" s="241"/>
      <c r="D173" s="241"/>
      <c r="E173" s="241"/>
      <c r="F173" s="241"/>
      <c r="G173" s="241"/>
      <c r="H173" s="241"/>
      <c r="I173" s="241"/>
      <c r="J173" s="241"/>
      <c r="K173" s="241"/>
      <c r="L173" s="241"/>
      <c r="M173" s="241"/>
      <c r="N173" s="241"/>
      <c r="O173" s="241"/>
      <c r="P173" s="241"/>
      <c r="Q173" s="241"/>
      <c r="R173" s="241"/>
      <c r="S173" s="241"/>
      <c r="T173" s="241"/>
      <c r="U173" s="241" t="s">
        <v>370</v>
      </c>
      <c r="V173" s="241"/>
      <c r="W173" s="241"/>
      <c r="X173" s="241"/>
      <c r="Y173" s="241"/>
      <c r="Z173" s="241"/>
      <c r="AA173" s="241"/>
      <c r="AB173" s="241"/>
      <c r="AC173" s="241" t="s">
        <v>325</v>
      </c>
      <c r="AD173" s="241"/>
      <c r="AE173" s="241"/>
      <c r="AF173" s="241"/>
      <c r="AG173" s="241"/>
      <c r="AH173" s="241"/>
      <c r="AI173" s="241"/>
      <c r="AJ173" s="241"/>
      <c r="AK173" s="241"/>
      <c r="AL173" s="241"/>
      <c r="AM173" s="241"/>
      <c r="AN173" s="241"/>
      <c r="AO173" s="241"/>
      <c r="AP173" s="244"/>
      <c r="AQ173" s="241"/>
      <c r="AR173" s="241"/>
      <c r="AS173" s="241"/>
      <c r="AT173" s="244"/>
      <c r="AU173" s="241"/>
      <c r="AV173" s="241"/>
      <c r="AW173" s="241"/>
      <c r="AX173" s="241"/>
      <c r="AY173" s="241"/>
      <c r="AZ173" s="241"/>
      <c r="BA173" s="241"/>
      <c r="BB173" s="241"/>
      <c r="BC173" s="241"/>
      <c r="BD173" s="241"/>
      <c r="BE173" s="241"/>
      <c r="BF173" s="241"/>
      <c r="BG173" s="241"/>
      <c r="BH173" s="241"/>
      <c r="BI173" s="241"/>
      <c r="BJ173" s="241"/>
      <c r="BK173" s="241"/>
      <c r="BL173" s="241"/>
      <c r="BM173" s="241"/>
      <c r="BN173" s="241"/>
      <c r="BO173" s="241"/>
      <c r="BP173" s="241"/>
      <c r="BQ173" s="241"/>
      <c r="BR173" s="241"/>
      <c r="BS173" s="241"/>
      <c r="BT173" s="241"/>
      <c r="BU173" s="241"/>
      <c r="BV173" s="241"/>
      <c r="BW173" s="241"/>
      <c r="BX173" s="241"/>
      <c r="BY173" s="241"/>
      <c r="BZ173" s="241"/>
      <c r="CA173" s="241"/>
      <c r="CB173" s="241"/>
      <c r="CC173" s="241"/>
      <c r="CD173" s="241"/>
      <c r="CE173" s="241"/>
      <c r="CF173" s="241"/>
      <c r="CG173" s="241"/>
      <c r="CH173" s="241"/>
      <c r="CI173" s="241"/>
      <c r="CJ173" s="241"/>
      <c r="CK173" s="241"/>
      <c r="CL173" s="241"/>
      <c r="CM173" s="241"/>
      <c r="CN173" s="241"/>
      <c r="CO173" s="241"/>
      <c r="CP173" s="241"/>
      <c r="CQ173" s="241"/>
      <c r="CR173" s="241"/>
      <c r="CS173" s="241"/>
      <c r="CT173" s="241"/>
      <c r="CU173" s="241"/>
      <c r="CV173" s="241"/>
      <c r="CW173" s="241"/>
      <c r="CX173" s="241"/>
      <c r="CY173" s="241"/>
      <c r="CZ173" s="241"/>
      <c r="DA173" s="241"/>
      <c r="DB173" s="241"/>
      <c r="DC173" s="241"/>
      <c r="DD173" s="241"/>
      <c r="DE173" s="241"/>
      <c r="DF173" s="241"/>
      <c r="DG173" s="241"/>
      <c r="DH173" s="241"/>
      <c r="DI173" s="241"/>
      <c r="DJ173" s="241"/>
      <c r="DK173" s="241"/>
      <c r="DL173" s="241"/>
      <c r="DM173" s="241"/>
      <c r="DN173" s="241"/>
      <c r="DO173" s="241"/>
      <c r="DP173" s="241"/>
      <c r="DQ173" s="241"/>
      <c r="DR173" s="241"/>
      <c r="DS173" s="241"/>
      <c r="DT173" s="241"/>
      <c r="DU173" s="241"/>
      <c r="DV173" s="241"/>
      <c r="DW173" s="241"/>
      <c r="DX173" s="241"/>
      <c r="DY173" s="241"/>
      <c r="DZ173" s="241"/>
      <c r="EA173" s="241"/>
      <c r="EB173" s="241"/>
      <c r="EC173" s="241"/>
      <c r="ED173" s="241"/>
      <c r="EE173" s="241"/>
      <c r="EF173" s="241"/>
      <c r="EG173" s="241"/>
      <c r="EH173" s="241"/>
      <c r="EI173" s="241"/>
      <c r="EJ173" s="241"/>
      <c r="EK173" s="241"/>
      <c r="EL173" s="241"/>
      <c r="EM173" s="241"/>
      <c r="EN173" s="241"/>
      <c r="EO173" s="241"/>
      <c r="EP173" s="241"/>
      <c r="EQ173" s="241"/>
      <c r="ER173" s="241"/>
      <c r="ES173" s="241"/>
      <c r="ET173" s="241"/>
      <c r="EU173" s="241"/>
      <c r="EV173" s="241"/>
      <c r="EW173" s="241"/>
      <c r="EX173" s="241"/>
      <c r="EY173" s="241"/>
      <c r="EZ173" s="241"/>
      <c r="FA173" s="241"/>
      <c r="FB173" s="241"/>
      <c r="FC173" s="241"/>
      <c r="FD173" s="241"/>
      <c r="FE173" s="241"/>
      <c r="FF173" s="241"/>
      <c r="FG173" s="241"/>
      <c r="FH173" s="241"/>
      <c r="FI173" s="241"/>
      <c r="FJ173" s="241"/>
      <c r="FK173" s="241"/>
      <c r="FL173" s="241"/>
      <c r="FM173" s="241"/>
      <c r="FN173" s="241"/>
      <c r="FO173" s="241"/>
      <c r="FP173" s="241"/>
      <c r="FQ173" s="241"/>
      <c r="FR173" s="241"/>
      <c r="FS173" s="241"/>
      <c r="FT173" s="241"/>
      <c r="FU173" s="241"/>
      <c r="FV173" s="241"/>
      <c r="FW173" s="241"/>
      <c r="FX173" s="241"/>
      <c r="FY173" s="241"/>
      <c r="FZ173" s="241"/>
      <c r="GA173" s="241"/>
      <c r="GB173" s="241"/>
      <c r="GC173" s="241"/>
      <c r="GD173" s="241"/>
      <c r="GE173" s="241"/>
      <c r="GF173" s="241"/>
      <c r="GG173" s="241"/>
      <c r="GH173" s="241"/>
      <c r="GI173" s="241"/>
      <c r="GJ173" s="241"/>
      <c r="GK173" s="241"/>
      <c r="GL173" s="241"/>
      <c r="GM173" s="241"/>
      <c r="GN173" s="241"/>
      <c r="GO173" s="241"/>
      <c r="GP173" s="241"/>
      <c r="GQ173" s="241"/>
      <c r="GR173" s="241"/>
      <c r="GS173" s="241"/>
      <c r="GT173" s="241"/>
      <c r="GU173" s="241"/>
      <c r="GV173" s="241"/>
      <c r="GW173" s="241"/>
      <c r="GX173" s="241"/>
      <c r="GY173" s="241"/>
      <c r="GZ173" s="241"/>
      <c r="HA173" s="241"/>
      <c r="HB173" s="241"/>
      <c r="HC173" s="241"/>
      <c r="HD173" s="241"/>
      <c r="HE173" s="241"/>
      <c r="HF173" s="241"/>
    </row>
    <row r="174" spans="1:214" s="299" customFormat="1" ht="15" customHeight="1">
      <c r="A174" s="284"/>
      <c r="B174" s="284"/>
      <c r="C174" s="241"/>
      <c r="D174" s="241"/>
      <c r="E174" s="241"/>
      <c r="F174" s="241"/>
      <c r="G174" s="241"/>
      <c r="H174" s="241"/>
      <c r="I174" s="241"/>
      <c r="J174" s="241"/>
      <c r="K174" s="241"/>
      <c r="L174" s="241"/>
      <c r="M174" s="241"/>
      <c r="N174" s="241"/>
      <c r="O174" s="241"/>
      <c r="P174" s="241"/>
      <c r="Q174" s="241"/>
      <c r="R174" s="241"/>
      <c r="S174" s="241"/>
      <c r="T174" s="241"/>
      <c r="U174" s="241" t="s">
        <v>269</v>
      </c>
      <c r="V174" s="241"/>
      <c r="W174" s="241"/>
      <c r="X174" s="241"/>
      <c r="Y174" s="241"/>
      <c r="Z174" s="241"/>
      <c r="AA174" s="241"/>
      <c r="AB174" s="241"/>
      <c r="AC174" s="241" t="s">
        <v>350</v>
      </c>
      <c r="AD174" s="241"/>
      <c r="AE174" s="241"/>
      <c r="AF174" s="241"/>
      <c r="AG174" s="241"/>
      <c r="AH174" s="241"/>
      <c r="AI174" s="241"/>
      <c r="AJ174" s="241"/>
      <c r="AK174" s="241"/>
      <c r="AL174" s="241"/>
      <c r="AM174" s="241"/>
      <c r="AN174" s="241"/>
      <c r="AO174" s="241"/>
      <c r="AP174" s="244"/>
      <c r="AQ174" s="241"/>
      <c r="AR174" s="241"/>
      <c r="AS174" s="241"/>
      <c r="AT174" s="244"/>
      <c r="AU174" s="241"/>
      <c r="AV174" s="241"/>
      <c r="AW174" s="241"/>
      <c r="AX174" s="241"/>
      <c r="AY174" s="241"/>
      <c r="AZ174" s="241"/>
      <c r="BA174" s="241"/>
      <c r="BB174" s="241"/>
      <c r="BC174" s="241"/>
      <c r="BD174" s="241"/>
      <c r="BE174" s="241"/>
      <c r="BF174" s="241"/>
      <c r="BG174" s="241"/>
      <c r="BH174" s="241"/>
      <c r="BI174" s="241"/>
      <c r="BJ174" s="241"/>
      <c r="BK174" s="241"/>
      <c r="BL174" s="241"/>
      <c r="BM174" s="241"/>
      <c r="BN174" s="241"/>
      <c r="BO174" s="241"/>
      <c r="BP174" s="241"/>
      <c r="BQ174" s="241"/>
      <c r="BR174" s="241"/>
      <c r="BS174" s="241"/>
      <c r="BT174" s="241"/>
      <c r="BU174" s="241"/>
      <c r="BV174" s="241"/>
      <c r="BW174" s="241"/>
      <c r="BX174" s="241"/>
      <c r="BY174" s="241"/>
      <c r="BZ174" s="241"/>
      <c r="CA174" s="241"/>
      <c r="CB174" s="241"/>
      <c r="CC174" s="241"/>
      <c r="CD174" s="241"/>
      <c r="CE174" s="241"/>
      <c r="CF174" s="241"/>
      <c r="CG174" s="241"/>
      <c r="CH174" s="241"/>
      <c r="CI174" s="241"/>
      <c r="CJ174" s="241"/>
      <c r="CK174" s="241"/>
      <c r="CL174" s="241"/>
      <c r="CM174" s="241"/>
      <c r="CN174" s="241"/>
      <c r="CO174" s="241"/>
      <c r="CP174" s="241"/>
      <c r="CQ174" s="241"/>
      <c r="CR174" s="241"/>
      <c r="CS174" s="241"/>
      <c r="CT174" s="241"/>
      <c r="CU174" s="241"/>
      <c r="CV174" s="241"/>
      <c r="CW174" s="241"/>
      <c r="CX174" s="241"/>
      <c r="CY174" s="241"/>
      <c r="CZ174" s="241"/>
      <c r="DA174" s="241"/>
      <c r="DB174" s="241"/>
      <c r="DC174" s="241"/>
      <c r="DD174" s="241"/>
      <c r="DE174" s="241"/>
      <c r="DF174" s="241"/>
      <c r="DG174" s="241"/>
      <c r="DH174" s="241"/>
      <c r="DI174" s="241"/>
      <c r="DJ174" s="241"/>
      <c r="DK174" s="241"/>
      <c r="DL174" s="241"/>
      <c r="DM174" s="241"/>
      <c r="DN174" s="241"/>
      <c r="DO174" s="241"/>
      <c r="DP174" s="241"/>
      <c r="DQ174" s="241"/>
      <c r="DR174" s="241"/>
      <c r="DS174" s="241"/>
      <c r="DT174" s="241"/>
      <c r="DU174" s="241"/>
      <c r="DV174" s="241"/>
      <c r="DW174" s="241"/>
      <c r="DX174" s="241"/>
      <c r="DY174" s="241"/>
      <c r="DZ174" s="241"/>
      <c r="EA174" s="241"/>
      <c r="EB174" s="241"/>
      <c r="EC174" s="241"/>
      <c r="ED174" s="241"/>
      <c r="EE174" s="241"/>
      <c r="EF174" s="241"/>
      <c r="EG174" s="241"/>
      <c r="EH174" s="241"/>
      <c r="EI174" s="241"/>
      <c r="EJ174" s="241"/>
      <c r="EK174" s="241"/>
      <c r="EL174" s="241"/>
      <c r="EM174" s="241"/>
      <c r="EN174" s="241"/>
      <c r="EO174" s="241"/>
      <c r="EP174" s="241"/>
      <c r="EQ174" s="241"/>
      <c r="ER174" s="241"/>
      <c r="ES174" s="241"/>
      <c r="ET174" s="241"/>
      <c r="EU174" s="241"/>
      <c r="EV174" s="241"/>
      <c r="EW174" s="241"/>
      <c r="EX174" s="241"/>
      <c r="EY174" s="241"/>
      <c r="EZ174" s="241"/>
      <c r="FA174" s="241"/>
      <c r="FB174" s="241"/>
      <c r="FC174" s="241"/>
      <c r="FD174" s="241"/>
      <c r="FE174" s="241"/>
      <c r="FF174" s="241"/>
      <c r="FG174" s="241"/>
      <c r="FH174" s="241"/>
      <c r="FI174" s="241"/>
      <c r="FJ174" s="241"/>
      <c r="FK174" s="241"/>
      <c r="FL174" s="241"/>
      <c r="FM174" s="241"/>
      <c r="FN174" s="241"/>
      <c r="FO174" s="241"/>
      <c r="FP174" s="241"/>
      <c r="FQ174" s="241"/>
      <c r="FR174" s="241"/>
      <c r="FS174" s="241"/>
      <c r="FT174" s="241"/>
      <c r="FU174" s="241"/>
      <c r="FV174" s="241"/>
      <c r="FW174" s="241"/>
      <c r="FX174" s="241"/>
      <c r="FY174" s="241"/>
      <c r="FZ174" s="241"/>
      <c r="GA174" s="241"/>
      <c r="GB174" s="241"/>
      <c r="GC174" s="241"/>
      <c r="GD174" s="241"/>
      <c r="GE174" s="241"/>
      <c r="GF174" s="241"/>
      <c r="GG174" s="241"/>
      <c r="GH174" s="241"/>
      <c r="GI174" s="241"/>
      <c r="GJ174" s="241"/>
      <c r="GK174" s="241"/>
      <c r="GL174" s="241"/>
      <c r="GM174" s="241"/>
      <c r="GN174" s="241"/>
      <c r="GO174" s="241"/>
      <c r="GP174" s="241"/>
      <c r="GQ174" s="241"/>
      <c r="GR174" s="241"/>
      <c r="GS174" s="241"/>
      <c r="GT174" s="241"/>
      <c r="GU174" s="241"/>
      <c r="GV174" s="241"/>
      <c r="GW174" s="241"/>
      <c r="GX174" s="241"/>
      <c r="GY174" s="241"/>
      <c r="GZ174" s="241"/>
      <c r="HA174" s="241"/>
      <c r="HB174" s="241"/>
      <c r="HC174" s="241"/>
      <c r="HD174" s="241"/>
      <c r="HE174" s="241"/>
      <c r="HF174" s="241"/>
    </row>
    <row r="175" spans="1:214" s="299" customFormat="1" ht="15" customHeight="1">
      <c r="A175" s="284"/>
      <c r="B175" s="284"/>
      <c r="C175" s="241"/>
      <c r="D175" s="241"/>
      <c r="E175" s="241"/>
      <c r="F175" s="241"/>
      <c r="G175" s="241"/>
      <c r="H175" s="241"/>
      <c r="I175" s="241"/>
      <c r="J175" s="241"/>
      <c r="K175" s="241"/>
      <c r="L175" s="241"/>
      <c r="M175" s="241"/>
      <c r="N175" s="241"/>
      <c r="O175" s="241"/>
      <c r="P175" s="241"/>
      <c r="Q175" s="241"/>
      <c r="R175" s="241"/>
      <c r="S175" s="241"/>
      <c r="T175" s="241"/>
      <c r="U175" s="241" t="s">
        <v>371</v>
      </c>
      <c r="V175" s="241"/>
      <c r="W175" s="241"/>
      <c r="X175" s="241"/>
      <c r="Y175" s="241"/>
      <c r="Z175" s="241"/>
      <c r="AA175" s="241"/>
      <c r="AB175" s="241"/>
      <c r="AC175" s="241" t="s">
        <v>311</v>
      </c>
      <c r="AD175" s="241"/>
      <c r="AE175" s="241"/>
      <c r="AF175" s="241"/>
      <c r="AG175" s="241"/>
      <c r="AH175" s="241"/>
      <c r="AI175" s="241"/>
      <c r="AJ175" s="241"/>
      <c r="AK175" s="241"/>
      <c r="AL175" s="241"/>
      <c r="AM175" s="241"/>
      <c r="AN175" s="241"/>
      <c r="AO175" s="241"/>
      <c r="AP175" s="244"/>
      <c r="AQ175" s="241"/>
      <c r="AR175" s="241"/>
      <c r="AS175" s="241"/>
      <c r="AT175" s="244"/>
      <c r="AU175" s="241"/>
      <c r="AV175" s="241"/>
      <c r="AW175" s="241"/>
      <c r="AX175" s="241"/>
      <c r="AY175" s="241"/>
      <c r="AZ175" s="241"/>
      <c r="BA175" s="241"/>
      <c r="BB175" s="241"/>
      <c r="BC175" s="241"/>
      <c r="BD175" s="241"/>
      <c r="BE175" s="241"/>
      <c r="BF175" s="241"/>
      <c r="BG175" s="241"/>
      <c r="BH175" s="241"/>
      <c r="BI175" s="241"/>
      <c r="BJ175" s="241"/>
      <c r="BK175" s="241"/>
      <c r="BL175" s="241"/>
      <c r="BM175" s="241"/>
      <c r="BN175" s="241"/>
      <c r="BO175" s="241"/>
      <c r="BP175" s="241"/>
      <c r="BQ175" s="241"/>
      <c r="BR175" s="241"/>
      <c r="BS175" s="241"/>
      <c r="BT175" s="241"/>
      <c r="BU175" s="241"/>
      <c r="BV175" s="241"/>
      <c r="BW175" s="241"/>
      <c r="BX175" s="241"/>
      <c r="BY175" s="241"/>
      <c r="BZ175" s="241"/>
      <c r="CA175" s="241"/>
      <c r="CB175" s="241"/>
      <c r="CC175" s="241"/>
      <c r="CD175" s="241"/>
      <c r="CE175" s="241"/>
      <c r="CF175" s="241"/>
      <c r="CG175" s="241"/>
      <c r="CH175" s="241"/>
      <c r="CI175" s="241"/>
      <c r="CJ175" s="241"/>
      <c r="CK175" s="241"/>
      <c r="CL175" s="241"/>
      <c r="CM175" s="241"/>
      <c r="CN175" s="241"/>
      <c r="CO175" s="241"/>
      <c r="CP175" s="241"/>
      <c r="CQ175" s="241"/>
      <c r="CR175" s="241"/>
      <c r="CS175" s="241"/>
      <c r="CT175" s="241"/>
      <c r="CU175" s="241"/>
      <c r="CV175" s="241"/>
      <c r="CW175" s="241"/>
      <c r="CX175" s="241"/>
      <c r="CY175" s="241"/>
      <c r="CZ175" s="241"/>
      <c r="DA175" s="241"/>
      <c r="DB175" s="241"/>
      <c r="DC175" s="241"/>
      <c r="DD175" s="241"/>
      <c r="DE175" s="241"/>
      <c r="DF175" s="241"/>
      <c r="DG175" s="241"/>
      <c r="DH175" s="241"/>
      <c r="DI175" s="241"/>
      <c r="DJ175" s="241"/>
      <c r="DK175" s="241"/>
      <c r="DL175" s="241"/>
      <c r="DM175" s="241"/>
      <c r="DN175" s="241"/>
      <c r="DO175" s="241"/>
      <c r="DP175" s="241"/>
      <c r="DQ175" s="241"/>
      <c r="DR175" s="241"/>
      <c r="DS175" s="241"/>
      <c r="DT175" s="241"/>
      <c r="DU175" s="241"/>
      <c r="DV175" s="241"/>
      <c r="DW175" s="241"/>
      <c r="DX175" s="241"/>
      <c r="DY175" s="241"/>
      <c r="DZ175" s="241"/>
      <c r="EA175" s="241"/>
      <c r="EB175" s="241"/>
      <c r="EC175" s="241"/>
      <c r="ED175" s="241"/>
      <c r="EE175" s="241"/>
      <c r="EF175" s="241"/>
      <c r="EG175" s="241"/>
      <c r="EH175" s="241"/>
      <c r="EI175" s="241"/>
      <c r="EJ175" s="241"/>
      <c r="EK175" s="241"/>
      <c r="EL175" s="241"/>
      <c r="EM175" s="241"/>
      <c r="EN175" s="241"/>
      <c r="EO175" s="241"/>
      <c r="EP175" s="241"/>
      <c r="EQ175" s="241"/>
      <c r="ER175" s="241"/>
      <c r="ES175" s="241"/>
      <c r="ET175" s="241"/>
      <c r="EU175" s="241"/>
      <c r="EV175" s="241"/>
      <c r="EW175" s="241"/>
      <c r="EX175" s="241"/>
      <c r="EY175" s="241"/>
      <c r="EZ175" s="241"/>
      <c r="FA175" s="241"/>
      <c r="FB175" s="241"/>
      <c r="FC175" s="241"/>
      <c r="FD175" s="241"/>
      <c r="FE175" s="241"/>
      <c r="FF175" s="241"/>
      <c r="FG175" s="241"/>
      <c r="FH175" s="241"/>
      <c r="FI175" s="241"/>
      <c r="FJ175" s="241"/>
      <c r="FK175" s="241"/>
      <c r="FL175" s="241"/>
      <c r="FM175" s="241"/>
      <c r="FN175" s="241"/>
      <c r="FO175" s="241"/>
      <c r="FP175" s="241"/>
      <c r="FQ175" s="241"/>
      <c r="FR175" s="241"/>
      <c r="FS175" s="241"/>
      <c r="FT175" s="241"/>
      <c r="FU175" s="241"/>
      <c r="FV175" s="241"/>
      <c r="FW175" s="241"/>
      <c r="FX175" s="241"/>
      <c r="FY175" s="241"/>
      <c r="FZ175" s="241"/>
      <c r="GA175" s="241"/>
      <c r="GB175" s="241"/>
      <c r="GC175" s="241"/>
      <c r="GD175" s="241"/>
      <c r="GE175" s="241"/>
      <c r="GF175" s="241"/>
      <c r="GG175" s="241"/>
      <c r="GH175" s="241"/>
      <c r="GI175" s="241"/>
      <c r="GJ175" s="241"/>
      <c r="GK175" s="241"/>
      <c r="GL175" s="241"/>
      <c r="GM175" s="241"/>
      <c r="GN175" s="241"/>
      <c r="GO175" s="241"/>
      <c r="GP175" s="241"/>
      <c r="GQ175" s="241"/>
      <c r="GR175" s="241"/>
      <c r="GS175" s="241"/>
      <c r="GT175" s="241"/>
      <c r="GU175" s="241"/>
      <c r="GV175" s="241"/>
      <c r="GW175" s="241"/>
      <c r="GX175" s="241"/>
      <c r="GY175" s="241"/>
      <c r="GZ175" s="241"/>
      <c r="HA175" s="241"/>
      <c r="HB175" s="241"/>
      <c r="HC175" s="241"/>
      <c r="HD175" s="241"/>
      <c r="HE175" s="241"/>
      <c r="HF175" s="241"/>
    </row>
    <row r="176" spans="1:214" s="299" customFormat="1" ht="15" customHeight="1">
      <c r="A176" s="284"/>
      <c r="B176" s="284"/>
      <c r="C176" s="241"/>
      <c r="D176" s="241"/>
      <c r="E176" s="241"/>
      <c r="F176" s="241"/>
      <c r="G176" s="241"/>
      <c r="H176" s="241"/>
      <c r="I176" s="241"/>
      <c r="J176" s="241"/>
      <c r="K176" s="241"/>
      <c r="L176" s="241"/>
      <c r="M176" s="241"/>
      <c r="N176" s="241"/>
      <c r="O176" s="241"/>
      <c r="P176" s="241"/>
      <c r="Q176" s="241"/>
      <c r="R176" s="241"/>
      <c r="S176" s="241"/>
      <c r="T176" s="241"/>
      <c r="U176" s="241" t="s">
        <v>372</v>
      </c>
      <c r="V176" s="241"/>
      <c r="W176" s="241"/>
      <c r="X176" s="241"/>
      <c r="Y176" s="241"/>
      <c r="Z176" s="241"/>
      <c r="AA176" s="241"/>
      <c r="AB176" s="241"/>
      <c r="AC176" s="241" t="s">
        <v>322</v>
      </c>
      <c r="AD176" s="241"/>
      <c r="AE176" s="241"/>
      <c r="AF176" s="241"/>
      <c r="AG176" s="241"/>
      <c r="AH176" s="241"/>
      <c r="AI176" s="241"/>
      <c r="AJ176" s="241"/>
      <c r="AK176" s="241"/>
      <c r="AL176" s="241"/>
      <c r="AM176" s="241"/>
      <c r="AN176" s="241"/>
      <c r="AO176" s="241"/>
      <c r="AP176" s="244"/>
      <c r="AQ176" s="241"/>
      <c r="AR176" s="241"/>
      <c r="AS176" s="241"/>
      <c r="AT176" s="244"/>
      <c r="AU176" s="241"/>
      <c r="AV176" s="241"/>
      <c r="AW176" s="241"/>
      <c r="AX176" s="241"/>
      <c r="AY176" s="241"/>
      <c r="AZ176" s="241"/>
      <c r="BA176" s="241"/>
      <c r="BB176" s="241"/>
      <c r="BC176" s="241"/>
      <c r="BD176" s="241"/>
      <c r="BE176" s="241"/>
      <c r="BF176" s="241"/>
      <c r="BG176" s="241"/>
      <c r="BH176" s="241"/>
      <c r="BI176" s="241"/>
      <c r="BJ176" s="241"/>
      <c r="BK176" s="241"/>
      <c r="BL176" s="241"/>
      <c r="BM176" s="241"/>
      <c r="BN176" s="241"/>
      <c r="BO176" s="241"/>
      <c r="BP176" s="241"/>
      <c r="BQ176" s="241"/>
      <c r="BR176" s="241"/>
      <c r="BS176" s="241"/>
      <c r="BT176" s="241"/>
      <c r="BU176" s="241"/>
      <c r="BV176" s="241"/>
      <c r="BW176" s="241"/>
      <c r="BX176" s="241"/>
      <c r="BY176" s="241"/>
      <c r="BZ176" s="241"/>
      <c r="CA176" s="241"/>
      <c r="CB176" s="241"/>
      <c r="CC176" s="241"/>
      <c r="CD176" s="241"/>
      <c r="CE176" s="241"/>
      <c r="CF176" s="241"/>
      <c r="CG176" s="241"/>
      <c r="CH176" s="241"/>
      <c r="CI176" s="241"/>
      <c r="CJ176" s="241"/>
      <c r="CK176" s="241"/>
      <c r="CL176" s="241"/>
      <c r="CM176" s="241"/>
      <c r="CN176" s="241"/>
      <c r="CO176" s="241"/>
      <c r="CP176" s="241"/>
      <c r="CQ176" s="241"/>
      <c r="CR176" s="241"/>
      <c r="CS176" s="241"/>
      <c r="CT176" s="241"/>
      <c r="CU176" s="241"/>
      <c r="CV176" s="241"/>
      <c r="CW176" s="241"/>
      <c r="CX176" s="241"/>
      <c r="CY176" s="241"/>
      <c r="CZ176" s="241"/>
      <c r="DA176" s="241"/>
      <c r="DB176" s="241"/>
      <c r="DC176" s="241"/>
      <c r="DD176" s="241"/>
      <c r="DE176" s="241"/>
      <c r="DF176" s="241"/>
      <c r="DG176" s="241"/>
      <c r="DH176" s="241"/>
      <c r="DI176" s="241"/>
      <c r="DJ176" s="241"/>
      <c r="DK176" s="241"/>
      <c r="DL176" s="241"/>
      <c r="DM176" s="241"/>
      <c r="DN176" s="241"/>
      <c r="DO176" s="241"/>
      <c r="DP176" s="241"/>
      <c r="DQ176" s="241"/>
      <c r="DR176" s="241"/>
      <c r="DS176" s="241"/>
      <c r="DT176" s="241"/>
      <c r="DU176" s="241"/>
      <c r="DV176" s="241"/>
      <c r="DW176" s="241"/>
      <c r="DX176" s="241"/>
      <c r="DY176" s="241"/>
      <c r="DZ176" s="241"/>
      <c r="EA176" s="241"/>
      <c r="EB176" s="241"/>
      <c r="EC176" s="241"/>
      <c r="ED176" s="241"/>
      <c r="EE176" s="241"/>
      <c r="EF176" s="241"/>
      <c r="EG176" s="241"/>
      <c r="EH176" s="241"/>
      <c r="EI176" s="241"/>
      <c r="EJ176" s="241"/>
      <c r="EK176" s="241"/>
      <c r="EL176" s="241"/>
      <c r="EM176" s="241"/>
      <c r="EN176" s="241"/>
      <c r="EO176" s="241"/>
      <c r="EP176" s="241"/>
      <c r="EQ176" s="241"/>
      <c r="ER176" s="241"/>
      <c r="ES176" s="241"/>
      <c r="ET176" s="241"/>
      <c r="EU176" s="241"/>
      <c r="EV176" s="241"/>
      <c r="EW176" s="241"/>
      <c r="EX176" s="241"/>
      <c r="EY176" s="241"/>
      <c r="EZ176" s="241"/>
      <c r="FA176" s="241"/>
      <c r="FB176" s="241"/>
      <c r="FC176" s="241"/>
      <c r="FD176" s="241"/>
      <c r="FE176" s="241"/>
      <c r="FF176" s="241"/>
      <c r="FG176" s="241"/>
      <c r="FH176" s="241"/>
      <c r="FI176" s="241"/>
      <c r="FJ176" s="241"/>
      <c r="FK176" s="241"/>
      <c r="FL176" s="241"/>
      <c r="FM176" s="241"/>
      <c r="FN176" s="241"/>
      <c r="FO176" s="241"/>
      <c r="FP176" s="241"/>
      <c r="FQ176" s="241"/>
      <c r="FR176" s="241"/>
      <c r="FS176" s="241"/>
      <c r="FT176" s="241"/>
      <c r="FU176" s="241"/>
      <c r="FV176" s="241"/>
      <c r="FW176" s="241"/>
      <c r="FX176" s="241"/>
      <c r="FY176" s="241"/>
      <c r="FZ176" s="241"/>
      <c r="GA176" s="241"/>
      <c r="GB176" s="241"/>
      <c r="GC176" s="241"/>
      <c r="GD176" s="241"/>
      <c r="GE176" s="241"/>
      <c r="GF176" s="241"/>
      <c r="GG176" s="241"/>
      <c r="GH176" s="241"/>
      <c r="GI176" s="241"/>
      <c r="GJ176" s="241"/>
      <c r="GK176" s="241"/>
      <c r="GL176" s="241"/>
      <c r="GM176" s="241"/>
      <c r="GN176" s="241"/>
      <c r="GO176" s="241"/>
      <c r="GP176" s="241"/>
      <c r="GQ176" s="241"/>
      <c r="GR176" s="241"/>
      <c r="GS176" s="241"/>
      <c r="GT176" s="241"/>
      <c r="GU176" s="241"/>
      <c r="GV176" s="241"/>
      <c r="GW176" s="241"/>
      <c r="GX176" s="241"/>
      <c r="GY176" s="241"/>
      <c r="GZ176" s="241"/>
      <c r="HA176" s="241"/>
      <c r="HB176" s="241"/>
      <c r="HC176" s="241"/>
      <c r="HD176" s="241"/>
      <c r="HE176" s="241"/>
      <c r="HF176" s="241"/>
    </row>
    <row r="177" spans="1:214" s="299" customFormat="1" ht="15" customHeight="1">
      <c r="A177" s="284"/>
      <c r="B177" s="284"/>
      <c r="C177" s="241"/>
      <c r="D177" s="241"/>
      <c r="E177" s="241"/>
      <c r="F177" s="241"/>
      <c r="G177" s="241"/>
      <c r="H177" s="241"/>
      <c r="I177" s="241"/>
      <c r="J177" s="241"/>
      <c r="K177" s="241"/>
      <c r="L177" s="241"/>
      <c r="M177" s="241"/>
      <c r="N177" s="241"/>
      <c r="O177" s="241"/>
      <c r="P177" s="241"/>
      <c r="Q177" s="241"/>
      <c r="R177" s="241"/>
      <c r="S177" s="241"/>
      <c r="T177" s="241"/>
      <c r="U177" s="241" t="s">
        <v>373</v>
      </c>
      <c r="V177" s="241"/>
      <c r="W177" s="241"/>
      <c r="X177" s="241"/>
      <c r="Y177" s="241"/>
      <c r="Z177" s="241"/>
      <c r="AA177" s="241"/>
      <c r="AB177" s="241"/>
      <c r="AC177" s="241" t="s">
        <v>325</v>
      </c>
      <c r="AD177" s="241"/>
      <c r="AE177" s="241"/>
      <c r="AF177" s="241"/>
      <c r="AG177" s="241"/>
      <c r="AH177" s="241"/>
      <c r="AI177" s="241"/>
      <c r="AJ177" s="241"/>
      <c r="AK177" s="241"/>
      <c r="AL177" s="241"/>
      <c r="AM177" s="241"/>
      <c r="AN177" s="241"/>
      <c r="AO177" s="241"/>
      <c r="AP177" s="244"/>
      <c r="AQ177" s="241"/>
      <c r="AR177" s="241"/>
      <c r="AS177" s="241"/>
      <c r="AT177" s="244"/>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1"/>
      <c r="BR177" s="241"/>
      <c r="BS177" s="241"/>
      <c r="BT177" s="241"/>
      <c r="BU177" s="241"/>
      <c r="BV177" s="241"/>
      <c r="BW177" s="241"/>
      <c r="BX177" s="241"/>
      <c r="BY177" s="241"/>
      <c r="BZ177" s="241"/>
      <c r="CA177" s="241"/>
      <c r="CB177" s="241"/>
      <c r="CC177" s="241"/>
      <c r="CD177" s="241"/>
      <c r="CE177" s="241"/>
      <c r="CF177" s="241"/>
      <c r="CG177" s="241"/>
      <c r="CH177" s="241"/>
      <c r="CI177" s="241"/>
      <c r="CJ177" s="241"/>
      <c r="CK177" s="241"/>
      <c r="CL177" s="241"/>
      <c r="CM177" s="241"/>
      <c r="CN177" s="241"/>
      <c r="CO177" s="241"/>
      <c r="CP177" s="241"/>
      <c r="CQ177" s="241"/>
      <c r="CR177" s="241"/>
      <c r="CS177" s="241"/>
      <c r="CT177" s="241"/>
      <c r="CU177" s="241"/>
      <c r="CV177" s="241"/>
      <c r="CW177" s="241"/>
      <c r="CX177" s="241"/>
      <c r="CY177" s="241"/>
      <c r="CZ177" s="241"/>
      <c r="DA177" s="241"/>
      <c r="DB177" s="241"/>
      <c r="DC177" s="241"/>
      <c r="DD177" s="241"/>
      <c r="DE177" s="241"/>
      <c r="DF177" s="241"/>
      <c r="DG177" s="241"/>
      <c r="DH177" s="241"/>
      <c r="DI177" s="241"/>
      <c r="DJ177" s="241"/>
      <c r="DK177" s="241"/>
      <c r="DL177" s="241"/>
      <c r="DM177" s="241"/>
      <c r="DN177" s="241"/>
      <c r="DO177" s="241"/>
      <c r="DP177" s="241"/>
      <c r="DQ177" s="241"/>
      <c r="DR177" s="241"/>
      <c r="DS177" s="241"/>
      <c r="DT177" s="241"/>
      <c r="DU177" s="241"/>
      <c r="DV177" s="241"/>
      <c r="DW177" s="241"/>
      <c r="DX177" s="241"/>
      <c r="DY177" s="241"/>
      <c r="DZ177" s="241"/>
      <c r="EA177" s="241"/>
      <c r="EB177" s="241"/>
      <c r="EC177" s="241"/>
      <c r="ED177" s="241"/>
      <c r="EE177" s="241"/>
      <c r="EF177" s="241"/>
      <c r="EG177" s="241"/>
      <c r="EH177" s="241"/>
      <c r="EI177" s="241"/>
      <c r="EJ177" s="241"/>
      <c r="EK177" s="241"/>
      <c r="EL177" s="241"/>
      <c r="EM177" s="241"/>
      <c r="EN177" s="241"/>
      <c r="EO177" s="241"/>
      <c r="EP177" s="241"/>
      <c r="EQ177" s="241"/>
      <c r="ER177" s="241"/>
      <c r="ES177" s="241"/>
      <c r="ET177" s="241"/>
      <c r="EU177" s="241"/>
      <c r="EV177" s="241"/>
      <c r="EW177" s="241"/>
      <c r="EX177" s="241"/>
      <c r="EY177" s="241"/>
      <c r="EZ177" s="241"/>
      <c r="FA177" s="241"/>
      <c r="FB177" s="241"/>
      <c r="FC177" s="241"/>
      <c r="FD177" s="241"/>
      <c r="FE177" s="241"/>
      <c r="FF177" s="241"/>
      <c r="FG177" s="241"/>
      <c r="FH177" s="241"/>
      <c r="FI177" s="241"/>
      <c r="FJ177" s="241"/>
      <c r="FK177" s="241"/>
      <c r="FL177" s="241"/>
      <c r="FM177" s="241"/>
      <c r="FN177" s="241"/>
      <c r="FO177" s="241"/>
      <c r="FP177" s="241"/>
      <c r="FQ177" s="241"/>
      <c r="FR177" s="241"/>
      <c r="FS177" s="241"/>
      <c r="FT177" s="241"/>
      <c r="FU177" s="241"/>
      <c r="FV177" s="241"/>
      <c r="FW177" s="241"/>
      <c r="FX177" s="241"/>
      <c r="FY177" s="241"/>
      <c r="FZ177" s="241"/>
      <c r="GA177" s="241"/>
      <c r="GB177" s="241"/>
      <c r="GC177" s="241"/>
      <c r="GD177" s="241"/>
      <c r="GE177" s="241"/>
      <c r="GF177" s="241"/>
      <c r="GG177" s="241"/>
      <c r="GH177" s="241"/>
      <c r="GI177" s="241"/>
      <c r="GJ177" s="241"/>
      <c r="GK177" s="241"/>
      <c r="GL177" s="241"/>
      <c r="GM177" s="241"/>
      <c r="GN177" s="241"/>
      <c r="GO177" s="241"/>
      <c r="GP177" s="241"/>
      <c r="GQ177" s="241"/>
      <c r="GR177" s="241"/>
      <c r="GS177" s="241"/>
      <c r="GT177" s="241"/>
      <c r="GU177" s="241"/>
      <c r="GV177" s="241"/>
      <c r="GW177" s="241"/>
      <c r="GX177" s="241"/>
      <c r="GY177" s="241"/>
      <c r="GZ177" s="241"/>
      <c r="HA177" s="241"/>
      <c r="HB177" s="241"/>
      <c r="HC177" s="241"/>
      <c r="HD177" s="241"/>
      <c r="HE177" s="241"/>
      <c r="HF177" s="241"/>
    </row>
    <row r="178" spans="1:214" s="299" customFormat="1" ht="15" customHeight="1">
      <c r="A178" s="284"/>
      <c r="B178" s="284"/>
      <c r="C178" s="241"/>
      <c r="D178" s="241"/>
      <c r="E178" s="241"/>
      <c r="F178" s="241"/>
      <c r="G178" s="241"/>
      <c r="H178" s="241"/>
      <c r="I178" s="241"/>
      <c r="J178" s="241"/>
      <c r="K178" s="241"/>
      <c r="L178" s="241"/>
      <c r="M178" s="241"/>
      <c r="N178" s="241"/>
      <c r="O178" s="241"/>
      <c r="P178" s="241"/>
      <c r="Q178" s="241"/>
      <c r="R178" s="241"/>
      <c r="S178" s="241"/>
      <c r="T178" s="241"/>
      <c r="U178" s="241" t="s">
        <v>374</v>
      </c>
      <c r="V178" s="241"/>
      <c r="W178" s="241"/>
      <c r="X178" s="241"/>
      <c r="Y178" s="241"/>
      <c r="Z178" s="241"/>
      <c r="AA178" s="241"/>
      <c r="AB178" s="241"/>
      <c r="AC178" s="241" t="s">
        <v>316</v>
      </c>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1"/>
      <c r="BS178" s="241"/>
      <c r="BT178" s="241"/>
      <c r="BU178" s="241"/>
      <c r="BV178" s="241"/>
      <c r="BW178" s="241"/>
      <c r="BX178" s="241"/>
      <c r="BY178" s="241"/>
      <c r="BZ178" s="241"/>
      <c r="CA178" s="241"/>
      <c r="CB178" s="241"/>
      <c r="CC178" s="241"/>
      <c r="CD178" s="241"/>
      <c r="CE178" s="241"/>
      <c r="CF178" s="241"/>
      <c r="CG178" s="241"/>
      <c r="CH178" s="241"/>
      <c r="CI178" s="241"/>
      <c r="CJ178" s="241"/>
      <c r="CK178" s="241"/>
      <c r="CL178" s="241"/>
      <c r="CM178" s="241"/>
      <c r="CN178" s="241"/>
      <c r="CO178" s="241"/>
      <c r="CP178" s="241"/>
      <c r="CQ178" s="241"/>
      <c r="CR178" s="241"/>
      <c r="CS178" s="241"/>
      <c r="CT178" s="241"/>
      <c r="CU178" s="241"/>
      <c r="CV178" s="241"/>
      <c r="CW178" s="241"/>
      <c r="CX178" s="241"/>
      <c r="CY178" s="241"/>
      <c r="CZ178" s="241"/>
      <c r="DA178" s="241"/>
      <c r="DB178" s="241"/>
      <c r="DC178" s="241"/>
      <c r="DD178" s="241"/>
      <c r="DE178" s="241"/>
      <c r="DF178" s="241"/>
      <c r="DG178" s="241"/>
      <c r="DH178" s="241"/>
      <c r="DI178" s="241"/>
      <c r="DJ178" s="241"/>
      <c r="DK178" s="241"/>
      <c r="DL178" s="241"/>
      <c r="DM178" s="241"/>
      <c r="DN178" s="241"/>
      <c r="DO178" s="241"/>
      <c r="DP178" s="241"/>
      <c r="DQ178" s="241"/>
      <c r="DR178" s="241"/>
      <c r="DS178" s="241"/>
      <c r="DT178" s="241"/>
      <c r="DU178" s="241"/>
      <c r="DV178" s="241"/>
      <c r="DW178" s="241"/>
      <c r="DX178" s="241"/>
      <c r="DY178" s="241"/>
      <c r="DZ178" s="241"/>
      <c r="EA178" s="241"/>
      <c r="EB178" s="241"/>
      <c r="EC178" s="241"/>
      <c r="ED178" s="241"/>
      <c r="EE178" s="241"/>
      <c r="EF178" s="241"/>
      <c r="EG178" s="241"/>
      <c r="EH178" s="241"/>
      <c r="EI178" s="241"/>
      <c r="EJ178" s="241"/>
      <c r="EK178" s="241"/>
      <c r="EL178" s="241"/>
      <c r="EM178" s="241"/>
      <c r="EN178" s="241"/>
      <c r="EO178" s="241"/>
      <c r="EP178" s="241"/>
      <c r="EQ178" s="241"/>
      <c r="ER178" s="241"/>
      <c r="ES178" s="241"/>
      <c r="ET178" s="241"/>
      <c r="EU178" s="241"/>
      <c r="EV178" s="241"/>
      <c r="EW178" s="241"/>
      <c r="EX178" s="241"/>
      <c r="EY178" s="241"/>
      <c r="EZ178" s="241"/>
      <c r="FA178" s="241"/>
      <c r="FB178" s="241"/>
      <c r="FC178" s="241"/>
      <c r="FD178" s="241"/>
      <c r="FE178" s="241"/>
      <c r="FF178" s="241"/>
      <c r="FG178" s="241"/>
      <c r="FH178" s="241"/>
      <c r="FI178" s="241"/>
      <c r="FJ178" s="241"/>
      <c r="FK178" s="241"/>
      <c r="FL178" s="241"/>
      <c r="FM178" s="241"/>
      <c r="FN178" s="241"/>
      <c r="FO178" s="241"/>
      <c r="FP178" s="241"/>
      <c r="FQ178" s="241"/>
      <c r="FR178" s="241"/>
      <c r="FS178" s="241"/>
      <c r="FT178" s="241"/>
      <c r="FU178" s="241"/>
      <c r="FV178" s="241"/>
      <c r="FW178" s="241"/>
      <c r="FX178" s="241"/>
      <c r="FY178" s="241"/>
      <c r="FZ178" s="241"/>
      <c r="GA178" s="241"/>
      <c r="GB178" s="241"/>
      <c r="GC178" s="241"/>
      <c r="GD178" s="241"/>
      <c r="GE178" s="241"/>
      <c r="GF178" s="241"/>
      <c r="GG178" s="241"/>
      <c r="GH178" s="241"/>
      <c r="GI178" s="241"/>
      <c r="GJ178" s="241"/>
      <c r="GK178" s="241"/>
      <c r="GL178" s="241"/>
      <c r="GM178" s="241"/>
      <c r="GN178" s="241"/>
      <c r="GO178" s="241"/>
      <c r="GP178" s="241"/>
      <c r="GQ178" s="241"/>
      <c r="GR178" s="241"/>
      <c r="GS178" s="241"/>
      <c r="GT178" s="241"/>
      <c r="GU178" s="241"/>
      <c r="GV178" s="241"/>
      <c r="GW178" s="241"/>
      <c r="GX178" s="241"/>
      <c r="GY178" s="241"/>
      <c r="GZ178" s="241"/>
      <c r="HA178" s="241"/>
      <c r="HB178" s="241"/>
      <c r="HC178" s="241"/>
      <c r="HD178" s="241"/>
      <c r="HE178" s="241"/>
      <c r="HF178" s="241"/>
    </row>
    <row r="179" spans="1:214" s="299" customFormat="1" ht="15" customHeight="1">
      <c r="A179" s="284"/>
      <c r="B179" s="284"/>
      <c r="C179" s="241"/>
      <c r="D179" s="241"/>
      <c r="E179" s="241"/>
      <c r="F179" s="241"/>
      <c r="G179" s="241"/>
      <c r="H179" s="241"/>
      <c r="I179" s="241"/>
      <c r="J179" s="241"/>
      <c r="K179" s="241"/>
      <c r="L179" s="241"/>
      <c r="M179" s="241"/>
      <c r="N179" s="241"/>
      <c r="O179" s="241"/>
      <c r="P179" s="241"/>
      <c r="Q179" s="241"/>
      <c r="R179" s="241"/>
      <c r="S179" s="241"/>
      <c r="T179" s="241"/>
      <c r="U179" s="241" t="s">
        <v>375</v>
      </c>
      <c r="V179" s="241"/>
      <c r="W179" s="241"/>
      <c r="X179" s="241"/>
      <c r="Y179" s="241"/>
      <c r="Z179" s="241"/>
      <c r="AA179" s="241"/>
      <c r="AB179" s="241"/>
      <c r="AC179" s="241" t="s">
        <v>313</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c r="CJ179" s="241"/>
      <c r="CK179" s="241"/>
      <c r="CL179" s="241"/>
      <c r="CM179" s="241"/>
      <c r="CN179" s="241"/>
      <c r="CO179" s="241"/>
      <c r="CP179" s="241"/>
      <c r="CQ179" s="241"/>
      <c r="CR179" s="241"/>
      <c r="CS179" s="241"/>
      <c r="CT179" s="241"/>
      <c r="CU179" s="241"/>
      <c r="CV179" s="241"/>
      <c r="CW179" s="241"/>
      <c r="CX179" s="241"/>
      <c r="CY179" s="241"/>
      <c r="CZ179" s="241"/>
      <c r="DA179" s="241"/>
      <c r="DB179" s="241"/>
      <c r="DC179" s="241"/>
      <c r="DD179" s="241"/>
      <c r="DE179" s="241"/>
      <c r="DF179" s="241"/>
      <c r="DG179" s="241"/>
      <c r="DH179" s="241"/>
      <c r="DI179" s="241"/>
      <c r="DJ179" s="241"/>
      <c r="DK179" s="241"/>
      <c r="DL179" s="241"/>
      <c r="DM179" s="241"/>
      <c r="DN179" s="241"/>
      <c r="DO179" s="241"/>
      <c r="DP179" s="241"/>
      <c r="DQ179" s="241"/>
      <c r="DR179" s="241"/>
      <c r="DS179" s="241"/>
      <c r="DT179" s="241"/>
      <c r="DU179" s="241"/>
      <c r="DV179" s="241"/>
      <c r="DW179" s="241"/>
      <c r="DX179" s="241"/>
      <c r="DY179" s="241"/>
      <c r="DZ179" s="241"/>
      <c r="EA179" s="241"/>
      <c r="EB179" s="241"/>
      <c r="EC179" s="241"/>
      <c r="ED179" s="241"/>
      <c r="EE179" s="241"/>
      <c r="EF179" s="241"/>
      <c r="EG179" s="241"/>
      <c r="EH179" s="241"/>
      <c r="EI179" s="241"/>
      <c r="EJ179" s="241"/>
      <c r="EK179" s="241"/>
      <c r="EL179" s="241"/>
      <c r="EM179" s="241"/>
      <c r="EN179" s="241"/>
      <c r="EO179" s="241"/>
      <c r="EP179" s="241"/>
      <c r="EQ179" s="241"/>
      <c r="ER179" s="241"/>
      <c r="ES179" s="241"/>
      <c r="ET179" s="241"/>
      <c r="EU179" s="241"/>
      <c r="EV179" s="241"/>
      <c r="EW179" s="241"/>
      <c r="EX179" s="241"/>
      <c r="EY179" s="241"/>
      <c r="EZ179" s="241"/>
      <c r="FA179" s="241"/>
      <c r="FB179" s="241"/>
      <c r="FC179" s="241"/>
      <c r="FD179" s="241"/>
      <c r="FE179" s="241"/>
      <c r="FF179" s="241"/>
      <c r="FG179" s="241"/>
      <c r="FH179" s="241"/>
      <c r="FI179" s="241"/>
      <c r="FJ179" s="241"/>
      <c r="FK179" s="241"/>
      <c r="FL179" s="241"/>
      <c r="FM179" s="241"/>
      <c r="FN179" s="241"/>
      <c r="FO179" s="241"/>
      <c r="FP179" s="241"/>
      <c r="FQ179" s="241"/>
      <c r="FR179" s="241"/>
      <c r="FS179" s="241"/>
      <c r="FT179" s="241"/>
      <c r="FU179" s="241"/>
      <c r="FV179" s="241"/>
      <c r="FW179" s="241"/>
      <c r="FX179" s="241"/>
      <c r="FY179" s="241"/>
      <c r="FZ179" s="241"/>
      <c r="GA179" s="241"/>
      <c r="GB179" s="241"/>
      <c r="GC179" s="241"/>
      <c r="GD179" s="241"/>
      <c r="GE179" s="241"/>
      <c r="GF179" s="241"/>
      <c r="GG179" s="241"/>
      <c r="GH179" s="241"/>
      <c r="GI179" s="241"/>
      <c r="GJ179" s="241"/>
      <c r="GK179" s="241"/>
      <c r="GL179" s="241"/>
      <c r="GM179" s="241"/>
      <c r="GN179" s="241"/>
      <c r="GO179" s="241"/>
      <c r="GP179" s="241"/>
      <c r="GQ179" s="241"/>
      <c r="GR179" s="241"/>
      <c r="GS179" s="241"/>
      <c r="GT179" s="241"/>
      <c r="GU179" s="241"/>
      <c r="GV179" s="241"/>
      <c r="GW179" s="241"/>
      <c r="GX179" s="241"/>
      <c r="GY179" s="241"/>
      <c r="GZ179" s="241"/>
      <c r="HA179" s="241"/>
      <c r="HB179" s="241"/>
      <c r="HC179" s="241"/>
      <c r="HD179" s="241"/>
      <c r="HE179" s="241"/>
      <c r="HF179" s="241"/>
    </row>
    <row r="180" spans="1:214" s="299" customFormat="1" ht="15" customHeight="1">
      <c r="A180" s="284"/>
      <c r="B180" s="284"/>
      <c r="C180" s="241"/>
      <c r="D180" s="241"/>
      <c r="E180" s="241"/>
      <c r="F180" s="241"/>
      <c r="G180" s="241"/>
      <c r="H180" s="241"/>
      <c r="I180" s="241"/>
      <c r="J180" s="241"/>
      <c r="K180" s="241"/>
      <c r="L180" s="241"/>
      <c r="M180" s="241"/>
      <c r="N180" s="241"/>
      <c r="O180" s="241"/>
      <c r="P180" s="241"/>
      <c r="Q180" s="241"/>
      <c r="R180" s="241"/>
      <c r="S180" s="241"/>
      <c r="T180" s="241"/>
      <c r="U180" s="241" t="s">
        <v>376</v>
      </c>
      <c r="V180" s="241"/>
      <c r="W180" s="241"/>
      <c r="X180" s="241"/>
      <c r="Y180" s="241"/>
      <c r="Z180" s="241"/>
      <c r="AA180" s="241"/>
      <c r="AB180" s="241"/>
      <c r="AC180" s="241" t="s">
        <v>313</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c r="DD180" s="241"/>
      <c r="DE180" s="241"/>
      <c r="DF180" s="241"/>
      <c r="DG180" s="241"/>
      <c r="DH180" s="241"/>
      <c r="DI180" s="241"/>
      <c r="DJ180" s="241"/>
      <c r="DK180" s="241"/>
      <c r="DL180" s="241"/>
      <c r="DM180" s="241"/>
      <c r="DN180" s="241"/>
      <c r="DO180" s="241"/>
      <c r="DP180" s="241"/>
      <c r="DQ180" s="241"/>
      <c r="DR180" s="241"/>
      <c r="DS180" s="241"/>
      <c r="DT180" s="241"/>
      <c r="DU180" s="241"/>
      <c r="DV180" s="241"/>
      <c r="DW180" s="241"/>
      <c r="DX180" s="241"/>
      <c r="DY180" s="241"/>
      <c r="DZ180" s="241"/>
      <c r="EA180" s="241"/>
      <c r="EB180" s="241"/>
      <c r="EC180" s="241"/>
      <c r="ED180" s="241"/>
      <c r="EE180" s="241"/>
      <c r="EF180" s="241"/>
      <c r="EG180" s="241"/>
      <c r="EH180" s="241"/>
      <c r="EI180" s="241"/>
      <c r="EJ180" s="241"/>
      <c r="EK180" s="241"/>
      <c r="EL180" s="241"/>
      <c r="EM180" s="241"/>
      <c r="EN180" s="241"/>
      <c r="EO180" s="241"/>
      <c r="EP180" s="241"/>
      <c r="EQ180" s="241"/>
      <c r="ER180" s="241"/>
      <c r="ES180" s="241"/>
      <c r="ET180" s="241"/>
      <c r="EU180" s="241"/>
      <c r="EV180" s="241"/>
      <c r="EW180" s="241"/>
      <c r="EX180" s="241"/>
      <c r="EY180" s="241"/>
      <c r="EZ180" s="241"/>
      <c r="FA180" s="241"/>
      <c r="FB180" s="241"/>
      <c r="FC180" s="241"/>
      <c r="FD180" s="241"/>
      <c r="FE180" s="241"/>
      <c r="FF180" s="241"/>
      <c r="FG180" s="241"/>
      <c r="FH180" s="241"/>
      <c r="FI180" s="241"/>
      <c r="FJ180" s="241"/>
      <c r="FK180" s="241"/>
      <c r="FL180" s="241"/>
      <c r="FM180" s="241"/>
      <c r="FN180" s="241"/>
      <c r="FO180" s="241"/>
      <c r="FP180" s="241"/>
      <c r="FQ180" s="241"/>
      <c r="FR180" s="241"/>
      <c r="FS180" s="241"/>
      <c r="FT180" s="241"/>
      <c r="FU180" s="241"/>
      <c r="FV180" s="241"/>
      <c r="FW180" s="241"/>
      <c r="FX180" s="241"/>
      <c r="FY180" s="241"/>
      <c r="FZ180" s="241"/>
      <c r="GA180" s="241"/>
      <c r="GB180" s="241"/>
      <c r="GC180" s="241"/>
      <c r="GD180" s="241"/>
      <c r="GE180" s="241"/>
      <c r="GF180" s="241"/>
      <c r="GG180" s="241"/>
      <c r="GH180" s="241"/>
      <c r="GI180" s="241"/>
      <c r="GJ180" s="241"/>
      <c r="GK180" s="241"/>
      <c r="GL180" s="241"/>
      <c r="GM180" s="241"/>
      <c r="GN180" s="241"/>
      <c r="GO180" s="241"/>
      <c r="GP180" s="241"/>
      <c r="GQ180" s="241"/>
      <c r="GR180" s="241"/>
      <c r="GS180" s="241"/>
      <c r="GT180" s="241"/>
      <c r="GU180" s="241"/>
      <c r="GV180" s="241"/>
      <c r="GW180" s="241"/>
      <c r="GX180" s="241"/>
      <c r="GY180" s="241"/>
      <c r="GZ180" s="241"/>
      <c r="HA180" s="241"/>
      <c r="HB180" s="241"/>
      <c r="HC180" s="241"/>
      <c r="HD180" s="241"/>
      <c r="HE180" s="241"/>
      <c r="HF180" s="241"/>
    </row>
    <row r="181" spans="1:214" s="299" customFormat="1" ht="15" customHeight="1">
      <c r="A181" s="284"/>
      <c r="B181" s="284"/>
      <c r="C181" s="241"/>
      <c r="D181" s="241"/>
      <c r="E181" s="241"/>
      <c r="F181" s="241"/>
      <c r="G181" s="241"/>
      <c r="H181" s="241"/>
      <c r="I181" s="241"/>
      <c r="J181" s="241"/>
      <c r="K181" s="241"/>
      <c r="L181" s="241"/>
      <c r="M181" s="241"/>
      <c r="N181" s="241"/>
      <c r="O181" s="241"/>
      <c r="P181" s="241"/>
      <c r="Q181" s="241"/>
      <c r="R181" s="241"/>
      <c r="S181" s="241"/>
      <c r="T181" s="241"/>
      <c r="U181" s="241" t="s">
        <v>377</v>
      </c>
      <c r="V181" s="241"/>
      <c r="W181" s="241"/>
      <c r="X181" s="241"/>
      <c r="Y181" s="241"/>
      <c r="Z181" s="241"/>
      <c r="AA181" s="241"/>
      <c r="AB181" s="241"/>
      <c r="AC181" s="241" t="s">
        <v>313</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c r="CJ181" s="241"/>
      <c r="CK181" s="241"/>
      <c r="CL181" s="241"/>
      <c r="CM181" s="241"/>
      <c r="CN181" s="241"/>
      <c r="CO181" s="241"/>
      <c r="CP181" s="241"/>
      <c r="CQ181" s="241"/>
      <c r="CR181" s="241"/>
      <c r="CS181" s="241"/>
      <c r="CT181" s="241"/>
      <c r="CU181" s="241"/>
      <c r="CV181" s="241"/>
      <c r="CW181" s="241"/>
      <c r="CX181" s="241"/>
      <c r="CY181" s="241"/>
      <c r="CZ181" s="241"/>
      <c r="DA181" s="241"/>
      <c r="DB181" s="241"/>
      <c r="DC181" s="241"/>
      <c r="DD181" s="241"/>
      <c r="DE181" s="241"/>
      <c r="DF181" s="241"/>
      <c r="DG181" s="241"/>
      <c r="DH181" s="241"/>
      <c r="DI181" s="241"/>
      <c r="DJ181" s="241"/>
      <c r="DK181" s="241"/>
      <c r="DL181" s="241"/>
      <c r="DM181" s="241"/>
      <c r="DN181" s="241"/>
      <c r="DO181" s="241"/>
      <c r="DP181" s="241"/>
      <c r="DQ181" s="241"/>
      <c r="DR181" s="241"/>
      <c r="DS181" s="241"/>
      <c r="DT181" s="241"/>
      <c r="DU181" s="241"/>
      <c r="DV181" s="241"/>
      <c r="DW181" s="241"/>
      <c r="DX181" s="241"/>
      <c r="DY181" s="241"/>
      <c r="DZ181" s="241"/>
      <c r="EA181" s="241"/>
      <c r="EB181" s="241"/>
      <c r="EC181" s="241"/>
      <c r="ED181" s="241"/>
      <c r="EE181" s="241"/>
      <c r="EF181" s="241"/>
      <c r="EG181" s="241"/>
      <c r="EH181" s="241"/>
      <c r="EI181" s="241"/>
      <c r="EJ181" s="241"/>
      <c r="EK181" s="241"/>
      <c r="EL181" s="241"/>
      <c r="EM181" s="241"/>
      <c r="EN181" s="241"/>
      <c r="EO181" s="241"/>
      <c r="EP181" s="241"/>
      <c r="EQ181" s="241"/>
      <c r="ER181" s="241"/>
      <c r="ES181" s="241"/>
      <c r="ET181" s="241"/>
      <c r="EU181" s="241"/>
      <c r="EV181" s="241"/>
      <c r="EW181" s="241"/>
      <c r="EX181" s="241"/>
      <c r="EY181" s="241"/>
      <c r="EZ181" s="241"/>
      <c r="FA181" s="241"/>
      <c r="FB181" s="241"/>
      <c r="FC181" s="241"/>
      <c r="FD181" s="241"/>
      <c r="FE181" s="241"/>
      <c r="FF181" s="241"/>
      <c r="FG181" s="241"/>
      <c r="FH181" s="241"/>
      <c r="FI181" s="241"/>
      <c r="FJ181" s="241"/>
      <c r="FK181" s="241"/>
      <c r="FL181" s="241"/>
      <c r="FM181" s="241"/>
      <c r="FN181" s="241"/>
      <c r="FO181" s="241"/>
      <c r="FP181" s="241"/>
      <c r="FQ181" s="241"/>
      <c r="FR181" s="241"/>
      <c r="FS181" s="241"/>
      <c r="FT181" s="241"/>
      <c r="FU181" s="241"/>
      <c r="FV181" s="241"/>
      <c r="FW181" s="241"/>
      <c r="FX181" s="241"/>
      <c r="FY181" s="241"/>
      <c r="FZ181" s="241"/>
      <c r="GA181" s="241"/>
      <c r="GB181" s="241"/>
      <c r="GC181" s="241"/>
      <c r="GD181" s="241"/>
      <c r="GE181" s="241"/>
      <c r="GF181" s="241"/>
      <c r="GG181" s="241"/>
      <c r="GH181" s="241"/>
      <c r="GI181" s="241"/>
      <c r="GJ181" s="241"/>
      <c r="GK181" s="241"/>
      <c r="GL181" s="241"/>
      <c r="GM181" s="241"/>
      <c r="GN181" s="241"/>
      <c r="GO181" s="241"/>
      <c r="GP181" s="241"/>
      <c r="GQ181" s="241"/>
      <c r="GR181" s="241"/>
      <c r="GS181" s="241"/>
      <c r="GT181" s="241"/>
      <c r="GU181" s="241"/>
      <c r="GV181" s="241"/>
      <c r="GW181" s="241"/>
      <c r="GX181" s="241"/>
      <c r="GY181" s="241"/>
      <c r="GZ181" s="241"/>
      <c r="HA181" s="241"/>
      <c r="HB181" s="241"/>
      <c r="HC181" s="241"/>
      <c r="HD181" s="241"/>
      <c r="HE181" s="241"/>
      <c r="HF181" s="241"/>
    </row>
    <row r="182" spans="1:214" s="299" customFormat="1" ht="15" customHeight="1">
      <c r="A182" s="284"/>
      <c r="B182" s="284"/>
      <c r="C182" s="241"/>
      <c r="D182" s="241"/>
      <c r="E182" s="241"/>
      <c r="F182" s="241"/>
      <c r="G182" s="241"/>
      <c r="H182" s="241"/>
      <c r="I182" s="241"/>
      <c r="J182" s="241"/>
      <c r="K182" s="241"/>
      <c r="L182" s="241"/>
      <c r="M182" s="241"/>
      <c r="N182" s="241"/>
      <c r="O182" s="241"/>
      <c r="P182" s="241"/>
      <c r="Q182" s="241"/>
      <c r="R182" s="241"/>
      <c r="S182" s="241"/>
      <c r="T182" s="241"/>
      <c r="U182" s="241" t="s">
        <v>378</v>
      </c>
      <c r="V182" s="241"/>
      <c r="W182" s="241"/>
      <c r="X182" s="241"/>
      <c r="Y182" s="241"/>
      <c r="Z182" s="241"/>
      <c r="AA182" s="241"/>
      <c r="AB182" s="241"/>
      <c r="AC182" s="241" t="s">
        <v>313</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c r="CJ182" s="241"/>
      <c r="CK182" s="241"/>
      <c r="CL182" s="241"/>
      <c r="CM182" s="241"/>
      <c r="CN182" s="241"/>
      <c r="CO182" s="241"/>
      <c r="CP182" s="241"/>
      <c r="CQ182" s="241"/>
      <c r="CR182" s="241"/>
      <c r="CS182" s="241"/>
      <c r="CT182" s="241"/>
      <c r="CU182" s="241"/>
      <c r="CV182" s="241"/>
      <c r="CW182" s="241"/>
      <c r="CX182" s="241"/>
      <c r="CY182" s="241"/>
      <c r="CZ182" s="241"/>
      <c r="DA182" s="241"/>
      <c r="DB182" s="241"/>
      <c r="DC182" s="241"/>
      <c r="DD182" s="241"/>
      <c r="DE182" s="241"/>
      <c r="DF182" s="241"/>
      <c r="DG182" s="241"/>
      <c r="DH182" s="241"/>
      <c r="DI182" s="241"/>
      <c r="DJ182" s="241"/>
      <c r="DK182" s="241"/>
      <c r="DL182" s="241"/>
      <c r="DM182" s="241"/>
      <c r="DN182" s="241"/>
      <c r="DO182" s="241"/>
      <c r="DP182" s="241"/>
      <c r="DQ182" s="241"/>
      <c r="DR182" s="241"/>
      <c r="DS182" s="241"/>
      <c r="DT182" s="241"/>
      <c r="DU182" s="241"/>
      <c r="DV182" s="241"/>
      <c r="DW182" s="241"/>
      <c r="DX182" s="241"/>
      <c r="DY182" s="241"/>
      <c r="DZ182" s="241"/>
      <c r="EA182" s="241"/>
      <c r="EB182" s="241"/>
      <c r="EC182" s="241"/>
      <c r="ED182" s="241"/>
      <c r="EE182" s="241"/>
      <c r="EF182" s="241"/>
      <c r="EG182" s="241"/>
      <c r="EH182" s="241"/>
      <c r="EI182" s="241"/>
      <c r="EJ182" s="241"/>
      <c r="EK182" s="241"/>
      <c r="EL182" s="241"/>
      <c r="EM182" s="241"/>
      <c r="EN182" s="241"/>
      <c r="EO182" s="241"/>
      <c r="EP182" s="241"/>
      <c r="EQ182" s="241"/>
      <c r="ER182" s="241"/>
      <c r="ES182" s="241"/>
      <c r="ET182" s="241"/>
      <c r="EU182" s="241"/>
      <c r="EV182" s="241"/>
      <c r="EW182" s="241"/>
      <c r="EX182" s="241"/>
      <c r="EY182" s="241"/>
      <c r="EZ182" s="241"/>
      <c r="FA182" s="241"/>
      <c r="FB182" s="241"/>
      <c r="FC182" s="241"/>
      <c r="FD182" s="241"/>
      <c r="FE182" s="241"/>
      <c r="FF182" s="241"/>
      <c r="FG182" s="241"/>
      <c r="FH182" s="241"/>
      <c r="FI182" s="241"/>
      <c r="FJ182" s="241"/>
      <c r="FK182" s="241"/>
      <c r="FL182" s="241"/>
      <c r="FM182" s="241"/>
      <c r="FN182" s="241"/>
      <c r="FO182" s="241"/>
      <c r="FP182" s="241"/>
      <c r="FQ182" s="241"/>
      <c r="FR182" s="241"/>
      <c r="FS182" s="241"/>
      <c r="FT182" s="241"/>
      <c r="FU182" s="241"/>
      <c r="FV182" s="241"/>
      <c r="FW182" s="241"/>
      <c r="FX182" s="241"/>
      <c r="FY182" s="241"/>
      <c r="FZ182" s="241"/>
      <c r="GA182" s="241"/>
      <c r="GB182" s="241"/>
      <c r="GC182" s="241"/>
      <c r="GD182" s="241"/>
      <c r="GE182" s="241"/>
      <c r="GF182" s="241"/>
      <c r="GG182" s="241"/>
      <c r="GH182" s="241"/>
      <c r="GI182" s="241"/>
      <c r="GJ182" s="241"/>
      <c r="GK182" s="241"/>
      <c r="GL182" s="241"/>
      <c r="GM182" s="241"/>
      <c r="GN182" s="241"/>
      <c r="GO182" s="241"/>
      <c r="GP182" s="241"/>
      <c r="GQ182" s="241"/>
      <c r="GR182" s="241"/>
      <c r="GS182" s="241"/>
      <c r="GT182" s="241"/>
      <c r="GU182" s="241"/>
      <c r="GV182" s="241"/>
      <c r="GW182" s="241"/>
      <c r="GX182" s="241"/>
      <c r="GY182" s="241"/>
      <c r="GZ182" s="241"/>
      <c r="HA182" s="241"/>
      <c r="HB182" s="241"/>
      <c r="HC182" s="241"/>
      <c r="HD182" s="241"/>
      <c r="HE182" s="241"/>
      <c r="HF182" s="241"/>
    </row>
    <row r="183" spans="1:214" s="299" customFormat="1" ht="15" customHeight="1">
      <c r="A183" s="284"/>
      <c r="B183" s="284"/>
      <c r="C183" s="241"/>
      <c r="D183" s="241"/>
      <c r="E183" s="241"/>
      <c r="F183" s="241"/>
      <c r="G183" s="241"/>
      <c r="H183" s="241"/>
      <c r="I183" s="241"/>
      <c r="J183" s="241"/>
      <c r="K183" s="241"/>
      <c r="L183" s="241"/>
      <c r="M183" s="241"/>
      <c r="N183" s="241"/>
      <c r="O183" s="241"/>
      <c r="P183" s="241"/>
      <c r="Q183" s="241"/>
      <c r="R183" s="241"/>
      <c r="S183" s="241"/>
      <c r="T183" s="241"/>
      <c r="U183" s="241" t="s">
        <v>379</v>
      </c>
      <c r="V183" s="241"/>
      <c r="W183" s="241"/>
      <c r="X183" s="241"/>
      <c r="Y183" s="241"/>
      <c r="Z183" s="241"/>
      <c r="AA183" s="241"/>
      <c r="AB183" s="241"/>
      <c r="AC183" s="241" t="s">
        <v>316</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c r="CJ183" s="241"/>
      <c r="CK183" s="241"/>
      <c r="CL183" s="241"/>
      <c r="CM183" s="241"/>
      <c r="CN183" s="241"/>
      <c r="CO183" s="241"/>
      <c r="CP183" s="241"/>
      <c r="CQ183" s="241"/>
      <c r="CR183" s="241"/>
      <c r="CS183" s="241"/>
      <c r="CT183" s="241"/>
      <c r="CU183" s="241"/>
      <c r="CV183" s="241"/>
      <c r="CW183" s="241"/>
      <c r="CX183" s="241"/>
      <c r="CY183" s="241"/>
      <c r="CZ183" s="241"/>
      <c r="DA183" s="241"/>
      <c r="DB183" s="241"/>
      <c r="DC183" s="241"/>
      <c r="DD183" s="241"/>
      <c r="DE183" s="241"/>
      <c r="DF183" s="241"/>
      <c r="DG183" s="241"/>
      <c r="DH183" s="241"/>
      <c r="DI183" s="241"/>
      <c r="DJ183" s="241"/>
      <c r="DK183" s="241"/>
      <c r="DL183" s="241"/>
      <c r="DM183" s="241"/>
      <c r="DN183" s="241"/>
      <c r="DO183" s="241"/>
      <c r="DP183" s="241"/>
      <c r="DQ183" s="241"/>
      <c r="DR183" s="241"/>
      <c r="DS183" s="241"/>
      <c r="DT183" s="241"/>
      <c r="DU183" s="241"/>
      <c r="DV183" s="241"/>
      <c r="DW183" s="241"/>
      <c r="DX183" s="241"/>
      <c r="DY183" s="241"/>
      <c r="DZ183" s="241"/>
      <c r="EA183" s="241"/>
      <c r="EB183" s="241"/>
      <c r="EC183" s="241"/>
      <c r="ED183" s="241"/>
      <c r="EE183" s="241"/>
      <c r="EF183" s="241"/>
      <c r="EG183" s="241"/>
      <c r="EH183" s="241"/>
      <c r="EI183" s="241"/>
      <c r="EJ183" s="241"/>
      <c r="EK183" s="241"/>
      <c r="EL183" s="241"/>
      <c r="EM183" s="241"/>
      <c r="EN183" s="241"/>
      <c r="EO183" s="241"/>
      <c r="EP183" s="241"/>
      <c r="EQ183" s="241"/>
      <c r="ER183" s="241"/>
      <c r="ES183" s="241"/>
      <c r="ET183" s="241"/>
      <c r="EU183" s="241"/>
      <c r="EV183" s="241"/>
      <c r="EW183" s="241"/>
      <c r="EX183" s="241"/>
      <c r="EY183" s="241"/>
      <c r="EZ183" s="241"/>
      <c r="FA183" s="241"/>
      <c r="FB183" s="241"/>
      <c r="FC183" s="241"/>
      <c r="FD183" s="241"/>
      <c r="FE183" s="241"/>
      <c r="FF183" s="241"/>
      <c r="FG183" s="241"/>
      <c r="FH183" s="241"/>
      <c r="FI183" s="241"/>
      <c r="FJ183" s="241"/>
      <c r="FK183" s="241"/>
      <c r="FL183" s="241"/>
      <c r="FM183" s="241"/>
      <c r="FN183" s="241"/>
      <c r="FO183" s="241"/>
      <c r="FP183" s="241"/>
      <c r="FQ183" s="241"/>
      <c r="FR183" s="241"/>
      <c r="FS183" s="241"/>
      <c r="FT183" s="241"/>
      <c r="FU183" s="241"/>
      <c r="FV183" s="241"/>
      <c r="FW183" s="241"/>
      <c r="FX183" s="241"/>
      <c r="FY183" s="241"/>
      <c r="FZ183" s="241"/>
      <c r="GA183" s="241"/>
      <c r="GB183" s="241"/>
      <c r="GC183" s="241"/>
      <c r="GD183" s="241"/>
      <c r="GE183" s="241"/>
      <c r="GF183" s="241"/>
      <c r="GG183" s="241"/>
      <c r="GH183" s="241"/>
      <c r="GI183" s="241"/>
      <c r="GJ183" s="241"/>
      <c r="GK183" s="241"/>
      <c r="GL183" s="241"/>
      <c r="GM183" s="241"/>
      <c r="GN183" s="241"/>
      <c r="GO183" s="241"/>
      <c r="GP183" s="241"/>
      <c r="GQ183" s="241"/>
      <c r="GR183" s="241"/>
      <c r="GS183" s="241"/>
      <c r="GT183" s="241"/>
      <c r="GU183" s="241"/>
      <c r="GV183" s="241"/>
      <c r="GW183" s="241"/>
      <c r="GX183" s="241"/>
      <c r="GY183" s="241"/>
      <c r="GZ183" s="241"/>
      <c r="HA183" s="241"/>
      <c r="HB183" s="241"/>
      <c r="HC183" s="241"/>
      <c r="HD183" s="241"/>
      <c r="HE183" s="241"/>
      <c r="HF183" s="241"/>
    </row>
    <row r="184" spans="1:214" s="299" customFormat="1" ht="15" customHeight="1">
      <c r="A184" s="284"/>
      <c r="B184" s="284"/>
      <c r="C184" s="241"/>
      <c r="D184" s="241"/>
      <c r="E184" s="241"/>
      <c r="F184" s="241"/>
      <c r="G184" s="241"/>
      <c r="H184" s="241"/>
      <c r="I184" s="241"/>
      <c r="J184" s="241"/>
      <c r="K184" s="241"/>
      <c r="L184" s="241"/>
      <c r="M184" s="241"/>
      <c r="N184" s="241"/>
      <c r="O184" s="241"/>
      <c r="P184" s="241"/>
      <c r="Q184" s="241"/>
      <c r="R184" s="241"/>
      <c r="S184" s="241"/>
      <c r="T184" s="241"/>
      <c r="U184" s="241" t="s">
        <v>380</v>
      </c>
      <c r="V184" s="241"/>
      <c r="W184" s="241"/>
      <c r="X184" s="241"/>
      <c r="Y184" s="241"/>
      <c r="Z184" s="241"/>
      <c r="AA184" s="241"/>
      <c r="AB184" s="241"/>
      <c r="AC184" s="241" t="s">
        <v>313</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c r="DD184" s="241"/>
      <c r="DE184" s="241"/>
      <c r="DF184" s="241"/>
      <c r="DG184" s="241"/>
      <c r="DH184" s="241"/>
      <c r="DI184" s="241"/>
      <c r="DJ184" s="241"/>
      <c r="DK184" s="241"/>
      <c r="DL184" s="241"/>
      <c r="DM184" s="241"/>
      <c r="DN184" s="241"/>
      <c r="DO184" s="241"/>
      <c r="DP184" s="241"/>
      <c r="DQ184" s="241"/>
      <c r="DR184" s="241"/>
      <c r="DS184" s="241"/>
      <c r="DT184" s="241"/>
      <c r="DU184" s="241"/>
      <c r="DV184" s="241"/>
      <c r="DW184" s="241"/>
      <c r="DX184" s="241"/>
      <c r="DY184" s="241"/>
      <c r="DZ184" s="241"/>
      <c r="EA184" s="241"/>
      <c r="EB184" s="241"/>
      <c r="EC184" s="241"/>
      <c r="ED184" s="241"/>
      <c r="EE184" s="241"/>
      <c r="EF184" s="241"/>
      <c r="EG184" s="241"/>
      <c r="EH184" s="241"/>
      <c r="EI184" s="241"/>
      <c r="EJ184" s="241"/>
      <c r="EK184" s="241"/>
      <c r="EL184" s="241"/>
      <c r="EM184" s="241"/>
      <c r="EN184" s="241"/>
      <c r="EO184" s="241"/>
      <c r="EP184" s="241"/>
      <c r="EQ184" s="241"/>
      <c r="ER184" s="241"/>
      <c r="ES184" s="241"/>
      <c r="ET184" s="241"/>
      <c r="EU184" s="241"/>
      <c r="EV184" s="241"/>
      <c r="EW184" s="241"/>
      <c r="EX184" s="241"/>
      <c r="EY184" s="241"/>
      <c r="EZ184" s="241"/>
      <c r="FA184" s="241"/>
      <c r="FB184" s="241"/>
      <c r="FC184" s="241"/>
      <c r="FD184" s="241"/>
      <c r="FE184" s="241"/>
      <c r="FF184" s="241"/>
      <c r="FG184" s="241"/>
      <c r="FH184" s="241"/>
      <c r="FI184" s="241"/>
      <c r="FJ184" s="241"/>
      <c r="FK184" s="241"/>
      <c r="FL184" s="241"/>
      <c r="FM184" s="241"/>
      <c r="FN184" s="241"/>
      <c r="FO184" s="241"/>
      <c r="FP184" s="241"/>
      <c r="FQ184" s="241"/>
      <c r="FR184" s="241"/>
      <c r="FS184" s="241"/>
      <c r="FT184" s="241"/>
      <c r="FU184" s="241"/>
      <c r="FV184" s="241"/>
      <c r="FW184" s="241"/>
      <c r="FX184" s="241"/>
      <c r="FY184" s="241"/>
      <c r="FZ184" s="241"/>
      <c r="GA184" s="241"/>
      <c r="GB184" s="241"/>
      <c r="GC184" s="241"/>
      <c r="GD184" s="241"/>
      <c r="GE184" s="241"/>
      <c r="GF184" s="241"/>
      <c r="GG184" s="241"/>
      <c r="GH184" s="241"/>
      <c r="GI184" s="241"/>
      <c r="GJ184" s="241"/>
      <c r="GK184" s="241"/>
      <c r="GL184" s="241"/>
      <c r="GM184" s="241"/>
      <c r="GN184" s="241"/>
      <c r="GO184" s="241"/>
      <c r="GP184" s="241"/>
      <c r="GQ184" s="241"/>
      <c r="GR184" s="241"/>
      <c r="GS184" s="241"/>
      <c r="GT184" s="241"/>
      <c r="GU184" s="241"/>
      <c r="GV184" s="241"/>
      <c r="GW184" s="241"/>
      <c r="GX184" s="241"/>
      <c r="GY184" s="241"/>
      <c r="GZ184" s="241"/>
      <c r="HA184" s="241"/>
      <c r="HB184" s="241"/>
      <c r="HC184" s="241"/>
      <c r="HD184" s="241"/>
      <c r="HE184" s="241"/>
      <c r="HF184" s="241"/>
    </row>
    <row r="185" spans="1:214" s="299" customFormat="1" ht="15" customHeight="1">
      <c r="A185" s="284"/>
      <c r="B185" s="284"/>
      <c r="C185" s="241"/>
      <c r="D185" s="241"/>
      <c r="E185" s="241"/>
      <c r="F185" s="241"/>
      <c r="G185" s="241"/>
      <c r="H185" s="241"/>
      <c r="I185" s="241"/>
      <c r="J185" s="241"/>
      <c r="K185" s="241"/>
      <c r="L185" s="241"/>
      <c r="M185" s="241"/>
      <c r="N185" s="241"/>
      <c r="O185" s="241"/>
      <c r="P185" s="241"/>
      <c r="Q185" s="241"/>
      <c r="R185" s="241"/>
      <c r="S185" s="241"/>
      <c r="T185" s="241"/>
      <c r="U185" s="241" t="s">
        <v>381</v>
      </c>
      <c r="V185" s="241"/>
      <c r="W185" s="241"/>
      <c r="X185" s="241"/>
      <c r="Y185" s="241"/>
      <c r="Z185" s="241"/>
      <c r="AA185" s="241"/>
      <c r="AB185" s="241"/>
      <c r="AC185" s="241" t="s">
        <v>350</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c r="CJ185" s="241"/>
      <c r="CK185" s="241"/>
      <c r="CL185" s="241"/>
      <c r="CM185" s="241"/>
      <c r="CN185" s="241"/>
      <c r="CO185" s="241"/>
      <c r="CP185" s="241"/>
      <c r="CQ185" s="241"/>
      <c r="CR185" s="241"/>
      <c r="CS185" s="241"/>
      <c r="CT185" s="241"/>
      <c r="CU185" s="241"/>
      <c r="CV185" s="241"/>
      <c r="CW185" s="241"/>
      <c r="CX185" s="241"/>
      <c r="CY185" s="241"/>
      <c r="CZ185" s="241"/>
      <c r="DA185" s="241"/>
      <c r="DB185" s="241"/>
      <c r="DC185" s="241"/>
      <c r="DD185" s="241"/>
      <c r="DE185" s="241"/>
      <c r="DF185" s="241"/>
      <c r="DG185" s="241"/>
      <c r="DH185" s="241"/>
      <c r="DI185" s="241"/>
      <c r="DJ185" s="241"/>
      <c r="DK185" s="241"/>
      <c r="DL185" s="241"/>
      <c r="DM185" s="241"/>
      <c r="DN185" s="241"/>
      <c r="DO185" s="241"/>
      <c r="DP185" s="241"/>
      <c r="DQ185" s="241"/>
      <c r="DR185" s="241"/>
      <c r="DS185" s="241"/>
      <c r="DT185" s="241"/>
      <c r="DU185" s="241"/>
      <c r="DV185" s="241"/>
      <c r="DW185" s="241"/>
      <c r="DX185" s="241"/>
      <c r="DY185" s="241"/>
      <c r="DZ185" s="241"/>
      <c r="EA185" s="241"/>
      <c r="EB185" s="241"/>
      <c r="EC185" s="241"/>
      <c r="ED185" s="241"/>
      <c r="EE185" s="241"/>
      <c r="EF185" s="241"/>
      <c r="EG185" s="241"/>
      <c r="EH185" s="241"/>
      <c r="EI185" s="241"/>
      <c r="EJ185" s="241"/>
      <c r="EK185" s="241"/>
      <c r="EL185" s="241"/>
      <c r="EM185" s="241"/>
      <c r="EN185" s="241"/>
      <c r="EO185" s="241"/>
      <c r="EP185" s="241"/>
      <c r="EQ185" s="241"/>
      <c r="ER185" s="241"/>
      <c r="ES185" s="241"/>
      <c r="ET185" s="241"/>
      <c r="EU185" s="241"/>
      <c r="EV185" s="241"/>
      <c r="EW185" s="241"/>
      <c r="EX185" s="241"/>
      <c r="EY185" s="241"/>
      <c r="EZ185" s="241"/>
      <c r="FA185" s="241"/>
      <c r="FB185" s="241"/>
      <c r="FC185" s="241"/>
      <c r="FD185" s="241"/>
      <c r="FE185" s="241"/>
      <c r="FF185" s="241"/>
      <c r="FG185" s="241"/>
      <c r="FH185" s="241"/>
      <c r="FI185" s="241"/>
      <c r="FJ185" s="241"/>
      <c r="FK185" s="241"/>
      <c r="FL185" s="241"/>
      <c r="FM185" s="241"/>
      <c r="FN185" s="241"/>
      <c r="FO185" s="241"/>
      <c r="FP185" s="241"/>
      <c r="FQ185" s="241"/>
      <c r="FR185" s="241"/>
      <c r="FS185" s="241"/>
      <c r="FT185" s="241"/>
      <c r="FU185" s="241"/>
      <c r="FV185" s="241"/>
      <c r="FW185" s="241"/>
      <c r="FX185" s="241"/>
      <c r="FY185" s="241"/>
      <c r="FZ185" s="241"/>
      <c r="GA185" s="241"/>
      <c r="GB185" s="241"/>
      <c r="GC185" s="241"/>
      <c r="GD185" s="241"/>
      <c r="GE185" s="241"/>
      <c r="GF185" s="241"/>
      <c r="GG185" s="241"/>
      <c r="GH185" s="241"/>
      <c r="GI185" s="241"/>
      <c r="GJ185" s="241"/>
      <c r="GK185" s="241"/>
      <c r="GL185" s="241"/>
      <c r="GM185" s="241"/>
      <c r="GN185" s="241"/>
      <c r="GO185" s="241"/>
      <c r="GP185" s="241"/>
      <c r="GQ185" s="241"/>
      <c r="GR185" s="241"/>
      <c r="GS185" s="241"/>
      <c r="GT185" s="241"/>
      <c r="GU185" s="241"/>
      <c r="GV185" s="241"/>
      <c r="GW185" s="241"/>
      <c r="GX185" s="241"/>
      <c r="GY185" s="241"/>
      <c r="GZ185" s="241"/>
      <c r="HA185" s="241"/>
      <c r="HB185" s="241"/>
      <c r="HC185" s="241"/>
      <c r="HD185" s="241"/>
      <c r="HE185" s="241"/>
      <c r="HF185" s="241"/>
    </row>
    <row r="186" spans="1:214" s="299" customFormat="1" ht="15" customHeight="1">
      <c r="A186" s="284"/>
      <c r="B186" s="284"/>
      <c r="C186" s="241"/>
      <c r="D186" s="241"/>
      <c r="E186" s="241"/>
      <c r="F186" s="241"/>
      <c r="G186" s="241"/>
      <c r="H186" s="241"/>
      <c r="I186" s="241"/>
      <c r="J186" s="241"/>
      <c r="K186" s="241"/>
      <c r="L186" s="241"/>
      <c r="M186" s="241"/>
      <c r="N186" s="241"/>
      <c r="O186" s="241"/>
      <c r="P186" s="241"/>
      <c r="Q186" s="241"/>
      <c r="R186" s="241"/>
      <c r="S186" s="241"/>
      <c r="T186" s="241"/>
      <c r="U186" s="241" t="s">
        <v>382</v>
      </c>
      <c r="V186" s="241"/>
      <c r="W186" s="241"/>
      <c r="X186" s="241"/>
      <c r="Y186" s="241"/>
      <c r="Z186" s="241"/>
      <c r="AA186" s="241"/>
      <c r="AB186" s="241"/>
      <c r="AC186" s="241" t="s">
        <v>316</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c r="CJ186" s="241"/>
      <c r="CK186" s="241"/>
      <c r="CL186" s="241"/>
      <c r="CM186" s="241"/>
      <c r="CN186" s="241"/>
      <c r="CO186" s="241"/>
      <c r="CP186" s="241"/>
      <c r="CQ186" s="241"/>
      <c r="CR186" s="241"/>
      <c r="CS186" s="241"/>
      <c r="CT186" s="241"/>
      <c r="CU186" s="241"/>
      <c r="CV186" s="241"/>
      <c r="CW186" s="241"/>
      <c r="CX186" s="241"/>
      <c r="CY186" s="241"/>
      <c r="CZ186" s="241"/>
      <c r="DA186" s="241"/>
      <c r="DB186" s="241"/>
      <c r="DC186" s="241"/>
      <c r="DD186" s="241"/>
      <c r="DE186" s="241"/>
      <c r="DF186" s="241"/>
      <c r="DG186" s="241"/>
      <c r="DH186" s="241"/>
      <c r="DI186" s="241"/>
      <c r="DJ186" s="241"/>
      <c r="DK186" s="241"/>
      <c r="DL186" s="241"/>
      <c r="DM186" s="241"/>
      <c r="DN186" s="241"/>
      <c r="DO186" s="241"/>
      <c r="DP186" s="241"/>
      <c r="DQ186" s="241"/>
      <c r="DR186" s="241"/>
      <c r="DS186" s="241"/>
      <c r="DT186" s="241"/>
      <c r="DU186" s="241"/>
      <c r="DV186" s="241"/>
      <c r="DW186" s="241"/>
      <c r="DX186" s="241"/>
      <c r="DY186" s="241"/>
      <c r="DZ186" s="241"/>
      <c r="EA186" s="241"/>
      <c r="EB186" s="241"/>
      <c r="EC186" s="241"/>
      <c r="ED186" s="241"/>
      <c r="EE186" s="241"/>
      <c r="EF186" s="241"/>
      <c r="EG186" s="241"/>
      <c r="EH186" s="241"/>
      <c r="EI186" s="241"/>
      <c r="EJ186" s="241"/>
      <c r="EK186" s="241"/>
      <c r="EL186" s="241"/>
      <c r="EM186" s="241"/>
      <c r="EN186" s="241"/>
      <c r="EO186" s="241"/>
      <c r="EP186" s="241"/>
      <c r="EQ186" s="241"/>
      <c r="ER186" s="241"/>
      <c r="ES186" s="241"/>
      <c r="ET186" s="241"/>
      <c r="EU186" s="241"/>
      <c r="EV186" s="241"/>
      <c r="EW186" s="241"/>
      <c r="EX186" s="241"/>
      <c r="EY186" s="241"/>
      <c r="EZ186" s="241"/>
      <c r="FA186" s="241"/>
      <c r="FB186" s="241"/>
      <c r="FC186" s="241"/>
      <c r="FD186" s="241"/>
      <c r="FE186" s="241"/>
      <c r="FF186" s="241"/>
      <c r="FG186" s="241"/>
      <c r="FH186" s="241"/>
      <c r="FI186" s="241"/>
      <c r="FJ186" s="241"/>
      <c r="FK186" s="241"/>
      <c r="FL186" s="241"/>
      <c r="FM186" s="241"/>
      <c r="FN186" s="241"/>
      <c r="FO186" s="241"/>
      <c r="FP186" s="241"/>
      <c r="FQ186" s="241"/>
      <c r="FR186" s="241"/>
      <c r="FS186" s="241"/>
      <c r="FT186" s="241"/>
      <c r="FU186" s="241"/>
      <c r="FV186" s="241"/>
      <c r="FW186" s="241"/>
      <c r="FX186" s="241"/>
      <c r="FY186" s="241"/>
      <c r="FZ186" s="241"/>
      <c r="GA186" s="241"/>
      <c r="GB186" s="241"/>
      <c r="GC186" s="241"/>
      <c r="GD186" s="241"/>
      <c r="GE186" s="241"/>
      <c r="GF186" s="241"/>
      <c r="GG186" s="241"/>
      <c r="GH186" s="241"/>
      <c r="GI186" s="241"/>
      <c r="GJ186" s="241"/>
      <c r="GK186" s="241"/>
      <c r="GL186" s="241"/>
      <c r="GM186" s="241"/>
      <c r="GN186" s="241"/>
      <c r="GO186" s="241"/>
      <c r="GP186" s="241"/>
      <c r="GQ186" s="241"/>
      <c r="GR186" s="241"/>
      <c r="GS186" s="241"/>
      <c r="GT186" s="241"/>
      <c r="GU186" s="241"/>
      <c r="GV186" s="241"/>
      <c r="GW186" s="241"/>
      <c r="GX186" s="241"/>
      <c r="GY186" s="241"/>
      <c r="GZ186" s="241"/>
      <c r="HA186" s="241"/>
      <c r="HB186" s="241"/>
      <c r="HC186" s="241"/>
      <c r="HD186" s="241"/>
      <c r="HE186" s="241"/>
      <c r="HF186" s="241"/>
    </row>
    <row r="187" spans="1:214" s="299" customFormat="1" ht="15" customHeight="1">
      <c r="A187" s="284"/>
      <c r="B187" s="284"/>
      <c r="C187" s="241"/>
      <c r="D187" s="241"/>
      <c r="E187" s="241"/>
      <c r="F187" s="241"/>
      <c r="G187" s="241"/>
      <c r="H187" s="241"/>
      <c r="I187" s="241"/>
      <c r="J187" s="241"/>
      <c r="K187" s="241"/>
      <c r="L187" s="241"/>
      <c r="M187" s="241"/>
      <c r="N187" s="241"/>
      <c r="O187" s="241"/>
      <c r="P187" s="241"/>
      <c r="Q187" s="241"/>
      <c r="R187" s="241"/>
      <c r="S187" s="241"/>
      <c r="T187" s="241"/>
      <c r="U187" s="241" t="s">
        <v>383</v>
      </c>
      <c r="V187" s="241"/>
      <c r="W187" s="241"/>
      <c r="X187" s="241"/>
      <c r="Y187" s="241"/>
      <c r="Z187" s="241"/>
      <c r="AA187" s="241"/>
      <c r="AB187" s="241"/>
      <c r="AC187" s="241" t="s">
        <v>350</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c r="DA187" s="241"/>
      <c r="DB187" s="241"/>
      <c r="DC187" s="241"/>
      <c r="DD187" s="241"/>
      <c r="DE187" s="241"/>
      <c r="DF187" s="241"/>
      <c r="DG187" s="241"/>
      <c r="DH187" s="241"/>
      <c r="DI187" s="241"/>
      <c r="DJ187" s="241"/>
      <c r="DK187" s="241"/>
      <c r="DL187" s="241"/>
      <c r="DM187" s="241"/>
      <c r="DN187" s="241"/>
      <c r="DO187" s="241"/>
      <c r="DP187" s="241"/>
      <c r="DQ187" s="241"/>
      <c r="DR187" s="241"/>
      <c r="DS187" s="241"/>
      <c r="DT187" s="241"/>
      <c r="DU187" s="241"/>
      <c r="DV187" s="241"/>
      <c r="DW187" s="241"/>
      <c r="DX187" s="241"/>
      <c r="DY187" s="241"/>
      <c r="DZ187" s="241"/>
      <c r="EA187" s="241"/>
      <c r="EB187" s="241"/>
      <c r="EC187" s="241"/>
      <c r="ED187" s="241"/>
      <c r="EE187" s="241"/>
      <c r="EF187" s="241"/>
      <c r="EG187" s="241"/>
      <c r="EH187" s="241"/>
      <c r="EI187" s="241"/>
      <c r="EJ187" s="241"/>
      <c r="EK187" s="241"/>
      <c r="EL187" s="241"/>
      <c r="EM187" s="241"/>
      <c r="EN187" s="241"/>
      <c r="EO187" s="241"/>
      <c r="EP187" s="241"/>
      <c r="EQ187" s="241"/>
      <c r="ER187" s="241"/>
      <c r="ES187" s="241"/>
      <c r="ET187" s="241"/>
      <c r="EU187" s="241"/>
      <c r="EV187" s="241"/>
      <c r="EW187" s="241"/>
      <c r="EX187" s="241"/>
      <c r="EY187" s="241"/>
      <c r="EZ187" s="241"/>
      <c r="FA187" s="241"/>
      <c r="FB187" s="241"/>
      <c r="FC187" s="241"/>
      <c r="FD187" s="241"/>
      <c r="FE187" s="241"/>
      <c r="FF187" s="241"/>
      <c r="FG187" s="241"/>
      <c r="FH187" s="241"/>
      <c r="FI187" s="241"/>
      <c r="FJ187" s="241"/>
      <c r="FK187" s="241"/>
      <c r="FL187" s="241"/>
      <c r="FM187" s="241"/>
      <c r="FN187" s="241"/>
      <c r="FO187" s="241"/>
      <c r="FP187" s="241"/>
      <c r="FQ187" s="241"/>
      <c r="FR187" s="241"/>
      <c r="FS187" s="241"/>
      <c r="FT187" s="241"/>
      <c r="FU187" s="241"/>
      <c r="FV187" s="241"/>
      <c r="FW187" s="241"/>
      <c r="FX187" s="241"/>
      <c r="FY187" s="241"/>
      <c r="FZ187" s="241"/>
      <c r="GA187" s="241"/>
      <c r="GB187" s="241"/>
      <c r="GC187" s="241"/>
      <c r="GD187" s="241"/>
      <c r="GE187" s="241"/>
      <c r="GF187" s="241"/>
      <c r="GG187" s="241"/>
      <c r="GH187" s="241"/>
      <c r="GI187" s="241"/>
      <c r="GJ187" s="241"/>
      <c r="GK187" s="241"/>
      <c r="GL187" s="241"/>
      <c r="GM187" s="241"/>
      <c r="GN187" s="241"/>
      <c r="GO187" s="241"/>
      <c r="GP187" s="241"/>
      <c r="GQ187" s="241"/>
      <c r="GR187" s="241"/>
      <c r="GS187" s="241"/>
      <c r="GT187" s="241"/>
      <c r="GU187" s="241"/>
      <c r="GV187" s="241"/>
      <c r="GW187" s="241"/>
      <c r="GX187" s="241"/>
      <c r="GY187" s="241"/>
      <c r="GZ187" s="241"/>
      <c r="HA187" s="241"/>
      <c r="HB187" s="241"/>
      <c r="HC187" s="241"/>
      <c r="HD187" s="241"/>
      <c r="HE187" s="241"/>
      <c r="HF187" s="241"/>
    </row>
    <row r="188" spans="1:214" s="299" customFormat="1" ht="15" customHeight="1">
      <c r="A188" s="284"/>
      <c r="B188" s="284"/>
      <c r="C188" s="241"/>
      <c r="D188" s="241"/>
      <c r="E188" s="241"/>
      <c r="F188" s="241"/>
      <c r="G188" s="241"/>
      <c r="H188" s="241"/>
      <c r="I188" s="241"/>
      <c r="J188" s="241"/>
      <c r="K188" s="241"/>
      <c r="L188" s="241"/>
      <c r="M188" s="241"/>
      <c r="N188" s="241"/>
      <c r="O188" s="241"/>
      <c r="P188" s="241"/>
      <c r="Q188" s="241"/>
      <c r="R188" s="241"/>
      <c r="S188" s="241"/>
      <c r="T188" s="241"/>
      <c r="U188" s="241" t="s">
        <v>384</v>
      </c>
      <c r="V188" s="241"/>
      <c r="W188" s="241"/>
      <c r="X188" s="241"/>
      <c r="Y188" s="241"/>
      <c r="Z188" s="241"/>
      <c r="AA188" s="241"/>
      <c r="AB188" s="241"/>
      <c r="AC188" s="241" t="s">
        <v>322</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c r="DD188" s="241"/>
      <c r="DE188" s="241"/>
      <c r="DF188" s="241"/>
      <c r="DG188" s="241"/>
      <c r="DH188" s="241"/>
      <c r="DI188" s="241"/>
      <c r="DJ188" s="241"/>
      <c r="DK188" s="241"/>
      <c r="DL188" s="241"/>
      <c r="DM188" s="241"/>
      <c r="DN188" s="241"/>
      <c r="DO188" s="241"/>
      <c r="DP188" s="241"/>
      <c r="DQ188" s="241"/>
      <c r="DR188" s="241"/>
      <c r="DS188" s="241"/>
      <c r="DT188" s="241"/>
      <c r="DU188" s="241"/>
      <c r="DV188" s="241"/>
      <c r="DW188" s="241"/>
      <c r="DX188" s="241"/>
      <c r="DY188" s="241"/>
      <c r="DZ188" s="241"/>
      <c r="EA188" s="241"/>
      <c r="EB188" s="241"/>
      <c r="EC188" s="241"/>
      <c r="ED188" s="241"/>
      <c r="EE188" s="241"/>
      <c r="EF188" s="241"/>
      <c r="EG188" s="241"/>
      <c r="EH188" s="241"/>
      <c r="EI188" s="241"/>
      <c r="EJ188" s="241"/>
      <c r="EK188" s="241"/>
      <c r="EL188" s="241"/>
      <c r="EM188" s="241"/>
      <c r="EN188" s="241"/>
      <c r="EO188" s="241"/>
      <c r="EP188" s="241"/>
      <c r="EQ188" s="241"/>
      <c r="ER188" s="241"/>
      <c r="ES188" s="241"/>
      <c r="ET188" s="241"/>
      <c r="EU188" s="241"/>
      <c r="EV188" s="241"/>
      <c r="EW188" s="241"/>
      <c r="EX188" s="241"/>
      <c r="EY188" s="241"/>
      <c r="EZ188" s="241"/>
      <c r="FA188" s="241"/>
      <c r="FB188" s="241"/>
      <c r="FC188" s="241"/>
      <c r="FD188" s="241"/>
      <c r="FE188" s="241"/>
      <c r="FF188" s="241"/>
      <c r="FG188" s="241"/>
      <c r="FH188" s="241"/>
      <c r="FI188" s="241"/>
      <c r="FJ188" s="241"/>
      <c r="FK188" s="241"/>
      <c r="FL188" s="241"/>
      <c r="FM188" s="241"/>
      <c r="FN188" s="241"/>
      <c r="FO188" s="241"/>
      <c r="FP188" s="241"/>
      <c r="FQ188" s="241"/>
      <c r="FR188" s="241"/>
      <c r="FS188" s="241"/>
      <c r="FT188" s="241"/>
      <c r="FU188" s="241"/>
      <c r="FV188" s="241"/>
      <c r="FW188" s="241"/>
      <c r="FX188" s="241"/>
      <c r="FY188" s="241"/>
      <c r="FZ188" s="241"/>
      <c r="GA188" s="241"/>
      <c r="GB188" s="241"/>
      <c r="GC188" s="241"/>
      <c r="GD188" s="241"/>
      <c r="GE188" s="241"/>
      <c r="GF188" s="241"/>
      <c r="GG188" s="241"/>
      <c r="GH188" s="241"/>
      <c r="GI188" s="241"/>
      <c r="GJ188" s="241"/>
      <c r="GK188" s="241"/>
      <c r="GL188" s="241"/>
      <c r="GM188" s="241"/>
      <c r="GN188" s="241"/>
      <c r="GO188" s="241"/>
      <c r="GP188" s="241"/>
      <c r="GQ188" s="241"/>
      <c r="GR188" s="241"/>
      <c r="GS188" s="241"/>
      <c r="GT188" s="241"/>
      <c r="GU188" s="241"/>
      <c r="GV188" s="241"/>
      <c r="GW188" s="241"/>
      <c r="GX188" s="241"/>
      <c r="GY188" s="241"/>
      <c r="GZ188" s="241"/>
      <c r="HA188" s="241"/>
      <c r="HB188" s="241"/>
      <c r="HC188" s="241"/>
      <c r="HD188" s="241"/>
      <c r="HE188" s="241"/>
      <c r="HF188" s="241"/>
    </row>
    <row r="189" spans="1:214" s="299" customFormat="1" ht="15" customHeight="1">
      <c r="A189" s="284"/>
      <c r="B189" s="284"/>
      <c r="C189" s="241"/>
      <c r="D189" s="241"/>
      <c r="E189" s="241"/>
      <c r="F189" s="241"/>
      <c r="G189" s="241"/>
      <c r="H189" s="241"/>
      <c r="I189" s="241"/>
      <c r="J189" s="241"/>
      <c r="K189" s="241"/>
      <c r="L189" s="241"/>
      <c r="M189" s="241"/>
      <c r="N189" s="241"/>
      <c r="O189" s="241"/>
      <c r="P189" s="241"/>
      <c r="Q189" s="241"/>
      <c r="R189" s="241"/>
      <c r="S189" s="241"/>
      <c r="T189" s="241"/>
      <c r="U189" s="241" t="s">
        <v>385</v>
      </c>
      <c r="V189" s="241"/>
      <c r="W189" s="241"/>
      <c r="X189" s="241"/>
      <c r="Y189" s="241"/>
      <c r="Z189" s="241"/>
      <c r="AA189" s="241"/>
      <c r="AB189" s="241"/>
      <c r="AC189" s="241" t="s">
        <v>386</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c r="CU189" s="241"/>
      <c r="CV189" s="241"/>
      <c r="CW189" s="241"/>
      <c r="CX189" s="241"/>
      <c r="CY189" s="241"/>
      <c r="CZ189" s="241"/>
      <c r="DA189" s="241"/>
      <c r="DB189" s="241"/>
      <c r="DC189" s="241"/>
      <c r="DD189" s="241"/>
      <c r="DE189" s="241"/>
      <c r="DF189" s="241"/>
      <c r="DG189" s="241"/>
      <c r="DH189" s="241"/>
      <c r="DI189" s="241"/>
      <c r="DJ189" s="241"/>
      <c r="DK189" s="241"/>
      <c r="DL189" s="241"/>
      <c r="DM189" s="241"/>
      <c r="DN189" s="241"/>
      <c r="DO189" s="241"/>
      <c r="DP189" s="241"/>
      <c r="DQ189" s="241"/>
      <c r="DR189" s="241"/>
      <c r="DS189" s="241"/>
      <c r="DT189" s="241"/>
      <c r="DU189" s="241"/>
      <c r="DV189" s="241"/>
      <c r="DW189" s="241"/>
      <c r="DX189" s="241"/>
      <c r="DY189" s="241"/>
      <c r="DZ189" s="241"/>
      <c r="EA189" s="241"/>
      <c r="EB189" s="241"/>
      <c r="EC189" s="241"/>
      <c r="ED189" s="241"/>
      <c r="EE189" s="241"/>
      <c r="EF189" s="241"/>
      <c r="EG189" s="241"/>
      <c r="EH189" s="241"/>
      <c r="EI189" s="241"/>
      <c r="EJ189" s="241"/>
      <c r="EK189" s="241"/>
      <c r="EL189" s="241"/>
      <c r="EM189" s="241"/>
      <c r="EN189" s="241"/>
      <c r="EO189" s="241"/>
      <c r="EP189" s="241"/>
      <c r="EQ189" s="241"/>
      <c r="ER189" s="241"/>
      <c r="ES189" s="241"/>
      <c r="ET189" s="241"/>
      <c r="EU189" s="241"/>
      <c r="EV189" s="241"/>
      <c r="EW189" s="241"/>
      <c r="EX189" s="241"/>
      <c r="EY189" s="241"/>
      <c r="EZ189" s="241"/>
      <c r="FA189" s="241"/>
      <c r="FB189" s="241"/>
      <c r="FC189" s="241"/>
      <c r="FD189" s="241"/>
      <c r="FE189" s="241"/>
      <c r="FF189" s="241"/>
      <c r="FG189" s="241"/>
      <c r="FH189" s="241"/>
      <c r="FI189" s="241"/>
      <c r="FJ189" s="241"/>
      <c r="FK189" s="241"/>
      <c r="FL189" s="241"/>
      <c r="FM189" s="241"/>
      <c r="FN189" s="241"/>
      <c r="FO189" s="241"/>
      <c r="FP189" s="241"/>
      <c r="FQ189" s="241"/>
      <c r="FR189" s="241"/>
      <c r="FS189" s="241"/>
      <c r="FT189" s="241"/>
      <c r="FU189" s="241"/>
      <c r="FV189" s="241"/>
      <c r="FW189" s="241"/>
      <c r="FX189" s="241"/>
      <c r="FY189" s="241"/>
      <c r="FZ189" s="241"/>
      <c r="GA189" s="241"/>
      <c r="GB189" s="241"/>
      <c r="GC189" s="241"/>
      <c r="GD189" s="241"/>
      <c r="GE189" s="241"/>
      <c r="GF189" s="241"/>
      <c r="GG189" s="241"/>
      <c r="GH189" s="241"/>
      <c r="GI189" s="241"/>
      <c r="GJ189" s="241"/>
      <c r="GK189" s="241"/>
      <c r="GL189" s="241"/>
      <c r="GM189" s="241"/>
      <c r="GN189" s="241"/>
      <c r="GO189" s="241"/>
      <c r="GP189" s="241"/>
      <c r="GQ189" s="241"/>
      <c r="GR189" s="241"/>
      <c r="GS189" s="241"/>
      <c r="GT189" s="241"/>
      <c r="GU189" s="241"/>
      <c r="GV189" s="241"/>
      <c r="GW189" s="241"/>
      <c r="GX189" s="241"/>
      <c r="GY189" s="241"/>
      <c r="GZ189" s="241"/>
      <c r="HA189" s="241"/>
      <c r="HB189" s="241"/>
      <c r="HC189" s="241"/>
      <c r="HD189" s="241"/>
      <c r="HE189" s="241"/>
      <c r="HF189" s="241"/>
    </row>
    <row r="190" spans="1:214" s="299" customFormat="1" ht="15" customHeight="1">
      <c r="A190" s="284"/>
      <c r="B190" s="284"/>
      <c r="C190" s="241"/>
      <c r="D190" s="241"/>
      <c r="E190" s="241"/>
      <c r="F190" s="241"/>
      <c r="G190" s="241"/>
      <c r="H190" s="241"/>
      <c r="I190" s="241"/>
      <c r="J190" s="241"/>
      <c r="K190" s="241"/>
      <c r="L190" s="241"/>
      <c r="M190" s="241"/>
      <c r="N190" s="241"/>
      <c r="O190" s="241"/>
      <c r="P190" s="241"/>
      <c r="Q190" s="241"/>
      <c r="R190" s="241"/>
      <c r="S190" s="241"/>
      <c r="T190" s="241"/>
      <c r="U190" s="241" t="s">
        <v>387</v>
      </c>
      <c r="V190" s="241"/>
      <c r="W190" s="241"/>
      <c r="X190" s="241"/>
      <c r="Y190" s="241"/>
      <c r="Z190" s="241"/>
      <c r="AA190" s="241"/>
      <c r="AB190" s="241"/>
      <c r="AC190" s="241" t="s">
        <v>316</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c r="CU190" s="241"/>
      <c r="CV190" s="241"/>
      <c r="CW190" s="241"/>
      <c r="CX190" s="241"/>
      <c r="CY190" s="241"/>
      <c r="CZ190" s="241"/>
      <c r="DA190" s="241"/>
      <c r="DB190" s="241"/>
      <c r="DC190" s="241"/>
      <c r="DD190" s="241"/>
      <c r="DE190" s="241"/>
      <c r="DF190" s="241"/>
      <c r="DG190" s="241"/>
      <c r="DH190" s="241"/>
      <c r="DI190" s="241"/>
      <c r="DJ190" s="241"/>
      <c r="DK190" s="241"/>
      <c r="DL190" s="241"/>
      <c r="DM190" s="241"/>
      <c r="DN190" s="241"/>
      <c r="DO190" s="241"/>
      <c r="DP190" s="241"/>
      <c r="DQ190" s="241"/>
      <c r="DR190" s="241"/>
      <c r="DS190" s="241"/>
      <c r="DT190" s="241"/>
      <c r="DU190" s="241"/>
      <c r="DV190" s="241"/>
      <c r="DW190" s="241"/>
      <c r="DX190" s="241"/>
      <c r="DY190" s="241"/>
      <c r="DZ190" s="241"/>
      <c r="EA190" s="241"/>
      <c r="EB190" s="241"/>
      <c r="EC190" s="241"/>
      <c r="ED190" s="241"/>
      <c r="EE190" s="241"/>
      <c r="EF190" s="241"/>
      <c r="EG190" s="241"/>
      <c r="EH190" s="241"/>
      <c r="EI190" s="241"/>
      <c r="EJ190" s="241"/>
      <c r="EK190" s="241"/>
      <c r="EL190" s="241"/>
      <c r="EM190" s="241"/>
      <c r="EN190" s="241"/>
      <c r="EO190" s="241"/>
      <c r="EP190" s="241"/>
      <c r="EQ190" s="241"/>
      <c r="ER190" s="241"/>
      <c r="ES190" s="241"/>
      <c r="ET190" s="241"/>
      <c r="EU190" s="241"/>
      <c r="EV190" s="241"/>
      <c r="EW190" s="241"/>
      <c r="EX190" s="241"/>
      <c r="EY190" s="241"/>
      <c r="EZ190" s="241"/>
      <c r="FA190" s="241"/>
      <c r="FB190" s="241"/>
      <c r="FC190" s="241"/>
      <c r="FD190" s="241"/>
      <c r="FE190" s="241"/>
      <c r="FF190" s="241"/>
      <c r="FG190" s="241"/>
      <c r="FH190" s="241"/>
      <c r="FI190" s="241"/>
      <c r="FJ190" s="241"/>
      <c r="FK190" s="241"/>
      <c r="FL190" s="241"/>
      <c r="FM190" s="241"/>
      <c r="FN190" s="241"/>
      <c r="FO190" s="241"/>
      <c r="FP190" s="241"/>
      <c r="FQ190" s="241"/>
      <c r="FR190" s="241"/>
      <c r="FS190" s="241"/>
      <c r="FT190" s="241"/>
      <c r="FU190" s="241"/>
      <c r="FV190" s="241"/>
      <c r="FW190" s="241"/>
      <c r="FX190" s="241"/>
      <c r="FY190" s="241"/>
      <c r="FZ190" s="241"/>
      <c r="GA190" s="241"/>
      <c r="GB190" s="241"/>
      <c r="GC190" s="241"/>
      <c r="GD190" s="241"/>
      <c r="GE190" s="241"/>
      <c r="GF190" s="241"/>
      <c r="GG190" s="241"/>
      <c r="GH190" s="241"/>
      <c r="GI190" s="241"/>
      <c r="GJ190" s="241"/>
      <c r="GK190" s="241"/>
      <c r="GL190" s="241"/>
      <c r="GM190" s="241"/>
      <c r="GN190" s="241"/>
      <c r="GO190" s="241"/>
      <c r="GP190" s="241"/>
      <c r="GQ190" s="241"/>
      <c r="GR190" s="241"/>
      <c r="GS190" s="241"/>
      <c r="GT190" s="241"/>
      <c r="GU190" s="241"/>
      <c r="GV190" s="241"/>
      <c r="GW190" s="241"/>
      <c r="GX190" s="241"/>
      <c r="GY190" s="241"/>
      <c r="GZ190" s="241"/>
      <c r="HA190" s="241"/>
      <c r="HB190" s="241"/>
      <c r="HC190" s="241"/>
      <c r="HD190" s="241"/>
      <c r="HE190" s="241"/>
      <c r="HF190" s="241"/>
    </row>
    <row r="191" spans="1:214" s="299" customFormat="1" ht="15" customHeight="1">
      <c r="A191" s="284"/>
      <c r="B191" s="284"/>
      <c r="C191" s="241"/>
      <c r="D191" s="241"/>
      <c r="E191" s="241"/>
      <c r="F191" s="241"/>
      <c r="G191" s="241"/>
      <c r="H191" s="241"/>
      <c r="I191" s="241"/>
      <c r="J191" s="241"/>
      <c r="K191" s="241"/>
      <c r="L191" s="241"/>
      <c r="M191" s="241"/>
      <c r="N191" s="241"/>
      <c r="O191" s="241"/>
      <c r="P191" s="241"/>
      <c r="Q191" s="241"/>
      <c r="R191" s="241"/>
      <c r="S191" s="241"/>
      <c r="T191" s="241"/>
      <c r="U191" s="241" t="s">
        <v>272</v>
      </c>
      <c r="V191" s="241"/>
      <c r="W191" s="241"/>
      <c r="X191" s="241"/>
      <c r="Y191" s="241"/>
      <c r="Z191" s="241"/>
      <c r="AA191" s="241"/>
      <c r="AB191" s="241"/>
      <c r="AC191" s="241" t="s">
        <v>350</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c r="DD191" s="241"/>
      <c r="DE191" s="241"/>
      <c r="DF191" s="241"/>
      <c r="DG191" s="241"/>
      <c r="DH191" s="241"/>
      <c r="DI191" s="241"/>
      <c r="DJ191" s="241"/>
      <c r="DK191" s="241"/>
      <c r="DL191" s="241"/>
      <c r="DM191" s="241"/>
      <c r="DN191" s="241"/>
      <c r="DO191" s="241"/>
      <c r="DP191" s="241"/>
      <c r="DQ191" s="241"/>
      <c r="DR191" s="241"/>
      <c r="DS191" s="241"/>
      <c r="DT191" s="241"/>
      <c r="DU191" s="241"/>
      <c r="DV191" s="241"/>
      <c r="DW191" s="241"/>
      <c r="DX191" s="241"/>
      <c r="DY191" s="241"/>
      <c r="DZ191" s="241"/>
      <c r="EA191" s="241"/>
      <c r="EB191" s="241"/>
      <c r="EC191" s="241"/>
      <c r="ED191" s="241"/>
      <c r="EE191" s="241"/>
      <c r="EF191" s="241"/>
      <c r="EG191" s="241"/>
      <c r="EH191" s="241"/>
      <c r="EI191" s="241"/>
      <c r="EJ191" s="241"/>
      <c r="EK191" s="241"/>
      <c r="EL191" s="241"/>
      <c r="EM191" s="241"/>
      <c r="EN191" s="241"/>
      <c r="EO191" s="241"/>
      <c r="EP191" s="241"/>
      <c r="EQ191" s="241"/>
      <c r="ER191" s="241"/>
      <c r="ES191" s="241"/>
      <c r="ET191" s="241"/>
      <c r="EU191" s="241"/>
      <c r="EV191" s="241"/>
      <c r="EW191" s="241"/>
      <c r="EX191" s="241"/>
      <c r="EY191" s="241"/>
      <c r="EZ191" s="241"/>
      <c r="FA191" s="241"/>
      <c r="FB191" s="241"/>
      <c r="FC191" s="241"/>
      <c r="FD191" s="241"/>
      <c r="FE191" s="241"/>
      <c r="FF191" s="241"/>
      <c r="FG191" s="241"/>
      <c r="FH191" s="241"/>
      <c r="FI191" s="241"/>
      <c r="FJ191" s="241"/>
      <c r="FK191" s="241"/>
      <c r="FL191" s="241"/>
      <c r="FM191" s="241"/>
      <c r="FN191" s="241"/>
      <c r="FO191" s="241"/>
      <c r="FP191" s="241"/>
      <c r="FQ191" s="241"/>
      <c r="FR191" s="241"/>
      <c r="FS191" s="241"/>
      <c r="FT191" s="241"/>
      <c r="FU191" s="241"/>
      <c r="FV191" s="241"/>
      <c r="FW191" s="241"/>
      <c r="FX191" s="241"/>
      <c r="FY191" s="241"/>
      <c r="FZ191" s="241"/>
      <c r="GA191" s="241"/>
      <c r="GB191" s="241"/>
      <c r="GC191" s="241"/>
      <c r="GD191" s="241"/>
      <c r="GE191" s="241"/>
      <c r="GF191" s="241"/>
      <c r="GG191" s="241"/>
      <c r="GH191" s="241"/>
      <c r="GI191" s="241"/>
      <c r="GJ191" s="241"/>
      <c r="GK191" s="241"/>
      <c r="GL191" s="241"/>
      <c r="GM191" s="241"/>
      <c r="GN191" s="241"/>
      <c r="GO191" s="241"/>
      <c r="GP191" s="241"/>
      <c r="GQ191" s="241"/>
      <c r="GR191" s="241"/>
      <c r="GS191" s="241"/>
      <c r="GT191" s="241"/>
      <c r="GU191" s="241"/>
      <c r="GV191" s="241"/>
      <c r="GW191" s="241"/>
      <c r="GX191" s="241"/>
      <c r="GY191" s="241"/>
      <c r="GZ191" s="241"/>
      <c r="HA191" s="241"/>
      <c r="HB191" s="241"/>
      <c r="HC191" s="241"/>
      <c r="HD191" s="241"/>
      <c r="HE191" s="241"/>
      <c r="HF191" s="241"/>
    </row>
    <row r="192" spans="1:214" s="299" customFormat="1" ht="15" customHeight="1">
      <c r="A192" s="284"/>
      <c r="B192" s="284"/>
      <c r="C192" s="241"/>
      <c r="D192" s="241"/>
      <c r="E192" s="241"/>
      <c r="F192" s="241"/>
      <c r="G192" s="241"/>
      <c r="H192" s="241"/>
      <c r="I192" s="241"/>
      <c r="J192" s="241"/>
      <c r="K192" s="241"/>
      <c r="L192" s="241"/>
      <c r="M192" s="241"/>
      <c r="N192" s="241"/>
      <c r="O192" s="241"/>
      <c r="P192" s="241"/>
      <c r="Q192" s="241"/>
      <c r="R192" s="241"/>
      <c r="S192" s="241"/>
      <c r="T192" s="241"/>
      <c r="U192" s="241" t="s">
        <v>388</v>
      </c>
      <c r="V192" s="241"/>
      <c r="W192" s="241"/>
      <c r="X192" s="241"/>
      <c r="Y192" s="241"/>
      <c r="Z192" s="241"/>
      <c r="AA192" s="241"/>
      <c r="AB192" s="241"/>
      <c r="AC192" s="241" t="s">
        <v>313</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c r="CJ192" s="241"/>
      <c r="CK192" s="241"/>
      <c r="CL192" s="241"/>
      <c r="CM192" s="241"/>
      <c r="CN192" s="241"/>
      <c r="CO192" s="241"/>
      <c r="CP192" s="241"/>
      <c r="CQ192" s="241"/>
      <c r="CR192" s="241"/>
      <c r="CS192" s="241"/>
      <c r="CT192" s="241"/>
      <c r="CU192" s="241"/>
      <c r="CV192" s="241"/>
      <c r="CW192" s="241"/>
      <c r="CX192" s="241"/>
      <c r="CY192" s="241"/>
      <c r="CZ192" s="241"/>
      <c r="DA192" s="241"/>
      <c r="DB192" s="241"/>
      <c r="DC192" s="241"/>
      <c r="DD192" s="241"/>
      <c r="DE192" s="241"/>
      <c r="DF192" s="241"/>
      <c r="DG192" s="241"/>
      <c r="DH192" s="241"/>
      <c r="DI192" s="241"/>
      <c r="DJ192" s="241"/>
      <c r="DK192" s="241"/>
      <c r="DL192" s="241"/>
      <c r="DM192" s="241"/>
      <c r="DN192" s="241"/>
      <c r="DO192" s="241"/>
      <c r="DP192" s="241"/>
      <c r="DQ192" s="241"/>
      <c r="DR192" s="241"/>
      <c r="DS192" s="241"/>
      <c r="DT192" s="241"/>
      <c r="DU192" s="241"/>
      <c r="DV192" s="241"/>
      <c r="DW192" s="241"/>
      <c r="DX192" s="241"/>
      <c r="DY192" s="241"/>
      <c r="DZ192" s="241"/>
      <c r="EA192" s="241"/>
      <c r="EB192" s="241"/>
      <c r="EC192" s="241"/>
      <c r="ED192" s="241"/>
      <c r="EE192" s="241"/>
      <c r="EF192" s="241"/>
      <c r="EG192" s="241"/>
      <c r="EH192" s="241"/>
      <c r="EI192" s="241"/>
      <c r="EJ192" s="241"/>
      <c r="EK192" s="241"/>
      <c r="EL192" s="241"/>
      <c r="EM192" s="241"/>
      <c r="EN192" s="241"/>
      <c r="EO192" s="241"/>
      <c r="EP192" s="241"/>
      <c r="EQ192" s="241"/>
      <c r="ER192" s="241"/>
      <c r="ES192" s="241"/>
      <c r="ET192" s="241"/>
      <c r="EU192" s="241"/>
      <c r="EV192" s="241"/>
      <c r="EW192" s="241"/>
      <c r="EX192" s="241"/>
      <c r="EY192" s="241"/>
      <c r="EZ192" s="241"/>
      <c r="FA192" s="241"/>
      <c r="FB192" s="241"/>
      <c r="FC192" s="241"/>
      <c r="FD192" s="241"/>
      <c r="FE192" s="241"/>
      <c r="FF192" s="241"/>
      <c r="FG192" s="241"/>
      <c r="FH192" s="241"/>
      <c r="FI192" s="241"/>
      <c r="FJ192" s="241"/>
      <c r="FK192" s="241"/>
      <c r="FL192" s="241"/>
      <c r="FM192" s="241"/>
      <c r="FN192" s="241"/>
      <c r="FO192" s="241"/>
      <c r="FP192" s="241"/>
      <c r="FQ192" s="241"/>
      <c r="FR192" s="241"/>
      <c r="FS192" s="241"/>
      <c r="FT192" s="241"/>
      <c r="FU192" s="241"/>
      <c r="FV192" s="241"/>
      <c r="FW192" s="241"/>
      <c r="FX192" s="241"/>
      <c r="FY192" s="241"/>
      <c r="FZ192" s="241"/>
      <c r="GA192" s="241"/>
      <c r="GB192" s="241"/>
      <c r="GC192" s="241"/>
      <c r="GD192" s="241"/>
      <c r="GE192" s="241"/>
      <c r="GF192" s="241"/>
      <c r="GG192" s="241"/>
      <c r="GH192" s="241"/>
      <c r="GI192" s="241"/>
      <c r="GJ192" s="241"/>
      <c r="GK192" s="241"/>
      <c r="GL192" s="241"/>
      <c r="GM192" s="241"/>
      <c r="GN192" s="241"/>
      <c r="GO192" s="241"/>
      <c r="GP192" s="241"/>
      <c r="GQ192" s="241"/>
      <c r="GR192" s="241"/>
      <c r="GS192" s="241"/>
      <c r="GT192" s="241"/>
      <c r="GU192" s="241"/>
      <c r="GV192" s="241"/>
      <c r="GW192" s="241"/>
      <c r="GX192" s="241"/>
      <c r="GY192" s="241"/>
      <c r="GZ192" s="241"/>
      <c r="HA192" s="241"/>
      <c r="HB192" s="241"/>
      <c r="HC192" s="241"/>
      <c r="HD192" s="241"/>
      <c r="HE192" s="241"/>
      <c r="HF192" s="241"/>
    </row>
    <row r="193" spans="1:214" s="299" customFormat="1" ht="15" customHeight="1">
      <c r="A193" s="284"/>
      <c r="B193" s="284"/>
      <c r="C193" s="241"/>
      <c r="D193" s="241"/>
      <c r="E193" s="241"/>
      <c r="F193" s="241"/>
      <c r="G193" s="241"/>
      <c r="H193" s="241"/>
      <c r="I193" s="241"/>
      <c r="J193" s="241"/>
      <c r="K193" s="241"/>
      <c r="L193" s="241"/>
      <c r="M193" s="241"/>
      <c r="N193" s="241"/>
      <c r="O193" s="241"/>
      <c r="P193" s="241"/>
      <c r="Q193" s="241"/>
      <c r="R193" s="241"/>
      <c r="S193" s="241"/>
      <c r="T193" s="241"/>
      <c r="U193" s="241" t="s">
        <v>389</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c r="CJ193" s="241"/>
      <c r="CK193" s="241"/>
      <c r="CL193" s="241"/>
      <c r="CM193" s="241"/>
      <c r="CN193" s="241"/>
      <c r="CO193" s="241"/>
      <c r="CP193" s="241"/>
      <c r="CQ193" s="241"/>
      <c r="CR193" s="241"/>
      <c r="CS193" s="241"/>
      <c r="CT193" s="241"/>
      <c r="CU193" s="241"/>
      <c r="CV193" s="241"/>
      <c r="CW193" s="241"/>
      <c r="CX193" s="241"/>
      <c r="CY193" s="241"/>
      <c r="CZ193" s="241"/>
      <c r="DA193" s="241"/>
      <c r="DB193" s="241"/>
      <c r="DC193" s="241"/>
      <c r="DD193" s="241"/>
      <c r="DE193" s="241"/>
      <c r="DF193" s="241"/>
      <c r="DG193" s="241"/>
      <c r="DH193" s="241"/>
      <c r="DI193" s="241"/>
      <c r="DJ193" s="241"/>
      <c r="DK193" s="241"/>
      <c r="DL193" s="241"/>
      <c r="DM193" s="241"/>
      <c r="DN193" s="241"/>
      <c r="DO193" s="241"/>
      <c r="DP193" s="241"/>
      <c r="DQ193" s="241"/>
      <c r="DR193" s="241"/>
      <c r="DS193" s="241"/>
      <c r="DT193" s="241"/>
      <c r="DU193" s="241"/>
      <c r="DV193" s="241"/>
      <c r="DW193" s="241"/>
      <c r="DX193" s="241"/>
      <c r="DY193" s="241"/>
      <c r="DZ193" s="241"/>
      <c r="EA193" s="241"/>
      <c r="EB193" s="241"/>
      <c r="EC193" s="241"/>
      <c r="ED193" s="241"/>
      <c r="EE193" s="241"/>
      <c r="EF193" s="241"/>
      <c r="EG193" s="241"/>
      <c r="EH193" s="241"/>
      <c r="EI193" s="241"/>
      <c r="EJ193" s="241"/>
      <c r="EK193" s="241"/>
      <c r="EL193" s="241"/>
      <c r="EM193" s="241"/>
      <c r="EN193" s="241"/>
      <c r="EO193" s="241"/>
      <c r="EP193" s="241"/>
      <c r="EQ193" s="241"/>
      <c r="ER193" s="241"/>
      <c r="ES193" s="241"/>
      <c r="ET193" s="241"/>
      <c r="EU193" s="241"/>
      <c r="EV193" s="241"/>
      <c r="EW193" s="241"/>
      <c r="EX193" s="241"/>
      <c r="EY193" s="241"/>
      <c r="EZ193" s="241"/>
      <c r="FA193" s="241"/>
      <c r="FB193" s="241"/>
      <c r="FC193" s="241"/>
      <c r="FD193" s="241"/>
      <c r="FE193" s="241"/>
      <c r="FF193" s="241"/>
      <c r="FG193" s="241"/>
      <c r="FH193" s="241"/>
      <c r="FI193" s="241"/>
      <c r="FJ193" s="241"/>
      <c r="FK193" s="241"/>
      <c r="FL193" s="241"/>
      <c r="FM193" s="241"/>
      <c r="FN193" s="241"/>
      <c r="FO193" s="241"/>
      <c r="FP193" s="241"/>
      <c r="FQ193" s="241"/>
      <c r="FR193" s="241"/>
      <c r="FS193" s="241"/>
      <c r="FT193" s="241"/>
      <c r="FU193" s="241"/>
      <c r="FV193" s="241"/>
      <c r="FW193" s="241"/>
      <c r="FX193" s="241"/>
      <c r="FY193" s="241"/>
      <c r="FZ193" s="241"/>
      <c r="GA193" s="241"/>
      <c r="GB193" s="241"/>
      <c r="GC193" s="241"/>
      <c r="GD193" s="241"/>
      <c r="GE193" s="241"/>
      <c r="GF193" s="241"/>
      <c r="GG193" s="241"/>
      <c r="GH193" s="241"/>
      <c r="GI193" s="241"/>
      <c r="GJ193" s="241"/>
      <c r="GK193" s="241"/>
      <c r="GL193" s="241"/>
      <c r="GM193" s="241"/>
      <c r="GN193" s="241"/>
      <c r="GO193" s="241"/>
      <c r="GP193" s="241"/>
      <c r="GQ193" s="241"/>
      <c r="GR193" s="241"/>
      <c r="GS193" s="241"/>
      <c r="GT193" s="241"/>
      <c r="GU193" s="241"/>
      <c r="GV193" s="241"/>
      <c r="GW193" s="241"/>
      <c r="GX193" s="241"/>
      <c r="GY193" s="241"/>
      <c r="GZ193" s="241"/>
      <c r="HA193" s="241"/>
      <c r="HB193" s="241"/>
      <c r="HC193" s="241"/>
      <c r="HD193" s="241"/>
      <c r="HE193" s="241"/>
      <c r="HF193" s="241"/>
    </row>
    <row r="194" spans="1:214" s="299" customFormat="1" ht="15" customHeight="1">
      <c r="A194" s="284"/>
      <c r="B194" s="284"/>
      <c r="C194" s="241"/>
      <c r="D194" s="241"/>
      <c r="E194" s="241"/>
      <c r="F194" s="241"/>
      <c r="G194" s="241"/>
      <c r="H194" s="241"/>
      <c r="I194" s="241"/>
      <c r="J194" s="241"/>
      <c r="K194" s="241"/>
      <c r="L194" s="241"/>
      <c r="M194" s="241"/>
      <c r="N194" s="241"/>
      <c r="O194" s="241"/>
      <c r="P194" s="241"/>
      <c r="Q194" s="241"/>
      <c r="R194" s="241"/>
      <c r="S194" s="241"/>
      <c r="T194" s="241"/>
      <c r="U194" s="241" t="s">
        <v>390</v>
      </c>
      <c r="V194" s="241"/>
      <c r="W194" s="241"/>
      <c r="X194" s="241"/>
      <c r="Y194" s="241"/>
      <c r="Z194" s="241"/>
      <c r="AA194" s="241"/>
      <c r="AB194" s="241"/>
      <c r="AC194" s="241" t="s">
        <v>311</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c r="CJ194" s="241"/>
      <c r="CK194" s="241"/>
      <c r="CL194" s="241"/>
      <c r="CM194" s="241"/>
      <c r="CN194" s="241"/>
      <c r="CO194" s="241"/>
      <c r="CP194" s="241"/>
      <c r="CQ194" s="241"/>
      <c r="CR194" s="241"/>
      <c r="CS194" s="241"/>
      <c r="CT194" s="241"/>
      <c r="CU194" s="241"/>
      <c r="CV194" s="241"/>
      <c r="CW194" s="241"/>
      <c r="CX194" s="241"/>
      <c r="CY194" s="241"/>
      <c r="CZ194" s="241"/>
      <c r="DA194" s="241"/>
      <c r="DB194" s="241"/>
      <c r="DC194" s="241"/>
      <c r="DD194" s="241"/>
      <c r="DE194" s="241"/>
      <c r="DF194" s="241"/>
      <c r="DG194" s="241"/>
      <c r="DH194" s="241"/>
      <c r="DI194" s="241"/>
      <c r="DJ194" s="241"/>
      <c r="DK194" s="241"/>
      <c r="DL194" s="241"/>
      <c r="DM194" s="241"/>
      <c r="DN194" s="241"/>
      <c r="DO194" s="241"/>
      <c r="DP194" s="241"/>
      <c r="DQ194" s="241"/>
      <c r="DR194" s="241"/>
      <c r="DS194" s="241"/>
      <c r="DT194" s="241"/>
      <c r="DU194" s="241"/>
      <c r="DV194" s="241"/>
      <c r="DW194" s="241"/>
      <c r="DX194" s="241"/>
      <c r="DY194" s="241"/>
      <c r="DZ194" s="241"/>
      <c r="EA194" s="241"/>
      <c r="EB194" s="241"/>
      <c r="EC194" s="241"/>
      <c r="ED194" s="241"/>
      <c r="EE194" s="241"/>
      <c r="EF194" s="241"/>
      <c r="EG194" s="241"/>
      <c r="EH194" s="241"/>
      <c r="EI194" s="241"/>
      <c r="EJ194" s="241"/>
      <c r="EK194" s="241"/>
      <c r="EL194" s="241"/>
      <c r="EM194" s="241"/>
      <c r="EN194" s="241"/>
      <c r="EO194" s="241"/>
      <c r="EP194" s="241"/>
      <c r="EQ194" s="241"/>
      <c r="ER194" s="241"/>
      <c r="ES194" s="241"/>
      <c r="ET194" s="241"/>
      <c r="EU194" s="241"/>
      <c r="EV194" s="241"/>
      <c r="EW194" s="241"/>
      <c r="EX194" s="241"/>
      <c r="EY194" s="241"/>
      <c r="EZ194" s="241"/>
      <c r="FA194" s="241"/>
      <c r="FB194" s="241"/>
      <c r="FC194" s="241"/>
      <c r="FD194" s="241"/>
      <c r="FE194" s="241"/>
      <c r="FF194" s="241"/>
      <c r="FG194" s="241"/>
      <c r="FH194" s="241"/>
      <c r="FI194" s="241"/>
      <c r="FJ194" s="241"/>
      <c r="FK194" s="241"/>
      <c r="FL194" s="241"/>
      <c r="FM194" s="241"/>
      <c r="FN194" s="241"/>
      <c r="FO194" s="241"/>
      <c r="FP194" s="241"/>
      <c r="FQ194" s="241"/>
      <c r="FR194" s="241"/>
      <c r="FS194" s="241"/>
      <c r="FT194" s="241"/>
      <c r="FU194" s="241"/>
      <c r="FV194" s="241"/>
      <c r="FW194" s="241"/>
      <c r="FX194" s="241"/>
      <c r="FY194" s="241"/>
      <c r="FZ194" s="241"/>
      <c r="GA194" s="241"/>
      <c r="GB194" s="241"/>
      <c r="GC194" s="241"/>
      <c r="GD194" s="241"/>
      <c r="GE194" s="241"/>
      <c r="GF194" s="241"/>
      <c r="GG194" s="241"/>
      <c r="GH194" s="241"/>
      <c r="GI194" s="241"/>
      <c r="GJ194" s="241"/>
      <c r="GK194" s="241"/>
      <c r="GL194" s="241"/>
      <c r="GM194" s="241"/>
      <c r="GN194" s="241"/>
      <c r="GO194" s="241"/>
      <c r="GP194" s="241"/>
      <c r="GQ194" s="241"/>
      <c r="GR194" s="241"/>
      <c r="GS194" s="241"/>
      <c r="GT194" s="241"/>
      <c r="GU194" s="241"/>
      <c r="GV194" s="241"/>
      <c r="GW194" s="241"/>
      <c r="GX194" s="241"/>
      <c r="GY194" s="241"/>
      <c r="GZ194" s="241"/>
      <c r="HA194" s="241"/>
      <c r="HB194" s="241"/>
      <c r="HC194" s="241"/>
      <c r="HD194" s="241"/>
      <c r="HE194" s="241"/>
      <c r="HF194" s="241"/>
    </row>
    <row r="195" spans="1:214" s="299" customFormat="1" ht="15" customHeight="1">
      <c r="A195" s="284"/>
      <c r="B195" s="284"/>
      <c r="C195" s="241"/>
      <c r="D195" s="241"/>
      <c r="E195" s="241"/>
      <c r="F195" s="241"/>
      <c r="G195" s="241"/>
      <c r="H195" s="241"/>
      <c r="I195" s="241"/>
      <c r="J195" s="241"/>
      <c r="K195" s="241"/>
      <c r="L195" s="241"/>
      <c r="M195" s="241"/>
      <c r="N195" s="241"/>
      <c r="O195" s="241"/>
      <c r="P195" s="241"/>
      <c r="Q195" s="241"/>
      <c r="R195" s="241"/>
      <c r="S195" s="241"/>
      <c r="T195" s="241"/>
      <c r="U195" s="241" t="s">
        <v>391</v>
      </c>
      <c r="V195" s="241"/>
      <c r="W195" s="241"/>
      <c r="X195" s="241"/>
      <c r="Y195" s="241"/>
      <c r="Z195" s="241"/>
      <c r="AA195" s="241"/>
      <c r="AB195" s="241"/>
      <c r="AC195" s="241" t="s">
        <v>325</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c r="CJ195" s="241"/>
      <c r="CK195" s="241"/>
      <c r="CL195" s="241"/>
      <c r="CM195" s="241"/>
      <c r="CN195" s="241"/>
      <c r="CO195" s="241"/>
      <c r="CP195" s="241"/>
      <c r="CQ195" s="241"/>
      <c r="CR195" s="241"/>
      <c r="CS195" s="241"/>
      <c r="CT195" s="241"/>
      <c r="CU195" s="241"/>
      <c r="CV195" s="241"/>
      <c r="CW195" s="241"/>
      <c r="CX195" s="241"/>
      <c r="CY195" s="241"/>
      <c r="CZ195" s="241"/>
      <c r="DA195" s="241"/>
      <c r="DB195" s="241"/>
      <c r="DC195" s="241"/>
      <c r="DD195" s="241"/>
      <c r="DE195" s="241"/>
      <c r="DF195" s="241"/>
      <c r="DG195" s="241"/>
      <c r="DH195" s="241"/>
      <c r="DI195" s="241"/>
      <c r="DJ195" s="241"/>
      <c r="DK195" s="241"/>
      <c r="DL195" s="241"/>
      <c r="DM195" s="241"/>
      <c r="DN195" s="241"/>
      <c r="DO195" s="241"/>
      <c r="DP195" s="241"/>
      <c r="DQ195" s="241"/>
      <c r="DR195" s="241"/>
      <c r="DS195" s="241"/>
      <c r="DT195" s="241"/>
      <c r="DU195" s="241"/>
      <c r="DV195" s="241"/>
      <c r="DW195" s="241"/>
      <c r="DX195" s="241"/>
      <c r="DY195" s="241"/>
      <c r="DZ195" s="241"/>
      <c r="EA195" s="241"/>
      <c r="EB195" s="241"/>
      <c r="EC195" s="241"/>
      <c r="ED195" s="241"/>
      <c r="EE195" s="241"/>
      <c r="EF195" s="241"/>
      <c r="EG195" s="241"/>
      <c r="EH195" s="241"/>
      <c r="EI195" s="241"/>
      <c r="EJ195" s="241"/>
      <c r="EK195" s="241"/>
      <c r="EL195" s="241"/>
      <c r="EM195" s="241"/>
      <c r="EN195" s="241"/>
      <c r="EO195" s="241"/>
      <c r="EP195" s="241"/>
      <c r="EQ195" s="241"/>
      <c r="ER195" s="241"/>
      <c r="ES195" s="241"/>
      <c r="ET195" s="241"/>
      <c r="EU195" s="241"/>
      <c r="EV195" s="241"/>
      <c r="EW195" s="241"/>
      <c r="EX195" s="241"/>
      <c r="EY195" s="241"/>
      <c r="EZ195" s="241"/>
      <c r="FA195" s="241"/>
      <c r="FB195" s="241"/>
      <c r="FC195" s="241"/>
      <c r="FD195" s="241"/>
      <c r="FE195" s="241"/>
      <c r="FF195" s="241"/>
      <c r="FG195" s="241"/>
      <c r="FH195" s="241"/>
      <c r="FI195" s="241"/>
      <c r="FJ195" s="241"/>
      <c r="FK195" s="241"/>
      <c r="FL195" s="241"/>
      <c r="FM195" s="241"/>
      <c r="FN195" s="241"/>
      <c r="FO195" s="241"/>
      <c r="FP195" s="241"/>
      <c r="FQ195" s="241"/>
      <c r="FR195" s="241"/>
      <c r="FS195" s="241"/>
      <c r="FT195" s="241"/>
      <c r="FU195" s="241"/>
      <c r="FV195" s="241"/>
      <c r="FW195" s="241"/>
      <c r="FX195" s="241"/>
      <c r="FY195" s="241"/>
      <c r="FZ195" s="241"/>
      <c r="GA195" s="241"/>
      <c r="GB195" s="241"/>
      <c r="GC195" s="241"/>
      <c r="GD195" s="241"/>
      <c r="GE195" s="241"/>
      <c r="GF195" s="241"/>
      <c r="GG195" s="241"/>
      <c r="GH195" s="241"/>
      <c r="GI195" s="241"/>
      <c r="GJ195" s="241"/>
      <c r="GK195" s="241"/>
      <c r="GL195" s="241"/>
      <c r="GM195" s="241"/>
      <c r="GN195" s="241"/>
      <c r="GO195" s="241"/>
      <c r="GP195" s="241"/>
      <c r="GQ195" s="241"/>
      <c r="GR195" s="241"/>
      <c r="GS195" s="241"/>
      <c r="GT195" s="241"/>
      <c r="GU195" s="241"/>
      <c r="GV195" s="241"/>
      <c r="GW195" s="241"/>
      <c r="GX195" s="241"/>
      <c r="GY195" s="241"/>
      <c r="GZ195" s="241"/>
      <c r="HA195" s="241"/>
      <c r="HB195" s="241"/>
      <c r="HC195" s="241"/>
      <c r="HD195" s="241"/>
      <c r="HE195" s="241"/>
      <c r="HF195" s="241"/>
    </row>
    <row r="196" spans="1:214" s="299" customFormat="1" ht="15" customHeight="1">
      <c r="A196" s="284"/>
      <c r="B196" s="284"/>
      <c r="C196" s="241"/>
      <c r="D196" s="241"/>
      <c r="E196" s="241"/>
      <c r="F196" s="241"/>
      <c r="G196" s="241"/>
      <c r="H196" s="241"/>
      <c r="I196" s="241"/>
      <c r="J196" s="241"/>
      <c r="K196" s="241"/>
      <c r="L196" s="241"/>
      <c r="M196" s="241"/>
      <c r="N196" s="241"/>
      <c r="O196" s="241"/>
      <c r="P196" s="241"/>
      <c r="Q196" s="241"/>
      <c r="R196" s="241"/>
      <c r="S196" s="241"/>
      <c r="T196" s="241"/>
      <c r="U196" s="241" t="s">
        <v>392</v>
      </c>
      <c r="V196" s="241"/>
      <c r="W196" s="241"/>
      <c r="X196" s="241"/>
      <c r="Y196" s="241"/>
      <c r="Z196" s="241"/>
      <c r="AA196" s="241"/>
      <c r="AB196" s="241"/>
      <c r="AC196" s="241" t="s">
        <v>325</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c r="CJ196" s="241"/>
      <c r="CK196" s="241"/>
      <c r="CL196" s="241"/>
      <c r="CM196" s="241"/>
      <c r="CN196" s="241"/>
      <c r="CO196" s="241"/>
      <c r="CP196" s="241"/>
      <c r="CQ196" s="241"/>
      <c r="CR196" s="241"/>
      <c r="CS196" s="241"/>
      <c r="CT196" s="241"/>
      <c r="CU196" s="241"/>
      <c r="CV196" s="241"/>
      <c r="CW196" s="241"/>
      <c r="CX196" s="241"/>
      <c r="CY196" s="241"/>
      <c r="CZ196" s="241"/>
      <c r="DA196" s="241"/>
      <c r="DB196" s="241"/>
      <c r="DC196" s="241"/>
      <c r="DD196" s="241"/>
      <c r="DE196" s="241"/>
      <c r="DF196" s="241"/>
      <c r="DG196" s="241"/>
      <c r="DH196" s="241"/>
      <c r="DI196" s="241"/>
      <c r="DJ196" s="241"/>
      <c r="DK196" s="241"/>
      <c r="DL196" s="241"/>
      <c r="DM196" s="241"/>
      <c r="DN196" s="241"/>
      <c r="DO196" s="241"/>
      <c r="DP196" s="241"/>
      <c r="DQ196" s="241"/>
      <c r="DR196" s="241"/>
      <c r="DS196" s="241"/>
      <c r="DT196" s="241"/>
      <c r="DU196" s="241"/>
      <c r="DV196" s="241"/>
      <c r="DW196" s="241"/>
      <c r="DX196" s="241"/>
      <c r="DY196" s="241"/>
      <c r="DZ196" s="241"/>
      <c r="EA196" s="241"/>
      <c r="EB196" s="241"/>
      <c r="EC196" s="241"/>
      <c r="ED196" s="241"/>
      <c r="EE196" s="241"/>
      <c r="EF196" s="241"/>
      <c r="EG196" s="241"/>
      <c r="EH196" s="241"/>
      <c r="EI196" s="241"/>
      <c r="EJ196" s="241"/>
      <c r="EK196" s="241"/>
      <c r="EL196" s="241"/>
      <c r="EM196" s="241"/>
      <c r="EN196" s="241"/>
      <c r="EO196" s="241"/>
      <c r="EP196" s="241"/>
      <c r="EQ196" s="241"/>
      <c r="ER196" s="241"/>
      <c r="ES196" s="241"/>
      <c r="ET196" s="241"/>
      <c r="EU196" s="241"/>
      <c r="EV196" s="241"/>
      <c r="EW196" s="241"/>
      <c r="EX196" s="241"/>
      <c r="EY196" s="241"/>
      <c r="EZ196" s="241"/>
      <c r="FA196" s="241"/>
      <c r="FB196" s="241"/>
      <c r="FC196" s="241"/>
      <c r="FD196" s="241"/>
      <c r="FE196" s="241"/>
      <c r="FF196" s="241"/>
      <c r="FG196" s="241"/>
      <c r="FH196" s="241"/>
      <c r="FI196" s="241"/>
      <c r="FJ196" s="241"/>
      <c r="FK196" s="241"/>
      <c r="FL196" s="241"/>
      <c r="FM196" s="241"/>
      <c r="FN196" s="241"/>
      <c r="FO196" s="241"/>
      <c r="FP196" s="241"/>
      <c r="FQ196" s="241"/>
      <c r="FR196" s="241"/>
      <c r="FS196" s="241"/>
      <c r="FT196" s="241"/>
      <c r="FU196" s="241"/>
      <c r="FV196" s="241"/>
      <c r="FW196" s="241"/>
      <c r="FX196" s="241"/>
      <c r="FY196" s="241"/>
      <c r="FZ196" s="241"/>
      <c r="GA196" s="241"/>
      <c r="GB196" s="241"/>
      <c r="GC196" s="241"/>
      <c r="GD196" s="241"/>
      <c r="GE196" s="241"/>
      <c r="GF196" s="241"/>
      <c r="GG196" s="241"/>
      <c r="GH196" s="241"/>
      <c r="GI196" s="241"/>
      <c r="GJ196" s="241"/>
      <c r="GK196" s="241"/>
      <c r="GL196" s="241"/>
      <c r="GM196" s="241"/>
      <c r="GN196" s="241"/>
      <c r="GO196" s="241"/>
      <c r="GP196" s="241"/>
      <c r="GQ196" s="241"/>
      <c r="GR196" s="241"/>
      <c r="GS196" s="241"/>
      <c r="GT196" s="241"/>
      <c r="GU196" s="241"/>
      <c r="GV196" s="241"/>
      <c r="GW196" s="241"/>
      <c r="GX196" s="241"/>
      <c r="GY196" s="241"/>
      <c r="GZ196" s="241"/>
      <c r="HA196" s="241"/>
      <c r="HB196" s="241"/>
      <c r="HC196" s="241"/>
      <c r="HD196" s="241"/>
      <c r="HE196" s="241"/>
      <c r="HF196" s="241"/>
    </row>
    <row r="197" spans="1:214" s="299" customFormat="1" ht="15" customHeight="1">
      <c r="A197" s="284"/>
      <c r="B197" s="284"/>
      <c r="C197" s="241"/>
      <c r="D197" s="241"/>
      <c r="E197" s="241"/>
      <c r="F197" s="241"/>
      <c r="G197" s="241"/>
      <c r="H197" s="241"/>
      <c r="I197" s="241"/>
      <c r="J197" s="241"/>
      <c r="K197" s="241"/>
      <c r="L197" s="241"/>
      <c r="M197" s="241"/>
      <c r="N197" s="241"/>
      <c r="O197" s="241"/>
      <c r="P197" s="241"/>
      <c r="Q197" s="241"/>
      <c r="R197" s="241"/>
      <c r="S197" s="241"/>
      <c r="T197" s="241"/>
      <c r="U197" s="241" t="s">
        <v>393</v>
      </c>
      <c r="V197" s="241"/>
      <c r="W197" s="241"/>
      <c r="X197" s="241"/>
      <c r="Y197" s="241"/>
      <c r="Z197" s="241"/>
      <c r="AA197" s="241"/>
      <c r="AB197" s="241"/>
      <c r="AC197" s="241" t="s">
        <v>386</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c r="CJ197" s="241"/>
      <c r="CK197" s="241"/>
      <c r="CL197" s="241"/>
      <c r="CM197" s="241"/>
      <c r="CN197" s="241"/>
      <c r="CO197" s="241"/>
      <c r="CP197" s="241"/>
      <c r="CQ197" s="241"/>
      <c r="CR197" s="241"/>
      <c r="CS197" s="241"/>
      <c r="CT197" s="241"/>
      <c r="CU197" s="241"/>
      <c r="CV197" s="241"/>
      <c r="CW197" s="241"/>
      <c r="CX197" s="241"/>
      <c r="CY197" s="241"/>
      <c r="CZ197" s="241"/>
      <c r="DA197" s="241"/>
      <c r="DB197" s="241"/>
      <c r="DC197" s="241"/>
      <c r="DD197" s="241"/>
      <c r="DE197" s="241"/>
      <c r="DF197" s="241"/>
      <c r="DG197" s="241"/>
      <c r="DH197" s="241"/>
      <c r="DI197" s="241"/>
      <c r="DJ197" s="241"/>
      <c r="DK197" s="241"/>
      <c r="DL197" s="241"/>
      <c r="DM197" s="241"/>
      <c r="DN197" s="241"/>
      <c r="DO197" s="241"/>
      <c r="DP197" s="241"/>
      <c r="DQ197" s="241"/>
      <c r="DR197" s="241"/>
      <c r="DS197" s="241"/>
      <c r="DT197" s="241"/>
      <c r="DU197" s="241"/>
      <c r="DV197" s="241"/>
      <c r="DW197" s="241"/>
      <c r="DX197" s="241"/>
      <c r="DY197" s="241"/>
      <c r="DZ197" s="241"/>
      <c r="EA197" s="241"/>
      <c r="EB197" s="241"/>
      <c r="EC197" s="241"/>
      <c r="ED197" s="241"/>
      <c r="EE197" s="241"/>
      <c r="EF197" s="241"/>
      <c r="EG197" s="241"/>
      <c r="EH197" s="241"/>
      <c r="EI197" s="241"/>
      <c r="EJ197" s="241"/>
      <c r="EK197" s="241"/>
      <c r="EL197" s="241"/>
      <c r="EM197" s="241"/>
      <c r="EN197" s="241"/>
      <c r="EO197" s="241"/>
      <c r="EP197" s="241"/>
      <c r="EQ197" s="241"/>
      <c r="ER197" s="241"/>
      <c r="ES197" s="241"/>
      <c r="ET197" s="241"/>
      <c r="EU197" s="241"/>
      <c r="EV197" s="241"/>
      <c r="EW197" s="241"/>
      <c r="EX197" s="241"/>
      <c r="EY197" s="241"/>
      <c r="EZ197" s="241"/>
      <c r="FA197" s="241"/>
      <c r="FB197" s="241"/>
      <c r="FC197" s="241"/>
      <c r="FD197" s="241"/>
      <c r="FE197" s="241"/>
      <c r="FF197" s="241"/>
      <c r="FG197" s="241"/>
      <c r="FH197" s="241"/>
      <c r="FI197" s="241"/>
      <c r="FJ197" s="241"/>
      <c r="FK197" s="241"/>
      <c r="FL197" s="241"/>
      <c r="FM197" s="241"/>
      <c r="FN197" s="241"/>
      <c r="FO197" s="241"/>
      <c r="FP197" s="241"/>
      <c r="FQ197" s="241"/>
      <c r="FR197" s="241"/>
      <c r="FS197" s="241"/>
      <c r="FT197" s="241"/>
      <c r="FU197" s="241"/>
      <c r="FV197" s="241"/>
      <c r="FW197" s="241"/>
      <c r="FX197" s="241"/>
      <c r="FY197" s="241"/>
      <c r="FZ197" s="241"/>
      <c r="GA197" s="241"/>
      <c r="GB197" s="241"/>
      <c r="GC197" s="241"/>
      <c r="GD197" s="241"/>
      <c r="GE197" s="241"/>
      <c r="GF197" s="241"/>
      <c r="GG197" s="241"/>
      <c r="GH197" s="241"/>
      <c r="GI197" s="241"/>
      <c r="GJ197" s="241"/>
      <c r="GK197" s="241"/>
      <c r="GL197" s="241"/>
      <c r="GM197" s="241"/>
      <c r="GN197" s="241"/>
      <c r="GO197" s="241"/>
      <c r="GP197" s="241"/>
      <c r="GQ197" s="241"/>
      <c r="GR197" s="241"/>
      <c r="GS197" s="241"/>
      <c r="GT197" s="241"/>
      <c r="GU197" s="241"/>
      <c r="GV197" s="241"/>
      <c r="GW197" s="241"/>
      <c r="GX197" s="241"/>
      <c r="GY197" s="241"/>
      <c r="GZ197" s="241"/>
      <c r="HA197" s="241"/>
      <c r="HB197" s="241"/>
      <c r="HC197" s="241"/>
      <c r="HD197" s="241"/>
      <c r="HE197" s="241"/>
      <c r="HF197" s="241"/>
    </row>
    <row r="198" spans="1:214" s="299" customFormat="1" ht="15" customHeight="1">
      <c r="A198" s="284"/>
      <c r="B198" s="284"/>
      <c r="C198" s="241"/>
      <c r="D198" s="241"/>
      <c r="E198" s="241"/>
      <c r="F198" s="241"/>
      <c r="G198" s="241"/>
      <c r="H198" s="241"/>
      <c r="I198" s="241"/>
      <c r="J198" s="241"/>
      <c r="K198" s="241"/>
      <c r="L198" s="241"/>
      <c r="M198" s="241"/>
      <c r="N198" s="241"/>
      <c r="O198" s="241"/>
      <c r="P198" s="241"/>
      <c r="Q198" s="241"/>
      <c r="R198" s="241"/>
      <c r="S198" s="241"/>
      <c r="T198" s="241"/>
      <c r="U198" s="241" t="s">
        <v>394</v>
      </c>
      <c r="V198" s="241"/>
      <c r="W198" s="241"/>
      <c r="X198" s="241"/>
      <c r="Y198" s="241"/>
      <c r="Z198" s="241"/>
      <c r="AA198" s="241"/>
      <c r="AB198" s="241"/>
      <c r="AC198" s="241" t="s">
        <v>311</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c r="CJ198" s="241"/>
      <c r="CK198" s="241"/>
      <c r="CL198" s="241"/>
      <c r="CM198" s="241"/>
      <c r="CN198" s="241"/>
      <c r="CO198" s="241"/>
      <c r="CP198" s="241"/>
      <c r="CQ198" s="241"/>
      <c r="CR198" s="241"/>
      <c r="CS198" s="241"/>
      <c r="CT198" s="241"/>
      <c r="CU198" s="241"/>
      <c r="CV198" s="241"/>
      <c r="CW198" s="241"/>
      <c r="CX198" s="241"/>
      <c r="CY198" s="241"/>
      <c r="CZ198" s="241"/>
      <c r="DA198" s="241"/>
      <c r="DB198" s="241"/>
      <c r="DC198" s="241"/>
      <c r="DD198" s="241"/>
      <c r="DE198" s="241"/>
      <c r="DF198" s="241"/>
      <c r="DG198" s="241"/>
      <c r="DH198" s="241"/>
      <c r="DI198" s="241"/>
      <c r="DJ198" s="241"/>
      <c r="DK198" s="241"/>
      <c r="DL198" s="241"/>
      <c r="DM198" s="241"/>
      <c r="DN198" s="241"/>
      <c r="DO198" s="241"/>
      <c r="DP198" s="241"/>
      <c r="DQ198" s="241"/>
      <c r="DR198" s="241"/>
      <c r="DS198" s="241"/>
      <c r="DT198" s="241"/>
      <c r="DU198" s="241"/>
      <c r="DV198" s="241"/>
      <c r="DW198" s="241"/>
      <c r="DX198" s="241"/>
      <c r="DY198" s="241"/>
      <c r="DZ198" s="241"/>
      <c r="EA198" s="241"/>
      <c r="EB198" s="241"/>
      <c r="EC198" s="241"/>
      <c r="ED198" s="241"/>
      <c r="EE198" s="241"/>
      <c r="EF198" s="241"/>
      <c r="EG198" s="241"/>
      <c r="EH198" s="241"/>
      <c r="EI198" s="241"/>
      <c r="EJ198" s="241"/>
      <c r="EK198" s="241"/>
      <c r="EL198" s="241"/>
      <c r="EM198" s="241"/>
      <c r="EN198" s="241"/>
      <c r="EO198" s="241"/>
      <c r="EP198" s="241"/>
      <c r="EQ198" s="241"/>
      <c r="ER198" s="241"/>
      <c r="ES198" s="241"/>
      <c r="ET198" s="241"/>
      <c r="EU198" s="241"/>
      <c r="EV198" s="241"/>
      <c r="EW198" s="241"/>
      <c r="EX198" s="241"/>
      <c r="EY198" s="241"/>
      <c r="EZ198" s="241"/>
      <c r="FA198" s="241"/>
      <c r="FB198" s="241"/>
      <c r="FC198" s="241"/>
      <c r="FD198" s="241"/>
      <c r="FE198" s="241"/>
      <c r="FF198" s="241"/>
      <c r="FG198" s="241"/>
      <c r="FH198" s="241"/>
      <c r="FI198" s="241"/>
      <c r="FJ198" s="241"/>
      <c r="FK198" s="241"/>
      <c r="FL198" s="241"/>
      <c r="FM198" s="241"/>
      <c r="FN198" s="241"/>
      <c r="FO198" s="241"/>
      <c r="FP198" s="241"/>
      <c r="FQ198" s="241"/>
      <c r="FR198" s="241"/>
      <c r="FS198" s="241"/>
      <c r="FT198" s="241"/>
      <c r="FU198" s="241"/>
      <c r="FV198" s="241"/>
      <c r="FW198" s="241"/>
      <c r="FX198" s="241"/>
      <c r="FY198" s="241"/>
      <c r="FZ198" s="241"/>
      <c r="GA198" s="241"/>
      <c r="GB198" s="241"/>
      <c r="GC198" s="241"/>
      <c r="GD198" s="241"/>
      <c r="GE198" s="241"/>
      <c r="GF198" s="241"/>
      <c r="GG198" s="241"/>
      <c r="GH198" s="241"/>
      <c r="GI198" s="241"/>
      <c r="GJ198" s="241"/>
      <c r="GK198" s="241"/>
      <c r="GL198" s="241"/>
      <c r="GM198" s="241"/>
      <c r="GN198" s="241"/>
      <c r="GO198" s="241"/>
      <c r="GP198" s="241"/>
      <c r="GQ198" s="241"/>
      <c r="GR198" s="241"/>
      <c r="GS198" s="241"/>
      <c r="GT198" s="241"/>
      <c r="GU198" s="241"/>
      <c r="GV198" s="241"/>
      <c r="GW198" s="241"/>
      <c r="GX198" s="241"/>
      <c r="GY198" s="241"/>
      <c r="GZ198" s="241"/>
      <c r="HA198" s="241"/>
      <c r="HB198" s="241"/>
      <c r="HC198" s="241"/>
      <c r="HD198" s="241"/>
      <c r="HE198" s="241"/>
      <c r="HF198" s="241"/>
    </row>
    <row r="199" spans="1:214" s="299" customFormat="1" ht="15" customHeight="1">
      <c r="A199" s="284"/>
      <c r="B199" s="284"/>
      <c r="C199" s="241"/>
      <c r="D199" s="241"/>
      <c r="E199" s="241"/>
      <c r="F199" s="241"/>
      <c r="G199" s="241"/>
      <c r="H199" s="241"/>
      <c r="I199" s="241"/>
      <c r="J199" s="241"/>
      <c r="K199" s="241"/>
      <c r="L199" s="241"/>
      <c r="M199" s="241"/>
      <c r="N199" s="241"/>
      <c r="O199" s="241"/>
      <c r="P199" s="241"/>
      <c r="Q199" s="241"/>
      <c r="R199" s="241"/>
      <c r="S199" s="241"/>
      <c r="T199" s="241"/>
      <c r="U199" s="241" t="s">
        <v>395</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c r="DD199" s="241"/>
      <c r="DE199" s="241"/>
      <c r="DF199" s="241"/>
      <c r="DG199" s="241"/>
      <c r="DH199" s="241"/>
      <c r="DI199" s="241"/>
      <c r="DJ199" s="241"/>
      <c r="DK199" s="241"/>
      <c r="DL199" s="241"/>
      <c r="DM199" s="241"/>
      <c r="DN199" s="241"/>
      <c r="DO199" s="241"/>
      <c r="DP199" s="241"/>
      <c r="DQ199" s="241"/>
      <c r="DR199" s="241"/>
      <c r="DS199" s="241"/>
      <c r="DT199" s="241"/>
      <c r="DU199" s="241"/>
      <c r="DV199" s="241"/>
      <c r="DW199" s="241"/>
      <c r="DX199" s="241"/>
      <c r="DY199" s="241"/>
      <c r="DZ199" s="241"/>
      <c r="EA199" s="241"/>
      <c r="EB199" s="241"/>
      <c r="EC199" s="241"/>
      <c r="ED199" s="241"/>
      <c r="EE199" s="241"/>
      <c r="EF199" s="241"/>
      <c r="EG199" s="241"/>
      <c r="EH199" s="241"/>
      <c r="EI199" s="241"/>
      <c r="EJ199" s="241"/>
      <c r="EK199" s="241"/>
      <c r="EL199" s="241"/>
      <c r="EM199" s="241"/>
      <c r="EN199" s="241"/>
      <c r="EO199" s="241"/>
      <c r="EP199" s="241"/>
      <c r="EQ199" s="241"/>
      <c r="ER199" s="241"/>
      <c r="ES199" s="241"/>
      <c r="ET199" s="241"/>
      <c r="EU199" s="241"/>
      <c r="EV199" s="241"/>
      <c r="EW199" s="241"/>
      <c r="EX199" s="241"/>
      <c r="EY199" s="241"/>
      <c r="EZ199" s="241"/>
      <c r="FA199" s="241"/>
      <c r="FB199" s="241"/>
      <c r="FC199" s="241"/>
      <c r="FD199" s="241"/>
      <c r="FE199" s="241"/>
      <c r="FF199" s="241"/>
      <c r="FG199" s="241"/>
      <c r="FH199" s="241"/>
      <c r="FI199" s="241"/>
      <c r="FJ199" s="241"/>
      <c r="FK199" s="241"/>
      <c r="FL199" s="241"/>
      <c r="FM199" s="241"/>
      <c r="FN199" s="241"/>
      <c r="FO199" s="241"/>
      <c r="FP199" s="241"/>
      <c r="FQ199" s="241"/>
      <c r="FR199" s="241"/>
      <c r="FS199" s="241"/>
      <c r="FT199" s="241"/>
      <c r="FU199" s="241"/>
      <c r="FV199" s="241"/>
      <c r="FW199" s="241"/>
      <c r="FX199" s="241"/>
      <c r="FY199" s="241"/>
      <c r="FZ199" s="241"/>
      <c r="GA199" s="241"/>
      <c r="GB199" s="241"/>
      <c r="GC199" s="241"/>
      <c r="GD199" s="241"/>
      <c r="GE199" s="241"/>
      <c r="GF199" s="241"/>
      <c r="GG199" s="241"/>
      <c r="GH199" s="241"/>
      <c r="GI199" s="241"/>
      <c r="GJ199" s="241"/>
      <c r="GK199" s="241"/>
      <c r="GL199" s="241"/>
      <c r="GM199" s="241"/>
      <c r="GN199" s="241"/>
      <c r="GO199" s="241"/>
      <c r="GP199" s="241"/>
      <c r="GQ199" s="241"/>
      <c r="GR199" s="241"/>
      <c r="GS199" s="241"/>
      <c r="GT199" s="241"/>
      <c r="GU199" s="241"/>
      <c r="GV199" s="241"/>
      <c r="GW199" s="241"/>
      <c r="GX199" s="241"/>
      <c r="GY199" s="241"/>
      <c r="GZ199" s="241"/>
      <c r="HA199" s="241"/>
      <c r="HB199" s="241"/>
      <c r="HC199" s="241"/>
      <c r="HD199" s="241"/>
      <c r="HE199" s="241"/>
      <c r="HF199" s="241"/>
    </row>
    <row r="200" spans="1:214" s="299" customFormat="1" ht="15" customHeight="1">
      <c r="A200" s="284"/>
      <c r="B200" s="284"/>
      <c r="C200" s="241"/>
      <c r="D200" s="241"/>
      <c r="E200" s="241"/>
      <c r="F200" s="241"/>
      <c r="G200" s="241"/>
      <c r="H200" s="241"/>
      <c r="I200" s="241"/>
      <c r="J200" s="241"/>
      <c r="K200" s="241"/>
      <c r="L200" s="241"/>
      <c r="M200" s="241"/>
      <c r="N200" s="241"/>
      <c r="O200" s="241"/>
      <c r="P200" s="241"/>
      <c r="Q200" s="241"/>
      <c r="R200" s="241"/>
      <c r="S200" s="241"/>
      <c r="T200" s="241"/>
      <c r="U200" s="241" t="s">
        <v>396</v>
      </c>
      <c r="V200" s="241"/>
      <c r="W200" s="241"/>
      <c r="X200" s="241"/>
      <c r="Y200" s="241"/>
      <c r="Z200" s="241"/>
      <c r="AA200" s="241"/>
      <c r="AB200" s="241"/>
      <c r="AC200" s="241" t="s">
        <v>325</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c r="CJ200" s="241"/>
      <c r="CK200" s="241"/>
      <c r="CL200" s="241"/>
      <c r="CM200" s="241"/>
      <c r="CN200" s="241"/>
      <c r="CO200" s="241"/>
      <c r="CP200" s="241"/>
      <c r="CQ200" s="241"/>
      <c r="CR200" s="241"/>
      <c r="CS200" s="241"/>
      <c r="CT200" s="241"/>
      <c r="CU200" s="241"/>
      <c r="CV200" s="241"/>
      <c r="CW200" s="241"/>
      <c r="CX200" s="241"/>
      <c r="CY200" s="241"/>
      <c r="CZ200" s="241"/>
      <c r="DA200" s="241"/>
      <c r="DB200" s="241"/>
      <c r="DC200" s="241"/>
      <c r="DD200" s="241"/>
      <c r="DE200" s="241"/>
      <c r="DF200" s="241"/>
      <c r="DG200" s="241"/>
      <c r="DH200" s="241"/>
      <c r="DI200" s="241"/>
      <c r="DJ200" s="241"/>
      <c r="DK200" s="241"/>
      <c r="DL200" s="241"/>
      <c r="DM200" s="241"/>
      <c r="DN200" s="241"/>
      <c r="DO200" s="241"/>
      <c r="DP200" s="241"/>
      <c r="DQ200" s="241"/>
      <c r="DR200" s="241"/>
      <c r="DS200" s="241"/>
      <c r="DT200" s="241"/>
      <c r="DU200" s="241"/>
      <c r="DV200" s="241"/>
      <c r="DW200" s="241"/>
      <c r="DX200" s="241"/>
      <c r="DY200" s="241"/>
      <c r="DZ200" s="241"/>
      <c r="EA200" s="241"/>
      <c r="EB200" s="241"/>
      <c r="EC200" s="241"/>
      <c r="ED200" s="241"/>
      <c r="EE200" s="241"/>
      <c r="EF200" s="241"/>
      <c r="EG200" s="241"/>
      <c r="EH200" s="241"/>
      <c r="EI200" s="241"/>
      <c r="EJ200" s="241"/>
      <c r="EK200" s="241"/>
      <c r="EL200" s="241"/>
      <c r="EM200" s="241"/>
      <c r="EN200" s="241"/>
      <c r="EO200" s="241"/>
      <c r="EP200" s="241"/>
      <c r="EQ200" s="241"/>
      <c r="ER200" s="241"/>
      <c r="ES200" s="241"/>
      <c r="ET200" s="241"/>
      <c r="EU200" s="241"/>
      <c r="EV200" s="241"/>
      <c r="EW200" s="241"/>
      <c r="EX200" s="241"/>
      <c r="EY200" s="241"/>
      <c r="EZ200" s="241"/>
      <c r="FA200" s="241"/>
      <c r="FB200" s="241"/>
      <c r="FC200" s="241"/>
      <c r="FD200" s="241"/>
      <c r="FE200" s="241"/>
      <c r="FF200" s="241"/>
      <c r="FG200" s="241"/>
      <c r="FH200" s="241"/>
      <c r="FI200" s="241"/>
      <c r="FJ200" s="241"/>
      <c r="FK200" s="241"/>
      <c r="FL200" s="241"/>
      <c r="FM200" s="241"/>
      <c r="FN200" s="241"/>
      <c r="FO200" s="241"/>
      <c r="FP200" s="241"/>
      <c r="FQ200" s="241"/>
      <c r="FR200" s="241"/>
      <c r="FS200" s="241"/>
      <c r="FT200" s="241"/>
      <c r="FU200" s="241"/>
      <c r="FV200" s="241"/>
      <c r="FW200" s="241"/>
      <c r="FX200" s="241"/>
      <c r="FY200" s="241"/>
      <c r="FZ200" s="241"/>
      <c r="GA200" s="241"/>
      <c r="GB200" s="241"/>
      <c r="GC200" s="241"/>
      <c r="GD200" s="241"/>
      <c r="GE200" s="241"/>
      <c r="GF200" s="241"/>
      <c r="GG200" s="241"/>
      <c r="GH200" s="241"/>
      <c r="GI200" s="241"/>
      <c r="GJ200" s="241"/>
      <c r="GK200" s="241"/>
      <c r="GL200" s="241"/>
      <c r="GM200" s="241"/>
      <c r="GN200" s="241"/>
      <c r="GO200" s="241"/>
      <c r="GP200" s="241"/>
      <c r="GQ200" s="241"/>
      <c r="GR200" s="241"/>
      <c r="GS200" s="241"/>
      <c r="GT200" s="241"/>
      <c r="GU200" s="241"/>
      <c r="GV200" s="241"/>
      <c r="GW200" s="241"/>
      <c r="GX200" s="241"/>
      <c r="GY200" s="241"/>
      <c r="GZ200" s="241"/>
      <c r="HA200" s="241"/>
      <c r="HB200" s="241"/>
      <c r="HC200" s="241"/>
      <c r="HD200" s="241"/>
      <c r="HE200" s="241"/>
      <c r="HF200" s="241"/>
    </row>
    <row r="201" spans="1:214" s="299" customFormat="1" ht="15" customHeight="1">
      <c r="A201" s="284"/>
      <c r="B201" s="284"/>
      <c r="C201" s="241"/>
      <c r="D201" s="241"/>
      <c r="E201" s="241"/>
      <c r="F201" s="241"/>
      <c r="G201" s="241"/>
      <c r="H201" s="241"/>
      <c r="I201" s="241"/>
      <c r="J201" s="241"/>
      <c r="K201" s="241"/>
      <c r="L201" s="241"/>
      <c r="M201" s="241"/>
      <c r="N201" s="241"/>
      <c r="O201" s="241"/>
      <c r="P201" s="241"/>
      <c r="Q201" s="241"/>
      <c r="R201" s="241"/>
      <c r="S201" s="241"/>
      <c r="T201" s="241"/>
      <c r="U201" s="241" t="s">
        <v>397</v>
      </c>
      <c r="V201" s="241"/>
      <c r="W201" s="241"/>
      <c r="X201" s="241"/>
      <c r="Y201" s="241"/>
      <c r="Z201" s="241"/>
      <c r="AA201" s="241"/>
      <c r="AB201" s="241"/>
      <c r="AC201" s="241" t="s">
        <v>316</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c r="DD201" s="241"/>
      <c r="DE201" s="241"/>
      <c r="DF201" s="241"/>
      <c r="DG201" s="241"/>
      <c r="DH201" s="241"/>
      <c r="DI201" s="241"/>
      <c r="DJ201" s="241"/>
      <c r="DK201" s="241"/>
      <c r="DL201" s="241"/>
      <c r="DM201" s="241"/>
      <c r="DN201" s="241"/>
      <c r="DO201" s="241"/>
      <c r="DP201" s="241"/>
      <c r="DQ201" s="241"/>
      <c r="DR201" s="241"/>
      <c r="DS201" s="241"/>
      <c r="DT201" s="241"/>
      <c r="DU201" s="241"/>
      <c r="DV201" s="241"/>
      <c r="DW201" s="241"/>
      <c r="DX201" s="241"/>
      <c r="DY201" s="241"/>
      <c r="DZ201" s="241"/>
      <c r="EA201" s="241"/>
      <c r="EB201" s="241"/>
      <c r="EC201" s="241"/>
      <c r="ED201" s="241"/>
      <c r="EE201" s="241"/>
      <c r="EF201" s="241"/>
      <c r="EG201" s="241"/>
      <c r="EH201" s="241"/>
      <c r="EI201" s="241"/>
      <c r="EJ201" s="241"/>
      <c r="EK201" s="241"/>
      <c r="EL201" s="241"/>
      <c r="EM201" s="241"/>
      <c r="EN201" s="241"/>
      <c r="EO201" s="241"/>
      <c r="EP201" s="241"/>
      <c r="EQ201" s="241"/>
      <c r="ER201" s="241"/>
      <c r="ES201" s="241"/>
      <c r="ET201" s="241"/>
      <c r="EU201" s="241"/>
      <c r="EV201" s="241"/>
      <c r="EW201" s="241"/>
      <c r="EX201" s="241"/>
      <c r="EY201" s="241"/>
      <c r="EZ201" s="241"/>
      <c r="FA201" s="241"/>
      <c r="FB201" s="241"/>
      <c r="FC201" s="241"/>
      <c r="FD201" s="241"/>
      <c r="FE201" s="241"/>
      <c r="FF201" s="241"/>
      <c r="FG201" s="241"/>
      <c r="FH201" s="241"/>
      <c r="FI201" s="241"/>
      <c r="FJ201" s="241"/>
      <c r="FK201" s="241"/>
      <c r="FL201" s="241"/>
      <c r="FM201" s="241"/>
      <c r="FN201" s="241"/>
      <c r="FO201" s="241"/>
      <c r="FP201" s="241"/>
      <c r="FQ201" s="241"/>
      <c r="FR201" s="241"/>
      <c r="FS201" s="241"/>
      <c r="FT201" s="241"/>
      <c r="FU201" s="241"/>
      <c r="FV201" s="241"/>
      <c r="FW201" s="241"/>
      <c r="FX201" s="241"/>
      <c r="FY201" s="241"/>
      <c r="FZ201" s="241"/>
      <c r="GA201" s="241"/>
      <c r="GB201" s="241"/>
      <c r="GC201" s="241"/>
      <c r="GD201" s="241"/>
      <c r="GE201" s="241"/>
      <c r="GF201" s="241"/>
      <c r="GG201" s="241"/>
      <c r="GH201" s="241"/>
      <c r="GI201" s="241"/>
      <c r="GJ201" s="241"/>
      <c r="GK201" s="241"/>
      <c r="GL201" s="241"/>
      <c r="GM201" s="241"/>
      <c r="GN201" s="241"/>
      <c r="GO201" s="241"/>
      <c r="GP201" s="241"/>
      <c r="GQ201" s="241"/>
      <c r="GR201" s="241"/>
      <c r="GS201" s="241"/>
      <c r="GT201" s="241"/>
      <c r="GU201" s="241"/>
      <c r="GV201" s="241"/>
      <c r="GW201" s="241"/>
      <c r="GX201" s="241"/>
      <c r="GY201" s="241"/>
      <c r="GZ201" s="241"/>
      <c r="HA201" s="241"/>
      <c r="HB201" s="241"/>
      <c r="HC201" s="241"/>
      <c r="HD201" s="241"/>
      <c r="HE201" s="241"/>
      <c r="HF201" s="241"/>
    </row>
    <row r="202" spans="1:214" s="299" customFormat="1" ht="15" customHeight="1">
      <c r="A202" s="284"/>
      <c r="B202" s="284"/>
      <c r="C202" s="241"/>
      <c r="D202" s="241"/>
      <c r="E202" s="241"/>
      <c r="F202" s="241"/>
      <c r="G202" s="241"/>
      <c r="H202" s="241"/>
      <c r="I202" s="241"/>
      <c r="J202" s="241"/>
      <c r="K202" s="241"/>
      <c r="L202" s="241"/>
      <c r="M202" s="241"/>
      <c r="N202" s="241"/>
      <c r="O202" s="241"/>
      <c r="P202" s="241"/>
      <c r="Q202" s="241"/>
      <c r="R202" s="241"/>
      <c r="S202" s="241"/>
      <c r="T202" s="241"/>
      <c r="U202" s="241" t="s">
        <v>398</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c r="DD202" s="241"/>
      <c r="DE202" s="241"/>
      <c r="DF202" s="241"/>
      <c r="DG202" s="241"/>
      <c r="DH202" s="241"/>
      <c r="DI202" s="241"/>
      <c r="DJ202" s="241"/>
      <c r="DK202" s="241"/>
      <c r="DL202" s="241"/>
      <c r="DM202" s="241"/>
      <c r="DN202" s="241"/>
      <c r="DO202" s="241"/>
      <c r="DP202" s="241"/>
      <c r="DQ202" s="241"/>
      <c r="DR202" s="241"/>
      <c r="DS202" s="241"/>
      <c r="DT202" s="241"/>
      <c r="DU202" s="241"/>
      <c r="DV202" s="241"/>
      <c r="DW202" s="241"/>
      <c r="DX202" s="241"/>
      <c r="DY202" s="241"/>
      <c r="DZ202" s="241"/>
      <c r="EA202" s="241"/>
      <c r="EB202" s="241"/>
      <c r="EC202" s="241"/>
      <c r="ED202" s="241"/>
      <c r="EE202" s="241"/>
      <c r="EF202" s="241"/>
      <c r="EG202" s="241"/>
      <c r="EH202" s="241"/>
      <c r="EI202" s="241"/>
      <c r="EJ202" s="241"/>
      <c r="EK202" s="241"/>
      <c r="EL202" s="241"/>
      <c r="EM202" s="241"/>
      <c r="EN202" s="241"/>
      <c r="EO202" s="241"/>
      <c r="EP202" s="241"/>
      <c r="EQ202" s="241"/>
      <c r="ER202" s="241"/>
      <c r="ES202" s="241"/>
      <c r="ET202" s="241"/>
      <c r="EU202" s="241"/>
      <c r="EV202" s="241"/>
      <c r="EW202" s="241"/>
      <c r="EX202" s="241"/>
      <c r="EY202" s="241"/>
      <c r="EZ202" s="241"/>
      <c r="FA202" s="241"/>
      <c r="FB202" s="241"/>
      <c r="FC202" s="241"/>
      <c r="FD202" s="241"/>
      <c r="FE202" s="241"/>
      <c r="FF202" s="241"/>
      <c r="FG202" s="241"/>
      <c r="FH202" s="241"/>
      <c r="FI202" s="241"/>
      <c r="FJ202" s="241"/>
      <c r="FK202" s="241"/>
      <c r="FL202" s="241"/>
      <c r="FM202" s="241"/>
      <c r="FN202" s="241"/>
      <c r="FO202" s="241"/>
      <c r="FP202" s="241"/>
      <c r="FQ202" s="241"/>
      <c r="FR202" s="241"/>
      <c r="FS202" s="241"/>
      <c r="FT202" s="241"/>
      <c r="FU202" s="241"/>
      <c r="FV202" s="241"/>
      <c r="FW202" s="241"/>
      <c r="FX202" s="241"/>
      <c r="FY202" s="241"/>
      <c r="FZ202" s="241"/>
      <c r="GA202" s="241"/>
      <c r="GB202" s="241"/>
      <c r="GC202" s="241"/>
      <c r="GD202" s="241"/>
      <c r="GE202" s="241"/>
      <c r="GF202" s="241"/>
      <c r="GG202" s="241"/>
      <c r="GH202" s="241"/>
      <c r="GI202" s="241"/>
      <c r="GJ202" s="241"/>
      <c r="GK202" s="241"/>
      <c r="GL202" s="241"/>
      <c r="GM202" s="241"/>
      <c r="GN202" s="241"/>
      <c r="GO202" s="241"/>
      <c r="GP202" s="241"/>
      <c r="GQ202" s="241"/>
      <c r="GR202" s="241"/>
      <c r="GS202" s="241"/>
      <c r="GT202" s="241"/>
      <c r="GU202" s="241"/>
      <c r="GV202" s="241"/>
      <c r="GW202" s="241"/>
      <c r="GX202" s="241"/>
      <c r="GY202" s="241"/>
      <c r="GZ202" s="241"/>
      <c r="HA202" s="241"/>
      <c r="HB202" s="241"/>
      <c r="HC202" s="241"/>
      <c r="HD202" s="241"/>
      <c r="HE202" s="241"/>
      <c r="HF202" s="241"/>
    </row>
    <row r="203" spans="1:214" s="299" customFormat="1" ht="15" customHeight="1">
      <c r="A203" s="284"/>
      <c r="B203" s="284"/>
      <c r="C203" s="241"/>
      <c r="D203" s="241"/>
      <c r="E203" s="241"/>
      <c r="F203" s="241"/>
      <c r="G203" s="241"/>
      <c r="H203" s="241"/>
      <c r="I203" s="241"/>
      <c r="J203" s="241"/>
      <c r="K203" s="241"/>
      <c r="L203" s="241"/>
      <c r="M203" s="241"/>
      <c r="N203" s="241"/>
      <c r="O203" s="241"/>
      <c r="P203" s="241"/>
      <c r="Q203" s="241"/>
      <c r="R203" s="241"/>
      <c r="S203" s="241"/>
      <c r="T203" s="241"/>
      <c r="U203" s="241" t="s">
        <v>399</v>
      </c>
      <c r="V203" s="241"/>
      <c r="W203" s="241"/>
      <c r="X203" s="241"/>
      <c r="Y203" s="241"/>
      <c r="Z203" s="241"/>
      <c r="AA203" s="241"/>
      <c r="AB203" s="241"/>
      <c r="AC203" s="241" t="s">
        <v>325</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41"/>
      <c r="DM203" s="241"/>
      <c r="DN203" s="241"/>
      <c r="DO203" s="241"/>
      <c r="DP203" s="241"/>
      <c r="DQ203" s="241"/>
      <c r="DR203" s="241"/>
      <c r="DS203" s="241"/>
      <c r="DT203" s="241"/>
      <c r="DU203" s="241"/>
      <c r="DV203" s="241"/>
      <c r="DW203" s="241"/>
      <c r="DX203" s="241"/>
      <c r="DY203" s="241"/>
      <c r="DZ203" s="241"/>
      <c r="EA203" s="241"/>
      <c r="EB203" s="241"/>
      <c r="EC203" s="241"/>
      <c r="ED203" s="241"/>
      <c r="EE203" s="241"/>
      <c r="EF203" s="241"/>
      <c r="EG203" s="241"/>
      <c r="EH203" s="241"/>
      <c r="EI203" s="241"/>
      <c r="EJ203" s="241"/>
      <c r="EK203" s="241"/>
      <c r="EL203" s="241"/>
      <c r="EM203" s="241"/>
      <c r="EN203" s="241"/>
      <c r="EO203" s="241"/>
      <c r="EP203" s="241"/>
      <c r="EQ203" s="241"/>
      <c r="ER203" s="241"/>
      <c r="ES203" s="241"/>
      <c r="ET203" s="241"/>
      <c r="EU203" s="241"/>
      <c r="EV203" s="241"/>
      <c r="EW203" s="241"/>
      <c r="EX203" s="241"/>
      <c r="EY203" s="241"/>
      <c r="EZ203" s="241"/>
      <c r="FA203" s="241"/>
      <c r="FB203" s="241"/>
      <c r="FC203" s="241"/>
      <c r="FD203" s="241"/>
      <c r="FE203" s="241"/>
      <c r="FF203" s="241"/>
      <c r="FG203" s="241"/>
      <c r="FH203" s="241"/>
      <c r="FI203" s="241"/>
      <c r="FJ203" s="241"/>
      <c r="FK203" s="241"/>
      <c r="FL203" s="241"/>
      <c r="FM203" s="241"/>
      <c r="FN203" s="241"/>
      <c r="FO203" s="241"/>
      <c r="FP203" s="241"/>
      <c r="FQ203" s="241"/>
      <c r="FR203" s="241"/>
      <c r="FS203" s="241"/>
      <c r="FT203" s="241"/>
      <c r="FU203" s="241"/>
      <c r="FV203" s="241"/>
      <c r="FW203" s="241"/>
      <c r="FX203" s="241"/>
      <c r="FY203" s="241"/>
      <c r="FZ203" s="241"/>
      <c r="GA203" s="241"/>
      <c r="GB203" s="241"/>
      <c r="GC203" s="241"/>
      <c r="GD203" s="241"/>
      <c r="GE203" s="241"/>
      <c r="GF203" s="241"/>
      <c r="GG203" s="241"/>
      <c r="GH203" s="241"/>
      <c r="GI203" s="241"/>
      <c r="GJ203" s="241"/>
      <c r="GK203" s="241"/>
      <c r="GL203" s="241"/>
      <c r="GM203" s="241"/>
      <c r="GN203" s="241"/>
      <c r="GO203" s="241"/>
      <c r="GP203" s="241"/>
      <c r="GQ203" s="241"/>
      <c r="GR203" s="241"/>
      <c r="GS203" s="241"/>
      <c r="GT203" s="241"/>
      <c r="GU203" s="241"/>
      <c r="GV203" s="241"/>
      <c r="GW203" s="241"/>
      <c r="GX203" s="241"/>
      <c r="GY203" s="241"/>
      <c r="GZ203" s="241"/>
      <c r="HA203" s="241"/>
      <c r="HB203" s="241"/>
      <c r="HC203" s="241"/>
      <c r="HD203" s="241"/>
      <c r="HE203" s="241"/>
      <c r="HF203" s="241"/>
    </row>
    <row r="204" spans="1:214" s="299" customFormat="1" ht="15" customHeight="1">
      <c r="A204" s="284"/>
      <c r="B204" s="284"/>
      <c r="C204" s="241"/>
      <c r="D204" s="241"/>
      <c r="E204" s="241"/>
      <c r="F204" s="241"/>
      <c r="G204" s="241"/>
      <c r="H204" s="241"/>
      <c r="I204" s="241"/>
      <c r="J204" s="241"/>
      <c r="K204" s="241"/>
      <c r="L204" s="241"/>
      <c r="M204" s="241"/>
      <c r="N204" s="241"/>
      <c r="O204" s="241"/>
      <c r="P204" s="241"/>
      <c r="Q204" s="241"/>
      <c r="R204" s="241"/>
      <c r="S204" s="241"/>
      <c r="T204" s="241"/>
      <c r="U204" s="241" t="s">
        <v>400</v>
      </c>
      <c r="V204" s="241"/>
      <c r="W204" s="241"/>
      <c r="X204" s="241"/>
      <c r="Y204" s="241"/>
      <c r="Z204" s="241"/>
      <c r="AA204" s="241"/>
      <c r="AB204" s="241"/>
      <c r="AC204" s="241" t="s">
        <v>325</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41"/>
      <c r="DM204" s="241"/>
      <c r="DN204" s="241"/>
      <c r="DO204" s="241"/>
      <c r="DP204" s="241"/>
      <c r="DQ204" s="241"/>
      <c r="DR204" s="241"/>
      <c r="DS204" s="241"/>
      <c r="DT204" s="241"/>
      <c r="DU204" s="241"/>
      <c r="DV204" s="241"/>
      <c r="DW204" s="241"/>
      <c r="DX204" s="241"/>
      <c r="DY204" s="241"/>
      <c r="DZ204" s="241"/>
      <c r="EA204" s="241"/>
      <c r="EB204" s="241"/>
      <c r="EC204" s="241"/>
      <c r="ED204" s="241"/>
      <c r="EE204" s="241"/>
      <c r="EF204" s="241"/>
      <c r="EG204" s="241"/>
      <c r="EH204" s="241"/>
      <c r="EI204" s="241"/>
      <c r="EJ204" s="241"/>
      <c r="EK204" s="241"/>
      <c r="EL204" s="241"/>
      <c r="EM204" s="241"/>
      <c r="EN204" s="241"/>
      <c r="EO204" s="241"/>
      <c r="EP204" s="241"/>
      <c r="EQ204" s="241"/>
      <c r="ER204" s="241"/>
      <c r="ES204" s="241"/>
      <c r="ET204" s="241"/>
      <c r="EU204" s="241"/>
      <c r="EV204" s="241"/>
      <c r="EW204" s="241"/>
      <c r="EX204" s="241"/>
      <c r="EY204" s="241"/>
      <c r="EZ204" s="241"/>
      <c r="FA204" s="241"/>
      <c r="FB204" s="241"/>
      <c r="FC204" s="241"/>
      <c r="FD204" s="241"/>
      <c r="FE204" s="241"/>
      <c r="FF204" s="241"/>
      <c r="FG204" s="241"/>
      <c r="FH204" s="241"/>
      <c r="FI204" s="241"/>
      <c r="FJ204" s="241"/>
      <c r="FK204" s="241"/>
      <c r="FL204" s="241"/>
      <c r="FM204" s="241"/>
      <c r="FN204" s="241"/>
      <c r="FO204" s="241"/>
      <c r="FP204" s="241"/>
      <c r="FQ204" s="241"/>
      <c r="FR204" s="241"/>
      <c r="FS204" s="241"/>
      <c r="FT204" s="241"/>
      <c r="FU204" s="241"/>
      <c r="FV204" s="241"/>
      <c r="FW204" s="241"/>
      <c r="FX204" s="241"/>
      <c r="FY204" s="241"/>
      <c r="FZ204" s="241"/>
      <c r="GA204" s="241"/>
      <c r="GB204" s="241"/>
      <c r="GC204" s="241"/>
      <c r="GD204" s="241"/>
      <c r="GE204" s="241"/>
      <c r="GF204" s="241"/>
      <c r="GG204" s="241"/>
      <c r="GH204" s="241"/>
      <c r="GI204" s="241"/>
      <c r="GJ204" s="241"/>
      <c r="GK204" s="241"/>
      <c r="GL204" s="241"/>
      <c r="GM204" s="241"/>
      <c r="GN204" s="241"/>
      <c r="GO204" s="241"/>
      <c r="GP204" s="241"/>
      <c r="GQ204" s="241"/>
      <c r="GR204" s="241"/>
      <c r="GS204" s="241"/>
      <c r="GT204" s="241"/>
      <c r="GU204" s="241"/>
      <c r="GV204" s="241"/>
      <c r="GW204" s="241"/>
      <c r="GX204" s="241"/>
      <c r="GY204" s="241"/>
      <c r="GZ204" s="241"/>
      <c r="HA204" s="241"/>
      <c r="HB204" s="241"/>
      <c r="HC204" s="241"/>
      <c r="HD204" s="241"/>
      <c r="HE204" s="241"/>
      <c r="HF204" s="241"/>
    </row>
    <row r="205" spans="1:214" s="299" customFormat="1" ht="15" customHeight="1">
      <c r="A205" s="284"/>
      <c r="B205" s="284"/>
      <c r="C205" s="241"/>
      <c r="D205" s="241"/>
      <c r="E205" s="241"/>
      <c r="F205" s="241"/>
      <c r="G205" s="241"/>
      <c r="H205" s="241"/>
      <c r="I205" s="241"/>
      <c r="J205" s="241"/>
      <c r="K205" s="241"/>
      <c r="L205" s="241"/>
      <c r="M205" s="241"/>
      <c r="N205" s="241"/>
      <c r="O205" s="241"/>
      <c r="P205" s="241"/>
      <c r="Q205" s="241"/>
      <c r="R205" s="241"/>
      <c r="S205" s="241"/>
      <c r="T205" s="241"/>
      <c r="U205" s="241" t="s">
        <v>401</v>
      </c>
      <c r="V205" s="241"/>
      <c r="W205" s="241"/>
      <c r="X205" s="241"/>
      <c r="Y205" s="241"/>
      <c r="Z205" s="241"/>
      <c r="AA205" s="241"/>
      <c r="AB205" s="241"/>
      <c r="AC205" s="241" t="s">
        <v>350</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c r="DD205" s="241"/>
      <c r="DE205" s="241"/>
      <c r="DF205" s="241"/>
      <c r="DG205" s="241"/>
      <c r="DH205" s="241"/>
      <c r="DI205" s="241"/>
      <c r="DJ205" s="241"/>
      <c r="DK205" s="241"/>
      <c r="DL205" s="241"/>
      <c r="DM205" s="241"/>
      <c r="DN205" s="241"/>
      <c r="DO205" s="241"/>
      <c r="DP205" s="241"/>
      <c r="DQ205" s="241"/>
      <c r="DR205" s="241"/>
      <c r="DS205" s="241"/>
      <c r="DT205" s="241"/>
      <c r="DU205" s="241"/>
      <c r="DV205" s="241"/>
      <c r="DW205" s="241"/>
      <c r="DX205" s="241"/>
      <c r="DY205" s="241"/>
      <c r="DZ205" s="241"/>
      <c r="EA205" s="241"/>
      <c r="EB205" s="241"/>
      <c r="EC205" s="241"/>
      <c r="ED205" s="241"/>
      <c r="EE205" s="241"/>
      <c r="EF205" s="241"/>
      <c r="EG205" s="241"/>
      <c r="EH205" s="241"/>
      <c r="EI205" s="241"/>
      <c r="EJ205" s="241"/>
      <c r="EK205" s="241"/>
      <c r="EL205" s="241"/>
      <c r="EM205" s="241"/>
      <c r="EN205" s="241"/>
      <c r="EO205" s="241"/>
      <c r="EP205" s="241"/>
      <c r="EQ205" s="241"/>
      <c r="ER205" s="241"/>
      <c r="ES205" s="241"/>
      <c r="ET205" s="241"/>
      <c r="EU205" s="241"/>
      <c r="EV205" s="241"/>
      <c r="EW205" s="241"/>
      <c r="EX205" s="241"/>
      <c r="EY205" s="241"/>
      <c r="EZ205" s="241"/>
      <c r="FA205" s="241"/>
      <c r="FB205" s="241"/>
      <c r="FC205" s="241"/>
      <c r="FD205" s="241"/>
      <c r="FE205" s="241"/>
      <c r="FF205" s="241"/>
      <c r="FG205" s="241"/>
      <c r="FH205" s="241"/>
      <c r="FI205" s="241"/>
      <c r="FJ205" s="241"/>
      <c r="FK205" s="241"/>
      <c r="FL205" s="241"/>
      <c r="FM205" s="241"/>
      <c r="FN205" s="241"/>
      <c r="FO205" s="241"/>
      <c r="FP205" s="241"/>
      <c r="FQ205" s="241"/>
      <c r="FR205" s="241"/>
      <c r="FS205" s="241"/>
      <c r="FT205" s="241"/>
      <c r="FU205" s="241"/>
      <c r="FV205" s="241"/>
      <c r="FW205" s="241"/>
      <c r="FX205" s="241"/>
      <c r="FY205" s="241"/>
      <c r="FZ205" s="241"/>
      <c r="GA205" s="241"/>
      <c r="GB205" s="241"/>
      <c r="GC205" s="241"/>
      <c r="GD205" s="241"/>
      <c r="GE205" s="241"/>
      <c r="GF205" s="241"/>
      <c r="GG205" s="241"/>
      <c r="GH205" s="241"/>
      <c r="GI205" s="241"/>
      <c r="GJ205" s="241"/>
      <c r="GK205" s="241"/>
      <c r="GL205" s="241"/>
      <c r="GM205" s="241"/>
      <c r="GN205" s="241"/>
      <c r="GO205" s="241"/>
      <c r="GP205" s="241"/>
      <c r="GQ205" s="241"/>
      <c r="GR205" s="241"/>
      <c r="GS205" s="241"/>
      <c r="GT205" s="241"/>
      <c r="GU205" s="241"/>
      <c r="GV205" s="241"/>
      <c r="GW205" s="241"/>
      <c r="GX205" s="241"/>
      <c r="GY205" s="241"/>
      <c r="GZ205" s="241"/>
      <c r="HA205" s="241"/>
      <c r="HB205" s="241"/>
      <c r="HC205" s="241"/>
      <c r="HD205" s="241"/>
      <c r="HE205" s="241"/>
      <c r="HF205" s="241"/>
    </row>
    <row r="206" spans="1:214" s="299" customFormat="1" ht="15" customHeight="1">
      <c r="A206" s="284"/>
      <c r="B206" s="284"/>
      <c r="C206" s="241"/>
      <c r="D206" s="241"/>
      <c r="E206" s="241"/>
      <c r="F206" s="241"/>
      <c r="G206" s="241"/>
      <c r="H206" s="241"/>
      <c r="I206" s="241"/>
      <c r="J206" s="241"/>
      <c r="K206" s="241"/>
      <c r="L206" s="241"/>
      <c r="M206" s="241"/>
      <c r="N206" s="241"/>
      <c r="O206" s="241"/>
      <c r="P206" s="241"/>
      <c r="Q206" s="241"/>
      <c r="R206" s="241"/>
      <c r="S206" s="241"/>
      <c r="T206" s="241"/>
      <c r="U206" s="241" t="s">
        <v>402</v>
      </c>
      <c r="V206" s="241"/>
      <c r="W206" s="241"/>
      <c r="X206" s="241"/>
      <c r="Y206" s="241"/>
      <c r="Z206" s="241"/>
      <c r="AA206" s="241"/>
      <c r="AB206" s="241"/>
      <c r="AC206" s="241" t="s">
        <v>366</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c r="DD206" s="241"/>
      <c r="DE206" s="241"/>
      <c r="DF206" s="241"/>
      <c r="DG206" s="241"/>
      <c r="DH206" s="241"/>
      <c r="DI206" s="241"/>
      <c r="DJ206" s="241"/>
      <c r="DK206" s="241"/>
      <c r="DL206" s="241"/>
      <c r="DM206" s="241"/>
      <c r="DN206" s="241"/>
      <c r="DO206" s="241"/>
      <c r="DP206" s="241"/>
      <c r="DQ206" s="241"/>
      <c r="DR206" s="241"/>
      <c r="DS206" s="241"/>
      <c r="DT206" s="241"/>
      <c r="DU206" s="241"/>
      <c r="DV206" s="241"/>
      <c r="DW206" s="241"/>
      <c r="DX206" s="241"/>
      <c r="DY206" s="241"/>
      <c r="DZ206" s="241"/>
      <c r="EA206" s="241"/>
      <c r="EB206" s="241"/>
      <c r="EC206" s="241"/>
      <c r="ED206" s="241"/>
      <c r="EE206" s="241"/>
      <c r="EF206" s="241"/>
      <c r="EG206" s="241"/>
      <c r="EH206" s="241"/>
      <c r="EI206" s="241"/>
      <c r="EJ206" s="241"/>
      <c r="EK206" s="241"/>
      <c r="EL206" s="241"/>
      <c r="EM206" s="241"/>
      <c r="EN206" s="241"/>
      <c r="EO206" s="241"/>
      <c r="EP206" s="241"/>
      <c r="EQ206" s="241"/>
      <c r="ER206" s="241"/>
      <c r="ES206" s="241"/>
      <c r="ET206" s="241"/>
      <c r="EU206" s="241"/>
      <c r="EV206" s="241"/>
      <c r="EW206" s="241"/>
      <c r="EX206" s="241"/>
      <c r="EY206" s="241"/>
      <c r="EZ206" s="241"/>
      <c r="FA206" s="241"/>
      <c r="FB206" s="241"/>
      <c r="FC206" s="241"/>
      <c r="FD206" s="241"/>
      <c r="FE206" s="241"/>
      <c r="FF206" s="241"/>
      <c r="FG206" s="241"/>
      <c r="FH206" s="241"/>
      <c r="FI206" s="241"/>
      <c r="FJ206" s="241"/>
      <c r="FK206" s="241"/>
      <c r="FL206" s="241"/>
      <c r="FM206" s="241"/>
      <c r="FN206" s="241"/>
      <c r="FO206" s="241"/>
      <c r="FP206" s="241"/>
      <c r="FQ206" s="241"/>
      <c r="FR206" s="241"/>
      <c r="FS206" s="241"/>
      <c r="FT206" s="241"/>
      <c r="FU206" s="241"/>
      <c r="FV206" s="241"/>
      <c r="FW206" s="241"/>
      <c r="FX206" s="241"/>
      <c r="FY206" s="241"/>
      <c r="FZ206" s="241"/>
      <c r="GA206" s="241"/>
      <c r="GB206" s="241"/>
      <c r="GC206" s="241"/>
      <c r="GD206" s="241"/>
      <c r="GE206" s="241"/>
      <c r="GF206" s="241"/>
      <c r="GG206" s="241"/>
      <c r="GH206" s="241"/>
      <c r="GI206" s="241"/>
      <c r="GJ206" s="241"/>
      <c r="GK206" s="241"/>
      <c r="GL206" s="241"/>
      <c r="GM206" s="241"/>
      <c r="GN206" s="241"/>
      <c r="GO206" s="241"/>
      <c r="GP206" s="241"/>
      <c r="GQ206" s="241"/>
      <c r="GR206" s="241"/>
      <c r="GS206" s="241"/>
      <c r="GT206" s="241"/>
      <c r="GU206" s="241"/>
      <c r="GV206" s="241"/>
      <c r="GW206" s="241"/>
      <c r="GX206" s="241"/>
      <c r="GY206" s="241"/>
      <c r="GZ206" s="241"/>
      <c r="HA206" s="241"/>
      <c r="HB206" s="241"/>
      <c r="HC206" s="241"/>
      <c r="HD206" s="241"/>
      <c r="HE206" s="241"/>
      <c r="HF206" s="241"/>
    </row>
    <row r="207" spans="1:214" s="299" customFormat="1" ht="15" customHeight="1">
      <c r="A207" s="284"/>
      <c r="B207" s="284"/>
      <c r="C207" s="241"/>
      <c r="D207" s="241"/>
      <c r="E207" s="241"/>
      <c r="F207" s="241"/>
      <c r="G207" s="241"/>
      <c r="H207" s="241"/>
      <c r="I207" s="241"/>
      <c r="J207" s="241"/>
      <c r="K207" s="241"/>
      <c r="L207" s="241"/>
      <c r="M207" s="241"/>
      <c r="N207" s="241"/>
      <c r="O207" s="241"/>
      <c r="P207" s="241"/>
      <c r="Q207" s="241"/>
      <c r="R207" s="241"/>
      <c r="S207" s="241"/>
      <c r="T207" s="241"/>
      <c r="U207" s="241" t="s">
        <v>403</v>
      </c>
      <c r="V207" s="241"/>
      <c r="W207" s="241"/>
      <c r="X207" s="241"/>
      <c r="Y207" s="241"/>
      <c r="Z207" s="241"/>
      <c r="AA207" s="241"/>
      <c r="AB207" s="241"/>
      <c r="AC207" s="241" t="s">
        <v>386</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41"/>
      <c r="DM207" s="241"/>
      <c r="DN207" s="241"/>
      <c r="DO207" s="241"/>
      <c r="DP207" s="241"/>
      <c r="DQ207" s="241"/>
      <c r="DR207" s="241"/>
      <c r="DS207" s="241"/>
      <c r="DT207" s="241"/>
      <c r="DU207" s="241"/>
      <c r="DV207" s="241"/>
      <c r="DW207" s="241"/>
      <c r="DX207" s="241"/>
      <c r="DY207" s="241"/>
      <c r="DZ207" s="241"/>
      <c r="EA207" s="241"/>
      <c r="EB207" s="241"/>
      <c r="EC207" s="241"/>
      <c r="ED207" s="241"/>
      <c r="EE207" s="241"/>
      <c r="EF207" s="241"/>
      <c r="EG207" s="241"/>
      <c r="EH207" s="241"/>
      <c r="EI207" s="241"/>
      <c r="EJ207" s="241"/>
      <c r="EK207" s="241"/>
      <c r="EL207" s="241"/>
      <c r="EM207" s="241"/>
      <c r="EN207" s="241"/>
      <c r="EO207" s="241"/>
      <c r="EP207" s="241"/>
      <c r="EQ207" s="241"/>
      <c r="ER207" s="241"/>
      <c r="ES207" s="241"/>
      <c r="ET207" s="241"/>
      <c r="EU207" s="241"/>
      <c r="EV207" s="241"/>
      <c r="EW207" s="241"/>
      <c r="EX207" s="241"/>
      <c r="EY207" s="241"/>
      <c r="EZ207" s="241"/>
      <c r="FA207" s="241"/>
      <c r="FB207" s="241"/>
      <c r="FC207" s="241"/>
      <c r="FD207" s="241"/>
      <c r="FE207" s="241"/>
      <c r="FF207" s="241"/>
      <c r="FG207" s="241"/>
      <c r="FH207" s="241"/>
      <c r="FI207" s="241"/>
      <c r="FJ207" s="241"/>
      <c r="FK207" s="241"/>
      <c r="FL207" s="241"/>
      <c r="FM207" s="241"/>
      <c r="FN207" s="241"/>
      <c r="FO207" s="241"/>
      <c r="FP207" s="241"/>
      <c r="FQ207" s="241"/>
      <c r="FR207" s="241"/>
      <c r="FS207" s="241"/>
      <c r="FT207" s="241"/>
      <c r="FU207" s="241"/>
      <c r="FV207" s="241"/>
      <c r="FW207" s="241"/>
      <c r="FX207" s="241"/>
      <c r="FY207" s="241"/>
      <c r="FZ207" s="241"/>
      <c r="GA207" s="241"/>
      <c r="GB207" s="241"/>
      <c r="GC207" s="241"/>
      <c r="GD207" s="241"/>
      <c r="GE207" s="241"/>
      <c r="GF207" s="241"/>
      <c r="GG207" s="241"/>
      <c r="GH207" s="241"/>
      <c r="GI207" s="241"/>
      <c r="GJ207" s="241"/>
      <c r="GK207" s="241"/>
      <c r="GL207" s="241"/>
      <c r="GM207" s="241"/>
      <c r="GN207" s="241"/>
      <c r="GO207" s="241"/>
      <c r="GP207" s="241"/>
      <c r="GQ207" s="241"/>
      <c r="GR207" s="241"/>
      <c r="GS207" s="241"/>
      <c r="GT207" s="241"/>
      <c r="GU207" s="241"/>
      <c r="GV207" s="241"/>
      <c r="GW207" s="241"/>
      <c r="GX207" s="241"/>
      <c r="GY207" s="241"/>
      <c r="GZ207" s="241"/>
      <c r="HA207" s="241"/>
      <c r="HB207" s="241"/>
      <c r="HC207" s="241"/>
      <c r="HD207" s="241"/>
      <c r="HE207" s="241"/>
      <c r="HF207" s="241"/>
    </row>
    <row r="208" spans="1:214" s="299" customFormat="1" ht="15" customHeight="1">
      <c r="A208" s="284"/>
      <c r="B208" s="284"/>
      <c r="C208" s="241"/>
      <c r="D208" s="241"/>
      <c r="E208" s="241"/>
      <c r="F208" s="241"/>
      <c r="G208" s="241"/>
      <c r="H208" s="241"/>
      <c r="I208" s="241"/>
      <c r="J208" s="241"/>
      <c r="K208" s="241"/>
      <c r="L208" s="241"/>
      <c r="M208" s="241"/>
      <c r="N208" s="241"/>
      <c r="O208" s="241"/>
      <c r="P208" s="241"/>
      <c r="Q208" s="241"/>
      <c r="R208" s="241"/>
      <c r="S208" s="241"/>
      <c r="T208" s="241"/>
      <c r="U208" s="241" t="s">
        <v>404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41"/>
      <c r="DM208" s="241"/>
      <c r="DN208" s="241"/>
      <c r="DO208" s="241"/>
      <c r="DP208" s="241"/>
      <c r="DQ208" s="241"/>
      <c r="DR208" s="241"/>
      <c r="DS208" s="241"/>
      <c r="DT208" s="241"/>
      <c r="DU208" s="241"/>
      <c r="DV208" s="241"/>
      <c r="DW208" s="241"/>
      <c r="DX208" s="241"/>
      <c r="DY208" s="241"/>
      <c r="DZ208" s="241"/>
      <c r="EA208" s="241"/>
      <c r="EB208" s="241"/>
      <c r="EC208" s="241"/>
      <c r="ED208" s="241"/>
      <c r="EE208" s="241"/>
      <c r="EF208" s="241"/>
      <c r="EG208" s="241"/>
      <c r="EH208" s="241"/>
      <c r="EI208" s="241"/>
      <c r="EJ208" s="241"/>
      <c r="EK208" s="241"/>
      <c r="EL208" s="241"/>
      <c r="EM208" s="241"/>
      <c r="EN208" s="241"/>
      <c r="EO208" s="241"/>
      <c r="EP208" s="241"/>
      <c r="EQ208" s="241"/>
      <c r="ER208" s="241"/>
      <c r="ES208" s="241"/>
      <c r="ET208" s="241"/>
      <c r="EU208" s="241"/>
      <c r="EV208" s="241"/>
      <c r="EW208" s="241"/>
      <c r="EX208" s="241"/>
      <c r="EY208" s="241"/>
      <c r="EZ208" s="241"/>
      <c r="FA208" s="241"/>
      <c r="FB208" s="241"/>
      <c r="FC208" s="241"/>
      <c r="FD208" s="241"/>
      <c r="FE208" s="241"/>
      <c r="FF208" s="241"/>
      <c r="FG208" s="241"/>
      <c r="FH208" s="241"/>
      <c r="FI208" s="241"/>
      <c r="FJ208" s="241"/>
      <c r="FK208" s="241"/>
      <c r="FL208" s="241"/>
      <c r="FM208" s="241"/>
      <c r="FN208" s="241"/>
      <c r="FO208" s="241"/>
      <c r="FP208" s="241"/>
      <c r="FQ208" s="241"/>
      <c r="FR208" s="241"/>
      <c r="FS208" s="241"/>
      <c r="FT208" s="241"/>
      <c r="FU208" s="241"/>
      <c r="FV208" s="241"/>
      <c r="FW208" s="241"/>
      <c r="FX208" s="241"/>
      <c r="FY208" s="241"/>
      <c r="FZ208" s="241"/>
      <c r="GA208" s="241"/>
      <c r="GB208" s="241"/>
      <c r="GC208" s="241"/>
      <c r="GD208" s="241"/>
      <c r="GE208" s="241"/>
      <c r="GF208" s="241"/>
      <c r="GG208" s="241"/>
      <c r="GH208" s="241"/>
      <c r="GI208" s="241"/>
      <c r="GJ208" s="241"/>
      <c r="GK208" s="241"/>
      <c r="GL208" s="241"/>
      <c r="GM208" s="241"/>
      <c r="GN208" s="241"/>
      <c r="GO208" s="241"/>
      <c r="GP208" s="241"/>
      <c r="GQ208" s="241"/>
      <c r="GR208" s="241"/>
      <c r="GS208" s="241"/>
      <c r="GT208" s="241"/>
      <c r="GU208" s="241"/>
      <c r="GV208" s="241"/>
      <c r="GW208" s="241"/>
      <c r="GX208" s="241"/>
      <c r="GY208" s="241"/>
      <c r="GZ208" s="241"/>
      <c r="HA208" s="241"/>
      <c r="HB208" s="241"/>
      <c r="HC208" s="241"/>
      <c r="HD208" s="241"/>
      <c r="HE208" s="241"/>
      <c r="HF208" s="241"/>
    </row>
    <row r="209" spans="1:214" s="299" customFormat="1" ht="15" customHeight="1">
      <c r="A209" s="284"/>
      <c r="B209" s="284"/>
      <c r="C209" s="241"/>
      <c r="D209" s="241"/>
      <c r="E209" s="241"/>
      <c r="F209" s="241"/>
      <c r="G209" s="241"/>
      <c r="H209" s="241"/>
      <c r="I209" s="241"/>
      <c r="J209" s="241"/>
      <c r="K209" s="241"/>
      <c r="L209" s="241"/>
      <c r="M209" s="241"/>
      <c r="N209" s="241"/>
      <c r="O209" s="241"/>
      <c r="P209" s="241"/>
      <c r="Q209" s="241"/>
      <c r="R209" s="241"/>
      <c r="S209" s="241"/>
      <c r="T209" s="241"/>
      <c r="U209" s="241" t="s">
        <v>405</v>
      </c>
      <c r="V209" s="241"/>
      <c r="W209" s="241"/>
      <c r="X209" s="241"/>
      <c r="Y209" s="241"/>
      <c r="Z209" s="241"/>
      <c r="AA209" s="241"/>
      <c r="AB209" s="241"/>
      <c r="AC209" s="241" t="s">
        <v>325</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c r="DZ209" s="241"/>
      <c r="EA209" s="241"/>
      <c r="EB209" s="241"/>
      <c r="EC209" s="241"/>
      <c r="ED209" s="241"/>
      <c r="EE209" s="241"/>
      <c r="EF209" s="241"/>
      <c r="EG209" s="241"/>
      <c r="EH209" s="241"/>
      <c r="EI209" s="241"/>
      <c r="EJ209" s="241"/>
      <c r="EK209" s="241"/>
      <c r="EL209" s="241"/>
      <c r="EM209" s="241"/>
      <c r="EN209" s="241"/>
      <c r="EO209" s="241"/>
      <c r="EP209" s="241"/>
      <c r="EQ209" s="241"/>
      <c r="ER209" s="241"/>
      <c r="ES209" s="241"/>
      <c r="ET209" s="241"/>
      <c r="EU209" s="241"/>
      <c r="EV209" s="241"/>
      <c r="EW209" s="241"/>
      <c r="EX209" s="241"/>
      <c r="EY209" s="241"/>
      <c r="EZ209" s="241"/>
      <c r="FA209" s="241"/>
      <c r="FB209" s="241"/>
      <c r="FC209" s="241"/>
      <c r="FD209" s="241"/>
      <c r="FE209" s="241"/>
      <c r="FF209" s="241"/>
      <c r="FG209" s="241"/>
      <c r="FH209" s="241"/>
      <c r="FI209" s="241"/>
      <c r="FJ209" s="241"/>
      <c r="FK209" s="241"/>
      <c r="FL209" s="241"/>
      <c r="FM209" s="241"/>
      <c r="FN209" s="241"/>
      <c r="FO209" s="241"/>
      <c r="FP209" s="241"/>
      <c r="FQ209" s="241"/>
      <c r="FR209" s="241"/>
      <c r="FS209" s="241"/>
      <c r="FT209" s="241"/>
      <c r="FU209" s="241"/>
      <c r="FV209" s="241"/>
      <c r="FW209" s="241"/>
      <c r="FX209" s="241"/>
      <c r="FY209" s="241"/>
      <c r="FZ209" s="241"/>
      <c r="GA209" s="241"/>
      <c r="GB209" s="241"/>
      <c r="GC209" s="241"/>
      <c r="GD209" s="241"/>
      <c r="GE209" s="241"/>
      <c r="GF209" s="241"/>
      <c r="GG209" s="241"/>
      <c r="GH209" s="241"/>
      <c r="GI209" s="241"/>
      <c r="GJ209" s="241"/>
      <c r="GK209" s="241"/>
      <c r="GL209" s="241"/>
      <c r="GM209" s="241"/>
      <c r="GN209" s="241"/>
      <c r="GO209" s="241"/>
      <c r="GP209" s="241"/>
      <c r="GQ209" s="241"/>
      <c r="GR209" s="241"/>
      <c r="GS209" s="241"/>
      <c r="GT209" s="241"/>
      <c r="GU209" s="241"/>
      <c r="GV209" s="241"/>
      <c r="GW209" s="241"/>
      <c r="GX209" s="241"/>
      <c r="GY209" s="241"/>
      <c r="GZ209" s="241"/>
      <c r="HA209" s="241"/>
      <c r="HB209" s="241"/>
      <c r="HC209" s="241"/>
      <c r="HD209" s="241"/>
      <c r="HE209" s="241"/>
      <c r="HF209" s="241"/>
    </row>
    <row r="210" spans="1:214" s="299" customFormat="1" ht="15" customHeight="1">
      <c r="A210" s="284"/>
      <c r="B210" s="284"/>
      <c r="C210" s="241"/>
      <c r="D210" s="241"/>
      <c r="E210" s="241"/>
      <c r="F210" s="241"/>
      <c r="G210" s="241"/>
      <c r="H210" s="241"/>
      <c r="I210" s="241"/>
      <c r="J210" s="241"/>
      <c r="K210" s="241"/>
      <c r="L210" s="241"/>
      <c r="M210" s="241"/>
      <c r="N210" s="241"/>
      <c r="O210" s="241"/>
      <c r="P210" s="241"/>
      <c r="Q210" s="241"/>
      <c r="R210" s="241"/>
      <c r="S210" s="241"/>
      <c r="T210" s="241"/>
      <c r="U210" s="241" t="s">
        <v>406</v>
      </c>
      <c r="V210" s="241"/>
      <c r="W210" s="241"/>
      <c r="X210" s="241"/>
      <c r="Y210" s="241"/>
      <c r="Z210" s="241"/>
      <c r="AA210" s="241"/>
      <c r="AB210" s="241"/>
      <c r="AC210" s="241" t="s">
        <v>386</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c r="DV210" s="241"/>
      <c r="DW210" s="241"/>
      <c r="DX210" s="241"/>
      <c r="DY210" s="241"/>
      <c r="DZ210" s="241"/>
      <c r="EA210" s="241"/>
      <c r="EB210" s="241"/>
      <c r="EC210" s="241"/>
      <c r="ED210" s="241"/>
      <c r="EE210" s="241"/>
      <c r="EF210" s="241"/>
      <c r="EG210" s="241"/>
      <c r="EH210" s="241"/>
      <c r="EI210" s="241"/>
      <c r="EJ210" s="241"/>
      <c r="EK210" s="241"/>
      <c r="EL210" s="241"/>
      <c r="EM210" s="241"/>
      <c r="EN210" s="241"/>
      <c r="EO210" s="241"/>
      <c r="EP210" s="241"/>
      <c r="EQ210" s="241"/>
      <c r="ER210" s="241"/>
      <c r="ES210" s="241"/>
      <c r="ET210" s="241"/>
      <c r="EU210" s="241"/>
      <c r="EV210" s="241"/>
      <c r="EW210" s="241"/>
      <c r="EX210" s="241"/>
      <c r="EY210" s="241"/>
      <c r="EZ210" s="241"/>
      <c r="FA210" s="241"/>
      <c r="FB210" s="241"/>
      <c r="FC210" s="241"/>
      <c r="FD210" s="241"/>
      <c r="FE210" s="241"/>
      <c r="FF210" s="241"/>
      <c r="FG210" s="241"/>
      <c r="FH210" s="241"/>
      <c r="FI210" s="241"/>
      <c r="FJ210" s="241"/>
      <c r="FK210" s="241"/>
      <c r="FL210" s="241"/>
      <c r="FM210" s="241"/>
      <c r="FN210" s="241"/>
      <c r="FO210" s="241"/>
      <c r="FP210" s="241"/>
      <c r="FQ210" s="241"/>
      <c r="FR210" s="241"/>
      <c r="FS210" s="241"/>
      <c r="FT210" s="241"/>
      <c r="FU210" s="241"/>
      <c r="FV210" s="241"/>
      <c r="FW210" s="241"/>
      <c r="FX210" s="241"/>
      <c r="FY210" s="241"/>
      <c r="FZ210" s="241"/>
      <c r="GA210" s="241"/>
      <c r="GB210" s="241"/>
      <c r="GC210" s="241"/>
      <c r="GD210" s="241"/>
      <c r="GE210" s="241"/>
      <c r="GF210" s="241"/>
      <c r="GG210" s="241"/>
      <c r="GH210" s="241"/>
      <c r="GI210" s="241"/>
      <c r="GJ210" s="241"/>
      <c r="GK210" s="241"/>
      <c r="GL210" s="241"/>
      <c r="GM210" s="241"/>
      <c r="GN210" s="241"/>
      <c r="GO210" s="241"/>
      <c r="GP210" s="241"/>
      <c r="GQ210" s="241"/>
      <c r="GR210" s="241"/>
      <c r="GS210" s="241"/>
      <c r="GT210" s="241"/>
      <c r="GU210" s="241"/>
      <c r="GV210" s="241"/>
      <c r="GW210" s="241"/>
      <c r="GX210" s="241"/>
      <c r="GY210" s="241"/>
      <c r="GZ210" s="241"/>
      <c r="HA210" s="241"/>
      <c r="HB210" s="241"/>
      <c r="HC210" s="241"/>
      <c r="HD210" s="241"/>
      <c r="HE210" s="241"/>
      <c r="HF210" s="241"/>
    </row>
    <row r="211" spans="1:214" s="299" customFormat="1" ht="15" customHeight="1">
      <c r="A211" s="284"/>
      <c r="B211" s="284"/>
      <c r="C211" s="241"/>
      <c r="D211" s="241"/>
      <c r="E211" s="241"/>
      <c r="F211" s="241"/>
      <c r="G211" s="241"/>
      <c r="H211" s="241"/>
      <c r="I211" s="241"/>
      <c r="J211" s="241"/>
      <c r="K211" s="241"/>
      <c r="L211" s="241"/>
      <c r="M211" s="241"/>
      <c r="N211" s="241"/>
      <c r="O211" s="241"/>
      <c r="P211" s="241"/>
      <c r="Q211" s="241"/>
      <c r="R211" s="241"/>
      <c r="S211" s="241"/>
      <c r="T211" s="241"/>
      <c r="U211" s="241" t="s">
        <v>407</v>
      </c>
      <c r="V211" s="241"/>
      <c r="W211" s="241"/>
      <c r="X211" s="241"/>
      <c r="Y211" s="241"/>
      <c r="Z211" s="241"/>
      <c r="AA211" s="241"/>
      <c r="AB211" s="241"/>
      <c r="AC211" s="241" t="s">
        <v>313</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c r="DV211" s="241"/>
      <c r="DW211" s="241"/>
      <c r="DX211" s="241"/>
      <c r="DY211" s="241"/>
      <c r="DZ211" s="241"/>
      <c r="EA211" s="241"/>
      <c r="EB211" s="241"/>
      <c r="EC211" s="241"/>
      <c r="ED211" s="241"/>
      <c r="EE211" s="241"/>
      <c r="EF211" s="241"/>
      <c r="EG211" s="241"/>
      <c r="EH211" s="241"/>
      <c r="EI211" s="241"/>
      <c r="EJ211" s="241"/>
      <c r="EK211" s="241"/>
      <c r="EL211" s="241"/>
      <c r="EM211" s="241"/>
      <c r="EN211" s="241"/>
      <c r="EO211" s="241"/>
      <c r="EP211" s="241"/>
      <c r="EQ211" s="241"/>
      <c r="ER211" s="241"/>
      <c r="ES211" s="241"/>
      <c r="ET211" s="241"/>
      <c r="EU211" s="241"/>
      <c r="EV211" s="241"/>
      <c r="EW211" s="241"/>
      <c r="EX211" s="241"/>
      <c r="EY211" s="241"/>
      <c r="EZ211" s="241"/>
      <c r="FA211" s="241"/>
      <c r="FB211" s="241"/>
      <c r="FC211" s="241"/>
      <c r="FD211" s="241"/>
      <c r="FE211" s="241"/>
      <c r="FF211" s="241"/>
      <c r="FG211" s="241"/>
      <c r="FH211" s="241"/>
      <c r="FI211" s="241"/>
      <c r="FJ211" s="241"/>
      <c r="FK211" s="241"/>
      <c r="FL211" s="241"/>
      <c r="FM211" s="241"/>
      <c r="FN211" s="241"/>
      <c r="FO211" s="241"/>
      <c r="FP211" s="241"/>
      <c r="FQ211" s="241"/>
      <c r="FR211" s="241"/>
      <c r="FS211" s="241"/>
      <c r="FT211" s="241"/>
      <c r="FU211" s="241"/>
      <c r="FV211" s="241"/>
      <c r="FW211" s="241"/>
      <c r="FX211" s="241"/>
      <c r="FY211" s="241"/>
      <c r="FZ211" s="241"/>
      <c r="GA211" s="241"/>
      <c r="GB211" s="241"/>
      <c r="GC211" s="241"/>
      <c r="GD211" s="241"/>
      <c r="GE211" s="241"/>
      <c r="GF211" s="241"/>
      <c r="GG211" s="241"/>
      <c r="GH211" s="241"/>
      <c r="GI211" s="241"/>
      <c r="GJ211" s="241"/>
      <c r="GK211" s="241"/>
      <c r="GL211" s="241"/>
      <c r="GM211" s="241"/>
      <c r="GN211" s="241"/>
      <c r="GO211" s="241"/>
      <c r="GP211" s="241"/>
      <c r="GQ211" s="241"/>
      <c r="GR211" s="241"/>
      <c r="GS211" s="241"/>
      <c r="GT211" s="241"/>
      <c r="GU211" s="241"/>
      <c r="GV211" s="241"/>
      <c r="GW211" s="241"/>
      <c r="GX211" s="241"/>
      <c r="GY211" s="241"/>
      <c r="GZ211" s="241"/>
      <c r="HA211" s="241"/>
      <c r="HB211" s="241"/>
      <c r="HC211" s="241"/>
      <c r="HD211" s="241"/>
      <c r="HE211" s="241"/>
      <c r="HF211" s="241"/>
    </row>
    <row r="212" spans="1:214" s="299" customFormat="1" ht="15" customHeight="1">
      <c r="A212" s="284"/>
      <c r="B212" s="284"/>
      <c r="C212" s="241"/>
      <c r="D212" s="241"/>
      <c r="E212" s="241"/>
      <c r="F212" s="241"/>
      <c r="G212" s="241"/>
      <c r="H212" s="241"/>
      <c r="I212" s="241"/>
      <c r="J212" s="241"/>
      <c r="K212" s="241"/>
      <c r="L212" s="241"/>
      <c r="M212" s="241"/>
      <c r="N212" s="241"/>
      <c r="O212" s="241"/>
      <c r="P212" s="241"/>
      <c r="Q212" s="241"/>
      <c r="R212" s="241"/>
      <c r="S212" s="241"/>
      <c r="T212" s="241"/>
      <c r="U212" s="241" t="s">
        <v>408</v>
      </c>
      <c r="V212" s="241"/>
      <c r="W212" s="241"/>
      <c r="X212" s="241"/>
      <c r="Y212" s="241"/>
      <c r="Z212" s="241"/>
      <c r="AA212" s="241"/>
      <c r="AB212" s="241"/>
      <c r="AC212" s="241" t="s">
        <v>366</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c r="EN212" s="241"/>
      <c r="EO212" s="241"/>
      <c r="EP212" s="241"/>
      <c r="EQ212" s="241"/>
      <c r="ER212" s="241"/>
      <c r="ES212" s="241"/>
      <c r="ET212" s="241"/>
      <c r="EU212" s="241"/>
      <c r="EV212" s="241"/>
      <c r="EW212" s="241"/>
      <c r="EX212" s="241"/>
      <c r="EY212" s="241"/>
      <c r="EZ212" s="241"/>
      <c r="FA212" s="241"/>
      <c r="FB212" s="241"/>
      <c r="FC212" s="241"/>
      <c r="FD212" s="241"/>
      <c r="FE212" s="241"/>
      <c r="FF212" s="241"/>
      <c r="FG212" s="241"/>
      <c r="FH212" s="241"/>
      <c r="FI212" s="241"/>
      <c r="FJ212" s="241"/>
      <c r="FK212" s="241"/>
      <c r="FL212" s="241"/>
      <c r="FM212" s="241"/>
      <c r="FN212" s="241"/>
      <c r="FO212" s="241"/>
      <c r="FP212" s="241"/>
      <c r="FQ212" s="241"/>
      <c r="FR212" s="241"/>
      <c r="FS212" s="241"/>
      <c r="FT212" s="241"/>
      <c r="FU212" s="241"/>
      <c r="FV212" s="241"/>
      <c r="FW212" s="241"/>
      <c r="FX212" s="241"/>
      <c r="FY212" s="241"/>
      <c r="FZ212" s="241"/>
      <c r="GA212" s="241"/>
      <c r="GB212" s="241"/>
      <c r="GC212" s="241"/>
      <c r="GD212" s="241"/>
      <c r="GE212" s="241"/>
      <c r="GF212" s="241"/>
      <c r="GG212" s="241"/>
      <c r="GH212" s="241"/>
      <c r="GI212" s="241"/>
      <c r="GJ212" s="241"/>
      <c r="GK212" s="241"/>
      <c r="GL212" s="241"/>
      <c r="GM212" s="241"/>
      <c r="GN212" s="241"/>
      <c r="GO212" s="241"/>
      <c r="GP212" s="241"/>
      <c r="GQ212" s="241"/>
      <c r="GR212" s="241"/>
      <c r="GS212" s="241"/>
      <c r="GT212" s="241"/>
      <c r="GU212" s="241"/>
      <c r="GV212" s="241"/>
      <c r="GW212" s="241"/>
      <c r="GX212" s="241"/>
      <c r="GY212" s="241"/>
      <c r="GZ212" s="241"/>
      <c r="HA212" s="241"/>
      <c r="HB212" s="241"/>
      <c r="HC212" s="241"/>
      <c r="HD212" s="241"/>
      <c r="HE212" s="241"/>
      <c r="HF212" s="241"/>
    </row>
    <row r="213" spans="1:214" s="299" customFormat="1" ht="15" customHeight="1">
      <c r="A213" s="284"/>
      <c r="B213" s="284"/>
      <c r="C213" s="241"/>
      <c r="D213" s="241"/>
      <c r="E213" s="241"/>
      <c r="F213" s="241"/>
      <c r="G213" s="241"/>
      <c r="H213" s="241"/>
      <c r="I213" s="241"/>
      <c r="J213" s="241"/>
      <c r="K213" s="241"/>
      <c r="L213" s="241"/>
      <c r="M213" s="241"/>
      <c r="N213" s="241"/>
      <c r="O213" s="241"/>
      <c r="P213" s="241"/>
      <c r="Q213" s="241"/>
      <c r="R213" s="241"/>
      <c r="S213" s="241"/>
      <c r="T213" s="241"/>
      <c r="U213" s="241" t="s">
        <v>409</v>
      </c>
      <c r="V213" s="241"/>
      <c r="W213" s="241"/>
      <c r="X213" s="241"/>
      <c r="Y213" s="241"/>
      <c r="Z213" s="241"/>
      <c r="AA213" s="241"/>
      <c r="AB213" s="241"/>
      <c r="AC213" s="241" t="s">
        <v>386</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c r="DV213" s="241"/>
      <c r="DW213" s="241"/>
      <c r="DX213" s="241"/>
      <c r="DY213" s="241"/>
      <c r="DZ213" s="241"/>
      <c r="EA213" s="241"/>
      <c r="EB213" s="241"/>
      <c r="EC213" s="241"/>
      <c r="ED213" s="241"/>
      <c r="EE213" s="241"/>
      <c r="EF213" s="241"/>
      <c r="EG213" s="241"/>
      <c r="EH213" s="241"/>
      <c r="EI213" s="241"/>
      <c r="EJ213" s="241"/>
      <c r="EK213" s="241"/>
      <c r="EL213" s="241"/>
      <c r="EM213" s="241"/>
      <c r="EN213" s="241"/>
      <c r="EO213" s="241"/>
      <c r="EP213" s="241"/>
      <c r="EQ213" s="241"/>
      <c r="ER213" s="241"/>
      <c r="ES213" s="241"/>
      <c r="ET213" s="241"/>
      <c r="EU213" s="241"/>
      <c r="EV213" s="241"/>
      <c r="EW213" s="241"/>
      <c r="EX213" s="241"/>
      <c r="EY213" s="241"/>
      <c r="EZ213" s="241"/>
      <c r="FA213" s="241"/>
      <c r="FB213" s="241"/>
      <c r="FC213" s="241"/>
      <c r="FD213" s="241"/>
      <c r="FE213" s="241"/>
      <c r="FF213" s="241"/>
      <c r="FG213" s="241"/>
      <c r="FH213" s="241"/>
      <c r="FI213" s="241"/>
      <c r="FJ213" s="241"/>
      <c r="FK213" s="241"/>
      <c r="FL213" s="241"/>
      <c r="FM213" s="241"/>
      <c r="FN213" s="241"/>
      <c r="FO213" s="241"/>
      <c r="FP213" s="241"/>
      <c r="FQ213" s="241"/>
      <c r="FR213" s="241"/>
      <c r="FS213" s="241"/>
      <c r="FT213" s="241"/>
      <c r="FU213" s="241"/>
      <c r="FV213" s="241"/>
      <c r="FW213" s="241"/>
      <c r="FX213" s="241"/>
      <c r="FY213" s="241"/>
      <c r="FZ213" s="241"/>
      <c r="GA213" s="241"/>
      <c r="GB213" s="241"/>
      <c r="GC213" s="241"/>
      <c r="GD213" s="241"/>
      <c r="GE213" s="241"/>
      <c r="GF213" s="241"/>
      <c r="GG213" s="241"/>
      <c r="GH213" s="241"/>
      <c r="GI213" s="241"/>
      <c r="GJ213" s="241"/>
      <c r="GK213" s="241"/>
      <c r="GL213" s="241"/>
      <c r="GM213" s="241"/>
      <c r="GN213" s="241"/>
      <c r="GO213" s="241"/>
      <c r="GP213" s="241"/>
      <c r="GQ213" s="241"/>
      <c r="GR213" s="241"/>
      <c r="GS213" s="241"/>
      <c r="GT213" s="241"/>
      <c r="GU213" s="241"/>
      <c r="GV213" s="241"/>
      <c r="GW213" s="241"/>
      <c r="GX213" s="241"/>
      <c r="GY213" s="241"/>
      <c r="GZ213" s="241"/>
      <c r="HA213" s="241"/>
      <c r="HB213" s="241"/>
      <c r="HC213" s="241"/>
      <c r="HD213" s="241"/>
      <c r="HE213" s="241"/>
      <c r="HF213" s="241"/>
    </row>
    <row r="214" spans="1:214" s="299" customFormat="1" ht="15" customHeight="1">
      <c r="A214" s="284"/>
      <c r="B214" s="284"/>
      <c r="C214" s="241"/>
      <c r="D214" s="241"/>
      <c r="E214" s="241"/>
      <c r="F214" s="241"/>
      <c r="G214" s="241"/>
      <c r="H214" s="241"/>
      <c r="I214" s="241"/>
      <c r="J214" s="241"/>
      <c r="K214" s="241"/>
      <c r="L214" s="241"/>
      <c r="M214" s="241"/>
      <c r="N214" s="241"/>
      <c r="O214" s="241"/>
      <c r="P214" s="241"/>
      <c r="Q214" s="241"/>
      <c r="R214" s="241"/>
      <c r="S214" s="241"/>
      <c r="T214" s="241"/>
      <c r="U214" s="241" t="s">
        <v>410</v>
      </c>
      <c r="V214" s="241"/>
      <c r="W214" s="241"/>
      <c r="X214" s="241"/>
      <c r="Y214" s="241"/>
      <c r="Z214" s="241"/>
      <c r="AA214" s="241"/>
      <c r="AB214" s="241"/>
      <c r="AC214" s="241" t="s">
        <v>325</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c r="EN214" s="241"/>
      <c r="EO214" s="241"/>
      <c r="EP214" s="241"/>
      <c r="EQ214" s="241"/>
      <c r="ER214" s="241"/>
      <c r="ES214" s="241"/>
      <c r="ET214" s="241"/>
      <c r="EU214" s="241"/>
      <c r="EV214" s="241"/>
      <c r="EW214" s="241"/>
      <c r="EX214" s="241"/>
      <c r="EY214" s="241"/>
      <c r="EZ214" s="241"/>
      <c r="FA214" s="241"/>
      <c r="FB214" s="241"/>
      <c r="FC214" s="241"/>
      <c r="FD214" s="241"/>
      <c r="FE214" s="241"/>
      <c r="FF214" s="241"/>
      <c r="FG214" s="241"/>
      <c r="FH214" s="241"/>
      <c r="FI214" s="241"/>
      <c r="FJ214" s="241"/>
      <c r="FK214" s="241"/>
      <c r="FL214" s="241"/>
      <c r="FM214" s="241"/>
      <c r="FN214" s="241"/>
      <c r="FO214" s="241"/>
      <c r="FP214" s="241"/>
      <c r="FQ214" s="241"/>
      <c r="FR214" s="241"/>
      <c r="FS214" s="241"/>
      <c r="FT214" s="241"/>
      <c r="FU214" s="241"/>
      <c r="FV214" s="241"/>
      <c r="FW214" s="241"/>
      <c r="FX214" s="241"/>
      <c r="FY214" s="241"/>
      <c r="FZ214" s="241"/>
      <c r="GA214" s="241"/>
      <c r="GB214" s="241"/>
      <c r="GC214" s="241"/>
      <c r="GD214" s="241"/>
      <c r="GE214" s="241"/>
      <c r="GF214" s="241"/>
      <c r="GG214" s="241"/>
      <c r="GH214" s="241"/>
      <c r="GI214" s="241"/>
      <c r="GJ214" s="241"/>
      <c r="GK214" s="241"/>
      <c r="GL214" s="241"/>
      <c r="GM214" s="241"/>
      <c r="GN214" s="241"/>
      <c r="GO214" s="241"/>
      <c r="GP214" s="241"/>
      <c r="GQ214" s="241"/>
      <c r="GR214" s="241"/>
      <c r="GS214" s="241"/>
      <c r="GT214" s="241"/>
      <c r="GU214" s="241"/>
      <c r="GV214" s="241"/>
      <c r="GW214" s="241"/>
      <c r="GX214" s="241"/>
      <c r="GY214" s="241"/>
      <c r="GZ214" s="241"/>
      <c r="HA214" s="241"/>
      <c r="HB214" s="241"/>
      <c r="HC214" s="241"/>
      <c r="HD214" s="241"/>
      <c r="HE214" s="241"/>
      <c r="HF214" s="241"/>
    </row>
    <row r="215" spans="1:214" s="299" customFormat="1" ht="15" customHeight="1">
      <c r="A215" s="284"/>
      <c r="B215" s="284"/>
      <c r="C215" s="241"/>
      <c r="D215" s="241"/>
      <c r="E215" s="241"/>
      <c r="F215" s="241"/>
      <c r="G215" s="241"/>
      <c r="H215" s="241"/>
      <c r="I215" s="241"/>
      <c r="J215" s="241"/>
      <c r="K215" s="241"/>
      <c r="L215" s="241"/>
      <c r="M215" s="241"/>
      <c r="N215" s="241"/>
      <c r="O215" s="241"/>
      <c r="P215" s="241"/>
      <c r="Q215" s="241"/>
      <c r="R215" s="241"/>
      <c r="S215" s="241"/>
      <c r="T215" s="241"/>
      <c r="U215" s="241" t="s">
        <v>411</v>
      </c>
      <c r="V215" s="241"/>
      <c r="W215" s="241"/>
      <c r="X215" s="241"/>
      <c r="Y215" s="241"/>
      <c r="Z215" s="241"/>
      <c r="AA215" s="241"/>
      <c r="AB215" s="241"/>
      <c r="AC215" s="241" t="s">
        <v>316</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c r="EN215" s="241"/>
      <c r="EO215" s="241"/>
      <c r="EP215" s="241"/>
      <c r="EQ215" s="241"/>
      <c r="ER215" s="241"/>
      <c r="ES215" s="241"/>
      <c r="ET215" s="241"/>
      <c r="EU215" s="241"/>
      <c r="EV215" s="241"/>
      <c r="EW215" s="241"/>
      <c r="EX215" s="241"/>
      <c r="EY215" s="241"/>
      <c r="EZ215" s="241"/>
      <c r="FA215" s="241"/>
      <c r="FB215" s="241"/>
      <c r="FC215" s="241"/>
      <c r="FD215" s="241"/>
      <c r="FE215" s="241"/>
      <c r="FF215" s="241"/>
      <c r="FG215" s="241"/>
      <c r="FH215" s="241"/>
      <c r="FI215" s="241"/>
      <c r="FJ215" s="241"/>
      <c r="FK215" s="241"/>
      <c r="FL215" s="241"/>
      <c r="FM215" s="241"/>
      <c r="FN215" s="241"/>
      <c r="FO215" s="241"/>
      <c r="FP215" s="241"/>
      <c r="FQ215" s="241"/>
      <c r="FR215" s="241"/>
      <c r="FS215" s="241"/>
      <c r="FT215" s="241"/>
      <c r="FU215" s="241"/>
      <c r="FV215" s="241"/>
      <c r="FW215" s="241"/>
      <c r="FX215" s="241"/>
      <c r="FY215" s="241"/>
      <c r="FZ215" s="241"/>
      <c r="GA215" s="241"/>
      <c r="GB215" s="241"/>
      <c r="GC215" s="241"/>
      <c r="GD215" s="241"/>
      <c r="GE215" s="241"/>
      <c r="GF215" s="241"/>
      <c r="GG215" s="241"/>
      <c r="GH215" s="241"/>
      <c r="GI215" s="241"/>
      <c r="GJ215" s="241"/>
      <c r="GK215" s="241"/>
      <c r="GL215" s="241"/>
      <c r="GM215" s="241"/>
      <c r="GN215" s="241"/>
      <c r="GO215" s="241"/>
      <c r="GP215" s="241"/>
      <c r="GQ215" s="241"/>
      <c r="GR215" s="241"/>
      <c r="GS215" s="241"/>
      <c r="GT215" s="241"/>
      <c r="GU215" s="241"/>
      <c r="GV215" s="241"/>
      <c r="GW215" s="241"/>
      <c r="GX215" s="241"/>
      <c r="GY215" s="241"/>
      <c r="GZ215" s="241"/>
      <c r="HA215" s="241"/>
      <c r="HB215" s="241"/>
      <c r="HC215" s="241"/>
      <c r="HD215" s="241"/>
      <c r="HE215" s="241"/>
      <c r="HF215" s="241"/>
    </row>
    <row r="216" spans="1:214" s="299" customFormat="1" ht="15" customHeight="1">
      <c r="A216" s="284"/>
      <c r="B216" s="284"/>
      <c r="C216" s="241"/>
      <c r="D216" s="241"/>
      <c r="E216" s="241"/>
      <c r="F216" s="241"/>
      <c r="G216" s="241"/>
      <c r="H216" s="241"/>
      <c r="I216" s="241"/>
      <c r="J216" s="241"/>
      <c r="K216" s="241"/>
      <c r="L216" s="241"/>
      <c r="M216" s="241"/>
      <c r="N216" s="241"/>
      <c r="O216" s="241"/>
      <c r="P216" s="241"/>
      <c r="Q216" s="241"/>
      <c r="R216" s="241"/>
      <c r="S216" s="241"/>
      <c r="T216" s="241"/>
      <c r="U216" s="241" t="s">
        <v>412</v>
      </c>
      <c r="V216" s="241"/>
      <c r="W216" s="241"/>
      <c r="X216" s="241"/>
      <c r="Y216" s="241"/>
      <c r="Z216" s="241"/>
      <c r="AA216" s="241"/>
      <c r="AB216" s="241"/>
      <c r="AC216" s="241" t="s">
        <v>350</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c r="EN216" s="241"/>
      <c r="EO216" s="241"/>
      <c r="EP216" s="241"/>
      <c r="EQ216" s="241"/>
      <c r="ER216" s="241"/>
      <c r="ES216" s="241"/>
      <c r="ET216" s="241"/>
      <c r="EU216" s="241"/>
      <c r="EV216" s="241"/>
      <c r="EW216" s="241"/>
      <c r="EX216" s="241"/>
      <c r="EY216" s="241"/>
      <c r="EZ216" s="241"/>
      <c r="FA216" s="241"/>
      <c r="FB216" s="241"/>
      <c r="FC216" s="241"/>
      <c r="FD216" s="241"/>
      <c r="FE216" s="241"/>
      <c r="FF216" s="241"/>
      <c r="FG216" s="241"/>
      <c r="FH216" s="241"/>
      <c r="FI216" s="241"/>
      <c r="FJ216" s="241"/>
      <c r="FK216" s="241"/>
      <c r="FL216" s="241"/>
      <c r="FM216" s="241"/>
      <c r="FN216" s="241"/>
      <c r="FO216" s="241"/>
      <c r="FP216" s="241"/>
      <c r="FQ216" s="241"/>
      <c r="FR216" s="241"/>
      <c r="FS216" s="241"/>
      <c r="FT216" s="241"/>
      <c r="FU216" s="241"/>
      <c r="FV216" s="241"/>
      <c r="FW216" s="241"/>
      <c r="FX216" s="241"/>
      <c r="FY216" s="241"/>
      <c r="FZ216" s="241"/>
      <c r="GA216" s="241"/>
      <c r="GB216" s="241"/>
      <c r="GC216" s="241"/>
      <c r="GD216" s="241"/>
      <c r="GE216" s="241"/>
      <c r="GF216" s="241"/>
      <c r="GG216" s="241"/>
      <c r="GH216" s="241"/>
      <c r="GI216" s="241"/>
      <c r="GJ216" s="241"/>
      <c r="GK216" s="241"/>
      <c r="GL216" s="241"/>
      <c r="GM216" s="241"/>
      <c r="GN216" s="241"/>
      <c r="GO216" s="241"/>
      <c r="GP216" s="241"/>
      <c r="GQ216" s="241"/>
      <c r="GR216" s="241"/>
      <c r="GS216" s="241"/>
      <c r="GT216" s="241"/>
      <c r="GU216" s="241"/>
      <c r="GV216" s="241"/>
      <c r="GW216" s="241"/>
      <c r="GX216" s="241"/>
      <c r="GY216" s="241"/>
      <c r="GZ216" s="241"/>
      <c r="HA216" s="241"/>
      <c r="HB216" s="241"/>
      <c r="HC216" s="241"/>
      <c r="HD216" s="241"/>
      <c r="HE216" s="241"/>
      <c r="HF216" s="241"/>
    </row>
    <row r="217" spans="1:214" s="240" customFormat="1" ht="15" customHeight="1">
      <c r="E217" s="241"/>
      <c r="F217" s="241"/>
      <c r="G217" s="241"/>
      <c r="H217" s="241"/>
      <c r="I217" s="241"/>
      <c r="J217" s="241"/>
      <c r="K217" s="241"/>
      <c r="L217" s="241"/>
      <c r="M217" s="241"/>
      <c r="N217" s="241"/>
      <c r="O217" s="241"/>
      <c r="P217" s="241"/>
      <c r="Q217" s="241"/>
      <c r="R217" s="241"/>
      <c r="S217" s="241"/>
      <c r="T217" s="241"/>
      <c r="U217" s="241" t="s">
        <v>413</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c r="CJ217" s="241"/>
      <c r="CK217" s="241"/>
      <c r="CL217" s="241"/>
      <c r="CM217" s="241"/>
      <c r="CN217" s="241"/>
      <c r="CO217" s="241"/>
      <c r="CP217" s="241"/>
      <c r="CQ217" s="241"/>
      <c r="CR217" s="241"/>
      <c r="CS217" s="241"/>
      <c r="CT217" s="241"/>
      <c r="CU217" s="241"/>
      <c r="CV217" s="241"/>
      <c r="CW217" s="241"/>
      <c r="CX217" s="241"/>
      <c r="CY217" s="241"/>
      <c r="CZ217" s="241"/>
      <c r="DA217" s="241"/>
      <c r="DB217" s="241"/>
      <c r="DC217" s="241"/>
      <c r="DD217" s="241"/>
      <c r="DE217" s="241"/>
      <c r="DF217" s="241"/>
      <c r="DG217" s="241"/>
      <c r="DH217" s="241"/>
      <c r="DI217" s="241"/>
      <c r="DJ217" s="241"/>
      <c r="DK217" s="241"/>
      <c r="DL217" s="241"/>
      <c r="DM217" s="241"/>
      <c r="DN217" s="241"/>
      <c r="DO217" s="241"/>
      <c r="DP217" s="241"/>
      <c r="DQ217" s="241"/>
      <c r="DR217" s="241"/>
      <c r="DS217" s="241"/>
      <c r="DT217" s="241"/>
      <c r="DU217" s="241"/>
      <c r="DV217" s="241"/>
      <c r="DW217" s="241"/>
      <c r="DX217" s="241"/>
      <c r="DY217" s="241"/>
      <c r="DZ217" s="241"/>
      <c r="EA217" s="241"/>
      <c r="EB217" s="241"/>
      <c r="EC217" s="241"/>
      <c r="ED217" s="241"/>
      <c r="EE217" s="241"/>
      <c r="EF217" s="241"/>
      <c r="EG217" s="241"/>
      <c r="EH217" s="241"/>
      <c r="EI217" s="241"/>
      <c r="EJ217" s="241"/>
      <c r="EK217" s="241"/>
      <c r="EL217" s="241"/>
      <c r="EM217" s="241"/>
      <c r="EN217" s="241"/>
      <c r="EO217" s="241"/>
      <c r="EP217" s="241"/>
      <c r="EQ217" s="241"/>
      <c r="ER217" s="241"/>
      <c r="ES217" s="241"/>
      <c r="ET217" s="241"/>
      <c r="EU217" s="241"/>
      <c r="EV217" s="241"/>
      <c r="EW217" s="241"/>
      <c r="EX217" s="241"/>
      <c r="EY217" s="241"/>
      <c r="EZ217" s="241"/>
      <c r="FA217" s="241"/>
      <c r="FB217" s="241"/>
      <c r="FC217" s="241"/>
      <c r="FD217" s="241"/>
      <c r="FE217" s="241"/>
      <c r="FF217" s="241"/>
      <c r="FG217" s="241"/>
      <c r="FH217" s="241"/>
      <c r="FI217" s="241"/>
      <c r="FJ217" s="241"/>
      <c r="FK217" s="241"/>
      <c r="FL217" s="241"/>
      <c r="FM217" s="241"/>
      <c r="FN217" s="241"/>
      <c r="FO217" s="241"/>
      <c r="FP217" s="241"/>
      <c r="FQ217" s="241"/>
      <c r="FR217" s="241"/>
      <c r="FS217" s="241"/>
      <c r="FT217" s="241"/>
      <c r="FU217" s="241"/>
      <c r="FV217" s="241"/>
      <c r="FW217" s="241"/>
      <c r="FX217" s="241"/>
      <c r="FY217" s="241"/>
      <c r="FZ217" s="241"/>
      <c r="GA217" s="241"/>
      <c r="GB217" s="241"/>
      <c r="GC217" s="241"/>
      <c r="GD217" s="241"/>
      <c r="GE217" s="241"/>
      <c r="GF217" s="241"/>
      <c r="GG217" s="241"/>
      <c r="GH217" s="241"/>
      <c r="GI217" s="241"/>
      <c r="GJ217" s="241"/>
      <c r="GK217" s="241"/>
      <c r="GL217" s="241"/>
      <c r="GM217" s="241"/>
      <c r="GN217" s="241"/>
      <c r="GO217" s="241"/>
      <c r="GP217" s="241"/>
      <c r="GQ217" s="241"/>
      <c r="GR217" s="241"/>
      <c r="GS217" s="241"/>
      <c r="GT217" s="241"/>
      <c r="GU217" s="241"/>
      <c r="GV217" s="241"/>
      <c r="GW217" s="241"/>
      <c r="GX217" s="241"/>
      <c r="GY217" s="241"/>
      <c r="GZ217" s="241"/>
      <c r="HA217" s="241"/>
      <c r="HB217" s="241"/>
      <c r="HC217" s="241"/>
      <c r="HD217" s="241"/>
      <c r="HE217" s="241"/>
      <c r="HF217" s="241"/>
    </row>
    <row r="218" spans="1:214" s="240" customFormat="1" ht="15" customHeight="1">
      <c r="E218" s="241"/>
      <c r="F218" s="241"/>
      <c r="G218" s="241"/>
      <c r="H218" s="241"/>
      <c r="I218" s="241"/>
      <c r="J218" s="241"/>
      <c r="K218" s="241"/>
      <c r="L218" s="241"/>
      <c r="M218" s="241"/>
      <c r="N218" s="241"/>
      <c r="O218" s="241"/>
      <c r="P218" s="241"/>
      <c r="Q218" s="241"/>
      <c r="R218" s="241"/>
      <c r="S218" s="241"/>
      <c r="T218" s="241"/>
      <c r="U218" s="241" t="s">
        <v>414</v>
      </c>
      <c r="V218" s="241"/>
      <c r="W218" s="241"/>
      <c r="X218" s="241"/>
      <c r="Y218" s="241"/>
      <c r="Z218" s="241"/>
      <c r="AA218" s="241"/>
      <c r="AB218" s="241"/>
      <c r="AC218" s="241" t="s">
        <v>386</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c r="CJ218" s="241"/>
      <c r="CK218" s="241"/>
      <c r="CL218" s="241"/>
      <c r="CM218" s="241"/>
      <c r="CN218" s="241"/>
      <c r="CO218" s="241"/>
      <c r="CP218" s="241"/>
      <c r="CQ218" s="241"/>
      <c r="CR218" s="241"/>
      <c r="CS218" s="241"/>
      <c r="CT218" s="241"/>
      <c r="CU218" s="241"/>
      <c r="CV218" s="241"/>
      <c r="CW218" s="241"/>
      <c r="CX218" s="241"/>
      <c r="CY218" s="241"/>
      <c r="CZ218" s="241"/>
      <c r="DA218" s="241"/>
      <c r="DB218" s="241"/>
      <c r="DC218" s="241"/>
      <c r="DD218" s="241"/>
      <c r="DE218" s="241"/>
      <c r="DF218" s="241"/>
      <c r="DG218" s="241"/>
      <c r="DH218" s="241"/>
      <c r="DI218" s="241"/>
      <c r="DJ218" s="241"/>
      <c r="DK218" s="241"/>
      <c r="DL218" s="241"/>
      <c r="DM218" s="241"/>
      <c r="DN218" s="241"/>
      <c r="DO218" s="241"/>
      <c r="DP218" s="241"/>
      <c r="DQ218" s="241"/>
      <c r="DR218" s="241"/>
      <c r="DS218" s="241"/>
      <c r="DT218" s="241"/>
      <c r="DU218" s="241"/>
      <c r="DV218" s="241"/>
      <c r="DW218" s="241"/>
      <c r="DX218" s="241"/>
      <c r="DY218" s="241"/>
      <c r="DZ218" s="241"/>
      <c r="EA218" s="241"/>
      <c r="EB218" s="241"/>
      <c r="EC218" s="241"/>
      <c r="ED218" s="241"/>
      <c r="EE218" s="241"/>
      <c r="EF218" s="241"/>
      <c r="EG218" s="241"/>
      <c r="EH218" s="241"/>
      <c r="EI218" s="241"/>
      <c r="EJ218" s="241"/>
      <c r="EK218" s="241"/>
      <c r="EL218" s="241"/>
      <c r="EM218" s="241"/>
      <c r="EN218" s="241"/>
      <c r="EO218" s="241"/>
      <c r="EP218" s="241"/>
      <c r="EQ218" s="241"/>
      <c r="ER218" s="241"/>
      <c r="ES218" s="241"/>
      <c r="ET218" s="241"/>
      <c r="EU218" s="241"/>
      <c r="EV218" s="241"/>
      <c r="EW218" s="241"/>
      <c r="EX218" s="241"/>
      <c r="EY218" s="241"/>
      <c r="EZ218" s="241"/>
      <c r="FA218" s="241"/>
      <c r="FB218" s="241"/>
      <c r="FC218" s="241"/>
      <c r="FD218" s="241"/>
      <c r="FE218" s="241"/>
      <c r="FF218" s="241"/>
      <c r="FG218" s="241"/>
      <c r="FH218" s="241"/>
      <c r="FI218" s="241"/>
      <c r="FJ218" s="241"/>
      <c r="FK218" s="241"/>
      <c r="FL218" s="241"/>
      <c r="FM218" s="241"/>
      <c r="FN218" s="241"/>
      <c r="FO218" s="241"/>
      <c r="FP218" s="241"/>
      <c r="FQ218" s="241"/>
      <c r="FR218" s="241"/>
      <c r="FS218" s="241"/>
      <c r="FT218" s="241"/>
      <c r="FU218" s="241"/>
      <c r="FV218" s="241"/>
      <c r="FW218" s="241"/>
      <c r="FX218" s="241"/>
      <c r="FY218" s="241"/>
      <c r="FZ218" s="241"/>
      <c r="GA218" s="241"/>
      <c r="GB218" s="241"/>
      <c r="GC218" s="241"/>
      <c r="GD218" s="241"/>
      <c r="GE218" s="241"/>
      <c r="GF218" s="241"/>
      <c r="GG218" s="241"/>
      <c r="GH218" s="241"/>
      <c r="GI218" s="241"/>
      <c r="GJ218" s="241"/>
      <c r="GK218" s="241"/>
      <c r="GL218" s="241"/>
      <c r="GM218" s="241"/>
      <c r="GN218" s="241"/>
      <c r="GO218" s="241"/>
      <c r="GP218" s="241"/>
      <c r="GQ218" s="241"/>
      <c r="GR218" s="241"/>
      <c r="GS218" s="241"/>
      <c r="GT218" s="241"/>
      <c r="GU218" s="241"/>
      <c r="GV218" s="241"/>
      <c r="GW218" s="241"/>
      <c r="GX218" s="241"/>
      <c r="GY218" s="241"/>
      <c r="GZ218" s="241"/>
      <c r="HA218" s="241"/>
      <c r="HB218" s="241"/>
      <c r="HC218" s="241"/>
      <c r="HD218" s="241"/>
      <c r="HE218" s="241"/>
      <c r="HF218" s="241"/>
    </row>
    <row r="219" spans="1:214" s="299" customFormat="1" ht="15" customHeight="1">
      <c r="A219" s="284"/>
      <c r="B219" s="284"/>
      <c r="C219" s="241"/>
      <c r="D219" s="241"/>
      <c r="E219" s="241"/>
      <c r="F219" s="241"/>
      <c r="G219" s="241"/>
      <c r="H219" s="241"/>
      <c r="I219" s="241"/>
      <c r="J219" s="241"/>
      <c r="K219" s="241"/>
      <c r="L219" s="241"/>
      <c r="M219" s="241"/>
      <c r="N219" s="241"/>
      <c r="O219" s="241"/>
      <c r="P219" s="241"/>
      <c r="Q219" s="241"/>
      <c r="R219" s="241"/>
      <c r="S219" s="241"/>
      <c r="T219" s="241"/>
      <c r="U219" s="241" t="s">
        <v>415</v>
      </c>
      <c r="V219" s="241"/>
      <c r="W219" s="241"/>
      <c r="X219" s="241"/>
      <c r="Y219" s="241"/>
      <c r="Z219" s="241"/>
      <c r="AA219" s="241"/>
      <c r="AB219" s="241"/>
      <c r="AC219" s="241" t="s">
        <v>316</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c r="DV219" s="241"/>
      <c r="DW219" s="241"/>
      <c r="DX219" s="241"/>
      <c r="DY219" s="241"/>
      <c r="DZ219" s="241"/>
      <c r="EA219" s="241"/>
      <c r="EB219" s="241"/>
      <c r="EC219" s="241"/>
      <c r="ED219" s="241"/>
      <c r="EE219" s="241"/>
      <c r="EF219" s="241"/>
      <c r="EG219" s="241"/>
      <c r="EH219" s="241"/>
      <c r="EI219" s="241"/>
      <c r="EJ219" s="241"/>
      <c r="EK219" s="241"/>
      <c r="EL219" s="241"/>
      <c r="EM219" s="241"/>
      <c r="EN219" s="241"/>
      <c r="EO219" s="241"/>
      <c r="EP219" s="241"/>
      <c r="EQ219" s="241"/>
      <c r="ER219" s="241"/>
      <c r="ES219" s="241"/>
      <c r="ET219" s="241"/>
      <c r="EU219" s="241"/>
      <c r="EV219" s="241"/>
      <c r="EW219" s="241"/>
      <c r="EX219" s="241"/>
      <c r="EY219" s="241"/>
      <c r="EZ219" s="241"/>
      <c r="FA219" s="241"/>
      <c r="FB219" s="241"/>
      <c r="FC219" s="241"/>
      <c r="FD219" s="241"/>
      <c r="FE219" s="241"/>
      <c r="FF219" s="241"/>
      <c r="FG219" s="241"/>
      <c r="FH219" s="241"/>
      <c r="FI219" s="241"/>
      <c r="FJ219" s="241"/>
      <c r="FK219" s="241"/>
      <c r="FL219" s="241"/>
      <c r="FM219" s="241"/>
      <c r="FN219" s="241"/>
      <c r="FO219" s="241"/>
      <c r="FP219" s="241"/>
      <c r="FQ219" s="241"/>
      <c r="FR219" s="241"/>
      <c r="FS219" s="241"/>
      <c r="FT219" s="241"/>
      <c r="FU219" s="241"/>
      <c r="FV219" s="241"/>
      <c r="FW219" s="241"/>
      <c r="FX219" s="241"/>
      <c r="FY219" s="241"/>
      <c r="FZ219" s="241"/>
      <c r="GA219" s="241"/>
      <c r="GB219" s="241"/>
      <c r="GC219" s="241"/>
      <c r="GD219" s="241"/>
      <c r="GE219" s="241"/>
      <c r="GF219" s="241"/>
      <c r="GG219" s="241"/>
      <c r="GH219" s="241"/>
      <c r="GI219" s="241"/>
      <c r="GJ219" s="241"/>
      <c r="GK219" s="241"/>
      <c r="GL219" s="241"/>
      <c r="GM219" s="241"/>
      <c r="GN219" s="241"/>
      <c r="GO219" s="241"/>
      <c r="GP219" s="241"/>
      <c r="GQ219" s="241"/>
      <c r="GR219" s="241"/>
      <c r="GS219" s="241"/>
      <c r="GT219" s="241"/>
      <c r="GU219" s="241"/>
      <c r="GV219" s="241"/>
      <c r="GW219" s="241"/>
      <c r="GX219" s="241"/>
      <c r="GY219" s="241"/>
      <c r="GZ219" s="241"/>
      <c r="HA219" s="241"/>
      <c r="HB219" s="241"/>
      <c r="HC219" s="241"/>
      <c r="HD219" s="241"/>
      <c r="HE219" s="241"/>
      <c r="HF219" s="241"/>
    </row>
    <row r="220" spans="1:214" s="299" customFormat="1" ht="15" customHeight="1">
      <c r="A220" s="284"/>
      <c r="B220" s="284"/>
      <c r="C220" s="241"/>
      <c r="D220" s="241"/>
      <c r="E220" s="241"/>
      <c r="F220" s="241"/>
      <c r="G220" s="241"/>
      <c r="H220" s="241"/>
      <c r="I220" s="241"/>
      <c r="J220" s="241"/>
      <c r="K220" s="241"/>
      <c r="L220" s="241"/>
      <c r="M220" s="241"/>
      <c r="N220" s="241"/>
      <c r="O220" s="241"/>
      <c r="P220" s="241"/>
      <c r="Q220" s="241"/>
      <c r="R220" s="241"/>
      <c r="S220" s="241"/>
      <c r="T220" s="241"/>
      <c r="U220" s="241" t="s">
        <v>416</v>
      </c>
      <c r="V220" s="241"/>
      <c r="W220" s="241"/>
      <c r="X220" s="241"/>
      <c r="Y220" s="241"/>
      <c r="Z220" s="241"/>
      <c r="AA220" s="241"/>
      <c r="AB220" s="241"/>
      <c r="AC220" s="241" t="s">
        <v>366</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c r="CJ220" s="241"/>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241"/>
      <c r="FF220" s="241"/>
      <c r="FG220" s="241"/>
      <c r="FH220" s="241"/>
      <c r="FI220" s="241"/>
      <c r="FJ220" s="241"/>
      <c r="FK220" s="241"/>
      <c r="FL220" s="241"/>
      <c r="FM220" s="241"/>
      <c r="FN220" s="241"/>
      <c r="FO220" s="241"/>
      <c r="FP220" s="241"/>
      <c r="FQ220" s="241"/>
      <c r="FR220" s="241"/>
      <c r="FS220" s="241"/>
      <c r="FT220" s="241"/>
      <c r="FU220" s="241"/>
      <c r="FV220" s="241"/>
      <c r="FW220" s="241"/>
      <c r="FX220" s="241"/>
      <c r="FY220" s="241"/>
      <c r="FZ220" s="241"/>
      <c r="GA220" s="241"/>
      <c r="GB220" s="241"/>
      <c r="GC220" s="241"/>
      <c r="GD220" s="241"/>
      <c r="GE220" s="241"/>
      <c r="GF220" s="241"/>
      <c r="GG220" s="241"/>
      <c r="GH220" s="241"/>
      <c r="GI220" s="241"/>
      <c r="GJ220" s="241"/>
      <c r="GK220" s="241"/>
      <c r="GL220" s="241"/>
      <c r="GM220" s="241"/>
      <c r="GN220" s="241"/>
      <c r="GO220" s="241"/>
      <c r="GP220" s="241"/>
      <c r="GQ220" s="241"/>
      <c r="GR220" s="241"/>
      <c r="GS220" s="241"/>
      <c r="GT220" s="241"/>
      <c r="GU220" s="241"/>
      <c r="GV220" s="241"/>
      <c r="GW220" s="241"/>
      <c r="GX220" s="241"/>
      <c r="GY220" s="241"/>
      <c r="GZ220" s="241"/>
      <c r="HA220" s="241"/>
      <c r="HB220" s="241"/>
      <c r="HC220" s="241"/>
      <c r="HD220" s="241"/>
      <c r="HE220" s="241"/>
      <c r="HF220" s="241"/>
    </row>
    <row r="221" spans="1:214" s="299" customFormat="1" ht="15" customHeight="1">
      <c r="A221" s="284"/>
      <c r="B221" s="284"/>
      <c r="C221" s="241"/>
      <c r="D221" s="241"/>
      <c r="E221" s="241"/>
      <c r="F221" s="241"/>
      <c r="G221" s="241"/>
      <c r="H221" s="241"/>
      <c r="I221" s="241"/>
      <c r="J221" s="241"/>
      <c r="K221" s="241"/>
      <c r="L221" s="241"/>
      <c r="M221" s="241"/>
      <c r="N221" s="241"/>
      <c r="O221" s="241"/>
      <c r="P221" s="241"/>
      <c r="Q221" s="241"/>
      <c r="R221" s="241"/>
      <c r="S221" s="241"/>
      <c r="T221" s="241"/>
      <c r="U221" s="241" t="s">
        <v>417</v>
      </c>
      <c r="V221" s="241"/>
      <c r="W221" s="241"/>
      <c r="X221" s="241"/>
      <c r="Y221" s="241"/>
      <c r="Z221" s="241"/>
      <c r="AA221" s="241"/>
      <c r="AB221" s="241"/>
      <c r="AC221" s="241" t="s">
        <v>386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241"/>
      <c r="FF221" s="241"/>
      <c r="FG221" s="241"/>
      <c r="FH221" s="241"/>
      <c r="FI221" s="241"/>
      <c r="FJ221" s="241"/>
      <c r="FK221" s="241"/>
      <c r="FL221" s="241"/>
      <c r="FM221" s="241"/>
      <c r="FN221" s="241"/>
      <c r="FO221" s="241"/>
      <c r="FP221" s="241"/>
      <c r="FQ221" s="241"/>
      <c r="FR221" s="241"/>
      <c r="FS221" s="241"/>
      <c r="FT221" s="241"/>
      <c r="FU221" s="241"/>
      <c r="FV221" s="241"/>
      <c r="FW221" s="241"/>
      <c r="FX221" s="241"/>
      <c r="FY221" s="241"/>
      <c r="FZ221" s="241"/>
      <c r="GA221" s="241"/>
      <c r="GB221" s="241"/>
      <c r="GC221" s="241"/>
      <c r="GD221" s="241"/>
      <c r="GE221" s="241"/>
      <c r="GF221" s="241"/>
      <c r="GG221" s="241"/>
      <c r="GH221" s="241"/>
      <c r="GI221" s="241"/>
      <c r="GJ221" s="241"/>
      <c r="GK221" s="241"/>
      <c r="GL221" s="241"/>
      <c r="GM221" s="241"/>
      <c r="GN221" s="241"/>
      <c r="GO221" s="241"/>
      <c r="GP221" s="241"/>
      <c r="GQ221" s="241"/>
      <c r="GR221" s="241"/>
      <c r="GS221" s="241"/>
      <c r="GT221" s="241"/>
      <c r="GU221" s="241"/>
      <c r="GV221" s="241"/>
      <c r="GW221" s="241"/>
      <c r="GX221" s="241"/>
      <c r="GY221" s="241"/>
      <c r="GZ221" s="241"/>
      <c r="HA221" s="241"/>
      <c r="HB221" s="241"/>
      <c r="HC221" s="241"/>
      <c r="HD221" s="241"/>
      <c r="HE221" s="241"/>
      <c r="HF221" s="241"/>
    </row>
    <row r="222" spans="1:214" s="299" customFormat="1" ht="15" customHeight="1">
      <c r="A222" s="284"/>
      <c r="B222" s="284"/>
      <c r="C222" s="241"/>
      <c r="D222" s="241"/>
      <c r="E222" s="241"/>
      <c r="F222" s="241"/>
      <c r="G222" s="241"/>
      <c r="H222" s="241"/>
      <c r="I222" s="241"/>
      <c r="J222" s="241"/>
      <c r="K222" s="241"/>
      <c r="L222" s="241"/>
      <c r="M222" s="241"/>
      <c r="N222" s="241"/>
      <c r="O222" s="241"/>
      <c r="P222" s="241"/>
      <c r="Q222" s="241"/>
      <c r="R222" s="241"/>
      <c r="S222" s="241"/>
      <c r="T222" s="241"/>
      <c r="U222" s="241" t="s">
        <v>418</v>
      </c>
      <c r="V222" s="241"/>
      <c r="W222" s="241"/>
      <c r="X222" s="241"/>
      <c r="Y222" s="241"/>
      <c r="Z222" s="241"/>
      <c r="AA222" s="241"/>
      <c r="AB222" s="241"/>
      <c r="AC222" s="241" t="s">
        <v>366</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241"/>
      <c r="FF222" s="241"/>
      <c r="FG222" s="241"/>
      <c r="FH222" s="241"/>
      <c r="FI222" s="241"/>
      <c r="FJ222" s="241"/>
      <c r="FK222" s="241"/>
      <c r="FL222" s="241"/>
      <c r="FM222" s="241"/>
      <c r="FN222" s="241"/>
      <c r="FO222" s="241"/>
      <c r="FP222" s="241"/>
      <c r="FQ222" s="241"/>
      <c r="FR222" s="241"/>
      <c r="FS222" s="241"/>
      <c r="FT222" s="241"/>
      <c r="FU222" s="241"/>
      <c r="FV222" s="241"/>
      <c r="FW222" s="241"/>
      <c r="FX222" s="241"/>
      <c r="FY222" s="241"/>
      <c r="FZ222" s="241"/>
      <c r="GA222" s="241"/>
      <c r="GB222" s="241"/>
      <c r="GC222" s="241"/>
      <c r="GD222" s="241"/>
      <c r="GE222" s="241"/>
      <c r="GF222" s="241"/>
      <c r="GG222" s="241"/>
      <c r="GH222" s="241"/>
      <c r="GI222" s="241"/>
      <c r="GJ222" s="241"/>
      <c r="GK222" s="241"/>
      <c r="GL222" s="241"/>
      <c r="GM222" s="241"/>
      <c r="GN222" s="241"/>
      <c r="GO222" s="241"/>
      <c r="GP222" s="241"/>
      <c r="GQ222" s="241"/>
      <c r="GR222" s="241"/>
      <c r="GS222" s="241"/>
      <c r="GT222" s="241"/>
      <c r="GU222" s="241"/>
      <c r="GV222" s="241"/>
      <c r="GW222" s="241"/>
      <c r="GX222" s="241"/>
      <c r="GY222" s="241"/>
      <c r="GZ222" s="241"/>
      <c r="HA222" s="241"/>
      <c r="HB222" s="241"/>
      <c r="HC222" s="241"/>
      <c r="HD222" s="241"/>
      <c r="HE222" s="241"/>
      <c r="HF222" s="241"/>
    </row>
    <row r="223" spans="1:214" s="299" customFormat="1" ht="15" customHeight="1">
      <c r="A223" s="284"/>
      <c r="B223" s="284"/>
      <c r="C223" s="241"/>
      <c r="D223" s="241"/>
      <c r="E223" s="241"/>
      <c r="F223" s="241"/>
      <c r="G223" s="241"/>
      <c r="H223" s="241"/>
      <c r="I223" s="241"/>
      <c r="J223" s="241"/>
      <c r="K223" s="241"/>
      <c r="L223" s="241"/>
      <c r="M223" s="241"/>
      <c r="N223" s="241"/>
      <c r="O223" s="241"/>
      <c r="P223" s="241"/>
      <c r="Q223" s="241"/>
      <c r="R223" s="241"/>
      <c r="S223" s="241"/>
      <c r="T223" s="241"/>
      <c r="U223" s="241" t="s">
        <v>419</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c r="DV223" s="241"/>
      <c r="DW223" s="241"/>
      <c r="DX223" s="241"/>
      <c r="DY223" s="241"/>
      <c r="DZ223" s="241"/>
      <c r="EA223" s="241"/>
      <c r="EB223" s="241"/>
      <c r="EC223" s="241"/>
      <c r="ED223" s="241"/>
      <c r="EE223" s="241"/>
      <c r="EF223" s="241"/>
      <c r="EG223" s="241"/>
      <c r="EH223" s="241"/>
      <c r="EI223" s="241"/>
      <c r="EJ223" s="241"/>
      <c r="EK223" s="241"/>
      <c r="EL223" s="241"/>
      <c r="EM223" s="241"/>
      <c r="EN223" s="241"/>
      <c r="EO223" s="241"/>
      <c r="EP223" s="241"/>
      <c r="EQ223" s="241"/>
      <c r="ER223" s="241"/>
      <c r="ES223" s="241"/>
      <c r="ET223" s="241"/>
      <c r="EU223" s="241"/>
      <c r="EV223" s="241"/>
      <c r="EW223" s="241"/>
      <c r="EX223" s="241"/>
      <c r="EY223" s="241"/>
      <c r="EZ223" s="241"/>
      <c r="FA223" s="241"/>
      <c r="FB223" s="241"/>
      <c r="FC223" s="241"/>
      <c r="FD223" s="241"/>
      <c r="FE223" s="241"/>
      <c r="FF223" s="241"/>
      <c r="FG223" s="241"/>
      <c r="FH223" s="241"/>
      <c r="FI223" s="241"/>
      <c r="FJ223" s="241"/>
      <c r="FK223" s="241"/>
      <c r="FL223" s="241"/>
      <c r="FM223" s="241"/>
      <c r="FN223" s="241"/>
      <c r="FO223" s="241"/>
      <c r="FP223" s="241"/>
      <c r="FQ223" s="241"/>
      <c r="FR223" s="241"/>
      <c r="FS223" s="241"/>
      <c r="FT223" s="241"/>
      <c r="FU223" s="241"/>
      <c r="FV223" s="241"/>
      <c r="FW223" s="241"/>
      <c r="FX223" s="241"/>
      <c r="FY223" s="241"/>
      <c r="FZ223" s="241"/>
      <c r="GA223" s="241"/>
      <c r="GB223" s="241"/>
      <c r="GC223" s="241"/>
      <c r="GD223" s="241"/>
      <c r="GE223" s="241"/>
      <c r="GF223" s="241"/>
      <c r="GG223" s="241"/>
      <c r="GH223" s="241"/>
      <c r="GI223" s="241"/>
      <c r="GJ223" s="241"/>
      <c r="GK223" s="241"/>
      <c r="GL223" s="241"/>
      <c r="GM223" s="241"/>
      <c r="GN223" s="241"/>
      <c r="GO223" s="241"/>
      <c r="GP223" s="241"/>
      <c r="GQ223" s="241"/>
      <c r="GR223" s="241"/>
      <c r="GS223" s="241"/>
      <c r="GT223" s="241"/>
      <c r="GU223" s="241"/>
      <c r="GV223" s="241"/>
      <c r="GW223" s="241"/>
      <c r="GX223" s="241"/>
      <c r="GY223" s="241"/>
      <c r="GZ223" s="241"/>
      <c r="HA223" s="241"/>
      <c r="HB223" s="241"/>
      <c r="HC223" s="241"/>
      <c r="HD223" s="241"/>
      <c r="HE223" s="241"/>
      <c r="HF223" s="241"/>
    </row>
    <row r="224" spans="1:214" s="299" customFormat="1" ht="15" customHeight="1">
      <c r="A224" s="284"/>
      <c r="B224" s="284"/>
      <c r="C224" s="241"/>
      <c r="D224" s="241"/>
      <c r="E224" s="241"/>
      <c r="F224" s="241"/>
      <c r="G224" s="241"/>
      <c r="H224" s="241"/>
      <c r="I224" s="241"/>
      <c r="J224" s="241"/>
      <c r="K224" s="241"/>
      <c r="L224" s="241"/>
      <c r="M224" s="241"/>
      <c r="N224" s="241"/>
      <c r="O224" s="241"/>
      <c r="P224" s="241"/>
      <c r="Q224" s="241"/>
      <c r="R224" s="241"/>
      <c r="S224" s="241"/>
      <c r="T224" s="241"/>
      <c r="U224" s="241" t="s">
        <v>420</v>
      </c>
      <c r="V224" s="241"/>
      <c r="W224" s="241"/>
      <c r="X224" s="241"/>
      <c r="Y224" s="241"/>
      <c r="Z224" s="241"/>
      <c r="AA224" s="241"/>
      <c r="AB224" s="241"/>
      <c r="AC224" s="241" t="s">
        <v>350</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c r="CJ224" s="241"/>
      <c r="CK224" s="241"/>
      <c r="CL224" s="241"/>
      <c r="CM224" s="241"/>
      <c r="CN224" s="241"/>
      <c r="CO224" s="241"/>
      <c r="CP224" s="241"/>
      <c r="CQ224" s="241"/>
      <c r="CR224" s="241"/>
      <c r="CS224" s="241"/>
      <c r="CT224" s="241"/>
      <c r="CU224" s="241"/>
      <c r="CV224" s="241"/>
      <c r="CW224" s="241"/>
      <c r="CX224" s="241"/>
      <c r="CY224" s="241"/>
      <c r="CZ224" s="241"/>
      <c r="DA224" s="241"/>
      <c r="DB224" s="241"/>
      <c r="DC224" s="241"/>
      <c r="DD224" s="241"/>
      <c r="DE224" s="241"/>
      <c r="DF224" s="241"/>
      <c r="DG224" s="241"/>
      <c r="DH224" s="241"/>
      <c r="DI224" s="241"/>
      <c r="DJ224" s="241"/>
      <c r="DK224" s="241"/>
      <c r="DL224" s="241"/>
      <c r="DM224" s="241"/>
      <c r="DN224" s="241"/>
      <c r="DO224" s="241"/>
      <c r="DP224" s="241"/>
      <c r="DQ224" s="241"/>
      <c r="DR224" s="241"/>
      <c r="DS224" s="241"/>
      <c r="DT224" s="241"/>
      <c r="DU224" s="241"/>
      <c r="DV224" s="241"/>
      <c r="DW224" s="241"/>
      <c r="DX224" s="241"/>
      <c r="DY224" s="241"/>
      <c r="DZ224" s="241"/>
      <c r="EA224" s="241"/>
      <c r="EB224" s="241"/>
      <c r="EC224" s="241"/>
      <c r="ED224" s="241"/>
      <c r="EE224" s="241"/>
      <c r="EF224" s="241"/>
      <c r="EG224" s="241"/>
      <c r="EH224" s="241"/>
      <c r="EI224" s="241"/>
      <c r="EJ224" s="241"/>
      <c r="EK224" s="241"/>
      <c r="EL224" s="241"/>
      <c r="EM224" s="241"/>
      <c r="EN224" s="241"/>
      <c r="EO224" s="241"/>
      <c r="EP224" s="241"/>
      <c r="EQ224" s="241"/>
      <c r="ER224" s="241"/>
      <c r="ES224" s="241"/>
      <c r="ET224" s="241"/>
      <c r="EU224" s="241"/>
      <c r="EV224" s="241"/>
      <c r="EW224" s="241"/>
      <c r="EX224" s="241"/>
      <c r="EY224" s="241"/>
      <c r="EZ224" s="241"/>
      <c r="FA224" s="241"/>
      <c r="FB224" s="241"/>
      <c r="FC224" s="241"/>
      <c r="FD224" s="241"/>
      <c r="FE224" s="241"/>
      <c r="FF224" s="241"/>
      <c r="FG224" s="241"/>
      <c r="FH224" s="241"/>
      <c r="FI224" s="241"/>
      <c r="FJ224" s="241"/>
      <c r="FK224" s="241"/>
      <c r="FL224" s="241"/>
      <c r="FM224" s="241"/>
      <c r="FN224" s="241"/>
      <c r="FO224" s="241"/>
      <c r="FP224" s="241"/>
      <c r="FQ224" s="241"/>
      <c r="FR224" s="241"/>
      <c r="FS224" s="241"/>
      <c r="FT224" s="241"/>
      <c r="FU224" s="241"/>
      <c r="FV224" s="241"/>
      <c r="FW224" s="241"/>
      <c r="FX224" s="241"/>
      <c r="FY224" s="241"/>
      <c r="FZ224" s="241"/>
      <c r="GA224" s="241"/>
      <c r="GB224" s="241"/>
      <c r="GC224" s="241"/>
      <c r="GD224" s="241"/>
      <c r="GE224" s="241"/>
      <c r="GF224" s="241"/>
      <c r="GG224" s="241"/>
      <c r="GH224" s="241"/>
      <c r="GI224" s="241"/>
      <c r="GJ224" s="241"/>
      <c r="GK224" s="241"/>
      <c r="GL224" s="241"/>
      <c r="GM224" s="241"/>
      <c r="GN224" s="241"/>
      <c r="GO224" s="241"/>
      <c r="GP224" s="241"/>
      <c r="GQ224" s="241"/>
      <c r="GR224" s="241"/>
      <c r="GS224" s="241"/>
      <c r="GT224" s="241"/>
      <c r="GU224" s="241"/>
      <c r="GV224" s="241"/>
      <c r="GW224" s="241"/>
      <c r="GX224" s="241"/>
      <c r="GY224" s="241"/>
      <c r="GZ224" s="241"/>
      <c r="HA224" s="241"/>
      <c r="HB224" s="241"/>
      <c r="HC224" s="241"/>
      <c r="HD224" s="241"/>
      <c r="HE224" s="241"/>
      <c r="HF224" s="241"/>
    </row>
    <row r="225" spans="1:214" s="299" customFormat="1" ht="15" customHeight="1">
      <c r="A225" s="284"/>
      <c r="B225" s="284"/>
      <c r="C225" s="241"/>
      <c r="D225" s="241"/>
      <c r="E225" s="241"/>
      <c r="F225" s="241"/>
      <c r="G225" s="241"/>
      <c r="H225" s="241"/>
      <c r="I225" s="241"/>
      <c r="J225" s="241"/>
      <c r="K225" s="241"/>
      <c r="L225" s="241"/>
      <c r="M225" s="241"/>
      <c r="N225" s="241"/>
      <c r="O225" s="241"/>
      <c r="P225" s="241"/>
      <c r="Q225" s="241"/>
      <c r="R225" s="241"/>
      <c r="S225" s="241"/>
      <c r="T225" s="241"/>
      <c r="U225" s="241" t="s">
        <v>421</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c r="DV225" s="241"/>
      <c r="DW225" s="241"/>
      <c r="DX225" s="241"/>
      <c r="DY225" s="241"/>
      <c r="DZ225" s="241"/>
      <c r="EA225" s="241"/>
      <c r="EB225" s="241"/>
      <c r="EC225" s="241"/>
      <c r="ED225" s="241"/>
      <c r="EE225" s="241"/>
      <c r="EF225" s="241"/>
      <c r="EG225" s="241"/>
      <c r="EH225" s="241"/>
      <c r="EI225" s="241"/>
      <c r="EJ225" s="241"/>
      <c r="EK225" s="241"/>
      <c r="EL225" s="241"/>
      <c r="EM225" s="241"/>
      <c r="EN225" s="241"/>
      <c r="EO225" s="241"/>
      <c r="EP225" s="241"/>
      <c r="EQ225" s="241"/>
      <c r="ER225" s="241"/>
      <c r="ES225" s="241"/>
      <c r="ET225" s="241"/>
      <c r="EU225" s="241"/>
      <c r="EV225" s="241"/>
      <c r="EW225" s="241"/>
      <c r="EX225" s="241"/>
      <c r="EY225" s="241"/>
      <c r="EZ225" s="241"/>
      <c r="FA225" s="241"/>
      <c r="FB225" s="241"/>
      <c r="FC225" s="241"/>
      <c r="FD225" s="241"/>
      <c r="FE225" s="241"/>
      <c r="FF225" s="241"/>
      <c r="FG225" s="241"/>
      <c r="FH225" s="241"/>
      <c r="FI225" s="241"/>
      <c r="FJ225" s="241"/>
      <c r="FK225" s="241"/>
      <c r="FL225" s="241"/>
      <c r="FM225" s="241"/>
      <c r="FN225" s="241"/>
      <c r="FO225" s="241"/>
      <c r="FP225" s="241"/>
      <c r="FQ225" s="241"/>
      <c r="FR225" s="241"/>
      <c r="FS225" s="241"/>
      <c r="FT225" s="241"/>
      <c r="FU225" s="241"/>
      <c r="FV225" s="241"/>
      <c r="FW225" s="241"/>
      <c r="FX225" s="241"/>
      <c r="FY225" s="241"/>
      <c r="FZ225" s="241"/>
      <c r="GA225" s="241"/>
      <c r="GB225" s="241"/>
      <c r="GC225" s="241"/>
      <c r="GD225" s="241"/>
      <c r="GE225" s="241"/>
      <c r="GF225" s="241"/>
      <c r="GG225" s="241"/>
      <c r="GH225" s="241"/>
      <c r="GI225" s="241"/>
      <c r="GJ225" s="241"/>
      <c r="GK225" s="241"/>
      <c r="GL225" s="241"/>
      <c r="GM225" s="241"/>
      <c r="GN225" s="241"/>
      <c r="GO225" s="241"/>
      <c r="GP225" s="241"/>
      <c r="GQ225" s="241"/>
      <c r="GR225" s="241"/>
      <c r="GS225" s="241"/>
      <c r="GT225" s="241"/>
      <c r="GU225" s="241"/>
      <c r="GV225" s="241"/>
      <c r="GW225" s="241"/>
      <c r="GX225" s="241"/>
      <c r="GY225" s="241"/>
      <c r="GZ225" s="241"/>
      <c r="HA225" s="241"/>
      <c r="HB225" s="241"/>
      <c r="HC225" s="241"/>
      <c r="HD225" s="241"/>
      <c r="HE225" s="241"/>
      <c r="HF225" s="241"/>
    </row>
    <row r="226" spans="1:214" s="299" customFormat="1" ht="15" customHeight="1">
      <c r="A226" s="284"/>
      <c r="B226" s="284"/>
      <c r="C226" s="241"/>
      <c r="D226" s="241"/>
      <c r="E226" s="241"/>
      <c r="F226" s="241"/>
      <c r="G226" s="241"/>
      <c r="H226" s="241"/>
      <c r="I226" s="241"/>
      <c r="J226" s="241"/>
      <c r="K226" s="241"/>
      <c r="L226" s="241"/>
      <c r="M226" s="241"/>
      <c r="N226" s="241"/>
      <c r="O226" s="241"/>
      <c r="P226" s="241"/>
      <c r="Q226" s="241"/>
      <c r="R226" s="241"/>
      <c r="S226" s="241"/>
      <c r="T226" s="241"/>
      <c r="U226" s="241" t="s">
        <v>422</v>
      </c>
      <c r="V226" s="241"/>
      <c r="W226" s="241"/>
      <c r="X226" s="241"/>
      <c r="Y226" s="241"/>
      <c r="Z226" s="241"/>
      <c r="AA226" s="241"/>
      <c r="AB226" s="241"/>
      <c r="AC226" s="241" t="s">
        <v>322</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c r="DD226" s="241"/>
      <c r="DE226" s="241"/>
      <c r="DF226" s="241"/>
      <c r="DG226" s="241"/>
      <c r="DH226" s="241"/>
      <c r="DI226" s="241"/>
      <c r="DJ226" s="241"/>
      <c r="DK226" s="241"/>
      <c r="DL226" s="241"/>
      <c r="DM226" s="241"/>
      <c r="DN226" s="241"/>
      <c r="DO226" s="241"/>
      <c r="DP226" s="241"/>
      <c r="DQ226" s="241"/>
      <c r="DR226" s="241"/>
      <c r="DS226" s="241"/>
      <c r="DT226" s="241"/>
      <c r="DU226" s="241"/>
      <c r="DV226" s="241"/>
      <c r="DW226" s="241"/>
      <c r="DX226" s="241"/>
      <c r="DY226" s="241"/>
      <c r="DZ226" s="241"/>
      <c r="EA226" s="241"/>
      <c r="EB226" s="241"/>
      <c r="EC226" s="241"/>
      <c r="ED226" s="241"/>
      <c r="EE226" s="241"/>
      <c r="EF226" s="241"/>
      <c r="EG226" s="241"/>
      <c r="EH226" s="241"/>
      <c r="EI226" s="241"/>
      <c r="EJ226" s="241"/>
      <c r="EK226" s="241"/>
      <c r="EL226" s="241"/>
      <c r="EM226" s="241"/>
      <c r="EN226" s="241"/>
      <c r="EO226" s="241"/>
      <c r="EP226" s="241"/>
      <c r="EQ226" s="241"/>
      <c r="ER226" s="241"/>
      <c r="ES226" s="241"/>
      <c r="ET226" s="241"/>
      <c r="EU226" s="241"/>
      <c r="EV226" s="241"/>
      <c r="EW226" s="241"/>
      <c r="EX226" s="241"/>
      <c r="EY226" s="241"/>
      <c r="EZ226" s="241"/>
      <c r="FA226" s="241"/>
      <c r="FB226" s="241"/>
      <c r="FC226" s="241"/>
      <c r="FD226" s="241"/>
      <c r="FE226" s="241"/>
      <c r="FF226" s="241"/>
      <c r="FG226" s="241"/>
      <c r="FH226" s="241"/>
      <c r="FI226" s="241"/>
      <c r="FJ226" s="241"/>
      <c r="FK226" s="241"/>
      <c r="FL226" s="241"/>
      <c r="FM226" s="241"/>
      <c r="FN226" s="241"/>
      <c r="FO226" s="241"/>
      <c r="FP226" s="241"/>
      <c r="FQ226" s="241"/>
      <c r="FR226" s="241"/>
      <c r="FS226" s="241"/>
      <c r="FT226" s="241"/>
      <c r="FU226" s="241"/>
      <c r="FV226" s="241"/>
      <c r="FW226" s="241"/>
      <c r="FX226" s="241"/>
      <c r="FY226" s="241"/>
      <c r="FZ226" s="241"/>
      <c r="GA226" s="241"/>
      <c r="GB226" s="241"/>
      <c r="GC226" s="241"/>
      <c r="GD226" s="241"/>
      <c r="GE226" s="241"/>
      <c r="GF226" s="241"/>
      <c r="GG226" s="241"/>
      <c r="GH226" s="241"/>
      <c r="GI226" s="241"/>
      <c r="GJ226" s="241"/>
      <c r="GK226" s="241"/>
      <c r="GL226" s="241"/>
      <c r="GM226" s="241"/>
      <c r="GN226" s="241"/>
      <c r="GO226" s="241"/>
      <c r="GP226" s="241"/>
      <c r="GQ226" s="241"/>
      <c r="GR226" s="241"/>
      <c r="GS226" s="241"/>
      <c r="GT226" s="241"/>
      <c r="GU226" s="241"/>
      <c r="GV226" s="241"/>
      <c r="GW226" s="241"/>
      <c r="GX226" s="241"/>
      <c r="GY226" s="241"/>
      <c r="GZ226" s="241"/>
      <c r="HA226" s="241"/>
      <c r="HB226" s="241"/>
      <c r="HC226" s="241"/>
      <c r="HD226" s="241"/>
      <c r="HE226" s="241"/>
      <c r="HF226" s="241"/>
    </row>
    <row r="227" spans="1:214" s="299" customFormat="1" ht="15" customHeight="1">
      <c r="A227" s="284"/>
      <c r="B227" s="284"/>
      <c r="C227" s="241"/>
      <c r="D227" s="241"/>
      <c r="E227" s="241"/>
      <c r="F227" s="241"/>
      <c r="G227" s="241"/>
      <c r="H227" s="241"/>
      <c r="I227" s="241"/>
      <c r="J227" s="241"/>
      <c r="K227" s="241"/>
      <c r="L227" s="241"/>
      <c r="M227" s="241"/>
      <c r="N227" s="241"/>
      <c r="O227" s="241"/>
      <c r="P227" s="241"/>
      <c r="Q227" s="241"/>
      <c r="R227" s="241"/>
      <c r="S227" s="241"/>
      <c r="T227" s="241"/>
      <c r="U227" s="241" t="s">
        <v>423</v>
      </c>
      <c r="V227" s="241"/>
      <c r="W227" s="241"/>
      <c r="X227" s="241"/>
      <c r="Y227" s="241"/>
      <c r="Z227" s="241"/>
      <c r="AA227" s="241"/>
      <c r="AB227" s="241"/>
      <c r="AC227" s="241" t="s">
        <v>309</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c r="CJ227" s="241"/>
      <c r="CK227" s="241"/>
      <c r="CL227" s="241"/>
      <c r="CM227" s="241"/>
      <c r="CN227" s="241"/>
      <c r="CO227" s="241"/>
      <c r="CP227" s="241"/>
      <c r="CQ227" s="241"/>
      <c r="CR227" s="241"/>
      <c r="CS227" s="241"/>
      <c r="CT227" s="241"/>
      <c r="CU227" s="241"/>
      <c r="CV227" s="241"/>
      <c r="CW227" s="241"/>
      <c r="CX227" s="241"/>
      <c r="CY227" s="241"/>
      <c r="CZ227" s="241"/>
      <c r="DA227" s="241"/>
      <c r="DB227" s="241"/>
      <c r="DC227" s="241"/>
      <c r="DD227" s="241"/>
      <c r="DE227" s="241"/>
      <c r="DF227" s="241"/>
      <c r="DG227" s="241"/>
      <c r="DH227" s="241"/>
      <c r="DI227" s="241"/>
      <c r="DJ227" s="241"/>
      <c r="DK227" s="241"/>
      <c r="DL227" s="241"/>
      <c r="DM227" s="241"/>
      <c r="DN227" s="241"/>
      <c r="DO227" s="241"/>
      <c r="DP227" s="241"/>
      <c r="DQ227" s="241"/>
      <c r="DR227" s="241"/>
      <c r="DS227" s="241"/>
      <c r="DT227" s="241"/>
      <c r="DU227" s="241"/>
      <c r="DV227" s="241"/>
      <c r="DW227" s="241"/>
      <c r="DX227" s="241"/>
      <c r="DY227" s="241"/>
      <c r="DZ227" s="241"/>
      <c r="EA227" s="241"/>
      <c r="EB227" s="241"/>
      <c r="EC227" s="241"/>
      <c r="ED227" s="241"/>
      <c r="EE227" s="241"/>
      <c r="EF227" s="241"/>
      <c r="EG227" s="241"/>
      <c r="EH227" s="241"/>
      <c r="EI227" s="241"/>
      <c r="EJ227" s="241"/>
      <c r="EK227" s="241"/>
      <c r="EL227" s="241"/>
      <c r="EM227" s="241"/>
      <c r="EN227" s="241"/>
      <c r="EO227" s="241"/>
      <c r="EP227" s="241"/>
      <c r="EQ227" s="241"/>
      <c r="ER227" s="241"/>
      <c r="ES227" s="241"/>
      <c r="ET227" s="241"/>
      <c r="EU227" s="241"/>
      <c r="EV227" s="241"/>
      <c r="EW227" s="241"/>
      <c r="EX227" s="241"/>
      <c r="EY227" s="241"/>
      <c r="EZ227" s="241"/>
      <c r="FA227" s="241"/>
      <c r="FB227" s="241"/>
      <c r="FC227" s="241"/>
      <c r="FD227" s="241"/>
      <c r="FE227" s="241"/>
      <c r="FF227" s="241"/>
      <c r="FG227" s="241"/>
      <c r="FH227" s="241"/>
      <c r="FI227" s="241"/>
      <c r="FJ227" s="241"/>
      <c r="FK227" s="241"/>
      <c r="FL227" s="241"/>
      <c r="FM227" s="241"/>
      <c r="FN227" s="241"/>
      <c r="FO227" s="241"/>
      <c r="FP227" s="241"/>
      <c r="FQ227" s="241"/>
      <c r="FR227" s="241"/>
      <c r="FS227" s="241"/>
      <c r="FT227" s="241"/>
      <c r="FU227" s="241"/>
      <c r="FV227" s="241"/>
      <c r="FW227" s="241"/>
      <c r="FX227" s="241"/>
      <c r="FY227" s="241"/>
      <c r="FZ227" s="241"/>
      <c r="GA227" s="241"/>
      <c r="GB227" s="241"/>
      <c r="GC227" s="241"/>
      <c r="GD227" s="241"/>
      <c r="GE227" s="241"/>
      <c r="GF227" s="241"/>
      <c r="GG227" s="241"/>
      <c r="GH227" s="241"/>
      <c r="GI227" s="241"/>
      <c r="GJ227" s="241"/>
      <c r="GK227" s="241"/>
      <c r="GL227" s="241"/>
      <c r="GM227" s="241"/>
      <c r="GN227" s="241"/>
      <c r="GO227" s="241"/>
      <c r="GP227" s="241"/>
      <c r="GQ227" s="241"/>
      <c r="GR227" s="241"/>
      <c r="GS227" s="241"/>
      <c r="GT227" s="241"/>
      <c r="GU227" s="241"/>
      <c r="GV227" s="241"/>
      <c r="GW227" s="241"/>
      <c r="GX227" s="241"/>
      <c r="GY227" s="241"/>
      <c r="GZ227" s="241"/>
      <c r="HA227" s="241"/>
      <c r="HB227" s="241"/>
      <c r="HC227" s="241"/>
      <c r="HD227" s="241"/>
      <c r="HE227" s="241"/>
      <c r="HF227" s="241"/>
    </row>
    <row r="228" spans="1:214" s="299" customFormat="1" ht="15" customHeight="1">
      <c r="A228" s="284"/>
      <c r="B228" s="284"/>
      <c r="C228" s="241"/>
      <c r="D228" s="241"/>
      <c r="E228" s="241"/>
      <c r="F228" s="241"/>
      <c r="G228" s="241"/>
      <c r="H228" s="241"/>
      <c r="I228" s="241"/>
      <c r="J228" s="241"/>
      <c r="K228" s="241"/>
      <c r="L228" s="241"/>
      <c r="M228" s="241"/>
      <c r="N228" s="241"/>
      <c r="O228" s="241"/>
      <c r="P228" s="241"/>
      <c r="Q228" s="241"/>
      <c r="R228" s="241"/>
      <c r="S228" s="241"/>
      <c r="T228" s="241"/>
      <c r="U228" s="241" t="s">
        <v>424</v>
      </c>
      <c r="V228" s="241"/>
      <c r="W228" s="241"/>
      <c r="X228" s="241"/>
      <c r="Y228" s="241"/>
      <c r="Z228" s="241"/>
      <c r="AA228" s="241"/>
      <c r="AB228" s="241"/>
      <c r="AC228" s="241" t="s">
        <v>350</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c r="CJ228" s="241"/>
      <c r="CK228" s="241"/>
      <c r="CL228" s="241"/>
      <c r="CM228" s="241"/>
      <c r="CN228" s="241"/>
      <c r="CO228" s="241"/>
      <c r="CP228" s="241"/>
      <c r="CQ228" s="241"/>
      <c r="CR228" s="241"/>
      <c r="CS228" s="241"/>
      <c r="CT228" s="241"/>
      <c r="CU228" s="241"/>
      <c r="CV228" s="241"/>
      <c r="CW228" s="241"/>
      <c r="CX228" s="241"/>
      <c r="CY228" s="241"/>
      <c r="CZ228" s="241"/>
      <c r="DA228" s="241"/>
      <c r="DB228" s="241"/>
      <c r="DC228" s="241"/>
      <c r="DD228" s="241"/>
      <c r="DE228" s="241"/>
      <c r="DF228" s="241"/>
      <c r="DG228" s="241"/>
      <c r="DH228" s="241"/>
      <c r="DI228" s="241"/>
      <c r="DJ228" s="241"/>
      <c r="DK228" s="241"/>
      <c r="DL228" s="241"/>
      <c r="DM228" s="241"/>
      <c r="DN228" s="241"/>
      <c r="DO228" s="241"/>
      <c r="DP228" s="241"/>
      <c r="DQ228" s="241"/>
      <c r="DR228" s="241"/>
      <c r="DS228" s="241"/>
      <c r="DT228" s="241"/>
      <c r="DU228" s="241"/>
      <c r="DV228" s="241"/>
      <c r="DW228" s="241"/>
      <c r="DX228" s="241"/>
      <c r="DY228" s="241"/>
      <c r="DZ228" s="241"/>
      <c r="EA228" s="241"/>
      <c r="EB228" s="241"/>
      <c r="EC228" s="241"/>
      <c r="ED228" s="241"/>
      <c r="EE228" s="241"/>
      <c r="EF228" s="241"/>
      <c r="EG228" s="241"/>
      <c r="EH228" s="241"/>
      <c r="EI228" s="241"/>
      <c r="EJ228" s="241"/>
      <c r="EK228" s="241"/>
      <c r="EL228" s="241"/>
      <c r="EM228" s="241"/>
      <c r="EN228" s="241"/>
      <c r="EO228" s="241"/>
      <c r="EP228" s="241"/>
      <c r="EQ228" s="241"/>
      <c r="ER228" s="241"/>
      <c r="ES228" s="241"/>
      <c r="ET228" s="241"/>
      <c r="EU228" s="241"/>
      <c r="EV228" s="241"/>
      <c r="EW228" s="241"/>
      <c r="EX228" s="241"/>
      <c r="EY228" s="241"/>
      <c r="EZ228" s="241"/>
      <c r="FA228" s="241"/>
      <c r="FB228" s="241"/>
      <c r="FC228" s="241"/>
      <c r="FD228" s="241"/>
      <c r="FE228" s="241"/>
      <c r="FF228" s="241"/>
      <c r="FG228" s="241"/>
      <c r="FH228" s="241"/>
      <c r="FI228" s="241"/>
      <c r="FJ228" s="241"/>
      <c r="FK228" s="241"/>
      <c r="FL228" s="241"/>
      <c r="FM228" s="241"/>
      <c r="FN228" s="241"/>
      <c r="FO228" s="241"/>
      <c r="FP228" s="241"/>
      <c r="FQ228" s="241"/>
      <c r="FR228" s="241"/>
      <c r="FS228" s="241"/>
      <c r="FT228" s="241"/>
      <c r="FU228" s="241"/>
      <c r="FV228" s="241"/>
      <c r="FW228" s="241"/>
      <c r="FX228" s="241"/>
      <c r="FY228" s="241"/>
      <c r="FZ228" s="241"/>
      <c r="GA228" s="241"/>
      <c r="GB228" s="241"/>
      <c r="GC228" s="241"/>
      <c r="GD228" s="241"/>
      <c r="GE228" s="241"/>
      <c r="GF228" s="241"/>
      <c r="GG228" s="241"/>
      <c r="GH228" s="241"/>
      <c r="GI228" s="241"/>
      <c r="GJ228" s="241"/>
      <c r="GK228" s="241"/>
      <c r="GL228" s="241"/>
      <c r="GM228" s="241"/>
      <c r="GN228" s="241"/>
      <c r="GO228" s="241"/>
      <c r="GP228" s="241"/>
      <c r="GQ228" s="241"/>
      <c r="GR228" s="241"/>
      <c r="GS228" s="241"/>
      <c r="GT228" s="241"/>
      <c r="GU228" s="241"/>
      <c r="GV228" s="241"/>
      <c r="GW228" s="241"/>
      <c r="GX228" s="241"/>
      <c r="GY228" s="241"/>
      <c r="GZ228" s="241"/>
      <c r="HA228" s="241"/>
      <c r="HB228" s="241"/>
      <c r="HC228" s="241"/>
      <c r="HD228" s="241"/>
      <c r="HE228" s="241"/>
      <c r="HF228" s="241"/>
    </row>
    <row r="229" spans="1:214" s="299" customFormat="1" ht="15" customHeight="1">
      <c r="A229" s="284"/>
      <c r="B229" s="284"/>
      <c r="C229" s="241"/>
      <c r="D229" s="241"/>
      <c r="E229" s="241"/>
      <c r="F229" s="241"/>
      <c r="G229" s="241"/>
      <c r="H229" s="241"/>
      <c r="I229" s="241"/>
      <c r="J229" s="241"/>
      <c r="K229" s="241"/>
      <c r="L229" s="241"/>
      <c r="M229" s="241"/>
      <c r="N229" s="241"/>
      <c r="O229" s="241"/>
      <c r="P229" s="241"/>
      <c r="Q229" s="241"/>
      <c r="R229" s="241"/>
      <c r="S229" s="241"/>
      <c r="T229" s="241"/>
      <c r="U229" s="241" t="s">
        <v>425</v>
      </c>
      <c r="V229" s="241"/>
      <c r="W229" s="241"/>
      <c r="X229" s="241"/>
      <c r="Y229" s="241"/>
      <c r="Z229" s="241"/>
      <c r="AA229" s="241"/>
      <c r="AB229" s="241"/>
      <c r="AC229" s="241" t="s">
        <v>350</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1"/>
      <c r="CX229" s="241"/>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1"/>
      <c r="DT229" s="241"/>
      <c r="DU229" s="241"/>
      <c r="DV229" s="241"/>
      <c r="DW229" s="241"/>
      <c r="DX229" s="241"/>
      <c r="DY229" s="241"/>
      <c r="DZ229" s="241"/>
      <c r="EA229" s="241"/>
      <c r="EB229" s="241"/>
      <c r="EC229" s="241"/>
      <c r="ED229" s="241"/>
      <c r="EE229" s="241"/>
      <c r="EF229" s="241"/>
      <c r="EG229" s="241"/>
      <c r="EH229" s="241"/>
      <c r="EI229" s="241"/>
      <c r="EJ229" s="241"/>
      <c r="EK229" s="241"/>
      <c r="EL229" s="241"/>
      <c r="EM229" s="241"/>
      <c r="EN229" s="241"/>
      <c r="EO229" s="241"/>
      <c r="EP229" s="241"/>
      <c r="EQ229" s="241"/>
      <c r="ER229" s="241"/>
      <c r="ES229" s="241"/>
      <c r="ET229" s="241"/>
      <c r="EU229" s="241"/>
      <c r="EV229" s="241"/>
      <c r="EW229" s="241"/>
      <c r="EX229" s="241"/>
      <c r="EY229" s="241"/>
      <c r="EZ229" s="241"/>
      <c r="FA229" s="241"/>
      <c r="FB229" s="241"/>
      <c r="FC229" s="241"/>
      <c r="FD229" s="241"/>
      <c r="FE229" s="241"/>
      <c r="FF229" s="241"/>
      <c r="FG229" s="241"/>
      <c r="FH229" s="241"/>
      <c r="FI229" s="241"/>
      <c r="FJ229" s="241"/>
      <c r="FK229" s="241"/>
      <c r="FL229" s="241"/>
      <c r="FM229" s="241"/>
      <c r="FN229" s="241"/>
      <c r="FO229" s="241"/>
      <c r="FP229" s="241"/>
      <c r="FQ229" s="241"/>
      <c r="FR229" s="241"/>
      <c r="FS229" s="241"/>
      <c r="FT229" s="241"/>
      <c r="FU229" s="241"/>
      <c r="FV229" s="241"/>
      <c r="FW229" s="241"/>
      <c r="FX229" s="241"/>
      <c r="FY229" s="241"/>
      <c r="FZ229" s="241"/>
      <c r="GA229" s="241"/>
      <c r="GB229" s="241"/>
      <c r="GC229" s="241"/>
      <c r="GD229" s="241"/>
      <c r="GE229" s="241"/>
      <c r="GF229" s="241"/>
      <c r="GG229" s="241"/>
      <c r="GH229" s="241"/>
      <c r="GI229" s="241"/>
      <c r="GJ229" s="241"/>
      <c r="GK229" s="241"/>
      <c r="GL229" s="241"/>
      <c r="GM229" s="241"/>
      <c r="GN229" s="241"/>
      <c r="GO229" s="241"/>
      <c r="GP229" s="241"/>
      <c r="GQ229" s="241"/>
      <c r="GR229" s="241"/>
      <c r="GS229" s="241"/>
      <c r="GT229" s="241"/>
      <c r="GU229" s="241"/>
      <c r="GV229" s="241"/>
      <c r="GW229" s="241"/>
      <c r="GX229" s="241"/>
      <c r="GY229" s="241"/>
      <c r="GZ229" s="241"/>
      <c r="HA229" s="241"/>
      <c r="HB229" s="241"/>
      <c r="HC229" s="241"/>
      <c r="HD229" s="241"/>
      <c r="HE229" s="241"/>
      <c r="HF229" s="241"/>
    </row>
    <row r="230" spans="1:214" s="299" customFormat="1" ht="15" customHeight="1">
      <c r="A230" s="284"/>
      <c r="B230" s="284"/>
      <c r="C230" s="241"/>
      <c r="D230" s="241"/>
      <c r="E230" s="241"/>
      <c r="F230" s="241"/>
      <c r="G230" s="241"/>
      <c r="H230" s="241"/>
      <c r="I230" s="241"/>
      <c r="J230" s="241"/>
      <c r="K230" s="241"/>
      <c r="L230" s="241"/>
      <c r="M230" s="241"/>
      <c r="N230" s="241"/>
      <c r="O230" s="241"/>
      <c r="P230" s="241"/>
      <c r="Q230" s="241"/>
      <c r="R230" s="241"/>
      <c r="S230" s="241"/>
      <c r="T230" s="241"/>
      <c r="U230" s="241" t="s">
        <v>426</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c r="CJ230" s="241"/>
      <c r="CK230" s="241"/>
      <c r="CL230" s="241"/>
      <c r="CM230" s="241"/>
      <c r="CN230" s="241"/>
      <c r="CO230" s="241"/>
      <c r="CP230" s="241"/>
      <c r="CQ230" s="241"/>
      <c r="CR230" s="241"/>
      <c r="CS230" s="241"/>
      <c r="CT230" s="241"/>
      <c r="CU230" s="241"/>
      <c r="CV230" s="241"/>
      <c r="CW230" s="241"/>
      <c r="CX230" s="241"/>
      <c r="CY230" s="241"/>
      <c r="CZ230" s="241"/>
      <c r="DA230" s="241"/>
      <c r="DB230" s="241"/>
      <c r="DC230" s="241"/>
      <c r="DD230" s="241"/>
      <c r="DE230" s="241"/>
      <c r="DF230" s="241"/>
      <c r="DG230" s="241"/>
      <c r="DH230" s="241"/>
      <c r="DI230" s="241"/>
      <c r="DJ230" s="241"/>
      <c r="DK230" s="241"/>
      <c r="DL230" s="241"/>
      <c r="DM230" s="241"/>
      <c r="DN230" s="241"/>
      <c r="DO230" s="241"/>
      <c r="DP230" s="241"/>
      <c r="DQ230" s="241"/>
      <c r="DR230" s="241"/>
      <c r="DS230" s="241"/>
      <c r="DT230" s="241"/>
      <c r="DU230" s="241"/>
      <c r="DV230" s="241"/>
      <c r="DW230" s="241"/>
      <c r="DX230" s="241"/>
      <c r="DY230" s="241"/>
      <c r="DZ230" s="241"/>
      <c r="EA230" s="241"/>
      <c r="EB230" s="241"/>
      <c r="EC230" s="241"/>
      <c r="ED230" s="241"/>
      <c r="EE230" s="241"/>
      <c r="EF230" s="241"/>
      <c r="EG230" s="241"/>
      <c r="EH230" s="241"/>
      <c r="EI230" s="241"/>
      <c r="EJ230" s="241"/>
      <c r="EK230" s="241"/>
      <c r="EL230" s="241"/>
      <c r="EM230" s="241"/>
      <c r="EN230" s="241"/>
      <c r="EO230" s="241"/>
      <c r="EP230" s="241"/>
      <c r="EQ230" s="241"/>
      <c r="ER230" s="241"/>
      <c r="ES230" s="241"/>
      <c r="ET230" s="241"/>
      <c r="EU230" s="241"/>
      <c r="EV230" s="241"/>
      <c r="EW230" s="241"/>
      <c r="EX230" s="241"/>
      <c r="EY230" s="241"/>
      <c r="EZ230" s="241"/>
      <c r="FA230" s="241"/>
      <c r="FB230" s="241"/>
      <c r="FC230" s="241"/>
      <c r="FD230" s="241"/>
      <c r="FE230" s="241"/>
      <c r="FF230" s="241"/>
      <c r="FG230" s="241"/>
      <c r="FH230" s="241"/>
      <c r="FI230" s="241"/>
      <c r="FJ230" s="241"/>
      <c r="FK230" s="241"/>
      <c r="FL230" s="241"/>
      <c r="FM230" s="241"/>
      <c r="FN230" s="241"/>
      <c r="FO230" s="241"/>
      <c r="FP230" s="241"/>
      <c r="FQ230" s="241"/>
      <c r="FR230" s="241"/>
      <c r="FS230" s="241"/>
      <c r="FT230" s="241"/>
      <c r="FU230" s="241"/>
      <c r="FV230" s="241"/>
      <c r="FW230" s="241"/>
      <c r="FX230" s="241"/>
      <c r="FY230" s="241"/>
      <c r="FZ230" s="241"/>
      <c r="GA230" s="241"/>
      <c r="GB230" s="241"/>
      <c r="GC230" s="241"/>
      <c r="GD230" s="241"/>
      <c r="GE230" s="241"/>
      <c r="GF230" s="241"/>
      <c r="GG230" s="241"/>
      <c r="GH230" s="241"/>
      <c r="GI230" s="241"/>
      <c r="GJ230" s="241"/>
      <c r="GK230" s="241"/>
      <c r="GL230" s="241"/>
      <c r="GM230" s="241"/>
      <c r="GN230" s="241"/>
      <c r="GO230" s="241"/>
      <c r="GP230" s="241"/>
      <c r="GQ230" s="241"/>
      <c r="GR230" s="241"/>
      <c r="GS230" s="241"/>
      <c r="GT230" s="241"/>
      <c r="GU230" s="241"/>
      <c r="GV230" s="241"/>
      <c r="GW230" s="241"/>
      <c r="GX230" s="241"/>
      <c r="GY230" s="241"/>
      <c r="GZ230" s="241"/>
      <c r="HA230" s="241"/>
      <c r="HB230" s="241"/>
      <c r="HC230" s="241"/>
      <c r="HD230" s="241"/>
      <c r="HE230" s="241"/>
      <c r="HF230" s="241"/>
    </row>
    <row r="231" spans="1:214" s="299" customFormat="1" ht="15" customHeight="1">
      <c r="A231" s="284"/>
      <c r="B231" s="284"/>
      <c r="C231" s="241"/>
      <c r="D231" s="241"/>
      <c r="E231" s="241"/>
      <c r="F231" s="241"/>
      <c r="G231" s="241"/>
      <c r="H231" s="241"/>
      <c r="I231" s="241"/>
      <c r="J231" s="241"/>
      <c r="K231" s="241"/>
      <c r="L231" s="241"/>
      <c r="M231" s="241"/>
      <c r="N231" s="241"/>
      <c r="O231" s="241"/>
      <c r="P231" s="241"/>
      <c r="Q231" s="241"/>
      <c r="R231" s="241"/>
      <c r="S231" s="241"/>
      <c r="T231" s="241"/>
      <c r="U231" s="241" t="s">
        <v>427</v>
      </c>
      <c r="V231" s="241"/>
      <c r="W231" s="241"/>
      <c r="X231" s="241"/>
      <c r="Y231" s="241"/>
      <c r="Z231" s="241"/>
      <c r="AA231" s="241"/>
      <c r="AB231" s="241"/>
      <c r="AC231" s="241" t="s">
        <v>313</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c r="EN231" s="241"/>
      <c r="EO231" s="241"/>
      <c r="EP231" s="241"/>
      <c r="EQ231" s="241"/>
      <c r="ER231" s="241"/>
      <c r="ES231" s="241"/>
      <c r="ET231" s="241"/>
      <c r="EU231" s="241"/>
      <c r="EV231" s="241"/>
      <c r="EW231" s="241"/>
      <c r="EX231" s="241"/>
      <c r="EY231" s="241"/>
      <c r="EZ231" s="241"/>
      <c r="FA231" s="241"/>
      <c r="FB231" s="241"/>
      <c r="FC231" s="241"/>
      <c r="FD231" s="241"/>
      <c r="FE231" s="241"/>
      <c r="FF231" s="241"/>
      <c r="FG231" s="241"/>
      <c r="FH231" s="241"/>
      <c r="FI231" s="241"/>
      <c r="FJ231" s="241"/>
      <c r="FK231" s="241"/>
      <c r="FL231" s="241"/>
      <c r="FM231" s="241"/>
      <c r="FN231" s="241"/>
      <c r="FO231" s="241"/>
      <c r="FP231" s="241"/>
      <c r="FQ231" s="241"/>
      <c r="FR231" s="241"/>
      <c r="FS231" s="241"/>
      <c r="FT231" s="241"/>
      <c r="FU231" s="241"/>
      <c r="FV231" s="241"/>
      <c r="FW231" s="241"/>
      <c r="FX231" s="241"/>
      <c r="FY231" s="241"/>
      <c r="FZ231" s="241"/>
      <c r="GA231" s="241"/>
      <c r="GB231" s="241"/>
      <c r="GC231" s="241"/>
      <c r="GD231" s="241"/>
      <c r="GE231" s="241"/>
      <c r="GF231" s="241"/>
      <c r="GG231" s="241"/>
      <c r="GH231" s="241"/>
      <c r="GI231" s="241"/>
      <c r="GJ231" s="241"/>
      <c r="GK231" s="241"/>
      <c r="GL231" s="241"/>
      <c r="GM231" s="241"/>
      <c r="GN231" s="241"/>
      <c r="GO231" s="241"/>
      <c r="GP231" s="241"/>
      <c r="GQ231" s="241"/>
      <c r="GR231" s="241"/>
      <c r="GS231" s="241"/>
      <c r="GT231" s="241"/>
      <c r="GU231" s="241"/>
      <c r="GV231" s="241"/>
      <c r="GW231" s="241"/>
      <c r="GX231" s="241"/>
      <c r="GY231" s="241"/>
      <c r="GZ231" s="241"/>
      <c r="HA231" s="241"/>
      <c r="HB231" s="241"/>
      <c r="HC231" s="241"/>
      <c r="HD231" s="241"/>
      <c r="HE231" s="241"/>
      <c r="HF231" s="241"/>
    </row>
    <row r="232" spans="1:214" s="299" customFormat="1" ht="15" customHeight="1">
      <c r="A232" s="284"/>
      <c r="B232" s="284"/>
      <c r="C232" s="241"/>
      <c r="D232" s="241"/>
      <c r="E232" s="241"/>
      <c r="F232" s="241"/>
      <c r="G232" s="241"/>
      <c r="H232" s="241"/>
      <c r="I232" s="241"/>
      <c r="J232" s="241"/>
      <c r="K232" s="241"/>
      <c r="L232" s="241"/>
      <c r="M232" s="241"/>
      <c r="N232" s="241"/>
      <c r="O232" s="241"/>
      <c r="P232" s="241"/>
      <c r="Q232" s="241"/>
      <c r="R232" s="241"/>
      <c r="S232" s="241"/>
      <c r="T232" s="241"/>
      <c r="U232" s="241" t="s">
        <v>428</v>
      </c>
      <c r="V232" s="241"/>
      <c r="W232" s="241"/>
      <c r="X232" s="241"/>
      <c r="Y232" s="241"/>
      <c r="Z232" s="241"/>
      <c r="AA232" s="241"/>
      <c r="AB232" s="241"/>
      <c r="AC232" s="241" t="s">
        <v>325</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c r="CJ232" s="241"/>
      <c r="CK232" s="241"/>
      <c r="CL232" s="241"/>
      <c r="CM232" s="241"/>
      <c r="CN232" s="241"/>
      <c r="CO232" s="241"/>
      <c r="CP232" s="241"/>
      <c r="CQ232" s="241"/>
      <c r="CR232" s="241"/>
      <c r="CS232" s="241"/>
      <c r="CT232" s="241"/>
      <c r="CU232" s="241"/>
      <c r="CV232" s="241"/>
      <c r="CW232" s="241"/>
      <c r="CX232" s="241"/>
      <c r="CY232" s="241"/>
      <c r="CZ232" s="241"/>
      <c r="DA232" s="241"/>
      <c r="DB232" s="241"/>
      <c r="DC232" s="241"/>
      <c r="DD232" s="241"/>
      <c r="DE232" s="241"/>
      <c r="DF232" s="241"/>
      <c r="DG232" s="241"/>
      <c r="DH232" s="241"/>
      <c r="DI232" s="241"/>
      <c r="DJ232" s="241"/>
      <c r="DK232" s="241"/>
      <c r="DL232" s="241"/>
      <c r="DM232" s="241"/>
      <c r="DN232" s="241"/>
      <c r="DO232" s="241"/>
      <c r="DP232" s="241"/>
      <c r="DQ232" s="241"/>
      <c r="DR232" s="241"/>
      <c r="DS232" s="241"/>
      <c r="DT232" s="241"/>
      <c r="DU232" s="241"/>
      <c r="DV232" s="241"/>
      <c r="DW232" s="241"/>
      <c r="DX232" s="241"/>
      <c r="DY232" s="241"/>
      <c r="DZ232" s="241"/>
      <c r="EA232" s="241"/>
      <c r="EB232" s="241"/>
      <c r="EC232" s="241"/>
      <c r="ED232" s="241"/>
      <c r="EE232" s="241"/>
      <c r="EF232" s="241"/>
      <c r="EG232" s="241"/>
      <c r="EH232" s="241"/>
      <c r="EI232" s="241"/>
      <c r="EJ232" s="241"/>
      <c r="EK232" s="241"/>
      <c r="EL232" s="241"/>
      <c r="EM232" s="241"/>
      <c r="EN232" s="241"/>
      <c r="EO232" s="241"/>
      <c r="EP232" s="241"/>
      <c r="EQ232" s="241"/>
      <c r="ER232" s="241"/>
      <c r="ES232" s="241"/>
      <c r="ET232" s="241"/>
      <c r="EU232" s="241"/>
      <c r="EV232" s="241"/>
      <c r="EW232" s="241"/>
      <c r="EX232" s="241"/>
      <c r="EY232" s="241"/>
      <c r="EZ232" s="241"/>
      <c r="FA232" s="241"/>
      <c r="FB232" s="241"/>
      <c r="FC232" s="241"/>
      <c r="FD232" s="241"/>
      <c r="FE232" s="241"/>
      <c r="FF232" s="241"/>
      <c r="FG232" s="241"/>
      <c r="FH232" s="241"/>
      <c r="FI232" s="241"/>
      <c r="FJ232" s="241"/>
      <c r="FK232" s="241"/>
      <c r="FL232" s="241"/>
      <c r="FM232" s="241"/>
      <c r="FN232" s="241"/>
      <c r="FO232" s="241"/>
      <c r="FP232" s="241"/>
      <c r="FQ232" s="241"/>
      <c r="FR232" s="241"/>
      <c r="FS232" s="241"/>
      <c r="FT232" s="241"/>
      <c r="FU232" s="241"/>
      <c r="FV232" s="241"/>
      <c r="FW232" s="241"/>
      <c r="FX232" s="241"/>
      <c r="FY232" s="241"/>
      <c r="FZ232" s="241"/>
      <c r="GA232" s="241"/>
      <c r="GB232" s="241"/>
      <c r="GC232" s="241"/>
      <c r="GD232" s="241"/>
      <c r="GE232" s="241"/>
      <c r="GF232" s="241"/>
      <c r="GG232" s="241"/>
      <c r="GH232" s="241"/>
      <c r="GI232" s="241"/>
      <c r="GJ232" s="241"/>
      <c r="GK232" s="241"/>
      <c r="GL232" s="241"/>
      <c r="GM232" s="241"/>
      <c r="GN232" s="241"/>
      <c r="GO232" s="241"/>
      <c r="GP232" s="241"/>
      <c r="GQ232" s="241"/>
      <c r="GR232" s="241"/>
      <c r="GS232" s="241"/>
      <c r="GT232" s="241"/>
      <c r="GU232" s="241"/>
      <c r="GV232" s="241"/>
      <c r="GW232" s="241"/>
      <c r="GX232" s="241"/>
      <c r="GY232" s="241"/>
      <c r="GZ232" s="241"/>
      <c r="HA232" s="241"/>
      <c r="HB232" s="241"/>
      <c r="HC232" s="241"/>
      <c r="HD232" s="241"/>
      <c r="HE232" s="241"/>
      <c r="HF232" s="241"/>
    </row>
    <row r="233" spans="1:214" s="299" customFormat="1" ht="15" customHeight="1">
      <c r="A233" s="284"/>
      <c r="B233" s="284"/>
      <c r="C233" s="241"/>
      <c r="D233" s="241"/>
      <c r="E233" s="241"/>
      <c r="F233" s="241"/>
      <c r="G233" s="241"/>
      <c r="H233" s="241"/>
      <c r="I233" s="241"/>
      <c r="J233" s="241"/>
      <c r="K233" s="241"/>
      <c r="L233" s="241"/>
      <c r="M233" s="241"/>
      <c r="N233" s="241"/>
      <c r="O233" s="241"/>
      <c r="P233" s="241"/>
      <c r="Q233" s="241"/>
      <c r="R233" s="241"/>
      <c r="S233" s="241"/>
      <c r="T233" s="241"/>
      <c r="U233" s="241" t="s">
        <v>429</v>
      </c>
      <c r="V233" s="241"/>
      <c r="W233" s="241"/>
      <c r="X233" s="241"/>
      <c r="Y233" s="241"/>
      <c r="Z233" s="241"/>
      <c r="AA233" s="241"/>
      <c r="AB233" s="241"/>
      <c r="AC233" s="241" t="s">
        <v>311</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c r="CJ233" s="241"/>
      <c r="CK233" s="241"/>
      <c r="CL233" s="241"/>
      <c r="CM233" s="241"/>
      <c r="CN233" s="241"/>
      <c r="CO233" s="241"/>
      <c r="CP233" s="241"/>
      <c r="CQ233" s="241"/>
      <c r="CR233" s="241"/>
      <c r="CS233" s="241"/>
      <c r="CT233" s="241"/>
      <c r="CU233" s="241"/>
      <c r="CV233" s="241"/>
      <c r="CW233" s="241"/>
      <c r="CX233" s="241"/>
      <c r="CY233" s="241"/>
      <c r="CZ233" s="241"/>
      <c r="DA233" s="241"/>
      <c r="DB233" s="241"/>
      <c r="DC233" s="241"/>
      <c r="DD233" s="241"/>
      <c r="DE233" s="241"/>
      <c r="DF233" s="241"/>
      <c r="DG233" s="241"/>
      <c r="DH233" s="241"/>
      <c r="DI233" s="241"/>
      <c r="DJ233" s="241"/>
      <c r="DK233" s="241"/>
      <c r="DL233" s="241"/>
      <c r="DM233" s="241"/>
      <c r="DN233" s="241"/>
      <c r="DO233" s="241"/>
      <c r="DP233" s="241"/>
      <c r="DQ233" s="241"/>
      <c r="DR233" s="241"/>
      <c r="DS233" s="241"/>
      <c r="DT233" s="241"/>
      <c r="DU233" s="241"/>
      <c r="DV233" s="241"/>
      <c r="DW233" s="241"/>
      <c r="DX233" s="241"/>
      <c r="DY233" s="241"/>
      <c r="DZ233" s="241"/>
      <c r="EA233" s="241"/>
      <c r="EB233" s="241"/>
      <c r="EC233" s="241"/>
      <c r="ED233" s="241"/>
      <c r="EE233" s="241"/>
      <c r="EF233" s="241"/>
      <c r="EG233" s="241"/>
      <c r="EH233" s="241"/>
      <c r="EI233" s="241"/>
      <c r="EJ233" s="241"/>
      <c r="EK233" s="241"/>
      <c r="EL233" s="241"/>
      <c r="EM233" s="241"/>
      <c r="EN233" s="241"/>
      <c r="EO233" s="241"/>
      <c r="EP233" s="241"/>
      <c r="EQ233" s="241"/>
      <c r="ER233" s="241"/>
      <c r="ES233" s="241"/>
      <c r="ET233" s="241"/>
      <c r="EU233" s="241"/>
      <c r="EV233" s="241"/>
      <c r="EW233" s="241"/>
      <c r="EX233" s="241"/>
      <c r="EY233" s="241"/>
      <c r="EZ233" s="241"/>
      <c r="FA233" s="241"/>
      <c r="FB233" s="241"/>
      <c r="FC233" s="241"/>
      <c r="FD233" s="241"/>
      <c r="FE233" s="241"/>
      <c r="FF233" s="241"/>
      <c r="FG233" s="241"/>
      <c r="FH233" s="241"/>
      <c r="FI233" s="241"/>
      <c r="FJ233" s="241"/>
      <c r="FK233" s="241"/>
      <c r="FL233" s="241"/>
      <c r="FM233" s="241"/>
      <c r="FN233" s="241"/>
      <c r="FO233" s="241"/>
      <c r="FP233" s="241"/>
      <c r="FQ233" s="241"/>
      <c r="FR233" s="241"/>
      <c r="FS233" s="241"/>
      <c r="FT233" s="241"/>
      <c r="FU233" s="241"/>
      <c r="FV233" s="241"/>
      <c r="FW233" s="241"/>
      <c r="FX233" s="241"/>
      <c r="FY233" s="241"/>
      <c r="FZ233" s="241"/>
      <c r="GA233" s="241"/>
      <c r="GB233" s="241"/>
      <c r="GC233" s="241"/>
      <c r="GD233" s="241"/>
      <c r="GE233" s="241"/>
      <c r="GF233" s="241"/>
      <c r="GG233" s="241"/>
      <c r="GH233" s="241"/>
      <c r="GI233" s="241"/>
      <c r="GJ233" s="241"/>
      <c r="GK233" s="241"/>
      <c r="GL233" s="241"/>
      <c r="GM233" s="241"/>
      <c r="GN233" s="241"/>
      <c r="GO233" s="241"/>
      <c r="GP233" s="241"/>
      <c r="GQ233" s="241"/>
      <c r="GR233" s="241"/>
      <c r="GS233" s="241"/>
      <c r="GT233" s="241"/>
      <c r="GU233" s="241"/>
      <c r="GV233" s="241"/>
      <c r="GW233" s="241"/>
      <c r="GX233" s="241"/>
      <c r="GY233" s="241"/>
      <c r="GZ233" s="241"/>
      <c r="HA233" s="241"/>
      <c r="HB233" s="241"/>
      <c r="HC233" s="241"/>
      <c r="HD233" s="241"/>
      <c r="HE233" s="241"/>
      <c r="HF233" s="241"/>
    </row>
    <row r="234" spans="1:214" s="299" customFormat="1" ht="15" customHeight="1">
      <c r="A234" s="284"/>
      <c r="B234" s="284"/>
      <c r="C234" s="241"/>
      <c r="D234" s="241"/>
      <c r="E234" s="241"/>
      <c r="F234" s="241"/>
      <c r="G234" s="241"/>
      <c r="H234" s="241"/>
      <c r="I234" s="241"/>
      <c r="J234" s="241"/>
      <c r="K234" s="241"/>
      <c r="L234" s="241"/>
      <c r="M234" s="241"/>
      <c r="N234" s="241"/>
      <c r="O234" s="241"/>
      <c r="P234" s="241"/>
      <c r="Q234" s="241"/>
      <c r="R234" s="241"/>
      <c r="S234" s="241"/>
      <c r="T234" s="241"/>
      <c r="U234" s="241" t="s">
        <v>430</v>
      </c>
      <c r="V234" s="241"/>
      <c r="W234" s="241"/>
      <c r="X234" s="241"/>
      <c r="Y234" s="241"/>
      <c r="Z234" s="241"/>
      <c r="AA234" s="241"/>
      <c r="AB234" s="241"/>
      <c r="AC234" s="241" t="s">
        <v>325</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c r="CJ234" s="241"/>
      <c r="CK234" s="241"/>
      <c r="CL234" s="241"/>
      <c r="CM234" s="241"/>
      <c r="CN234" s="241"/>
      <c r="CO234" s="241"/>
      <c r="CP234" s="241"/>
      <c r="CQ234" s="241"/>
      <c r="CR234" s="241"/>
      <c r="CS234" s="241"/>
      <c r="CT234" s="241"/>
      <c r="CU234" s="241"/>
      <c r="CV234" s="241"/>
      <c r="CW234" s="241"/>
      <c r="CX234" s="241"/>
      <c r="CY234" s="241"/>
      <c r="CZ234" s="241"/>
      <c r="DA234" s="241"/>
      <c r="DB234" s="241"/>
      <c r="DC234" s="241"/>
      <c r="DD234" s="241"/>
      <c r="DE234" s="241"/>
      <c r="DF234" s="241"/>
      <c r="DG234" s="241"/>
      <c r="DH234" s="241"/>
      <c r="DI234" s="241"/>
      <c r="DJ234" s="241"/>
      <c r="DK234" s="241"/>
      <c r="DL234" s="241"/>
      <c r="DM234" s="241"/>
      <c r="DN234" s="241"/>
      <c r="DO234" s="241"/>
      <c r="DP234" s="241"/>
      <c r="DQ234" s="241"/>
      <c r="DR234" s="241"/>
      <c r="DS234" s="241"/>
      <c r="DT234" s="241"/>
      <c r="DU234" s="241"/>
      <c r="DV234" s="241"/>
      <c r="DW234" s="241"/>
      <c r="DX234" s="241"/>
      <c r="DY234" s="241"/>
      <c r="DZ234" s="241"/>
      <c r="EA234" s="241"/>
      <c r="EB234" s="241"/>
      <c r="EC234" s="241"/>
      <c r="ED234" s="241"/>
      <c r="EE234" s="241"/>
      <c r="EF234" s="241"/>
      <c r="EG234" s="241"/>
      <c r="EH234" s="241"/>
      <c r="EI234" s="241"/>
      <c r="EJ234" s="241"/>
      <c r="EK234" s="241"/>
      <c r="EL234" s="241"/>
      <c r="EM234" s="241"/>
      <c r="EN234" s="241"/>
      <c r="EO234" s="241"/>
      <c r="EP234" s="241"/>
      <c r="EQ234" s="241"/>
      <c r="ER234" s="241"/>
      <c r="ES234" s="241"/>
      <c r="ET234" s="241"/>
      <c r="EU234" s="241"/>
      <c r="EV234" s="241"/>
      <c r="EW234" s="241"/>
      <c r="EX234" s="241"/>
      <c r="EY234" s="241"/>
      <c r="EZ234" s="241"/>
      <c r="FA234" s="241"/>
      <c r="FB234" s="241"/>
      <c r="FC234" s="241"/>
      <c r="FD234" s="241"/>
      <c r="FE234" s="241"/>
      <c r="FF234" s="241"/>
      <c r="FG234" s="241"/>
      <c r="FH234" s="241"/>
      <c r="FI234" s="241"/>
      <c r="FJ234" s="241"/>
      <c r="FK234" s="241"/>
      <c r="FL234" s="241"/>
      <c r="FM234" s="241"/>
      <c r="FN234" s="241"/>
      <c r="FO234" s="241"/>
      <c r="FP234" s="241"/>
      <c r="FQ234" s="241"/>
      <c r="FR234" s="241"/>
      <c r="FS234" s="241"/>
      <c r="FT234" s="241"/>
      <c r="FU234" s="241"/>
      <c r="FV234" s="241"/>
      <c r="FW234" s="241"/>
      <c r="FX234" s="241"/>
      <c r="FY234" s="241"/>
      <c r="FZ234" s="241"/>
      <c r="GA234" s="241"/>
      <c r="GB234" s="241"/>
      <c r="GC234" s="241"/>
      <c r="GD234" s="241"/>
      <c r="GE234" s="241"/>
      <c r="GF234" s="241"/>
      <c r="GG234" s="241"/>
      <c r="GH234" s="241"/>
      <c r="GI234" s="241"/>
      <c r="GJ234" s="241"/>
      <c r="GK234" s="241"/>
      <c r="GL234" s="241"/>
      <c r="GM234" s="241"/>
      <c r="GN234" s="241"/>
      <c r="GO234" s="241"/>
      <c r="GP234" s="241"/>
      <c r="GQ234" s="241"/>
      <c r="GR234" s="241"/>
      <c r="GS234" s="241"/>
      <c r="GT234" s="241"/>
      <c r="GU234" s="241"/>
      <c r="GV234" s="241"/>
      <c r="GW234" s="241"/>
      <c r="GX234" s="241"/>
      <c r="GY234" s="241"/>
      <c r="GZ234" s="241"/>
      <c r="HA234" s="241"/>
      <c r="HB234" s="241"/>
      <c r="HC234" s="241"/>
      <c r="HD234" s="241"/>
      <c r="HE234" s="241"/>
      <c r="HF234" s="241"/>
    </row>
    <row r="235" spans="1:214" s="299" customFormat="1" ht="15" customHeight="1">
      <c r="A235" s="284"/>
      <c r="B235" s="284"/>
      <c r="C235" s="241"/>
      <c r="D235" s="241"/>
      <c r="E235" s="241"/>
      <c r="F235" s="241"/>
      <c r="G235" s="241"/>
      <c r="H235" s="241"/>
      <c r="I235" s="241"/>
      <c r="J235" s="241"/>
      <c r="K235" s="241"/>
      <c r="L235" s="241"/>
      <c r="M235" s="241"/>
      <c r="N235" s="241"/>
      <c r="O235" s="241"/>
      <c r="P235" s="241"/>
      <c r="Q235" s="241"/>
      <c r="R235" s="241"/>
      <c r="S235" s="241"/>
      <c r="T235" s="241"/>
      <c r="U235" s="241" t="s">
        <v>431</v>
      </c>
      <c r="V235" s="241"/>
      <c r="W235" s="241"/>
      <c r="X235" s="241"/>
      <c r="Y235" s="241"/>
      <c r="Z235" s="241"/>
      <c r="AA235" s="241"/>
      <c r="AB235" s="241"/>
      <c r="AC235" s="241" t="s">
        <v>325</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1"/>
      <c r="CX235" s="241"/>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1"/>
      <c r="DT235" s="241"/>
      <c r="DU235" s="241"/>
      <c r="DV235" s="241"/>
      <c r="DW235" s="241"/>
      <c r="DX235" s="241"/>
      <c r="DY235" s="241"/>
      <c r="DZ235" s="241"/>
      <c r="EA235" s="241"/>
      <c r="EB235" s="241"/>
      <c r="EC235" s="241"/>
      <c r="ED235" s="241"/>
      <c r="EE235" s="241"/>
      <c r="EF235" s="241"/>
      <c r="EG235" s="241"/>
      <c r="EH235" s="241"/>
      <c r="EI235" s="241"/>
      <c r="EJ235" s="241"/>
      <c r="EK235" s="241"/>
      <c r="EL235" s="241"/>
      <c r="EM235" s="241"/>
      <c r="EN235" s="241"/>
      <c r="EO235" s="241"/>
      <c r="EP235" s="241"/>
      <c r="EQ235" s="241"/>
      <c r="ER235" s="241"/>
      <c r="ES235" s="241"/>
      <c r="ET235" s="241"/>
      <c r="EU235" s="241"/>
      <c r="EV235" s="241"/>
      <c r="EW235" s="241"/>
      <c r="EX235" s="241"/>
      <c r="EY235" s="241"/>
      <c r="EZ235" s="241"/>
      <c r="FA235" s="241"/>
      <c r="FB235" s="241"/>
      <c r="FC235" s="241"/>
      <c r="FD235" s="241"/>
      <c r="FE235" s="241"/>
      <c r="FF235" s="241"/>
      <c r="FG235" s="241"/>
      <c r="FH235" s="241"/>
      <c r="FI235" s="241"/>
      <c r="FJ235" s="241"/>
      <c r="FK235" s="241"/>
      <c r="FL235" s="241"/>
      <c r="FM235" s="241"/>
      <c r="FN235" s="241"/>
      <c r="FO235" s="241"/>
      <c r="FP235" s="241"/>
      <c r="FQ235" s="241"/>
      <c r="FR235" s="241"/>
      <c r="FS235" s="241"/>
      <c r="FT235" s="241"/>
      <c r="FU235" s="241"/>
      <c r="FV235" s="241"/>
      <c r="FW235" s="241"/>
      <c r="FX235" s="241"/>
      <c r="FY235" s="241"/>
      <c r="FZ235" s="241"/>
      <c r="GA235" s="241"/>
      <c r="GB235" s="241"/>
      <c r="GC235" s="241"/>
      <c r="GD235" s="241"/>
      <c r="GE235" s="241"/>
      <c r="GF235" s="241"/>
      <c r="GG235" s="241"/>
      <c r="GH235" s="241"/>
      <c r="GI235" s="241"/>
      <c r="GJ235" s="241"/>
      <c r="GK235" s="241"/>
      <c r="GL235" s="241"/>
      <c r="GM235" s="241"/>
      <c r="GN235" s="241"/>
      <c r="GO235" s="241"/>
      <c r="GP235" s="241"/>
      <c r="GQ235" s="241"/>
      <c r="GR235" s="241"/>
      <c r="GS235" s="241"/>
      <c r="GT235" s="241"/>
      <c r="GU235" s="241"/>
      <c r="GV235" s="241"/>
      <c r="GW235" s="241"/>
      <c r="GX235" s="241"/>
      <c r="GY235" s="241"/>
      <c r="GZ235" s="241"/>
      <c r="HA235" s="241"/>
      <c r="HB235" s="241"/>
      <c r="HC235" s="241"/>
      <c r="HD235" s="241"/>
      <c r="HE235" s="241"/>
      <c r="HF235" s="241"/>
    </row>
    <row r="236" spans="1:214" s="299" customFormat="1" ht="15" customHeight="1">
      <c r="A236" s="284"/>
      <c r="B236" s="284"/>
      <c r="C236" s="241"/>
      <c r="D236" s="241"/>
      <c r="E236" s="241"/>
      <c r="F236" s="241"/>
      <c r="G236" s="241"/>
      <c r="H236" s="241"/>
      <c r="I236" s="241"/>
      <c r="J236" s="241"/>
      <c r="K236" s="241"/>
      <c r="L236" s="241"/>
      <c r="M236" s="241"/>
      <c r="N236" s="241"/>
      <c r="O236" s="241"/>
      <c r="P236" s="241"/>
      <c r="Q236" s="241"/>
      <c r="R236" s="241"/>
      <c r="S236" s="241"/>
      <c r="T236" s="241"/>
      <c r="U236" s="241" t="s">
        <v>432</v>
      </c>
      <c r="V236" s="241"/>
      <c r="W236" s="241"/>
      <c r="X236" s="241"/>
      <c r="Y236" s="241"/>
      <c r="Z236" s="241"/>
      <c r="AA236" s="241"/>
      <c r="AB236" s="241"/>
      <c r="AC236" s="241" t="s">
        <v>325</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c r="DV236" s="241"/>
      <c r="DW236" s="241"/>
      <c r="DX236" s="241"/>
      <c r="DY236" s="241"/>
      <c r="DZ236" s="241"/>
      <c r="EA236" s="241"/>
      <c r="EB236" s="241"/>
      <c r="EC236" s="241"/>
      <c r="ED236" s="241"/>
      <c r="EE236" s="241"/>
      <c r="EF236" s="241"/>
      <c r="EG236" s="241"/>
      <c r="EH236" s="241"/>
      <c r="EI236" s="241"/>
      <c r="EJ236" s="241"/>
      <c r="EK236" s="241"/>
      <c r="EL236" s="241"/>
      <c r="EM236" s="241"/>
      <c r="EN236" s="241"/>
      <c r="EO236" s="241"/>
      <c r="EP236" s="241"/>
      <c r="EQ236" s="241"/>
      <c r="ER236" s="241"/>
      <c r="ES236" s="241"/>
      <c r="ET236" s="241"/>
      <c r="EU236" s="241"/>
      <c r="EV236" s="241"/>
      <c r="EW236" s="241"/>
      <c r="EX236" s="241"/>
      <c r="EY236" s="241"/>
      <c r="EZ236" s="241"/>
      <c r="FA236" s="241"/>
      <c r="FB236" s="241"/>
      <c r="FC236" s="241"/>
      <c r="FD236" s="241"/>
      <c r="FE236" s="241"/>
      <c r="FF236" s="241"/>
      <c r="FG236" s="241"/>
      <c r="FH236" s="241"/>
      <c r="FI236" s="241"/>
      <c r="FJ236" s="241"/>
      <c r="FK236" s="241"/>
      <c r="FL236" s="241"/>
      <c r="FM236" s="241"/>
      <c r="FN236" s="241"/>
      <c r="FO236" s="241"/>
      <c r="FP236" s="241"/>
      <c r="FQ236" s="241"/>
      <c r="FR236" s="241"/>
      <c r="FS236" s="241"/>
      <c r="FT236" s="241"/>
      <c r="FU236" s="241"/>
      <c r="FV236" s="241"/>
      <c r="FW236" s="241"/>
      <c r="FX236" s="241"/>
      <c r="FY236" s="241"/>
      <c r="FZ236" s="241"/>
      <c r="GA236" s="241"/>
      <c r="GB236" s="241"/>
      <c r="GC236" s="241"/>
      <c r="GD236" s="241"/>
      <c r="GE236" s="241"/>
      <c r="GF236" s="241"/>
      <c r="GG236" s="241"/>
      <c r="GH236" s="241"/>
      <c r="GI236" s="241"/>
      <c r="GJ236" s="241"/>
      <c r="GK236" s="241"/>
      <c r="GL236" s="241"/>
      <c r="GM236" s="241"/>
      <c r="GN236" s="241"/>
      <c r="GO236" s="241"/>
      <c r="GP236" s="241"/>
      <c r="GQ236" s="241"/>
      <c r="GR236" s="241"/>
      <c r="GS236" s="241"/>
      <c r="GT236" s="241"/>
      <c r="GU236" s="241"/>
      <c r="GV236" s="241"/>
      <c r="GW236" s="241"/>
      <c r="GX236" s="241"/>
      <c r="GY236" s="241"/>
      <c r="GZ236" s="241"/>
      <c r="HA236" s="241"/>
      <c r="HB236" s="241"/>
      <c r="HC236" s="241"/>
      <c r="HD236" s="241"/>
      <c r="HE236" s="241"/>
      <c r="HF236" s="241"/>
    </row>
    <row r="237" spans="1:214" s="299" customFormat="1" ht="15" customHeight="1">
      <c r="A237" s="284"/>
      <c r="B237" s="284"/>
      <c r="C237" s="241"/>
      <c r="D237" s="241"/>
      <c r="E237" s="241"/>
      <c r="F237" s="241"/>
      <c r="G237" s="241"/>
      <c r="H237" s="241"/>
      <c r="I237" s="241"/>
      <c r="J237" s="241"/>
      <c r="K237" s="241"/>
      <c r="L237" s="241"/>
      <c r="M237" s="241"/>
      <c r="N237" s="241"/>
      <c r="O237" s="241"/>
      <c r="P237" s="241"/>
      <c r="Q237" s="241"/>
      <c r="R237" s="241"/>
      <c r="S237" s="241"/>
      <c r="T237" s="241"/>
      <c r="U237" s="241" t="s">
        <v>433</v>
      </c>
      <c r="V237" s="241"/>
      <c r="W237" s="241"/>
      <c r="X237" s="241"/>
      <c r="Y237" s="241"/>
      <c r="Z237" s="241"/>
      <c r="AA237" s="241"/>
      <c r="AB237" s="241"/>
      <c r="AC237" s="241" t="s">
        <v>316</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c r="CJ237" s="241"/>
      <c r="CK237" s="241"/>
      <c r="CL237" s="241"/>
      <c r="CM237" s="241"/>
      <c r="CN237" s="241"/>
      <c r="CO237" s="241"/>
      <c r="CP237" s="241"/>
      <c r="CQ237" s="241"/>
      <c r="CR237" s="241"/>
      <c r="CS237" s="241"/>
      <c r="CT237" s="241"/>
      <c r="CU237" s="241"/>
      <c r="CV237" s="241"/>
      <c r="CW237" s="241"/>
      <c r="CX237" s="241"/>
      <c r="CY237" s="241"/>
      <c r="CZ237" s="241"/>
      <c r="DA237" s="241"/>
      <c r="DB237" s="241"/>
      <c r="DC237" s="241"/>
      <c r="DD237" s="241"/>
      <c r="DE237" s="241"/>
      <c r="DF237" s="241"/>
      <c r="DG237" s="241"/>
      <c r="DH237" s="241"/>
      <c r="DI237" s="241"/>
      <c r="DJ237" s="241"/>
      <c r="DK237" s="241"/>
      <c r="DL237" s="241"/>
      <c r="DM237" s="241"/>
      <c r="DN237" s="241"/>
      <c r="DO237" s="241"/>
      <c r="DP237" s="241"/>
      <c r="DQ237" s="241"/>
      <c r="DR237" s="241"/>
      <c r="DS237" s="241"/>
      <c r="DT237" s="241"/>
      <c r="DU237" s="241"/>
      <c r="DV237" s="241"/>
      <c r="DW237" s="241"/>
      <c r="DX237" s="241"/>
      <c r="DY237" s="241"/>
      <c r="DZ237" s="241"/>
      <c r="EA237" s="241"/>
      <c r="EB237" s="241"/>
      <c r="EC237" s="241"/>
      <c r="ED237" s="241"/>
      <c r="EE237" s="241"/>
      <c r="EF237" s="241"/>
      <c r="EG237" s="241"/>
      <c r="EH237" s="241"/>
      <c r="EI237" s="241"/>
      <c r="EJ237" s="241"/>
      <c r="EK237" s="241"/>
      <c r="EL237" s="241"/>
      <c r="EM237" s="241"/>
      <c r="EN237" s="241"/>
      <c r="EO237" s="241"/>
      <c r="EP237" s="241"/>
      <c r="EQ237" s="241"/>
      <c r="ER237" s="241"/>
      <c r="ES237" s="241"/>
      <c r="ET237" s="241"/>
      <c r="EU237" s="241"/>
      <c r="EV237" s="241"/>
      <c r="EW237" s="241"/>
      <c r="EX237" s="241"/>
      <c r="EY237" s="241"/>
      <c r="EZ237" s="241"/>
      <c r="FA237" s="241"/>
      <c r="FB237" s="241"/>
      <c r="FC237" s="241"/>
      <c r="FD237" s="241"/>
      <c r="FE237" s="241"/>
      <c r="FF237" s="241"/>
      <c r="FG237" s="241"/>
      <c r="FH237" s="241"/>
      <c r="FI237" s="241"/>
      <c r="FJ237" s="241"/>
      <c r="FK237" s="241"/>
      <c r="FL237" s="241"/>
      <c r="FM237" s="241"/>
      <c r="FN237" s="241"/>
      <c r="FO237" s="241"/>
      <c r="FP237" s="241"/>
      <c r="FQ237" s="241"/>
      <c r="FR237" s="241"/>
      <c r="FS237" s="241"/>
      <c r="FT237" s="241"/>
      <c r="FU237" s="241"/>
      <c r="FV237" s="241"/>
      <c r="FW237" s="241"/>
      <c r="FX237" s="241"/>
      <c r="FY237" s="241"/>
      <c r="FZ237" s="241"/>
      <c r="GA237" s="241"/>
      <c r="GB237" s="241"/>
      <c r="GC237" s="241"/>
      <c r="GD237" s="241"/>
      <c r="GE237" s="241"/>
      <c r="GF237" s="241"/>
      <c r="GG237" s="241"/>
      <c r="GH237" s="241"/>
      <c r="GI237" s="241"/>
      <c r="GJ237" s="241"/>
      <c r="GK237" s="241"/>
      <c r="GL237" s="241"/>
      <c r="GM237" s="241"/>
      <c r="GN237" s="241"/>
      <c r="GO237" s="241"/>
      <c r="GP237" s="241"/>
      <c r="GQ237" s="241"/>
      <c r="GR237" s="241"/>
      <c r="GS237" s="241"/>
      <c r="GT237" s="241"/>
      <c r="GU237" s="241"/>
      <c r="GV237" s="241"/>
      <c r="GW237" s="241"/>
      <c r="GX237" s="241"/>
      <c r="GY237" s="241"/>
      <c r="GZ237" s="241"/>
      <c r="HA237" s="241"/>
      <c r="HB237" s="241"/>
      <c r="HC237" s="241"/>
      <c r="HD237" s="241"/>
      <c r="HE237" s="241"/>
      <c r="HF237" s="241"/>
    </row>
    <row r="238" spans="1:214" s="299" customFormat="1" ht="15" customHeight="1">
      <c r="A238" s="284"/>
      <c r="B238" s="284"/>
      <c r="C238" s="241"/>
      <c r="D238" s="241"/>
      <c r="E238" s="241"/>
      <c r="F238" s="241"/>
      <c r="G238" s="241"/>
      <c r="H238" s="241"/>
      <c r="I238" s="241"/>
      <c r="J238" s="241"/>
      <c r="K238" s="241"/>
      <c r="L238" s="241"/>
      <c r="M238" s="241"/>
      <c r="N238" s="241"/>
      <c r="O238" s="241"/>
      <c r="P238" s="241"/>
      <c r="Q238" s="241"/>
      <c r="R238" s="241"/>
      <c r="S238" s="241"/>
      <c r="T238" s="241"/>
      <c r="U238" s="241" t="s">
        <v>434</v>
      </c>
      <c r="V238" s="241"/>
      <c r="W238" s="241"/>
      <c r="X238" s="241"/>
      <c r="Y238" s="241"/>
      <c r="Z238" s="241"/>
      <c r="AA238" s="241"/>
      <c r="AB238" s="241"/>
      <c r="AC238" s="241" t="s">
        <v>325</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c r="DD238" s="241"/>
      <c r="DE238" s="241"/>
      <c r="DF238" s="241"/>
      <c r="DG238" s="241"/>
      <c r="DH238" s="241"/>
      <c r="DI238" s="241"/>
      <c r="DJ238" s="241"/>
      <c r="DK238" s="241"/>
      <c r="DL238" s="241"/>
      <c r="DM238" s="241"/>
      <c r="DN238" s="241"/>
      <c r="DO238" s="241"/>
      <c r="DP238" s="241"/>
      <c r="DQ238" s="241"/>
      <c r="DR238" s="241"/>
      <c r="DS238" s="241"/>
      <c r="DT238" s="241"/>
      <c r="DU238" s="241"/>
      <c r="DV238" s="241"/>
      <c r="DW238" s="241"/>
      <c r="DX238" s="241"/>
      <c r="DY238" s="241"/>
      <c r="DZ238" s="241"/>
      <c r="EA238" s="241"/>
      <c r="EB238" s="241"/>
      <c r="EC238" s="241"/>
      <c r="ED238" s="241"/>
      <c r="EE238" s="241"/>
      <c r="EF238" s="241"/>
      <c r="EG238" s="241"/>
      <c r="EH238" s="241"/>
      <c r="EI238" s="241"/>
      <c r="EJ238" s="241"/>
      <c r="EK238" s="241"/>
      <c r="EL238" s="241"/>
      <c r="EM238" s="241"/>
      <c r="EN238" s="241"/>
      <c r="EO238" s="241"/>
      <c r="EP238" s="241"/>
      <c r="EQ238" s="241"/>
      <c r="ER238" s="241"/>
      <c r="ES238" s="241"/>
      <c r="ET238" s="241"/>
      <c r="EU238" s="241"/>
      <c r="EV238" s="241"/>
      <c r="EW238" s="241"/>
      <c r="EX238" s="241"/>
      <c r="EY238" s="241"/>
      <c r="EZ238" s="241"/>
      <c r="FA238" s="241"/>
      <c r="FB238" s="241"/>
      <c r="FC238" s="241"/>
      <c r="FD238" s="241"/>
      <c r="FE238" s="241"/>
      <c r="FF238" s="241"/>
      <c r="FG238" s="241"/>
      <c r="FH238" s="241"/>
      <c r="FI238" s="241"/>
      <c r="FJ238" s="241"/>
      <c r="FK238" s="241"/>
      <c r="FL238" s="241"/>
      <c r="FM238" s="241"/>
      <c r="FN238" s="241"/>
      <c r="FO238" s="241"/>
      <c r="FP238" s="241"/>
      <c r="FQ238" s="241"/>
      <c r="FR238" s="241"/>
      <c r="FS238" s="241"/>
      <c r="FT238" s="241"/>
      <c r="FU238" s="241"/>
      <c r="FV238" s="241"/>
      <c r="FW238" s="241"/>
      <c r="FX238" s="241"/>
      <c r="FY238" s="241"/>
      <c r="FZ238" s="241"/>
      <c r="GA238" s="241"/>
      <c r="GB238" s="241"/>
      <c r="GC238" s="241"/>
      <c r="GD238" s="241"/>
      <c r="GE238" s="241"/>
      <c r="GF238" s="241"/>
      <c r="GG238" s="241"/>
      <c r="GH238" s="241"/>
      <c r="GI238" s="241"/>
      <c r="GJ238" s="241"/>
      <c r="GK238" s="241"/>
      <c r="GL238" s="241"/>
      <c r="GM238" s="241"/>
      <c r="GN238" s="241"/>
      <c r="GO238" s="241"/>
      <c r="GP238" s="241"/>
      <c r="GQ238" s="241"/>
      <c r="GR238" s="241"/>
      <c r="GS238" s="241"/>
      <c r="GT238" s="241"/>
      <c r="GU238" s="241"/>
      <c r="GV238" s="241"/>
      <c r="GW238" s="241"/>
      <c r="GX238" s="241"/>
      <c r="GY238" s="241"/>
      <c r="GZ238" s="241"/>
      <c r="HA238" s="241"/>
      <c r="HB238" s="241"/>
      <c r="HC238" s="241"/>
      <c r="HD238" s="241"/>
      <c r="HE238" s="241"/>
      <c r="HF238" s="241"/>
    </row>
    <row r="239" spans="1:214" s="299" customFormat="1" ht="15" customHeight="1">
      <c r="A239" s="284"/>
      <c r="B239" s="284"/>
      <c r="C239" s="241"/>
      <c r="D239" s="241"/>
      <c r="E239" s="241"/>
      <c r="F239" s="241"/>
      <c r="G239" s="241"/>
      <c r="H239" s="241"/>
      <c r="I239" s="241"/>
      <c r="J239" s="241"/>
      <c r="K239" s="241"/>
      <c r="L239" s="241"/>
      <c r="M239" s="241"/>
      <c r="N239" s="241"/>
      <c r="O239" s="241"/>
      <c r="P239" s="241"/>
      <c r="Q239" s="241"/>
      <c r="R239" s="241"/>
      <c r="S239" s="241"/>
      <c r="T239" s="241"/>
      <c r="U239" s="241" t="s">
        <v>435</v>
      </c>
      <c r="V239" s="241"/>
      <c r="W239" s="241"/>
      <c r="X239" s="241"/>
      <c r="Y239" s="241"/>
      <c r="Z239" s="241"/>
      <c r="AA239" s="241"/>
      <c r="AB239" s="241"/>
      <c r="AC239" s="241" t="s">
        <v>325</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c r="DD239" s="241"/>
      <c r="DE239" s="241"/>
      <c r="DF239" s="241"/>
      <c r="DG239" s="241"/>
      <c r="DH239" s="241"/>
      <c r="DI239" s="241"/>
      <c r="DJ239" s="241"/>
      <c r="DK239" s="241"/>
      <c r="DL239" s="241"/>
      <c r="DM239" s="241"/>
      <c r="DN239" s="241"/>
      <c r="DO239" s="241"/>
      <c r="DP239" s="241"/>
      <c r="DQ239" s="241"/>
      <c r="DR239" s="241"/>
      <c r="DS239" s="241"/>
      <c r="DT239" s="241"/>
      <c r="DU239" s="241"/>
      <c r="DV239" s="241"/>
      <c r="DW239" s="241"/>
      <c r="DX239" s="241"/>
      <c r="DY239" s="241"/>
      <c r="DZ239" s="241"/>
      <c r="EA239" s="241"/>
      <c r="EB239" s="241"/>
      <c r="EC239" s="241"/>
      <c r="ED239" s="241"/>
      <c r="EE239" s="241"/>
      <c r="EF239" s="241"/>
      <c r="EG239" s="241"/>
      <c r="EH239" s="241"/>
      <c r="EI239" s="241"/>
      <c r="EJ239" s="241"/>
      <c r="EK239" s="241"/>
      <c r="EL239" s="241"/>
      <c r="EM239" s="241"/>
      <c r="EN239" s="241"/>
      <c r="EO239" s="241"/>
      <c r="EP239" s="241"/>
      <c r="EQ239" s="241"/>
      <c r="ER239" s="241"/>
      <c r="ES239" s="241"/>
      <c r="ET239" s="241"/>
      <c r="EU239" s="241"/>
      <c r="EV239" s="241"/>
      <c r="EW239" s="241"/>
      <c r="EX239" s="241"/>
      <c r="EY239" s="241"/>
      <c r="EZ239" s="241"/>
      <c r="FA239" s="241"/>
      <c r="FB239" s="241"/>
      <c r="FC239" s="241"/>
      <c r="FD239" s="241"/>
      <c r="FE239" s="241"/>
      <c r="FF239" s="241"/>
      <c r="FG239" s="241"/>
      <c r="FH239" s="241"/>
      <c r="FI239" s="241"/>
      <c r="FJ239" s="241"/>
      <c r="FK239" s="241"/>
      <c r="FL239" s="241"/>
      <c r="FM239" s="241"/>
      <c r="FN239" s="241"/>
      <c r="FO239" s="241"/>
      <c r="FP239" s="241"/>
      <c r="FQ239" s="241"/>
      <c r="FR239" s="241"/>
      <c r="FS239" s="241"/>
      <c r="FT239" s="241"/>
      <c r="FU239" s="241"/>
      <c r="FV239" s="241"/>
      <c r="FW239" s="241"/>
      <c r="FX239" s="241"/>
      <c r="FY239" s="241"/>
      <c r="FZ239" s="241"/>
      <c r="GA239" s="241"/>
      <c r="GB239" s="241"/>
      <c r="GC239" s="241"/>
      <c r="GD239" s="241"/>
      <c r="GE239" s="241"/>
      <c r="GF239" s="241"/>
      <c r="GG239" s="241"/>
      <c r="GH239" s="241"/>
      <c r="GI239" s="241"/>
      <c r="GJ239" s="241"/>
      <c r="GK239" s="241"/>
      <c r="GL239" s="241"/>
      <c r="GM239" s="241"/>
      <c r="GN239" s="241"/>
      <c r="GO239" s="241"/>
      <c r="GP239" s="241"/>
      <c r="GQ239" s="241"/>
      <c r="GR239" s="241"/>
      <c r="GS239" s="241"/>
      <c r="GT239" s="241"/>
      <c r="GU239" s="241"/>
      <c r="GV239" s="241"/>
      <c r="GW239" s="241"/>
      <c r="GX239" s="241"/>
      <c r="GY239" s="241"/>
      <c r="GZ239" s="241"/>
      <c r="HA239" s="241"/>
      <c r="HB239" s="241"/>
      <c r="HC239" s="241"/>
      <c r="HD239" s="241"/>
      <c r="HE239" s="241"/>
      <c r="HF239" s="241"/>
    </row>
    <row r="240" spans="1:214" s="299" customFormat="1" ht="15" customHeight="1">
      <c r="A240" s="284"/>
      <c r="B240" s="284"/>
      <c r="C240" s="241"/>
      <c r="D240" s="241"/>
      <c r="E240" s="241"/>
      <c r="F240" s="241"/>
      <c r="G240" s="241"/>
      <c r="H240" s="241"/>
      <c r="I240" s="241"/>
      <c r="J240" s="241"/>
      <c r="K240" s="241"/>
      <c r="L240" s="241"/>
      <c r="M240" s="241"/>
      <c r="N240" s="241"/>
      <c r="O240" s="241"/>
      <c r="P240" s="241"/>
      <c r="Q240" s="241"/>
      <c r="R240" s="241"/>
      <c r="S240" s="241"/>
      <c r="T240" s="241"/>
      <c r="U240" s="241" t="s">
        <v>436</v>
      </c>
      <c r="V240" s="241"/>
      <c r="W240" s="241"/>
      <c r="X240" s="241"/>
      <c r="Y240" s="241"/>
      <c r="Z240" s="241"/>
      <c r="AA240" s="241"/>
      <c r="AB240" s="241"/>
      <c r="AC240" s="241" t="s">
        <v>309</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c r="CJ240" s="241"/>
      <c r="CK240" s="241"/>
      <c r="CL240" s="241"/>
      <c r="CM240" s="241"/>
      <c r="CN240" s="241"/>
      <c r="CO240" s="241"/>
      <c r="CP240" s="241"/>
      <c r="CQ240" s="241"/>
      <c r="CR240" s="241"/>
      <c r="CS240" s="241"/>
      <c r="CT240" s="241"/>
      <c r="CU240" s="241"/>
      <c r="CV240" s="241"/>
      <c r="CW240" s="241"/>
      <c r="CX240" s="241"/>
      <c r="CY240" s="241"/>
      <c r="CZ240" s="241"/>
      <c r="DA240" s="241"/>
      <c r="DB240" s="241"/>
      <c r="DC240" s="241"/>
      <c r="DD240" s="241"/>
      <c r="DE240" s="241"/>
      <c r="DF240" s="241"/>
      <c r="DG240" s="241"/>
      <c r="DH240" s="241"/>
      <c r="DI240" s="241"/>
      <c r="DJ240" s="241"/>
      <c r="DK240" s="241"/>
      <c r="DL240" s="241"/>
      <c r="DM240" s="241"/>
      <c r="DN240" s="241"/>
      <c r="DO240" s="241"/>
      <c r="DP240" s="241"/>
      <c r="DQ240" s="241"/>
      <c r="DR240" s="241"/>
      <c r="DS240" s="241"/>
      <c r="DT240" s="241"/>
      <c r="DU240" s="241"/>
      <c r="DV240" s="241"/>
      <c r="DW240" s="241"/>
      <c r="DX240" s="241"/>
      <c r="DY240" s="241"/>
      <c r="DZ240" s="241"/>
      <c r="EA240" s="241"/>
      <c r="EB240" s="241"/>
      <c r="EC240" s="241"/>
      <c r="ED240" s="241"/>
      <c r="EE240" s="241"/>
      <c r="EF240" s="241"/>
      <c r="EG240" s="241"/>
      <c r="EH240" s="241"/>
      <c r="EI240" s="241"/>
      <c r="EJ240" s="241"/>
      <c r="EK240" s="241"/>
      <c r="EL240" s="241"/>
      <c r="EM240" s="241"/>
      <c r="EN240" s="241"/>
      <c r="EO240" s="241"/>
      <c r="EP240" s="241"/>
      <c r="EQ240" s="241"/>
      <c r="ER240" s="241"/>
      <c r="ES240" s="241"/>
      <c r="ET240" s="241"/>
      <c r="EU240" s="241"/>
      <c r="EV240" s="241"/>
      <c r="EW240" s="241"/>
      <c r="EX240" s="241"/>
      <c r="EY240" s="241"/>
      <c r="EZ240" s="241"/>
      <c r="FA240" s="241"/>
      <c r="FB240" s="241"/>
      <c r="FC240" s="241"/>
      <c r="FD240" s="241"/>
      <c r="FE240" s="241"/>
      <c r="FF240" s="241"/>
      <c r="FG240" s="241"/>
      <c r="FH240" s="241"/>
      <c r="FI240" s="241"/>
      <c r="FJ240" s="241"/>
      <c r="FK240" s="241"/>
      <c r="FL240" s="241"/>
      <c r="FM240" s="241"/>
      <c r="FN240" s="241"/>
      <c r="FO240" s="241"/>
      <c r="FP240" s="241"/>
      <c r="FQ240" s="241"/>
      <c r="FR240" s="241"/>
      <c r="FS240" s="241"/>
      <c r="FT240" s="241"/>
      <c r="FU240" s="241"/>
      <c r="FV240" s="241"/>
      <c r="FW240" s="241"/>
      <c r="FX240" s="241"/>
      <c r="FY240" s="241"/>
      <c r="FZ240" s="241"/>
      <c r="GA240" s="241"/>
      <c r="GB240" s="241"/>
      <c r="GC240" s="241"/>
      <c r="GD240" s="241"/>
      <c r="GE240" s="241"/>
      <c r="GF240" s="241"/>
      <c r="GG240" s="241"/>
      <c r="GH240" s="241"/>
      <c r="GI240" s="241"/>
      <c r="GJ240" s="241"/>
      <c r="GK240" s="241"/>
      <c r="GL240" s="241"/>
      <c r="GM240" s="241"/>
      <c r="GN240" s="241"/>
      <c r="GO240" s="241"/>
      <c r="GP240" s="241"/>
      <c r="GQ240" s="241"/>
      <c r="GR240" s="241"/>
      <c r="GS240" s="241"/>
      <c r="GT240" s="241"/>
      <c r="GU240" s="241"/>
      <c r="GV240" s="241"/>
      <c r="GW240" s="241"/>
      <c r="GX240" s="241"/>
      <c r="GY240" s="241"/>
      <c r="GZ240" s="241"/>
      <c r="HA240" s="241"/>
      <c r="HB240" s="241"/>
      <c r="HC240" s="241"/>
      <c r="HD240" s="241"/>
      <c r="HE240" s="241"/>
      <c r="HF240" s="241"/>
    </row>
    <row r="241" spans="1:214" s="299" customFormat="1" ht="15" customHeight="1">
      <c r="A241" s="284"/>
      <c r="B241" s="284"/>
      <c r="C241" s="241"/>
      <c r="D241" s="241"/>
      <c r="E241" s="241"/>
      <c r="F241" s="241"/>
      <c r="G241" s="241"/>
      <c r="H241" s="241"/>
      <c r="I241" s="241"/>
      <c r="J241" s="241"/>
      <c r="K241" s="241"/>
      <c r="L241" s="241"/>
      <c r="M241" s="241"/>
      <c r="N241" s="241"/>
      <c r="O241" s="241"/>
      <c r="P241" s="241"/>
      <c r="Q241" s="241"/>
      <c r="R241" s="241"/>
      <c r="S241" s="241"/>
      <c r="T241" s="241"/>
      <c r="U241" s="241" t="s">
        <v>437</v>
      </c>
      <c r="V241" s="241"/>
      <c r="W241" s="241"/>
      <c r="X241" s="241"/>
      <c r="Y241" s="241"/>
      <c r="Z241" s="241"/>
      <c r="AA241" s="241"/>
      <c r="AB241" s="241"/>
      <c r="AC241" s="241" t="s">
        <v>386</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c r="CJ241" s="241"/>
      <c r="CK241" s="241"/>
      <c r="CL241" s="241"/>
      <c r="CM241" s="241"/>
      <c r="CN241" s="241"/>
      <c r="CO241" s="241"/>
      <c r="CP241" s="241"/>
      <c r="CQ241" s="241"/>
      <c r="CR241" s="241"/>
      <c r="CS241" s="241"/>
      <c r="CT241" s="241"/>
      <c r="CU241" s="241"/>
      <c r="CV241" s="241"/>
      <c r="CW241" s="241"/>
      <c r="CX241" s="241"/>
      <c r="CY241" s="241"/>
      <c r="CZ241" s="241"/>
      <c r="DA241" s="241"/>
      <c r="DB241" s="241"/>
      <c r="DC241" s="241"/>
      <c r="DD241" s="241"/>
      <c r="DE241" s="241"/>
      <c r="DF241" s="241"/>
      <c r="DG241" s="241"/>
      <c r="DH241" s="241"/>
      <c r="DI241" s="241"/>
      <c r="DJ241" s="241"/>
      <c r="DK241" s="241"/>
      <c r="DL241" s="241"/>
      <c r="DM241" s="241"/>
      <c r="DN241" s="241"/>
      <c r="DO241" s="241"/>
      <c r="DP241" s="241"/>
      <c r="DQ241" s="241"/>
      <c r="DR241" s="241"/>
      <c r="DS241" s="241"/>
      <c r="DT241" s="241"/>
      <c r="DU241" s="241"/>
      <c r="DV241" s="241"/>
      <c r="DW241" s="241"/>
      <c r="DX241" s="241"/>
      <c r="DY241" s="241"/>
      <c r="DZ241" s="241"/>
      <c r="EA241" s="241"/>
      <c r="EB241" s="241"/>
      <c r="EC241" s="241"/>
      <c r="ED241" s="241"/>
      <c r="EE241" s="241"/>
      <c r="EF241" s="241"/>
      <c r="EG241" s="241"/>
      <c r="EH241" s="241"/>
      <c r="EI241" s="241"/>
      <c r="EJ241" s="241"/>
      <c r="EK241" s="241"/>
      <c r="EL241" s="241"/>
      <c r="EM241" s="241"/>
      <c r="EN241" s="241"/>
      <c r="EO241" s="241"/>
      <c r="EP241" s="241"/>
      <c r="EQ241" s="241"/>
      <c r="ER241" s="241"/>
      <c r="ES241" s="241"/>
      <c r="ET241" s="241"/>
      <c r="EU241" s="241"/>
      <c r="EV241" s="241"/>
      <c r="EW241" s="241"/>
      <c r="EX241" s="241"/>
      <c r="EY241" s="241"/>
      <c r="EZ241" s="241"/>
      <c r="FA241" s="241"/>
      <c r="FB241" s="241"/>
      <c r="FC241" s="241"/>
      <c r="FD241" s="241"/>
      <c r="FE241" s="241"/>
      <c r="FF241" s="241"/>
      <c r="FG241" s="241"/>
      <c r="FH241" s="241"/>
      <c r="FI241" s="241"/>
      <c r="FJ241" s="241"/>
      <c r="FK241" s="241"/>
      <c r="FL241" s="241"/>
      <c r="FM241" s="241"/>
      <c r="FN241" s="241"/>
      <c r="FO241" s="241"/>
      <c r="FP241" s="241"/>
      <c r="FQ241" s="241"/>
      <c r="FR241" s="241"/>
      <c r="FS241" s="241"/>
      <c r="FT241" s="241"/>
      <c r="FU241" s="241"/>
      <c r="FV241" s="241"/>
      <c r="FW241" s="241"/>
      <c r="FX241" s="241"/>
      <c r="FY241" s="241"/>
      <c r="FZ241" s="241"/>
      <c r="GA241" s="241"/>
      <c r="GB241" s="241"/>
      <c r="GC241" s="241"/>
      <c r="GD241" s="241"/>
      <c r="GE241" s="241"/>
      <c r="GF241" s="241"/>
      <c r="GG241" s="241"/>
      <c r="GH241" s="241"/>
      <c r="GI241" s="241"/>
      <c r="GJ241" s="241"/>
      <c r="GK241" s="241"/>
      <c r="GL241" s="241"/>
      <c r="GM241" s="241"/>
      <c r="GN241" s="241"/>
      <c r="GO241" s="241"/>
      <c r="GP241" s="241"/>
      <c r="GQ241" s="241"/>
      <c r="GR241" s="241"/>
      <c r="GS241" s="241"/>
      <c r="GT241" s="241"/>
      <c r="GU241" s="241"/>
      <c r="GV241" s="241"/>
      <c r="GW241" s="241"/>
      <c r="GX241" s="241"/>
      <c r="GY241" s="241"/>
      <c r="GZ241" s="241"/>
      <c r="HA241" s="241"/>
      <c r="HB241" s="241"/>
      <c r="HC241" s="241"/>
      <c r="HD241" s="241"/>
      <c r="HE241" s="241"/>
      <c r="HF241" s="241"/>
    </row>
    <row r="242" spans="1:214" s="299" customFormat="1" ht="15" customHeight="1">
      <c r="A242" s="284"/>
      <c r="B242" s="284"/>
      <c r="C242" s="241"/>
      <c r="D242" s="241"/>
      <c r="E242" s="241"/>
      <c r="F242" s="241"/>
      <c r="G242" s="241"/>
      <c r="H242" s="241"/>
      <c r="I242" s="241"/>
      <c r="J242" s="241"/>
      <c r="K242" s="241"/>
      <c r="L242" s="241"/>
      <c r="M242" s="241"/>
      <c r="N242" s="241"/>
      <c r="O242" s="241"/>
      <c r="P242" s="241"/>
      <c r="Q242" s="241"/>
      <c r="R242" s="241"/>
      <c r="S242" s="241"/>
      <c r="T242" s="241"/>
      <c r="U242" s="241" t="s">
        <v>438</v>
      </c>
      <c r="V242" s="241"/>
      <c r="W242" s="241"/>
      <c r="X242" s="241"/>
      <c r="Y242" s="241"/>
      <c r="Z242" s="241"/>
      <c r="AA242" s="241"/>
      <c r="AB242" s="241"/>
      <c r="AC242" s="241" t="s">
        <v>325</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c r="CJ242" s="241"/>
      <c r="CK242" s="241"/>
      <c r="CL242" s="241"/>
      <c r="CM242" s="241"/>
      <c r="CN242" s="241"/>
      <c r="CO242" s="241"/>
      <c r="CP242" s="241"/>
      <c r="CQ242" s="241"/>
      <c r="CR242" s="241"/>
      <c r="CS242" s="241"/>
      <c r="CT242" s="241"/>
      <c r="CU242" s="241"/>
      <c r="CV242" s="241"/>
      <c r="CW242" s="241"/>
      <c r="CX242" s="241"/>
      <c r="CY242" s="241"/>
      <c r="CZ242" s="241"/>
      <c r="DA242" s="241"/>
      <c r="DB242" s="241"/>
      <c r="DC242" s="241"/>
      <c r="DD242" s="241"/>
      <c r="DE242" s="241"/>
      <c r="DF242" s="241"/>
      <c r="DG242" s="241"/>
      <c r="DH242" s="241"/>
      <c r="DI242" s="241"/>
      <c r="DJ242" s="241"/>
      <c r="DK242" s="241"/>
      <c r="DL242" s="241"/>
      <c r="DM242" s="241"/>
      <c r="DN242" s="241"/>
      <c r="DO242" s="241"/>
      <c r="DP242" s="241"/>
      <c r="DQ242" s="241"/>
      <c r="DR242" s="241"/>
      <c r="DS242" s="241"/>
      <c r="DT242" s="241"/>
      <c r="DU242" s="241"/>
      <c r="DV242" s="241"/>
      <c r="DW242" s="241"/>
      <c r="DX242" s="241"/>
      <c r="DY242" s="241"/>
      <c r="DZ242" s="241"/>
      <c r="EA242" s="241"/>
      <c r="EB242" s="241"/>
      <c r="EC242" s="241"/>
      <c r="ED242" s="241"/>
      <c r="EE242" s="241"/>
      <c r="EF242" s="241"/>
      <c r="EG242" s="241"/>
      <c r="EH242" s="241"/>
      <c r="EI242" s="241"/>
      <c r="EJ242" s="241"/>
      <c r="EK242" s="241"/>
      <c r="EL242" s="241"/>
      <c r="EM242" s="241"/>
      <c r="EN242" s="241"/>
      <c r="EO242" s="241"/>
      <c r="EP242" s="241"/>
      <c r="EQ242" s="241"/>
      <c r="ER242" s="241"/>
      <c r="ES242" s="241"/>
      <c r="ET242" s="241"/>
      <c r="EU242" s="241"/>
      <c r="EV242" s="241"/>
      <c r="EW242" s="241"/>
      <c r="EX242" s="241"/>
      <c r="EY242" s="241"/>
      <c r="EZ242" s="241"/>
      <c r="FA242" s="241"/>
      <c r="FB242" s="241"/>
      <c r="FC242" s="241"/>
      <c r="FD242" s="241"/>
      <c r="FE242" s="241"/>
      <c r="FF242" s="241"/>
      <c r="FG242" s="241"/>
      <c r="FH242" s="241"/>
      <c r="FI242" s="241"/>
      <c r="FJ242" s="241"/>
      <c r="FK242" s="241"/>
      <c r="FL242" s="241"/>
      <c r="FM242" s="241"/>
      <c r="FN242" s="241"/>
      <c r="FO242" s="241"/>
      <c r="FP242" s="241"/>
      <c r="FQ242" s="241"/>
      <c r="FR242" s="241"/>
      <c r="FS242" s="241"/>
      <c r="FT242" s="241"/>
      <c r="FU242" s="241"/>
      <c r="FV242" s="241"/>
      <c r="FW242" s="241"/>
      <c r="FX242" s="241"/>
      <c r="FY242" s="241"/>
      <c r="FZ242" s="241"/>
      <c r="GA242" s="241"/>
      <c r="GB242" s="241"/>
      <c r="GC242" s="241"/>
      <c r="GD242" s="241"/>
      <c r="GE242" s="241"/>
      <c r="GF242" s="241"/>
      <c r="GG242" s="241"/>
      <c r="GH242" s="241"/>
      <c r="GI242" s="241"/>
      <c r="GJ242" s="241"/>
      <c r="GK242" s="241"/>
      <c r="GL242" s="241"/>
      <c r="GM242" s="241"/>
      <c r="GN242" s="241"/>
      <c r="GO242" s="241"/>
      <c r="GP242" s="241"/>
      <c r="GQ242" s="241"/>
      <c r="GR242" s="241"/>
      <c r="GS242" s="241"/>
      <c r="GT242" s="241"/>
      <c r="GU242" s="241"/>
      <c r="GV242" s="241"/>
      <c r="GW242" s="241"/>
      <c r="GX242" s="241"/>
      <c r="GY242" s="241"/>
      <c r="GZ242" s="241"/>
      <c r="HA242" s="241"/>
      <c r="HB242" s="241"/>
      <c r="HC242" s="241"/>
      <c r="HD242" s="241"/>
      <c r="HE242" s="241"/>
      <c r="HF242" s="241"/>
    </row>
    <row r="243" spans="1:214" s="299" customFormat="1" ht="15" customHeight="1">
      <c r="A243" s="284"/>
      <c r="B243" s="284"/>
      <c r="C243" s="241"/>
      <c r="D243" s="241"/>
      <c r="E243" s="241"/>
      <c r="F243" s="241"/>
      <c r="G243" s="241"/>
      <c r="H243" s="241"/>
      <c r="I243" s="241"/>
      <c r="J243" s="241"/>
      <c r="K243" s="241"/>
      <c r="L243" s="241"/>
      <c r="M243" s="241"/>
      <c r="N243" s="241"/>
      <c r="O243" s="241"/>
      <c r="P243" s="241"/>
      <c r="Q243" s="241"/>
      <c r="R243" s="241"/>
      <c r="S243" s="241"/>
      <c r="T243" s="241"/>
      <c r="U243" s="241" t="s">
        <v>439</v>
      </c>
      <c r="V243" s="241"/>
      <c r="W243" s="241"/>
      <c r="X243" s="241"/>
      <c r="Y243" s="241"/>
      <c r="Z243" s="241"/>
      <c r="AA243" s="241"/>
      <c r="AB243" s="241"/>
      <c r="AC243" s="241" t="s">
        <v>325</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c r="CJ243" s="241"/>
      <c r="CK243" s="241"/>
      <c r="CL243" s="241"/>
      <c r="CM243" s="241"/>
      <c r="CN243" s="241"/>
      <c r="CO243" s="241"/>
      <c r="CP243" s="241"/>
      <c r="CQ243" s="241"/>
      <c r="CR243" s="241"/>
      <c r="CS243" s="241"/>
      <c r="CT243" s="241"/>
      <c r="CU243" s="241"/>
      <c r="CV243" s="241"/>
      <c r="CW243" s="241"/>
      <c r="CX243" s="241"/>
      <c r="CY243" s="241"/>
      <c r="CZ243" s="241"/>
      <c r="DA243" s="241"/>
      <c r="DB243" s="241"/>
      <c r="DC243" s="241"/>
      <c r="DD243" s="241"/>
      <c r="DE243" s="241"/>
      <c r="DF243" s="241"/>
      <c r="DG243" s="241"/>
      <c r="DH243" s="241"/>
      <c r="DI243" s="241"/>
      <c r="DJ243" s="241"/>
      <c r="DK243" s="241"/>
      <c r="DL243" s="241"/>
      <c r="DM243" s="241"/>
      <c r="DN243" s="241"/>
      <c r="DO243" s="241"/>
      <c r="DP243" s="241"/>
      <c r="DQ243" s="241"/>
      <c r="DR243" s="241"/>
      <c r="DS243" s="241"/>
      <c r="DT243" s="241"/>
      <c r="DU243" s="241"/>
      <c r="DV243" s="241"/>
      <c r="DW243" s="241"/>
      <c r="DX243" s="241"/>
      <c r="DY243" s="241"/>
      <c r="DZ243" s="241"/>
      <c r="EA243" s="241"/>
      <c r="EB243" s="241"/>
      <c r="EC243" s="241"/>
      <c r="ED243" s="241"/>
      <c r="EE243" s="241"/>
      <c r="EF243" s="241"/>
      <c r="EG243" s="241"/>
      <c r="EH243" s="241"/>
      <c r="EI243" s="241"/>
      <c r="EJ243" s="241"/>
      <c r="EK243" s="241"/>
      <c r="EL243" s="241"/>
      <c r="EM243" s="241"/>
      <c r="EN243" s="241"/>
      <c r="EO243" s="241"/>
      <c r="EP243" s="241"/>
      <c r="EQ243" s="241"/>
      <c r="ER243" s="241"/>
      <c r="ES243" s="241"/>
      <c r="ET243" s="241"/>
      <c r="EU243" s="241"/>
      <c r="EV243" s="241"/>
      <c r="EW243" s="241"/>
      <c r="EX243" s="241"/>
      <c r="EY243" s="241"/>
      <c r="EZ243" s="241"/>
      <c r="FA243" s="241"/>
      <c r="FB243" s="241"/>
      <c r="FC243" s="241"/>
      <c r="FD243" s="241"/>
      <c r="FE243" s="241"/>
      <c r="FF243" s="241"/>
      <c r="FG243" s="241"/>
      <c r="FH243" s="241"/>
      <c r="FI243" s="241"/>
      <c r="FJ243" s="241"/>
      <c r="FK243" s="241"/>
      <c r="FL243" s="241"/>
      <c r="FM243" s="241"/>
      <c r="FN243" s="241"/>
      <c r="FO243" s="241"/>
      <c r="FP243" s="241"/>
      <c r="FQ243" s="241"/>
      <c r="FR243" s="241"/>
      <c r="FS243" s="241"/>
      <c r="FT243" s="241"/>
      <c r="FU243" s="241"/>
      <c r="FV243" s="241"/>
      <c r="FW243" s="241"/>
      <c r="FX243" s="241"/>
      <c r="FY243" s="241"/>
      <c r="FZ243" s="241"/>
      <c r="GA243" s="241"/>
      <c r="GB243" s="241"/>
      <c r="GC243" s="241"/>
      <c r="GD243" s="241"/>
      <c r="GE243" s="241"/>
      <c r="GF243" s="241"/>
      <c r="GG243" s="241"/>
      <c r="GH243" s="241"/>
      <c r="GI243" s="241"/>
      <c r="GJ243" s="241"/>
      <c r="GK243" s="241"/>
      <c r="GL243" s="241"/>
      <c r="GM243" s="241"/>
      <c r="GN243" s="241"/>
      <c r="GO243" s="241"/>
      <c r="GP243" s="241"/>
      <c r="GQ243" s="241"/>
      <c r="GR243" s="241"/>
      <c r="GS243" s="241"/>
      <c r="GT243" s="241"/>
      <c r="GU243" s="241"/>
      <c r="GV243" s="241"/>
      <c r="GW243" s="241"/>
      <c r="GX243" s="241"/>
      <c r="GY243" s="241"/>
      <c r="GZ243" s="241"/>
      <c r="HA243" s="241"/>
      <c r="HB243" s="241"/>
      <c r="HC243" s="241"/>
      <c r="HD243" s="241"/>
      <c r="HE243" s="241"/>
      <c r="HF243" s="241"/>
    </row>
    <row r="244" spans="1:214" s="299" customFormat="1" ht="15" customHeight="1">
      <c r="A244" s="284"/>
      <c r="B244" s="284"/>
      <c r="C244" s="241"/>
      <c r="D244" s="241"/>
      <c r="E244" s="241"/>
      <c r="F244" s="241"/>
      <c r="G244" s="241"/>
      <c r="H244" s="241"/>
      <c r="I244" s="241"/>
      <c r="J244" s="241"/>
      <c r="K244" s="241"/>
      <c r="L244" s="241"/>
      <c r="M244" s="241"/>
      <c r="N244" s="241"/>
      <c r="O244" s="241"/>
      <c r="P244" s="241"/>
      <c r="Q244" s="241"/>
      <c r="R244" s="241"/>
      <c r="S244" s="241"/>
      <c r="T244" s="241"/>
      <c r="U244" s="241" t="s">
        <v>440</v>
      </c>
      <c r="V244" s="241"/>
      <c r="W244" s="241"/>
      <c r="X244" s="241"/>
      <c r="Y244" s="241"/>
      <c r="Z244" s="241"/>
      <c r="AA244" s="241"/>
      <c r="AB244" s="241"/>
      <c r="AC244" s="241" t="s">
        <v>309</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c r="CJ244" s="241"/>
      <c r="CK244" s="241"/>
      <c r="CL244" s="241"/>
      <c r="CM244" s="241"/>
      <c r="CN244" s="241"/>
      <c r="CO244" s="241"/>
      <c r="CP244" s="241"/>
      <c r="CQ244" s="241"/>
      <c r="CR244" s="241"/>
      <c r="CS244" s="241"/>
      <c r="CT244" s="241"/>
      <c r="CU244" s="241"/>
      <c r="CV244" s="241"/>
      <c r="CW244" s="241"/>
      <c r="CX244" s="241"/>
      <c r="CY244" s="241"/>
      <c r="CZ244" s="241"/>
      <c r="DA244" s="241"/>
      <c r="DB244" s="241"/>
      <c r="DC244" s="241"/>
      <c r="DD244" s="241"/>
      <c r="DE244" s="241"/>
      <c r="DF244" s="241"/>
      <c r="DG244" s="241"/>
      <c r="DH244" s="241"/>
      <c r="DI244" s="241"/>
      <c r="DJ244" s="241"/>
      <c r="DK244" s="241"/>
      <c r="DL244" s="241"/>
      <c r="DM244" s="241"/>
      <c r="DN244" s="241"/>
      <c r="DO244" s="241"/>
      <c r="DP244" s="241"/>
      <c r="DQ244" s="241"/>
      <c r="DR244" s="241"/>
      <c r="DS244" s="241"/>
      <c r="DT244" s="241"/>
      <c r="DU244" s="241"/>
      <c r="DV244" s="241"/>
      <c r="DW244" s="241"/>
      <c r="DX244" s="241"/>
      <c r="DY244" s="241"/>
      <c r="DZ244" s="241"/>
      <c r="EA244" s="241"/>
      <c r="EB244" s="241"/>
      <c r="EC244" s="241"/>
      <c r="ED244" s="241"/>
      <c r="EE244" s="241"/>
      <c r="EF244" s="241"/>
      <c r="EG244" s="241"/>
      <c r="EH244" s="241"/>
      <c r="EI244" s="241"/>
      <c r="EJ244" s="241"/>
      <c r="EK244" s="241"/>
      <c r="EL244" s="241"/>
      <c r="EM244" s="241"/>
      <c r="EN244" s="241"/>
      <c r="EO244" s="241"/>
      <c r="EP244" s="241"/>
      <c r="EQ244" s="241"/>
      <c r="ER244" s="241"/>
      <c r="ES244" s="241"/>
      <c r="ET244" s="241"/>
      <c r="EU244" s="241"/>
      <c r="EV244" s="241"/>
      <c r="EW244" s="241"/>
      <c r="EX244" s="241"/>
      <c r="EY244" s="241"/>
      <c r="EZ244" s="241"/>
      <c r="FA244" s="241"/>
      <c r="FB244" s="241"/>
      <c r="FC244" s="241"/>
      <c r="FD244" s="241"/>
      <c r="FE244" s="241"/>
      <c r="FF244" s="241"/>
      <c r="FG244" s="241"/>
      <c r="FH244" s="241"/>
      <c r="FI244" s="241"/>
      <c r="FJ244" s="241"/>
      <c r="FK244" s="241"/>
      <c r="FL244" s="241"/>
      <c r="FM244" s="241"/>
      <c r="FN244" s="241"/>
      <c r="FO244" s="241"/>
      <c r="FP244" s="241"/>
      <c r="FQ244" s="241"/>
      <c r="FR244" s="241"/>
      <c r="FS244" s="241"/>
      <c r="FT244" s="241"/>
      <c r="FU244" s="241"/>
      <c r="FV244" s="241"/>
      <c r="FW244" s="241"/>
      <c r="FX244" s="241"/>
      <c r="FY244" s="241"/>
      <c r="FZ244" s="241"/>
      <c r="GA244" s="241"/>
      <c r="GB244" s="241"/>
      <c r="GC244" s="241"/>
      <c r="GD244" s="241"/>
      <c r="GE244" s="241"/>
      <c r="GF244" s="241"/>
      <c r="GG244" s="241"/>
      <c r="GH244" s="241"/>
      <c r="GI244" s="241"/>
      <c r="GJ244" s="241"/>
      <c r="GK244" s="241"/>
      <c r="GL244" s="241"/>
      <c r="GM244" s="241"/>
      <c r="GN244" s="241"/>
      <c r="GO244" s="241"/>
      <c r="GP244" s="241"/>
      <c r="GQ244" s="241"/>
      <c r="GR244" s="241"/>
      <c r="GS244" s="241"/>
      <c r="GT244" s="241"/>
      <c r="GU244" s="241"/>
      <c r="GV244" s="241"/>
      <c r="GW244" s="241"/>
      <c r="GX244" s="241"/>
      <c r="GY244" s="241"/>
      <c r="GZ244" s="241"/>
      <c r="HA244" s="241"/>
      <c r="HB244" s="241"/>
      <c r="HC244" s="241"/>
      <c r="HD244" s="241"/>
      <c r="HE244" s="241"/>
      <c r="HF244" s="241"/>
    </row>
    <row r="245" spans="1:214" s="299" customFormat="1" ht="15" customHeight="1">
      <c r="A245" s="284"/>
      <c r="B245" s="284"/>
      <c r="C245" s="241"/>
      <c r="D245" s="241"/>
      <c r="E245" s="241"/>
      <c r="F245" s="241"/>
      <c r="G245" s="241"/>
      <c r="H245" s="241"/>
      <c r="I245" s="241"/>
      <c r="J245" s="241"/>
      <c r="K245" s="241"/>
      <c r="L245" s="241"/>
      <c r="M245" s="241"/>
      <c r="N245" s="241"/>
      <c r="O245" s="241"/>
      <c r="P245" s="241"/>
      <c r="Q245" s="241"/>
      <c r="R245" s="241"/>
      <c r="S245" s="241"/>
      <c r="T245" s="241"/>
      <c r="U245" s="241" t="s">
        <v>441</v>
      </c>
      <c r="V245" s="241"/>
      <c r="W245" s="241"/>
      <c r="X245" s="241"/>
      <c r="Y245" s="241"/>
      <c r="Z245" s="241"/>
      <c r="AA245" s="241"/>
      <c r="AB245" s="241"/>
      <c r="AC245" s="241" t="s">
        <v>309</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c r="CJ245" s="241"/>
      <c r="CK245" s="241"/>
      <c r="CL245" s="241"/>
      <c r="CM245" s="241"/>
      <c r="CN245" s="241"/>
      <c r="CO245" s="241"/>
      <c r="CP245" s="241"/>
      <c r="CQ245" s="241"/>
      <c r="CR245" s="241"/>
      <c r="CS245" s="241"/>
      <c r="CT245" s="241"/>
      <c r="CU245" s="241"/>
      <c r="CV245" s="241"/>
      <c r="CW245" s="241"/>
      <c r="CX245" s="241"/>
      <c r="CY245" s="241"/>
      <c r="CZ245" s="241"/>
      <c r="DA245" s="241"/>
      <c r="DB245" s="241"/>
      <c r="DC245" s="241"/>
      <c r="DD245" s="241"/>
      <c r="DE245" s="241"/>
      <c r="DF245" s="241"/>
      <c r="DG245" s="241"/>
      <c r="DH245" s="241"/>
      <c r="DI245" s="241"/>
      <c r="DJ245" s="241"/>
      <c r="DK245" s="241"/>
      <c r="DL245" s="241"/>
      <c r="DM245" s="241"/>
      <c r="DN245" s="241"/>
      <c r="DO245" s="241"/>
      <c r="DP245" s="241"/>
      <c r="DQ245" s="241"/>
      <c r="DR245" s="241"/>
      <c r="DS245" s="241"/>
      <c r="DT245" s="241"/>
      <c r="DU245" s="241"/>
      <c r="DV245" s="241"/>
      <c r="DW245" s="241"/>
      <c r="DX245" s="241"/>
      <c r="DY245" s="241"/>
      <c r="DZ245" s="241"/>
      <c r="EA245" s="241"/>
      <c r="EB245" s="241"/>
      <c r="EC245" s="241"/>
      <c r="ED245" s="241"/>
      <c r="EE245" s="241"/>
      <c r="EF245" s="241"/>
      <c r="EG245" s="241"/>
      <c r="EH245" s="241"/>
      <c r="EI245" s="241"/>
      <c r="EJ245" s="241"/>
      <c r="EK245" s="241"/>
      <c r="EL245" s="241"/>
      <c r="EM245" s="241"/>
      <c r="EN245" s="241"/>
      <c r="EO245" s="241"/>
      <c r="EP245" s="241"/>
      <c r="EQ245" s="241"/>
      <c r="ER245" s="241"/>
      <c r="ES245" s="241"/>
      <c r="ET245" s="241"/>
      <c r="EU245" s="241"/>
      <c r="EV245" s="241"/>
      <c r="EW245" s="241"/>
      <c r="EX245" s="241"/>
      <c r="EY245" s="241"/>
      <c r="EZ245" s="241"/>
      <c r="FA245" s="241"/>
      <c r="FB245" s="241"/>
      <c r="FC245" s="241"/>
      <c r="FD245" s="241"/>
      <c r="FE245" s="241"/>
      <c r="FF245" s="241"/>
      <c r="FG245" s="241"/>
      <c r="FH245" s="241"/>
      <c r="FI245" s="241"/>
      <c r="FJ245" s="241"/>
      <c r="FK245" s="241"/>
      <c r="FL245" s="241"/>
      <c r="FM245" s="241"/>
      <c r="FN245" s="241"/>
      <c r="FO245" s="241"/>
      <c r="FP245" s="241"/>
      <c r="FQ245" s="241"/>
      <c r="FR245" s="241"/>
      <c r="FS245" s="241"/>
      <c r="FT245" s="241"/>
      <c r="FU245" s="241"/>
      <c r="FV245" s="241"/>
      <c r="FW245" s="241"/>
      <c r="FX245" s="241"/>
      <c r="FY245" s="241"/>
      <c r="FZ245" s="241"/>
      <c r="GA245" s="241"/>
      <c r="GB245" s="241"/>
      <c r="GC245" s="241"/>
      <c r="GD245" s="241"/>
      <c r="GE245" s="241"/>
      <c r="GF245" s="241"/>
      <c r="GG245" s="241"/>
      <c r="GH245" s="241"/>
      <c r="GI245" s="241"/>
      <c r="GJ245" s="241"/>
      <c r="GK245" s="241"/>
      <c r="GL245" s="241"/>
      <c r="GM245" s="241"/>
      <c r="GN245" s="241"/>
      <c r="GO245" s="241"/>
      <c r="GP245" s="241"/>
      <c r="GQ245" s="241"/>
      <c r="GR245" s="241"/>
      <c r="GS245" s="241"/>
      <c r="GT245" s="241"/>
      <c r="GU245" s="241"/>
      <c r="GV245" s="241"/>
      <c r="GW245" s="241"/>
      <c r="GX245" s="241"/>
      <c r="GY245" s="241"/>
      <c r="GZ245" s="241"/>
      <c r="HA245" s="241"/>
      <c r="HB245" s="241"/>
      <c r="HC245" s="241"/>
      <c r="HD245" s="241"/>
      <c r="HE245" s="241"/>
      <c r="HF245" s="241"/>
    </row>
    <row r="246" spans="1:214" s="299" customFormat="1" ht="15" customHeight="1">
      <c r="A246" s="284"/>
      <c r="B246" s="284"/>
      <c r="C246" s="241"/>
      <c r="D246" s="241"/>
      <c r="E246" s="241"/>
      <c r="F246" s="241"/>
      <c r="G246" s="241"/>
      <c r="H246" s="241"/>
      <c r="I246" s="241"/>
      <c r="J246" s="241"/>
      <c r="K246" s="241"/>
      <c r="L246" s="241"/>
      <c r="M246" s="241"/>
      <c r="N246" s="241"/>
      <c r="O246" s="241"/>
      <c r="P246" s="241"/>
      <c r="Q246" s="241"/>
      <c r="R246" s="241"/>
      <c r="S246" s="241"/>
      <c r="T246" s="241"/>
      <c r="U246" s="241" t="s">
        <v>442</v>
      </c>
      <c r="V246" s="241"/>
      <c r="W246" s="241"/>
      <c r="X246" s="241"/>
      <c r="Y246" s="241"/>
      <c r="Z246" s="241"/>
      <c r="AA246" s="241"/>
      <c r="AB246" s="241"/>
      <c r="AC246" s="241" t="s">
        <v>325</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c r="CJ246" s="241"/>
      <c r="CK246" s="241"/>
      <c r="CL246" s="241"/>
      <c r="CM246" s="241"/>
      <c r="CN246" s="241"/>
      <c r="CO246" s="241"/>
      <c r="CP246" s="241"/>
      <c r="CQ246" s="241"/>
      <c r="CR246" s="241"/>
      <c r="CS246" s="241"/>
      <c r="CT246" s="241"/>
      <c r="CU246" s="241"/>
      <c r="CV246" s="241"/>
      <c r="CW246" s="241"/>
      <c r="CX246" s="241"/>
      <c r="CY246" s="241"/>
      <c r="CZ246" s="241"/>
      <c r="DA246" s="241"/>
      <c r="DB246" s="241"/>
      <c r="DC246" s="241"/>
      <c r="DD246" s="241"/>
      <c r="DE246" s="241"/>
      <c r="DF246" s="241"/>
      <c r="DG246" s="241"/>
      <c r="DH246" s="241"/>
      <c r="DI246" s="241"/>
      <c r="DJ246" s="241"/>
      <c r="DK246" s="241"/>
      <c r="DL246" s="241"/>
      <c r="DM246" s="241"/>
      <c r="DN246" s="241"/>
      <c r="DO246" s="241"/>
      <c r="DP246" s="241"/>
      <c r="DQ246" s="241"/>
      <c r="DR246" s="241"/>
      <c r="DS246" s="241"/>
      <c r="DT246" s="241"/>
      <c r="DU246" s="241"/>
      <c r="DV246" s="241"/>
      <c r="DW246" s="241"/>
      <c r="DX246" s="241"/>
      <c r="DY246" s="241"/>
      <c r="DZ246" s="241"/>
      <c r="EA246" s="241"/>
      <c r="EB246" s="241"/>
      <c r="EC246" s="241"/>
      <c r="ED246" s="241"/>
      <c r="EE246" s="241"/>
      <c r="EF246" s="241"/>
      <c r="EG246" s="241"/>
      <c r="EH246" s="241"/>
      <c r="EI246" s="241"/>
      <c r="EJ246" s="241"/>
      <c r="EK246" s="241"/>
      <c r="EL246" s="241"/>
      <c r="EM246" s="241"/>
      <c r="EN246" s="241"/>
      <c r="EO246" s="241"/>
      <c r="EP246" s="241"/>
      <c r="EQ246" s="241"/>
      <c r="ER246" s="241"/>
      <c r="ES246" s="241"/>
      <c r="ET246" s="241"/>
      <c r="EU246" s="241"/>
      <c r="EV246" s="241"/>
      <c r="EW246" s="241"/>
      <c r="EX246" s="241"/>
      <c r="EY246" s="241"/>
      <c r="EZ246" s="241"/>
      <c r="FA246" s="241"/>
      <c r="FB246" s="241"/>
      <c r="FC246" s="241"/>
      <c r="FD246" s="241"/>
      <c r="FE246" s="241"/>
      <c r="FF246" s="241"/>
      <c r="FG246" s="241"/>
      <c r="FH246" s="241"/>
      <c r="FI246" s="241"/>
      <c r="FJ246" s="241"/>
      <c r="FK246" s="241"/>
      <c r="FL246" s="241"/>
      <c r="FM246" s="241"/>
      <c r="FN246" s="241"/>
      <c r="FO246" s="241"/>
      <c r="FP246" s="241"/>
      <c r="FQ246" s="241"/>
      <c r="FR246" s="241"/>
      <c r="FS246" s="241"/>
      <c r="FT246" s="241"/>
      <c r="FU246" s="241"/>
      <c r="FV246" s="241"/>
      <c r="FW246" s="241"/>
      <c r="FX246" s="241"/>
      <c r="FY246" s="241"/>
      <c r="FZ246" s="241"/>
      <c r="GA246" s="241"/>
      <c r="GB246" s="241"/>
      <c r="GC246" s="241"/>
      <c r="GD246" s="241"/>
      <c r="GE246" s="241"/>
      <c r="GF246" s="241"/>
      <c r="GG246" s="241"/>
      <c r="GH246" s="241"/>
      <c r="GI246" s="241"/>
      <c r="GJ246" s="241"/>
      <c r="GK246" s="241"/>
      <c r="GL246" s="241"/>
      <c r="GM246" s="241"/>
      <c r="GN246" s="241"/>
      <c r="GO246" s="241"/>
      <c r="GP246" s="241"/>
      <c r="GQ246" s="241"/>
      <c r="GR246" s="241"/>
      <c r="GS246" s="241"/>
      <c r="GT246" s="241"/>
      <c r="GU246" s="241"/>
      <c r="GV246" s="241"/>
      <c r="GW246" s="241"/>
      <c r="GX246" s="241"/>
      <c r="GY246" s="241"/>
      <c r="GZ246" s="241"/>
      <c r="HA246" s="241"/>
      <c r="HB246" s="241"/>
      <c r="HC246" s="241"/>
      <c r="HD246" s="241"/>
      <c r="HE246" s="241"/>
      <c r="HF246" s="241"/>
    </row>
    <row r="247" spans="1:214" s="299" customFormat="1" ht="15" customHeight="1">
      <c r="A247" s="284"/>
      <c r="B247" s="284"/>
      <c r="C247" s="241"/>
      <c r="D247" s="241"/>
      <c r="E247" s="241"/>
      <c r="F247" s="241"/>
      <c r="G247" s="241"/>
      <c r="H247" s="241"/>
      <c r="I247" s="241"/>
      <c r="J247" s="241"/>
      <c r="K247" s="241"/>
      <c r="L247" s="241"/>
      <c r="M247" s="241"/>
      <c r="N247" s="241"/>
      <c r="O247" s="241"/>
      <c r="P247" s="241"/>
      <c r="Q247" s="241"/>
      <c r="R247" s="241"/>
      <c r="S247" s="241"/>
      <c r="T247" s="241"/>
      <c r="U247" s="241" t="s">
        <v>443</v>
      </c>
      <c r="V247" s="241"/>
      <c r="W247" s="241"/>
      <c r="X247" s="241"/>
      <c r="Y247" s="241"/>
      <c r="Z247" s="241"/>
      <c r="AA247" s="241"/>
      <c r="AB247" s="241"/>
      <c r="AC247" s="241" t="s">
        <v>325</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c r="CJ247" s="241"/>
      <c r="CK247" s="241"/>
      <c r="CL247" s="241"/>
      <c r="CM247" s="241"/>
      <c r="CN247" s="241"/>
      <c r="CO247" s="241"/>
      <c r="CP247" s="241"/>
      <c r="CQ247" s="241"/>
      <c r="CR247" s="241"/>
      <c r="CS247" s="241"/>
      <c r="CT247" s="241"/>
      <c r="CU247" s="241"/>
      <c r="CV247" s="241"/>
      <c r="CW247" s="241"/>
      <c r="CX247" s="241"/>
      <c r="CY247" s="241"/>
      <c r="CZ247" s="241"/>
      <c r="DA247" s="241"/>
      <c r="DB247" s="241"/>
      <c r="DC247" s="241"/>
      <c r="DD247" s="241"/>
      <c r="DE247" s="241"/>
      <c r="DF247" s="241"/>
      <c r="DG247" s="241"/>
      <c r="DH247" s="241"/>
      <c r="DI247" s="241"/>
      <c r="DJ247" s="241"/>
      <c r="DK247" s="241"/>
      <c r="DL247" s="241"/>
      <c r="DM247" s="241"/>
      <c r="DN247" s="241"/>
      <c r="DO247" s="241"/>
      <c r="DP247" s="241"/>
      <c r="DQ247" s="241"/>
      <c r="DR247" s="241"/>
      <c r="DS247" s="241"/>
      <c r="DT247" s="241"/>
      <c r="DU247" s="241"/>
      <c r="DV247" s="241"/>
      <c r="DW247" s="241"/>
      <c r="DX247" s="241"/>
      <c r="DY247" s="241"/>
      <c r="DZ247" s="241"/>
      <c r="EA247" s="241"/>
      <c r="EB247" s="241"/>
      <c r="EC247" s="241"/>
      <c r="ED247" s="241"/>
      <c r="EE247" s="241"/>
      <c r="EF247" s="241"/>
      <c r="EG247" s="241"/>
      <c r="EH247" s="241"/>
      <c r="EI247" s="241"/>
      <c r="EJ247" s="241"/>
      <c r="EK247" s="241"/>
      <c r="EL247" s="241"/>
      <c r="EM247" s="241"/>
      <c r="EN247" s="241"/>
      <c r="EO247" s="241"/>
      <c r="EP247" s="241"/>
      <c r="EQ247" s="241"/>
      <c r="ER247" s="241"/>
      <c r="ES247" s="241"/>
      <c r="ET247" s="241"/>
      <c r="EU247" s="241"/>
      <c r="EV247" s="241"/>
      <c r="EW247" s="241"/>
      <c r="EX247" s="241"/>
      <c r="EY247" s="241"/>
      <c r="EZ247" s="241"/>
      <c r="FA247" s="241"/>
      <c r="FB247" s="241"/>
      <c r="FC247" s="241"/>
      <c r="FD247" s="241"/>
      <c r="FE247" s="241"/>
      <c r="FF247" s="241"/>
      <c r="FG247" s="241"/>
      <c r="FH247" s="241"/>
      <c r="FI247" s="241"/>
      <c r="FJ247" s="241"/>
      <c r="FK247" s="241"/>
      <c r="FL247" s="241"/>
      <c r="FM247" s="241"/>
      <c r="FN247" s="241"/>
      <c r="FO247" s="241"/>
      <c r="FP247" s="241"/>
      <c r="FQ247" s="241"/>
      <c r="FR247" s="241"/>
      <c r="FS247" s="241"/>
      <c r="FT247" s="241"/>
      <c r="FU247" s="241"/>
      <c r="FV247" s="241"/>
      <c r="FW247" s="241"/>
      <c r="FX247" s="241"/>
      <c r="FY247" s="241"/>
      <c r="FZ247" s="241"/>
      <c r="GA247" s="241"/>
      <c r="GB247" s="241"/>
      <c r="GC247" s="241"/>
      <c r="GD247" s="241"/>
      <c r="GE247" s="241"/>
      <c r="GF247" s="241"/>
      <c r="GG247" s="241"/>
      <c r="GH247" s="241"/>
      <c r="GI247" s="241"/>
      <c r="GJ247" s="241"/>
      <c r="GK247" s="241"/>
      <c r="GL247" s="241"/>
      <c r="GM247" s="241"/>
      <c r="GN247" s="241"/>
      <c r="GO247" s="241"/>
      <c r="GP247" s="241"/>
      <c r="GQ247" s="241"/>
      <c r="GR247" s="241"/>
      <c r="GS247" s="241"/>
      <c r="GT247" s="241"/>
      <c r="GU247" s="241"/>
      <c r="GV247" s="241"/>
      <c r="GW247" s="241"/>
      <c r="GX247" s="241"/>
      <c r="GY247" s="241"/>
      <c r="GZ247" s="241"/>
      <c r="HA247" s="241"/>
      <c r="HB247" s="241"/>
      <c r="HC247" s="241"/>
      <c r="HD247" s="241"/>
      <c r="HE247" s="241"/>
      <c r="HF247" s="241"/>
    </row>
    <row r="248" spans="1:214" s="299" customFormat="1" ht="15" customHeight="1">
      <c r="A248" s="284"/>
      <c r="B248" s="284"/>
      <c r="C248" s="241"/>
      <c r="D248" s="241"/>
      <c r="E248" s="241"/>
      <c r="F248" s="241"/>
      <c r="G248" s="241"/>
      <c r="H248" s="241"/>
      <c r="I248" s="241"/>
      <c r="J248" s="241"/>
      <c r="K248" s="241"/>
      <c r="L248" s="241"/>
      <c r="M248" s="241"/>
      <c r="N248" s="241"/>
      <c r="O248" s="241"/>
      <c r="P248" s="241"/>
      <c r="Q248" s="241"/>
      <c r="R248" s="241"/>
      <c r="S248" s="241"/>
      <c r="T248" s="241"/>
      <c r="U248" s="241" t="s">
        <v>444</v>
      </c>
      <c r="V248" s="241"/>
      <c r="W248" s="241"/>
      <c r="X248" s="241"/>
      <c r="Y248" s="241"/>
      <c r="Z248" s="241"/>
      <c r="AA248" s="241"/>
      <c r="AB248" s="241"/>
      <c r="AC248" s="241" t="s">
        <v>313</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c r="DD248" s="241"/>
      <c r="DE248" s="241"/>
      <c r="DF248" s="241"/>
      <c r="DG248" s="241"/>
      <c r="DH248" s="241"/>
      <c r="DI248" s="241"/>
      <c r="DJ248" s="241"/>
      <c r="DK248" s="241"/>
      <c r="DL248" s="241"/>
      <c r="DM248" s="241"/>
      <c r="DN248" s="241"/>
      <c r="DO248" s="241"/>
      <c r="DP248" s="241"/>
      <c r="DQ248" s="241"/>
      <c r="DR248" s="241"/>
      <c r="DS248" s="241"/>
      <c r="DT248" s="241"/>
      <c r="DU248" s="241"/>
      <c r="DV248" s="241"/>
      <c r="DW248" s="241"/>
      <c r="DX248" s="241"/>
      <c r="DY248" s="241"/>
      <c r="DZ248" s="241"/>
      <c r="EA248" s="241"/>
      <c r="EB248" s="241"/>
      <c r="EC248" s="241"/>
      <c r="ED248" s="241"/>
      <c r="EE248" s="241"/>
      <c r="EF248" s="241"/>
      <c r="EG248" s="241"/>
      <c r="EH248" s="241"/>
      <c r="EI248" s="241"/>
      <c r="EJ248" s="241"/>
      <c r="EK248" s="241"/>
      <c r="EL248" s="241"/>
      <c r="EM248" s="241"/>
      <c r="EN248" s="241"/>
      <c r="EO248" s="241"/>
      <c r="EP248" s="241"/>
      <c r="EQ248" s="241"/>
      <c r="ER248" s="241"/>
      <c r="ES248" s="241"/>
      <c r="ET248" s="241"/>
      <c r="EU248" s="241"/>
      <c r="EV248" s="241"/>
      <c r="EW248" s="241"/>
      <c r="EX248" s="241"/>
      <c r="EY248" s="241"/>
      <c r="EZ248" s="241"/>
      <c r="FA248" s="241"/>
      <c r="FB248" s="241"/>
      <c r="FC248" s="241"/>
      <c r="FD248" s="241"/>
      <c r="FE248" s="241"/>
      <c r="FF248" s="241"/>
      <c r="FG248" s="241"/>
      <c r="FH248" s="241"/>
      <c r="FI248" s="241"/>
      <c r="FJ248" s="241"/>
      <c r="FK248" s="241"/>
      <c r="FL248" s="241"/>
      <c r="FM248" s="241"/>
      <c r="FN248" s="241"/>
      <c r="FO248" s="241"/>
      <c r="FP248" s="241"/>
      <c r="FQ248" s="241"/>
      <c r="FR248" s="241"/>
      <c r="FS248" s="241"/>
      <c r="FT248" s="241"/>
      <c r="FU248" s="241"/>
      <c r="FV248" s="241"/>
      <c r="FW248" s="241"/>
      <c r="FX248" s="241"/>
      <c r="FY248" s="241"/>
      <c r="FZ248" s="241"/>
      <c r="GA248" s="241"/>
      <c r="GB248" s="241"/>
      <c r="GC248" s="241"/>
      <c r="GD248" s="241"/>
      <c r="GE248" s="241"/>
      <c r="GF248" s="241"/>
      <c r="GG248" s="241"/>
      <c r="GH248" s="241"/>
      <c r="GI248" s="241"/>
      <c r="GJ248" s="241"/>
      <c r="GK248" s="241"/>
      <c r="GL248" s="241"/>
      <c r="GM248" s="241"/>
      <c r="GN248" s="241"/>
      <c r="GO248" s="241"/>
      <c r="GP248" s="241"/>
      <c r="GQ248" s="241"/>
      <c r="GR248" s="241"/>
      <c r="GS248" s="241"/>
      <c r="GT248" s="241"/>
      <c r="GU248" s="241"/>
      <c r="GV248" s="241"/>
      <c r="GW248" s="241"/>
      <c r="GX248" s="241"/>
      <c r="GY248" s="241"/>
      <c r="GZ248" s="241"/>
      <c r="HA248" s="241"/>
      <c r="HB248" s="241"/>
      <c r="HC248" s="241"/>
      <c r="HD248" s="241"/>
      <c r="HE248" s="241"/>
      <c r="HF248" s="241"/>
    </row>
    <row r="249" spans="1:214" s="299" customFormat="1" ht="15" customHeight="1">
      <c r="A249" s="284"/>
      <c r="B249" s="284"/>
      <c r="C249" s="241"/>
      <c r="D249" s="241"/>
      <c r="E249" s="241"/>
      <c r="F249" s="241"/>
      <c r="G249" s="241"/>
      <c r="H249" s="241"/>
      <c r="I249" s="241"/>
      <c r="J249" s="241"/>
      <c r="K249" s="241"/>
      <c r="L249" s="241"/>
      <c r="M249" s="241"/>
      <c r="N249" s="241"/>
      <c r="O249" s="241"/>
      <c r="P249" s="241"/>
      <c r="Q249" s="241"/>
      <c r="R249" s="241"/>
      <c r="S249" s="241"/>
      <c r="T249" s="241"/>
      <c r="U249" s="241" t="s">
        <v>445</v>
      </c>
      <c r="V249" s="241"/>
      <c r="W249" s="241"/>
      <c r="X249" s="241"/>
      <c r="Y249" s="241"/>
      <c r="Z249" s="241"/>
      <c r="AA249" s="241"/>
      <c r="AB249" s="241"/>
      <c r="AC249" s="241" t="s">
        <v>309</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c r="DD249" s="241"/>
      <c r="DE249" s="241"/>
      <c r="DF249" s="241"/>
      <c r="DG249" s="241"/>
      <c r="DH249" s="241"/>
      <c r="DI249" s="241"/>
      <c r="DJ249" s="241"/>
      <c r="DK249" s="241"/>
      <c r="DL249" s="241"/>
      <c r="DM249" s="241"/>
      <c r="DN249" s="241"/>
      <c r="DO249" s="241"/>
      <c r="DP249" s="241"/>
      <c r="DQ249" s="241"/>
      <c r="DR249" s="241"/>
      <c r="DS249" s="241"/>
      <c r="DT249" s="241"/>
      <c r="DU249" s="241"/>
      <c r="DV249" s="241"/>
      <c r="DW249" s="241"/>
      <c r="DX249" s="241"/>
      <c r="DY249" s="241"/>
      <c r="DZ249" s="241"/>
      <c r="EA249" s="241"/>
      <c r="EB249" s="241"/>
      <c r="EC249" s="241"/>
      <c r="ED249" s="241"/>
      <c r="EE249" s="241"/>
      <c r="EF249" s="241"/>
      <c r="EG249" s="241"/>
      <c r="EH249" s="241"/>
      <c r="EI249" s="241"/>
      <c r="EJ249" s="241"/>
      <c r="EK249" s="241"/>
      <c r="EL249" s="241"/>
      <c r="EM249" s="241"/>
      <c r="EN249" s="241"/>
      <c r="EO249" s="241"/>
      <c r="EP249" s="241"/>
      <c r="EQ249" s="241"/>
      <c r="ER249" s="241"/>
      <c r="ES249" s="241"/>
      <c r="ET249" s="241"/>
      <c r="EU249" s="241"/>
      <c r="EV249" s="241"/>
      <c r="EW249" s="241"/>
      <c r="EX249" s="241"/>
      <c r="EY249" s="241"/>
      <c r="EZ249" s="241"/>
      <c r="FA249" s="241"/>
      <c r="FB249" s="241"/>
      <c r="FC249" s="241"/>
      <c r="FD249" s="241"/>
      <c r="FE249" s="241"/>
      <c r="FF249" s="241"/>
      <c r="FG249" s="241"/>
      <c r="FH249" s="241"/>
      <c r="FI249" s="241"/>
      <c r="FJ249" s="241"/>
      <c r="FK249" s="241"/>
      <c r="FL249" s="241"/>
      <c r="FM249" s="241"/>
      <c r="FN249" s="241"/>
      <c r="FO249" s="241"/>
      <c r="FP249" s="241"/>
      <c r="FQ249" s="241"/>
      <c r="FR249" s="241"/>
      <c r="FS249" s="241"/>
      <c r="FT249" s="241"/>
      <c r="FU249" s="241"/>
      <c r="FV249" s="241"/>
      <c r="FW249" s="241"/>
      <c r="FX249" s="241"/>
      <c r="FY249" s="241"/>
      <c r="FZ249" s="241"/>
      <c r="GA249" s="241"/>
      <c r="GB249" s="241"/>
      <c r="GC249" s="241"/>
      <c r="GD249" s="241"/>
      <c r="GE249" s="241"/>
      <c r="GF249" s="241"/>
      <c r="GG249" s="241"/>
      <c r="GH249" s="241"/>
      <c r="GI249" s="241"/>
      <c r="GJ249" s="241"/>
      <c r="GK249" s="241"/>
      <c r="GL249" s="241"/>
      <c r="GM249" s="241"/>
      <c r="GN249" s="241"/>
      <c r="GO249" s="241"/>
      <c r="GP249" s="241"/>
      <c r="GQ249" s="241"/>
      <c r="GR249" s="241"/>
      <c r="GS249" s="241"/>
      <c r="GT249" s="241"/>
      <c r="GU249" s="241"/>
      <c r="GV249" s="241"/>
      <c r="GW249" s="241"/>
      <c r="GX249" s="241"/>
      <c r="GY249" s="241"/>
      <c r="GZ249" s="241"/>
      <c r="HA249" s="241"/>
      <c r="HB249" s="241"/>
      <c r="HC249" s="241"/>
      <c r="HD249" s="241"/>
      <c r="HE249" s="241"/>
      <c r="HF249" s="241"/>
    </row>
    <row r="250" spans="1:214" s="299" customFormat="1" ht="15" customHeight="1">
      <c r="A250" s="284"/>
      <c r="B250" s="284"/>
      <c r="C250" s="241"/>
      <c r="D250" s="241"/>
      <c r="E250" s="241"/>
      <c r="F250" s="241"/>
      <c r="G250" s="241"/>
      <c r="H250" s="241"/>
      <c r="I250" s="241"/>
      <c r="J250" s="241"/>
      <c r="K250" s="241"/>
      <c r="L250" s="241"/>
      <c r="M250" s="241"/>
      <c r="N250" s="241"/>
      <c r="O250" s="241"/>
      <c r="P250" s="241"/>
      <c r="Q250" s="241"/>
      <c r="R250" s="241"/>
      <c r="S250" s="241"/>
      <c r="T250" s="241"/>
      <c r="U250" s="241" t="s">
        <v>446</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c r="CJ250" s="241"/>
      <c r="CK250" s="241"/>
      <c r="CL250" s="241"/>
      <c r="CM250" s="241"/>
      <c r="CN250" s="241"/>
      <c r="CO250" s="241"/>
      <c r="CP250" s="241"/>
      <c r="CQ250" s="241"/>
      <c r="CR250" s="241"/>
      <c r="CS250" s="241"/>
      <c r="CT250" s="241"/>
      <c r="CU250" s="241"/>
      <c r="CV250" s="241"/>
      <c r="CW250" s="241"/>
      <c r="CX250" s="241"/>
      <c r="CY250" s="241"/>
      <c r="CZ250" s="241"/>
      <c r="DA250" s="241"/>
      <c r="DB250" s="241"/>
      <c r="DC250" s="241"/>
      <c r="DD250" s="241"/>
      <c r="DE250" s="241"/>
      <c r="DF250" s="241"/>
      <c r="DG250" s="241"/>
      <c r="DH250" s="241"/>
      <c r="DI250" s="241"/>
      <c r="DJ250" s="241"/>
      <c r="DK250" s="241"/>
      <c r="DL250" s="241"/>
      <c r="DM250" s="241"/>
      <c r="DN250" s="241"/>
      <c r="DO250" s="241"/>
      <c r="DP250" s="241"/>
      <c r="DQ250" s="241"/>
      <c r="DR250" s="241"/>
      <c r="DS250" s="241"/>
      <c r="DT250" s="241"/>
      <c r="DU250" s="241"/>
      <c r="DV250" s="241"/>
      <c r="DW250" s="241"/>
      <c r="DX250" s="241"/>
      <c r="DY250" s="241"/>
      <c r="DZ250" s="241"/>
      <c r="EA250" s="241"/>
      <c r="EB250" s="241"/>
      <c r="EC250" s="241"/>
      <c r="ED250" s="241"/>
      <c r="EE250" s="241"/>
      <c r="EF250" s="241"/>
      <c r="EG250" s="241"/>
      <c r="EH250" s="241"/>
      <c r="EI250" s="241"/>
      <c r="EJ250" s="241"/>
      <c r="EK250" s="241"/>
      <c r="EL250" s="241"/>
      <c r="EM250" s="241"/>
      <c r="EN250" s="241"/>
      <c r="EO250" s="241"/>
      <c r="EP250" s="241"/>
      <c r="EQ250" s="241"/>
      <c r="ER250" s="241"/>
      <c r="ES250" s="241"/>
      <c r="ET250" s="241"/>
      <c r="EU250" s="241"/>
      <c r="EV250" s="241"/>
      <c r="EW250" s="241"/>
      <c r="EX250" s="241"/>
      <c r="EY250" s="241"/>
      <c r="EZ250" s="241"/>
      <c r="FA250" s="241"/>
      <c r="FB250" s="241"/>
      <c r="FC250" s="241"/>
      <c r="FD250" s="241"/>
      <c r="FE250" s="241"/>
      <c r="FF250" s="241"/>
      <c r="FG250" s="241"/>
      <c r="FH250" s="241"/>
      <c r="FI250" s="241"/>
      <c r="FJ250" s="241"/>
      <c r="FK250" s="241"/>
      <c r="FL250" s="241"/>
      <c r="FM250" s="241"/>
      <c r="FN250" s="241"/>
      <c r="FO250" s="241"/>
      <c r="FP250" s="241"/>
      <c r="FQ250" s="241"/>
      <c r="FR250" s="241"/>
      <c r="FS250" s="241"/>
      <c r="FT250" s="241"/>
      <c r="FU250" s="241"/>
      <c r="FV250" s="241"/>
      <c r="FW250" s="241"/>
      <c r="FX250" s="241"/>
      <c r="FY250" s="241"/>
      <c r="FZ250" s="241"/>
      <c r="GA250" s="241"/>
      <c r="GB250" s="241"/>
      <c r="GC250" s="241"/>
      <c r="GD250" s="241"/>
      <c r="GE250" s="241"/>
      <c r="GF250" s="241"/>
      <c r="GG250" s="241"/>
      <c r="GH250" s="241"/>
      <c r="GI250" s="241"/>
      <c r="GJ250" s="241"/>
      <c r="GK250" s="241"/>
      <c r="GL250" s="241"/>
      <c r="GM250" s="241"/>
      <c r="GN250" s="241"/>
      <c r="GO250" s="241"/>
      <c r="GP250" s="241"/>
      <c r="GQ250" s="241"/>
      <c r="GR250" s="241"/>
      <c r="GS250" s="241"/>
      <c r="GT250" s="241"/>
      <c r="GU250" s="241"/>
      <c r="GV250" s="241"/>
      <c r="GW250" s="241"/>
      <c r="GX250" s="241"/>
      <c r="GY250" s="241"/>
      <c r="GZ250" s="241"/>
      <c r="HA250" s="241"/>
      <c r="HB250" s="241"/>
      <c r="HC250" s="241"/>
      <c r="HD250" s="241"/>
      <c r="HE250" s="241"/>
      <c r="HF250" s="241"/>
    </row>
    <row r="251" spans="1:214" s="299" customFormat="1" ht="15" customHeight="1">
      <c r="A251" s="284"/>
      <c r="B251" s="284"/>
      <c r="C251" s="241"/>
      <c r="D251" s="241"/>
      <c r="E251" s="241"/>
      <c r="F251" s="241"/>
      <c r="G251" s="241"/>
      <c r="H251" s="241"/>
      <c r="I251" s="241"/>
      <c r="J251" s="241"/>
      <c r="K251" s="241"/>
      <c r="L251" s="241"/>
      <c r="M251" s="241"/>
      <c r="N251" s="241"/>
      <c r="O251" s="241"/>
      <c r="P251" s="241"/>
      <c r="Q251" s="241"/>
      <c r="R251" s="241"/>
      <c r="S251" s="241"/>
      <c r="T251" s="241"/>
      <c r="U251" s="241" t="s">
        <v>447</v>
      </c>
      <c r="V251" s="241"/>
      <c r="W251" s="241"/>
      <c r="X251" s="241"/>
      <c r="Y251" s="241"/>
      <c r="Z251" s="241"/>
      <c r="AA251" s="241"/>
      <c r="AB251" s="241"/>
      <c r="AC251" s="241" t="s">
        <v>316</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c r="CJ251" s="241"/>
      <c r="CK251" s="241"/>
      <c r="CL251" s="241"/>
      <c r="CM251" s="241"/>
      <c r="CN251" s="241"/>
      <c r="CO251" s="241"/>
      <c r="CP251" s="241"/>
      <c r="CQ251" s="241"/>
      <c r="CR251" s="241"/>
      <c r="CS251" s="241"/>
      <c r="CT251" s="241"/>
      <c r="CU251" s="241"/>
      <c r="CV251" s="241"/>
      <c r="CW251" s="241"/>
      <c r="CX251" s="241"/>
      <c r="CY251" s="241"/>
      <c r="CZ251" s="241"/>
      <c r="DA251" s="241"/>
      <c r="DB251" s="241"/>
      <c r="DC251" s="241"/>
      <c r="DD251" s="241"/>
      <c r="DE251" s="241"/>
      <c r="DF251" s="241"/>
      <c r="DG251" s="241"/>
      <c r="DH251" s="241"/>
      <c r="DI251" s="241"/>
      <c r="DJ251" s="241"/>
      <c r="DK251" s="241"/>
      <c r="DL251" s="241"/>
      <c r="DM251" s="241"/>
      <c r="DN251" s="241"/>
      <c r="DO251" s="241"/>
      <c r="DP251" s="241"/>
      <c r="DQ251" s="241"/>
      <c r="DR251" s="241"/>
      <c r="DS251" s="241"/>
      <c r="DT251" s="241"/>
      <c r="DU251" s="241"/>
      <c r="DV251" s="241"/>
      <c r="DW251" s="241"/>
      <c r="DX251" s="241"/>
      <c r="DY251" s="241"/>
      <c r="DZ251" s="241"/>
      <c r="EA251" s="241"/>
      <c r="EB251" s="241"/>
      <c r="EC251" s="241"/>
      <c r="ED251" s="241"/>
      <c r="EE251" s="241"/>
      <c r="EF251" s="241"/>
      <c r="EG251" s="241"/>
      <c r="EH251" s="241"/>
      <c r="EI251" s="241"/>
      <c r="EJ251" s="241"/>
      <c r="EK251" s="241"/>
      <c r="EL251" s="241"/>
      <c r="EM251" s="241"/>
      <c r="EN251" s="241"/>
      <c r="EO251" s="241"/>
      <c r="EP251" s="241"/>
      <c r="EQ251" s="241"/>
      <c r="ER251" s="241"/>
      <c r="ES251" s="241"/>
      <c r="ET251" s="241"/>
      <c r="EU251" s="241"/>
      <c r="EV251" s="241"/>
      <c r="EW251" s="241"/>
      <c r="EX251" s="241"/>
      <c r="EY251" s="241"/>
      <c r="EZ251" s="241"/>
      <c r="FA251" s="241"/>
      <c r="FB251" s="241"/>
      <c r="FC251" s="241"/>
      <c r="FD251" s="241"/>
      <c r="FE251" s="241"/>
      <c r="FF251" s="241"/>
      <c r="FG251" s="241"/>
      <c r="FH251" s="241"/>
      <c r="FI251" s="241"/>
      <c r="FJ251" s="241"/>
      <c r="FK251" s="241"/>
      <c r="FL251" s="241"/>
      <c r="FM251" s="241"/>
      <c r="FN251" s="241"/>
      <c r="FO251" s="241"/>
      <c r="FP251" s="241"/>
      <c r="FQ251" s="241"/>
      <c r="FR251" s="241"/>
      <c r="FS251" s="241"/>
      <c r="FT251" s="241"/>
      <c r="FU251" s="241"/>
      <c r="FV251" s="241"/>
      <c r="FW251" s="241"/>
      <c r="FX251" s="241"/>
      <c r="FY251" s="241"/>
      <c r="FZ251" s="241"/>
      <c r="GA251" s="241"/>
      <c r="GB251" s="241"/>
      <c r="GC251" s="241"/>
      <c r="GD251" s="241"/>
      <c r="GE251" s="241"/>
      <c r="GF251" s="241"/>
      <c r="GG251" s="241"/>
      <c r="GH251" s="241"/>
      <c r="GI251" s="241"/>
      <c r="GJ251" s="241"/>
      <c r="GK251" s="241"/>
      <c r="GL251" s="241"/>
      <c r="GM251" s="241"/>
      <c r="GN251" s="241"/>
      <c r="GO251" s="241"/>
      <c r="GP251" s="241"/>
      <c r="GQ251" s="241"/>
      <c r="GR251" s="241"/>
      <c r="GS251" s="241"/>
      <c r="GT251" s="241"/>
      <c r="GU251" s="241"/>
      <c r="GV251" s="241"/>
      <c r="GW251" s="241"/>
      <c r="GX251" s="241"/>
      <c r="GY251" s="241"/>
      <c r="GZ251" s="241"/>
      <c r="HA251" s="241"/>
      <c r="HB251" s="241"/>
      <c r="HC251" s="241"/>
      <c r="HD251" s="241"/>
      <c r="HE251" s="241"/>
      <c r="HF251" s="241"/>
    </row>
    <row r="252" spans="1:214" s="299" customFormat="1" ht="15" customHeight="1">
      <c r="A252" s="284"/>
      <c r="B252" s="284"/>
      <c r="C252" s="241"/>
      <c r="D252" s="241"/>
      <c r="E252" s="241"/>
      <c r="F252" s="241"/>
      <c r="G252" s="241"/>
      <c r="H252" s="241"/>
      <c r="I252" s="241"/>
      <c r="J252" s="241"/>
      <c r="K252" s="241"/>
      <c r="L252" s="241"/>
      <c r="M252" s="241"/>
      <c r="N252" s="241"/>
      <c r="O252" s="241"/>
      <c r="P252" s="241"/>
      <c r="Q252" s="241"/>
      <c r="R252" s="241"/>
      <c r="S252" s="241"/>
      <c r="T252" s="241"/>
      <c r="U252" s="241" t="s">
        <v>448</v>
      </c>
      <c r="V252" s="241"/>
      <c r="W252" s="241"/>
      <c r="X252" s="241"/>
      <c r="Y252" s="241"/>
      <c r="Z252" s="241"/>
      <c r="AA252" s="241"/>
      <c r="AB252" s="241"/>
      <c r="AC252" s="241" t="s">
        <v>313</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c r="CJ252" s="241"/>
      <c r="CK252" s="241"/>
      <c r="CL252" s="241"/>
      <c r="CM252" s="241"/>
      <c r="CN252" s="241"/>
      <c r="CO252" s="241"/>
      <c r="CP252" s="241"/>
      <c r="CQ252" s="241"/>
      <c r="CR252" s="241"/>
      <c r="CS252" s="241"/>
      <c r="CT252" s="241"/>
      <c r="CU252" s="241"/>
      <c r="CV252" s="241"/>
      <c r="CW252" s="241"/>
      <c r="CX252" s="241"/>
      <c r="CY252" s="241"/>
      <c r="CZ252" s="241"/>
      <c r="DA252" s="241"/>
      <c r="DB252" s="241"/>
      <c r="DC252" s="241"/>
      <c r="DD252" s="241"/>
      <c r="DE252" s="241"/>
      <c r="DF252" s="241"/>
      <c r="DG252" s="241"/>
      <c r="DH252" s="241"/>
      <c r="DI252" s="241"/>
      <c r="DJ252" s="241"/>
      <c r="DK252" s="241"/>
      <c r="DL252" s="241"/>
      <c r="DM252" s="241"/>
      <c r="DN252" s="241"/>
      <c r="DO252" s="241"/>
      <c r="DP252" s="241"/>
      <c r="DQ252" s="241"/>
      <c r="DR252" s="241"/>
      <c r="DS252" s="241"/>
      <c r="DT252" s="241"/>
      <c r="DU252" s="241"/>
      <c r="DV252" s="241"/>
      <c r="DW252" s="241"/>
      <c r="DX252" s="241"/>
      <c r="DY252" s="241"/>
      <c r="DZ252" s="241"/>
      <c r="EA252" s="241"/>
      <c r="EB252" s="241"/>
      <c r="EC252" s="241"/>
      <c r="ED252" s="241"/>
      <c r="EE252" s="241"/>
      <c r="EF252" s="241"/>
      <c r="EG252" s="241"/>
      <c r="EH252" s="241"/>
      <c r="EI252" s="241"/>
      <c r="EJ252" s="241"/>
      <c r="EK252" s="241"/>
      <c r="EL252" s="241"/>
      <c r="EM252" s="241"/>
      <c r="EN252" s="241"/>
      <c r="EO252" s="241"/>
      <c r="EP252" s="241"/>
      <c r="EQ252" s="241"/>
      <c r="ER252" s="241"/>
      <c r="ES252" s="241"/>
      <c r="ET252" s="241"/>
      <c r="EU252" s="241"/>
      <c r="EV252" s="241"/>
      <c r="EW252" s="241"/>
      <c r="EX252" s="241"/>
      <c r="EY252" s="241"/>
      <c r="EZ252" s="241"/>
      <c r="FA252" s="241"/>
      <c r="FB252" s="241"/>
      <c r="FC252" s="241"/>
      <c r="FD252" s="241"/>
      <c r="FE252" s="241"/>
      <c r="FF252" s="241"/>
      <c r="FG252" s="241"/>
      <c r="FH252" s="241"/>
      <c r="FI252" s="241"/>
      <c r="FJ252" s="241"/>
      <c r="FK252" s="241"/>
      <c r="FL252" s="241"/>
      <c r="FM252" s="241"/>
      <c r="FN252" s="241"/>
      <c r="FO252" s="241"/>
      <c r="FP252" s="241"/>
      <c r="FQ252" s="241"/>
      <c r="FR252" s="241"/>
      <c r="FS252" s="241"/>
      <c r="FT252" s="241"/>
      <c r="FU252" s="241"/>
      <c r="FV252" s="241"/>
      <c r="FW252" s="241"/>
      <c r="FX252" s="241"/>
      <c r="FY252" s="241"/>
      <c r="FZ252" s="241"/>
      <c r="GA252" s="241"/>
      <c r="GB252" s="241"/>
      <c r="GC252" s="241"/>
      <c r="GD252" s="241"/>
      <c r="GE252" s="241"/>
      <c r="GF252" s="241"/>
      <c r="GG252" s="241"/>
      <c r="GH252" s="241"/>
      <c r="GI252" s="241"/>
      <c r="GJ252" s="241"/>
      <c r="GK252" s="241"/>
      <c r="GL252" s="241"/>
      <c r="GM252" s="241"/>
      <c r="GN252" s="241"/>
      <c r="GO252" s="241"/>
      <c r="GP252" s="241"/>
      <c r="GQ252" s="241"/>
      <c r="GR252" s="241"/>
      <c r="GS252" s="241"/>
      <c r="GT252" s="241"/>
      <c r="GU252" s="241"/>
      <c r="GV252" s="241"/>
      <c r="GW252" s="241"/>
      <c r="GX252" s="241"/>
      <c r="GY252" s="241"/>
      <c r="GZ252" s="241"/>
      <c r="HA252" s="241"/>
      <c r="HB252" s="241"/>
      <c r="HC252" s="241"/>
      <c r="HD252" s="241"/>
      <c r="HE252" s="241"/>
      <c r="HF252" s="241"/>
    </row>
    <row r="253" spans="1:214" s="299" customFormat="1" ht="15" customHeight="1">
      <c r="A253" s="284"/>
      <c r="B253" s="284"/>
      <c r="C253" s="241"/>
      <c r="D253" s="241"/>
      <c r="E253" s="241"/>
      <c r="F253" s="241"/>
      <c r="G253" s="241"/>
      <c r="H253" s="241"/>
      <c r="I253" s="241"/>
      <c r="J253" s="241"/>
      <c r="K253" s="241"/>
      <c r="L253" s="241"/>
      <c r="M253" s="241"/>
      <c r="N253" s="241"/>
      <c r="O253" s="241"/>
      <c r="P253" s="241"/>
      <c r="Q253" s="241"/>
      <c r="R253" s="241"/>
      <c r="S253" s="241"/>
      <c r="T253" s="241"/>
      <c r="U253" s="241" t="s">
        <v>449</v>
      </c>
      <c r="V253" s="241"/>
      <c r="W253" s="241"/>
      <c r="X253" s="241"/>
      <c r="Y253" s="241"/>
      <c r="Z253" s="241"/>
      <c r="AA253" s="241"/>
      <c r="AB253" s="241"/>
      <c r="AC253" s="241" t="s">
        <v>313</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c r="CJ253" s="241"/>
      <c r="CK253" s="241"/>
      <c r="CL253" s="241"/>
      <c r="CM253" s="241"/>
      <c r="CN253" s="241"/>
      <c r="CO253" s="241"/>
      <c r="CP253" s="241"/>
      <c r="CQ253" s="241"/>
      <c r="CR253" s="241"/>
      <c r="CS253" s="241"/>
      <c r="CT253" s="241"/>
      <c r="CU253" s="241"/>
      <c r="CV253" s="241"/>
      <c r="CW253" s="241"/>
      <c r="CX253" s="241"/>
      <c r="CY253" s="241"/>
      <c r="CZ253" s="241"/>
      <c r="DA253" s="241"/>
      <c r="DB253" s="241"/>
      <c r="DC253" s="241"/>
      <c r="DD253" s="241"/>
      <c r="DE253" s="241"/>
      <c r="DF253" s="241"/>
      <c r="DG253" s="241"/>
      <c r="DH253" s="241"/>
      <c r="DI253" s="241"/>
      <c r="DJ253" s="241"/>
      <c r="DK253" s="241"/>
      <c r="DL253" s="241"/>
      <c r="DM253" s="241"/>
      <c r="DN253" s="241"/>
      <c r="DO253" s="241"/>
      <c r="DP253" s="241"/>
      <c r="DQ253" s="241"/>
      <c r="DR253" s="241"/>
      <c r="DS253" s="241"/>
      <c r="DT253" s="241"/>
      <c r="DU253" s="241"/>
      <c r="DV253" s="241"/>
      <c r="DW253" s="241"/>
      <c r="DX253" s="241"/>
      <c r="DY253" s="241"/>
      <c r="DZ253" s="241"/>
      <c r="EA253" s="241"/>
      <c r="EB253" s="241"/>
      <c r="EC253" s="241"/>
      <c r="ED253" s="241"/>
      <c r="EE253" s="241"/>
      <c r="EF253" s="241"/>
      <c r="EG253" s="241"/>
      <c r="EH253" s="241"/>
      <c r="EI253" s="241"/>
      <c r="EJ253" s="241"/>
      <c r="EK253" s="241"/>
      <c r="EL253" s="241"/>
      <c r="EM253" s="241"/>
      <c r="EN253" s="241"/>
      <c r="EO253" s="241"/>
      <c r="EP253" s="241"/>
      <c r="EQ253" s="241"/>
      <c r="ER253" s="241"/>
      <c r="ES253" s="241"/>
      <c r="ET253" s="241"/>
      <c r="EU253" s="241"/>
      <c r="EV253" s="241"/>
      <c r="EW253" s="241"/>
      <c r="EX253" s="241"/>
      <c r="EY253" s="241"/>
      <c r="EZ253" s="241"/>
      <c r="FA253" s="241"/>
      <c r="FB253" s="241"/>
      <c r="FC253" s="241"/>
      <c r="FD253" s="241"/>
      <c r="FE253" s="241"/>
      <c r="FF253" s="241"/>
      <c r="FG253" s="241"/>
      <c r="FH253" s="241"/>
      <c r="FI253" s="241"/>
      <c r="FJ253" s="241"/>
      <c r="FK253" s="241"/>
      <c r="FL253" s="241"/>
      <c r="FM253" s="241"/>
      <c r="FN253" s="241"/>
      <c r="FO253" s="241"/>
      <c r="FP253" s="241"/>
      <c r="FQ253" s="241"/>
      <c r="FR253" s="241"/>
      <c r="FS253" s="241"/>
      <c r="FT253" s="241"/>
      <c r="FU253" s="241"/>
      <c r="FV253" s="241"/>
      <c r="FW253" s="241"/>
      <c r="FX253" s="241"/>
      <c r="FY253" s="241"/>
      <c r="FZ253" s="241"/>
      <c r="GA253" s="241"/>
      <c r="GB253" s="241"/>
      <c r="GC253" s="241"/>
      <c r="GD253" s="241"/>
      <c r="GE253" s="241"/>
      <c r="GF253" s="241"/>
      <c r="GG253" s="241"/>
      <c r="GH253" s="241"/>
      <c r="GI253" s="241"/>
      <c r="GJ253" s="241"/>
      <c r="GK253" s="241"/>
      <c r="GL253" s="241"/>
      <c r="GM253" s="241"/>
      <c r="GN253" s="241"/>
      <c r="GO253" s="241"/>
      <c r="GP253" s="241"/>
      <c r="GQ253" s="241"/>
      <c r="GR253" s="241"/>
      <c r="GS253" s="241"/>
      <c r="GT253" s="241"/>
      <c r="GU253" s="241"/>
      <c r="GV253" s="241"/>
      <c r="GW253" s="241"/>
      <c r="GX253" s="241"/>
      <c r="GY253" s="241"/>
      <c r="GZ253" s="241"/>
      <c r="HA253" s="241"/>
      <c r="HB253" s="241"/>
      <c r="HC253" s="241"/>
      <c r="HD253" s="241"/>
      <c r="HE253" s="241"/>
      <c r="HF253" s="241"/>
    </row>
    <row r="254" spans="1:214" s="299" customFormat="1" ht="15" customHeight="1">
      <c r="A254" s="284"/>
      <c r="B254" s="284"/>
      <c r="C254" s="241"/>
      <c r="D254" s="241"/>
      <c r="E254" s="241"/>
      <c r="F254" s="241"/>
      <c r="G254" s="241"/>
      <c r="H254" s="241"/>
      <c r="I254" s="241"/>
      <c r="J254" s="241"/>
      <c r="K254" s="241"/>
      <c r="L254" s="241"/>
      <c r="M254" s="241"/>
      <c r="N254" s="241"/>
      <c r="O254" s="241"/>
      <c r="P254" s="241"/>
      <c r="Q254" s="241"/>
      <c r="R254" s="241"/>
      <c r="S254" s="241"/>
      <c r="T254" s="241"/>
      <c r="U254" s="241" t="s">
        <v>450</v>
      </c>
      <c r="V254" s="241"/>
      <c r="W254" s="241"/>
      <c r="X254" s="241"/>
      <c r="Y254" s="241"/>
      <c r="Z254" s="241"/>
      <c r="AA254" s="241"/>
      <c r="AB254" s="241"/>
      <c r="AC254" s="241" t="s">
        <v>322</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c r="DD254" s="241"/>
      <c r="DE254" s="241"/>
      <c r="DF254" s="241"/>
      <c r="DG254" s="241"/>
      <c r="DH254" s="241"/>
      <c r="DI254" s="241"/>
      <c r="DJ254" s="241"/>
      <c r="DK254" s="241"/>
      <c r="DL254" s="241"/>
      <c r="DM254" s="241"/>
      <c r="DN254" s="241"/>
      <c r="DO254" s="241"/>
      <c r="DP254" s="241"/>
      <c r="DQ254" s="241"/>
      <c r="DR254" s="241"/>
      <c r="DS254" s="241"/>
      <c r="DT254" s="241"/>
      <c r="DU254" s="241"/>
      <c r="DV254" s="241"/>
      <c r="DW254" s="241"/>
      <c r="DX254" s="241"/>
      <c r="DY254" s="241"/>
      <c r="DZ254" s="241"/>
      <c r="EA254" s="241"/>
      <c r="EB254" s="241"/>
      <c r="EC254" s="241"/>
      <c r="ED254" s="241"/>
      <c r="EE254" s="241"/>
      <c r="EF254" s="241"/>
      <c r="EG254" s="241"/>
      <c r="EH254" s="241"/>
      <c r="EI254" s="241"/>
      <c r="EJ254" s="241"/>
      <c r="EK254" s="241"/>
      <c r="EL254" s="241"/>
      <c r="EM254" s="241"/>
      <c r="EN254" s="241"/>
      <c r="EO254" s="241"/>
      <c r="EP254" s="241"/>
      <c r="EQ254" s="241"/>
      <c r="ER254" s="241"/>
      <c r="ES254" s="241"/>
      <c r="ET254" s="241"/>
      <c r="EU254" s="241"/>
      <c r="EV254" s="241"/>
      <c r="EW254" s="241"/>
      <c r="EX254" s="241"/>
      <c r="EY254" s="241"/>
      <c r="EZ254" s="241"/>
      <c r="FA254" s="241"/>
      <c r="FB254" s="241"/>
      <c r="FC254" s="241"/>
      <c r="FD254" s="241"/>
      <c r="FE254" s="241"/>
      <c r="FF254" s="241"/>
      <c r="FG254" s="241"/>
      <c r="FH254" s="241"/>
      <c r="FI254" s="241"/>
      <c r="FJ254" s="241"/>
      <c r="FK254" s="241"/>
      <c r="FL254" s="241"/>
      <c r="FM254" s="241"/>
      <c r="FN254" s="241"/>
      <c r="FO254" s="241"/>
      <c r="FP254" s="241"/>
      <c r="FQ254" s="241"/>
      <c r="FR254" s="241"/>
      <c r="FS254" s="241"/>
      <c r="FT254" s="241"/>
      <c r="FU254" s="241"/>
      <c r="FV254" s="241"/>
      <c r="FW254" s="241"/>
      <c r="FX254" s="241"/>
      <c r="FY254" s="241"/>
      <c r="FZ254" s="241"/>
      <c r="GA254" s="241"/>
      <c r="GB254" s="241"/>
      <c r="GC254" s="241"/>
      <c r="GD254" s="241"/>
      <c r="GE254" s="241"/>
      <c r="GF254" s="241"/>
      <c r="GG254" s="241"/>
      <c r="GH254" s="241"/>
      <c r="GI254" s="241"/>
      <c r="GJ254" s="241"/>
      <c r="GK254" s="241"/>
      <c r="GL254" s="241"/>
      <c r="GM254" s="241"/>
      <c r="GN254" s="241"/>
      <c r="GO254" s="241"/>
      <c r="GP254" s="241"/>
      <c r="GQ254" s="241"/>
      <c r="GR254" s="241"/>
      <c r="GS254" s="241"/>
      <c r="GT254" s="241"/>
      <c r="GU254" s="241"/>
      <c r="GV254" s="241"/>
      <c r="GW254" s="241"/>
      <c r="GX254" s="241"/>
      <c r="GY254" s="241"/>
      <c r="GZ254" s="241"/>
      <c r="HA254" s="241"/>
      <c r="HB254" s="241"/>
      <c r="HC254" s="241"/>
      <c r="HD254" s="241"/>
      <c r="HE254" s="241"/>
      <c r="HF254" s="241"/>
    </row>
    <row r="255" spans="1:214" s="299" customFormat="1" ht="15" customHeight="1">
      <c r="A255" s="284"/>
      <c r="B255" s="284"/>
      <c r="C255" s="241"/>
      <c r="D255" s="241"/>
      <c r="E255" s="241"/>
      <c r="F255" s="241"/>
      <c r="G255" s="241"/>
      <c r="H255" s="241"/>
      <c r="I255" s="241"/>
      <c r="J255" s="241"/>
      <c r="K255" s="241"/>
      <c r="L255" s="241"/>
      <c r="M255" s="241"/>
      <c r="N255" s="241"/>
      <c r="O255" s="241"/>
      <c r="P255" s="241"/>
      <c r="Q255" s="241"/>
      <c r="R255" s="241"/>
      <c r="S255" s="241"/>
      <c r="T255" s="241"/>
      <c r="U255" s="241" t="s">
        <v>451</v>
      </c>
      <c r="V255" s="241"/>
      <c r="W255" s="241"/>
      <c r="X255" s="241"/>
      <c r="Y255" s="241"/>
      <c r="Z255" s="241"/>
      <c r="AA255" s="241"/>
      <c r="AB255" s="241"/>
      <c r="AC255" s="241" t="s">
        <v>325</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1"/>
      <c r="CZ255" s="241"/>
      <c r="DA255" s="241"/>
      <c r="DB255" s="241"/>
      <c r="DC255" s="241"/>
      <c r="DD255" s="241"/>
      <c r="DE255" s="241"/>
      <c r="DF255" s="241"/>
      <c r="DG255" s="241"/>
      <c r="DH255" s="241"/>
      <c r="DI255" s="241"/>
      <c r="DJ255" s="241"/>
      <c r="DK255" s="241"/>
      <c r="DL255" s="241"/>
      <c r="DM255" s="241"/>
      <c r="DN255" s="241"/>
      <c r="DO255" s="241"/>
      <c r="DP255" s="241"/>
      <c r="DQ255" s="241"/>
      <c r="DR255" s="241"/>
      <c r="DS255" s="241"/>
      <c r="DT255" s="241"/>
      <c r="DU255" s="241"/>
      <c r="DV255" s="241"/>
      <c r="DW255" s="241"/>
      <c r="DX255" s="241"/>
      <c r="DY255" s="241"/>
      <c r="DZ255" s="241"/>
      <c r="EA255" s="241"/>
      <c r="EB255" s="241"/>
      <c r="EC255" s="241"/>
      <c r="ED255" s="241"/>
      <c r="EE255" s="241"/>
      <c r="EF255" s="241"/>
      <c r="EG255" s="241"/>
      <c r="EH255" s="241"/>
      <c r="EI255" s="241"/>
      <c r="EJ255" s="241"/>
      <c r="EK255" s="241"/>
      <c r="EL255" s="241"/>
      <c r="EM255" s="241"/>
      <c r="EN255" s="241"/>
      <c r="EO255" s="241"/>
      <c r="EP255" s="241"/>
      <c r="EQ255" s="241"/>
      <c r="ER255" s="241"/>
      <c r="ES255" s="241"/>
      <c r="ET255" s="241"/>
      <c r="EU255" s="241"/>
      <c r="EV255" s="241"/>
      <c r="EW255" s="241"/>
      <c r="EX255" s="241"/>
      <c r="EY255" s="241"/>
      <c r="EZ255" s="241"/>
      <c r="FA255" s="241"/>
      <c r="FB255" s="241"/>
      <c r="FC255" s="241"/>
      <c r="FD255" s="241"/>
      <c r="FE255" s="241"/>
      <c r="FF255" s="241"/>
      <c r="FG255" s="241"/>
      <c r="FH255" s="241"/>
      <c r="FI255" s="241"/>
      <c r="FJ255" s="241"/>
      <c r="FK255" s="241"/>
      <c r="FL255" s="241"/>
      <c r="FM255" s="241"/>
      <c r="FN255" s="241"/>
      <c r="FO255" s="241"/>
      <c r="FP255" s="241"/>
      <c r="FQ255" s="241"/>
      <c r="FR255" s="241"/>
      <c r="FS255" s="241"/>
      <c r="FT255" s="241"/>
      <c r="FU255" s="241"/>
      <c r="FV255" s="241"/>
      <c r="FW255" s="241"/>
      <c r="FX255" s="241"/>
      <c r="FY255" s="241"/>
      <c r="FZ255" s="241"/>
      <c r="GA255" s="241"/>
      <c r="GB255" s="241"/>
      <c r="GC255" s="241"/>
      <c r="GD255" s="241"/>
      <c r="GE255" s="241"/>
      <c r="GF255" s="241"/>
      <c r="GG255" s="241"/>
      <c r="GH255" s="241"/>
      <c r="GI255" s="241"/>
      <c r="GJ255" s="241"/>
      <c r="GK255" s="241"/>
      <c r="GL255" s="241"/>
      <c r="GM255" s="241"/>
      <c r="GN255" s="241"/>
      <c r="GO255" s="241"/>
      <c r="GP255" s="241"/>
      <c r="GQ255" s="241"/>
      <c r="GR255" s="241"/>
      <c r="GS255" s="241"/>
      <c r="GT255" s="241"/>
      <c r="GU255" s="241"/>
      <c r="GV255" s="241"/>
      <c r="GW255" s="241"/>
      <c r="GX255" s="241"/>
      <c r="GY255" s="241"/>
      <c r="GZ255" s="241"/>
      <c r="HA255" s="241"/>
      <c r="HB255" s="241"/>
      <c r="HC255" s="241"/>
      <c r="HD255" s="241"/>
      <c r="HE255" s="241"/>
      <c r="HF255" s="241"/>
    </row>
    <row r="256" spans="1:214" s="299" customFormat="1" ht="15" customHeight="1">
      <c r="A256" s="284"/>
      <c r="B256" s="284"/>
      <c r="C256" s="241"/>
      <c r="D256" s="241"/>
      <c r="E256" s="241"/>
      <c r="F256" s="241"/>
      <c r="G256" s="241"/>
      <c r="H256" s="241"/>
      <c r="I256" s="241"/>
      <c r="J256" s="241"/>
      <c r="K256" s="241"/>
      <c r="L256" s="241"/>
      <c r="M256" s="241"/>
      <c r="N256" s="241"/>
      <c r="O256" s="241"/>
      <c r="P256" s="241"/>
      <c r="Q256" s="241"/>
      <c r="R256" s="241"/>
      <c r="S256" s="241"/>
      <c r="T256" s="241"/>
      <c r="U256" s="241" t="s">
        <v>275</v>
      </c>
      <c r="V256" s="241"/>
      <c r="W256" s="241"/>
      <c r="X256" s="241"/>
      <c r="Y256" s="241"/>
      <c r="Z256" s="241"/>
      <c r="AA256" s="241"/>
      <c r="AB256" s="241"/>
      <c r="AC256" s="241" t="s">
        <v>350</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c r="CJ256" s="241"/>
      <c r="CK256" s="241"/>
      <c r="CL256" s="241"/>
      <c r="CM256" s="241"/>
      <c r="CN256" s="241"/>
      <c r="CO256" s="241"/>
      <c r="CP256" s="241"/>
      <c r="CQ256" s="241"/>
      <c r="CR256" s="241"/>
      <c r="CS256" s="241"/>
      <c r="CT256" s="241"/>
      <c r="CU256" s="241"/>
      <c r="CV256" s="241"/>
      <c r="CW256" s="241"/>
      <c r="CX256" s="241"/>
      <c r="CY256" s="241"/>
      <c r="CZ256" s="241"/>
      <c r="DA256" s="241"/>
      <c r="DB256" s="241"/>
      <c r="DC256" s="241"/>
      <c r="DD256" s="241"/>
      <c r="DE256" s="241"/>
      <c r="DF256" s="241"/>
      <c r="DG256" s="241"/>
      <c r="DH256" s="241"/>
      <c r="DI256" s="241"/>
      <c r="DJ256" s="241"/>
      <c r="DK256" s="241"/>
      <c r="DL256" s="241"/>
      <c r="DM256" s="241"/>
      <c r="DN256" s="241"/>
      <c r="DO256" s="241"/>
      <c r="DP256" s="241"/>
      <c r="DQ256" s="241"/>
      <c r="DR256" s="241"/>
      <c r="DS256" s="241"/>
      <c r="DT256" s="241"/>
      <c r="DU256" s="241"/>
      <c r="DV256" s="241"/>
      <c r="DW256" s="241"/>
      <c r="DX256" s="241"/>
      <c r="DY256" s="241"/>
      <c r="DZ256" s="241"/>
      <c r="EA256" s="241"/>
      <c r="EB256" s="241"/>
      <c r="EC256" s="241"/>
      <c r="ED256" s="241"/>
      <c r="EE256" s="241"/>
      <c r="EF256" s="241"/>
      <c r="EG256" s="241"/>
      <c r="EH256" s="241"/>
      <c r="EI256" s="241"/>
      <c r="EJ256" s="241"/>
      <c r="EK256" s="241"/>
      <c r="EL256" s="241"/>
      <c r="EM256" s="241"/>
      <c r="EN256" s="241"/>
      <c r="EO256" s="241"/>
      <c r="EP256" s="241"/>
      <c r="EQ256" s="241"/>
      <c r="ER256" s="241"/>
      <c r="ES256" s="241"/>
      <c r="ET256" s="241"/>
      <c r="EU256" s="241"/>
      <c r="EV256" s="241"/>
      <c r="EW256" s="241"/>
      <c r="EX256" s="241"/>
      <c r="EY256" s="241"/>
      <c r="EZ256" s="241"/>
      <c r="FA256" s="241"/>
      <c r="FB256" s="241"/>
      <c r="FC256" s="241"/>
      <c r="FD256" s="241"/>
      <c r="FE256" s="241"/>
      <c r="FF256" s="241"/>
      <c r="FG256" s="241"/>
      <c r="FH256" s="241"/>
      <c r="FI256" s="241"/>
      <c r="FJ256" s="241"/>
      <c r="FK256" s="241"/>
      <c r="FL256" s="241"/>
      <c r="FM256" s="241"/>
      <c r="FN256" s="241"/>
      <c r="FO256" s="241"/>
      <c r="FP256" s="241"/>
      <c r="FQ256" s="241"/>
      <c r="FR256" s="241"/>
      <c r="FS256" s="241"/>
      <c r="FT256" s="241"/>
      <c r="FU256" s="241"/>
      <c r="FV256" s="241"/>
      <c r="FW256" s="241"/>
      <c r="FX256" s="241"/>
      <c r="FY256" s="241"/>
      <c r="FZ256" s="241"/>
      <c r="GA256" s="241"/>
      <c r="GB256" s="241"/>
      <c r="GC256" s="241"/>
      <c r="GD256" s="241"/>
      <c r="GE256" s="241"/>
      <c r="GF256" s="241"/>
      <c r="GG256" s="241"/>
      <c r="GH256" s="241"/>
      <c r="GI256" s="241"/>
      <c r="GJ256" s="241"/>
      <c r="GK256" s="241"/>
      <c r="GL256" s="241"/>
      <c r="GM256" s="241"/>
      <c r="GN256" s="241"/>
      <c r="GO256" s="241"/>
      <c r="GP256" s="241"/>
      <c r="GQ256" s="241"/>
      <c r="GR256" s="241"/>
      <c r="GS256" s="241"/>
      <c r="GT256" s="241"/>
      <c r="GU256" s="241"/>
      <c r="GV256" s="241"/>
      <c r="GW256" s="241"/>
      <c r="GX256" s="241"/>
      <c r="GY256" s="241"/>
      <c r="GZ256" s="241"/>
      <c r="HA256" s="241"/>
      <c r="HB256" s="241"/>
      <c r="HC256" s="241"/>
      <c r="HD256" s="241"/>
      <c r="HE256" s="241"/>
      <c r="HF256" s="241"/>
    </row>
    <row r="257" spans="1:214" s="299" customFormat="1" ht="15" customHeight="1">
      <c r="A257" s="284"/>
      <c r="B257" s="284"/>
      <c r="C257" s="241"/>
      <c r="D257" s="241"/>
      <c r="E257" s="241"/>
      <c r="F257" s="241"/>
      <c r="G257" s="241"/>
      <c r="H257" s="241"/>
      <c r="I257" s="241"/>
      <c r="J257" s="241"/>
      <c r="K257" s="241"/>
      <c r="L257" s="241"/>
      <c r="M257" s="241"/>
      <c r="N257" s="241"/>
      <c r="O257" s="241"/>
      <c r="P257" s="241"/>
      <c r="Q257" s="241"/>
      <c r="R257" s="241"/>
      <c r="S257" s="241"/>
      <c r="T257" s="241"/>
      <c r="U257" s="241" t="s">
        <v>452</v>
      </c>
      <c r="V257" s="241"/>
      <c r="W257" s="241"/>
      <c r="X257" s="241"/>
      <c r="Y257" s="241"/>
      <c r="Z257" s="241"/>
      <c r="AA257" s="241"/>
      <c r="AB257" s="241"/>
      <c r="AC257" s="241" t="s">
        <v>309</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c r="CJ257" s="241"/>
      <c r="CK257" s="241"/>
      <c r="CL257" s="241"/>
      <c r="CM257" s="241"/>
      <c r="CN257" s="241"/>
      <c r="CO257" s="241"/>
      <c r="CP257" s="241"/>
      <c r="CQ257" s="241"/>
      <c r="CR257" s="241"/>
      <c r="CS257" s="241"/>
      <c r="CT257" s="241"/>
      <c r="CU257" s="241"/>
      <c r="CV257" s="241"/>
      <c r="CW257" s="241"/>
      <c r="CX257" s="241"/>
      <c r="CY257" s="241"/>
      <c r="CZ257" s="241"/>
      <c r="DA257" s="241"/>
      <c r="DB257" s="241"/>
      <c r="DC257" s="241"/>
      <c r="DD257" s="241"/>
      <c r="DE257" s="241"/>
      <c r="DF257" s="241"/>
      <c r="DG257" s="241"/>
      <c r="DH257" s="241"/>
      <c r="DI257" s="241"/>
      <c r="DJ257" s="241"/>
      <c r="DK257" s="241"/>
      <c r="DL257" s="241"/>
      <c r="DM257" s="241"/>
      <c r="DN257" s="241"/>
      <c r="DO257" s="241"/>
      <c r="DP257" s="241"/>
      <c r="DQ257" s="241"/>
      <c r="DR257" s="241"/>
      <c r="DS257" s="241"/>
      <c r="DT257" s="241"/>
      <c r="DU257" s="241"/>
      <c r="DV257" s="241"/>
      <c r="DW257" s="241"/>
      <c r="DX257" s="241"/>
      <c r="DY257" s="241"/>
      <c r="DZ257" s="241"/>
      <c r="EA257" s="241"/>
      <c r="EB257" s="241"/>
      <c r="EC257" s="241"/>
      <c r="ED257" s="241"/>
      <c r="EE257" s="241"/>
      <c r="EF257" s="241"/>
      <c r="EG257" s="241"/>
      <c r="EH257" s="241"/>
      <c r="EI257" s="241"/>
      <c r="EJ257" s="241"/>
      <c r="EK257" s="241"/>
      <c r="EL257" s="241"/>
      <c r="EM257" s="241"/>
      <c r="EN257" s="241"/>
      <c r="EO257" s="241"/>
      <c r="EP257" s="241"/>
      <c r="EQ257" s="241"/>
      <c r="ER257" s="241"/>
      <c r="ES257" s="241"/>
      <c r="ET257" s="241"/>
      <c r="EU257" s="241"/>
      <c r="EV257" s="241"/>
      <c r="EW257" s="241"/>
      <c r="EX257" s="241"/>
      <c r="EY257" s="241"/>
      <c r="EZ257" s="241"/>
      <c r="FA257" s="241"/>
      <c r="FB257" s="241"/>
      <c r="FC257" s="241"/>
      <c r="FD257" s="241"/>
      <c r="FE257" s="241"/>
      <c r="FF257" s="241"/>
      <c r="FG257" s="241"/>
      <c r="FH257" s="241"/>
      <c r="FI257" s="241"/>
      <c r="FJ257" s="241"/>
      <c r="FK257" s="241"/>
      <c r="FL257" s="241"/>
      <c r="FM257" s="241"/>
      <c r="FN257" s="241"/>
      <c r="FO257" s="241"/>
      <c r="FP257" s="241"/>
      <c r="FQ257" s="241"/>
      <c r="FR257" s="241"/>
      <c r="FS257" s="241"/>
      <c r="FT257" s="241"/>
      <c r="FU257" s="241"/>
      <c r="FV257" s="241"/>
      <c r="FW257" s="241"/>
      <c r="FX257" s="241"/>
      <c r="FY257" s="241"/>
      <c r="FZ257" s="241"/>
      <c r="GA257" s="241"/>
      <c r="GB257" s="241"/>
      <c r="GC257" s="241"/>
      <c r="GD257" s="241"/>
      <c r="GE257" s="241"/>
      <c r="GF257" s="241"/>
      <c r="GG257" s="241"/>
      <c r="GH257" s="241"/>
      <c r="GI257" s="241"/>
      <c r="GJ257" s="241"/>
      <c r="GK257" s="241"/>
      <c r="GL257" s="241"/>
      <c r="GM257" s="241"/>
      <c r="GN257" s="241"/>
      <c r="GO257" s="241"/>
      <c r="GP257" s="241"/>
      <c r="GQ257" s="241"/>
      <c r="GR257" s="241"/>
      <c r="GS257" s="241"/>
      <c r="GT257" s="241"/>
      <c r="GU257" s="241"/>
      <c r="GV257" s="241"/>
      <c r="GW257" s="241"/>
      <c r="GX257" s="241"/>
      <c r="GY257" s="241"/>
      <c r="GZ257" s="241"/>
      <c r="HA257" s="241"/>
      <c r="HB257" s="241"/>
      <c r="HC257" s="241"/>
      <c r="HD257" s="241"/>
      <c r="HE257" s="241"/>
      <c r="HF257" s="241"/>
    </row>
    <row r="258" spans="1:214" s="299" customFormat="1" ht="15" customHeight="1">
      <c r="A258" s="284"/>
      <c r="B258" s="284"/>
      <c r="C258" s="241"/>
      <c r="D258" s="241"/>
      <c r="E258" s="241"/>
      <c r="F258" s="241"/>
      <c r="G258" s="241"/>
      <c r="H258" s="241"/>
      <c r="I258" s="241"/>
      <c r="J258" s="241"/>
      <c r="K258" s="241"/>
      <c r="L258" s="241"/>
      <c r="M258" s="241"/>
      <c r="N258" s="241"/>
      <c r="O258" s="241"/>
      <c r="P258" s="241"/>
      <c r="Q258" s="241"/>
      <c r="R258" s="241"/>
      <c r="S258" s="241"/>
      <c r="T258" s="241"/>
      <c r="U258" s="241" t="s">
        <v>453</v>
      </c>
      <c r="V258" s="241"/>
      <c r="W258" s="241"/>
      <c r="X258" s="241"/>
      <c r="Y258" s="241"/>
      <c r="Z258" s="241"/>
      <c r="AA258" s="241"/>
      <c r="AB258" s="241"/>
      <c r="AC258" s="241" t="s">
        <v>316</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c r="EN258" s="241"/>
      <c r="EO258" s="241"/>
      <c r="EP258" s="241"/>
      <c r="EQ258" s="241"/>
      <c r="ER258" s="241"/>
      <c r="ES258" s="241"/>
      <c r="ET258" s="241"/>
      <c r="EU258" s="241"/>
      <c r="EV258" s="241"/>
      <c r="EW258" s="241"/>
      <c r="EX258" s="241"/>
      <c r="EY258" s="241"/>
      <c r="EZ258" s="241"/>
      <c r="FA258" s="241"/>
      <c r="FB258" s="241"/>
      <c r="FC258" s="241"/>
      <c r="FD258" s="241"/>
      <c r="FE258" s="241"/>
      <c r="FF258" s="241"/>
      <c r="FG258" s="241"/>
      <c r="FH258" s="241"/>
      <c r="FI258" s="241"/>
      <c r="FJ258" s="241"/>
      <c r="FK258" s="241"/>
      <c r="FL258" s="241"/>
      <c r="FM258" s="241"/>
      <c r="FN258" s="241"/>
      <c r="FO258" s="241"/>
      <c r="FP258" s="241"/>
      <c r="FQ258" s="241"/>
      <c r="FR258" s="241"/>
      <c r="FS258" s="241"/>
      <c r="FT258" s="241"/>
      <c r="FU258" s="241"/>
      <c r="FV258" s="241"/>
      <c r="FW258" s="241"/>
      <c r="FX258" s="241"/>
      <c r="FY258" s="241"/>
      <c r="FZ258" s="241"/>
      <c r="GA258" s="241"/>
      <c r="GB258" s="241"/>
      <c r="GC258" s="241"/>
      <c r="GD258" s="241"/>
      <c r="GE258" s="241"/>
      <c r="GF258" s="241"/>
      <c r="GG258" s="241"/>
      <c r="GH258" s="241"/>
      <c r="GI258" s="241"/>
      <c r="GJ258" s="241"/>
      <c r="GK258" s="241"/>
      <c r="GL258" s="241"/>
      <c r="GM258" s="241"/>
      <c r="GN258" s="241"/>
      <c r="GO258" s="241"/>
      <c r="GP258" s="241"/>
      <c r="GQ258" s="241"/>
      <c r="GR258" s="241"/>
      <c r="GS258" s="241"/>
      <c r="GT258" s="241"/>
      <c r="GU258" s="241"/>
      <c r="GV258" s="241"/>
      <c r="GW258" s="241"/>
      <c r="GX258" s="241"/>
      <c r="GY258" s="241"/>
      <c r="GZ258" s="241"/>
      <c r="HA258" s="241"/>
      <c r="HB258" s="241"/>
      <c r="HC258" s="241"/>
      <c r="HD258" s="241"/>
      <c r="HE258" s="241"/>
      <c r="HF258" s="241"/>
    </row>
    <row r="259" spans="1:214" s="299" customFormat="1" ht="15" customHeight="1">
      <c r="A259" s="284"/>
      <c r="B259" s="284"/>
      <c r="C259" s="241"/>
      <c r="D259" s="241"/>
      <c r="E259" s="241"/>
      <c r="F259" s="241"/>
      <c r="G259" s="241"/>
      <c r="H259" s="241"/>
      <c r="I259" s="241"/>
      <c r="J259" s="241"/>
      <c r="K259" s="241"/>
      <c r="L259" s="241"/>
      <c r="M259" s="241"/>
      <c r="N259" s="241"/>
      <c r="O259" s="241"/>
      <c r="P259" s="241"/>
      <c r="Q259" s="241"/>
      <c r="R259" s="241"/>
      <c r="S259" s="241"/>
      <c r="T259" s="241"/>
      <c r="U259" s="241" t="s">
        <v>454</v>
      </c>
      <c r="V259" s="241"/>
      <c r="W259" s="241"/>
      <c r="X259" s="241"/>
      <c r="Y259" s="241"/>
      <c r="Z259" s="241"/>
      <c r="AA259" s="241"/>
      <c r="AB259" s="241"/>
      <c r="AC259" s="241" t="s">
        <v>386</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c r="CJ259" s="241"/>
      <c r="CK259" s="241"/>
      <c r="CL259" s="241"/>
      <c r="CM259" s="241"/>
      <c r="CN259" s="241"/>
      <c r="CO259" s="241"/>
      <c r="CP259" s="241"/>
      <c r="CQ259" s="241"/>
      <c r="CR259" s="241"/>
      <c r="CS259" s="241"/>
      <c r="CT259" s="241"/>
      <c r="CU259" s="241"/>
      <c r="CV259" s="241"/>
      <c r="CW259" s="241"/>
      <c r="CX259" s="241"/>
      <c r="CY259" s="241"/>
      <c r="CZ259" s="241"/>
      <c r="DA259" s="241"/>
      <c r="DB259" s="241"/>
      <c r="DC259" s="241"/>
      <c r="DD259" s="241"/>
      <c r="DE259" s="241"/>
      <c r="DF259" s="241"/>
      <c r="DG259" s="241"/>
      <c r="DH259" s="241"/>
      <c r="DI259" s="241"/>
      <c r="DJ259" s="241"/>
      <c r="DK259" s="241"/>
      <c r="DL259" s="241"/>
      <c r="DM259" s="241"/>
      <c r="DN259" s="241"/>
      <c r="DO259" s="241"/>
      <c r="DP259" s="241"/>
      <c r="DQ259" s="241"/>
      <c r="DR259" s="241"/>
      <c r="DS259" s="241"/>
      <c r="DT259" s="241"/>
      <c r="DU259" s="241"/>
      <c r="DV259" s="241"/>
      <c r="DW259" s="241"/>
      <c r="DX259" s="241"/>
      <c r="DY259" s="241"/>
      <c r="DZ259" s="241"/>
      <c r="EA259" s="241"/>
      <c r="EB259" s="241"/>
      <c r="EC259" s="241"/>
      <c r="ED259" s="241"/>
      <c r="EE259" s="241"/>
      <c r="EF259" s="241"/>
      <c r="EG259" s="241"/>
      <c r="EH259" s="241"/>
      <c r="EI259" s="241"/>
      <c r="EJ259" s="241"/>
      <c r="EK259" s="241"/>
      <c r="EL259" s="241"/>
      <c r="EM259" s="241"/>
      <c r="EN259" s="241"/>
      <c r="EO259" s="241"/>
      <c r="EP259" s="241"/>
      <c r="EQ259" s="241"/>
      <c r="ER259" s="241"/>
      <c r="ES259" s="241"/>
      <c r="ET259" s="241"/>
      <c r="EU259" s="241"/>
      <c r="EV259" s="241"/>
      <c r="EW259" s="241"/>
      <c r="EX259" s="241"/>
      <c r="EY259" s="241"/>
      <c r="EZ259" s="241"/>
      <c r="FA259" s="241"/>
      <c r="FB259" s="241"/>
      <c r="FC259" s="241"/>
      <c r="FD259" s="241"/>
      <c r="FE259" s="241"/>
      <c r="FF259" s="241"/>
      <c r="FG259" s="241"/>
      <c r="FH259" s="241"/>
      <c r="FI259" s="241"/>
      <c r="FJ259" s="241"/>
      <c r="FK259" s="241"/>
      <c r="FL259" s="241"/>
      <c r="FM259" s="241"/>
      <c r="FN259" s="241"/>
      <c r="FO259" s="241"/>
      <c r="FP259" s="241"/>
      <c r="FQ259" s="241"/>
      <c r="FR259" s="241"/>
      <c r="FS259" s="241"/>
      <c r="FT259" s="241"/>
      <c r="FU259" s="241"/>
      <c r="FV259" s="241"/>
      <c r="FW259" s="241"/>
      <c r="FX259" s="241"/>
      <c r="FY259" s="241"/>
      <c r="FZ259" s="241"/>
      <c r="GA259" s="241"/>
      <c r="GB259" s="241"/>
      <c r="GC259" s="241"/>
      <c r="GD259" s="241"/>
      <c r="GE259" s="241"/>
      <c r="GF259" s="241"/>
      <c r="GG259" s="241"/>
      <c r="GH259" s="241"/>
      <c r="GI259" s="241"/>
      <c r="GJ259" s="241"/>
      <c r="GK259" s="241"/>
      <c r="GL259" s="241"/>
      <c r="GM259" s="241"/>
      <c r="GN259" s="241"/>
      <c r="GO259" s="241"/>
      <c r="GP259" s="241"/>
      <c r="GQ259" s="241"/>
      <c r="GR259" s="241"/>
      <c r="GS259" s="241"/>
      <c r="GT259" s="241"/>
      <c r="GU259" s="241"/>
      <c r="GV259" s="241"/>
      <c r="GW259" s="241"/>
      <c r="GX259" s="241"/>
      <c r="GY259" s="241"/>
      <c r="GZ259" s="241"/>
      <c r="HA259" s="241"/>
      <c r="HB259" s="241"/>
      <c r="HC259" s="241"/>
      <c r="HD259" s="241"/>
      <c r="HE259" s="241"/>
      <c r="HF259" s="241"/>
    </row>
    <row r="260" spans="1:214" s="299" customFormat="1" ht="15" customHeight="1">
      <c r="A260" s="284"/>
      <c r="B260" s="284"/>
      <c r="C260" s="241"/>
      <c r="D260" s="241"/>
      <c r="E260" s="241"/>
      <c r="F260" s="241"/>
      <c r="G260" s="241"/>
      <c r="H260" s="241"/>
      <c r="I260" s="241"/>
      <c r="J260" s="241"/>
      <c r="K260" s="241"/>
      <c r="L260" s="241"/>
      <c r="M260" s="241"/>
      <c r="N260" s="241"/>
      <c r="O260" s="241"/>
      <c r="P260" s="241"/>
      <c r="Q260" s="241"/>
      <c r="R260" s="241"/>
      <c r="S260" s="241"/>
      <c r="T260" s="241"/>
      <c r="U260" s="241" t="s">
        <v>455</v>
      </c>
      <c r="V260" s="241"/>
      <c r="W260" s="241"/>
      <c r="X260" s="241"/>
      <c r="Y260" s="241"/>
      <c r="Z260" s="241"/>
      <c r="AA260" s="241"/>
      <c r="AB260" s="241"/>
      <c r="AC260" s="241" t="s">
        <v>311</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c r="DT260" s="241"/>
      <c r="DU260" s="241"/>
      <c r="DV260" s="241"/>
      <c r="DW260" s="241"/>
      <c r="DX260" s="241"/>
      <c r="DY260" s="241"/>
      <c r="DZ260" s="241"/>
      <c r="EA260" s="241"/>
      <c r="EB260" s="241"/>
      <c r="EC260" s="241"/>
      <c r="ED260" s="241"/>
      <c r="EE260" s="241"/>
      <c r="EF260" s="241"/>
      <c r="EG260" s="241"/>
      <c r="EH260" s="241"/>
      <c r="EI260" s="241"/>
      <c r="EJ260" s="241"/>
      <c r="EK260" s="241"/>
      <c r="EL260" s="241"/>
      <c r="EM260" s="241"/>
      <c r="EN260" s="241"/>
      <c r="EO260" s="241"/>
      <c r="EP260" s="241"/>
      <c r="EQ260" s="241"/>
      <c r="ER260" s="241"/>
      <c r="ES260" s="241"/>
      <c r="ET260" s="241"/>
      <c r="EU260" s="241"/>
      <c r="EV260" s="241"/>
      <c r="EW260" s="241"/>
      <c r="EX260" s="241"/>
      <c r="EY260" s="241"/>
      <c r="EZ260" s="241"/>
      <c r="FA260" s="241"/>
      <c r="FB260" s="241"/>
      <c r="FC260" s="241"/>
      <c r="FD260" s="241"/>
      <c r="FE260" s="241"/>
      <c r="FF260" s="241"/>
      <c r="FG260" s="241"/>
      <c r="FH260" s="241"/>
      <c r="FI260" s="241"/>
      <c r="FJ260" s="241"/>
      <c r="FK260" s="241"/>
      <c r="FL260" s="241"/>
      <c r="FM260" s="241"/>
      <c r="FN260" s="241"/>
      <c r="FO260" s="241"/>
      <c r="FP260" s="241"/>
      <c r="FQ260" s="241"/>
      <c r="FR260" s="241"/>
      <c r="FS260" s="241"/>
      <c r="FT260" s="241"/>
      <c r="FU260" s="241"/>
      <c r="FV260" s="241"/>
      <c r="FW260" s="241"/>
      <c r="FX260" s="241"/>
      <c r="FY260" s="241"/>
      <c r="FZ260" s="241"/>
      <c r="GA260" s="241"/>
      <c r="GB260" s="241"/>
      <c r="GC260" s="241"/>
      <c r="GD260" s="241"/>
      <c r="GE260" s="241"/>
      <c r="GF260" s="241"/>
      <c r="GG260" s="241"/>
      <c r="GH260" s="241"/>
      <c r="GI260" s="241"/>
      <c r="GJ260" s="241"/>
      <c r="GK260" s="241"/>
      <c r="GL260" s="241"/>
      <c r="GM260" s="241"/>
      <c r="GN260" s="241"/>
      <c r="GO260" s="241"/>
      <c r="GP260" s="241"/>
      <c r="GQ260" s="241"/>
      <c r="GR260" s="241"/>
      <c r="GS260" s="241"/>
      <c r="GT260" s="241"/>
      <c r="GU260" s="241"/>
      <c r="GV260" s="241"/>
      <c r="GW260" s="241"/>
      <c r="GX260" s="241"/>
      <c r="GY260" s="241"/>
      <c r="GZ260" s="241"/>
      <c r="HA260" s="241"/>
      <c r="HB260" s="241"/>
      <c r="HC260" s="241"/>
      <c r="HD260" s="241"/>
      <c r="HE260" s="241"/>
      <c r="HF260" s="241"/>
    </row>
    <row r="261" spans="1:214" s="299" customFormat="1" ht="15" customHeight="1">
      <c r="A261" s="284"/>
      <c r="B261" s="284"/>
      <c r="C261" s="241"/>
      <c r="D261" s="241"/>
      <c r="E261" s="241"/>
      <c r="F261" s="241"/>
      <c r="G261" s="241"/>
      <c r="H261" s="241"/>
      <c r="I261" s="241"/>
      <c r="J261" s="241"/>
      <c r="K261" s="241"/>
      <c r="L261" s="241"/>
      <c r="M261" s="241"/>
      <c r="N261" s="241"/>
      <c r="O261" s="241"/>
      <c r="P261" s="241"/>
      <c r="Q261" s="241"/>
      <c r="R261" s="241"/>
      <c r="S261" s="241"/>
      <c r="T261" s="241"/>
      <c r="U261" s="241" t="s">
        <v>456</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c r="DD261" s="241"/>
      <c r="DE261" s="241"/>
      <c r="DF261" s="241"/>
      <c r="DG261" s="241"/>
      <c r="DH261" s="241"/>
      <c r="DI261" s="241"/>
      <c r="DJ261" s="241"/>
      <c r="DK261" s="241"/>
      <c r="DL261" s="241"/>
      <c r="DM261" s="241"/>
      <c r="DN261" s="241"/>
      <c r="DO261" s="241"/>
      <c r="DP261" s="241"/>
      <c r="DQ261" s="241"/>
      <c r="DR261" s="241"/>
      <c r="DS261" s="241"/>
      <c r="DT261" s="241"/>
      <c r="DU261" s="241"/>
      <c r="DV261" s="241"/>
      <c r="DW261" s="241"/>
      <c r="DX261" s="241"/>
      <c r="DY261" s="241"/>
      <c r="DZ261" s="241"/>
      <c r="EA261" s="241"/>
      <c r="EB261" s="241"/>
      <c r="EC261" s="241"/>
      <c r="ED261" s="241"/>
      <c r="EE261" s="241"/>
      <c r="EF261" s="241"/>
      <c r="EG261" s="241"/>
      <c r="EH261" s="241"/>
      <c r="EI261" s="241"/>
      <c r="EJ261" s="241"/>
      <c r="EK261" s="241"/>
      <c r="EL261" s="241"/>
      <c r="EM261" s="241"/>
      <c r="EN261" s="241"/>
      <c r="EO261" s="241"/>
      <c r="EP261" s="241"/>
      <c r="EQ261" s="241"/>
      <c r="ER261" s="241"/>
      <c r="ES261" s="241"/>
      <c r="ET261" s="241"/>
      <c r="EU261" s="241"/>
      <c r="EV261" s="241"/>
      <c r="EW261" s="241"/>
      <c r="EX261" s="241"/>
      <c r="EY261" s="241"/>
      <c r="EZ261" s="241"/>
      <c r="FA261" s="241"/>
      <c r="FB261" s="241"/>
      <c r="FC261" s="241"/>
      <c r="FD261" s="241"/>
      <c r="FE261" s="241"/>
      <c r="FF261" s="241"/>
      <c r="FG261" s="241"/>
      <c r="FH261" s="241"/>
      <c r="FI261" s="241"/>
      <c r="FJ261" s="241"/>
      <c r="FK261" s="241"/>
      <c r="FL261" s="241"/>
      <c r="FM261" s="241"/>
      <c r="FN261" s="241"/>
      <c r="FO261" s="241"/>
      <c r="FP261" s="241"/>
      <c r="FQ261" s="241"/>
      <c r="FR261" s="241"/>
      <c r="FS261" s="241"/>
      <c r="FT261" s="241"/>
      <c r="FU261" s="241"/>
      <c r="FV261" s="241"/>
      <c r="FW261" s="241"/>
      <c r="FX261" s="241"/>
      <c r="FY261" s="241"/>
      <c r="FZ261" s="241"/>
      <c r="GA261" s="241"/>
      <c r="GB261" s="241"/>
      <c r="GC261" s="241"/>
      <c r="GD261" s="241"/>
      <c r="GE261" s="241"/>
      <c r="GF261" s="241"/>
      <c r="GG261" s="241"/>
      <c r="GH261" s="241"/>
      <c r="GI261" s="241"/>
      <c r="GJ261" s="241"/>
      <c r="GK261" s="241"/>
      <c r="GL261" s="241"/>
      <c r="GM261" s="241"/>
      <c r="GN261" s="241"/>
      <c r="GO261" s="241"/>
      <c r="GP261" s="241"/>
      <c r="GQ261" s="241"/>
      <c r="GR261" s="241"/>
      <c r="GS261" s="241"/>
      <c r="GT261" s="241"/>
      <c r="GU261" s="241"/>
      <c r="GV261" s="241"/>
      <c r="GW261" s="241"/>
      <c r="GX261" s="241"/>
      <c r="GY261" s="241"/>
      <c r="GZ261" s="241"/>
      <c r="HA261" s="241"/>
      <c r="HB261" s="241"/>
      <c r="HC261" s="241"/>
      <c r="HD261" s="241"/>
      <c r="HE261" s="241"/>
      <c r="HF261" s="241"/>
    </row>
    <row r="262" spans="1:214" s="299" customFormat="1" ht="15" customHeight="1">
      <c r="A262" s="284"/>
      <c r="B262" s="284"/>
      <c r="C262" s="241"/>
      <c r="D262" s="241"/>
      <c r="E262" s="241"/>
      <c r="F262" s="241"/>
      <c r="G262" s="241"/>
      <c r="H262" s="241"/>
      <c r="I262" s="241"/>
      <c r="J262" s="241"/>
      <c r="K262" s="241"/>
      <c r="L262" s="241"/>
      <c r="M262" s="241"/>
      <c r="N262" s="241"/>
      <c r="O262" s="241"/>
      <c r="P262" s="241"/>
      <c r="Q262" s="241"/>
      <c r="R262" s="241"/>
      <c r="S262" s="241"/>
      <c r="T262" s="241"/>
      <c r="U262" s="241" t="s">
        <v>457</v>
      </c>
      <c r="V262" s="241"/>
      <c r="W262" s="241"/>
      <c r="X262" s="241"/>
      <c r="Y262" s="241"/>
      <c r="Z262" s="241"/>
      <c r="AA262" s="241"/>
      <c r="AB262" s="241"/>
      <c r="AC262" s="241" t="s">
        <v>316</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c r="DD262" s="241"/>
      <c r="DE262" s="241"/>
      <c r="DF262" s="241"/>
      <c r="DG262" s="241"/>
      <c r="DH262" s="241"/>
      <c r="DI262" s="241"/>
      <c r="DJ262" s="241"/>
      <c r="DK262" s="241"/>
      <c r="DL262" s="241"/>
      <c r="DM262" s="241"/>
      <c r="DN262" s="241"/>
      <c r="DO262" s="241"/>
      <c r="DP262" s="241"/>
      <c r="DQ262" s="241"/>
      <c r="DR262" s="241"/>
      <c r="DS262" s="241"/>
      <c r="DT262" s="241"/>
      <c r="DU262" s="241"/>
      <c r="DV262" s="241"/>
      <c r="DW262" s="241"/>
      <c r="DX262" s="241"/>
      <c r="DY262" s="241"/>
      <c r="DZ262" s="241"/>
      <c r="EA262" s="241"/>
      <c r="EB262" s="241"/>
      <c r="EC262" s="241"/>
      <c r="ED262" s="241"/>
      <c r="EE262" s="241"/>
      <c r="EF262" s="241"/>
      <c r="EG262" s="241"/>
      <c r="EH262" s="241"/>
      <c r="EI262" s="241"/>
      <c r="EJ262" s="241"/>
      <c r="EK262" s="241"/>
      <c r="EL262" s="241"/>
      <c r="EM262" s="241"/>
      <c r="EN262" s="241"/>
      <c r="EO262" s="241"/>
      <c r="EP262" s="241"/>
      <c r="EQ262" s="241"/>
      <c r="ER262" s="241"/>
      <c r="ES262" s="241"/>
      <c r="ET262" s="241"/>
      <c r="EU262" s="241"/>
      <c r="EV262" s="241"/>
      <c r="EW262" s="241"/>
      <c r="EX262" s="241"/>
      <c r="EY262" s="241"/>
      <c r="EZ262" s="241"/>
      <c r="FA262" s="241"/>
      <c r="FB262" s="241"/>
      <c r="FC262" s="241"/>
      <c r="FD262" s="241"/>
      <c r="FE262" s="241"/>
      <c r="FF262" s="241"/>
      <c r="FG262" s="241"/>
      <c r="FH262" s="241"/>
      <c r="FI262" s="241"/>
      <c r="FJ262" s="241"/>
      <c r="FK262" s="241"/>
      <c r="FL262" s="241"/>
      <c r="FM262" s="241"/>
      <c r="FN262" s="241"/>
      <c r="FO262" s="241"/>
      <c r="FP262" s="241"/>
      <c r="FQ262" s="241"/>
      <c r="FR262" s="241"/>
      <c r="FS262" s="241"/>
      <c r="FT262" s="241"/>
      <c r="FU262" s="241"/>
      <c r="FV262" s="241"/>
      <c r="FW262" s="241"/>
      <c r="FX262" s="241"/>
      <c r="FY262" s="241"/>
      <c r="FZ262" s="241"/>
      <c r="GA262" s="241"/>
      <c r="GB262" s="241"/>
      <c r="GC262" s="241"/>
      <c r="GD262" s="241"/>
      <c r="GE262" s="241"/>
      <c r="GF262" s="241"/>
      <c r="GG262" s="241"/>
      <c r="GH262" s="241"/>
      <c r="GI262" s="241"/>
      <c r="GJ262" s="241"/>
      <c r="GK262" s="241"/>
      <c r="GL262" s="241"/>
      <c r="GM262" s="241"/>
      <c r="GN262" s="241"/>
      <c r="GO262" s="241"/>
      <c r="GP262" s="241"/>
      <c r="GQ262" s="241"/>
      <c r="GR262" s="241"/>
      <c r="GS262" s="241"/>
      <c r="GT262" s="241"/>
      <c r="GU262" s="241"/>
      <c r="GV262" s="241"/>
      <c r="GW262" s="241"/>
      <c r="GX262" s="241"/>
      <c r="GY262" s="241"/>
      <c r="GZ262" s="241"/>
      <c r="HA262" s="241"/>
      <c r="HB262" s="241"/>
      <c r="HC262" s="241"/>
      <c r="HD262" s="241"/>
      <c r="HE262" s="241"/>
      <c r="HF262" s="241"/>
    </row>
    <row r="263" spans="1:214" s="299" customFormat="1" ht="15" customHeight="1">
      <c r="A263" s="284"/>
      <c r="B263" s="284"/>
      <c r="C263" s="241"/>
      <c r="D263" s="241"/>
      <c r="E263" s="241"/>
      <c r="F263" s="241"/>
      <c r="G263" s="241"/>
      <c r="H263" s="241"/>
      <c r="I263" s="241"/>
      <c r="J263" s="241"/>
      <c r="K263" s="241"/>
      <c r="L263" s="241"/>
      <c r="M263" s="241"/>
      <c r="N263" s="241"/>
      <c r="O263" s="241"/>
      <c r="P263" s="241"/>
      <c r="Q263" s="241"/>
      <c r="R263" s="241"/>
      <c r="S263" s="241"/>
      <c r="T263" s="241"/>
      <c r="U263" s="241" t="s">
        <v>458</v>
      </c>
      <c r="V263" s="241"/>
      <c r="W263" s="241"/>
      <c r="X263" s="241"/>
      <c r="Y263" s="241"/>
      <c r="Z263" s="241"/>
      <c r="AA263" s="241"/>
      <c r="AB263" s="241"/>
      <c r="AC263" s="241" t="s">
        <v>350</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c r="DD263" s="241"/>
      <c r="DE263" s="241"/>
      <c r="DF263" s="241"/>
      <c r="DG263" s="241"/>
      <c r="DH263" s="241"/>
      <c r="DI263" s="241"/>
      <c r="DJ263" s="241"/>
      <c r="DK263" s="241"/>
      <c r="DL263" s="241"/>
      <c r="DM263" s="241"/>
      <c r="DN263" s="241"/>
      <c r="DO263" s="241"/>
      <c r="DP263" s="241"/>
      <c r="DQ263" s="241"/>
      <c r="DR263" s="241"/>
      <c r="DS263" s="241"/>
      <c r="DT263" s="241"/>
      <c r="DU263" s="241"/>
      <c r="DV263" s="241"/>
      <c r="DW263" s="241"/>
      <c r="DX263" s="241"/>
      <c r="DY263" s="241"/>
      <c r="DZ263" s="241"/>
      <c r="EA263" s="241"/>
      <c r="EB263" s="241"/>
      <c r="EC263" s="241"/>
      <c r="ED263" s="241"/>
      <c r="EE263" s="241"/>
      <c r="EF263" s="241"/>
      <c r="EG263" s="241"/>
      <c r="EH263" s="241"/>
      <c r="EI263" s="241"/>
      <c r="EJ263" s="241"/>
      <c r="EK263" s="241"/>
      <c r="EL263" s="241"/>
      <c r="EM263" s="241"/>
      <c r="EN263" s="241"/>
      <c r="EO263" s="241"/>
      <c r="EP263" s="241"/>
      <c r="EQ263" s="241"/>
      <c r="ER263" s="241"/>
      <c r="ES263" s="241"/>
      <c r="ET263" s="241"/>
      <c r="EU263" s="241"/>
      <c r="EV263" s="241"/>
      <c r="EW263" s="241"/>
      <c r="EX263" s="241"/>
      <c r="EY263" s="241"/>
      <c r="EZ263" s="241"/>
      <c r="FA263" s="241"/>
      <c r="FB263" s="241"/>
      <c r="FC263" s="241"/>
      <c r="FD263" s="241"/>
      <c r="FE263" s="241"/>
      <c r="FF263" s="241"/>
      <c r="FG263" s="241"/>
      <c r="FH263" s="241"/>
      <c r="FI263" s="241"/>
      <c r="FJ263" s="241"/>
      <c r="FK263" s="241"/>
      <c r="FL263" s="241"/>
      <c r="FM263" s="241"/>
      <c r="FN263" s="241"/>
      <c r="FO263" s="241"/>
      <c r="FP263" s="241"/>
      <c r="FQ263" s="241"/>
      <c r="FR263" s="241"/>
      <c r="FS263" s="241"/>
      <c r="FT263" s="241"/>
      <c r="FU263" s="241"/>
      <c r="FV263" s="241"/>
      <c r="FW263" s="241"/>
      <c r="FX263" s="241"/>
      <c r="FY263" s="241"/>
      <c r="FZ263" s="241"/>
      <c r="GA263" s="241"/>
      <c r="GB263" s="241"/>
      <c r="GC263" s="241"/>
      <c r="GD263" s="241"/>
      <c r="GE263" s="241"/>
      <c r="GF263" s="241"/>
      <c r="GG263" s="241"/>
      <c r="GH263" s="241"/>
      <c r="GI263" s="241"/>
      <c r="GJ263" s="241"/>
      <c r="GK263" s="241"/>
      <c r="GL263" s="241"/>
      <c r="GM263" s="241"/>
      <c r="GN263" s="241"/>
      <c r="GO263" s="241"/>
      <c r="GP263" s="241"/>
      <c r="GQ263" s="241"/>
      <c r="GR263" s="241"/>
      <c r="GS263" s="241"/>
      <c r="GT263" s="241"/>
      <c r="GU263" s="241"/>
      <c r="GV263" s="241"/>
      <c r="GW263" s="241"/>
      <c r="GX263" s="241"/>
      <c r="GY263" s="241"/>
      <c r="GZ263" s="241"/>
      <c r="HA263" s="241"/>
      <c r="HB263" s="241"/>
      <c r="HC263" s="241"/>
      <c r="HD263" s="241"/>
      <c r="HE263" s="241"/>
      <c r="HF263" s="241"/>
    </row>
    <row r="264" spans="1:214" s="299" customFormat="1" ht="15" customHeight="1">
      <c r="A264" s="284"/>
      <c r="B264" s="284"/>
      <c r="C264" s="241"/>
      <c r="D264" s="241"/>
      <c r="E264" s="241"/>
      <c r="F264" s="241"/>
      <c r="G264" s="241"/>
      <c r="H264" s="241"/>
      <c r="I264" s="241"/>
      <c r="J264" s="241"/>
      <c r="K264" s="241"/>
      <c r="L264" s="241"/>
      <c r="M264" s="241"/>
      <c r="N264" s="241"/>
      <c r="O264" s="241"/>
      <c r="P264" s="241"/>
      <c r="Q264" s="241"/>
      <c r="R264" s="241"/>
      <c r="S264" s="241"/>
      <c r="T264" s="241"/>
      <c r="U264" s="241" t="s">
        <v>459</v>
      </c>
      <c r="V264" s="241"/>
      <c r="W264" s="241"/>
      <c r="X264" s="241"/>
      <c r="Y264" s="241"/>
      <c r="Z264" s="241"/>
      <c r="AA264" s="241"/>
      <c r="AB264" s="241"/>
      <c r="AC264" s="241" t="s">
        <v>313</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c r="DD264" s="241"/>
      <c r="DE264" s="241"/>
      <c r="DF264" s="241"/>
      <c r="DG264" s="241"/>
      <c r="DH264" s="241"/>
      <c r="DI264" s="241"/>
      <c r="DJ264" s="241"/>
      <c r="DK264" s="241"/>
      <c r="DL264" s="241"/>
      <c r="DM264" s="241"/>
      <c r="DN264" s="241"/>
      <c r="DO264" s="241"/>
      <c r="DP264" s="241"/>
      <c r="DQ264" s="241"/>
      <c r="DR264" s="241"/>
      <c r="DS264" s="241"/>
      <c r="DT264" s="241"/>
      <c r="DU264" s="241"/>
      <c r="DV264" s="241"/>
      <c r="DW264" s="241"/>
      <c r="DX264" s="241"/>
      <c r="DY264" s="241"/>
      <c r="DZ264" s="241"/>
      <c r="EA264" s="241"/>
      <c r="EB264" s="241"/>
      <c r="EC264" s="241"/>
      <c r="ED264" s="241"/>
      <c r="EE264" s="241"/>
      <c r="EF264" s="241"/>
      <c r="EG264" s="241"/>
      <c r="EH264" s="241"/>
      <c r="EI264" s="241"/>
      <c r="EJ264" s="241"/>
      <c r="EK264" s="241"/>
      <c r="EL264" s="241"/>
      <c r="EM264" s="241"/>
      <c r="EN264" s="241"/>
      <c r="EO264" s="241"/>
      <c r="EP264" s="241"/>
      <c r="EQ264" s="241"/>
      <c r="ER264" s="241"/>
      <c r="ES264" s="241"/>
      <c r="ET264" s="241"/>
      <c r="EU264" s="241"/>
      <c r="EV264" s="241"/>
      <c r="EW264" s="241"/>
      <c r="EX264" s="241"/>
      <c r="EY264" s="241"/>
      <c r="EZ264" s="241"/>
      <c r="FA264" s="241"/>
      <c r="FB264" s="241"/>
      <c r="FC264" s="241"/>
      <c r="FD264" s="241"/>
      <c r="FE264" s="241"/>
      <c r="FF264" s="241"/>
      <c r="FG264" s="241"/>
      <c r="FH264" s="241"/>
      <c r="FI264" s="241"/>
      <c r="FJ264" s="241"/>
      <c r="FK264" s="241"/>
      <c r="FL264" s="241"/>
      <c r="FM264" s="241"/>
      <c r="FN264" s="241"/>
      <c r="FO264" s="241"/>
      <c r="FP264" s="241"/>
      <c r="FQ264" s="241"/>
      <c r="FR264" s="241"/>
      <c r="FS264" s="241"/>
      <c r="FT264" s="241"/>
      <c r="FU264" s="241"/>
      <c r="FV264" s="241"/>
      <c r="FW264" s="241"/>
      <c r="FX264" s="241"/>
      <c r="FY264" s="241"/>
      <c r="FZ264" s="241"/>
      <c r="GA264" s="241"/>
      <c r="GB264" s="241"/>
      <c r="GC264" s="241"/>
      <c r="GD264" s="241"/>
      <c r="GE264" s="241"/>
      <c r="GF264" s="241"/>
      <c r="GG264" s="241"/>
      <c r="GH264" s="241"/>
      <c r="GI264" s="241"/>
      <c r="GJ264" s="241"/>
      <c r="GK264" s="241"/>
      <c r="GL264" s="241"/>
      <c r="GM264" s="241"/>
      <c r="GN264" s="241"/>
      <c r="GO264" s="241"/>
      <c r="GP264" s="241"/>
      <c r="GQ264" s="241"/>
      <c r="GR264" s="241"/>
      <c r="GS264" s="241"/>
      <c r="GT264" s="241"/>
      <c r="GU264" s="241"/>
      <c r="GV264" s="241"/>
      <c r="GW264" s="241"/>
      <c r="GX264" s="241"/>
      <c r="GY264" s="241"/>
      <c r="GZ264" s="241"/>
      <c r="HA264" s="241"/>
      <c r="HB264" s="241"/>
      <c r="HC264" s="241"/>
      <c r="HD264" s="241"/>
      <c r="HE264" s="241"/>
      <c r="HF264" s="241"/>
    </row>
    <row r="265" spans="1:214" s="299" customFormat="1" ht="15" customHeight="1">
      <c r="A265" s="284"/>
      <c r="B265" s="284"/>
      <c r="C265" s="241"/>
      <c r="D265" s="241"/>
      <c r="E265" s="241"/>
      <c r="F265" s="241"/>
      <c r="G265" s="241"/>
      <c r="H265" s="241"/>
      <c r="I265" s="241"/>
      <c r="J265" s="241"/>
      <c r="K265" s="241"/>
      <c r="L265" s="241"/>
      <c r="M265" s="241"/>
      <c r="N265" s="241"/>
      <c r="O265" s="241"/>
      <c r="P265" s="241"/>
      <c r="Q265" s="241"/>
      <c r="R265" s="241"/>
      <c r="S265" s="241"/>
      <c r="T265" s="241"/>
      <c r="U265" s="241" t="s">
        <v>460</v>
      </c>
      <c r="V265" s="241"/>
      <c r="W265" s="241"/>
      <c r="X265" s="241"/>
      <c r="Y265" s="241"/>
      <c r="Z265" s="241"/>
      <c r="AA265" s="241"/>
      <c r="AB265" s="241"/>
      <c r="AC265" s="241" t="s">
        <v>313</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41"/>
      <c r="DM265" s="241"/>
      <c r="DN265" s="241"/>
      <c r="DO265" s="241"/>
      <c r="DP265" s="241"/>
      <c r="DQ265" s="241"/>
      <c r="DR265" s="241"/>
      <c r="DS265" s="241"/>
      <c r="DT265" s="241"/>
      <c r="DU265" s="241"/>
      <c r="DV265" s="241"/>
      <c r="DW265" s="241"/>
      <c r="DX265" s="241"/>
      <c r="DY265" s="241"/>
      <c r="DZ265" s="241"/>
      <c r="EA265" s="241"/>
      <c r="EB265" s="241"/>
      <c r="EC265" s="241"/>
      <c r="ED265" s="241"/>
      <c r="EE265" s="241"/>
      <c r="EF265" s="241"/>
      <c r="EG265" s="241"/>
      <c r="EH265" s="241"/>
      <c r="EI265" s="241"/>
      <c r="EJ265" s="241"/>
      <c r="EK265" s="241"/>
      <c r="EL265" s="241"/>
      <c r="EM265" s="241"/>
      <c r="EN265" s="241"/>
      <c r="EO265" s="241"/>
      <c r="EP265" s="241"/>
      <c r="EQ265" s="241"/>
      <c r="ER265" s="241"/>
      <c r="ES265" s="241"/>
      <c r="ET265" s="241"/>
      <c r="EU265" s="241"/>
      <c r="EV265" s="241"/>
      <c r="EW265" s="241"/>
      <c r="EX265" s="241"/>
      <c r="EY265" s="241"/>
      <c r="EZ265" s="241"/>
      <c r="FA265" s="241"/>
      <c r="FB265" s="241"/>
      <c r="FC265" s="241"/>
      <c r="FD265" s="241"/>
      <c r="FE265" s="241"/>
      <c r="FF265" s="241"/>
      <c r="FG265" s="241"/>
      <c r="FH265" s="241"/>
      <c r="FI265" s="241"/>
      <c r="FJ265" s="241"/>
      <c r="FK265" s="241"/>
      <c r="FL265" s="241"/>
      <c r="FM265" s="241"/>
      <c r="FN265" s="241"/>
      <c r="FO265" s="241"/>
      <c r="FP265" s="241"/>
      <c r="FQ265" s="241"/>
      <c r="FR265" s="241"/>
      <c r="FS265" s="241"/>
      <c r="FT265" s="241"/>
      <c r="FU265" s="241"/>
      <c r="FV265" s="241"/>
      <c r="FW265" s="241"/>
      <c r="FX265" s="241"/>
      <c r="FY265" s="241"/>
      <c r="FZ265" s="241"/>
      <c r="GA265" s="241"/>
      <c r="GB265" s="241"/>
      <c r="GC265" s="241"/>
      <c r="GD265" s="241"/>
      <c r="GE265" s="241"/>
      <c r="GF265" s="241"/>
      <c r="GG265" s="241"/>
      <c r="GH265" s="241"/>
      <c r="GI265" s="241"/>
      <c r="GJ265" s="241"/>
      <c r="GK265" s="241"/>
      <c r="GL265" s="241"/>
      <c r="GM265" s="241"/>
      <c r="GN265" s="241"/>
      <c r="GO265" s="241"/>
      <c r="GP265" s="241"/>
      <c r="GQ265" s="241"/>
      <c r="GR265" s="241"/>
      <c r="GS265" s="241"/>
      <c r="GT265" s="241"/>
      <c r="GU265" s="241"/>
      <c r="GV265" s="241"/>
      <c r="GW265" s="241"/>
      <c r="GX265" s="241"/>
      <c r="GY265" s="241"/>
      <c r="GZ265" s="241"/>
      <c r="HA265" s="241"/>
      <c r="HB265" s="241"/>
      <c r="HC265" s="241"/>
      <c r="HD265" s="241"/>
      <c r="HE265" s="241"/>
      <c r="HF265" s="241"/>
    </row>
    <row r="266" spans="1:214" s="299" customFormat="1" ht="15" customHeight="1">
      <c r="A266" s="284"/>
      <c r="B266" s="284"/>
      <c r="C266" s="241"/>
      <c r="D266" s="241"/>
      <c r="E266" s="241"/>
      <c r="F266" s="241"/>
      <c r="G266" s="241"/>
      <c r="H266" s="241"/>
      <c r="I266" s="241"/>
      <c r="J266" s="241"/>
      <c r="K266" s="241"/>
      <c r="L266" s="241"/>
      <c r="M266" s="241"/>
      <c r="N266" s="241"/>
      <c r="O266" s="241"/>
      <c r="P266" s="241"/>
      <c r="Q266" s="241"/>
      <c r="R266" s="241"/>
      <c r="S266" s="241"/>
      <c r="T266" s="241"/>
      <c r="U266" s="241" t="s">
        <v>461</v>
      </c>
      <c r="V266" s="241"/>
      <c r="W266" s="241"/>
      <c r="X266" s="241"/>
      <c r="Y266" s="241"/>
      <c r="Z266" s="241"/>
      <c r="AA266" s="241"/>
      <c r="AB266" s="241"/>
      <c r="AC266" s="241" t="s">
        <v>316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c r="DD266" s="241"/>
      <c r="DE266" s="241"/>
      <c r="DF266" s="241"/>
      <c r="DG266" s="241"/>
      <c r="DH266" s="241"/>
      <c r="DI266" s="241"/>
      <c r="DJ266" s="241"/>
      <c r="DK266" s="241"/>
      <c r="DL266" s="241"/>
      <c r="DM266" s="241"/>
      <c r="DN266" s="241"/>
      <c r="DO266" s="241"/>
      <c r="DP266" s="241"/>
      <c r="DQ266" s="241"/>
      <c r="DR266" s="241"/>
      <c r="DS266" s="241"/>
      <c r="DT266" s="241"/>
      <c r="DU266" s="241"/>
      <c r="DV266" s="241"/>
      <c r="DW266" s="241"/>
      <c r="DX266" s="241"/>
      <c r="DY266" s="241"/>
      <c r="DZ266" s="241"/>
      <c r="EA266" s="241"/>
      <c r="EB266" s="241"/>
      <c r="EC266" s="241"/>
      <c r="ED266" s="241"/>
      <c r="EE266" s="241"/>
      <c r="EF266" s="241"/>
      <c r="EG266" s="241"/>
      <c r="EH266" s="241"/>
      <c r="EI266" s="241"/>
      <c r="EJ266" s="241"/>
      <c r="EK266" s="241"/>
      <c r="EL266" s="241"/>
      <c r="EM266" s="241"/>
      <c r="EN266" s="241"/>
      <c r="EO266" s="241"/>
      <c r="EP266" s="241"/>
      <c r="EQ266" s="241"/>
      <c r="ER266" s="241"/>
      <c r="ES266" s="241"/>
      <c r="ET266" s="241"/>
      <c r="EU266" s="241"/>
      <c r="EV266" s="241"/>
      <c r="EW266" s="241"/>
      <c r="EX266" s="241"/>
      <c r="EY266" s="241"/>
      <c r="EZ266" s="241"/>
      <c r="FA266" s="241"/>
      <c r="FB266" s="241"/>
      <c r="FC266" s="241"/>
      <c r="FD266" s="241"/>
      <c r="FE266" s="241"/>
      <c r="FF266" s="241"/>
      <c r="FG266" s="241"/>
      <c r="FH266" s="241"/>
      <c r="FI266" s="241"/>
      <c r="FJ266" s="241"/>
      <c r="FK266" s="241"/>
      <c r="FL266" s="241"/>
      <c r="FM266" s="241"/>
      <c r="FN266" s="241"/>
      <c r="FO266" s="241"/>
      <c r="FP266" s="241"/>
      <c r="FQ266" s="241"/>
      <c r="FR266" s="241"/>
      <c r="FS266" s="241"/>
      <c r="FT266" s="241"/>
      <c r="FU266" s="241"/>
      <c r="FV266" s="241"/>
      <c r="FW266" s="241"/>
      <c r="FX266" s="241"/>
      <c r="FY266" s="241"/>
      <c r="FZ266" s="241"/>
      <c r="GA266" s="241"/>
      <c r="GB266" s="241"/>
      <c r="GC266" s="241"/>
      <c r="GD266" s="241"/>
      <c r="GE266" s="241"/>
      <c r="GF266" s="241"/>
      <c r="GG266" s="241"/>
      <c r="GH266" s="241"/>
      <c r="GI266" s="241"/>
      <c r="GJ266" s="241"/>
      <c r="GK266" s="241"/>
      <c r="GL266" s="241"/>
      <c r="GM266" s="241"/>
      <c r="GN266" s="241"/>
      <c r="GO266" s="241"/>
      <c r="GP266" s="241"/>
      <c r="GQ266" s="241"/>
      <c r="GR266" s="241"/>
      <c r="GS266" s="241"/>
      <c r="GT266" s="241"/>
      <c r="GU266" s="241"/>
      <c r="GV266" s="241"/>
      <c r="GW266" s="241"/>
      <c r="GX266" s="241"/>
      <c r="GY266" s="241"/>
      <c r="GZ266" s="241"/>
      <c r="HA266" s="241"/>
      <c r="HB266" s="241"/>
      <c r="HC266" s="241"/>
      <c r="HD266" s="241"/>
      <c r="HE266" s="241"/>
      <c r="HF266" s="241"/>
    </row>
    <row r="267" spans="1:214" s="299" customFormat="1" ht="15" customHeight="1">
      <c r="A267" s="284"/>
      <c r="B267" s="284"/>
      <c r="C267" s="241"/>
      <c r="D267" s="241"/>
      <c r="E267" s="241"/>
      <c r="F267" s="241"/>
      <c r="G267" s="241"/>
      <c r="H267" s="241"/>
      <c r="I267" s="241"/>
      <c r="J267" s="241"/>
      <c r="K267" s="241"/>
      <c r="L267" s="241"/>
      <c r="M267" s="241"/>
      <c r="N267" s="241"/>
      <c r="O267" s="241"/>
      <c r="P267" s="241"/>
      <c r="Q267" s="241"/>
      <c r="R267" s="241"/>
      <c r="S267" s="241"/>
      <c r="T267" s="241"/>
      <c r="U267" s="241" t="s">
        <v>462</v>
      </c>
      <c r="V267" s="241"/>
      <c r="W267" s="241"/>
      <c r="X267" s="241"/>
      <c r="Y267" s="241"/>
      <c r="Z267" s="241"/>
      <c r="AA267" s="241"/>
      <c r="AB267" s="241"/>
      <c r="AC267" s="241" t="s">
        <v>322</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M267" s="241"/>
      <c r="DN267" s="241"/>
      <c r="DO267" s="241"/>
      <c r="DP267" s="241"/>
      <c r="DQ267" s="241"/>
      <c r="DR267" s="241"/>
      <c r="DS267" s="241"/>
      <c r="DT267" s="241"/>
      <c r="DU267" s="241"/>
      <c r="DV267" s="241"/>
      <c r="DW267" s="241"/>
      <c r="DX267" s="241"/>
      <c r="DY267" s="241"/>
      <c r="DZ267" s="241"/>
      <c r="EA267" s="241"/>
      <c r="EB267" s="241"/>
      <c r="EC267" s="241"/>
      <c r="ED267" s="241"/>
      <c r="EE267" s="241"/>
      <c r="EF267" s="241"/>
      <c r="EG267" s="241"/>
      <c r="EH267" s="241"/>
      <c r="EI267" s="241"/>
      <c r="EJ267" s="241"/>
      <c r="EK267" s="241"/>
      <c r="EL267" s="241"/>
      <c r="EM267" s="241"/>
      <c r="EN267" s="241"/>
      <c r="EO267" s="241"/>
      <c r="EP267" s="241"/>
      <c r="EQ267" s="241"/>
      <c r="ER267" s="241"/>
      <c r="ES267" s="241"/>
      <c r="ET267" s="241"/>
      <c r="EU267" s="241"/>
      <c r="EV267" s="241"/>
      <c r="EW267" s="241"/>
      <c r="EX267" s="241"/>
      <c r="EY267" s="241"/>
      <c r="EZ267" s="241"/>
      <c r="FA267" s="241"/>
      <c r="FB267" s="241"/>
      <c r="FC267" s="241"/>
      <c r="FD267" s="241"/>
      <c r="FE267" s="241"/>
      <c r="FF267" s="241"/>
      <c r="FG267" s="241"/>
      <c r="FH267" s="241"/>
      <c r="FI267" s="241"/>
      <c r="FJ267" s="241"/>
      <c r="FK267" s="241"/>
      <c r="FL267" s="241"/>
      <c r="FM267" s="241"/>
      <c r="FN267" s="241"/>
      <c r="FO267" s="241"/>
      <c r="FP267" s="241"/>
      <c r="FQ267" s="241"/>
      <c r="FR267" s="241"/>
      <c r="FS267" s="241"/>
      <c r="FT267" s="241"/>
      <c r="FU267" s="241"/>
      <c r="FV267" s="241"/>
      <c r="FW267" s="241"/>
      <c r="FX267" s="241"/>
      <c r="FY267" s="241"/>
      <c r="FZ267" s="241"/>
      <c r="GA267" s="241"/>
      <c r="GB267" s="241"/>
      <c r="GC267" s="241"/>
      <c r="GD267" s="241"/>
      <c r="GE267" s="241"/>
      <c r="GF267" s="241"/>
      <c r="GG267" s="241"/>
      <c r="GH267" s="241"/>
      <c r="GI267" s="241"/>
      <c r="GJ267" s="241"/>
      <c r="GK267" s="241"/>
      <c r="GL267" s="241"/>
      <c r="GM267" s="241"/>
      <c r="GN267" s="241"/>
      <c r="GO267" s="241"/>
      <c r="GP267" s="241"/>
      <c r="GQ267" s="241"/>
      <c r="GR267" s="241"/>
      <c r="GS267" s="241"/>
      <c r="GT267" s="241"/>
      <c r="GU267" s="241"/>
      <c r="GV267" s="241"/>
      <c r="GW267" s="241"/>
      <c r="GX267" s="241"/>
      <c r="GY267" s="241"/>
      <c r="GZ267" s="241"/>
      <c r="HA267" s="241"/>
      <c r="HB267" s="241"/>
      <c r="HC267" s="241"/>
      <c r="HD267" s="241"/>
      <c r="HE267" s="241"/>
      <c r="HF267" s="241"/>
    </row>
    <row r="268" spans="1:214" s="299" customFormat="1" ht="15" customHeight="1">
      <c r="A268" s="284"/>
      <c r="B268" s="284"/>
      <c r="C268" s="241"/>
      <c r="D268" s="241"/>
      <c r="E268" s="241"/>
      <c r="F268" s="241"/>
      <c r="G268" s="241"/>
      <c r="H268" s="241"/>
      <c r="I268" s="241"/>
      <c r="J268" s="241"/>
      <c r="K268" s="241"/>
      <c r="L268" s="241"/>
      <c r="M268" s="241"/>
      <c r="N268" s="241"/>
      <c r="O268" s="241"/>
      <c r="P268" s="241"/>
      <c r="Q268" s="241"/>
      <c r="R268" s="241"/>
      <c r="S268" s="241"/>
      <c r="T268" s="241"/>
      <c r="U268" s="241" t="s">
        <v>463</v>
      </c>
      <c r="V268" s="241"/>
      <c r="W268" s="241"/>
      <c r="X268" s="241"/>
      <c r="Y268" s="241"/>
      <c r="Z268" s="241"/>
      <c r="AA268" s="241"/>
      <c r="AB268" s="241"/>
      <c r="AC268" s="241" t="s">
        <v>325</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c r="DD268" s="241"/>
      <c r="DE268" s="241"/>
      <c r="DF268" s="241"/>
      <c r="DG268" s="241"/>
      <c r="DH268" s="241"/>
      <c r="DI268" s="241"/>
      <c r="DJ268" s="241"/>
      <c r="DK268" s="241"/>
      <c r="DL268" s="241"/>
      <c r="DM268" s="241"/>
      <c r="DN268" s="241"/>
      <c r="DO268" s="241"/>
      <c r="DP268" s="241"/>
      <c r="DQ268" s="241"/>
      <c r="DR268" s="241"/>
      <c r="DS268" s="241"/>
      <c r="DT268" s="241"/>
      <c r="DU268" s="241"/>
      <c r="DV268" s="241"/>
      <c r="DW268" s="241"/>
      <c r="DX268" s="241"/>
      <c r="DY268" s="241"/>
      <c r="DZ268" s="241"/>
      <c r="EA268" s="241"/>
      <c r="EB268" s="241"/>
      <c r="EC268" s="241"/>
      <c r="ED268" s="241"/>
      <c r="EE268" s="241"/>
      <c r="EF268" s="241"/>
      <c r="EG268" s="241"/>
      <c r="EH268" s="241"/>
      <c r="EI268" s="241"/>
      <c r="EJ268" s="241"/>
      <c r="EK268" s="241"/>
      <c r="EL268" s="241"/>
      <c r="EM268" s="241"/>
      <c r="EN268" s="241"/>
      <c r="EO268" s="241"/>
      <c r="EP268" s="241"/>
      <c r="EQ268" s="241"/>
      <c r="ER268" s="241"/>
      <c r="ES268" s="241"/>
      <c r="ET268" s="241"/>
      <c r="EU268" s="241"/>
      <c r="EV268" s="241"/>
      <c r="EW268" s="241"/>
      <c r="EX268" s="241"/>
      <c r="EY268" s="241"/>
      <c r="EZ268" s="241"/>
      <c r="FA268" s="241"/>
      <c r="FB268" s="241"/>
      <c r="FC268" s="241"/>
      <c r="FD268" s="241"/>
      <c r="FE268" s="241"/>
      <c r="FF268" s="241"/>
      <c r="FG268" s="241"/>
      <c r="FH268" s="241"/>
      <c r="FI268" s="241"/>
      <c r="FJ268" s="241"/>
      <c r="FK268" s="241"/>
      <c r="FL268" s="241"/>
      <c r="FM268" s="241"/>
      <c r="FN268" s="241"/>
      <c r="FO268" s="241"/>
      <c r="FP268" s="241"/>
      <c r="FQ268" s="241"/>
      <c r="FR268" s="241"/>
      <c r="FS268" s="241"/>
      <c r="FT268" s="241"/>
      <c r="FU268" s="241"/>
      <c r="FV268" s="241"/>
      <c r="FW268" s="241"/>
      <c r="FX268" s="241"/>
      <c r="FY268" s="241"/>
      <c r="FZ268" s="241"/>
      <c r="GA268" s="241"/>
      <c r="GB268" s="241"/>
      <c r="GC268" s="241"/>
      <c r="GD268" s="241"/>
      <c r="GE268" s="241"/>
      <c r="GF268" s="241"/>
      <c r="GG268" s="241"/>
      <c r="GH268" s="241"/>
      <c r="GI268" s="241"/>
      <c r="GJ268" s="241"/>
      <c r="GK268" s="241"/>
      <c r="GL268" s="241"/>
      <c r="GM268" s="241"/>
      <c r="GN268" s="241"/>
      <c r="GO268" s="241"/>
      <c r="GP268" s="241"/>
      <c r="GQ268" s="241"/>
      <c r="GR268" s="241"/>
      <c r="GS268" s="241"/>
      <c r="GT268" s="241"/>
      <c r="GU268" s="241"/>
      <c r="GV268" s="241"/>
      <c r="GW268" s="241"/>
      <c r="GX268" s="241"/>
      <c r="GY268" s="241"/>
      <c r="GZ268" s="241"/>
      <c r="HA268" s="241"/>
      <c r="HB268" s="241"/>
      <c r="HC268" s="241"/>
      <c r="HD268" s="241"/>
      <c r="HE268" s="241"/>
      <c r="HF268" s="241"/>
    </row>
    <row r="269" spans="1:214" s="299" customFormat="1" ht="15" customHeight="1">
      <c r="A269" s="284"/>
      <c r="B269" s="284"/>
      <c r="C269" s="241"/>
      <c r="D269" s="241"/>
      <c r="E269" s="241"/>
      <c r="F269" s="241"/>
      <c r="G269" s="241"/>
      <c r="H269" s="241"/>
      <c r="I269" s="241"/>
      <c r="J269" s="241"/>
      <c r="K269" s="241"/>
      <c r="L269" s="241"/>
      <c r="M269" s="241"/>
      <c r="N269" s="241"/>
      <c r="O269" s="241"/>
      <c r="P269" s="241"/>
      <c r="Q269" s="241"/>
      <c r="R269" s="241"/>
      <c r="S269" s="241"/>
      <c r="T269" s="241"/>
      <c r="U269" s="241" t="s">
        <v>464</v>
      </c>
      <c r="V269" s="241"/>
      <c r="W269" s="241"/>
      <c r="X269" s="241"/>
      <c r="Y269" s="241"/>
      <c r="Z269" s="241"/>
      <c r="AA269" s="241"/>
      <c r="AB269" s="241"/>
      <c r="AC269" s="241" t="s">
        <v>316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c r="DD269" s="241"/>
      <c r="DE269" s="241"/>
      <c r="DF269" s="241"/>
      <c r="DG269" s="241"/>
      <c r="DH269" s="241"/>
      <c r="DI269" s="241"/>
      <c r="DJ269" s="241"/>
      <c r="DK269" s="241"/>
      <c r="DL269" s="241"/>
      <c r="DM269" s="241"/>
      <c r="DN269" s="241"/>
      <c r="DO269" s="241"/>
      <c r="DP269" s="241"/>
      <c r="DQ269" s="241"/>
      <c r="DR269" s="241"/>
      <c r="DS269" s="241"/>
      <c r="DT269" s="241"/>
      <c r="DU269" s="241"/>
      <c r="DV269" s="241"/>
      <c r="DW269" s="241"/>
      <c r="DX269" s="241"/>
      <c r="DY269" s="241"/>
      <c r="DZ269" s="241"/>
      <c r="EA269" s="241"/>
      <c r="EB269" s="241"/>
      <c r="EC269" s="241"/>
      <c r="ED269" s="241"/>
      <c r="EE269" s="241"/>
      <c r="EF269" s="241"/>
      <c r="EG269" s="241"/>
      <c r="EH269" s="241"/>
      <c r="EI269" s="241"/>
      <c r="EJ269" s="241"/>
      <c r="EK269" s="241"/>
      <c r="EL269" s="241"/>
      <c r="EM269" s="241"/>
      <c r="EN269" s="241"/>
      <c r="EO269" s="241"/>
      <c r="EP269" s="241"/>
      <c r="EQ269" s="241"/>
      <c r="ER269" s="241"/>
      <c r="ES269" s="241"/>
      <c r="ET269" s="241"/>
      <c r="EU269" s="241"/>
      <c r="EV269" s="241"/>
      <c r="EW269" s="241"/>
      <c r="EX269" s="241"/>
      <c r="EY269" s="241"/>
      <c r="EZ269" s="241"/>
      <c r="FA269" s="241"/>
      <c r="FB269" s="241"/>
      <c r="FC269" s="241"/>
      <c r="FD269" s="241"/>
      <c r="FE269" s="241"/>
      <c r="FF269" s="241"/>
      <c r="FG269" s="241"/>
      <c r="FH269" s="241"/>
      <c r="FI269" s="241"/>
      <c r="FJ269" s="241"/>
      <c r="FK269" s="241"/>
      <c r="FL269" s="241"/>
      <c r="FM269" s="241"/>
      <c r="FN269" s="241"/>
      <c r="FO269" s="241"/>
      <c r="FP269" s="241"/>
      <c r="FQ269" s="241"/>
      <c r="FR269" s="241"/>
      <c r="FS269" s="241"/>
      <c r="FT269" s="241"/>
      <c r="FU269" s="241"/>
      <c r="FV269" s="241"/>
      <c r="FW269" s="241"/>
      <c r="FX269" s="241"/>
      <c r="FY269" s="241"/>
      <c r="FZ269" s="241"/>
      <c r="GA269" s="241"/>
      <c r="GB269" s="241"/>
      <c r="GC269" s="241"/>
      <c r="GD269" s="241"/>
      <c r="GE269" s="241"/>
      <c r="GF269" s="241"/>
      <c r="GG269" s="241"/>
      <c r="GH269" s="241"/>
      <c r="GI269" s="241"/>
      <c r="GJ269" s="241"/>
      <c r="GK269" s="241"/>
      <c r="GL269" s="241"/>
      <c r="GM269" s="241"/>
      <c r="GN269" s="241"/>
      <c r="GO269" s="241"/>
      <c r="GP269" s="241"/>
      <c r="GQ269" s="241"/>
      <c r="GR269" s="241"/>
      <c r="GS269" s="241"/>
      <c r="GT269" s="241"/>
      <c r="GU269" s="241"/>
      <c r="GV269" s="241"/>
      <c r="GW269" s="241"/>
      <c r="GX269" s="241"/>
      <c r="GY269" s="241"/>
      <c r="GZ269" s="241"/>
      <c r="HA269" s="241"/>
      <c r="HB269" s="241"/>
      <c r="HC269" s="241"/>
      <c r="HD269" s="241"/>
      <c r="HE269" s="241"/>
      <c r="HF269" s="241"/>
    </row>
    <row r="270" spans="1:214" s="299" customFormat="1" ht="15" customHeight="1">
      <c r="A270" s="284"/>
      <c r="B270" s="284"/>
      <c r="C270" s="241"/>
      <c r="D270" s="241"/>
      <c r="E270" s="241"/>
      <c r="F270" s="241"/>
      <c r="G270" s="241"/>
      <c r="H270" s="241"/>
      <c r="I270" s="241"/>
      <c r="J270" s="241"/>
      <c r="K270" s="241"/>
      <c r="L270" s="241"/>
      <c r="M270" s="241"/>
      <c r="N270" s="241"/>
      <c r="O270" s="241"/>
      <c r="P270" s="241"/>
      <c r="Q270" s="241"/>
      <c r="R270" s="241"/>
      <c r="S270" s="241"/>
      <c r="T270" s="241"/>
      <c r="U270" s="241" t="s">
        <v>465</v>
      </c>
      <c r="V270" s="241"/>
      <c r="W270" s="241"/>
      <c r="X270" s="241"/>
      <c r="Y270" s="241"/>
      <c r="Z270" s="241"/>
      <c r="AA270" s="241"/>
      <c r="AB270" s="241"/>
      <c r="AC270" s="241" t="s">
        <v>316</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c r="DD270" s="241"/>
      <c r="DE270" s="241"/>
      <c r="DF270" s="241"/>
      <c r="DG270" s="241"/>
      <c r="DH270" s="241"/>
      <c r="DI270" s="241"/>
      <c r="DJ270" s="241"/>
      <c r="DK270" s="241"/>
      <c r="DL270" s="241"/>
      <c r="DM270" s="241"/>
      <c r="DN270" s="241"/>
      <c r="DO270" s="241"/>
      <c r="DP270" s="241"/>
      <c r="DQ270" s="241"/>
      <c r="DR270" s="241"/>
      <c r="DS270" s="241"/>
      <c r="DT270" s="241"/>
      <c r="DU270" s="241"/>
      <c r="DV270" s="241"/>
      <c r="DW270" s="241"/>
      <c r="DX270" s="241"/>
      <c r="DY270" s="241"/>
      <c r="DZ270" s="241"/>
      <c r="EA270" s="241"/>
      <c r="EB270" s="241"/>
      <c r="EC270" s="241"/>
      <c r="ED270" s="241"/>
      <c r="EE270" s="241"/>
      <c r="EF270" s="241"/>
      <c r="EG270" s="241"/>
      <c r="EH270" s="241"/>
      <c r="EI270" s="241"/>
      <c r="EJ270" s="241"/>
      <c r="EK270" s="241"/>
      <c r="EL270" s="241"/>
      <c r="EM270" s="241"/>
      <c r="EN270" s="241"/>
      <c r="EO270" s="241"/>
      <c r="EP270" s="241"/>
      <c r="EQ270" s="241"/>
      <c r="ER270" s="241"/>
      <c r="ES270" s="241"/>
      <c r="ET270" s="241"/>
      <c r="EU270" s="241"/>
      <c r="EV270" s="241"/>
      <c r="EW270" s="241"/>
      <c r="EX270" s="241"/>
      <c r="EY270" s="241"/>
      <c r="EZ270" s="241"/>
      <c r="FA270" s="241"/>
      <c r="FB270" s="241"/>
      <c r="FC270" s="241"/>
      <c r="FD270" s="241"/>
      <c r="FE270" s="241"/>
      <c r="FF270" s="241"/>
      <c r="FG270" s="241"/>
      <c r="FH270" s="241"/>
      <c r="FI270" s="241"/>
      <c r="FJ270" s="241"/>
      <c r="FK270" s="241"/>
      <c r="FL270" s="241"/>
      <c r="FM270" s="241"/>
      <c r="FN270" s="241"/>
      <c r="FO270" s="241"/>
      <c r="FP270" s="241"/>
      <c r="FQ270" s="241"/>
      <c r="FR270" s="241"/>
      <c r="FS270" s="241"/>
      <c r="FT270" s="241"/>
      <c r="FU270" s="241"/>
      <c r="FV270" s="241"/>
      <c r="FW270" s="241"/>
      <c r="FX270" s="241"/>
      <c r="FY270" s="241"/>
      <c r="FZ270" s="241"/>
      <c r="GA270" s="241"/>
      <c r="GB270" s="241"/>
      <c r="GC270" s="241"/>
      <c r="GD270" s="241"/>
      <c r="GE270" s="241"/>
      <c r="GF270" s="241"/>
      <c r="GG270" s="241"/>
      <c r="GH270" s="241"/>
      <c r="GI270" s="241"/>
      <c r="GJ270" s="241"/>
      <c r="GK270" s="241"/>
      <c r="GL270" s="241"/>
      <c r="GM270" s="241"/>
      <c r="GN270" s="241"/>
      <c r="GO270" s="241"/>
      <c r="GP270" s="241"/>
      <c r="GQ270" s="241"/>
      <c r="GR270" s="241"/>
      <c r="GS270" s="241"/>
      <c r="GT270" s="241"/>
      <c r="GU270" s="241"/>
      <c r="GV270" s="241"/>
      <c r="GW270" s="241"/>
      <c r="GX270" s="241"/>
      <c r="GY270" s="241"/>
      <c r="GZ270" s="241"/>
      <c r="HA270" s="241"/>
      <c r="HB270" s="241"/>
      <c r="HC270" s="241"/>
      <c r="HD270" s="241"/>
      <c r="HE270" s="241"/>
      <c r="HF270" s="241"/>
    </row>
    <row r="271" spans="1:214" s="299" customFormat="1" ht="15" customHeight="1">
      <c r="A271" s="284"/>
      <c r="B271" s="284"/>
      <c r="C271" s="241"/>
      <c r="D271" s="241"/>
      <c r="E271" s="241"/>
      <c r="F271" s="241"/>
      <c r="G271" s="241"/>
      <c r="H271" s="241"/>
      <c r="I271" s="241"/>
      <c r="J271" s="241"/>
      <c r="K271" s="241"/>
      <c r="L271" s="241"/>
      <c r="M271" s="241"/>
      <c r="N271" s="241"/>
      <c r="O271" s="241"/>
      <c r="P271" s="241"/>
      <c r="Q271" s="241"/>
      <c r="R271" s="241"/>
      <c r="S271" s="241"/>
      <c r="T271" s="241"/>
      <c r="U271" s="241" t="s">
        <v>466</v>
      </c>
      <c r="V271" s="241"/>
      <c r="W271" s="241"/>
      <c r="X271" s="241"/>
      <c r="Y271" s="241"/>
      <c r="Z271" s="241"/>
      <c r="AA271" s="241"/>
      <c r="AB271" s="241"/>
      <c r="AC271" s="241" t="s">
        <v>325</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c r="CJ271" s="241"/>
      <c r="CK271" s="241"/>
      <c r="CL271" s="241"/>
      <c r="CM271" s="241"/>
      <c r="CN271" s="241"/>
      <c r="CO271" s="241"/>
      <c r="CP271" s="241"/>
      <c r="CQ271" s="241"/>
      <c r="CR271" s="241"/>
      <c r="CS271" s="241"/>
      <c r="CT271" s="241"/>
      <c r="CU271" s="241"/>
      <c r="CV271" s="241"/>
      <c r="CW271" s="241"/>
      <c r="CX271" s="241"/>
      <c r="CY271" s="241"/>
      <c r="CZ271" s="241"/>
      <c r="DA271" s="241"/>
      <c r="DB271" s="241"/>
      <c r="DC271" s="241"/>
      <c r="DD271" s="241"/>
      <c r="DE271" s="241"/>
      <c r="DF271" s="241"/>
      <c r="DG271" s="241"/>
      <c r="DH271" s="241"/>
      <c r="DI271" s="241"/>
      <c r="DJ271" s="241"/>
      <c r="DK271" s="241"/>
      <c r="DL271" s="241"/>
      <c r="DM271" s="241"/>
      <c r="DN271" s="241"/>
      <c r="DO271" s="241"/>
      <c r="DP271" s="241"/>
      <c r="DQ271" s="241"/>
      <c r="DR271" s="241"/>
      <c r="DS271" s="241"/>
      <c r="DT271" s="241"/>
      <c r="DU271" s="241"/>
      <c r="DV271" s="241"/>
      <c r="DW271" s="241"/>
      <c r="DX271" s="241"/>
      <c r="DY271" s="241"/>
      <c r="DZ271" s="241"/>
      <c r="EA271" s="241"/>
      <c r="EB271" s="241"/>
      <c r="EC271" s="241"/>
      <c r="ED271" s="241"/>
      <c r="EE271" s="241"/>
      <c r="EF271" s="241"/>
      <c r="EG271" s="241"/>
      <c r="EH271" s="241"/>
      <c r="EI271" s="241"/>
      <c r="EJ271" s="241"/>
      <c r="EK271" s="241"/>
      <c r="EL271" s="241"/>
      <c r="EM271" s="241"/>
      <c r="EN271" s="241"/>
      <c r="EO271" s="241"/>
      <c r="EP271" s="241"/>
      <c r="EQ271" s="241"/>
      <c r="ER271" s="241"/>
      <c r="ES271" s="241"/>
      <c r="ET271" s="241"/>
      <c r="EU271" s="241"/>
      <c r="EV271" s="241"/>
      <c r="EW271" s="241"/>
      <c r="EX271" s="241"/>
      <c r="EY271" s="241"/>
      <c r="EZ271" s="241"/>
      <c r="FA271" s="241"/>
      <c r="FB271" s="241"/>
      <c r="FC271" s="241"/>
      <c r="FD271" s="241"/>
      <c r="FE271" s="241"/>
      <c r="FF271" s="241"/>
      <c r="FG271" s="241"/>
      <c r="FH271" s="241"/>
      <c r="FI271" s="241"/>
      <c r="FJ271" s="241"/>
      <c r="FK271" s="241"/>
      <c r="FL271" s="241"/>
      <c r="FM271" s="241"/>
      <c r="FN271" s="241"/>
      <c r="FO271" s="241"/>
      <c r="FP271" s="241"/>
      <c r="FQ271" s="241"/>
      <c r="FR271" s="241"/>
      <c r="FS271" s="241"/>
      <c r="FT271" s="241"/>
      <c r="FU271" s="241"/>
      <c r="FV271" s="241"/>
      <c r="FW271" s="241"/>
      <c r="FX271" s="241"/>
      <c r="FY271" s="241"/>
      <c r="FZ271" s="241"/>
      <c r="GA271" s="241"/>
      <c r="GB271" s="241"/>
      <c r="GC271" s="241"/>
      <c r="GD271" s="241"/>
      <c r="GE271" s="241"/>
      <c r="GF271" s="241"/>
      <c r="GG271" s="241"/>
      <c r="GH271" s="241"/>
      <c r="GI271" s="241"/>
      <c r="GJ271" s="241"/>
      <c r="GK271" s="241"/>
      <c r="GL271" s="241"/>
      <c r="GM271" s="241"/>
      <c r="GN271" s="241"/>
      <c r="GO271" s="241"/>
      <c r="GP271" s="241"/>
      <c r="GQ271" s="241"/>
      <c r="GR271" s="241"/>
      <c r="GS271" s="241"/>
      <c r="GT271" s="241"/>
      <c r="GU271" s="241"/>
      <c r="GV271" s="241"/>
      <c r="GW271" s="241"/>
      <c r="GX271" s="241"/>
      <c r="GY271" s="241"/>
      <c r="GZ271" s="241"/>
      <c r="HA271" s="241"/>
      <c r="HB271" s="241"/>
      <c r="HC271" s="241"/>
      <c r="HD271" s="241"/>
      <c r="HE271" s="241"/>
      <c r="HF271" s="241"/>
    </row>
    <row r="272" spans="1:214" s="299" customFormat="1" ht="15" customHeight="1">
      <c r="A272" s="284"/>
      <c r="B272" s="284"/>
      <c r="C272" s="241"/>
      <c r="D272" s="241"/>
      <c r="E272" s="241"/>
      <c r="F272" s="241"/>
      <c r="G272" s="241"/>
      <c r="H272" s="241"/>
      <c r="I272" s="241"/>
      <c r="J272" s="241"/>
      <c r="K272" s="241"/>
      <c r="L272" s="241"/>
      <c r="M272" s="241"/>
      <c r="N272" s="241"/>
      <c r="O272" s="241"/>
      <c r="P272" s="241"/>
      <c r="Q272" s="241"/>
      <c r="R272" s="241"/>
      <c r="S272" s="241"/>
      <c r="T272" s="241"/>
      <c r="U272" s="241" t="s">
        <v>467</v>
      </c>
      <c r="V272" s="241"/>
      <c r="W272" s="241"/>
      <c r="X272" s="241"/>
      <c r="Y272" s="241"/>
      <c r="Z272" s="241"/>
      <c r="AA272" s="241"/>
      <c r="AB272" s="241"/>
      <c r="AC272" s="241" t="s">
        <v>311</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c r="DD272" s="241"/>
      <c r="DE272" s="241"/>
      <c r="DF272" s="241"/>
      <c r="DG272" s="241"/>
      <c r="DH272" s="241"/>
      <c r="DI272" s="241"/>
      <c r="DJ272" s="241"/>
      <c r="DK272" s="241"/>
      <c r="DL272" s="241"/>
      <c r="DM272" s="241"/>
      <c r="DN272" s="241"/>
      <c r="DO272" s="241"/>
      <c r="DP272" s="241"/>
      <c r="DQ272" s="241"/>
      <c r="DR272" s="241"/>
      <c r="DS272" s="241"/>
      <c r="DT272" s="241"/>
      <c r="DU272" s="241"/>
      <c r="DV272" s="241"/>
      <c r="DW272" s="241"/>
      <c r="DX272" s="241"/>
      <c r="DY272" s="241"/>
      <c r="DZ272" s="241"/>
      <c r="EA272" s="241"/>
      <c r="EB272" s="241"/>
      <c r="EC272" s="241"/>
      <c r="ED272" s="241"/>
      <c r="EE272" s="241"/>
      <c r="EF272" s="241"/>
      <c r="EG272" s="241"/>
      <c r="EH272" s="241"/>
      <c r="EI272" s="241"/>
      <c r="EJ272" s="241"/>
      <c r="EK272" s="241"/>
      <c r="EL272" s="241"/>
      <c r="EM272" s="241"/>
      <c r="EN272" s="241"/>
      <c r="EO272" s="241"/>
      <c r="EP272" s="241"/>
      <c r="EQ272" s="241"/>
      <c r="ER272" s="241"/>
      <c r="ES272" s="241"/>
      <c r="ET272" s="241"/>
      <c r="EU272" s="241"/>
      <c r="EV272" s="241"/>
      <c r="EW272" s="241"/>
      <c r="EX272" s="241"/>
      <c r="EY272" s="241"/>
      <c r="EZ272" s="241"/>
      <c r="FA272" s="241"/>
      <c r="FB272" s="241"/>
      <c r="FC272" s="241"/>
      <c r="FD272" s="241"/>
      <c r="FE272" s="241"/>
      <c r="FF272" s="241"/>
      <c r="FG272" s="241"/>
      <c r="FH272" s="241"/>
      <c r="FI272" s="241"/>
      <c r="FJ272" s="241"/>
      <c r="FK272" s="241"/>
      <c r="FL272" s="241"/>
      <c r="FM272" s="241"/>
      <c r="FN272" s="241"/>
      <c r="FO272" s="241"/>
      <c r="FP272" s="241"/>
      <c r="FQ272" s="241"/>
      <c r="FR272" s="241"/>
      <c r="FS272" s="241"/>
      <c r="FT272" s="241"/>
      <c r="FU272" s="241"/>
      <c r="FV272" s="241"/>
      <c r="FW272" s="241"/>
      <c r="FX272" s="241"/>
      <c r="FY272" s="241"/>
      <c r="FZ272" s="241"/>
      <c r="GA272" s="241"/>
      <c r="GB272" s="241"/>
      <c r="GC272" s="241"/>
      <c r="GD272" s="241"/>
      <c r="GE272" s="241"/>
      <c r="GF272" s="241"/>
      <c r="GG272" s="241"/>
      <c r="GH272" s="241"/>
      <c r="GI272" s="241"/>
      <c r="GJ272" s="241"/>
      <c r="GK272" s="241"/>
      <c r="GL272" s="241"/>
      <c r="GM272" s="241"/>
      <c r="GN272" s="241"/>
      <c r="GO272" s="241"/>
      <c r="GP272" s="241"/>
      <c r="GQ272" s="241"/>
      <c r="GR272" s="241"/>
      <c r="GS272" s="241"/>
      <c r="GT272" s="241"/>
      <c r="GU272" s="241"/>
      <c r="GV272" s="241"/>
      <c r="GW272" s="241"/>
      <c r="GX272" s="241"/>
      <c r="GY272" s="241"/>
      <c r="GZ272" s="241"/>
      <c r="HA272" s="241"/>
      <c r="HB272" s="241"/>
      <c r="HC272" s="241"/>
      <c r="HD272" s="241"/>
      <c r="HE272" s="241"/>
      <c r="HF272" s="241"/>
    </row>
    <row r="273" spans="1:214" s="299" customFormat="1" ht="15" customHeight="1">
      <c r="A273" s="284"/>
      <c r="B273" s="284"/>
      <c r="C273" s="241"/>
      <c r="D273" s="241"/>
      <c r="E273" s="241"/>
      <c r="F273" s="241"/>
      <c r="G273" s="241"/>
      <c r="H273" s="241"/>
      <c r="I273" s="241"/>
      <c r="J273" s="241"/>
      <c r="K273" s="241"/>
      <c r="L273" s="241"/>
      <c r="M273" s="241"/>
      <c r="N273" s="241"/>
      <c r="O273" s="241"/>
      <c r="P273" s="241"/>
      <c r="Q273" s="241"/>
      <c r="R273" s="241"/>
      <c r="S273" s="241"/>
      <c r="T273" s="241"/>
      <c r="U273" s="241" t="s">
        <v>468</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c r="CJ273" s="241"/>
      <c r="CK273" s="241"/>
      <c r="CL273" s="241"/>
      <c r="CM273" s="241"/>
      <c r="CN273" s="241"/>
      <c r="CO273" s="241"/>
      <c r="CP273" s="241"/>
      <c r="CQ273" s="241"/>
      <c r="CR273" s="241"/>
      <c r="CS273" s="241"/>
      <c r="CT273" s="241"/>
      <c r="CU273" s="241"/>
      <c r="CV273" s="241"/>
      <c r="CW273" s="241"/>
      <c r="CX273" s="241"/>
      <c r="CY273" s="241"/>
      <c r="CZ273" s="241"/>
      <c r="DA273" s="241"/>
      <c r="DB273" s="241"/>
      <c r="DC273" s="241"/>
      <c r="DD273" s="241"/>
      <c r="DE273" s="241"/>
      <c r="DF273" s="241"/>
      <c r="DG273" s="241"/>
      <c r="DH273" s="241"/>
      <c r="DI273" s="241"/>
      <c r="DJ273" s="241"/>
      <c r="DK273" s="241"/>
      <c r="DL273" s="241"/>
      <c r="DM273" s="241"/>
      <c r="DN273" s="241"/>
      <c r="DO273" s="241"/>
      <c r="DP273" s="241"/>
      <c r="DQ273" s="241"/>
      <c r="DR273" s="241"/>
      <c r="DS273" s="241"/>
      <c r="DT273" s="241"/>
      <c r="DU273" s="241"/>
      <c r="DV273" s="241"/>
      <c r="DW273" s="241"/>
      <c r="DX273" s="241"/>
      <c r="DY273" s="241"/>
      <c r="DZ273" s="241"/>
      <c r="EA273" s="241"/>
      <c r="EB273" s="241"/>
      <c r="EC273" s="241"/>
      <c r="ED273" s="241"/>
      <c r="EE273" s="241"/>
      <c r="EF273" s="241"/>
      <c r="EG273" s="241"/>
      <c r="EH273" s="241"/>
      <c r="EI273" s="241"/>
      <c r="EJ273" s="241"/>
      <c r="EK273" s="241"/>
      <c r="EL273" s="241"/>
      <c r="EM273" s="241"/>
      <c r="EN273" s="241"/>
      <c r="EO273" s="241"/>
      <c r="EP273" s="241"/>
      <c r="EQ273" s="241"/>
      <c r="ER273" s="241"/>
      <c r="ES273" s="241"/>
      <c r="ET273" s="241"/>
      <c r="EU273" s="241"/>
      <c r="EV273" s="241"/>
      <c r="EW273" s="241"/>
      <c r="EX273" s="241"/>
      <c r="EY273" s="241"/>
      <c r="EZ273" s="241"/>
      <c r="FA273" s="241"/>
      <c r="FB273" s="241"/>
      <c r="FC273" s="241"/>
      <c r="FD273" s="241"/>
      <c r="FE273" s="241"/>
      <c r="FF273" s="241"/>
      <c r="FG273" s="241"/>
      <c r="FH273" s="241"/>
      <c r="FI273" s="241"/>
      <c r="FJ273" s="241"/>
      <c r="FK273" s="241"/>
      <c r="FL273" s="241"/>
      <c r="FM273" s="241"/>
      <c r="FN273" s="241"/>
      <c r="FO273" s="241"/>
      <c r="FP273" s="241"/>
      <c r="FQ273" s="241"/>
      <c r="FR273" s="241"/>
      <c r="FS273" s="241"/>
      <c r="FT273" s="241"/>
      <c r="FU273" s="241"/>
      <c r="FV273" s="241"/>
      <c r="FW273" s="241"/>
      <c r="FX273" s="241"/>
      <c r="FY273" s="241"/>
      <c r="FZ273" s="241"/>
      <c r="GA273" s="241"/>
      <c r="GB273" s="241"/>
      <c r="GC273" s="241"/>
      <c r="GD273" s="241"/>
      <c r="GE273" s="241"/>
      <c r="GF273" s="241"/>
      <c r="GG273" s="241"/>
      <c r="GH273" s="241"/>
      <c r="GI273" s="241"/>
      <c r="GJ273" s="241"/>
      <c r="GK273" s="241"/>
      <c r="GL273" s="241"/>
      <c r="GM273" s="241"/>
      <c r="GN273" s="241"/>
      <c r="GO273" s="241"/>
      <c r="GP273" s="241"/>
      <c r="GQ273" s="241"/>
      <c r="GR273" s="241"/>
      <c r="GS273" s="241"/>
      <c r="GT273" s="241"/>
      <c r="GU273" s="241"/>
      <c r="GV273" s="241"/>
      <c r="GW273" s="241"/>
      <c r="GX273" s="241"/>
      <c r="GY273" s="241"/>
      <c r="GZ273" s="241"/>
      <c r="HA273" s="241"/>
      <c r="HB273" s="241"/>
      <c r="HC273" s="241"/>
      <c r="HD273" s="241"/>
      <c r="HE273" s="241"/>
      <c r="HF273" s="241"/>
    </row>
    <row r="274" spans="1:214" s="299" customFormat="1" ht="15" customHeight="1">
      <c r="A274" s="284"/>
      <c r="B274" s="284"/>
      <c r="C274" s="241"/>
      <c r="D274" s="241"/>
      <c r="E274" s="241"/>
      <c r="F274" s="241"/>
      <c r="G274" s="241"/>
      <c r="H274" s="241"/>
      <c r="I274" s="241"/>
      <c r="J274" s="241"/>
      <c r="K274" s="241"/>
      <c r="L274" s="241"/>
      <c r="M274" s="241"/>
      <c r="N274" s="241"/>
      <c r="O274" s="241"/>
      <c r="P274" s="241"/>
      <c r="Q274" s="241"/>
      <c r="R274" s="241"/>
      <c r="S274" s="241"/>
      <c r="T274" s="241"/>
      <c r="U274" s="241" t="s">
        <v>469</v>
      </c>
      <c r="V274" s="241"/>
      <c r="W274" s="241"/>
      <c r="X274" s="241"/>
      <c r="Y274" s="241"/>
      <c r="Z274" s="241"/>
      <c r="AA274" s="241"/>
      <c r="AB274" s="241"/>
      <c r="AC274" s="241" t="s">
        <v>311</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c r="DD274" s="241"/>
      <c r="DE274" s="241"/>
      <c r="DF274" s="241"/>
      <c r="DG274" s="241"/>
      <c r="DH274" s="241"/>
      <c r="DI274" s="241"/>
      <c r="DJ274" s="241"/>
      <c r="DK274" s="241"/>
      <c r="DL274" s="241"/>
      <c r="DM274" s="241"/>
      <c r="DN274" s="241"/>
      <c r="DO274" s="241"/>
      <c r="DP274" s="241"/>
      <c r="DQ274" s="241"/>
      <c r="DR274" s="241"/>
      <c r="DS274" s="241"/>
      <c r="DT274" s="241"/>
      <c r="DU274" s="241"/>
      <c r="DV274" s="241"/>
      <c r="DW274" s="241"/>
      <c r="DX274" s="241"/>
      <c r="DY274" s="241"/>
      <c r="DZ274" s="241"/>
      <c r="EA274" s="241"/>
      <c r="EB274" s="241"/>
      <c r="EC274" s="241"/>
      <c r="ED274" s="241"/>
      <c r="EE274" s="241"/>
      <c r="EF274" s="241"/>
      <c r="EG274" s="241"/>
      <c r="EH274" s="241"/>
      <c r="EI274" s="241"/>
      <c r="EJ274" s="241"/>
      <c r="EK274" s="241"/>
      <c r="EL274" s="241"/>
      <c r="EM274" s="241"/>
      <c r="EN274" s="241"/>
      <c r="EO274" s="241"/>
      <c r="EP274" s="241"/>
      <c r="EQ274" s="241"/>
      <c r="ER274" s="241"/>
      <c r="ES274" s="241"/>
      <c r="ET274" s="241"/>
      <c r="EU274" s="241"/>
      <c r="EV274" s="241"/>
      <c r="EW274" s="241"/>
      <c r="EX274" s="241"/>
      <c r="EY274" s="241"/>
      <c r="EZ274" s="241"/>
      <c r="FA274" s="241"/>
      <c r="FB274" s="241"/>
      <c r="FC274" s="241"/>
      <c r="FD274" s="241"/>
      <c r="FE274" s="241"/>
      <c r="FF274" s="241"/>
      <c r="FG274" s="241"/>
      <c r="FH274" s="241"/>
      <c r="FI274" s="241"/>
      <c r="FJ274" s="241"/>
      <c r="FK274" s="241"/>
      <c r="FL274" s="241"/>
      <c r="FM274" s="241"/>
      <c r="FN274" s="241"/>
      <c r="FO274" s="241"/>
      <c r="FP274" s="241"/>
      <c r="FQ274" s="241"/>
      <c r="FR274" s="241"/>
      <c r="FS274" s="241"/>
      <c r="FT274" s="241"/>
      <c r="FU274" s="241"/>
      <c r="FV274" s="241"/>
      <c r="FW274" s="241"/>
      <c r="FX274" s="241"/>
      <c r="FY274" s="241"/>
      <c r="FZ274" s="241"/>
      <c r="GA274" s="241"/>
      <c r="GB274" s="241"/>
      <c r="GC274" s="241"/>
      <c r="GD274" s="241"/>
      <c r="GE274" s="241"/>
      <c r="GF274" s="241"/>
      <c r="GG274" s="241"/>
      <c r="GH274" s="241"/>
      <c r="GI274" s="241"/>
      <c r="GJ274" s="241"/>
      <c r="GK274" s="241"/>
      <c r="GL274" s="241"/>
      <c r="GM274" s="241"/>
      <c r="GN274" s="241"/>
      <c r="GO274" s="241"/>
      <c r="GP274" s="241"/>
      <c r="GQ274" s="241"/>
      <c r="GR274" s="241"/>
      <c r="GS274" s="241"/>
      <c r="GT274" s="241"/>
      <c r="GU274" s="241"/>
      <c r="GV274" s="241"/>
      <c r="GW274" s="241"/>
      <c r="GX274" s="241"/>
      <c r="GY274" s="241"/>
      <c r="GZ274" s="241"/>
      <c r="HA274" s="241"/>
      <c r="HB274" s="241"/>
      <c r="HC274" s="241"/>
      <c r="HD274" s="241"/>
      <c r="HE274" s="241"/>
      <c r="HF274" s="241"/>
    </row>
    <row r="275" spans="1:214" s="299" customFormat="1" ht="15" customHeight="1">
      <c r="A275" s="284"/>
      <c r="B275" s="284"/>
      <c r="C275" s="241"/>
      <c r="D275" s="241"/>
      <c r="E275" s="241"/>
      <c r="F275" s="241"/>
      <c r="G275" s="241"/>
      <c r="H275" s="241"/>
      <c r="I275" s="241"/>
      <c r="J275" s="241"/>
      <c r="K275" s="241"/>
      <c r="L275" s="241"/>
      <c r="M275" s="241"/>
      <c r="N275" s="241"/>
      <c r="O275" s="241"/>
      <c r="P275" s="241"/>
      <c r="Q275" s="241"/>
      <c r="R275" s="241"/>
      <c r="S275" s="241"/>
      <c r="T275" s="241"/>
      <c r="U275" s="241" t="s">
        <v>470</v>
      </c>
      <c r="V275" s="241"/>
      <c r="W275" s="241"/>
      <c r="X275" s="241"/>
      <c r="Y275" s="241"/>
      <c r="Z275" s="241"/>
      <c r="AA275" s="241"/>
      <c r="AB275" s="241"/>
      <c r="AC275" s="241" t="s">
        <v>309</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c r="CJ275" s="241"/>
      <c r="CK275" s="241"/>
      <c r="CL275" s="241"/>
      <c r="CM275" s="241"/>
      <c r="CN275" s="241"/>
      <c r="CO275" s="241"/>
      <c r="CP275" s="241"/>
      <c r="CQ275" s="241"/>
      <c r="CR275" s="241"/>
      <c r="CS275" s="241"/>
      <c r="CT275" s="241"/>
      <c r="CU275" s="241"/>
      <c r="CV275" s="241"/>
      <c r="CW275" s="241"/>
      <c r="CX275" s="241"/>
      <c r="CY275" s="241"/>
      <c r="CZ275" s="241"/>
      <c r="DA275" s="241"/>
      <c r="DB275" s="241"/>
      <c r="DC275" s="241"/>
      <c r="DD275" s="241"/>
      <c r="DE275" s="241"/>
      <c r="DF275" s="241"/>
      <c r="DG275" s="241"/>
      <c r="DH275" s="241"/>
      <c r="DI275" s="241"/>
      <c r="DJ275" s="241"/>
      <c r="DK275" s="241"/>
      <c r="DL275" s="241"/>
      <c r="DM275" s="241"/>
      <c r="DN275" s="241"/>
      <c r="DO275" s="241"/>
      <c r="DP275" s="241"/>
      <c r="DQ275" s="241"/>
      <c r="DR275" s="241"/>
      <c r="DS275" s="241"/>
      <c r="DT275" s="241"/>
      <c r="DU275" s="241"/>
      <c r="DV275" s="241"/>
      <c r="DW275" s="241"/>
      <c r="DX275" s="241"/>
      <c r="DY275" s="241"/>
      <c r="DZ275" s="241"/>
      <c r="EA275" s="241"/>
      <c r="EB275" s="241"/>
      <c r="EC275" s="241"/>
      <c r="ED275" s="241"/>
      <c r="EE275" s="241"/>
      <c r="EF275" s="241"/>
      <c r="EG275" s="241"/>
      <c r="EH275" s="241"/>
      <c r="EI275" s="241"/>
      <c r="EJ275" s="241"/>
      <c r="EK275" s="241"/>
      <c r="EL275" s="241"/>
      <c r="EM275" s="241"/>
      <c r="EN275" s="241"/>
      <c r="EO275" s="241"/>
      <c r="EP275" s="241"/>
      <c r="EQ275" s="241"/>
      <c r="ER275" s="241"/>
      <c r="ES275" s="241"/>
      <c r="ET275" s="241"/>
      <c r="EU275" s="241"/>
      <c r="EV275" s="241"/>
      <c r="EW275" s="241"/>
      <c r="EX275" s="241"/>
      <c r="EY275" s="241"/>
      <c r="EZ275" s="241"/>
      <c r="FA275" s="241"/>
      <c r="FB275" s="241"/>
      <c r="FC275" s="241"/>
      <c r="FD275" s="241"/>
      <c r="FE275" s="241"/>
      <c r="FF275" s="241"/>
      <c r="FG275" s="241"/>
      <c r="FH275" s="241"/>
      <c r="FI275" s="241"/>
      <c r="FJ275" s="241"/>
      <c r="FK275" s="241"/>
      <c r="FL275" s="241"/>
      <c r="FM275" s="241"/>
      <c r="FN275" s="241"/>
      <c r="FO275" s="241"/>
      <c r="FP275" s="241"/>
      <c r="FQ275" s="241"/>
      <c r="FR275" s="241"/>
      <c r="FS275" s="241"/>
      <c r="FT275" s="241"/>
      <c r="FU275" s="241"/>
      <c r="FV275" s="241"/>
      <c r="FW275" s="241"/>
      <c r="FX275" s="241"/>
      <c r="FY275" s="241"/>
      <c r="FZ275" s="241"/>
      <c r="GA275" s="241"/>
      <c r="GB275" s="241"/>
      <c r="GC275" s="241"/>
      <c r="GD275" s="241"/>
      <c r="GE275" s="241"/>
      <c r="GF275" s="241"/>
      <c r="GG275" s="241"/>
      <c r="GH275" s="241"/>
      <c r="GI275" s="241"/>
      <c r="GJ275" s="241"/>
      <c r="GK275" s="241"/>
      <c r="GL275" s="241"/>
      <c r="GM275" s="241"/>
      <c r="GN275" s="241"/>
      <c r="GO275" s="241"/>
      <c r="GP275" s="241"/>
      <c r="GQ275" s="241"/>
      <c r="GR275" s="241"/>
      <c r="GS275" s="241"/>
      <c r="GT275" s="241"/>
      <c r="GU275" s="241"/>
      <c r="GV275" s="241"/>
      <c r="GW275" s="241"/>
      <c r="GX275" s="241"/>
      <c r="GY275" s="241"/>
      <c r="GZ275" s="241"/>
      <c r="HA275" s="241"/>
      <c r="HB275" s="241"/>
      <c r="HC275" s="241"/>
      <c r="HD275" s="241"/>
      <c r="HE275" s="241"/>
      <c r="HF275" s="241"/>
    </row>
    <row r="276" spans="1:214" s="299" customFormat="1" ht="15" customHeight="1">
      <c r="A276" s="284"/>
      <c r="B276" s="284"/>
      <c r="C276" s="241"/>
      <c r="D276" s="241"/>
      <c r="E276" s="241"/>
      <c r="F276" s="241"/>
      <c r="G276" s="241"/>
      <c r="H276" s="241"/>
      <c r="I276" s="241"/>
      <c r="J276" s="241"/>
      <c r="K276" s="241"/>
      <c r="L276" s="241"/>
      <c r="M276" s="241"/>
      <c r="N276" s="241"/>
      <c r="O276" s="241"/>
      <c r="P276" s="241"/>
      <c r="Q276" s="241"/>
      <c r="R276" s="241"/>
      <c r="S276" s="241"/>
      <c r="T276" s="241"/>
      <c r="U276" s="241" t="s">
        <v>471</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c r="CJ276" s="241"/>
      <c r="CK276" s="241"/>
      <c r="CL276" s="241"/>
      <c r="CM276" s="241"/>
      <c r="CN276" s="241"/>
      <c r="CO276" s="241"/>
      <c r="CP276" s="241"/>
      <c r="CQ276" s="241"/>
      <c r="CR276" s="241"/>
      <c r="CS276" s="241"/>
      <c r="CT276" s="241"/>
      <c r="CU276" s="241"/>
      <c r="CV276" s="241"/>
      <c r="CW276" s="241"/>
      <c r="CX276" s="241"/>
      <c r="CY276" s="241"/>
      <c r="CZ276" s="241"/>
      <c r="DA276" s="241"/>
      <c r="DB276" s="241"/>
      <c r="DC276" s="241"/>
      <c r="DD276" s="241"/>
      <c r="DE276" s="241"/>
      <c r="DF276" s="241"/>
      <c r="DG276" s="241"/>
      <c r="DH276" s="241"/>
      <c r="DI276" s="241"/>
      <c r="DJ276" s="241"/>
      <c r="DK276" s="241"/>
      <c r="DL276" s="241"/>
      <c r="DM276" s="241"/>
      <c r="DN276" s="241"/>
      <c r="DO276" s="241"/>
      <c r="DP276" s="241"/>
      <c r="DQ276" s="241"/>
      <c r="DR276" s="241"/>
      <c r="DS276" s="241"/>
      <c r="DT276" s="241"/>
      <c r="DU276" s="241"/>
      <c r="DV276" s="241"/>
      <c r="DW276" s="241"/>
      <c r="DX276" s="241"/>
      <c r="DY276" s="241"/>
      <c r="DZ276" s="241"/>
      <c r="EA276" s="241"/>
      <c r="EB276" s="241"/>
      <c r="EC276" s="241"/>
      <c r="ED276" s="241"/>
      <c r="EE276" s="241"/>
      <c r="EF276" s="241"/>
      <c r="EG276" s="241"/>
      <c r="EH276" s="241"/>
      <c r="EI276" s="241"/>
      <c r="EJ276" s="241"/>
      <c r="EK276" s="241"/>
      <c r="EL276" s="241"/>
      <c r="EM276" s="241"/>
      <c r="EN276" s="241"/>
      <c r="EO276" s="241"/>
      <c r="EP276" s="241"/>
      <c r="EQ276" s="241"/>
      <c r="ER276" s="241"/>
      <c r="ES276" s="241"/>
      <c r="ET276" s="241"/>
      <c r="EU276" s="241"/>
      <c r="EV276" s="241"/>
      <c r="EW276" s="241"/>
      <c r="EX276" s="241"/>
      <c r="EY276" s="241"/>
      <c r="EZ276" s="241"/>
      <c r="FA276" s="241"/>
      <c r="FB276" s="241"/>
      <c r="FC276" s="241"/>
      <c r="FD276" s="241"/>
      <c r="FE276" s="241"/>
      <c r="FF276" s="241"/>
      <c r="FG276" s="241"/>
      <c r="FH276" s="241"/>
      <c r="FI276" s="241"/>
      <c r="FJ276" s="241"/>
      <c r="FK276" s="241"/>
      <c r="FL276" s="241"/>
      <c r="FM276" s="241"/>
      <c r="FN276" s="241"/>
      <c r="FO276" s="241"/>
      <c r="FP276" s="241"/>
      <c r="FQ276" s="241"/>
      <c r="FR276" s="241"/>
      <c r="FS276" s="241"/>
      <c r="FT276" s="241"/>
      <c r="FU276" s="241"/>
      <c r="FV276" s="241"/>
      <c r="FW276" s="241"/>
      <c r="FX276" s="241"/>
      <c r="FY276" s="241"/>
      <c r="FZ276" s="241"/>
      <c r="GA276" s="241"/>
      <c r="GB276" s="241"/>
      <c r="GC276" s="241"/>
      <c r="GD276" s="241"/>
      <c r="GE276" s="241"/>
      <c r="GF276" s="241"/>
      <c r="GG276" s="241"/>
      <c r="GH276" s="241"/>
      <c r="GI276" s="241"/>
      <c r="GJ276" s="241"/>
      <c r="GK276" s="241"/>
      <c r="GL276" s="241"/>
      <c r="GM276" s="241"/>
      <c r="GN276" s="241"/>
      <c r="GO276" s="241"/>
      <c r="GP276" s="241"/>
      <c r="GQ276" s="241"/>
      <c r="GR276" s="241"/>
      <c r="GS276" s="241"/>
      <c r="GT276" s="241"/>
      <c r="GU276" s="241"/>
      <c r="GV276" s="241"/>
      <c r="GW276" s="241"/>
      <c r="GX276" s="241"/>
      <c r="GY276" s="241"/>
      <c r="GZ276" s="241"/>
      <c r="HA276" s="241"/>
      <c r="HB276" s="241"/>
      <c r="HC276" s="241"/>
      <c r="HD276" s="241"/>
      <c r="HE276" s="241"/>
      <c r="HF276" s="241"/>
    </row>
    <row r="277" spans="1:214" s="299" customFormat="1" ht="15" customHeight="1">
      <c r="A277" s="284"/>
      <c r="B277" s="284"/>
      <c r="C277" s="241"/>
      <c r="D277" s="241"/>
      <c r="E277" s="241"/>
      <c r="F277" s="241"/>
      <c r="G277" s="241"/>
      <c r="H277" s="241"/>
      <c r="I277" s="241"/>
      <c r="J277" s="241"/>
      <c r="K277" s="241"/>
      <c r="L277" s="241"/>
      <c r="M277" s="241"/>
      <c r="N277" s="241"/>
      <c r="O277" s="241"/>
      <c r="P277" s="241"/>
      <c r="Q277" s="241"/>
      <c r="R277" s="241"/>
      <c r="S277" s="241"/>
      <c r="T277" s="241"/>
      <c r="U277" s="241" t="s">
        <v>472</v>
      </c>
      <c r="V277" s="241"/>
      <c r="W277" s="241"/>
      <c r="X277" s="241"/>
      <c r="Y277" s="241"/>
      <c r="Z277" s="241"/>
      <c r="AA277" s="241"/>
      <c r="AB277" s="241"/>
      <c r="AC277" s="241" t="s">
        <v>311</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c r="DA277" s="241"/>
      <c r="DB277" s="241"/>
      <c r="DC277" s="241"/>
      <c r="DD277" s="241"/>
      <c r="DE277" s="241"/>
      <c r="DF277" s="241"/>
      <c r="DG277" s="241"/>
      <c r="DH277" s="241"/>
      <c r="DI277" s="241"/>
      <c r="DJ277" s="241"/>
      <c r="DK277" s="241"/>
      <c r="DL277" s="241"/>
      <c r="DM277" s="241"/>
      <c r="DN277" s="241"/>
      <c r="DO277" s="241"/>
      <c r="DP277" s="241"/>
      <c r="DQ277" s="241"/>
      <c r="DR277" s="241"/>
      <c r="DS277" s="241"/>
      <c r="DT277" s="241"/>
      <c r="DU277" s="241"/>
      <c r="DV277" s="241"/>
      <c r="DW277" s="241"/>
      <c r="DX277" s="241"/>
      <c r="DY277" s="241"/>
      <c r="DZ277" s="241"/>
      <c r="EA277" s="241"/>
      <c r="EB277" s="241"/>
      <c r="EC277" s="241"/>
      <c r="ED277" s="241"/>
      <c r="EE277" s="241"/>
      <c r="EF277" s="241"/>
      <c r="EG277" s="241"/>
      <c r="EH277" s="241"/>
      <c r="EI277" s="241"/>
      <c r="EJ277" s="241"/>
      <c r="EK277" s="241"/>
      <c r="EL277" s="241"/>
      <c r="EM277" s="241"/>
      <c r="EN277" s="241"/>
      <c r="EO277" s="241"/>
      <c r="EP277" s="241"/>
      <c r="EQ277" s="241"/>
      <c r="ER277" s="241"/>
      <c r="ES277" s="241"/>
      <c r="ET277" s="241"/>
      <c r="EU277" s="241"/>
      <c r="EV277" s="241"/>
      <c r="EW277" s="241"/>
      <c r="EX277" s="241"/>
      <c r="EY277" s="241"/>
      <c r="EZ277" s="241"/>
      <c r="FA277" s="241"/>
      <c r="FB277" s="241"/>
      <c r="FC277" s="241"/>
      <c r="FD277" s="241"/>
      <c r="FE277" s="241"/>
      <c r="FF277" s="241"/>
      <c r="FG277" s="241"/>
      <c r="FH277" s="241"/>
      <c r="FI277" s="241"/>
      <c r="FJ277" s="241"/>
      <c r="FK277" s="241"/>
      <c r="FL277" s="241"/>
      <c r="FM277" s="241"/>
      <c r="FN277" s="241"/>
      <c r="FO277" s="241"/>
      <c r="FP277" s="241"/>
      <c r="FQ277" s="241"/>
      <c r="FR277" s="241"/>
      <c r="FS277" s="241"/>
      <c r="FT277" s="241"/>
      <c r="FU277" s="241"/>
      <c r="FV277" s="241"/>
      <c r="FW277" s="241"/>
      <c r="FX277" s="241"/>
      <c r="FY277" s="241"/>
      <c r="FZ277" s="241"/>
      <c r="GA277" s="241"/>
      <c r="GB277" s="241"/>
      <c r="GC277" s="241"/>
      <c r="GD277" s="241"/>
      <c r="GE277" s="241"/>
      <c r="GF277" s="241"/>
      <c r="GG277" s="241"/>
      <c r="GH277" s="241"/>
      <c r="GI277" s="241"/>
      <c r="GJ277" s="241"/>
      <c r="GK277" s="241"/>
      <c r="GL277" s="241"/>
      <c r="GM277" s="241"/>
      <c r="GN277" s="241"/>
      <c r="GO277" s="241"/>
      <c r="GP277" s="241"/>
      <c r="GQ277" s="241"/>
      <c r="GR277" s="241"/>
      <c r="GS277" s="241"/>
      <c r="GT277" s="241"/>
      <c r="GU277" s="241"/>
      <c r="GV277" s="241"/>
      <c r="GW277" s="241"/>
      <c r="GX277" s="241"/>
      <c r="GY277" s="241"/>
      <c r="GZ277" s="241"/>
      <c r="HA277" s="241"/>
      <c r="HB277" s="241"/>
      <c r="HC277" s="241"/>
      <c r="HD277" s="241"/>
      <c r="HE277" s="241"/>
      <c r="HF277" s="241"/>
    </row>
    <row r="278" spans="1:214" s="299" customFormat="1" ht="15" customHeight="1">
      <c r="A278" s="284"/>
      <c r="B278" s="284"/>
      <c r="C278" s="241"/>
      <c r="D278" s="241"/>
      <c r="E278" s="241"/>
      <c r="F278" s="241"/>
      <c r="G278" s="241"/>
      <c r="H278" s="241"/>
      <c r="I278" s="241"/>
      <c r="J278" s="241"/>
      <c r="K278" s="241"/>
      <c r="L278" s="241"/>
      <c r="M278" s="241"/>
      <c r="N278" s="241"/>
      <c r="O278" s="241"/>
      <c r="P278" s="241"/>
      <c r="Q278" s="241"/>
      <c r="R278" s="241"/>
      <c r="S278" s="241"/>
      <c r="T278" s="241"/>
      <c r="U278" s="241" t="s">
        <v>473</v>
      </c>
      <c r="V278" s="241"/>
      <c r="W278" s="241"/>
      <c r="X278" s="241"/>
      <c r="Y278" s="241"/>
      <c r="Z278" s="241"/>
      <c r="AA278" s="241"/>
      <c r="AB278" s="241"/>
      <c r="AC278" s="241" t="s">
        <v>309</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c r="DD278" s="241"/>
      <c r="DE278" s="241"/>
      <c r="DF278" s="241"/>
      <c r="DG278" s="241"/>
      <c r="DH278" s="241"/>
      <c r="DI278" s="241"/>
      <c r="DJ278" s="241"/>
      <c r="DK278" s="241"/>
      <c r="DL278" s="241"/>
      <c r="DM278" s="241"/>
      <c r="DN278" s="241"/>
      <c r="DO278" s="241"/>
      <c r="DP278" s="241"/>
      <c r="DQ278" s="241"/>
      <c r="DR278" s="241"/>
      <c r="DS278" s="241"/>
      <c r="DT278" s="241"/>
      <c r="DU278" s="241"/>
      <c r="DV278" s="241"/>
      <c r="DW278" s="241"/>
      <c r="DX278" s="241"/>
      <c r="DY278" s="241"/>
      <c r="DZ278" s="241"/>
      <c r="EA278" s="241"/>
      <c r="EB278" s="241"/>
      <c r="EC278" s="241"/>
      <c r="ED278" s="241"/>
      <c r="EE278" s="241"/>
      <c r="EF278" s="241"/>
      <c r="EG278" s="241"/>
      <c r="EH278" s="241"/>
      <c r="EI278" s="241"/>
      <c r="EJ278" s="241"/>
      <c r="EK278" s="241"/>
      <c r="EL278" s="241"/>
      <c r="EM278" s="241"/>
      <c r="EN278" s="241"/>
      <c r="EO278" s="241"/>
      <c r="EP278" s="241"/>
      <c r="EQ278" s="241"/>
      <c r="ER278" s="241"/>
      <c r="ES278" s="241"/>
      <c r="ET278" s="241"/>
      <c r="EU278" s="241"/>
      <c r="EV278" s="241"/>
      <c r="EW278" s="241"/>
      <c r="EX278" s="241"/>
      <c r="EY278" s="241"/>
      <c r="EZ278" s="241"/>
      <c r="FA278" s="241"/>
      <c r="FB278" s="241"/>
      <c r="FC278" s="241"/>
      <c r="FD278" s="241"/>
      <c r="FE278" s="241"/>
      <c r="FF278" s="241"/>
      <c r="FG278" s="241"/>
      <c r="FH278" s="241"/>
      <c r="FI278" s="241"/>
      <c r="FJ278" s="241"/>
      <c r="FK278" s="241"/>
      <c r="FL278" s="241"/>
      <c r="FM278" s="241"/>
      <c r="FN278" s="241"/>
      <c r="FO278" s="241"/>
      <c r="FP278" s="241"/>
      <c r="FQ278" s="241"/>
      <c r="FR278" s="241"/>
      <c r="FS278" s="241"/>
      <c r="FT278" s="241"/>
      <c r="FU278" s="241"/>
      <c r="FV278" s="241"/>
      <c r="FW278" s="241"/>
      <c r="FX278" s="241"/>
      <c r="FY278" s="241"/>
      <c r="FZ278" s="241"/>
      <c r="GA278" s="241"/>
      <c r="GB278" s="241"/>
      <c r="GC278" s="241"/>
      <c r="GD278" s="241"/>
      <c r="GE278" s="241"/>
      <c r="GF278" s="241"/>
      <c r="GG278" s="241"/>
      <c r="GH278" s="241"/>
      <c r="GI278" s="241"/>
      <c r="GJ278" s="241"/>
      <c r="GK278" s="241"/>
      <c r="GL278" s="241"/>
      <c r="GM278" s="241"/>
      <c r="GN278" s="241"/>
      <c r="GO278" s="241"/>
      <c r="GP278" s="241"/>
      <c r="GQ278" s="241"/>
      <c r="GR278" s="241"/>
      <c r="GS278" s="241"/>
      <c r="GT278" s="241"/>
      <c r="GU278" s="241"/>
      <c r="GV278" s="241"/>
      <c r="GW278" s="241"/>
      <c r="GX278" s="241"/>
      <c r="GY278" s="241"/>
      <c r="GZ278" s="241"/>
      <c r="HA278" s="241"/>
      <c r="HB278" s="241"/>
      <c r="HC278" s="241"/>
      <c r="HD278" s="241"/>
      <c r="HE278" s="241"/>
      <c r="HF278" s="241"/>
    </row>
    <row r="279" spans="1:214" s="299" customFormat="1" ht="15" customHeight="1">
      <c r="A279" s="284"/>
      <c r="B279" s="284"/>
      <c r="C279" s="241"/>
      <c r="D279" s="241"/>
      <c r="E279" s="241"/>
      <c r="F279" s="241"/>
      <c r="G279" s="241"/>
      <c r="H279" s="241"/>
      <c r="I279" s="241"/>
      <c r="J279" s="241"/>
      <c r="K279" s="241"/>
      <c r="L279" s="241"/>
      <c r="M279" s="241"/>
      <c r="N279" s="241"/>
      <c r="O279" s="241"/>
      <c r="P279" s="241"/>
      <c r="Q279" s="241"/>
      <c r="R279" s="241"/>
      <c r="S279" s="241"/>
      <c r="T279" s="241"/>
      <c r="U279" s="241" t="s">
        <v>474</v>
      </c>
      <c r="V279" s="241"/>
      <c r="W279" s="241"/>
      <c r="X279" s="241"/>
      <c r="Y279" s="241"/>
      <c r="Z279" s="241"/>
      <c r="AA279" s="241"/>
      <c r="AB279" s="241"/>
      <c r="AC279" s="241" t="s">
        <v>325</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c r="DA279" s="241"/>
      <c r="DB279" s="241"/>
      <c r="DC279" s="241"/>
      <c r="DD279" s="241"/>
      <c r="DE279" s="241"/>
      <c r="DF279" s="241"/>
      <c r="DG279" s="241"/>
      <c r="DH279" s="241"/>
      <c r="DI279" s="241"/>
      <c r="DJ279" s="241"/>
      <c r="DK279" s="241"/>
      <c r="DL279" s="241"/>
      <c r="DM279" s="241"/>
      <c r="DN279" s="241"/>
      <c r="DO279" s="241"/>
      <c r="DP279" s="241"/>
      <c r="DQ279" s="241"/>
      <c r="DR279" s="241"/>
      <c r="DS279" s="241"/>
      <c r="DT279" s="241"/>
      <c r="DU279" s="241"/>
      <c r="DV279" s="241"/>
      <c r="DW279" s="241"/>
      <c r="DX279" s="241"/>
      <c r="DY279" s="241"/>
      <c r="DZ279" s="241"/>
      <c r="EA279" s="241"/>
      <c r="EB279" s="241"/>
      <c r="EC279" s="241"/>
      <c r="ED279" s="241"/>
      <c r="EE279" s="241"/>
      <c r="EF279" s="241"/>
      <c r="EG279" s="241"/>
      <c r="EH279" s="241"/>
      <c r="EI279" s="241"/>
      <c r="EJ279" s="241"/>
      <c r="EK279" s="241"/>
      <c r="EL279" s="241"/>
      <c r="EM279" s="241"/>
      <c r="EN279" s="241"/>
      <c r="EO279" s="241"/>
      <c r="EP279" s="241"/>
      <c r="EQ279" s="241"/>
      <c r="ER279" s="241"/>
      <c r="ES279" s="241"/>
      <c r="ET279" s="241"/>
      <c r="EU279" s="241"/>
      <c r="EV279" s="241"/>
      <c r="EW279" s="241"/>
      <c r="EX279" s="241"/>
      <c r="EY279" s="241"/>
      <c r="EZ279" s="241"/>
      <c r="FA279" s="241"/>
      <c r="FB279" s="241"/>
      <c r="FC279" s="241"/>
      <c r="FD279" s="241"/>
      <c r="FE279" s="241"/>
      <c r="FF279" s="241"/>
      <c r="FG279" s="241"/>
      <c r="FH279" s="241"/>
      <c r="FI279" s="241"/>
      <c r="FJ279" s="241"/>
      <c r="FK279" s="241"/>
      <c r="FL279" s="241"/>
      <c r="FM279" s="241"/>
      <c r="FN279" s="241"/>
      <c r="FO279" s="241"/>
      <c r="FP279" s="241"/>
      <c r="FQ279" s="241"/>
      <c r="FR279" s="241"/>
      <c r="FS279" s="241"/>
      <c r="FT279" s="241"/>
      <c r="FU279" s="241"/>
      <c r="FV279" s="241"/>
      <c r="FW279" s="241"/>
      <c r="FX279" s="241"/>
      <c r="FY279" s="241"/>
      <c r="FZ279" s="241"/>
      <c r="GA279" s="241"/>
      <c r="GB279" s="241"/>
      <c r="GC279" s="241"/>
      <c r="GD279" s="241"/>
      <c r="GE279" s="241"/>
      <c r="GF279" s="241"/>
      <c r="GG279" s="241"/>
      <c r="GH279" s="241"/>
      <c r="GI279" s="241"/>
      <c r="GJ279" s="241"/>
      <c r="GK279" s="241"/>
      <c r="GL279" s="241"/>
      <c r="GM279" s="241"/>
      <c r="GN279" s="241"/>
      <c r="GO279" s="241"/>
      <c r="GP279" s="241"/>
      <c r="GQ279" s="241"/>
      <c r="GR279" s="241"/>
      <c r="GS279" s="241"/>
      <c r="GT279" s="241"/>
      <c r="GU279" s="241"/>
      <c r="GV279" s="241"/>
      <c r="GW279" s="241"/>
      <c r="GX279" s="241"/>
      <c r="GY279" s="241"/>
      <c r="GZ279" s="241"/>
      <c r="HA279" s="241"/>
      <c r="HB279" s="241"/>
      <c r="HC279" s="241"/>
      <c r="HD279" s="241"/>
      <c r="HE279" s="241"/>
      <c r="HF279" s="241"/>
    </row>
    <row r="280" spans="1:214" s="299" customFormat="1" ht="15" customHeight="1">
      <c r="A280" s="284"/>
      <c r="B280" s="284"/>
      <c r="C280" s="241"/>
      <c r="D280" s="241"/>
      <c r="E280" s="241"/>
      <c r="F280" s="241"/>
      <c r="G280" s="241"/>
      <c r="H280" s="241"/>
      <c r="I280" s="241"/>
      <c r="J280" s="241"/>
      <c r="K280" s="241"/>
      <c r="L280" s="241"/>
      <c r="M280" s="241"/>
      <c r="N280" s="241"/>
      <c r="O280" s="241"/>
      <c r="P280" s="241"/>
      <c r="Q280" s="241"/>
      <c r="R280" s="241"/>
      <c r="S280" s="241"/>
      <c r="T280" s="241"/>
      <c r="U280" s="241" t="s">
        <v>475</v>
      </c>
      <c r="V280" s="241"/>
      <c r="W280" s="241"/>
      <c r="X280" s="241"/>
      <c r="Y280" s="241"/>
      <c r="Z280" s="241"/>
      <c r="AA280" s="241"/>
      <c r="AB280" s="241"/>
      <c r="AC280" s="241" t="s">
        <v>325</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1"/>
      <c r="CZ280" s="241"/>
      <c r="DA280" s="241"/>
      <c r="DB280" s="241"/>
      <c r="DC280" s="241"/>
      <c r="DD280" s="241"/>
      <c r="DE280" s="241"/>
      <c r="DF280" s="241"/>
      <c r="DG280" s="241"/>
      <c r="DH280" s="241"/>
      <c r="DI280" s="241"/>
      <c r="DJ280" s="241"/>
      <c r="DK280" s="241"/>
      <c r="DL280" s="241"/>
      <c r="DM280" s="241"/>
      <c r="DN280" s="241"/>
      <c r="DO280" s="241"/>
      <c r="DP280" s="241"/>
      <c r="DQ280" s="241"/>
      <c r="DR280" s="241"/>
      <c r="DS280" s="241"/>
      <c r="DT280" s="241"/>
      <c r="DU280" s="241"/>
      <c r="DV280" s="241"/>
      <c r="DW280" s="241"/>
      <c r="DX280" s="241"/>
      <c r="DY280" s="241"/>
      <c r="DZ280" s="241"/>
      <c r="EA280" s="241"/>
      <c r="EB280" s="241"/>
      <c r="EC280" s="241"/>
      <c r="ED280" s="241"/>
      <c r="EE280" s="241"/>
      <c r="EF280" s="241"/>
      <c r="EG280" s="241"/>
      <c r="EH280" s="241"/>
      <c r="EI280" s="241"/>
      <c r="EJ280" s="241"/>
      <c r="EK280" s="241"/>
      <c r="EL280" s="241"/>
      <c r="EM280" s="241"/>
      <c r="EN280" s="241"/>
      <c r="EO280" s="241"/>
      <c r="EP280" s="241"/>
      <c r="EQ280" s="241"/>
      <c r="ER280" s="241"/>
      <c r="ES280" s="241"/>
      <c r="ET280" s="241"/>
      <c r="EU280" s="241"/>
      <c r="EV280" s="241"/>
      <c r="EW280" s="241"/>
      <c r="EX280" s="241"/>
      <c r="EY280" s="241"/>
      <c r="EZ280" s="241"/>
      <c r="FA280" s="241"/>
      <c r="FB280" s="241"/>
      <c r="FC280" s="241"/>
      <c r="FD280" s="241"/>
      <c r="FE280" s="241"/>
      <c r="FF280" s="241"/>
      <c r="FG280" s="241"/>
      <c r="FH280" s="241"/>
      <c r="FI280" s="241"/>
      <c r="FJ280" s="241"/>
      <c r="FK280" s="241"/>
      <c r="FL280" s="241"/>
      <c r="FM280" s="241"/>
      <c r="FN280" s="241"/>
      <c r="FO280" s="241"/>
      <c r="FP280" s="241"/>
      <c r="FQ280" s="241"/>
      <c r="FR280" s="241"/>
      <c r="FS280" s="241"/>
      <c r="FT280" s="241"/>
      <c r="FU280" s="241"/>
      <c r="FV280" s="241"/>
      <c r="FW280" s="241"/>
      <c r="FX280" s="241"/>
      <c r="FY280" s="241"/>
      <c r="FZ280" s="241"/>
      <c r="GA280" s="241"/>
      <c r="GB280" s="241"/>
      <c r="GC280" s="241"/>
      <c r="GD280" s="241"/>
      <c r="GE280" s="241"/>
      <c r="GF280" s="241"/>
      <c r="GG280" s="241"/>
      <c r="GH280" s="241"/>
      <c r="GI280" s="241"/>
      <c r="GJ280" s="241"/>
      <c r="GK280" s="241"/>
      <c r="GL280" s="241"/>
      <c r="GM280" s="241"/>
      <c r="GN280" s="241"/>
      <c r="GO280" s="241"/>
      <c r="GP280" s="241"/>
      <c r="GQ280" s="241"/>
      <c r="GR280" s="241"/>
      <c r="GS280" s="241"/>
      <c r="GT280" s="241"/>
      <c r="GU280" s="241"/>
      <c r="GV280" s="241"/>
      <c r="GW280" s="241"/>
      <c r="GX280" s="241"/>
      <c r="GY280" s="241"/>
      <c r="GZ280" s="241"/>
      <c r="HA280" s="241"/>
      <c r="HB280" s="241"/>
      <c r="HC280" s="241"/>
      <c r="HD280" s="241"/>
      <c r="HE280" s="241"/>
      <c r="HF280" s="241"/>
    </row>
    <row r="281" spans="1:214" s="299" customFormat="1" ht="15" customHeight="1">
      <c r="A281" s="284"/>
      <c r="B281" s="284"/>
      <c r="C281" s="241"/>
      <c r="D281" s="241"/>
      <c r="E281" s="241"/>
      <c r="F281" s="241"/>
      <c r="G281" s="241"/>
      <c r="H281" s="241"/>
      <c r="I281" s="241"/>
      <c r="J281" s="241"/>
      <c r="K281" s="241"/>
      <c r="L281" s="241"/>
      <c r="M281" s="241"/>
      <c r="N281" s="241"/>
      <c r="O281" s="241"/>
      <c r="P281" s="241"/>
      <c r="Q281" s="241"/>
      <c r="R281" s="241"/>
      <c r="S281" s="241"/>
      <c r="T281" s="241"/>
      <c r="U281" s="241" t="s">
        <v>476</v>
      </c>
      <c r="V281" s="241"/>
      <c r="W281" s="241"/>
      <c r="X281" s="241"/>
      <c r="Y281" s="241"/>
      <c r="Z281" s="241"/>
      <c r="AA281" s="241"/>
      <c r="AB281" s="241"/>
      <c r="AC281" s="241" t="s">
        <v>325</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c r="CJ281" s="241"/>
      <c r="CK281" s="241"/>
      <c r="CL281" s="241"/>
      <c r="CM281" s="241"/>
      <c r="CN281" s="241"/>
      <c r="CO281" s="241"/>
      <c r="CP281" s="241"/>
      <c r="CQ281" s="241"/>
      <c r="CR281" s="241"/>
      <c r="CS281" s="241"/>
      <c r="CT281" s="241"/>
      <c r="CU281" s="241"/>
      <c r="CV281" s="241"/>
      <c r="CW281" s="241"/>
      <c r="CX281" s="241"/>
      <c r="CY281" s="241"/>
      <c r="CZ281" s="241"/>
      <c r="DA281" s="241"/>
      <c r="DB281" s="241"/>
      <c r="DC281" s="241"/>
      <c r="DD281" s="241"/>
      <c r="DE281" s="241"/>
      <c r="DF281" s="241"/>
      <c r="DG281" s="241"/>
      <c r="DH281" s="241"/>
      <c r="DI281" s="241"/>
      <c r="DJ281" s="241"/>
      <c r="DK281" s="241"/>
      <c r="DL281" s="241"/>
      <c r="DM281" s="241"/>
      <c r="DN281" s="241"/>
      <c r="DO281" s="241"/>
      <c r="DP281" s="241"/>
      <c r="DQ281" s="241"/>
      <c r="DR281" s="241"/>
      <c r="DS281" s="241"/>
      <c r="DT281" s="241"/>
      <c r="DU281" s="241"/>
      <c r="DV281" s="241"/>
      <c r="DW281" s="241"/>
      <c r="DX281" s="241"/>
      <c r="DY281" s="241"/>
      <c r="DZ281" s="241"/>
      <c r="EA281" s="241"/>
      <c r="EB281" s="241"/>
      <c r="EC281" s="241"/>
      <c r="ED281" s="241"/>
      <c r="EE281" s="241"/>
      <c r="EF281" s="241"/>
      <c r="EG281" s="241"/>
      <c r="EH281" s="241"/>
      <c r="EI281" s="241"/>
      <c r="EJ281" s="241"/>
      <c r="EK281" s="241"/>
      <c r="EL281" s="241"/>
      <c r="EM281" s="241"/>
      <c r="EN281" s="241"/>
      <c r="EO281" s="241"/>
      <c r="EP281" s="241"/>
      <c r="EQ281" s="241"/>
      <c r="ER281" s="241"/>
      <c r="ES281" s="241"/>
      <c r="ET281" s="241"/>
      <c r="EU281" s="241"/>
      <c r="EV281" s="241"/>
      <c r="EW281" s="241"/>
      <c r="EX281" s="241"/>
      <c r="EY281" s="241"/>
      <c r="EZ281" s="241"/>
      <c r="FA281" s="241"/>
      <c r="FB281" s="241"/>
      <c r="FC281" s="241"/>
      <c r="FD281" s="241"/>
      <c r="FE281" s="241"/>
      <c r="FF281" s="241"/>
      <c r="FG281" s="241"/>
      <c r="FH281" s="241"/>
      <c r="FI281" s="241"/>
      <c r="FJ281" s="241"/>
      <c r="FK281" s="241"/>
      <c r="FL281" s="241"/>
      <c r="FM281" s="241"/>
      <c r="FN281" s="241"/>
      <c r="FO281" s="241"/>
      <c r="FP281" s="241"/>
      <c r="FQ281" s="241"/>
      <c r="FR281" s="241"/>
      <c r="FS281" s="241"/>
      <c r="FT281" s="241"/>
      <c r="FU281" s="241"/>
      <c r="FV281" s="241"/>
      <c r="FW281" s="241"/>
      <c r="FX281" s="241"/>
      <c r="FY281" s="241"/>
      <c r="FZ281" s="241"/>
      <c r="GA281" s="241"/>
      <c r="GB281" s="241"/>
      <c r="GC281" s="241"/>
      <c r="GD281" s="241"/>
      <c r="GE281" s="241"/>
      <c r="GF281" s="241"/>
      <c r="GG281" s="241"/>
      <c r="GH281" s="241"/>
      <c r="GI281" s="241"/>
      <c r="GJ281" s="241"/>
      <c r="GK281" s="241"/>
      <c r="GL281" s="241"/>
      <c r="GM281" s="241"/>
      <c r="GN281" s="241"/>
      <c r="GO281" s="241"/>
      <c r="GP281" s="241"/>
      <c r="GQ281" s="241"/>
      <c r="GR281" s="241"/>
      <c r="GS281" s="241"/>
      <c r="GT281" s="241"/>
      <c r="GU281" s="241"/>
      <c r="GV281" s="241"/>
      <c r="GW281" s="241"/>
      <c r="GX281" s="241"/>
      <c r="GY281" s="241"/>
      <c r="GZ281" s="241"/>
      <c r="HA281" s="241"/>
      <c r="HB281" s="241"/>
      <c r="HC281" s="241"/>
      <c r="HD281" s="241"/>
      <c r="HE281" s="241"/>
      <c r="HF281" s="241"/>
    </row>
    <row r="282" spans="1:214" s="299" customFormat="1" ht="15" customHeight="1">
      <c r="A282" s="284"/>
      <c r="B282" s="284"/>
      <c r="C282" s="241"/>
      <c r="D282" s="241"/>
      <c r="E282" s="241"/>
      <c r="F282" s="241"/>
      <c r="G282" s="241"/>
      <c r="H282" s="241"/>
      <c r="I282" s="241"/>
      <c r="J282" s="241"/>
      <c r="K282" s="241"/>
      <c r="L282" s="241"/>
      <c r="M282" s="241"/>
      <c r="N282" s="241"/>
      <c r="O282" s="241"/>
      <c r="P282" s="241"/>
      <c r="Q282" s="241"/>
      <c r="R282" s="241"/>
      <c r="S282" s="241"/>
      <c r="T282" s="241"/>
      <c r="U282" s="241" t="s">
        <v>477</v>
      </c>
      <c r="V282" s="241"/>
      <c r="W282" s="241"/>
      <c r="X282" s="241"/>
      <c r="Y282" s="241"/>
      <c r="Z282" s="241"/>
      <c r="AA282" s="241"/>
      <c r="AB282" s="241"/>
      <c r="AC282" s="241" t="s">
        <v>350</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row>
    <row r="283" spans="1:214" s="299" customFormat="1" ht="15" customHeight="1">
      <c r="A283" s="284"/>
      <c r="B283" s="284"/>
      <c r="C283" s="241"/>
      <c r="D283" s="241"/>
      <c r="E283" s="241"/>
      <c r="F283" s="241"/>
      <c r="G283" s="241"/>
      <c r="H283" s="241"/>
      <c r="I283" s="241"/>
      <c r="J283" s="241"/>
      <c r="K283" s="241"/>
      <c r="L283" s="241"/>
      <c r="M283" s="241"/>
      <c r="N283" s="241"/>
      <c r="O283" s="241"/>
      <c r="P283" s="241"/>
      <c r="Q283" s="241"/>
      <c r="R283" s="241"/>
      <c r="S283" s="241"/>
      <c r="T283" s="241"/>
      <c r="U283" s="241" t="s">
        <v>478</v>
      </c>
      <c r="V283" s="241"/>
      <c r="W283" s="241"/>
      <c r="X283" s="241"/>
      <c r="Y283" s="241"/>
      <c r="Z283" s="241"/>
      <c r="AA283" s="241"/>
      <c r="AB283" s="241"/>
      <c r="AC283" s="241" t="s">
        <v>309</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c r="CJ283" s="241"/>
      <c r="CK283" s="241"/>
      <c r="CL283" s="241"/>
      <c r="CM283" s="241"/>
      <c r="CN283" s="241"/>
      <c r="CO283" s="241"/>
      <c r="CP283" s="241"/>
      <c r="CQ283" s="241"/>
      <c r="CR283" s="241"/>
      <c r="CS283" s="241"/>
      <c r="CT283" s="241"/>
      <c r="CU283" s="241"/>
      <c r="CV283" s="241"/>
      <c r="CW283" s="241"/>
      <c r="CX283" s="241"/>
      <c r="CY283" s="241"/>
      <c r="CZ283" s="241"/>
      <c r="DA283" s="241"/>
      <c r="DB283" s="241"/>
      <c r="DC283" s="241"/>
      <c r="DD283" s="241"/>
      <c r="DE283" s="241"/>
      <c r="DF283" s="241"/>
      <c r="DG283" s="241"/>
      <c r="DH283" s="241"/>
      <c r="DI283" s="241"/>
      <c r="DJ283" s="241"/>
      <c r="DK283" s="241"/>
      <c r="DL283" s="241"/>
      <c r="DM283" s="241"/>
      <c r="DN283" s="241"/>
      <c r="DO283" s="241"/>
      <c r="DP283" s="241"/>
      <c r="DQ283" s="241"/>
      <c r="DR283" s="241"/>
      <c r="DS283" s="241"/>
      <c r="DT283" s="241"/>
      <c r="DU283" s="241"/>
      <c r="DV283" s="241"/>
      <c r="DW283" s="241"/>
      <c r="DX283" s="241"/>
      <c r="DY283" s="241"/>
      <c r="DZ283" s="241"/>
      <c r="EA283" s="241"/>
      <c r="EB283" s="241"/>
      <c r="EC283" s="241"/>
      <c r="ED283" s="241"/>
      <c r="EE283" s="241"/>
      <c r="EF283" s="241"/>
      <c r="EG283" s="241"/>
      <c r="EH283" s="241"/>
      <c r="EI283" s="241"/>
      <c r="EJ283" s="241"/>
      <c r="EK283" s="241"/>
      <c r="EL283" s="241"/>
      <c r="EM283" s="241"/>
      <c r="EN283" s="241"/>
      <c r="EO283" s="241"/>
      <c r="EP283" s="241"/>
      <c r="EQ283" s="241"/>
      <c r="ER283" s="241"/>
      <c r="ES283" s="241"/>
      <c r="ET283" s="241"/>
      <c r="EU283" s="241"/>
      <c r="EV283" s="241"/>
      <c r="EW283" s="241"/>
      <c r="EX283" s="241"/>
      <c r="EY283" s="241"/>
      <c r="EZ283" s="241"/>
      <c r="FA283" s="241"/>
      <c r="FB283" s="241"/>
      <c r="FC283" s="241"/>
      <c r="FD283" s="241"/>
      <c r="FE283" s="241"/>
      <c r="FF283" s="241"/>
      <c r="FG283" s="241"/>
      <c r="FH283" s="241"/>
      <c r="FI283" s="241"/>
      <c r="FJ283" s="241"/>
      <c r="FK283" s="241"/>
      <c r="FL283" s="241"/>
      <c r="FM283" s="241"/>
      <c r="FN283" s="241"/>
      <c r="FO283" s="241"/>
      <c r="FP283" s="241"/>
      <c r="FQ283" s="241"/>
      <c r="FR283" s="241"/>
      <c r="FS283" s="241"/>
      <c r="FT283" s="241"/>
      <c r="FU283" s="241"/>
      <c r="FV283" s="241"/>
      <c r="FW283" s="241"/>
      <c r="FX283" s="241"/>
      <c r="FY283" s="241"/>
      <c r="FZ283" s="241"/>
      <c r="GA283" s="241"/>
      <c r="GB283" s="241"/>
      <c r="GC283" s="241"/>
      <c r="GD283" s="241"/>
      <c r="GE283" s="241"/>
      <c r="GF283" s="241"/>
      <c r="GG283" s="241"/>
      <c r="GH283" s="241"/>
      <c r="GI283" s="241"/>
      <c r="GJ283" s="241"/>
      <c r="GK283" s="241"/>
      <c r="GL283" s="241"/>
      <c r="GM283" s="241"/>
      <c r="GN283" s="241"/>
      <c r="GO283" s="241"/>
      <c r="GP283" s="241"/>
      <c r="GQ283" s="241"/>
      <c r="GR283" s="241"/>
      <c r="GS283" s="241"/>
      <c r="GT283" s="241"/>
      <c r="GU283" s="241"/>
      <c r="GV283" s="241"/>
      <c r="GW283" s="241"/>
      <c r="GX283" s="241"/>
      <c r="GY283" s="241"/>
      <c r="GZ283" s="241"/>
      <c r="HA283" s="241"/>
      <c r="HB283" s="241"/>
      <c r="HC283" s="241"/>
      <c r="HD283" s="241"/>
      <c r="HE283" s="241"/>
      <c r="HF283" s="241"/>
    </row>
    <row r="284" spans="1:214" s="299" customFormat="1" ht="15" customHeight="1">
      <c r="A284" s="284"/>
      <c r="B284" s="284"/>
      <c r="C284" s="241"/>
      <c r="D284" s="241"/>
      <c r="E284" s="241"/>
      <c r="F284" s="241"/>
      <c r="G284" s="241"/>
      <c r="H284" s="241"/>
      <c r="I284" s="241"/>
      <c r="J284" s="241"/>
      <c r="K284" s="241"/>
      <c r="L284" s="241"/>
      <c r="M284" s="241"/>
      <c r="N284" s="241"/>
      <c r="O284" s="241"/>
      <c r="P284" s="241"/>
      <c r="Q284" s="241"/>
      <c r="R284" s="241"/>
      <c r="S284" s="241"/>
      <c r="T284" s="241"/>
      <c r="U284" s="241" t="s">
        <v>479</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c r="DD284" s="241"/>
      <c r="DE284" s="241"/>
      <c r="DF284" s="241"/>
      <c r="DG284" s="241"/>
      <c r="DH284" s="241"/>
      <c r="DI284" s="241"/>
      <c r="DJ284" s="241"/>
      <c r="DK284" s="241"/>
      <c r="DL284" s="241"/>
      <c r="DM284" s="241"/>
      <c r="DN284" s="241"/>
      <c r="DO284" s="241"/>
      <c r="DP284" s="241"/>
      <c r="DQ284" s="241"/>
      <c r="DR284" s="241"/>
      <c r="DS284" s="241"/>
      <c r="DT284" s="241"/>
      <c r="DU284" s="241"/>
      <c r="DV284" s="241"/>
      <c r="DW284" s="241"/>
      <c r="DX284" s="241"/>
      <c r="DY284" s="241"/>
      <c r="DZ284" s="241"/>
      <c r="EA284" s="241"/>
      <c r="EB284" s="241"/>
      <c r="EC284" s="241"/>
      <c r="ED284" s="241"/>
      <c r="EE284" s="241"/>
      <c r="EF284" s="241"/>
      <c r="EG284" s="241"/>
      <c r="EH284" s="241"/>
      <c r="EI284" s="241"/>
      <c r="EJ284" s="241"/>
      <c r="EK284" s="241"/>
      <c r="EL284" s="241"/>
      <c r="EM284" s="241"/>
      <c r="EN284" s="241"/>
      <c r="EO284" s="241"/>
      <c r="EP284" s="241"/>
      <c r="EQ284" s="241"/>
      <c r="ER284" s="241"/>
      <c r="ES284" s="241"/>
      <c r="ET284" s="241"/>
      <c r="EU284" s="241"/>
      <c r="EV284" s="241"/>
      <c r="EW284" s="241"/>
      <c r="EX284" s="241"/>
      <c r="EY284" s="241"/>
      <c r="EZ284" s="241"/>
      <c r="FA284" s="241"/>
      <c r="FB284" s="241"/>
      <c r="FC284" s="241"/>
      <c r="FD284" s="241"/>
      <c r="FE284" s="241"/>
      <c r="FF284" s="241"/>
      <c r="FG284" s="241"/>
      <c r="FH284" s="241"/>
      <c r="FI284" s="241"/>
      <c r="FJ284" s="241"/>
      <c r="FK284" s="241"/>
      <c r="FL284" s="241"/>
      <c r="FM284" s="241"/>
      <c r="FN284" s="241"/>
      <c r="FO284" s="241"/>
      <c r="FP284" s="241"/>
      <c r="FQ284" s="241"/>
      <c r="FR284" s="241"/>
      <c r="FS284" s="241"/>
      <c r="FT284" s="241"/>
      <c r="FU284" s="241"/>
      <c r="FV284" s="241"/>
      <c r="FW284" s="241"/>
      <c r="FX284" s="241"/>
      <c r="FY284" s="241"/>
      <c r="FZ284" s="241"/>
      <c r="GA284" s="241"/>
      <c r="GB284" s="241"/>
      <c r="GC284" s="241"/>
      <c r="GD284" s="241"/>
      <c r="GE284" s="241"/>
      <c r="GF284" s="241"/>
      <c r="GG284" s="241"/>
      <c r="GH284" s="241"/>
      <c r="GI284" s="241"/>
      <c r="GJ284" s="241"/>
      <c r="GK284" s="241"/>
      <c r="GL284" s="241"/>
      <c r="GM284" s="241"/>
      <c r="GN284" s="241"/>
      <c r="GO284" s="241"/>
      <c r="GP284" s="241"/>
      <c r="GQ284" s="241"/>
      <c r="GR284" s="241"/>
      <c r="GS284" s="241"/>
      <c r="GT284" s="241"/>
      <c r="GU284" s="241"/>
      <c r="GV284" s="241"/>
      <c r="GW284" s="241"/>
      <c r="GX284" s="241"/>
      <c r="GY284" s="241"/>
      <c r="GZ284" s="241"/>
      <c r="HA284" s="241"/>
      <c r="HB284" s="241"/>
      <c r="HC284" s="241"/>
      <c r="HD284" s="241"/>
      <c r="HE284" s="241"/>
      <c r="HF284" s="241"/>
    </row>
    <row r="285" spans="1:214" s="299" customFormat="1" ht="15" customHeight="1">
      <c r="A285" s="284"/>
      <c r="B285" s="284"/>
      <c r="C285" s="241"/>
      <c r="D285" s="241"/>
      <c r="E285" s="241"/>
      <c r="F285" s="241"/>
      <c r="G285" s="241"/>
      <c r="H285" s="241"/>
      <c r="I285" s="241"/>
      <c r="J285" s="241"/>
      <c r="K285" s="241"/>
      <c r="L285" s="241"/>
      <c r="M285" s="241"/>
      <c r="N285" s="241"/>
      <c r="O285" s="241"/>
      <c r="P285" s="241"/>
      <c r="Q285" s="241"/>
      <c r="R285" s="241"/>
      <c r="S285" s="241"/>
      <c r="T285" s="241"/>
      <c r="U285" s="241" t="s">
        <v>480</v>
      </c>
      <c r="V285" s="241"/>
      <c r="W285" s="241"/>
      <c r="X285" s="241"/>
      <c r="Y285" s="241"/>
      <c r="Z285" s="241"/>
      <c r="AA285" s="241"/>
      <c r="AB285" s="241"/>
      <c r="AC285" s="241" t="s">
        <v>313</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c r="DO285" s="241"/>
      <c r="DP285" s="241"/>
      <c r="DQ285" s="241"/>
      <c r="DR285" s="241"/>
      <c r="DS285" s="241"/>
      <c r="DT285" s="241"/>
      <c r="DU285" s="241"/>
      <c r="DV285" s="241"/>
      <c r="DW285" s="241"/>
      <c r="DX285" s="241"/>
      <c r="DY285" s="241"/>
      <c r="DZ285" s="241"/>
      <c r="EA285" s="241"/>
      <c r="EB285" s="241"/>
      <c r="EC285" s="241"/>
      <c r="ED285" s="241"/>
      <c r="EE285" s="241"/>
      <c r="EF285" s="241"/>
      <c r="EG285" s="241"/>
      <c r="EH285" s="241"/>
      <c r="EI285" s="241"/>
      <c r="EJ285" s="241"/>
      <c r="EK285" s="241"/>
      <c r="EL285" s="241"/>
      <c r="EM285" s="241"/>
      <c r="EN285" s="241"/>
      <c r="EO285" s="241"/>
      <c r="EP285" s="241"/>
      <c r="EQ285" s="241"/>
      <c r="ER285" s="241"/>
      <c r="ES285" s="241"/>
      <c r="ET285" s="241"/>
      <c r="EU285" s="241"/>
      <c r="EV285" s="241"/>
      <c r="EW285" s="241"/>
      <c r="EX285" s="241"/>
      <c r="EY285" s="241"/>
      <c r="EZ285" s="241"/>
      <c r="FA285" s="241"/>
      <c r="FB285" s="241"/>
      <c r="FC285" s="241"/>
      <c r="FD285" s="241"/>
      <c r="FE285" s="241"/>
      <c r="FF285" s="241"/>
      <c r="FG285" s="241"/>
      <c r="FH285" s="241"/>
      <c r="FI285" s="241"/>
      <c r="FJ285" s="241"/>
      <c r="FK285" s="241"/>
      <c r="FL285" s="241"/>
      <c r="FM285" s="241"/>
      <c r="FN285" s="241"/>
      <c r="FO285" s="241"/>
      <c r="FP285" s="241"/>
      <c r="FQ285" s="241"/>
      <c r="FR285" s="241"/>
      <c r="FS285" s="241"/>
      <c r="FT285" s="241"/>
      <c r="FU285" s="241"/>
      <c r="FV285" s="241"/>
      <c r="FW285" s="241"/>
      <c r="FX285" s="241"/>
      <c r="FY285" s="241"/>
      <c r="FZ285" s="241"/>
      <c r="GA285" s="241"/>
      <c r="GB285" s="241"/>
      <c r="GC285" s="241"/>
      <c r="GD285" s="241"/>
      <c r="GE285" s="241"/>
      <c r="GF285" s="241"/>
      <c r="GG285" s="241"/>
      <c r="GH285" s="241"/>
      <c r="GI285" s="241"/>
      <c r="GJ285" s="241"/>
      <c r="GK285" s="241"/>
      <c r="GL285" s="241"/>
      <c r="GM285" s="241"/>
      <c r="GN285" s="241"/>
      <c r="GO285" s="241"/>
      <c r="GP285" s="241"/>
      <c r="GQ285" s="241"/>
      <c r="GR285" s="241"/>
      <c r="GS285" s="241"/>
      <c r="GT285" s="241"/>
      <c r="GU285" s="241"/>
      <c r="GV285" s="241"/>
      <c r="GW285" s="241"/>
      <c r="GX285" s="241"/>
      <c r="GY285" s="241"/>
      <c r="GZ285" s="241"/>
      <c r="HA285" s="241"/>
      <c r="HB285" s="241"/>
      <c r="HC285" s="241"/>
      <c r="HD285" s="241"/>
      <c r="HE285" s="241"/>
      <c r="HF285" s="241"/>
    </row>
    <row r="286" spans="1:214" s="299" customFormat="1" ht="15" customHeight="1">
      <c r="A286" s="284"/>
      <c r="B286" s="284"/>
      <c r="C286" s="241"/>
      <c r="D286" s="241"/>
      <c r="E286" s="241"/>
      <c r="F286" s="241"/>
      <c r="G286" s="241"/>
      <c r="H286" s="241"/>
      <c r="I286" s="241"/>
      <c r="J286" s="241"/>
      <c r="K286" s="241"/>
      <c r="L286" s="241"/>
      <c r="M286" s="241"/>
      <c r="N286" s="241"/>
      <c r="O286" s="241"/>
      <c r="P286" s="241"/>
      <c r="Q286" s="241"/>
      <c r="R286" s="241"/>
      <c r="S286" s="241"/>
      <c r="T286" s="241"/>
      <c r="U286" s="241" t="s">
        <v>481</v>
      </c>
      <c r="V286" s="241"/>
      <c r="W286" s="241"/>
      <c r="X286" s="241"/>
      <c r="Y286" s="241"/>
      <c r="Z286" s="241"/>
      <c r="AA286" s="241"/>
      <c r="AB286" s="241"/>
      <c r="AC286" s="241" t="s">
        <v>316</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c r="DD286" s="241"/>
      <c r="DE286" s="241"/>
      <c r="DF286" s="241"/>
      <c r="DG286" s="241"/>
      <c r="DH286" s="241"/>
      <c r="DI286" s="241"/>
      <c r="DJ286" s="241"/>
      <c r="DK286" s="241"/>
      <c r="DL286" s="241"/>
      <c r="DM286" s="241"/>
      <c r="DN286" s="241"/>
      <c r="DO286" s="241"/>
      <c r="DP286" s="241"/>
      <c r="DQ286" s="241"/>
      <c r="DR286" s="241"/>
      <c r="DS286" s="241"/>
      <c r="DT286" s="241"/>
      <c r="DU286" s="241"/>
      <c r="DV286" s="241"/>
      <c r="DW286" s="241"/>
      <c r="DX286" s="241"/>
      <c r="DY286" s="241"/>
      <c r="DZ286" s="241"/>
      <c r="EA286" s="241"/>
      <c r="EB286" s="241"/>
      <c r="EC286" s="241"/>
      <c r="ED286" s="241"/>
      <c r="EE286" s="241"/>
      <c r="EF286" s="241"/>
      <c r="EG286" s="241"/>
      <c r="EH286" s="241"/>
      <c r="EI286" s="241"/>
      <c r="EJ286" s="241"/>
      <c r="EK286" s="241"/>
      <c r="EL286" s="241"/>
      <c r="EM286" s="241"/>
      <c r="EN286" s="241"/>
      <c r="EO286" s="241"/>
      <c r="EP286" s="241"/>
      <c r="EQ286" s="241"/>
      <c r="ER286" s="241"/>
      <c r="ES286" s="241"/>
      <c r="ET286" s="241"/>
      <c r="EU286" s="241"/>
      <c r="EV286" s="241"/>
      <c r="EW286" s="241"/>
      <c r="EX286" s="241"/>
      <c r="EY286" s="241"/>
      <c r="EZ286" s="241"/>
      <c r="FA286" s="241"/>
      <c r="FB286" s="241"/>
      <c r="FC286" s="241"/>
      <c r="FD286" s="241"/>
      <c r="FE286" s="241"/>
      <c r="FF286" s="241"/>
      <c r="FG286" s="241"/>
      <c r="FH286" s="241"/>
      <c r="FI286" s="241"/>
      <c r="FJ286" s="241"/>
      <c r="FK286" s="241"/>
      <c r="FL286" s="241"/>
      <c r="FM286" s="241"/>
      <c r="FN286" s="241"/>
      <c r="FO286" s="241"/>
      <c r="FP286" s="241"/>
      <c r="FQ286" s="241"/>
      <c r="FR286" s="241"/>
      <c r="FS286" s="241"/>
      <c r="FT286" s="241"/>
      <c r="FU286" s="241"/>
      <c r="FV286" s="241"/>
      <c r="FW286" s="241"/>
      <c r="FX286" s="241"/>
      <c r="FY286" s="241"/>
      <c r="FZ286" s="241"/>
      <c r="GA286" s="241"/>
      <c r="GB286" s="241"/>
      <c r="GC286" s="241"/>
      <c r="GD286" s="241"/>
      <c r="GE286" s="241"/>
      <c r="GF286" s="241"/>
      <c r="GG286" s="241"/>
      <c r="GH286" s="241"/>
      <c r="GI286" s="241"/>
      <c r="GJ286" s="241"/>
      <c r="GK286" s="241"/>
      <c r="GL286" s="241"/>
      <c r="GM286" s="241"/>
      <c r="GN286" s="241"/>
      <c r="GO286" s="241"/>
      <c r="GP286" s="241"/>
      <c r="GQ286" s="241"/>
      <c r="GR286" s="241"/>
      <c r="GS286" s="241"/>
      <c r="GT286" s="241"/>
      <c r="GU286" s="241"/>
      <c r="GV286" s="241"/>
      <c r="GW286" s="241"/>
      <c r="GX286" s="241"/>
      <c r="GY286" s="241"/>
      <c r="GZ286" s="241"/>
      <c r="HA286" s="241"/>
      <c r="HB286" s="241"/>
      <c r="HC286" s="241"/>
      <c r="HD286" s="241"/>
      <c r="HE286" s="241"/>
      <c r="HF286" s="241"/>
    </row>
    <row r="287" spans="1:214" s="299" customFormat="1" ht="15" customHeight="1">
      <c r="A287" s="284"/>
      <c r="B287" s="284"/>
      <c r="C287" s="241"/>
      <c r="D287" s="241"/>
      <c r="E287" s="241"/>
      <c r="F287" s="241"/>
      <c r="G287" s="241"/>
      <c r="H287" s="241"/>
      <c r="I287" s="241"/>
      <c r="J287" s="241"/>
      <c r="K287" s="241"/>
      <c r="L287" s="241"/>
      <c r="M287" s="241"/>
      <c r="N287" s="241"/>
      <c r="O287" s="241"/>
      <c r="P287" s="241"/>
      <c r="Q287" s="241"/>
      <c r="R287" s="241"/>
      <c r="S287" s="241"/>
      <c r="T287" s="241"/>
      <c r="U287" s="241" t="s">
        <v>482</v>
      </c>
      <c r="V287" s="241"/>
      <c r="W287" s="241"/>
      <c r="X287" s="241"/>
      <c r="Y287" s="241"/>
      <c r="Z287" s="241"/>
      <c r="AA287" s="241"/>
      <c r="AB287" s="241"/>
      <c r="AC287" s="241" t="s">
        <v>350</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241"/>
      <c r="FF287" s="241"/>
      <c r="FG287" s="241"/>
      <c r="FH287" s="241"/>
      <c r="FI287" s="241"/>
      <c r="FJ287" s="241"/>
      <c r="FK287" s="241"/>
      <c r="FL287" s="241"/>
      <c r="FM287" s="241"/>
      <c r="FN287" s="241"/>
      <c r="FO287" s="241"/>
      <c r="FP287" s="241"/>
      <c r="FQ287" s="241"/>
      <c r="FR287" s="241"/>
      <c r="FS287" s="241"/>
      <c r="FT287" s="241"/>
      <c r="FU287" s="241"/>
      <c r="FV287" s="241"/>
      <c r="FW287" s="241"/>
      <c r="FX287" s="241"/>
      <c r="FY287" s="241"/>
      <c r="FZ287" s="241"/>
      <c r="GA287" s="241"/>
      <c r="GB287" s="241"/>
      <c r="GC287" s="241"/>
      <c r="GD287" s="241"/>
      <c r="GE287" s="241"/>
      <c r="GF287" s="241"/>
      <c r="GG287" s="241"/>
      <c r="GH287" s="241"/>
      <c r="GI287" s="241"/>
      <c r="GJ287" s="241"/>
      <c r="GK287" s="241"/>
      <c r="GL287" s="241"/>
      <c r="GM287" s="241"/>
      <c r="GN287" s="241"/>
      <c r="GO287" s="241"/>
      <c r="GP287" s="241"/>
      <c r="GQ287" s="241"/>
      <c r="GR287" s="241"/>
      <c r="GS287" s="241"/>
      <c r="GT287" s="241"/>
      <c r="GU287" s="241"/>
      <c r="GV287" s="241"/>
      <c r="GW287" s="241"/>
      <c r="GX287" s="241"/>
      <c r="GY287" s="241"/>
      <c r="GZ287" s="241"/>
      <c r="HA287" s="241"/>
      <c r="HB287" s="241"/>
      <c r="HC287" s="241"/>
      <c r="HD287" s="241"/>
      <c r="HE287" s="241"/>
      <c r="HF287" s="241"/>
    </row>
    <row r="288" spans="1:214" s="299" customFormat="1" ht="15" customHeight="1">
      <c r="A288" s="284"/>
      <c r="B288" s="284"/>
      <c r="C288" s="241"/>
      <c r="D288" s="241"/>
      <c r="E288" s="241"/>
      <c r="F288" s="241"/>
      <c r="G288" s="241"/>
      <c r="H288" s="241"/>
      <c r="I288" s="241"/>
      <c r="J288" s="241"/>
      <c r="K288" s="241"/>
      <c r="L288" s="241"/>
      <c r="M288" s="241"/>
      <c r="N288" s="241"/>
      <c r="O288" s="241"/>
      <c r="P288" s="241"/>
      <c r="Q288" s="241"/>
      <c r="R288" s="241"/>
      <c r="S288" s="241"/>
      <c r="T288" s="241"/>
      <c r="U288" s="241" t="s">
        <v>483</v>
      </c>
      <c r="V288" s="241"/>
      <c r="W288" s="241"/>
      <c r="X288" s="241"/>
      <c r="Y288" s="241"/>
      <c r="Z288" s="241"/>
      <c r="AA288" s="241"/>
      <c r="AB288" s="241"/>
      <c r="AC288" s="241" t="s">
        <v>316</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241"/>
      <c r="FF288" s="241"/>
      <c r="FG288" s="241"/>
      <c r="FH288" s="241"/>
      <c r="FI288" s="241"/>
      <c r="FJ288" s="241"/>
      <c r="FK288" s="241"/>
      <c r="FL288" s="241"/>
      <c r="FM288" s="241"/>
      <c r="FN288" s="241"/>
      <c r="FO288" s="241"/>
      <c r="FP288" s="241"/>
      <c r="FQ288" s="241"/>
      <c r="FR288" s="241"/>
      <c r="FS288" s="241"/>
      <c r="FT288" s="241"/>
      <c r="FU288" s="241"/>
      <c r="FV288" s="241"/>
      <c r="FW288" s="241"/>
      <c r="FX288" s="241"/>
      <c r="FY288" s="241"/>
      <c r="FZ288" s="241"/>
      <c r="GA288" s="241"/>
      <c r="GB288" s="241"/>
      <c r="GC288" s="241"/>
      <c r="GD288" s="241"/>
      <c r="GE288" s="241"/>
      <c r="GF288" s="241"/>
      <c r="GG288" s="241"/>
      <c r="GH288" s="241"/>
      <c r="GI288" s="241"/>
      <c r="GJ288" s="241"/>
      <c r="GK288" s="241"/>
      <c r="GL288" s="241"/>
      <c r="GM288" s="241"/>
      <c r="GN288" s="241"/>
      <c r="GO288" s="241"/>
      <c r="GP288" s="241"/>
      <c r="GQ288" s="241"/>
      <c r="GR288" s="241"/>
      <c r="GS288" s="241"/>
      <c r="GT288" s="241"/>
      <c r="GU288" s="241"/>
      <c r="GV288" s="241"/>
      <c r="GW288" s="241"/>
      <c r="GX288" s="241"/>
      <c r="GY288" s="241"/>
      <c r="GZ288" s="241"/>
      <c r="HA288" s="241"/>
      <c r="HB288" s="241"/>
      <c r="HC288" s="241"/>
      <c r="HD288" s="241"/>
      <c r="HE288" s="241"/>
      <c r="HF288" s="241"/>
    </row>
    <row r="289" spans="1:214" s="299" customFormat="1" ht="15" customHeight="1">
      <c r="A289" s="284"/>
      <c r="B289" s="284"/>
      <c r="C289" s="241"/>
      <c r="D289" s="241"/>
      <c r="E289" s="241"/>
      <c r="F289" s="241"/>
      <c r="G289" s="241"/>
      <c r="H289" s="241"/>
      <c r="I289" s="241"/>
      <c r="J289" s="241"/>
      <c r="K289" s="241"/>
      <c r="L289" s="241"/>
      <c r="M289" s="241"/>
      <c r="N289" s="241"/>
      <c r="O289" s="241"/>
      <c r="P289" s="241"/>
      <c r="Q289" s="241"/>
      <c r="R289" s="241"/>
      <c r="S289" s="241"/>
      <c r="T289" s="241"/>
      <c r="U289" s="241" t="s">
        <v>484</v>
      </c>
      <c r="V289" s="241"/>
      <c r="W289" s="241"/>
      <c r="X289" s="241"/>
      <c r="Y289" s="241"/>
      <c r="Z289" s="241"/>
      <c r="AA289" s="241"/>
      <c r="AB289" s="241"/>
      <c r="AC289" s="241" t="s">
        <v>386</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241"/>
      <c r="FF289" s="241"/>
      <c r="FG289" s="241"/>
      <c r="FH289" s="241"/>
      <c r="FI289" s="241"/>
      <c r="FJ289" s="241"/>
      <c r="FK289" s="241"/>
      <c r="FL289" s="241"/>
      <c r="FM289" s="241"/>
      <c r="FN289" s="241"/>
      <c r="FO289" s="241"/>
      <c r="FP289" s="241"/>
      <c r="FQ289" s="241"/>
      <c r="FR289" s="241"/>
      <c r="FS289" s="241"/>
      <c r="FT289" s="241"/>
      <c r="FU289" s="241"/>
      <c r="FV289" s="241"/>
      <c r="FW289" s="241"/>
      <c r="FX289" s="241"/>
      <c r="FY289" s="241"/>
      <c r="FZ289" s="241"/>
      <c r="GA289" s="241"/>
      <c r="GB289" s="241"/>
      <c r="GC289" s="241"/>
      <c r="GD289" s="241"/>
      <c r="GE289" s="241"/>
      <c r="GF289" s="241"/>
      <c r="GG289" s="241"/>
      <c r="GH289" s="241"/>
      <c r="GI289" s="241"/>
      <c r="GJ289" s="241"/>
      <c r="GK289" s="241"/>
      <c r="GL289" s="241"/>
      <c r="GM289" s="241"/>
      <c r="GN289" s="241"/>
      <c r="GO289" s="241"/>
      <c r="GP289" s="241"/>
      <c r="GQ289" s="241"/>
      <c r="GR289" s="241"/>
      <c r="GS289" s="241"/>
      <c r="GT289" s="241"/>
      <c r="GU289" s="241"/>
      <c r="GV289" s="241"/>
      <c r="GW289" s="241"/>
      <c r="GX289" s="241"/>
      <c r="GY289" s="241"/>
      <c r="GZ289" s="241"/>
      <c r="HA289" s="241"/>
      <c r="HB289" s="241"/>
      <c r="HC289" s="241"/>
      <c r="HD289" s="241"/>
      <c r="HE289" s="241"/>
      <c r="HF289" s="241"/>
    </row>
    <row r="290" spans="1:214" s="299" customFormat="1" ht="15" customHeight="1">
      <c r="A290" s="284"/>
      <c r="B290" s="284"/>
      <c r="C290" s="241"/>
      <c r="D290" s="241"/>
      <c r="E290" s="241"/>
      <c r="F290" s="241"/>
      <c r="G290" s="241"/>
      <c r="H290" s="241"/>
      <c r="I290" s="241"/>
      <c r="J290" s="241"/>
      <c r="K290" s="241"/>
      <c r="L290" s="241"/>
      <c r="M290" s="241"/>
      <c r="N290" s="241"/>
      <c r="O290" s="241"/>
      <c r="P290" s="241"/>
      <c r="Q290" s="241"/>
      <c r="R290" s="241"/>
      <c r="S290" s="241"/>
      <c r="T290" s="241"/>
      <c r="U290" s="241" t="s">
        <v>485</v>
      </c>
      <c r="V290" s="241"/>
      <c r="W290" s="241"/>
      <c r="X290" s="241"/>
      <c r="Y290" s="241"/>
      <c r="Z290" s="241"/>
      <c r="AA290" s="241"/>
      <c r="AB290" s="241"/>
      <c r="AC290" s="241" t="s">
        <v>325</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c r="DD290" s="241"/>
      <c r="DE290" s="241"/>
      <c r="DF290" s="241"/>
      <c r="DG290" s="241"/>
      <c r="DH290" s="241"/>
      <c r="DI290" s="241"/>
      <c r="DJ290" s="241"/>
      <c r="DK290" s="241"/>
      <c r="DL290" s="241"/>
      <c r="DM290" s="241"/>
      <c r="DN290" s="241"/>
      <c r="DO290" s="241"/>
      <c r="DP290" s="241"/>
      <c r="DQ290" s="241"/>
      <c r="DR290" s="241"/>
      <c r="DS290" s="241"/>
      <c r="DT290" s="241"/>
      <c r="DU290" s="241"/>
      <c r="DV290" s="241"/>
      <c r="DW290" s="241"/>
      <c r="DX290" s="241"/>
      <c r="DY290" s="241"/>
      <c r="DZ290" s="241"/>
      <c r="EA290" s="241"/>
      <c r="EB290" s="241"/>
      <c r="EC290" s="241"/>
      <c r="ED290" s="241"/>
      <c r="EE290" s="241"/>
      <c r="EF290" s="241"/>
      <c r="EG290" s="241"/>
      <c r="EH290" s="241"/>
      <c r="EI290" s="241"/>
      <c r="EJ290" s="241"/>
      <c r="EK290" s="241"/>
      <c r="EL290" s="241"/>
      <c r="EM290" s="241"/>
      <c r="EN290" s="241"/>
      <c r="EO290" s="241"/>
      <c r="EP290" s="241"/>
      <c r="EQ290" s="241"/>
      <c r="ER290" s="241"/>
      <c r="ES290" s="241"/>
      <c r="ET290" s="241"/>
      <c r="EU290" s="241"/>
      <c r="EV290" s="241"/>
      <c r="EW290" s="241"/>
      <c r="EX290" s="241"/>
      <c r="EY290" s="241"/>
      <c r="EZ290" s="241"/>
      <c r="FA290" s="241"/>
      <c r="FB290" s="241"/>
      <c r="FC290" s="241"/>
      <c r="FD290" s="241"/>
      <c r="FE290" s="241"/>
      <c r="FF290" s="241"/>
      <c r="FG290" s="241"/>
      <c r="FH290" s="241"/>
      <c r="FI290" s="241"/>
      <c r="FJ290" s="241"/>
      <c r="FK290" s="241"/>
      <c r="FL290" s="241"/>
      <c r="FM290" s="241"/>
      <c r="FN290" s="241"/>
      <c r="FO290" s="241"/>
      <c r="FP290" s="241"/>
      <c r="FQ290" s="241"/>
      <c r="FR290" s="241"/>
      <c r="FS290" s="241"/>
      <c r="FT290" s="241"/>
      <c r="FU290" s="241"/>
      <c r="FV290" s="241"/>
      <c r="FW290" s="241"/>
      <c r="FX290" s="241"/>
      <c r="FY290" s="241"/>
      <c r="FZ290" s="241"/>
      <c r="GA290" s="241"/>
      <c r="GB290" s="241"/>
      <c r="GC290" s="241"/>
      <c r="GD290" s="241"/>
      <c r="GE290" s="241"/>
      <c r="GF290" s="241"/>
      <c r="GG290" s="241"/>
      <c r="GH290" s="241"/>
      <c r="GI290" s="241"/>
      <c r="GJ290" s="241"/>
      <c r="GK290" s="241"/>
      <c r="GL290" s="241"/>
      <c r="GM290" s="241"/>
      <c r="GN290" s="241"/>
      <c r="GO290" s="241"/>
      <c r="GP290" s="241"/>
      <c r="GQ290" s="241"/>
      <c r="GR290" s="241"/>
      <c r="GS290" s="241"/>
      <c r="GT290" s="241"/>
      <c r="GU290" s="241"/>
      <c r="GV290" s="241"/>
      <c r="GW290" s="241"/>
      <c r="GX290" s="241"/>
      <c r="GY290" s="241"/>
      <c r="GZ290" s="241"/>
      <c r="HA290" s="241"/>
      <c r="HB290" s="241"/>
      <c r="HC290" s="241"/>
      <c r="HD290" s="241"/>
      <c r="HE290" s="241"/>
      <c r="HF290" s="241"/>
    </row>
    <row r="291" spans="1:214" s="299" customFormat="1" ht="15" customHeight="1">
      <c r="A291" s="284"/>
      <c r="B291" s="284"/>
      <c r="C291" s="241"/>
      <c r="D291" s="241"/>
      <c r="E291" s="241"/>
      <c r="F291" s="241"/>
      <c r="G291" s="241"/>
      <c r="H291" s="241"/>
      <c r="I291" s="241"/>
      <c r="J291" s="241"/>
      <c r="K291" s="241"/>
      <c r="L291" s="241"/>
      <c r="M291" s="241"/>
      <c r="N291" s="241"/>
      <c r="O291" s="241"/>
      <c r="P291" s="241"/>
      <c r="Q291" s="241"/>
      <c r="R291" s="241"/>
      <c r="S291" s="241"/>
      <c r="T291" s="241"/>
      <c r="U291" s="241" t="s">
        <v>486</v>
      </c>
      <c r="V291" s="241"/>
      <c r="W291" s="241"/>
      <c r="X291" s="241"/>
      <c r="Y291" s="241"/>
      <c r="Z291" s="241"/>
      <c r="AA291" s="241"/>
      <c r="AB291" s="241"/>
      <c r="AC291" s="241" t="s">
        <v>311</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c r="DO291" s="241"/>
      <c r="DP291" s="241"/>
      <c r="DQ291" s="241"/>
      <c r="DR291" s="241"/>
      <c r="DS291" s="241"/>
      <c r="DT291" s="241"/>
      <c r="DU291" s="241"/>
      <c r="DV291" s="241"/>
      <c r="DW291" s="241"/>
      <c r="DX291" s="241"/>
      <c r="DY291" s="241"/>
      <c r="DZ291" s="241"/>
      <c r="EA291" s="241"/>
      <c r="EB291" s="241"/>
      <c r="EC291" s="241"/>
      <c r="ED291" s="241"/>
      <c r="EE291" s="241"/>
      <c r="EF291" s="241"/>
      <c r="EG291" s="241"/>
      <c r="EH291" s="241"/>
      <c r="EI291" s="241"/>
      <c r="EJ291" s="241"/>
      <c r="EK291" s="241"/>
      <c r="EL291" s="241"/>
      <c r="EM291" s="241"/>
      <c r="EN291" s="241"/>
      <c r="EO291" s="241"/>
      <c r="EP291" s="241"/>
      <c r="EQ291" s="241"/>
      <c r="ER291" s="241"/>
      <c r="ES291" s="241"/>
      <c r="ET291" s="241"/>
      <c r="EU291" s="241"/>
      <c r="EV291" s="241"/>
      <c r="EW291" s="241"/>
      <c r="EX291" s="241"/>
      <c r="EY291" s="241"/>
      <c r="EZ291" s="241"/>
      <c r="FA291" s="241"/>
      <c r="FB291" s="241"/>
      <c r="FC291" s="241"/>
      <c r="FD291" s="241"/>
      <c r="FE291" s="241"/>
      <c r="FF291" s="241"/>
      <c r="FG291" s="241"/>
      <c r="FH291" s="241"/>
      <c r="FI291" s="241"/>
      <c r="FJ291" s="241"/>
      <c r="FK291" s="241"/>
      <c r="FL291" s="241"/>
      <c r="FM291" s="241"/>
      <c r="FN291" s="241"/>
      <c r="FO291" s="241"/>
      <c r="FP291" s="241"/>
      <c r="FQ291" s="241"/>
      <c r="FR291" s="241"/>
      <c r="FS291" s="241"/>
      <c r="FT291" s="241"/>
      <c r="FU291" s="241"/>
      <c r="FV291" s="241"/>
      <c r="FW291" s="241"/>
      <c r="FX291" s="241"/>
      <c r="FY291" s="241"/>
      <c r="FZ291" s="241"/>
      <c r="GA291" s="241"/>
      <c r="GB291" s="241"/>
      <c r="GC291" s="241"/>
      <c r="GD291" s="241"/>
      <c r="GE291" s="241"/>
      <c r="GF291" s="241"/>
      <c r="GG291" s="241"/>
      <c r="GH291" s="241"/>
      <c r="GI291" s="241"/>
      <c r="GJ291" s="241"/>
      <c r="GK291" s="241"/>
      <c r="GL291" s="241"/>
      <c r="GM291" s="241"/>
      <c r="GN291" s="241"/>
      <c r="GO291" s="241"/>
      <c r="GP291" s="241"/>
      <c r="GQ291" s="241"/>
      <c r="GR291" s="241"/>
      <c r="GS291" s="241"/>
      <c r="GT291" s="241"/>
      <c r="GU291" s="241"/>
      <c r="GV291" s="241"/>
      <c r="GW291" s="241"/>
      <c r="GX291" s="241"/>
      <c r="GY291" s="241"/>
      <c r="GZ291" s="241"/>
      <c r="HA291" s="241"/>
      <c r="HB291" s="241"/>
      <c r="HC291" s="241"/>
      <c r="HD291" s="241"/>
      <c r="HE291" s="241"/>
      <c r="HF291" s="241"/>
    </row>
    <row r="292" spans="1:214" s="299" customFormat="1" ht="15" customHeight="1">
      <c r="A292" s="284"/>
      <c r="B292" s="284"/>
      <c r="C292" s="241"/>
      <c r="D292" s="241"/>
      <c r="E292" s="241"/>
      <c r="F292" s="241"/>
      <c r="G292" s="241"/>
      <c r="H292" s="241"/>
      <c r="I292" s="241"/>
      <c r="J292" s="241"/>
      <c r="K292" s="241"/>
      <c r="L292" s="241"/>
      <c r="M292" s="241"/>
      <c r="N292" s="241"/>
      <c r="O292" s="241"/>
      <c r="P292" s="241"/>
      <c r="Q292" s="241"/>
      <c r="R292" s="241"/>
      <c r="S292" s="241"/>
      <c r="T292" s="241"/>
      <c r="U292" s="241" t="s">
        <v>487</v>
      </c>
      <c r="V292" s="241"/>
      <c r="W292" s="241"/>
      <c r="X292" s="241"/>
      <c r="Y292" s="241"/>
      <c r="Z292" s="241"/>
      <c r="AA292" s="241"/>
      <c r="AB292" s="241"/>
      <c r="AC292" s="241" t="s">
        <v>316</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c r="DO292" s="241"/>
      <c r="DP292" s="241"/>
      <c r="DQ292" s="241"/>
      <c r="DR292" s="241"/>
      <c r="DS292" s="241"/>
      <c r="DT292" s="241"/>
      <c r="DU292" s="241"/>
      <c r="DV292" s="241"/>
      <c r="DW292" s="241"/>
      <c r="DX292" s="241"/>
      <c r="DY292" s="241"/>
      <c r="DZ292" s="241"/>
      <c r="EA292" s="241"/>
      <c r="EB292" s="241"/>
      <c r="EC292" s="241"/>
      <c r="ED292" s="241"/>
      <c r="EE292" s="241"/>
      <c r="EF292" s="241"/>
      <c r="EG292" s="241"/>
      <c r="EH292" s="241"/>
      <c r="EI292" s="241"/>
      <c r="EJ292" s="241"/>
      <c r="EK292" s="241"/>
      <c r="EL292" s="241"/>
      <c r="EM292" s="241"/>
      <c r="EN292" s="241"/>
      <c r="EO292" s="241"/>
      <c r="EP292" s="241"/>
      <c r="EQ292" s="241"/>
      <c r="ER292" s="241"/>
      <c r="ES292" s="241"/>
      <c r="ET292" s="241"/>
      <c r="EU292" s="241"/>
      <c r="EV292" s="241"/>
      <c r="EW292" s="241"/>
      <c r="EX292" s="241"/>
      <c r="EY292" s="241"/>
      <c r="EZ292" s="241"/>
      <c r="FA292" s="241"/>
      <c r="FB292" s="241"/>
      <c r="FC292" s="241"/>
      <c r="FD292" s="241"/>
      <c r="FE292" s="241"/>
      <c r="FF292" s="241"/>
      <c r="FG292" s="241"/>
      <c r="FH292" s="241"/>
      <c r="FI292" s="241"/>
      <c r="FJ292" s="241"/>
      <c r="FK292" s="241"/>
      <c r="FL292" s="241"/>
      <c r="FM292" s="241"/>
      <c r="FN292" s="241"/>
      <c r="FO292" s="241"/>
      <c r="FP292" s="241"/>
      <c r="FQ292" s="241"/>
      <c r="FR292" s="241"/>
      <c r="FS292" s="241"/>
      <c r="FT292" s="241"/>
      <c r="FU292" s="241"/>
      <c r="FV292" s="241"/>
      <c r="FW292" s="241"/>
      <c r="FX292" s="241"/>
      <c r="FY292" s="241"/>
      <c r="FZ292" s="241"/>
      <c r="GA292" s="241"/>
      <c r="GB292" s="241"/>
      <c r="GC292" s="241"/>
      <c r="GD292" s="241"/>
      <c r="GE292" s="241"/>
      <c r="GF292" s="241"/>
      <c r="GG292" s="241"/>
      <c r="GH292" s="241"/>
      <c r="GI292" s="241"/>
      <c r="GJ292" s="241"/>
      <c r="GK292" s="241"/>
      <c r="GL292" s="241"/>
      <c r="GM292" s="241"/>
      <c r="GN292" s="241"/>
      <c r="GO292" s="241"/>
      <c r="GP292" s="241"/>
      <c r="GQ292" s="241"/>
      <c r="GR292" s="241"/>
      <c r="GS292" s="241"/>
      <c r="GT292" s="241"/>
      <c r="GU292" s="241"/>
      <c r="GV292" s="241"/>
      <c r="GW292" s="241"/>
      <c r="GX292" s="241"/>
      <c r="GY292" s="241"/>
      <c r="GZ292" s="241"/>
      <c r="HA292" s="241"/>
      <c r="HB292" s="241"/>
      <c r="HC292" s="241"/>
      <c r="HD292" s="241"/>
      <c r="HE292" s="241"/>
      <c r="HF292" s="241"/>
    </row>
    <row r="293" spans="1:214" s="299" customFormat="1" ht="15" customHeight="1">
      <c r="A293" s="284"/>
      <c r="B293" s="284"/>
      <c r="C293" s="241"/>
      <c r="D293" s="241"/>
      <c r="E293" s="241"/>
      <c r="F293" s="241"/>
      <c r="G293" s="241"/>
      <c r="H293" s="241"/>
      <c r="I293" s="241"/>
      <c r="J293" s="241"/>
      <c r="K293" s="241"/>
      <c r="L293" s="241"/>
      <c r="M293" s="241"/>
      <c r="N293" s="241"/>
      <c r="O293" s="241"/>
      <c r="P293" s="241"/>
      <c r="Q293" s="241"/>
      <c r="R293" s="241"/>
      <c r="S293" s="241"/>
      <c r="T293" s="241"/>
      <c r="U293" s="241" t="s">
        <v>488</v>
      </c>
      <c r="V293" s="241"/>
      <c r="W293" s="241"/>
      <c r="X293" s="241"/>
      <c r="Y293" s="241"/>
      <c r="Z293" s="241"/>
      <c r="AA293" s="241"/>
      <c r="AB293" s="241"/>
      <c r="AC293" s="241" t="s">
        <v>309</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c r="DD293" s="241"/>
      <c r="DE293" s="241"/>
      <c r="DF293" s="241"/>
      <c r="DG293" s="241"/>
      <c r="DH293" s="241"/>
      <c r="DI293" s="241"/>
      <c r="DJ293" s="241"/>
      <c r="DK293" s="241"/>
      <c r="DL293" s="241"/>
      <c r="DM293" s="241"/>
      <c r="DN293" s="241"/>
      <c r="DO293" s="241"/>
      <c r="DP293" s="241"/>
      <c r="DQ293" s="241"/>
      <c r="DR293" s="241"/>
      <c r="DS293" s="241"/>
      <c r="DT293" s="241"/>
      <c r="DU293" s="241"/>
      <c r="DV293" s="241"/>
      <c r="DW293" s="241"/>
      <c r="DX293" s="241"/>
      <c r="DY293" s="241"/>
      <c r="DZ293" s="241"/>
      <c r="EA293" s="241"/>
      <c r="EB293" s="241"/>
      <c r="EC293" s="241"/>
      <c r="ED293" s="241"/>
      <c r="EE293" s="241"/>
      <c r="EF293" s="241"/>
      <c r="EG293" s="241"/>
      <c r="EH293" s="241"/>
      <c r="EI293" s="241"/>
      <c r="EJ293" s="241"/>
      <c r="EK293" s="241"/>
      <c r="EL293" s="241"/>
      <c r="EM293" s="241"/>
      <c r="EN293" s="241"/>
      <c r="EO293" s="241"/>
      <c r="EP293" s="241"/>
      <c r="EQ293" s="241"/>
      <c r="ER293" s="241"/>
      <c r="ES293" s="241"/>
      <c r="ET293" s="241"/>
      <c r="EU293" s="241"/>
      <c r="EV293" s="241"/>
      <c r="EW293" s="241"/>
      <c r="EX293" s="241"/>
      <c r="EY293" s="241"/>
      <c r="EZ293" s="241"/>
      <c r="FA293" s="241"/>
      <c r="FB293" s="241"/>
      <c r="FC293" s="241"/>
      <c r="FD293" s="241"/>
      <c r="FE293" s="241"/>
      <c r="FF293" s="241"/>
      <c r="FG293" s="241"/>
      <c r="FH293" s="241"/>
      <c r="FI293" s="241"/>
      <c r="FJ293" s="241"/>
      <c r="FK293" s="241"/>
      <c r="FL293" s="241"/>
      <c r="FM293" s="241"/>
      <c r="FN293" s="241"/>
      <c r="FO293" s="241"/>
      <c r="FP293" s="241"/>
      <c r="FQ293" s="241"/>
      <c r="FR293" s="241"/>
      <c r="FS293" s="241"/>
      <c r="FT293" s="241"/>
      <c r="FU293" s="241"/>
      <c r="FV293" s="241"/>
      <c r="FW293" s="241"/>
      <c r="FX293" s="241"/>
      <c r="FY293" s="241"/>
      <c r="FZ293" s="241"/>
      <c r="GA293" s="241"/>
      <c r="GB293" s="241"/>
      <c r="GC293" s="241"/>
      <c r="GD293" s="241"/>
      <c r="GE293" s="241"/>
      <c r="GF293" s="241"/>
      <c r="GG293" s="241"/>
      <c r="GH293" s="241"/>
      <c r="GI293" s="241"/>
      <c r="GJ293" s="241"/>
      <c r="GK293" s="241"/>
      <c r="GL293" s="241"/>
      <c r="GM293" s="241"/>
      <c r="GN293" s="241"/>
      <c r="GO293" s="241"/>
      <c r="GP293" s="241"/>
      <c r="GQ293" s="241"/>
      <c r="GR293" s="241"/>
      <c r="GS293" s="241"/>
      <c r="GT293" s="241"/>
      <c r="GU293" s="241"/>
      <c r="GV293" s="241"/>
      <c r="GW293" s="241"/>
      <c r="GX293" s="241"/>
      <c r="GY293" s="241"/>
      <c r="GZ293" s="241"/>
      <c r="HA293" s="241"/>
      <c r="HB293" s="241"/>
      <c r="HC293" s="241"/>
      <c r="HD293" s="241"/>
      <c r="HE293" s="241"/>
      <c r="HF293" s="241"/>
    </row>
    <row r="294" spans="1:214" s="299" customFormat="1" ht="15" customHeight="1">
      <c r="A294" s="284"/>
      <c r="B294" s="284"/>
      <c r="C294" s="241"/>
      <c r="D294" s="241"/>
      <c r="E294" s="241"/>
      <c r="F294" s="241"/>
      <c r="G294" s="241"/>
      <c r="H294" s="241"/>
      <c r="I294" s="241"/>
      <c r="J294" s="241"/>
      <c r="K294" s="241"/>
      <c r="L294" s="241"/>
      <c r="M294" s="241"/>
      <c r="N294" s="241"/>
      <c r="O294" s="241"/>
      <c r="P294" s="241"/>
      <c r="Q294" s="241"/>
      <c r="R294" s="241"/>
      <c r="S294" s="241"/>
      <c r="T294" s="241"/>
      <c r="U294" s="241" t="s">
        <v>489</v>
      </c>
      <c r="V294" s="241"/>
      <c r="W294" s="241"/>
      <c r="X294" s="241"/>
      <c r="Y294" s="241"/>
      <c r="Z294" s="241"/>
      <c r="AA294" s="241"/>
      <c r="AB294" s="241"/>
      <c r="AC294" s="241" t="s">
        <v>313</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c r="DD294" s="241"/>
      <c r="DE294" s="241"/>
      <c r="DF294" s="241"/>
      <c r="DG294" s="241"/>
      <c r="DH294" s="241"/>
      <c r="DI294" s="241"/>
      <c r="DJ294" s="241"/>
      <c r="DK294" s="241"/>
      <c r="DL294" s="241"/>
      <c r="DM294" s="241"/>
      <c r="DN294" s="241"/>
      <c r="DO294" s="241"/>
      <c r="DP294" s="241"/>
      <c r="DQ294" s="241"/>
      <c r="DR294" s="241"/>
      <c r="DS294" s="241"/>
      <c r="DT294" s="241"/>
      <c r="DU294" s="241"/>
      <c r="DV294" s="241"/>
      <c r="DW294" s="241"/>
      <c r="DX294" s="241"/>
      <c r="DY294" s="241"/>
      <c r="DZ294" s="241"/>
      <c r="EA294" s="241"/>
      <c r="EB294" s="241"/>
      <c r="EC294" s="241"/>
      <c r="ED294" s="241"/>
      <c r="EE294" s="241"/>
      <c r="EF294" s="241"/>
      <c r="EG294" s="241"/>
      <c r="EH294" s="241"/>
      <c r="EI294" s="241"/>
      <c r="EJ294" s="241"/>
      <c r="EK294" s="241"/>
      <c r="EL294" s="241"/>
      <c r="EM294" s="241"/>
      <c r="EN294" s="241"/>
      <c r="EO294" s="241"/>
      <c r="EP294" s="241"/>
      <c r="EQ294" s="241"/>
      <c r="ER294" s="241"/>
      <c r="ES294" s="241"/>
      <c r="ET294" s="241"/>
      <c r="EU294" s="241"/>
      <c r="EV294" s="241"/>
      <c r="EW294" s="241"/>
      <c r="EX294" s="241"/>
      <c r="EY294" s="241"/>
      <c r="EZ294" s="241"/>
      <c r="FA294" s="241"/>
      <c r="FB294" s="241"/>
      <c r="FC294" s="241"/>
      <c r="FD294" s="241"/>
      <c r="FE294" s="241"/>
      <c r="FF294" s="241"/>
      <c r="FG294" s="241"/>
      <c r="FH294" s="241"/>
      <c r="FI294" s="241"/>
      <c r="FJ294" s="241"/>
      <c r="FK294" s="241"/>
      <c r="FL294" s="241"/>
      <c r="FM294" s="241"/>
      <c r="FN294" s="241"/>
      <c r="FO294" s="241"/>
      <c r="FP294" s="241"/>
      <c r="FQ294" s="241"/>
      <c r="FR294" s="241"/>
      <c r="FS294" s="241"/>
      <c r="FT294" s="241"/>
      <c r="FU294" s="241"/>
      <c r="FV294" s="241"/>
      <c r="FW294" s="241"/>
      <c r="FX294" s="241"/>
      <c r="FY294" s="241"/>
      <c r="FZ294" s="241"/>
      <c r="GA294" s="241"/>
      <c r="GB294" s="241"/>
      <c r="GC294" s="241"/>
      <c r="GD294" s="241"/>
      <c r="GE294" s="241"/>
      <c r="GF294" s="241"/>
      <c r="GG294" s="241"/>
      <c r="GH294" s="241"/>
      <c r="GI294" s="241"/>
      <c r="GJ294" s="241"/>
      <c r="GK294" s="241"/>
      <c r="GL294" s="241"/>
      <c r="GM294" s="241"/>
      <c r="GN294" s="241"/>
      <c r="GO294" s="241"/>
      <c r="GP294" s="241"/>
      <c r="GQ294" s="241"/>
      <c r="GR294" s="241"/>
      <c r="GS294" s="241"/>
      <c r="GT294" s="241"/>
      <c r="GU294" s="241"/>
      <c r="GV294" s="241"/>
      <c r="GW294" s="241"/>
      <c r="GX294" s="241"/>
      <c r="GY294" s="241"/>
      <c r="GZ294" s="241"/>
      <c r="HA294" s="241"/>
      <c r="HB294" s="241"/>
      <c r="HC294" s="241"/>
      <c r="HD294" s="241"/>
      <c r="HE294" s="241"/>
      <c r="HF294" s="241"/>
    </row>
    <row r="295" spans="1:214" s="299" customFormat="1" ht="15" customHeight="1">
      <c r="A295" s="284"/>
      <c r="B295" s="284"/>
      <c r="C295" s="241"/>
      <c r="D295" s="241"/>
      <c r="E295" s="241"/>
      <c r="F295" s="241"/>
      <c r="G295" s="241"/>
      <c r="H295" s="241"/>
      <c r="I295" s="241"/>
      <c r="J295" s="241"/>
      <c r="K295" s="241"/>
      <c r="L295" s="241"/>
      <c r="M295" s="241"/>
      <c r="N295" s="241"/>
      <c r="O295" s="241"/>
      <c r="P295" s="241"/>
      <c r="Q295" s="241"/>
      <c r="R295" s="241"/>
      <c r="S295" s="241"/>
      <c r="T295" s="241"/>
      <c r="U295" s="241" t="s">
        <v>490</v>
      </c>
      <c r="V295" s="241"/>
      <c r="W295" s="241"/>
      <c r="X295" s="241"/>
      <c r="Y295" s="241"/>
      <c r="Z295" s="241"/>
      <c r="AA295" s="241"/>
      <c r="AB295" s="241"/>
      <c r="AC295" s="241" t="s">
        <v>313</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c r="DD295" s="241"/>
      <c r="DE295" s="241"/>
      <c r="DF295" s="241"/>
      <c r="DG295" s="241"/>
      <c r="DH295" s="241"/>
      <c r="DI295" s="241"/>
      <c r="DJ295" s="241"/>
      <c r="DK295" s="241"/>
      <c r="DL295" s="241"/>
      <c r="DM295" s="241"/>
      <c r="DN295" s="241"/>
      <c r="DO295" s="241"/>
      <c r="DP295" s="241"/>
      <c r="DQ295" s="241"/>
      <c r="DR295" s="241"/>
      <c r="DS295" s="241"/>
      <c r="DT295" s="241"/>
      <c r="DU295" s="241"/>
      <c r="DV295" s="241"/>
      <c r="DW295" s="241"/>
      <c r="DX295" s="241"/>
      <c r="DY295" s="241"/>
      <c r="DZ295" s="241"/>
      <c r="EA295" s="241"/>
      <c r="EB295" s="241"/>
      <c r="EC295" s="241"/>
      <c r="ED295" s="241"/>
      <c r="EE295" s="241"/>
      <c r="EF295" s="241"/>
      <c r="EG295" s="241"/>
      <c r="EH295" s="241"/>
      <c r="EI295" s="241"/>
      <c r="EJ295" s="241"/>
      <c r="EK295" s="241"/>
      <c r="EL295" s="241"/>
      <c r="EM295" s="241"/>
      <c r="EN295" s="241"/>
      <c r="EO295" s="241"/>
      <c r="EP295" s="241"/>
      <c r="EQ295" s="241"/>
      <c r="ER295" s="241"/>
      <c r="ES295" s="241"/>
      <c r="ET295" s="241"/>
      <c r="EU295" s="241"/>
      <c r="EV295" s="241"/>
      <c r="EW295" s="241"/>
      <c r="EX295" s="241"/>
      <c r="EY295" s="241"/>
      <c r="EZ295" s="241"/>
      <c r="FA295" s="241"/>
      <c r="FB295" s="241"/>
      <c r="FC295" s="241"/>
      <c r="FD295" s="241"/>
      <c r="FE295" s="241"/>
      <c r="FF295" s="241"/>
      <c r="FG295" s="241"/>
      <c r="FH295" s="241"/>
      <c r="FI295" s="241"/>
      <c r="FJ295" s="241"/>
      <c r="FK295" s="241"/>
      <c r="FL295" s="241"/>
      <c r="FM295" s="241"/>
      <c r="FN295" s="241"/>
      <c r="FO295" s="241"/>
      <c r="FP295" s="241"/>
      <c r="FQ295" s="241"/>
      <c r="FR295" s="241"/>
      <c r="FS295" s="241"/>
      <c r="FT295" s="241"/>
      <c r="FU295" s="241"/>
      <c r="FV295" s="241"/>
      <c r="FW295" s="241"/>
      <c r="FX295" s="241"/>
      <c r="FY295" s="241"/>
      <c r="FZ295" s="241"/>
      <c r="GA295" s="241"/>
      <c r="GB295" s="241"/>
      <c r="GC295" s="241"/>
      <c r="GD295" s="241"/>
      <c r="GE295" s="241"/>
      <c r="GF295" s="241"/>
      <c r="GG295" s="241"/>
      <c r="GH295" s="241"/>
      <c r="GI295" s="241"/>
      <c r="GJ295" s="241"/>
      <c r="GK295" s="241"/>
      <c r="GL295" s="241"/>
      <c r="GM295" s="241"/>
      <c r="GN295" s="241"/>
      <c r="GO295" s="241"/>
      <c r="GP295" s="241"/>
      <c r="GQ295" s="241"/>
      <c r="GR295" s="241"/>
      <c r="GS295" s="241"/>
      <c r="GT295" s="241"/>
      <c r="GU295" s="241"/>
      <c r="GV295" s="241"/>
      <c r="GW295" s="241"/>
      <c r="GX295" s="241"/>
      <c r="GY295" s="241"/>
      <c r="GZ295" s="241"/>
      <c r="HA295" s="241"/>
      <c r="HB295" s="241"/>
      <c r="HC295" s="241"/>
      <c r="HD295" s="241"/>
      <c r="HE295" s="241"/>
      <c r="HF295" s="241"/>
    </row>
    <row r="296" spans="1:214" s="299" customFormat="1" ht="15" customHeight="1">
      <c r="A296" s="284"/>
      <c r="B296" s="284"/>
      <c r="C296" s="241"/>
      <c r="D296" s="241"/>
      <c r="E296" s="241"/>
      <c r="F296" s="241"/>
      <c r="G296" s="241"/>
      <c r="H296" s="241"/>
      <c r="I296" s="241"/>
      <c r="J296" s="241"/>
      <c r="K296" s="241"/>
      <c r="L296" s="241"/>
      <c r="M296" s="241"/>
      <c r="N296" s="241"/>
      <c r="O296" s="241"/>
      <c r="P296" s="241"/>
      <c r="Q296" s="241"/>
      <c r="R296" s="241"/>
      <c r="S296" s="241"/>
      <c r="T296" s="241"/>
      <c r="U296" s="241" t="s">
        <v>491</v>
      </c>
      <c r="V296" s="241"/>
      <c r="W296" s="241"/>
      <c r="X296" s="241"/>
      <c r="Y296" s="241"/>
      <c r="Z296" s="241"/>
      <c r="AA296" s="241"/>
      <c r="AB296" s="241"/>
      <c r="AC296" s="241" t="s">
        <v>322</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c r="DD296" s="241"/>
      <c r="DE296" s="241"/>
      <c r="DF296" s="241"/>
      <c r="DG296" s="241"/>
      <c r="DH296" s="241"/>
      <c r="DI296" s="241"/>
      <c r="DJ296" s="241"/>
      <c r="DK296" s="241"/>
      <c r="DL296" s="241"/>
      <c r="DM296" s="241"/>
      <c r="DN296" s="241"/>
      <c r="DO296" s="241"/>
      <c r="DP296" s="241"/>
      <c r="DQ296" s="241"/>
      <c r="DR296" s="241"/>
      <c r="DS296" s="241"/>
      <c r="DT296" s="241"/>
      <c r="DU296" s="241"/>
      <c r="DV296" s="241"/>
      <c r="DW296" s="241"/>
      <c r="DX296" s="241"/>
      <c r="DY296" s="241"/>
      <c r="DZ296" s="241"/>
      <c r="EA296" s="241"/>
      <c r="EB296" s="241"/>
      <c r="EC296" s="241"/>
      <c r="ED296" s="241"/>
      <c r="EE296" s="241"/>
      <c r="EF296" s="241"/>
      <c r="EG296" s="241"/>
      <c r="EH296" s="241"/>
      <c r="EI296" s="241"/>
      <c r="EJ296" s="241"/>
      <c r="EK296" s="241"/>
      <c r="EL296" s="241"/>
      <c r="EM296" s="241"/>
      <c r="EN296" s="241"/>
      <c r="EO296" s="241"/>
      <c r="EP296" s="241"/>
      <c r="EQ296" s="241"/>
      <c r="ER296" s="241"/>
      <c r="ES296" s="241"/>
      <c r="ET296" s="241"/>
      <c r="EU296" s="241"/>
      <c r="EV296" s="241"/>
      <c r="EW296" s="241"/>
      <c r="EX296" s="241"/>
      <c r="EY296" s="241"/>
      <c r="EZ296" s="241"/>
      <c r="FA296" s="241"/>
      <c r="FB296" s="241"/>
      <c r="FC296" s="241"/>
      <c r="FD296" s="241"/>
      <c r="FE296" s="241"/>
      <c r="FF296" s="241"/>
      <c r="FG296" s="241"/>
      <c r="FH296" s="241"/>
      <c r="FI296" s="241"/>
      <c r="FJ296" s="241"/>
      <c r="FK296" s="241"/>
      <c r="FL296" s="241"/>
      <c r="FM296" s="241"/>
      <c r="FN296" s="241"/>
      <c r="FO296" s="241"/>
      <c r="FP296" s="241"/>
      <c r="FQ296" s="241"/>
      <c r="FR296" s="241"/>
      <c r="FS296" s="241"/>
      <c r="FT296" s="241"/>
      <c r="FU296" s="241"/>
      <c r="FV296" s="241"/>
      <c r="FW296" s="241"/>
      <c r="FX296" s="241"/>
      <c r="FY296" s="241"/>
      <c r="FZ296" s="241"/>
      <c r="GA296" s="241"/>
      <c r="GB296" s="241"/>
      <c r="GC296" s="241"/>
      <c r="GD296" s="241"/>
      <c r="GE296" s="241"/>
      <c r="GF296" s="241"/>
      <c r="GG296" s="241"/>
      <c r="GH296" s="241"/>
      <c r="GI296" s="241"/>
      <c r="GJ296" s="241"/>
      <c r="GK296" s="241"/>
      <c r="GL296" s="241"/>
      <c r="GM296" s="241"/>
      <c r="GN296" s="241"/>
      <c r="GO296" s="241"/>
      <c r="GP296" s="241"/>
      <c r="GQ296" s="241"/>
      <c r="GR296" s="241"/>
      <c r="GS296" s="241"/>
      <c r="GT296" s="241"/>
      <c r="GU296" s="241"/>
      <c r="GV296" s="241"/>
      <c r="GW296" s="241"/>
      <c r="GX296" s="241"/>
      <c r="GY296" s="241"/>
      <c r="GZ296" s="241"/>
      <c r="HA296" s="241"/>
      <c r="HB296" s="241"/>
      <c r="HC296" s="241"/>
      <c r="HD296" s="241"/>
      <c r="HE296" s="241"/>
      <c r="HF296" s="241"/>
    </row>
    <row r="297" spans="1:214" s="299" customFormat="1" ht="15" customHeight="1">
      <c r="A297" s="284"/>
      <c r="B297" s="284"/>
      <c r="C297" s="241"/>
      <c r="D297" s="241"/>
      <c r="E297" s="241"/>
      <c r="F297" s="241"/>
      <c r="G297" s="241"/>
      <c r="H297" s="241"/>
      <c r="I297" s="241"/>
      <c r="J297" s="241"/>
      <c r="K297" s="241"/>
      <c r="L297" s="241"/>
      <c r="M297" s="241"/>
      <c r="N297" s="241"/>
      <c r="O297" s="241"/>
      <c r="P297" s="241"/>
      <c r="Q297" s="241"/>
      <c r="R297" s="241"/>
      <c r="S297" s="241"/>
      <c r="T297" s="241"/>
      <c r="U297" s="241" t="s">
        <v>492</v>
      </c>
      <c r="V297" s="241"/>
      <c r="W297" s="241"/>
      <c r="X297" s="241"/>
      <c r="Y297" s="241"/>
      <c r="Z297" s="241"/>
      <c r="AA297" s="241"/>
      <c r="AB297" s="241"/>
      <c r="AC297" s="241" t="s">
        <v>386</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c r="DD297" s="241"/>
      <c r="DE297" s="241"/>
      <c r="DF297" s="241"/>
      <c r="DG297" s="241"/>
      <c r="DH297" s="241"/>
      <c r="DI297" s="241"/>
      <c r="DJ297" s="241"/>
      <c r="DK297" s="241"/>
      <c r="DL297" s="241"/>
      <c r="DM297" s="241"/>
      <c r="DN297" s="241"/>
      <c r="DO297" s="241"/>
      <c r="DP297" s="241"/>
      <c r="DQ297" s="241"/>
      <c r="DR297" s="241"/>
      <c r="DS297" s="241"/>
      <c r="DT297" s="241"/>
      <c r="DU297" s="241"/>
      <c r="DV297" s="241"/>
      <c r="DW297" s="241"/>
      <c r="DX297" s="241"/>
      <c r="DY297" s="241"/>
      <c r="DZ297" s="241"/>
      <c r="EA297" s="241"/>
      <c r="EB297" s="241"/>
      <c r="EC297" s="241"/>
      <c r="ED297" s="241"/>
      <c r="EE297" s="241"/>
      <c r="EF297" s="241"/>
      <c r="EG297" s="241"/>
      <c r="EH297" s="241"/>
      <c r="EI297" s="241"/>
      <c r="EJ297" s="241"/>
      <c r="EK297" s="241"/>
      <c r="EL297" s="241"/>
      <c r="EM297" s="241"/>
      <c r="EN297" s="241"/>
      <c r="EO297" s="241"/>
      <c r="EP297" s="241"/>
      <c r="EQ297" s="241"/>
      <c r="ER297" s="241"/>
      <c r="ES297" s="241"/>
      <c r="ET297" s="241"/>
      <c r="EU297" s="241"/>
      <c r="EV297" s="241"/>
      <c r="EW297" s="241"/>
      <c r="EX297" s="241"/>
      <c r="EY297" s="241"/>
      <c r="EZ297" s="241"/>
      <c r="FA297" s="241"/>
      <c r="FB297" s="241"/>
      <c r="FC297" s="241"/>
      <c r="FD297" s="241"/>
      <c r="FE297" s="241"/>
      <c r="FF297" s="241"/>
      <c r="FG297" s="241"/>
      <c r="FH297" s="241"/>
      <c r="FI297" s="241"/>
      <c r="FJ297" s="241"/>
      <c r="FK297" s="241"/>
      <c r="FL297" s="241"/>
      <c r="FM297" s="241"/>
      <c r="FN297" s="241"/>
      <c r="FO297" s="241"/>
      <c r="FP297" s="241"/>
      <c r="FQ297" s="241"/>
      <c r="FR297" s="241"/>
      <c r="FS297" s="241"/>
      <c r="FT297" s="241"/>
      <c r="FU297" s="241"/>
      <c r="FV297" s="241"/>
      <c r="FW297" s="241"/>
      <c r="FX297" s="241"/>
      <c r="FY297" s="241"/>
      <c r="FZ297" s="241"/>
      <c r="GA297" s="241"/>
      <c r="GB297" s="241"/>
      <c r="GC297" s="241"/>
      <c r="GD297" s="241"/>
      <c r="GE297" s="241"/>
      <c r="GF297" s="241"/>
      <c r="GG297" s="241"/>
      <c r="GH297" s="241"/>
      <c r="GI297" s="241"/>
      <c r="GJ297" s="241"/>
      <c r="GK297" s="241"/>
      <c r="GL297" s="241"/>
      <c r="GM297" s="241"/>
      <c r="GN297" s="241"/>
      <c r="GO297" s="241"/>
      <c r="GP297" s="241"/>
      <c r="GQ297" s="241"/>
      <c r="GR297" s="241"/>
      <c r="GS297" s="241"/>
      <c r="GT297" s="241"/>
      <c r="GU297" s="241"/>
      <c r="GV297" s="241"/>
      <c r="GW297" s="241"/>
      <c r="GX297" s="241"/>
      <c r="GY297" s="241"/>
      <c r="GZ297" s="241"/>
      <c r="HA297" s="241"/>
      <c r="HB297" s="241"/>
      <c r="HC297" s="241"/>
      <c r="HD297" s="241"/>
      <c r="HE297" s="241"/>
      <c r="HF297" s="241"/>
    </row>
    <row r="298" spans="1:214" s="299" customFormat="1" ht="15" customHeight="1">
      <c r="A298" s="284"/>
      <c r="B298" s="284"/>
      <c r="C298" s="241"/>
      <c r="D298" s="241"/>
      <c r="E298" s="241"/>
      <c r="F298" s="241"/>
      <c r="G298" s="241"/>
      <c r="H298" s="241"/>
      <c r="I298" s="241"/>
      <c r="J298" s="241"/>
      <c r="K298" s="241"/>
      <c r="L298" s="241"/>
      <c r="M298" s="241"/>
      <c r="N298" s="241"/>
      <c r="O298" s="241"/>
      <c r="P298" s="241"/>
      <c r="Q298" s="241"/>
      <c r="R298" s="241"/>
      <c r="S298" s="241"/>
      <c r="T298" s="241"/>
      <c r="U298" s="241" t="s">
        <v>493</v>
      </c>
      <c r="V298" s="241"/>
      <c r="W298" s="241"/>
      <c r="X298" s="241"/>
      <c r="Y298" s="241"/>
      <c r="Z298" s="241"/>
      <c r="AA298" s="241"/>
      <c r="AB298" s="241"/>
      <c r="AC298" s="241" t="s">
        <v>313</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c r="DD298" s="241"/>
      <c r="DE298" s="241"/>
      <c r="DF298" s="241"/>
      <c r="DG298" s="241"/>
      <c r="DH298" s="241"/>
      <c r="DI298" s="241"/>
      <c r="DJ298" s="241"/>
      <c r="DK298" s="241"/>
      <c r="DL298" s="241"/>
      <c r="DM298" s="241"/>
      <c r="DN298" s="241"/>
      <c r="DO298" s="241"/>
      <c r="DP298" s="241"/>
      <c r="DQ298" s="241"/>
      <c r="DR298" s="241"/>
      <c r="DS298" s="241"/>
      <c r="DT298" s="241"/>
      <c r="DU298" s="241"/>
      <c r="DV298" s="241"/>
      <c r="DW298" s="241"/>
      <c r="DX298" s="241"/>
      <c r="DY298" s="241"/>
      <c r="DZ298" s="241"/>
      <c r="EA298" s="241"/>
      <c r="EB298" s="241"/>
      <c r="EC298" s="241"/>
      <c r="ED298" s="241"/>
      <c r="EE298" s="241"/>
      <c r="EF298" s="241"/>
      <c r="EG298" s="241"/>
      <c r="EH298" s="241"/>
      <c r="EI298" s="241"/>
      <c r="EJ298" s="241"/>
      <c r="EK298" s="241"/>
      <c r="EL298" s="241"/>
      <c r="EM298" s="241"/>
      <c r="EN298" s="241"/>
      <c r="EO298" s="241"/>
      <c r="EP298" s="241"/>
      <c r="EQ298" s="241"/>
      <c r="ER298" s="241"/>
      <c r="ES298" s="241"/>
      <c r="ET298" s="241"/>
      <c r="EU298" s="241"/>
      <c r="EV298" s="241"/>
      <c r="EW298" s="241"/>
      <c r="EX298" s="241"/>
      <c r="EY298" s="241"/>
      <c r="EZ298" s="241"/>
      <c r="FA298" s="241"/>
      <c r="FB298" s="241"/>
      <c r="FC298" s="241"/>
      <c r="FD298" s="241"/>
      <c r="FE298" s="241"/>
      <c r="FF298" s="241"/>
      <c r="FG298" s="241"/>
      <c r="FH298" s="241"/>
      <c r="FI298" s="241"/>
      <c r="FJ298" s="241"/>
      <c r="FK298" s="241"/>
      <c r="FL298" s="241"/>
      <c r="FM298" s="241"/>
      <c r="FN298" s="241"/>
      <c r="FO298" s="241"/>
      <c r="FP298" s="241"/>
      <c r="FQ298" s="241"/>
      <c r="FR298" s="241"/>
      <c r="FS298" s="241"/>
      <c r="FT298" s="241"/>
      <c r="FU298" s="241"/>
      <c r="FV298" s="241"/>
      <c r="FW298" s="241"/>
      <c r="FX298" s="241"/>
      <c r="FY298" s="241"/>
      <c r="FZ298" s="241"/>
      <c r="GA298" s="241"/>
      <c r="GB298" s="241"/>
      <c r="GC298" s="241"/>
      <c r="GD298" s="241"/>
      <c r="GE298" s="241"/>
      <c r="GF298" s="241"/>
      <c r="GG298" s="241"/>
      <c r="GH298" s="241"/>
      <c r="GI298" s="241"/>
      <c r="GJ298" s="241"/>
      <c r="GK298" s="241"/>
      <c r="GL298" s="241"/>
      <c r="GM298" s="241"/>
      <c r="GN298" s="241"/>
      <c r="GO298" s="241"/>
      <c r="GP298" s="241"/>
      <c r="GQ298" s="241"/>
      <c r="GR298" s="241"/>
      <c r="GS298" s="241"/>
      <c r="GT298" s="241"/>
      <c r="GU298" s="241"/>
      <c r="GV298" s="241"/>
      <c r="GW298" s="241"/>
      <c r="GX298" s="241"/>
      <c r="GY298" s="241"/>
      <c r="GZ298" s="241"/>
      <c r="HA298" s="241"/>
      <c r="HB298" s="241"/>
      <c r="HC298" s="241"/>
      <c r="HD298" s="241"/>
      <c r="HE298" s="241"/>
      <c r="HF298" s="241"/>
    </row>
    <row r="299" spans="1:214" s="299" customFormat="1" ht="15" customHeight="1">
      <c r="A299" s="284"/>
      <c r="B299" s="284"/>
      <c r="C299" s="241"/>
      <c r="D299" s="241"/>
      <c r="E299" s="241"/>
      <c r="F299" s="241"/>
      <c r="G299" s="241"/>
      <c r="H299" s="241"/>
      <c r="I299" s="241"/>
      <c r="J299" s="241"/>
      <c r="K299" s="241"/>
      <c r="L299" s="241"/>
      <c r="M299" s="241"/>
      <c r="N299" s="241"/>
      <c r="O299" s="241"/>
      <c r="P299" s="241"/>
      <c r="Q299" s="241"/>
      <c r="R299" s="241"/>
      <c r="S299" s="241"/>
      <c r="T299" s="241"/>
      <c r="U299" s="241" t="s">
        <v>494</v>
      </c>
      <c r="V299" s="241"/>
      <c r="W299" s="241"/>
      <c r="X299" s="241"/>
      <c r="Y299" s="241"/>
      <c r="Z299" s="241"/>
      <c r="AA299" s="241"/>
      <c r="AB299" s="241"/>
      <c r="AC299" s="241" t="s">
        <v>313</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c r="DO299" s="241"/>
      <c r="DP299" s="241"/>
      <c r="DQ299" s="241"/>
      <c r="DR299" s="241"/>
      <c r="DS299" s="241"/>
      <c r="DT299" s="241"/>
      <c r="DU299" s="241"/>
      <c r="DV299" s="241"/>
      <c r="DW299" s="241"/>
      <c r="DX299" s="241"/>
      <c r="DY299" s="241"/>
      <c r="DZ299" s="241"/>
      <c r="EA299" s="241"/>
      <c r="EB299" s="241"/>
      <c r="EC299" s="241"/>
      <c r="ED299" s="241"/>
      <c r="EE299" s="241"/>
      <c r="EF299" s="241"/>
      <c r="EG299" s="241"/>
      <c r="EH299" s="241"/>
      <c r="EI299" s="241"/>
      <c r="EJ299" s="241"/>
      <c r="EK299" s="241"/>
      <c r="EL299" s="241"/>
      <c r="EM299" s="241"/>
      <c r="EN299" s="241"/>
      <c r="EO299" s="241"/>
      <c r="EP299" s="241"/>
      <c r="EQ299" s="241"/>
      <c r="ER299" s="241"/>
      <c r="ES299" s="241"/>
      <c r="ET299" s="241"/>
      <c r="EU299" s="241"/>
      <c r="EV299" s="241"/>
      <c r="EW299" s="241"/>
      <c r="EX299" s="241"/>
      <c r="EY299" s="241"/>
      <c r="EZ299" s="241"/>
      <c r="FA299" s="241"/>
      <c r="FB299" s="241"/>
      <c r="FC299" s="241"/>
      <c r="FD299" s="241"/>
      <c r="FE299" s="241"/>
      <c r="FF299" s="241"/>
      <c r="FG299" s="241"/>
      <c r="FH299" s="241"/>
      <c r="FI299" s="241"/>
      <c r="FJ299" s="241"/>
      <c r="FK299" s="241"/>
      <c r="FL299" s="241"/>
      <c r="FM299" s="241"/>
      <c r="FN299" s="241"/>
      <c r="FO299" s="241"/>
      <c r="FP299" s="241"/>
      <c r="FQ299" s="241"/>
      <c r="FR299" s="241"/>
      <c r="FS299" s="241"/>
      <c r="FT299" s="241"/>
      <c r="FU299" s="241"/>
      <c r="FV299" s="241"/>
      <c r="FW299" s="241"/>
      <c r="FX299" s="241"/>
      <c r="FY299" s="241"/>
      <c r="FZ299" s="241"/>
      <c r="GA299" s="241"/>
      <c r="GB299" s="241"/>
      <c r="GC299" s="241"/>
      <c r="GD299" s="241"/>
      <c r="GE299" s="241"/>
      <c r="GF299" s="241"/>
      <c r="GG299" s="241"/>
      <c r="GH299" s="241"/>
      <c r="GI299" s="241"/>
      <c r="GJ299" s="241"/>
      <c r="GK299" s="241"/>
      <c r="GL299" s="241"/>
      <c r="GM299" s="241"/>
      <c r="GN299" s="241"/>
      <c r="GO299" s="241"/>
      <c r="GP299" s="241"/>
      <c r="GQ299" s="241"/>
      <c r="GR299" s="241"/>
      <c r="GS299" s="241"/>
      <c r="GT299" s="241"/>
      <c r="GU299" s="241"/>
      <c r="GV299" s="241"/>
      <c r="GW299" s="241"/>
      <c r="GX299" s="241"/>
      <c r="GY299" s="241"/>
      <c r="GZ299" s="241"/>
      <c r="HA299" s="241"/>
      <c r="HB299" s="241"/>
      <c r="HC299" s="241"/>
      <c r="HD299" s="241"/>
      <c r="HE299" s="241"/>
      <c r="HF299" s="241"/>
    </row>
    <row r="300" spans="1:214" s="299" customFormat="1" ht="15" customHeight="1">
      <c r="A300" s="284"/>
      <c r="B300" s="284"/>
      <c r="C300" s="241"/>
      <c r="D300" s="241"/>
      <c r="E300" s="241"/>
      <c r="F300" s="241"/>
      <c r="G300" s="241"/>
      <c r="H300" s="241"/>
      <c r="I300" s="241"/>
      <c r="J300" s="241"/>
      <c r="K300" s="241"/>
      <c r="L300" s="241"/>
      <c r="M300" s="241"/>
      <c r="N300" s="241"/>
      <c r="O300" s="241"/>
      <c r="P300" s="241"/>
      <c r="Q300" s="241"/>
      <c r="R300" s="241"/>
      <c r="S300" s="241"/>
      <c r="T300" s="241"/>
      <c r="U300" s="241" t="s">
        <v>495</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c r="DD300" s="241"/>
      <c r="DE300" s="241"/>
      <c r="DF300" s="241"/>
      <c r="DG300" s="241"/>
      <c r="DH300" s="241"/>
      <c r="DI300" s="241"/>
      <c r="DJ300" s="241"/>
      <c r="DK300" s="241"/>
      <c r="DL300" s="241"/>
      <c r="DM300" s="241"/>
      <c r="DN300" s="241"/>
      <c r="DO300" s="241"/>
      <c r="DP300" s="241"/>
      <c r="DQ300" s="241"/>
      <c r="DR300" s="241"/>
      <c r="DS300" s="241"/>
      <c r="DT300" s="241"/>
      <c r="DU300" s="241"/>
      <c r="DV300" s="241"/>
      <c r="DW300" s="241"/>
      <c r="DX300" s="241"/>
      <c r="DY300" s="241"/>
      <c r="DZ300" s="241"/>
      <c r="EA300" s="241"/>
      <c r="EB300" s="241"/>
      <c r="EC300" s="241"/>
      <c r="ED300" s="241"/>
      <c r="EE300" s="241"/>
      <c r="EF300" s="241"/>
      <c r="EG300" s="241"/>
      <c r="EH300" s="241"/>
      <c r="EI300" s="241"/>
      <c r="EJ300" s="241"/>
      <c r="EK300" s="241"/>
      <c r="EL300" s="241"/>
      <c r="EM300" s="241"/>
      <c r="EN300" s="241"/>
      <c r="EO300" s="241"/>
      <c r="EP300" s="241"/>
      <c r="EQ300" s="241"/>
      <c r="ER300" s="241"/>
      <c r="ES300" s="241"/>
      <c r="ET300" s="241"/>
      <c r="EU300" s="241"/>
      <c r="EV300" s="241"/>
      <c r="EW300" s="241"/>
      <c r="EX300" s="241"/>
      <c r="EY300" s="241"/>
      <c r="EZ300" s="241"/>
      <c r="FA300" s="241"/>
      <c r="FB300" s="241"/>
      <c r="FC300" s="241"/>
      <c r="FD300" s="241"/>
      <c r="FE300" s="241"/>
      <c r="FF300" s="241"/>
      <c r="FG300" s="241"/>
      <c r="FH300" s="241"/>
      <c r="FI300" s="241"/>
      <c r="FJ300" s="241"/>
      <c r="FK300" s="241"/>
      <c r="FL300" s="241"/>
      <c r="FM300" s="241"/>
      <c r="FN300" s="241"/>
      <c r="FO300" s="241"/>
      <c r="FP300" s="241"/>
      <c r="FQ300" s="241"/>
      <c r="FR300" s="241"/>
      <c r="FS300" s="241"/>
      <c r="FT300" s="241"/>
      <c r="FU300" s="241"/>
      <c r="FV300" s="241"/>
      <c r="FW300" s="241"/>
      <c r="FX300" s="241"/>
      <c r="FY300" s="241"/>
      <c r="FZ300" s="241"/>
      <c r="GA300" s="241"/>
      <c r="GB300" s="241"/>
      <c r="GC300" s="241"/>
      <c r="GD300" s="241"/>
      <c r="GE300" s="241"/>
      <c r="GF300" s="241"/>
      <c r="GG300" s="241"/>
      <c r="GH300" s="241"/>
      <c r="GI300" s="241"/>
      <c r="GJ300" s="241"/>
      <c r="GK300" s="241"/>
      <c r="GL300" s="241"/>
      <c r="GM300" s="241"/>
      <c r="GN300" s="241"/>
      <c r="GO300" s="241"/>
      <c r="GP300" s="241"/>
      <c r="GQ300" s="241"/>
      <c r="GR300" s="241"/>
      <c r="GS300" s="241"/>
      <c r="GT300" s="241"/>
      <c r="GU300" s="241"/>
      <c r="GV300" s="241"/>
      <c r="GW300" s="241"/>
      <c r="GX300" s="241"/>
      <c r="GY300" s="241"/>
      <c r="GZ300" s="241"/>
      <c r="HA300" s="241"/>
      <c r="HB300" s="241"/>
      <c r="HC300" s="241"/>
      <c r="HD300" s="241"/>
      <c r="HE300" s="241"/>
      <c r="HF300" s="241"/>
    </row>
    <row r="301" spans="1:214" s="299" customFormat="1" ht="15" customHeight="1">
      <c r="A301" s="284"/>
      <c r="B301" s="284"/>
      <c r="C301" s="241"/>
      <c r="D301" s="241"/>
      <c r="E301" s="241"/>
      <c r="F301" s="241"/>
      <c r="G301" s="241"/>
      <c r="H301" s="241"/>
      <c r="I301" s="241"/>
      <c r="J301" s="241"/>
      <c r="K301" s="241"/>
      <c r="L301" s="241"/>
      <c r="M301" s="241"/>
      <c r="N301" s="241"/>
      <c r="O301" s="241"/>
      <c r="P301" s="241"/>
      <c r="Q301" s="241"/>
      <c r="R301" s="241"/>
      <c r="S301" s="241"/>
      <c r="T301" s="241"/>
      <c r="U301" s="241" t="s">
        <v>496</v>
      </c>
      <c r="V301" s="241"/>
      <c r="W301" s="241"/>
      <c r="X301" s="241"/>
      <c r="Y301" s="241"/>
      <c r="Z301" s="241"/>
      <c r="AA301" s="241"/>
      <c r="AB301" s="241"/>
      <c r="AC301" s="241" t="s">
        <v>386</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c r="DD301" s="241"/>
      <c r="DE301" s="241"/>
      <c r="DF301" s="241"/>
      <c r="DG301" s="241"/>
      <c r="DH301" s="241"/>
      <c r="DI301" s="241"/>
      <c r="DJ301" s="241"/>
      <c r="DK301" s="241"/>
      <c r="DL301" s="241"/>
      <c r="DM301" s="241"/>
      <c r="DN301" s="241"/>
      <c r="DO301" s="241"/>
      <c r="DP301" s="241"/>
      <c r="DQ301" s="241"/>
      <c r="DR301" s="241"/>
      <c r="DS301" s="241"/>
      <c r="DT301" s="241"/>
      <c r="DU301" s="241"/>
      <c r="DV301" s="241"/>
      <c r="DW301" s="241"/>
      <c r="DX301" s="241"/>
      <c r="DY301" s="241"/>
      <c r="DZ301" s="241"/>
      <c r="EA301" s="241"/>
      <c r="EB301" s="241"/>
      <c r="EC301" s="241"/>
      <c r="ED301" s="241"/>
      <c r="EE301" s="241"/>
      <c r="EF301" s="241"/>
      <c r="EG301" s="241"/>
      <c r="EH301" s="241"/>
      <c r="EI301" s="241"/>
      <c r="EJ301" s="241"/>
      <c r="EK301" s="241"/>
      <c r="EL301" s="241"/>
      <c r="EM301" s="241"/>
      <c r="EN301" s="241"/>
      <c r="EO301" s="241"/>
      <c r="EP301" s="241"/>
      <c r="EQ301" s="241"/>
      <c r="ER301" s="241"/>
      <c r="ES301" s="241"/>
      <c r="ET301" s="241"/>
      <c r="EU301" s="241"/>
      <c r="EV301" s="241"/>
      <c r="EW301" s="241"/>
      <c r="EX301" s="241"/>
      <c r="EY301" s="241"/>
      <c r="EZ301" s="241"/>
      <c r="FA301" s="241"/>
      <c r="FB301" s="241"/>
      <c r="FC301" s="241"/>
      <c r="FD301" s="241"/>
      <c r="FE301" s="241"/>
      <c r="FF301" s="241"/>
      <c r="FG301" s="241"/>
      <c r="FH301" s="241"/>
      <c r="FI301" s="241"/>
      <c r="FJ301" s="241"/>
      <c r="FK301" s="241"/>
      <c r="FL301" s="241"/>
      <c r="FM301" s="241"/>
      <c r="FN301" s="241"/>
      <c r="FO301" s="241"/>
      <c r="FP301" s="241"/>
      <c r="FQ301" s="241"/>
      <c r="FR301" s="241"/>
      <c r="FS301" s="241"/>
      <c r="FT301" s="241"/>
      <c r="FU301" s="241"/>
      <c r="FV301" s="241"/>
      <c r="FW301" s="241"/>
      <c r="FX301" s="241"/>
      <c r="FY301" s="241"/>
      <c r="FZ301" s="241"/>
      <c r="GA301" s="241"/>
      <c r="GB301" s="241"/>
      <c r="GC301" s="241"/>
      <c r="GD301" s="241"/>
      <c r="GE301" s="241"/>
      <c r="GF301" s="241"/>
      <c r="GG301" s="241"/>
      <c r="GH301" s="241"/>
      <c r="GI301" s="241"/>
      <c r="GJ301" s="241"/>
      <c r="GK301" s="241"/>
      <c r="GL301" s="241"/>
      <c r="GM301" s="241"/>
      <c r="GN301" s="241"/>
      <c r="GO301" s="241"/>
      <c r="GP301" s="241"/>
      <c r="GQ301" s="241"/>
      <c r="GR301" s="241"/>
      <c r="GS301" s="241"/>
      <c r="GT301" s="241"/>
      <c r="GU301" s="241"/>
      <c r="GV301" s="241"/>
      <c r="GW301" s="241"/>
      <c r="GX301" s="241"/>
      <c r="GY301" s="241"/>
      <c r="GZ301" s="241"/>
      <c r="HA301" s="241"/>
      <c r="HB301" s="241"/>
      <c r="HC301" s="241"/>
      <c r="HD301" s="241"/>
      <c r="HE301" s="241"/>
      <c r="HF301" s="241"/>
    </row>
    <row r="302" spans="1:214" s="299" customFormat="1" ht="15" customHeight="1">
      <c r="A302" s="284"/>
      <c r="B302" s="284"/>
      <c r="C302" s="241"/>
      <c r="D302" s="241"/>
      <c r="E302" s="241"/>
      <c r="F302" s="241"/>
      <c r="G302" s="241"/>
      <c r="H302" s="241"/>
      <c r="I302" s="241"/>
      <c r="J302" s="241"/>
      <c r="K302" s="241"/>
      <c r="L302" s="241"/>
      <c r="M302" s="241"/>
      <c r="N302" s="241"/>
      <c r="O302" s="241"/>
      <c r="P302" s="241"/>
      <c r="Q302" s="241"/>
      <c r="R302" s="241"/>
      <c r="S302" s="241"/>
      <c r="T302" s="241"/>
      <c r="U302" s="241" t="s">
        <v>497</v>
      </c>
      <c r="V302" s="241"/>
      <c r="W302" s="241"/>
      <c r="X302" s="241"/>
      <c r="Y302" s="241"/>
      <c r="Z302" s="241"/>
      <c r="AA302" s="241"/>
      <c r="AB302" s="241"/>
      <c r="AC302" s="241" t="s">
        <v>311</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c r="DO302" s="241"/>
      <c r="DP302" s="241"/>
      <c r="DQ302" s="241"/>
      <c r="DR302" s="241"/>
      <c r="DS302" s="241"/>
      <c r="DT302" s="241"/>
      <c r="DU302" s="241"/>
      <c r="DV302" s="241"/>
      <c r="DW302" s="241"/>
      <c r="DX302" s="241"/>
      <c r="DY302" s="241"/>
      <c r="DZ302" s="241"/>
      <c r="EA302" s="241"/>
      <c r="EB302" s="241"/>
      <c r="EC302" s="241"/>
      <c r="ED302" s="241"/>
      <c r="EE302" s="241"/>
      <c r="EF302" s="241"/>
      <c r="EG302" s="241"/>
      <c r="EH302" s="241"/>
      <c r="EI302" s="241"/>
      <c r="EJ302" s="241"/>
      <c r="EK302" s="241"/>
      <c r="EL302" s="241"/>
      <c r="EM302" s="241"/>
      <c r="EN302" s="241"/>
      <c r="EO302" s="241"/>
      <c r="EP302" s="241"/>
      <c r="EQ302" s="241"/>
      <c r="ER302" s="241"/>
      <c r="ES302" s="241"/>
      <c r="ET302" s="241"/>
      <c r="EU302" s="241"/>
      <c r="EV302" s="241"/>
      <c r="EW302" s="241"/>
      <c r="EX302" s="241"/>
      <c r="EY302" s="241"/>
      <c r="EZ302" s="241"/>
      <c r="FA302" s="241"/>
      <c r="FB302" s="241"/>
      <c r="FC302" s="241"/>
      <c r="FD302" s="241"/>
      <c r="FE302" s="241"/>
      <c r="FF302" s="241"/>
      <c r="FG302" s="241"/>
      <c r="FH302" s="241"/>
      <c r="FI302" s="241"/>
      <c r="FJ302" s="241"/>
      <c r="FK302" s="241"/>
      <c r="FL302" s="241"/>
      <c r="FM302" s="241"/>
      <c r="FN302" s="241"/>
      <c r="FO302" s="241"/>
      <c r="FP302" s="241"/>
      <c r="FQ302" s="241"/>
      <c r="FR302" s="241"/>
      <c r="FS302" s="241"/>
      <c r="FT302" s="241"/>
      <c r="FU302" s="241"/>
      <c r="FV302" s="241"/>
      <c r="FW302" s="241"/>
      <c r="FX302" s="241"/>
      <c r="FY302" s="241"/>
      <c r="FZ302" s="241"/>
      <c r="GA302" s="241"/>
      <c r="GB302" s="241"/>
      <c r="GC302" s="241"/>
      <c r="GD302" s="241"/>
      <c r="GE302" s="241"/>
      <c r="GF302" s="241"/>
      <c r="GG302" s="241"/>
      <c r="GH302" s="241"/>
      <c r="GI302" s="241"/>
      <c r="GJ302" s="241"/>
      <c r="GK302" s="241"/>
      <c r="GL302" s="241"/>
      <c r="GM302" s="241"/>
      <c r="GN302" s="241"/>
      <c r="GO302" s="241"/>
      <c r="GP302" s="241"/>
      <c r="GQ302" s="241"/>
      <c r="GR302" s="241"/>
      <c r="GS302" s="241"/>
      <c r="GT302" s="241"/>
      <c r="GU302" s="241"/>
      <c r="GV302" s="241"/>
      <c r="GW302" s="241"/>
      <c r="GX302" s="241"/>
      <c r="GY302" s="241"/>
      <c r="GZ302" s="241"/>
      <c r="HA302" s="241"/>
      <c r="HB302" s="241"/>
      <c r="HC302" s="241"/>
      <c r="HD302" s="241"/>
      <c r="HE302" s="241"/>
      <c r="HF302" s="241"/>
    </row>
    <row r="303" spans="1:214" s="299" customFormat="1" ht="15" customHeight="1">
      <c r="A303" s="284"/>
      <c r="B303" s="284"/>
      <c r="C303" s="241"/>
      <c r="D303" s="241"/>
      <c r="E303" s="241"/>
      <c r="F303" s="241"/>
      <c r="G303" s="241"/>
      <c r="H303" s="241"/>
      <c r="I303" s="241"/>
      <c r="J303" s="241"/>
      <c r="K303" s="241"/>
      <c r="L303" s="241"/>
      <c r="M303" s="241"/>
      <c r="N303" s="241"/>
      <c r="O303" s="241"/>
      <c r="P303" s="241"/>
      <c r="Q303" s="241"/>
      <c r="R303" s="241"/>
      <c r="S303" s="241"/>
      <c r="T303" s="241"/>
      <c r="U303" s="241" t="s">
        <v>498</v>
      </c>
      <c r="V303" s="241"/>
      <c r="W303" s="241"/>
      <c r="X303" s="241"/>
      <c r="Y303" s="241"/>
      <c r="Z303" s="241"/>
      <c r="AA303" s="241"/>
      <c r="AB303" s="241"/>
      <c r="AC303" s="241" t="s">
        <v>313</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c r="DO303" s="241"/>
      <c r="DP303" s="241"/>
      <c r="DQ303" s="241"/>
      <c r="DR303" s="241"/>
      <c r="DS303" s="241"/>
      <c r="DT303" s="241"/>
      <c r="DU303" s="241"/>
      <c r="DV303" s="241"/>
      <c r="DW303" s="241"/>
      <c r="DX303" s="241"/>
      <c r="DY303" s="241"/>
      <c r="DZ303" s="241"/>
      <c r="EA303" s="241"/>
      <c r="EB303" s="241"/>
      <c r="EC303" s="241"/>
      <c r="ED303" s="241"/>
      <c r="EE303" s="241"/>
      <c r="EF303" s="241"/>
      <c r="EG303" s="241"/>
      <c r="EH303" s="241"/>
      <c r="EI303" s="241"/>
      <c r="EJ303" s="241"/>
      <c r="EK303" s="241"/>
      <c r="EL303" s="241"/>
      <c r="EM303" s="241"/>
      <c r="EN303" s="241"/>
      <c r="EO303" s="241"/>
      <c r="EP303" s="241"/>
      <c r="EQ303" s="241"/>
      <c r="ER303" s="241"/>
      <c r="ES303" s="241"/>
      <c r="ET303" s="241"/>
      <c r="EU303" s="241"/>
      <c r="EV303" s="241"/>
      <c r="EW303" s="241"/>
      <c r="EX303" s="241"/>
      <c r="EY303" s="241"/>
      <c r="EZ303" s="241"/>
      <c r="FA303" s="241"/>
      <c r="FB303" s="241"/>
      <c r="FC303" s="241"/>
      <c r="FD303" s="241"/>
      <c r="FE303" s="241"/>
      <c r="FF303" s="241"/>
      <c r="FG303" s="241"/>
      <c r="FH303" s="241"/>
      <c r="FI303" s="241"/>
      <c r="FJ303" s="241"/>
      <c r="FK303" s="241"/>
      <c r="FL303" s="241"/>
      <c r="FM303" s="241"/>
      <c r="FN303" s="241"/>
      <c r="FO303" s="241"/>
      <c r="FP303" s="241"/>
      <c r="FQ303" s="241"/>
      <c r="FR303" s="241"/>
      <c r="FS303" s="241"/>
      <c r="FT303" s="241"/>
      <c r="FU303" s="241"/>
      <c r="FV303" s="241"/>
      <c r="FW303" s="241"/>
      <c r="FX303" s="241"/>
      <c r="FY303" s="241"/>
      <c r="FZ303" s="241"/>
      <c r="GA303" s="241"/>
      <c r="GB303" s="241"/>
      <c r="GC303" s="241"/>
      <c r="GD303" s="241"/>
      <c r="GE303" s="241"/>
      <c r="GF303" s="241"/>
      <c r="GG303" s="241"/>
      <c r="GH303" s="241"/>
      <c r="GI303" s="241"/>
      <c r="GJ303" s="241"/>
      <c r="GK303" s="241"/>
      <c r="GL303" s="241"/>
      <c r="GM303" s="241"/>
      <c r="GN303" s="241"/>
      <c r="GO303" s="241"/>
      <c r="GP303" s="241"/>
      <c r="GQ303" s="241"/>
      <c r="GR303" s="241"/>
      <c r="GS303" s="241"/>
      <c r="GT303" s="241"/>
      <c r="GU303" s="241"/>
      <c r="GV303" s="241"/>
      <c r="GW303" s="241"/>
      <c r="GX303" s="241"/>
      <c r="GY303" s="241"/>
      <c r="GZ303" s="241"/>
      <c r="HA303" s="241"/>
      <c r="HB303" s="241"/>
      <c r="HC303" s="241"/>
      <c r="HD303" s="241"/>
      <c r="HE303" s="241"/>
      <c r="HF303" s="241"/>
    </row>
    <row r="304" spans="1:214" s="299" customFormat="1" ht="15" customHeight="1">
      <c r="A304" s="284"/>
      <c r="B304" s="284"/>
      <c r="C304" s="241"/>
      <c r="D304" s="241"/>
      <c r="E304" s="241"/>
      <c r="F304" s="241"/>
      <c r="G304" s="241"/>
      <c r="H304" s="241"/>
      <c r="I304" s="241"/>
      <c r="J304" s="241"/>
      <c r="K304" s="241"/>
      <c r="L304" s="241"/>
      <c r="M304" s="241"/>
      <c r="N304" s="241"/>
      <c r="O304" s="241"/>
      <c r="P304" s="241"/>
      <c r="Q304" s="241"/>
      <c r="R304" s="241"/>
      <c r="S304" s="241"/>
      <c r="T304" s="241"/>
      <c r="U304" s="241" t="s">
        <v>499</v>
      </c>
      <c r="V304" s="241"/>
      <c r="W304" s="241"/>
      <c r="X304" s="241"/>
      <c r="Y304" s="241"/>
      <c r="Z304" s="241"/>
      <c r="AA304" s="241"/>
      <c r="AB304" s="241"/>
      <c r="AC304" s="241" t="s">
        <v>322</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c r="DD304" s="241"/>
      <c r="DE304" s="241"/>
      <c r="DF304" s="241"/>
      <c r="DG304" s="241"/>
      <c r="DH304" s="241"/>
      <c r="DI304" s="241"/>
      <c r="DJ304" s="241"/>
      <c r="DK304" s="241"/>
      <c r="DL304" s="241"/>
      <c r="DM304" s="241"/>
      <c r="DN304" s="241"/>
      <c r="DO304" s="241"/>
      <c r="DP304" s="241"/>
      <c r="DQ304" s="241"/>
      <c r="DR304" s="241"/>
      <c r="DS304" s="241"/>
      <c r="DT304" s="241"/>
      <c r="DU304" s="241"/>
      <c r="DV304" s="241"/>
      <c r="DW304" s="241"/>
      <c r="DX304" s="241"/>
      <c r="DY304" s="241"/>
      <c r="DZ304" s="241"/>
      <c r="EA304" s="241"/>
      <c r="EB304" s="241"/>
      <c r="EC304" s="241"/>
      <c r="ED304" s="241"/>
      <c r="EE304" s="241"/>
      <c r="EF304" s="241"/>
      <c r="EG304" s="241"/>
      <c r="EH304" s="241"/>
      <c r="EI304" s="241"/>
      <c r="EJ304" s="241"/>
      <c r="EK304" s="241"/>
      <c r="EL304" s="241"/>
      <c r="EM304" s="241"/>
      <c r="EN304" s="241"/>
      <c r="EO304" s="241"/>
      <c r="EP304" s="241"/>
      <c r="EQ304" s="241"/>
      <c r="ER304" s="241"/>
      <c r="ES304" s="241"/>
      <c r="ET304" s="241"/>
      <c r="EU304" s="241"/>
      <c r="EV304" s="241"/>
      <c r="EW304" s="241"/>
      <c r="EX304" s="241"/>
      <c r="EY304" s="241"/>
      <c r="EZ304" s="241"/>
      <c r="FA304" s="241"/>
      <c r="FB304" s="241"/>
      <c r="FC304" s="241"/>
      <c r="FD304" s="241"/>
      <c r="FE304" s="241"/>
      <c r="FF304" s="241"/>
      <c r="FG304" s="241"/>
      <c r="FH304" s="241"/>
      <c r="FI304" s="241"/>
      <c r="FJ304" s="241"/>
      <c r="FK304" s="241"/>
      <c r="FL304" s="241"/>
      <c r="FM304" s="241"/>
      <c r="FN304" s="241"/>
      <c r="FO304" s="241"/>
      <c r="FP304" s="241"/>
      <c r="FQ304" s="241"/>
      <c r="FR304" s="241"/>
      <c r="FS304" s="241"/>
      <c r="FT304" s="241"/>
      <c r="FU304" s="241"/>
      <c r="FV304" s="241"/>
      <c r="FW304" s="241"/>
      <c r="FX304" s="241"/>
      <c r="FY304" s="241"/>
      <c r="FZ304" s="241"/>
      <c r="GA304" s="241"/>
      <c r="GB304" s="241"/>
      <c r="GC304" s="241"/>
      <c r="GD304" s="241"/>
      <c r="GE304" s="241"/>
      <c r="GF304" s="241"/>
      <c r="GG304" s="241"/>
      <c r="GH304" s="241"/>
      <c r="GI304" s="241"/>
      <c r="GJ304" s="241"/>
      <c r="GK304" s="241"/>
      <c r="GL304" s="241"/>
      <c r="GM304" s="241"/>
      <c r="GN304" s="241"/>
      <c r="GO304" s="241"/>
      <c r="GP304" s="241"/>
      <c r="GQ304" s="241"/>
      <c r="GR304" s="241"/>
      <c r="GS304" s="241"/>
      <c r="GT304" s="241"/>
      <c r="GU304" s="241"/>
      <c r="GV304" s="241"/>
      <c r="GW304" s="241"/>
      <c r="GX304" s="241"/>
      <c r="GY304" s="241"/>
      <c r="GZ304" s="241"/>
      <c r="HA304" s="241"/>
      <c r="HB304" s="241"/>
      <c r="HC304" s="241"/>
      <c r="HD304" s="241"/>
      <c r="HE304" s="241"/>
      <c r="HF304" s="241"/>
    </row>
    <row r="305" spans="1:214" s="299" customFormat="1" ht="15" customHeight="1">
      <c r="A305" s="284"/>
      <c r="B305" s="284"/>
      <c r="C305" s="241"/>
      <c r="D305" s="241"/>
      <c r="E305" s="241"/>
      <c r="F305" s="241"/>
      <c r="G305" s="241"/>
      <c r="H305" s="241"/>
      <c r="I305" s="241"/>
      <c r="J305" s="241"/>
      <c r="K305" s="241"/>
      <c r="L305" s="241"/>
      <c r="M305" s="241"/>
      <c r="N305" s="241"/>
      <c r="O305" s="241"/>
      <c r="P305" s="241"/>
      <c r="Q305" s="241"/>
      <c r="R305" s="241"/>
      <c r="S305" s="241"/>
      <c r="T305" s="241"/>
      <c r="U305" s="241" t="s">
        <v>500</v>
      </c>
      <c r="V305" s="241"/>
      <c r="W305" s="241"/>
      <c r="X305" s="241"/>
      <c r="Y305" s="241"/>
      <c r="Z305" s="241"/>
      <c r="AA305" s="241"/>
      <c r="AB305" s="241"/>
      <c r="AC305" s="241" t="s">
        <v>309</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c r="DO305" s="241"/>
      <c r="DP305" s="241"/>
      <c r="DQ305" s="241"/>
      <c r="DR305" s="241"/>
      <c r="DS305" s="241"/>
      <c r="DT305" s="241"/>
      <c r="DU305" s="241"/>
      <c r="DV305" s="241"/>
      <c r="DW305" s="241"/>
      <c r="DX305" s="241"/>
      <c r="DY305" s="241"/>
      <c r="DZ305" s="241"/>
      <c r="EA305" s="241"/>
      <c r="EB305" s="241"/>
      <c r="EC305" s="241"/>
      <c r="ED305" s="241"/>
      <c r="EE305" s="241"/>
      <c r="EF305" s="241"/>
      <c r="EG305" s="241"/>
      <c r="EH305" s="241"/>
      <c r="EI305" s="241"/>
      <c r="EJ305" s="241"/>
      <c r="EK305" s="241"/>
      <c r="EL305" s="241"/>
      <c r="EM305" s="241"/>
      <c r="EN305" s="241"/>
      <c r="EO305" s="241"/>
      <c r="EP305" s="241"/>
      <c r="EQ305" s="241"/>
      <c r="ER305" s="241"/>
      <c r="ES305" s="241"/>
      <c r="ET305" s="241"/>
      <c r="EU305" s="241"/>
      <c r="EV305" s="241"/>
      <c r="EW305" s="241"/>
      <c r="EX305" s="241"/>
      <c r="EY305" s="241"/>
      <c r="EZ305" s="241"/>
      <c r="FA305" s="241"/>
      <c r="FB305" s="241"/>
      <c r="FC305" s="241"/>
      <c r="FD305" s="241"/>
      <c r="FE305" s="241"/>
      <c r="FF305" s="241"/>
      <c r="FG305" s="241"/>
      <c r="FH305" s="241"/>
      <c r="FI305" s="241"/>
      <c r="FJ305" s="241"/>
      <c r="FK305" s="241"/>
      <c r="FL305" s="241"/>
      <c r="FM305" s="241"/>
      <c r="FN305" s="241"/>
      <c r="FO305" s="241"/>
      <c r="FP305" s="241"/>
      <c r="FQ305" s="241"/>
      <c r="FR305" s="241"/>
      <c r="FS305" s="241"/>
      <c r="FT305" s="241"/>
      <c r="FU305" s="241"/>
      <c r="FV305" s="241"/>
      <c r="FW305" s="241"/>
      <c r="FX305" s="241"/>
      <c r="FY305" s="241"/>
      <c r="FZ305" s="241"/>
      <c r="GA305" s="241"/>
      <c r="GB305" s="241"/>
      <c r="GC305" s="241"/>
      <c r="GD305" s="241"/>
      <c r="GE305" s="241"/>
      <c r="GF305" s="241"/>
      <c r="GG305" s="241"/>
      <c r="GH305" s="241"/>
      <c r="GI305" s="241"/>
      <c r="GJ305" s="241"/>
      <c r="GK305" s="241"/>
      <c r="GL305" s="241"/>
      <c r="GM305" s="241"/>
      <c r="GN305" s="241"/>
      <c r="GO305" s="241"/>
      <c r="GP305" s="241"/>
      <c r="GQ305" s="241"/>
      <c r="GR305" s="241"/>
      <c r="GS305" s="241"/>
      <c r="GT305" s="241"/>
      <c r="GU305" s="241"/>
      <c r="GV305" s="241"/>
      <c r="GW305" s="241"/>
      <c r="GX305" s="241"/>
      <c r="GY305" s="241"/>
      <c r="GZ305" s="241"/>
      <c r="HA305" s="241"/>
      <c r="HB305" s="241"/>
      <c r="HC305" s="241"/>
      <c r="HD305" s="241"/>
      <c r="HE305" s="241"/>
      <c r="HF305" s="241"/>
    </row>
    <row r="306" spans="1:214" s="299" customFormat="1" ht="15" customHeight="1">
      <c r="A306" s="284"/>
      <c r="B306" s="284"/>
      <c r="C306" s="241"/>
      <c r="D306" s="241"/>
      <c r="E306" s="241"/>
      <c r="F306" s="241"/>
      <c r="G306" s="241"/>
      <c r="H306" s="241"/>
      <c r="I306" s="241"/>
      <c r="J306" s="241"/>
      <c r="K306" s="241"/>
      <c r="L306" s="241"/>
      <c r="M306" s="241"/>
      <c r="N306" s="241"/>
      <c r="O306" s="241"/>
      <c r="P306" s="241"/>
      <c r="Q306" s="241"/>
      <c r="R306" s="241"/>
      <c r="S306" s="241"/>
      <c r="T306" s="241"/>
      <c r="U306" s="241" t="s">
        <v>501</v>
      </c>
      <c r="V306" s="241"/>
      <c r="W306" s="241"/>
      <c r="X306" s="241"/>
      <c r="Y306" s="241"/>
      <c r="Z306" s="241"/>
      <c r="AA306" s="241"/>
      <c r="AB306" s="241"/>
      <c r="AC306" s="241" t="s">
        <v>322</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c r="DD306" s="241"/>
      <c r="DE306" s="241"/>
      <c r="DF306" s="241"/>
      <c r="DG306" s="241"/>
      <c r="DH306" s="241"/>
      <c r="DI306" s="241"/>
      <c r="DJ306" s="241"/>
      <c r="DK306" s="241"/>
      <c r="DL306" s="241"/>
      <c r="DM306" s="241"/>
      <c r="DN306" s="241"/>
      <c r="DO306" s="241"/>
      <c r="DP306" s="241"/>
      <c r="DQ306" s="241"/>
      <c r="DR306" s="241"/>
      <c r="DS306" s="241"/>
      <c r="DT306" s="241"/>
      <c r="DU306" s="241"/>
      <c r="DV306" s="241"/>
      <c r="DW306" s="241"/>
      <c r="DX306" s="241"/>
      <c r="DY306" s="241"/>
      <c r="DZ306" s="241"/>
      <c r="EA306" s="241"/>
      <c r="EB306" s="241"/>
      <c r="EC306" s="241"/>
      <c r="ED306" s="241"/>
      <c r="EE306" s="241"/>
      <c r="EF306" s="241"/>
      <c r="EG306" s="241"/>
      <c r="EH306" s="241"/>
      <c r="EI306" s="241"/>
      <c r="EJ306" s="241"/>
      <c r="EK306" s="241"/>
      <c r="EL306" s="241"/>
      <c r="EM306" s="241"/>
      <c r="EN306" s="241"/>
      <c r="EO306" s="241"/>
      <c r="EP306" s="241"/>
      <c r="EQ306" s="241"/>
      <c r="ER306" s="241"/>
      <c r="ES306" s="241"/>
      <c r="ET306" s="241"/>
      <c r="EU306" s="241"/>
      <c r="EV306" s="241"/>
      <c r="EW306" s="241"/>
      <c r="EX306" s="241"/>
      <c r="EY306" s="241"/>
      <c r="EZ306" s="241"/>
      <c r="FA306" s="241"/>
      <c r="FB306" s="241"/>
      <c r="FC306" s="241"/>
      <c r="FD306" s="241"/>
      <c r="FE306" s="241"/>
      <c r="FF306" s="241"/>
      <c r="FG306" s="241"/>
      <c r="FH306" s="241"/>
      <c r="FI306" s="241"/>
      <c r="FJ306" s="241"/>
      <c r="FK306" s="241"/>
      <c r="FL306" s="241"/>
      <c r="FM306" s="241"/>
      <c r="FN306" s="241"/>
      <c r="FO306" s="241"/>
      <c r="FP306" s="241"/>
      <c r="FQ306" s="241"/>
      <c r="FR306" s="241"/>
      <c r="FS306" s="241"/>
      <c r="FT306" s="241"/>
      <c r="FU306" s="241"/>
      <c r="FV306" s="241"/>
      <c r="FW306" s="241"/>
      <c r="FX306" s="241"/>
      <c r="FY306" s="241"/>
      <c r="FZ306" s="241"/>
      <c r="GA306" s="241"/>
      <c r="GB306" s="241"/>
      <c r="GC306" s="241"/>
      <c r="GD306" s="241"/>
      <c r="GE306" s="241"/>
      <c r="GF306" s="241"/>
      <c r="GG306" s="241"/>
      <c r="GH306" s="241"/>
      <c r="GI306" s="241"/>
      <c r="GJ306" s="241"/>
      <c r="GK306" s="241"/>
      <c r="GL306" s="241"/>
      <c r="GM306" s="241"/>
      <c r="GN306" s="241"/>
      <c r="GO306" s="241"/>
      <c r="GP306" s="241"/>
      <c r="GQ306" s="241"/>
      <c r="GR306" s="241"/>
      <c r="GS306" s="241"/>
      <c r="GT306" s="241"/>
      <c r="GU306" s="241"/>
      <c r="GV306" s="241"/>
      <c r="GW306" s="241"/>
      <c r="GX306" s="241"/>
      <c r="GY306" s="241"/>
      <c r="GZ306" s="241"/>
      <c r="HA306" s="241"/>
      <c r="HB306" s="241"/>
      <c r="HC306" s="241"/>
      <c r="HD306" s="241"/>
      <c r="HE306" s="241"/>
      <c r="HF306" s="241"/>
    </row>
    <row r="307" spans="1:214" s="299" customFormat="1" ht="15" customHeight="1">
      <c r="A307" s="284"/>
      <c r="B307" s="284"/>
      <c r="C307" s="241"/>
      <c r="D307" s="241"/>
      <c r="E307" s="241"/>
      <c r="F307" s="241"/>
      <c r="G307" s="241"/>
      <c r="H307" s="241"/>
      <c r="I307" s="241"/>
      <c r="J307" s="241"/>
      <c r="K307" s="241"/>
      <c r="L307" s="241"/>
      <c r="M307" s="241"/>
      <c r="N307" s="241"/>
      <c r="O307" s="241"/>
      <c r="P307" s="241"/>
      <c r="Q307" s="241"/>
      <c r="R307" s="241"/>
      <c r="S307" s="241"/>
      <c r="T307" s="241"/>
      <c r="U307" s="241" t="s">
        <v>502</v>
      </c>
      <c r="V307" s="241"/>
      <c r="W307" s="241"/>
      <c r="X307" s="241"/>
      <c r="Y307" s="241"/>
      <c r="Z307" s="241"/>
      <c r="AA307" s="241"/>
      <c r="AB307" s="241"/>
      <c r="AC307" s="241" t="s">
        <v>325</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c r="DD307" s="241"/>
      <c r="DE307" s="241"/>
      <c r="DF307" s="241"/>
      <c r="DG307" s="241"/>
      <c r="DH307" s="241"/>
      <c r="DI307" s="241"/>
      <c r="DJ307" s="241"/>
      <c r="DK307" s="241"/>
      <c r="DL307" s="241"/>
      <c r="DM307" s="241"/>
      <c r="DN307" s="241"/>
      <c r="DO307" s="241"/>
      <c r="DP307" s="241"/>
      <c r="DQ307" s="241"/>
      <c r="DR307" s="241"/>
      <c r="DS307" s="241"/>
      <c r="DT307" s="241"/>
      <c r="DU307" s="241"/>
      <c r="DV307" s="241"/>
      <c r="DW307" s="241"/>
      <c r="DX307" s="241"/>
      <c r="DY307" s="241"/>
      <c r="DZ307" s="241"/>
      <c r="EA307" s="241"/>
      <c r="EB307" s="241"/>
      <c r="EC307" s="241"/>
      <c r="ED307" s="241"/>
      <c r="EE307" s="241"/>
      <c r="EF307" s="241"/>
      <c r="EG307" s="241"/>
      <c r="EH307" s="241"/>
      <c r="EI307" s="241"/>
      <c r="EJ307" s="241"/>
      <c r="EK307" s="241"/>
      <c r="EL307" s="241"/>
      <c r="EM307" s="241"/>
      <c r="EN307" s="241"/>
      <c r="EO307" s="241"/>
      <c r="EP307" s="241"/>
      <c r="EQ307" s="241"/>
      <c r="ER307" s="241"/>
      <c r="ES307" s="241"/>
      <c r="ET307" s="241"/>
      <c r="EU307" s="241"/>
      <c r="EV307" s="241"/>
      <c r="EW307" s="241"/>
      <c r="EX307" s="241"/>
      <c r="EY307" s="241"/>
      <c r="EZ307" s="241"/>
      <c r="FA307" s="241"/>
      <c r="FB307" s="241"/>
      <c r="FC307" s="241"/>
      <c r="FD307" s="241"/>
      <c r="FE307" s="241"/>
      <c r="FF307" s="241"/>
      <c r="FG307" s="241"/>
      <c r="FH307" s="241"/>
      <c r="FI307" s="241"/>
      <c r="FJ307" s="241"/>
      <c r="FK307" s="241"/>
      <c r="FL307" s="241"/>
      <c r="FM307" s="241"/>
      <c r="FN307" s="241"/>
      <c r="FO307" s="241"/>
      <c r="FP307" s="241"/>
      <c r="FQ307" s="241"/>
      <c r="FR307" s="241"/>
      <c r="FS307" s="241"/>
      <c r="FT307" s="241"/>
      <c r="FU307" s="241"/>
      <c r="FV307" s="241"/>
      <c r="FW307" s="241"/>
      <c r="FX307" s="241"/>
      <c r="FY307" s="241"/>
      <c r="FZ307" s="241"/>
      <c r="GA307" s="241"/>
      <c r="GB307" s="241"/>
      <c r="GC307" s="241"/>
      <c r="GD307" s="241"/>
      <c r="GE307" s="241"/>
      <c r="GF307" s="241"/>
      <c r="GG307" s="241"/>
      <c r="GH307" s="241"/>
      <c r="GI307" s="241"/>
      <c r="GJ307" s="241"/>
      <c r="GK307" s="241"/>
      <c r="GL307" s="241"/>
      <c r="GM307" s="241"/>
      <c r="GN307" s="241"/>
      <c r="GO307" s="241"/>
      <c r="GP307" s="241"/>
      <c r="GQ307" s="241"/>
      <c r="GR307" s="241"/>
      <c r="GS307" s="241"/>
      <c r="GT307" s="241"/>
      <c r="GU307" s="241"/>
      <c r="GV307" s="241"/>
      <c r="GW307" s="241"/>
      <c r="GX307" s="241"/>
      <c r="GY307" s="241"/>
      <c r="GZ307" s="241"/>
      <c r="HA307" s="241"/>
      <c r="HB307" s="241"/>
      <c r="HC307" s="241"/>
      <c r="HD307" s="241"/>
      <c r="HE307" s="241"/>
      <c r="HF307" s="241"/>
    </row>
    <row r="308" spans="1:214" s="299" customFormat="1" ht="15" customHeight="1">
      <c r="A308" s="284"/>
      <c r="B308" s="284"/>
      <c r="C308" s="241"/>
      <c r="D308" s="241"/>
      <c r="E308" s="241"/>
      <c r="F308" s="241"/>
      <c r="G308" s="241"/>
      <c r="H308" s="241"/>
      <c r="I308" s="241"/>
      <c r="J308" s="241"/>
      <c r="K308" s="241"/>
      <c r="L308" s="241"/>
      <c r="M308" s="241"/>
      <c r="N308" s="241"/>
      <c r="O308" s="241"/>
      <c r="P308" s="241"/>
      <c r="Q308" s="241"/>
      <c r="R308" s="241"/>
      <c r="S308" s="241"/>
      <c r="T308" s="241"/>
      <c r="U308" s="241" t="s">
        <v>503</v>
      </c>
      <c r="V308" s="241"/>
      <c r="W308" s="241"/>
      <c r="X308" s="241"/>
      <c r="Y308" s="241"/>
      <c r="Z308" s="241"/>
      <c r="AA308" s="241"/>
      <c r="AB308" s="241"/>
      <c r="AC308" s="241" t="s">
        <v>325</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c r="DO308" s="241"/>
      <c r="DP308" s="241"/>
      <c r="DQ308" s="241"/>
      <c r="DR308" s="241"/>
      <c r="DS308" s="241"/>
      <c r="DT308" s="241"/>
      <c r="DU308" s="241"/>
      <c r="DV308" s="241"/>
      <c r="DW308" s="241"/>
      <c r="DX308" s="241"/>
      <c r="DY308" s="241"/>
      <c r="DZ308" s="241"/>
      <c r="EA308" s="241"/>
      <c r="EB308" s="241"/>
      <c r="EC308" s="241"/>
      <c r="ED308" s="241"/>
      <c r="EE308" s="241"/>
      <c r="EF308" s="241"/>
      <c r="EG308" s="241"/>
      <c r="EH308" s="241"/>
      <c r="EI308" s="241"/>
      <c r="EJ308" s="241"/>
      <c r="EK308" s="241"/>
      <c r="EL308" s="241"/>
      <c r="EM308" s="241"/>
      <c r="EN308" s="241"/>
      <c r="EO308" s="241"/>
      <c r="EP308" s="241"/>
      <c r="EQ308" s="241"/>
      <c r="ER308" s="241"/>
      <c r="ES308" s="241"/>
      <c r="ET308" s="241"/>
      <c r="EU308" s="241"/>
      <c r="EV308" s="241"/>
      <c r="EW308" s="241"/>
      <c r="EX308" s="241"/>
      <c r="EY308" s="241"/>
      <c r="EZ308" s="241"/>
      <c r="FA308" s="241"/>
      <c r="FB308" s="241"/>
      <c r="FC308" s="241"/>
      <c r="FD308" s="241"/>
      <c r="FE308" s="241"/>
      <c r="FF308" s="241"/>
      <c r="FG308" s="241"/>
      <c r="FH308" s="241"/>
      <c r="FI308" s="241"/>
      <c r="FJ308" s="241"/>
      <c r="FK308" s="241"/>
      <c r="FL308" s="241"/>
      <c r="FM308" s="241"/>
      <c r="FN308" s="241"/>
      <c r="FO308" s="241"/>
      <c r="FP308" s="241"/>
      <c r="FQ308" s="241"/>
      <c r="FR308" s="241"/>
      <c r="FS308" s="241"/>
      <c r="FT308" s="241"/>
      <c r="FU308" s="241"/>
      <c r="FV308" s="241"/>
      <c r="FW308" s="241"/>
      <c r="FX308" s="241"/>
      <c r="FY308" s="241"/>
      <c r="FZ308" s="241"/>
      <c r="GA308" s="241"/>
      <c r="GB308" s="241"/>
      <c r="GC308" s="241"/>
      <c r="GD308" s="241"/>
      <c r="GE308" s="241"/>
      <c r="GF308" s="241"/>
      <c r="GG308" s="241"/>
      <c r="GH308" s="241"/>
      <c r="GI308" s="241"/>
      <c r="GJ308" s="241"/>
      <c r="GK308" s="241"/>
      <c r="GL308" s="241"/>
      <c r="GM308" s="241"/>
      <c r="GN308" s="241"/>
      <c r="GO308" s="241"/>
      <c r="GP308" s="241"/>
      <c r="GQ308" s="241"/>
      <c r="GR308" s="241"/>
      <c r="GS308" s="241"/>
      <c r="GT308" s="241"/>
      <c r="GU308" s="241"/>
      <c r="GV308" s="241"/>
      <c r="GW308" s="241"/>
      <c r="GX308" s="241"/>
      <c r="GY308" s="241"/>
      <c r="GZ308" s="241"/>
      <c r="HA308" s="241"/>
      <c r="HB308" s="241"/>
      <c r="HC308" s="241"/>
      <c r="HD308" s="241"/>
      <c r="HE308" s="241"/>
      <c r="HF308" s="241"/>
    </row>
    <row r="309" spans="1:214" s="299" customFormat="1" ht="15" customHeight="1">
      <c r="A309" s="284"/>
      <c r="B309" s="284"/>
      <c r="C309" s="241"/>
      <c r="D309" s="241"/>
      <c r="E309" s="241"/>
      <c r="F309" s="241"/>
      <c r="G309" s="241"/>
      <c r="H309" s="241"/>
      <c r="I309" s="241"/>
      <c r="J309" s="241"/>
      <c r="K309" s="241"/>
      <c r="L309" s="241"/>
      <c r="M309" s="241"/>
      <c r="N309" s="241"/>
      <c r="O309" s="241"/>
      <c r="P309" s="241"/>
      <c r="Q309" s="241"/>
      <c r="R309" s="241"/>
      <c r="S309" s="241"/>
      <c r="T309" s="241"/>
      <c r="U309" s="241" t="s">
        <v>504</v>
      </c>
      <c r="V309" s="241"/>
      <c r="W309" s="241"/>
      <c r="X309" s="241"/>
      <c r="Y309" s="241"/>
      <c r="Z309" s="241"/>
      <c r="AA309" s="241"/>
      <c r="AB309" s="241"/>
      <c r="AC309" s="241" t="s">
        <v>309</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c r="DO309" s="241"/>
      <c r="DP309" s="241"/>
      <c r="DQ309" s="241"/>
      <c r="DR309" s="241"/>
      <c r="DS309" s="241"/>
      <c r="DT309" s="241"/>
      <c r="DU309" s="241"/>
      <c r="DV309" s="241"/>
      <c r="DW309" s="241"/>
      <c r="DX309" s="241"/>
      <c r="DY309" s="241"/>
      <c r="DZ309" s="241"/>
      <c r="EA309" s="241"/>
      <c r="EB309" s="241"/>
      <c r="EC309" s="241"/>
      <c r="ED309" s="241"/>
      <c r="EE309" s="241"/>
      <c r="EF309" s="241"/>
      <c r="EG309" s="241"/>
      <c r="EH309" s="241"/>
      <c r="EI309" s="241"/>
      <c r="EJ309" s="241"/>
      <c r="EK309" s="241"/>
      <c r="EL309" s="241"/>
      <c r="EM309" s="241"/>
      <c r="EN309" s="241"/>
      <c r="EO309" s="241"/>
      <c r="EP309" s="241"/>
      <c r="EQ309" s="241"/>
      <c r="ER309" s="241"/>
      <c r="ES309" s="241"/>
      <c r="ET309" s="241"/>
      <c r="EU309" s="241"/>
      <c r="EV309" s="241"/>
      <c r="EW309" s="241"/>
      <c r="EX309" s="241"/>
      <c r="EY309" s="241"/>
      <c r="EZ309" s="241"/>
      <c r="FA309" s="241"/>
      <c r="FB309" s="241"/>
      <c r="FC309" s="241"/>
      <c r="FD309" s="241"/>
      <c r="FE309" s="241"/>
      <c r="FF309" s="241"/>
      <c r="FG309" s="241"/>
      <c r="FH309" s="241"/>
      <c r="FI309" s="241"/>
      <c r="FJ309" s="241"/>
      <c r="FK309" s="241"/>
      <c r="FL309" s="241"/>
      <c r="FM309" s="241"/>
      <c r="FN309" s="241"/>
      <c r="FO309" s="241"/>
      <c r="FP309" s="241"/>
      <c r="FQ309" s="241"/>
      <c r="FR309" s="241"/>
      <c r="FS309" s="241"/>
      <c r="FT309" s="241"/>
      <c r="FU309" s="241"/>
      <c r="FV309" s="241"/>
      <c r="FW309" s="241"/>
      <c r="FX309" s="241"/>
      <c r="FY309" s="241"/>
      <c r="FZ309" s="241"/>
      <c r="GA309" s="241"/>
      <c r="GB309" s="241"/>
      <c r="GC309" s="241"/>
      <c r="GD309" s="241"/>
      <c r="GE309" s="241"/>
      <c r="GF309" s="241"/>
      <c r="GG309" s="241"/>
      <c r="GH309" s="241"/>
      <c r="GI309" s="241"/>
      <c r="GJ309" s="241"/>
      <c r="GK309" s="241"/>
      <c r="GL309" s="241"/>
      <c r="GM309" s="241"/>
      <c r="GN309" s="241"/>
      <c r="GO309" s="241"/>
      <c r="GP309" s="241"/>
      <c r="GQ309" s="241"/>
      <c r="GR309" s="241"/>
      <c r="GS309" s="241"/>
      <c r="GT309" s="241"/>
      <c r="GU309" s="241"/>
      <c r="GV309" s="241"/>
      <c r="GW309" s="241"/>
      <c r="GX309" s="241"/>
      <c r="GY309" s="241"/>
      <c r="GZ309" s="241"/>
      <c r="HA309" s="241"/>
      <c r="HB309" s="241"/>
      <c r="HC309" s="241"/>
      <c r="HD309" s="241"/>
      <c r="HE309" s="241"/>
      <c r="HF309" s="241"/>
    </row>
    <row r="310" spans="1:214" s="299" customFormat="1" ht="15" customHeight="1">
      <c r="A310" s="284"/>
      <c r="B310" s="284"/>
      <c r="C310" s="241"/>
      <c r="D310" s="241"/>
      <c r="E310" s="241"/>
      <c r="F310" s="241"/>
      <c r="G310" s="241"/>
      <c r="H310" s="241"/>
      <c r="I310" s="241"/>
      <c r="J310" s="241"/>
      <c r="K310" s="241"/>
      <c r="L310" s="241"/>
      <c r="M310" s="241"/>
      <c r="N310" s="241"/>
      <c r="O310" s="241"/>
      <c r="P310" s="241"/>
      <c r="Q310" s="241"/>
      <c r="R310" s="241"/>
      <c r="S310" s="241"/>
      <c r="T310" s="241"/>
      <c r="U310" s="241" t="s">
        <v>505</v>
      </c>
      <c r="V310" s="241"/>
      <c r="W310" s="241"/>
      <c r="X310" s="241"/>
      <c r="Y310" s="241"/>
      <c r="Z310" s="241"/>
      <c r="AA310" s="241"/>
      <c r="AB310" s="241"/>
      <c r="AC310" s="241" t="s">
        <v>325</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c r="DT310" s="241"/>
      <c r="DU310" s="241"/>
      <c r="DV310" s="241"/>
      <c r="DW310" s="241"/>
      <c r="DX310" s="241"/>
      <c r="DY310" s="241"/>
      <c r="DZ310" s="241"/>
      <c r="EA310" s="241"/>
      <c r="EB310" s="241"/>
      <c r="EC310" s="241"/>
      <c r="ED310" s="241"/>
      <c r="EE310" s="241"/>
      <c r="EF310" s="241"/>
      <c r="EG310" s="241"/>
      <c r="EH310" s="241"/>
      <c r="EI310" s="241"/>
      <c r="EJ310" s="241"/>
      <c r="EK310" s="241"/>
      <c r="EL310" s="241"/>
      <c r="EM310" s="241"/>
      <c r="EN310" s="241"/>
      <c r="EO310" s="241"/>
      <c r="EP310" s="241"/>
      <c r="EQ310" s="241"/>
      <c r="ER310" s="241"/>
      <c r="ES310" s="241"/>
      <c r="ET310" s="241"/>
      <c r="EU310" s="241"/>
      <c r="EV310" s="241"/>
      <c r="EW310" s="241"/>
      <c r="EX310" s="241"/>
      <c r="EY310" s="241"/>
      <c r="EZ310" s="241"/>
      <c r="FA310" s="241"/>
      <c r="FB310" s="241"/>
      <c r="FC310" s="241"/>
      <c r="FD310" s="241"/>
      <c r="FE310" s="241"/>
      <c r="FF310" s="241"/>
      <c r="FG310" s="241"/>
      <c r="FH310" s="241"/>
      <c r="FI310" s="241"/>
      <c r="FJ310" s="241"/>
      <c r="FK310" s="241"/>
      <c r="FL310" s="241"/>
      <c r="FM310" s="241"/>
      <c r="FN310" s="241"/>
      <c r="FO310" s="241"/>
      <c r="FP310" s="241"/>
      <c r="FQ310" s="241"/>
      <c r="FR310" s="241"/>
      <c r="FS310" s="241"/>
      <c r="FT310" s="241"/>
      <c r="FU310" s="241"/>
      <c r="FV310" s="241"/>
      <c r="FW310" s="241"/>
      <c r="FX310" s="241"/>
      <c r="FY310" s="241"/>
      <c r="FZ310" s="241"/>
      <c r="GA310" s="241"/>
      <c r="GB310" s="241"/>
      <c r="GC310" s="241"/>
      <c r="GD310" s="241"/>
      <c r="GE310" s="241"/>
      <c r="GF310" s="241"/>
      <c r="GG310" s="241"/>
      <c r="GH310" s="241"/>
      <c r="GI310" s="241"/>
      <c r="GJ310" s="241"/>
      <c r="GK310" s="241"/>
      <c r="GL310" s="241"/>
      <c r="GM310" s="241"/>
      <c r="GN310" s="241"/>
      <c r="GO310" s="241"/>
      <c r="GP310" s="241"/>
      <c r="GQ310" s="241"/>
      <c r="GR310" s="241"/>
      <c r="GS310" s="241"/>
      <c r="GT310" s="241"/>
      <c r="GU310" s="241"/>
      <c r="GV310" s="241"/>
      <c r="GW310" s="241"/>
      <c r="GX310" s="241"/>
      <c r="GY310" s="241"/>
      <c r="GZ310" s="241"/>
      <c r="HA310" s="241"/>
      <c r="HB310" s="241"/>
      <c r="HC310" s="241"/>
      <c r="HD310" s="241"/>
      <c r="HE310" s="241"/>
      <c r="HF310" s="241"/>
    </row>
    <row r="311" spans="1:214" s="299" customFormat="1" ht="15" customHeight="1">
      <c r="A311" s="284"/>
      <c r="B311" s="284"/>
      <c r="C311" s="241"/>
      <c r="D311" s="241"/>
      <c r="E311" s="241"/>
      <c r="F311" s="241"/>
      <c r="G311" s="241"/>
      <c r="H311" s="241"/>
      <c r="I311" s="241"/>
      <c r="J311" s="241"/>
      <c r="K311" s="241"/>
      <c r="L311" s="241"/>
      <c r="M311" s="241"/>
      <c r="N311" s="241"/>
      <c r="O311" s="241"/>
      <c r="P311" s="241"/>
      <c r="Q311" s="241"/>
      <c r="R311" s="241"/>
      <c r="S311" s="241"/>
      <c r="T311" s="241"/>
      <c r="U311" s="241" t="s">
        <v>506</v>
      </c>
      <c r="V311" s="241"/>
      <c r="W311" s="241"/>
      <c r="X311" s="241"/>
      <c r="Y311" s="241"/>
      <c r="Z311" s="241"/>
      <c r="AA311" s="241"/>
      <c r="AB311" s="241"/>
      <c r="AC311" s="241" t="s">
        <v>316</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c r="DD311" s="241"/>
      <c r="DE311" s="241"/>
      <c r="DF311" s="241"/>
      <c r="DG311" s="241"/>
      <c r="DH311" s="241"/>
      <c r="DI311" s="241"/>
      <c r="DJ311" s="241"/>
      <c r="DK311" s="241"/>
      <c r="DL311" s="241"/>
      <c r="DM311" s="241"/>
      <c r="DN311" s="241"/>
      <c r="DO311" s="241"/>
      <c r="DP311" s="241"/>
      <c r="DQ311" s="241"/>
      <c r="DR311" s="241"/>
      <c r="DS311" s="241"/>
      <c r="DT311" s="241"/>
      <c r="DU311" s="241"/>
      <c r="DV311" s="241"/>
      <c r="DW311" s="241"/>
      <c r="DX311" s="241"/>
      <c r="DY311" s="241"/>
      <c r="DZ311" s="241"/>
      <c r="EA311" s="241"/>
      <c r="EB311" s="241"/>
      <c r="EC311" s="241"/>
      <c r="ED311" s="241"/>
      <c r="EE311" s="241"/>
      <c r="EF311" s="241"/>
      <c r="EG311" s="241"/>
      <c r="EH311" s="241"/>
      <c r="EI311" s="241"/>
      <c r="EJ311" s="241"/>
      <c r="EK311" s="241"/>
      <c r="EL311" s="241"/>
      <c r="EM311" s="241"/>
      <c r="EN311" s="241"/>
      <c r="EO311" s="241"/>
      <c r="EP311" s="241"/>
      <c r="EQ311" s="241"/>
      <c r="ER311" s="241"/>
      <c r="ES311" s="241"/>
      <c r="ET311" s="241"/>
      <c r="EU311" s="241"/>
      <c r="EV311" s="241"/>
      <c r="EW311" s="241"/>
      <c r="EX311" s="241"/>
      <c r="EY311" s="241"/>
      <c r="EZ311" s="241"/>
      <c r="FA311" s="241"/>
      <c r="FB311" s="241"/>
      <c r="FC311" s="241"/>
      <c r="FD311" s="241"/>
      <c r="FE311" s="241"/>
      <c r="FF311" s="241"/>
      <c r="FG311" s="241"/>
      <c r="FH311" s="241"/>
      <c r="FI311" s="241"/>
      <c r="FJ311" s="241"/>
      <c r="FK311" s="241"/>
      <c r="FL311" s="241"/>
      <c r="FM311" s="241"/>
      <c r="FN311" s="241"/>
      <c r="FO311" s="241"/>
      <c r="FP311" s="241"/>
      <c r="FQ311" s="241"/>
      <c r="FR311" s="241"/>
      <c r="FS311" s="241"/>
      <c r="FT311" s="241"/>
      <c r="FU311" s="241"/>
      <c r="FV311" s="241"/>
      <c r="FW311" s="241"/>
      <c r="FX311" s="241"/>
      <c r="FY311" s="241"/>
      <c r="FZ311" s="241"/>
      <c r="GA311" s="241"/>
      <c r="GB311" s="241"/>
      <c r="GC311" s="241"/>
      <c r="GD311" s="241"/>
      <c r="GE311" s="241"/>
      <c r="GF311" s="241"/>
      <c r="GG311" s="241"/>
      <c r="GH311" s="241"/>
      <c r="GI311" s="241"/>
      <c r="GJ311" s="241"/>
      <c r="GK311" s="241"/>
      <c r="GL311" s="241"/>
      <c r="GM311" s="241"/>
      <c r="GN311" s="241"/>
      <c r="GO311" s="241"/>
      <c r="GP311" s="241"/>
      <c r="GQ311" s="241"/>
      <c r="GR311" s="241"/>
      <c r="GS311" s="241"/>
      <c r="GT311" s="241"/>
      <c r="GU311" s="241"/>
      <c r="GV311" s="241"/>
      <c r="GW311" s="241"/>
      <c r="GX311" s="241"/>
      <c r="GY311" s="241"/>
      <c r="GZ311" s="241"/>
      <c r="HA311" s="241"/>
      <c r="HB311" s="241"/>
      <c r="HC311" s="241"/>
      <c r="HD311" s="241"/>
      <c r="HE311" s="241"/>
      <c r="HF311" s="241"/>
    </row>
    <row r="312" spans="1:214" s="299" customFormat="1" ht="15" customHeight="1">
      <c r="A312" s="284"/>
      <c r="B312" s="284"/>
      <c r="C312" s="241"/>
      <c r="D312" s="241"/>
      <c r="E312" s="241"/>
      <c r="F312" s="241"/>
      <c r="G312" s="241"/>
      <c r="H312" s="241"/>
      <c r="I312" s="241"/>
      <c r="J312" s="241"/>
      <c r="K312" s="241"/>
      <c r="L312" s="241"/>
      <c r="M312" s="241"/>
      <c r="N312" s="241"/>
      <c r="O312" s="241"/>
      <c r="P312" s="241"/>
      <c r="Q312" s="241"/>
      <c r="R312" s="241"/>
      <c r="S312" s="241"/>
      <c r="T312" s="241"/>
      <c r="U312" s="241" t="s">
        <v>271</v>
      </c>
      <c r="V312" s="241"/>
      <c r="W312" s="241"/>
      <c r="X312" s="241"/>
      <c r="Y312" s="241"/>
      <c r="Z312" s="241"/>
      <c r="AA312" s="241"/>
      <c r="AB312" s="241"/>
      <c r="AC312" s="241" t="s">
        <v>322</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c r="DD312" s="241"/>
      <c r="DE312" s="241"/>
      <c r="DF312" s="241"/>
      <c r="DG312" s="241"/>
      <c r="DH312" s="241"/>
      <c r="DI312" s="241"/>
      <c r="DJ312" s="241"/>
      <c r="DK312" s="241"/>
      <c r="DL312" s="241"/>
      <c r="DM312" s="241"/>
      <c r="DN312" s="241"/>
      <c r="DO312" s="241"/>
      <c r="DP312" s="241"/>
      <c r="DQ312" s="241"/>
      <c r="DR312" s="241"/>
      <c r="DS312" s="241"/>
      <c r="DT312" s="241"/>
      <c r="DU312" s="241"/>
      <c r="DV312" s="241"/>
      <c r="DW312" s="241"/>
      <c r="DX312" s="241"/>
      <c r="DY312" s="241"/>
      <c r="DZ312" s="241"/>
      <c r="EA312" s="241"/>
      <c r="EB312" s="241"/>
      <c r="EC312" s="241"/>
      <c r="ED312" s="241"/>
      <c r="EE312" s="241"/>
      <c r="EF312" s="241"/>
      <c r="EG312" s="241"/>
      <c r="EH312" s="241"/>
      <c r="EI312" s="241"/>
      <c r="EJ312" s="241"/>
      <c r="EK312" s="241"/>
      <c r="EL312" s="241"/>
      <c r="EM312" s="241"/>
      <c r="EN312" s="241"/>
      <c r="EO312" s="241"/>
      <c r="EP312" s="241"/>
      <c r="EQ312" s="241"/>
      <c r="ER312" s="241"/>
      <c r="ES312" s="241"/>
      <c r="ET312" s="241"/>
      <c r="EU312" s="241"/>
      <c r="EV312" s="241"/>
      <c r="EW312" s="241"/>
      <c r="EX312" s="241"/>
      <c r="EY312" s="241"/>
      <c r="EZ312" s="241"/>
      <c r="FA312" s="241"/>
      <c r="FB312" s="241"/>
      <c r="FC312" s="241"/>
      <c r="FD312" s="241"/>
      <c r="FE312" s="241"/>
      <c r="FF312" s="241"/>
      <c r="FG312" s="241"/>
      <c r="FH312" s="241"/>
      <c r="FI312" s="241"/>
      <c r="FJ312" s="241"/>
      <c r="FK312" s="241"/>
      <c r="FL312" s="241"/>
      <c r="FM312" s="241"/>
      <c r="FN312" s="241"/>
      <c r="FO312" s="241"/>
      <c r="FP312" s="241"/>
      <c r="FQ312" s="241"/>
      <c r="FR312" s="241"/>
      <c r="FS312" s="241"/>
      <c r="FT312" s="241"/>
      <c r="FU312" s="241"/>
      <c r="FV312" s="241"/>
      <c r="FW312" s="241"/>
      <c r="FX312" s="241"/>
      <c r="FY312" s="241"/>
      <c r="FZ312" s="241"/>
      <c r="GA312" s="241"/>
      <c r="GB312" s="241"/>
      <c r="GC312" s="241"/>
      <c r="GD312" s="241"/>
      <c r="GE312" s="241"/>
      <c r="GF312" s="241"/>
      <c r="GG312" s="241"/>
      <c r="GH312" s="241"/>
      <c r="GI312" s="241"/>
      <c r="GJ312" s="241"/>
      <c r="GK312" s="241"/>
      <c r="GL312" s="241"/>
      <c r="GM312" s="241"/>
      <c r="GN312" s="241"/>
      <c r="GO312" s="241"/>
      <c r="GP312" s="241"/>
      <c r="GQ312" s="241"/>
      <c r="GR312" s="241"/>
      <c r="GS312" s="241"/>
      <c r="GT312" s="241"/>
      <c r="GU312" s="241"/>
      <c r="GV312" s="241"/>
      <c r="GW312" s="241"/>
      <c r="GX312" s="241"/>
      <c r="GY312" s="241"/>
      <c r="GZ312" s="241"/>
      <c r="HA312" s="241"/>
      <c r="HB312" s="241"/>
      <c r="HC312" s="241"/>
      <c r="HD312" s="241"/>
      <c r="HE312" s="241"/>
      <c r="HF312" s="241"/>
    </row>
    <row r="313" spans="1:214" s="299" customFormat="1" ht="15" customHeight="1">
      <c r="A313" s="284"/>
      <c r="B313" s="284"/>
      <c r="C313" s="241"/>
      <c r="D313" s="241"/>
      <c r="E313" s="241"/>
      <c r="F313" s="241"/>
      <c r="G313" s="241"/>
      <c r="H313" s="241"/>
      <c r="I313" s="241"/>
      <c r="J313" s="241"/>
      <c r="K313" s="241"/>
      <c r="L313" s="241"/>
      <c r="M313" s="241"/>
      <c r="N313" s="241"/>
      <c r="O313" s="241"/>
      <c r="P313" s="241"/>
      <c r="Q313" s="241"/>
      <c r="R313" s="241"/>
      <c r="S313" s="241"/>
      <c r="T313" s="241"/>
      <c r="U313" s="241" t="s">
        <v>507</v>
      </c>
      <c r="V313" s="241"/>
      <c r="W313" s="241"/>
      <c r="X313" s="241"/>
      <c r="Y313" s="241"/>
      <c r="Z313" s="241"/>
      <c r="AA313" s="241"/>
      <c r="AB313" s="241"/>
      <c r="AC313" s="241" t="s">
        <v>311</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c r="DD313" s="241"/>
      <c r="DE313" s="241"/>
      <c r="DF313" s="241"/>
      <c r="DG313" s="241"/>
      <c r="DH313" s="241"/>
      <c r="DI313" s="241"/>
      <c r="DJ313" s="241"/>
      <c r="DK313" s="241"/>
      <c r="DL313" s="241"/>
      <c r="DM313" s="241"/>
      <c r="DN313" s="241"/>
      <c r="DO313" s="241"/>
      <c r="DP313" s="241"/>
      <c r="DQ313" s="241"/>
      <c r="DR313" s="241"/>
      <c r="DS313" s="241"/>
      <c r="DT313" s="241"/>
      <c r="DU313" s="241"/>
      <c r="DV313" s="241"/>
      <c r="DW313" s="241"/>
      <c r="DX313" s="241"/>
      <c r="DY313" s="241"/>
      <c r="DZ313" s="241"/>
      <c r="EA313" s="241"/>
      <c r="EB313" s="241"/>
      <c r="EC313" s="241"/>
      <c r="ED313" s="241"/>
      <c r="EE313" s="241"/>
      <c r="EF313" s="241"/>
      <c r="EG313" s="241"/>
      <c r="EH313" s="241"/>
      <c r="EI313" s="241"/>
      <c r="EJ313" s="241"/>
      <c r="EK313" s="241"/>
      <c r="EL313" s="241"/>
      <c r="EM313" s="241"/>
      <c r="EN313" s="241"/>
      <c r="EO313" s="241"/>
      <c r="EP313" s="241"/>
      <c r="EQ313" s="241"/>
      <c r="ER313" s="241"/>
      <c r="ES313" s="241"/>
      <c r="ET313" s="241"/>
      <c r="EU313" s="241"/>
      <c r="EV313" s="241"/>
      <c r="EW313" s="241"/>
      <c r="EX313" s="241"/>
      <c r="EY313" s="241"/>
      <c r="EZ313" s="241"/>
      <c r="FA313" s="241"/>
      <c r="FB313" s="241"/>
      <c r="FC313" s="241"/>
      <c r="FD313" s="241"/>
      <c r="FE313" s="241"/>
      <c r="FF313" s="241"/>
      <c r="FG313" s="241"/>
      <c r="FH313" s="241"/>
      <c r="FI313" s="241"/>
      <c r="FJ313" s="241"/>
      <c r="FK313" s="241"/>
      <c r="FL313" s="241"/>
      <c r="FM313" s="241"/>
      <c r="FN313" s="241"/>
      <c r="FO313" s="241"/>
      <c r="FP313" s="241"/>
      <c r="FQ313" s="241"/>
      <c r="FR313" s="241"/>
      <c r="FS313" s="241"/>
      <c r="FT313" s="241"/>
      <c r="FU313" s="241"/>
      <c r="FV313" s="241"/>
      <c r="FW313" s="241"/>
      <c r="FX313" s="241"/>
      <c r="FY313" s="241"/>
      <c r="FZ313" s="241"/>
      <c r="GA313" s="241"/>
      <c r="GB313" s="241"/>
      <c r="GC313" s="241"/>
      <c r="GD313" s="241"/>
      <c r="GE313" s="241"/>
      <c r="GF313" s="241"/>
      <c r="GG313" s="241"/>
      <c r="GH313" s="241"/>
      <c r="GI313" s="241"/>
      <c r="GJ313" s="241"/>
      <c r="GK313" s="241"/>
      <c r="GL313" s="241"/>
      <c r="GM313" s="241"/>
      <c r="GN313" s="241"/>
      <c r="GO313" s="241"/>
      <c r="GP313" s="241"/>
      <c r="GQ313" s="241"/>
      <c r="GR313" s="241"/>
      <c r="GS313" s="241"/>
      <c r="GT313" s="241"/>
      <c r="GU313" s="241"/>
      <c r="GV313" s="241"/>
      <c r="GW313" s="241"/>
      <c r="GX313" s="241"/>
      <c r="GY313" s="241"/>
      <c r="GZ313" s="241"/>
      <c r="HA313" s="241"/>
      <c r="HB313" s="241"/>
      <c r="HC313" s="241"/>
      <c r="HD313" s="241"/>
      <c r="HE313" s="241"/>
      <c r="HF313" s="241"/>
    </row>
    <row r="314" spans="1:214" s="299" customFormat="1" ht="15" customHeight="1">
      <c r="A314" s="284"/>
      <c r="B314" s="284"/>
      <c r="C314" s="241"/>
      <c r="D314" s="241"/>
      <c r="E314" s="241"/>
      <c r="F314" s="241"/>
      <c r="G314" s="241"/>
      <c r="H314" s="241"/>
      <c r="I314" s="241"/>
      <c r="J314" s="241"/>
      <c r="K314" s="241"/>
      <c r="L314" s="241"/>
      <c r="M314" s="241"/>
      <c r="N314" s="241"/>
      <c r="O314" s="241"/>
      <c r="P314" s="241"/>
      <c r="Q314" s="241"/>
      <c r="R314" s="241"/>
      <c r="S314" s="241"/>
      <c r="T314" s="241"/>
      <c r="U314" s="241" t="s">
        <v>508</v>
      </c>
      <c r="V314" s="241"/>
      <c r="W314" s="241"/>
      <c r="X314" s="241"/>
      <c r="Y314" s="241"/>
      <c r="Z314" s="241"/>
      <c r="AA314" s="241"/>
      <c r="AB314" s="241"/>
      <c r="AC314" s="241" t="s">
        <v>325</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c r="DO314" s="241"/>
      <c r="DP314" s="241"/>
      <c r="DQ314" s="241"/>
      <c r="DR314" s="241"/>
      <c r="DS314" s="241"/>
      <c r="DT314" s="241"/>
      <c r="DU314" s="241"/>
      <c r="DV314" s="241"/>
      <c r="DW314" s="241"/>
      <c r="DX314" s="241"/>
      <c r="DY314" s="241"/>
      <c r="DZ314" s="241"/>
      <c r="EA314" s="241"/>
      <c r="EB314" s="241"/>
      <c r="EC314" s="241"/>
      <c r="ED314" s="241"/>
      <c r="EE314" s="241"/>
      <c r="EF314" s="241"/>
      <c r="EG314" s="241"/>
      <c r="EH314" s="241"/>
      <c r="EI314" s="241"/>
      <c r="EJ314" s="241"/>
      <c r="EK314" s="241"/>
      <c r="EL314" s="241"/>
      <c r="EM314" s="241"/>
      <c r="EN314" s="241"/>
      <c r="EO314" s="241"/>
      <c r="EP314" s="241"/>
      <c r="EQ314" s="241"/>
      <c r="ER314" s="241"/>
      <c r="ES314" s="241"/>
      <c r="ET314" s="241"/>
      <c r="EU314" s="241"/>
      <c r="EV314" s="241"/>
      <c r="EW314" s="241"/>
      <c r="EX314" s="241"/>
      <c r="EY314" s="241"/>
      <c r="EZ314" s="241"/>
      <c r="FA314" s="241"/>
      <c r="FB314" s="241"/>
      <c r="FC314" s="241"/>
      <c r="FD314" s="241"/>
      <c r="FE314" s="241"/>
      <c r="FF314" s="241"/>
      <c r="FG314" s="241"/>
      <c r="FH314" s="241"/>
      <c r="FI314" s="241"/>
      <c r="FJ314" s="241"/>
      <c r="FK314" s="241"/>
      <c r="FL314" s="241"/>
      <c r="FM314" s="241"/>
      <c r="FN314" s="241"/>
      <c r="FO314" s="241"/>
      <c r="FP314" s="241"/>
      <c r="FQ314" s="241"/>
      <c r="FR314" s="241"/>
      <c r="FS314" s="241"/>
      <c r="FT314" s="241"/>
      <c r="FU314" s="241"/>
      <c r="FV314" s="241"/>
      <c r="FW314" s="241"/>
      <c r="FX314" s="241"/>
      <c r="FY314" s="241"/>
      <c r="FZ314" s="241"/>
      <c r="GA314" s="241"/>
      <c r="GB314" s="241"/>
      <c r="GC314" s="241"/>
      <c r="GD314" s="241"/>
      <c r="GE314" s="241"/>
      <c r="GF314" s="241"/>
      <c r="GG314" s="241"/>
      <c r="GH314" s="241"/>
      <c r="GI314" s="241"/>
      <c r="GJ314" s="241"/>
      <c r="GK314" s="241"/>
      <c r="GL314" s="241"/>
      <c r="GM314" s="241"/>
      <c r="GN314" s="241"/>
      <c r="GO314" s="241"/>
      <c r="GP314" s="241"/>
      <c r="GQ314" s="241"/>
      <c r="GR314" s="241"/>
      <c r="GS314" s="241"/>
      <c r="GT314" s="241"/>
      <c r="GU314" s="241"/>
      <c r="GV314" s="241"/>
      <c r="GW314" s="241"/>
      <c r="GX314" s="241"/>
      <c r="GY314" s="241"/>
      <c r="GZ314" s="241"/>
      <c r="HA314" s="241"/>
      <c r="HB314" s="241"/>
      <c r="HC314" s="241"/>
      <c r="HD314" s="241"/>
      <c r="HE314" s="241"/>
      <c r="HF314" s="241"/>
    </row>
    <row r="315" spans="1:214" s="299" customFormat="1" ht="15" customHeight="1">
      <c r="A315" s="284"/>
      <c r="B315" s="284"/>
      <c r="C315" s="241"/>
      <c r="D315" s="241"/>
      <c r="E315" s="241"/>
      <c r="F315" s="241"/>
      <c r="G315" s="241"/>
      <c r="H315" s="241"/>
      <c r="I315" s="241"/>
      <c r="J315" s="241"/>
      <c r="K315" s="241"/>
      <c r="L315" s="241"/>
      <c r="M315" s="241"/>
      <c r="N315" s="241"/>
      <c r="O315" s="241"/>
      <c r="P315" s="241"/>
      <c r="Q315" s="241"/>
      <c r="R315" s="241"/>
      <c r="S315" s="241"/>
      <c r="T315" s="241"/>
      <c r="U315" s="241" t="s">
        <v>509</v>
      </c>
      <c r="V315" s="241"/>
      <c r="W315" s="241"/>
      <c r="X315" s="241"/>
      <c r="Y315" s="241"/>
      <c r="Z315" s="241"/>
      <c r="AA315" s="241"/>
      <c r="AB315" s="241"/>
      <c r="AC315" s="241" t="s">
        <v>325</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c r="DD315" s="241"/>
      <c r="DE315" s="241"/>
      <c r="DF315" s="241"/>
      <c r="DG315" s="241"/>
      <c r="DH315" s="241"/>
      <c r="DI315" s="241"/>
      <c r="DJ315" s="241"/>
      <c r="DK315" s="241"/>
      <c r="DL315" s="241"/>
      <c r="DM315" s="241"/>
      <c r="DN315" s="241"/>
      <c r="DO315" s="241"/>
      <c r="DP315" s="241"/>
      <c r="DQ315" s="241"/>
      <c r="DR315" s="241"/>
      <c r="DS315" s="241"/>
      <c r="DT315" s="241"/>
      <c r="DU315" s="241"/>
      <c r="DV315" s="241"/>
      <c r="DW315" s="241"/>
      <c r="DX315" s="241"/>
      <c r="DY315" s="241"/>
      <c r="DZ315" s="241"/>
      <c r="EA315" s="241"/>
      <c r="EB315" s="241"/>
      <c r="EC315" s="241"/>
      <c r="ED315" s="241"/>
      <c r="EE315" s="241"/>
      <c r="EF315" s="241"/>
      <c r="EG315" s="241"/>
      <c r="EH315" s="241"/>
      <c r="EI315" s="241"/>
      <c r="EJ315" s="241"/>
      <c r="EK315" s="241"/>
      <c r="EL315" s="241"/>
      <c r="EM315" s="241"/>
      <c r="EN315" s="241"/>
      <c r="EO315" s="241"/>
      <c r="EP315" s="241"/>
      <c r="EQ315" s="241"/>
      <c r="ER315" s="241"/>
      <c r="ES315" s="241"/>
      <c r="ET315" s="241"/>
      <c r="EU315" s="241"/>
      <c r="EV315" s="241"/>
      <c r="EW315" s="241"/>
      <c r="EX315" s="241"/>
      <c r="EY315" s="241"/>
      <c r="EZ315" s="241"/>
      <c r="FA315" s="241"/>
      <c r="FB315" s="241"/>
      <c r="FC315" s="241"/>
      <c r="FD315" s="241"/>
      <c r="FE315" s="241"/>
      <c r="FF315" s="241"/>
      <c r="FG315" s="241"/>
      <c r="FH315" s="241"/>
      <c r="FI315" s="241"/>
      <c r="FJ315" s="241"/>
      <c r="FK315" s="241"/>
      <c r="FL315" s="241"/>
      <c r="FM315" s="241"/>
      <c r="FN315" s="241"/>
      <c r="FO315" s="241"/>
      <c r="FP315" s="241"/>
      <c r="FQ315" s="241"/>
      <c r="FR315" s="241"/>
      <c r="FS315" s="241"/>
      <c r="FT315" s="241"/>
      <c r="FU315" s="241"/>
      <c r="FV315" s="241"/>
      <c r="FW315" s="241"/>
      <c r="FX315" s="241"/>
      <c r="FY315" s="241"/>
      <c r="FZ315" s="241"/>
      <c r="GA315" s="241"/>
      <c r="GB315" s="241"/>
      <c r="GC315" s="241"/>
      <c r="GD315" s="241"/>
      <c r="GE315" s="241"/>
      <c r="GF315" s="241"/>
      <c r="GG315" s="241"/>
      <c r="GH315" s="241"/>
      <c r="GI315" s="241"/>
      <c r="GJ315" s="241"/>
      <c r="GK315" s="241"/>
      <c r="GL315" s="241"/>
      <c r="GM315" s="241"/>
      <c r="GN315" s="241"/>
      <c r="GO315" s="241"/>
      <c r="GP315" s="241"/>
      <c r="GQ315" s="241"/>
      <c r="GR315" s="241"/>
      <c r="GS315" s="241"/>
      <c r="GT315" s="241"/>
      <c r="GU315" s="241"/>
      <c r="GV315" s="241"/>
      <c r="GW315" s="241"/>
      <c r="GX315" s="241"/>
      <c r="GY315" s="241"/>
      <c r="GZ315" s="241"/>
      <c r="HA315" s="241"/>
      <c r="HB315" s="241"/>
      <c r="HC315" s="241"/>
      <c r="HD315" s="241"/>
      <c r="HE315" s="241"/>
      <c r="HF315" s="241"/>
    </row>
    <row r="316" spans="1:214" s="299" customFormat="1" ht="15" customHeight="1">
      <c r="A316" s="284"/>
      <c r="B316" s="284"/>
      <c r="C316" s="241"/>
      <c r="D316" s="241"/>
      <c r="E316" s="241"/>
      <c r="F316" s="241"/>
      <c r="G316" s="241"/>
      <c r="H316" s="241"/>
      <c r="I316" s="241"/>
      <c r="J316" s="241"/>
      <c r="K316" s="241"/>
      <c r="L316" s="241"/>
      <c r="M316" s="241"/>
      <c r="N316" s="241"/>
      <c r="O316" s="241"/>
      <c r="P316" s="241"/>
      <c r="Q316" s="241"/>
      <c r="R316" s="241"/>
      <c r="S316" s="241"/>
      <c r="T316" s="241"/>
      <c r="U316" s="241" t="s">
        <v>510</v>
      </c>
      <c r="V316" s="241"/>
      <c r="W316" s="241"/>
      <c r="X316" s="241"/>
      <c r="Y316" s="241"/>
      <c r="Z316" s="241"/>
      <c r="AA316" s="241"/>
      <c r="AB316" s="241"/>
      <c r="AC316" s="241" t="s">
        <v>386</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1"/>
      <c r="GM316" s="241"/>
      <c r="GN316" s="241"/>
      <c r="GO316" s="241"/>
      <c r="GP316" s="241"/>
      <c r="GQ316" s="241"/>
      <c r="GR316" s="241"/>
      <c r="GS316" s="241"/>
      <c r="GT316" s="241"/>
      <c r="GU316" s="241"/>
      <c r="GV316" s="241"/>
      <c r="GW316" s="241"/>
      <c r="GX316" s="241"/>
      <c r="GY316" s="241"/>
      <c r="GZ316" s="241"/>
      <c r="HA316" s="241"/>
      <c r="HB316" s="241"/>
      <c r="HC316" s="241"/>
      <c r="HD316" s="241"/>
      <c r="HE316" s="241"/>
      <c r="HF316" s="241"/>
    </row>
    <row r="317" spans="1:214" s="299" customFormat="1" ht="15" customHeight="1">
      <c r="A317" s="284"/>
      <c r="B317" s="284"/>
      <c r="C317" s="241"/>
      <c r="D317" s="241"/>
      <c r="E317" s="241"/>
      <c r="F317" s="241"/>
      <c r="G317" s="241"/>
      <c r="H317" s="241"/>
      <c r="I317" s="241"/>
      <c r="J317" s="241"/>
      <c r="K317" s="241"/>
      <c r="L317" s="241"/>
      <c r="M317" s="241"/>
      <c r="N317" s="241"/>
      <c r="O317" s="241"/>
      <c r="P317" s="241"/>
      <c r="Q317" s="241"/>
      <c r="R317" s="241"/>
      <c r="S317" s="241"/>
      <c r="T317" s="241"/>
      <c r="U317" s="241" t="s">
        <v>278</v>
      </c>
      <c r="V317" s="241"/>
      <c r="W317" s="241"/>
      <c r="X317" s="241"/>
      <c r="Y317" s="241"/>
      <c r="Z317" s="241"/>
      <c r="AA317" s="241"/>
      <c r="AB317" s="241"/>
      <c r="AC317" s="241" t="s">
        <v>350</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c r="CJ317" s="241"/>
      <c r="CK317" s="241"/>
      <c r="CL317" s="241"/>
      <c r="CM317" s="241"/>
      <c r="CN317" s="241"/>
      <c r="CO317" s="241"/>
      <c r="CP317" s="241"/>
      <c r="CQ317" s="241"/>
      <c r="CR317" s="241"/>
      <c r="CS317" s="241"/>
      <c r="CT317" s="241"/>
      <c r="CU317" s="241"/>
      <c r="CV317" s="241"/>
      <c r="CW317" s="241"/>
      <c r="CX317" s="241"/>
      <c r="CY317" s="241"/>
      <c r="CZ317" s="241"/>
      <c r="DA317" s="241"/>
      <c r="DB317" s="241"/>
      <c r="DC317" s="241"/>
      <c r="DD317" s="241"/>
      <c r="DE317" s="241"/>
      <c r="DF317" s="241"/>
      <c r="DG317" s="241"/>
      <c r="DH317" s="241"/>
      <c r="DI317" s="241"/>
      <c r="DJ317" s="241"/>
      <c r="DK317" s="241"/>
      <c r="DL317" s="241"/>
      <c r="DM317" s="241"/>
      <c r="DN317" s="241"/>
      <c r="DO317" s="241"/>
      <c r="DP317" s="241"/>
      <c r="DQ317" s="241"/>
      <c r="DR317" s="241"/>
      <c r="DS317" s="241"/>
      <c r="DT317" s="241"/>
      <c r="DU317" s="241"/>
      <c r="DV317" s="241"/>
      <c r="DW317" s="241"/>
      <c r="DX317" s="241"/>
      <c r="DY317" s="241"/>
      <c r="DZ317" s="241"/>
      <c r="EA317" s="241"/>
      <c r="EB317" s="241"/>
      <c r="EC317" s="241"/>
      <c r="ED317" s="241"/>
      <c r="EE317" s="241"/>
      <c r="EF317" s="241"/>
      <c r="EG317" s="241"/>
      <c r="EH317" s="241"/>
      <c r="EI317" s="241"/>
      <c r="EJ317" s="241"/>
      <c r="EK317" s="241"/>
      <c r="EL317" s="241"/>
      <c r="EM317" s="241"/>
      <c r="EN317" s="241"/>
      <c r="EO317" s="241"/>
      <c r="EP317" s="241"/>
      <c r="EQ317" s="241"/>
      <c r="ER317" s="241"/>
      <c r="ES317" s="241"/>
      <c r="ET317" s="241"/>
      <c r="EU317" s="241"/>
      <c r="EV317" s="241"/>
      <c r="EW317" s="241"/>
      <c r="EX317" s="241"/>
      <c r="EY317" s="241"/>
      <c r="EZ317" s="241"/>
      <c r="FA317" s="241"/>
      <c r="FB317" s="241"/>
      <c r="FC317" s="241"/>
      <c r="FD317" s="241"/>
      <c r="FE317" s="241"/>
      <c r="FF317" s="241"/>
      <c r="FG317" s="241"/>
      <c r="FH317" s="241"/>
      <c r="FI317" s="241"/>
      <c r="FJ317" s="241"/>
      <c r="FK317" s="241"/>
      <c r="FL317" s="241"/>
      <c r="FM317" s="241"/>
      <c r="FN317" s="241"/>
      <c r="FO317" s="241"/>
      <c r="FP317" s="241"/>
      <c r="FQ317" s="241"/>
      <c r="FR317" s="241"/>
      <c r="FS317" s="241"/>
      <c r="FT317" s="241"/>
      <c r="FU317" s="241"/>
      <c r="FV317" s="241"/>
      <c r="FW317" s="241"/>
      <c r="FX317" s="241"/>
      <c r="FY317" s="241"/>
      <c r="FZ317" s="241"/>
      <c r="GA317" s="241"/>
      <c r="GB317" s="241"/>
      <c r="GC317" s="241"/>
      <c r="GD317" s="241"/>
      <c r="GE317" s="241"/>
      <c r="GF317" s="241"/>
      <c r="GG317" s="241"/>
      <c r="GH317" s="241"/>
      <c r="GI317" s="241"/>
      <c r="GJ317" s="241"/>
      <c r="GK317" s="241"/>
      <c r="GL317" s="241"/>
      <c r="GM317" s="241"/>
      <c r="GN317" s="241"/>
      <c r="GO317" s="241"/>
      <c r="GP317" s="241"/>
      <c r="GQ317" s="241"/>
      <c r="GR317" s="241"/>
      <c r="GS317" s="241"/>
      <c r="GT317" s="241"/>
      <c r="GU317" s="241"/>
      <c r="GV317" s="241"/>
      <c r="GW317" s="241"/>
      <c r="GX317" s="241"/>
      <c r="GY317" s="241"/>
      <c r="GZ317" s="241"/>
      <c r="HA317" s="241"/>
      <c r="HB317" s="241"/>
      <c r="HC317" s="241"/>
      <c r="HD317" s="241"/>
      <c r="HE317" s="241"/>
      <c r="HF317" s="241"/>
    </row>
    <row r="318" spans="1:214" s="299" customFormat="1" ht="15" customHeight="1">
      <c r="A318" s="284"/>
      <c r="B318" s="284"/>
      <c r="C318" s="241"/>
      <c r="D318" s="241"/>
      <c r="E318" s="241"/>
      <c r="F318" s="241"/>
      <c r="G318" s="241"/>
      <c r="H318" s="241"/>
      <c r="I318" s="241"/>
      <c r="J318" s="241"/>
      <c r="K318" s="241"/>
      <c r="L318" s="241"/>
      <c r="M318" s="241"/>
      <c r="N318" s="241"/>
      <c r="O318" s="241"/>
      <c r="P318" s="241"/>
      <c r="Q318" s="241"/>
      <c r="R318" s="241"/>
      <c r="S318" s="241"/>
      <c r="T318" s="241"/>
      <c r="U318" s="241" t="s">
        <v>511</v>
      </c>
      <c r="V318" s="241"/>
      <c r="W318" s="241"/>
      <c r="X318" s="241"/>
      <c r="Y318" s="241"/>
      <c r="Z318" s="241"/>
      <c r="AA318" s="241"/>
      <c r="AB318" s="241"/>
      <c r="AC318" s="241" t="s">
        <v>325</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c r="DD318" s="241"/>
      <c r="DE318" s="241"/>
      <c r="DF318" s="241"/>
      <c r="DG318" s="241"/>
      <c r="DH318" s="241"/>
      <c r="DI318" s="241"/>
      <c r="DJ318" s="241"/>
      <c r="DK318" s="241"/>
      <c r="DL318" s="241"/>
      <c r="DM318" s="241"/>
      <c r="DN318" s="241"/>
      <c r="DO318" s="241"/>
      <c r="DP318" s="241"/>
      <c r="DQ318" s="241"/>
      <c r="DR318" s="241"/>
      <c r="DS318" s="241"/>
      <c r="DT318" s="241"/>
      <c r="DU318" s="241"/>
      <c r="DV318" s="241"/>
      <c r="DW318" s="241"/>
      <c r="DX318" s="241"/>
      <c r="DY318" s="241"/>
      <c r="DZ318" s="241"/>
      <c r="EA318" s="241"/>
      <c r="EB318" s="241"/>
      <c r="EC318" s="241"/>
      <c r="ED318" s="241"/>
      <c r="EE318" s="241"/>
      <c r="EF318" s="241"/>
      <c r="EG318" s="241"/>
      <c r="EH318" s="241"/>
      <c r="EI318" s="241"/>
      <c r="EJ318" s="241"/>
      <c r="EK318" s="241"/>
      <c r="EL318" s="241"/>
      <c r="EM318" s="241"/>
      <c r="EN318" s="241"/>
      <c r="EO318" s="241"/>
      <c r="EP318" s="241"/>
      <c r="EQ318" s="241"/>
      <c r="ER318" s="241"/>
      <c r="ES318" s="241"/>
      <c r="ET318" s="241"/>
      <c r="EU318" s="241"/>
      <c r="EV318" s="241"/>
      <c r="EW318" s="241"/>
      <c r="EX318" s="241"/>
      <c r="EY318" s="241"/>
      <c r="EZ318" s="241"/>
      <c r="FA318" s="241"/>
      <c r="FB318" s="241"/>
      <c r="FC318" s="241"/>
      <c r="FD318" s="241"/>
      <c r="FE318" s="241"/>
      <c r="FF318" s="241"/>
      <c r="FG318" s="241"/>
      <c r="FH318" s="241"/>
      <c r="FI318" s="241"/>
      <c r="FJ318" s="241"/>
      <c r="FK318" s="241"/>
      <c r="FL318" s="241"/>
      <c r="FM318" s="241"/>
      <c r="FN318" s="241"/>
      <c r="FO318" s="241"/>
      <c r="FP318" s="241"/>
      <c r="FQ318" s="241"/>
      <c r="FR318" s="241"/>
      <c r="FS318" s="241"/>
      <c r="FT318" s="241"/>
      <c r="FU318" s="241"/>
      <c r="FV318" s="241"/>
      <c r="FW318" s="241"/>
      <c r="FX318" s="241"/>
      <c r="FY318" s="241"/>
      <c r="FZ318" s="241"/>
      <c r="GA318" s="241"/>
      <c r="GB318" s="241"/>
      <c r="GC318" s="241"/>
      <c r="GD318" s="241"/>
      <c r="GE318" s="241"/>
      <c r="GF318" s="241"/>
      <c r="GG318" s="241"/>
      <c r="GH318" s="241"/>
      <c r="GI318" s="241"/>
      <c r="GJ318" s="241"/>
      <c r="GK318" s="241"/>
      <c r="GL318" s="241"/>
      <c r="GM318" s="241"/>
      <c r="GN318" s="241"/>
      <c r="GO318" s="241"/>
      <c r="GP318" s="241"/>
      <c r="GQ318" s="241"/>
      <c r="GR318" s="241"/>
      <c r="GS318" s="241"/>
      <c r="GT318" s="241"/>
      <c r="GU318" s="241"/>
      <c r="GV318" s="241"/>
      <c r="GW318" s="241"/>
      <c r="GX318" s="241"/>
      <c r="GY318" s="241"/>
      <c r="GZ318" s="241"/>
      <c r="HA318" s="241"/>
      <c r="HB318" s="241"/>
      <c r="HC318" s="241"/>
      <c r="HD318" s="241"/>
      <c r="HE318" s="241"/>
      <c r="HF318" s="241"/>
    </row>
    <row r="319" spans="1:214" s="299" customFormat="1" ht="15" customHeight="1">
      <c r="A319" s="284"/>
      <c r="B319" s="284"/>
      <c r="C319" s="241"/>
      <c r="D319" s="241"/>
      <c r="E319" s="241"/>
      <c r="F319" s="241"/>
      <c r="G319" s="241"/>
      <c r="H319" s="241"/>
      <c r="I319" s="241"/>
      <c r="J319" s="241"/>
      <c r="K319" s="241"/>
      <c r="L319" s="241"/>
      <c r="M319" s="241"/>
      <c r="N319" s="241"/>
      <c r="O319" s="241"/>
      <c r="P319" s="241"/>
      <c r="Q319" s="241"/>
      <c r="R319" s="241"/>
      <c r="S319" s="241"/>
      <c r="T319" s="241"/>
      <c r="U319" s="241" t="s">
        <v>512</v>
      </c>
      <c r="V319" s="241"/>
      <c r="W319" s="241"/>
      <c r="X319" s="241"/>
      <c r="Y319" s="241"/>
      <c r="Z319" s="241"/>
      <c r="AA319" s="241"/>
      <c r="AB319" s="241"/>
      <c r="AC319" s="241" t="s">
        <v>350</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c r="DD319" s="241"/>
      <c r="DE319" s="241"/>
      <c r="DF319" s="241"/>
      <c r="DG319" s="241"/>
      <c r="DH319" s="241"/>
      <c r="DI319" s="241"/>
      <c r="DJ319" s="241"/>
      <c r="DK319" s="241"/>
      <c r="DL319" s="241"/>
      <c r="DM319" s="241"/>
      <c r="DN319" s="241"/>
      <c r="DO319" s="241"/>
      <c r="DP319" s="241"/>
      <c r="DQ319" s="241"/>
      <c r="DR319" s="241"/>
      <c r="DS319" s="241"/>
      <c r="DT319" s="241"/>
      <c r="DU319" s="241"/>
      <c r="DV319" s="241"/>
      <c r="DW319" s="241"/>
      <c r="DX319" s="241"/>
      <c r="DY319" s="241"/>
      <c r="DZ319" s="241"/>
      <c r="EA319" s="241"/>
      <c r="EB319" s="241"/>
      <c r="EC319" s="241"/>
      <c r="ED319" s="241"/>
      <c r="EE319" s="241"/>
      <c r="EF319" s="241"/>
      <c r="EG319" s="241"/>
      <c r="EH319" s="241"/>
      <c r="EI319" s="241"/>
      <c r="EJ319" s="241"/>
      <c r="EK319" s="241"/>
      <c r="EL319" s="241"/>
      <c r="EM319" s="241"/>
      <c r="EN319" s="241"/>
      <c r="EO319" s="241"/>
      <c r="EP319" s="241"/>
      <c r="EQ319" s="241"/>
      <c r="ER319" s="241"/>
      <c r="ES319" s="241"/>
      <c r="ET319" s="241"/>
      <c r="EU319" s="241"/>
      <c r="EV319" s="241"/>
      <c r="EW319" s="241"/>
      <c r="EX319" s="241"/>
      <c r="EY319" s="241"/>
      <c r="EZ319" s="241"/>
      <c r="FA319" s="241"/>
      <c r="FB319" s="241"/>
      <c r="FC319" s="241"/>
      <c r="FD319" s="241"/>
      <c r="FE319" s="241"/>
      <c r="FF319" s="241"/>
      <c r="FG319" s="241"/>
      <c r="FH319" s="241"/>
      <c r="FI319" s="241"/>
      <c r="FJ319" s="241"/>
      <c r="FK319" s="241"/>
      <c r="FL319" s="241"/>
      <c r="FM319" s="241"/>
      <c r="FN319" s="241"/>
      <c r="FO319" s="241"/>
      <c r="FP319" s="241"/>
      <c r="FQ319" s="241"/>
      <c r="FR319" s="241"/>
      <c r="FS319" s="241"/>
      <c r="FT319" s="241"/>
      <c r="FU319" s="241"/>
      <c r="FV319" s="241"/>
      <c r="FW319" s="241"/>
      <c r="FX319" s="241"/>
      <c r="FY319" s="241"/>
      <c r="FZ319" s="241"/>
      <c r="GA319" s="241"/>
      <c r="GB319" s="241"/>
      <c r="GC319" s="241"/>
      <c r="GD319" s="241"/>
      <c r="GE319" s="241"/>
      <c r="GF319" s="241"/>
      <c r="GG319" s="241"/>
      <c r="GH319" s="241"/>
      <c r="GI319" s="241"/>
      <c r="GJ319" s="241"/>
      <c r="GK319" s="241"/>
      <c r="GL319" s="241"/>
      <c r="GM319" s="241"/>
      <c r="GN319" s="241"/>
      <c r="GO319" s="241"/>
      <c r="GP319" s="241"/>
      <c r="GQ319" s="241"/>
      <c r="GR319" s="241"/>
      <c r="GS319" s="241"/>
      <c r="GT319" s="241"/>
      <c r="GU319" s="241"/>
      <c r="GV319" s="241"/>
      <c r="GW319" s="241"/>
      <c r="GX319" s="241"/>
      <c r="GY319" s="241"/>
      <c r="GZ319" s="241"/>
      <c r="HA319" s="241"/>
      <c r="HB319" s="241"/>
      <c r="HC319" s="241"/>
      <c r="HD319" s="241"/>
      <c r="HE319" s="241"/>
      <c r="HF319" s="241"/>
    </row>
    <row r="320" spans="1:214" s="299" customFormat="1" ht="15" customHeight="1">
      <c r="A320" s="284"/>
      <c r="B320" s="284"/>
      <c r="C320" s="241"/>
      <c r="D320" s="241"/>
      <c r="E320" s="241"/>
      <c r="F320" s="241"/>
      <c r="G320" s="241"/>
      <c r="H320" s="241"/>
      <c r="I320" s="241"/>
      <c r="J320" s="241"/>
      <c r="K320" s="241"/>
      <c r="L320" s="241"/>
      <c r="M320" s="241"/>
      <c r="N320" s="241"/>
      <c r="O320" s="241"/>
      <c r="P320" s="241"/>
      <c r="Q320" s="241"/>
      <c r="R320" s="241"/>
      <c r="S320" s="241"/>
      <c r="T320" s="241"/>
      <c r="U320" s="241" t="s">
        <v>513</v>
      </c>
      <c r="V320" s="241"/>
      <c r="W320" s="241"/>
      <c r="X320" s="241"/>
      <c r="Y320" s="241"/>
      <c r="Z320" s="241"/>
      <c r="AA320" s="241"/>
      <c r="AB320" s="241"/>
      <c r="AC320" s="241" t="s">
        <v>322</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c r="EN320" s="241"/>
      <c r="EO320" s="241"/>
      <c r="EP320" s="241"/>
      <c r="EQ320" s="241"/>
      <c r="ER320" s="241"/>
      <c r="ES320" s="241"/>
      <c r="ET320" s="241"/>
      <c r="EU320" s="241"/>
      <c r="EV320" s="241"/>
      <c r="EW320" s="241"/>
      <c r="EX320" s="241"/>
      <c r="EY320" s="241"/>
      <c r="EZ320" s="241"/>
      <c r="FA320" s="241"/>
      <c r="FB320" s="241"/>
      <c r="FC320" s="241"/>
      <c r="FD320" s="241"/>
      <c r="FE320" s="241"/>
      <c r="FF320" s="241"/>
      <c r="FG320" s="241"/>
      <c r="FH320" s="241"/>
      <c r="FI320" s="241"/>
      <c r="FJ320" s="241"/>
      <c r="FK320" s="241"/>
      <c r="FL320" s="241"/>
      <c r="FM320" s="241"/>
      <c r="FN320" s="241"/>
      <c r="FO320" s="241"/>
      <c r="FP320" s="241"/>
      <c r="FQ320" s="241"/>
      <c r="FR320" s="241"/>
      <c r="FS320" s="241"/>
      <c r="FT320" s="241"/>
      <c r="FU320" s="241"/>
      <c r="FV320" s="241"/>
      <c r="FW320" s="241"/>
      <c r="FX320" s="241"/>
      <c r="FY320" s="241"/>
      <c r="FZ320" s="241"/>
      <c r="GA320" s="241"/>
      <c r="GB320" s="241"/>
      <c r="GC320" s="241"/>
      <c r="GD320" s="241"/>
      <c r="GE320" s="241"/>
      <c r="GF320" s="241"/>
      <c r="GG320" s="241"/>
      <c r="GH320" s="241"/>
      <c r="GI320" s="241"/>
      <c r="GJ320" s="241"/>
      <c r="GK320" s="241"/>
      <c r="GL320" s="241"/>
      <c r="GM320" s="241"/>
      <c r="GN320" s="241"/>
      <c r="GO320" s="241"/>
      <c r="GP320" s="241"/>
      <c r="GQ320" s="241"/>
      <c r="GR320" s="241"/>
      <c r="GS320" s="241"/>
      <c r="GT320" s="241"/>
      <c r="GU320" s="241"/>
      <c r="GV320" s="241"/>
      <c r="GW320" s="241"/>
      <c r="GX320" s="241"/>
      <c r="GY320" s="241"/>
      <c r="GZ320" s="241"/>
      <c r="HA320" s="241"/>
      <c r="HB320" s="241"/>
      <c r="HC320" s="241"/>
      <c r="HD320" s="241"/>
      <c r="HE320" s="241"/>
      <c r="HF320" s="241"/>
    </row>
    <row r="321" spans="1:214" s="299" customFormat="1" ht="15" customHeight="1">
      <c r="A321" s="284"/>
      <c r="B321" s="284"/>
      <c r="C321" s="241"/>
      <c r="D321" s="241"/>
      <c r="E321" s="241"/>
      <c r="F321" s="241"/>
      <c r="G321" s="241"/>
      <c r="H321" s="241"/>
      <c r="I321" s="241"/>
      <c r="J321" s="241"/>
      <c r="K321" s="241"/>
      <c r="L321" s="241"/>
      <c r="M321" s="241"/>
      <c r="N321" s="241"/>
      <c r="O321" s="241"/>
      <c r="P321" s="241"/>
      <c r="Q321" s="241"/>
      <c r="R321" s="241"/>
      <c r="S321" s="241"/>
      <c r="T321" s="241"/>
      <c r="U321" s="241" t="s">
        <v>514</v>
      </c>
      <c r="V321" s="241"/>
      <c r="W321" s="241"/>
      <c r="X321" s="241"/>
      <c r="Y321" s="241"/>
      <c r="Z321" s="241"/>
      <c r="AA321" s="241"/>
      <c r="AB321" s="241"/>
      <c r="AC321" s="241" t="s">
        <v>309</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c r="EN321" s="241"/>
      <c r="EO321" s="241"/>
      <c r="EP321" s="241"/>
      <c r="EQ321" s="241"/>
      <c r="ER321" s="241"/>
      <c r="ES321" s="241"/>
      <c r="ET321" s="241"/>
      <c r="EU321" s="241"/>
      <c r="EV321" s="241"/>
      <c r="EW321" s="241"/>
      <c r="EX321" s="241"/>
      <c r="EY321" s="241"/>
      <c r="EZ321" s="241"/>
      <c r="FA321" s="241"/>
      <c r="FB321" s="241"/>
      <c r="FC321" s="241"/>
      <c r="FD321" s="241"/>
      <c r="FE321" s="241"/>
      <c r="FF321" s="241"/>
      <c r="FG321" s="241"/>
      <c r="FH321" s="241"/>
      <c r="FI321" s="241"/>
      <c r="FJ321" s="241"/>
      <c r="FK321" s="241"/>
      <c r="FL321" s="241"/>
      <c r="FM321" s="241"/>
      <c r="FN321" s="241"/>
      <c r="FO321" s="241"/>
      <c r="FP321" s="241"/>
      <c r="FQ321" s="241"/>
      <c r="FR321" s="241"/>
      <c r="FS321" s="241"/>
      <c r="FT321" s="241"/>
      <c r="FU321" s="241"/>
      <c r="FV321" s="241"/>
      <c r="FW321" s="241"/>
      <c r="FX321" s="241"/>
      <c r="FY321" s="241"/>
      <c r="FZ321" s="241"/>
      <c r="GA321" s="241"/>
      <c r="GB321" s="241"/>
      <c r="GC321" s="241"/>
      <c r="GD321" s="241"/>
      <c r="GE321" s="241"/>
      <c r="GF321" s="241"/>
      <c r="GG321" s="241"/>
      <c r="GH321" s="241"/>
      <c r="GI321" s="241"/>
      <c r="GJ321" s="241"/>
      <c r="GK321" s="241"/>
      <c r="GL321" s="241"/>
      <c r="GM321" s="241"/>
      <c r="GN321" s="241"/>
      <c r="GO321" s="241"/>
      <c r="GP321" s="241"/>
      <c r="GQ321" s="241"/>
      <c r="GR321" s="241"/>
      <c r="GS321" s="241"/>
      <c r="GT321" s="241"/>
      <c r="GU321" s="241"/>
      <c r="GV321" s="241"/>
      <c r="GW321" s="241"/>
      <c r="GX321" s="241"/>
      <c r="GY321" s="241"/>
      <c r="GZ321" s="241"/>
      <c r="HA321" s="241"/>
      <c r="HB321" s="241"/>
      <c r="HC321" s="241"/>
      <c r="HD321" s="241"/>
      <c r="HE321" s="241"/>
      <c r="HF321" s="241"/>
    </row>
    <row r="322" spans="1:214" s="299" customFormat="1" ht="15" customHeight="1">
      <c r="A322" s="284"/>
      <c r="B322" s="284"/>
      <c r="C322" s="241"/>
      <c r="D322" s="241"/>
      <c r="E322" s="241"/>
      <c r="F322" s="241"/>
      <c r="G322" s="241"/>
      <c r="H322" s="241"/>
      <c r="I322" s="241"/>
      <c r="J322" s="241"/>
      <c r="K322" s="241"/>
      <c r="L322" s="241"/>
      <c r="M322" s="241"/>
      <c r="N322" s="241"/>
      <c r="O322" s="241"/>
      <c r="P322" s="241"/>
      <c r="Q322" s="241"/>
      <c r="R322" s="241"/>
      <c r="S322" s="241"/>
      <c r="T322" s="241"/>
      <c r="U322" s="241" t="s">
        <v>515</v>
      </c>
      <c r="V322" s="241"/>
      <c r="W322" s="241"/>
      <c r="X322" s="241"/>
      <c r="Y322" s="241"/>
      <c r="Z322" s="241"/>
      <c r="AA322" s="241"/>
      <c r="AB322" s="241"/>
      <c r="AC322" s="241" t="s">
        <v>350</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c r="DD322" s="241"/>
      <c r="DE322" s="241"/>
      <c r="DF322" s="241"/>
      <c r="DG322" s="241"/>
      <c r="DH322" s="241"/>
      <c r="DI322" s="241"/>
      <c r="DJ322" s="241"/>
      <c r="DK322" s="241"/>
      <c r="DL322" s="241"/>
      <c r="DM322" s="241"/>
      <c r="DN322" s="241"/>
      <c r="DO322" s="241"/>
      <c r="DP322" s="241"/>
      <c r="DQ322" s="241"/>
      <c r="DR322" s="241"/>
      <c r="DS322" s="241"/>
      <c r="DT322" s="241"/>
      <c r="DU322" s="241"/>
      <c r="DV322" s="241"/>
      <c r="DW322" s="241"/>
      <c r="DX322" s="241"/>
      <c r="DY322" s="241"/>
      <c r="DZ322" s="241"/>
      <c r="EA322" s="241"/>
      <c r="EB322" s="241"/>
      <c r="EC322" s="241"/>
      <c r="ED322" s="241"/>
      <c r="EE322" s="241"/>
      <c r="EF322" s="241"/>
      <c r="EG322" s="241"/>
      <c r="EH322" s="241"/>
      <c r="EI322" s="241"/>
      <c r="EJ322" s="241"/>
      <c r="EK322" s="241"/>
      <c r="EL322" s="241"/>
      <c r="EM322" s="241"/>
      <c r="EN322" s="241"/>
      <c r="EO322" s="241"/>
      <c r="EP322" s="241"/>
      <c r="EQ322" s="241"/>
      <c r="ER322" s="241"/>
      <c r="ES322" s="241"/>
      <c r="ET322" s="241"/>
      <c r="EU322" s="241"/>
      <c r="EV322" s="241"/>
      <c r="EW322" s="241"/>
      <c r="EX322" s="241"/>
      <c r="EY322" s="241"/>
      <c r="EZ322" s="241"/>
      <c r="FA322" s="241"/>
      <c r="FB322" s="241"/>
      <c r="FC322" s="241"/>
      <c r="FD322" s="241"/>
      <c r="FE322" s="241"/>
      <c r="FF322" s="241"/>
      <c r="FG322" s="241"/>
      <c r="FH322" s="241"/>
      <c r="FI322" s="241"/>
      <c r="FJ322" s="241"/>
      <c r="FK322" s="241"/>
      <c r="FL322" s="241"/>
      <c r="FM322" s="241"/>
      <c r="FN322" s="241"/>
      <c r="FO322" s="241"/>
      <c r="FP322" s="241"/>
      <c r="FQ322" s="241"/>
      <c r="FR322" s="241"/>
      <c r="FS322" s="241"/>
      <c r="FT322" s="241"/>
      <c r="FU322" s="241"/>
      <c r="FV322" s="241"/>
      <c r="FW322" s="241"/>
      <c r="FX322" s="241"/>
      <c r="FY322" s="241"/>
      <c r="FZ322" s="241"/>
      <c r="GA322" s="241"/>
      <c r="GB322" s="241"/>
      <c r="GC322" s="241"/>
      <c r="GD322" s="241"/>
      <c r="GE322" s="241"/>
      <c r="GF322" s="241"/>
      <c r="GG322" s="241"/>
      <c r="GH322" s="241"/>
      <c r="GI322" s="241"/>
      <c r="GJ322" s="241"/>
      <c r="GK322" s="241"/>
      <c r="GL322" s="241"/>
      <c r="GM322" s="241"/>
      <c r="GN322" s="241"/>
      <c r="GO322" s="241"/>
      <c r="GP322" s="241"/>
      <c r="GQ322" s="241"/>
      <c r="GR322" s="241"/>
      <c r="GS322" s="241"/>
      <c r="GT322" s="241"/>
      <c r="GU322" s="241"/>
      <c r="GV322" s="241"/>
      <c r="GW322" s="241"/>
      <c r="GX322" s="241"/>
      <c r="GY322" s="241"/>
      <c r="GZ322" s="241"/>
      <c r="HA322" s="241"/>
      <c r="HB322" s="241"/>
      <c r="HC322" s="241"/>
      <c r="HD322" s="241"/>
      <c r="HE322" s="241"/>
      <c r="HF322" s="241"/>
    </row>
    <row r="323" spans="1:214" s="299" customFormat="1" ht="15" customHeight="1">
      <c r="A323" s="284"/>
      <c r="B323" s="284"/>
      <c r="C323" s="241"/>
      <c r="D323" s="241"/>
      <c r="E323" s="241"/>
      <c r="F323" s="241"/>
      <c r="G323" s="241"/>
      <c r="H323" s="241"/>
      <c r="I323" s="241"/>
      <c r="J323" s="241"/>
      <c r="K323" s="241"/>
      <c r="L323" s="241"/>
      <c r="M323" s="241"/>
      <c r="N323" s="241"/>
      <c r="O323" s="241"/>
      <c r="P323" s="241"/>
      <c r="Q323" s="241"/>
      <c r="R323" s="241"/>
      <c r="S323" s="241"/>
      <c r="T323" s="241"/>
      <c r="U323" s="241" t="s">
        <v>516</v>
      </c>
      <c r="V323" s="241"/>
      <c r="W323" s="241"/>
      <c r="X323" s="241"/>
      <c r="Y323" s="241"/>
      <c r="Z323" s="241"/>
      <c r="AA323" s="241"/>
      <c r="AB323" s="241"/>
      <c r="AC323" s="241" t="s">
        <v>316</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c r="DD323" s="241"/>
      <c r="DE323" s="241"/>
      <c r="DF323" s="241"/>
      <c r="DG323" s="241"/>
      <c r="DH323" s="241"/>
      <c r="DI323" s="241"/>
      <c r="DJ323" s="241"/>
      <c r="DK323" s="241"/>
      <c r="DL323" s="241"/>
      <c r="DM323" s="241"/>
      <c r="DN323" s="241"/>
      <c r="DO323" s="241"/>
      <c r="DP323" s="241"/>
      <c r="DQ323" s="241"/>
      <c r="DR323" s="241"/>
      <c r="DS323" s="241"/>
      <c r="DT323" s="241"/>
      <c r="DU323" s="241"/>
      <c r="DV323" s="241"/>
      <c r="DW323" s="241"/>
      <c r="DX323" s="241"/>
      <c r="DY323" s="241"/>
      <c r="DZ323" s="241"/>
      <c r="EA323" s="241"/>
      <c r="EB323" s="241"/>
      <c r="EC323" s="241"/>
      <c r="ED323" s="241"/>
      <c r="EE323" s="241"/>
      <c r="EF323" s="241"/>
      <c r="EG323" s="241"/>
      <c r="EH323" s="241"/>
      <c r="EI323" s="241"/>
      <c r="EJ323" s="241"/>
      <c r="EK323" s="241"/>
      <c r="EL323" s="241"/>
      <c r="EM323" s="241"/>
      <c r="EN323" s="241"/>
      <c r="EO323" s="241"/>
      <c r="EP323" s="241"/>
      <c r="EQ323" s="241"/>
      <c r="ER323" s="241"/>
      <c r="ES323" s="241"/>
      <c r="ET323" s="241"/>
      <c r="EU323" s="241"/>
      <c r="EV323" s="241"/>
      <c r="EW323" s="241"/>
      <c r="EX323" s="241"/>
      <c r="EY323" s="241"/>
      <c r="EZ323" s="241"/>
      <c r="FA323" s="241"/>
      <c r="FB323" s="241"/>
      <c r="FC323" s="241"/>
      <c r="FD323" s="241"/>
      <c r="FE323" s="241"/>
      <c r="FF323" s="241"/>
      <c r="FG323" s="241"/>
      <c r="FH323" s="241"/>
      <c r="FI323" s="241"/>
      <c r="FJ323" s="241"/>
      <c r="FK323" s="241"/>
      <c r="FL323" s="241"/>
      <c r="FM323" s="241"/>
      <c r="FN323" s="241"/>
      <c r="FO323" s="241"/>
      <c r="FP323" s="241"/>
      <c r="FQ323" s="241"/>
      <c r="FR323" s="241"/>
      <c r="FS323" s="241"/>
      <c r="FT323" s="241"/>
      <c r="FU323" s="241"/>
      <c r="FV323" s="241"/>
      <c r="FW323" s="241"/>
      <c r="FX323" s="241"/>
      <c r="FY323" s="241"/>
      <c r="FZ323" s="241"/>
      <c r="GA323" s="241"/>
      <c r="GB323" s="241"/>
      <c r="GC323" s="241"/>
      <c r="GD323" s="241"/>
      <c r="GE323" s="241"/>
      <c r="GF323" s="241"/>
      <c r="GG323" s="241"/>
      <c r="GH323" s="241"/>
      <c r="GI323" s="241"/>
      <c r="GJ323" s="241"/>
      <c r="GK323" s="241"/>
      <c r="GL323" s="241"/>
      <c r="GM323" s="241"/>
      <c r="GN323" s="241"/>
      <c r="GO323" s="241"/>
      <c r="GP323" s="241"/>
      <c r="GQ323" s="241"/>
      <c r="GR323" s="241"/>
      <c r="GS323" s="241"/>
      <c r="GT323" s="241"/>
      <c r="GU323" s="241"/>
      <c r="GV323" s="241"/>
      <c r="GW323" s="241"/>
      <c r="GX323" s="241"/>
      <c r="GY323" s="241"/>
      <c r="GZ323" s="241"/>
      <c r="HA323" s="241"/>
      <c r="HB323" s="241"/>
      <c r="HC323" s="241"/>
      <c r="HD323" s="241"/>
      <c r="HE323" s="241"/>
      <c r="HF323" s="241"/>
    </row>
    <row r="324" spans="1:214" s="299" customFormat="1" ht="15" customHeight="1">
      <c r="A324" s="284"/>
      <c r="B324" s="284"/>
      <c r="C324" s="241"/>
      <c r="D324" s="241"/>
      <c r="E324" s="241"/>
      <c r="F324" s="241"/>
      <c r="G324" s="241"/>
      <c r="H324" s="241"/>
      <c r="I324" s="241"/>
      <c r="J324" s="241"/>
      <c r="K324" s="241"/>
      <c r="L324" s="241"/>
      <c r="M324" s="241"/>
      <c r="N324" s="241"/>
      <c r="O324" s="241"/>
      <c r="P324" s="241"/>
      <c r="Q324" s="241"/>
      <c r="R324" s="241"/>
      <c r="S324" s="241"/>
      <c r="T324" s="241"/>
      <c r="U324" s="241" t="s">
        <v>517</v>
      </c>
      <c r="V324" s="241"/>
      <c r="W324" s="241"/>
      <c r="X324" s="241"/>
      <c r="Y324" s="241"/>
      <c r="Z324" s="241"/>
      <c r="AA324" s="241"/>
      <c r="AB324" s="241"/>
      <c r="AC324" s="241" t="s">
        <v>325</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c r="CJ324" s="241"/>
      <c r="CK324" s="241"/>
      <c r="CL324" s="241"/>
      <c r="CM324" s="241"/>
      <c r="CN324" s="241"/>
      <c r="CO324" s="241"/>
      <c r="CP324" s="241"/>
      <c r="CQ324" s="241"/>
      <c r="CR324" s="241"/>
      <c r="CS324" s="241"/>
      <c r="CT324" s="241"/>
      <c r="CU324" s="241"/>
      <c r="CV324" s="241"/>
      <c r="CW324" s="241"/>
      <c r="CX324" s="241"/>
      <c r="CY324" s="241"/>
      <c r="CZ324" s="241"/>
      <c r="DA324" s="241"/>
      <c r="DB324" s="241"/>
      <c r="DC324" s="241"/>
      <c r="DD324" s="241"/>
      <c r="DE324" s="241"/>
      <c r="DF324" s="241"/>
      <c r="DG324" s="241"/>
      <c r="DH324" s="241"/>
      <c r="DI324" s="241"/>
      <c r="DJ324" s="241"/>
      <c r="DK324" s="241"/>
      <c r="DL324" s="241"/>
      <c r="DM324" s="241"/>
      <c r="DN324" s="241"/>
      <c r="DO324" s="241"/>
      <c r="DP324" s="241"/>
      <c r="DQ324" s="241"/>
      <c r="DR324" s="241"/>
      <c r="DS324" s="241"/>
      <c r="DT324" s="241"/>
      <c r="DU324" s="241"/>
      <c r="DV324" s="241"/>
      <c r="DW324" s="241"/>
      <c r="DX324" s="241"/>
      <c r="DY324" s="241"/>
      <c r="DZ324" s="241"/>
      <c r="EA324" s="241"/>
      <c r="EB324" s="241"/>
      <c r="EC324" s="241"/>
      <c r="ED324" s="241"/>
      <c r="EE324" s="241"/>
      <c r="EF324" s="241"/>
      <c r="EG324" s="241"/>
      <c r="EH324" s="241"/>
      <c r="EI324" s="241"/>
      <c r="EJ324" s="241"/>
      <c r="EK324" s="241"/>
      <c r="EL324" s="241"/>
      <c r="EM324" s="241"/>
      <c r="EN324" s="241"/>
      <c r="EO324" s="241"/>
      <c r="EP324" s="241"/>
      <c r="EQ324" s="241"/>
      <c r="ER324" s="241"/>
      <c r="ES324" s="241"/>
      <c r="ET324" s="241"/>
      <c r="EU324" s="241"/>
      <c r="EV324" s="241"/>
      <c r="EW324" s="241"/>
      <c r="EX324" s="241"/>
      <c r="EY324" s="241"/>
      <c r="EZ324" s="241"/>
      <c r="FA324" s="241"/>
      <c r="FB324" s="241"/>
      <c r="FC324" s="241"/>
      <c r="FD324" s="241"/>
      <c r="FE324" s="241"/>
      <c r="FF324" s="241"/>
      <c r="FG324" s="241"/>
      <c r="FH324" s="241"/>
      <c r="FI324" s="241"/>
      <c r="FJ324" s="241"/>
      <c r="FK324" s="241"/>
      <c r="FL324" s="241"/>
      <c r="FM324" s="241"/>
      <c r="FN324" s="241"/>
      <c r="FO324" s="241"/>
      <c r="FP324" s="241"/>
      <c r="FQ324" s="241"/>
      <c r="FR324" s="241"/>
      <c r="FS324" s="241"/>
      <c r="FT324" s="241"/>
      <c r="FU324" s="241"/>
      <c r="FV324" s="241"/>
      <c r="FW324" s="241"/>
      <c r="FX324" s="241"/>
      <c r="FY324" s="241"/>
      <c r="FZ324" s="241"/>
      <c r="GA324" s="241"/>
      <c r="GB324" s="241"/>
      <c r="GC324" s="241"/>
      <c r="GD324" s="241"/>
      <c r="GE324" s="241"/>
      <c r="GF324" s="241"/>
      <c r="GG324" s="241"/>
      <c r="GH324" s="241"/>
      <c r="GI324" s="241"/>
      <c r="GJ324" s="241"/>
      <c r="GK324" s="241"/>
      <c r="GL324" s="241"/>
      <c r="GM324" s="241"/>
      <c r="GN324" s="241"/>
      <c r="GO324" s="241"/>
      <c r="GP324" s="241"/>
      <c r="GQ324" s="241"/>
      <c r="GR324" s="241"/>
      <c r="GS324" s="241"/>
      <c r="GT324" s="241"/>
      <c r="GU324" s="241"/>
      <c r="GV324" s="241"/>
      <c r="GW324" s="241"/>
      <c r="GX324" s="241"/>
      <c r="GY324" s="241"/>
      <c r="GZ324" s="241"/>
      <c r="HA324" s="241"/>
      <c r="HB324" s="241"/>
      <c r="HC324" s="241"/>
      <c r="HD324" s="241"/>
      <c r="HE324" s="241"/>
      <c r="HF324" s="241"/>
    </row>
    <row r="325" spans="1:214" s="299" customFormat="1" ht="15" customHeight="1">
      <c r="A325" s="284"/>
      <c r="B325" s="284"/>
      <c r="C325" s="241"/>
      <c r="D325" s="241"/>
      <c r="E325" s="241"/>
      <c r="F325" s="241"/>
      <c r="G325" s="241"/>
      <c r="H325" s="241"/>
      <c r="I325" s="241"/>
      <c r="J325" s="241"/>
      <c r="K325" s="241"/>
      <c r="L325" s="241"/>
      <c r="M325" s="241"/>
      <c r="N325" s="241"/>
      <c r="O325" s="241"/>
      <c r="P325" s="241"/>
      <c r="Q325" s="241"/>
      <c r="R325" s="241"/>
      <c r="S325" s="241"/>
      <c r="T325" s="241"/>
      <c r="U325" s="241" t="s">
        <v>281</v>
      </c>
      <c r="V325" s="241"/>
      <c r="W325" s="241"/>
      <c r="X325" s="241"/>
      <c r="Y325" s="241"/>
      <c r="Z325" s="241"/>
      <c r="AA325" s="241"/>
      <c r="AB325" s="241"/>
      <c r="AC325" s="241" t="s">
        <v>350</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c r="DD325" s="241"/>
      <c r="DE325" s="241"/>
      <c r="DF325" s="241"/>
      <c r="DG325" s="241"/>
      <c r="DH325" s="241"/>
      <c r="DI325" s="241"/>
      <c r="DJ325" s="241"/>
      <c r="DK325" s="241"/>
      <c r="DL325" s="241"/>
      <c r="DM325" s="241"/>
      <c r="DN325" s="241"/>
      <c r="DO325" s="241"/>
      <c r="DP325" s="241"/>
      <c r="DQ325" s="241"/>
      <c r="DR325" s="241"/>
      <c r="DS325" s="241"/>
      <c r="DT325" s="241"/>
      <c r="DU325" s="241"/>
      <c r="DV325" s="241"/>
      <c r="DW325" s="241"/>
      <c r="DX325" s="241"/>
      <c r="DY325" s="241"/>
      <c r="DZ325" s="241"/>
      <c r="EA325" s="241"/>
      <c r="EB325" s="241"/>
      <c r="EC325" s="241"/>
      <c r="ED325" s="241"/>
      <c r="EE325" s="241"/>
      <c r="EF325" s="241"/>
      <c r="EG325" s="241"/>
      <c r="EH325" s="241"/>
      <c r="EI325" s="241"/>
      <c r="EJ325" s="241"/>
      <c r="EK325" s="241"/>
      <c r="EL325" s="241"/>
      <c r="EM325" s="241"/>
      <c r="EN325" s="241"/>
      <c r="EO325" s="241"/>
      <c r="EP325" s="241"/>
      <c r="EQ325" s="241"/>
      <c r="ER325" s="241"/>
      <c r="ES325" s="241"/>
      <c r="ET325" s="241"/>
      <c r="EU325" s="241"/>
      <c r="EV325" s="241"/>
      <c r="EW325" s="241"/>
      <c r="EX325" s="241"/>
      <c r="EY325" s="241"/>
      <c r="EZ325" s="241"/>
      <c r="FA325" s="241"/>
      <c r="FB325" s="241"/>
      <c r="FC325" s="241"/>
      <c r="FD325" s="241"/>
      <c r="FE325" s="241"/>
      <c r="FF325" s="241"/>
      <c r="FG325" s="241"/>
      <c r="FH325" s="241"/>
      <c r="FI325" s="241"/>
      <c r="FJ325" s="241"/>
      <c r="FK325" s="241"/>
      <c r="FL325" s="241"/>
      <c r="FM325" s="241"/>
      <c r="FN325" s="241"/>
      <c r="FO325" s="241"/>
      <c r="FP325" s="241"/>
      <c r="FQ325" s="241"/>
      <c r="FR325" s="241"/>
      <c r="FS325" s="241"/>
      <c r="FT325" s="241"/>
      <c r="FU325" s="241"/>
      <c r="FV325" s="241"/>
      <c r="FW325" s="241"/>
      <c r="FX325" s="241"/>
      <c r="FY325" s="241"/>
      <c r="FZ325" s="241"/>
      <c r="GA325" s="241"/>
      <c r="GB325" s="241"/>
      <c r="GC325" s="241"/>
      <c r="GD325" s="241"/>
      <c r="GE325" s="241"/>
      <c r="GF325" s="241"/>
      <c r="GG325" s="241"/>
      <c r="GH325" s="241"/>
      <c r="GI325" s="241"/>
      <c r="GJ325" s="241"/>
      <c r="GK325" s="241"/>
      <c r="GL325" s="241"/>
      <c r="GM325" s="241"/>
      <c r="GN325" s="241"/>
      <c r="GO325" s="241"/>
      <c r="GP325" s="241"/>
      <c r="GQ325" s="241"/>
      <c r="GR325" s="241"/>
      <c r="GS325" s="241"/>
      <c r="GT325" s="241"/>
      <c r="GU325" s="241"/>
      <c r="GV325" s="241"/>
      <c r="GW325" s="241"/>
      <c r="GX325" s="241"/>
      <c r="GY325" s="241"/>
      <c r="GZ325" s="241"/>
      <c r="HA325" s="241"/>
      <c r="HB325" s="241"/>
      <c r="HC325" s="241"/>
      <c r="HD325" s="241"/>
      <c r="HE325" s="241"/>
      <c r="HF325" s="241"/>
    </row>
    <row r="326" spans="1:214" s="299" customFormat="1" ht="15" customHeight="1">
      <c r="A326" s="284"/>
      <c r="B326" s="284"/>
      <c r="C326" s="241"/>
      <c r="D326" s="241"/>
      <c r="E326" s="241"/>
      <c r="F326" s="241"/>
      <c r="G326" s="241"/>
      <c r="H326" s="241"/>
      <c r="I326" s="241"/>
      <c r="J326" s="241"/>
      <c r="K326" s="241"/>
      <c r="L326" s="241"/>
      <c r="M326" s="241"/>
      <c r="N326" s="241"/>
      <c r="O326" s="241"/>
      <c r="P326" s="241"/>
      <c r="Q326" s="241"/>
      <c r="R326" s="241"/>
      <c r="S326" s="241"/>
      <c r="T326" s="241"/>
      <c r="U326" s="241" t="s">
        <v>518</v>
      </c>
      <c r="V326" s="241"/>
      <c r="W326" s="241"/>
      <c r="X326" s="241"/>
      <c r="Y326" s="241"/>
      <c r="Z326" s="241"/>
      <c r="AA326" s="241"/>
      <c r="AB326" s="241"/>
      <c r="AC326" s="241" t="s">
        <v>325</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c r="CJ326" s="241"/>
      <c r="CK326" s="241"/>
      <c r="CL326" s="241"/>
      <c r="CM326" s="241"/>
      <c r="CN326" s="241"/>
      <c r="CO326" s="241"/>
      <c r="CP326" s="241"/>
      <c r="CQ326" s="241"/>
      <c r="CR326" s="241"/>
      <c r="CS326" s="241"/>
      <c r="CT326" s="241"/>
      <c r="CU326" s="241"/>
      <c r="CV326" s="241"/>
      <c r="CW326" s="241"/>
      <c r="CX326" s="241"/>
      <c r="CY326" s="241"/>
      <c r="CZ326" s="241"/>
      <c r="DA326" s="241"/>
      <c r="DB326" s="241"/>
      <c r="DC326" s="241"/>
      <c r="DD326" s="241"/>
      <c r="DE326" s="241"/>
      <c r="DF326" s="241"/>
      <c r="DG326" s="241"/>
      <c r="DH326" s="241"/>
      <c r="DI326" s="241"/>
      <c r="DJ326" s="241"/>
      <c r="DK326" s="241"/>
      <c r="DL326" s="241"/>
      <c r="DM326" s="241"/>
      <c r="DN326" s="241"/>
      <c r="DO326" s="241"/>
      <c r="DP326" s="241"/>
      <c r="DQ326" s="241"/>
      <c r="DR326" s="241"/>
      <c r="DS326" s="241"/>
      <c r="DT326" s="241"/>
      <c r="DU326" s="241"/>
      <c r="DV326" s="241"/>
      <c r="DW326" s="241"/>
      <c r="DX326" s="241"/>
      <c r="DY326" s="241"/>
      <c r="DZ326" s="241"/>
      <c r="EA326" s="241"/>
      <c r="EB326" s="241"/>
      <c r="EC326" s="241"/>
      <c r="ED326" s="241"/>
      <c r="EE326" s="241"/>
      <c r="EF326" s="241"/>
      <c r="EG326" s="241"/>
      <c r="EH326" s="241"/>
      <c r="EI326" s="241"/>
      <c r="EJ326" s="241"/>
      <c r="EK326" s="241"/>
      <c r="EL326" s="241"/>
      <c r="EM326" s="241"/>
      <c r="EN326" s="241"/>
      <c r="EO326" s="241"/>
      <c r="EP326" s="241"/>
      <c r="EQ326" s="241"/>
      <c r="ER326" s="241"/>
      <c r="ES326" s="241"/>
      <c r="ET326" s="241"/>
      <c r="EU326" s="241"/>
      <c r="EV326" s="241"/>
      <c r="EW326" s="241"/>
      <c r="EX326" s="241"/>
      <c r="EY326" s="241"/>
      <c r="EZ326" s="241"/>
      <c r="FA326" s="241"/>
      <c r="FB326" s="241"/>
      <c r="FC326" s="241"/>
      <c r="FD326" s="241"/>
      <c r="FE326" s="241"/>
      <c r="FF326" s="241"/>
      <c r="FG326" s="241"/>
      <c r="FH326" s="241"/>
      <c r="FI326" s="241"/>
      <c r="FJ326" s="241"/>
      <c r="FK326" s="241"/>
      <c r="FL326" s="241"/>
      <c r="FM326" s="241"/>
      <c r="FN326" s="241"/>
      <c r="FO326" s="241"/>
      <c r="FP326" s="241"/>
      <c r="FQ326" s="241"/>
      <c r="FR326" s="241"/>
      <c r="FS326" s="241"/>
      <c r="FT326" s="241"/>
      <c r="FU326" s="241"/>
      <c r="FV326" s="241"/>
      <c r="FW326" s="241"/>
      <c r="FX326" s="241"/>
      <c r="FY326" s="241"/>
      <c r="FZ326" s="241"/>
      <c r="GA326" s="241"/>
      <c r="GB326" s="241"/>
      <c r="GC326" s="241"/>
      <c r="GD326" s="241"/>
      <c r="GE326" s="241"/>
      <c r="GF326" s="241"/>
      <c r="GG326" s="241"/>
      <c r="GH326" s="241"/>
      <c r="GI326" s="241"/>
      <c r="GJ326" s="241"/>
      <c r="GK326" s="241"/>
      <c r="GL326" s="241"/>
      <c r="GM326" s="241"/>
      <c r="GN326" s="241"/>
      <c r="GO326" s="241"/>
      <c r="GP326" s="241"/>
      <c r="GQ326" s="241"/>
      <c r="GR326" s="241"/>
      <c r="GS326" s="241"/>
      <c r="GT326" s="241"/>
      <c r="GU326" s="241"/>
      <c r="GV326" s="241"/>
      <c r="GW326" s="241"/>
      <c r="GX326" s="241"/>
      <c r="GY326" s="241"/>
      <c r="GZ326" s="241"/>
      <c r="HA326" s="241"/>
      <c r="HB326" s="241"/>
      <c r="HC326" s="241"/>
      <c r="HD326" s="241"/>
      <c r="HE326" s="241"/>
      <c r="HF326" s="241"/>
    </row>
    <row r="327" spans="1:214" s="299" customFormat="1" ht="15" customHeight="1">
      <c r="A327" s="284"/>
      <c r="B327" s="284"/>
      <c r="C327" s="241"/>
      <c r="D327" s="241"/>
      <c r="E327" s="241"/>
      <c r="F327" s="241"/>
      <c r="G327" s="241"/>
      <c r="H327" s="241"/>
      <c r="I327" s="241"/>
      <c r="J327" s="241"/>
      <c r="K327" s="241"/>
      <c r="L327" s="241"/>
      <c r="M327" s="241"/>
      <c r="N327" s="241"/>
      <c r="O327" s="241"/>
      <c r="P327" s="241"/>
      <c r="Q327" s="241"/>
      <c r="R327" s="241"/>
      <c r="S327" s="241"/>
      <c r="T327" s="241"/>
      <c r="U327" s="241" t="s">
        <v>519</v>
      </c>
      <c r="V327" s="241"/>
      <c r="W327" s="241"/>
      <c r="X327" s="241"/>
      <c r="Y327" s="241"/>
      <c r="Z327" s="241"/>
      <c r="AA327" s="241"/>
      <c r="AB327" s="241"/>
      <c r="AC327" s="241" t="s">
        <v>386</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c r="EN327" s="241"/>
      <c r="EO327" s="241"/>
      <c r="EP327" s="241"/>
      <c r="EQ327" s="241"/>
      <c r="ER327" s="241"/>
      <c r="ES327" s="241"/>
      <c r="ET327" s="241"/>
      <c r="EU327" s="241"/>
      <c r="EV327" s="241"/>
      <c r="EW327" s="241"/>
      <c r="EX327" s="241"/>
      <c r="EY327" s="241"/>
      <c r="EZ327" s="241"/>
      <c r="FA327" s="241"/>
      <c r="FB327" s="241"/>
      <c r="FC327" s="241"/>
      <c r="FD327" s="241"/>
      <c r="FE327" s="241"/>
      <c r="FF327" s="241"/>
      <c r="FG327" s="241"/>
      <c r="FH327" s="241"/>
      <c r="FI327" s="241"/>
      <c r="FJ327" s="241"/>
      <c r="FK327" s="241"/>
      <c r="FL327" s="241"/>
      <c r="FM327" s="241"/>
      <c r="FN327" s="241"/>
      <c r="FO327" s="241"/>
      <c r="FP327" s="241"/>
      <c r="FQ327" s="241"/>
      <c r="FR327" s="241"/>
      <c r="FS327" s="241"/>
      <c r="FT327" s="241"/>
      <c r="FU327" s="241"/>
      <c r="FV327" s="241"/>
      <c r="FW327" s="241"/>
      <c r="FX327" s="241"/>
      <c r="FY327" s="241"/>
      <c r="FZ327" s="241"/>
      <c r="GA327" s="241"/>
      <c r="GB327" s="241"/>
      <c r="GC327" s="241"/>
      <c r="GD327" s="241"/>
      <c r="GE327" s="241"/>
      <c r="GF327" s="241"/>
      <c r="GG327" s="241"/>
      <c r="GH327" s="241"/>
      <c r="GI327" s="241"/>
      <c r="GJ327" s="241"/>
      <c r="GK327" s="241"/>
      <c r="GL327" s="241"/>
      <c r="GM327" s="241"/>
      <c r="GN327" s="241"/>
      <c r="GO327" s="241"/>
      <c r="GP327" s="241"/>
      <c r="GQ327" s="241"/>
      <c r="GR327" s="241"/>
      <c r="GS327" s="241"/>
      <c r="GT327" s="241"/>
      <c r="GU327" s="241"/>
      <c r="GV327" s="241"/>
      <c r="GW327" s="241"/>
      <c r="GX327" s="241"/>
      <c r="GY327" s="241"/>
      <c r="GZ327" s="241"/>
      <c r="HA327" s="241"/>
      <c r="HB327" s="241"/>
      <c r="HC327" s="241"/>
      <c r="HD327" s="241"/>
      <c r="HE327" s="241"/>
      <c r="HF327" s="241"/>
    </row>
    <row r="328" spans="1:214" s="299" customFormat="1" ht="15" customHeight="1">
      <c r="A328" s="284"/>
      <c r="B328" s="284"/>
      <c r="C328" s="241"/>
      <c r="D328" s="241"/>
      <c r="E328" s="241"/>
      <c r="F328" s="241"/>
      <c r="G328" s="241"/>
      <c r="H328" s="241"/>
      <c r="I328" s="241"/>
      <c r="J328" s="241"/>
      <c r="K328" s="241"/>
      <c r="L328" s="241"/>
      <c r="M328" s="241"/>
      <c r="N328" s="241"/>
      <c r="O328" s="241"/>
      <c r="P328" s="241"/>
      <c r="Q328" s="241"/>
      <c r="R328" s="241"/>
      <c r="S328" s="241"/>
      <c r="T328" s="241"/>
      <c r="U328" s="241" t="s">
        <v>520</v>
      </c>
      <c r="V328" s="241"/>
      <c r="W328" s="241"/>
      <c r="X328" s="241"/>
      <c r="Y328" s="241"/>
      <c r="Z328" s="241"/>
      <c r="AA328" s="241"/>
      <c r="AB328" s="241"/>
      <c r="AC328" s="241" t="s">
        <v>350</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c r="EN328" s="241"/>
      <c r="EO328" s="241"/>
      <c r="EP328" s="241"/>
      <c r="EQ328" s="241"/>
      <c r="ER328" s="241"/>
      <c r="ES328" s="241"/>
      <c r="ET328" s="241"/>
      <c r="EU328" s="241"/>
      <c r="EV328" s="241"/>
      <c r="EW328" s="241"/>
      <c r="EX328" s="241"/>
      <c r="EY328" s="241"/>
      <c r="EZ328" s="241"/>
      <c r="FA328" s="241"/>
      <c r="FB328" s="241"/>
      <c r="FC328" s="241"/>
      <c r="FD328" s="241"/>
      <c r="FE328" s="241"/>
      <c r="FF328" s="241"/>
      <c r="FG328" s="241"/>
      <c r="FH328" s="241"/>
      <c r="FI328" s="241"/>
      <c r="FJ328" s="241"/>
      <c r="FK328" s="241"/>
      <c r="FL328" s="241"/>
      <c r="FM328" s="241"/>
      <c r="FN328" s="241"/>
      <c r="FO328" s="241"/>
      <c r="FP328" s="241"/>
      <c r="FQ328" s="241"/>
      <c r="FR328" s="241"/>
      <c r="FS328" s="241"/>
      <c r="FT328" s="241"/>
      <c r="FU328" s="241"/>
      <c r="FV328" s="241"/>
      <c r="FW328" s="241"/>
      <c r="FX328" s="241"/>
      <c r="FY328" s="241"/>
      <c r="FZ328" s="241"/>
      <c r="GA328" s="241"/>
      <c r="GB328" s="241"/>
      <c r="GC328" s="241"/>
      <c r="GD328" s="241"/>
      <c r="GE328" s="241"/>
      <c r="GF328" s="241"/>
      <c r="GG328" s="241"/>
      <c r="GH328" s="241"/>
      <c r="GI328" s="241"/>
      <c r="GJ328" s="241"/>
      <c r="GK328" s="241"/>
      <c r="GL328" s="241"/>
      <c r="GM328" s="241"/>
      <c r="GN328" s="241"/>
      <c r="GO328" s="241"/>
      <c r="GP328" s="241"/>
      <c r="GQ328" s="241"/>
      <c r="GR328" s="241"/>
      <c r="GS328" s="241"/>
      <c r="GT328" s="241"/>
      <c r="GU328" s="241"/>
      <c r="GV328" s="241"/>
      <c r="GW328" s="241"/>
      <c r="GX328" s="241"/>
      <c r="GY328" s="241"/>
      <c r="GZ328" s="241"/>
      <c r="HA328" s="241"/>
      <c r="HB328" s="241"/>
      <c r="HC328" s="241"/>
      <c r="HD328" s="241"/>
      <c r="HE328" s="241"/>
      <c r="HF328" s="241"/>
    </row>
    <row r="329" spans="1:214" s="299" customFormat="1" ht="15" customHeight="1">
      <c r="A329" s="284"/>
      <c r="B329" s="284"/>
      <c r="C329" s="241"/>
      <c r="D329" s="241"/>
      <c r="E329" s="241"/>
      <c r="F329" s="241"/>
      <c r="G329" s="241"/>
      <c r="H329" s="241"/>
      <c r="I329" s="241"/>
      <c r="J329" s="241"/>
      <c r="K329" s="241"/>
      <c r="L329" s="241"/>
      <c r="M329" s="241"/>
      <c r="N329" s="241"/>
      <c r="O329" s="241"/>
      <c r="P329" s="241"/>
      <c r="Q329" s="241"/>
      <c r="R329" s="241"/>
      <c r="S329" s="241"/>
      <c r="T329" s="241"/>
      <c r="U329" s="241" t="s">
        <v>521</v>
      </c>
      <c r="V329" s="241"/>
      <c r="W329" s="241"/>
      <c r="X329" s="241"/>
      <c r="Y329" s="241"/>
      <c r="Z329" s="241"/>
      <c r="AA329" s="241"/>
      <c r="AB329" s="241"/>
      <c r="AC329" s="241" t="s">
        <v>325</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c r="DV329" s="241"/>
      <c r="DW329" s="241"/>
      <c r="DX329" s="241"/>
      <c r="DY329" s="241"/>
      <c r="DZ329" s="241"/>
      <c r="EA329" s="241"/>
      <c r="EB329" s="241"/>
      <c r="EC329" s="241"/>
      <c r="ED329" s="241"/>
      <c r="EE329" s="241"/>
      <c r="EF329" s="241"/>
      <c r="EG329" s="241"/>
      <c r="EH329" s="241"/>
      <c r="EI329" s="241"/>
      <c r="EJ329" s="241"/>
      <c r="EK329" s="241"/>
      <c r="EL329" s="241"/>
      <c r="EM329" s="241"/>
      <c r="EN329" s="241"/>
      <c r="EO329" s="241"/>
      <c r="EP329" s="241"/>
      <c r="EQ329" s="241"/>
      <c r="ER329" s="241"/>
      <c r="ES329" s="241"/>
      <c r="ET329" s="241"/>
      <c r="EU329" s="241"/>
      <c r="EV329" s="241"/>
      <c r="EW329" s="241"/>
      <c r="EX329" s="241"/>
      <c r="EY329" s="241"/>
      <c r="EZ329" s="241"/>
      <c r="FA329" s="241"/>
      <c r="FB329" s="241"/>
      <c r="FC329" s="241"/>
      <c r="FD329" s="241"/>
      <c r="FE329" s="241"/>
      <c r="FF329" s="241"/>
      <c r="FG329" s="241"/>
      <c r="FH329" s="241"/>
      <c r="FI329" s="241"/>
      <c r="FJ329" s="241"/>
      <c r="FK329" s="241"/>
      <c r="FL329" s="241"/>
      <c r="FM329" s="241"/>
      <c r="FN329" s="241"/>
      <c r="FO329" s="241"/>
      <c r="FP329" s="241"/>
      <c r="FQ329" s="241"/>
      <c r="FR329" s="241"/>
      <c r="FS329" s="241"/>
      <c r="FT329" s="241"/>
      <c r="FU329" s="241"/>
      <c r="FV329" s="241"/>
      <c r="FW329" s="241"/>
      <c r="FX329" s="241"/>
      <c r="FY329" s="241"/>
      <c r="FZ329" s="241"/>
      <c r="GA329" s="241"/>
      <c r="GB329" s="241"/>
      <c r="GC329" s="241"/>
      <c r="GD329" s="241"/>
      <c r="GE329" s="241"/>
      <c r="GF329" s="241"/>
      <c r="GG329" s="241"/>
      <c r="GH329" s="241"/>
      <c r="GI329" s="241"/>
      <c r="GJ329" s="241"/>
      <c r="GK329" s="241"/>
      <c r="GL329" s="241"/>
      <c r="GM329" s="241"/>
      <c r="GN329" s="241"/>
      <c r="GO329" s="241"/>
      <c r="GP329" s="241"/>
      <c r="GQ329" s="241"/>
      <c r="GR329" s="241"/>
      <c r="GS329" s="241"/>
      <c r="GT329" s="241"/>
      <c r="GU329" s="241"/>
      <c r="GV329" s="241"/>
      <c r="GW329" s="241"/>
      <c r="GX329" s="241"/>
      <c r="GY329" s="241"/>
      <c r="GZ329" s="241"/>
      <c r="HA329" s="241"/>
      <c r="HB329" s="241"/>
      <c r="HC329" s="241"/>
      <c r="HD329" s="241"/>
      <c r="HE329" s="241"/>
      <c r="HF329" s="241"/>
    </row>
    <row r="330" spans="1:214" s="299" customFormat="1" ht="15" customHeight="1">
      <c r="A330" s="284"/>
      <c r="B330" s="284"/>
      <c r="C330" s="241"/>
      <c r="D330" s="241"/>
      <c r="E330" s="241"/>
      <c r="F330" s="241"/>
      <c r="G330" s="241"/>
      <c r="H330" s="241"/>
      <c r="I330" s="241"/>
      <c r="J330" s="241"/>
      <c r="K330" s="241"/>
      <c r="L330" s="241"/>
      <c r="M330" s="241"/>
      <c r="N330" s="241"/>
      <c r="O330" s="241"/>
      <c r="P330" s="241"/>
      <c r="Q330" s="241"/>
      <c r="R330" s="241"/>
      <c r="S330" s="241"/>
      <c r="T330" s="241"/>
      <c r="U330" s="241" t="s">
        <v>522</v>
      </c>
      <c r="V330" s="241"/>
      <c r="W330" s="241"/>
      <c r="X330" s="241"/>
      <c r="Y330" s="241"/>
      <c r="Z330" s="241"/>
      <c r="AA330" s="241"/>
      <c r="AB330" s="241"/>
      <c r="AC330" s="241" t="s">
        <v>350</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c r="EN330" s="241"/>
      <c r="EO330" s="241"/>
      <c r="EP330" s="241"/>
      <c r="EQ330" s="241"/>
      <c r="ER330" s="241"/>
      <c r="ES330" s="241"/>
      <c r="ET330" s="241"/>
      <c r="EU330" s="241"/>
      <c r="EV330" s="241"/>
      <c r="EW330" s="241"/>
      <c r="EX330" s="241"/>
      <c r="EY330" s="241"/>
      <c r="EZ330" s="241"/>
      <c r="FA330" s="241"/>
      <c r="FB330" s="241"/>
      <c r="FC330" s="241"/>
      <c r="FD330" s="241"/>
      <c r="FE330" s="241"/>
      <c r="FF330" s="241"/>
      <c r="FG330" s="241"/>
      <c r="FH330" s="241"/>
      <c r="FI330" s="241"/>
      <c r="FJ330" s="241"/>
      <c r="FK330" s="241"/>
      <c r="FL330" s="241"/>
      <c r="FM330" s="241"/>
      <c r="FN330" s="241"/>
      <c r="FO330" s="241"/>
      <c r="FP330" s="241"/>
      <c r="FQ330" s="241"/>
      <c r="FR330" s="241"/>
      <c r="FS330" s="241"/>
      <c r="FT330" s="241"/>
      <c r="FU330" s="241"/>
      <c r="FV330" s="241"/>
      <c r="FW330" s="241"/>
      <c r="FX330" s="241"/>
      <c r="FY330" s="241"/>
      <c r="FZ330" s="241"/>
      <c r="GA330" s="241"/>
      <c r="GB330" s="241"/>
      <c r="GC330" s="241"/>
      <c r="GD330" s="241"/>
      <c r="GE330" s="241"/>
      <c r="GF330" s="241"/>
      <c r="GG330" s="241"/>
      <c r="GH330" s="241"/>
      <c r="GI330" s="241"/>
      <c r="GJ330" s="241"/>
      <c r="GK330" s="241"/>
      <c r="GL330" s="241"/>
      <c r="GM330" s="241"/>
      <c r="GN330" s="241"/>
      <c r="GO330" s="241"/>
      <c r="GP330" s="241"/>
      <c r="GQ330" s="241"/>
      <c r="GR330" s="241"/>
      <c r="GS330" s="241"/>
      <c r="GT330" s="241"/>
      <c r="GU330" s="241"/>
      <c r="GV330" s="241"/>
      <c r="GW330" s="241"/>
      <c r="GX330" s="241"/>
      <c r="GY330" s="241"/>
      <c r="GZ330" s="241"/>
      <c r="HA330" s="241"/>
      <c r="HB330" s="241"/>
      <c r="HC330" s="241"/>
      <c r="HD330" s="241"/>
      <c r="HE330" s="241"/>
      <c r="HF330" s="241"/>
    </row>
    <row r="331" spans="1:214" s="299" customFormat="1" ht="15" customHeight="1">
      <c r="A331" s="284"/>
      <c r="B331" s="284"/>
      <c r="C331" s="241"/>
      <c r="D331" s="241"/>
      <c r="E331" s="241"/>
      <c r="F331" s="241"/>
      <c r="G331" s="241"/>
      <c r="H331" s="241"/>
      <c r="I331" s="241"/>
      <c r="J331" s="241"/>
      <c r="K331" s="241"/>
      <c r="L331" s="241"/>
      <c r="M331" s="241"/>
      <c r="N331" s="241"/>
      <c r="O331" s="241"/>
      <c r="P331" s="241"/>
      <c r="Q331" s="241"/>
      <c r="R331" s="241"/>
      <c r="S331" s="241"/>
      <c r="T331" s="241"/>
      <c r="U331" s="241" t="s">
        <v>523</v>
      </c>
      <c r="V331" s="241"/>
      <c r="W331" s="241"/>
      <c r="X331" s="241"/>
      <c r="Y331" s="241"/>
      <c r="Z331" s="241"/>
      <c r="AA331" s="241"/>
      <c r="AB331" s="241"/>
      <c r="AC331" s="241" t="s">
        <v>316</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241"/>
      <c r="ET331" s="241"/>
      <c r="EU331" s="241"/>
      <c r="EV331" s="241"/>
      <c r="EW331" s="241"/>
      <c r="EX331" s="241"/>
      <c r="EY331" s="241"/>
      <c r="EZ331" s="241"/>
      <c r="FA331" s="241"/>
      <c r="FB331" s="241"/>
      <c r="FC331" s="241"/>
      <c r="FD331" s="241"/>
      <c r="FE331" s="241"/>
      <c r="FF331" s="241"/>
      <c r="FG331" s="241"/>
      <c r="FH331" s="241"/>
      <c r="FI331" s="241"/>
      <c r="FJ331" s="241"/>
      <c r="FK331" s="241"/>
      <c r="FL331" s="241"/>
      <c r="FM331" s="241"/>
      <c r="FN331" s="241"/>
      <c r="FO331" s="241"/>
      <c r="FP331" s="241"/>
      <c r="FQ331" s="241"/>
      <c r="FR331" s="241"/>
      <c r="FS331" s="241"/>
      <c r="FT331" s="241"/>
      <c r="FU331" s="241"/>
      <c r="FV331" s="241"/>
      <c r="FW331" s="241"/>
      <c r="FX331" s="241"/>
      <c r="FY331" s="241"/>
      <c r="FZ331" s="241"/>
      <c r="GA331" s="241"/>
      <c r="GB331" s="241"/>
      <c r="GC331" s="241"/>
      <c r="GD331" s="241"/>
      <c r="GE331" s="241"/>
      <c r="GF331" s="241"/>
      <c r="GG331" s="241"/>
      <c r="GH331" s="241"/>
      <c r="GI331" s="241"/>
      <c r="GJ331" s="241"/>
      <c r="GK331" s="241"/>
      <c r="GL331" s="241"/>
      <c r="GM331" s="241"/>
      <c r="GN331" s="241"/>
      <c r="GO331" s="241"/>
      <c r="GP331" s="241"/>
      <c r="GQ331" s="241"/>
      <c r="GR331" s="241"/>
      <c r="GS331" s="241"/>
      <c r="GT331" s="241"/>
      <c r="GU331" s="241"/>
      <c r="GV331" s="241"/>
      <c r="GW331" s="241"/>
      <c r="GX331" s="241"/>
      <c r="GY331" s="241"/>
      <c r="GZ331" s="241"/>
      <c r="HA331" s="241"/>
      <c r="HB331" s="241"/>
      <c r="HC331" s="241"/>
      <c r="HD331" s="241"/>
      <c r="HE331" s="241"/>
      <c r="HF331" s="241"/>
    </row>
    <row r="332" spans="1:214" s="299" customFormat="1" ht="15" customHeight="1">
      <c r="A332" s="284"/>
      <c r="B332" s="284"/>
      <c r="C332" s="241"/>
      <c r="D332" s="241"/>
      <c r="E332" s="241"/>
      <c r="F332" s="241"/>
      <c r="G332" s="241"/>
      <c r="H332" s="241"/>
      <c r="I332" s="241"/>
      <c r="J332" s="241"/>
      <c r="K332" s="241"/>
      <c r="L332" s="241"/>
      <c r="M332" s="241"/>
      <c r="N332" s="241"/>
      <c r="O332" s="241"/>
      <c r="P332" s="241"/>
      <c r="Q332" s="241"/>
      <c r="R332" s="241"/>
      <c r="S332" s="241"/>
      <c r="T332" s="241"/>
      <c r="U332" s="241" t="s">
        <v>524</v>
      </c>
      <c r="V332" s="241"/>
      <c r="W332" s="241"/>
      <c r="X332" s="241"/>
      <c r="Y332" s="241"/>
      <c r="Z332" s="241"/>
      <c r="AA332" s="241"/>
      <c r="AB332" s="241"/>
      <c r="AC332" s="241" t="s">
        <v>309</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H332" s="241"/>
      <c r="FI332" s="241"/>
      <c r="FJ332" s="241"/>
      <c r="FK332" s="241"/>
      <c r="FL332" s="241"/>
      <c r="FM332" s="241"/>
      <c r="FN332" s="241"/>
      <c r="FO332" s="241"/>
      <c r="FP332" s="241"/>
      <c r="FQ332" s="241"/>
      <c r="FR332" s="241"/>
      <c r="FS332" s="241"/>
      <c r="FT332" s="241"/>
      <c r="FU332" s="241"/>
      <c r="FV332" s="241"/>
      <c r="FW332" s="241"/>
      <c r="FX332" s="241"/>
      <c r="FY332" s="241"/>
      <c r="FZ332" s="241"/>
      <c r="GA332" s="241"/>
      <c r="GB332" s="241"/>
      <c r="GC332" s="241"/>
      <c r="GD332" s="241"/>
      <c r="GE332" s="241"/>
      <c r="GF332" s="241"/>
      <c r="GG332" s="241"/>
      <c r="GH332" s="241"/>
      <c r="GI332" s="241"/>
      <c r="GJ332" s="241"/>
      <c r="GK332" s="241"/>
      <c r="GL332" s="241"/>
      <c r="GM332" s="241"/>
      <c r="GN332" s="241"/>
      <c r="GO332" s="241"/>
      <c r="GP332" s="241"/>
      <c r="GQ332" s="241"/>
      <c r="GR332" s="241"/>
      <c r="GS332" s="241"/>
      <c r="GT332" s="241"/>
      <c r="GU332" s="241"/>
      <c r="GV332" s="241"/>
      <c r="GW332" s="241"/>
      <c r="GX332" s="241"/>
      <c r="GY332" s="241"/>
      <c r="GZ332" s="241"/>
      <c r="HA332" s="241"/>
      <c r="HB332" s="241"/>
      <c r="HC332" s="241"/>
      <c r="HD332" s="241"/>
      <c r="HE332" s="241"/>
      <c r="HF332" s="241"/>
    </row>
    <row r="333" spans="1:214" s="299" customFormat="1" ht="15" customHeight="1">
      <c r="A333" s="284"/>
      <c r="B333" s="284"/>
      <c r="C333" s="241"/>
      <c r="D333" s="241"/>
      <c r="E333" s="241"/>
      <c r="F333" s="241"/>
      <c r="G333" s="241"/>
      <c r="H333" s="241"/>
      <c r="I333" s="241"/>
      <c r="J333" s="241"/>
      <c r="K333" s="241"/>
      <c r="L333" s="241"/>
      <c r="M333" s="241"/>
      <c r="N333" s="241"/>
      <c r="O333" s="241"/>
      <c r="P333" s="241"/>
      <c r="Q333" s="241"/>
      <c r="R333" s="241"/>
      <c r="S333" s="241"/>
      <c r="T333" s="241"/>
      <c r="U333" s="241" t="s">
        <v>525</v>
      </c>
      <c r="V333" s="241"/>
      <c r="W333" s="241"/>
      <c r="X333" s="241"/>
      <c r="Y333" s="241"/>
      <c r="Z333" s="241"/>
      <c r="AA333" s="241"/>
      <c r="AB333" s="241"/>
      <c r="AC333" s="241" t="s">
        <v>316</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H333" s="241"/>
      <c r="FI333" s="241"/>
      <c r="FJ333" s="241"/>
      <c r="FK333" s="241"/>
      <c r="FL333" s="241"/>
      <c r="FM333" s="241"/>
      <c r="FN333" s="241"/>
      <c r="FO333" s="241"/>
      <c r="FP333" s="241"/>
      <c r="FQ333" s="241"/>
      <c r="FR333" s="241"/>
      <c r="FS333" s="241"/>
      <c r="FT333" s="241"/>
      <c r="FU333" s="241"/>
      <c r="FV333" s="241"/>
      <c r="FW333" s="241"/>
      <c r="FX333" s="241"/>
      <c r="FY333" s="241"/>
      <c r="FZ333" s="241"/>
      <c r="GA333" s="241"/>
      <c r="GB333" s="241"/>
      <c r="GC333" s="241"/>
      <c r="GD333" s="241"/>
      <c r="GE333" s="241"/>
      <c r="GF333" s="241"/>
      <c r="GG333" s="241"/>
      <c r="GH333" s="241"/>
      <c r="GI333" s="241"/>
      <c r="GJ333" s="241"/>
      <c r="GK333" s="241"/>
      <c r="GL333" s="241"/>
      <c r="GM333" s="241"/>
      <c r="GN333" s="241"/>
      <c r="GO333" s="241"/>
      <c r="GP333" s="241"/>
      <c r="GQ333" s="241"/>
      <c r="GR333" s="241"/>
      <c r="GS333" s="241"/>
      <c r="GT333" s="241"/>
      <c r="GU333" s="241"/>
      <c r="GV333" s="241"/>
      <c r="GW333" s="241"/>
      <c r="GX333" s="241"/>
      <c r="GY333" s="241"/>
      <c r="GZ333" s="241"/>
      <c r="HA333" s="241"/>
      <c r="HB333" s="241"/>
      <c r="HC333" s="241"/>
      <c r="HD333" s="241"/>
      <c r="HE333" s="241"/>
      <c r="HF333" s="241"/>
    </row>
    <row r="334" spans="1:214" s="299" customFormat="1" ht="15" customHeight="1">
      <c r="A334" s="284"/>
      <c r="B334" s="284"/>
      <c r="C334" s="241"/>
      <c r="D334" s="241"/>
      <c r="E334" s="241"/>
      <c r="F334" s="241"/>
      <c r="G334" s="241"/>
      <c r="H334" s="241"/>
      <c r="I334" s="241"/>
      <c r="J334" s="241"/>
      <c r="K334" s="241"/>
      <c r="L334" s="241"/>
      <c r="M334" s="241"/>
      <c r="N334" s="241"/>
      <c r="O334" s="241"/>
      <c r="P334" s="241"/>
      <c r="Q334" s="241"/>
      <c r="R334" s="241"/>
      <c r="S334" s="241"/>
      <c r="T334" s="241"/>
      <c r="U334" s="241" t="s">
        <v>526</v>
      </c>
      <c r="V334" s="241"/>
      <c r="W334" s="241"/>
      <c r="X334" s="241"/>
      <c r="Y334" s="241"/>
      <c r="Z334" s="241"/>
      <c r="AA334" s="241"/>
      <c r="AB334" s="241"/>
      <c r="AC334" s="241" t="s">
        <v>322</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H334" s="241"/>
      <c r="FI334" s="241"/>
      <c r="FJ334" s="241"/>
      <c r="FK334" s="241"/>
      <c r="FL334" s="241"/>
      <c r="FM334" s="241"/>
      <c r="FN334" s="241"/>
      <c r="FO334" s="241"/>
      <c r="FP334" s="241"/>
      <c r="FQ334" s="241"/>
      <c r="FR334" s="241"/>
      <c r="FS334" s="241"/>
      <c r="FT334" s="241"/>
      <c r="FU334" s="241"/>
      <c r="FV334" s="241"/>
      <c r="FW334" s="241"/>
      <c r="FX334" s="241"/>
      <c r="FY334" s="241"/>
      <c r="FZ334" s="241"/>
      <c r="GA334" s="241"/>
      <c r="GB334" s="241"/>
      <c r="GC334" s="241"/>
      <c r="GD334" s="241"/>
      <c r="GE334" s="241"/>
      <c r="GF334" s="241"/>
      <c r="GG334" s="241"/>
      <c r="GH334" s="241"/>
      <c r="GI334" s="241"/>
      <c r="GJ334" s="241"/>
      <c r="GK334" s="241"/>
      <c r="GL334" s="241"/>
      <c r="GM334" s="241"/>
      <c r="GN334" s="241"/>
      <c r="GO334" s="241"/>
      <c r="GP334" s="241"/>
      <c r="GQ334" s="241"/>
      <c r="GR334" s="241"/>
      <c r="GS334" s="241"/>
      <c r="GT334" s="241"/>
      <c r="GU334" s="241"/>
      <c r="GV334" s="241"/>
      <c r="GW334" s="241"/>
      <c r="GX334" s="241"/>
      <c r="GY334" s="241"/>
      <c r="GZ334" s="241"/>
      <c r="HA334" s="241"/>
      <c r="HB334" s="241"/>
      <c r="HC334" s="241"/>
      <c r="HD334" s="241"/>
      <c r="HE334" s="241"/>
      <c r="HF334" s="241"/>
    </row>
    <row r="335" spans="1:214" s="299" customFormat="1" ht="15" customHeight="1">
      <c r="A335" s="284"/>
      <c r="B335" s="284"/>
      <c r="C335" s="241"/>
      <c r="D335" s="241"/>
      <c r="E335" s="241"/>
      <c r="F335" s="241"/>
      <c r="G335" s="241"/>
      <c r="H335" s="241"/>
      <c r="I335" s="241"/>
      <c r="J335" s="241"/>
      <c r="K335" s="241"/>
      <c r="L335" s="241"/>
      <c r="M335" s="241"/>
      <c r="N335" s="241"/>
      <c r="O335" s="241"/>
      <c r="P335" s="241"/>
      <c r="Q335" s="241"/>
      <c r="R335" s="241"/>
      <c r="S335" s="241"/>
      <c r="T335" s="241"/>
      <c r="U335" s="241" t="s">
        <v>527</v>
      </c>
      <c r="V335" s="241"/>
      <c r="W335" s="241"/>
      <c r="X335" s="241"/>
      <c r="Y335" s="241"/>
      <c r="Z335" s="241"/>
      <c r="AA335" s="241"/>
      <c r="AB335" s="241"/>
      <c r="AC335" s="241" t="s">
        <v>313</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c r="DV335" s="241"/>
      <c r="DW335" s="241"/>
      <c r="DX335" s="241"/>
      <c r="DY335" s="241"/>
      <c r="DZ335" s="241"/>
      <c r="EA335" s="241"/>
      <c r="EB335" s="241"/>
      <c r="EC335" s="241"/>
      <c r="ED335" s="241"/>
      <c r="EE335" s="241"/>
      <c r="EF335" s="241"/>
      <c r="EG335" s="241"/>
      <c r="EH335" s="241"/>
      <c r="EI335" s="241"/>
      <c r="EJ335" s="241"/>
      <c r="EK335" s="241"/>
      <c r="EL335" s="241"/>
      <c r="EM335" s="241"/>
      <c r="EN335" s="241"/>
      <c r="EO335" s="241"/>
      <c r="EP335" s="241"/>
      <c r="EQ335" s="241"/>
      <c r="ER335" s="241"/>
      <c r="ES335" s="241"/>
      <c r="ET335" s="241"/>
      <c r="EU335" s="241"/>
      <c r="EV335" s="241"/>
      <c r="EW335" s="241"/>
      <c r="EX335" s="241"/>
      <c r="EY335" s="241"/>
      <c r="EZ335" s="241"/>
      <c r="FA335" s="241"/>
      <c r="FB335" s="241"/>
      <c r="FC335" s="241"/>
      <c r="FD335" s="241"/>
      <c r="FE335" s="241"/>
      <c r="FF335" s="241"/>
      <c r="FG335" s="241"/>
      <c r="FH335" s="241"/>
      <c r="FI335" s="241"/>
      <c r="FJ335" s="241"/>
      <c r="FK335" s="241"/>
      <c r="FL335" s="241"/>
      <c r="FM335" s="241"/>
      <c r="FN335" s="241"/>
      <c r="FO335" s="241"/>
      <c r="FP335" s="241"/>
      <c r="FQ335" s="241"/>
      <c r="FR335" s="241"/>
      <c r="FS335" s="241"/>
      <c r="FT335" s="241"/>
      <c r="FU335" s="241"/>
      <c r="FV335" s="241"/>
      <c r="FW335" s="241"/>
      <c r="FX335" s="241"/>
      <c r="FY335" s="241"/>
      <c r="FZ335" s="241"/>
      <c r="GA335" s="241"/>
      <c r="GB335" s="241"/>
      <c r="GC335" s="241"/>
      <c r="GD335" s="241"/>
      <c r="GE335" s="241"/>
      <c r="GF335" s="241"/>
      <c r="GG335" s="241"/>
      <c r="GH335" s="241"/>
      <c r="GI335" s="241"/>
      <c r="GJ335" s="241"/>
      <c r="GK335" s="241"/>
      <c r="GL335" s="241"/>
      <c r="GM335" s="241"/>
      <c r="GN335" s="241"/>
      <c r="GO335" s="241"/>
      <c r="GP335" s="241"/>
      <c r="GQ335" s="241"/>
      <c r="GR335" s="241"/>
      <c r="GS335" s="241"/>
      <c r="GT335" s="241"/>
      <c r="GU335" s="241"/>
      <c r="GV335" s="241"/>
      <c r="GW335" s="241"/>
      <c r="GX335" s="241"/>
      <c r="GY335" s="241"/>
      <c r="GZ335" s="241"/>
      <c r="HA335" s="241"/>
      <c r="HB335" s="241"/>
      <c r="HC335" s="241"/>
      <c r="HD335" s="241"/>
      <c r="HE335" s="241"/>
      <c r="HF335" s="241"/>
    </row>
    <row r="336" spans="1:214" s="299" customFormat="1" ht="15" customHeight="1">
      <c r="A336" s="284"/>
      <c r="B336" s="284"/>
      <c r="C336" s="241"/>
      <c r="D336" s="241"/>
      <c r="E336" s="241"/>
      <c r="F336" s="241"/>
      <c r="G336" s="241"/>
      <c r="H336" s="241"/>
      <c r="I336" s="241"/>
      <c r="J336" s="241"/>
      <c r="K336" s="241"/>
      <c r="L336" s="241"/>
      <c r="M336" s="241"/>
      <c r="N336" s="241"/>
      <c r="O336" s="241"/>
      <c r="P336" s="241"/>
      <c r="Q336" s="241"/>
      <c r="R336" s="241"/>
      <c r="S336" s="241"/>
      <c r="T336" s="241"/>
      <c r="U336" s="241" t="s">
        <v>528</v>
      </c>
      <c r="V336" s="241"/>
      <c r="W336" s="241"/>
      <c r="X336" s="241"/>
      <c r="Y336" s="241"/>
      <c r="Z336" s="241"/>
      <c r="AA336" s="241"/>
      <c r="AB336" s="241"/>
      <c r="AC336" s="241" t="s">
        <v>325</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c r="DD336" s="241"/>
      <c r="DE336" s="241"/>
      <c r="DF336" s="241"/>
      <c r="DG336" s="241"/>
      <c r="DH336" s="241"/>
      <c r="DI336" s="241"/>
      <c r="DJ336" s="241"/>
      <c r="DK336" s="241"/>
      <c r="DL336" s="241"/>
      <c r="DM336" s="241"/>
      <c r="DN336" s="241"/>
      <c r="DO336" s="241"/>
      <c r="DP336" s="241"/>
      <c r="DQ336" s="241"/>
      <c r="DR336" s="241"/>
      <c r="DS336" s="241"/>
      <c r="DT336" s="241"/>
      <c r="DU336" s="241"/>
      <c r="DV336" s="241"/>
      <c r="DW336" s="241"/>
      <c r="DX336" s="241"/>
      <c r="DY336" s="241"/>
      <c r="DZ336" s="241"/>
      <c r="EA336" s="241"/>
      <c r="EB336" s="241"/>
      <c r="EC336" s="241"/>
      <c r="ED336" s="241"/>
      <c r="EE336" s="241"/>
      <c r="EF336" s="241"/>
      <c r="EG336" s="241"/>
      <c r="EH336" s="241"/>
      <c r="EI336" s="241"/>
      <c r="EJ336" s="241"/>
      <c r="EK336" s="241"/>
      <c r="EL336" s="241"/>
      <c r="EM336" s="241"/>
      <c r="EN336" s="241"/>
      <c r="EO336" s="241"/>
      <c r="EP336" s="241"/>
      <c r="EQ336" s="241"/>
      <c r="ER336" s="241"/>
      <c r="ES336" s="241"/>
      <c r="ET336" s="241"/>
      <c r="EU336" s="241"/>
      <c r="EV336" s="241"/>
      <c r="EW336" s="241"/>
      <c r="EX336" s="241"/>
      <c r="EY336" s="241"/>
      <c r="EZ336" s="241"/>
      <c r="FA336" s="241"/>
      <c r="FB336" s="241"/>
      <c r="FC336" s="241"/>
      <c r="FD336" s="241"/>
      <c r="FE336" s="241"/>
      <c r="FF336" s="241"/>
      <c r="FG336" s="241"/>
      <c r="FH336" s="241"/>
      <c r="FI336" s="241"/>
      <c r="FJ336" s="241"/>
      <c r="FK336" s="241"/>
      <c r="FL336" s="241"/>
      <c r="FM336" s="241"/>
      <c r="FN336" s="241"/>
      <c r="FO336" s="241"/>
      <c r="FP336" s="241"/>
      <c r="FQ336" s="241"/>
      <c r="FR336" s="241"/>
      <c r="FS336" s="241"/>
      <c r="FT336" s="241"/>
      <c r="FU336" s="241"/>
      <c r="FV336" s="241"/>
      <c r="FW336" s="241"/>
      <c r="FX336" s="241"/>
      <c r="FY336" s="241"/>
      <c r="FZ336" s="241"/>
      <c r="GA336" s="241"/>
      <c r="GB336" s="241"/>
      <c r="GC336" s="241"/>
      <c r="GD336" s="241"/>
      <c r="GE336" s="241"/>
      <c r="GF336" s="241"/>
      <c r="GG336" s="241"/>
      <c r="GH336" s="241"/>
      <c r="GI336" s="241"/>
      <c r="GJ336" s="241"/>
      <c r="GK336" s="241"/>
      <c r="GL336" s="241"/>
      <c r="GM336" s="241"/>
      <c r="GN336" s="241"/>
      <c r="GO336" s="241"/>
      <c r="GP336" s="241"/>
      <c r="GQ336" s="241"/>
      <c r="GR336" s="241"/>
      <c r="GS336" s="241"/>
      <c r="GT336" s="241"/>
      <c r="GU336" s="241"/>
      <c r="GV336" s="241"/>
      <c r="GW336" s="241"/>
      <c r="GX336" s="241"/>
      <c r="GY336" s="241"/>
      <c r="GZ336" s="241"/>
      <c r="HA336" s="241"/>
      <c r="HB336" s="241"/>
      <c r="HC336" s="241"/>
      <c r="HD336" s="241"/>
      <c r="HE336" s="241"/>
      <c r="HF336" s="241"/>
    </row>
    <row r="337" spans="1:214" s="299" customFormat="1" ht="15" customHeight="1">
      <c r="A337" s="284"/>
      <c r="B337" s="284"/>
      <c r="C337" s="241"/>
      <c r="D337" s="241"/>
      <c r="E337" s="241"/>
      <c r="F337" s="241"/>
      <c r="G337" s="241"/>
      <c r="H337" s="241"/>
      <c r="I337" s="241"/>
      <c r="J337" s="241"/>
      <c r="K337" s="241"/>
      <c r="L337" s="241"/>
      <c r="M337" s="241"/>
      <c r="N337" s="241"/>
      <c r="O337" s="241"/>
      <c r="P337" s="241"/>
      <c r="Q337" s="241"/>
      <c r="R337" s="241"/>
      <c r="S337" s="241"/>
      <c r="T337" s="241"/>
      <c r="U337" s="241" t="s">
        <v>529</v>
      </c>
      <c r="V337" s="241"/>
      <c r="W337" s="241"/>
      <c r="X337" s="241"/>
      <c r="Y337" s="241"/>
      <c r="Z337" s="241"/>
      <c r="AA337" s="241"/>
      <c r="AB337" s="241"/>
      <c r="AC337" s="241" t="s">
        <v>311</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c r="EN337" s="241"/>
      <c r="EO337" s="241"/>
      <c r="EP337" s="241"/>
      <c r="EQ337" s="241"/>
      <c r="ER337" s="241"/>
      <c r="ES337" s="241"/>
      <c r="ET337" s="241"/>
      <c r="EU337" s="241"/>
      <c r="EV337" s="241"/>
      <c r="EW337" s="241"/>
      <c r="EX337" s="241"/>
      <c r="EY337" s="241"/>
      <c r="EZ337" s="241"/>
      <c r="FA337" s="241"/>
      <c r="FB337" s="241"/>
      <c r="FC337" s="241"/>
      <c r="FD337" s="241"/>
      <c r="FE337" s="241"/>
      <c r="FF337" s="241"/>
      <c r="FG337" s="241"/>
      <c r="FH337" s="241"/>
      <c r="FI337" s="241"/>
      <c r="FJ337" s="241"/>
      <c r="FK337" s="241"/>
      <c r="FL337" s="241"/>
      <c r="FM337" s="241"/>
      <c r="FN337" s="241"/>
      <c r="FO337" s="241"/>
      <c r="FP337" s="241"/>
      <c r="FQ337" s="241"/>
      <c r="FR337" s="241"/>
      <c r="FS337" s="241"/>
      <c r="FT337" s="241"/>
      <c r="FU337" s="241"/>
      <c r="FV337" s="241"/>
      <c r="FW337" s="241"/>
      <c r="FX337" s="241"/>
      <c r="FY337" s="241"/>
      <c r="FZ337" s="241"/>
      <c r="GA337" s="241"/>
      <c r="GB337" s="241"/>
      <c r="GC337" s="241"/>
      <c r="GD337" s="241"/>
      <c r="GE337" s="241"/>
      <c r="GF337" s="241"/>
      <c r="GG337" s="241"/>
      <c r="GH337" s="241"/>
      <c r="GI337" s="241"/>
      <c r="GJ337" s="241"/>
      <c r="GK337" s="241"/>
      <c r="GL337" s="241"/>
      <c r="GM337" s="241"/>
      <c r="GN337" s="241"/>
      <c r="GO337" s="241"/>
      <c r="GP337" s="241"/>
      <c r="GQ337" s="241"/>
      <c r="GR337" s="241"/>
      <c r="GS337" s="241"/>
      <c r="GT337" s="241"/>
      <c r="GU337" s="241"/>
      <c r="GV337" s="241"/>
      <c r="GW337" s="241"/>
      <c r="GX337" s="241"/>
      <c r="GY337" s="241"/>
      <c r="GZ337" s="241"/>
      <c r="HA337" s="241"/>
      <c r="HB337" s="241"/>
      <c r="HC337" s="241"/>
      <c r="HD337" s="241"/>
      <c r="HE337" s="241"/>
      <c r="HF337" s="241"/>
    </row>
    <row r="338" spans="1:214" s="299" customFormat="1" ht="15" customHeight="1">
      <c r="A338" s="284"/>
      <c r="B338" s="284"/>
      <c r="C338" s="241"/>
      <c r="D338" s="241"/>
      <c r="E338" s="241"/>
      <c r="F338" s="241"/>
      <c r="G338" s="241"/>
      <c r="H338" s="241"/>
      <c r="I338" s="241"/>
      <c r="J338" s="241"/>
      <c r="K338" s="241"/>
      <c r="L338" s="241"/>
      <c r="M338" s="241"/>
      <c r="N338" s="241"/>
      <c r="O338" s="241"/>
      <c r="P338" s="241"/>
      <c r="Q338" s="241"/>
      <c r="R338" s="241"/>
      <c r="S338" s="241"/>
      <c r="T338" s="241"/>
      <c r="U338" s="241" t="s">
        <v>530</v>
      </c>
      <c r="V338" s="241"/>
      <c r="W338" s="241"/>
      <c r="X338" s="241"/>
      <c r="Y338" s="241"/>
      <c r="Z338" s="241"/>
      <c r="AA338" s="241"/>
      <c r="AB338" s="241"/>
      <c r="AC338" s="241" t="s">
        <v>325</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c r="DA338" s="241"/>
      <c r="DB338" s="241"/>
      <c r="DC338" s="241"/>
      <c r="DD338" s="241"/>
      <c r="DE338" s="241"/>
      <c r="DF338" s="241"/>
      <c r="DG338" s="241"/>
      <c r="DH338" s="241"/>
      <c r="DI338" s="241"/>
      <c r="DJ338" s="241"/>
      <c r="DK338" s="241"/>
      <c r="DL338" s="241"/>
      <c r="DM338" s="241"/>
      <c r="DN338" s="241"/>
      <c r="DO338" s="241"/>
      <c r="DP338" s="241"/>
      <c r="DQ338" s="241"/>
      <c r="DR338" s="241"/>
      <c r="DS338" s="241"/>
      <c r="DT338" s="241"/>
      <c r="DU338" s="241"/>
      <c r="DV338" s="241"/>
      <c r="DW338" s="241"/>
      <c r="DX338" s="241"/>
      <c r="DY338" s="241"/>
      <c r="DZ338" s="241"/>
      <c r="EA338" s="241"/>
      <c r="EB338" s="241"/>
      <c r="EC338" s="241"/>
      <c r="ED338" s="241"/>
      <c r="EE338" s="241"/>
      <c r="EF338" s="241"/>
      <c r="EG338" s="241"/>
      <c r="EH338" s="241"/>
      <c r="EI338" s="241"/>
      <c r="EJ338" s="241"/>
      <c r="EK338" s="241"/>
      <c r="EL338" s="241"/>
      <c r="EM338" s="241"/>
      <c r="EN338" s="241"/>
      <c r="EO338" s="241"/>
      <c r="EP338" s="241"/>
      <c r="EQ338" s="241"/>
      <c r="ER338" s="241"/>
      <c r="ES338" s="241"/>
      <c r="ET338" s="241"/>
      <c r="EU338" s="241"/>
      <c r="EV338" s="241"/>
      <c r="EW338" s="241"/>
      <c r="EX338" s="241"/>
      <c r="EY338" s="241"/>
      <c r="EZ338" s="241"/>
      <c r="FA338" s="241"/>
      <c r="FB338" s="241"/>
      <c r="FC338" s="241"/>
      <c r="FD338" s="241"/>
      <c r="FE338" s="241"/>
      <c r="FF338" s="241"/>
      <c r="FG338" s="241"/>
      <c r="FH338" s="241"/>
      <c r="FI338" s="241"/>
      <c r="FJ338" s="241"/>
      <c r="FK338" s="241"/>
      <c r="FL338" s="241"/>
      <c r="FM338" s="241"/>
      <c r="FN338" s="241"/>
      <c r="FO338" s="241"/>
      <c r="FP338" s="241"/>
      <c r="FQ338" s="241"/>
      <c r="FR338" s="241"/>
      <c r="FS338" s="241"/>
      <c r="FT338" s="241"/>
      <c r="FU338" s="241"/>
      <c r="FV338" s="241"/>
      <c r="FW338" s="241"/>
      <c r="FX338" s="241"/>
      <c r="FY338" s="241"/>
      <c r="FZ338" s="241"/>
      <c r="GA338" s="241"/>
      <c r="GB338" s="241"/>
      <c r="GC338" s="241"/>
      <c r="GD338" s="241"/>
      <c r="GE338" s="241"/>
      <c r="GF338" s="241"/>
      <c r="GG338" s="241"/>
      <c r="GH338" s="241"/>
      <c r="GI338" s="241"/>
      <c r="GJ338" s="241"/>
      <c r="GK338" s="241"/>
      <c r="GL338" s="241"/>
      <c r="GM338" s="241"/>
      <c r="GN338" s="241"/>
      <c r="GO338" s="241"/>
      <c r="GP338" s="241"/>
      <c r="GQ338" s="241"/>
      <c r="GR338" s="241"/>
      <c r="GS338" s="241"/>
      <c r="GT338" s="241"/>
      <c r="GU338" s="241"/>
      <c r="GV338" s="241"/>
      <c r="GW338" s="241"/>
      <c r="GX338" s="241"/>
      <c r="GY338" s="241"/>
      <c r="GZ338" s="241"/>
      <c r="HA338" s="241"/>
      <c r="HB338" s="241"/>
      <c r="HC338" s="241"/>
      <c r="HD338" s="241"/>
      <c r="HE338" s="241"/>
      <c r="HF338" s="241"/>
    </row>
    <row r="339" spans="1:214" s="299" customFormat="1" ht="15" customHeight="1">
      <c r="A339" s="284"/>
      <c r="B339" s="284"/>
      <c r="C339" s="241"/>
      <c r="D339" s="241"/>
      <c r="E339" s="241"/>
      <c r="F339" s="241"/>
      <c r="G339" s="241"/>
      <c r="H339" s="241"/>
      <c r="I339" s="241"/>
      <c r="J339" s="241"/>
      <c r="K339" s="241"/>
      <c r="L339" s="241"/>
      <c r="M339" s="241"/>
      <c r="N339" s="241"/>
      <c r="O339" s="241"/>
      <c r="P339" s="241"/>
      <c r="Q339" s="241"/>
      <c r="R339" s="241"/>
      <c r="S339" s="241"/>
      <c r="T339" s="241"/>
      <c r="U339" s="241" t="s">
        <v>531</v>
      </c>
      <c r="V339" s="241"/>
      <c r="W339" s="241"/>
      <c r="X339" s="241"/>
      <c r="Y339" s="241"/>
      <c r="Z339" s="241"/>
      <c r="AA339" s="241"/>
      <c r="AB339" s="241"/>
      <c r="AC339" s="241" t="s">
        <v>311</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c r="CJ339" s="241"/>
      <c r="CK339" s="241"/>
      <c r="CL339" s="241"/>
      <c r="CM339" s="241"/>
      <c r="CN339" s="241"/>
      <c r="CO339" s="241"/>
      <c r="CP339" s="241"/>
      <c r="CQ339" s="241"/>
      <c r="CR339" s="241"/>
      <c r="CS339" s="241"/>
      <c r="CT339" s="241"/>
      <c r="CU339" s="241"/>
      <c r="CV339" s="241"/>
      <c r="CW339" s="241"/>
      <c r="CX339" s="241"/>
      <c r="CY339" s="241"/>
      <c r="CZ339" s="241"/>
      <c r="DA339" s="241"/>
      <c r="DB339" s="241"/>
      <c r="DC339" s="241"/>
      <c r="DD339" s="241"/>
      <c r="DE339" s="241"/>
      <c r="DF339" s="241"/>
      <c r="DG339" s="241"/>
      <c r="DH339" s="241"/>
      <c r="DI339" s="241"/>
      <c r="DJ339" s="241"/>
      <c r="DK339" s="241"/>
      <c r="DL339" s="241"/>
      <c r="DM339" s="241"/>
      <c r="DN339" s="241"/>
      <c r="DO339" s="241"/>
      <c r="DP339" s="241"/>
      <c r="DQ339" s="241"/>
      <c r="DR339" s="241"/>
      <c r="DS339" s="241"/>
      <c r="DT339" s="241"/>
      <c r="DU339" s="241"/>
      <c r="DV339" s="241"/>
      <c r="DW339" s="241"/>
      <c r="DX339" s="241"/>
      <c r="DY339" s="241"/>
      <c r="DZ339" s="241"/>
      <c r="EA339" s="241"/>
      <c r="EB339" s="241"/>
      <c r="EC339" s="241"/>
      <c r="ED339" s="241"/>
      <c r="EE339" s="241"/>
      <c r="EF339" s="241"/>
      <c r="EG339" s="241"/>
      <c r="EH339" s="241"/>
      <c r="EI339" s="241"/>
      <c r="EJ339" s="241"/>
      <c r="EK339" s="241"/>
      <c r="EL339" s="241"/>
      <c r="EM339" s="241"/>
      <c r="EN339" s="241"/>
      <c r="EO339" s="241"/>
      <c r="EP339" s="241"/>
      <c r="EQ339" s="241"/>
      <c r="ER339" s="241"/>
      <c r="ES339" s="241"/>
      <c r="ET339" s="241"/>
      <c r="EU339" s="241"/>
      <c r="EV339" s="241"/>
      <c r="EW339" s="241"/>
      <c r="EX339" s="241"/>
      <c r="EY339" s="241"/>
      <c r="EZ339" s="241"/>
      <c r="FA339" s="241"/>
      <c r="FB339" s="241"/>
      <c r="FC339" s="241"/>
      <c r="FD339" s="241"/>
      <c r="FE339" s="241"/>
      <c r="FF339" s="241"/>
      <c r="FG339" s="241"/>
      <c r="FH339" s="241"/>
      <c r="FI339" s="241"/>
      <c r="FJ339" s="241"/>
      <c r="FK339" s="241"/>
      <c r="FL339" s="241"/>
      <c r="FM339" s="241"/>
      <c r="FN339" s="241"/>
      <c r="FO339" s="241"/>
      <c r="FP339" s="241"/>
      <c r="FQ339" s="241"/>
      <c r="FR339" s="241"/>
      <c r="FS339" s="241"/>
      <c r="FT339" s="241"/>
      <c r="FU339" s="241"/>
      <c r="FV339" s="241"/>
      <c r="FW339" s="241"/>
      <c r="FX339" s="241"/>
      <c r="FY339" s="241"/>
      <c r="FZ339" s="241"/>
      <c r="GA339" s="241"/>
      <c r="GB339" s="241"/>
      <c r="GC339" s="241"/>
      <c r="GD339" s="241"/>
      <c r="GE339" s="241"/>
      <c r="GF339" s="241"/>
      <c r="GG339" s="241"/>
      <c r="GH339" s="241"/>
      <c r="GI339" s="241"/>
      <c r="GJ339" s="241"/>
      <c r="GK339" s="241"/>
      <c r="GL339" s="241"/>
      <c r="GM339" s="241"/>
      <c r="GN339" s="241"/>
      <c r="GO339" s="241"/>
      <c r="GP339" s="241"/>
      <c r="GQ339" s="241"/>
      <c r="GR339" s="241"/>
      <c r="GS339" s="241"/>
      <c r="GT339" s="241"/>
      <c r="GU339" s="241"/>
      <c r="GV339" s="241"/>
      <c r="GW339" s="241"/>
      <c r="GX339" s="241"/>
      <c r="GY339" s="241"/>
      <c r="GZ339" s="241"/>
      <c r="HA339" s="241"/>
      <c r="HB339" s="241"/>
      <c r="HC339" s="241"/>
      <c r="HD339" s="241"/>
      <c r="HE339" s="241"/>
      <c r="HF339" s="241"/>
    </row>
    <row r="340" spans="1:214" s="299" customFormat="1" ht="15" customHeight="1">
      <c r="A340" s="284"/>
      <c r="B340" s="284"/>
      <c r="C340" s="241"/>
      <c r="D340" s="241"/>
      <c r="E340" s="241"/>
      <c r="F340" s="241"/>
      <c r="G340" s="241"/>
      <c r="H340" s="241"/>
      <c r="I340" s="241"/>
      <c r="J340" s="241"/>
      <c r="K340" s="241"/>
      <c r="L340" s="241"/>
      <c r="M340" s="241"/>
      <c r="N340" s="241"/>
      <c r="O340" s="241"/>
      <c r="P340" s="241"/>
      <c r="Q340" s="241"/>
      <c r="R340" s="241"/>
      <c r="S340" s="241"/>
      <c r="T340" s="241"/>
      <c r="U340" s="241" t="s">
        <v>532</v>
      </c>
      <c r="V340" s="241"/>
      <c r="W340" s="241"/>
      <c r="X340" s="241"/>
      <c r="Y340" s="241"/>
      <c r="Z340" s="241"/>
      <c r="AA340" s="241"/>
      <c r="AB340" s="241"/>
      <c r="AC340" s="241" t="s">
        <v>316</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c r="CJ340" s="241"/>
      <c r="CK340" s="241"/>
      <c r="CL340" s="241"/>
      <c r="CM340" s="241"/>
      <c r="CN340" s="241"/>
      <c r="CO340" s="241"/>
      <c r="CP340" s="241"/>
      <c r="CQ340" s="241"/>
      <c r="CR340" s="241"/>
      <c r="CS340" s="241"/>
      <c r="CT340" s="241"/>
      <c r="CU340" s="241"/>
      <c r="CV340" s="241"/>
      <c r="CW340" s="241"/>
      <c r="CX340" s="241"/>
      <c r="CY340" s="241"/>
      <c r="CZ340" s="241"/>
      <c r="DA340" s="241"/>
      <c r="DB340" s="241"/>
      <c r="DC340" s="241"/>
      <c r="DD340" s="241"/>
      <c r="DE340" s="241"/>
      <c r="DF340" s="241"/>
      <c r="DG340" s="241"/>
      <c r="DH340" s="241"/>
      <c r="DI340" s="241"/>
      <c r="DJ340" s="241"/>
      <c r="DK340" s="241"/>
      <c r="DL340" s="241"/>
      <c r="DM340" s="241"/>
      <c r="DN340" s="241"/>
      <c r="DO340" s="241"/>
      <c r="DP340" s="241"/>
      <c r="DQ340" s="241"/>
      <c r="DR340" s="241"/>
      <c r="DS340" s="241"/>
      <c r="DT340" s="241"/>
      <c r="DU340" s="241"/>
      <c r="DV340" s="241"/>
      <c r="DW340" s="241"/>
      <c r="DX340" s="241"/>
      <c r="DY340" s="241"/>
      <c r="DZ340" s="241"/>
      <c r="EA340" s="241"/>
      <c r="EB340" s="241"/>
      <c r="EC340" s="241"/>
      <c r="ED340" s="241"/>
      <c r="EE340" s="241"/>
      <c r="EF340" s="241"/>
      <c r="EG340" s="241"/>
      <c r="EH340" s="241"/>
      <c r="EI340" s="241"/>
      <c r="EJ340" s="241"/>
      <c r="EK340" s="241"/>
      <c r="EL340" s="241"/>
      <c r="EM340" s="241"/>
      <c r="EN340" s="241"/>
      <c r="EO340" s="241"/>
      <c r="EP340" s="241"/>
      <c r="EQ340" s="241"/>
      <c r="ER340" s="241"/>
      <c r="ES340" s="241"/>
      <c r="ET340" s="241"/>
      <c r="EU340" s="241"/>
      <c r="EV340" s="241"/>
      <c r="EW340" s="241"/>
      <c r="EX340" s="241"/>
      <c r="EY340" s="241"/>
      <c r="EZ340" s="241"/>
      <c r="FA340" s="241"/>
      <c r="FB340" s="241"/>
      <c r="FC340" s="241"/>
      <c r="FD340" s="241"/>
      <c r="FE340" s="241"/>
      <c r="FF340" s="241"/>
      <c r="FG340" s="241"/>
      <c r="FH340" s="241"/>
      <c r="FI340" s="241"/>
      <c r="FJ340" s="241"/>
      <c r="FK340" s="241"/>
      <c r="FL340" s="241"/>
      <c r="FM340" s="241"/>
      <c r="FN340" s="241"/>
      <c r="FO340" s="241"/>
      <c r="FP340" s="241"/>
      <c r="FQ340" s="241"/>
      <c r="FR340" s="241"/>
      <c r="FS340" s="241"/>
      <c r="FT340" s="241"/>
      <c r="FU340" s="241"/>
      <c r="FV340" s="241"/>
      <c r="FW340" s="241"/>
      <c r="FX340" s="241"/>
      <c r="FY340" s="241"/>
      <c r="FZ340" s="241"/>
      <c r="GA340" s="241"/>
      <c r="GB340" s="241"/>
      <c r="GC340" s="241"/>
      <c r="GD340" s="241"/>
      <c r="GE340" s="241"/>
      <c r="GF340" s="241"/>
      <c r="GG340" s="241"/>
      <c r="GH340" s="241"/>
      <c r="GI340" s="241"/>
      <c r="GJ340" s="241"/>
      <c r="GK340" s="241"/>
      <c r="GL340" s="241"/>
      <c r="GM340" s="241"/>
      <c r="GN340" s="241"/>
      <c r="GO340" s="241"/>
      <c r="GP340" s="241"/>
      <c r="GQ340" s="241"/>
      <c r="GR340" s="241"/>
      <c r="GS340" s="241"/>
      <c r="GT340" s="241"/>
      <c r="GU340" s="241"/>
      <c r="GV340" s="241"/>
      <c r="GW340" s="241"/>
      <c r="GX340" s="241"/>
      <c r="GY340" s="241"/>
      <c r="GZ340" s="241"/>
      <c r="HA340" s="241"/>
      <c r="HB340" s="241"/>
      <c r="HC340" s="241"/>
      <c r="HD340" s="241"/>
      <c r="HE340" s="241"/>
      <c r="HF340" s="241"/>
    </row>
    <row r="341" spans="1:214" s="299" customFormat="1" ht="15" customHeight="1">
      <c r="A341" s="284"/>
      <c r="B341" s="284"/>
      <c r="C341" s="241"/>
      <c r="D341" s="241"/>
      <c r="E341" s="241"/>
      <c r="F341" s="241"/>
      <c r="G341" s="241"/>
      <c r="H341" s="241"/>
      <c r="I341" s="241"/>
      <c r="J341" s="241"/>
      <c r="K341" s="241"/>
      <c r="L341" s="241"/>
      <c r="M341" s="241"/>
      <c r="N341" s="241"/>
      <c r="O341" s="241"/>
      <c r="P341" s="241"/>
      <c r="Q341" s="241"/>
      <c r="R341" s="241"/>
      <c r="S341" s="241"/>
      <c r="T341" s="241"/>
      <c r="U341" s="241" t="s">
        <v>533</v>
      </c>
      <c r="V341" s="241"/>
      <c r="W341" s="241"/>
      <c r="X341" s="241"/>
      <c r="Y341" s="241"/>
      <c r="Z341" s="241"/>
      <c r="AA341" s="241"/>
      <c r="AB341" s="241"/>
      <c r="AC341" s="241" t="s">
        <v>322</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c r="CJ341" s="241"/>
      <c r="CK341" s="241"/>
      <c r="CL341" s="241"/>
      <c r="CM341" s="241"/>
      <c r="CN341" s="241"/>
      <c r="CO341" s="241"/>
      <c r="CP341" s="241"/>
      <c r="CQ341" s="241"/>
      <c r="CR341" s="241"/>
      <c r="CS341" s="241"/>
      <c r="CT341" s="241"/>
      <c r="CU341" s="241"/>
      <c r="CV341" s="241"/>
      <c r="CW341" s="241"/>
      <c r="CX341" s="241"/>
      <c r="CY341" s="241"/>
      <c r="CZ341" s="241"/>
      <c r="DA341" s="241"/>
      <c r="DB341" s="241"/>
      <c r="DC341" s="241"/>
      <c r="DD341" s="241"/>
      <c r="DE341" s="241"/>
      <c r="DF341" s="241"/>
      <c r="DG341" s="241"/>
      <c r="DH341" s="241"/>
      <c r="DI341" s="241"/>
      <c r="DJ341" s="241"/>
      <c r="DK341" s="241"/>
      <c r="DL341" s="241"/>
      <c r="DM341" s="241"/>
      <c r="DN341" s="241"/>
      <c r="DO341" s="241"/>
      <c r="DP341" s="241"/>
      <c r="DQ341" s="241"/>
      <c r="DR341" s="241"/>
      <c r="DS341" s="241"/>
      <c r="DT341" s="241"/>
      <c r="DU341" s="241"/>
      <c r="DV341" s="241"/>
      <c r="DW341" s="241"/>
      <c r="DX341" s="241"/>
      <c r="DY341" s="241"/>
      <c r="DZ341" s="241"/>
      <c r="EA341" s="241"/>
      <c r="EB341" s="241"/>
      <c r="EC341" s="241"/>
      <c r="ED341" s="241"/>
      <c r="EE341" s="241"/>
      <c r="EF341" s="241"/>
      <c r="EG341" s="241"/>
      <c r="EH341" s="241"/>
      <c r="EI341" s="241"/>
      <c r="EJ341" s="241"/>
      <c r="EK341" s="241"/>
      <c r="EL341" s="241"/>
      <c r="EM341" s="241"/>
      <c r="EN341" s="241"/>
      <c r="EO341" s="241"/>
      <c r="EP341" s="241"/>
      <c r="EQ341" s="241"/>
      <c r="ER341" s="241"/>
      <c r="ES341" s="241"/>
      <c r="ET341" s="241"/>
      <c r="EU341" s="241"/>
      <c r="EV341" s="241"/>
      <c r="EW341" s="241"/>
      <c r="EX341" s="241"/>
      <c r="EY341" s="241"/>
      <c r="EZ341" s="241"/>
      <c r="FA341" s="241"/>
      <c r="FB341" s="241"/>
      <c r="FC341" s="241"/>
      <c r="FD341" s="241"/>
      <c r="FE341" s="241"/>
      <c r="FF341" s="241"/>
      <c r="FG341" s="241"/>
      <c r="FH341" s="241"/>
      <c r="FI341" s="241"/>
      <c r="FJ341" s="241"/>
      <c r="FK341" s="241"/>
      <c r="FL341" s="241"/>
      <c r="FM341" s="241"/>
      <c r="FN341" s="241"/>
      <c r="FO341" s="241"/>
      <c r="FP341" s="241"/>
      <c r="FQ341" s="241"/>
      <c r="FR341" s="241"/>
      <c r="FS341" s="241"/>
      <c r="FT341" s="241"/>
      <c r="FU341" s="241"/>
      <c r="FV341" s="241"/>
      <c r="FW341" s="241"/>
      <c r="FX341" s="241"/>
      <c r="FY341" s="241"/>
      <c r="FZ341" s="241"/>
      <c r="GA341" s="241"/>
      <c r="GB341" s="241"/>
      <c r="GC341" s="241"/>
      <c r="GD341" s="241"/>
      <c r="GE341" s="241"/>
      <c r="GF341" s="241"/>
      <c r="GG341" s="241"/>
      <c r="GH341" s="241"/>
      <c r="GI341" s="241"/>
      <c r="GJ341" s="241"/>
      <c r="GK341" s="241"/>
      <c r="GL341" s="241"/>
      <c r="GM341" s="241"/>
      <c r="GN341" s="241"/>
      <c r="GO341" s="241"/>
      <c r="GP341" s="241"/>
      <c r="GQ341" s="241"/>
      <c r="GR341" s="241"/>
      <c r="GS341" s="241"/>
      <c r="GT341" s="241"/>
      <c r="GU341" s="241"/>
      <c r="GV341" s="241"/>
      <c r="GW341" s="241"/>
      <c r="GX341" s="241"/>
      <c r="GY341" s="241"/>
      <c r="GZ341" s="241"/>
      <c r="HA341" s="241"/>
      <c r="HB341" s="241"/>
      <c r="HC341" s="241"/>
      <c r="HD341" s="241"/>
      <c r="HE341" s="241"/>
      <c r="HF341" s="241"/>
    </row>
    <row r="342" spans="1:214" s="299" customFormat="1" ht="15" customHeight="1">
      <c r="A342" s="284"/>
      <c r="B342" s="284"/>
      <c r="C342" s="241"/>
      <c r="D342" s="241"/>
      <c r="E342" s="241"/>
      <c r="F342" s="241"/>
      <c r="G342" s="241"/>
      <c r="H342" s="241"/>
      <c r="I342" s="241"/>
      <c r="J342" s="241"/>
      <c r="K342" s="241"/>
      <c r="L342" s="241"/>
      <c r="M342" s="241"/>
      <c r="N342" s="241"/>
      <c r="O342" s="241"/>
      <c r="P342" s="241"/>
      <c r="Q342" s="241"/>
      <c r="R342" s="241"/>
      <c r="S342" s="241"/>
      <c r="T342" s="241"/>
      <c r="U342" s="241" t="s">
        <v>534</v>
      </c>
      <c r="V342" s="241"/>
      <c r="W342" s="241"/>
      <c r="X342" s="241"/>
      <c r="Y342" s="241"/>
      <c r="Z342" s="241"/>
      <c r="AA342" s="241"/>
      <c r="AB342" s="241"/>
      <c r="AC342" s="241" t="s">
        <v>316</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c r="CJ342" s="241"/>
      <c r="CK342" s="241"/>
      <c r="CL342" s="241"/>
      <c r="CM342" s="241"/>
      <c r="CN342" s="241"/>
      <c r="CO342" s="241"/>
      <c r="CP342" s="241"/>
      <c r="CQ342" s="241"/>
      <c r="CR342" s="241"/>
      <c r="CS342" s="241"/>
      <c r="CT342" s="241"/>
      <c r="CU342" s="241"/>
      <c r="CV342" s="241"/>
      <c r="CW342" s="241"/>
      <c r="CX342" s="241"/>
      <c r="CY342" s="241"/>
      <c r="CZ342" s="241"/>
      <c r="DA342" s="241"/>
      <c r="DB342" s="241"/>
      <c r="DC342" s="241"/>
      <c r="DD342" s="241"/>
      <c r="DE342" s="241"/>
      <c r="DF342" s="241"/>
      <c r="DG342" s="241"/>
      <c r="DH342" s="241"/>
      <c r="DI342" s="241"/>
      <c r="DJ342" s="241"/>
      <c r="DK342" s="241"/>
      <c r="DL342" s="241"/>
      <c r="DM342" s="241"/>
      <c r="DN342" s="241"/>
      <c r="DO342" s="241"/>
      <c r="DP342" s="241"/>
      <c r="DQ342" s="241"/>
      <c r="DR342" s="241"/>
      <c r="DS342" s="241"/>
      <c r="DT342" s="241"/>
      <c r="DU342" s="241"/>
      <c r="DV342" s="241"/>
      <c r="DW342" s="241"/>
      <c r="DX342" s="241"/>
      <c r="DY342" s="241"/>
      <c r="DZ342" s="241"/>
      <c r="EA342" s="241"/>
      <c r="EB342" s="241"/>
      <c r="EC342" s="241"/>
      <c r="ED342" s="241"/>
      <c r="EE342" s="241"/>
      <c r="EF342" s="241"/>
      <c r="EG342" s="241"/>
      <c r="EH342" s="241"/>
      <c r="EI342" s="241"/>
      <c r="EJ342" s="241"/>
      <c r="EK342" s="241"/>
      <c r="EL342" s="241"/>
      <c r="EM342" s="241"/>
      <c r="EN342" s="241"/>
      <c r="EO342" s="241"/>
      <c r="EP342" s="241"/>
      <c r="EQ342" s="241"/>
      <c r="ER342" s="241"/>
      <c r="ES342" s="241"/>
      <c r="ET342" s="241"/>
      <c r="EU342" s="241"/>
      <c r="EV342" s="241"/>
      <c r="EW342" s="241"/>
      <c r="EX342" s="241"/>
      <c r="EY342" s="241"/>
      <c r="EZ342" s="241"/>
      <c r="FA342" s="241"/>
      <c r="FB342" s="241"/>
      <c r="FC342" s="241"/>
      <c r="FD342" s="241"/>
      <c r="FE342" s="241"/>
      <c r="FF342" s="241"/>
      <c r="FG342" s="241"/>
      <c r="FH342" s="241"/>
      <c r="FI342" s="241"/>
      <c r="FJ342" s="241"/>
      <c r="FK342" s="241"/>
      <c r="FL342" s="241"/>
      <c r="FM342" s="241"/>
      <c r="FN342" s="241"/>
      <c r="FO342" s="241"/>
      <c r="FP342" s="241"/>
      <c r="FQ342" s="241"/>
      <c r="FR342" s="241"/>
      <c r="FS342" s="241"/>
      <c r="FT342" s="241"/>
      <c r="FU342" s="241"/>
      <c r="FV342" s="241"/>
      <c r="FW342" s="241"/>
      <c r="FX342" s="241"/>
      <c r="FY342" s="241"/>
      <c r="FZ342" s="241"/>
      <c r="GA342" s="241"/>
      <c r="GB342" s="241"/>
      <c r="GC342" s="241"/>
      <c r="GD342" s="241"/>
      <c r="GE342" s="241"/>
      <c r="GF342" s="241"/>
      <c r="GG342" s="241"/>
      <c r="GH342" s="241"/>
      <c r="GI342" s="241"/>
      <c r="GJ342" s="241"/>
      <c r="GK342" s="241"/>
      <c r="GL342" s="241"/>
      <c r="GM342" s="241"/>
      <c r="GN342" s="241"/>
      <c r="GO342" s="241"/>
      <c r="GP342" s="241"/>
      <c r="GQ342" s="241"/>
      <c r="GR342" s="241"/>
      <c r="GS342" s="241"/>
      <c r="GT342" s="241"/>
      <c r="GU342" s="241"/>
      <c r="GV342" s="241"/>
      <c r="GW342" s="241"/>
      <c r="GX342" s="241"/>
      <c r="GY342" s="241"/>
      <c r="GZ342" s="241"/>
      <c r="HA342" s="241"/>
      <c r="HB342" s="241"/>
      <c r="HC342" s="241"/>
      <c r="HD342" s="241"/>
      <c r="HE342" s="241"/>
      <c r="HF342" s="241"/>
    </row>
    <row r="343" spans="1:214" s="299" customFormat="1" ht="15" customHeight="1">
      <c r="A343" s="284"/>
      <c r="B343" s="284"/>
      <c r="C343" s="241"/>
      <c r="D343" s="241"/>
      <c r="E343" s="241"/>
      <c r="F343" s="241"/>
      <c r="G343" s="241"/>
      <c r="H343" s="241"/>
      <c r="I343" s="241"/>
      <c r="J343" s="241"/>
      <c r="K343" s="241"/>
      <c r="L343" s="241"/>
      <c r="M343" s="241"/>
      <c r="N343" s="241"/>
      <c r="O343" s="241"/>
      <c r="P343" s="241"/>
      <c r="Q343" s="241"/>
      <c r="R343" s="241"/>
      <c r="S343" s="241"/>
      <c r="T343" s="241"/>
      <c r="U343" s="241" t="s">
        <v>535</v>
      </c>
      <c r="V343" s="241"/>
      <c r="W343" s="241"/>
      <c r="X343" s="241"/>
      <c r="Y343" s="241"/>
      <c r="Z343" s="241"/>
      <c r="AA343" s="241"/>
      <c r="AB343" s="241"/>
      <c r="AC343" s="241" t="s">
        <v>325</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c r="DD343" s="241"/>
      <c r="DE343" s="241"/>
      <c r="DF343" s="241"/>
      <c r="DG343" s="241"/>
      <c r="DH343" s="241"/>
      <c r="DI343" s="241"/>
      <c r="DJ343" s="241"/>
      <c r="DK343" s="241"/>
      <c r="DL343" s="241"/>
      <c r="DM343" s="241"/>
      <c r="DN343" s="241"/>
      <c r="DO343" s="241"/>
      <c r="DP343" s="241"/>
      <c r="DQ343" s="241"/>
      <c r="DR343" s="241"/>
      <c r="DS343" s="241"/>
      <c r="DT343" s="241"/>
      <c r="DU343" s="241"/>
      <c r="DV343" s="241"/>
      <c r="DW343" s="241"/>
      <c r="DX343" s="241"/>
      <c r="DY343" s="241"/>
      <c r="DZ343" s="241"/>
      <c r="EA343" s="241"/>
      <c r="EB343" s="241"/>
      <c r="EC343" s="241"/>
      <c r="ED343" s="241"/>
      <c r="EE343" s="241"/>
      <c r="EF343" s="241"/>
      <c r="EG343" s="241"/>
      <c r="EH343" s="241"/>
      <c r="EI343" s="241"/>
      <c r="EJ343" s="241"/>
      <c r="EK343" s="241"/>
      <c r="EL343" s="241"/>
      <c r="EM343" s="241"/>
      <c r="EN343" s="241"/>
      <c r="EO343" s="241"/>
      <c r="EP343" s="241"/>
      <c r="EQ343" s="241"/>
      <c r="ER343" s="241"/>
      <c r="ES343" s="241"/>
      <c r="ET343" s="241"/>
      <c r="EU343" s="241"/>
      <c r="EV343" s="241"/>
      <c r="EW343" s="241"/>
      <c r="EX343" s="241"/>
      <c r="EY343" s="241"/>
      <c r="EZ343" s="241"/>
      <c r="FA343" s="241"/>
      <c r="FB343" s="241"/>
      <c r="FC343" s="241"/>
      <c r="FD343" s="241"/>
      <c r="FE343" s="241"/>
      <c r="FF343" s="241"/>
      <c r="FG343" s="241"/>
      <c r="FH343" s="241"/>
      <c r="FI343" s="241"/>
      <c r="FJ343" s="241"/>
      <c r="FK343" s="241"/>
      <c r="FL343" s="241"/>
      <c r="FM343" s="241"/>
      <c r="FN343" s="241"/>
      <c r="FO343" s="241"/>
      <c r="FP343" s="241"/>
      <c r="FQ343" s="241"/>
      <c r="FR343" s="241"/>
      <c r="FS343" s="241"/>
      <c r="FT343" s="241"/>
      <c r="FU343" s="241"/>
      <c r="FV343" s="241"/>
      <c r="FW343" s="241"/>
      <c r="FX343" s="241"/>
      <c r="FY343" s="241"/>
      <c r="FZ343" s="241"/>
      <c r="GA343" s="241"/>
      <c r="GB343" s="241"/>
      <c r="GC343" s="241"/>
      <c r="GD343" s="241"/>
      <c r="GE343" s="241"/>
      <c r="GF343" s="241"/>
      <c r="GG343" s="241"/>
      <c r="GH343" s="241"/>
      <c r="GI343" s="241"/>
      <c r="GJ343" s="241"/>
      <c r="GK343" s="241"/>
      <c r="GL343" s="241"/>
      <c r="GM343" s="241"/>
      <c r="GN343" s="241"/>
      <c r="GO343" s="241"/>
      <c r="GP343" s="241"/>
      <c r="GQ343" s="241"/>
      <c r="GR343" s="241"/>
      <c r="GS343" s="241"/>
      <c r="GT343" s="241"/>
      <c r="GU343" s="241"/>
      <c r="GV343" s="241"/>
      <c r="GW343" s="241"/>
      <c r="GX343" s="241"/>
      <c r="GY343" s="241"/>
      <c r="GZ343" s="241"/>
      <c r="HA343" s="241"/>
      <c r="HB343" s="241"/>
      <c r="HC343" s="241"/>
      <c r="HD343" s="241"/>
      <c r="HE343" s="241"/>
      <c r="HF343" s="241"/>
    </row>
    <row r="344" spans="1:214" s="299" customFormat="1" ht="15" customHeight="1">
      <c r="A344" s="284"/>
      <c r="B344" s="284"/>
      <c r="C344" s="241"/>
      <c r="D344" s="241"/>
      <c r="E344" s="241"/>
      <c r="F344" s="241"/>
      <c r="G344" s="241"/>
      <c r="H344" s="241"/>
      <c r="I344" s="241"/>
      <c r="J344" s="241"/>
      <c r="K344" s="241"/>
      <c r="L344" s="241"/>
      <c r="M344" s="241"/>
      <c r="N344" s="241"/>
      <c r="O344" s="241"/>
      <c r="P344" s="241"/>
      <c r="Q344" s="241"/>
      <c r="R344" s="241"/>
      <c r="S344" s="241"/>
      <c r="T344" s="241"/>
      <c r="U344" s="241" t="s">
        <v>536</v>
      </c>
      <c r="V344" s="241"/>
      <c r="W344" s="241"/>
      <c r="X344" s="241"/>
      <c r="Y344" s="241"/>
      <c r="Z344" s="241"/>
      <c r="AA344" s="241"/>
      <c r="AB344" s="241"/>
      <c r="AC344" s="241" t="s">
        <v>386</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c r="EN344" s="241"/>
      <c r="EO344" s="241"/>
      <c r="EP344" s="241"/>
      <c r="EQ344" s="241"/>
      <c r="ER344" s="241"/>
      <c r="ES344" s="241"/>
      <c r="ET344" s="241"/>
      <c r="EU344" s="241"/>
      <c r="EV344" s="241"/>
      <c r="EW344" s="241"/>
      <c r="EX344" s="241"/>
      <c r="EY344" s="241"/>
      <c r="EZ344" s="241"/>
      <c r="FA344" s="241"/>
      <c r="FB344" s="241"/>
      <c r="FC344" s="241"/>
      <c r="FD344" s="241"/>
      <c r="FE344" s="241"/>
      <c r="FF344" s="241"/>
      <c r="FG344" s="241"/>
      <c r="FH344" s="241"/>
      <c r="FI344" s="241"/>
      <c r="FJ344" s="241"/>
      <c r="FK344" s="241"/>
      <c r="FL344" s="241"/>
      <c r="FM344" s="241"/>
      <c r="FN344" s="241"/>
      <c r="FO344" s="241"/>
      <c r="FP344" s="241"/>
      <c r="FQ344" s="241"/>
      <c r="FR344" s="241"/>
      <c r="FS344" s="241"/>
      <c r="FT344" s="241"/>
      <c r="FU344" s="241"/>
      <c r="FV344" s="241"/>
      <c r="FW344" s="241"/>
      <c r="FX344" s="241"/>
      <c r="FY344" s="241"/>
      <c r="FZ344" s="241"/>
      <c r="GA344" s="241"/>
      <c r="GB344" s="241"/>
      <c r="GC344" s="241"/>
      <c r="GD344" s="241"/>
      <c r="GE344" s="241"/>
      <c r="GF344" s="241"/>
      <c r="GG344" s="241"/>
      <c r="GH344" s="241"/>
      <c r="GI344" s="241"/>
      <c r="GJ344" s="241"/>
      <c r="GK344" s="241"/>
      <c r="GL344" s="241"/>
      <c r="GM344" s="241"/>
      <c r="GN344" s="241"/>
      <c r="GO344" s="241"/>
      <c r="GP344" s="241"/>
      <c r="GQ344" s="241"/>
      <c r="GR344" s="241"/>
      <c r="GS344" s="241"/>
      <c r="GT344" s="241"/>
      <c r="GU344" s="241"/>
      <c r="GV344" s="241"/>
      <c r="GW344" s="241"/>
      <c r="GX344" s="241"/>
      <c r="GY344" s="241"/>
      <c r="GZ344" s="241"/>
      <c r="HA344" s="241"/>
      <c r="HB344" s="241"/>
      <c r="HC344" s="241"/>
      <c r="HD344" s="241"/>
      <c r="HE344" s="241"/>
      <c r="HF344" s="241"/>
    </row>
    <row r="345" spans="1:214" s="299" customFormat="1" ht="15" customHeight="1">
      <c r="A345" s="284"/>
      <c r="B345" s="284"/>
      <c r="C345" s="241"/>
      <c r="D345" s="241"/>
      <c r="E345" s="241"/>
      <c r="F345" s="241"/>
      <c r="G345" s="241"/>
      <c r="H345" s="241"/>
      <c r="I345" s="241"/>
      <c r="J345" s="241"/>
      <c r="K345" s="241"/>
      <c r="L345" s="241"/>
      <c r="M345" s="241"/>
      <c r="N345" s="241"/>
      <c r="O345" s="241"/>
      <c r="P345" s="241"/>
      <c r="Q345" s="241"/>
      <c r="R345" s="241"/>
      <c r="S345" s="241"/>
      <c r="T345" s="241"/>
      <c r="U345" s="241" t="s">
        <v>537</v>
      </c>
      <c r="V345" s="241"/>
      <c r="W345" s="241"/>
      <c r="X345" s="241"/>
      <c r="Y345" s="241"/>
      <c r="Z345" s="241"/>
      <c r="AA345" s="241"/>
      <c r="AB345" s="241"/>
      <c r="AC345" s="241" t="s">
        <v>350</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c r="CJ345" s="241"/>
      <c r="CK345" s="241"/>
      <c r="CL345" s="241"/>
      <c r="CM345" s="241"/>
      <c r="CN345" s="241"/>
      <c r="CO345" s="241"/>
      <c r="CP345" s="241"/>
      <c r="CQ345" s="241"/>
      <c r="CR345" s="241"/>
      <c r="CS345" s="241"/>
      <c r="CT345" s="241"/>
      <c r="CU345" s="241"/>
      <c r="CV345" s="241"/>
      <c r="CW345" s="241"/>
      <c r="CX345" s="241"/>
      <c r="CY345" s="241"/>
      <c r="CZ345" s="241"/>
      <c r="DA345" s="241"/>
      <c r="DB345" s="241"/>
      <c r="DC345" s="241"/>
      <c r="DD345" s="241"/>
      <c r="DE345" s="241"/>
      <c r="DF345" s="241"/>
      <c r="DG345" s="241"/>
      <c r="DH345" s="241"/>
      <c r="DI345" s="241"/>
      <c r="DJ345" s="241"/>
      <c r="DK345" s="241"/>
      <c r="DL345" s="241"/>
      <c r="DM345" s="241"/>
      <c r="DN345" s="241"/>
      <c r="DO345" s="241"/>
      <c r="DP345" s="241"/>
      <c r="DQ345" s="241"/>
      <c r="DR345" s="241"/>
      <c r="DS345" s="241"/>
      <c r="DT345" s="241"/>
      <c r="DU345" s="241"/>
      <c r="DV345" s="241"/>
      <c r="DW345" s="241"/>
      <c r="DX345" s="241"/>
      <c r="DY345" s="241"/>
      <c r="DZ345" s="241"/>
      <c r="EA345" s="241"/>
      <c r="EB345" s="241"/>
      <c r="EC345" s="241"/>
      <c r="ED345" s="241"/>
      <c r="EE345" s="241"/>
      <c r="EF345" s="241"/>
      <c r="EG345" s="241"/>
      <c r="EH345" s="241"/>
      <c r="EI345" s="241"/>
      <c r="EJ345" s="241"/>
      <c r="EK345" s="241"/>
      <c r="EL345" s="241"/>
      <c r="EM345" s="241"/>
      <c r="EN345" s="241"/>
      <c r="EO345" s="241"/>
      <c r="EP345" s="241"/>
      <c r="EQ345" s="241"/>
      <c r="ER345" s="241"/>
      <c r="ES345" s="241"/>
      <c r="ET345" s="241"/>
      <c r="EU345" s="241"/>
      <c r="EV345" s="241"/>
      <c r="EW345" s="241"/>
      <c r="EX345" s="241"/>
      <c r="EY345" s="241"/>
      <c r="EZ345" s="241"/>
      <c r="FA345" s="241"/>
      <c r="FB345" s="241"/>
      <c r="FC345" s="241"/>
      <c r="FD345" s="241"/>
      <c r="FE345" s="241"/>
      <c r="FF345" s="241"/>
      <c r="FG345" s="241"/>
      <c r="FH345" s="241"/>
      <c r="FI345" s="241"/>
      <c r="FJ345" s="241"/>
      <c r="FK345" s="241"/>
      <c r="FL345" s="241"/>
      <c r="FM345" s="241"/>
      <c r="FN345" s="241"/>
      <c r="FO345" s="241"/>
      <c r="FP345" s="241"/>
      <c r="FQ345" s="241"/>
      <c r="FR345" s="241"/>
      <c r="FS345" s="241"/>
      <c r="FT345" s="241"/>
      <c r="FU345" s="241"/>
      <c r="FV345" s="241"/>
      <c r="FW345" s="241"/>
      <c r="FX345" s="241"/>
      <c r="FY345" s="241"/>
      <c r="FZ345" s="241"/>
      <c r="GA345" s="241"/>
      <c r="GB345" s="241"/>
      <c r="GC345" s="241"/>
      <c r="GD345" s="241"/>
      <c r="GE345" s="241"/>
      <c r="GF345" s="241"/>
      <c r="GG345" s="241"/>
      <c r="GH345" s="241"/>
      <c r="GI345" s="241"/>
      <c r="GJ345" s="241"/>
      <c r="GK345" s="241"/>
      <c r="GL345" s="241"/>
      <c r="GM345" s="241"/>
      <c r="GN345" s="241"/>
      <c r="GO345" s="241"/>
      <c r="GP345" s="241"/>
      <c r="GQ345" s="241"/>
      <c r="GR345" s="241"/>
      <c r="GS345" s="241"/>
      <c r="GT345" s="241"/>
      <c r="GU345" s="241"/>
      <c r="GV345" s="241"/>
      <c r="GW345" s="241"/>
      <c r="GX345" s="241"/>
      <c r="GY345" s="241"/>
      <c r="GZ345" s="241"/>
      <c r="HA345" s="241"/>
      <c r="HB345" s="241"/>
      <c r="HC345" s="241"/>
      <c r="HD345" s="241"/>
      <c r="HE345" s="241"/>
      <c r="HF345" s="241"/>
    </row>
    <row r="346" spans="1:214" s="299" customFormat="1" ht="15" customHeight="1">
      <c r="A346" s="284"/>
      <c r="B346" s="284"/>
      <c r="C346" s="241"/>
      <c r="D346" s="241"/>
      <c r="E346" s="241"/>
      <c r="F346" s="241"/>
      <c r="G346" s="241"/>
      <c r="H346" s="241"/>
      <c r="I346" s="241"/>
      <c r="J346" s="241"/>
      <c r="K346" s="241"/>
      <c r="L346" s="241"/>
      <c r="M346" s="241"/>
      <c r="N346" s="241"/>
      <c r="O346" s="241"/>
      <c r="P346" s="241"/>
      <c r="Q346" s="241"/>
      <c r="R346" s="241"/>
      <c r="S346" s="241"/>
      <c r="T346" s="241"/>
      <c r="U346" s="241" t="s">
        <v>538</v>
      </c>
      <c r="V346" s="241"/>
      <c r="W346" s="241"/>
      <c r="X346" s="241"/>
      <c r="Y346" s="241"/>
      <c r="Z346" s="241"/>
      <c r="AA346" s="241"/>
      <c r="AB346" s="241"/>
      <c r="AC346" s="241" t="s">
        <v>325</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c r="CJ346" s="241"/>
      <c r="CK346" s="241"/>
      <c r="CL346" s="241"/>
      <c r="CM346" s="241"/>
      <c r="CN346" s="241"/>
      <c r="CO346" s="241"/>
      <c r="CP346" s="241"/>
      <c r="CQ346" s="241"/>
      <c r="CR346" s="241"/>
      <c r="CS346" s="241"/>
      <c r="CT346" s="241"/>
      <c r="CU346" s="241"/>
      <c r="CV346" s="241"/>
      <c r="CW346" s="241"/>
      <c r="CX346" s="241"/>
      <c r="CY346" s="241"/>
      <c r="CZ346" s="241"/>
      <c r="DA346" s="241"/>
      <c r="DB346" s="241"/>
      <c r="DC346" s="241"/>
      <c r="DD346" s="241"/>
      <c r="DE346" s="241"/>
      <c r="DF346" s="241"/>
      <c r="DG346" s="241"/>
      <c r="DH346" s="241"/>
      <c r="DI346" s="241"/>
      <c r="DJ346" s="241"/>
      <c r="DK346" s="241"/>
      <c r="DL346" s="241"/>
      <c r="DM346" s="241"/>
      <c r="DN346" s="241"/>
      <c r="DO346" s="241"/>
      <c r="DP346" s="241"/>
      <c r="DQ346" s="241"/>
      <c r="DR346" s="241"/>
      <c r="DS346" s="241"/>
      <c r="DT346" s="241"/>
      <c r="DU346" s="241"/>
      <c r="DV346" s="241"/>
      <c r="DW346" s="241"/>
      <c r="DX346" s="241"/>
      <c r="DY346" s="241"/>
      <c r="DZ346" s="241"/>
      <c r="EA346" s="241"/>
      <c r="EB346" s="241"/>
      <c r="EC346" s="241"/>
      <c r="ED346" s="241"/>
      <c r="EE346" s="241"/>
      <c r="EF346" s="241"/>
      <c r="EG346" s="241"/>
      <c r="EH346" s="241"/>
      <c r="EI346" s="241"/>
      <c r="EJ346" s="241"/>
      <c r="EK346" s="241"/>
      <c r="EL346" s="241"/>
      <c r="EM346" s="241"/>
      <c r="EN346" s="241"/>
      <c r="EO346" s="241"/>
      <c r="EP346" s="241"/>
      <c r="EQ346" s="241"/>
      <c r="ER346" s="241"/>
      <c r="ES346" s="241"/>
      <c r="ET346" s="241"/>
      <c r="EU346" s="241"/>
      <c r="EV346" s="241"/>
      <c r="EW346" s="241"/>
      <c r="EX346" s="241"/>
      <c r="EY346" s="241"/>
      <c r="EZ346" s="241"/>
      <c r="FA346" s="241"/>
      <c r="FB346" s="241"/>
      <c r="FC346" s="241"/>
      <c r="FD346" s="241"/>
      <c r="FE346" s="241"/>
      <c r="FF346" s="241"/>
      <c r="FG346" s="241"/>
      <c r="FH346" s="241"/>
      <c r="FI346" s="241"/>
      <c r="FJ346" s="241"/>
      <c r="FK346" s="241"/>
      <c r="FL346" s="241"/>
      <c r="FM346" s="241"/>
      <c r="FN346" s="241"/>
      <c r="FO346" s="241"/>
      <c r="FP346" s="241"/>
      <c r="FQ346" s="241"/>
      <c r="FR346" s="241"/>
      <c r="FS346" s="241"/>
      <c r="FT346" s="241"/>
      <c r="FU346" s="241"/>
      <c r="FV346" s="241"/>
      <c r="FW346" s="241"/>
      <c r="FX346" s="241"/>
      <c r="FY346" s="241"/>
      <c r="FZ346" s="241"/>
      <c r="GA346" s="241"/>
      <c r="GB346" s="241"/>
      <c r="GC346" s="241"/>
      <c r="GD346" s="241"/>
      <c r="GE346" s="241"/>
      <c r="GF346" s="241"/>
      <c r="GG346" s="241"/>
      <c r="GH346" s="241"/>
      <c r="GI346" s="241"/>
      <c r="GJ346" s="241"/>
      <c r="GK346" s="241"/>
      <c r="GL346" s="241"/>
      <c r="GM346" s="241"/>
      <c r="GN346" s="241"/>
      <c r="GO346" s="241"/>
      <c r="GP346" s="241"/>
      <c r="GQ346" s="241"/>
      <c r="GR346" s="241"/>
      <c r="GS346" s="241"/>
      <c r="GT346" s="241"/>
      <c r="GU346" s="241"/>
      <c r="GV346" s="241"/>
      <c r="GW346" s="241"/>
      <c r="GX346" s="241"/>
      <c r="GY346" s="241"/>
      <c r="GZ346" s="241"/>
      <c r="HA346" s="241"/>
      <c r="HB346" s="241"/>
      <c r="HC346" s="241"/>
      <c r="HD346" s="241"/>
      <c r="HE346" s="241"/>
      <c r="HF346" s="241"/>
    </row>
    <row r="347" spans="1:214" s="299" customFormat="1" ht="15" customHeight="1">
      <c r="A347" s="284"/>
      <c r="B347" s="284"/>
      <c r="C347" s="241"/>
      <c r="D347" s="241"/>
      <c r="E347" s="241"/>
      <c r="F347" s="241"/>
      <c r="G347" s="241"/>
      <c r="H347" s="241"/>
      <c r="I347" s="241"/>
      <c r="J347" s="241"/>
      <c r="K347" s="241"/>
      <c r="L347" s="241"/>
      <c r="M347" s="241"/>
      <c r="N347" s="241"/>
      <c r="O347" s="241"/>
      <c r="P347" s="241"/>
      <c r="Q347" s="241"/>
      <c r="R347" s="241"/>
      <c r="S347" s="241"/>
      <c r="T347" s="241"/>
      <c r="U347" s="241" t="s">
        <v>539</v>
      </c>
      <c r="V347" s="241"/>
      <c r="W347" s="241"/>
      <c r="X347" s="241"/>
      <c r="Y347" s="241"/>
      <c r="Z347" s="241"/>
      <c r="AA347" s="241"/>
      <c r="AB347" s="241"/>
      <c r="AC347" s="241" t="s">
        <v>350</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41"/>
      <c r="ET347" s="241"/>
      <c r="EU347" s="241"/>
      <c r="EV347" s="241"/>
      <c r="EW347" s="241"/>
      <c r="EX347" s="241"/>
      <c r="EY347" s="241"/>
      <c r="EZ347" s="241"/>
      <c r="FA347" s="241"/>
      <c r="FB347" s="241"/>
      <c r="FC347" s="241"/>
      <c r="FD347" s="241"/>
      <c r="FE347" s="241"/>
      <c r="FF347" s="241"/>
      <c r="FG347" s="241"/>
      <c r="FH347" s="241"/>
      <c r="FI347" s="241"/>
      <c r="FJ347" s="241"/>
      <c r="FK347" s="241"/>
      <c r="FL347" s="241"/>
      <c r="FM347" s="241"/>
      <c r="FN347" s="241"/>
      <c r="FO347" s="241"/>
      <c r="FP347" s="241"/>
      <c r="FQ347" s="241"/>
      <c r="FR347" s="241"/>
      <c r="FS347" s="241"/>
      <c r="FT347" s="241"/>
      <c r="FU347" s="241"/>
      <c r="FV347" s="241"/>
      <c r="FW347" s="241"/>
      <c r="FX347" s="241"/>
      <c r="FY347" s="241"/>
      <c r="FZ347" s="241"/>
      <c r="GA347" s="241"/>
      <c r="GB347" s="241"/>
      <c r="GC347" s="241"/>
      <c r="GD347" s="241"/>
      <c r="GE347" s="241"/>
      <c r="GF347" s="241"/>
      <c r="GG347" s="241"/>
      <c r="GH347" s="241"/>
      <c r="GI347" s="241"/>
      <c r="GJ347" s="241"/>
      <c r="GK347" s="241"/>
      <c r="GL347" s="241"/>
      <c r="GM347" s="241"/>
      <c r="GN347" s="241"/>
      <c r="GO347" s="241"/>
      <c r="GP347" s="241"/>
      <c r="GQ347" s="241"/>
      <c r="GR347" s="241"/>
      <c r="GS347" s="241"/>
      <c r="GT347" s="241"/>
      <c r="GU347" s="241"/>
      <c r="GV347" s="241"/>
      <c r="GW347" s="241"/>
      <c r="GX347" s="241"/>
      <c r="GY347" s="241"/>
      <c r="GZ347" s="241"/>
      <c r="HA347" s="241"/>
      <c r="HB347" s="241"/>
      <c r="HC347" s="241"/>
      <c r="HD347" s="241"/>
      <c r="HE347" s="241"/>
      <c r="HF347" s="241"/>
    </row>
    <row r="348" spans="1:214" s="299" customFormat="1" ht="15" customHeight="1">
      <c r="A348" s="284"/>
      <c r="B348" s="284"/>
      <c r="C348" s="241"/>
      <c r="D348" s="241"/>
      <c r="E348" s="241"/>
      <c r="F348" s="241"/>
      <c r="G348" s="241"/>
      <c r="H348" s="241"/>
      <c r="I348" s="241"/>
      <c r="J348" s="241"/>
      <c r="K348" s="241"/>
      <c r="L348" s="241"/>
      <c r="M348" s="241"/>
      <c r="N348" s="241"/>
      <c r="O348" s="241"/>
      <c r="P348" s="241"/>
      <c r="Q348" s="241"/>
      <c r="R348" s="241"/>
      <c r="S348" s="241"/>
      <c r="T348" s="241"/>
      <c r="U348" s="241" t="s">
        <v>540</v>
      </c>
      <c r="V348" s="241"/>
      <c r="W348" s="241"/>
      <c r="X348" s="241"/>
      <c r="Y348" s="241"/>
      <c r="Z348" s="241"/>
      <c r="AA348" s="241"/>
      <c r="AB348" s="241"/>
      <c r="AC348" s="241" t="s">
        <v>309</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c r="CJ348" s="241"/>
      <c r="CK348" s="241"/>
      <c r="CL348" s="241"/>
      <c r="CM348" s="241"/>
      <c r="CN348" s="241"/>
      <c r="CO348" s="241"/>
      <c r="CP348" s="241"/>
      <c r="CQ348" s="241"/>
      <c r="CR348" s="241"/>
      <c r="CS348" s="241"/>
      <c r="CT348" s="241"/>
      <c r="CU348" s="241"/>
      <c r="CV348" s="241"/>
      <c r="CW348" s="241"/>
      <c r="CX348" s="241"/>
      <c r="CY348" s="241"/>
      <c r="CZ348" s="241"/>
      <c r="DA348" s="241"/>
      <c r="DB348" s="241"/>
      <c r="DC348" s="241"/>
      <c r="DD348" s="241"/>
      <c r="DE348" s="241"/>
      <c r="DF348" s="241"/>
      <c r="DG348" s="241"/>
      <c r="DH348" s="241"/>
      <c r="DI348" s="241"/>
      <c r="DJ348" s="241"/>
      <c r="DK348" s="241"/>
      <c r="DL348" s="241"/>
      <c r="DM348" s="241"/>
      <c r="DN348" s="241"/>
      <c r="DO348" s="241"/>
      <c r="DP348" s="241"/>
      <c r="DQ348" s="241"/>
      <c r="DR348" s="241"/>
      <c r="DS348" s="241"/>
      <c r="DT348" s="241"/>
      <c r="DU348" s="241"/>
      <c r="DV348" s="241"/>
      <c r="DW348" s="241"/>
      <c r="DX348" s="241"/>
      <c r="DY348" s="241"/>
      <c r="DZ348" s="241"/>
      <c r="EA348" s="241"/>
      <c r="EB348" s="241"/>
      <c r="EC348" s="241"/>
      <c r="ED348" s="241"/>
      <c r="EE348" s="241"/>
      <c r="EF348" s="241"/>
      <c r="EG348" s="241"/>
      <c r="EH348" s="241"/>
      <c r="EI348" s="241"/>
      <c r="EJ348" s="241"/>
      <c r="EK348" s="241"/>
      <c r="EL348" s="241"/>
      <c r="EM348" s="241"/>
      <c r="EN348" s="241"/>
      <c r="EO348" s="241"/>
      <c r="EP348" s="241"/>
      <c r="EQ348" s="241"/>
      <c r="ER348" s="241"/>
      <c r="ES348" s="241"/>
      <c r="ET348" s="241"/>
      <c r="EU348" s="241"/>
      <c r="EV348" s="241"/>
      <c r="EW348" s="241"/>
      <c r="EX348" s="241"/>
      <c r="EY348" s="241"/>
      <c r="EZ348" s="241"/>
      <c r="FA348" s="241"/>
      <c r="FB348" s="241"/>
      <c r="FC348" s="241"/>
      <c r="FD348" s="241"/>
      <c r="FE348" s="241"/>
      <c r="FF348" s="241"/>
      <c r="FG348" s="241"/>
      <c r="FH348" s="241"/>
      <c r="FI348" s="241"/>
      <c r="FJ348" s="241"/>
      <c r="FK348" s="241"/>
      <c r="FL348" s="241"/>
      <c r="FM348" s="241"/>
      <c r="FN348" s="241"/>
      <c r="FO348" s="241"/>
      <c r="FP348" s="241"/>
      <c r="FQ348" s="241"/>
      <c r="FR348" s="241"/>
      <c r="FS348" s="241"/>
      <c r="FT348" s="241"/>
      <c r="FU348" s="241"/>
      <c r="FV348" s="241"/>
      <c r="FW348" s="241"/>
      <c r="FX348" s="241"/>
      <c r="FY348" s="241"/>
      <c r="FZ348" s="241"/>
      <c r="GA348" s="241"/>
      <c r="GB348" s="241"/>
      <c r="GC348" s="241"/>
      <c r="GD348" s="241"/>
      <c r="GE348" s="241"/>
      <c r="GF348" s="241"/>
      <c r="GG348" s="241"/>
      <c r="GH348" s="241"/>
      <c r="GI348" s="241"/>
      <c r="GJ348" s="241"/>
      <c r="GK348" s="241"/>
      <c r="GL348" s="241"/>
      <c r="GM348" s="241"/>
      <c r="GN348" s="241"/>
      <c r="GO348" s="241"/>
      <c r="GP348" s="241"/>
      <c r="GQ348" s="241"/>
      <c r="GR348" s="241"/>
      <c r="GS348" s="241"/>
      <c r="GT348" s="241"/>
      <c r="GU348" s="241"/>
      <c r="GV348" s="241"/>
      <c r="GW348" s="241"/>
      <c r="GX348" s="241"/>
      <c r="GY348" s="241"/>
      <c r="GZ348" s="241"/>
      <c r="HA348" s="241"/>
      <c r="HB348" s="241"/>
      <c r="HC348" s="241"/>
      <c r="HD348" s="241"/>
      <c r="HE348" s="241"/>
      <c r="HF348" s="241"/>
    </row>
    <row r="349" spans="1:214" s="299" customFormat="1" ht="15" customHeight="1">
      <c r="A349" s="284"/>
      <c r="B349" s="284"/>
      <c r="C349" s="241"/>
      <c r="D349" s="241"/>
      <c r="E349" s="241"/>
      <c r="F349" s="241"/>
      <c r="G349" s="241"/>
      <c r="H349" s="241"/>
      <c r="I349" s="241"/>
      <c r="J349" s="241"/>
      <c r="K349" s="241"/>
      <c r="L349" s="241"/>
      <c r="M349" s="241"/>
      <c r="N349" s="241"/>
      <c r="O349" s="241"/>
      <c r="P349" s="241"/>
      <c r="Q349" s="241"/>
      <c r="R349" s="241"/>
      <c r="S349" s="241"/>
      <c r="T349" s="241"/>
      <c r="U349" s="241" t="s">
        <v>541</v>
      </c>
      <c r="V349" s="241"/>
      <c r="W349" s="241"/>
      <c r="X349" s="241"/>
      <c r="Y349" s="241"/>
      <c r="Z349" s="241"/>
      <c r="AA349" s="241"/>
      <c r="AB349" s="241"/>
      <c r="AC349" s="241" t="s">
        <v>325</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c r="CJ349" s="241"/>
      <c r="CK349" s="241"/>
      <c r="CL349" s="241"/>
      <c r="CM349" s="241"/>
      <c r="CN349" s="241"/>
      <c r="CO349" s="241"/>
      <c r="CP349" s="241"/>
      <c r="CQ349" s="241"/>
      <c r="CR349" s="241"/>
      <c r="CS349" s="241"/>
      <c r="CT349" s="241"/>
      <c r="CU349" s="241"/>
      <c r="CV349" s="241"/>
      <c r="CW349" s="241"/>
      <c r="CX349" s="241"/>
      <c r="CY349" s="241"/>
      <c r="CZ349" s="241"/>
      <c r="DA349" s="241"/>
      <c r="DB349" s="241"/>
      <c r="DC349" s="241"/>
      <c r="DD349" s="241"/>
      <c r="DE349" s="241"/>
      <c r="DF349" s="241"/>
      <c r="DG349" s="241"/>
      <c r="DH349" s="241"/>
      <c r="DI349" s="241"/>
      <c r="DJ349" s="241"/>
      <c r="DK349" s="241"/>
      <c r="DL349" s="241"/>
      <c r="DM349" s="241"/>
      <c r="DN349" s="241"/>
      <c r="DO349" s="241"/>
      <c r="DP349" s="241"/>
      <c r="DQ349" s="241"/>
      <c r="DR349" s="241"/>
      <c r="DS349" s="241"/>
      <c r="DT349" s="241"/>
      <c r="DU349" s="241"/>
      <c r="DV349" s="241"/>
      <c r="DW349" s="241"/>
      <c r="DX349" s="241"/>
      <c r="DY349" s="241"/>
      <c r="DZ349" s="241"/>
      <c r="EA349" s="241"/>
      <c r="EB349" s="241"/>
      <c r="EC349" s="241"/>
      <c r="ED349" s="241"/>
      <c r="EE349" s="241"/>
      <c r="EF349" s="241"/>
      <c r="EG349" s="241"/>
      <c r="EH349" s="241"/>
      <c r="EI349" s="241"/>
      <c r="EJ349" s="241"/>
      <c r="EK349" s="241"/>
      <c r="EL349" s="241"/>
      <c r="EM349" s="241"/>
      <c r="EN349" s="241"/>
      <c r="EO349" s="241"/>
      <c r="EP349" s="241"/>
      <c r="EQ349" s="241"/>
      <c r="ER349" s="241"/>
      <c r="ES349" s="241"/>
      <c r="ET349" s="241"/>
      <c r="EU349" s="241"/>
      <c r="EV349" s="241"/>
      <c r="EW349" s="241"/>
      <c r="EX349" s="241"/>
      <c r="EY349" s="241"/>
      <c r="EZ349" s="241"/>
      <c r="FA349" s="241"/>
      <c r="FB349" s="241"/>
      <c r="FC349" s="241"/>
      <c r="FD349" s="241"/>
      <c r="FE349" s="241"/>
      <c r="FF349" s="241"/>
      <c r="FG349" s="241"/>
      <c r="FH349" s="241"/>
      <c r="FI349" s="241"/>
      <c r="FJ349" s="241"/>
      <c r="FK349" s="241"/>
      <c r="FL349" s="241"/>
      <c r="FM349" s="241"/>
      <c r="FN349" s="241"/>
      <c r="FO349" s="241"/>
      <c r="FP349" s="241"/>
      <c r="FQ349" s="241"/>
      <c r="FR349" s="241"/>
      <c r="FS349" s="241"/>
      <c r="FT349" s="241"/>
      <c r="FU349" s="241"/>
      <c r="FV349" s="241"/>
      <c r="FW349" s="241"/>
      <c r="FX349" s="241"/>
      <c r="FY349" s="241"/>
      <c r="FZ349" s="241"/>
      <c r="GA349" s="241"/>
      <c r="GB349" s="241"/>
      <c r="GC349" s="241"/>
      <c r="GD349" s="241"/>
      <c r="GE349" s="241"/>
      <c r="GF349" s="241"/>
      <c r="GG349" s="241"/>
      <c r="GH349" s="241"/>
      <c r="GI349" s="241"/>
      <c r="GJ349" s="241"/>
      <c r="GK349" s="241"/>
      <c r="GL349" s="241"/>
      <c r="GM349" s="241"/>
      <c r="GN349" s="241"/>
      <c r="GO349" s="241"/>
      <c r="GP349" s="241"/>
      <c r="GQ349" s="241"/>
      <c r="GR349" s="241"/>
      <c r="GS349" s="241"/>
      <c r="GT349" s="241"/>
      <c r="GU349" s="241"/>
      <c r="GV349" s="241"/>
      <c r="GW349" s="241"/>
      <c r="GX349" s="241"/>
      <c r="GY349" s="241"/>
      <c r="GZ349" s="241"/>
      <c r="HA349" s="241"/>
      <c r="HB349" s="241"/>
      <c r="HC349" s="241"/>
      <c r="HD349" s="241"/>
      <c r="HE349" s="241"/>
      <c r="HF349" s="241"/>
    </row>
    <row r="350" spans="1:214" s="299" customFormat="1" ht="15" customHeight="1">
      <c r="A350" s="284"/>
      <c r="B350" s="284"/>
      <c r="C350" s="241"/>
      <c r="D350" s="241"/>
      <c r="E350" s="241"/>
      <c r="F350" s="241"/>
      <c r="G350" s="241"/>
      <c r="H350" s="241"/>
      <c r="I350" s="241"/>
      <c r="J350" s="241"/>
      <c r="K350" s="241"/>
      <c r="L350" s="241"/>
      <c r="M350" s="241"/>
      <c r="N350" s="241"/>
      <c r="O350" s="241"/>
      <c r="P350" s="241"/>
      <c r="Q350" s="241"/>
      <c r="R350" s="241"/>
      <c r="S350" s="241"/>
      <c r="T350" s="241"/>
      <c r="U350" s="241" t="s">
        <v>542</v>
      </c>
      <c r="V350" s="241"/>
      <c r="W350" s="241"/>
      <c r="X350" s="241"/>
      <c r="Y350" s="241"/>
      <c r="Z350" s="241"/>
      <c r="AA350" s="241"/>
      <c r="AB350" s="241"/>
      <c r="AC350" s="241" t="s">
        <v>316</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c r="CJ350" s="241"/>
      <c r="CK350" s="241"/>
      <c r="CL350" s="241"/>
      <c r="CM350" s="241"/>
      <c r="CN350" s="241"/>
      <c r="CO350" s="241"/>
      <c r="CP350" s="241"/>
      <c r="CQ350" s="241"/>
      <c r="CR350" s="241"/>
      <c r="CS350" s="241"/>
      <c r="CT350" s="241"/>
      <c r="CU350" s="241"/>
      <c r="CV350" s="241"/>
      <c r="CW350" s="241"/>
      <c r="CX350" s="241"/>
      <c r="CY350" s="241"/>
      <c r="CZ350" s="241"/>
      <c r="DA350" s="241"/>
      <c r="DB350" s="241"/>
      <c r="DC350" s="241"/>
      <c r="DD350" s="241"/>
      <c r="DE350" s="241"/>
      <c r="DF350" s="241"/>
      <c r="DG350" s="241"/>
      <c r="DH350" s="241"/>
      <c r="DI350" s="241"/>
      <c r="DJ350" s="241"/>
      <c r="DK350" s="241"/>
      <c r="DL350" s="241"/>
      <c r="DM350" s="241"/>
      <c r="DN350" s="241"/>
      <c r="DO350" s="241"/>
      <c r="DP350" s="241"/>
      <c r="DQ350" s="241"/>
      <c r="DR350" s="241"/>
      <c r="DS350" s="241"/>
      <c r="DT350" s="241"/>
      <c r="DU350" s="241"/>
      <c r="DV350" s="241"/>
      <c r="DW350" s="241"/>
      <c r="DX350" s="241"/>
      <c r="DY350" s="241"/>
      <c r="DZ350" s="241"/>
      <c r="EA350" s="241"/>
      <c r="EB350" s="241"/>
      <c r="EC350" s="241"/>
      <c r="ED350" s="241"/>
      <c r="EE350" s="241"/>
      <c r="EF350" s="241"/>
      <c r="EG350" s="241"/>
      <c r="EH350" s="241"/>
      <c r="EI350" s="241"/>
      <c r="EJ350" s="241"/>
      <c r="EK350" s="241"/>
      <c r="EL350" s="241"/>
      <c r="EM350" s="241"/>
      <c r="EN350" s="241"/>
      <c r="EO350" s="241"/>
      <c r="EP350" s="241"/>
      <c r="EQ350" s="241"/>
      <c r="ER350" s="241"/>
      <c r="ES350" s="241"/>
      <c r="ET350" s="241"/>
      <c r="EU350" s="241"/>
      <c r="EV350" s="241"/>
      <c r="EW350" s="241"/>
      <c r="EX350" s="241"/>
      <c r="EY350" s="241"/>
      <c r="EZ350" s="241"/>
      <c r="FA350" s="241"/>
      <c r="FB350" s="241"/>
      <c r="FC350" s="241"/>
      <c r="FD350" s="241"/>
      <c r="FE350" s="241"/>
      <c r="FF350" s="241"/>
      <c r="FG350" s="241"/>
      <c r="FH350" s="241"/>
      <c r="FI350" s="241"/>
      <c r="FJ350" s="241"/>
      <c r="FK350" s="241"/>
      <c r="FL350" s="241"/>
      <c r="FM350" s="241"/>
      <c r="FN350" s="241"/>
      <c r="FO350" s="241"/>
      <c r="FP350" s="241"/>
      <c r="FQ350" s="241"/>
      <c r="FR350" s="241"/>
      <c r="FS350" s="241"/>
      <c r="FT350" s="241"/>
      <c r="FU350" s="241"/>
      <c r="FV350" s="241"/>
      <c r="FW350" s="241"/>
      <c r="FX350" s="241"/>
      <c r="FY350" s="241"/>
      <c r="FZ350" s="241"/>
      <c r="GA350" s="241"/>
      <c r="GB350" s="241"/>
      <c r="GC350" s="241"/>
      <c r="GD350" s="241"/>
      <c r="GE350" s="241"/>
      <c r="GF350" s="241"/>
      <c r="GG350" s="241"/>
      <c r="GH350" s="241"/>
      <c r="GI350" s="241"/>
      <c r="GJ350" s="241"/>
      <c r="GK350" s="241"/>
      <c r="GL350" s="241"/>
      <c r="GM350" s="241"/>
      <c r="GN350" s="241"/>
      <c r="GO350" s="241"/>
      <c r="GP350" s="241"/>
      <c r="GQ350" s="241"/>
      <c r="GR350" s="241"/>
      <c r="GS350" s="241"/>
      <c r="GT350" s="241"/>
      <c r="GU350" s="241"/>
      <c r="GV350" s="241"/>
      <c r="GW350" s="241"/>
      <c r="GX350" s="241"/>
      <c r="GY350" s="241"/>
      <c r="GZ350" s="241"/>
      <c r="HA350" s="241"/>
      <c r="HB350" s="241"/>
      <c r="HC350" s="241"/>
      <c r="HD350" s="241"/>
      <c r="HE350" s="241"/>
      <c r="HF350" s="241"/>
    </row>
    <row r="351" spans="1:214" s="299" customFormat="1" ht="15" customHeight="1">
      <c r="A351" s="284"/>
      <c r="B351" s="284"/>
      <c r="C351" s="241"/>
      <c r="D351" s="241"/>
      <c r="E351" s="241"/>
      <c r="F351" s="241"/>
      <c r="G351" s="241"/>
      <c r="H351" s="241"/>
      <c r="I351" s="241"/>
      <c r="J351" s="241"/>
      <c r="K351" s="241"/>
      <c r="L351" s="241"/>
      <c r="M351" s="241"/>
      <c r="N351" s="241"/>
      <c r="O351" s="241"/>
      <c r="P351" s="241"/>
      <c r="Q351" s="241"/>
      <c r="R351" s="241"/>
      <c r="S351" s="241"/>
      <c r="T351" s="241"/>
      <c r="U351" s="241" t="s">
        <v>543</v>
      </c>
      <c r="V351" s="241"/>
      <c r="W351" s="241"/>
      <c r="X351" s="241"/>
      <c r="Y351" s="241"/>
      <c r="Z351" s="241"/>
      <c r="AA351" s="241"/>
      <c r="AB351" s="241"/>
      <c r="AC351" s="241" t="s">
        <v>322</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c r="CJ351" s="241"/>
      <c r="CK351" s="241"/>
      <c r="CL351" s="241"/>
      <c r="CM351" s="241"/>
      <c r="CN351" s="241"/>
      <c r="CO351" s="241"/>
      <c r="CP351" s="241"/>
      <c r="CQ351" s="241"/>
      <c r="CR351" s="241"/>
      <c r="CS351" s="241"/>
      <c r="CT351" s="241"/>
      <c r="CU351" s="241"/>
      <c r="CV351" s="241"/>
      <c r="CW351" s="241"/>
      <c r="CX351" s="241"/>
      <c r="CY351" s="241"/>
      <c r="CZ351" s="241"/>
      <c r="DA351" s="241"/>
      <c r="DB351" s="241"/>
      <c r="DC351" s="241"/>
      <c r="DD351" s="241"/>
      <c r="DE351" s="241"/>
      <c r="DF351" s="241"/>
      <c r="DG351" s="241"/>
      <c r="DH351" s="241"/>
      <c r="DI351" s="241"/>
      <c r="DJ351" s="241"/>
      <c r="DK351" s="241"/>
      <c r="DL351" s="241"/>
      <c r="DM351" s="241"/>
      <c r="DN351" s="241"/>
      <c r="DO351" s="241"/>
      <c r="DP351" s="241"/>
      <c r="DQ351" s="241"/>
      <c r="DR351" s="241"/>
      <c r="DS351" s="241"/>
      <c r="DT351" s="241"/>
      <c r="DU351" s="241"/>
      <c r="DV351" s="241"/>
      <c r="DW351" s="241"/>
      <c r="DX351" s="241"/>
      <c r="DY351" s="241"/>
      <c r="DZ351" s="241"/>
      <c r="EA351" s="241"/>
      <c r="EB351" s="241"/>
      <c r="EC351" s="241"/>
      <c r="ED351" s="241"/>
      <c r="EE351" s="241"/>
      <c r="EF351" s="241"/>
      <c r="EG351" s="241"/>
      <c r="EH351" s="241"/>
      <c r="EI351" s="241"/>
      <c r="EJ351" s="241"/>
      <c r="EK351" s="241"/>
      <c r="EL351" s="241"/>
      <c r="EM351" s="241"/>
      <c r="EN351" s="241"/>
      <c r="EO351" s="241"/>
      <c r="EP351" s="241"/>
      <c r="EQ351" s="241"/>
      <c r="ER351" s="241"/>
      <c r="ES351" s="241"/>
      <c r="ET351" s="241"/>
      <c r="EU351" s="241"/>
      <c r="EV351" s="241"/>
      <c r="EW351" s="241"/>
      <c r="EX351" s="241"/>
      <c r="EY351" s="241"/>
      <c r="EZ351" s="241"/>
      <c r="FA351" s="241"/>
      <c r="FB351" s="241"/>
      <c r="FC351" s="241"/>
      <c r="FD351" s="241"/>
      <c r="FE351" s="241"/>
      <c r="FF351" s="241"/>
      <c r="FG351" s="241"/>
      <c r="FH351" s="241"/>
      <c r="FI351" s="241"/>
      <c r="FJ351" s="241"/>
      <c r="FK351" s="241"/>
      <c r="FL351" s="241"/>
      <c r="FM351" s="241"/>
      <c r="FN351" s="241"/>
      <c r="FO351" s="241"/>
      <c r="FP351" s="241"/>
      <c r="FQ351" s="241"/>
      <c r="FR351" s="241"/>
      <c r="FS351" s="241"/>
      <c r="FT351" s="241"/>
      <c r="FU351" s="241"/>
      <c r="FV351" s="241"/>
      <c r="FW351" s="241"/>
      <c r="FX351" s="241"/>
      <c r="FY351" s="241"/>
      <c r="FZ351" s="241"/>
      <c r="GA351" s="241"/>
      <c r="GB351" s="241"/>
      <c r="GC351" s="241"/>
      <c r="GD351" s="241"/>
      <c r="GE351" s="241"/>
      <c r="GF351" s="241"/>
      <c r="GG351" s="241"/>
      <c r="GH351" s="241"/>
      <c r="GI351" s="241"/>
      <c r="GJ351" s="241"/>
      <c r="GK351" s="241"/>
      <c r="GL351" s="241"/>
      <c r="GM351" s="241"/>
      <c r="GN351" s="241"/>
      <c r="GO351" s="241"/>
      <c r="GP351" s="241"/>
      <c r="GQ351" s="241"/>
      <c r="GR351" s="241"/>
      <c r="GS351" s="241"/>
      <c r="GT351" s="241"/>
      <c r="GU351" s="241"/>
      <c r="GV351" s="241"/>
      <c r="GW351" s="241"/>
      <c r="GX351" s="241"/>
      <c r="GY351" s="241"/>
      <c r="GZ351" s="241"/>
      <c r="HA351" s="241"/>
      <c r="HB351" s="241"/>
      <c r="HC351" s="241"/>
      <c r="HD351" s="241"/>
      <c r="HE351" s="241"/>
      <c r="HF351" s="241"/>
    </row>
    <row r="352" spans="1:214" s="299" customFormat="1" ht="15" customHeight="1">
      <c r="A352" s="284"/>
      <c r="B352" s="284"/>
      <c r="C352" s="241"/>
      <c r="D352" s="241"/>
      <c r="E352" s="241"/>
      <c r="F352" s="241"/>
      <c r="G352" s="241"/>
      <c r="H352" s="241"/>
      <c r="I352" s="241"/>
      <c r="J352" s="241"/>
      <c r="K352" s="241"/>
      <c r="L352" s="241"/>
      <c r="M352" s="241"/>
      <c r="N352" s="241"/>
      <c r="O352" s="241"/>
      <c r="P352" s="241"/>
      <c r="Q352" s="241"/>
      <c r="R352" s="241"/>
      <c r="S352" s="241"/>
      <c r="T352" s="241"/>
      <c r="U352" s="241" t="s">
        <v>544</v>
      </c>
      <c r="V352" s="241"/>
      <c r="W352" s="241"/>
      <c r="X352" s="241"/>
      <c r="Y352" s="241"/>
      <c r="Z352" s="241"/>
      <c r="AA352" s="241"/>
      <c r="AB352" s="241"/>
      <c r="AC352" s="241" t="s">
        <v>350</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c r="CJ352" s="241"/>
      <c r="CK352" s="241"/>
      <c r="CL352" s="241"/>
      <c r="CM352" s="241"/>
      <c r="CN352" s="241"/>
      <c r="CO352" s="241"/>
      <c r="CP352" s="241"/>
      <c r="CQ352" s="241"/>
      <c r="CR352" s="241"/>
      <c r="CS352" s="241"/>
      <c r="CT352" s="241"/>
      <c r="CU352" s="241"/>
      <c r="CV352" s="241"/>
      <c r="CW352" s="241"/>
      <c r="CX352" s="241"/>
      <c r="CY352" s="241"/>
      <c r="CZ352" s="241"/>
      <c r="DA352" s="241"/>
      <c r="DB352" s="241"/>
      <c r="DC352" s="241"/>
      <c r="DD352" s="241"/>
      <c r="DE352" s="241"/>
      <c r="DF352" s="241"/>
      <c r="DG352" s="241"/>
      <c r="DH352" s="241"/>
      <c r="DI352" s="241"/>
      <c r="DJ352" s="241"/>
      <c r="DK352" s="241"/>
      <c r="DL352" s="241"/>
      <c r="DM352" s="241"/>
      <c r="DN352" s="241"/>
      <c r="DO352" s="241"/>
      <c r="DP352" s="241"/>
      <c r="DQ352" s="241"/>
      <c r="DR352" s="241"/>
      <c r="DS352" s="241"/>
      <c r="DT352" s="241"/>
      <c r="DU352" s="241"/>
      <c r="DV352" s="241"/>
      <c r="DW352" s="241"/>
      <c r="DX352" s="241"/>
      <c r="DY352" s="241"/>
      <c r="DZ352" s="241"/>
      <c r="EA352" s="241"/>
      <c r="EB352" s="241"/>
      <c r="EC352" s="241"/>
      <c r="ED352" s="241"/>
      <c r="EE352" s="241"/>
      <c r="EF352" s="241"/>
      <c r="EG352" s="241"/>
      <c r="EH352" s="241"/>
      <c r="EI352" s="241"/>
      <c r="EJ352" s="241"/>
      <c r="EK352" s="241"/>
      <c r="EL352" s="241"/>
      <c r="EM352" s="241"/>
      <c r="EN352" s="241"/>
      <c r="EO352" s="241"/>
      <c r="EP352" s="241"/>
      <c r="EQ352" s="241"/>
      <c r="ER352" s="241"/>
      <c r="ES352" s="241"/>
      <c r="ET352" s="241"/>
      <c r="EU352" s="241"/>
      <c r="EV352" s="241"/>
      <c r="EW352" s="241"/>
      <c r="EX352" s="241"/>
      <c r="EY352" s="241"/>
      <c r="EZ352" s="241"/>
      <c r="FA352" s="241"/>
      <c r="FB352" s="241"/>
      <c r="FC352" s="241"/>
      <c r="FD352" s="241"/>
      <c r="FE352" s="241"/>
      <c r="FF352" s="241"/>
      <c r="FG352" s="241"/>
      <c r="FH352" s="241"/>
      <c r="FI352" s="241"/>
      <c r="FJ352" s="241"/>
      <c r="FK352" s="241"/>
      <c r="FL352" s="241"/>
      <c r="FM352" s="241"/>
      <c r="FN352" s="241"/>
      <c r="FO352" s="241"/>
      <c r="FP352" s="241"/>
      <c r="FQ352" s="241"/>
      <c r="FR352" s="241"/>
      <c r="FS352" s="241"/>
      <c r="FT352" s="241"/>
      <c r="FU352" s="241"/>
      <c r="FV352" s="241"/>
      <c r="FW352" s="241"/>
      <c r="FX352" s="241"/>
      <c r="FY352" s="241"/>
      <c r="FZ352" s="241"/>
      <c r="GA352" s="241"/>
      <c r="GB352" s="241"/>
      <c r="GC352" s="241"/>
      <c r="GD352" s="241"/>
      <c r="GE352" s="241"/>
      <c r="GF352" s="241"/>
      <c r="GG352" s="241"/>
      <c r="GH352" s="241"/>
      <c r="GI352" s="241"/>
      <c r="GJ352" s="241"/>
      <c r="GK352" s="241"/>
      <c r="GL352" s="241"/>
      <c r="GM352" s="241"/>
      <c r="GN352" s="241"/>
      <c r="GO352" s="241"/>
      <c r="GP352" s="241"/>
      <c r="GQ352" s="241"/>
      <c r="GR352" s="241"/>
      <c r="GS352" s="241"/>
      <c r="GT352" s="241"/>
      <c r="GU352" s="241"/>
      <c r="GV352" s="241"/>
      <c r="GW352" s="241"/>
      <c r="GX352" s="241"/>
      <c r="GY352" s="241"/>
      <c r="GZ352" s="241"/>
      <c r="HA352" s="241"/>
      <c r="HB352" s="241"/>
      <c r="HC352" s="241"/>
      <c r="HD352" s="241"/>
      <c r="HE352" s="241"/>
      <c r="HF352" s="241"/>
    </row>
    <row r="353" spans="1:214" s="299" customFormat="1" ht="15" customHeight="1">
      <c r="A353" s="284"/>
      <c r="B353" s="284"/>
      <c r="C353" s="241"/>
      <c r="D353" s="241"/>
      <c r="E353" s="241"/>
      <c r="F353" s="241"/>
      <c r="G353" s="241"/>
      <c r="H353" s="241"/>
      <c r="I353" s="241"/>
      <c r="J353" s="241"/>
      <c r="K353" s="241"/>
      <c r="L353" s="241"/>
      <c r="M353" s="241"/>
      <c r="N353" s="241"/>
      <c r="O353" s="241"/>
      <c r="P353" s="241"/>
      <c r="Q353" s="241"/>
      <c r="R353" s="241"/>
      <c r="S353" s="241"/>
      <c r="T353" s="241"/>
      <c r="U353" s="241" t="s">
        <v>545</v>
      </c>
      <c r="V353" s="241"/>
      <c r="W353" s="241"/>
      <c r="X353" s="241"/>
      <c r="Y353" s="241"/>
      <c r="Z353" s="241"/>
      <c r="AA353" s="241"/>
      <c r="AB353" s="241"/>
      <c r="AC353" s="241" t="s">
        <v>322</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c r="EN353" s="241"/>
      <c r="EO353" s="241"/>
      <c r="EP353" s="241"/>
      <c r="EQ353" s="241"/>
      <c r="ER353" s="241"/>
      <c r="ES353" s="241"/>
      <c r="ET353" s="241"/>
      <c r="EU353" s="241"/>
      <c r="EV353" s="241"/>
      <c r="EW353" s="241"/>
      <c r="EX353" s="241"/>
      <c r="EY353" s="241"/>
      <c r="EZ353" s="241"/>
      <c r="FA353" s="241"/>
      <c r="FB353" s="241"/>
      <c r="FC353" s="241"/>
      <c r="FD353" s="241"/>
      <c r="FE353" s="241"/>
      <c r="FF353" s="241"/>
      <c r="FG353" s="241"/>
      <c r="FH353" s="241"/>
      <c r="FI353" s="241"/>
      <c r="FJ353" s="241"/>
      <c r="FK353" s="241"/>
      <c r="FL353" s="241"/>
      <c r="FM353" s="241"/>
      <c r="FN353" s="241"/>
      <c r="FO353" s="241"/>
      <c r="FP353" s="241"/>
      <c r="FQ353" s="241"/>
      <c r="FR353" s="241"/>
      <c r="FS353" s="241"/>
      <c r="FT353" s="241"/>
      <c r="FU353" s="241"/>
      <c r="FV353" s="241"/>
      <c r="FW353" s="241"/>
      <c r="FX353" s="241"/>
      <c r="FY353" s="241"/>
      <c r="FZ353" s="241"/>
      <c r="GA353" s="241"/>
      <c r="GB353" s="241"/>
      <c r="GC353" s="241"/>
      <c r="GD353" s="241"/>
      <c r="GE353" s="241"/>
      <c r="GF353" s="241"/>
      <c r="GG353" s="241"/>
      <c r="GH353" s="241"/>
      <c r="GI353" s="241"/>
      <c r="GJ353" s="241"/>
      <c r="GK353" s="241"/>
      <c r="GL353" s="241"/>
      <c r="GM353" s="241"/>
      <c r="GN353" s="241"/>
      <c r="GO353" s="241"/>
      <c r="GP353" s="241"/>
      <c r="GQ353" s="241"/>
      <c r="GR353" s="241"/>
      <c r="GS353" s="241"/>
      <c r="GT353" s="241"/>
      <c r="GU353" s="241"/>
      <c r="GV353" s="241"/>
      <c r="GW353" s="241"/>
      <c r="GX353" s="241"/>
      <c r="GY353" s="241"/>
      <c r="GZ353" s="241"/>
      <c r="HA353" s="241"/>
      <c r="HB353" s="241"/>
      <c r="HC353" s="241"/>
      <c r="HD353" s="241"/>
      <c r="HE353" s="241"/>
      <c r="HF353" s="241"/>
    </row>
    <row r="354" spans="1:214" s="299" customFormat="1" ht="15" customHeight="1">
      <c r="A354" s="284"/>
      <c r="B354" s="284"/>
      <c r="C354" s="241"/>
      <c r="D354" s="241"/>
      <c r="E354" s="241"/>
      <c r="F354" s="241"/>
      <c r="G354" s="241"/>
      <c r="H354" s="241"/>
      <c r="I354" s="241"/>
      <c r="J354" s="241"/>
      <c r="K354" s="241"/>
      <c r="L354" s="241"/>
      <c r="M354" s="241"/>
      <c r="N354" s="241"/>
      <c r="O354" s="241"/>
      <c r="P354" s="241"/>
      <c r="Q354" s="241"/>
      <c r="R354" s="241"/>
      <c r="S354" s="241"/>
      <c r="T354" s="241"/>
      <c r="U354" s="241" t="s">
        <v>546</v>
      </c>
      <c r="V354" s="241"/>
      <c r="W354" s="241"/>
      <c r="X354" s="241"/>
      <c r="Y354" s="241"/>
      <c r="Z354" s="241"/>
      <c r="AA354" s="241"/>
      <c r="AB354" s="241"/>
      <c r="AC354" s="241" t="s">
        <v>325</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c r="CJ354" s="241"/>
      <c r="CK354" s="241"/>
      <c r="CL354" s="241"/>
      <c r="CM354" s="241"/>
      <c r="CN354" s="241"/>
      <c r="CO354" s="241"/>
      <c r="CP354" s="241"/>
      <c r="CQ354" s="241"/>
      <c r="CR354" s="241"/>
      <c r="CS354" s="241"/>
      <c r="CT354" s="241"/>
      <c r="CU354" s="241"/>
      <c r="CV354" s="241"/>
      <c r="CW354" s="241"/>
      <c r="CX354" s="241"/>
      <c r="CY354" s="241"/>
      <c r="CZ354" s="241"/>
      <c r="DA354" s="241"/>
      <c r="DB354" s="241"/>
      <c r="DC354" s="241"/>
      <c r="DD354" s="241"/>
      <c r="DE354" s="241"/>
      <c r="DF354" s="241"/>
      <c r="DG354" s="241"/>
      <c r="DH354" s="241"/>
      <c r="DI354" s="241"/>
      <c r="DJ354" s="241"/>
      <c r="DK354" s="241"/>
      <c r="DL354" s="241"/>
      <c r="DM354" s="241"/>
      <c r="DN354" s="241"/>
      <c r="DO354" s="241"/>
      <c r="DP354" s="241"/>
      <c r="DQ354" s="241"/>
      <c r="DR354" s="241"/>
      <c r="DS354" s="241"/>
      <c r="DT354" s="241"/>
      <c r="DU354" s="241"/>
      <c r="DV354" s="241"/>
      <c r="DW354" s="241"/>
      <c r="DX354" s="241"/>
      <c r="DY354" s="241"/>
      <c r="DZ354" s="241"/>
      <c r="EA354" s="241"/>
      <c r="EB354" s="241"/>
      <c r="EC354" s="241"/>
      <c r="ED354" s="241"/>
      <c r="EE354" s="241"/>
      <c r="EF354" s="241"/>
      <c r="EG354" s="241"/>
      <c r="EH354" s="241"/>
      <c r="EI354" s="241"/>
      <c r="EJ354" s="241"/>
      <c r="EK354" s="241"/>
      <c r="EL354" s="241"/>
      <c r="EM354" s="241"/>
      <c r="EN354" s="241"/>
      <c r="EO354" s="241"/>
      <c r="EP354" s="241"/>
      <c r="EQ354" s="241"/>
      <c r="ER354" s="241"/>
      <c r="ES354" s="241"/>
      <c r="ET354" s="241"/>
      <c r="EU354" s="241"/>
      <c r="EV354" s="241"/>
      <c r="EW354" s="241"/>
      <c r="EX354" s="241"/>
      <c r="EY354" s="241"/>
      <c r="EZ354" s="241"/>
      <c r="FA354" s="241"/>
      <c r="FB354" s="241"/>
      <c r="FC354" s="241"/>
      <c r="FD354" s="241"/>
      <c r="FE354" s="241"/>
      <c r="FF354" s="241"/>
      <c r="FG354" s="241"/>
      <c r="FH354" s="241"/>
      <c r="FI354" s="241"/>
      <c r="FJ354" s="241"/>
      <c r="FK354" s="241"/>
      <c r="FL354" s="241"/>
      <c r="FM354" s="241"/>
      <c r="FN354" s="241"/>
      <c r="FO354" s="241"/>
      <c r="FP354" s="241"/>
      <c r="FQ354" s="241"/>
      <c r="FR354" s="241"/>
      <c r="FS354" s="241"/>
      <c r="FT354" s="241"/>
      <c r="FU354" s="241"/>
      <c r="FV354" s="241"/>
      <c r="FW354" s="241"/>
      <c r="FX354" s="241"/>
      <c r="FY354" s="241"/>
      <c r="FZ354" s="241"/>
      <c r="GA354" s="241"/>
      <c r="GB354" s="241"/>
      <c r="GC354" s="241"/>
      <c r="GD354" s="241"/>
      <c r="GE354" s="241"/>
      <c r="GF354" s="241"/>
      <c r="GG354" s="241"/>
      <c r="GH354" s="241"/>
      <c r="GI354" s="241"/>
      <c r="GJ354" s="241"/>
      <c r="GK354" s="241"/>
      <c r="GL354" s="241"/>
      <c r="GM354" s="241"/>
      <c r="GN354" s="241"/>
      <c r="GO354" s="241"/>
      <c r="GP354" s="241"/>
      <c r="GQ354" s="241"/>
      <c r="GR354" s="241"/>
      <c r="GS354" s="241"/>
      <c r="GT354" s="241"/>
      <c r="GU354" s="241"/>
      <c r="GV354" s="241"/>
      <c r="GW354" s="241"/>
      <c r="GX354" s="241"/>
      <c r="GY354" s="241"/>
      <c r="GZ354" s="241"/>
      <c r="HA354" s="241"/>
      <c r="HB354" s="241"/>
      <c r="HC354" s="241"/>
      <c r="HD354" s="241"/>
      <c r="HE354" s="241"/>
      <c r="HF354" s="241"/>
    </row>
    <row r="355" spans="1:214" s="299" customFormat="1" ht="15" customHeight="1">
      <c r="A355" s="284"/>
      <c r="B355" s="284"/>
      <c r="C355" s="241"/>
      <c r="D355" s="241"/>
      <c r="E355" s="241"/>
      <c r="F355" s="241"/>
      <c r="G355" s="241"/>
      <c r="H355" s="241"/>
      <c r="I355" s="241"/>
      <c r="J355" s="241"/>
      <c r="K355" s="241"/>
      <c r="L355" s="241"/>
      <c r="M355" s="241"/>
      <c r="N355" s="241"/>
      <c r="O355" s="241"/>
      <c r="P355" s="241"/>
      <c r="Q355" s="241"/>
      <c r="R355" s="241"/>
      <c r="S355" s="241"/>
      <c r="T355" s="241"/>
      <c r="U355" s="241" t="s">
        <v>547</v>
      </c>
      <c r="V355" s="241"/>
      <c r="W355" s="241"/>
      <c r="X355" s="241"/>
      <c r="Y355" s="241"/>
      <c r="Z355" s="241"/>
      <c r="AA355" s="241"/>
      <c r="AB355" s="241"/>
      <c r="AC355" s="241" t="s">
        <v>325</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c r="CJ355" s="241"/>
      <c r="CK355" s="241"/>
      <c r="CL355" s="241"/>
      <c r="CM355" s="241"/>
      <c r="CN355" s="241"/>
      <c r="CO355" s="241"/>
      <c r="CP355" s="241"/>
      <c r="CQ355" s="241"/>
      <c r="CR355" s="241"/>
      <c r="CS355" s="241"/>
      <c r="CT355" s="241"/>
      <c r="CU355" s="241"/>
      <c r="CV355" s="241"/>
      <c r="CW355" s="241"/>
      <c r="CX355" s="241"/>
      <c r="CY355" s="241"/>
      <c r="CZ355" s="241"/>
      <c r="DA355" s="241"/>
      <c r="DB355" s="241"/>
      <c r="DC355" s="241"/>
      <c r="DD355" s="241"/>
      <c r="DE355" s="241"/>
      <c r="DF355" s="241"/>
      <c r="DG355" s="241"/>
      <c r="DH355" s="241"/>
      <c r="DI355" s="241"/>
      <c r="DJ355" s="241"/>
      <c r="DK355" s="241"/>
      <c r="DL355" s="241"/>
      <c r="DM355" s="241"/>
      <c r="DN355" s="241"/>
      <c r="DO355" s="241"/>
      <c r="DP355" s="241"/>
      <c r="DQ355" s="241"/>
      <c r="DR355" s="241"/>
      <c r="DS355" s="241"/>
      <c r="DT355" s="241"/>
      <c r="DU355" s="241"/>
      <c r="DV355" s="241"/>
      <c r="DW355" s="241"/>
      <c r="DX355" s="241"/>
      <c r="DY355" s="241"/>
      <c r="DZ355" s="241"/>
      <c r="EA355" s="241"/>
      <c r="EB355" s="241"/>
      <c r="EC355" s="241"/>
      <c r="ED355" s="241"/>
      <c r="EE355" s="241"/>
      <c r="EF355" s="241"/>
      <c r="EG355" s="241"/>
      <c r="EH355" s="241"/>
      <c r="EI355" s="241"/>
      <c r="EJ355" s="241"/>
      <c r="EK355" s="241"/>
      <c r="EL355" s="241"/>
      <c r="EM355" s="241"/>
      <c r="EN355" s="241"/>
      <c r="EO355" s="241"/>
      <c r="EP355" s="241"/>
      <c r="EQ355" s="241"/>
      <c r="ER355" s="241"/>
      <c r="ES355" s="241"/>
      <c r="ET355" s="241"/>
      <c r="EU355" s="241"/>
      <c r="EV355" s="241"/>
      <c r="EW355" s="241"/>
      <c r="EX355" s="241"/>
      <c r="EY355" s="241"/>
      <c r="EZ355" s="241"/>
      <c r="FA355" s="241"/>
      <c r="FB355" s="241"/>
      <c r="FC355" s="241"/>
      <c r="FD355" s="241"/>
      <c r="FE355" s="241"/>
      <c r="FF355" s="241"/>
      <c r="FG355" s="241"/>
      <c r="FH355" s="241"/>
      <c r="FI355" s="241"/>
      <c r="FJ355" s="241"/>
      <c r="FK355" s="241"/>
      <c r="FL355" s="241"/>
      <c r="FM355" s="241"/>
      <c r="FN355" s="241"/>
      <c r="FO355" s="241"/>
      <c r="FP355" s="241"/>
      <c r="FQ355" s="241"/>
      <c r="FR355" s="241"/>
      <c r="FS355" s="241"/>
      <c r="FT355" s="241"/>
      <c r="FU355" s="241"/>
      <c r="FV355" s="241"/>
      <c r="FW355" s="241"/>
      <c r="FX355" s="241"/>
      <c r="FY355" s="241"/>
      <c r="FZ355" s="241"/>
      <c r="GA355" s="241"/>
      <c r="GB355" s="241"/>
      <c r="GC355" s="241"/>
      <c r="GD355" s="241"/>
      <c r="GE355" s="241"/>
      <c r="GF355" s="241"/>
      <c r="GG355" s="241"/>
      <c r="GH355" s="241"/>
      <c r="GI355" s="241"/>
      <c r="GJ355" s="241"/>
      <c r="GK355" s="241"/>
      <c r="GL355" s="241"/>
      <c r="GM355" s="241"/>
      <c r="GN355" s="241"/>
      <c r="GO355" s="241"/>
      <c r="GP355" s="241"/>
      <c r="GQ355" s="241"/>
      <c r="GR355" s="241"/>
      <c r="GS355" s="241"/>
      <c r="GT355" s="241"/>
      <c r="GU355" s="241"/>
      <c r="GV355" s="241"/>
      <c r="GW355" s="241"/>
      <c r="GX355" s="241"/>
      <c r="GY355" s="241"/>
      <c r="GZ355" s="241"/>
      <c r="HA355" s="241"/>
      <c r="HB355" s="241"/>
      <c r="HC355" s="241"/>
      <c r="HD355" s="241"/>
      <c r="HE355" s="241"/>
      <c r="HF355" s="241"/>
    </row>
    <row r="356" spans="1:214" s="299" customFormat="1" ht="15" customHeight="1">
      <c r="A356" s="284"/>
      <c r="B356" s="284"/>
      <c r="C356" s="241"/>
      <c r="D356" s="241"/>
      <c r="E356" s="241"/>
      <c r="F356" s="241"/>
      <c r="G356" s="241"/>
      <c r="H356" s="241"/>
      <c r="I356" s="241"/>
      <c r="J356" s="241"/>
      <c r="K356" s="241"/>
      <c r="L356" s="241"/>
      <c r="M356" s="241"/>
      <c r="N356" s="241"/>
      <c r="O356" s="241"/>
      <c r="P356" s="241"/>
      <c r="Q356" s="241"/>
      <c r="R356" s="241"/>
      <c r="S356" s="241"/>
      <c r="T356" s="241"/>
      <c r="U356" s="241" t="s">
        <v>548</v>
      </c>
      <c r="V356" s="241"/>
      <c r="W356" s="241"/>
      <c r="X356" s="241"/>
      <c r="Y356" s="241"/>
      <c r="Z356" s="241"/>
      <c r="AA356" s="241"/>
      <c r="AB356" s="241"/>
      <c r="AC356" s="241" t="s">
        <v>309</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c r="CJ356" s="241"/>
      <c r="CK356" s="241"/>
      <c r="CL356" s="241"/>
      <c r="CM356" s="241"/>
      <c r="CN356" s="241"/>
      <c r="CO356" s="241"/>
      <c r="CP356" s="241"/>
      <c r="CQ356" s="241"/>
      <c r="CR356" s="241"/>
      <c r="CS356" s="241"/>
      <c r="CT356" s="241"/>
      <c r="CU356" s="241"/>
      <c r="CV356" s="241"/>
      <c r="CW356" s="241"/>
      <c r="CX356" s="241"/>
      <c r="CY356" s="241"/>
      <c r="CZ356" s="241"/>
      <c r="DA356" s="241"/>
      <c r="DB356" s="241"/>
      <c r="DC356" s="241"/>
      <c r="DD356" s="241"/>
      <c r="DE356" s="241"/>
      <c r="DF356" s="241"/>
      <c r="DG356" s="241"/>
      <c r="DH356" s="241"/>
      <c r="DI356" s="241"/>
      <c r="DJ356" s="241"/>
      <c r="DK356" s="241"/>
      <c r="DL356" s="241"/>
      <c r="DM356" s="241"/>
      <c r="DN356" s="241"/>
      <c r="DO356" s="241"/>
      <c r="DP356" s="241"/>
      <c r="DQ356" s="241"/>
      <c r="DR356" s="241"/>
      <c r="DS356" s="241"/>
      <c r="DT356" s="241"/>
      <c r="DU356" s="241"/>
      <c r="DV356" s="241"/>
      <c r="DW356" s="241"/>
      <c r="DX356" s="241"/>
      <c r="DY356" s="241"/>
      <c r="DZ356" s="241"/>
      <c r="EA356" s="241"/>
      <c r="EB356" s="241"/>
      <c r="EC356" s="241"/>
      <c r="ED356" s="241"/>
      <c r="EE356" s="241"/>
      <c r="EF356" s="241"/>
      <c r="EG356" s="241"/>
      <c r="EH356" s="241"/>
      <c r="EI356" s="241"/>
      <c r="EJ356" s="241"/>
      <c r="EK356" s="241"/>
      <c r="EL356" s="241"/>
      <c r="EM356" s="241"/>
      <c r="EN356" s="241"/>
      <c r="EO356" s="241"/>
      <c r="EP356" s="241"/>
      <c r="EQ356" s="241"/>
      <c r="ER356" s="241"/>
      <c r="ES356" s="241"/>
      <c r="ET356" s="241"/>
      <c r="EU356" s="241"/>
      <c r="EV356" s="241"/>
      <c r="EW356" s="241"/>
      <c r="EX356" s="241"/>
      <c r="EY356" s="241"/>
      <c r="EZ356" s="241"/>
      <c r="FA356" s="241"/>
      <c r="FB356" s="241"/>
      <c r="FC356" s="241"/>
      <c r="FD356" s="241"/>
      <c r="FE356" s="241"/>
      <c r="FF356" s="241"/>
      <c r="FG356" s="241"/>
      <c r="FH356" s="241"/>
      <c r="FI356" s="241"/>
      <c r="FJ356" s="241"/>
      <c r="FK356" s="241"/>
      <c r="FL356" s="241"/>
      <c r="FM356" s="241"/>
      <c r="FN356" s="241"/>
      <c r="FO356" s="241"/>
      <c r="FP356" s="241"/>
      <c r="FQ356" s="241"/>
      <c r="FR356" s="241"/>
      <c r="FS356" s="241"/>
      <c r="FT356" s="241"/>
      <c r="FU356" s="241"/>
      <c r="FV356" s="241"/>
      <c r="FW356" s="241"/>
      <c r="FX356" s="241"/>
      <c r="FY356" s="241"/>
      <c r="FZ356" s="241"/>
      <c r="GA356" s="241"/>
      <c r="GB356" s="241"/>
      <c r="GC356" s="241"/>
      <c r="GD356" s="241"/>
      <c r="GE356" s="241"/>
      <c r="GF356" s="241"/>
      <c r="GG356" s="241"/>
      <c r="GH356" s="241"/>
      <c r="GI356" s="241"/>
      <c r="GJ356" s="241"/>
      <c r="GK356" s="241"/>
      <c r="GL356" s="241"/>
      <c r="GM356" s="241"/>
      <c r="GN356" s="241"/>
      <c r="GO356" s="241"/>
      <c r="GP356" s="241"/>
      <c r="GQ356" s="241"/>
      <c r="GR356" s="241"/>
      <c r="GS356" s="241"/>
      <c r="GT356" s="241"/>
      <c r="GU356" s="241"/>
      <c r="GV356" s="241"/>
      <c r="GW356" s="241"/>
      <c r="GX356" s="241"/>
      <c r="GY356" s="241"/>
      <c r="GZ356" s="241"/>
      <c r="HA356" s="241"/>
      <c r="HB356" s="241"/>
      <c r="HC356" s="241"/>
      <c r="HD356" s="241"/>
      <c r="HE356" s="241"/>
      <c r="HF356" s="241"/>
    </row>
    <row r="357" spans="1:214" s="299" customFormat="1" ht="15" customHeight="1">
      <c r="A357" s="284"/>
      <c r="B357" s="284"/>
      <c r="C357" s="241"/>
      <c r="D357" s="241"/>
      <c r="E357" s="241"/>
      <c r="F357" s="241"/>
      <c r="G357" s="241"/>
      <c r="H357" s="241"/>
      <c r="I357" s="241"/>
      <c r="J357" s="241"/>
      <c r="K357" s="241"/>
      <c r="L357" s="241"/>
      <c r="M357" s="241"/>
      <c r="N357" s="241"/>
      <c r="O357" s="241"/>
      <c r="P357" s="241"/>
      <c r="Q357" s="241"/>
      <c r="R357" s="241"/>
      <c r="S357" s="241"/>
      <c r="T357" s="241"/>
      <c r="U357" s="241" t="s">
        <v>549</v>
      </c>
      <c r="V357" s="241"/>
      <c r="W357" s="241"/>
      <c r="X357" s="241"/>
      <c r="Y357" s="241"/>
      <c r="Z357" s="241"/>
      <c r="AA357" s="241"/>
      <c r="AB357" s="241"/>
      <c r="AC357" s="241" t="s">
        <v>313</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c r="CJ357" s="241"/>
      <c r="CK357" s="241"/>
      <c r="CL357" s="241"/>
      <c r="CM357" s="241"/>
      <c r="CN357" s="241"/>
      <c r="CO357" s="241"/>
      <c r="CP357" s="241"/>
      <c r="CQ357" s="241"/>
      <c r="CR357" s="241"/>
      <c r="CS357" s="241"/>
      <c r="CT357" s="241"/>
      <c r="CU357" s="241"/>
      <c r="CV357" s="241"/>
      <c r="CW357" s="241"/>
      <c r="CX357" s="241"/>
      <c r="CY357" s="241"/>
      <c r="CZ357" s="241"/>
      <c r="DA357" s="241"/>
      <c r="DB357" s="241"/>
      <c r="DC357" s="241"/>
      <c r="DD357" s="241"/>
      <c r="DE357" s="241"/>
      <c r="DF357" s="241"/>
      <c r="DG357" s="241"/>
      <c r="DH357" s="241"/>
      <c r="DI357" s="241"/>
      <c r="DJ357" s="241"/>
      <c r="DK357" s="241"/>
      <c r="DL357" s="241"/>
      <c r="DM357" s="241"/>
      <c r="DN357" s="241"/>
      <c r="DO357" s="241"/>
      <c r="DP357" s="241"/>
      <c r="DQ357" s="241"/>
      <c r="DR357" s="241"/>
      <c r="DS357" s="241"/>
      <c r="DT357" s="241"/>
      <c r="DU357" s="241"/>
      <c r="DV357" s="241"/>
      <c r="DW357" s="241"/>
      <c r="DX357" s="241"/>
      <c r="DY357" s="241"/>
      <c r="DZ357" s="241"/>
      <c r="EA357" s="241"/>
      <c r="EB357" s="241"/>
      <c r="EC357" s="241"/>
      <c r="ED357" s="241"/>
      <c r="EE357" s="241"/>
      <c r="EF357" s="241"/>
      <c r="EG357" s="241"/>
      <c r="EH357" s="241"/>
      <c r="EI357" s="241"/>
      <c r="EJ357" s="241"/>
      <c r="EK357" s="241"/>
      <c r="EL357" s="241"/>
      <c r="EM357" s="241"/>
      <c r="EN357" s="241"/>
      <c r="EO357" s="241"/>
      <c r="EP357" s="241"/>
      <c r="EQ357" s="241"/>
      <c r="ER357" s="241"/>
      <c r="ES357" s="241"/>
      <c r="ET357" s="241"/>
      <c r="EU357" s="241"/>
      <c r="EV357" s="241"/>
      <c r="EW357" s="241"/>
      <c r="EX357" s="241"/>
      <c r="EY357" s="241"/>
      <c r="EZ357" s="241"/>
      <c r="FA357" s="241"/>
      <c r="FB357" s="241"/>
      <c r="FC357" s="241"/>
      <c r="FD357" s="241"/>
      <c r="FE357" s="241"/>
      <c r="FF357" s="241"/>
      <c r="FG357" s="241"/>
      <c r="FH357" s="241"/>
      <c r="FI357" s="241"/>
      <c r="FJ357" s="241"/>
      <c r="FK357" s="241"/>
      <c r="FL357" s="241"/>
      <c r="FM357" s="241"/>
      <c r="FN357" s="241"/>
      <c r="FO357" s="241"/>
      <c r="FP357" s="241"/>
      <c r="FQ357" s="241"/>
      <c r="FR357" s="241"/>
      <c r="FS357" s="241"/>
      <c r="FT357" s="241"/>
      <c r="FU357" s="241"/>
      <c r="FV357" s="241"/>
      <c r="FW357" s="241"/>
      <c r="FX357" s="241"/>
      <c r="FY357" s="241"/>
      <c r="FZ357" s="241"/>
      <c r="GA357" s="241"/>
      <c r="GB357" s="241"/>
      <c r="GC357" s="241"/>
      <c r="GD357" s="241"/>
      <c r="GE357" s="241"/>
      <c r="GF357" s="241"/>
      <c r="GG357" s="241"/>
      <c r="GH357" s="241"/>
      <c r="GI357" s="241"/>
      <c r="GJ357" s="241"/>
      <c r="GK357" s="241"/>
      <c r="GL357" s="241"/>
      <c r="GM357" s="241"/>
      <c r="GN357" s="241"/>
      <c r="GO357" s="241"/>
      <c r="GP357" s="241"/>
      <c r="GQ357" s="241"/>
      <c r="GR357" s="241"/>
      <c r="GS357" s="241"/>
      <c r="GT357" s="241"/>
      <c r="GU357" s="241"/>
      <c r="GV357" s="241"/>
      <c r="GW357" s="241"/>
      <c r="GX357" s="241"/>
      <c r="GY357" s="241"/>
      <c r="GZ357" s="241"/>
      <c r="HA357" s="241"/>
      <c r="HB357" s="241"/>
      <c r="HC357" s="241"/>
      <c r="HD357" s="241"/>
      <c r="HE357" s="241"/>
      <c r="HF357" s="241"/>
    </row>
    <row r="358" spans="1:214" s="299" customFormat="1" ht="15" customHeight="1">
      <c r="A358" s="284"/>
      <c r="B358" s="284"/>
      <c r="C358" s="241"/>
      <c r="D358" s="241"/>
      <c r="E358" s="241"/>
      <c r="F358" s="241"/>
      <c r="G358" s="241"/>
      <c r="H358" s="241"/>
      <c r="I358" s="241"/>
      <c r="J358" s="241"/>
      <c r="K358" s="241"/>
      <c r="L358" s="241"/>
      <c r="M358" s="241"/>
      <c r="N358" s="241"/>
      <c r="O358" s="241"/>
      <c r="P358" s="241"/>
      <c r="Q358" s="241"/>
      <c r="R358" s="241"/>
      <c r="S358" s="241"/>
      <c r="T358" s="241"/>
      <c r="U358" s="241" t="s">
        <v>550</v>
      </c>
      <c r="V358" s="241"/>
      <c r="W358" s="241"/>
      <c r="X358" s="241"/>
      <c r="Y358" s="241"/>
      <c r="Z358" s="241"/>
      <c r="AA358" s="241"/>
      <c r="AB358" s="241"/>
      <c r="AC358" s="241" t="s">
        <v>311</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c r="CJ358" s="241"/>
      <c r="CK358" s="241"/>
      <c r="CL358" s="241"/>
      <c r="CM358" s="241"/>
      <c r="CN358" s="241"/>
      <c r="CO358" s="241"/>
      <c r="CP358" s="241"/>
      <c r="CQ358" s="241"/>
      <c r="CR358" s="241"/>
      <c r="CS358" s="241"/>
      <c r="CT358" s="241"/>
      <c r="CU358" s="241"/>
      <c r="CV358" s="241"/>
      <c r="CW358" s="241"/>
      <c r="CX358" s="241"/>
      <c r="CY358" s="241"/>
      <c r="CZ358" s="241"/>
      <c r="DA358" s="241"/>
      <c r="DB358" s="241"/>
      <c r="DC358" s="241"/>
      <c r="DD358" s="241"/>
      <c r="DE358" s="241"/>
      <c r="DF358" s="241"/>
      <c r="DG358" s="241"/>
      <c r="DH358" s="241"/>
      <c r="DI358" s="241"/>
      <c r="DJ358" s="241"/>
      <c r="DK358" s="241"/>
      <c r="DL358" s="241"/>
      <c r="DM358" s="241"/>
      <c r="DN358" s="241"/>
      <c r="DO358" s="241"/>
      <c r="DP358" s="241"/>
      <c r="DQ358" s="241"/>
      <c r="DR358" s="241"/>
      <c r="DS358" s="241"/>
      <c r="DT358" s="241"/>
      <c r="DU358" s="241"/>
      <c r="DV358" s="241"/>
      <c r="DW358" s="241"/>
      <c r="DX358" s="241"/>
      <c r="DY358" s="241"/>
      <c r="DZ358" s="241"/>
      <c r="EA358" s="241"/>
      <c r="EB358" s="241"/>
      <c r="EC358" s="241"/>
      <c r="ED358" s="241"/>
      <c r="EE358" s="241"/>
      <c r="EF358" s="241"/>
      <c r="EG358" s="241"/>
      <c r="EH358" s="241"/>
      <c r="EI358" s="241"/>
      <c r="EJ358" s="241"/>
      <c r="EK358" s="241"/>
      <c r="EL358" s="241"/>
      <c r="EM358" s="241"/>
      <c r="EN358" s="241"/>
      <c r="EO358" s="241"/>
      <c r="EP358" s="241"/>
      <c r="EQ358" s="241"/>
      <c r="ER358" s="241"/>
      <c r="ES358" s="241"/>
      <c r="ET358" s="241"/>
      <c r="EU358" s="241"/>
      <c r="EV358" s="241"/>
      <c r="EW358" s="241"/>
      <c r="EX358" s="241"/>
      <c r="EY358" s="241"/>
      <c r="EZ358" s="241"/>
      <c r="FA358" s="241"/>
      <c r="FB358" s="241"/>
      <c r="FC358" s="241"/>
      <c r="FD358" s="241"/>
      <c r="FE358" s="241"/>
      <c r="FF358" s="241"/>
      <c r="FG358" s="241"/>
      <c r="FH358" s="241"/>
      <c r="FI358" s="241"/>
      <c r="FJ358" s="241"/>
      <c r="FK358" s="241"/>
      <c r="FL358" s="241"/>
      <c r="FM358" s="241"/>
      <c r="FN358" s="241"/>
      <c r="FO358" s="241"/>
      <c r="FP358" s="241"/>
      <c r="FQ358" s="241"/>
      <c r="FR358" s="241"/>
      <c r="FS358" s="241"/>
      <c r="FT358" s="241"/>
      <c r="FU358" s="241"/>
      <c r="FV358" s="241"/>
      <c r="FW358" s="241"/>
      <c r="FX358" s="241"/>
      <c r="FY358" s="241"/>
      <c r="FZ358" s="241"/>
      <c r="GA358" s="241"/>
      <c r="GB358" s="241"/>
      <c r="GC358" s="241"/>
      <c r="GD358" s="241"/>
      <c r="GE358" s="241"/>
      <c r="GF358" s="241"/>
      <c r="GG358" s="241"/>
      <c r="GH358" s="241"/>
      <c r="GI358" s="241"/>
      <c r="GJ358" s="241"/>
      <c r="GK358" s="241"/>
      <c r="GL358" s="241"/>
      <c r="GM358" s="241"/>
      <c r="GN358" s="241"/>
      <c r="GO358" s="241"/>
      <c r="GP358" s="241"/>
      <c r="GQ358" s="241"/>
      <c r="GR358" s="241"/>
      <c r="GS358" s="241"/>
      <c r="GT358" s="241"/>
      <c r="GU358" s="241"/>
      <c r="GV358" s="241"/>
      <c r="GW358" s="241"/>
      <c r="GX358" s="241"/>
      <c r="GY358" s="241"/>
      <c r="GZ358" s="241"/>
      <c r="HA358" s="241"/>
      <c r="HB358" s="241"/>
      <c r="HC358" s="241"/>
      <c r="HD358" s="241"/>
      <c r="HE358" s="241"/>
      <c r="HF358" s="241"/>
    </row>
    <row r="359" spans="1:214" s="299" customFormat="1" ht="15" customHeight="1">
      <c r="A359" s="284"/>
      <c r="B359" s="284"/>
      <c r="C359" s="241"/>
      <c r="D359" s="241"/>
      <c r="E359" s="241"/>
      <c r="F359" s="241"/>
      <c r="G359" s="241"/>
      <c r="H359" s="241"/>
      <c r="I359" s="241"/>
      <c r="J359" s="241"/>
      <c r="K359" s="241"/>
      <c r="L359" s="241"/>
      <c r="M359" s="241"/>
      <c r="N359" s="241"/>
      <c r="O359" s="241"/>
      <c r="P359" s="241"/>
      <c r="Q359" s="241"/>
      <c r="R359" s="241"/>
      <c r="S359" s="241"/>
      <c r="T359" s="241"/>
      <c r="U359" s="241" t="s">
        <v>551</v>
      </c>
      <c r="V359" s="241"/>
      <c r="W359" s="241"/>
      <c r="X359" s="241"/>
      <c r="Y359" s="241"/>
      <c r="Z359" s="241"/>
      <c r="AA359" s="241"/>
      <c r="AB359" s="241"/>
      <c r="AC359" s="241" t="s">
        <v>313</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c r="CJ359" s="241"/>
      <c r="CK359" s="241"/>
      <c r="CL359" s="241"/>
      <c r="CM359" s="241"/>
      <c r="CN359" s="241"/>
      <c r="CO359" s="241"/>
      <c r="CP359" s="241"/>
      <c r="CQ359" s="241"/>
      <c r="CR359" s="241"/>
      <c r="CS359" s="241"/>
      <c r="CT359" s="241"/>
      <c r="CU359" s="241"/>
      <c r="CV359" s="241"/>
      <c r="CW359" s="241"/>
      <c r="CX359" s="241"/>
      <c r="CY359" s="241"/>
      <c r="CZ359" s="241"/>
      <c r="DA359" s="241"/>
      <c r="DB359" s="241"/>
      <c r="DC359" s="241"/>
      <c r="DD359" s="241"/>
      <c r="DE359" s="241"/>
      <c r="DF359" s="241"/>
      <c r="DG359" s="241"/>
      <c r="DH359" s="241"/>
      <c r="DI359" s="241"/>
      <c r="DJ359" s="241"/>
      <c r="DK359" s="241"/>
      <c r="DL359" s="241"/>
      <c r="DM359" s="241"/>
      <c r="DN359" s="241"/>
      <c r="DO359" s="241"/>
      <c r="DP359" s="241"/>
      <c r="DQ359" s="241"/>
      <c r="DR359" s="241"/>
      <c r="DS359" s="241"/>
      <c r="DT359" s="241"/>
      <c r="DU359" s="241"/>
      <c r="DV359" s="241"/>
      <c r="DW359" s="241"/>
      <c r="DX359" s="241"/>
      <c r="DY359" s="241"/>
      <c r="DZ359" s="241"/>
      <c r="EA359" s="241"/>
      <c r="EB359" s="241"/>
      <c r="EC359" s="241"/>
      <c r="ED359" s="241"/>
      <c r="EE359" s="241"/>
      <c r="EF359" s="241"/>
      <c r="EG359" s="241"/>
      <c r="EH359" s="241"/>
      <c r="EI359" s="241"/>
      <c r="EJ359" s="241"/>
      <c r="EK359" s="241"/>
      <c r="EL359" s="241"/>
      <c r="EM359" s="241"/>
      <c r="EN359" s="241"/>
      <c r="EO359" s="241"/>
      <c r="EP359" s="241"/>
      <c r="EQ359" s="241"/>
      <c r="ER359" s="241"/>
      <c r="ES359" s="241"/>
      <c r="ET359" s="241"/>
      <c r="EU359" s="241"/>
      <c r="EV359" s="241"/>
      <c r="EW359" s="241"/>
      <c r="EX359" s="241"/>
      <c r="EY359" s="241"/>
      <c r="EZ359" s="241"/>
      <c r="FA359" s="241"/>
      <c r="FB359" s="241"/>
      <c r="FC359" s="241"/>
      <c r="FD359" s="241"/>
      <c r="FE359" s="241"/>
      <c r="FF359" s="241"/>
      <c r="FG359" s="241"/>
      <c r="FH359" s="241"/>
      <c r="FI359" s="241"/>
      <c r="FJ359" s="241"/>
      <c r="FK359" s="241"/>
      <c r="FL359" s="241"/>
      <c r="FM359" s="241"/>
      <c r="FN359" s="241"/>
      <c r="FO359" s="241"/>
      <c r="FP359" s="241"/>
      <c r="FQ359" s="241"/>
      <c r="FR359" s="241"/>
      <c r="FS359" s="241"/>
      <c r="FT359" s="241"/>
      <c r="FU359" s="241"/>
      <c r="FV359" s="241"/>
      <c r="FW359" s="241"/>
      <c r="FX359" s="241"/>
      <c r="FY359" s="241"/>
      <c r="FZ359" s="241"/>
      <c r="GA359" s="241"/>
      <c r="GB359" s="241"/>
      <c r="GC359" s="241"/>
      <c r="GD359" s="241"/>
      <c r="GE359" s="241"/>
      <c r="GF359" s="241"/>
      <c r="GG359" s="241"/>
      <c r="GH359" s="241"/>
      <c r="GI359" s="241"/>
      <c r="GJ359" s="241"/>
      <c r="GK359" s="241"/>
      <c r="GL359" s="241"/>
      <c r="GM359" s="241"/>
      <c r="GN359" s="241"/>
      <c r="GO359" s="241"/>
      <c r="GP359" s="241"/>
      <c r="GQ359" s="241"/>
      <c r="GR359" s="241"/>
      <c r="GS359" s="241"/>
      <c r="GT359" s="241"/>
      <c r="GU359" s="241"/>
      <c r="GV359" s="241"/>
      <c r="GW359" s="241"/>
      <c r="GX359" s="241"/>
      <c r="GY359" s="241"/>
      <c r="GZ359" s="241"/>
      <c r="HA359" s="241"/>
      <c r="HB359" s="241"/>
      <c r="HC359" s="241"/>
      <c r="HD359" s="241"/>
      <c r="HE359" s="241"/>
      <c r="HF359" s="241"/>
    </row>
    <row r="360" spans="1:214" s="299" customFormat="1" ht="15" customHeight="1">
      <c r="A360" s="284"/>
      <c r="B360" s="284"/>
      <c r="C360" s="241"/>
      <c r="D360" s="241"/>
      <c r="E360" s="241"/>
      <c r="F360" s="241"/>
      <c r="G360" s="241"/>
      <c r="H360" s="241"/>
      <c r="I360" s="241"/>
      <c r="J360" s="241"/>
      <c r="K360" s="241"/>
      <c r="L360" s="241"/>
      <c r="M360" s="241"/>
      <c r="N360" s="241"/>
      <c r="O360" s="241"/>
      <c r="P360" s="241"/>
      <c r="Q360" s="241"/>
      <c r="R360" s="241"/>
      <c r="S360" s="241"/>
      <c r="T360" s="241"/>
      <c r="U360" s="241" t="s">
        <v>552</v>
      </c>
      <c r="V360" s="241"/>
      <c r="W360" s="241"/>
      <c r="X360" s="241"/>
      <c r="Y360" s="241"/>
      <c r="Z360" s="241"/>
      <c r="AA360" s="241"/>
      <c r="AB360" s="241"/>
      <c r="AC360" s="241" t="s">
        <v>322</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c r="DT360" s="241"/>
      <c r="DU360" s="241"/>
      <c r="DV360" s="241"/>
      <c r="DW360" s="241"/>
      <c r="DX360" s="241"/>
      <c r="DY360" s="241"/>
      <c r="DZ360" s="241"/>
      <c r="EA360" s="241"/>
      <c r="EB360" s="241"/>
      <c r="EC360" s="241"/>
      <c r="ED360" s="241"/>
      <c r="EE360" s="241"/>
      <c r="EF360" s="241"/>
      <c r="EG360" s="241"/>
      <c r="EH360" s="241"/>
      <c r="EI360" s="241"/>
      <c r="EJ360" s="241"/>
      <c r="EK360" s="241"/>
      <c r="EL360" s="241"/>
      <c r="EM360" s="241"/>
      <c r="EN360" s="241"/>
      <c r="EO360" s="241"/>
      <c r="EP360" s="241"/>
      <c r="EQ360" s="241"/>
      <c r="ER360" s="241"/>
      <c r="ES360" s="241"/>
      <c r="ET360" s="241"/>
      <c r="EU360" s="241"/>
      <c r="EV360" s="241"/>
      <c r="EW360" s="241"/>
      <c r="EX360" s="241"/>
      <c r="EY360" s="241"/>
      <c r="EZ360" s="241"/>
      <c r="FA360" s="241"/>
      <c r="FB360" s="241"/>
      <c r="FC360" s="241"/>
      <c r="FD360" s="241"/>
      <c r="FE360" s="241"/>
      <c r="FF360" s="241"/>
      <c r="FG360" s="241"/>
      <c r="FH360" s="241"/>
      <c r="FI360" s="241"/>
      <c r="FJ360" s="241"/>
      <c r="FK360" s="241"/>
      <c r="FL360" s="241"/>
      <c r="FM360" s="241"/>
      <c r="FN360" s="241"/>
      <c r="FO360" s="241"/>
      <c r="FP360" s="241"/>
      <c r="FQ360" s="241"/>
      <c r="FR360" s="241"/>
      <c r="FS360" s="241"/>
      <c r="FT360" s="241"/>
      <c r="FU360" s="241"/>
      <c r="FV360" s="241"/>
      <c r="FW360" s="241"/>
      <c r="FX360" s="241"/>
      <c r="FY360" s="241"/>
      <c r="FZ360" s="241"/>
      <c r="GA360" s="241"/>
      <c r="GB360" s="241"/>
      <c r="GC360" s="241"/>
      <c r="GD360" s="241"/>
      <c r="GE360" s="241"/>
      <c r="GF360" s="241"/>
      <c r="GG360" s="241"/>
      <c r="GH360" s="241"/>
      <c r="GI360" s="241"/>
      <c r="GJ360" s="241"/>
      <c r="GK360" s="241"/>
      <c r="GL360" s="241"/>
      <c r="GM360" s="241"/>
      <c r="GN360" s="241"/>
      <c r="GO360" s="241"/>
      <c r="GP360" s="241"/>
      <c r="GQ360" s="241"/>
      <c r="GR360" s="241"/>
      <c r="GS360" s="241"/>
      <c r="GT360" s="241"/>
      <c r="GU360" s="241"/>
      <c r="GV360" s="241"/>
      <c r="GW360" s="241"/>
      <c r="GX360" s="241"/>
      <c r="GY360" s="241"/>
      <c r="GZ360" s="241"/>
      <c r="HA360" s="241"/>
      <c r="HB360" s="241"/>
      <c r="HC360" s="241"/>
      <c r="HD360" s="241"/>
      <c r="HE360" s="241"/>
      <c r="HF360" s="241"/>
    </row>
    <row r="361" spans="1:214" s="299" customFormat="1" ht="15" customHeight="1">
      <c r="A361" s="284"/>
      <c r="B361" s="284"/>
      <c r="C361" s="241"/>
      <c r="D361" s="241"/>
      <c r="E361" s="241"/>
      <c r="F361" s="241"/>
      <c r="G361" s="241"/>
      <c r="H361" s="241"/>
      <c r="I361" s="241"/>
      <c r="J361" s="241"/>
      <c r="K361" s="241"/>
      <c r="L361" s="241"/>
      <c r="M361" s="241"/>
      <c r="N361" s="241"/>
      <c r="O361" s="241"/>
      <c r="P361" s="241"/>
      <c r="Q361" s="241"/>
      <c r="R361" s="241"/>
      <c r="S361" s="241"/>
      <c r="T361" s="241"/>
      <c r="U361" s="241" t="s">
        <v>553</v>
      </c>
      <c r="V361" s="241"/>
      <c r="W361" s="241"/>
      <c r="X361" s="241"/>
      <c r="Y361" s="241"/>
      <c r="Z361" s="241"/>
      <c r="AA361" s="241"/>
      <c r="AB361" s="241"/>
      <c r="AC361" s="241" t="s">
        <v>350</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c r="CJ361" s="241"/>
      <c r="CK361" s="241"/>
      <c r="CL361" s="241"/>
      <c r="CM361" s="241"/>
      <c r="CN361" s="241"/>
      <c r="CO361" s="241"/>
      <c r="CP361" s="241"/>
      <c r="CQ361" s="241"/>
      <c r="CR361" s="241"/>
      <c r="CS361" s="241"/>
      <c r="CT361" s="241"/>
      <c r="CU361" s="241"/>
      <c r="CV361" s="241"/>
      <c r="CW361" s="241"/>
      <c r="CX361" s="241"/>
      <c r="CY361" s="241"/>
      <c r="CZ361" s="241"/>
      <c r="DA361" s="241"/>
      <c r="DB361" s="241"/>
      <c r="DC361" s="241"/>
      <c r="DD361" s="241"/>
      <c r="DE361" s="241"/>
      <c r="DF361" s="241"/>
      <c r="DG361" s="241"/>
      <c r="DH361" s="241"/>
      <c r="DI361" s="241"/>
      <c r="DJ361" s="241"/>
      <c r="DK361" s="241"/>
      <c r="DL361" s="241"/>
      <c r="DM361" s="241"/>
      <c r="DN361" s="241"/>
      <c r="DO361" s="241"/>
      <c r="DP361" s="241"/>
      <c r="DQ361" s="241"/>
      <c r="DR361" s="241"/>
      <c r="DS361" s="241"/>
      <c r="DT361" s="241"/>
      <c r="DU361" s="241"/>
      <c r="DV361" s="241"/>
      <c r="DW361" s="241"/>
      <c r="DX361" s="241"/>
      <c r="DY361" s="241"/>
      <c r="DZ361" s="241"/>
      <c r="EA361" s="241"/>
      <c r="EB361" s="241"/>
      <c r="EC361" s="241"/>
      <c r="ED361" s="241"/>
      <c r="EE361" s="241"/>
      <c r="EF361" s="241"/>
      <c r="EG361" s="241"/>
      <c r="EH361" s="241"/>
      <c r="EI361" s="241"/>
      <c r="EJ361" s="241"/>
      <c r="EK361" s="241"/>
      <c r="EL361" s="241"/>
      <c r="EM361" s="241"/>
      <c r="EN361" s="241"/>
      <c r="EO361" s="241"/>
      <c r="EP361" s="241"/>
      <c r="EQ361" s="241"/>
      <c r="ER361" s="241"/>
      <c r="ES361" s="241"/>
      <c r="ET361" s="241"/>
      <c r="EU361" s="241"/>
      <c r="EV361" s="241"/>
      <c r="EW361" s="241"/>
      <c r="EX361" s="241"/>
      <c r="EY361" s="241"/>
      <c r="EZ361" s="241"/>
      <c r="FA361" s="241"/>
      <c r="FB361" s="241"/>
      <c r="FC361" s="241"/>
      <c r="FD361" s="241"/>
      <c r="FE361" s="241"/>
      <c r="FF361" s="241"/>
      <c r="FG361" s="241"/>
      <c r="FH361" s="241"/>
      <c r="FI361" s="241"/>
      <c r="FJ361" s="241"/>
      <c r="FK361" s="241"/>
      <c r="FL361" s="241"/>
      <c r="FM361" s="241"/>
      <c r="FN361" s="241"/>
      <c r="FO361" s="241"/>
      <c r="FP361" s="241"/>
      <c r="FQ361" s="241"/>
      <c r="FR361" s="241"/>
      <c r="FS361" s="241"/>
      <c r="FT361" s="241"/>
      <c r="FU361" s="241"/>
      <c r="FV361" s="241"/>
      <c r="FW361" s="241"/>
      <c r="FX361" s="241"/>
      <c r="FY361" s="241"/>
      <c r="FZ361" s="241"/>
      <c r="GA361" s="241"/>
      <c r="GB361" s="241"/>
      <c r="GC361" s="241"/>
      <c r="GD361" s="241"/>
      <c r="GE361" s="241"/>
      <c r="GF361" s="241"/>
      <c r="GG361" s="241"/>
      <c r="GH361" s="241"/>
      <c r="GI361" s="241"/>
      <c r="GJ361" s="241"/>
      <c r="GK361" s="241"/>
      <c r="GL361" s="241"/>
      <c r="GM361" s="241"/>
      <c r="GN361" s="241"/>
      <c r="GO361" s="241"/>
      <c r="GP361" s="241"/>
      <c r="GQ361" s="241"/>
      <c r="GR361" s="241"/>
      <c r="GS361" s="241"/>
      <c r="GT361" s="241"/>
      <c r="GU361" s="241"/>
      <c r="GV361" s="241"/>
      <c r="GW361" s="241"/>
      <c r="GX361" s="241"/>
      <c r="GY361" s="241"/>
      <c r="GZ361" s="241"/>
      <c r="HA361" s="241"/>
      <c r="HB361" s="241"/>
      <c r="HC361" s="241"/>
      <c r="HD361" s="241"/>
      <c r="HE361" s="241"/>
      <c r="HF361" s="241"/>
    </row>
    <row r="362" spans="1:214" s="299" customFormat="1" ht="15" customHeight="1">
      <c r="A362" s="284"/>
      <c r="B362" s="284"/>
      <c r="C362" s="241"/>
      <c r="D362" s="241"/>
      <c r="E362" s="241"/>
      <c r="F362" s="241"/>
      <c r="G362" s="241"/>
      <c r="H362" s="241"/>
      <c r="I362" s="241"/>
      <c r="J362" s="241"/>
      <c r="K362" s="241"/>
      <c r="L362" s="241"/>
      <c r="M362" s="241"/>
      <c r="N362" s="241"/>
      <c r="O362" s="241"/>
      <c r="P362" s="241"/>
      <c r="Q362" s="241"/>
      <c r="R362" s="241"/>
      <c r="S362" s="241"/>
      <c r="T362" s="241"/>
      <c r="U362" s="241" t="s">
        <v>554</v>
      </c>
      <c r="V362" s="241"/>
      <c r="W362" s="241"/>
      <c r="X362" s="241"/>
      <c r="Y362" s="241"/>
      <c r="Z362" s="241"/>
      <c r="AA362" s="241"/>
      <c r="AB362" s="241"/>
      <c r="AC362" s="241" t="s">
        <v>316</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c r="CJ362" s="241"/>
      <c r="CK362" s="241"/>
      <c r="CL362" s="241"/>
      <c r="CM362" s="241"/>
      <c r="CN362" s="241"/>
      <c r="CO362" s="241"/>
      <c r="CP362" s="241"/>
      <c r="CQ362" s="241"/>
      <c r="CR362" s="241"/>
      <c r="CS362" s="241"/>
      <c r="CT362" s="241"/>
      <c r="CU362" s="241"/>
      <c r="CV362" s="241"/>
      <c r="CW362" s="241"/>
      <c r="CX362" s="241"/>
      <c r="CY362" s="241"/>
      <c r="CZ362" s="241"/>
      <c r="DA362" s="241"/>
      <c r="DB362" s="241"/>
      <c r="DC362" s="241"/>
      <c r="DD362" s="241"/>
      <c r="DE362" s="241"/>
      <c r="DF362" s="241"/>
      <c r="DG362" s="241"/>
      <c r="DH362" s="241"/>
      <c r="DI362" s="241"/>
      <c r="DJ362" s="241"/>
      <c r="DK362" s="241"/>
      <c r="DL362" s="241"/>
      <c r="DM362" s="241"/>
      <c r="DN362" s="241"/>
      <c r="DO362" s="241"/>
      <c r="DP362" s="241"/>
      <c r="DQ362" s="241"/>
      <c r="DR362" s="241"/>
      <c r="DS362" s="241"/>
      <c r="DT362" s="241"/>
      <c r="DU362" s="241"/>
      <c r="DV362" s="241"/>
      <c r="DW362" s="241"/>
      <c r="DX362" s="241"/>
      <c r="DY362" s="241"/>
      <c r="DZ362" s="241"/>
      <c r="EA362" s="241"/>
      <c r="EB362" s="241"/>
      <c r="EC362" s="241"/>
      <c r="ED362" s="241"/>
      <c r="EE362" s="241"/>
      <c r="EF362" s="241"/>
      <c r="EG362" s="241"/>
      <c r="EH362" s="241"/>
      <c r="EI362" s="241"/>
      <c r="EJ362" s="241"/>
      <c r="EK362" s="241"/>
      <c r="EL362" s="241"/>
      <c r="EM362" s="241"/>
      <c r="EN362" s="241"/>
      <c r="EO362" s="241"/>
      <c r="EP362" s="241"/>
      <c r="EQ362" s="241"/>
      <c r="ER362" s="241"/>
      <c r="ES362" s="241"/>
      <c r="ET362" s="241"/>
      <c r="EU362" s="241"/>
      <c r="EV362" s="241"/>
      <c r="EW362" s="241"/>
      <c r="EX362" s="241"/>
      <c r="EY362" s="241"/>
      <c r="EZ362" s="241"/>
      <c r="FA362" s="241"/>
      <c r="FB362" s="241"/>
      <c r="FC362" s="241"/>
      <c r="FD362" s="241"/>
      <c r="FE362" s="241"/>
      <c r="FF362" s="241"/>
      <c r="FG362" s="241"/>
      <c r="FH362" s="241"/>
      <c r="FI362" s="241"/>
      <c r="FJ362" s="241"/>
      <c r="FK362" s="241"/>
      <c r="FL362" s="241"/>
      <c r="FM362" s="241"/>
      <c r="FN362" s="241"/>
      <c r="FO362" s="241"/>
      <c r="FP362" s="241"/>
      <c r="FQ362" s="241"/>
      <c r="FR362" s="241"/>
      <c r="FS362" s="241"/>
      <c r="FT362" s="241"/>
      <c r="FU362" s="241"/>
      <c r="FV362" s="241"/>
      <c r="FW362" s="241"/>
      <c r="FX362" s="241"/>
      <c r="FY362" s="241"/>
      <c r="FZ362" s="241"/>
      <c r="GA362" s="241"/>
      <c r="GB362" s="241"/>
      <c r="GC362" s="241"/>
      <c r="GD362" s="241"/>
      <c r="GE362" s="241"/>
      <c r="GF362" s="241"/>
      <c r="GG362" s="241"/>
      <c r="GH362" s="241"/>
      <c r="GI362" s="241"/>
      <c r="GJ362" s="241"/>
      <c r="GK362" s="241"/>
      <c r="GL362" s="241"/>
      <c r="GM362" s="241"/>
      <c r="GN362" s="241"/>
      <c r="GO362" s="241"/>
      <c r="GP362" s="241"/>
      <c r="GQ362" s="241"/>
      <c r="GR362" s="241"/>
      <c r="GS362" s="241"/>
      <c r="GT362" s="241"/>
      <c r="GU362" s="241"/>
      <c r="GV362" s="241"/>
      <c r="GW362" s="241"/>
      <c r="GX362" s="241"/>
      <c r="GY362" s="241"/>
      <c r="GZ362" s="241"/>
      <c r="HA362" s="241"/>
      <c r="HB362" s="241"/>
      <c r="HC362" s="241"/>
      <c r="HD362" s="241"/>
      <c r="HE362" s="241"/>
      <c r="HF362" s="241"/>
    </row>
    <row r="363" spans="1:214" s="299" customFormat="1" ht="15" customHeight="1">
      <c r="A363" s="284"/>
      <c r="B363" s="284"/>
      <c r="C363" s="241"/>
      <c r="D363" s="241"/>
      <c r="E363" s="241"/>
      <c r="F363" s="241"/>
      <c r="G363" s="241"/>
      <c r="H363" s="241"/>
      <c r="I363" s="241"/>
      <c r="J363" s="241"/>
      <c r="K363" s="241"/>
      <c r="L363" s="241"/>
      <c r="M363" s="241"/>
      <c r="N363" s="241"/>
      <c r="O363" s="241"/>
      <c r="P363" s="241"/>
      <c r="Q363" s="241"/>
      <c r="R363" s="241"/>
      <c r="S363" s="241"/>
      <c r="T363" s="241"/>
      <c r="U363" s="241" t="s">
        <v>555</v>
      </c>
      <c r="V363" s="241"/>
      <c r="W363" s="241"/>
      <c r="X363" s="241"/>
      <c r="Y363" s="241"/>
      <c r="Z363" s="241"/>
      <c r="AA363" s="241"/>
      <c r="AB363" s="241"/>
      <c r="AC363" s="241" t="s">
        <v>313</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c r="DD363" s="241"/>
      <c r="DE363" s="241"/>
      <c r="DF363" s="241"/>
      <c r="DG363" s="241"/>
      <c r="DH363" s="241"/>
      <c r="DI363" s="241"/>
      <c r="DJ363" s="241"/>
      <c r="DK363" s="241"/>
      <c r="DL363" s="241"/>
      <c r="DM363" s="241"/>
      <c r="DN363" s="241"/>
      <c r="DO363" s="241"/>
      <c r="DP363" s="241"/>
      <c r="DQ363" s="241"/>
      <c r="DR363" s="241"/>
      <c r="DS363" s="241"/>
      <c r="DT363" s="241"/>
      <c r="DU363" s="241"/>
      <c r="DV363" s="241"/>
      <c r="DW363" s="241"/>
      <c r="DX363" s="241"/>
      <c r="DY363" s="241"/>
      <c r="DZ363" s="241"/>
      <c r="EA363" s="241"/>
      <c r="EB363" s="241"/>
      <c r="EC363" s="241"/>
      <c r="ED363" s="241"/>
      <c r="EE363" s="241"/>
      <c r="EF363" s="241"/>
      <c r="EG363" s="241"/>
      <c r="EH363" s="241"/>
      <c r="EI363" s="241"/>
      <c r="EJ363" s="241"/>
      <c r="EK363" s="241"/>
      <c r="EL363" s="241"/>
      <c r="EM363" s="241"/>
      <c r="EN363" s="241"/>
      <c r="EO363" s="241"/>
      <c r="EP363" s="241"/>
      <c r="EQ363" s="241"/>
      <c r="ER363" s="241"/>
      <c r="ES363" s="241"/>
      <c r="ET363" s="241"/>
      <c r="EU363" s="241"/>
      <c r="EV363" s="241"/>
      <c r="EW363" s="241"/>
      <c r="EX363" s="241"/>
      <c r="EY363" s="241"/>
      <c r="EZ363" s="241"/>
      <c r="FA363" s="241"/>
      <c r="FB363" s="241"/>
      <c r="FC363" s="241"/>
      <c r="FD363" s="241"/>
      <c r="FE363" s="241"/>
      <c r="FF363" s="241"/>
      <c r="FG363" s="241"/>
      <c r="FH363" s="241"/>
      <c r="FI363" s="241"/>
      <c r="FJ363" s="241"/>
      <c r="FK363" s="241"/>
      <c r="FL363" s="241"/>
      <c r="FM363" s="241"/>
      <c r="FN363" s="241"/>
      <c r="FO363" s="241"/>
      <c r="FP363" s="241"/>
      <c r="FQ363" s="241"/>
      <c r="FR363" s="241"/>
      <c r="FS363" s="241"/>
      <c r="FT363" s="241"/>
      <c r="FU363" s="241"/>
      <c r="FV363" s="241"/>
      <c r="FW363" s="241"/>
      <c r="FX363" s="241"/>
      <c r="FY363" s="241"/>
      <c r="FZ363" s="241"/>
      <c r="GA363" s="241"/>
      <c r="GB363" s="241"/>
      <c r="GC363" s="241"/>
      <c r="GD363" s="241"/>
      <c r="GE363" s="241"/>
      <c r="GF363" s="241"/>
      <c r="GG363" s="241"/>
      <c r="GH363" s="241"/>
      <c r="GI363" s="241"/>
      <c r="GJ363" s="241"/>
      <c r="GK363" s="241"/>
      <c r="GL363" s="241"/>
      <c r="GM363" s="241"/>
      <c r="GN363" s="241"/>
      <c r="GO363" s="241"/>
      <c r="GP363" s="241"/>
      <c r="GQ363" s="241"/>
      <c r="GR363" s="241"/>
      <c r="GS363" s="241"/>
      <c r="GT363" s="241"/>
      <c r="GU363" s="241"/>
      <c r="GV363" s="241"/>
      <c r="GW363" s="241"/>
      <c r="GX363" s="241"/>
      <c r="GY363" s="241"/>
      <c r="GZ363" s="241"/>
      <c r="HA363" s="241"/>
      <c r="HB363" s="241"/>
      <c r="HC363" s="241"/>
      <c r="HD363" s="241"/>
      <c r="HE363" s="241"/>
      <c r="HF363" s="241"/>
    </row>
    <row r="364" spans="1:214" s="299" customFormat="1" ht="15" customHeight="1">
      <c r="A364" s="284"/>
      <c r="B364" s="284"/>
      <c r="C364" s="241"/>
      <c r="D364" s="241"/>
      <c r="E364" s="241"/>
      <c r="F364" s="241"/>
      <c r="G364" s="241"/>
      <c r="H364" s="241"/>
      <c r="I364" s="241"/>
      <c r="J364" s="241"/>
      <c r="K364" s="241"/>
      <c r="L364" s="241"/>
      <c r="M364" s="241"/>
      <c r="N364" s="241"/>
      <c r="O364" s="241"/>
      <c r="P364" s="241"/>
      <c r="Q364" s="241"/>
      <c r="R364" s="241"/>
      <c r="S364" s="241"/>
      <c r="T364" s="241"/>
      <c r="U364" s="241" t="s">
        <v>556</v>
      </c>
      <c r="V364" s="241"/>
      <c r="W364" s="241"/>
      <c r="X364" s="241"/>
      <c r="Y364" s="241"/>
      <c r="Z364" s="241"/>
      <c r="AA364" s="241"/>
      <c r="AB364" s="241"/>
      <c r="AC364" s="241" t="s">
        <v>313</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c r="CJ364" s="241"/>
      <c r="CK364" s="241"/>
      <c r="CL364" s="241"/>
      <c r="CM364" s="241"/>
      <c r="CN364" s="241"/>
      <c r="CO364" s="241"/>
      <c r="CP364" s="241"/>
      <c r="CQ364" s="241"/>
      <c r="CR364" s="241"/>
      <c r="CS364" s="241"/>
      <c r="CT364" s="241"/>
      <c r="CU364" s="241"/>
      <c r="CV364" s="241"/>
      <c r="CW364" s="241"/>
      <c r="CX364" s="241"/>
      <c r="CY364" s="241"/>
      <c r="CZ364" s="241"/>
      <c r="DA364" s="241"/>
      <c r="DB364" s="241"/>
      <c r="DC364" s="241"/>
      <c r="DD364" s="241"/>
      <c r="DE364" s="241"/>
      <c r="DF364" s="241"/>
      <c r="DG364" s="241"/>
      <c r="DH364" s="241"/>
      <c r="DI364" s="241"/>
      <c r="DJ364" s="241"/>
      <c r="DK364" s="241"/>
      <c r="DL364" s="241"/>
      <c r="DM364" s="241"/>
      <c r="DN364" s="241"/>
      <c r="DO364" s="241"/>
      <c r="DP364" s="241"/>
      <c r="DQ364" s="241"/>
      <c r="DR364" s="241"/>
      <c r="DS364" s="241"/>
      <c r="DT364" s="241"/>
      <c r="DU364" s="241"/>
      <c r="DV364" s="241"/>
      <c r="DW364" s="241"/>
      <c r="DX364" s="241"/>
      <c r="DY364" s="241"/>
      <c r="DZ364" s="241"/>
      <c r="EA364" s="241"/>
      <c r="EB364" s="241"/>
      <c r="EC364" s="241"/>
      <c r="ED364" s="241"/>
      <c r="EE364" s="241"/>
      <c r="EF364" s="241"/>
      <c r="EG364" s="241"/>
      <c r="EH364" s="241"/>
      <c r="EI364" s="241"/>
      <c r="EJ364" s="241"/>
      <c r="EK364" s="241"/>
      <c r="EL364" s="241"/>
      <c r="EM364" s="241"/>
      <c r="EN364" s="241"/>
      <c r="EO364" s="241"/>
      <c r="EP364" s="241"/>
      <c r="EQ364" s="241"/>
      <c r="ER364" s="241"/>
      <c r="ES364" s="241"/>
      <c r="ET364" s="241"/>
      <c r="EU364" s="241"/>
      <c r="EV364" s="241"/>
      <c r="EW364" s="241"/>
      <c r="EX364" s="241"/>
      <c r="EY364" s="241"/>
      <c r="EZ364" s="241"/>
      <c r="FA364" s="241"/>
      <c r="FB364" s="241"/>
      <c r="FC364" s="241"/>
      <c r="FD364" s="241"/>
      <c r="FE364" s="241"/>
      <c r="FF364" s="241"/>
      <c r="FG364" s="241"/>
      <c r="FH364" s="241"/>
      <c r="FI364" s="241"/>
      <c r="FJ364" s="241"/>
      <c r="FK364" s="241"/>
      <c r="FL364" s="241"/>
      <c r="FM364" s="241"/>
      <c r="FN364" s="241"/>
      <c r="FO364" s="241"/>
      <c r="FP364" s="241"/>
      <c r="FQ364" s="241"/>
      <c r="FR364" s="241"/>
      <c r="FS364" s="241"/>
      <c r="FT364" s="241"/>
      <c r="FU364" s="241"/>
      <c r="FV364" s="241"/>
      <c r="FW364" s="241"/>
      <c r="FX364" s="241"/>
      <c r="FY364" s="241"/>
      <c r="FZ364" s="241"/>
      <c r="GA364" s="241"/>
      <c r="GB364" s="241"/>
      <c r="GC364" s="241"/>
      <c r="GD364" s="241"/>
      <c r="GE364" s="241"/>
      <c r="GF364" s="241"/>
      <c r="GG364" s="241"/>
      <c r="GH364" s="241"/>
      <c r="GI364" s="241"/>
      <c r="GJ364" s="241"/>
      <c r="GK364" s="241"/>
      <c r="GL364" s="241"/>
      <c r="GM364" s="241"/>
      <c r="GN364" s="241"/>
      <c r="GO364" s="241"/>
      <c r="GP364" s="241"/>
      <c r="GQ364" s="241"/>
      <c r="GR364" s="241"/>
      <c r="GS364" s="241"/>
      <c r="GT364" s="241"/>
      <c r="GU364" s="241"/>
      <c r="GV364" s="241"/>
      <c r="GW364" s="241"/>
      <c r="GX364" s="241"/>
      <c r="GY364" s="241"/>
      <c r="GZ364" s="241"/>
      <c r="HA364" s="241"/>
      <c r="HB364" s="241"/>
      <c r="HC364" s="241"/>
      <c r="HD364" s="241"/>
      <c r="HE364" s="241"/>
      <c r="HF364" s="241"/>
    </row>
    <row r="365" spans="1:214" s="299" customFormat="1" ht="15" customHeight="1">
      <c r="A365" s="284"/>
      <c r="B365" s="284"/>
      <c r="C365" s="241"/>
      <c r="D365" s="241"/>
      <c r="E365" s="241"/>
      <c r="F365" s="241"/>
      <c r="G365" s="241"/>
      <c r="H365" s="241"/>
      <c r="I365" s="241"/>
      <c r="J365" s="241"/>
      <c r="K365" s="241"/>
      <c r="L365" s="241"/>
      <c r="M365" s="241"/>
      <c r="N365" s="241"/>
      <c r="O365" s="241"/>
      <c r="P365" s="241"/>
      <c r="Q365" s="241"/>
      <c r="R365" s="241"/>
      <c r="S365" s="241"/>
      <c r="T365" s="241"/>
      <c r="U365" s="241" t="s">
        <v>557</v>
      </c>
      <c r="V365" s="241"/>
      <c r="W365" s="241"/>
      <c r="X365" s="241"/>
      <c r="Y365" s="241"/>
      <c r="Z365" s="241"/>
      <c r="AA365" s="241"/>
      <c r="AB365" s="241"/>
      <c r="AC365" s="241" t="s">
        <v>316</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c r="CJ365" s="241"/>
      <c r="CK365" s="241"/>
      <c r="CL365" s="241"/>
      <c r="CM365" s="241"/>
      <c r="CN365" s="241"/>
      <c r="CO365" s="241"/>
      <c r="CP365" s="241"/>
      <c r="CQ365" s="241"/>
      <c r="CR365" s="241"/>
      <c r="CS365" s="241"/>
      <c r="CT365" s="241"/>
      <c r="CU365" s="241"/>
      <c r="CV365" s="241"/>
      <c r="CW365" s="241"/>
      <c r="CX365" s="241"/>
      <c r="CY365" s="241"/>
      <c r="CZ365" s="241"/>
      <c r="DA365" s="241"/>
      <c r="DB365" s="241"/>
      <c r="DC365" s="241"/>
      <c r="DD365" s="241"/>
      <c r="DE365" s="241"/>
      <c r="DF365" s="241"/>
      <c r="DG365" s="241"/>
      <c r="DH365" s="241"/>
      <c r="DI365" s="241"/>
      <c r="DJ365" s="241"/>
      <c r="DK365" s="241"/>
      <c r="DL365" s="241"/>
      <c r="DM365" s="241"/>
      <c r="DN365" s="241"/>
      <c r="DO365" s="241"/>
      <c r="DP365" s="241"/>
      <c r="DQ365" s="241"/>
      <c r="DR365" s="241"/>
      <c r="DS365" s="241"/>
      <c r="DT365" s="241"/>
      <c r="DU365" s="241"/>
      <c r="DV365" s="241"/>
      <c r="DW365" s="241"/>
      <c r="DX365" s="241"/>
      <c r="DY365" s="241"/>
      <c r="DZ365" s="241"/>
      <c r="EA365" s="241"/>
      <c r="EB365" s="241"/>
      <c r="EC365" s="241"/>
      <c r="ED365" s="241"/>
      <c r="EE365" s="241"/>
      <c r="EF365" s="241"/>
      <c r="EG365" s="241"/>
      <c r="EH365" s="241"/>
      <c r="EI365" s="241"/>
      <c r="EJ365" s="241"/>
      <c r="EK365" s="241"/>
      <c r="EL365" s="241"/>
      <c r="EM365" s="241"/>
      <c r="EN365" s="241"/>
      <c r="EO365" s="241"/>
      <c r="EP365" s="241"/>
      <c r="EQ365" s="241"/>
      <c r="ER365" s="241"/>
      <c r="ES365" s="241"/>
      <c r="ET365" s="241"/>
      <c r="EU365" s="241"/>
      <c r="EV365" s="241"/>
      <c r="EW365" s="241"/>
      <c r="EX365" s="241"/>
      <c r="EY365" s="241"/>
      <c r="EZ365" s="241"/>
      <c r="FA365" s="241"/>
      <c r="FB365" s="241"/>
      <c r="FC365" s="241"/>
      <c r="FD365" s="241"/>
      <c r="FE365" s="241"/>
      <c r="FF365" s="241"/>
      <c r="FG365" s="241"/>
      <c r="FH365" s="241"/>
      <c r="FI365" s="241"/>
      <c r="FJ365" s="241"/>
      <c r="FK365" s="241"/>
      <c r="FL365" s="241"/>
      <c r="FM365" s="241"/>
      <c r="FN365" s="241"/>
      <c r="FO365" s="241"/>
      <c r="FP365" s="241"/>
      <c r="FQ365" s="241"/>
      <c r="FR365" s="241"/>
      <c r="FS365" s="241"/>
      <c r="FT365" s="241"/>
      <c r="FU365" s="241"/>
      <c r="FV365" s="241"/>
      <c r="FW365" s="241"/>
      <c r="FX365" s="241"/>
      <c r="FY365" s="241"/>
      <c r="FZ365" s="241"/>
      <c r="GA365" s="241"/>
      <c r="GB365" s="241"/>
      <c r="GC365" s="241"/>
      <c r="GD365" s="241"/>
      <c r="GE365" s="241"/>
      <c r="GF365" s="241"/>
      <c r="GG365" s="241"/>
      <c r="GH365" s="241"/>
      <c r="GI365" s="241"/>
      <c r="GJ365" s="241"/>
      <c r="GK365" s="241"/>
      <c r="GL365" s="241"/>
      <c r="GM365" s="241"/>
      <c r="GN365" s="241"/>
      <c r="GO365" s="241"/>
      <c r="GP365" s="241"/>
      <c r="GQ365" s="241"/>
      <c r="GR365" s="241"/>
      <c r="GS365" s="241"/>
      <c r="GT365" s="241"/>
      <c r="GU365" s="241"/>
      <c r="GV365" s="241"/>
      <c r="GW365" s="241"/>
      <c r="GX365" s="241"/>
      <c r="GY365" s="241"/>
      <c r="GZ365" s="241"/>
      <c r="HA365" s="241"/>
      <c r="HB365" s="241"/>
      <c r="HC365" s="241"/>
      <c r="HD365" s="241"/>
      <c r="HE365" s="241"/>
      <c r="HF365" s="241"/>
    </row>
    <row r="366" spans="1:214" s="299" customFormat="1" ht="15" customHeight="1">
      <c r="A366" s="284"/>
      <c r="B366" s="284"/>
      <c r="C366" s="241"/>
      <c r="D366" s="241"/>
      <c r="E366" s="241"/>
      <c r="F366" s="241"/>
      <c r="G366" s="241"/>
      <c r="H366" s="241"/>
      <c r="I366" s="241"/>
      <c r="J366" s="241"/>
      <c r="K366" s="241"/>
      <c r="L366" s="241"/>
      <c r="M366" s="241"/>
      <c r="N366" s="241"/>
      <c r="O366" s="241"/>
      <c r="P366" s="241"/>
      <c r="Q366" s="241"/>
      <c r="R366" s="241"/>
      <c r="S366" s="241"/>
      <c r="T366" s="241"/>
      <c r="U366" s="241" t="s">
        <v>558</v>
      </c>
      <c r="V366" s="241"/>
      <c r="W366" s="241"/>
      <c r="X366" s="241"/>
      <c r="Y366" s="241"/>
      <c r="Z366" s="241"/>
      <c r="AA366" s="241"/>
      <c r="AB366" s="241"/>
      <c r="AC366" s="241" t="s">
        <v>316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c r="DD366" s="241"/>
      <c r="DE366" s="241"/>
      <c r="DF366" s="241"/>
      <c r="DG366" s="241"/>
      <c r="DH366" s="241"/>
      <c r="DI366" s="241"/>
      <c r="DJ366" s="241"/>
      <c r="DK366" s="241"/>
      <c r="DL366" s="241"/>
      <c r="DM366" s="241"/>
      <c r="DN366" s="241"/>
      <c r="DO366" s="241"/>
      <c r="DP366" s="241"/>
      <c r="DQ366" s="241"/>
      <c r="DR366" s="241"/>
      <c r="DS366" s="241"/>
      <c r="DT366" s="241"/>
      <c r="DU366" s="241"/>
      <c r="DV366" s="241"/>
      <c r="DW366" s="241"/>
      <c r="DX366" s="241"/>
      <c r="DY366" s="241"/>
      <c r="DZ366" s="241"/>
      <c r="EA366" s="241"/>
      <c r="EB366" s="241"/>
      <c r="EC366" s="241"/>
      <c r="ED366" s="241"/>
      <c r="EE366" s="241"/>
      <c r="EF366" s="241"/>
      <c r="EG366" s="241"/>
      <c r="EH366" s="241"/>
      <c r="EI366" s="241"/>
      <c r="EJ366" s="241"/>
      <c r="EK366" s="241"/>
      <c r="EL366" s="241"/>
      <c r="EM366" s="241"/>
      <c r="EN366" s="241"/>
      <c r="EO366" s="241"/>
      <c r="EP366" s="241"/>
      <c r="EQ366" s="241"/>
      <c r="ER366" s="241"/>
      <c r="ES366" s="241"/>
      <c r="ET366" s="241"/>
      <c r="EU366" s="241"/>
      <c r="EV366" s="241"/>
      <c r="EW366" s="241"/>
      <c r="EX366" s="241"/>
      <c r="EY366" s="241"/>
      <c r="EZ366" s="241"/>
      <c r="FA366" s="241"/>
      <c r="FB366" s="241"/>
      <c r="FC366" s="241"/>
      <c r="FD366" s="241"/>
      <c r="FE366" s="241"/>
      <c r="FF366" s="241"/>
      <c r="FG366" s="241"/>
      <c r="FH366" s="241"/>
      <c r="FI366" s="241"/>
      <c r="FJ366" s="241"/>
      <c r="FK366" s="241"/>
      <c r="FL366" s="241"/>
      <c r="FM366" s="241"/>
      <c r="FN366" s="241"/>
      <c r="FO366" s="241"/>
      <c r="FP366" s="241"/>
      <c r="FQ366" s="241"/>
      <c r="FR366" s="241"/>
      <c r="FS366" s="241"/>
      <c r="FT366" s="241"/>
      <c r="FU366" s="241"/>
      <c r="FV366" s="241"/>
      <c r="FW366" s="241"/>
      <c r="FX366" s="241"/>
      <c r="FY366" s="241"/>
      <c r="FZ366" s="241"/>
      <c r="GA366" s="241"/>
      <c 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r="GV366" s="241"/>
      <c r="GW366" s="241"/>
      <c r="GX366" s="241"/>
      <c r="GY366" s="241"/>
      <c r="GZ366" s="241"/>
      <c r="HA366" s="241"/>
      <c r="HB366" s="241"/>
      <c r="HC366" s="241"/>
      <c r="HD366" s="241"/>
      <c r="HE366" s="241"/>
      <c r="HF366" s="241"/>
    </row>
    <row r="367" spans="1:214" s="299" customFormat="1" ht="15" customHeight="1">
      <c r="A367" s="284"/>
      <c r="B367" s="284"/>
      <c r="C367" s="241"/>
      <c r="D367" s="241"/>
      <c r="E367" s="241"/>
      <c r="F367" s="241"/>
      <c r="G367" s="241"/>
      <c r="H367" s="241"/>
      <c r="I367" s="241"/>
      <c r="J367" s="241"/>
      <c r="K367" s="241"/>
      <c r="L367" s="241"/>
      <c r="M367" s="241"/>
      <c r="N367" s="241"/>
      <c r="O367" s="241"/>
      <c r="P367" s="241"/>
      <c r="Q367" s="241"/>
      <c r="R367" s="241"/>
      <c r="S367" s="241"/>
      <c r="T367" s="241"/>
      <c r="U367" s="241" t="s">
        <v>559</v>
      </c>
      <c r="V367" s="241"/>
      <c r="W367" s="241"/>
      <c r="X367" s="241"/>
      <c r="Y367" s="241"/>
      <c r="Z367" s="241"/>
      <c r="AA367" s="241"/>
      <c r="AB367" s="241"/>
      <c r="AC367" s="241" t="s">
        <v>311</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c r="DV367" s="241"/>
      <c r="DW367" s="241"/>
      <c r="DX367" s="241"/>
      <c r="DY367" s="241"/>
      <c r="DZ367" s="241"/>
      <c r="EA367" s="241"/>
      <c r="EB367" s="241"/>
      <c r="EC367" s="241"/>
      <c r="ED367" s="241"/>
      <c r="EE367" s="241"/>
      <c r="EF367" s="241"/>
      <c r="EG367" s="241"/>
      <c r="EH367" s="241"/>
      <c r="EI367" s="241"/>
      <c r="EJ367" s="241"/>
      <c r="EK367" s="241"/>
      <c r="EL367" s="241"/>
      <c r="EM367" s="241"/>
      <c r="EN367" s="241"/>
      <c r="EO367" s="241"/>
      <c r="EP367" s="241"/>
      <c r="EQ367" s="241"/>
      <c r="ER367" s="241"/>
      <c r="ES367" s="241"/>
      <c r="ET367" s="241"/>
      <c r="EU367" s="241"/>
      <c r="EV367" s="241"/>
      <c r="EW367" s="241"/>
      <c r="EX367" s="241"/>
      <c r="EY367" s="241"/>
      <c r="EZ367" s="241"/>
      <c r="FA367" s="241"/>
      <c r="FB367" s="241"/>
      <c r="FC367" s="241"/>
      <c r="FD367" s="241"/>
      <c r="FE367" s="241"/>
      <c r="FF367" s="241"/>
      <c r="FG367" s="241"/>
      <c r="FH367" s="241"/>
      <c r="FI367" s="241"/>
      <c r="FJ367" s="241"/>
      <c r="FK367" s="241"/>
      <c r="FL367" s="241"/>
      <c r="FM367" s="241"/>
      <c r="FN367" s="241"/>
      <c r="FO367" s="241"/>
      <c r="FP367" s="241"/>
      <c r="FQ367" s="241"/>
      <c r="FR367" s="241"/>
      <c r="FS367" s="241"/>
      <c r="FT367" s="241"/>
      <c r="FU367" s="241"/>
      <c r="FV367" s="241"/>
      <c r="FW367" s="241"/>
      <c r="FX367" s="241"/>
      <c r="FY367" s="241"/>
      <c r="FZ367" s="241"/>
      <c r="GA367" s="241"/>
      <c r="GB367" s="241"/>
      <c r="GC367" s="241"/>
      <c r="GD367" s="241"/>
      <c r="GE367" s="241"/>
      <c r="GF367" s="241"/>
      <c r="GG367" s="241"/>
      <c r="GH367" s="241"/>
      <c r="GI367" s="241"/>
      <c r="GJ367" s="241"/>
      <c r="GK367" s="241"/>
      <c r="GL367" s="241"/>
      <c r="GM367" s="241"/>
      <c r="GN367" s="241"/>
      <c r="GO367" s="241"/>
      <c r="GP367" s="241"/>
      <c r="GQ367" s="241"/>
      <c r="GR367" s="241"/>
      <c r="GS367" s="241"/>
      <c r="GT367" s="241"/>
      <c r="GU367" s="241"/>
      <c r="GV367" s="241"/>
      <c r="GW367" s="241"/>
      <c r="GX367" s="241"/>
      <c r="GY367" s="241"/>
      <c r="GZ367" s="241"/>
      <c r="HA367" s="241"/>
      <c r="HB367" s="241"/>
      <c r="HC367" s="241"/>
      <c r="HD367" s="241"/>
      <c r="HE367" s="241"/>
      <c r="HF367" s="241"/>
    </row>
    <row r="368" spans="1:214" s="299" customFormat="1" ht="15" customHeight="1">
      <c r="A368" s="284"/>
      <c r="B368" s="284"/>
      <c r="C368" s="241"/>
      <c r="D368" s="241"/>
      <c r="E368" s="241"/>
      <c r="F368" s="241"/>
      <c r="G368" s="241"/>
      <c r="H368" s="241"/>
      <c r="I368" s="241"/>
      <c r="J368" s="241"/>
      <c r="K368" s="241"/>
      <c r="L368" s="241"/>
      <c r="M368" s="241"/>
      <c r="N368" s="241"/>
      <c r="O368" s="241"/>
      <c r="P368" s="241"/>
      <c r="Q368" s="241"/>
      <c r="R368" s="241"/>
      <c r="S368" s="241"/>
      <c r="T368" s="241"/>
      <c r="U368" s="241" t="s">
        <v>560</v>
      </c>
      <c r="V368" s="241"/>
      <c r="W368" s="241"/>
      <c r="X368" s="241"/>
      <c r="Y368" s="241"/>
      <c r="Z368" s="241"/>
      <c r="AA368" s="241"/>
      <c r="AB368" s="241"/>
      <c r="AC368" s="241" t="s">
        <v>322</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c r="DD368" s="241"/>
      <c r="DE368" s="241"/>
      <c r="DF368" s="241"/>
      <c r="DG368" s="241"/>
      <c r="DH368" s="241"/>
      <c r="DI368" s="241"/>
      <c r="DJ368" s="241"/>
      <c r="DK368" s="241"/>
      <c r="DL368" s="241"/>
      <c r="DM368" s="241"/>
      <c r="DN368" s="241"/>
      <c r="DO368" s="241"/>
      <c r="DP368" s="241"/>
      <c r="DQ368" s="241"/>
      <c r="DR368" s="241"/>
      <c r="DS368" s="241"/>
      <c r="DT368" s="241"/>
      <c r="DU368" s="241"/>
      <c r="DV368" s="241"/>
      <c r="DW368" s="241"/>
      <c r="DX368" s="241"/>
      <c r="DY368" s="241"/>
      <c r="DZ368" s="241"/>
      <c r="EA368" s="241"/>
      <c r="EB368" s="241"/>
      <c r="EC368" s="241"/>
      <c r="ED368" s="241"/>
      <c r="EE368" s="241"/>
      <c r="EF368" s="241"/>
      <c r="EG368" s="241"/>
      <c r="EH368" s="241"/>
      <c r="EI368" s="241"/>
      <c r="EJ368" s="241"/>
      <c r="EK368" s="241"/>
      <c r="EL368" s="241"/>
      <c r="EM368" s="241"/>
      <c r="EN368" s="241"/>
      <c r="EO368" s="241"/>
      <c r="EP368" s="241"/>
      <c r="EQ368" s="241"/>
      <c r="ER368" s="241"/>
      <c r="ES368" s="241"/>
      <c r="ET368" s="241"/>
      <c r="EU368" s="241"/>
      <c r="EV368" s="241"/>
      <c r="EW368" s="241"/>
      <c r="EX368" s="241"/>
      <c r="EY368" s="241"/>
      <c r="EZ368" s="241"/>
      <c r="FA368" s="241"/>
      <c r="FB368" s="241"/>
      <c r="FC368" s="241"/>
      <c r="FD368" s="241"/>
      <c r="FE368" s="241"/>
      <c r="FF368" s="241"/>
      <c r="FG368" s="241"/>
      <c r="FH368" s="241"/>
      <c r="FI368" s="241"/>
      <c r="FJ368" s="241"/>
      <c r="FK368" s="241"/>
      <c r="FL368" s="241"/>
      <c r="FM368" s="241"/>
      <c r="FN368" s="241"/>
      <c r="FO368" s="241"/>
      <c r="FP368" s="241"/>
      <c r="FQ368" s="241"/>
      <c r="FR368" s="241"/>
      <c r="FS368" s="241"/>
      <c r="FT368" s="241"/>
      <c r="FU368" s="241"/>
      <c r="FV368" s="241"/>
      <c r="FW368" s="241"/>
      <c r="FX368" s="241"/>
      <c r="FY368" s="241"/>
      <c r="FZ368" s="241"/>
      <c r="GA368" s="241"/>
      <c r="GB368" s="241"/>
      <c r="GC368" s="241"/>
      <c r="GD368" s="241"/>
      <c r="GE368" s="241"/>
      <c r="GF368" s="241"/>
      <c r="GG368" s="241"/>
      <c r="GH368" s="241"/>
      <c r="GI368" s="241"/>
      <c r="GJ368" s="241"/>
      <c r="GK368" s="241"/>
      <c r="GL368" s="241"/>
      <c r="GM368" s="241"/>
      <c r="GN368" s="241"/>
      <c r="GO368" s="241"/>
      <c r="GP368" s="241"/>
      <c r="GQ368" s="241"/>
      <c r="GR368" s="241"/>
      <c r="GS368" s="241"/>
      <c r="GT368" s="241"/>
      <c r="GU368" s="241"/>
      <c r="GV368" s="241"/>
      <c r="GW368" s="241"/>
      <c r="GX368" s="241"/>
      <c r="GY368" s="241"/>
      <c r="GZ368" s="241"/>
      <c r="HA368" s="241"/>
      <c r="HB368" s="241"/>
      <c r="HC368" s="241"/>
      <c r="HD368" s="241"/>
      <c r="HE368" s="241"/>
      <c r="HF368" s="241"/>
    </row>
    <row r="369" spans="1:214" s="299" customFormat="1" ht="15" customHeight="1">
      <c r="A369" s="284"/>
      <c r="B369" s="284"/>
      <c r="C369" s="241"/>
      <c r="D369" s="241"/>
      <c r="E369" s="241"/>
      <c r="F369" s="241"/>
      <c r="G369" s="241"/>
      <c r="H369" s="241"/>
      <c r="I369" s="241"/>
      <c r="J369" s="241"/>
      <c r="K369" s="241"/>
      <c r="L369" s="241"/>
      <c r="M369" s="241"/>
      <c r="N369" s="241"/>
      <c r="O369" s="241"/>
      <c r="P369" s="241"/>
      <c r="Q369" s="241"/>
      <c r="R369" s="241"/>
      <c r="S369" s="241"/>
      <c r="T369" s="241"/>
      <c r="U369" s="241" t="s">
        <v>561</v>
      </c>
      <c r="V369" s="241"/>
      <c r="W369" s="241"/>
      <c r="X369" s="241"/>
      <c r="Y369" s="241"/>
      <c r="Z369" s="241"/>
      <c r="AA369" s="241"/>
      <c r="AB369" s="241"/>
      <c r="AC369" s="241" t="s">
        <v>325</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c r="DD369" s="241"/>
      <c r="DE369" s="241"/>
      <c r="DF369" s="241"/>
      <c r="DG369" s="241"/>
      <c r="DH369" s="241"/>
      <c r="DI369" s="241"/>
      <c r="DJ369" s="241"/>
      <c r="DK369" s="241"/>
      <c r="DL369" s="241"/>
      <c r="DM369" s="241"/>
      <c r="DN369" s="241"/>
      <c r="DO369" s="241"/>
      <c r="DP369" s="241"/>
      <c r="DQ369" s="241"/>
      <c r="DR369" s="241"/>
      <c r="DS369" s="241"/>
      <c r="DT369" s="241"/>
      <c r="DU369" s="241"/>
      <c r="DV369" s="241"/>
      <c r="DW369" s="241"/>
      <c r="DX369" s="241"/>
      <c r="DY369" s="241"/>
      <c r="DZ369" s="241"/>
      <c r="EA369" s="241"/>
      <c r="EB369" s="241"/>
      <c r="EC369" s="241"/>
      <c r="ED369" s="241"/>
      <c r="EE369" s="241"/>
      <c r="EF369" s="241"/>
      <c r="EG369" s="241"/>
      <c r="EH369" s="241"/>
      <c r="EI369" s="241"/>
      <c r="EJ369" s="241"/>
      <c r="EK369" s="241"/>
      <c r="EL369" s="241"/>
      <c r="EM369" s="241"/>
      <c r="EN369" s="241"/>
      <c r="EO369" s="241"/>
      <c r="EP369" s="241"/>
      <c r="EQ369" s="241"/>
      <c r="ER369" s="241"/>
      <c r="ES369" s="241"/>
      <c r="ET369" s="241"/>
      <c r="EU369" s="241"/>
      <c r="EV369" s="241"/>
      <c r="EW369" s="241"/>
      <c r="EX369" s="241"/>
      <c r="EY369" s="241"/>
      <c r="EZ369" s="241"/>
      <c r="FA369" s="241"/>
      <c r="FB369" s="241"/>
      <c r="FC369" s="241"/>
      <c r="FD369" s="241"/>
      <c r="FE369" s="241"/>
      <c r="FF369" s="241"/>
      <c r="FG369" s="241"/>
      <c r="FH369" s="241"/>
      <c r="FI369" s="241"/>
      <c r="FJ369" s="241"/>
      <c r="FK369" s="241"/>
      <c r="FL369" s="241"/>
      <c r="FM369" s="241"/>
      <c r="FN369" s="241"/>
      <c r="FO369" s="241"/>
      <c r="FP369" s="241"/>
      <c r="FQ369" s="241"/>
      <c r="FR369" s="241"/>
      <c r="FS369" s="241"/>
      <c r="FT369" s="241"/>
      <c r="FU369" s="241"/>
      <c r="FV369" s="241"/>
      <c r="FW369" s="241"/>
      <c r="FX369" s="241"/>
      <c r="FY369" s="241"/>
      <c r="FZ369" s="241"/>
      <c r="GA369" s="241"/>
      <c r="GB369" s="241"/>
      <c r="GC369" s="241"/>
      <c r="GD369" s="241"/>
      <c r="GE369" s="241"/>
      <c r="GF369" s="241"/>
      <c r="GG369" s="241"/>
      <c r="GH369" s="241"/>
      <c r="GI369" s="241"/>
      <c r="GJ369" s="241"/>
      <c r="GK369" s="241"/>
      <c r="GL369" s="241"/>
      <c r="GM369" s="241"/>
      <c r="GN369" s="241"/>
      <c r="GO369" s="241"/>
      <c r="GP369" s="241"/>
      <c r="GQ369" s="241"/>
      <c r="GR369" s="241"/>
      <c r="GS369" s="241"/>
      <c r="GT369" s="241"/>
      <c r="GU369" s="241"/>
      <c r="GV369" s="241"/>
      <c r="GW369" s="241"/>
      <c r="GX369" s="241"/>
      <c r="GY369" s="241"/>
      <c r="GZ369" s="241"/>
      <c r="HA369" s="241"/>
      <c r="HB369" s="241"/>
      <c r="HC369" s="241"/>
      <c r="HD369" s="241"/>
      <c r="HE369" s="241"/>
      <c r="HF369" s="241"/>
    </row>
    <row r="370" spans="1:214" s="299" customFormat="1" ht="15" customHeight="1">
      <c r="A370" s="284"/>
      <c r="B370" s="284"/>
      <c r="C370" s="241"/>
      <c r="D370" s="241"/>
      <c r="E370" s="241"/>
      <c r="F370" s="241"/>
      <c r="G370" s="241"/>
      <c r="H370" s="241"/>
      <c r="I370" s="241"/>
      <c r="J370" s="241"/>
      <c r="K370" s="241"/>
      <c r="L370" s="241"/>
      <c r="M370" s="241"/>
      <c r="N370" s="241"/>
      <c r="O370" s="241"/>
      <c r="P370" s="241"/>
      <c r="Q370" s="241"/>
      <c r="R370" s="241"/>
      <c r="S370" s="241"/>
      <c r="T370" s="241"/>
      <c r="U370" s="241" t="s">
        <v>562</v>
      </c>
      <c r="V370" s="241"/>
      <c r="W370" s="241"/>
      <c r="X370" s="241"/>
      <c r="Y370" s="241"/>
      <c r="Z370" s="241"/>
      <c r="AA370" s="241"/>
      <c r="AB370" s="241"/>
      <c r="AC370" s="241" t="s">
        <v>322</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c r="DD370" s="241"/>
      <c r="DE370" s="241"/>
      <c r="DF370" s="241"/>
      <c r="DG370" s="241"/>
      <c r="DH370" s="241"/>
      <c r="DI370" s="241"/>
      <c r="DJ370" s="241"/>
      <c r="DK370" s="241"/>
      <c r="DL370" s="241"/>
      <c r="DM370" s="241"/>
      <c r="DN370" s="241"/>
      <c r="DO370" s="241"/>
      <c r="DP370" s="241"/>
      <c r="DQ370" s="241"/>
      <c r="DR370" s="241"/>
      <c r="DS370" s="241"/>
      <c r="DT370" s="241"/>
      <c r="DU370" s="241"/>
      <c r="DV370" s="241"/>
      <c r="DW370" s="241"/>
      <c r="DX370" s="241"/>
      <c r="DY370" s="241"/>
      <c r="DZ370" s="241"/>
      <c r="EA370" s="241"/>
      <c r="EB370" s="241"/>
      <c r="EC370" s="241"/>
      <c r="ED370" s="241"/>
      <c r="EE370" s="241"/>
      <c r="EF370" s="241"/>
      <c r="EG370" s="241"/>
      <c r="EH370" s="241"/>
      <c r="EI370" s="241"/>
      <c r="EJ370" s="241"/>
      <c r="EK370" s="241"/>
      <c r="EL370" s="241"/>
      <c r="EM370" s="241"/>
      <c r="EN370" s="241"/>
      <c r="EO370" s="241"/>
      <c r="EP370" s="241"/>
      <c r="EQ370" s="241"/>
      <c r="ER370" s="241"/>
      <c r="ES370" s="241"/>
      <c r="ET370" s="241"/>
      <c r="EU370" s="241"/>
      <c r="EV370" s="241"/>
      <c r="EW370" s="241"/>
      <c r="EX370" s="241"/>
      <c r="EY370" s="241"/>
      <c r="EZ370" s="241"/>
      <c r="FA370" s="241"/>
      <c r="FB370" s="241"/>
      <c r="FC370" s="241"/>
      <c r="FD370" s="241"/>
      <c r="FE370" s="241"/>
      <c r="FF370" s="241"/>
      <c r="FG370" s="241"/>
      <c r="FH370" s="241"/>
      <c r="FI370" s="241"/>
      <c r="FJ370" s="241"/>
      <c r="FK370" s="241"/>
      <c r="FL370" s="241"/>
      <c r="FM370" s="241"/>
      <c r="FN370" s="241"/>
      <c r="FO370" s="241"/>
      <c r="FP370" s="241"/>
      <c r="FQ370" s="241"/>
      <c r="FR370" s="241"/>
      <c r="FS370" s="241"/>
      <c r="FT370" s="241"/>
      <c r="FU370" s="241"/>
      <c r="FV370" s="241"/>
      <c r="FW370" s="241"/>
      <c r="FX370" s="241"/>
      <c r="FY370" s="241"/>
      <c r="FZ370" s="241"/>
      <c r="GA370" s="241"/>
      <c r="GB370" s="241"/>
      <c r="GC370" s="241"/>
      <c r="GD370" s="241"/>
      <c r="GE370" s="241"/>
      <c r="GF370" s="241"/>
      <c r="GG370" s="241"/>
      <c r="GH370" s="241"/>
      <c r="GI370" s="241"/>
      <c r="GJ370" s="241"/>
      <c r="GK370" s="241"/>
      <c r="GL370" s="241"/>
      <c r="GM370" s="241"/>
      <c r="GN370" s="241"/>
      <c r="GO370" s="241"/>
      <c r="GP370" s="241"/>
      <c r="GQ370" s="241"/>
      <c r="GR370" s="241"/>
      <c r="GS370" s="241"/>
      <c r="GT370" s="241"/>
      <c r="GU370" s="241"/>
      <c r="GV370" s="241"/>
      <c r="GW370" s="241"/>
      <c r="GX370" s="241"/>
      <c r="GY370" s="241"/>
      <c r="GZ370" s="241"/>
      <c r="HA370" s="241"/>
      <c r="HB370" s="241"/>
      <c r="HC370" s="241"/>
      <c r="HD370" s="241"/>
      <c r="HE370" s="241"/>
      <c r="HF370" s="241"/>
    </row>
    <row r="371" spans="1:214" s="299" customFormat="1" ht="15" customHeight="1">
      <c r="A371" s="284"/>
      <c r="B371" s="284"/>
      <c r="C371" s="241"/>
      <c r="D371" s="241"/>
      <c r="E371" s="241"/>
      <c r="F371" s="241"/>
      <c r="G371" s="241"/>
      <c r="H371" s="241"/>
      <c r="I371" s="241"/>
      <c r="J371" s="241"/>
      <c r="K371" s="241"/>
      <c r="L371" s="241"/>
      <c r="M371" s="241"/>
      <c r="N371" s="241"/>
      <c r="O371" s="241"/>
      <c r="P371" s="241"/>
      <c r="Q371" s="241"/>
      <c r="R371" s="241"/>
      <c r="S371" s="241"/>
      <c r="T371" s="241"/>
      <c r="U371" s="241" t="s">
        <v>563</v>
      </c>
      <c r="V371" s="241"/>
      <c r="W371" s="241"/>
      <c r="X371" s="241"/>
      <c r="Y371" s="241"/>
      <c r="Z371" s="241"/>
      <c r="AA371" s="241"/>
      <c r="AB371" s="241"/>
      <c r="AC371" s="241" t="s">
        <v>366</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c r="DD371" s="241"/>
      <c r="DE371" s="241"/>
      <c r="DF371" s="241"/>
      <c r="DG371" s="241"/>
      <c r="DH371" s="241"/>
      <c r="DI371" s="241"/>
      <c r="DJ371" s="241"/>
      <c r="DK371" s="241"/>
      <c r="DL371" s="241"/>
      <c r="DM371" s="241"/>
      <c r="DN371" s="241"/>
      <c r="DO371" s="241"/>
      <c r="DP371" s="241"/>
      <c r="DQ371" s="241"/>
      <c r="DR371" s="241"/>
      <c r="DS371" s="241"/>
      <c r="DT371" s="241"/>
      <c r="DU371" s="241"/>
      <c r="DV371" s="241"/>
      <c r="DW371" s="241"/>
      <c r="DX371" s="241"/>
      <c r="DY371" s="241"/>
      <c r="DZ371" s="241"/>
      <c r="EA371" s="241"/>
      <c r="EB371" s="241"/>
      <c r="EC371" s="241"/>
      <c r="ED371" s="241"/>
      <c r="EE371" s="241"/>
      <c r="EF371" s="241"/>
      <c r="EG371" s="241"/>
      <c r="EH371" s="241"/>
      <c r="EI371" s="241"/>
      <c r="EJ371" s="241"/>
      <c r="EK371" s="241"/>
      <c r="EL371" s="241"/>
      <c r="EM371" s="241"/>
      <c r="EN371" s="241"/>
      <c r="EO371" s="241"/>
      <c r="EP371" s="241"/>
      <c r="EQ371" s="241"/>
      <c r="ER371" s="241"/>
      <c r="ES371" s="241"/>
      <c r="ET371" s="241"/>
      <c r="EU371" s="241"/>
      <c r="EV371" s="241"/>
      <c r="EW371" s="241"/>
      <c r="EX371" s="241"/>
      <c r="EY371" s="241"/>
      <c r="EZ371" s="241"/>
      <c r="FA371" s="241"/>
      <c r="FB371" s="241"/>
      <c r="FC371" s="241"/>
      <c r="FD371" s="241"/>
      <c r="FE371" s="241"/>
      <c r="FF371" s="241"/>
      <c r="FG371" s="241"/>
      <c r="FH371" s="241"/>
      <c r="FI371" s="241"/>
      <c r="FJ371" s="241"/>
      <c r="FK371" s="241"/>
      <c r="FL371" s="241"/>
      <c r="FM371" s="241"/>
      <c r="FN371" s="241"/>
      <c r="FO371" s="241"/>
      <c r="FP371" s="241"/>
      <c r="FQ371" s="241"/>
      <c r="FR371" s="241"/>
      <c r="FS371" s="241"/>
      <c r="FT371" s="241"/>
      <c r="FU371" s="241"/>
      <c r="FV371" s="241"/>
      <c r="FW371" s="241"/>
      <c r="FX371" s="241"/>
      <c r="FY371" s="241"/>
      <c r="FZ371" s="241"/>
      <c r="GA371" s="241"/>
      <c r="GB371" s="241"/>
      <c r="GC371" s="241"/>
      <c r="GD371" s="241"/>
      <c r="GE371" s="241"/>
      <c r="GF371" s="241"/>
      <c r="GG371" s="241"/>
      <c r="GH371" s="241"/>
      <c r="GI371" s="241"/>
      <c r="GJ371" s="241"/>
      <c r="GK371" s="241"/>
      <c r="GL371" s="241"/>
      <c r="GM371" s="241"/>
      <c r="GN371" s="241"/>
      <c r="GO371" s="241"/>
      <c r="GP371" s="241"/>
      <c r="GQ371" s="241"/>
      <c r="GR371" s="241"/>
      <c r="GS371" s="241"/>
      <c r="GT371" s="241"/>
      <c r="GU371" s="241"/>
      <c r="GV371" s="241"/>
      <c r="GW371" s="241"/>
      <c r="GX371" s="241"/>
      <c r="GY371" s="241"/>
      <c r="GZ371" s="241"/>
      <c r="HA371" s="241"/>
      <c r="HB371" s="241"/>
      <c r="HC371" s="241"/>
      <c r="HD371" s="241"/>
      <c r="HE371" s="241"/>
      <c r="HF371" s="241"/>
    </row>
    <row r="372" spans="1:214" s="299" customFormat="1" ht="15" customHeight="1">
      <c r="A372" s="284"/>
      <c r="B372" s="284"/>
      <c r="C372" s="241"/>
      <c r="D372" s="241"/>
      <c r="E372" s="241"/>
      <c r="F372" s="241"/>
      <c r="G372" s="241"/>
      <c r="H372" s="241"/>
      <c r="I372" s="241"/>
      <c r="J372" s="241"/>
      <c r="K372" s="241"/>
      <c r="L372" s="241"/>
      <c r="M372" s="241"/>
      <c r="N372" s="241"/>
      <c r="O372" s="241"/>
      <c r="P372" s="241"/>
      <c r="Q372" s="241"/>
      <c r="R372" s="241"/>
      <c r="S372" s="241"/>
      <c r="T372" s="241"/>
      <c r="U372" s="241" t="s">
        <v>564</v>
      </c>
      <c r="V372" s="241"/>
      <c r="W372" s="241"/>
      <c r="X372" s="241"/>
      <c r="Y372" s="241"/>
      <c r="Z372" s="241"/>
      <c r="AA372" s="241"/>
      <c r="AB372" s="241"/>
      <c r="AC372" s="241" t="s">
        <v>316</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c r="DD372" s="241"/>
      <c r="DE372" s="241"/>
      <c r="DF372" s="241"/>
      <c r="DG372" s="241"/>
      <c r="DH372" s="241"/>
      <c r="DI372" s="241"/>
      <c r="DJ372" s="241"/>
      <c r="DK372" s="241"/>
      <c r="DL372" s="241"/>
      <c r="DM372" s="241"/>
      <c r="DN372" s="241"/>
      <c r="DO372" s="241"/>
      <c r="DP372" s="241"/>
      <c r="DQ372" s="241"/>
      <c r="DR372" s="241"/>
      <c r="DS372" s="241"/>
      <c r="DT372" s="241"/>
      <c r="DU372" s="241"/>
      <c r="DV372" s="241"/>
      <c r="DW372" s="241"/>
      <c r="DX372" s="241"/>
      <c r="DY372" s="241"/>
      <c r="DZ372" s="241"/>
      <c r="EA372" s="241"/>
      <c r="EB372" s="241"/>
      <c r="EC372" s="241"/>
      <c r="ED372" s="241"/>
      <c r="EE372" s="241"/>
      <c r="EF372" s="241"/>
      <c r="EG372" s="241"/>
      <c r="EH372" s="241"/>
      <c r="EI372" s="241"/>
      <c r="EJ372" s="241"/>
      <c r="EK372" s="241"/>
      <c r="EL372" s="241"/>
      <c r="EM372" s="241"/>
      <c r="EN372" s="241"/>
      <c r="EO372" s="241"/>
      <c r="EP372" s="241"/>
      <c r="EQ372" s="241"/>
      <c r="ER372" s="241"/>
      <c r="ES372" s="241"/>
      <c r="ET372" s="241"/>
      <c r="EU372" s="241"/>
      <c r="EV372" s="241"/>
      <c r="EW372" s="241"/>
      <c r="EX372" s="241"/>
      <c r="EY372" s="241"/>
      <c r="EZ372" s="241"/>
      <c r="FA372" s="241"/>
      <c r="FB372" s="241"/>
      <c r="FC372" s="241"/>
      <c r="FD372" s="241"/>
      <c r="FE372" s="241"/>
      <c r="FF372" s="241"/>
      <c r="FG372" s="241"/>
      <c r="FH372" s="241"/>
      <c r="FI372" s="241"/>
      <c r="FJ372" s="241"/>
      <c r="FK372" s="241"/>
      <c r="FL372" s="241"/>
      <c r="FM372" s="241"/>
      <c r="FN372" s="241"/>
      <c r="FO372" s="241"/>
      <c r="FP372" s="241"/>
      <c r="FQ372" s="241"/>
      <c r="FR372" s="241"/>
      <c r="FS372" s="241"/>
      <c r="FT372" s="241"/>
      <c r="FU372" s="241"/>
      <c r="FV372" s="241"/>
      <c r="FW372" s="241"/>
      <c r="FX372" s="241"/>
      <c r="FY372" s="241"/>
      <c r="FZ372" s="241"/>
      <c r="GA372" s="241"/>
      <c r="GB372" s="241"/>
      <c r="GC372" s="241"/>
      <c r="GD372" s="241"/>
      <c r="GE372" s="241"/>
      <c r="GF372" s="241"/>
      <c r="GG372" s="241"/>
      <c r="GH372" s="241"/>
      <c r="GI372" s="241"/>
      <c r="GJ372" s="241"/>
      <c r="GK372" s="241"/>
      <c r="GL372" s="241"/>
      <c r="GM372" s="241"/>
      <c r="GN372" s="241"/>
      <c r="GO372" s="241"/>
      <c r="GP372" s="241"/>
      <c r="GQ372" s="241"/>
      <c r="GR372" s="241"/>
      <c r="GS372" s="241"/>
      <c r="GT372" s="241"/>
      <c r="GU372" s="241"/>
      <c r="GV372" s="241"/>
      <c r="GW372" s="241"/>
      <c r="GX372" s="241"/>
      <c r="GY372" s="241"/>
      <c r="GZ372" s="241"/>
      <c r="HA372" s="241"/>
      <c r="HB372" s="241"/>
      <c r="HC372" s="241"/>
      <c r="HD372" s="241"/>
      <c r="HE372" s="241"/>
      <c r="HF372" s="241"/>
    </row>
    <row r="373" spans="1:214" s="299" customFormat="1" ht="15" customHeight="1">
      <c r="A373" s="284"/>
      <c r="B373" s="284"/>
      <c r="C373" s="241"/>
      <c r="D373" s="241"/>
      <c r="E373" s="241"/>
      <c r="F373" s="241"/>
      <c r="G373" s="241"/>
      <c r="H373" s="241"/>
      <c r="I373" s="241"/>
      <c r="J373" s="241"/>
      <c r="K373" s="241"/>
      <c r="L373" s="241"/>
      <c r="M373" s="241"/>
      <c r="N373" s="241"/>
      <c r="O373" s="241"/>
      <c r="P373" s="241"/>
      <c r="Q373" s="241"/>
      <c r="R373" s="241"/>
      <c r="S373" s="241"/>
      <c r="T373" s="241"/>
      <c r="U373" s="241" t="s">
        <v>565</v>
      </c>
      <c r="V373" s="241"/>
      <c r="W373" s="241"/>
      <c r="X373" s="241"/>
      <c r="Y373" s="241"/>
      <c r="Z373" s="241"/>
      <c r="AA373" s="241"/>
      <c r="AB373" s="241"/>
      <c r="AC373" s="241" t="s">
        <v>316</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c r="DD373" s="241"/>
      <c r="DE373" s="241"/>
      <c r="DF373" s="241"/>
      <c r="DG373" s="241"/>
      <c r="DH373" s="241"/>
      <c r="DI373" s="241"/>
      <c r="DJ373" s="241"/>
      <c r="DK373" s="241"/>
      <c r="DL373" s="241"/>
      <c r="DM373" s="241"/>
      <c r="DN373" s="241"/>
      <c r="DO373" s="241"/>
      <c r="DP373" s="241"/>
      <c r="DQ373" s="241"/>
      <c r="DR373" s="241"/>
      <c r="DS373" s="241"/>
      <c r="DT373" s="241"/>
      <c r="DU373" s="241"/>
      <c r="DV373" s="241"/>
      <c r="DW373" s="241"/>
      <c r="DX373" s="241"/>
      <c r="DY373" s="241"/>
      <c r="DZ373" s="241"/>
      <c r="EA373" s="241"/>
      <c r="EB373" s="241"/>
      <c r="EC373" s="241"/>
      <c r="ED373" s="241"/>
      <c r="EE373" s="241"/>
      <c r="EF373" s="241"/>
      <c r="EG373" s="241"/>
      <c r="EH373" s="241"/>
      <c r="EI373" s="241"/>
      <c r="EJ373" s="241"/>
      <c r="EK373" s="241"/>
      <c r="EL373" s="241"/>
      <c r="EM373" s="241"/>
      <c r="EN373" s="241"/>
      <c r="EO373" s="241"/>
      <c r="EP373" s="241"/>
      <c r="EQ373" s="241"/>
      <c r="ER373" s="241"/>
      <c r="ES373" s="241"/>
      <c r="ET373" s="241"/>
      <c r="EU373" s="241"/>
      <c r="EV373" s="241"/>
      <c r="EW373" s="241"/>
      <c r="EX373" s="241"/>
      <c r="EY373" s="241"/>
      <c r="EZ373" s="241"/>
      <c r="FA373" s="241"/>
      <c r="FB373" s="241"/>
      <c r="FC373" s="241"/>
      <c r="FD373" s="241"/>
      <c r="FE373" s="241"/>
      <c r="FF373" s="241"/>
      <c r="FG373" s="241"/>
      <c r="FH373" s="241"/>
      <c r="FI373" s="241"/>
      <c r="FJ373" s="241"/>
      <c r="FK373" s="241"/>
      <c r="FL373" s="241"/>
      <c r="FM373" s="241"/>
      <c r="FN373" s="241"/>
      <c r="FO373" s="241"/>
      <c r="FP373" s="241"/>
      <c r="FQ373" s="241"/>
      <c r="FR373" s="241"/>
      <c r="FS373" s="241"/>
      <c r="FT373" s="241"/>
      <c r="FU373" s="241"/>
      <c r="FV373" s="241"/>
      <c r="FW373" s="241"/>
      <c r="FX373" s="241"/>
      <c r="FY373" s="241"/>
      <c r="FZ373" s="241"/>
      <c r="GA373" s="241"/>
      <c r="GB373" s="241"/>
      <c r="GC373" s="241"/>
      <c r="GD373" s="241"/>
      <c r="GE373" s="241"/>
      <c r="GF373" s="241"/>
      <c r="GG373" s="241"/>
      <c r="GH373" s="241"/>
      <c r="GI373" s="241"/>
      <c r="GJ373" s="241"/>
      <c r="GK373" s="241"/>
      <c r="GL373" s="241"/>
      <c r="GM373" s="241"/>
      <c r="GN373" s="241"/>
      <c r="GO373" s="241"/>
      <c r="GP373" s="241"/>
      <c r="GQ373" s="241"/>
      <c r="GR373" s="241"/>
      <c r="GS373" s="241"/>
      <c r="GT373" s="241"/>
      <c r="GU373" s="241"/>
      <c r="GV373" s="241"/>
      <c r="GW373" s="241"/>
      <c r="GX373" s="241"/>
      <c r="GY373" s="241"/>
      <c r="GZ373" s="241"/>
      <c r="HA373" s="241"/>
      <c r="HB373" s="241"/>
      <c r="HC373" s="241"/>
      <c r="HD373" s="241"/>
      <c r="HE373" s="241"/>
      <c r="HF373" s="241"/>
    </row>
    <row r="374" spans="1:214" s="299" customFormat="1" ht="15" customHeight="1">
      <c r="A374" s="284"/>
      <c r="B374" s="284"/>
      <c r="C374" s="241"/>
      <c r="D374" s="241"/>
      <c r="E374" s="241"/>
      <c r="F374" s="241"/>
      <c r="G374" s="241"/>
      <c r="H374" s="241"/>
      <c r="I374" s="241"/>
      <c r="J374" s="241"/>
      <c r="K374" s="241"/>
      <c r="L374" s="241"/>
      <c r="M374" s="241"/>
      <c r="N374" s="241"/>
      <c r="O374" s="241"/>
      <c r="P374" s="241"/>
      <c r="Q374" s="241"/>
      <c r="R374" s="241"/>
      <c r="S374" s="241"/>
      <c r="T374" s="241"/>
      <c r="U374" s="241" t="s">
        <v>566</v>
      </c>
      <c r="V374" s="241"/>
      <c r="W374" s="241"/>
      <c r="X374" s="241"/>
      <c r="Y374" s="241"/>
      <c r="Z374" s="241"/>
      <c r="AA374" s="241"/>
      <c r="AB374" s="241"/>
      <c r="AC374" s="241" t="s">
        <v>313</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c r="DD374" s="241"/>
      <c r="DE374" s="241"/>
      <c r="DF374" s="241"/>
      <c r="DG374" s="241"/>
      <c r="DH374" s="241"/>
      <c r="DI374" s="241"/>
      <c r="DJ374" s="241"/>
      <c r="DK374" s="241"/>
      <c r="DL374" s="241"/>
      <c r="DM374" s="241"/>
      <c r="DN374" s="241"/>
      <c r="DO374" s="241"/>
      <c r="DP374" s="241"/>
      <c r="DQ374" s="241"/>
      <c r="DR374" s="241"/>
      <c r="DS374" s="241"/>
      <c r="DT374" s="241"/>
      <c r="DU374" s="241"/>
      <c r="DV374" s="241"/>
      <c r="DW374" s="241"/>
      <c r="DX374" s="241"/>
      <c r="DY374" s="241"/>
      <c r="DZ374" s="241"/>
      <c r="EA374" s="241"/>
      <c r="EB374" s="241"/>
      <c r="EC374" s="241"/>
      <c r="ED374" s="241"/>
      <c r="EE374" s="241"/>
      <c r="EF374" s="241"/>
      <c r="EG374" s="241"/>
      <c r="EH374" s="241"/>
      <c r="EI374" s="241"/>
      <c r="EJ374" s="241"/>
      <c r="EK374" s="241"/>
      <c r="EL374" s="241"/>
      <c r="EM374" s="241"/>
      <c r="EN374" s="241"/>
      <c r="EO374" s="241"/>
      <c r="EP374" s="241"/>
      <c r="EQ374" s="241"/>
      <c r="ER374" s="241"/>
      <c r="ES374" s="241"/>
      <c r="ET374" s="241"/>
      <c r="EU374" s="241"/>
      <c r="EV374" s="241"/>
      <c r="EW374" s="241"/>
      <c r="EX374" s="241"/>
      <c r="EY374" s="241"/>
      <c r="EZ374" s="241"/>
      <c r="FA374" s="241"/>
      <c r="FB374" s="241"/>
      <c r="FC374" s="241"/>
      <c r="FD374" s="241"/>
      <c r="FE374" s="241"/>
      <c r="FF374" s="241"/>
      <c r="FG374" s="241"/>
      <c r="FH374" s="241"/>
      <c r="FI374" s="241"/>
      <c r="FJ374" s="241"/>
      <c r="FK374" s="241"/>
      <c r="FL374" s="241"/>
      <c r="FM374" s="241"/>
      <c r="FN374" s="241"/>
      <c r="FO374" s="241"/>
      <c r="FP374" s="241"/>
      <c r="FQ374" s="241"/>
      <c r="FR374" s="241"/>
      <c r="FS374" s="241"/>
      <c r="FT374" s="241"/>
      <c r="FU374" s="241"/>
      <c r="FV374" s="241"/>
      <c r="FW374" s="241"/>
      <c r="FX374" s="241"/>
      <c r="FY374" s="241"/>
      <c r="FZ374" s="241"/>
      <c r="GA374" s="241"/>
      <c r="GB374" s="241"/>
      <c r="GC374" s="241"/>
      <c r="GD374" s="241"/>
      <c r="GE374" s="241"/>
      <c r="GF374" s="241"/>
      <c r="GG374" s="241"/>
      <c r="GH374" s="241"/>
      <c r="GI374" s="241"/>
      <c r="GJ374" s="241"/>
      <c r="GK374" s="241"/>
      <c r="GL374" s="241"/>
      <c r="GM374" s="241"/>
      <c r="GN374" s="241"/>
      <c r="GO374" s="241"/>
      <c r="GP374" s="241"/>
      <c r="GQ374" s="241"/>
      <c r="GR374" s="241"/>
      <c r="GS374" s="241"/>
      <c r="GT374" s="241"/>
      <c r="GU374" s="241"/>
      <c r="GV374" s="241"/>
      <c r="GW374" s="241"/>
      <c r="GX374" s="241"/>
      <c r="GY374" s="241"/>
      <c r="GZ374" s="241"/>
      <c r="HA374" s="241"/>
      <c r="HB374" s="241"/>
      <c r="HC374" s="241"/>
      <c r="HD374" s="241"/>
      <c r="HE374" s="241"/>
      <c r="HF374" s="241"/>
    </row>
    <row r="375" spans="1:214" s="299" customFormat="1" ht="15" customHeight="1">
      <c r="A375" s="284"/>
      <c r="B375" s="284"/>
      <c r="C375" s="241"/>
      <c r="D375" s="241"/>
      <c r="E375" s="241"/>
      <c r="F375" s="241"/>
      <c r="G375" s="241"/>
      <c r="H375" s="241"/>
      <c r="I375" s="241"/>
      <c r="J375" s="241"/>
      <c r="K375" s="241"/>
      <c r="L375" s="241"/>
      <c r="M375" s="241"/>
      <c r="N375" s="241"/>
      <c r="O375" s="241"/>
      <c r="P375" s="241"/>
      <c r="Q375" s="241"/>
      <c r="R375" s="241"/>
      <c r="S375" s="241"/>
      <c r="T375" s="241"/>
      <c r="U375" s="241" t="s">
        <v>567</v>
      </c>
      <c r="V375" s="241"/>
      <c r="W375" s="241"/>
      <c r="X375" s="241"/>
      <c r="Y375" s="241"/>
      <c r="Z375" s="241"/>
      <c r="AA375" s="241"/>
      <c r="AB375" s="241"/>
      <c r="AC375" s="241" t="s">
        <v>325</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row>
    <row r="376" spans="1:214" s="299" customFormat="1" ht="15" customHeight="1">
      <c r="A376" s="284"/>
      <c r="B376" s="284"/>
      <c r="C376" s="241"/>
      <c r="D376" s="241"/>
      <c r="E376" s="241"/>
      <c r="F376" s="241"/>
      <c r="G376" s="241"/>
      <c r="H376" s="241"/>
      <c r="I376" s="241"/>
      <c r="J376" s="241"/>
      <c r="K376" s="241"/>
      <c r="L376" s="241"/>
      <c r="M376" s="241"/>
      <c r="N376" s="241"/>
      <c r="O376" s="241"/>
      <c r="P376" s="241"/>
      <c r="Q376" s="241"/>
      <c r="R376" s="241"/>
      <c r="S376" s="241"/>
      <c r="T376" s="241"/>
      <c r="U376" s="241" t="s">
        <v>568</v>
      </c>
      <c r="V376" s="241"/>
      <c r="W376" s="241"/>
      <c r="X376" s="241"/>
      <c r="Y376" s="241"/>
      <c r="Z376" s="241"/>
      <c r="AA376" s="241"/>
      <c r="AB376" s="241"/>
      <c r="AC376" s="241" t="s">
        <v>313</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c r="DD376" s="241"/>
      <c r="DE376" s="241"/>
      <c r="DF376" s="241"/>
      <c r="DG376" s="241"/>
      <c r="DH376" s="241"/>
      <c r="DI376" s="241"/>
      <c r="DJ376" s="241"/>
      <c r="DK376" s="241"/>
      <c r="DL376" s="241"/>
      <c r="DM376" s="241"/>
      <c r="DN376" s="241"/>
      <c r="DO376" s="241"/>
      <c r="DP376" s="241"/>
      <c r="DQ376" s="241"/>
      <c r="DR376" s="241"/>
      <c r="DS376" s="241"/>
      <c r="DT376" s="241"/>
      <c r="DU376" s="241"/>
      <c r="DV376" s="241"/>
      <c r="DW376" s="241"/>
      <c r="DX376" s="241"/>
      <c r="DY376" s="241"/>
      <c r="DZ376" s="241"/>
      <c r="EA376" s="241"/>
      <c r="EB376" s="241"/>
      <c r="EC376" s="241"/>
      <c r="ED376" s="241"/>
      <c r="EE376" s="241"/>
      <c r="EF376" s="241"/>
      <c r="EG376" s="241"/>
      <c r="EH376" s="241"/>
      <c r="EI376" s="241"/>
      <c r="EJ376" s="241"/>
      <c r="EK376" s="241"/>
      <c r="EL376" s="241"/>
      <c r="EM376" s="241"/>
      <c r="EN376" s="241"/>
      <c r="EO376" s="241"/>
      <c r="EP376" s="241"/>
      <c r="EQ376" s="241"/>
      <c r="ER376" s="241"/>
      <c r="ES376" s="241"/>
      <c r="ET376" s="241"/>
      <c r="EU376" s="241"/>
      <c r="EV376" s="241"/>
      <c r="EW376" s="241"/>
      <c r="EX376" s="241"/>
      <c r="EY376" s="241"/>
      <c r="EZ376" s="241"/>
      <c r="FA376" s="241"/>
      <c r="FB376" s="241"/>
      <c r="FC376" s="241"/>
      <c r="FD376" s="241"/>
      <c r="FE376" s="241"/>
      <c r="FF376" s="241"/>
      <c r="FG376" s="241"/>
      <c r="FH376" s="241"/>
      <c r="FI376" s="241"/>
      <c r="FJ376" s="241"/>
      <c r="FK376" s="241"/>
      <c r="FL376" s="241"/>
      <c r="FM376" s="241"/>
      <c r="FN376" s="241"/>
      <c r="FO376" s="241"/>
      <c r="FP376" s="241"/>
      <c r="FQ376" s="241"/>
      <c r="FR376" s="241"/>
      <c r="FS376" s="241"/>
      <c r="FT376" s="241"/>
      <c r="FU376" s="241"/>
      <c r="FV376" s="241"/>
      <c r="FW376" s="241"/>
      <c r="FX376" s="241"/>
      <c r="FY376" s="241"/>
      <c r="FZ376" s="241"/>
      <c r="GA376" s="241"/>
      <c r="GB376" s="241"/>
      <c r="GC376" s="241"/>
      <c r="GD376" s="241"/>
      <c r="GE376" s="241"/>
      <c r="GF376" s="241"/>
      <c r="GG376" s="241"/>
      <c r="GH376" s="241"/>
      <c r="GI376" s="241"/>
      <c r="GJ376" s="241"/>
      <c r="GK376" s="241"/>
      <c r="GL376" s="241"/>
      <c r="GM376" s="241"/>
      <c r="GN376" s="241"/>
      <c r="GO376" s="241"/>
      <c r="GP376" s="241"/>
      <c r="GQ376" s="241"/>
      <c r="GR376" s="241"/>
      <c r="GS376" s="241"/>
      <c r="GT376" s="241"/>
      <c r="GU376" s="241"/>
      <c r="GV376" s="241"/>
      <c r="GW376" s="241"/>
      <c r="GX376" s="241"/>
      <c r="GY376" s="241"/>
      <c r="GZ376" s="241"/>
      <c r="HA376" s="241"/>
      <c r="HB376" s="241"/>
      <c r="HC376" s="241"/>
      <c r="HD376" s="241"/>
      <c r="HE376" s="241"/>
      <c r="HF376" s="241"/>
    </row>
    <row r="377" spans="1:214" s="299" customFormat="1" ht="15" customHeight="1">
      <c r="A377" s="284"/>
      <c r="B377" s="284"/>
      <c r="C377" s="241"/>
      <c r="D377" s="241"/>
      <c r="E377" s="241"/>
      <c r="F377" s="241"/>
      <c r="G377" s="241"/>
      <c r="H377" s="241"/>
      <c r="I377" s="241"/>
      <c r="J377" s="241"/>
      <c r="K377" s="241"/>
      <c r="L377" s="241"/>
      <c r="M377" s="241"/>
      <c r="N377" s="241"/>
      <c r="O377" s="241"/>
      <c r="P377" s="241"/>
      <c r="Q377" s="241"/>
      <c r="R377" s="241"/>
      <c r="S377" s="241"/>
      <c r="T377" s="241"/>
      <c r="U377" s="241" t="s">
        <v>569</v>
      </c>
      <c r="V377" s="241"/>
      <c r="W377" s="241"/>
      <c r="X377" s="241"/>
      <c r="Y377" s="241"/>
      <c r="Z377" s="241"/>
      <c r="AA377" s="241"/>
      <c r="AB377" s="241"/>
      <c r="AC377" s="241" t="s">
        <v>313</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c r="DD377" s="241"/>
      <c r="DE377" s="241"/>
      <c r="DF377" s="241"/>
      <c r="DG377" s="241"/>
      <c r="DH377" s="241"/>
      <c r="DI377" s="241"/>
      <c r="DJ377" s="241"/>
      <c r="DK377" s="241"/>
      <c r="DL377" s="241"/>
      <c r="DM377" s="241"/>
      <c r="DN377" s="241"/>
      <c r="DO377" s="241"/>
      <c r="DP377" s="241"/>
      <c r="DQ377" s="241"/>
      <c r="DR377" s="241"/>
      <c r="DS377" s="241"/>
      <c r="DT377" s="241"/>
      <c r="DU377" s="241"/>
      <c r="DV377" s="241"/>
      <c r="DW377" s="241"/>
      <c r="DX377" s="241"/>
      <c r="DY377" s="241"/>
      <c r="DZ377" s="241"/>
      <c r="EA377" s="241"/>
      <c r="EB377" s="241"/>
      <c r="EC377" s="241"/>
      <c r="ED377" s="241"/>
      <c r="EE377" s="241"/>
      <c r="EF377" s="241"/>
      <c r="EG377" s="241"/>
      <c r="EH377" s="241"/>
      <c r="EI377" s="241"/>
      <c r="EJ377" s="241"/>
      <c r="EK377" s="241"/>
      <c r="EL377" s="241"/>
      <c r="EM377" s="241"/>
      <c r="EN377" s="241"/>
      <c r="EO377" s="241"/>
      <c r="EP377" s="241"/>
      <c r="EQ377" s="241"/>
      <c r="ER377" s="241"/>
      <c r="ES377" s="241"/>
      <c r="ET377" s="241"/>
      <c r="EU377" s="241"/>
      <c r="EV377" s="241"/>
      <c r="EW377" s="241"/>
      <c r="EX377" s="241"/>
      <c r="EY377" s="241"/>
      <c r="EZ377" s="241"/>
      <c r="FA377" s="241"/>
      <c r="FB377" s="241"/>
      <c r="FC377" s="241"/>
      <c r="FD377" s="241"/>
      <c r="FE377" s="241"/>
      <c r="FF377" s="241"/>
      <c r="FG377" s="241"/>
      <c r="FH377" s="241"/>
      <c r="FI377" s="241"/>
      <c r="FJ377" s="241"/>
      <c r="FK377" s="241"/>
      <c r="FL377" s="241"/>
      <c r="FM377" s="241"/>
      <c r="FN377" s="241"/>
      <c r="FO377" s="241"/>
      <c r="FP377" s="241"/>
      <c r="FQ377" s="241"/>
      <c r="FR377" s="241"/>
      <c r="FS377" s="241"/>
      <c r="FT377" s="241"/>
      <c r="FU377" s="241"/>
      <c r="FV377" s="241"/>
      <c r="FW377" s="241"/>
      <c r="FX377" s="241"/>
      <c r="FY377" s="241"/>
      <c r="FZ377" s="241"/>
      <c r="GA377" s="241"/>
      <c r="GB377" s="241"/>
      <c r="GC377" s="241"/>
      <c r="GD377" s="241"/>
      <c r="GE377" s="241"/>
      <c r="GF377" s="241"/>
      <c r="GG377" s="241"/>
      <c r="GH377" s="241"/>
      <c r="GI377" s="241"/>
      <c r="GJ377" s="241"/>
      <c r="GK377" s="241"/>
      <c r="GL377" s="241"/>
      <c r="GM377" s="241"/>
      <c r="GN377" s="241"/>
      <c r="GO377" s="241"/>
      <c r="GP377" s="241"/>
      <c r="GQ377" s="241"/>
      <c r="GR377" s="241"/>
      <c r="GS377" s="241"/>
      <c r="GT377" s="241"/>
      <c r="GU377" s="241"/>
      <c r="GV377" s="241"/>
      <c r="GW377" s="241"/>
      <c r="GX377" s="241"/>
      <c r="GY377" s="241"/>
      <c r="GZ377" s="241"/>
      <c r="HA377" s="241"/>
      <c r="HB377" s="241"/>
      <c r="HC377" s="241"/>
      <c r="HD377" s="241"/>
      <c r="HE377" s="241"/>
      <c r="HF377" s="241"/>
    </row>
    <row r="378" spans="1:214" s="299" customFormat="1" ht="15" customHeight="1">
      <c r="A378" s="284"/>
      <c r="B378" s="284"/>
      <c r="C378" s="241"/>
      <c r="D378" s="241"/>
      <c r="E378" s="241"/>
      <c r="F378" s="241"/>
      <c r="G378" s="241"/>
      <c r="H378" s="241"/>
      <c r="I378" s="241"/>
      <c r="J378" s="241"/>
      <c r="K378" s="241"/>
      <c r="L378" s="241"/>
      <c r="M378" s="241"/>
      <c r="N378" s="241"/>
      <c r="O378" s="241"/>
      <c r="P378" s="241"/>
      <c r="Q378" s="241"/>
      <c r="R378" s="241"/>
      <c r="S378" s="241"/>
      <c r="T378" s="241"/>
      <c r="U378" s="241" t="s">
        <v>570</v>
      </c>
      <c r="V378" s="241"/>
      <c r="W378" s="241"/>
      <c r="X378" s="241"/>
      <c r="Y378" s="241"/>
      <c r="Z378" s="241"/>
      <c r="AA378" s="241"/>
      <c r="AB378" s="241"/>
      <c r="AC378" s="241" t="s">
        <v>316</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c r="DD378" s="241"/>
      <c r="DE378" s="241"/>
      <c r="DF378" s="241"/>
      <c r="DG378" s="241"/>
      <c r="DH378" s="241"/>
      <c r="DI378" s="241"/>
      <c r="DJ378" s="241"/>
      <c r="DK378" s="241"/>
      <c r="DL378" s="241"/>
      <c r="DM378" s="241"/>
      <c r="DN378" s="241"/>
      <c r="DO378" s="241"/>
      <c r="DP378" s="241"/>
      <c r="DQ378" s="241"/>
      <c r="DR378" s="241"/>
      <c r="DS378" s="241"/>
      <c r="DT378" s="241"/>
      <c r="DU378" s="241"/>
      <c r="DV378" s="241"/>
      <c r="DW378" s="241"/>
      <c r="DX378" s="241"/>
      <c r="DY378" s="241"/>
      <c r="DZ378" s="241"/>
      <c r="EA378" s="241"/>
      <c r="EB378" s="241"/>
      <c r="EC378" s="241"/>
      <c r="ED378" s="241"/>
      <c r="EE378" s="241"/>
      <c r="EF378" s="241"/>
      <c r="EG378" s="241"/>
      <c r="EH378" s="241"/>
      <c r="EI378" s="241"/>
      <c r="EJ378" s="241"/>
      <c r="EK378" s="241"/>
      <c r="EL378" s="241"/>
      <c r="EM378" s="241"/>
      <c r="EN378" s="241"/>
      <c r="EO378" s="241"/>
      <c r="EP378" s="241"/>
      <c r="EQ378" s="241"/>
      <c r="ER378" s="241"/>
      <c r="ES378" s="241"/>
      <c r="ET378" s="241"/>
      <c r="EU378" s="241"/>
      <c r="EV378" s="241"/>
      <c r="EW378" s="241"/>
      <c r="EX378" s="241"/>
      <c r="EY378" s="241"/>
      <c r="EZ378" s="241"/>
      <c r="FA378" s="241"/>
      <c r="FB378" s="241"/>
      <c r="FC378" s="241"/>
      <c r="FD378" s="241"/>
      <c r="FE378" s="241"/>
      <c r="FF378" s="241"/>
      <c r="FG378" s="241"/>
      <c r="FH378" s="241"/>
      <c r="FI378" s="241"/>
      <c r="FJ378" s="241"/>
      <c r="FK378" s="241"/>
      <c r="FL378" s="241"/>
      <c r="FM378" s="241"/>
      <c r="FN378" s="241"/>
      <c r="FO378" s="241"/>
      <c r="FP378" s="241"/>
      <c r="FQ378" s="241"/>
      <c r="FR378" s="241"/>
      <c r="FS378" s="241"/>
      <c r="FT378" s="241"/>
      <c r="FU378" s="241"/>
      <c r="FV378" s="241"/>
      <c r="FW378" s="241"/>
      <c r="FX378" s="241"/>
      <c r="FY378" s="241"/>
      <c r="FZ378" s="241"/>
      <c r="GA378" s="241"/>
      <c r="GB378" s="241"/>
      <c r="GC378" s="241"/>
      <c r="GD378" s="241"/>
      <c r="GE378" s="241"/>
      <c r="GF378" s="241"/>
      <c r="GG378" s="241"/>
      <c r="GH378" s="241"/>
      <c r="GI378" s="241"/>
      <c r="GJ378" s="241"/>
      <c r="GK378" s="241"/>
      <c r="GL378" s="241"/>
      <c r="GM378" s="241"/>
      <c r="GN378" s="241"/>
      <c r="GO378" s="241"/>
      <c r="GP378" s="241"/>
      <c r="GQ378" s="241"/>
      <c r="GR378" s="241"/>
      <c r="GS378" s="241"/>
      <c r="GT378" s="241"/>
      <c r="GU378" s="241"/>
      <c r="GV378" s="241"/>
      <c r="GW378" s="241"/>
      <c r="GX378" s="241"/>
      <c r="GY378" s="241"/>
      <c r="GZ378" s="241"/>
      <c r="HA378" s="241"/>
      <c r="HB378" s="241"/>
      <c r="HC378" s="241"/>
      <c r="HD378" s="241"/>
      <c r="HE378" s="241"/>
      <c r="HF378" s="241"/>
    </row>
    <row r="379" spans="1:214" s="299" customFormat="1" ht="15" customHeight="1">
      <c r="A379" s="284"/>
      <c r="B379" s="284"/>
      <c r="C379" s="241"/>
      <c r="D379" s="241"/>
      <c r="E379" s="241"/>
      <c r="F379" s="241"/>
      <c r="G379" s="241"/>
      <c r="H379" s="241"/>
      <c r="I379" s="241"/>
      <c r="J379" s="241"/>
      <c r="K379" s="241"/>
      <c r="L379" s="241"/>
      <c r="M379" s="241"/>
      <c r="N379" s="241"/>
      <c r="O379" s="241"/>
      <c r="P379" s="241"/>
      <c r="Q379" s="241"/>
      <c r="R379" s="241"/>
      <c r="S379" s="241"/>
      <c r="T379" s="241"/>
      <c r="U379" s="241" t="s">
        <v>571</v>
      </c>
      <c r="V379" s="241"/>
      <c r="W379" s="241"/>
      <c r="X379" s="241"/>
      <c r="Y379" s="241"/>
      <c r="Z379" s="241"/>
      <c r="AA379" s="241"/>
      <c r="AB379" s="241"/>
      <c r="AC379" s="241" t="s">
        <v>311</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c r="DD379" s="241"/>
      <c r="DE379" s="241"/>
      <c r="DF379" s="241"/>
      <c r="DG379" s="241"/>
      <c r="DH379" s="241"/>
      <c r="DI379" s="241"/>
      <c r="DJ379" s="241"/>
      <c r="DK379" s="241"/>
      <c r="DL379" s="241"/>
      <c r="DM379" s="241"/>
      <c r="DN379" s="241"/>
      <c r="DO379" s="241"/>
      <c r="DP379" s="241"/>
      <c r="DQ379" s="241"/>
      <c r="DR379" s="241"/>
      <c r="DS379" s="241"/>
      <c r="DT379" s="241"/>
      <c r="DU379" s="241"/>
      <c r="DV379" s="241"/>
      <c r="DW379" s="241"/>
      <c r="DX379" s="241"/>
      <c r="DY379" s="241"/>
      <c r="DZ379" s="241"/>
      <c r="EA379" s="241"/>
      <c r="EB379" s="241"/>
      <c r="EC379" s="241"/>
      <c r="ED379" s="241"/>
      <c r="EE379" s="241"/>
      <c r="EF379" s="241"/>
      <c r="EG379" s="241"/>
      <c r="EH379" s="241"/>
      <c r="EI379" s="241"/>
      <c r="EJ379" s="241"/>
      <c r="EK379" s="241"/>
      <c r="EL379" s="241"/>
      <c r="EM379" s="241"/>
      <c r="EN379" s="241"/>
      <c r="EO379" s="241"/>
      <c r="EP379" s="241"/>
      <c r="EQ379" s="241"/>
      <c r="ER379" s="241"/>
      <c r="ES379" s="241"/>
      <c r="ET379" s="241"/>
      <c r="EU379" s="241"/>
      <c r="EV379" s="241"/>
      <c r="EW379" s="241"/>
      <c r="EX379" s="241"/>
      <c r="EY379" s="241"/>
      <c r="EZ379" s="241"/>
      <c r="FA379" s="241"/>
      <c r="FB379" s="241"/>
      <c r="FC379" s="241"/>
      <c r="FD379" s="241"/>
      <c r="FE379" s="241"/>
      <c r="FF379" s="241"/>
      <c r="FG379" s="241"/>
      <c r="FH379" s="241"/>
      <c r="FI379" s="241"/>
      <c r="FJ379" s="241"/>
      <c r="FK379" s="241"/>
      <c r="FL379" s="241"/>
      <c r="FM379" s="241"/>
      <c r="FN379" s="241"/>
      <c r="FO379" s="241"/>
      <c r="FP379" s="241"/>
      <c r="FQ379" s="241"/>
      <c r="FR379" s="241"/>
      <c r="FS379" s="241"/>
      <c r="FT379" s="241"/>
      <c r="FU379" s="241"/>
      <c r="FV379" s="241"/>
      <c r="FW379" s="241"/>
      <c r="FX379" s="241"/>
      <c r="FY379" s="241"/>
      <c r="FZ379" s="241"/>
      <c r="GA379" s="241"/>
      <c r="GB379" s="241"/>
      <c r="GC379" s="241"/>
      <c r="GD379" s="241"/>
      <c r="GE379" s="241"/>
      <c r="GF379" s="241"/>
      <c r="GG379" s="241"/>
      <c r="GH379" s="241"/>
      <c r="GI379" s="241"/>
      <c r="GJ379" s="241"/>
      <c r="GK379" s="241"/>
      <c r="GL379" s="241"/>
      <c r="GM379" s="241"/>
      <c r="GN379" s="241"/>
      <c r="GO379" s="241"/>
      <c r="GP379" s="241"/>
      <c r="GQ379" s="241"/>
      <c r="GR379" s="241"/>
      <c r="GS379" s="241"/>
      <c r="GT379" s="241"/>
      <c r="GU379" s="241"/>
      <c r="GV379" s="241"/>
      <c r="GW379" s="241"/>
      <c r="GX379" s="241"/>
      <c r="GY379" s="241"/>
      <c r="GZ379" s="241"/>
      <c r="HA379" s="241"/>
      <c r="HB379" s="241"/>
      <c r="HC379" s="241"/>
      <c r="HD379" s="241"/>
      <c r="HE379" s="241"/>
      <c r="HF379" s="241"/>
    </row>
    <row r="380" spans="1:214" s="299" customFormat="1" ht="15" customHeight="1">
      <c r="A380" s="284"/>
      <c r="B380" s="284"/>
      <c r="C380" s="241"/>
      <c r="D380" s="241"/>
      <c r="E380" s="241"/>
      <c r="F380" s="241"/>
      <c r="G380" s="241"/>
      <c r="H380" s="241"/>
      <c r="I380" s="241"/>
      <c r="J380" s="241"/>
      <c r="K380" s="241"/>
      <c r="L380" s="241"/>
      <c r="M380" s="241"/>
      <c r="N380" s="241"/>
      <c r="O380" s="241"/>
      <c r="P380" s="241"/>
      <c r="Q380" s="241"/>
      <c r="R380" s="241"/>
      <c r="S380" s="241"/>
      <c r="T380" s="241"/>
      <c r="U380" s="241" t="s">
        <v>572</v>
      </c>
      <c r="V380" s="241"/>
      <c r="W380" s="241"/>
      <c r="X380" s="241"/>
      <c r="Y380" s="241"/>
      <c r="Z380" s="241"/>
      <c r="AA380" s="241"/>
      <c r="AB380" s="241"/>
      <c r="AC380" s="241" t="s">
        <v>313</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c r="DD380" s="241"/>
      <c r="DE380" s="241"/>
      <c r="DF380" s="241"/>
      <c r="DG380" s="241"/>
      <c r="DH380" s="241"/>
      <c r="DI380" s="241"/>
      <c r="DJ380" s="241"/>
      <c r="DK380" s="241"/>
      <c r="DL380" s="241"/>
      <c r="DM380" s="241"/>
      <c r="DN380" s="241"/>
      <c r="DO380" s="241"/>
      <c r="DP380" s="241"/>
      <c r="DQ380" s="241"/>
      <c r="DR380" s="241"/>
      <c r="DS380" s="241"/>
      <c r="DT380" s="241"/>
      <c r="DU380" s="241"/>
      <c r="DV380" s="241"/>
      <c r="DW380" s="241"/>
      <c r="DX380" s="241"/>
      <c r="DY380" s="241"/>
      <c r="DZ380" s="241"/>
      <c r="EA380" s="241"/>
      <c r="EB380" s="241"/>
      <c r="EC380" s="241"/>
      <c r="ED380" s="241"/>
      <c r="EE380" s="241"/>
      <c r="EF380" s="241"/>
      <c r="EG380" s="241"/>
      <c r="EH380" s="241"/>
      <c r="EI380" s="241"/>
      <c r="EJ380" s="241"/>
      <c r="EK380" s="241"/>
      <c r="EL380" s="241"/>
      <c r="EM380" s="241"/>
      <c r="EN380" s="241"/>
      <c r="EO380" s="241"/>
      <c r="EP380" s="241"/>
      <c r="EQ380" s="241"/>
      <c r="ER380" s="241"/>
      <c r="ES380" s="241"/>
      <c r="ET380" s="241"/>
      <c r="EU380" s="241"/>
      <c r="EV380" s="241"/>
      <c r="EW380" s="241"/>
      <c r="EX380" s="241"/>
      <c r="EY380" s="241"/>
      <c r="EZ380" s="241"/>
      <c r="FA380" s="241"/>
      <c r="FB380" s="241"/>
      <c r="FC380" s="241"/>
      <c r="FD380" s="241"/>
      <c r="FE380" s="241"/>
      <c r="FF380" s="241"/>
      <c r="FG380" s="241"/>
      <c r="FH380" s="241"/>
      <c r="FI380" s="241"/>
      <c r="FJ380" s="241"/>
      <c r="FK380" s="241"/>
      <c r="FL380" s="241"/>
      <c r="FM380" s="241"/>
      <c r="FN380" s="241"/>
      <c r="FO380" s="241"/>
      <c r="FP380" s="241"/>
      <c r="FQ380" s="241"/>
      <c r="FR380" s="241"/>
      <c r="FS380" s="241"/>
      <c r="FT380" s="241"/>
      <c r="FU380" s="241"/>
      <c r="FV380" s="241"/>
      <c r="FW380" s="241"/>
      <c r="FX380" s="241"/>
      <c r="FY380" s="241"/>
      <c r="FZ380" s="241"/>
      <c r="GA380" s="241"/>
      <c r="GB380" s="241"/>
      <c r="GC380" s="241"/>
      <c r="GD380" s="241"/>
      <c r="GE380" s="241"/>
      <c r="GF380" s="241"/>
      <c r="GG380" s="241"/>
      <c r="GH380" s="241"/>
      <c r="GI380" s="241"/>
      <c r="GJ380" s="241"/>
      <c r="GK380" s="241"/>
      <c r="GL380" s="241"/>
      <c r="GM380" s="241"/>
      <c r="GN380" s="241"/>
      <c r="GO380" s="241"/>
      <c r="GP380" s="241"/>
      <c r="GQ380" s="241"/>
      <c r="GR380" s="241"/>
      <c r="GS380" s="241"/>
      <c r="GT380" s="241"/>
      <c r="GU380" s="241"/>
      <c r="GV380" s="241"/>
      <c r="GW380" s="241"/>
      <c r="GX380" s="241"/>
      <c r="GY380" s="241"/>
      <c r="GZ380" s="241"/>
      <c r="HA380" s="241"/>
      <c r="HB380" s="241"/>
      <c r="HC380" s="241"/>
      <c r="HD380" s="241"/>
      <c r="HE380" s="241"/>
      <c r="HF380" s="241"/>
    </row>
    <row r="381" spans="1:214" s="299" customFormat="1" ht="15" customHeight="1">
      <c r="A381" s="284"/>
      <c r="B381" s="284"/>
      <c r="C381" s="241"/>
      <c r="D381" s="241"/>
      <c r="E381" s="241"/>
      <c r="F381" s="241"/>
      <c r="G381" s="241"/>
      <c r="H381" s="241"/>
      <c r="I381" s="241"/>
      <c r="J381" s="241"/>
      <c r="K381" s="241"/>
      <c r="L381" s="241"/>
      <c r="M381" s="241"/>
      <c r="N381" s="241"/>
      <c r="O381" s="241"/>
      <c r="P381" s="241"/>
      <c r="Q381" s="241"/>
      <c r="R381" s="241"/>
      <c r="S381" s="241"/>
      <c r="T381" s="241"/>
      <c r="U381" s="241" t="s">
        <v>573</v>
      </c>
      <c r="V381" s="241"/>
      <c r="W381" s="241"/>
      <c r="X381" s="241"/>
      <c r="Y381" s="241"/>
      <c r="Z381" s="241"/>
      <c r="AA381" s="241"/>
      <c r="AB381" s="241"/>
      <c r="AC381" s="241" t="s">
        <v>311</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241"/>
      <c r="CR381" s="241"/>
      <c r="CS381" s="241"/>
      <c r="CT381" s="241"/>
      <c r="CU381" s="241"/>
      <c r="CV381" s="241"/>
      <c r="CW381" s="241"/>
      <c r="CX381" s="241"/>
      <c r="CY381" s="241"/>
      <c r="CZ381" s="241"/>
      <c r="DA381" s="241"/>
      <c r="DB381" s="241"/>
      <c r="DC381" s="241"/>
      <c r="DD381" s="241"/>
      <c r="DE381" s="241"/>
      <c r="DF381" s="241"/>
      <c r="DG381" s="241"/>
      <c r="DH381" s="241"/>
      <c r="DI381" s="241"/>
      <c r="DJ381" s="241"/>
      <c r="DK381" s="241"/>
      <c r="DL381" s="241"/>
      <c r="DM381" s="241"/>
      <c r="DN381" s="241"/>
      <c r="DO381" s="241"/>
      <c r="DP381" s="241"/>
      <c r="DQ381" s="241"/>
      <c r="DR381" s="241"/>
      <c r="DS381" s="241"/>
      <c r="DT381" s="241"/>
      <c r="DU381" s="241"/>
      <c r="DV381" s="241"/>
      <c r="DW381" s="241"/>
      <c r="DX381" s="241"/>
      <c r="DY381" s="241"/>
      <c r="DZ381" s="241"/>
      <c r="EA381" s="241"/>
      <c r="EB381" s="241"/>
      <c r="EC381" s="241"/>
      <c r="ED381" s="241"/>
      <c r="EE381" s="241"/>
      <c r="EF381" s="241"/>
      <c r="EG381" s="241"/>
      <c r="EH381" s="241"/>
      <c r="EI381" s="241"/>
      <c r="EJ381" s="241"/>
      <c r="EK381" s="241"/>
      <c r="EL381" s="241"/>
      <c r="EM381" s="241"/>
      <c r="EN381" s="241"/>
      <c r="EO381" s="241"/>
      <c r="EP381" s="241"/>
      <c r="EQ381" s="241"/>
      <c r="ER381" s="241"/>
      <c r="ES381" s="241"/>
      <c r="ET381" s="241"/>
      <c r="EU381" s="241"/>
      <c r="EV381" s="241"/>
      <c r="EW381" s="241"/>
      <c r="EX381" s="241"/>
      <c r="EY381" s="241"/>
      <c r="EZ381" s="241"/>
      <c r="FA381" s="241"/>
      <c r="FB381" s="241"/>
      <c r="FC381" s="241"/>
      <c r="FD381" s="241"/>
      <c r="FE381" s="241"/>
      <c r="FF381" s="241"/>
      <c r="FG381" s="241"/>
      <c r="FH381" s="241"/>
      <c r="FI381" s="241"/>
      <c r="FJ381" s="241"/>
      <c r="FK381" s="241"/>
      <c r="FL381" s="241"/>
      <c r="FM381" s="241"/>
      <c r="FN381" s="241"/>
      <c r="FO381" s="241"/>
      <c r="FP381" s="241"/>
      <c r="FQ381" s="241"/>
      <c r="FR381" s="241"/>
      <c r="FS381" s="241"/>
      <c r="FT381" s="241"/>
      <c r="FU381" s="241"/>
      <c r="FV381" s="241"/>
      <c r="FW381" s="241"/>
      <c r="FX381" s="241"/>
      <c r="FY381" s="241"/>
      <c r="FZ381" s="241"/>
      <c r="GA381" s="241"/>
      <c r="GB381" s="241"/>
      <c r="GC381" s="241"/>
      <c r="GD381" s="241"/>
      <c r="GE381" s="241"/>
      <c r="GF381" s="241"/>
      <c r="GG381" s="241"/>
      <c r="GH381" s="241"/>
      <c r="GI381" s="241"/>
      <c r="GJ381" s="241"/>
      <c r="GK381" s="241"/>
      <c r="GL381" s="241"/>
      <c r="GM381" s="241"/>
      <c r="GN381" s="241"/>
      <c r="GO381" s="241"/>
      <c r="GP381" s="241"/>
      <c r="GQ381" s="241"/>
      <c r="GR381" s="241"/>
      <c r="GS381" s="241"/>
      <c r="GT381" s="241"/>
      <c r="GU381" s="241"/>
      <c r="GV381" s="241"/>
      <c r="GW381" s="241"/>
      <c r="GX381" s="241"/>
      <c r="GY381" s="241"/>
      <c r="GZ381" s="241"/>
      <c r="HA381" s="241"/>
      <c r="HB381" s="241"/>
      <c r="HC381" s="241"/>
      <c r="HD381" s="241"/>
      <c r="HE381" s="241"/>
      <c r="HF381" s="241"/>
    </row>
    <row r="382" spans="1:214" s="299" customFormat="1" ht="15" customHeight="1">
      <c r="A382" s="284"/>
      <c r="B382" s="284"/>
      <c r="C382" s="241"/>
      <c r="D382" s="241"/>
      <c r="E382" s="241"/>
      <c r="F382" s="241"/>
      <c r="G382" s="241"/>
      <c r="H382" s="241"/>
      <c r="I382" s="241"/>
      <c r="J382" s="241"/>
      <c r="K382" s="241"/>
      <c r="L382" s="241"/>
      <c r="M382" s="241"/>
      <c r="N382" s="241"/>
      <c r="O382" s="241"/>
      <c r="P382" s="241"/>
      <c r="Q382" s="241"/>
      <c r="R382" s="241"/>
      <c r="S382" s="241"/>
      <c r="T382" s="241"/>
      <c r="U382" s="241" t="s">
        <v>574</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c r="CS382" s="241"/>
      <c r="CT382" s="241"/>
      <c r="CU382" s="241"/>
      <c r="CV382" s="241"/>
      <c r="CW382" s="241"/>
      <c r="CX382" s="241"/>
      <c r="CY382" s="241"/>
      <c r="CZ382" s="241"/>
      <c r="DA382" s="241"/>
      <c r="DB382" s="241"/>
      <c r="DC382" s="241"/>
      <c r="DD382" s="241"/>
      <c r="DE382" s="241"/>
      <c r="DF382" s="241"/>
      <c r="DG382" s="241"/>
      <c r="DH382" s="241"/>
      <c r="DI382" s="241"/>
      <c r="DJ382" s="241"/>
      <c r="DK382" s="241"/>
      <c r="DL382" s="241"/>
      <c r="DM382" s="241"/>
      <c r="DN382" s="241"/>
      <c r="DO382" s="241"/>
      <c r="DP382" s="241"/>
      <c r="DQ382" s="241"/>
      <c r="DR382" s="241"/>
      <c r="DS382" s="241"/>
      <c r="DT382" s="241"/>
      <c r="DU382" s="241"/>
      <c r="DV382" s="241"/>
      <c r="DW382" s="241"/>
      <c r="DX382" s="241"/>
      <c r="DY382" s="241"/>
      <c r="DZ382" s="241"/>
      <c r="EA382" s="241"/>
      <c r="EB382" s="241"/>
      <c r="EC382" s="241"/>
      <c r="ED382" s="241"/>
      <c r="EE382" s="241"/>
      <c r="EF382" s="241"/>
      <c r="EG382" s="241"/>
      <c r="EH382" s="241"/>
      <c r="EI382" s="241"/>
      <c r="EJ382" s="241"/>
      <c r="EK382" s="241"/>
      <c r="EL382" s="241"/>
      <c r="EM382" s="241"/>
      <c r="EN382" s="241"/>
      <c r="EO382" s="241"/>
      <c r="EP382" s="241"/>
      <c r="EQ382" s="241"/>
      <c r="ER382" s="241"/>
      <c r="ES382" s="241"/>
      <c r="ET382" s="241"/>
      <c r="EU382" s="241"/>
      <c r="EV382" s="241"/>
      <c r="EW382" s="241"/>
      <c r="EX382" s="241"/>
      <c r="EY382" s="241"/>
      <c r="EZ382" s="241"/>
      <c r="FA382" s="241"/>
      <c r="FB382" s="241"/>
      <c r="FC382" s="241"/>
      <c r="FD382" s="241"/>
      <c r="FE382" s="241"/>
      <c r="FF382" s="241"/>
      <c r="FG382" s="241"/>
      <c r="FH382" s="241"/>
      <c r="FI382" s="241"/>
      <c r="FJ382" s="241"/>
      <c r="FK382" s="241"/>
      <c r="FL382" s="241"/>
      <c r="FM382" s="241"/>
      <c r="FN382" s="241"/>
      <c r="FO382" s="241"/>
      <c r="FP382" s="241"/>
      <c r="FQ382" s="241"/>
      <c r="FR382" s="241"/>
      <c r="FS382" s="241"/>
      <c r="FT382" s="241"/>
      <c r="FU382" s="241"/>
      <c r="FV382" s="241"/>
      <c r="FW382" s="241"/>
      <c r="FX382" s="241"/>
      <c r="FY382" s="241"/>
      <c r="FZ382" s="241"/>
      <c r="GA382" s="241"/>
      <c r="GB382" s="241"/>
      <c r="GC382" s="241"/>
      <c r="GD382" s="241"/>
      <c r="GE382" s="241"/>
      <c r="GF382" s="241"/>
      <c r="GG382" s="241"/>
      <c r="GH382" s="241"/>
      <c r="GI382" s="241"/>
      <c r="GJ382" s="241"/>
      <c r="GK382" s="241"/>
      <c r="GL382" s="241"/>
      <c r="GM382" s="241"/>
      <c r="GN382" s="241"/>
      <c r="GO382" s="241"/>
      <c r="GP382" s="241"/>
      <c r="GQ382" s="241"/>
      <c r="GR382" s="241"/>
      <c r="GS382" s="241"/>
      <c r="GT382" s="241"/>
      <c r="GU382" s="241"/>
      <c r="GV382" s="241"/>
      <c r="GW382" s="241"/>
      <c r="GX382" s="241"/>
      <c r="GY382" s="241"/>
      <c r="GZ382" s="241"/>
      <c r="HA382" s="241"/>
      <c r="HB382" s="241"/>
      <c r="HC382" s="241"/>
      <c r="HD382" s="241"/>
      <c r="HE382" s="241"/>
      <c r="HF382" s="241"/>
    </row>
    <row r="383" spans="1:214" s="299" customFormat="1" ht="15" customHeight="1">
      <c r="A383" s="284"/>
      <c r="B383" s="284"/>
      <c r="C383" s="241"/>
      <c r="D383" s="241"/>
      <c r="E383" s="241"/>
      <c r="F383" s="241"/>
      <c r="G383" s="241"/>
      <c r="H383" s="241"/>
      <c r="I383" s="241"/>
      <c r="J383" s="241"/>
      <c r="K383" s="241"/>
      <c r="L383" s="241"/>
      <c r="M383" s="241"/>
      <c r="N383" s="241"/>
      <c r="O383" s="241"/>
      <c r="P383" s="241"/>
      <c r="Q383" s="241"/>
      <c r="R383" s="241"/>
      <c r="S383" s="241"/>
      <c r="T383" s="241"/>
      <c r="U383" s="241" t="s">
        <v>575</v>
      </c>
      <c r="V383" s="241"/>
      <c r="W383" s="241"/>
      <c r="X383" s="241"/>
      <c r="Y383" s="241"/>
      <c r="Z383" s="241"/>
      <c r="AA383" s="241"/>
      <c r="AB383" s="241"/>
      <c r="AC383" s="241" t="s">
        <v>313</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c r="DD383" s="241"/>
      <c r="DE383" s="241"/>
      <c r="DF383" s="241"/>
      <c r="DG383" s="241"/>
      <c r="DH383" s="241"/>
      <c r="DI383" s="241"/>
      <c r="DJ383" s="241"/>
      <c r="DK383" s="241"/>
      <c r="DL383" s="241"/>
      <c r="DM383" s="241"/>
      <c r="DN383" s="241"/>
      <c r="DO383" s="241"/>
      <c r="DP383" s="241"/>
      <c r="DQ383" s="241"/>
      <c r="DR383" s="241"/>
      <c r="DS383" s="241"/>
      <c r="DT383" s="241"/>
      <c r="DU383" s="241"/>
      <c r="DV383" s="241"/>
      <c r="DW383" s="241"/>
      <c r="DX383" s="241"/>
      <c r="DY383" s="241"/>
      <c r="DZ383" s="241"/>
      <c r="EA383" s="241"/>
      <c r="EB383" s="241"/>
      <c r="EC383" s="241"/>
      <c r="ED383" s="241"/>
      <c r="EE383" s="241"/>
      <c r="EF383" s="241"/>
      <c r="EG383" s="241"/>
      <c r="EH383" s="241"/>
      <c r="EI383" s="241"/>
      <c r="EJ383" s="241"/>
      <c r="EK383" s="241"/>
      <c r="EL383" s="241"/>
      <c r="EM383" s="241"/>
      <c r="EN383" s="241"/>
      <c r="EO383" s="241"/>
      <c r="EP383" s="241"/>
      <c r="EQ383" s="241"/>
      <c r="ER383" s="241"/>
      <c r="ES383" s="241"/>
      <c r="ET383" s="241"/>
      <c r="EU383" s="241"/>
      <c r="EV383" s="241"/>
      <c r="EW383" s="241"/>
      <c r="EX383" s="241"/>
      <c r="EY383" s="241"/>
      <c r="EZ383" s="241"/>
      <c r="FA383" s="241"/>
      <c r="FB383" s="241"/>
      <c r="FC383" s="241"/>
      <c r="FD383" s="241"/>
      <c r="FE383" s="241"/>
      <c r="FF383" s="241"/>
      <c r="FG383" s="241"/>
      <c r="FH383" s="241"/>
      <c r="FI383" s="241"/>
      <c r="FJ383" s="241"/>
      <c r="FK383" s="241"/>
      <c r="FL383" s="241"/>
      <c r="FM383" s="241"/>
      <c r="FN383" s="241"/>
      <c r="FO383" s="241"/>
      <c r="FP383" s="241"/>
      <c r="FQ383" s="241"/>
      <c r="FR383" s="241"/>
      <c r="FS383" s="241"/>
      <c r="FT383" s="241"/>
      <c r="FU383" s="241"/>
      <c r="FV383" s="241"/>
      <c r="FW383" s="241"/>
      <c r="FX383" s="241"/>
      <c r="FY383" s="241"/>
      <c r="FZ383" s="241"/>
      <c r="GA383" s="241"/>
      <c r="GB383" s="241"/>
      <c r="GC383" s="241"/>
      <c r="GD383" s="241"/>
      <c r="GE383" s="241"/>
      <c r="GF383" s="241"/>
      <c r="GG383" s="241"/>
      <c r="GH383" s="241"/>
      <c r="GI383" s="241"/>
      <c r="GJ383" s="241"/>
      <c r="GK383" s="241"/>
      <c r="GL383" s="241"/>
      <c r="GM383" s="241"/>
      <c r="GN383" s="241"/>
      <c r="GO383" s="241"/>
      <c r="GP383" s="241"/>
      <c r="GQ383" s="241"/>
      <c r="GR383" s="241"/>
      <c r="GS383" s="241"/>
      <c r="GT383" s="241"/>
      <c r="GU383" s="241"/>
      <c r="GV383" s="241"/>
      <c r="GW383" s="241"/>
      <c r="GX383" s="241"/>
      <c r="GY383" s="241"/>
      <c r="GZ383" s="241"/>
      <c r="HA383" s="241"/>
      <c r="HB383" s="241"/>
      <c r="HC383" s="241"/>
      <c r="HD383" s="241"/>
      <c r="HE383" s="241"/>
      <c r="HF383" s="241"/>
    </row>
    <row r="384" spans="1:214" s="299" customFormat="1" ht="15" customHeight="1">
      <c r="A384" s="284"/>
      <c r="B384" s="284"/>
      <c r="C384" s="241"/>
      <c r="D384" s="241"/>
      <c r="E384" s="241"/>
      <c r="F384" s="241"/>
      <c r="G384" s="241"/>
      <c r="H384" s="241"/>
      <c r="I384" s="241"/>
      <c r="J384" s="241"/>
      <c r="K384" s="241"/>
      <c r="L384" s="241"/>
      <c r="M384" s="241"/>
      <c r="N384" s="241"/>
      <c r="O384" s="241"/>
      <c r="P384" s="241"/>
      <c r="Q384" s="241"/>
      <c r="R384" s="241"/>
      <c r="S384" s="241"/>
      <c r="T384" s="241"/>
      <c r="U384" s="241" t="s">
        <v>576</v>
      </c>
      <c r="V384" s="241"/>
      <c r="W384" s="241"/>
      <c r="X384" s="241"/>
      <c r="Y384" s="241"/>
      <c r="Z384" s="241"/>
      <c r="AA384" s="241"/>
      <c r="AB384" s="241"/>
      <c r="AC384" s="241" t="s">
        <v>325</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c r="EN384" s="241"/>
      <c r="EO384" s="241"/>
      <c r="EP384" s="241"/>
      <c r="EQ384" s="241"/>
      <c r="ER384" s="241"/>
      <c r="ES384" s="241"/>
      <c r="ET384" s="241"/>
      <c r="EU384" s="241"/>
      <c r="EV384" s="241"/>
      <c r="EW384" s="241"/>
      <c r="EX384" s="241"/>
      <c r="EY384" s="241"/>
      <c r="EZ384" s="241"/>
      <c r="FA384" s="241"/>
      <c r="FB384" s="241"/>
      <c r="FC384" s="241"/>
      <c r="FD384" s="241"/>
      <c r="FE384" s="241"/>
      <c r="FF384" s="241"/>
      <c r="FG384" s="241"/>
      <c r="FH384" s="241"/>
      <c r="FI384" s="241"/>
      <c r="FJ384" s="241"/>
      <c r="FK384" s="241"/>
      <c r="FL384" s="241"/>
      <c r="FM384" s="241"/>
      <c r="FN384" s="241"/>
      <c r="FO384" s="241"/>
      <c r="FP384" s="241"/>
      <c r="FQ384" s="241"/>
      <c r="FR384" s="241"/>
      <c r="FS384" s="241"/>
      <c r="FT384" s="241"/>
      <c r="FU384" s="241"/>
      <c r="FV384" s="241"/>
      <c r="FW384" s="241"/>
      <c r="FX384" s="241"/>
      <c r="FY384" s="241"/>
      <c r="FZ384" s="241"/>
      <c r="GA384" s="241"/>
      <c r="GB384" s="241"/>
      <c r="GC384" s="241"/>
      <c r="GD384" s="241"/>
      <c r="GE384" s="241"/>
      <c r="GF384" s="241"/>
      <c r="GG384" s="241"/>
      <c r="GH384" s="241"/>
      <c r="GI384" s="241"/>
      <c r="GJ384" s="241"/>
      <c r="GK384" s="241"/>
      <c r="GL384" s="241"/>
      <c r="GM384" s="241"/>
      <c r="GN384" s="241"/>
      <c r="GO384" s="241"/>
      <c r="GP384" s="241"/>
      <c r="GQ384" s="241"/>
      <c r="GR384" s="241"/>
      <c r="GS384" s="241"/>
      <c r="GT384" s="241"/>
      <c r="GU384" s="241"/>
      <c r="GV384" s="241"/>
      <c r="GW384" s="241"/>
      <c r="GX384" s="241"/>
      <c r="GY384" s="241"/>
      <c r="GZ384" s="241"/>
      <c r="HA384" s="241"/>
      <c r="HB384" s="241"/>
      <c r="HC384" s="241"/>
      <c r="HD384" s="241"/>
      <c r="HE384" s="241"/>
      <c r="HF384" s="241"/>
    </row>
    <row r="385" spans="1:214" s="299" customFormat="1" ht="15" customHeight="1">
      <c r="A385" s="284"/>
      <c r="B385" s="284"/>
      <c r="C385" s="241"/>
      <c r="D385" s="241"/>
      <c r="E385" s="241"/>
      <c r="F385" s="241"/>
      <c r="G385" s="241"/>
      <c r="H385" s="241"/>
      <c r="I385" s="241"/>
      <c r="J385" s="241"/>
      <c r="K385" s="241"/>
      <c r="L385" s="241"/>
      <c r="M385" s="241"/>
      <c r="N385" s="241"/>
      <c r="O385" s="241"/>
      <c r="P385" s="241"/>
      <c r="Q385" s="241"/>
      <c r="R385" s="241"/>
      <c r="S385" s="241"/>
      <c r="T385" s="241"/>
      <c r="U385" s="241" t="s">
        <v>577</v>
      </c>
      <c r="V385" s="241"/>
      <c r="W385" s="241"/>
      <c r="X385" s="241"/>
      <c r="Y385" s="241"/>
      <c r="Z385" s="241"/>
      <c r="AA385" s="241"/>
      <c r="AB385" s="241"/>
      <c r="AC385" s="241" t="s">
        <v>316</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c r="EN385" s="241"/>
      <c r="EO385" s="241"/>
      <c r="EP385" s="241"/>
      <c r="EQ385" s="241"/>
      <c r="ER385" s="241"/>
      <c r="ES385" s="241"/>
      <c r="ET385" s="241"/>
      <c r="EU385" s="241"/>
      <c r="EV385" s="241"/>
      <c r="EW385" s="241"/>
      <c r="EX385" s="241"/>
      <c r="EY385" s="241"/>
      <c r="EZ385" s="241"/>
      <c r="FA385" s="241"/>
      <c r="FB385" s="241"/>
      <c r="FC385" s="241"/>
      <c r="FD385" s="241"/>
      <c r="FE385" s="241"/>
      <c r="FF385" s="241"/>
      <c r="FG385" s="241"/>
      <c r="FH385" s="241"/>
      <c r="FI385" s="241"/>
      <c r="FJ385" s="241"/>
      <c r="FK385" s="241"/>
      <c r="FL385" s="241"/>
      <c r="FM385" s="241"/>
      <c r="FN385" s="241"/>
      <c r="FO385" s="241"/>
      <c r="FP385" s="241"/>
      <c r="FQ385" s="241"/>
      <c r="FR385" s="241"/>
      <c r="FS385" s="241"/>
      <c r="FT385" s="241"/>
      <c r="FU385" s="241"/>
      <c r="FV385" s="241"/>
      <c r="FW385" s="241"/>
      <c r="FX385" s="241"/>
      <c r="FY385" s="241"/>
      <c r="FZ385" s="241"/>
      <c r="GA385" s="241"/>
      <c r="GB385" s="241"/>
      <c r="GC385" s="241"/>
      <c r="GD385" s="241"/>
      <c r="GE385" s="241"/>
      <c r="GF385" s="241"/>
      <c r="GG385" s="241"/>
      <c r="GH385" s="241"/>
      <c r="GI385" s="241"/>
      <c r="GJ385" s="241"/>
      <c r="GK385" s="241"/>
      <c r="GL385" s="241"/>
      <c r="GM385" s="241"/>
      <c r="GN385" s="241"/>
      <c r="GO385" s="241"/>
      <c r="GP385" s="241"/>
      <c r="GQ385" s="241"/>
      <c r="GR385" s="241"/>
      <c r="GS385" s="241"/>
      <c r="GT385" s="241"/>
      <c r="GU385" s="241"/>
      <c r="GV385" s="241"/>
      <c r="GW385" s="241"/>
      <c r="GX385" s="241"/>
      <c r="GY385" s="241"/>
      <c r="GZ385" s="241"/>
      <c r="HA385" s="241"/>
      <c r="HB385" s="241"/>
      <c r="HC385" s="241"/>
      <c r="HD385" s="241"/>
      <c r="HE385" s="241"/>
      <c r="HF385" s="241"/>
    </row>
    <row r="386" spans="1:214" s="299" customFormat="1" ht="15" customHeight="1">
      <c r="A386" s="284"/>
      <c r="B386" s="284"/>
      <c r="C386" s="241"/>
      <c r="D386" s="241"/>
      <c r="E386" s="241"/>
      <c r="F386" s="241"/>
      <c r="G386" s="241"/>
      <c r="H386" s="241"/>
      <c r="I386" s="241"/>
      <c r="J386" s="241"/>
      <c r="K386" s="241"/>
      <c r="L386" s="241"/>
      <c r="M386" s="241"/>
      <c r="N386" s="241"/>
      <c r="O386" s="241"/>
      <c r="P386" s="241"/>
      <c r="Q386" s="241"/>
      <c r="R386" s="241"/>
      <c r="S386" s="241"/>
      <c r="T386" s="241"/>
      <c r="U386" s="241" t="s">
        <v>578</v>
      </c>
      <c r="V386" s="241"/>
      <c r="W386" s="241"/>
      <c r="X386" s="241"/>
      <c r="Y386" s="241"/>
      <c r="Z386" s="241"/>
      <c r="AA386" s="241"/>
      <c r="AB386" s="241"/>
      <c r="AC386" s="241" t="s">
        <v>386</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c r="CJ386" s="241"/>
      <c r="CK386" s="241"/>
      <c r="CL386" s="241"/>
      <c r="CM386" s="241"/>
      <c r="CN386" s="241"/>
      <c r="CO386" s="241"/>
      <c r="CP386" s="241"/>
      <c r="CQ386" s="241"/>
      <c r="CR386" s="241"/>
      <c r="CS386" s="241"/>
      <c r="CT386" s="241"/>
      <c r="CU386" s="241"/>
      <c r="CV386" s="241"/>
      <c r="CW386" s="241"/>
      <c r="CX386" s="241"/>
      <c r="CY386" s="241"/>
      <c r="CZ386" s="241"/>
      <c r="DA386" s="241"/>
      <c r="DB386" s="241"/>
      <c r="DC386" s="241"/>
      <c r="DD386" s="241"/>
      <c r="DE386" s="241"/>
      <c r="DF386" s="241"/>
      <c r="DG386" s="241"/>
      <c r="DH386" s="241"/>
      <c r="DI386" s="241"/>
      <c r="DJ386" s="241"/>
      <c r="DK386" s="241"/>
      <c r="DL386" s="241"/>
      <c r="DM386" s="241"/>
      <c r="DN386" s="241"/>
      <c r="DO386" s="241"/>
      <c r="DP386" s="241"/>
      <c r="DQ386" s="241"/>
      <c r="DR386" s="241"/>
      <c r="DS386" s="241"/>
      <c r="DT386" s="241"/>
      <c r="DU386" s="241"/>
      <c r="DV386" s="241"/>
      <c r="DW386" s="241"/>
      <c r="DX386" s="241"/>
      <c r="DY386" s="241"/>
      <c r="DZ386" s="241"/>
      <c r="EA386" s="241"/>
      <c r="EB386" s="241"/>
      <c r="EC386" s="241"/>
      <c r="ED386" s="241"/>
      <c r="EE386" s="241"/>
      <c r="EF386" s="241"/>
      <c r="EG386" s="241"/>
      <c r="EH386" s="241"/>
      <c r="EI386" s="241"/>
      <c r="EJ386" s="241"/>
      <c r="EK386" s="241"/>
      <c r="EL386" s="241"/>
      <c r="EM386" s="241"/>
      <c r="EN386" s="241"/>
      <c r="EO386" s="241"/>
      <c r="EP386" s="241"/>
      <c r="EQ386" s="241"/>
      <c r="ER386" s="241"/>
      <c r="ES386" s="241"/>
      <c r="ET386" s="241"/>
      <c r="EU386" s="241"/>
      <c r="EV386" s="241"/>
      <c r="EW386" s="241"/>
      <c r="EX386" s="241"/>
      <c r="EY386" s="241"/>
      <c r="EZ386" s="241"/>
      <c r="FA386" s="241"/>
      <c r="FB386" s="241"/>
      <c r="FC386" s="241"/>
      <c r="FD386" s="241"/>
      <c r="FE386" s="241"/>
      <c r="FF386" s="241"/>
      <c r="FG386" s="241"/>
      <c r="FH386" s="241"/>
      <c r="FI386" s="241"/>
      <c r="FJ386" s="241"/>
      <c r="FK386" s="241"/>
      <c r="FL386" s="241"/>
      <c r="FM386" s="241"/>
      <c r="FN386" s="241"/>
      <c r="FO386" s="241"/>
      <c r="FP386" s="241"/>
      <c r="FQ386" s="241"/>
      <c r="FR386" s="241"/>
      <c r="FS386" s="241"/>
      <c r="FT386" s="241"/>
      <c r="FU386" s="241"/>
      <c r="FV386" s="241"/>
      <c r="FW386" s="241"/>
      <c r="FX386" s="241"/>
      <c r="FY386" s="241"/>
      <c r="FZ386" s="241"/>
      <c r="GA386" s="241"/>
      <c r="GB386" s="241"/>
      <c r="GC386" s="241"/>
      <c r="GD386" s="241"/>
      <c r="GE386" s="241"/>
      <c r="GF386" s="241"/>
      <c r="GG386" s="241"/>
      <c r="GH386" s="241"/>
      <c r="GI386" s="241"/>
      <c r="GJ386" s="241"/>
      <c r="GK386" s="241"/>
      <c r="GL386" s="241"/>
      <c r="GM386" s="241"/>
      <c r="GN386" s="241"/>
      <c r="GO386" s="241"/>
      <c r="GP386" s="241"/>
      <c r="GQ386" s="241"/>
      <c r="GR386" s="241"/>
      <c r="GS386" s="241"/>
      <c r="GT386" s="241"/>
      <c r="GU386" s="241"/>
      <c r="GV386" s="241"/>
      <c r="GW386" s="241"/>
      <c r="GX386" s="241"/>
      <c r="GY386" s="241"/>
      <c r="GZ386" s="241"/>
      <c r="HA386" s="241"/>
      <c r="HB386" s="241"/>
      <c r="HC386" s="241"/>
      <c r="HD386" s="241"/>
      <c r="HE386" s="241"/>
      <c r="HF386" s="241"/>
    </row>
    <row r="387" spans="1:214" s="299" customFormat="1" ht="15" customHeight="1">
      <c r="A387" s="284"/>
      <c r="B387" s="284"/>
      <c r="C387" s="241"/>
      <c r="D387" s="241"/>
      <c r="E387" s="241"/>
      <c r="F387" s="241"/>
      <c r="G387" s="241"/>
      <c r="H387" s="241"/>
      <c r="I387" s="241"/>
      <c r="J387" s="241"/>
      <c r="K387" s="241"/>
      <c r="L387" s="241"/>
      <c r="M387" s="241"/>
      <c r="N387" s="241"/>
      <c r="O387" s="241"/>
      <c r="P387" s="241"/>
      <c r="Q387" s="241"/>
      <c r="R387" s="241"/>
      <c r="S387" s="241"/>
      <c r="T387" s="241"/>
      <c r="U387" s="241" t="s">
        <v>579</v>
      </c>
      <c r="V387" s="241"/>
      <c r="W387" s="241"/>
      <c r="X387" s="241"/>
      <c r="Y387" s="241"/>
      <c r="Z387" s="241"/>
      <c r="AA387" s="241"/>
      <c r="AB387" s="241"/>
      <c r="AC387" s="241" t="s">
        <v>316</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c r="DD387" s="241"/>
      <c r="DE387" s="241"/>
      <c r="DF387" s="241"/>
      <c r="DG387" s="241"/>
      <c r="DH387" s="241"/>
      <c r="DI387" s="241"/>
      <c r="DJ387" s="241"/>
      <c r="DK387" s="241"/>
      <c r="DL387" s="241"/>
      <c r="DM387" s="241"/>
      <c r="DN387" s="241"/>
      <c r="DO387" s="241"/>
      <c r="DP387" s="241"/>
      <c r="DQ387" s="241"/>
      <c r="DR387" s="241"/>
      <c r="DS387" s="241"/>
      <c r="DT387" s="241"/>
      <c r="DU387" s="241"/>
      <c r="DV387" s="241"/>
      <c r="DW387" s="241"/>
      <c r="DX387" s="241"/>
      <c r="DY387" s="241"/>
      <c r="DZ387" s="241"/>
      <c r="EA387" s="241"/>
      <c r="EB387" s="241"/>
      <c r="EC387" s="241"/>
      <c r="ED387" s="241"/>
      <c r="EE387" s="241"/>
      <c r="EF387" s="241"/>
      <c r="EG387" s="241"/>
      <c r="EH387" s="241"/>
      <c r="EI387" s="241"/>
      <c r="EJ387" s="241"/>
      <c r="EK387" s="241"/>
      <c r="EL387" s="241"/>
      <c r="EM387" s="241"/>
      <c r="EN387" s="241"/>
      <c r="EO387" s="241"/>
      <c r="EP387" s="241"/>
      <c r="EQ387" s="241"/>
      <c r="ER387" s="241"/>
      <c r="ES387" s="241"/>
      <c r="ET387" s="241"/>
      <c r="EU387" s="241"/>
      <c r="EV387" s="241"/>
      <c r="EW387" s="241"/>
      <c r="EX387" s="241"/>
      <c r="EY387" s="241"/>
      <c r="EZ387" s="241"/>
      <c r="FA387" s="241"/>
      <c r="FB387" s="241"/>
      <c r="FC387" s="241"/>
      <c r="FD387" s="241"/>
      <c r="FE387" s="241"/>
      <c r="FF387" s="241"/>
      <c r="FG387" s="241"/>
      <c r="FH387" s="241"/>
      <c r="FI387" s="241"/>
      <c r="FJ387" s="241"/>
      <c r="FK387" s="241"/>
      <c r="FL387" s="241"/>
      <c r="FM387" s="241"/>
      <c r="FN387" s="241"/>
      <c r="FO387" s="241"/>
      <c r="FP387" s="241"/>
      <c r="FQ387" s="241"/>
      <c r="FR387" s="241"/>
      <c r="FS387" s="241"/>
      <c r="FT387" s="241"/>
      <c r="FU387" s="241"/>
      <c r="FV387" s="241"/>
      <c r="FW387" s="241"/>
      <c r="FX387" s="241"/>
      <c r="FY387" s="241"/>
      <c r="FZ387" s="241"/>
      <c r="GA387" s="241"/>
      <c r="GB387" s="241"/>
      <c r="GC387" s="241"/>
      <c r="GD387" s="241"/>
      <c r="GE387" s="241"/>
      <c r="GF387" s="241"/>
      <c r="GG387" s="241"/>
      <c r="GH387" s="241"/>
      <c r="GI387" s="241"/>
      <c r="GJ387" s="241"/>
      <c r="GK387" s="241"/>
      <c r="GL387" s="241"/>
      <c r="GM387" s="241"/>
      <c r="GN387" s="241"/>
      <c r="GO387" s="241"/>
      <c r="GP387" s="241"/>
      <c r="GQ387" s="241"/>
      <c r="GR387" s="241"/>
      <c r="GS387" s="241"/>
      <c r="GT387" s="241"/>
      <c r="GU387" s="241"/>
      <c r="GV387" s="241"/>
      <c r="GW387" s="241"/>
      <c r="GX387" s="241"/>
      <c r="GY387" s="241"/>
      <c r="GZ387" s="241"/>
      <c r="HA387" s="241"/>
      <c r="HB387" s="241"/>
      <c r="HC387" s="241"/>
      <c r="HD387" s="241"/>
      <c r="HE387" s="241"/>
      <c r="HF387" s="241"/>
    </row>
    <row r="388" spans="1:214" s="299" customFormat="1" ht="15" customHeight="1">
      <c r="A388" s="284"/>
      <c r="B388" s="284"/>
      <c r="C388" s="241"/>
      <c r="D388" s="241"/>
      <c r="E388" s="241"/>
      <c r="F388" s="241"/>
      <c r="G388" s="241"/>
      <c r="H388" s="241"/>
      <c r="I388" s="241"/>
      <c r="J388" s="241"/>
      <c r="K388" s="241"/>
      <c r="L388" s="241"/>
      <c r="M388" s="241"/>
      <c r="N388" s="241"/>
      <c r="O388" s="241"/>
      <c r="P388" s="241"/>
      <c r="Q388" s="241"/>
      <c r="R388" s="241"/>
      <c r="S388" s="241"/>
      <c r="T388" s="241"/>
      <c r="U388" s="241" t="s">
        <v>580</v>
      </c>
      <c r="V388" s="241"/>
      <c r="W388" s="241"/>
      <c r="X388" s="241"/>
      <c r="Y388" s="241"/>
      <c r="Z388" s="241"/>
      <c r="AA388" s="241"/>
      <c r="AB388" s="241"/>
      <c r="AC388" s="241" t="s">
        <v>350</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241"/>
      <c r="DB388" s="241"/>
      <c r="DC388" s="241"/>
      <c r="DD388" s="241"/>
      <c r="DE388" s="241"/>
      <c r="DF388" s="241"/>
      <c r="DG388" s="241"/>
      <c r="DH388" s="241"/>
      <c r="DI388" s="241"/>
      <c r="DJ388" s="241"/>
      <c r="DK388" s="241"/>
      <c r="DL388" s="241"/>
      <c r="DM388" s="241"/>
      <c r="DN388" s="241"/>
      <c r="DO388" s="241"/>
      <c r="DP388" s="241"/>
      <c r="DQ388" s="241"/>
      <c r="DR388" s="241"/>
      <c r="DS388" s="241"/>
      <c r="DT388" s="241"/>
      <c r="DU388" s="241"/>
      <c r="DV388" s="241"/>
      <c r="DW388" s="241"/>
      <c r="DX388" s="241"/>
      <c r="DY388" s="241"/>
      <c r="DZ388" s="241"/>
      <c r="EA388" s="241"/>
      <c r="EB388" s="241"/>
      <c r="EC388" s="241"/>
      <c r="ED388" s="241"/>
      <c r="EE388" s="241"/>
      <c r="EF388" s="241"/>
      <c r="EG388" s="241"/>
      <c r="EH388" s="241"/>
      <c r="EI388" s="241"/>
      <c r="EJ388" s="241"/>
      <c r="EK388" s="241"/>
      <c r="EL388" s="241"/>
      <c r="EM388" s="241"/>
      <c r="EN388" s="241"/>
      <c r="EO388" s="241"/>
      <c r="EP388" s="241"/>
      <c r="EQ388" s="241"/>
      <c r="ER388" s="241"/>
      <c r="ES388" s="241"/>
      <c r="ET388" s="241"/>
      <c r="EU388" s="241"/>
      <c r="EV388" s="241"/>
      <c r="EW388" s="241"/>
      <c r="EX388" s="241"/>
      <c r="EY388" s="241"/>
      <c r="EZ388" s="241"/>
      <c r="FA388" s="241"/>
      <c r="FB388" s="241"/>
      <c r="FC388" s="241"/>
      <c r="FD388" s="241"/>
      <c r="FE388" s="241"/>
      <c r="FF388" s="241"/>
      <c r="FG388" s="241"/>
      <c r="FH388" s="241"/>
      <c r="FI388" s="241"/>
      <c r="FJ388" s="241"/>
      <c r="FK388" s="241"/>
      <c r="FL388" s="241"/>
      <c r="FM388" s="241"/>
      <c r="FN388" s="241"/>
      <c r="FO388" s="241"/>
      <c r="FP388" s="241"/>
      <c r="FQ388" s="241"/>
      <c r="FR388" s="241"/>
      <c r="FS388" s="241"/>
      <c r="FT388" s="241"/>
      <c r="FU388" s="241"/>
      <c r="FV388" s="241"/>
      <c r="FW388" s="241"/>
      <c r="FX388" s="241"/>
      <c r="FY388" s="241"/>
      <c r="FZ388" s="241"/>
      <c r="GA388" s="241"/>
      <c r="GB388" s="241"/>
      <c r="GC388" s="241"/>
      <c r="GD388" s="241"/>
      <c r="GE388" s="241"/>
      <c r="GF388" s="241"/>
      <c r="GG388" s="241"/>
      <c r="GH388" s="241"/>
      <c r="GI388" s="241"/>
      <c r="GJ388" s="241"/>
      <c r="GK388" s="241"/>
      <c r="GL388" s="241"/>
      <c r="GM388" s="241"/>
      <c r="GN388" s="241"/>
      <c r="GO388" s="241"/>
      <c r="GP388" s="241"/>
      <c r="GQ388" s="241"/>
      <c r="GR388" s="241"/>
      <c r="GS388" s="241"/>
      <c r="GT388" s="241"/>
      <c r="GU388" s="241"/>
      <c r="GV388" s="241"/>
      <c r="GW388" s="241"/>
      <c r="GX388" s="241"/>
      <c r="GY388" s="241"/>
      <c r="GZ388" s="241"/>
      <c r="HA388" s="241"/>
      <c r="HB388" s="241"/>
      <c r="HC388" s="241"/>
      <c r="HD388" s="241"/>
      <c r="HE388" s="241"/>
      <c r="HF388" s="241"/>
    </row>
    <row r="389" spans="1:214" s="299" customFormat="1" ht="15" customHeight="1">
      <c r="A389" s="284"/>
      <c r="B389" s="284"/>
      <c r="C389" s="241"/>
      <c r="D389" s="241"/>
      <c r="E389" s="241"/>
      <c r="F389" s="241"/>
      <c r="G389" s="241"/>
      <c r="H389" s="241"/>
      <c r="I389" s="241"/>
      <c r="J389" s="241"/>
      <c r="K389" s="241"/>
      <c r="L389" s="241"/>
      <c r="M389" s="241"/>
      <c r="N389" s="241"/>
      <c r="O389" s="241"/>
      <c r="P389" s="241"/>
      <c r="Q389" s="241"/>
      <c r="R389" s="241"/>
      <c r="S389" s="241"/>
      <c r="T389" s="241"/>
      <c r="U389" s="241" t="s">
        <v>581</v>
      </c>
      <c r="V389" s="241"/>
      <c r="W389" s="241"/>
      <c r="X389" s="241"/>
      <c r="Y389" s="241"/>
      <c r="Z389" s="241"/>
      <c r="AA389" s="241"/>
      <c r="AB389" s="241"/>
      <c r="AC389" s="241" t="s">
        <v>313</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c r="CJ389" s="241"/>
      <c r="CK389" s="241"/>
      <c r="CL389" s="241"/>
      <c r="CM389" s="241"/>
      <c r="CN389" s="241"/>
      <c r="CO389" s="241"/>
      <c r="CP389" s="241"/>
      <c r="CQ389" s="241"/>
      <c r="CR389" s="241"/>
      <c r="CS389" s="241"/>
      <c r="CT389" s="241"/>
      <c r="CU389" s="241"/>
      <c r="CV389" s="241"/>
      <c r="CW389" s="241"/>
      <c r="CX389" s="241"/>
      <c r="CY389" s="241"/>
      <c r="CZ389" s="241"/>
      <c r="DA389" s="241"/>
      <c r="DB389" s="241"/>
      <c r="DC389" s="241"/>
      <c r="DD389" s="241"/>
      <c r="DE389" s="241"/>
      <c r="DF389" s="241"/>
      <c r="DG389" s="241"/>
      <c r="DH389" s="241"/>
      <c r="DI389" s="241"/>
      <c r="DJ389" s="241"/>
      <c r="DK389" s="241"/>
      <c r="DL389" s="241"/>
      <c r="DM389" s="241"/>
      <c r="DN389" s="241"/>
      <c r="DO389" s="241"/>
      <c r="DP389" s="241"/>
      <c r="DQ389" s="241"/>
      <c r="DR389" s="241"/>
      <c r="DS389" s="241"/>
      <c r="DT389" s="241"/>
      <c r="DU389" s="241"/>
      <c r="DV389" s="241"/>
      <c r="DW389" s="241"/>
      <c r="DX389" s="241"/>
      <c r="DY389" s="241"/>
      <c r="DZ389" s="241"/>
      <c r="EA389" s="241"/>
      <c r="EB389" s="241"/>
      <c r="EC389" s="241"/>
      <c r="ED389" s="241"/>
      <c r="EE389" s="241"/>
      <c r="EF389" s="241"/>
      <c r="EG389" s="241"/>
      <c r="EH389" s="241"/>
      <c r="EI389" s="241"/>
      <c r="EJ389" s="241"/>
      <c r="EK389" s="241"/>
      <c r="EL389" s="241"/>
      <c r="EM389" s="241"/>
      <c r="EN389" s="241"/>
      <c r="EO389" s="241"/>
      <c r="EP389" s="241"/>
      <c r="EQ389" s="241"/>
      <c r="ER389" s="241"/>
      <c r="ES389" s="241"/>
      <c r="ET389" s="241"/>
      <c r="EU389" s="241"/>
      <c r="EV389" s="241"/>
      <c r="EW389" s="241"/>
      <c r="EX389" s="241"/>
      <c r="EY389" s="241"/>
      <c r="EZ389" s="241"/>
      <c r="FA389" s="241"/>
      <c r="FB389" s="241"/>
      <c r="FC389" s="241"/>
      <c r="FD389" s="241"/>
      <c r="FE389" s="241"/>
      <c r="FF389" s="241"/>
      <c r="FG389" s="241"/>
      <c r="FH389" s="241"/>
      <c r="FI389" s="241"/>
      <c r="FJ389" s="241"/>
      <c r="FK389" s="241"/>
      <c r="FL389" s="241"/>
      <c r="FM389" s="241"/>
      <c r="FN389" s="241"/>
      <c r="FO389" s="241"/>
      <c r="FP389" s="241"/>
      <c r="FQ389" s="241"/>
      <c r="FR389" s="241"/>
      <c r="FS389" s="241"/>
      <c r="FT389" s="241"/>
      <c r="FU389" s="241"/>
      <c r="FV389" s="241"/>
      <c r="FW389" s="241"/>
      <c r="FX389" s="241"/>
      <c r="FY389" s="241"/>
      <c r="FZ389" s="241"/>
      <c r="GA389" s="241"/>
      <c r="GB389" s="241"/>
      <c r="GC389" s="241"/>
      <c r="GD389" s="241"/>
      <c r="GE389" s="241"/>
      <c r="GF389" s="241"/>
      <c r="GG389" s="241"/>
      <c r="GH389" s="241"/>
      <c r="GI389" s="241"/>
      <c r="GJ389" s="241"/>
      <c r="GK389" s="241"/>
      <c r="GL389" s="241"/>
      <c r="GM389" s="241"/>
      <c r="GN389" s="241"/>
      <c r="GO389" s="241"/>
      <c r="GP389" s="241"/>
      <c r="GQ389" s="241"/>
      <c r="GR389" s="241"/>
      <c r="GS389" s="241"/>
      <c r="GT389" s="241"/>
      <c r="GU389" s="241"/>
      <c r="GV389" s="241"/>
      <c r="GW389" s="241"/>
      <c r="GX389" s="241"/>
      <c r="GY389" s="241"/>
      <c r="GZ389" s="241"/>
      <c r="HA389" s="241"/>
      <c r="HB389" s="241"/>
      <c r="HC389" s="241"/>
      <c r="HD389" s="241"/>
      <c r="HE389" s="241"/>
      <c r="HF389" s="241"/>
    </row>
    <row r="390" spans="1:214" s="299" customFormat="1" ht="15" customHeight="1">
      <c r="A390" s="284"/>
      <c r="B390" s="284"/>
      <c r="C390" s="241"/>
      <c r="D390" s="241"/>
      <c r="E390" s="241"/>
      <c r="F390" s="241"/>
      <c r="G390" s="241"/>
      <c r="H390" s="241"/>
      <c r="I390" s="241"/>
      <c r="J390" s="241"/>
      <c r="K390" s="241"/>
      <c r="L390" s="241"/>
      <c r="M390" s="241"/>
      <c r="N390" s="241"/>
      <c r="O390" s="241"/>
      <c r="P390" s="241"/>
      <c r="Q390" s="241"/>
      <c r="R390" s="241"/>
      <c r="S390" s="241"/>
      <c r="T390" s="241"/>
      <c r="U390" s="241" t="s">
        <v>282</v>
      </c>
      <c r="V390" s="241"/>
      <c r="W390" s="241"/>
      <c r="X390" s="241"/>
      <c r="Y390" s="241"/>
      <c r="Z390" s="241"/>
      <c r="AA390" s="241"/>
      <c r="AB390" s="241"/>
      <c r="AC390" s="241" t="s">
        <v>350</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241"/>
      <c r="ET390" s="241"/>
      <c r="EU390" s="241"/>
      <c r="EV390" s="241"/>
      <c r="EW390" s="241"/>
      <c r="EX390" s="241"/>
      <c r="EY390" s="241"/>
      <c r="EZ390" s="241"/>
      <c r="FA390" s="241"/>
      <c r="FB390" s="241"/>
      <c r="FC390" s="241"/>
      <c r="FD390" s="241"/>
      <c r="FE390" s="241"/>
      <c r="FF390" s="241"/>
      <c r="FG390" s="241"/>
      <c r="FH390" s="241"/>
      <c r="FI390" s="241"/>
      <c r="FJ390" s="241"/>
      <c r="FK390" s="241"/>
      <c r="FL390" s="241"/>
      <c r="FM390" s="241"/>
      <c r="FN390" s="241"/>
      <c r="FO390" s="241"/>
      <c r="FP390" s="241"/>
      <c r="FQ390" s="241"/>
      <c r="FR390" s="241"/>
      <c r="FS390" s="241"/>
      <c r="FT390" s="241"/>
      <c r="FU390" s="241"/>
      <c r="FV390" s="241"/>
      <c r="FW390" s="241"/>
      <c r="FX390" s="241"/>
      <c r="FY390" s="241"/>
      <c r="FZ390" s="241"/>
      <c r="GA390" s="241"/>
      <c r="GB390" s="241"/>
      <c r="GC390" s="241"/>
      <c r="GD390" s="241"/>
      <c r="GE390" s="241"/>
      <c r="GF390" s="241"/>
      <c r="GG390" s="241"/>
      <c r="GH390" s="241"/>
      <c r="GI390" s="241"/>
      <c r="GJ390" s="241"/>
      <c r="GK390" s="241"/>
      <c r="GL390" s="241"/>
      <c r="GM390" s="241"/>
      <c r="GN390" s="241"/>
      <c r="GO390" s="241"/>
      <c r="GP390" s="241"/>
      <c r="GQ390" s="241"/>
      <c r="GR390" s="241"/>
      <c r="GS390" s="241"/>
      <c r="GT390" s="241"/>
      <c r="GU390" s="241"/>
      <c r="GV390" s="241"/>
      <c r="GW390" s="241"/>
      <c r="GX390" s="241"/>
      <c r="GY390" s="241"/>
      <c r="GZ390" s="241"/>
      <c r="HA390" s="241"/>
      <c r="HB390" s="241"/>
      <c r="HC390" s="241"/>
      <c r="HD390" s="241"/>
      <c r="HE390" s="241"/>
      <c r="HF390" s="241"/>
    </row>
    <row r="391" spans="1:214" s="299" customFormat="1" ht="15" customHeight="1">
      <c r="A391" s="284"/>
      <c r="B391" s="284"/>
      <c r="C391" s="241"/>
      <c r="D391" s="241"/>
      <c r="E391" s="241"/>
      <c r="F391" s="241"/>
      <c r="G391" s="241"/>
      <c r="H391" s="241"/>
      <c r="I391" s="241"/>
      <c r="J391" s="241"/>
      <c r="K391" s="241"/>
      <c r="L391" s="241"/>
      <c r="M391" s="241"/>
      <c r="N391" s="241"/>
      <c r="O391" s="241"/>
      <c r="P391" s="241"/>
      <c r="Q391" s="241"/>
      <c r="R391" s="241"/>
      <c r="S391" s="241"/>
      <c r="T391" s="241"/>
      <c r="U391" s="241" t="s">
        <v>582</v>
      </c>
      <c r="V391" s="241"/>
      <c r="W391" s="241"/>
      <c r="X391" s="241"/>
      <c r="Y391" s="241"/>
      <c r="Z391" s="241"/>
      <c r="AA391" s="241"/>
      <c r="AB391" s="241"/>
      <c r="AC391" s="241" t="s">
        <v>313</v>
      </c>
      <c r="AD391" s="241"/>
      <c r="AE391" s="241"/>
      <c r="AF391" s="241"/>
      <c r="AG391" s="241"/>
      <c r="AH391" s="241"/>
      <c r="AI391" s="241"/>
      <c r="AJ391" s="241"/>
      <c r="AK391" s="241"/>
      <c r="AL391" s="241"/>
      <c r="AM391" s="241"/>
      <c r="AN391" s="241"/>
      <c r="AO391" s="241"/>
      <c r="AP391" s="241"/>
      <c r="AQ391" s="241"/>
      <c r="AR391" s="241"/>
      <c r="AS391" s="241"/>
      <c r="AT391" s="241"/>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241"/>
      <c r="ET391" s="241"/>
      <c r="EU391" s="241"/>
      <c r="EV391" s="241"/>
      <c r="EW391" s="241"/>
      <c r="EX391" s="241"/>
      <c r="EY391" s="241"/>
      <c r="EZ391" s="241"/>
      <c r="FA391" s="241"/>
      <c r="FB391" s="241"/>
      <c r="FC391" s="241"/>
      <c r="FD391" s="241"/>
      <c r="FE391" s="241"/>
      <c r="FF391" s="241"/>
      <c r="FG391" s="241"/>
      <c r="FH391" s="241"/>
      <c r="FI391" s="241"/>
      <c r="FJ391" s="241"/>
      <c r="FK391" s="241"/>
      <c r="FL391" s="241"/>
      <c r="FM391" s="241"/>
      <c r="FN391" s="241"/>
      <c r="FO391" s="241"/>
      <c r="FP391" s="241"/>
      <c r="FQ391" s="241"/>
      <c r="FR391" s="241"/>
      <c r="FS391" s="241"/>
      <c r="FT391" s="241"/>
      <c r="FU391" s="241"/>
      <c r="FV391" s="241"/>
      <c r="FW391" s="241"/>
      <c r="FX391" s="241"/>
      <c r="FY391" s="241"/>
      <c r="FZ391" s="241"/>
      <c r="GA391" s="241"/>
      <c r="GB391" s="241"/>
      <c r="GC391" s="241"/>
      <c r="GD391" s="241"/>
      <c r="GE391" s="241"/>
      <c r="GF391" s="241"/>
      <c r="GG391" s="241"/>
      <c r="GH391" s="241"/>
      <c r="GI391" s="241"/>
      <c r="GJ391" s="241"/>
      <c r="GK391" s="241"/>
      <c r="GL391" s="241"/>
      <c r="GM391" s="241"/>
      <c r="GN391" s="241"/>
      <c r="GO391" s="241"/>
      <c r="GP391" s="241"/>
      <c r="GQ391" s="241"/>
      <c r="GR391" s="241"/>
      <c r="GS391" s="241"/>
      <c r="GT391" s="241"/>
      <c r="GU391" s="241"/>
      <c r="GV391" s="241"/>
      <c r="GW391" s="241"/>
      <c r="GX391" s="241"/>
      <c r="GY391" s="241"/>
      <c r="GZ391" s="241"/>
      <c r="HA391" s="241"/>
      <c r="HB391" s="241"/>
      <c r="HC391" s="241"/>
      <c r="HD391" s="241"/>
      <c r="HE391" s="241"/>
      <c r="HF391" s="241"/>
    </row>
    <row r="392" spans="1:214" s="299" customFormat="1" ht="15" customHeight="1">
      <c r="A392" s="284"/>
      <c r="B392" s="284"/>
      <c r="C392" s="241"/>
      <c r="D392" s="241"/>
      <c r="E392" s="241"/>
      <c r="F392" s="241"/>
      <c r="G392" s="241"/>
      <c r="H392" s="241"/>
      <c r="I392" s="241"/>
      <c r="J392" s="241"/>
      <c r="K392" s="241"/>
      <c r="L392" s="241"/>
      <c r="M392" s="241"/>
      <c r="N392" s="241"/>
      <c r="O392" s="241"/>
      <c r="P392" s="241"/>
      <c r="Q392" s="241"/>
      <c r="R392" s="241"/>
      <c r="S392" s="241"/>
      <c r="T392" s="241"/>
      <c r="U392" s="241" t="s">
        <v>583</v>
      </c>
      <c r="V392" s="241"/>
      <c r="W392" s="241"/>
      <c r="X392" s="241"/>
      <c r="Y392" s="241"/>
      <c r="Z392" s="241"/>
      <c r="AA392" s="241"/>
      <c r="AB392" s="241"/>
      <c r="AC392" s="241" t="s">
        <v>386</v>
      </c>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1"/>
      <c r="FM392" s="241"/>
      <c r="FN392" s="241"/>
      <c r="FO392" s="241"/>
      <c r="FP392" s="241"/>
      <c r="FQ392" s="241"/>
      <c r="FR392" s="241"/>
      <c r="FS392" s="241"/>
      <c r="FT392" s="241"/>
      <c r="FU392" s="241"/>
      <c r="FV392" s="241"/>
      <c r="FW392" s="241"/>
      <c r="FX392" s="241"/>
      <c r="FY392" s="241"/>
      <c r="FZ392" s="241"/>
      <c r="GA392" s="241"/>
      <c r="GB392" s="241"/>
      <c r="GC392" s="241"/>
      <c r="GD392" s="241"/>
      <c r="GE392" s="241"/>
      <c r="GF392" s="241"/>
      <c r="GG392" s="241"/>
      <c r="GH392" s="241"/>
      <c r="GI392" s="241"/>
      <c r="GJ392" s="241"/>
      <c r="GK392" s="241"/>
      <c r="GL392" s="241"/>
      <c r="GM392" s="241"/>
      <c r="GN392" s="241"/>
      <c r="GO392" s="241"/>
      <c r="GP392" s="241"/>
      <c r="GQ392" s="241"/>
      <c r="GR392" s="241"/>
      <c r="GS392" s="241"/>
      <c r="GT392" s="241"/>
      <c r="GU392" s="241"/>
      <c r="GV392" s="241"/>
      <c r="GW392" s="241"/>
      <c r="GX392" s="241"/>
      <c r="GY392" s="241"/>
      <c r="GZ392" s="241"/>
      <c r="HA392" s="241"/>
      <c r="HB392" s="241"/>
      <c r="HC392" s="241"/>
      <c r="HD392" s="241"/>
      <c r="HE392" s="241"/>
      <c r="HF392" s="241"/>
    </row>
    <row r="393" spans="1:214" s="299" customFormat="1" ht="15" customHeight="1">
      <c r="A393" s="284"/>
      <c r="B393" s="284"/>
      <c r="C393" s="241"/>
      <c r="D393" s="241"/>
      <c r="E393" s="241"/>
      <c r="F393" s="241"/>
      <c r="G393" s="241"/>
      <c r="H393" s="241"/>
      <c r="I393" s="241"/>
      <c r="J393" s="241"/>
      <c r="K393" s="241"/>
      <c r="L393" s="241"/>
      <c r="M393" s="241"/>
      <c r="N393" s="241"/>
      <c r="O393" s="241"/>
      <c r="P393" s="241"/>
      <c r="Q393" s="241"/>
      <c r="R393" s="241"/>
      <c r="S393" s="241"/>
      <c r="T393" s="241"/>
      <c r="U393" s="241" t="s">
        <v>584</v>
      </c>
      <c r="V393" s="241"/>
      <c r="W393" s="241"/>
      <c r="X393" s="241"/>
      <c r="Y393" s="241"/>
      <c r="Z393" s="241"/>
      <c r="AA393" s="241"/>
      <c r="AB393" s="241"/>
      <c r="AC393" s="241" t="s">
        <v>325</v>
      </c>
      <c r="AD393" s="241"/>
      <c r="AE393" s="241"/>
      <c r="AF393" s="241"/>
      <c r="AG393" s="241"/>
      <c r="AH393" s="241"/>
      <c r="AI393" s="241"/>
      <c r="AJ393" s="241"/>
      <c r="AK393" s="241"/>
      <c r="AL393" s="241"/>
      <c r="AM393" s="241"/>
      <c r="AN393" s="241"/>
      <c r="AO393" s="241"/>
      <c r="AP393" s="241"/>
      <c r="AQ393" s="241"/>
      <c r="AR393" s="241"/>
      <c r="AS393" s="241"/>
      <c r="AT393" s="241"/>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c r="CJ393" s="241"/>
      <c r="CK393" s="241"/>
      <c r="CL393" s="241"/>
      <c r="CM393" s="241"/>
      <c r="CN393" s="241"/>
      <c r="CO393" s="241"/>
      <c r="CP393" s="241"/>
      <c r="CQ393" s="241"/>
      <c r="CR393" s="241"/>
      <c r="CS393" s="241"/>
      <c r="CT393" s="241"/>
      <c r="CU393" s="241"/>
      <c r="CV393" s="241"/>
      <c r="CW393" s="241"/>
      <c r="CX393" s="241"/>
      <c r="CY393" s="241"/>
      <c r="CZ393" s="241"/>
      <c r="DA393" s="241"/>
      <c r="DB393" s="241"/>
      <c r="DC393" s="241"/>
      <c r="DD393" s="241"/>
      <c r="DE393" s="241"/>
      <c r="DF393" s="241"/>
      <c r="DG393" s="241"/>
      <c r="DH393" s="241"/>
      <c r="DI393" s="241"/>
      <c r="DJ393" s="241"/>
      <c r="DK393" s="241"/>
      <c r="DL393" s="241"/>
      <c r="DM393" s="241"/>
      <c r="DN393" s="241"/>
      <c r="DO393" s="241"/>
      <c r="DP393" s="241"/>
      <c r="DQ393" s="241"/>
      <c r="DR393" s="241"/>
      <c r="DS393" s="241"/>
      <c r="DT393" s="241"/>
      <c r="DU393" s="241"/>
      <c r="DV393" s="241"/>
      <c r="DW393" s="241"/>
      <c r="DX393" s="241"/>
      <c r="DY393" s="241"/>
      <c r="DZ393" s="241"/>
      <c r="EA393" s="241"/>
      <c r="EB393" s="241"/>
      <c r="EC393" s="241"/>
      <c r="ED393" s="241"/>
      <c r="EE393" s="241"/>
      <c r="EF393" s="241"/>
      <c r="EG393" s="241"/>
      <c r="EH393" s="241"/>
      <c r="EI393" s="241"/>
      <c r="EJ393" s="241"/>
      <c r="EK393" s="241"/>
      <c r="EL393" s="241"/>
      <c r="EM393" s="241"/>
      <c r="EN393" s="241"/>
      <c r="EO393" s="241"/>
      <c r="EP393" s="241"/>
      <c r="EQ393" s="241"/>
      <c r="ER393" s="241"/>
      <c r="ES393" s="241"/>
      <c r="ET393" s="241"/>
      <c r="EU393" s="241"/>
      <c r="EV393" s="241"/>
      <c r="EW393" s="241"/>
      <c r="EX393" s="241"/>
      <c r="EY393" s="241"/>
      <c r="EZ393" s="241"/>
      <c r="FA393" s="241"/>
      <c r="FB393" s="241"/>
      <c r="FC393" s="241"/>
      <c r="FD393" s="241"/>
      <c r="FE393" s="241"/>
      <c r="FF393" s="241"/>
      <c r="FG393" s="241"/>
      <c r="FH393" s="241"/>
      <c r="FI393" s="241"/>
      <c r="FJ393" s="241"/>
      <c r="FK393" s="241"/>
      <c r="FL393" s="241"/>
      <c r="FM393" s="241"/>
      <c r="FN393" s="241"/>
      <c r="FO393" s="241"/>
      <c r="FP393" s="241"/>
      <c r="FQ393" s="241"/>
      <c r="FR393" s="241"/>
      <c r="FS393" s="241"/>
      <c r="FT393" s="241"/>
      <c r="FU393" s="241"/>
      <c r="FV393" s="241"/>
      <c r="FW393" s="241"/>
      <c r="FX393" s="241"/>
      <c r="FY393" s="241"/>
      <c r="FZ393" s="241"/>
      <c r="GA393" s="241"/>
      <c r="GB393" s="241"/>
      <c r="GC393" s="241"/>
      <c r="GD393" s="241"/>
      <c r="GE393" s="241"/>
      <c r="GF393" s="241"/>
      <c r="GG393" s="241"/>
      <c r="GH393" s="241"/>
      <c r="GI393" s="241"/>
      <c r="GJ393" s="241"/>
      <c r="GK393" s="241"/>
      <c r="GL393" s="241"/>
      <c r="GM393" s="241"/>
      <c r="GN393" s="241"/>
      <c r="GO393" s="241"/>
      <c r="GP393" s="241"/>
      <c r="GQ393" s="241"/>
      <c r="GR393" s="241"/>
      <c r="GS393" s="241"/>
      <c r="GT393" s="241"/>
      <c r="GU393" s="241"/>
      <c r="GV393" s="241"/>
      <c r="GW393" s="241"/>
      <c r="GX393" s="241"/>
      <c r="GY393" s="241"/>
      <c r="GZ393" s="241"/>
      <c r="HA393" s="241"/>
      <c r="HB393" s="241"/>
      <c r="HC393" s="241"/>
      <c r="HD393" s="241"/>
      <c r="HE393" s="241"/>
      <c r="HF393" s="241"/>
    </row>
    <row r="394" spans="1:214" s="299" customFormat="1" ht="15" customHeight="1">
      <c r="A394" s="284"/>
      <c r="B394" s="284"/>
      <c r="C394" s="241"/>
      <c r="D394" s="241"/>
      <c r="E394" s="241"/>
      <c r="F394" s="241"/>
      <c r="G394" s="241"/>
      <c r="H394" s="241"/>
      <c r="I394" s="241"/>
      <c r="J394" s="241"/>
      <c r="K394" s="241"/>
      <c r="L394" s="241"/>
      <c r="M394" s="241"/>
      <c r="N394" s="241"/>
      <c r="O394" s="241"/>
      <c r="P394" s="241"/>
      <c r="Q394" s="241"/>
      <c r="R394" s="241"/>
      <c r="S394" s="241"/>
      <c r="T394" s="241"/>
      <c r="U394" s="241" t="s">
        <v>585</v>
      </c>
      <c r="V394" s="241"/>
      <c r="W394" s="241"/>
      <c r="X394" s="241"/>
      <c r="Y394" s="241"/>
      <c r="Z394" s="241"/>
      <c r="AA394" s="241"/>
      <c r="AB394" s="241"/>
      <c r="AC394" s="241" t="s">
        <v>325</v>
      </c>
      <c r="AD394" s="241"/>
      <c r="AE394" s="241"/>
      <c r="AF394" s="241"/>
      <c r="AG394" s="241"/>
      <c r="AH394" s="241"/>
      <c r="AI394" s="241"/>
      <c r="AJ394" s="241"/>
      <c r="AK394" s="241"/>
      <c r="AL394" s="241"/>
      <c r="AM394" s="241"/>
      <c r="AN394" s="241"/>
      <c r="AO394" s="241"/>
      <c r="AP394" s="241"/>
      <c r="AQ394" s="241"/>
      <c r="AR394" s="241"/>
      <c r="AS394" s="241"/>
      <c r="AT394" s="241"/>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c r="CJ394" s="241"/>
      <c r="CK394" s="241"/>
      <c r="CL394" s="241"/>
      <c r="CM394" s="241"/>
      <c r="CN394" s="241"/>
      <c r="CO394" s="241"/>
      <c r="CP394" s="241"/>
      <c r="CQ394" s="241"/>
      <c r="CR394" s="241"/>
      <c r="CS394" s="241"/>
      <c r="CT394" s="241"/>
      <c r="CU394" s="241"/>
      <c r="CV394" s="241"/>
      <c r="CW394" s="241"/>
      <c r="CX394" s="241"/>
      <c r="CY394" s="241"/>
      <c r="CZ394" s="241"/>
      <c r="DA394" s="241"/>
      <c r="DB394" s="241"/>
      <c r="DC394" s="241"/>
      <c r="DD394" s="241"/>
      <c r="DE394" s="241"/>
      <c r="DF394" s="241"/>
      <c r="DG394" s="241"/>
      <c r="DH394" s="241"/>
      <c r="DI394" s="241"/>
      <c r="DJ394" s="241"/>
      <c r="DK394" s="241"/>
      <c r="DL394" s="241"/>
      <c r="DM394" s="241"/>
      <c r="DN394" s="241"/>
      <c r="DO394" s="241"/>
      <c r="DP394" s="241"/>
      <c r="DQ394" s="241"/>
      <c r="DR394" s="241"/>
      <c r="DS394" s="241"/>
      <c r="DT394" s="241"/>
      <c r="DU394" s="241"/>
      <c r="DV394" s="241"/>
      <c r="DW394" s="241"/>
      <c r="DX394" s="241"/>
      <c r="DY394" s="241"/>
      <c r="DZ394" s="241"/>
      <c r="EA394" s="241"/>
      <c r="EB394" s="241"/>
      <c r="EC394" s="241"/>
      <c r="ED394" s="241"/>
      <c r="EE394" s="241"/>
      <c r="EF394" s="241"/>
      <c r="EG394" s="241"/>
      <c r="EH394" s="241"/>
      <c r="EI394" s="241"/>
      <c r="EJ394" s="241"/>
      <c r="EK394" s="241"/>
      <c r="EL394" s="241"/>
      <c r="EM394" s="241"/>
      <c r="EN394" s="241"/>
      <c r="EO394" s="241"/>
      <c r="EP394" s="241"/>
      <c r="EQ394" s="241"/>
      <c r="ER394" s="241"/>
      <c r="ES394" s="241"/>
      <c r="ET394" s="241"/>
      <c r="EU394" s="241"/>
      <c r="EV394" s="241"/>
      <c r="EW394" s="241"/>
      <c r="EX394" s="241"/>
      <c r="EY394" s="241"/>
      <c r="EZ394" s="241"/>
      <c r="FA394" s="241"/>
      <c r="FB394" s="241"/>
      <c r="FC394" s="241"/>
      <c r="FD394" s="241"/>
      <c r="FE394" s="241"/>
      <c r="FF394" s="241"/>
      <c r="FG394" s="241"/>
      <c r="FH394" s="241"/>
      <c r="FI394" s="241"/>
      <c r="FJ394" s="241"/>
      <c r="FK394" s="241"/>
      <c r="FL394" s="241"/>
      <c r="FM394" s="241"/>
      <c r="FN394" s="241"/>
      <c r="FO394" s="241"/>
      <c r="FP394" s="241"/>
      <c r="FQ394" s="241"/>
      <c r="FR394" s="241"/>
      <c r="FS394" s="241"/>
      <c r="FT394" s="241"/>
      <c r="FU394" s="241"/>
      <c r="FV394" s="241"/>
      <c r="FW394" s="241"/>
      <c r="FX394" s="241"/>
      <c r="FY394" s="241"/>
      <c r="FZ394" s="241"/>
      <c r="GA394" s="241"/>
      <c r="GB394" s="241"/>
      <c r="GC394" s="241"/>
      <c r="GD394" s="241"/>
      <c r="GE394" s="241"/>
      <c r="GF394" s="241"/>
      <c r="GG394" s="241"/>
      <c r="GH394" s="241"/>
      <c r="GI394" s="241"/>
      <c r="GJ394" s="241"/>
      <c r="GK394" s="241"/>
      <c r="GL394" s="241"/>
      <c r="GM394" s="241"/>
      <c r="GN394" s="241"/>
      <c r="GO394" s="241"/>
      <c r="GP394" s="241"/>
      <c r="GQ394" s="241"/>
      <c r="GR394" s="241"/>
      <c r="GS394" s="241"/>
      <c r="GT394" s="241"/>
      <c r="GU394" s="241"/>
      <c r="GV394" s="241"/>
      <c r="GW394" s="241"/>
      <c r="GX394" s="241"/>
      <c r="GY394" s="241"/>
      <c r="GZ394" s="241"/>
      <c r="HA394" s="241"/>
      <c r="HB394" s="241"/>
      <c r="HC394" s="241"/>
      <c r="HD394" s="241"/>
      <c r="HE394" s="241"/>
      <c r="HF394" s="241"/>
    </row>
    <row r="395" spans="1:214" s="299" customFormat="1" ht="15" customHeight="1">
      <c r="A395" s="240"/>
      <c r="B395" s="241"/>
      <c r="C395" s="241"/>
      <c r="D395" s="241"/>
      <c r="E395" s="241"/>
      <c r="F395" s="241"/>
      <c r="G395" s="241"/>
      <c r="H395" s="241"/>
      <c r="I395" s="241"/>
      <c r="J395" s="241"/>
      <c r="K395" s="241"/>
      <c r="L395" s="241"/>
      <c r="M395" s="241"/>
      <c r="N395" s="241"/>
      <c r="O395" s="241"/>
      <c r="P395" s="241"/>
      <c r="Q395" s="241"/>
      <c r="R395" s="241"/>
      <c r="S395" s="241"/>
      <c r="T395" s="241"/>
      <c r="U395" s="241" t="s">
        <v>586</v>
      </c>
      <c r="V395" s="241"/>
      <c r="W395" s="241"/>
      <c r="X395" s="241"/>
      <c r="Y395" s="241"/>
      <c r="Z395" s="241"/>
      <c r="AA395" s="241"/>
      <c r="AB395" s="241"/>
      <c r="AC395" s="241" t="s">
        <v>313</v>
      </c>
      <c r="AD395" s="241"/>
      <c r="AE395" s="241"/>
      <c r="AF395" s="241"/>
      <c r="AG395" s="241"/>
      <c r="AH395" s="241"/>
      <c r="AI395" s="241"/>
      <c r="AJ395" s="241"/>
      <c r="AK395" s="241"/>
      <c r="AL395" s="241"/>
      <c r="AM395" s="241"/>
      <c r="AN395" s="241"/>
      <c r="AO395" s="241"/>
      <c r="AP395" s="241"/>
      <c r="AQ395" s="241"/>
      <c r="AR395" s="241"/>
      <c r="AS395" s="241"/>
      <c r="AT395" s="241"/>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c r="CJ395" s="241"/>
      <c r="CK395" s="241"/>
      <c r="CL395" s="241"/>
      <c r="CM395" s="241"/>
      <c r="CN395" s="241"/>
      <c r="CO395" s="241"/>
      <c r="CP395" s="241"/>
      <c r="CQ395" s="241"/>
      <c r="CR395" s="241"/>
      <c r="CS395" s="241"/>
      <c r="CT395" s="241"/>
      <c r="CU395" s="241"/>
      <c r="CV395" s="241"/>
      <c r="CW395" s="241"/>
      <c r="CX395" s="241"/>
      <c r="CY395" s="241"/>
      <c r="CZ395" s="241"/>
      <c r="DA395" s="241"/>
      <c r="DB395" s="241"/>
      <c r="DC395" s="241"/>
      <c r="DD395" s="241"/>
      <c r="DE395" s="241"/>
      <c r="DF395" s="241"/>
      <c r="DG395" s="241"/>
      <c r="DH395" s="241"/>
      <c r="DI395" s="241"/>
      <c r="DJ395" s="241"/>
      <c r="DK395" s="241"/>
      <c r="DL395" s="241"/>
      <c r="DM395" s="241"/>
      <c r="DN395" s="241"/>
      <c r="DO395" s="241"/>
      <c r="DP395" s="241"/>
      <c r="DQ395" s="241"/>
      <c r="DR395" s="241"/>
      <c r="DS395" s="241"/>
      <c r="DT395" s="241"/>
      <c r="DU395" s="241"/>
      <c r="DV395" s="241"/>
      <c r="DW395" s="241"/>
      <c r="DX395" s="241"/>
      <c r="DY395" s="241"/>
      <c r="DZ395" s="241"/>
      <c r="EA395" s="241"/>
      <c r="EB395" s="241"/>
      <c r="EC395" s="241"/>
      <c r="ED395" s="241"/>
      <c r="EE395" s="241"/>
      <c r="EF395" s="241"/>
      <c r="EG395" s="241"/>
      <c r="EH395" s="241"/>
      <c r="EI395" s="241"/>
      <c r="EJ395" s="241"/>
      <c r="EK395" s="241"/>
      <c r="EL395" s="241"/>
      <c r="EM395" s="241"/>
      <c r="EN395" s="241"/>
      <c r="EO395" s="241"/>
      <c r="EP395" s="241"/>
      <c r="EQ395" s="241"/>
      <c r="ER395" s="241"/>
      <c r="ES395" s="241"/>
      <c r="ET395" s="241"/>
      <c r="EU395" s="241"/>
      <c r="EV395" s="241"/>
      <c r="EW395" s="241"/>
      <c r="EX395" s="241"/>
      <c r="EY395" s="241"/>
      <c r="EZ395" s="241"/>
      <c r="FA395" s="241"/>
      <c r="FB395" s="241"/>
      <c r="FC395" s="241"/>
      <c r="FD395" s="241"/>
      <c r="FE395" s="241"/>
      <c r="FF395" s="241"/>
      <c r="FG395" s="241"/>
      <c r="FH395" s="241"/>
      <c r="FI395" s="241"/>
      <c r="FJ395" s="241"/>
      <c r="FK395" s="241"/>
      <c r="FL395" s="241"/>
      <c r="FM395" s="241"/>
      <c r="FN395" s="241"/>
      <c r="FO395" s="241"/>
      <c r="FP395" s="241"/>
      <c r="FQ395" s="241"/>
      <c r="FR395" s="241"/>
      <c r="FS395" s="241"/>
      <c r="FT395" s="241"/>
      <c r="FU395" s="241"/>
      <c r="FV395" s="241"/>
      <c r="FW395" s="241"/>
      <c r="FX395" s="241"/>
      <c r="FY395" s="241"/>
      <c r="FZ395" s="241"/>
      <c r="GA395" s="241"/>
      <c r="GB395" s="241"/>
      <c r="GC395" s="241"/>
      <c r="GD395" s="241"/>
      <c r="GE395" s="241"/>
      <c r="GF395" s="241"/>
      <c r="GG395" s="241"/>
      <c r="GH395" s="241"/>
      <c r="GI395" s="241"/>
      <c r="GJ395" s="241"/>
      <c r="GK395" s="241"/>
      <c r="GL395" s="241"/>
      <c r="GM395" s="241"/>
      <c r="GN395" s="241"/>
      <c r="GO395" s="241"/>
      <c r="GP395" s="241"/>
      <c r="GQ395" s="241"/>
      <c r="GR395" s="241"/>
      <c r="GS395" s="241"/>
      <c r="GT395" s="241"/>
      <c r="GU395" s="241"/>
      <c r="GV395" s="241"/>
      <c r="GW395" s="241"/>
      <c r="GX395" s="241"/>
      <c r="GY395" s="241"/>
      <c r="GZ395" s="241"/>
      <c r="HA395" s="241"/>
      <c r="HB395" s="241"/>
      <c r="HC395" s="241"/>
      <c r="HD395" s="241"/>
      <c r="HE395" s="241"/>
      <c r="HF395" s="241"/>
    </row>
    <row r="396" spans="1:214" s="299" customFormat="1" ht="15" customHeight="1">
      <c r="A396" s="240"/>
      <c r="B396" s="241"/>
      <c r="C396" s="241"/>
      <c r="D396" s="241"/>
      <c r="E396" s="241"/>
      <c r="F396" s="241"/>
      <c r="G396" s="241"/>
      <c r="H396" s="241"/>
      <c r="I396" s="241"/>
      <c r="J396" s="241"/>
      <c r="K396" s="241"/>
      <c r="L396" s="241"/>
      <c r="M396" s="241"/>
      <c r="N396" s="241"/>
      <c r="O396" s="241"/>
      <c r="P396" s="241"/>
      <c r="Q396" s="241"/>
      <c r="R396" s="241"/>
      <c r="S396" s="241"/>
      <c r="T396" s="241"/>
      <c r="U396" s="241" t="s">
        <v>587</v>
      </c>
      <c r="V396" s="241"/>
      <c r="W396" s="241"/>
      <c r="X396" s="241"/>
      <c r="Y396" s="241"/>
      <c r="Z396" s="241"/>
      <c r="AA396" s="241"/>
      <c r="AB396" s="241"/>
      <c r="AC396" s="241" t="s">
        <v>311</v>
      </c>
      <c r="AD396" s="241"/>
      <c r="AE396" s="241"/>
      <c r="AF396" s="241"/>
      <c r="AG396" s="241"/>
      <c r="AH396" s="241"/>
      <c r="AI396" s="241"/>
      <c r="AJ396" s="241"/>
      <c r="AK396" s="241"/>
      <c r="AL396" s="241"/>
      <c r="AM396" s="241"/>
      <c r="AN396" s="241"/>
      <c r="AO396" s="241"/>
      <c r="AP396" s="241"/>
      <c r="AQ396" s="241"/>
      <c r="AR396" s="241"/>
      <c r="AS396" s="241"/>
      <c r="AT396" s="241"/>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c r="CJ396" s="241"/>
      <c r="CK396" s="241"/>
      <c r="CL396" s="241"/>
      <c r="CM396" s="241"/>
      <c r="CN396" s="241"/>
      <c r="CO396" s="241"/>
      <c r="CP396" s="241"/>
      <c r="CQ396" s="241"/>
      <c r="CR396" s="241"/>
      <c r="CS396" s="241"/>
      <c r="CT396" s="241"/>
      <c r="CU396" s="241"/>
      <c r="CV396" s="241"/>
      <c r="CW396" s="241"/>
      <c r="CX396" s="241"/>
      <c r="CY396" s="241"/>
      <c r="CZ396" s="241"/>
      <c r="DA396" s="241"/>
      <c r="DB396" s="241"/>
      <c r="DC396" s="241"/>
      <c r="DD396" s="241"/>
      <c r="DE396" s="241"/>
      <c r="DF396" s="241"/>
      <c r="DG396" s="241"/>
      <c r="DH396" s="241"/>
      <c r="DI396" s="241"/>
      <c r="DJ396" s="241"/>
      <c r="DK396" s="241"/>
      <c r="DL396" s="241"/>
      <c r="DM396" s="241"/>
      <c r="DN396" s="241"/>
      <c r="DO396" s="241"/>
      <c r="DP396" s="241"/>
      <c r="DQ396" s="241"/>
      <c r="DR396" s="241"/>
      <c r="DS396" s="241"/>
      <c r="DT396" s="241"/>
      <c r="DU396" s="241"/>
      <c r="DV396" s="241"/>
      <c r="DW396" s="241"/>
      <c r="DX396" s="241"/>
      <c r="DY396" s="241"/>
      <c r="DZ396" s="241"/>
      <c r="EA396" s="241"/>
      <c r="EB396" s="241"/>
      <c r="EC396" s="241"/>
      <c r="ED396" s="241"/>
      <c r="EE396" s="241"/>
      <c r="EF396" s="241"/>
      <c r="EG396" s="241"/>
      <c r="EH396" s="241"/>
      <c r="EI396" s="241"/>
      <c r="EJ396" s="241"/>
      <c r="EK396" s="241"/>
      <c r="EL396" s="241"/>
      <c r="EM396" s="241"/>
      <c r="EN396" s="241"/>
      <c r="EO396" s="241"/>
      <c r="EP396" s="241"/>
      <c r="EQ396" s="241"/>
      <c r="ER396" s="241"/>
      <c r="ES396" s="241"/>
      <c r="ET396" s="241"/>
      <c r="EU396" s="241"/>
      <c r="EV396" s="241"/>
      <c r="EW396" s="241"/>
      <c r="EX396" s="241"/>
      <c r="EY396" s="241"/>
      <c r="EZ396" s="241"/>
      <c r="FA396" s="241"/>
      <c r="FB396" s="241"/>
      <c r="FC396" s="241"/>
      <c r="FD396" s="241"/>
      <c r="FE396" s="241"/>
      <c r="FF396" s="241"/>
      <c r="FG396" s="241"/>
      <c r="FH396" s="241"/>
      <c r="FI396" s="241"/>
      <c r="FJ396" s="241"/>
      <c r="FK396" s="241"/>
      <c r="FL396" s="241"/>
      <c r="FM396" s="241"/>
      <c r="FN396" s="241"/>
      <c r="FO396" s="241"/>
      <c r="FP396" s="241"/>
      <c r="FQ396" s="241"/>
      <c r="FR396" s="241"/>
      <c r="FS396" s="241"/>
      <c r="FT396" s="241"/>
      <c r="FU396" s="241"/>
      <c r="FV396" s="241"/>
      <c r="FW396" s="241"/>
      <c r="FX396" s="241"/>
      <c r="FY396" s="241"/>
      <c r="FZ396" s="241"/>
      <c r="GA396" s="241"/>
      <c r="GB396" s="241"/>
      <c r="GC396" s="241"/>
      <c r="GD396" s="241"/>
      <c r="GE396" s="241"/>
      <c r="GF396" s="241"/>
      <c r="GG396" s="241"/>
      <c r="GH396" s="241"/>
      <c r="GI396" s="241"/>
      <c r="GJ396" s="241"/>
      <c r="GK396" s="241"/>
      <c r="GL396" s="241"/>
      <c r="GM396" s="241"/>
      <c r="GN396" s="241"/>
      <c r="GO396" s="241"/>
      <c r="GP396" s="241"/>
      <c r="GQ396" s="241"/>
      <c r="GR396" s="241"/>
      <c r="GS396" s="241"/>
      <c r="GT396" s="241"/>
      <c r="GU396" s="241"/>
      <c r="GV396" s="241"/>
      <c r="GW396" s="241"/>
      <c r="GX396" s="241"/>
      <c r="GY396" s="241"/>
      <c r="GZ396" s="241"/>
      <c r="HA396" s="241"/>
      <c r="HB396" s="241"/>
      <c r="HC396" s="241"/>
      <c r="HD396" s="241"/>
      <c r="HE396" s="241"/>
      <c r="HF396" s="241"/>
    </row>
    <row r="397" spans="1:214" s="299" customFormat="1" ht="15" customHeight="1">
      <c r="A397" s="240"/>
      <c r="B397" s="241"/>
      <c r="C397" s="241"/>
      <c r="D397" s="241"/>
      <c r="E397" s="241"/>
      <c r="F397" s="241"/>
      <c r="G397" s="241"/>
      <c r="H397" s="241"/>
      <c r="I397" s="241"/>
      <c r="J397" s="241"/>
      <c r="K397" s="241"/>
      <c r="L397" s="241"/>
      <c r="M397" s="241"/>
      <c r="N397" s="241"/>
      <c r="O397" s="241"/>
      <c r="P397" s="241"/>
      <c r="Q397" s="241"/>
      <c r="R397" s="241"/>
      <c r="S397" s="241"/>
      <c r="T397" s="241"/>
      <c r="U397" s="241" t="s">
        <v>588</v>
      </c>
      <c r="V397" s="241"/>
      <c r="W397" s="241"/>
      <c r="X397" s="241"/>
      <c r="Y397" s="241"/>
      <c r="Z397" s="241"/>
      <c r="AA397" s="241"/>
      <c r="AB397" s="241"/>
      <c r="AC397" s="241" t="s">
        <v>309</v>
      </c>
      <c r="AD397" s="241"/>
      <c r="AE397" s="241"/>
      <c r="AF397" s="241"/>
      <c r="AG397" s="241"/>
      <c r="AH397" s="241"/>
      <c r="AI397" s="241"/>
      <c r="AJ397" s="241"/>
      <c r="AK397" s="241"/>
      <c r="AL397" s="241"/>
      <c r="AM397" s="241"/>
      <c r="AN397" s="241"/>
      <c r="AO397" s="241"/>
      <c r="AP397" s="241"/>
      <c r="AQ397" s="241"/>
      <c r="AR397" s="241"/>
      <c r="AS397" s="241"/>
      <c r="AT397" s="241"/>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c r="CJ397" s="241"/>
      <c r="CK397" s="241"/>
      <c r="CL397" s="241"/>
      <c r="CM397" s="241"/>
      <c r="CN397" s="241"/>
      <c r="CO397" s="241"/>
      <c r="CP397" s="241"/>
      <c r="CQ397" s="241"/>
      <c r="CR397" s="241"/>
      <c r="CS397" s="241"/>
      <c r="CT397" s="241"/>
      <c r="CU397" s="241"/>
      <c r="CV397" s="241"/>
      <c r="CW397" s="241"/>
      <c r="CX397" s="241"/>
      <c r="CY397" s="241"/>
      <c r="CZ397" s="241"/>
      <c r="DA397" s="241"/>
      <c r="DB397" s="241"/>
      <c r="DC397" s="241"/>
      <c r="DD397" s="241"/>
      <c r="DE397" s="241"/>
      <c r="DF397" s="241"/>
      <c r="DG397" s="241"/>
      <c r="DH397" s="241"/>
      <c r="DI397" s="241"/>
      <c r="DJ397" s="241"/>
      <c r="DK397" s="241"/>
      <c r="DL397" s="241"/>
      <c r="DM397" s="241"/>
      <c r="DN397" s="241"/>
      <c r="DO397" s="241"/>
      <c r="DP397" s="241"/>
      <c r="DQ397" s="241"/>
      <c r="DR397" s="241"/>
      <c r="DS397" s="241"/>
      <c r="DT397" s="241"/>
      <c r="DU397" s="241"/>
      <c r="DV397" s="241"/>
      <c r="DW397" s="241"/>
      <c r="DX397" s="241"/>
      <c r="DY397" s="241"/>
      <c r="DZ397" s="241"/>
      <c r="EA397" s="241"/>
      <c r="EB397" s="241"/>
      <c r="EC397" s="241"/>
      <c r="ED397" s="241"/>
      <c r="EE397" s="241"/>
      <c r="EF397" s="241"/>
      <c r="EG397" s="241"/>
      <c r="EH397" s="241"/>
      <c r="EI397" s="241"/>
      <c r="EJ397" s="241"/>
      <c r="EK397" s="241"/>
      <c r="EL397" s="241"/>
      <c r="EM397" s="241"/>
      <c r="EN397" s="241"/>
      <c r="EO397" s="241"/>
      <c r="EP397" s="241"/>
      <c r="EQ397" s="241"/>
      <c r="ER397" s="241"/>
      <c r="ES397" s="241"/>
      <c r="ET397" s="241"/>
      <c r="EU397" s="241"/>
      <c r="EV397" s="241"/>
      <c r="EW397" s="241"/>
      <c r="EX397" s="241"/>
      <c r="EY397" s="241"/>
      <c r="EZ397" s="241"/>
      <c r="FA397" s="241"/>
      <c r="FB397" s="241"/>
      <c r="FC397" s="241"/>
      <c r="FD397" s="241"/>
      <c r="FE397" s="241"/>
      <c r="FF397" s="241"/>
      <c r="FG397" s="241"/>
      <c r="FH397" s="241"/>
      <c r="FI397" s="241"/>
      <c r="FJ397" s="241"/>
      <c r="FK397" s="241"/>
      <c r="FL397" s="241"/>
      <c r="FM397" s="241"/>
      <c r="FN397" s="241"/>
      <c r="FO397" s="241"/>
      <c r="FP397" s="241"/>
      <c r="FQ397" s="241"/>
      <c r="FR397" s="241"/>
      <c r="FS397" s="241"/>
      <c r="FT397" s="241"/>
      <c r="FU397" s="241"/>
      <c r="FV397" s="241"/>
      <c r="FW397" s="241"/>
      <c r="FX397" s="241"/>
      <c r="FY397" s="241"/>
      <c r="FZ397" s="241"/>
      <c r="GA397" s="241"/>
      <c r="GB397" s="241"/>
      <c r="GC397" s="241"/>
      <c r="GD397" s="241"/>
      <c r="GE397" s="241"/>
      <c r="GF397" s="241"/>
      <c r="GG397" s="241"/>
      <c r="GH397" s="241"/>
      <c r="GI397" s="241"/>
      <c r="GJ397" s="241"/>
      <c r="GK397" s="241"/>
      <c r="GL397" s="241"/>
      <c r="GM397" s="241"/>
      <c r="GN397" s="241"/>
      <c r="GO397" s="241"/>
      <c r="GP397" s="241"/>
      <c r="GQ397" s="241"/>
      <c r="GR397" s="241"/>
      <c r="GS397" s="241"/>
      <c r="GT397" s="241"/>
      <c r="GU397" s="241"/>
      <c r="GV397" s="241"/>
      <c r="GW397" s="241"/>
      <c r="GX397" s="241"/>
      <c r="GY397" s="241"/>
      <c r="GZ397" s="241"/>
      <c r="HA397" s="241"/>
      <c r="HB397" s="241"/>
      <c r="HC397" s="241"/>
      <c r="HD397" s="241"/>
      <c r="HE397" s="241"/>
      <c r="HF397" s="241"/>
    </row>
    <row r="398" spans="1:214" s="299" customFormat="1" ht="15" customHeight="1">
      <c r="A398" s="240"/>
      <c r="B398" s="241"/>
      <c r="C398" s="241"/>
      <c r="D398" s="241"/>
      <c r="E398" s="241"/>
      <c r="F398" s="241"/>
      <c r="G398" s="241"/>
      <c r="H398" s="241"/>
      <c r="I398" s="241"/>
      <c r="J398" s="241"/>
      <c r="K398" s="241"/>
      <c r="L398" s="241"/>
      <c r="M398" s="241"/>
      <c r="N398" s="241"/>
      <c r="O398" s="241"/>
      <c r="P398" s="241"/>
      <c r="Q398" s="241"/>
      <c r="R398" s="241"/>
      <c r="S398" s="241"/>
      <c r="T398" s="241"/>
      <c r="U398" s="241" t="s">
        <v>589</v>
      </c>
      <c r="V398" s="241"/>
      <c r="W398" s="241"/>
      <c r="X398" s="241"/>
      <c r="Y398" s="241"/>
      <c r="Z398" s="241"/>
      <c r="AA398" s="241"/>
      <c r="AB398" s="241"/>
      <c r="AC398" s="241" t="s">
        <v>313</v>
      </c>
      <c r="AD398" s="241"/>
      <c r="AE398" s="241"/>
      <c r="AF398" s="241"/>
      <c r="AG398" s="241"/>
      <c r="AH398" s="241"/>
      <c r="AI398" s="241"/>
      <c r="AJ398" s="241"/>
      <c r="AK398" s="241"/>
      <c r="AL398" s="241"/>
      <c r="AM398" s="241"/>
      <c r="AN398" s="241"/>
      <c r="AO398" s="241"/>
      <c r="AP398" s="241"/>
      <c r="AQ398" s="241"/>
      <c r="AR398" s="241"/>
      <c r="AS398" s="241"/>
      <c r="AT398" s="241"/>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c r="DD398" s="241"/>
      <c r="DE398" s="241"/>
      <c r="DF398" s="241"/>
      <c r="DG398" s="241"/>
      <c r="DH398" s="241"/>
      <c r="DI398" s="241"/>
      <c r="DJ398" s="241"/>
      <c r="DK398" s="241"/>
      <c r="DL398" s="241"/>
      <c r="DM398" s="241"/>
      <c r="DN398" s="241"/>
      <c r="DO398" s="241"/>
      <c r="DP398" s="241"/>
      <c r="DQ398" s="241"/>
      <c r="DR398" s="241"/>
      <c r="DS398" s="241"/>
      <c r="DT398" s="241"/>
      <c r="DU398" s="241"/>
      <c r="DV398" s="241"/>
      <c r="DW398" s="241"/>
      <c r="DX398" s="241"/>
      <c r="DY398" s="241"/>
      <c r="DZ398" s="241"/>
      <c r="EA398" s="241"/>
      <c r="EB398" s="241"/>
      <c r="EC398" s="241"/>
      <c r="ED398" s="241"/>
      <c r="EE398" s="241"/>
      <c r="EF398" s="241"/>
      <c r="EG398" s="241"/>
      <c r="EH398" s="241"/>
      <c r="EI398" s="241"/>
      <c r="EJ398" s="241"/>
      <c r="EK398" s="241"/>
      <c r="EL398" s="241"/>
      <c r="EM398" s="241"/>
      <c r="EN398" s="241"/>
      <c r="EO398" s="241"/>
      <c r="EP398" s="241"/>
      <c r="EQ398" s="241"/>
      <c r="ER398" s="241"/>
      <c r="ES398" s="241"/>
      <c r="ET398" s="241"/>
      <c r="EU398" s="241"/>
      <c r="EV398" s="241"/>
      <c r="EW398" s="241"/>
      <c r="EX398" s="241"/>
      <c r="EY398" s="241"/>
      <c r="EZ398" s="241"/>
      <c r="FA398" s="241"/>
      <c r="FB398" s="241"/>
      <c r="FC398" s="241"/>
      <c r="FD398" s="241"/>
      <c r="FE398" s="241"/>
      <c r="FF398" s="241"/>
      <c r="FG398" s="241"/>
      <c r="FH398" s="241"/>
      <c r="FI398" s="241"/>
      <c r="FJ398" s="241"/>
      <c r="FK398" s="241"/>
      <c r="FL398" s="241"/>
      <c r="FM398" s="241"/>
      <c r="FN398" s="241"/>
      <c r="FO398" s="241"/>
      <c r="FP398" s="241"/>
      <c r="FQ398" s="241"/>
      <c r="FR398" s="241"/>
      <c r="FS398" s="241"/>
      <c r="FT398" s="241"/>
      <c r="FU398" s="241"/>
      <c r="FV398" s="241"/>
      <c r="FW398" s="241"/>
      <c r="FX398" s="241"/>
      <c r="FY398" s="241"/>
      <c r="FZ398" s="241"/>
      <c r="GA398" s="241"/>
      <c r="GB398" s="241"/>
      <c r="GC398" s="241"/>
      <c r="GD398" s="241"/>
      <c r="GE398" s="241"/>
      <c r="GF398" s="241"/>
      <c r="GG398" s="241"/>
      <c r="GH398" s="241"/>
      <c r="GI398" s="241"/>
      <c r="GJ398" s="241"/>
      <c r="GK398" s="241"/>
      <c r="GL398" s="241"/>
      <c r="GM398" s="241"/>
      <c r="GN398" s="241"/>
      <c r="GO398" s="241"/>
      <c r="GP398" s="241"/>
      <c r="GQ398" s="241"/>
      <c r="GR398" s="241"/>
      <c r="GS398" s="241"/>
      <c r="GT398" s="241"/>
      <c r="GU398" s="241"/>
      <c r="GV398" s="241"/>
      <c r="GW398" s="241"/>
      <c r="GX398" s="241"/>
      <c r="GY398" s="241"/>
      <c r="GZ398" s="241"/>
      <c r="HA398" s="241"/>
      <c r="HB398" s="241"/>
      <c r="HC398" s="241"/>
      <c r="HD398" s="241"/>
      <c r="HE398" s="241"/>
      <c r="HF398" s="241"/>
    </row>
    <row r="399" spans="1:214" s="299" customFormat="1" ht="15" customHeight="1">
      <c r="A399" s="240"/>
      <c r="B399" s="241"/>
      <c r="C399" s="241"/>
      <c r="D399" s="241"/>
      <c r="E399" s="241"/>
      <c r="F399" s="241"/>
      <c r="G399" s="241"/>
      <c r="H399" s="241"/>
      <c r="I399" s="241"/>
      <c r="J399" s="241"/>
      <c r="K399" s="241"/>
      <c r="L399" s="241"/>
      <c r="M399" s="241"/>
      <c r="N399" s="241"/>
      <c r="O399" s="241"/>
      <c r="P399" s="241"/>
      <c r="Q399" s="241"/>
      <c r="R399" s="241"/>
      <c r="S399" s="241"/>
      <c r="T399" s="241"/>
      <c r="U399" s="241" t="s">
        <v>590</v>
      </c>
      <c r="V399" s="241"/>
      <c r="W399" s="241"/>
      <c r="X399" s="241"/>
      <c r="Y399" s="241"/>
      <c r="Z399" s="241"/>
      <c r="AA399" s="241"/>
      <c r="AB399" s="241"/>
      <c r="AC399" s="241" t="s">
        <v>313</v>
      </c>
      <c r="AD399" s="241"/>
      <c r="AE399" s="241"/>
      <c r="AF399" s="241"/>
      <c r="AG399" s="241"/>
      <c r="AH399" s="241"/>
      <c r="AI399" s="241"/>
      <c r="AJ399" s="241"/>
      <c r="AK399" s="241"/>
      <c r="AL399" s="241"/>
      <c r="AM399" s="241"/>
      <c r="AN399" s="241"/>
      <c r="AO399" s="241"/>
      <c r="AP399" s="241"/>
      <c r="AQ399" s="241"/>
      <c r="AR399" s="241"/>
      <c r="AS399" s="241"/>
      <c r="AT399" s="241"/>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c r="DV399" s="241"/>
      <c r="DW399" s="241"/>
      <c r="DX399" s="241"/>
      <c r="DY399" s="241"/>
      <c r="DZ399" s="241"/>
      <c r="EA399" s="241"/>
      <c r="EB399" s="241"/>
      <c r="EC399" s="241"/>
      <c r="ED399" s="241"/>
      <c r="EE399" s="241"/>
      <c r="EF399" s="241"/>
      <c r="EG399" s="241"/>
      <c r="EH399" s="241"/>
      <c r="EI399" s="241"/>
      <c r="EJ399" s="241"/>
      <c r="EK399" s="241"/>
      <c r="EL399" s="241"/>
      <c r="EM399" s="241"/>
      <c r="EN399" s="241"/>
      <c r="EO399" s="241"/>
      <c r="EP399" s="241"/>
      <c r="EQ399" s="241"/>
      <c r="ER399" s="241"/>
      <c r="ES399" s="241"/>
      <c r="ET399" s="241"/>
      <c r="EU399" s="241"/>
      <c r="EV399" s="241"/>
      <c r="EW399" s="241"/>
      <c r="EX399" s="241"/>
      <c r="EY399" s="241"/>
      <c r="EZ399" s="241"/>
      <c r="FA399" s="241"/>
      <c r="FB399" s="241"/>
      <c r="FC399" s="241"/>
      <c r="FD399" s="241"/>
      <c r="FE399" s="241"/>
      <c r="FF399" s="241"/>
      <c r="FG399" s="241"/>
      <c r="FH399" s="241"/>
      <c r="FI399" s="241"/>
      <c r="FJ399" s="241"/>
      <c r="FK399" s="241"/>
      <c r="FL399" s="241"/>
      <c r="FM399" s="241"/>
      <c r="FN399" s="241"/>
      <c r="FO399" s="241"/>
      <c r="FP399" s="241"/>
      <c r="FQ399" s="241"/>
      <c r="FR399" s="241"/>
      <c r="FS399" s="241"/>
      <c r="FT399" s="241"/>
      <c r="FU399" s="241"/>
      <c r="FV399" s="241"/>
      <c r="FW399" s="241"/>
      <c r="FX399" s="241"/>
      <c r="FY399" s="241"/>
      <c r="FZ399" s="241"/>
      <c r="GA399" s="241"/>
      <c r="GB399" s="241"/>
      <c r="GC399" s="241"/>
      <c r="GD399" s="241"/>
      <c r="GE399" s="241"/>
      <c r="GF399" s="241"/>
      <c r="GG399" s="241"/>
      <c r="GH399" s="241"/>
      <c r="GI399" s="241"/>
      <c r="GJ399" s="241"/>
      <c r="GK399" s="241"/>
      <c r="GL399" s="241"/>
      <c r="GM399" s="241"/>
      <c r="GN399" s="241"/>
      <c r="GO399" s="241"/>
      <c r="GP399" s="241"/>
      <c r="GQ399" s="241"/>
      <c r="GR399" s="241"/>
      <c r="GS399" s="241"/>
      <c r="GT399" s="241"/>
      <c r="GU399" s="241"/>
      <c r="GV399" s="241"/>
      <c r="GW399" s="241"/>
      <c r="GX399" s="241"/>
      <c r="GY399" s="241"/>
      <c r="GZ399" s="241"/>
      <c r="HA399" s="241"/>
      <c r="HB399" s="241"/>
      <c r="HC399" s="241"/>
      <c r="HD399" s="241"/>
      <c r="HE399" s="241"/>
      <c r="HF399" s="241"/>
    </row>
    <row r="400" spans="1:214" s="299" customFormat="1" ht="15" customHeight="1">
      <c r="A400" s="240"/>
      <c r="B400" s="241"/>
      <c r="C400" s="241"/>
      <c r="D400" s="241"/>
      <c r="E400" s="241"/>
      <c r="F400" s="241"/>
      <c r="G400" s="241"/>
      <c r="H400" s="241"/>
      <c r="I400" s="241"/>
      <c r="J400" s="241"/>
      <c r="K400" s="241"/>
      <c r="L400" s="241"/>
      <c r="M400" s="241"/>
      <c r="N400" s="241"/>
      <c r="O400" s="241"/>
      <c r="P400" s="241"/>
      <c r="Q400" s="241"/>
      <c r="R400" s="241"/>
      <c r="S400" s="241"/>
      <c r="T400" s="241"/>
      <c r="U400" s="241" t="s">
        <v>591</v>
      </c>
      <c r="V400" s="241"/>
      <c r="W400" s="241"/>
      <c r="X400" s="241"/>
      <c r="Y400" s="241"/>
      <c r="Z400" s="241"/>
      <c r="AA400" s="241"/>
      <c r="AB400" s="241"/>
      <c r="AC400" s="241" t="s">
        <v>325</v>
      </c>
      <c r="AD400" s="241"/>
      <c r="AE400" s="241"/>
      <c r="AF400" s="241"/>
      <c r="AG400" s="241"/>
      <c r="AH400" s="241"/>
      <c r="AI400" s="241"/>
      <c r="AJ400" s="241"/>
      <c r="AK400" s="241"/>
      <c r="AL400" s="241"/>
      <c r="AM400" s="241"/>
      <c r="AN400" s="241"/>
      <c r="AO400" s="241"/>
      <c r="AP400" s="241"/>
      <c r="AQ400" s="241"/>
      <c r="AR400" s="241"/>
      <c r="AS400" s="241"/>
      <c r="AT400" s="241"/>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c r="CJ400" s="241"/>
      <c r="CK400" s="241"/>
      <c r="CL400" s="241"/>
      <c r="CM400" s="241"/>
      <c r="CN400" s="241"/>
      <c r="CO400" s="241"/>
      <c r="CP400" s="241"/>
      <c r="CQ400" s="241"/>
      <c r="CR400" s="241"/>
      <c r="CS400" s="241"/>
      <c r="CT400" s="241"/>
      <c r="CU400" s="241"/>
      <c r="CV400" s="241"/>
      <c r="CW400" s="241"/>
      <c r="CX400" s="241"/>
      <c r="CY400" s="241"/>
      <c r="CZ400" s="241"/>
      <c r="DA400" s="241"/>
      <c r="DB400" s="241"/>
      <c r="DC400" s="241"/>
      <c r="DD400" s="241"/>
      <c r="DE400" s="241"/>
      <c r="DF400" s="241"/>
      <c r="DG400" s="241"/>
      <c r="DH400" s="241"/>
      <c r="DI400" s="241"/>
      <c r="DJ400" s="241"/>
      <c r="DK400" s="241"/>
      <c r="DL400" s="241"/>
      <c r="DM400" s="241"/>
      <c r="DN400" s="241"/>
      <c r="DO400" s="241"/>
      <c r="DP400" s="241"/>
      <c r="DQ400" s="241"/>
      <c r="DR400" s="241"/>
      <c r="DS400" s="241"/>
      <c r="DT400" s="241"/>
      <c r="DU400" s="241"/>
      <c r="DV400" s="241"/>
      <c r="DW400" s="241"/>
      <c r="DX400" s="241"/>
      <c r="DY400" s="241"/>
      <c r="DZ400" s="241"/>
      <c r="EA400" s="241"/>
      <c r="EB400" s="241"/>
      <c r="EC400" s="241"/>
      <c r="ED400" s="241"/>
      <c r="EE400" s="241"/>
      <c r="EF400" s="241"/>
      <c r="EG400" s="241"/>
      <c r="EH400" s="241"/>
      <c r="EI400" s="241"/>
      <c r="EJ400" s="241"/>
      <c r="EK400" s="241"/>
      <c r="EL400" s="241"/>
      <c r="EM400" s="241"/>
      <c r="EN400" s="241"/>
      <c r="EO400" s="241"/>
      <c r="EP400" s="241"/>
      <c r="EQ400" s="241"/>
      <c r="ER400" s="241"/>
      <c r="ES400" s="241"/>
      <c r="ET400" s="241"/>
      <c r="EU400" s="241"/>
      <c r="EV400" s="241"/>
      <c r="EW400" s="241"/>
      <c r="EX400" s="241"/>
      <c r="EY400" s="241"/>
      <c r="EZ400" s="241"/>
      <c r="FA400" s="241"/>
      <c r="FB400" s="241"/>
      <c r="FC400" s="241"/>
      <c r="FD400" s="241"/>
      <c r="FE400" s="241"/>
      <c r="FF400" s="241"/>
      <c r="FG400" s="241"/>
      <c r="FH400" s="241"/>
      <c r="FI400" s="241"/>
      <c r="FJ400" s="241"/>
      <c r="FK400" s="241"/>
      <c r="FL400" s="241"/>
      <c r="FM400" s="241"/>
      <c r="FN400" s="241"/>
      <c r="FO400" s="241"/>
      <c r="FP400" s="241"/>
      <c r="FQ400" s="241"/>
      <c r="FR400" s="241"/>
      <c r="FS400" s="241"/>
      <c r="FT400" s="241"/>
      <c r="FU400" s="241"/>
      <c r="FV400" s="241"/>
      <c r="FW400" s="241"/>
      <c r="FX400" s="241"/>
      <c r="FY400" s="241"/>
      <c r="FZ400" s="241"/>
      <c r="GA400" s="241"/>
      <c r="GB400" s="241"/>
      <c r="GC400" s="241"/>
      <c r="GD400" s="241"/>
      <c r="GE400" s="241"/>
      <c r="GF400" s="241"/>
      <c r="GG400" s="241"/>
      <c r="GH400" s="241"/>
      <c r="GI400" s="241"/>
      <c r="GJ400" s="241"/>
      <c r="GK400" s="241"/>
      <c r="GL400" s="241"/>
      <c r="GM400" s="241"/>
      <c r="GN400" s="241"/>
      <c r="GO400" s="241"/>
      <c r="GP400" s="241"/>
      <c r="GQ400" s="241"/>
      <c r="GR400" s="241"/>
      <c r="GS400" s="241"/>
      <c r="GT400" s="241"/>
      <c r="GU400" s="241"/>
      <c r="GV400" s="241"/>
      <c r="GW400" s="241"/>
      <c r="GX400" s="241"/>
      <c r="GY400" s="241"/>
      <c r="GZ400" s="241"/>
      <c r="HA400" s="241"/>
      <c r="HB400" s="241"/>
      <c r="HC400" s="241"/>
      <c r="HD400" s="241"/>
      <c r="HE400" s="241"/>
      <c r="HF400" s="241"/>
    </row>
    <row r="401" spans="1:214" s="299" customFormat="1" ht="15" customHeight="1">
      <c r="A401" s="240"/>
      <c r="B401" s="241"/>
      <c r="C401" s="241"/>
      <c r="D401" s="241"/>
      <c r="E401" s="241"/>
      <c r="F401" s="241"/>
      <c r="G401" s="241"/>
      <c r="H401" s="241"/>
      <c r="I401" s="241"/>
      <c r="J401" s="241"/>
      <c r="K401" s="241"/>
      <c r="L401" s="241"/>
      <c r="M401" s="241"/>
      <c r="N401" s="241"/>
      <c r="O401" s="241"/>
      <c r="P401" s="241"/>
      <c r="Q401" s="241"/>
      <c r="R401" s="241"/>
      <c r="S401" s="241"/>
      <c r="T401" s="241"/>
      <c r="U401" s="241" t="s">
        <v>592</v>
      </c>
      <c r="V401" s="241"/>
      <c r="W401" s="241"/>
      <c r="X401" s="241"/>
      <c r="Y401" s="241"/>
      <c r="Z401" s="241"/>
      <c r="AA401" s="241"/>
      <c r="AB401" s="241"/>
      <c r="AC401" s="241" t="s">
        <v>325</v>
      </c>
      <c r="AD401" s="241"/>
      <c r="AE401" s="241"/>
      <c r="AF401" s="241"/>
      <c r="AG401" s="241"/>
      <c r="AH401" s="241"/>
      <c r="AI401" s="241"/>
      <c r="AJ401" s="241"/>
      <c r="AK401" s="241"/>
      <c r="AL401" s="241"/>
      <c r="AM401" s="241"/>
      <c r="AN401" s="241"/>
      <c r="AO401" s="241"/>
      <c r="AP401" s="241"/>
      <c r="AQ401" s="241"/>
      <c r="AR401" s="241"/>
      <c r="AS401" s="241"/>
      <c r="AT401" s="241"/>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c r="DV401" s="241"/>
      <c r="DW401" s="241"/>
      <c r="DX401" s="241"/>
      <c r="DY401" s="241"/>
      <c r="DZ401" s="241"/>
      <c r="EA401" s="241"/>
      <c r="EB401" s="241"/>
      <c r="EC401" s="241"/>
      <c r="ED401" s="241"/>
      <c r="EE401" s="241"/>
      <c r="EF401" s="241"/>
      <c r="EG401" s="241"/>
      <c r="EH401" s="241"/>
      <c r="EI401" s="241"/>
      <c r="EJ401" s="241"/>
      <c r="EK401" s="241"/>
      <c r="EL401" s="241"/>
      <c r="EM401" s="241"/>
      <c r="EN401" s="241"/>
      <c r="EO401" s="241"/>
      <c r="EP401" s="241"/>
      <c r="EQ401" s="241"/>
      <c r="ER401" s="241"/>
      <c r="ES401" s="241"/>
      <c r="ET401" s="241"/>
      <c r="EU401" s="241"/>
      <c r="EV401" s="241"/>
      <c r="EW401" s="241"/>
      <c r="EX401" s="241"/>
      <c r="EY401" s="241"/>
      <c r="EZ401" s="241"/>
      <c r="FA401" s="241"/>
      <c r="FB401" s="241"/>
      <c r="FC401" s="241"/>
      <c r="FD401" s="241"/>
      <c r="FE401" s="241"/>
      <c r="FF401" s="241"/>
      <c r="FG401" s="241"/>
      <c r="FH401" s="241"/>
      <c r="FI401" s="241"/>
      <c r="FJ401" s="241"/>
      <c r="FK401" s="241"/>
      <c r="FL401" s="241"/>
      <c r="FM401" s="241"/>
      <c r="FN401" s="241"/>
      <c r="FO401" s="241"/>
      <c r="FP401" s="241"/>
      <c r="FQ401" s="241"/>
      <c r="FR401" s="241"/>
      <c r="FS401" s="241"/>
      <c r="FT401" s="241"/>
      <c r="FU401" s="241"/>
      <c r="FV401" s="241"/>
      <c r="FW401" s="241"/>
      <c r="FX401" s="241"/>
      <c r="FY401" s="241"/>
      <c r="FZ401" s="241"/>
      <c r="GA401" s="241"/>
      <c r="GB401" s="241"/>
      <c r="GC401" s="241"/>
      <c r="GD401" s="241"/>
      <c r="GE401" s="241"/>
      <c r="GF401" s="241"/>
      <c r="GG401" s="241"/>
      <c r="GH401" s="241"/>
      <c r="GI401" s="241"/>
      <c r="GJ401" s="241"/>
      <c r="GK401" s="241"/>
      <c r="GL401" s="241"/>
      <c r="GM401" s="241"/>
      <c r="GN401" s="241"/>
      <c r="GO401" s="241"/>
      <c r="GP401" s="241"/>
      <c r="GQ401" s="241"/>
      <c r="GR401" s="241"/>
      <c r="GS401" s="241"/>
      <c r="GT401" s="241"/>
      <c r="GU401" s="241"/>
      <c r="GV401" s="241"/>
      <c r="GW401" s="241"/>
      <c r="GX401" s="241"/>
      <c r="GY401" s="241"/>
      <c r="GZ401" s="241"/>
      <c r="HA401" s="241"/>
      <c r="HB401" s="241"/>
      <c r="HC401" s="241"/>
      <c r="HD401" s="241"/>
      <c r="HE401" s="241"/>
      <c r="HF401" s="241"/>
    </row>
    <row r="402" spans="1:214" s="299" customFormat="1" ht="15" customHeight="1">
      <c r="A402" s="240"/>
      <c r="B402" s="241"/>
      <c r="C402" s="241"/>
      <c r="D402" s="241"/>
      <c r="E402" s="241"/>
      <c r="F402" s="241"/>
      <c r="G402" s="241"/>
      <c r="H402" s="241"/>
      <c r="I402" s="241"/>
      <c r="J402" s="241"/>
      <c r="K402" s="241"/>
      <c r="L402" s="241"/>
      <c r="M402" s="241"/>
      <c r="N402" s="241"/>
      <c r="O402" s="241"/>
      <c r="P402" s="241"/>
      <c r="Q402" s="241"/>
      <c r="R402" s="241"/>
      <c r="S402" s="241"/>
      <c r="T402" s="241"/>
      <c r="U402" s="241" t="s">
        <v>593</v>
      </c>
      <c r="V402" s="241"/>
      <c r="W402" s="241"/>
      <c r="X402" s="241"/>
      <c r="Y402" s="241"/>
      <c r="Z402" s="241"/>
      <c r="AA402" s="241"/>
      <c r="AB402" s="241"/>
      <c r="AC402" s="241" t="s">
        <v>313</v>
      </c>
      <c r="AD402" s="241"/>
      <c r="AE402" s="241"/>
      <c r="AF402" s="241"/>
      <c r="AG402" s="241"/>
      <c r="AH402" s="241"/>
      <c r="AI402" s="241"/>
      <c r="AJ402" s="241"/>
      <c r="AK402" s="241"/>
      <c r="AL402" s="241"/>
      <c r="AM402" s="241"/>
      <c r="AN402" s="241"/>
      <c r="AO402" s="241"/>
      <c r="AP402" s="241"/>
      <c r="AQ402" s="241"/>
      <c r="AR402" s="241"/>
      <c r="AS402" s="241"/>
      <c r="AT402" s="241"/>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c r="DV402" s="241"/>
      <c r="DW402" s="241"/>
      <c r="DX402" s="241"/>
      <c r="DY402" s="241"/>
      <c r="DZ402" s="241"/>
      <c r="EA402" s="241"/>
      <c r="EB402" s="241"/>
      <c r="EC402" s="241"/>
      <c r="ED402" s="241"/>
      <c r="EE402" s="241"/>
      <c r="EF402" s="241"/>
      <c r="EG402" s="241"/>
      <c r="EH402" s="241"/>
      <c r="EI402" s="241"/>
      <c r="EJ402" s="241"/>
      <c r="EK402" s="241"/>
      <c r="EL402" s="241"/>
      <c r="EM402" s="241"/>
      <c r="EN402" s="241"/>
      <c r="EO402" s="241"/>
      <c r="EP402" s="241"/>
      <c r="EQ402" s="241"/>
      <c r="ER402" s="241"/>
      <c r="ES402" s="241"/>
      <c r="ET402" s="241"/>
      <c r="EU402" s="241"/>
      <c r="EV402" s="241"/>
      <c r="EW402" s="241"/>
      <c r="EX402" s="241"/>
      <c r="EY402" s="241"/>
      <c r="EZ402" s="241"/>
      <c r="FA402" s="241"/>
      <c r="FB402" s="241"/>
      <c r="FC402" s="241"/>
      <c r="FD402" s="241"/>
      <c r="FE402" s="241"/>
      <c r="FF402" s="241"/>
      <c r="FG402" s="241"/>
      <c r="FH402" s="241"/>
      <c r="FI402" s="241"/>
      <c r="FJ402" s="241"/>
      <c r="FK402" s="241"/>
      <c r="FL402" s="241"/>
      <c r="FM402" s="241"/>
      <c r="FN402" s="241"/>
      <c r="FO402" s="241"/>
      <c r="FP402" s="241"/>
      <c r="FQ402" s="241"/>
      <c r="FR402" s="241"/>
      <c r="FS402" s="241"/>
      <c r="FT402" s="241"/>
      <c r="FU402" s="241"/>
      <c r="FV402" s="241"/>
      <c r="FW402" s="241"/>
      <c r="FX402" s="241"/>
      <c r="FY402" s="241"/>
      <c r="FZ402" s="241"/>
      <c r="GA402" s="241"/>
      <c r="GB402" s="241"/>
      <c r="GC402" s="241"/>
      <c r="GD402" s="241"/>
      <c r="GE402" s="241"/>
      <c r="GF402" s="241"/>
      <c r="GG402" s="241"/>
      <c r="GH402" s="241"/>
      <c r="GI402" s="241"/>
      <c r="GJ402" s="241"/>
      <c r="GK402" s="241"/>
      <c r="GL402" s="241"/>
      <c r="GM402" s="241"/>
      <c r="GN402" s="241"/>
      <c r="GO402" s="241"/>
      <c r="GP402" s="241"/>
      <c r="GQ402" s="241"/>
      <c r="GR402" s="241"/>
      <c r="GS402" s="241"/>
      <c r="GT402" s="241"/>
      <c r="GU402" s="241"/>
      <c r="GV402" s="241"/>
      <c r="GW402" s="241"/>
      <c r="GX402" s="241"/>
      <c r="GY402" s="241"/>
      <c r="GZ402" s="241"/>
      <c r="HA402" s="241"/>
      <c r="HB402" s="241"/>
      <c r="HC402" s="241"/>
      <c r="HD402" s="241"/>
      <c r="HE402" s="241"/>
      <c r="HF402" s="241"/>
    </row>
    <row r="403" spans="1:214" s="299" customFormat="1" ht="15" customHeight="1">
      <c r="A403" s="240"/>
      <c r="B403" s="241"/>
      <c r="C403" s="241"/>
      <c r="D403" s="241"/>
      <c r="E403" s="241"/>
      <c r="F403" s="241"/>
      <c r="G403" s="241"/>
      <c r="H403" s="241"/>
      <c r="I403" s="241"/>
      <c r="J403" s="241"/>
      <c r="K403" s="241"/>
      <c r="L403" s="241"/>
      <c r="M403" s="241"/>
      <c r="N403" s="241"/>
      <c r="O403" s="241"/>
      <c r="P403" s="241"/>
      <c r="Q403" s="241"/>
      <c r="R403" s="241"/>
      <c r="S403" s="241"/>
      <c r="T403" s="241"/>
      <c r="U403" s="241" t="s">
        <v>594</v>
      </c>
      <c r="V403" s="241"/>
      <c r="W403" s="241"/>
      <c r="X403" s="241"/>
      <c r="Y403" s="241"/>
      <c r="Z403" s="241"/>
      <c r="AA403" s="241"/>
      <c r="AB403" s="241"/>
      <c r="AC403" s="241" t="s">
        <v>322</v>
      </c>
      <c r="AD403" s="241"/>
      <c r="AE403" s="241"/>
      <c r="AF403" s="241"/>
      <c r="AG403" s="241"/>
      <c r="AH403" s="241"/>
      <c r="AI403" s="241"/>
      <c r="AJ403" s="241"/>
      <c r="AK403" s="241"/>
      <c r="AL403" s="241"/>
      <c r="AM403" s="241"/>
      <c r="AN403" s="241"/>
      <c r="AO403" s="241"/>
      <c r="AP403" s="241"/>
      <c r="AQ403" s="241"/>
      <c r="AR403" s="241"/>
      <c r="AS403" s="241"/>
      <c r="AT403" s="241"/>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c r="DV403" s="241"/>
      <c r="DW403" s="241"/>
      <c r="DX403" s="241"/>
      <c r="DY403" s="241"/>
      <c r="DZ403" s="241"/>
      <c r="EA403" s="241"/>
      <c r="EB403" s="241"/>
      <c r="EC403" s="241"/>
      <c r="ED403" s="241"/>
      <c r="EE403" s="241"/>
      <c r="EF403" s="241"/>
      <c r="EG403" s="241"/>
      <c r="EH403" s="241"/>
      <c r="EI403" s="241"/>
      <c r="EJ403" s="241"/>
      <c r="EK403" s="241"/>
      <c r="EL403" s="241"/>
      <c r="EM403" s="241"/>
      <c r="EN403" s="241"/>
      <c r="EO403" s="241"/>
      <c r="EP403" s="241"/>
      <c r="EQ403" s="241"/>
      <c r="ER403" s="241"/>
      <c r="ES403" s="241"/>
      <c r="ET403" s="241"/>
      <c r="EU403" s="241"/>
      <c r="EV403" s="241"/>
      <c r="EW403" s="241"/>
      <c r="EX403" s="241"/>
      <c r="EY403" s="241"/>
      <c r="EZ403" s="241"/>
      <c r="FA403" s="241"/>
      <c r="FB403" s="241"/>
      <c r="FC403" s="241"/>
      <c r="FD403" s="241"/>
      <c r="FE403" s="241"/>
      <c r="FF403" s="241"/>
      <c r="FG403" s="241"/>
      <c r="FH403" s="241"/>
      <c r="FI403" s="241"/>
      <c r="FJ403" s="241"/>
      <c r="FK403" s="241"/>
      <c r="FL403" s="241"/>
      <c r="FM403" s="241"/>
      <c r="FN403" s="241"/>
      <c r="FO403" s="241"/>
      <c r="FP403" s="241"/>
      <c r="FQ403" s="241"/>
      <c r="FR403" s="241"/>
      <c r="FS403" s="241"/>
      <c r="FT403" s="241"/>
      <c r="FU403" s="241"/>
      <c r="FV403" s="241"/>
      <c r="FW403" s="241"/>
      <c r="FX403" s="241"/>
      <c r="FY403" s="241"/>
      <c r="FZ403" s="241"/>
      <c r="GA403" s="241"/>
      <c r="GB403" s="241"/>
      <c r="GC403" s="241"/>
      <c r="GD403" s="241"/>
      <c r="GE403" s="241"/>
      <c r="GF403" s="241"/>
      <c r="GG403" s="241"/>
      <c r="GH403" s="241"/>
      <c r="GI403" s="241"/>
      <c r="GJ403" s="241"/>
      <c r="GK403" s="241"/>
      <c r="GL403" s="241"/>
      <c r="GM403" s="241"/>
      <c r="GN403" s="241"/>
      <c r="GO403" s="241"/>
      <c r="GP403" s="241"/>
      <c r="GQ403" s="241"/>
      <c r="GR403" s="241"/>
      <c r="GS403" s="241"/>
      <c r="GT403" s="241"/>
      <c r="GU403" s="241"/>
      <c r="GV403" s="241"/>
      <c r="GW403" s="241"/>
      <c r="GX403" s="241"/>
      <c r="GY403" s="241"/>
      <c r="GZ403" s="241"/>
      <c r="HA403" s="241"/>
      <c r="HB403" s="241"/>
      <c r="HC403" s="241"/>
      <c r="HD403" s="241"/>
      <c r="HE403" s="241"/>
      <c r="HF403" s="241"/>
    </row>
    <row r="404" spans="1:214" s="299" customFormat="1" ht="15" customHeight="1">
      <c r="A404" s="240"/>
      <c r="B404" s="241"/>
      <c r="C404" s="241"/>
      <c r="D404" s="241"/>
      <c r="E404" s="241"/>
      <c r="F404" s="241"/>
      <c r="G404" s="241"/>
      <c r="H404" s="241"/>
      <c r="I404" s="241"/>
      <c r="J404" s="241"/>
      <c r="K404" s="241"/>
      <c r="L404" s="241"/>
      <c r="M404" s="241"/>
      <c r="N404" s="241"/>
      <c r="O404" s="241"/>
      <c r="P404" s="241"/>
      <c r="Q404" s="241"/>
      <c r="R404" s="241"/>
      <c r="S404" s="241"/>
      <c r="T404" s="241"/>
      <c r="U404" s="241" t="s">
        <v>595</v>
      </c>
      <c r="V404" s="241"/>
      <c r="W404" s="241"/>
      <c r="X404" s="241"/>
      <c r="Y404" s="241"/>
      <c r="Z404" s="241"/>
      <c r="AA404" s="241"/>
      <c r="AB404" s="241"/>
      <c r="AC404" s="241" t="s">
        <v>350</v>
      </c>
      <c r="AD404" s="241"/>
      <c r="AE404" s="241"/>
      <c r="AF404" s="241"/>
      <c r="AG404" s="241"/>
      <c r="AH404" s="241"/>
      <c r="AI404" s="241"/>
      <c r="AJ404" s="241"/>
      <c r="AK404" s="241"/>
      <c r="AL404" s="241"/>
      <c r="AM404" s="241"/>
      <c r="AN404" s="241"/>
      <c r="AO404" s="241"/>
      <c r="AP404" s="241"/>
      <c r="AQ404" s="241"/>
      <c r="AR404" s="241"/>
      <c r="AS404" s="241"/>
      <c r="AT404" s="241"/>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c r="DV404" s="241"/>
      <c r="DW404" s="241"/>
      <c r="DX404" s="241"/>
      <c r="DY404" s="241"/>
      <c r="DZ404" s="241"/>
      <c r="EA404" s="241"/>
      <c r="EB404" s="241"/>
      <c r="EC404" s="241"/>
      <c r="ED404" s="241"/>
      <c r="EE404" s="241"/>
      <c r="EF404" s="241"/>
      <c r="EG404" s="241"/>
      <c r="EH404" s="241"/>
      <c r="EI404" s="241"/>
      <c r="EJ404" s="241"/>
      <c r="EK404" s="241"/>
      <c r="EL404" s="241"/>
      <c r="EM404" s="241"/>
      <c r="EN404" s="241"/>
      <c r="EO404" s="241"/>
      <c r="EP404" s="241"/>
      <c r="EQ404" s="241"/>
      <c r="ER404" s="241"/>
      <c r="ES404" s="241"/>
      <c r="ET404" s="241"/>
      <c r="EU404" s="241"/>
      <c r="EV404" s="241"/>
      <c r="EW404" s="241"/>
      <c r="EX404" s="241"/>
      <c r="EY404" s="241"/>
      <c r="EZ404" s="241"/>
      <c r="FA404" s="241"/>
      <c r="FB404" s="241"/>
      <c r="FC404" s="241"/>
      <c r="FD404" s="241"/>
      <c r="FE404" s="241"/>
      <c r="FF404" s="241"/>
      <c r="FG404" s="241"/>
      <c r="FH404" s="241"/>
      <c r="FI404" s="241"/>
      <c r="FJ404" s="241"/>
      <c r="FK404" s="241"/>
      <c r="FL404" s="241"/>
      <c r="FM404" s="241"/>
      <c r="FN404" s="241"/>
      <c r="FO404" s="241"/>
      <c r="FP404" s="241"/>
      <c r="FQ404" s="241"/>
      <c r="FR404" s="241"/>
      <c r="FS404" s="241"/>
      <c r="FT404" s="241"/>
      <c r="FU404" s="241"/>
      <c r="FV404" s="241"/>
      <c r="FW404" s="241"/>
      <c r="FX404" s="241"/>
      <c r="FY404" s="241"/>
      <c r="FZ404" s="241"/>
      <c r="GA404" s="241"/>
      <c r="GB404" s="241"/>
      <c r="GC404" s="241"/>
      <c r="GD404" s="241"/>
      <c r="GE404" s="241"/>
      <c r="GF404" s="241"/>
      <c r="GG404" s="241"/>
      <c r="GH404" s="241"/>
      <c r="GI404" s="241"/>
      <c r="GJ404" s="241"/>
      <c r="GK404" s="241"/>
      <c r="GL404" s="241"/>
      <c r="GM404" s="241"/>
      <c r="GN404" s="241"/>
      <c r="GO404" s="241"/>
      <c r="GP404" s="241"/>
      <c r="GQ404" s="241"/>
      <c r="GR404" s="241"/>
      <c r="GS404" s="241"/>
      <c r="GT404" s="241"/>
      <c r="GU404" s="241"/>
      <c r="GV404" s="241"/>
      <c r="GW404" s="241"/>
      <c r="GX404" s="241"/>
      <c r="GY404" s="241"/>
      <c r="GZ404" s="241"/>
      <c r="HA404" s="241"/>
      <c r="HB404" s="241"/>
      <c r="HC404" s="241"/>
      <c r="HD404" s="241"/>
      <c r="HE404" s="241"/>
      <c r="HF404" s="241"/>
    </row>
    <row r="405" spans="1:214" s="299" customFormat="1" ht="15" customHeight="1">
      <c r="A405" s="240"/>
      <c r="B405" s="241"/>
      <c r="C405" s="241"/>
      <c r="D405" s="241"/>
      <c r="E405" s="241"/>
      <c r="F405" s="241"/>
      <c r="G405" s="241"/>
      <c r="H405" s="241"/>
      <c r="I405" s="241"/>
      <c r="J405" s="241"/>
      <c r="K405" s="241"/>
      <c r="L405" s="241"/>
      <c r="M405" s="241"/>
      <c r="N405" s="241"/>
      <c r="O405" s="241"/>
      <c r="P405" s="241"/>
      <c r="Q405" s="241"/>
      <c r="R405" s="241"/>
      <c r="S405" s="241"/>
      <c r="T405" s="241"/>
      <c r="U405" s="241" t="s">
        <v>596</v>
      </c>
      <c r="V405" s="241"/>
      <c r="W405" s="241"/>
      <c r="X405" s="241"/>
      <c r="Y405" s="241"/>
      <c r="Z405" s="241"/>
      <c r="AA405" s="241"/>
      <c r="AB405" s="241"/>
      <c r="AC405" s="241" t="s">
        <v>322</v>
      </c>
      <c r="AD405" s="241"/>
      <c r="AE405" s="241"/>
      <c r="AF405" s="241"/>
      <c r="AG405" s="241"/>
      <c r="AH405" s="241"/>
      <c r="AI405" s="241"/>
      <c r="AJ405" s="241"/>
      <c r="AK405" s="241"/>
      <c r="AL405" s="241"/>
      <c r="AM405" s="241"/>
      <c r="AN405" s="241"/>
      <c r="AO405" s="241"/>
      <c r="AP405" s="241"/>
      <c r="AQ405" s="241"/>
      <c r="AR405" s="241"/>
      <c r="AS405" s="241"/>
      <c r="AT405" s="241"/>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c r="FL405" s="241"/>
      <c r="FM405" s="241"/>
      <c r="FN405" s="241"/>
      <c r="FO405" s="241"/>
      <c r="FP405" s="241"/>
      <c r="FQ405" s="241"/>
      <c r="FR405" s="241"/>
      <c r="FS405" s="241"/>
      <c r="FT405" s="241"/>
      <c r="FU405" s="241"/>
      <c r="FV405" s="241"/>
      <c r="FW405" s="241"/>
      <c r="FX405" s="241"/>
      <c r="FY405" s="241"/>
      <c r="FZ405" s="241"/>
      <c r="GA405" s="241"/>
      <c r="GB405" s="241"/>
      <c r="GC405" s="241"/>
      <c r="GD405" s="241"/>
      <c r="GE405" s="241"/>
      <c r="GF405" s="241"/>
      <c r="GG405" s="241"/>
      <c r="GH405" s="241"/>
      <c r="GI405" s="241"/>
      <c r="GJ405" s="241"/>
      <c r="GK405" s="241"/>
      <c r="GL405" s="241"/>
      <c r="GM405" s="241"/>
      <c r="GN405" s="241"/>
      <c r="GO405" s="241"/>
      <c r="GP405" s="241"/>
      <c r="GQ405" s="241"/>
      <c r="GR405" s="241"/>
      <c r="GS405" s="241"/>
      <c r="GT405" s="241"/>
      <c r="GU405" s="241"/>
      <c r="GV405" s="241"/>
      <c r="GW405" s="241"/>
      <c r="GX405" s="241"/>
      <c r="GY405" s="241"/>
      <c r="GZ405" s="241"/>
      <c r="HA405" s="241"/>
      <c r="HB405" s="241"/>
      <c r="HC405" s="241"/>
      <c r="HD405" s="241"/>
      <c r="HE405" s="241"/>
      <c r="HF405" s="241"/>
    </row>
    <row r="406" spans="1:214" s="299" customFormat="1" ht="15" customHeight="1">
      <c r="A406" s="240"/>
      <c r="B406" s="241"/>
      <c r="C406" s="241"/>
      <c r="D406" s="241"/>
      <c r="E406" s="241"/>
      <c r="F406" s="241"/>
      <c r="G406" s="241"/>
      <c r="H406" s="241"/>
      <c r="I406" s="241"/>
      <c r="J406" s="241"/>
      <c r="K406" s="241"/>
      <c r="L406" s="241"/>
      <c r="M406" s="241"/>
      <c r="N406" s="241"/>
      <c r="O406" s="241"/>
      <c r="P406" s="241"/>
      <c r="Q406" s="241"/>
      <c r="R406" s="241"/>
      <c r="S406" s="241"/>
      <c r="T406" s="241"/>
      <c r="U406" s="241" t="s">
        <v>597</v>
      </c>
      <c r="V406" s="241"/>
      <c r="W406" s="241"/>
      <c r="X406" s="241"/>
      <c r="Y406" s="241"/>
      <c r="Z406" s="241"/>
      <c r="AA406" s="241"/>
      <c r="AB406" s="241"/>
      <c r="AC406" s="241" t="s">
        <v>316</v>
      </c>
      <c r="AD406" s="241"/>
      <c r="AE406" s="241"/>
      <c r="AF406" s="241"/>
      <c r="AG406" s="241"/>
      <c r="AH406" s="241"/>
      <c r="AI406" s="241"/>
      <c r="AJ406" s="241"/>
      <c r="AK406" s="241"/>
      <c r="AL406" s="241"/>
      <c r="AM406" s="241"/>
      <c r="AN406" s="241"/>
      <c r="AO406" s="241"/>
      <c r="AP406" s="241"/>
      <c r="AQ406" s="241"/>
      <c r="AR406" s="241"/>
      <c r="AS406" s="241"/>
      <c r="AT406" s="241"/>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c r="DV406" s="241"/>
      <c r="DW406" s="241"/>
      <c r="DX406" s="241"/>
      <c r="DY406" s="241"/>
      <c r="DZ406" s="241"/>
      <c r="EA406" s="241"/>
      <c r="EB406" s="241"/>
      <c r="EC406" s="241"/>
      <c r="ED406" s="241"/>
      <c r="EE406" s="241"/>
      <c r="EF406" s="241"/>
      <c r="EG406" s="241"/>
      <c r="EH406" s="241"/>
      <c r="EI406" s="241"/>
      <c r="EJ406" s="241"/>
      <c r="EK406" s="241"/>
      <c r="EL406" s="241"/>
      <c r="EM406" s="241"/>
      <c r="EN406" s="241"/>
      <c r="EO406" s="241"/>
      <c r="EP406" s="241"/>
      <c r="EQ406" s="241"/>
      <c r="ER406" s="241"/>
      <c r="ES406" s="241"/>
      <c r="ET406" s="241"/>
      <c r="EU406" s="241"/>
      <c r="EV406" s="241"/>
      <c r="EW406" s="241"/>
      <c r="EX406" s="241"/>
      <c r="EY406" s="241"/>
      <c r="EZ406" s="241"/>
      <c r="FA406" s="241"/>
      <c r="FB406" s="241"/>
      <c r="FC406" s="241"/>
      <c r="FD406" s="241"/>
      <c r="FE406" s="241"/>
      <c r="FF406" s="241"/>
      <c r="FG406" s="241"/>
      <c r="FH406" s="241"/>
      <c r="FI406" s="241"/>
      <c r="FJ406" s="241"/>
      <c r="FK406" s="241"/>
      <c r="FL406" s="241"/>
      <c r="FM406" s="241"/>
      <c r="FN406" s="241"/>
      <c r="FO406" s="241"/>
      <c r="FP406" s="241"/>
      <c r="FQ406" s="241"/>
      <c r="FR406" s="241"/>
      <c r="FS406" s="241"/>
      <c r="FT406" s="241"/>
      <c r="FU406" s="241"/>
      <c r="FV406" s="241"/>
      <c r="FW406" s="241"/>
      <c r="FX406" s="241"/>
      <c r="FY406" s="241"/>
      <c r="FZ406" s="241"/>
      <c r="GA406" s="241"/>
      <c r="GB406" s="241"/>
      <c r="GC406" s="241"/>
      <c r="GD406" s="241"/>
      <c r="GE406" s="241"/>
      <c r="GF406" s="241"/>
      <c r="GG406" s="241"/>
      <c r="GH406" s="241"/>
      <c r="GI406" s="241"/>
      <c r="GJ406" s="241"/>
      <c r="GK406" s="241"/>
      <c r="GL406" s="241"/>
      <c r="GM406" s="241"/>
      <c r="GN406" s="241"/>
      <c r="GO406" s="241"/>
      <c r="GP406" s="241"/>
      <c r="GQ406" s="241"/>
      <c r="GR406" s="241"/>
      <c r="GS406" s="241"/>
      <c r="GT406" s="241"/>
      <c r="GU406" s="241"/>
      <c r="GV406" s="241"/>
      <c r="GW406" s="241"/>
      <c r="GX406" s="241"/>
      <c r="GY406" s="241"/>
      <c r="GZ406" s="241"/>
      <c r="HA406" s="241"/>
      <c r="HB406" s="241"/>
      <c r="HC406" s="241"/>
      <c r="HD406" s="241"/>
      <c r="HE406" s="241"/>
      <c r="HF406" s="241"/>
    </row>
    <row r="407" spans="1:214" s="299" customFormat="1" ht="15" customHeight="1">
      <c r="A407" s="240"/>
      <c r="B407" s="241"/>
      <c r="C407" s="241"/>
      <c r="D407" s="241"/>
      <c r="E407" s="241"/>
      <c r="F407" s="241"/>
      <c r="G407" s="241"/>
      <c r="H407" s="241"/>
      <c r="I407" s="241"/>
      <c r="J407" s="241"/>
      <c r="K407" s="241"/>
      <c r="L407" s="241"/>
      <c r="M407" s="241"/>
      <c r="N407" s="241"/>
      <c r="O407" s="241"/>
      <c r="P407" s="241"/>
      <c r="Q407" s="241"/>
      <c r="R407" s="241"/>
      <c r="S407" s="241"/>
      <c r="T407" s="241"/>
      <c r="U407" s="241" t="s">
        <v>598</v>
      </c>
      <c r="V407" s="241"/>
      <c r="W407" s="241"/>
      <c r="X407" s="241"/>
      <c r="Y407" s="241"/>
      <c r="Z407" s="241"/>
      <c r="AA407" s="241"/>
      <c r="AB407" s="241"/>
      <c r="AC407" s="241" t="s">
        <v>316</v>
      </c>
      <c r="AD407" s="241"/>
      <c r="AE407" s="241"/>
      <c r="AF407" s="241"/>
      <c r="AG407" s="241"/>
      <c r="AH407" s="241"/>
      <c r="AI407" s="241"/>
      <c r="AJ407" s="241"/>
      <c r="AK407" s="241"/>
      <c r="AL407" s="241"/>
      <c r="AM407" s="241"/>
      <c r="AN407" s="241"/>
      <c r="AO407" s="241"/>
      <c r="AP407" s="241"/>
      <c r="AQ407" s="241"/>
      <c r="AR407" s="241"/>
      <c r="AS407" s="241"/>
      <c r="AT407" s="241"/>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c r="DV407" s="241"/>
      <c r="DW407" s="241"/>
      <c r="DX407" s="241"/>
      <c r="DY407" s="241"/>
      <c r="DZ407" s="241"/>
      <c r="EA407" s="241"/>
      <c r="EB407" s="241"/>
      <c r="EC407" s="241"/>
      <c r="ED407" s="241"/>
      <c r="EE407" s="241"/>
      <c r="EF407" s="241"/>
      <c r="EG407" s="241"/>
      <c r="EH407" s="241"/>
      <c r="EI407" s="241"/>
      <c r="EJ407" s="241"/>
      <c r="EK407" s="241"/>
      <c r="EL407" s="241"/>
      <c r="EM407" s="241"/>
      <c r="EN407" s="241"/>
      <c r="EO407" s="241"/>
      <c r="EP407" s="241"/>
      <c r="EQ407" s="241"/>
      <c r="ER407" s="241"/>
      <c r="ES407" s="241"/>
      <c r="ET407" s="241"/>
      <c r="EU407" s="241"/>
      <c r="EV407" s="241"/>
      <c r="EW407" s="241"/>
      <c r="EX407" s="241"/>
      <c r="EY407" s="241"/>
      <c r="EZ407" s="241"/>
      <c r="FA407" s="241"/>
      <c r="FB407" s="241"/>
      <c r="FC407" s="241"/>
      <c r="FD407" s="241"/>
      <c r="FE407" s="241"/>
      <c r="FF407" s="241"/>
      <c r="FG407" s="241"/>
      <c r="FH407" s="241"/>
      <c r="FI407" s="241"/>
      <c r="FJ407" s="241"/>
      <c r="FK407" s="241"/>
      <c r="FL407" s="241"/>
      <c r="FM407" s="241"/>
      <c r="FN407" s="241"/>
      <c r="FO407" s="241"/>
      <c r="FP407" s="241"/>
      <c r="FQ407" s="241"/>
      <c r="FR407" s="241"/>
      <c r="FS407" s="241"/>
      <c r="FT407" s="241"/>
      <c r="FU407" s="241"/>
      <c r="FV407" s="241"/>
      <c r="FW407" s="241"/>
      <c r="FX407" s="241"/>
      <c r="FY407" s="241"/>
      <c r="FZ407" s="241"/>
      <c r="GA407" s="241"/>
      <c r="GB407" s="241"/>
      <c r="GC407" s="241"/>
      <c r="GD407" s="241"/>
      <c r="GE407" s="241"/>
      <c r="GF407" s="241"/>
      <c r="GG407" s="241"/>
      <c r="GH407" s="241"/>
      <c r="GI407" s="241"/>
      <c r="GJ407" s="241"/>
      <c r="GK407" s="241"/>
      <c r="GL407" s="241"/>
      <c r="GM407" s="241"/>
      <c r="GN407" s="241"/>
      <c r="GO407" s="241"/>
      <c r="GP407" s="241"/>
      <c r="GQ407" s="241"/>
      <c r="GR407" s="241"/>
      <c r="GS407" s="241"/>
      <c r="GT407" s="241"/>
      <c r="GU407" s="241"/>
      <c r="GV407" s="241"/>
      <c r="GW407" s="241"/>
      <c r="GX407" s="241"/>
      <c r="GY407" s="241"/>
      <c r="GZ407" s="241"/>
      <c r="HA407" s="241"/>
      <c r="HB407" s="241"/>
      <c r="HC407" s="241"/>
      <c r="HD407" s="241"/>
      <c r="HE407" s="241"/>
      <c r="HF407" s="241"/>
    </row>
    <row r="408" spans="1:214" s="299" customFormat="1" ht="15" customHeight="1">
      <c r="A408" s="240"/>
      <c r="B408" s="241"/>
      <c r="C408" s="241"/>
      <c r="D408" s="241"/>
      <c r="E408" s="241"/>
      <c r="F408" s="241"/>
      <c r="G408" s="241"/>
      <c r="H408" s="241"/>
      <c r="I408" s="241"/>
      <c r="J408" s="241"/>
      <c r="K408" s="241"/>
      <c r="L408" s="241"/>
      <c r="M408" s="241"/>
      <c r="N408" s="241"/>
      <c r="O408" s="241"/>
      <c r="P408" s="241"/>
      <c r="Q408" s="241"/>
      <c r="R408" s="241"/>
      <c r="S408" s="241"/>
      <c r="T408" s="241"/>
      <c r="U408" s="241" t="s">
        <v>599</v>
      </c>
      <c r="V408" s="241"/>
      <c r="W408" s="241"/>
      <c r="X408" s="241"/>
      <c r="Y408" s="241"/>
      <c r="Z408" s="241"/>
      <c r="AA408" s="241"/>
      <c r="AB408" s="241"/>
      <c r="AC408" s="241" t="s">
        <v>313</v>
      </c>
      <c r="AD408" s="241"/>
      <c r="AE408" s="241"/>
      <c r="AF408" s="241"/>
      <c r="AG408" s="241"/>
      <c r="AH408" s="241"/>
      <c r="AI408" s="241"/>
      <c r="AJ408" s="241"/>
      <c r="AK408" s="241"/>
      <c r="AL408" s="241"/>
      <c r="AM408" s="241"/>
      <c r="AN408" s="241"/>
      <c r="AO408" s="241"/>
      <c r="AP408" s="241"/>
      <c r="AQ408" s="241"/>
      <c r="AR408" s="241"/>
      <c r="AS408" s="241"/>
      <c r="AT408" s="241"/>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c r="DV408" s="241"/>
      <c r="DW408" s="241"/>
      <c r="DX408" s="241"/>
      <c r="DY408" s="241"/>
      <c r="DZ408" s="241"/>
      <c r="EA408" s="241"/>
      <c r="EB408" s="241"/>
      <c r="EC408" s="241"/>
      <c r="ED408" s="241"/>
      <c r="EE408" s="241"/>
      <c r="EF408" s="241"/>
      <c r="EG408" s="241"/>
      <c r="EH408" s="241"/>
      <c r="EI408" s="241"/>
      <c r="EJ408" s="241"/>
      <c r="EK408" s="241"/>
      <c r="EL408" s="241"/>
      <c r="EM408" s="241"/>
      <c r="EN408" s="241"/>
      <c r="EO408" s="241"/>
      <c r="EP408" s="241"/>
      <c r="EQ408" s="241"/>
      <c r="ER408" s="241"/>
      <c r="ES408" s="241"/>
      <c r="ET408" s="241"/>
      <c r="EU408" s="241"/>
      <c r="EV408" s="241"/>
      <c r="EW408" s="241"/>
      <c r="EX408" s="241"/>
      <c r="EY408" s="241"/>
      <c r="EZ408" s="241"/>
      <c r="FA408" s="241"/>
      <c r="FB408" s="241"/>
      <c r="FC408" s="241"/>
      <c r="FD408" s="241"/>
      <c r="FE408" s="241"/>
      <c r="FF408" s="241"/>
      <c r="FG408" s="241"/>
      <c r="FH408" s="241"/>
      <c r="FI408" s="241"/>
      <c r="FJ408" s="241"/>
      <c r="FK408" s="241"/>
      <c r="FL408" s="241"/>
      <c r="FM408" s="241"/>
      <c r="FN408" s="241"/>
      <c r="FO408" s="241"/>
      <c r="FP408" s="241"/>
      <c r="FQ408" s="241"/>
      <c r="FR408" s="241"/>
      <c r="FS408" s="241"/>
      <c r="FT408" s="241"/>
      <c r="FU408" s="241"/>
      <c r="FV408" s="241"/>
      <c r="FW408" s="241"/>
      <c r="FX408" s="241"/>
      <c r="FY408" s="241"/>
      <c r="FZ408" s="241"/>
      <c r="GA408" s="241"/>
      <c r="GB408" s="241"/>
      <c r="GC408" s="241"/>
      <c r="GD408" s="241"/>
      <c r="GE408" s="241"/>
      <c r="GF408" s="241"/>
      <c r="GG408" s="241"/>
      <c r="GH408" s="241"/>
      <c r="GI408" s="241"/>
      <c r="GJ408" s="241"/>
      <c r="GK408" s="241"/>
      <c r="GL408" s="241"/>
      <c r="GM408" s="241"/>
      <c r="GN408" s="241"/>
      <c r="GO408" s="241"/>
      <c r="GP408" s="241"/>
      <c r="GQ408" s="241"/>
      <c r="GR408" s="241"/>
      <c r="GS408" s="241"/>
      <c r="GT408" s="241"/>
      <c r="GU408" s="241"/>
      <c r="GV408" s="241"/>
      <c r="GW408" s="241"/>
      <c r="GX408" s="241"/>
      <c r="GY408" s="241"/>
      <c r="GZ408" s="241"/>
      <c r="HA408" s="241"/>
      <c r="HB408" s="241"/>
      <c r="HC408" s="241"/>
      <c r="HD408" s="241"/>
      <c r="HE408" s="241"/>
      <c r="HF408" s="241"/>
    </row>
    <row r="409" spans="1:214" s="299" customFormat="1" ht="15" customHeight="1">
      <c r="A409" s="240"/>
      <c r="B409" s="241"/>
      <c r="C409" s="241"/>
      <c r="D409" s="241"/>
      <c r="E409" s="241"/>
      <c r="F409" s="241"/>
      <c r="G409" s="241"/>
      <c r="H409" s="241"/>
      <c r="I409" s="241"/>
      <c r="J409" s="241"/>
      <c r="K409" s="241"/>
      <c r="L409" s="241"/>
      <c r="M409" s="241"/>
      <c r="N409" s="241"/>
      <c r="O409" s="241"/>
      <c r="P409" s="241"/>
      <c r="Q409" s="241"/>
      <c r="R409" s="241"/>
      <c r="S409" s="241"/>
      <c r="T409" s="241"/>
      <c r="U409" s="241" t="s">
        <v>600</v>
      </c>
      <c r="V409" s="241"/>
      <c r="W409" s="241"/>
      <c r="X409" s="241"/>
      <c r="Y409" s="241"/>
      <c r="Z409" s="241"/>
      <c r="AA409" s="241"/>
      <c r="AB409" s="241"/>
      <c r="AC409" s="241" t="s">
        <v>350</v>
      </c>
      <c r="AD409" s="241"/>
      <c r="AE409" s="241"/>
      <c r="AF409" s="241"/>
      <c r="AG409" s="241"/>
      <c r="AH409" s="241"/>
      <c r="AI409" s="241"/>
      <c r="AJ409" s="241"/>
      <c r="AK409" s="241"/>
      <c r="AL409" s="241"/>
      <c r="AM409" s="241"/>
      <c r="AN409" s="241"/>
      <c r="AO409" s="241"/>
      <c r="AP409" s="241"/>
      <c r="AQ409" s="241"/>
      <c r="AR409" s="241"/>
      <c r="AS409" s="241"/>
      <c r="AT409" s="241"/>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c r="EN409" s="241"/>
      <c r="EO409" s="241"/>
      <c r="EP409" s="241"/>
      <c r="EQ409" s="241"/>
      <c r="ER409" s="241"/>
      <c r="ES409" s="241"/>
      <c r="ET409" s="241"/>
      <c r="EU409" s="241"/>
      <c r="EV409" s="241"/>
      <c r="EW409" s="241"/>
      <c r="EX409" s="241"/>
      <c r="EY409" s="241"/>
      <c r="EZ409" s="241"/>
      <c r="FA409" s="241"/>
      <c r="FB409" s="241"/>
      <c r="FC409" s="241"/>
      <c r="FD409" s="241"/>
      <c r="FE409" s="241"/>
      <c r="FF409" s="241"/>
      <c r="FG409" s="241"/>
      <c r="FH409" s="241"/>
      <c r="FI409" s="241"/>
      <c r="FJ409" s="241"/>
      <c r="FK409" s="241"/>
      <c r="FL409" s="241"/>
      <c r="FM409" s="241"/>
      <c r="FN409" s="241"/>
      <c r="FO409" s="241"/>
      <c r="FP409" s="241"/>
      <c r="FQ409" s="241"/>
      <c r="FR409" s="241"/>
      <c r="FS409" s="241"/>
      <c r="FT409" s="241"/>
      <c r="FU409" s="241"/>
      <c r="FV409" s="241"/>
      <c r="FW409" s="241"/>
      <c r="FX409" s="241"/>
      <c r="FY409" s="241"/>
      <c r="FZ409" s="241"/>
      <c r="GA409" s="241"/>
      <c r="GB409" s="241"/>
      <c r="GC409" s="241"/>
      <c r="GD409" s="241"/>
      <c r="GE409" s="241"/>
      <c r="GF409" s="241"/>
      <c r="GG409" s="241"/>
      <c r="GH409" s="241"/>
      <c r="GI409" s="241"/>
      <c r="GJ409" s="241"/>
      <c r="GK409" s="241"/>
      <c r="GL409" s="241"/>
      <c r="GM409" s="241"/>
      <c r="GN409" s="241"/>
      <c r="GO409" s="241"/>
      <c r="GP409" s="241"/>
      <c r="GQ409" s="241"/>
      <c r="GR409" s="241"/>
      <c r="GS409" s="241"/>
      <c r="GT409" s="241"/>
      <c r="GU409" s="241"/>
      <c r="GV409" s="241"/>
      <c r="GW409" s="241"/>
      <c r="GX409" s="241"/>
      <c r="GY409" s="241"/>
      <c r="GZ409" s="241"/>
      <c r="HA409" s="241"/>
      <c r="HB409" s="241"/>
      <c r="HC409" s="241"/>
      <c r="HD409" s="241"/>
      <c r="HE409" s="241"/>
      <c r="HF409" s="241"/>
    </row>
    <row r="410" spans="1:214" s="299" customFormat="1" ht="15" customHeight="1">
      <c r="A410" s="240"/>
      <c r="B410" s="241"/>
      <c r="C410" s="241"/>
      <c r="D410" s="241"/>
      <c r="E410" s="241"/>
      <c r="F410" s="241"/>
      <c r="G410" s="241"/>
      <c r="H410" s="241"/>
      <c r="I410" s="241"/>
      <c r="J410" s="241"/>
      <c r="K410" s="241"/>
      <c r="L410" s="241"/>
      <c r="M410" s="241"/>
      <c r="N410" s="241"/>
      <c r="O410" s="241"/>
      <c r="P410" s="241"/>
      <c r="Q410" s="241"/>
      <c r="R410" s="241"/>
      <c r="S410" s="241"/>
      <c r="T410" s="241"/>
      <c r="U410" s="241" t="s">
        <v>601</v>
      </c>
      <c r="V410" s="241"/>
      <c r="W410" s="241"/>
      <c r="X410" s="241"/>
      <c r="Y410" s="241"/>
      <c r="Z410" s="241"/>
      <c r="AA410" s="241"/>
      <c r="AB410" s="241"/>
      <c r="AC410" s="241" t="s">
        <v>311</v>
      </c>
      <c r="AD410" s="241"/>
      <c r="AE410" s="241"/>
      <c r="AF410" s="241"/>
      <c r="AG410" s="241"/>
      <c r="AH410" s="241"/>
      <c r="AI410" s="241"/>
      <c r="AJ410" s="241"/>
      <c r="AK410" s="241"/>
      <c r="AL410" s="241"/>
      <c r="AM410" s="241"/>
      <c r="AN410" s="241"/>
      <c r="AO410" s="241"/>
      <c r="AP410" s="241"/>
      <c r="AQ410" s="241"/>
      <c r="AR410" s="241"/>
      <c r="AS410" s="241"/>
      <c r="AT410" s="241"/>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c r="EN410" s="241"/>
      <c r="EO410" s="241"/>
      <c r="EP410" s="241"/>
      <c r="EQ410" s="241"/>
      <c r="ER410" s="241"/>
      <c r="ES410" s="241"/>
      <c r="ET410" s="241"/>
      <c r="EU410" s="241"/>
      <c r="EV410" s="241"/>
      <c r="EW410" s="241"/>
      <c r="EX410" s="241"/>
      <c r="EY410" s="241"/>
      <c r="EZ410" s="241"/>
      <c r="FA410" s="241"/>
      <c r="FB410" s="241"/>
      <c r="FC410" s="241"/>
      <c r="FD410" s="241"/>
      <c r="FE410" s="241"/>
      <c r="FF410" s="241"/>
      <c r="FG410" s="241"/>
      <c r="FH410" s="241"/>
      <c r="FI410" s="241"/>
      <c r="FJ410" s="241"/>
      <c r="FK410" s="241"/>
      <c r="FL410" s="241"/>
      <c r="FM410" s="241"/>
      <c r="FN410" s="241"/>
      <c r="FO410" s="241"/>
      <c r="FP410" s="241"/>
      <c r="FQ410" s="241"/>
      <c r="FR410" s="241"/>
      <c r="FS410" s="241"/>
      <c r="FT410" s="241"/>
      <c r="FU410" s="241"/>
      <c r="FV410" s="241"/>
      <c r="FW410" s="241"/>
      <c r="FX410" s="241"/>
      <c r="FY410" s="241"/>
      <c r="FZ410" s="241"/>
      <c r="GA410" s="241"/>
      <c r="GB410" s="241"/>
      <c r="GC410" s="241"/>
      <c r="GD410" s="241"/>
      <c r="GE410" s="241"/>
      <c r="GF410" s="241"/>
      <c r="GG410" s="241"/>
      <c r="GH410" s="241"/>
      <c r="GI410" s="241"/>
      <c r="GJ410" s="241"/>
      <c r="GK410" s="241"/>
      <c r="GL410" s="241"/>
      <c r="GM410" s="241"/>
      <c r="GN410" s="241"/>
      <c r="GO410" s="241"/>
      <c r="GP410" s="241"/>
      <c r="GQ410" s="241"/>
      <c r="GR410" s="241"/>
      <c r="GS410" s="241"/>
      <c r="GT410" s="241"/>
      <c r="GU410" s="241"/>
      <c r="GV410" s="241"/>
      <c r="GW410" s="241"/>
      <c r="GX410" s="241"/>
      <c r="GY410" s="241"/>
      <c r="GZ410" s="241"/>
      <c r="HA410" s="241"/>
      <c r="HB410" s="241"/>
      <c r="HC410" s="241"/>
      <c r="HD410" s="241"/>
      <c r="HE410" s="241"/>
      <c r="HF410" s="241"/>
    </row>
    <row r="411" spans="1:214" s="299" customFormat="1" ht="15" customHeight="1">
      <c r="A411" s="240"/>
      <c r="B411" s="241"/>
      <c r="C411" s="241"/>
      <c r="D411" s="241"/>
      <c r="E411" s="241"/>
      <c r="F411" s="241"/>
      <c r="G411" s="241"/>
      <c r="H411" s="241"/>
      <c r="I411" s="241"/>
      <c r="J411" s="241"/>
      <c r="K411" s="241"/>
      <c r="L411" s="241"/>
      <c r="M411" s="241"/>
      <c r="N411" s="241"/>
      <c r="O411" s="241"/>
      <c r="P411" s="241"/>
      <c r="Q411" s="241"/>
      <c r="R411" s="241"/>
      <c r="S411" s="241"/>
      <c r="T411" s="241"/>
      <c r="U411" s="241" t="s">
        <v>602</v>
      </c>
      <c r="V411" s="241"/>
      <c r="W411" s="241"/>
      <c r="X411" s="241"/>
      <c r="Y411" s="241"/>
      <c r="Z411" s="241"/>
      <c r="AA411" s="241"/>
      <c r="AB411" s="241"/>
      <c r="AC411" s="241" t="s">
        <v>366</v>
      </c>
      <c r="AD411" s="241"/>
      <c r="AE411" s="241"/>
      <c r="AF411" s="241"/>
      <c r="AG411" s="241"/>
      <c r="AH411" s="241"/>
      <c r="AI411" s="241"/>
      <c r="AJ411" s="241"/>
      <c r="AK411" s="241"/>
      <c r="AL411" s="241"/>
      <c r="AM411" s="241"/>
      <c r="AN411" s="241"/>
      <c r="AO411" s="241"/>
      <c r="AP411" s="241"/>
      <c r="AQ411" s="241"/>
      <c r="AR411" s="241"/>
      <c r="AS411" s="241"/>
      <c r="AT411" s="241"/>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c r="CJ411" s="241"/>
      <c r="CK411" s="241"/>
      <c r="CL411" s="241"/>
      <c r="CM411" s="241"/>
      <c r="CN411" s="241"/>
      <c r="CO411" s="241"/>
      <c r="CP411" s="241"/>
      <c r="CQ411" s="241"/>
      <c r="CR411" s="241"/>
      <c r="CS411" s="241"/>
      <c r="CT411" s="241"/>
      <c r="CU411" s="241"/>
      <c r="CV411" s="241"/>
      <c r="CW411" s="241"/>
      <c r="CX411" s="241"/>
      <c r="CY411" s="241"/>
      <c r="CZ411" s="241"/>
      <c r="DA411" s="241"/>
      <c r="DB411" s="241"/>
      <c r="DC411" s="241"/>
      <c r="DD411" s="241"/>
      <c r="DE411" s="241"/>
      <c r="DF411" s="241"/>
      <c r="DG411" s="241"/>
      <c r="DH411" s="241"/>
      <c r="DI411" s="241"/>
      <c r="DJ411" s="241"/>
      <c r="DK411" s="241"/>
      <c r="DL411" s="241"/>
      <c r="DM411" s="241"/>
      <c r="DN411" s="241"/>
      <c r="DO411" s="241"/>
      <c r="DP411" s="241"/>
      <c r="DQ411" s="241"/>
      <c r="DR411" s="241"/>
      <c r="DS411" s="241"/>
      <c r="DT411" s="241"/>
      <c r="DU411" s="241"/>
      <c r="DV411" s="241"/>
      <c r="DW411" s="241"/>
      <c r="DX411" s="241"/>
      <c r="DY411" s="241"/>
      <c r="DZ411" s="241"/>
      <c r="EA411" s="241"/>
      <c r="EB411" s="241"/>
      <c r="EC411" s="241"/>
      <c r="ED411" s="241"/>
      <c r="EE411" s="241"/>
      <c r="EF411" s="241"/>
      <c r="EG411" s="241"/>
      <c r="EH411" s="241"/>
      <c r="EI411" s="241"/>
      <c r="EJ411" s="241"/>
      <c r="EK411" s="241"/>
      <c r="EL411" s="241"/>
      <c r="EM411" s="241"/>
      <c r="EN411" s="241"/>
      <c r="EO411" s="241"/>
      <c r="EP411" s="241"/>
      <c r="EQ411" s="241"/>
      <c r="ER411" s="241"/>
      <c r="ES411" s="241"/>
      <c r="ET411" s="241"/>
      <c r="EU411" s="241"/>
      <c r="EV411" s="241"/>
      <c r="EW411" s="241"/>
      <c r="EX411" s="241"/>
      <c r="EY411" s="241"/>
      <c r="EZ411" s="241"/>
      <c r="FA411" s="241"/>
      <c r="FB411" s="241"/>
      <c r="FC411" s="241"/>
      <c r="FD411" s="241"/>
      <c r="FE411" s="241"/>
      <c r="FF411" s="241"/>
      <c r="FG411" s="241"/>
      <c r="FH411" s="241"/>
      <c r="FI411" s="241"/>
      <c r="FJ411" s="241"/>
      <c r="FK411" s="241"/>
      <c r="FL411" s="241"/>
      <c r="FM411" s="241"/>
      <c r="FN411" s="241"/>
      <c r="FO411" s="241"/>
      <c r="FP411" s="241"/>
      <c r="FQ411" s="241"/>
      <c r="FR411" s="241"/>
      <c r="FS411" s="241"/>
      <c r="FT411" s="241"/>
      <c r="FU411" s="241"/>
      <c r="FV411" s="241"/>
      <c r="FW411" s="241"/>
      <c r="FX411" s="241"/>
      <c r="FY411" s="241"/>
      <c r="FZ411" s="241"/>
      <c r="GA411" s="241"/>
      <c r="GB411" s="241"/>
      <c r="GC411" s="241"/>
      <c r="GD411" s="241"/>
      <c r="GE411" s="241"/>
      <c r="GF411" s="241"/>
      <c r="GG411" s="241"/>
      <c r="GH411" s="241"/>
      <c r="GI411" s="241"/>
      <c r="GJ411" s="241"/>
      <c r="GK411" s="241"/>
      <c r="GL411" s="241"/>
      <c r="GM411" s="241"/>
      <c r="GN411" s="241"/>
      <c r="GO411" s="241"/>
      <c r="GP411" s="241"/>
      <c r="GQ411" s="241"/>
      <c r="GR411" s="241"/>
      <c r="GS411" s="241"/>
      <c r="GT411" s="241"/>
      <c r="GU411" s="241"/>
      <c r="GV411" s="241"/>
      <c r="GW411" s="241"/>
      <c r="GX411" s="241"/>
      <c r="GY411" s="241"/>
      <c r="GZ411" s="241"/>
      <c r="HA411" s="241"/>
      <c r="HB411" s="241"/>
      <c r="HC411" s="241"/>
      <c r="HD411" s="241"/>
      <c r="HE411" s="241"/>
      <c r="HF411" s="241"/>
    </row>
    <row r="412" spans="1:214" s="299" customFormat="1" ht="15" customHeight="1">
      <c r="A412" s="240"/>
      <c r="B412" s="241"/>
      <c r="C412" s="241"/>
      <c r="D412" s="241"/>
      <c r="E412" s="241"/>
      <c r="F412" s="241"/>
      <c r="G412" s="241"/>
      <c r="H412" s="241"/>
      <c r="I412" s="241"/>
      <c r="J412" s="241"/>
      <c r="K412" s="241"/>
      <c r="L412" s="241"/>
      <c r="M412" s="241"/>
      <c r="N412" s="241"/>
      <c r="O412" s="241"/>
      <c r="P412" s="241"/>
      <c r="Q412" s="241"/>
      <c r="R412" s="241"/>
      <c r="S412" s="241"/>
      <c r="T412" s="241"/>
      <c r="U412" s="241" t="s">
        <v>603</v>
      </c>
      <c r="V412" s="241"/>
      <c r="W412" s="241"/>
      <c r="X412" s="241"/>
      <c r="Y412" s="241"/>
      <c r="Z412" s="241"/>
      <c r="AA412" s="241"/>
      <c r="AB412" s="241"/>
      <c r="AC412" s="241" t="s">
        <v>325</v>
      </c>
      <c r="AD412" s="241"/>
      <c r="AE412" s="241"/>
      <c r="AF412" s="241"/>
      <c r="AG412" s="241"/>
      <c r="AH412" s="241"/>
      <c r="AI412" s="241"/>
      <c r="AJ412" s="241"/>
      <c r="AK412" s="241"/>
      <c r="AL412" s="241"/>
      <c r="AM412" s="241"/>
      <c r="AN412" s="241"/>
      <c r="AO412" s="241"/>
      <c r="AP412" s="241"/>
      <c r="AQ412" s="241"/>
      <c r="AR412" s="241"/>
      <c r="AS412" s="241"/>
      <c r="AT412" s="241"/>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c r="EN412" s="241"/>
      <c r="EO412" s="241"/>
      <c r="EP412" s="241"/>
      <c r="EQ412" s="241"/>
      <c r="ER412" s="241"/>
      <c r="ES412" s="241"/>
      <c r="ET412" s="241"/>
      <c r="EU412" s="241"/>
      <c r="EV412" s="241"/>
      <c r="EW412" s="241"/>
      <c r="EX412" s="241"/>
      <c r="EY412" s="241"/>
      <c r="EZ412" s="241"/>
      <c r="FA412" s="241"/>
      <c r="FB412" s="241"/>
      <c r="FC412" s="241"/>
      <c r="FD412" s="241"/>
      <c r="FE412" s="241"/>
      <c r="FF412" s="241"/>
      <c r="FG412" s="241"/>
      <c r="FH412" s="241"/>
      <c r="FI412" s="241"/>
      <c r="FJ412" s="241"/>
      <c r="FK412" s="241"/>
      <c r="FL412" s="241"/>
      <c r="FM412" s="241"/>
      <c r="FN412" s="241"/>
      <c r="FO412" s="241"/>
      <c r="FP412" s="241"/>
      <c r="FQ412" s="241"/>
      <c r="FR412" s="241"/>
      <c r="FS412" s="241"/>
      <c r="FT412" s="241"/>
      <c r="FU412" s="241"/>
      <c r="FV412" s="241"/>
      <c r="FW412" s="241"/>
      <c r="FX412" s="241"/>
      <c r="FY412" s="241"/>
      <c r="FZ412" s="241"/>
      <c r="GA412" s="241"/>
      <c r="GB412" s="241"/>
      <c r="GC412" s="241"/>
      <c r="GD412" s="241"/>
      <c r="GE412" s="241"/>
      <c r="GF412" s="241"/>
      <c r="GG412" s="241"/>
      <c r="GH412" s="241"/>
      <c r="GI412" s="241"/>
      <c r="GJ412" s="241"/>
      <c r="GK412" s="241"/>
      <c r="GL412" s="241"/>
      <c r="GM412" s="241"/>
      <c r="GN412" s="241"/>
      <c r="GO412" s="241"/>
      <c r="GP412" s="241"/>
      <c r="GQ412" s="241"/>
      <c r="GR412" s="241"/>
      <c r="GS412" s="241"/>
      <c r="GT412" s="241"/>
      <c r="GU412" s="241"/>
      <c r="GV412" s="241"/>
      <c r="GW412" s="241"/>
      <c r="GX412" s="241"/>
      <c r="GY412" s="241"/>
      <c r="GZ412" s="241"/>
      <c r="HA412" s="241"/>
      <c r="HB412" s="241"/>
      <c r="HC412" s="241"/>
      <c r="HD412" s="241"/>
      <c r="HE412" s="241"/>
      <c r="HF412" s="241"/>
    </row>
    <row r="413" spans="1:214" s="299" customFormat="1" ht="15" customHeight="1">
      <c r="A413" s="240"/>
      <c r="B413" s="241"/>
      <c r="C413" s="241"/>
      <c r="D413" s="241"/>
      <c r="E413" s="241"/>
      <c r="F413" s="241"/>
      <c r="G413" s="241"/>
      <c r="H413" s="241"/>
      <c r="I413" s="241"/>
      <c r="J413" s="241"/>
      <c r="K413" s="241"/>
      <c r="L413" s="241"/>
      <c r="M413" s="241"/>
      <c r="N413" s="241"/>
      <c r="O413" s="241"/>
      <c r="P413" s="241"/>
      <c r="Q413" s="241"/>
      <c r="R413" s="241"/>
      <c r="S413" s="241"/>
      <c r="T413" s="241"/>
      <c r="U413" s="241" t="s">
        <v>604</v>
      </c>
      <c r="V413" s="241"/>
      <c r="W413" s="241"/>
      <c r="X413" s="241"/>
      <c r="Y413" s="241"/>
      <c r="Z413" s="241"/>
      <c r="AA413" s="241"/>
      <c r="AB413" s="241"/>
      <c r="AC413" s="241" t="s">
        <v>350</v>
      </c>
      <c r="AD413" s="241"/>
      <c r="AE413" s="241"/>
      <c r="AF413" s="241"/>
      <c r="AG413" s="241"/>
      <c r="AH413" s="241"/>
      <c r="AI413" s="241"/>
      <c r="AJ413" s="241"/>
      <c r="AK413" s="241"/>
      <c r="AL413" s="241"/>
      <c r="AM413" s="241"/>
      <c r="AN413" s="241"/>
      <c r="AO413" s="241"/>
      <c r="AP413" s="241"/>
      <c r="AQ413" s="241"/>
      <c r="AR413" s="241"/>
      <c r="AS413" s="241"/>
      <c r="AT413" s="241"/>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c r="CJ413" s="241"/>
      <c r="CK413" s="241"/>
      <c r="CL413" s="241"/>
      <c r="CM413" s="241"/>
      <c r="CN413" s="241"/>
      <c r="CO413" s="241"/>
      <c r="CP413" s="241"/>
      <c r="CQ413" s="241"/>
      <c r="CR413" s="241"/>
      <c r="CS413" s="241"/>
      <c r="CT413" s="241"/>
      <c r="CU413" s="241"/>
      <c r="CV413" s="241"/>
      <c r="CW413" s="241"/>
      <c r="CX413" s="241"/>
      <c r="CY413" s="241"/>
      <c r="CZ413" s="241"/>
      <c r="DA413" s="241"/>
      <c r="DB413" s="241"/>
      <c r="DC413" s="241"/>
      <c r="DD413" s="241"/>
      <c r="DE413" s="241"/>
      <c r="DF413" s="241"/>
      <c r="DG413" s="241"/>
      <c r="DH413" s="241"/>
      <c r="DI413" s="241"/>
      <c r="DJ413" s="241"/>
      <c r="DK413" s="241"/>
      <c r="DL413" s="241"/>
      <c r="DM413" s="241"/>
      <c r="DN413" s="241"/>
      <c r="DO413" s="241"/>
      <c r="DP413" s="241"/>
      <c r="DQ413" s="241"/>
      <c r="DR413" s="241"/>
      <c r="DS413" s="241"/>
      <c r="DT413" s="241"/>
      <c r="DU413" s="241"/>
      <c r="DV413" s="241"/>
      <c r="DW413" s="241"/>
      <c r="DX413" s="241"/>
      <c r="DY413" s="241"/>
      <c r="DZ413" s="241"/>
      <c r="EA413" s="241"/>
      <c r="EB413" s="241"/>
      <c r="EC413" s="241"/>
      <c r="ED413" s="241"/>
      <c r="EE413" s="241"/>
      <c r="EF413" s="241"/>
      <c r="EG413" s="241"/>
      <c r="EH413" s="241"/>
      <c r="EI413" s="241"/>
      <c r="EJ413" s="241"/>
      <c r="EK413" s="241"/>
      <c r="EL413" s="241"/>
      <c r="EM413" s="241"/>
      <c r="EN413" s="241"/>
      <c r="EO413" s="241"/>
      <c r="EP413" s="241"/>
      <c r="EQ413" s="241"/>
      <c r="ER413" s="241"/>
      <c r="ES413" s="241"/>
      <c r="ET413" s="241"/>
      <c r="EU413" s="241"/>
      <c r="EV413" s="241"/>
      <c r="EW413" s="241"/>
      <c r="EX413" s="241"/>
      <c r="EY413" s="241"/>
      <c r="EZ413" s="241"/>
      <c r="FA413" s="241"/>
      <c r="FB413" s="241"/>
      <c r="FC413" s="241"/>
      <c r="FD413" s="241"/>
      <c r="FE413" s="241"/>
      <c r="FF413" s="241"/>
      <c r="FG413" s="241"/>
      <c r="FH413" s="241"/>
      <c r="FI413" s="241"/>
      <c r="FJ413" s="241"/>
      <c r="FK413" s="241"/>
      <c r="FL413" s="241"/>
      <c r="FM413" s="241"/>
      <c r="FN413" s="241"/>
      <c r="FO413" s="241"/>
      <c r="FP413" s="241"/>
      <c r="FQ413" s="241"/>
      <c r="FR413" s="241"/>
      <c r="FS413" s="241"/>
      <c r="FT413" s="241"/>
      <c r="FU413" s="241"/>
      <c r="FV413" s="241"/>
      <c r="FW413" s="241"/>
      <c r="FX413" s="241"/>
      <c r="FY413" s="241"/>
      <c r="FZ413" s="241"/>
      <c r="GA413" s="241"/>
      <c r="GB413" s="241"/>
      <c r="GC413" s="241"/>
      <c r="GD413" s="241"/>
      <c r="GE413" s="241"/>
      <c r="GF413" s="241"/>
      <c r="GG413" s="241"/>
      <c r="GH413" s="241"/>
      <c r="GI413" s="241"/>
      <c r="GJ413" s="241"/>
      <c r="GK413" s="241"/>
      <c r="GL413" s="241"/>
      <c r="GM413" s="241"/>
      <c r="GN413" s="241"/>
      <c r="GO413" s="241"/>
      <c r="GP413" s="241"/>
      <c r="GQ413" s="241"/>
      <c r="GR413" s="241"/>
      <c r="GS413" s="241"/>
      <c r="GT413" s="241"/>
      <c r="GU413" s="241"/>
      <c r="GV413" s="241"/>
      <c r="GW413" s="241"/>
      <c r="GX413" s="241"/>
      <c r="GY413" s="241"/>
      <c r="GZ413" s="241"/>
      <c r="HA413" s="241"/>
      <c r="HB413" s="241"/>
      <c r="HC413" s="241"/>
      <c r="HD413" s="241"/>
      <c r="HE413" s="241"/>
      <c r="HF413" s="241"/>
    </row>
    <row r="414" spans="1:214" s="299" customFormat="1" ht="15" customHeight="1">
      <c r="A414" s="240"/>
      <c r="B414" s="241"/>
      <c r="C414" s="241"/>
      <c r="D414" s="241"/>
      <c r="E414" s="241"/>
      <c r="F414" s="241"/>
      <c r="G414" s="241"/>
      <c r="H414" s="241"/>
      <c r="I414" s="241"/>
      <c r="J414" s="241"/>
      <c r="K414" s="241"/>
      <c r="L414" s="241"/>
      <c r="M414" s="241"/>
      <c r="N414" s="241"/>
      <c r="O414" s="241"/>
      <c r="P414" s="241"/>
      <c r="Q414" s="241"/>
      <c r="R414" s="241"/>
      <c r="S414" s="241"/>
      <c r="T414" s="241"/>
      <c r="U414" s="241" t="s">
        <v>605</v>
      </c>
      <c r="V414" s="241"/>
      <c r="W414" s="241"/>
      <c r="X414" s="241"/>
      <c r="Y414" s="241"/>
      <c r="Z414" s="241"/>
      <c r="AA414" s="241"/>
      <c r="AB414" s="241"/>
      <c r="AC414" s="241" t="s">
        <v>322</v>
      </c>
      <c r="AD414" s="241"/>
      <c r="AE414" s="241"/>
      <c r="AF414" s="241"/>
      <c r="AG414" s="241"/>
      <c r="AH414" s="241"/>
      <c r="AI414" s="241"/>
      <c r="AJ414" s="241"/>
      <c r="AK414" s="241"/>
      <c r="AL414" s="241"/>
      <c r="AM414" s="241"/>
      <c r="AN414" s="241"/>
      <c r="AO414" s="241"/>
      <c r="AP414" s="241"/>
      <c r="AQ414" s="241"/>
      <c r="AR414" s="241"/>
      <c r="AS414" s="241"/>
      <c r="AT414" s="241"/>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c r="CJ414" s="241"/>
      <c r="CK414" s="241"/>
      <c r="CL414" s="241"/>
      <c r="CM414" s="241"/>
      <c r="CN414" s="241"/>
      <c r="CO414" s="241"/>
      <c r="CP414" s="241"/>
      <c r="CQ414" s="241"/>
      <c r="CR414" s="241"/>
      <c r="CS414" s="241"/>
      <c r="CT414" s="241"/>
      <c r="CU414" s="241"/>
      <c r="CV414" s="241"/>
      <c r="CW414" s="241"/>
      <c r="CX414" s="241"/>
      <c r="CY414" s="241"/>
      <c r="CZ414" s="241"/>
      <c r="DA414" s="241"/>
      <c r="DB414" s="241"/>
      <c r="DC414" s="241"/>
      <c r="DD414" s="241"/>
      <c r="DE414" s="241"/>
      <c r="DF414" s="241"/>
      <c r="DG414" s="241"/>
      <c r="DH414" s="241"/>
      <c r="DI414" s="241"/>
      <c r="DJ414" s="241"/>
      <c r="DK414" s="241"/>
      <c r="DL414" s="241"/>
      <c r="DM414" s="241"/>
      <c r="DN414" s="241"/>
      <c r="DO414" s="241"/>
      <c r="DP414" s="241"/>
      <c r="DQ414" s="241"/>
      <c r="DR414" s="241"/>
      <c r="DS414" s="241"/>
      <c r="DT414" s="241"/>
      <c r="DU414" s="241"/>
      <c r="DV414" s="241"/>
      <c r="DW414" s="241"/>
      <c r="DX414" s="241"/>
      <c r="DY414" s="241"/>
      <c r="DZ414" s="241"/>
      <c r="EA414" s="241"/>
      <c r="EB414" s="241"/>
      <c r="EC414" s="241"/>
      <c r="ED414" s="241"/>
      <c r="EE414" s="241"/>
      <c r="EF414" s="241"/>
      <c r="EG414" s="241"/>
      <c r="EH414" s="241"/>
      <c r="EI414" s="241"/>
      <c r="EJ414" s="241"/>
      <c r="EK414" s="241"/>
      <c r="EL414" s="241"/>
      <c r="EM414" s="241"/>
      <c r="EN414" s="241"/>
      <c r="EO414" s="241"/>
      <c r="EP414" s="241"/>
      <c r="EQ414" s="241"/>
      <c r="ER414" s="241"/>
      <c r="ES414" s="241"/>
      <c r="ET414" s="241"/>
      <c r="EU414" s="241"/>
      <c r="EV414" s="241"/>
      <c r="EW414" s="241"/>
      <c r="EX414" s="241"/>
      <c r="EY414" s="241"/>
      <c r="EZ414" s="241"/>
      <c r="FA414" s="241"/>
      <c r="FB414" s="241"/>
      <c r="FC414" s="241"/>
      <c r="FD414" s="241"/>
      <c r="FE414" s="241"/>
      <c r="FF414" s="241"/>
      <c r="FG414" s="241"/>
      <c r="FH414" s="241"/>
      <c r="FI414" s="241"/>
      <c r="FJ414" s="241"/>
      <c r="FK414" s="241"/>
      <c r="FL414" s="241"/>
      <c r="FM414" s="241"/>
      <c r="FN414" s="241"/>
      <c r="FO414" s="241"/>
      <c r="FP414" s="241"/>
      <c r="FQ414" s="241"/>
      <c r="FR414" s="241"/>
      <c r="FS414" s="241"/>
      <c r="FT414" s="241"/>
      <c r="FU414" s="241"/>
      <c r="FV414" s="241"/>
      <c r="FW414" s="241"/>
      <c r="FX414" s="241"/>
      <c r="FY414" s="241"/>
      <c r="FZ414" s="241"/>
      <c r="GA414" s="241"/>
      <c r="GB414" s="241"/>
      <c r="GC414" s="241"/>
      <c r="GD414" s="241"/>
      <c r="GE414" s="241"/>
      <c r="GF414" s="241"/>
      <c r="GG414" s="241"/>
      <c r="GH414" s="241"/>
      <c r="GI414" s="241"/>
      <c r="GJ414" s="241"/>
      <c r="GK414" s="241"/>
      <c r="GL414" s="241"/>
      <c r="GM414" s="241"/>
      <c r="GN414" s="241"/>
      <c r="GO414" s="241"/>
      <c r="GP414" s="241"/>
      <c r="GQ414" s="241"/>
      <c r="GR414" s="241"/>
      <c r="GS414" s="241"/>
      <c r="GT414" s="241"/>
      <c r="GU414" s="241"/>
      <c r="GV414" s="241"/>
      <c r="GW414" s="241"/>
      <c r="GX414" s="241"/>
      <c r="GY414" s="241"/>
      <c r="GZ414" s="241"/>
      <c r="HA414" s="241"/>
      <c r="HB414" s="241"/>
      <c r="HC414" s="241"/>
      <c r="HD414" s="241"/>
      <c r="HE414" s="241"/>
      <c r="HF414" s="241"/>
    </row>
    <row r="415" spans="1:214" s="299" customFormat="1" ht="15" customHeight="1">
      <c r="A415" s="240"/>
      <c r="B415" s="241"/>
      <c r="C415" s="241"/>
      <c r="D415" s="241"/>
      <c r="E415" s="241"/>
      <c r="F415" s="241"/>
      <c r="G415" s="241"/>
      <c r="H415" s="241"/>
      <c r="I415" s="241"/>
      <c r="J415" s="241"/>
      <c r="K415" s="241"/>
      <c r="L415" s="241"/>
      <c r="M415" s="241"/>
      <c r="N415" s="241"/>
      <c r="O415" s="241"/>
      <c r="P415" s="241"/>
      <c r="Q415" s="241"/>
      <c r="R415" s="241"/>
      <c r="S415" s="241"/>
      <c r="T415" s="241"/>
      <c r="U415" s="241" t="s">
        <v>606</v>
      </c>
      <c r="V415" s="241"/>
      <c r="W415" s="241"/>
      <c r="X415" s="241"/>
      <c r="Y415" s="241"/>
      <c r="Z415" s="241"/>
      <c r="AA415" s="241"/>
      <c r="AB415" s="241"/>
      <c r="AC415" s="241" t="s">
        <v>386</v>
      </c>
      <c r="AD415" s="241"/>
      <c r="AE415" s="241"/>
      <c r="AF415" s="241"/>
      <c r="AG415" s="241"/>
      <c r="AH415" s="241"/>
      <c r="AI415" s="241"/>
      <c r="AJ415" s="241"/>
      <c r="AK415" s="241"/>
      <c r="AL415" s="241"/>
      <c r="AM415" s="241"/>
      <c r="AN415" s="241"/>
      <c r="AO415" s="241"/>
      <c r="AP415" s="241"/>
      <c r="AQ415" s="241"/>
      <c r="AR415" s="241"/>
      <c r="AS415" s="241"/>
      <c r="AT415" s="241"/>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c r="CJ415" s="241"/>
      <c r="CK415" s="241"/>
      <c r="CL415" s="241"/>
      <c r="CM415" s="241"/>
      <c r="CN415" s="241"/>
      <c r="CO415" s="241"/>
      <c r="CP415" s="241"/>
      <c r="CQ415" s="241"/>
      <c r="CR415" s="241"/>
      <c r="CS415" s="241"/>
      <c r="CT415" s="241"/>
      <c r="CU415" s="241"/>
      <c r="CV415" s="241"/>
      <c r="CW415" s="241"/>
      <c r="CX415" s="241"/>
      <c r="CY415" s="241"/>
      <c r="CZ415" s="241"/>
      <c r="DA415" s="241"/>
      <c r="DB415" s="241"/>
      <c r="DC415" s="241"/>
      <c r="DD415" s="241"/>
      <c r="DE415" s="241"/>
      <c r="DF415" s="241"/>
      <c r="DG415" s="241"/>
      <c r="DH415" s="241"/>
      <c r="DI415" s="241"/>
      <c r="DJ415" s="241"/>
      <c r="DK415" s="241"/>
      <c r="DL415" s="241"/>
      <c r="DM415" s="241"/>
      <c r="DN415" s="241"/>
      <c r="DO415" s="241"/>
      <c r="DP415" s="241"/>
      <c r="DQ415" s="241"/>
      <c r="DR415" s="241"/>
      <c r="DS415" s="241"/>
      <c r="DT415" s="241"/>
      <c r="DU415" s="241"/>
      <c r="DV415" s="241"/>
      <c r="DW415" s="241"/>
      <c r="DX415" s="241"/>
      <c r="DY415" s="241"/>
      <c r="DZ415" s="241"/>
      <c r="EA415" s="241"/>
      <c r="EB415" s="241"/>
      <c r="EC415" s="241"/>
      <c r="ED415" s="241"/>
      <c r="EE415" s="241"/>
      <c r="EF415" s="241"/>
      <c r="EG415" s="241"/>
      <c r="EH415" s="241"/>
      <c r="EI415" s="241"/>
      <c r="EJ415" s="241"/>
      <c r="EK415" s="241"/>
      <c r="EL415" s="241"/>
      <c r="EM415" s="241"/>
      <c r="EN415" s="241"/>
      <c r="EO415" s="241"/>
      <c r="EP415" s="241"/>
      <c r="EQ415" s="241"/>
      <c r="ER415" s="241"/>
      <c r="ES415" s="241"/>
      <c r="ET415" s="241"/>
      <c r="EU415" s="241"/>
      <c r="EV415" s="241"/>
      <c r="EW415" s="241"/>
      <c r="EX415" s="241"/>
      <c r="EY415" s="241"/>
      <c r="EZ415" s="241"/>
      <c r="FA415" s="241"/>
      <c r="FB415" s="241"/>
      <c r="FC415" s="241"/>
      <c r="FD415" s="241"/>
      <c r="FE415" s="241"/>
      <c r="FF415" s="241"/>
      <c r="FG415" s="241"/>
      <c r="FH415" s="241"/>
      <c r="FI415" s="241"/>
      <c r="FJ415" s="241"/>
      <c r="FK415" s="241"/>
      <c r="FL415" s="241"/>
      <c r="FM415" s="241"/>
      <c r="FN415" s="241"/>
      <c r="FO415" s="241"/>
      <c r="FP415" s="241"/>
      <c r="FQ415" s="241"/>
      <c r="FR415" s="241"/>
      <c r="FS415" s="241"/>
      <c r="FT415" s="241"/>
      <c r="FU415" s="241"/>
      <c r="FV415" s="241"/>
      <c r="FW415" s="241"/>
      <c r="FX415" s="241"/>
      <c r="FY415" s="241"/>
      <c r="FZ415" s="241"/>
      <c r="GA415" s="241"/>
      <c r="GB415" s="241"/>
      <c r="GC415" s="241"/>
      <c r="GD415" s="241"/>
      <c r="GE415" s="241"/>
      <c r="GF415" s="241"/>
      <c r="GG415" s="241"/>
      <c r="GH415" s="241"/>
      <c r="GI415" s="241"/>
      <c r="GJ415" s="241"/>
      <c r="GK415" s="241"/>
      <c r="GL415" s="241"/>
      <c r="GM415" s="241"/>
      <c r="GN415" s="241"/>
      <c r="GO415" s="241"/>
      <c r="GP415" s="241"/>
      <c r="GQ415" s="241"/>
      <c r="GR415" s="241"/>
      <c r="GS415" s="241"/>
      <c r="GT415" s="241"/>
      <c r="GU415" s="241"/>
      <c r="GV415" s="241"/>
      <c r="GW415" s="241"/>
      <c r="GX415" s="241"/>
      <c r="GY415" s="241"/>
      <c r="GZ415" s="241"/>
      <c r="HA415" s="241"/>
      <c r="HB415" s="241"/>
      <c r="HC415" s="241"/>
      <c r="HD415" s="241"/>
      <c r="HE415" s="241"/>
      <c r="HF415" s="241"/>
    </row>
    <row r="416" spans="1:214" s="299" customFormat="1" ht="15" customHeight="1">
      <c r="A416" s="240"/>
      <c r="B416" s="241"/>
      <c r="C416" s="241"/>
      <c r="D416" s="241"/>
      <c r="E416" s="241"/>
      <c r="F416" s="241"/>
      <c r="G416" s="241"/>
      <c r="H416" s="241"/>
      <c r="I416" s="241"/>
      <c r="J416" s="241"/>
      <c r="K416" s="241"/>
      <c r="L416" s="241"/>
      <c r="M416" s="241"/>
      <c r="N416" s="241"/>
      <c r="O416" s="241"/>
      <c r="P416" s="241"/>
      <c r="Q416" s="241"/>
      <c r="R416" s="241"/>
      <c r="S416" s="241"/>
      <c r="T416" s="241"/>
      <c r="U416" s="241" t="s">
        <v>607</v>
      </c>
      <c r="V416" s="241"/>
      <c r="W416" s="241"/>
      <c r="X416" s="241"/>
      <c r="Y416" s="241"/>
      <c r="Z416" s="241"/>
      <c r="AA416" s="241"/>
      <c r="AB416" s="241"/>
      <c r="AC416" s="241" t="s">
        <v>386</v>
      </c>
      <c r="AD416" s="241"/>
      <c r="AE416" s="241"/>
      <c r="AF416" s="241"/>
      <c r="AG416" s="241"/>
      <c r="AH416" s="241"/>
      <c r="AI416" s="241"/>
      <c r="AJ416" s="241"/>
      <c r="AK416" s="241"/>
      <c r="AL416" s="241"/>
      <c r="AM416" s="241"/>
      <c r="AN416" s="241"/>
      <c r="AO416" s="241"/>
      <c r="AP416" s="241"/>
      <c r="AQ416" s="241"/>
      <c r="AR416" s="241"/>
      <c r="AS416" s="241"/>
      <c r="AT416" s="241"/>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c r="CJ416" s="241"/>
      <c r="CK416" s="241"/>
      <c r="CL416" s="241"/>
      <c r="CM416" s="241"/>
      <c r="CN416" s="241"/>
      <c r="CO416" s="241"/>
      <c r="CP416" s="241"/>
      <c r="CQ416" s="241"/>
      <c r="CR416" s="241"/>
      <c r="CS416" s="241"/>
      <c r="CT416" s="241"/>
      <c r="CU416" s="241"/>
      <c r="CV416" s="241"/>
      <c r="CW416" s="241"/>
      <c r="CX416" s="241"/>
      <c r="CY416" s="241"/>
      <c r="CZ416" s="241"/>
      <c r="DA416" s="241"/>
      <c r="DB416" s="241"/>
      <c r="DC416" s="241"/>
      <c r="DD416" s="241"/>
      <c r="DE416" s="241"/>
      <c r="DF416" s="241"/>
      <c r="DG416" s="241"/>
      <c r="DH416" s="241"/>
      <c r="DI416" s="241"/>
      <c r="DJ416" s="241"/>
      <c r="DK416" s="241"/>
      <c r="DL416" s="241"/>
      <c r="DM416" s="241"/>
      <c r="DN416" s="241"/>
      <c r="DO416" s="241"/>
      <c r="DP416" s="241"/>
      <c r="DQ416" s="241"/>
      <c r="DR416" s="241"/>
      <c r="DS416" s="241"/>
      <c r="DT416" s="241"/>
      <c r="DU416" s="241"/>
      <c r="DV416" s="241"/>
      <c r="DW416" s="241"/>
      <c r="DX416" s="241"/>
      <c r="DY416" s="241"/>
      <c r="DZ416" s="241"/>
      <c r="EA416" s="241"/>
      <c r="EB416" s="241"/>
      <c r="EC416" s="241"/>
      <c r="ED416" s="241"/>
      <c r="EE416" s="241"/>
      <c r="EF416" s="241"/>
      <c r="EG416" s="241"/>
      <c r="EH416" s="241"/>
      <c r="EI416" s="241"/>
      <c r="EJ416" s="241"/>
      <c r="EK416" s="241"/>
      <c r="EL416" s="241"/>
      <c r="EM416" s="241"/>
      <c r="EN416" s="241"/>
      <c r="EO416" s="241"/>
      <c r="EP416" s="241"/>
      <c r="EQ416" s="241"/>
      <c r="ER416" s="241"/>
      <c r="ES416" s="241"/>
      <c r="ET416" s="241"/>
      <c r="EU416" s="241"/>
      <c r="EV416" s="241"/>
      <c r="EW416" s="241"/>
      <c r="EX416" s="241"/>
      <c r="EY416" s="241"/>
      <c r="EZ416" s="241"/>
      <c r="FA416" s="241"/>
      <c r="FB416" s="241"/>
      <c r="FC416" s="241"/>
      <c r="FD416" s="241"/>
      <c r="FE416" s="241"/>
      <c r="FF416" s="241"/>
      <c r="FG416" s="241"/>
      <c r="FH416" s="241"/>
      <c r="FI416" s="241"/>
      <c r="FJ416" s="241"/>
      <c r="FK416" s="241"/>
      <c r="FL416" s="241"/>
      <c r="FM416" s="241"/>
      <c r="FN416" s="241"/>
      <c r="FO416" s="241"/>
      <c r="FP416" s="241"/>
      <c r="FQ416" s="241"/>
      <c r="FR416" s="241"/>
      <c r="FS416" s="241"/>
      <c r="FT416" s="241"/>
      <c r="FU416" s="241"/>
      <c r="FV416" s="241"/>
      <c r="FW416" s="241"/>
      <c r="FX416" s="241"/>
      <c r="FY416" s="241"/>
      <c r="FZ416" s="241"/>
      <c r="GA416" s="241"/>
      <c r="GB416" s="241"/>
      <c r="GC416" s="241"/>
      <c r="GD416" s="241"/>
      <c r="GE416" s="241"/>
      <c r="GF416" s="241"/>
      <c r="GG416" s="241"/>
      <c r="GH416" s="241"/>
      <c r="GI416" s="241"/>
      <c r="GJ416" s="241"/>
      <c r="GK416" s="241"/>
      <c r="GL416" s="241"/>
      <c r="GM416" s="241"/>
      <c r="GN416" s="241"/>
      <c r="GO416" s="241"/>
      <c r="GP416" s="241"/>
      <c r="GQ416" s="241"/>
      <c r="GR416" s="241"/>
      <c r="GS416" s="241"/>
      <c r="GT416" s="241"/>
      <c r="GU416" s="241"/>
      <c r="GV416" s="241"/>
      <c r="GW416" s="241"/>
      <c r="GX416" s="241"/>
      <c r="GY416" s="241"/>
      <c r="GZ416" s="241"/>
      <c r="HA416" s="241"/>
      <c r="HB416" s="241"/>
      <c r="HC416" s="241"/>
      <c r="HD416" s="241"/>
      <c r="HE416" s="241"/>
      <c r="HF416" s="241"/>
    </row>
    <row r="417" spans="1:214" s="299" customFormat="1" ht="15" customHeight="1">
      <c r="A417" s="240"/>
      <c r="B417" s="241"/>
      <c r="C417" s="241"/>
      <c r="D417" s="241"/>
      <c r="E417" s="241"/>
      <c r="F417" s="241"/>
      <c r="G417" s="241"/>
      <c r="H417" s="241"/>
      <c r="I417" s="241"/>
      <c r="J417" s="241"/>
      <c r="K417" s="241"/>
      <c r="L417" s="241"/>
      <c r="M417" s="241"/>
      <c r="N417" s="241"/>
      <c r="O417" s="241"/>
      <c r="P417" s="241"/>
      <c r="Q417" s="241"/>
      <c r="R417" s="241"/>
      <c r="S417" s="241"/>
      <c r="T417" s="241"/>
      <c r="U417" s="241" t="s">
        <v>608</v>
      </c>
      <c r="V417" s="241"/>
      <c r="W417" s="241"/>
      <c r="X417" s="241"/>
      <c r="Y417" s="241"/>
      <c r="Z417" s="241"/>
      <c r="AA417" s="241"/>
      <c r="AB417" s="241"/>
      <c r="AC417" s="241" t="s">
        <v>316</v>
      </c>
      <c r="AD417" s="241"/>
      <c r="AE417" s="241"/>
      <c r="AF417" s="241"/>
      <c r="AG417" s="241"/>
      <c r="AH417" s="241"/>
      <c r="AI417" s="241"/>
      <c r="AJ417" s="241"/>
      <c r="AK417" s="241"/>
      <c r="AL417" s="241"/>
      <c r="AM417" s="241"/>
      <c r="AN417" s="241"/>
      <c r="AO417" s="241"/>
      <c r="AP417" s="241"/>
      <c r="AQ417" s="241"/>
      <c r="AR417" s="241"/>
      <c r="AS417" s="241"/>
      <c r="AT417" s="241"/>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c r="CJ417" s="241"/>
      <c r="CK417" s="241"/>
      <c r="CL417" s="241"/>
      <c r="CM417" s="241"/>
      <c r="CN417" s="241"/>
      <c r="CO417" s="241"/>
      <c r="CP417" s="241"/>
      <c r="CQ417" s="241"/>
      <c r="CR417" s="241"/>
      <c r="CS417" s="241"/>
      <c r="CT417" s="241"/>
      <c r="CU417" s="241"/>
      <c r="CV417" s="241"/>
      <c r="CW417" s="241"/>
      <c r="CX417" s="241"/>
      <c r="CY417" s="241"/>
      <c r="CZ417" s="241"/>
      <c r="DA417" s="241"/>
      <c r="DB417" s="241"/>
      <c r="DC417" s="241"/>
      <c r="DD417" s="241"/>
      <c r="DE417" s="241"/>
      <c r="DF417" s="241"/>
      <c r="DG417" s="241"/>
      <c r="DH417" s="241"/>
      <c r="DI417" s="241"/>
      <c r="DJ417" s="241"/>
      <c r="DK417" s="241"/>
      <c r="DL417" s="241"/>
      <c r="DM417" s="241"/>
      <c r="DN417" s="241"/>
      <c r="DO417" s="241"/>
      <c r="DP417" s="241"/>
      <c r="DQ417" s="241"/>
      <c r="DR417" s="241"/>
      <c r="DS417" s="241"/>
      <c r="DT417" s="241"/>
      <c r="DU417" s="241"/>
      <c r="DV417" s="241"/>
      <c r="DW417" s="241"/>
      <c r="DX417" s="241"/>
      <c r="DY417" s="241"/>
      <c r="DZ417" s="241"/>
      <c r="EA417" s="241"/>
      <c r="EB417" s="241"/>
      <c r="EC417" s="241"/>
      <c r="ED417" s="241"/>
      <c r="EE417" s="241"/>
      <c r="EF417" s="241"/>
      <c r="EG417" s="241"/>
      <c r="EH417" s="241"/>
      <c r="EI417" s="241"/>
      <c r="EJ417" s="241"/>
      <c r="EK417" s="241"/>
      <c r="EL417" s="241"/>
      <c r="EM417" s="241"/>
      <c r="EN417" s="241"/>
      <c r="EO417" s="241"/>
      <c r="EP417" s="241"/>
      <c r="EQ417" s="241"/>
      <c r="ER417" s="241"/>
      <c r="ES417" s="241"/>
      <c r="ET417" s="241"/>
      <c r="EU417" s="241"/>
      <c r="EV417" s="241"/>
      <c r="EW417" s="241"/>
      <c r="EX417" s="241"/>
      <c r="EY417" s="241"/>
      <c r="EZ417" s="241"/>
      <c r="FA417" s="241"/>
      <c r="FB417" s="241"/>
      <c r="FC417" s="241"/>
      <c r="FD417" s="241"/>
      <c r="FE417" s="241"/>
      <c r="FF417" s="241"/>
      <c r="FG417" s="241"/>
      <c r="FH417" s="241"/>
      <c r="FI417" s="241"/>
      <c r="FJ417" s="241"/>
      <c r="FK417" s="241"/>
      <c r="FL417" s="241"/>
      <c r="FM417" s="241"/>
      <c r="FN417" s="241"/>
      <c r="FO417" s="241"/>
      <c r="FP417" s="241"/>
      <c r="FQ417" s="241"/>
      <c r="FR417" s="241"/>
      <c r="FS417" s="241"/>
      <c r="FT417" s="241"/>
      <c r="FU417" s="241"/>
      <c r="FV417" s="241"/>
      <c r="FW417" s="241"/>
      <c r="FX417" s="241"/>
      <c r="FY417" s="241"/>
      <c r="FZ417" s="241"/>
      <c r="GA417" s="241"/>
      <c r="GB417" s="241"/>
      <c r="GC417" s="241"/>
      <c r="GD417" s="241"/>
      <c r="GE417" s="241"/>
      <c r="GF417" s="241"/>
      <c r="GG417" s="241"/>
      <c r="GH417" s="241"/>
      <c r="GI417" s="241"/>
      <c r="GJ417" s="241"/>
      <c r="GK417" s="241"/>
      <c r="GL417" s="241"/>
      <c r="GM417" s="241"/>
      <c r="GN417" s="241"/>
      <c r="GO417" s="241"/>
      <c r="GP417" s="241"/>
      <c r="GQ417" s="241"/>
      <c r="GR417" s="241"/>
      <c r="GS417" s="241"/>
      <c r="GT417" s="241"/>
      <c r="GU417" s="241"/>
      <c r="GV417" s="241"/>
      <c r="GW417" s="241"/>
      <c r="GX417" s="241"/>
      <c r="GY417" s="241"/>
      <c r="GZ417" s="241"/>
      <c r="HA417" s="241"/>
      <c r="HB417" s="241"/>
      <c r="HC417" s="241"/>
      <c r="HD417" s="241"/>
      <c r="HE417" s="241"/>
      <c r="HF417" s="241"/>
    </row>
    <row r="418" spans="1:214" s="299" customFormat="1" ht="15" customHeight="1">
      <c r="A418" s="240"/>
      <c r="B418" s="241"/>
      <c r="C418" s="241"/>
      <c r="D418" s="241"/>
      <c r="E418" s="241"/>
      <c r="F418" s="241"/>
      <c r="G418" s="241"/>
      <c r="H418" s="241"/>
      <c r="I418" s="241"/>
      <c r="J418" s="241"/>
      <c r="K418" s="241"/>
      <c r="L418" s="241"/>
      <c r="M418" s="241"/>
      <c r="N418" s="241"/>
      <c r="O418" s="241"/>
      <c r="P418" s="241"/>
      <c r="Q418" s="241"/>
      <c r="R418" s="241"/>
      <c r="S418" s="241"/>
      <c r="T418" s="241"/>
      <c r="U418" s="241" t="s">
        <v>609</v>
      </c>
      <c r="V418" s="241"/>
      <c r="W418" s="241"/>
      <c r="X418" s="241"/>
      <c r="Y418" s="241"/>
      <c r="Z418" s="241"/>
      <c r="AA418" s="241"/>
      <c r="AB418" s="241"/>
      <c r="AC418" s="241" t="s">
        <v>316</v>
      </c>
      <c r="AD418" s="241"/>
      <c r="AE418" s="241"/>
      <c r="AF418" s="241"/>
      <c r="AG418" s="241"/>
      <c r="AH418" s="241"/>
      <c r="AI418" s="241"/>
      <c r="AJ418" s="241"/>
      <c r="AK418" s="241"/>
      <c r="AL418" s="241"/>
      <c r="AM418" s="241"/>
      <c r="AN418" s="241"/>
      <c r="AO418" s="241"/>
      <c r="AP418" s="241"/>
      <c r="AQ418" s="241"/>
      <c r="AR418" s="241"/>
      <c r="AS418" s="241"/>
      <c r="AT418" s="241"/>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c r="CJ418" s="241"/>
      <c r="CK418" s="241"/>
      <c r="CL418" s="241"/>
      <c r="CM418" s="241"/>
      <c r="CN418" s="241"/>
      <c r="CO418" s="241"/>
      <c r="CP418" s="241"/>
      <c r="CQ418" s="241"/>
      <c r="CR418" s="241"/>
      <c r="CS418" s="241"/>
      <c r="CT418" s="241"/>
      <c r="CU418" s="241"/>
      <c r="CV418" s="241"/>
      <c r="CW418" s="241"/>
      <c r="CX418" s="241"/>
      <c r="CY418" s="241"/>
      <c r="CZ418" s="241"/>
      <c r="DA418" s="241"/>
      <c r="DB418" s="241"/>
      <c r="DC418" s="241"/>
      <c r="DD418" s="241"/>
      <c r="DE418" s="241"/>
      <c r="DF418" s="241"/>
      <c r="DG418" s="241"/>
      <c r="DH418" s="241"/>
      <c r="DI418" s="241"/>
      <c r="DJ418" s="241"/>
      <c r="DK418" s="241"/>
      <c r="DL418" s="241"/>
      <c r="DM418" s="241"/>
      <c r="DN418" s="241"/>
      <c r="DO418" s="241"/>
      <c r="DP418" s="241"/>
      <c r="DQ418" s="241"/>
      <c r="DR418" s="241"/>
      <c r="DS418" s="241"/>
      <c r="DT418" s="241"/>
      <c r="DU418" s="241"/>
      <c r="DV418" s="241"/>
      <c r="DW418" s="241"/>
      <c r="DX418" s="241"/>
      <c r="DY418" s="241"/>
      <c r="DZ418" s="241"/>
      <c r="EA418" s="241"/>
      <c r="EB418" s="241"/>
      <c r="EC418" s="241"/>
      <c r="ED418" s="241"/>
      <c r="EE418" s="241"/>
      <c r="EF418" s="241"/>
      <c r="EG418" s="241"/>
      <c r="EH418" s="241"/>
      <c r="EI418" s="241"/>
      <c r="EJ418" s="241"/>
      <c r="EK418" s="241"/>
      <c r="EL418" s="241"/>
      <c r="EM418" s="241"/>
      <c r="EN418" s="241"/>
      <c r="EO418" s="241"/>
      <c r="EP418" s="241"/>
      <c r="EQ418" s="241"/>
      <c r="ER418" s="241"/>
      <c r="ES418" s="241"/>
      <c r="ET418" s="241"/>
      <c r="EU418" s="241"/>
      <c r="EV418" s="241"/>
      <c r="EW418" s="241"/>
      <c r="EX418" s="241"/>
      <c r="EY418" s="241"/>
      <c r="EZ418" s="241"/>
      <c r="FA418" s="241"/>
      <c r="FB418" s="241"/>
      <c r="FC418" s="241"/>
      <c r="FD418" s="241"/>
      <c r="FE418" s="241"/>
      <c r="FF418" s="241"/>
      <c r="FG418" s="241"/>
      <c r="FH418" s="241"/>
      <c r="FI418" s="241"/>
      <c r="FJ418" s="241"/>
      <c r="FK418" s="241"/>
      <c r="FL418" s="241"/>
      <c r="FM418" s="241"/>
      <c r="FN418" s="241"/>
      <c r="FO418" s="241"/>
      <c r="FP418" s="241"/>
      <c r="FQ418" s="241"/>
      <c r="FR418" s="241"/>
      <c r="FS418" s="241"/>
      <c r="FT418" s="241"/>
      <c r="FU418" s="241"/>
      <c r="FV418" s="241"/>
      <c r="FW418" s="241"/>
      <c r="FX418" s="241"/>
      <c r="FY418" s="241"/>
      <c r="FZ418" s="241"/>
      <c r="GA418" s="241"/>
      <c r="GB418" s="241"/>
      <c r="GC418" s="241"/>
      <c r="GD418" s="241"/>
      <c r="GE418" s="241"/>
      <c r="GF418" s="241"/>
      <c r="GG418" s="241"/>
      <c r="GH418" s="241"/>
      <c r="GI418" s="241"/>
      <c r="GJ418" s="241"/>
      <c r="GK418" s="241"/>
      <c r="GL418" s="241"/>
      <c r="GM418" s="241"/>
      <c r="GN418" s="241"/>
      <c r="GO418" s="241"/>
      <c r="GP418" s="241"/>
      <c r="GQ418" s="241"/>
      <c r="GR418" s="241"/>
      <c r="GS418" s="241"/>
      <c r="GT418" s="241"/>
      <c r="GU418" s="241"/>
      <c r="GV418" s="241"/>
      <c r="GW418" s="241"/>
      <c r="GX418" s="241"/>
      <c r="GY418" s="241"/>
      <c r="GZ418" s="241"/>
      <c r="HA418" s="241"/>
      <c r="HB418" s="241"/>
      <c r="HC418" s="241"/>
      <c r="HD418" s="241"/>
      <c r="HE418" s="241"/>
      <c r="HF418" s="241"/>
    </row>
    <row r="419" spans="1:214" s="299" customFormat="1" ht="15" customHeight="1">
      <c r="A419" s="240"/>
      <c r="B419" s="241"/>
      <c r="C419" s="241"/>
      <c r="D419" s="241"/>
      <c r="E419" s="241"/>
      <c r="F419" s="241"/>
      <c r="G419" s="241"/>
      <c r="H419" s="241"/>
      <c r="I419" s="241"/>
      <c r="J419" s="241"/>
      <c r="K419" s="241"/>
      <c r="L419" s="241"/>
      <c r="M419" s="241"/>
      <c r="N419" s="241"/>
      <c r="O419" s="241"/>
      <c r="P419" s="241"/>
      <c r="Q419" s="241"/>
      <c r="R419" s="241"/>
      <c r="S419" s="241"/>
      <c r="T419" s="241"/>
      <c r="U419" s="241" t="s">
        <v>610</v>
      </c>
      <c r="V419" s="241"/>
      <c r="W419" s="241"/>
      <c r="X419" s="241"/>
      <c r="Y419" s="241"/>
      <c r="Z419" s="241"/>
      <c r="AA419" s="241"/>
      <c r="AB419" s="241"/>
      <c r="AC419" s="241" t="s">
        <v>316</v>
      </c>
      <c r="AD419" s="241"/>
      <c r="AE419" s="241"/>
      <c r="AF419" s="241"/>
      <c r="AG419" s="241"/>
      <c r="AH419" s="241"/>
      <c r="AI419" s="241"/>
      <c r="AJ419" s="241"/>
      <c r="AK419" s="241"/>
      <c r="AL419" s="241"/>
      <c r="AM419" s="241"/>
      <c r="AN419" s="241"/>
      <c r="AO419" s="241"/>
      <c r="AP419" s="241"/>
      <c r="AQ419" s="241"/>
      <c r="AR419" s="241"/>
      <c r="AS419" s="241"/>
      <c r="AT419" s="241"/>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c r="CJ419" s="241"/>
      <c r="CK419" s="241"/>
      <c r="CL419" s="241"/>
      <c r="CM419" s="241"/>
      <c r="CN419" s="241"/>
      <c r="CO419" s="241"/>
      <c r="CP419" s="241"/>
      <c r="CQ419" s="241"/>
      <c r="CR419" s="241"/>
      <c r="CS419" s="241"/>
      <c r="CT419" s="241"/>
      <c r="CU419" s="241"/>
      <c r="CV419" s="241"/>
      <c r="CW419" s="241"/>
      <c r="CX419" s="241"/>
      <c r="CY419" s="241"/>
      <c r="CZ419" s="241"/>
      <c r="DA419" s="241"/>
      <c r="DB419" s="241"/>
      <c r="DC419" s="241"/>
      <c r="DD419" s="241"/>
      <c r="DE419" s="241"/>
      <c r="DF419" s="241"/>
      <c r="DG419" s="241"/>
      <c r="DH419" s="241"/>
      <c r="DI419" s="241"/>
      <c r="DJ419" s="241"/>
      <c r="DK419" s="241"/>
      <c r="DL419" s="241"/>
      <c r="DM419" s="241"/>
      <c r="DN419" s="241"/>
      <c r="DO419" s="241"/>
      <c r="DP419" s="241"/>
      <c r="DQ419" s="241"/>
      <c r="DR419" s="241"/>
      <c r="DS419" s="241"/>
      <c r="DT419" s="241"/>
      <c r="DU419" s="241"/>
      <c r="DV419" s="241"/>
      <c r="DW419" s="241"/>
      <c r="DX419" s="241"/>
      <c r="DY419" s="241"/>
      <c r="DZ419" s="241"/>
      <c r="EA419" s="241"/>
      <c r="EB419" s="241"/>
      <c r="EC419" s="241"/>
      <c r="ED419" s="241"/>
      <c r="EE419" s="241"/>
      <c r="EF419" s="241"/>
      <c r="EG419" s="241"/>
      <c r="EH419" s="241"/>
      <c r="EI419" s="241"/>
      <c r="EJ419" s="241"/>
      <c r="EK419" s="241"/>
      <c r="EL419" s="241"/>
      <c r="EM419" s="241"/>
      <c r="EN419" s="241"/>
      <c r="EO419" s="241"/>
      <c r="EP419" s="241"/>
      <c r="EQ419" s="241"/>
      <c r="ER419" s="241"/>
      <c r="ES419" s="241"/>
      <c r="ET419" s="241"/>
      <c r="EU419" s="241"/>
      <c r="EV419" s="241"/>
      <c r="EW419" s="241"/>
      <c r="EX419" s="241"/>
      <c r="EY419" s="241"/>
      <c r="EZ419" s="241"/>
      <c r="FA419" s="241"/>
      <c r="FB419" s="241"/>
      <c r="FC419" s="241"/>
      <c r="FD419" s="241"/>
      <c r="FE419" s="241"/>
      <c r="FF419" s="241"/>
      <c r="FG419" s="241"/>
      <c r="FH419" s="241"/>
      <c r="FI419" s="241"/>
      <c r="FJ419" s="241"/>
      <c r="FK419" s="241"/>
      <c r="FL419" s="241"/>
      <c r="FM419" s="241"/>
      <c r="FN419" s="241"/>
      <c r="FO419" s="241"/>
      <c r="FP419" s="241"/>
      <c r="FQ419" s="241"/>
      <c r="FR419" s="241"/>
      <c r="FS419" s="241"/>
      <c r="FT419" s="241"/>
      <c r="FU419" s="241"/>
      <c r="FV419" s="241"/>
      <c r="FW419" s="241"/>
      <c r="FX419" s="241"/>
      <c r="FY419" s="241"/>
      <c r="FZ419" s="241"/>
      <c r="GA419" s="241"/>
      <c r="GB419" s="241"/>
      <c r="GC419" s="241"/>
      <c r="GD419" s="241"/>
      <c r="GE419" s="241"/>
      <c r="GF419" s="241"/>
      <c r="GG419" s="241"/>
      <c r="GH419" s="241"/>
      <c r="GI419" s="241"/>
      <c r="GJ419" s="241"/>
      <c r="GK419" s="241"/>
      <c r="GL419" s="241"/>
      <c r="GM419" s="241"/>
      <c r="GN419" s="241"/>
      <c r="GO419" s="241"/>
      <c r="GP419" s="241"/>
      <c r="GQ419" s="241"/>
      <c r="GR419" s="241"/>
      <c r="GS419" s="241"/>
      <c r="GT419" s="241"/>
      <c r="GU419" s="241"/>
      <c r="GV419" s="241"/>
      <c r="GW419" s="241"/>
      <c r="GX419" s="241"/>
      <c r="GY419" s="241"/>
      <c r="GZ419" s="241"/>
      <c r="HA419" s="241"/>
      <c r="HB419" s="241"/>
      <c r="HC419" s="241"/>
      <c r="HD419" s="241"/>
      <c r="HE419" s="241"/>
      <c r="HF419" s="241"/>
    </row>
    <row r="420" spans="1:214" s="299" customFormat="1" ht="15" customHeight="1">
      <c r="A420" s="240"/>
      <c r="B420" s="241"/>
      <c r="C420" s="241"/>
      <c r="D420" s="241"/>
      <c r="E420" s="241"/>
      <c r="F420" s="241"/>
      <c r="G420" s="241"/>
      <c r="H420" s="241"/>
      <c r="I420" s="241"/>
      <c r="J420" s="241"/>
      <c r="K420" s="241"/>
      <c r="L420" s="241"/>
      <c r="M420" s="241"/>
      <c r="N420" s="241"/>
      <c r="O420" s="241"/>
      <c r="P420" s="241"/>
      <c r="Q420" s="241"/>
      <c r="R420" s="241"/>
      <c r="S420" s="241"/>
      <c r="T420" s="241"/>
      <c r="U420" s="241" t="s">
        <v>611</v>
      </c>
      <c r="V420" s="241"/>
      <c r="W420" s="241"/>
      <c r="X420" s="241"/>
      <c r="Y420" s="241"/>
      <c r="Z420" s="241"/>
      <c r="AA420" s="241"/>
      <c r="AB420" s="241"/>
      <c r="AC420" s="241" t="s">
        <v>316</v>
      </c>
      <c r="AD420" s="241"/>
      <c r="AE420" s="241"/>
      <c r="AF420" s="241"/>
      <c r="AG420" s="241"/>
      <c r="AH420" s="241"/>
      <c r="AI420" s="241"/>
      <c r="AJ420" s="241"/>
      <c r="AK420" s="241"/>
      <c r="AL420" s="241"/>
      <c r="AM420" s="241"/>
      <c r="AN420" s="241"/>
      <c r="AO420" s="241"/>
      <c r="AP420" s="241"/>
      <c r="AQ420" s="241"/>
      <c r="AR420" s="241"/>
      <c r="AS420" s="241"/>
      <c r="AT420" s="241"/>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c r="CJ420" s="241"/>
      <c r="CK420" s="241"/>
      <c r="CL420" s="241"/>
      <c r="CM420" s="241"/>
      <c r="CN420" s="241"/>
      <c r="CO420" s="241"/>
      <c r="CP420" s="241"/>
      <c r="CQ420" s="241"/>
      <c r="CR420" s="241"/>
      <c r="CS420" s="241"/>
      <c r="CT420" s="241"/>
      <c r="CU420" s="241"/>
      <c r="CV420" s="241"/>
      <c r="CW420" s="241"/>
      <c r="CX420" s="241"/>
      <c r="CY420" s="241"/>
      <c r="CZ420" s="241"/>
      <c r="DA420" s="241"/>
      <c r="DB420" s="241"/>
      <c r="DC420" s="241"/>
      <c r="DD420" s="241"/>
      <c r="DE420" s="241"/>
      <c r="DF420" s="241"/>
      <c r="DG420" s="241"/>
      <c r="DH420" s="241"/>
      <c r="DI420" s="241"/>
      <c r="DJ420" s="241"/>
      <c r="DK420" s="241"/>
      <c r="DL420" s="241"/>
      <c r="DM420" s="241"/>
      <c r="DN420" s="241"/>
      <c r="DO420" s="241"/>
      <c r="DP420" s="241"/>
      <c r="DQ420" s="241"/>
      <c r="DR420" s="241"/>
      <c r="DS420" s="241"/>
      <c r="DT420" s="241"/>
      <c r="DU420" s="241"/>
      <c r="DV420" s="241"/>
      <c r="DW420" s="241"/>
      <c r="DX420" s="241"/>
      <c r="DY420" s="241"/>
      <c r="DZ420" s="241"/>
      <c r="EA420" s="241"/>
      <c r="EB420" s="241"/>
      <c r="EC420" s="241"/>
      <c r="ED420" s="241"/>
      <c r="EE420" s="241"/>
      <c r="EF420" s="241"/>
      <c r="EG420" s="241"/>
      <c r="EH420" s="241"/>
      <c r="EI420" s="241"/>
      <c r="EJ420" s="241"/>
      <c r="EK420" s="241"/>
      <c r="EL420" s="241"/>
      <c r="EM420" s="241"/>
      <c r="EN420" s="241"/>
      <c r="EO420" s="241"/>
      <c r="EP420" s="241"/>
      <c r="EQ420" s="241"/>
      <c r="ER420" s="241"/>
      <c r="ES420" s="241"/>
      <c r="ET420" s="241"/>
      <c r="EU420" s="241"/>
      <c r="EV420" s="241"/>
      <c r="EW420" s="241"/>
      <c r="EX420" s="241"/>
      <c r="EY420" s="241"/>
      <c r="EZ420" s="241"/>
      <c r="FA420" s="241"/>
      <c r="FB420" s="241"/>
      <c r="FC420" s="241"/>
      <c r="FD420" s="241"/>
      <c r="FE420" s="241"/>
      <c r="FF420" s="241"/>
      <c r="FG420" s="241"/>
      <c r="FH420" s="241"/>
      <c r="FI420" s="241"/>
      <c r="FJ420" s="241"/>
      <c r="FK420" s="241"/>
      <c r="FL420" s="241"/>
      <c r="FM420" s="241"/>
      <c r="FN420" s="241"/>
      <c r="FO420" s="241"/>
      <c r="FP420" s="241"/>
      <c r="FQ420" s="241"/>
      <c r="FR420" s="241"/>
      <c r="FS420" s="241"/>
      <c r="FT420" s="241"/>
      <c r="FU420" s="241"/>
      <c r="FV420" s="241"/>
      <c r="FW420" s="241"/>
      <c r="FX420" s="241"/>
      <c r="FY420" s="241"/>
      <c r="FZ420" s="241"/>
      <c r="GA420" s="241"/>
      <c r="GB420" s="241"/>
      <c r="GC420" s="241"/>
      <c r="GD420" s="241"/>
      <c r="GE420" s="241"/>
      <c r="GF420" s="241"/>
      <c r="GG420" s="241"/>
      <c r="GH420" s="241"/>
      <c r="GI420" s="241"/>
      <c r="GJ420" s="241"/>
      <c r="GK420" s="241"/>
      <c r="GL420" s="241"/>
      <c r="GM420" s="241"/>
      <c r="GN420" s="241"/>
      <c r="GO420" s="241"/>
      <c r="GP420" s="241"/>
      <c r="GQ420" s="241"/>
      <c r="GR420" s="241"/>
      <c r="GS420" s="241"/>
      <c r="GT420" s="241"/>
      <c r="GU420" s="241"/>
      <c r="GV420" s="241"/>
      <c r="GW420" s="241"/>
      <c r="GX420" s="241"/>
      <c r="GY420" s="241"/>
      <c r="GZ420" s="241"/>
      <c r="HA420" s="241"/>
      <c r="HB420" s="241"/>
      <c r="HC420" s="241"/>
      <c r="HD420" s="241"/>
      <c r="HE420" s="241"/>
      <c r="HF420" s="241"/>
    </row>
    <row r="421" spans="1:214" s="299" customFormat="1" ht="15" customHeight="1">
      <c r="A421" s="240"/>
      <c r="B421" s="241"/>
      <c r="C421" s="241"/>
      <c r="D421" s="241"/>
      <c r="E421" s="241"/>
      <c r="F421" s="241"/>
      <c r="G421" s="241"/>
      <c r="H421" s="241"/>
      <c r="I421" s="241"/>
      <c r="J421" s="241"/>
      <c r="K421" s="241"/>
      <c r="L421" s="241"/>
      <c r="M421" s="241"/>
      <c r="N421" s="241"/>
      <c r="O421" s="241"/>
      <c r="P421" s="241"/>
      <c r="Q421" s="241"/>
      <c r="R421" s="241"/>
      <c r="S421" s="241"/>
      <c r="T421" s="241"/>
      <c r="U421" s="241" t="s">
        <v>612</v>
      </c>
      <c r="V421" s="241"/>
      <c r="W421" s="241"/>
      <c r="X421" s="241"/>
      <c r="Y421" s="241"/>
      <c r="Z421" s="241"/>
      <c r="AA421" s="241"/>
      <c r="AB421" s="241"/>
      <c r="AC421" s="241" t="s">
        <v>309</v>
      </c>
      <c r="AD421" s="241"/>
      <c r="AE421" s="241"/>
      <c r="AF421" s="241"/>
      <c r="AG421" s="241"/>
      <c r="AH421" s="241"/>
      <c r="AI421" s="241"/>
      <c r="AJ421" s="241"/>
      <c r="AK421" s="241"/>
      <c r="AL421" s="241"/>
      <c r="AM421" s="241"/>
      <c r="AN421" s="241"/>
      <c r="AO421" s="241"/>
      <c r="AP421" s="241"/>
      <c r="AQ421" s="241"/>
      <c r="AR421" s="241"/>
      <c r="AS421" s="241"/>
      <c r="AT421" s="241"/>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c r="EN421" s="241"/>
      <c r="EO421" s="241"/>
      <c r="EP421" s="241"/>
      <c r="EQ421" s="241"/>
      <c r="ER421" s="241"/>
      <c r="ES421" s="241"/>
      <c r="ET421" s="241"/>
      <c r="EU421" s="241"/>
      <c r="EV421" s="241"/>
      <c r="EW421" s="241"/>
      <c r="EX421" s="241"/>
      <c r="EY421" s="241"/>
      <c r="EZ421" s="241"/>
      <c r="FA421" s="241"/>
      <c r="FB421" s="241"/>
      <c r="FC421" s="241"/>
      <c r="FD421" s="241"/>
      <c r="FE421" s="241"/>
      <c r="FF421" s="241"/>
      <c r="FG421" s="241"/>
      <c r="FH421" s="241"/>
      <c r="FI421" s="241"/>
      <c r="FJ421" s="241"/>
      <c r="FK421" s="241"/>
      <c r="FL421" s="241"/>
      <c r="FM421" s="241"/>
      <c r="FN421" s="241"/>
      <c r="FO421" s="241"/>
      <c r="FP421" s="241"/>
      <c r="FQ421" s="241"/>
      <c r="FR421" s="241"/>
      <c r="FS421" s="241"/>
      <c r="FT421" s="241"/>
      <c r="FU421" s="241"/>
      <c r="FV421" s="241"/>
      <c r="FW421" s="241"/>
      <c r="FX421" s="241"/>
      <c r="FY421" s="241"/>
      <c r="FZ421" s="241"/>
      <c r="GA421" s="241"/>
      <c r="GB421" s="241"/>
      <c r="GC421" s="241"/>
      <c r="GD421" s="241"/>
      <c r="GE421" s="241"/>
      <c r="GF421" s="241"/>
      <c r="GG421" s="241"/>
      <c r="GH421" s="241"/>
      <c r="GI421" s="241"/>
      <c r="GJ421" s="241"/>
      <c r="GK421" s="241"/>
      <c r="GL421" s="241"/>
      <c r="GM421" s="241"/>
      <c r="GN421" s="241"/>
      <c r="GO421" s="241"/>
      <c r="GP421" s="241"/>
      <c r="GQ421" s="241"/>
      <c r="GR421" s="241"/>
      <c r="GS421" s="241"/>
      <c r="GT421" s="241"/>
      <c r="GU421" s="241"/>
      <c r="GV421" s="241"/>
      <c r="GW421" s="241"/>
      <c r="GX421" s="241"/>
      <c r="GY421" s="241"/>
      <c r="GZ421" s="241"/>
      <c r="HA421" s="241"/>
      <c r="HB421" s="241"/>
      <c r="HC421" s="241"/>
      <c r="HD421" s="241"/>
      <c r="HE421" s="241"/>
      <c r="HF421" s="241"/>
    </row>
    <row r="422" spans="1:214" s="299" customFormat="1" ht="15" customHeight="1">
      <c r="A422" s="240"/>
      <c r="B422" s="241"/>
      <c r="C422" s="241"/>
      <c r="D422" s="241"/>
      <c r="E422" s="241"/>
      <c r="F422" s="241"/>
      <c r="G422" s="241"/>
      <c r="H422" s="241"/>
      <c r="I422" s="241"/>
      <c r="J422" s="241"/>
      <c r="K422" s="241"/>
      <c r="L422" s="241"/>
      <c r="M422" s="241"/>
      <c r="N422" s="241"/>
      <c r="O422" s="241"/>
      <c r="P422" s="241"/>
      <c r="Q422" s="241"/>
      <c r="R422" s="241"/>
      <c r="S422" s="241"/>
      <c r="T422" s="241"/>
      <c r="U422" s="241" t="s">
        <v>613</v>
      </c>
      <c r="V422" s="241"/>
      <c r="W422" s="241"/>
      <c r="X422" s="241"/>
      <c r="Y422" s="241"/>
      <c r="Z422" s="241"/>
      <c r="AA422" s="241"/>
      <c r="AB422" s="241"/>
      <c r="AC422" s="241" t="s">
        <v>316</v>
      </c>
      <c r="AD422" s="241"/>
      <c r="AE422" s="241"/>
      <c r="AF422" s="241"/>
      <c r="AG422" s="241"/>
      <c r="AH422" s="241"/>
      <c r="AI422" s="241"/>
      <c r="AJ422" s="241"/>
      <c r="AK422" s="241"/>
      <c r="AL422" s="241"/>
      <c r="AM422" s="241"/>
      <c r="AN422" s="241"/>
      <c r="AO422" s="241"/>
      <c r="AP422" s="241"/>
      <c r="AQ422" s="241"/>
      <c r="AR422" s="241"/>
      <c r="AS422" s="241"/>
      <c r="AT422" s="241"/>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c r="EN422" s="241"/>
      <c r="EO422" s="241"/>
      <c r="EP422" s="241"/>
      <c r="EQ422" s="241"/>
      <c r="ER422" s="241"/>
      <c r="ES422" s="241"/>
      <c r="ET422" s="241"/>
      <c r="EU422" s="241"/>
      <c r="EV422" s="241"/>
      <c r="EW422" s="241"/>
      <c r="EX422" s="241"/>
      <c r="EY422" s="241"/>
      <c r="EZ422" s="241"/>
      <c r="FA422" s="241"/>
      <c r="FB422" s="241"/>
      <c r="FC422" s="241"/>
      <c r="FD422" s="241"/>
      <c r="FE422" s="241"/>
      <c r="FF422" s="241"/>
      <c r="FG422" s="241"/>
      <c r="FH422" s="241"/>
      <c r="FI422" s="241"/>
      <c r="FJ422" s="241"/>
      <c r="FK422" s="241"/>
      <c r="FL422" s="241"/>
      <c r="FM422" s="241"/>
      <c r="FN422" s="241"/>
      <c r="FO422" s="241"/>
      <c r="FP422" s="241"/>
      <c r="FQ422" s="241"/>
      <c r="FR422" s="241"/>
      <c r="FS422" s="241"/>
      <c r="FT422" s="241"/>
      <c r="FU422" s="241"/>
      <c r="FV422" s="241"/>
      <c r="FW422" s="241"/>
      <c r="FX422" s="241"/>
      <c r="FY422" s="241"/>
      <c r="FZ422" s="241"/>
      <c r="GA422" s="241"/>
      <c r="GB422" s="241"/>
      <c r="GC422" s="241"/>
      <c r="GD422" s="241"/>
      <c r="GE422" s="241"/>
      <c r="GF422" s="241"/>
      <c r="GG422" s="241"/>
      <c r="GH422" s="241"/>
      <c r="GI422" s="241"/>
      <c r="GJ422" s="241"/>
      <c r="GK422" s="241"/>
      <c r="GL422" s="241"/>
      <c r="GM422" s="241"/>
      <c r="GN422" s="241"/>
      <c r="GO422" s="241"/>
      <c r="GP422" s="241"/>
      <c r="GQ422" s="241"/>
      <c r="GR422" s="241"/>
      <c r="GS422" s="241"/>
      <c r="GT422" s="241"/>
      <c r="GU422" s="241"/>
      <c r="GV422" s="241"/>
      <c r="GW422" s="241"/>
      <c r="GX422" s="241"/>
      <c r="GY422" s="241"/>
      <c r="GZ422" s="241"/>
      <c r="HA422" s="241"/>
      <c r="HB422" s="241"/>
      <c r="HC422" s="241"/>
      <c r="HD422" s="241"/>
      <c r="HE422" s="241"/>
      <c r="HF422" s="241"/>
    </row>
    <row r="423" spans="1:214" s="299" customFormat="1" ht="15" customHeight="1">
      <c r="A423" s="240"/>
      <c r="B423" s="241"/>
      <c r="C423" s="241"/>
      <c r="D423" s="241"/>
      <c r="E423" s="241"/>
      <c r="F423" s="241"/>
      <c r="G423" s="241"/>
      <c r="H423" s="241"/>
      <c r="I423" s="241"/>
      <c r="J423" s="241"/>
      <c r="K423" s="241"/>
      <c r="L423" s="241"/>
      <c r="M423" s="241"/>
      <c r="N423" s="241"/>
      <c r="O423" s="241"/>
      <c r="P423" s="241"/>
      <c r="Q423" s="241"/>
      <c r="R423" s="241"/>
      <c r="S423" s="241"/>
      <c r="T423" s="241"/>
      <c r="U423" s="241" t="s">
        <v>614</v>
      </c>
      <c r="V423" s="241"/>
      <c r="W423" s="241"/>
      <c r="X423" s="241"/>
      <c r="Y423" s="241"/>
      <c r="Z423" s="241"/>
      <c r="AA423" s="241"/>
      <c r="AB423" s="241"/>
      <c r="AC423" s="241" t="s">
        <v>386</v>
      </c>
      <c r="AD423" s="241"/>
      <c r="AE423" s="241"/>
      <c r="AF423" s="241"/>
      <c r="AG423" s="241"/>
      <c r="AH423" s="241"/>
      <c r="AI423" s="241"/>
      <c r="AJ423" s="241"/>
      <c r="AK423" s="241"/>
      <c r="AL423" s="241"/>
      <c r="AM423" s="241"/>
      <c r="AN423" s="241"/>
      <c r="AO423" s="241"/>
      <c r="AP423" s="241"/>
      <c r="AQ423" s="241"/>
      <c r="AR423" s="241"/>
      <c r="AS423" s="241"/>
      <c r="AT423" s="241"/>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c r="EN423" s="241"/>
      <c r="EO423" s="241"/>
      <c r="EP423" s="241"/>
      <c r="EQ423" s="241"/>
      <c r="ER423" s="241"/>
      <c r="ES423" s="241"/>
      <c r="ET423" s="241"/>
      <c r="EU423" s="241"/>
      <c r="EV423" s="241"/>
      <c r="EW423" s="241"/>
      <c r="EX423" s="241"/>
      <c r="EY423" s="241"/>
      <c r="EZ423" s="241"/>
      <c r="FA423" s="241"/>
      <c r="FB423" s="241"/>
      <c r="FC423" s="241"/>
      <c r="FD423" s="241"/>
      <c r="FE423" s="241"/>
      <c r="FF423" s="241"/>
      <c r="FG423" s="241"/>
      <c r="FH423" s="241"/>
      <c r="FI423" s="241"/>
      <c r="FJ423" s="241"/>
      <c r="FK423" s="241"/>
      <c r="FL423" s="241"/>
      <c r="FM423" s="241"/>
      <c r="FN423" s="241"/>
      <c r="FO423" s="241"/>
      <c r="FP423" s="241"/>
      <c r="FQ423" s="241"/>
      <c r="FR423" s="241"/>
      <c r="FS423" s="241"/>
      <c r="FT423" s="241"/>
      <c r="FU423" s="241"/>
      <c r="FV423" s="241"/>
      <c r="FW423" s="241"/>
      <c r="FX423" s="241"/>
      <c r="FY423" s="241"/>
      <c r="FZ423" s="241"/>
      <c r="GA423" s="241"/>
      <c r="GB423" s="241"/>
      <c r="GC423" s="241"/>
      <c r="GD423" s="241"/>
      <c r="GE423" s="241"/>
      <c r="GF423" s="241"/>
      <c r="GG423" s="241"/>
      <c r="GH423" s="241"/>
      <c r="GI423" s="241"/>
      <c r="GJ423" s="241"/>
      <c r="GK423" s="241"/>
      <c r="GL423" s="241"/>
      <c r="GM423" s="241"/>
      <c r="GN423" s="241"/>
      <c r="GO423" s="241"/>
      <c r="GP423" s="241"/>
      <c r="GQ423" s="241"/>
      <c r="GR423" s="241"/>
      <c r="GS423" s="241"/>
      <c r="GT423" s="241"/>
      <c r="GU423" s="241"/>
      <c r="GV423" s="241"/>
      <c r="GW423" s="241"/>
      <c r="GX423" s="241"/>
      <c r="GY423" s="241"/>
      <c r="GZ423" s="241"/>
      <c r="HA423" s="241"/>
      <c r="HB423" s="241"/>
      <c r="HC423" s="241"/>
      <c r="HD423" s="241"/>
      <c r="HE423" s="241"/>
      <c r="HF423" s="241"/>
    </row>
    <row r="424" spans="1:214" s="299" customFormat="1" ht="15" customHeight="1">
      <c r="A424" s="240"/>
      <c r="B424" s="241"/>
      <c r="C424" s="241"/>
      <c r="D424" s="241"/>
      <c r="E424" s="241"/>
      <c r="F424" s="241"/>
      <c r="G424" s="241"/>
      <c r="H424" s="241"/>
      <c r="I424" s="241"/>
      <c r="J424" s="241"/>
      <c r="K424" s="241"/>
      <c r="L424" s="241"/>
      <c r="M424" s="241"/>
      <c r="N424" s="241"/>
      <c r="O424" s="241"/>
      <c r="P424" s="241"/>
      <c r="Q424" s="241"/>
      <c r="R424" s="241"/>
      <c r="S424" s="241"/>
      <c r="T424" s="241"/>
      <c r="U424" s="241" t="s">
        <v>615</v>
      </c>
      <c r="V424" s="241"/>
      <c r="W424" s="241"/>
      <c r="X424" s="241"/>
      <c r="Y424" s="241"/>
      <c r="Z424" s="241"/>
      <c r="AA424" s="241"/>
      <c r="AB424" s="241"/>
      <c r="AC424" s="241" t="s">
        <v>309</v>
      </c>
      <c r="AD424" s="241"/>
      <c r="AE424" s="241"/>
      <c r="AF424" s="241"/>
      <c r="AG424" s="241"/>
      <c r="AH424" s="241"/>
      <c r="AI424" s="241"/>
      <c r="AJ424" s="241"/>
      <c r="AK424" s="241"/>
      <c r="AL424" s="241"/>
      <c r="AM424" s="241"/>
      <c r="AN424" s="241"/>
      <c r="AO424" s="241"/>
      <c r="AP424" s="241"/>
      <c r="AQ424" s="241"/>
      <c r="AR424" s="241"/>
      <c r="AS424" s="241"/>
      <c r="AT424" s="241"/>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c r="EN424" s="241"/>
      <c r="EO424" s="241"/>
      <c r="EP424" s="241"/>
      <c r="EQ424" s="241"/>
      <c r="ER424" s="241"/>
      <c r="ES424" s="241"/>
      <c r="ET424" s="241"/>
      <c r="EU424" s="241"/>
      <c r="EV424" s="241"/>
      <c r="EW424" s="241"/>
      <c r="EX424" s="241"/>
      <c r="EY424" s="241"/>
      <c r="EZ424" s="241"/>
      <c r="FA424" s="241"/>
      <c r="FB424" s="241"/>
      <c r="FC424" s="241"/>
      <c r="FD424" s="241"/>
      <c r="FE424" s="241"/>
      <c r="FF424" s="241"/>
      <c r="FG424" s="241"/>
      <c r="FH424" s="241"/>
      <c r="FI424" s="241"/>
      <c r="FJ424" s="241"/>
      <c r="FK424" s="241"/>
      <c r="FL424" s="241"/>
      <c r="FM424" s="241"/>
      <c r="FN424" s="241"/>
      <c r="FO424" s="241"/>
      <c r="FP424" s="241"/>
      <c r="FQ424" s="241"/>
      <c r="FR424" s="241"/>
      <c r="FS424" s="241"/>
      <c r="FT424" s="241"/>
      <c r="FU424" s="241"/>
      <c r="FV424" s="241"/>
      <c r="FW424" s="241"/>
      <c r="FX424" s="241"/>
      <c r="FY424" s="241"/>
      <c r="FZ424" s="241"/>
      <c r="GA424" s="241"/>
      <c r="GB424" s="241"/>
      <c r="GC424" s="241"/>
      <c r="GD424" s="241"/>
      <c r="GE424" s="241"/>
      <c r="GF424" s="241"/>
      <c r="GG424" s="241"/>
      <c r="GH424" s="241"/>
      <c r="GI424" s="241"/>
      <c r="GJ424" s="241"/>
      <c r="GK424" s="241"/>
      <c r="GL424" s="241"/>
      <c r="GM424" s="241"/>
      <c r="GN424" s="241"/>
      <c r="GO424" s="241"/>
      <c r="GP424" s="241"/>
      <c r="GQ424" s="241"/>
      <c r="GR424" s="241"/>
      <c r="GS424" s="241"/>
      <c r="GT424" s="241"/>
      <c r="GU424" s="241"/>
      <c r="GV424" s="241"/>
      <c r="GW424" s="241"/>
      <c r="GX424" s="241"/>
      <c r="GY424" s="241"/>
      <c r="GZ424" s="241"/>
      <c r="HA424" s="241"/>
      <c r="HB424" s="241"/>
      <c r="HC424" s="241"/>
      <c r="HD424" s="241"/>
      <c r="HE424" s="241"/>
      <c r="HF424" s="241"/>
    </row>
    <row r="425" spans="1:214" s="299" customFormat="1" ht="15" customHeight="1">
      <c r="A425" s="240"/>
      <c r="B425" s="241"/>
      <c r="C425" s="241"/>
      <c r="D425" s="241"/>
      <c r="E425" s="241"/>
      <c r="F425" s="241"/>
      <c r="G425" s="241"/>
      <c r="H425" s="241"/>
      <c r="I425" s="241"/>
      <c r="J425" s="241"/>
      <c r="K425" s="241"/>
      <c r="L425" s="241"/>
      <c r="M425" s="241"/>
      <c r="N425" s="241"/>
      <c r="O425" s="241"/>
      <c r="P425" s="241"/>
      <c r="Q425" s="241"/>
      <c r="R425" s="241"/>
      <c r="S425" s="241"/>
      <c r="T425" s="241"/>
      <c r="U425" s="241" t="s">
        <v>270</v>
      </c>
      <c r="V425" s="241"/>
      <c r="W425" s="241"/>
      <c r="X425" s="241"/>
      <c r="Y425" s="241"/>
      <c r="Z425" s="241"/>
      <c r="AA425" s="241"/>
      <c r="AB425" s="241"/>
      <c r="AC425" s="241" t="s">
        <v>350</v>
      </c>
      <c r="AD425" s="241"/>
      <c r="AE425" s="241"/>
      <c r="AF425" s="241"/>
      <c r="AG425" s="241"/>
      <c r="AH425" s="241"/>
      <c r="AI425" s="241"/>
      <c r="AJ425" s="241"/>
      <c r="AK425" s="241"/>
      <c r="AL425" s="241"/>
      <c r="AM425" s="241"/>
      <c r="AN425" s="241"/>
      <c r="AO425" s="241"/>
      <c r="AP425" s="241"/>
      <c r="AQ425" s="241"/>
      <c r="AR425" s="241"/>
      <c r="AS425" s="241"/>
      <c r="AT425" s="241"/>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241"/>
      <c r="ET425" s="241"/>
      <c r="EU425" s="241"/>
      <c r="EV425" s="241"/>
      <c r="EW425" s="241"/>
      <c r="EX425" s="241"/>
      <c r="EY425" s="241"/>
      <c r="EZ425" s="241"/>
      <c r="FA425" s="241"/>
      <c r="FB425" s="241"/>
      <c r="FC425" s="241"/>
      <c r="FD425" s="241"/>
      <c r="FE425" s="241"/>
      <c r="FF425" s="241"/>
      <c r="FG425" s="241"/>
      <c r="FH425" s="241"/>
      <c r="FI425" s="241"/>
      <c r="FJ425" s="241"/>
      <c r="FK425" s="241"/>
      <c r="FL425" s="241"/>
      <c r="FM425" s="241"/>
      <c r="FN425" s="241"/>
      <c r="FO425" s="241"/>
      <c r="FP425" s="241"/>
      <c r="FQ425" s="241"/>
      <c r="FR425" s="241"/>
      <c r="FS425" s="241"/>
      <c r="FT425" s="241"/>
      <c r="FU425" s="241"/>
      <c r="FV425" s="241"/>
      <c r="FW425" s="241"/>
      <c r="FX425" s="241"/>
      <c r="FY425" s="241"/>
      <c r="FZ425" s="241"/>
      <c r="GA425" s="241"/>
      <c r="GB425" s="241"/>
      <c r="GC425" s="241"/>
      <c r="GD425" s="241"/>
      <c r="GE425" s="241"/>
      <c r="GF425" s="241"/>
      <c r="GG425" s="241"/>
      <c r="GH425" s="241"/>
      <c r="GI425" s="241"/>
      <c r="GJ425" s="241"/>
      <c r="GK425" s="241"/>
      <c r="GL425" s="241"/>
      <c r="GM425" s="241"/>
      <c r="GN425" s="241"/>
      <c r="GO425" s="241"/>
      <c r="GP425" s="241"/>
      <c r="GQ425" s="241"/>
      <c r="GR425" s="241"/>
      <c r="GS425" s="241"/>
      <c r="GT425" s="241"/>
      <c r="GU425" s="241"/>
      <c r="GV425" s="241"/>
      <c r="GW425" s="241"/>
      <c r="GX425" s="241"/>
      <c r="GY425" s="241"/>
      <c r="GZ425" s="241"/>
      <c r="HA425" s="241"/>
      <c r="HB425" s="241"/>
      <c r="HC425" s="241"/>
      <c r="HD425" s="241"/>
      <c r="HE425" s="241"/>
      <c r="HF425" s="241"/>
    </row>
    <row r="426" spans="1:214" s="299" customFormat="1" ht="15" customHeight="1">
      <c r="A426" s="240"/>
      <c r="B426" s="241"/>
      <c r="C426" s="241"/>
      <c r="D426" s="241"/>
      <c r="E426" s="241"/>
      <c r="F426" s="241"/>
      <c r="G426" s="241"/>
      <c r="H426" s="241"/>
      <c r="I426" s="241"/>
      <c r="J426" s="241"/>
      <c r="K426" s="241"/>
      <c r="L426" s="241"/>
      <c r="M426" s="241"/>
      <c r="N426" s="241"/>
      <c r="O426" s="241"/>
      <c r="P426" s="241"/>
      <c r="Q426" s="241"/>
      <c r="R426" s="241"/>
      <c r="S426" s="241"/>
      <c r="T426" s="241"/>
      <c r="U426" s="241" t="s">
        <v>616</v>
      </c>
      <c r="V426" s="241"/>
      <c r="W426" s="241"/>
      <c r="X426" s="241"/>
      <c r="Y426" s="241"/>
      <c r="Z426" s="241"/>
      <c r="AA426" s="241"/>
      <c r="AB426" s="241"/>
      <c r="AC426" s="241" t="s">
        <v>316</v>
      </c>
      <c r="AD426" s="241"/>
      <c r="AE426" s="241"/>
      <c r="AF426" s="241"/>
      <c r="AG426" s="241"/>
      <c r="AH426" s="241"/>
      <c r="AI426" s="241"/>
      <c r="AJ426" s="241"/>
      <c r="AK426" s="241"/>
      <c r="AL426" s="241"/>
      <c r="AM426" s="241"/>
      <c r="AN426" s="241"/>
      <c r="AO426" s="241"/>
      <c r="AP426" s="241"/>
      <c r="AQ426" s="241"/>
      <c r="AR426" s="241"/>
      <c r="AS426" s="241"/>
      <c r="AT426" s="241"/>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c r="EN426" s="241"/>
      <c r="EO426" s="241"/>
      <c r="EP426" s="241"/>
      <c r="EQ426" s="241"/>
      <c r="ER426" s="241"/>
      <c r="ES426" s="241"/>
      <c r="ET426" s="241"/>
      <c r="EU426" s="241"/>
      <c r="EV426" s="241"/>
      <c r="EW426" s="241"/>
      <c r="EX426" s="241"/>
      <c r="EY426" s="241"/>
      <c r="EZ426" s="241"/>
      <c r="FA426" s="241"/>
      <c r="FB426" s="241"/>
      <c r="FC426" s="241"/>
      <c r="FD426" s="241"/>
      <c r="FE426" s="241"/>
      <c r="FF426" s="241"/>
      <c r="FG426" s="241"/>
      <c r="FH426" s="241"/>
      <c r="FI426" s="241"/>
      <c r="FJ426" s="241"/>
      <c r="FK426" s="241"/>
      <c r="FL426" s="241"/>
      <c r="FM426" s="241"/>
      <c r="FN426" s="241"/>
      <c r="FO426" s="241"/>
      <c r="FP426" s="241"/>
      <c r="FQ426" s="241"/>
      <c r="FR426" s="241"/>
      <c r="FS426" s="241"/>
      <c r="FT426" s="241"/>
      <c r="FU426" s="241"/>
      <c r="FV426" s="241"/>
      <c r="FW426" s="241"/>
      <c r="FX426" s="241"/>
      <c r="FY426" s="241"/>
      <c r="FZ426" s="241"/>
      <c r="GA426" s="241"/>
      <c r="GB426" s="241"/>
      <c r="GC426" s="241"/>
      <c r="GD426" s="241"/>
      <c r="GE426" s="241"/>
      <c r="GF426" s="241"/>
      <c r="GG426" s="241"/>
      <c r="GH426" s="241"/>
      <c r="GI426" s="241"/>
      <c r="GJ426" s="241"/>
      <c r="GK426" s="241"/>
      <c r="GL426" s="241"/>
      <c r="GM426" s="241"/>
      <c r="GN426" s="241"/>
      <c r="GO426" s="241"/>
      <c r="GP426" s="241"/>
      <c r="GQ426" s="241"/>
      <c r="GR426" s="241"/>
      <c r="GS426" s="241"/>
      <c r="GT426" s="241"/>
      <c r="GU426" s="241"/>
      <c r="GV426" s="241"/>
      <c r="GW426" s="241"/>
      <c r="GX426" s="241"/>
      <c r="GY426" s="241"/>
      <c r="GZ426" s="241"/>
      <c r="HA426" s="241"/>
      <c r="HB426" s="241"/>
      <c r="HC426" s="241"/>
      <c r="HD426" s="241"/>
      <c r="HE426" s="241"/>
      <c r="HF426" s="241"/>
    </row>
    <row r="427" spans="1:214" s="299" customFormat="1" ht="15" customHeight="1">
      <c r="A427" s="240"/>
      <c r="B427" s="241"/>
      <c r="C427" s="241"/>
      <c r="D427" s="241"/>
      <c r="E427" s="241"/>
      <c r="F427" s="241"/>
      <c r="G427" s="241"/>
      <c r="H427" s="241"/>
      <c r="I427" s="241"/>
      <c r="J427" s="241"/>
      <c r="K427" s="241"/>
      <c r="L427" s="241"/>
      <c r="M427" s="241"/>
      <c r="N427" s="241"/>
      <c r="O427" s="241"/>
      <c r="P427" s="241"/>
      <c r="Q427" s="241"/>
      <c r="R427" s="241"/>
      <c r="S427" s="241"/>
      <c r="T427" s="241"/>
      <c r="U427" s="241" t="s">
        <v>617</v>
      </c>
      <c r="V427" s="241"/>
      <c r="W427" s="241"/>
      <c r="X427" s="241"/>
      <c r="Y427" s="241"/>
      <c r="Z427" s="241"/>
      <c r="AA427" s="241"/>
      <c r="AB427" s="241"/>
      <c r="AC427" s="241" t="s">
        <v>386</v>
      </c>
      <c r="AD427" s="241"/>
      <c r="AE427" s="241"/>
      <c r="AF427" s="241"/>
      <c r="AG427" s="241"/>
      <c r="AH427" s="241"/>
      <c r="AI427" s="241"/>
      <c r="AJ427" s="241"/>
      <c r="AK427" s="241"/>
      <c r="AL427" s="241"/>
      <c r="AM427" s="241"/>
      <c r="AN427" s="241"/>
      <c r="AO427" s="241"/>
      <c r="AP427" s="241"/>
      <c r="AQ427" s="241"/>
      <c r="AR427" s="241"/>
      <c r="AS427" s="241"/>
      <c r="AT427" s="241"/>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c r="CJ427" s="241"/>
      <c r="CK427" s="241"/>
      <c r="CL427" s="241"/>
      <c r="CM427" s="241"/>
      <c r="CN427" s="241"/>
      <c r="CO427" s="241"/>
      <c r="CP427" s="241"/>
      <c r="CQ427" s="241"/>
      <c r="CR427" s="241"/>
      <c r="CS427" s="241"/>
      <c r="CT427" s="241"/>
      <c r="CU427" s="241"/>
      <c r="CV427" s="241"/>
      <c r="CW427" s="241"/>
      <c r="CX427" s="241"/>
      <c r="CY427" s="241"/>
      <c r="CZ427" s="241"/>
      <c r="DA427" s="241"/>
      <c r="DB427" s="241"/>
      <c r="DC427" s="241"/>
      <c r="DD427" s="241"/>
      <c r="DE427" s="241"/>
      <c r="DF427" s="241"/>
      <c r="DG427" s="241"/>
      <c r="DH427" s="241"/>
      <c r="DI427" s="241"/>
      <c r="DJ427" s="241"/>
      <c r="DK427" s="241"/>
      <c r="DL427" s="241"/>
      <c r="DM427" s="241"/>
      <c r="DN427" s="241"/>
      <c r="DO427" s="241"/>
      <c r="DP427" s="241"/>
      <c r="DQ427" s="241"/>
      <c r="DR427" s="241"/>
      <c r="DS427" s="241"/>
      <c r="DT427" s="241"/>
      <c r="DU427" s="241"/>
      <c r="DV427" s="241"/>
      <c r="DW427" s="241"/>
      <c r="DX427" s="241"/>
      <c r="DY427" s="241"/>
      <c r="DZ427" s="241"/>
      <c r="EA427" s="241"/>
      <c r="EB427" s="241"/>
      <c r="EC427" s="241"/>
      <c r="ED427" s="241"/>
      <c r="EE427" s="241"/>
      <c r="EF427" s="241"/>
      <c r="EG427" s="241"/>
      <c r="EH427" s="241"/>
      <c r="EI427" s="241"/>
      <c r="EJ427" s="241"/>
      <c r="EK427" s="241"/>
      <c r="EL427" s="241"/>
      <c r="EM427" s="241"/>
      <c r="EN427" s="241"/>
      <c r="EO427" s="241"/>
      <c r="EP427" s="241"/>
      <c r="EQ427" s="241"/>
      <c r="ER427" s="241"/>
      <c r="ES427" s="241"/>
      <c r="ET427" s="241"/>
      <c r="EU427" s="241"/>
      <c r="EV427" s="241"/>
      <c r="EW427" s="241"/>
      <c r="EX427" s="241"/>
      <c r="EY427" s="241"/>
      <c r="EZ427" s="241"/>
      <c r="FA427" s="241"/>
      <c r="FB427" s="241"/>
      <c r="FC427" s="241"/>
      <c r="FD427" s="241"/>
      <c r="FE427" s="241"/>
      <c r="FF427" s="241"/>
      <c r="FG427" s="241"/>
      <c r="FH427" s="241"/>
      <c r="FI427" s="241"/>
      <c r="FJ427" s="241"/>
      <c r="FK427" s="241"/>
      <c r="FL427" s="241"/>
      <c r="FM427" s="241"/>
      <c r="FN427" s="241"/>
      <c r="FO427" s="241"/>
      <c r="FP427" s="241"/>
      <c r="FQ427" s="241"/>
      <c r="FR427" s="241"/>
      <c r="FS427" s="241"/>
      <c r="FT427" s="241"/>
      <c r="FU427" s="241"/>
      <c r="FV427" s="241"/>
      <c r="FW427" s="241"/>
      <c r="FX427" s="241"/>
      <c r="FY427" s="241"/>
      <c r="FZ427" s="241"/>
      <c r="GA427" s="241"/>
      <c r="GB427" s="241"/>
      <c r="GC427" s="241"/>
      <c r="GD427" s="241"/>
      <c r="GE427" s="241"/>
      <c r="GF427" s="241"/>
      <c r="GG427" s="241"/>
      <c r="GH427" s="241"/>
      <c r="GI427" s="241"/>
      <c r="GJ427" s="241"/>
      <c r="GK427" s="241"/>
      <c r="GL427" s="241"/>
      <c r="GM427" s="241"/>
      <c r="GN427" s="241"/>
      <c r="GO427" s="241"/>
      <c r="GP427" s="241"/>
      <c r="GQ427" s="241"/>
      <c r="GR427" s="241"/>
      <c r="GS427" s="241"/>
      <c r="GT427" s="241"/>
      <c r="GU427" s="241"/>
      <c r="GV427" s="241"/>
      <c r="GW427" s="241"/>
      <c r="GX427" s="241"/>
      <c r="GY427" s="241"/>
      <c r="GZ427" s="241"/>
      <c r="HA427" s="241"/>
      <c r="HB427" s="241"/>
      <c r="HC427" s="241"/>
      <c r="HD427" s="241"/>
      <c r="HE427" s="241"/>
      <c r="HF427" s="241"/>
    </row>
    <row r="428" spans="1:214" s="299" customFormat="1" ht="15" customHeight="1">
      <c r="A428" s="240"/>
      <c r="B428" s="241"/>
      <c r="C428" s="241"/>
      <c r="D428" s="241"/>
      <c r="E428" s="241"/>
      <c r="F428" s="241"/>
      <c r="G428" s="241"/>
      <c r="H428" s="241"/>
      <c r="I428" s="241"/>
      <c r="J428" s="241"/>
      <c r="K428" s="241"/>
      <c r="L428" s="241"/>
      <c r="M428" s="241"/>
      <c r="N428" s="241"/>
      <c r="O428" s="241"/>
      <c r="P428" s="241"/>
      <c r="Q428" s="241"/>
      <c r="R428" s="241"/>
      <c r="S428" s="241"/>
      <c r="T428" s="241"/>
      <c r="U428" s="241" t="s">
        <v>618</v>
      </c>
      <c r="V428" s="241"/>
      <c r="W428" s="241"/>
      <c r="X428" s="241"/>
      <c r="Y428" s="241"/>
      <c r="Z428" s="241"/>
      <c r="AA428" s="241"/>
      <c r="AB428" s="241"/>
      <c r="AC428" s="241" t="s">
        <v>386</v>
      </c>
      <c r="AD428" s="241"/>
      <c r="AE428" s="241"/>
      <c r="AF428" s="241"/>
      <c r="AG428" s="241"/>
      <c r="AH428" s="241"/>
      <c r="AI428" s="241"/>
      <c r="AJ428" s="241"/>
      <c r="AK428" s="241"/>
      <c r="AL428" s="241"/>
      <c r="AM428" s="241"/>
      <c r="AN428" s="241"/>
      <c r="AO428" s="241"/>
      <c r="AP428" s="241"/>
      <c r="AQ428" s="241"/>
      <c r="AR428" s="241"/>
      <c r="AS428" s="241"/>
      <c r="AT428" s="241"/>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c r="CJ428" s="241"/>
      <c r="CK428" s="241"/>
      <c r="CL428" s="241"/>
      <c r="CM428" s="241"/>
      <c r="CN428" s="241"/>
      <c r="CO428" s="241"/>
      <c r="CP428" s="241"/>
      <c r="CQ428" s="241"/>
      <c r="CR428" s="241"/>
      <c r="CS428" s="241"/>
      <c r="CT428" s="241"/>
      <c r="CU428" s="241"/>
      <c r="CV428" s="241"/>
      <c r="CW428" s="241"/>
      <c r="CX428" s="241"/>
      <c r="CY428" s="241"/>
      <c r="CZ428" s="241"/>
      <c r="DA428" s="241"/>
      <c r="DB428" s="241"/>
      <c r="DC428" s="241"/>
      <c r="DD428" s="241"/>
      <c r="DE428" s="241"/>
      <c r="DF428" s="241"/>
      <c r="DG428" s="241"/>
      <c r="DH428" s="241"/>
      <c r="DI428" s="241"/>
      <c r="DJ428" s="241"/>
      <c r="DK428" s="241"/>
      <c r="DL428" s="241"/>
      <c r="DM428" s="241"/>
      <c r="DN428" s="241"/>
      <c r="DO428" s="241"/>
      <c r="DP428" s="241"/>
      <c r="DQ428" s="241"/>
      <c r="DR428" s="241"/>
      <c r="DS428" s="241"/>
      <c r="DT428" s="241"/>
      <c r="DU428" s="241"/>
      <c r="DV428" s="241"/>
      <c r="DW428" s="241"/>
      <c r="DX428" s="241"/>
      <c r="DY428" s="241"/>
      <c r="DZ428" s="241"/>
      <c r="EA428" s="241"/>
      <c r="EB428" s="241"/>
      <c r="EC428" s="241"/>
      <c r="ED428" s="241"/>
      <c r="EE428" s="241"/>
      <c r="EF428" s="241"/>
      <c r="EG428" s="241"/>
      <c r="EH428" s="241"/>
      <c r="EI428" s="241"/>
      <c r="EJ428" s="241"/>
      <c r="EK428" s="241"/>
      <c r="EL428" s="241"/>
      <c r="EM428" s="241"/>
      <c r="EN428" s="241"/>
      <c r="EO428" s="241"/>
      <c r="EP428" s="241"/>
      <c r="EQ428" s="241"/>
      <c r="ER428" s="241"/>
      <c r="ES428" s="241"/>
      <c r="ET428" s="241"/>
      <c r="EU428" s="241"/>
      <c r="EV428" s="241"/>
      <c r="EW428" s="241"/>
      <c r="EX428" s="241"/>
      <c r="EY428" s="241"/>
      <c r="EZ428" s="241"/>
      <c r="FA428" s="241"/>
      <c r="FB428" s="241"/>
      <c r="FC428" s="241"/>
      <c r="FD428" s="241"/>
      <c r="FE428" s="241"/>
      <c r="FF428" s="241"/>
      <c r="FG428" s="241"/>
      <c r="FH428" s="241"/>
      <c r="FI428" s="241"/>
      <c r="FJ428" s="241"/>
      <c r="FK428" s="241"/>
      <c r="FL428" s="241"/>
      <c r="FM428" s="241"/>
      <c r="FN428" s="241"/>
      <c r="FO428" s="241"/>
      <c r="FP428" s="241"/>
      <c r="FQ428" s="241"/>
      <c r="FR428" s="241"/>
      <c r="FS428" s="241"/>
      <c r="FT428" s="241"/>
      <c r="FU428" s="241"/>
      <c r="FV428" s="241"/>
      <c r="FW428" s="241"/>
      <c r="FX428" s="241"/>
      <c r="FY428" s="241"/>
      <c r="FZ428" s="241"/>
      <c r="GA428" s="241"/>
      <c r="GB428" s="241"/>
      <c r="GC428" s="241"/>
      <c r="GD428" s="241"/>
      <c r="GE428" s="241"/>
      <c r="GF428" s="241"/>
      <c r="GG428" s="241"/>
      <c r="GH428" s="241"/>
      <c r="GI428" s="241"/>
      <c r="GJ428" s="241"/>
      <c r="GK428" s="241"/>
      <c r="GL428" s="241"/>
      <c r="GM428" s="241"/>
      <c r="GN428" s="241"/>
      <c r="GO428" s="241"/>
      <c r="GP428" s="241"/>
      <c r="GQ428" s="241"/>
      <c r="GR428" s="241"/>
      <c r="GS428" s="241"/>
      <c r="GT428" s="241"/>
      <c r="GU428" s="241"/>
      <c r="GV428" s="241"/>
      <c r="GW428" s="241"/>
      <c r="GX428" s="241"/>
      <c r="GY428" s="241"/>
      <c r="GZ428" s="241"/>
      <c r="HA428" s="241"/>
      <c r="HB428" s="241"/>
      <c r="HC428" s="241"/>
      <c r="HD428" s="241"/>
      <c r="HE428" s="241"/>
      <c r="HF428" s="241"/>
    </row>
    <row r="429" spans="1:214" s="299" customFormat="1" ht="15" customHeight="1">
      <c r="A429" s="240"/>
      <c r="B429" s="241"/>
      <c r="C429" s="241"/>
      <c r="D429" s="241"/>
      <c r="E429" s="241"/>
      <c r="F429" s="241"/>
      <c r="G429" s="241"/>
      <c r="H429" s="241"/>
      <c r="I429" s="241"/>
      <c r="J429" s="241"/>
      <c r="K429" s="241"/>
      <c r="L429" s="241"/>
      <c r="M429" s="241"/>
      <c r="N429" s="241"/>
      <c r="O429" s="241"/>
      <c r="P429" s="241"/>
      <c r="Q429" s="241"/>
      <c r="R429" s="241"/>
      <c r="S429" s="241"/>
      <c r="T429" s="241"/>
      <c r="U429" s="241" t="s">
        <v>619</v>
      </c>
      <c r="V429" s="241"/>
      <c r="W429" s="241"/>
      <c r="X429" s="241"/>
      <c r="Y429" s="241"/>
      <c r="Z429" s="241"/>
      <c r="AA429" s="241"/>
      <c r="AB429" s="241"/>
      <c r="AC429" s="241" t="s">
        <v>316</v>
      </c>
      <c r="AD429" s="241"/>
      <c r="AE429" s="241"/>
      <c r="AF429" s="241"/>
      <c r="AG429" s="241"/>
      <c r="AH429" s="241"/>
      <c r="AI429" s="241"/>
      <c r="AJ429" s="241"/>
      <c r="AK429" s="241"/>
      <c r="AL429" s="241"/>
      <c r="AM429" s="241"/>
      <c r="AN429" s="241"/>
      <c r="AO429" s="241"/>
      <c r="AP429" s="241"/>
      <c r="AQ429" s="241"/>
      <c r="AR429" s="241"/>
      <c r="AS429" s="241"/>
      <c r="AT429" s="241"/>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c r="DD429" s="241"/>
      <c r="DE429" s="241"/>
      <c r="DF429" s="241"/>
      <c r="DG429" s="241"/>
      <c r="DH429" s="241"/>
      <c r="DI429" s="241"/>
      <c r="DJ429" s="241"/>
      <c r="DK429" s="241"/>
      <c r="DL429" s="241"/>
      <c r="DM429" s="241"/>
      <c r="DN429" s="241"/>
      <c r="DO429" s="241"/>
      <c r="DP429" s="241"/>
      <c r="DQ429" s="241"/>
      <c r="DR429" s="241"/>
      <c r="DS429" s="241"/>
      <c r="DT429" s="241"/>
      <c r="DU429" s="241"/>
      <c r="DV429" s="241"/>
      <c r="DW429" s="241"/>
      <c r="DX429" s="241"/>
      <c r="DY429" s="241"/>
      <c r="DZ429" s="241"/>
      <c r="EA429" s="241"/>
      <c r="EB429" s="241"/>
      <c r="EC429" s="241"/>
      <c r="ED429" s="241"/>
      <c r="EE429" s="241"/>
      <c r="EF429" s="241"/>
      <c r="EG429" s="241"/>
      <c r="EH429" s="241"/>
      <c r="EI429" s="241"/>
      <c r="EJ429" s="241"/>
      <c r="EK429" s="241"/>
      <c r="EL429" s="241"/>
      <c r="EM429" s="241"/>
      <c r="EN429" s="241"/>
      <c r="EO429" s="241"/>
      <c r="EP429" s="241"/>
      <c r="EQ429" s="241"/>
      <c r="ER429" s="241"/>
      <c r="ES429" s="241"/>
      <c r="ET429" s="241"/>
      <c r="EU429" s="241"/>
      <c r="EV429" s="241"/>
      <c r="EW429" s="241"/>
      <c r="EX429" s="241"/>
      <c r="EY429" s="241"/>
      <c r="EZ429" s="241"/>
      <c r="FA429" s="241"/>
      <c r="FB429" s="241"/>
      <c r="FC429" s="241"/>
      <c r="FD429" s="241"/>
      <c r="FE429" s="241"/>
      <c r="FF429" s="241"/>
      <c r="FG429" s="241"/>
      <c r="FH429" s="241"/>
      <c r="FI429" s="241"/>
      <c r="FJ429" s="241"/>
      <c r="FK429" s="241"/>
      <c r="FL429" s="241"/>
      <c r="FM429" s="241"/>
      <c r="FN429" s="241"/>
      <c r="FO429" s="241"/>
      <c r="FP429" s="241"/>
      <c r="FQ429" s="241"/>
      <c r="FR429" s="241"/>
      <c r="FS429" s="241"/>
      <c r="FT429" s="241"/>
      <c r="FU429" s="241"/>
      <c r="FV429" s="241"/>
      <c r="FW429" s="241"/>
      <c r="FX429" s="241"/>
      <c r="FY429" s="241"/>
      <c r="FZ429" s="241"/>
      <c r="GA429" s="241"/>
      <c r="GB429" s="241"/>
      <c r="GC429" s="241"/>
      <c r="GD429" s="241"/>
      <c r="GE429" s="241"/>
      <c r="GF429" s="241"/>
      <c r="GG429" s="241"/>
      <c r="GH429" s="241"/>
      <c r="GI429" s="241"/>
      <c r="GJ429" s="241"/>
      <c r="GK429" s="241"/>
      <c r="GL429" s="241"/>
      <c r="GM429" s="241"/>
      <c r="GN429" s="241"/>
      <c r="GO429" s="241"/>
      <c r="GP429" s="241"/>
      <c r="GQ429" s="241"/>
      <c r="GR429" s="241"/>
      <c r="GS429" s="241"/>
      <c r="GT429" s="241"/>
      <c r="GU429" s="241"/>
      <c r="GV429" s="241"/>
      <c r="GW429" s="241"/>
      <c r="GX429" s="241"/>
      <c r="GY429" s="241"/>
      <c r="GZ429" s="241"/>
      <c r="HA429" s="241"/>
      <c r="HB429" s="241"/>
      <c r="HC429" s="241"/>
      <c r="HD429" s="241"/>
      <c r="HE429" s="241"/>
      <c r="HF429" s="241"/>
    </row>
    <row r="430" spans="1:214" s="299" customFormat="1" ht="15" customHeight="1">
      <c r="A430" s="240"/>
      <c r="B430" s="241"/>
      <c r="C430" s="241"/>
      <c r="D430" s="241"/>
      <c r="E430" s="241"/>
      <c r="F430" s="241"/>
      <c r="G430" s="241"/>
      <c r="H430" s="241"/>
      <c r="I430" s="241"/>
      <c r="J430" s="241"/>
      <c r="K430" s="241"/>
      <c r="L430" s="241"/>
      <c r="M430" s="241"/>
      <c r="N430" s="241"/>
      <c r="O430" s="241"/>
      <c r="P430" s="241"/>
      <c r="Q430" s="241"/>
      <c r="R430" s="241"/>
      <c r="S430" s="241"/>
      <c r="T430" s="241"/>
      <c r="U430" s="241" t="s">
        <v>620</v>
      </c>
      <c r="V430" s="241"/>
      <c r="W430" s="241"/>
      <c r="X430" s="241"/>
      <c r="Y430" s="241"/>
      <c r="Z430" s="241"/>
      <c r="AA430" s="241"/>
      <c r="AB430" s="241"/>
      <c r="AC430" s="241" t="s">
        <v>313</v>
      </c>
      <c r="AD430" s="241"/>
      <c r="AE430" s="241"/>
      <c r="AF430" s="241"/>
      <c r="AG430" s="241"/>
      <c r="AH430" s="241"/>
      <c r="AI430" s="241"/>
      <c r="AJ430" s="241"/>
      <c r="AK430" s="241"/>
      <c r="AL430" s="241"/>
      <c r="AM430" s="241"/>
      <c r="AN430" s="241"/>
      <c r="AO430" s="241"/>
      <c r="AP430" s="241"/>
      <c r="AQ430" s="241"/>
      <c r="AR430" s="241"/>
      <c r="AS430" s="241"/>
      <c r="AT430" s="241"/>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c r="CJ430" s="241"/>
      <c r="CK430" s="241"/>
      <c r="CL430" s="241"/>
      <c r="CM430" s="241"/>
      <c r="CN430" s="241"/>
      <c r="CO430" s="241"/>
      <c r="CP430" s="241"/>
      <c r="CQ430" s="241"/>
      <c r="CR430" s="241"/>
      <c r="CS430" s="241"/>
      <c r="CT430" s="241"/>
      <c r="CU430" s="241"/>
      <c r="CV430" s="241"/>
      <c r="CW430" s="241"/>
      <c r="CX430" s="241"/>
      <c r="CY430" s="241"/>
      <c r="CZ430" s="241"/>
      <c r="DA430" s="241"/>
      <c r="DB430" s="241"/>
      <c r="DC430" s="241"/>
      <c r="DD430" s="241"/>
      <c r="DE430" s="241"/>
      <c r="DF430" s="241"/>
      <c r="DG430" s="241"/>
      <c r="DH430" s="241"/>
      <c r="DI430" s="241"/>
      <c r="DJ430" s="241"/>
      <c r="DK430" s="241"/>
      <c r="DL430" s="241"/>
      <c r="DM430" s="241"/>
      <c r="DN430" s="241"/>
      <c r="DO430" s="241"/>
      <c r="DP430" s="241"/>
      <c r="DQ430" s="241"/>
      <c r="DR430" s="241"/>
      <c r="DS430" s="241"/>
      <c r="DT430" s="241"/>
      <c r="DU430" s="241"/>
      <c r="DV430" s="241"/>
      <c r="DW430" s="241"/>
      <c r="DX430" s="241"/>
      <c r="DY430" s="241"/>
      <c r="DZ430" s="241"/>
      <c r="EA430" s="241"/>
      <c r="EB430" s="241"/>
      <c r="EC430" s="241"/>
      <c r="ED430" s="241"/>
      <c r="EE430" s="241"/>
      <c r="EF430" s="241"/>
      <c r="EG430" s="241"/>
      <c r="EH430" s="241"/>
      <c r="EI430" s="241"/>
      <c r="EJ430" s="241"/>
      <c r="EK430" s="241"/>
      <c r="EL430" s="241"/>
      <c r="EM430" s="241"/>
      <c r="EN430" s="241"/>
      <c r="EO430" s="241"/>
      <c r="EP430" s="241"/>
      <c r="EQ430" s="241"/>
      <c r="ER430" s="241"/>
      <c r="ES430" s="241"/>
      <c r="ET430" s="241"/>
      <c r="EU430" s="241"/>
      <c r="EV430" s="241"/>
      <c r="EW430" s="241"/>
      <c r="EX430" s="241"/>
      <c r="EY430" s="241"/>
      <c r="EZ430" s="241"/>
      <c r="FA430" s="241"/>
      <c r="FB430" s="241"/>
      <c r="FC430" s="241"/>
      <c r="FD430" s="241"/>
      <c r="FE430" s="241"/>
      <c r="FF430" s="241"/>
      <c r="FG430" s="241"/>
      <c r="FH430" s="241"/>
      <c r="FI430" s="241"/>
      <c r="FJ430" s="241"/>
      <c r="FK430" s="241"/>
      <c r="FL430" s="241"/>
      <c r="FM430" s="241"/>
      <c r="FN430" s="241"/>
      <c r="FO430" s="241"/>
      <c r="FP430" s="241"/>
      <c r="FQ430" s="241"/>
      <c r="FR430" s="241"/>
      <c r="FS430" s="241"/>
      <c r="FT430" s="241"/>
      <c r="FU430" s="241"/>
      <c r="FV430" s="241"/>
      <c r="FW430" s="241"/>
      <c r="FX430" s="241"/>
      <c r="FY430" s="241"/>
      <c r="FZ430" s="241"/>
      <c r="GA430" s="241"/>
      <c r="GB430" s="241"/>
      <c r="GC430" s="241"/>
      <c r="GD430" s="241"/>
      <c r="GE430" s="241"/>
      <c r="GF430" s="241"/>
      <c r="GG430" s="241"/>
      <c r="GH430" s="241"/>
      <c r="GI430" s="241"/>
      <c r="GJ430" s="241"/>
      <c r="GK430" s="241"/>
      <c r="GL430" s="241"/>
      <c r="GM430" s="241"/>
      <c r="GN430" s="241"/>
      <c r="GO430" s="241"/>
      <c r="GP430" s="241"/>
      <c r="GQ430" s="241"/>
      <c r="GR430" s="241"/>
      <c r="GS430" s="241"/>
      <c r="GT430" s="241"/>
      <c r="GU430" s="241"/>
      <c r="GV430" s="241"/>
      <c r="GW430" s="241"/>
      <c r="GX430" s="241"/>
      <c r="GY430" s="241"/>
      <c r="GZ430" s="241"/>
      <c r="HA430" s="241"/>
      <c r="HB430" s="241"/>
      <c r="HC430" s="241"/>
      <c r="HD430" s="241"/>
      <c r="HE430" s="241"/>
      <c r="HF430" s="241"/>
    </row>
    <row r="431" spans="1:214" s="299" customFormat="1" ht="15" customHeight="1">
      <c r="A431" s="240"/>
      <c r="B431" s="241"/>
      <c r="C431" s="241"/>
      <c r="D431" s="241"/>
      <c r="E431" s="241"/>
      <c r="F431" s="241"/>
      <c r="G431" s="241"/>
      <c r="H431" s="241"/>
      <c r="I431" s="241"/>
      <c r="J431" s="241"/>
      <c r="K431" s="241"/>
      <c r="L431" s="241"/>
      <c r="M431" s="241"/>
      <c r="N431" s="241"/>
      <c r="O431" s="241"/>
      <c r="P431" s="241"/>
      <c r="Q431" s="241"/>
      <c r="R431" s="241"/>
      <c r="S431" s="241"/>
      <c r="T431" s="241"/>
      <c r="U431" s="241" t="s">
        <v>621</v>
      </c>
      <c r="V431" s="241"/>
      <c r="W431" s="241"/>
      <c r="X431" s="241"/>
      <c r="Y431" s="241"/>
      <c r="Z431" s="241"/>
      <c r="AA431" s="241"/>
      <c r="AB431" s="241"/>
      <c r="AC431" s="241" t="s">
        <v>325</v>
      </c>
      <c r="AD431" s="241"/>
      <c r="AE431" s="241"/>
      <c r="AF431" s="241"/>
      <c r="AG431" s="241"/>
      <c r="AH431" s="241"/>
      <c r="AI431" s="241"/>
      <c r="AJ431" s="241"/>
      <c r="AK431" s="241"/>
      <c r="AL431" s="241"/>
      <c r="AM431" s="241"/>
      <c r="AN431" s="241"/>
      <c r="AO431" s="241"/>
      <c r="AP431" s="241"/>
      <c r="AQ431" s="241"/>
      <c r="AR431" s="241"/>
      <c r="AS431" s="241"/>
      <c r="AT431" s="241"/>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c r="DD431" s="241"/>
      <c r="DE431" s="241"/>
      <c r="DF431" s="241"/>
      <c r="DG431" s="241"/>
      <c r="DH431" s="241"/>
      <c r="DI431" s="241"/>
      <c r="DJ431" s="241"/>
      <c r="DK431" s="241"/>
      <c r="DL431" s="241"/>
      <c r="DM431" s="241"/>
      <c r="DN431" s="241"/>
      <c r="DO431" s="241"/>
      <c r="DP431" s="241"/>
      <c r="DQ431" s="241"/>
      <c r="DR431" s="241"/>
      <c r="DS431" s="241"/>
      <c r="DT431" s="241"/>
      <c r="DU431" s="241"/>
      <c r="DV431" s="241"/>
      <c r="DW431" s="241"/>
      <c r="DX431" s="241"/>
      <c r="DY431" s="241"/>
      <c r="DZ431" s="241"/>
      <c r="EA431" s="241"/>
      <c r="EB431" s="241"/>
      <c r="EC431" s="241"/>
      <c r="ED431" s="241"/>
      <c r="EE431" s="241"/>
      <c r="EF431" s="241"/>
      <c r="EG431" s="241"/>
      <c r="EH431" s="241"/>
      <c r="EI431" s="241"/>
      <c r="EJ431" s="241"/>
      <c r="EK431" s="241"/>
      <c r="EL431" s="241"/>
      <c r="EM431" s="241"/>
      <c r="EN431" s="241"/>
      <c r="EO431" s="241"/>
      <c r="EP431" s="241"/>
      <c r="EQ431" s="241"/>
      <c r="ER431" s="241"/>
      <c r="ES431" s="241"/>
      <c r="ET431" s="241"/>
      <c r="EU431" s="241"/>
      <c r="EV431" s="241"/>
      <c r="EW431" s="241"/>
      <c r="EX431" s="241"/>
      <c r="EY431" s="241"/>
      <c r="EZ431" s="241"/>
      <c r="FA431" s="241"/>
      <c r="FB431" s="241"/>
      <c r="FC431" s="241"/>
      <c r="FD431" s="241"/>
      <c r="FE431" s="241"/>
      <c r="FF431" s="241"/>
      <c r="FG431" s="241"/>
      <c r="FH431" s="241"/>
      <c r="FI431" s="241"/>
      <c r="FJ431" s="241"/>
      <c r="FK431" s="241"/>
      <c r="FL431" s="241"/>
      <c r="FM431" s="241"/>
      <c r="FN431" s="241"/>
      <c r="FO431" s="241"/>
      <c r="FP431" s="241"/>
      <c r="FQ431" s="241"/>
      <c r="FR431" s="241"/>
      <c r="FS431" s="241"/>
      <c r="FT431" s="241"/>
      <c r="FU431" s="241"/>
      <c r="FV431" s="241"/>
      <c r="FW431" s="241"/>
      <c r="FX431" s="241"/>
      <c r="FY431" s="241"/>
      <c r="FZ431" s="241"/>
      <c r="GA431" s="241"/>
      <c r="GB431" s="241"/>
      <c r="GC431" s="241"/>
      <c r="GD431" s="241"/>
      <c r="GE431" s="241"/>
      <c r="GF431" s="241"/>
      <c r="GG431" s="241"/>
      <c r="GH431" s="241"/>
      <c r="GI431" s="241"/>
      <c r="GJ431" s="241"/>
      <c r="GK431" s="241"/>
      <c r="GL431" s="241"/>
      <c r="GM431" s="241"/>
      <c r="GN431" s="241"/>
      <c r="GO431" s="241"/>
      <c r="GP431" s="241"/>
      <c r="GQ431" s="241"/>
      <c r="GR431" s="241"/>
      <c r="GS431" s="241"/>
      <c r="GT431" s="241"/>
      <c r="GU431" s="241"/>
      <c r="GV431" s="241"/>
      <c r="GW431" s="241"/>
      <c r="GX431" s="241"/>
      <c r="GY431" s="241"/>
      <c r="GZ431" s="241"/>
      <c r="HA431" s="241"/>
      <c r="HB431" s="241"/>
      <c r="HC431" s="241"/>
      <c r="HD431" s="241"/>
      <c r="HE431" s="241"/>
      <c r="HF431" s="241"/>
    </row>
    <row r="432" spans="1:214" s="299" customFormat="1" ht="15" customHeight="1">
      <c r="A432" s="240"/>
      <c r="B432" s="241"/>
      <c r="C432" s="241"/>
      <c r="D432" s="241"/>
      <c r="E432" s="241"/>
      <c r="F432" s="241"/>
      <c r="G432" s="241"/>
      <c r="H432" s="241"/>
      <c r="I432" s="241"/>
      <c r="J432" s="241"/>
      <c r="K432" s="241"/>
      <c r="L432" s="241"/>
      <c r="M432" s="241"/>
      <c r="N432" s="241"/>
      <c r="O432" s="241"/>
      <c r="P432" s="241"/>
      <c r="Q432" s="241"/>
      <c r="R432" s="241"/>
      <c r="S432" s="241"/>
      <c r="T432" s="241"/>
      <c r="U432" s="241" t="s">
        <v>622</v>
      </c>
      <c r="V432" s="241"/>
      <c r="W432" s="241"/>
      <c r="X432" s="241"/>
      <c r="Y432" s="241"/>
      <c r="Z432" s="241"/>
      <c r="AA432" s="241"/>
      <c r="AB432" s="241"/>
      <c r="AC432" s="241" t="s">
        <v>316</v>
      </c>
      <c r="AD432" s="241"/>
      <c r="AE432" s="241"/>
      <c r="AF432" s="241"/>
      <c r="AG432" s="241"/>
      <c r="AH432" s="241"/>
      <c r="AI432" s="241"/>
      <c r="AJ432" s="241"/>
      <c r="AK432" s="241"/>
      <c r="AL432" s="241"/>
      <c r="AM432" s="241"/>
      <c r="AN432" s="241"/>
      <c r="AO432" s="241"/>
      <c r="AP432" s="241"/>
      <c r="AQ432" s="241"/>
      <c r="AR432" s="241"/>
      <c r="AS432" s="241"/>
      <c r="AT432" s="241"/>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c r="FH432" s="241"/>
      <c r="FI432" s="241"/>
      <c r="FJ432" s="241"/>
      <c r="FK432" s="241"/>
      <c r="FL432" s="241"/>
      <c r="FM432" s="241"/>
      <c r="FN432" s="241"/>
      <c r="FO432" s="241"/>
      <c r="FP432" s="241"/>
      <c r="FQ432" s="241"/>
      <c r="FR432" s="241"/>
      <c r="FS432" s="241"/>
      <c r="FT432" s="241"/>
      <c r="FU432" s="241"/>
      <c r="FV432" s="241"/>
      <c r="FW432" s="241"/>
      <c r="FX432" s="241"/>
      <c r="FY432" s="241"/>
      <c r="FZ432" s="241"/>
      <c r="GA432" s="241"/>
      <c r="GB432" s="241"/>
      <c r="GC432" s="241"/>
      <c r="GD432" s="241"/>
      <c r="GE432" s="241"/>
      <c r="GF432" s="241"/>
      <c r="GG432" s="241"/>
      <c r="GH432" s="241"/>
      <c r="GI432" s="241"/>
      <c r="GJ432" s="241"/>
      <c r="GK432" s="241"/>
      <c r="GL432" s="241"/>
      <c r="GM432" s="241"/>
      <c r="GN432" s="241"/>
      <c r="GO432" s="241"/>
      <c r="GP432" s="241"/>
      <c r="GQ432" s="241"/>
      <c r="GR432" s="241"/>
      <c r="GS432" s="241"/>
      <c r="GT432" s="241"/>
      <c r="GU432" s="241"/>
      <c r="GV432" s="241"/>
      <c r="GW432" s="241"/>
      <c r="GX432" s="241"/>
      <c r="GY432" s="241"/>
      <c r="GZ432" s="241"/>
      <c r="HA432" s="241"/>
      <c r="HB432" s="241"/>
      <c r="HC432" s="241"/>
      <c r="HD432" s="241"/>
      <c r="HE432" s="241"/>
      <c r="HF432" s="241"/>
    </row>
    <row r="433" spans="1:214" s="299" customFormat="1" ht="15" customHeight="1">
      <c r="A433" s="240"/>
      <c r="B433" s="241"/>
      <c r="C433" s="241"/>
      <c r="D433" s="241"/>
      <c r="E433" s="241"/>
      <c r="F433" s="241"/>
      <c r="G433" s="241"/>
      <c r="H433" s="241"/>
      <c r="I433" s="241"/>
      <c r="J433" s="241"/>
      <c r="K433" s="241"/>
      <c r="L433" s="241"/>
      <c r="M433" s="241"/>
      <c r="N433" s="241"/>
      <c r="O433" s="241"/>
      <c r="P433" s="241"/>
      <c r="Q433" s="241"/>
      <c r="R433" s="241"/>
      <c r="S433" s="241"/>
      <c r="T433" s="241"/>
      <c r="U433" s="241" t="s">
        <v>623</v>
      </c>
      <c r="V433" s="241"/>
      <c r="W433" s="241"/>
      <c r="X433" s="241"/>
      <c r="Y433" s="241"/>
      <c r="Z433" s="241"/>
      <c r="AA433" s="241"/>
      <c r="AB433" s="241"/>
      <c r="AC433" s="241" t="s">
        <v>322</v>
      </c>
      <c r="AD433" s="241"/>
      <c r="AE433" s="241"/>
      <c r="AF433" s="241"/>
      <c r="AG433" s="241"/>
      <c r="AH433" s="241"/>
      <c r="AI433" s="241"/>
      <c r="AJ433" s="241"/>
      <c r="AK433" s="241"/>
      <c r="AL433" s="241"/>
      <c r="AM433" s="241"/>
      <c r="AN433" s="241"/>
      <c r="AO433" s="241"/>
      <c r="AP433" s="241"/>
      <c r="AQ433" s="241"/>
      <c r="AR433" s="241"/>
      <c r="AS433" s="241"/>
      <c r="AT433" s="241"/>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c r="DD433" s="241"/>
      <c r="DE433" s="241"/>
      <c r="DF433" s="241"/>
      <c r="DG433" s="241"/>
      <c r="DH433" s="241"/>
      <c r="DI433" s="241"/>
      <c r="DJ433" s="241"/>
      <c r="DK433" s="241"/>
      <c r="DL433" s="241"/>
      <c r="DM433" s="241"/>
      <c r="DN433" s="241"/>
      <c r="DO433" s="241"/>
      <c r="DP433" s="241"/>
      <c r="DQ433" s="241"/>
      <c r="DR433" s="241"/>
      <c r="DS433" s="241"/>
      <c r="DT433" s="241"/>
      <c r="DU433" s="241"/>
      <c r="DV433" s="241"/>
      <c r="DW433" s="241"/>
      <c r="DX433" s="241"/>
      <c r="DY433" s="241"/>
      <c r="DZ433" s="241"/>
      <c r="EA433" s="241"/>
      <c r="EB433" s="241"/>
      <c r="EC433" s="241"/>
      <c r="ED433" s="241"/>
      <c r="EE433" s="241"/>
      <c r="EF433" s="241"/>
      <c r="EG433" s="241"/>
      <c r="EH433" s="241"/>
      <c r="EI433" s="241"/>
      <c r="EJ433" s="241"/>
      <c r="EK433" s="241"/>
      <c r="EL433" s="241"/>
      <c r="EM433" s="241"/>
      <c r="EN433" s="241"/>
      <c r="EO433" s="241"/>
      <c r="EP433" s="241"/>
      <c r="EQ433" s="241"/>
      <c r="ER433" s="241"/>
      <c r="ES433" s="241"/>
      <c r="ET433" s="241"/>
      <c r="EU433" s="241"/>
      <c r="EV433" s="241"/>
      <c r="EW433" s="241"/>
      <c r="EX433" s="241"/>
      <c r="EY433" s="241"/>
      <c r="EZ433" s="241"/>
      <c r="FA433" s="241"/>
      <c r="FB433" s="241"/>
      <c r="FC433" s="241"/>
      <c r="FD433" s="241"/>
      <c r="FE433" s="241"/>
      <c r="FF433" s="241"/>
      <c r="FG433" s="241"/>
      <c r="FH433" s="241"/>
      <c r="FI433" s="241"/>
      <c r="FJ433" s="241"/>
      <c r="FK433" s="241"/>
      <c r="FL433" s="241"/>
      <c r="FM433" s="241"/>
      <c r="FN433" s="241"/>
      <c r="FO433" s="241"/>
      <c r="FP433" s="241"/>
      <c r="FQ433" s="241"/>
      <c r="FR433" s="241"/>
      <c r="FS433" s="241"/>
      <c r="FT433" s="241"/>
      <c r="FU433" s="241"/>
      <c r="FV433" s="241"/>
      <c r="FW433" s="241"/>
      <c r="FX433" s="241"/>
      <c r="FY433" s="241"/>
      <c r="FZ433" s="241"/>
      <c r="GA433" s="241"/>
      <c r="GB433" s="241"/>
      <c r="GC433" s="241"/>
      <c r="GD433" s="241"/>
      <c r="GE433" s="241"/>
      <c r="GF433" s="241"/>
      <c r="GG433" s="241"/>
      <c r="GH433" s="241"/>
      <c r="GI433" s="241"/>
      <c r="GJ433" s="241"/>
      <c r="GK433" s="241"/>
      <c r="GL433" s="241"/>
      <c r="GM433" s="241"/>
      <c r="GN433" s="241"/>
      <c r="GO433" s="241"/>
      <c r="GP433" s="241"/>
      <c r="GQ433" s="241"/>
      <c r="GR433" s="241"/>
      <c r="GS433" s="241"/>
      <c r="GT433" s="241"/>
      <c r="GU433" s="241"/>
      <c r="GV433" s="241"/>
      <c r="GW433" s="241"/>
      <c r="GX433" s="241"/>
      <c r="GY433" s="241"/>
      <c r="GZ433" s="241"/>
      <c r="HA433" s="241"/>
      <c r="HB433" s="241"/>
      <c r="HC433" s="241"/>
      <c r="HD433" s="241"/>
      <c r="HE433" s="241"/>
      <c r="HF433" s="241"/>
    </row>
    <row r="434" spans="1:214" s="299" customFormat="1" ht="15" customHeight="1">
      <c r="A434" s="240"/>
      <c r="B434" s="241"/>
      <c r="C434" s="241"/>
      <c r="D434" s="241"/>
      <c r="E434" s="241"/>
      <c r="F434" s="241"/>
      <c r="G434" s="241"/>
      <c r="H434" s="241"/>
      <c r="I434" s="241"/>
      <c r="J434" s="241"/>
      <c r="K434" s="241"/>
      <c r="L434" s="241"/>
      <c r="M434" s="241"/>
      <c r="N434" s="241"/>
      <c r="O434" s="241"/>
      <c r="P434" s="241"/>
      <c r="Q434" s="241"/>
      <c r="R434" s="241"/>
      <c r="S434" s="241"/>
      <c r="T434" s="241"/>
      <c r="U434" s="241" t="s">
        <v>624</v>
      </c>
      <c r="V434" s="241"/>
      <c r="W434" s="241"/>
      <c r="X434" s="241"/>
      <c r="Y434" s="241"/>
      <c r="Z434" s="241"/>
      <c r="AA434" s="241"/>
      <c r="AB434" s="241"/>
      <c r="AC434" s="241" t="s">
        <v>316</v>
      </c>
      <c r="AD434" s="241"/>
      <c r="AE434" s="241"/>
      <c r="AF434" s="241"/>
      <c r="AG434" s="241"/>
      <c r="AH434" s="241"/>
      <c r="AI434" s="241"/>
      <c r="AJ434" s="241"/>
      <c r="AK434" s="241"/>
      <c r="AL434" s="241"/>
      <c r="AM434" s="241"/>
      <c r="AN434" s="241"/>
      <c r="AO434" s="241"/>
      <c r="AP434" s="241"/>
      <c r="AQ434" s="241"/>
      <c r="AR434" s="241"/>
      <c r="AS434" s="241"/>
      <c r="AT434" s="241"/>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c r="DD434" s="241"/>
      <c r="DE434" s="241"/>
      <c r="DF434" s="241"/>
      <c r="DG434" s="241"/>
      <c r="DH434" s="241"/>
      <c r="DI434" s="241"/>
      <c r="DJ434" s="241"/>
      <c r="DK434" s="241"/>
      <c r="DL434" s="241"/>
      <c r="DM434" s="241"/>
      <c r="DN434" s="241"/>
      <c r="DO434" s="241"/>
      <c r="DP434" s="241"/>
      <c r="DQ434" s="241"/>
      <c r="DR434" s="241"/>
      <c r="DS434" s="241"/>
      <c r="DT434" s="241"/>
      <c r="DU434" s="241"/>
      <c r="DV434" s="241"/>
      <c r="DW434" s="241"/>
      <c r="DX434" s="241"/>
      <c r="DY434" s="241"/>
      <c r="DZ434" s="241"/>
      <c r="EA434" s="241"/>
      <c r="EB434" s="241"/>
      <c r="EC434" s="241"/>
      <c r="ED434" s="241"/>
      <c r="EE434" s="241"/>
      <c r="EF434" s="241"/>
      <c r="EG434" s="241"/>
      <c r="EH434" s="241"/>
      <c r="EI434" s="241"/>
      <c r="EJ434" s="241"/>
      <c r="EK434" s="241"/>
      <c r="EL434" s="241"/>
      <c r="EM434" s="241"/>
      <c r="EN434" s="241"/>
      <c r="EO434" s="241"/>
      <c r="EP434" s="241"/>
      <c r="EQ434" s="241"/>
      <c r="ER434" s="241"/>
      <c r="ES434" s="241"/>
      <c r="ET434" s="241"/>
      <c r="EU434" s="241"/>
      <c r="EV434" s="241"/>
      <c r="EW434" s="241"/>
      <c r="EX434" s="241"/>
      <c r="EY434" s="241"/>
      <c r="EZ434" s="241"/>
      <c r="FA434" s="241"/>
      <c r="FB434" s="241"/>
      <c r="FC434" s="241"/>
      <c r="FD434" s="241"/>
      <c r="FE434" s="241"/>
      <c r="FF434" s="241"/>
      <c r="FG434" s="241"/>
      <c r="FH434" s="241"/>
      <c r="FI434" s="241"/>
      <c r="FJ434" s="241"/>
      <c r="FK434" s="241"/>
      <c r="FL434" s="241"/>
      <c r="FM434" s="241"/>
      <c r="FN434" s="241"/>
      <c r="FO434" s="241"/>
      <c r="FP434" s="241"/>
      <c r="FQ434" s="241"/>
      <c r="FR434" s="241"/>
      <c r="FS434" s="241"/>
      <c r="FT434" s="241"/>
      <c r="FU434" s="241"/>
      <c r="FV434" s="241"/>
      <c r="FW434" s="241"/>
      <c r="FX434" s="241"/>
      <c r="FY434" s="241"/>
      <c r="FZ434" s="241"/>
      <c r="GA434" s="241"/>
      <c r="GB434" s="241"/>
      <c r="GC434" s="241"/>
      <c r="GD434" s="241"/>
      <c r="GE434" s="241"/>
      <c r="GF434" s="241"/>
      <c r="GG434" s="241"/>
      <c r="GH434" s="241"/>
      <c r="GI434" s="241"/>
      <c r="GJ434" s="241"/>
      <c r="GK434" s="241"/>
      <c r="GL434" s="241"/>
      <c r="GM434" s="241"/>
      <c r="GN434" s="241"/>
      <c r="GO434" s="241"/>
      <c r="GP434" s="241"/>
      <c r="GQ434" s="241"/>
      <c r="GR434" s="241"/>
      <c r="GS434" s="241"/>
      <c r="GT434" s="241"/>
      <c r="GU434" s="241"/>
      <c r="GV434" s="241"/>
      <c r="GW434" s="241"/>
      <c r="GX434" s="241"/>
      <c r="GY434" s="241"/>
      <c r="GZ434" s="241"/>
      <c r="HA434" s="241"/>
      <c r="HB434" s="241"/>
      <c r="HC434" s="241"/>
      <c r="HD434" s="241"/>
      <c r="HE434" s="241"/>
      <c r="HF434" s="241"/>
    </row>
    <row r="435" spans="1:214" s="299" customFormat="1" ht="15" customHeight="1">
      <c r="A435" s="240"/>
      <c r="B435" s="241"/>
      <c r="C435" s="241"/>
      <c r="D435" s="241"/>
      <c r="E435" s="241"/>
      <c r="F435" s="241"/>
      <c r="G435" s="241"/>
      <c r="H435" s="241"/>
      <c r="I435" s="241"/>
      <c r="J435" s="241"/>
      <c r="K435" s="241"/>
      <c r="L435" s="241"/>
      <c r="M435" s="241"/>
      <c r="N435" s="241"/>
      <c r="O435" s="241"/>
      <c r="P435" s="241"/>
      <c r="Q435" s="241"/>
      <c r="R435" s="241"/>
      <c r="S435" s="241"/>
      <c r="T435" s="241"/>
      <c r="U435" s="241" t="s">
        <v>625</v>
      </c>
      <c r="V435" s="241"/>
      <c r="W435" s="241"/>
      <c r="X435" s="241"/>
      <c r="Y435" s="241"/>
      <c r="Z435" s="241"/>
      <c r="AA435" s="241"/>
      <c r="AB435" s="241"/>
      <c r="AC435" s="241" t="s">
        <v>386</v>
      </c>
      <c r="AD435" s="241"/>
      <c r="AE435" s="241"/>
      <c r="AF435" s="241"/>
      <c r="AG435" s="241"/>
      <c r="AH435" s="241"/>
      <c r="AI435" s="241"/>
      <c r="AJ435" s="241"/>
      <c r="AK435" s="241"/>
      <c r="AL435" s="241"/>
      <c r="AM435" s="241"/>
      <c r="AN435" s="241"/>
      <c r="AO435" s="241"/>
      <c r="AP435" s="241"/>
      <c r="AQ435" s="241"/>
      <c r="AR435" s="241"/>
      <c r="AS435" s="241"/>
      <c r="AT435" s="241"/>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c r="EN435" s="241"/>
      <c r="EO435" s="241"/>
      <c r="EP435" s="241"/>
      <c r="EQ435" s="241"/>
      <c r="ER435" s="241"/>
      <c r="ES435" s="241"/>
      <c r="ET435" s="241"/>
      <c r="EU435" s="241"/>
      <c r="EV435" s="241"/>
      <c r="EW435" s="241"/>
      <c r="EX435" s="241"/>
      <c r="EY435" s="241"/>
      <c r="EZ435" s="241"/>
      <c r="FA435" s="241"/>
      <c r="FB435" s="241"/>
      <c r="FC435" s="241"/>
      <c r="FD435" s="241"/>
      <c r="FE435" s="241"/>
      <c r="FF435" s="241"/>
      <c r="FG435" s="241"/>
      <c r="FH435" s="241"/>
      <c r="FI435" s="241"/>
      <c r="FJ435" s="241"/>
      <c r="FK435" s="241"/>
      <c r="FL435" s="241"/>
      <c r="FM435" s="241"/>
      <c r="FN435" s="241"/>
      <c r="FO435" s="241"/>
      <c r="FP435" s="241"/>
      <c r="FQ435" s="241"/>
      <c r="FR435" s="241"/>
      <c r="FS435" s="241"/>
      <c r="FT435" s="241"/>
      <c r="FU435" s="241"/>
      <c r="FV435" s="241"/>
      <c r="FW435" s="241"/>
      <c r="FX435" s="241"/>
      <c r="FY435" s="241"/>
      <c r="FZ435" s="241"/>
      <c r="GA435" s="241"/>
      <c r="GB435" s="241"/>
      <c r="GC435" s="241"/>
      <c r="GD435" s="241"/>
      <c r="GE435" s="241"/>
      <c r="GF435" s="241"/>
      <c r="GG435" s="241"/>
      <c r="GH435" s="241"/>
      <c r="GI435" s="241"/>
      <c r="GJ435" s="241"/>
      <c r="GK435" s="241"/>
      <c r="GL435" s="241"/>
      <c r="GM435" s="241"/>
      <c r="GN435" s="241"/>
      <c r="GO435" s="241"/>
      <c r="GP435" s="241"/>
      <c r="GQ435" s="241"/>
      <c r="GR435" s="241"/>
      <c r="GS435" s="241"/>
      <c r="GT435" s="241"/>
      <c r="GU435" s="241"/>
      <c r="GV435" s="241"/>
      <c r="GW435" s="241"/>
      <c r="GX435" s="241"/>
      <c r="GY435" s="241"/>
      <c r="GZ435" s="241"/>
      <c r="HA435" s="241"/>
      <c r="HB435" s="241"/>
      <c r="HC435" s="241"/>
      <c r="HD435" s="241"/>
      <c r="HE435" s="241"/>
      <c r="HF435" s="241"/>
    </row>
    <row r="436" spans="1:214" s="299" customFormat="1" ht="15" customHeight="1">
      <c r="A436" s="240"/>
      <c r="B436" s="241"/>
      <c r="C436" s="241"/>
      <c r="D436" s="241"/>
      <c r="E436" s="241"/>
      <c r="F436" s="241"/>
      <c r="G436" s="241"/>
      <c r="H436" s="241"/>
      <c r="I436" s="241"/>
      <c r="J436" s="241"/>
      <c r="K436" s="241"/>
      <c r="L436" s="241"/>
      <c r="M436" s="241"/>
      <c r="N436" s="241"/>
      <c r="O436" s="241"/>
      <c r="P436" s="241"/>
      <c r="Q436" s="241"/>
      <c r="R436" s="241"/>
      <c r="S436" s="241"/>
      <c r="T436" s="241"/>
      <c r="U436" s="241" t="s">
        <v>626</v>
      </c>
      <c r="V436" s="241"/>
      <c r="W436" s="241"/>
      <c r="X436" s="241"/>
      <c r="Y436" s="241"/>
      <c r="Z436" s="241"/>
      <c r="AA436" s="241"/>
      <c r="AB436" s="241"/>
      <c r="AC436" s="241" t="s">
        <v>309</v>
      </c>
      <c r="AD436" s="241"/>
      <c r="AE436" s="241"/>
      <c r="AF436" s="241"/>
      <c r="AG436" s="241"/>
      <c r="AH436" s="241"/>
      <c r="AI436" s="241"/>
      <c r="AJ436" s="241"/>
      <c r="AK436" s="241"/>
      <c r="AL436" s="241"/>
      <c r="AM436" s="241"/>
      <c r="AN436" s="241"/>
      <c r="AO436" s="241"/>
      <c r="AP436" s="241"/>
      <c r="AQ436" s="241"/>
      <c r="AR436" s="241"/>
      <c r="AS436" s="241"/>
      <c r="AT436" s="241"/>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c r="DD436" s="241"/>
      <c r="DE436" s="241"/>
      <c r="DF436" s="241"/>
      <c r="DG436" s="241"/>
      <c r="DH436" s="241"/>
      <c r="DI436" s="241"/>
      <c r="DJ436" s="241"/>
      <c r="DK436" s="241"/>
      <c r="DL436" s="241"/>
      <c r="DM436" s="241"/>
      <c r="DN436" s="241"/>
      <c r="DO436" s="241"/>
      <c r="DP436" s="241"/>
      <c r="DQ436" s="241"/>
      <c r="DR436" s="241"/>
      <c r="DS436" s="241"/>
      <c r="DT436" s="241"/>
      <c r="DU436" s="241"/>
      <c r="DV436" s="241"/>
      <c r="DW436" s="241"/>
      <c r="DX436" s="241"/>
      <c r="DY436" s="241"/>
      <c r="DZ436" s="241"/>
      <c r="EA436" s="241"/>
      <c r="EB436" s="241"/>
      <c r="EC436" s="241"/>
      <c r="ED436" s="241"/>
      <c r="EE436" s="241"/>
      <c r="EF436" s="241"/>
      <c r="EG436" s="241"/>
      <c r="EH436" s="241"/>
      <c r="EI436" s="241"/>
      <c r="EJ436" s="241"/>
      <c r="EK436" s="241"/>
      <c r="EL436" s="241"/>
      <c r="EM436" s="241"/>
      <c r="EN436" s="241"/>
      <c r="EO436" s="241"/>
      <c r="EP436" s="241"/>
      <c r="EQ436" s="241"/>
      <c r="ER436" s="241"/>
      <c r="ES436" s="241"/>
      <c r="ET436" s="241"/>
      <c r="EU436" s="241"/>
      <c r="EV436" s="241"/>
      <c r="EW436" s="241"/>
      <c r="EX436" s="241"/>
      <c r="EY436" s="241"/>
      <c r="EZ436" s="241"/>
      <c r="FA436" s="241"/>
      <c r="FB436" s="241"/>
      <c r="FC436" s="241"/>
      <c r="FD436" s="241"/>
      <c r="FE436" s="241"/>
      <c r="FF436" s="241"/>
      <c r="FG436" s="241"/>
      <c r="FH436" s="241"/>
      <c r="FI436" s="241"/>
      <c r="FJ436" s="241"/>
      <c r="FK436" s="241"/>
      <c r="FL436" s="241"/>
      <c r="FM436" s="241"/>
      <c r="FN436" s="241"/>
      <c r="FO436" s="241"/>
      <c r="FP436" s="241"/>
      <c r="FQ436" s="241"/>
      <c r="FR436" s="241"/>
      <c r="FS436" s="241"/>
      <c r="FT436" s="241"/>
      <c r="FU436" s="241"/>
      <c r="FV436" s="241"/>
      <c r="FW436" s="241"/>
      <c r="FX436" s="241"/>
      <c r="FY436" s="241"/>
      <c r="FZ436" s="241"/>
      <c r="GA436" s="241"/>
      <c r="GB436" s="241"/>
      <c r="GC436" s="241"/>
      <c r="GD436" s="241"/>
      <c r="GE436" s="241"/>
      <c r="GF436" s="241"/>
      <c r="GG436" s="241"/>
      <c r="GH436" s="241"/>
      <c r="GI436" s="241"/>
      <c r="GJ436" s="241"/>
      <c r="GK436" s="241"/>
      <c r="GL436" s="241"/>
      <c r="GM436" s="241"/>
      <c r="GN436" s="241"/>
      <c r="GO436" s="241"/>
      <c r="GP436" s="241"/>
      <c r="GQ436" s="241"/>
      <c r="GR436" s="241"/>
      <c r="GS436" s="241"/>
      <c r="GT436" s="241"/>
      <c r="GU436" s="241"/>
      <c r="GV436" s="241"/>
      <c r="GW436" s="241"/>
      <c r="GX436" s="241"/>
      <c r="GY436" s="241"/>
      <c r="GZ436" s="241"/>
      <c r="HA436" s="241"/>
      <c r="HB436" s="241"/>
      <c r="HC436" s="241"/>
      <c r="HD436" s="241"/>
      <c r="HE436" s="241"/>
      <c r="HF436" s="241"/>
    </row>
    <row r="437" spans="1:214" s="299" customFormat="1" ht="15" customHeight="1">
      <c r="A437" s="240"/>
      <c r="B437" s="241"/>
      <c r="C437" s="241"/>
      <c r="D437" s="241"/>
      <c r="E437" s="241"/>
      <c r="F437" s="241"/>
      <c r="G437" s="241"/>
      <c r="H437" s="241"/>
      <c r="I437" s="241"/>
      <c r="J437" s="241"/>
      <c r="K437" s="241"/>
      <c r="L437" s="241"/>
      <c r="M437" s="241"/>
      <c r="N437" s="241"/>
      <c r="O437" s="241"/>
      <c r="P437" s="241"/>
      <c r="Q437" s="241"/>
      <c r="R437" s="241"/>
      <c r="S437" s="241"/>
      <c r="T437" s="241"/>
      <c r="U437" s="241" t="s">
        <v>627</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1"/>
      <c r="AQ437" s="241"/>
      <c r="AR437" s="241"/>
      <c r="AS437" s="241"/>
      <c r="AT437" s="241"/>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c r="DD437" s="241"/>
      <c r="DE437" s="241"/>
      <c r="DF437" s="241"/>
      <c r="DG437" s="241"/>
      <c r="DH437" s="241"/>
      <c r="DI437" s="241"/>
      <c r="DJ437" s="241"/>
      <c r="DK437" s="241"/>
      <c r="DL437" s="241"/>
      <c r="DM437" s="241"/>
      <c r="DN437" s="241"/>
      <c r="DO437" s="241"/>
      <c r="DP437" s="241"/>
      <c r="DQ437" s="241"/>
      <c r="DR437" s="241"/>
      <c r="DS437" s="241"/>
      <c r="DT437" s="241"/>
      <c r="DU437" s="241"/>
      <c r="DV437" s="241"/>
      <c r="DW437" s="241"/>
      <c r="DX437" s="241"/>
      <c r="DY437" s="241"/>
      <c r="DZ437" s="241"/>
      <c r="EA437" s="241"/>
      <c r="EB437" s="241"/>
      <c r="EC437" s="241"/>
      <c r="ED437" s="241"/>
      <c r="EE437" s="241"/>
      <c r="EF437" s="241"/>
      <c r="EG437" s="241"/>
      <c r="EH437" s="241"/>
      <c r="EI437" s="241"/>
      <c r="EJ437" s="241"/>
      <c r="EK437" s="241"/>
      <c r="EL437" s="241"/>
      <c r="EM437" s="241"/>
      <c r="EN437" s="241"/>
      <c r="EO437" s="241"/>
      <c r="EP437" s="241"/>
      <c r="EQ437" s="241"/>
      <c r="ER437" s="241"/>
      <c r="ES437" s="241"/>
      <c r="ET437" s="241"/>
      <c r="EU437" s="241"/>
      <c r="EV437" s="241"/>
      <c r="EW437" s="241"/>
      <c r="EX437" s="241"/>
      <c r="EY437" s="241"/>
      <c r="EZ437" s="241"/>
      <c r="FA437" s="241"/>
      <c r="FB437" s="241"/>
      <c r="FC437" s="241"/>
      <c r="FD437" s="241"/>
      <c r="FE437" s="241"/>
      <c r="FF437" s="241"/>
      <c r="FG437" s="241"/>
      <c r="FH437" s="241"/>
      <c r="FI437" s="241"/>
      <c r="FJ437" s="241"/>
      <c r="FK437" s="241"/>
      <c r="FL437" s="241"/>
      <c r="FM437" s="241"/>
      <c r="FN437" s="241"/>
      <c r="FO437" s="241"/>
      <c r="FP437" s="241"/>
      <c r="FQ437" s="241"/>
      <c r="FR437" s="241"/>
      <c r="FS437" s="241"/>
      <c r="FT437" s="241"/>
      <c r="FU437" s="241"/>
      <c r="FV437" s="241"/>
      <c r="FW437" s="241"/>
      <c r="FX437" s="241"/>
      <c r="FY437" s="241"/>
      <c r="FZ437" s="241"/>
      <c r="GA437" s="241"/>
      <c r="GB437" s="241"/>
      <c r="GC437" s="241"/>
      <c r="GD437" s="241"/>
      <c r="GE437" s="241"/>
      <c r="GF437" s="241"/>
      <c r="GG437" s="241"/>
      <c r="GH437" s="241"/>
      <c r="GI437" s="241"/>
      <c r="GJ437" s="241"/>
      <c r="GK437" s="241"/>
      <c r="GL437" s="241"/>
      <c r="GM437" s="241"/>
      <c r="GN437" s="241"/>
      <c r="GO437" s="241"/>
      <c r="GP437" s="241"/>
      <c r="GQ437" s="241"/>
      <c r="GR437" s="241"/>
      <c r="GS437" s="241"/>
      <c r="GT437" s="241"/>
      <c r="GU437" s="241"/>
      <c r="GV437" s="241"/>
      <c r="GW437" s="241"/>
      <c r="GX437" s="241"/>
      <c r="GY437" s="241"/>
      <c r="GZ437" s="241"/>
      <c r="HA437" s="241"/>
      <c r="HB437" s="241"/>
      <c r="HC437" s="241"/>
      <c r="HD437" s="241"/>
      <c r="HE437" s="241"/>
      <c r="HF437" s="241"/>
    </row>
    <row r="438" spans="1:214" s="299" customFormat="1" ht="15" customHeight="1">
      <c r="A438" s="240"/>
      <c r="B438" s="241"/>
      <c r="C438" s="241"/>
      <c r="D438" s="241"/>
      <c r="E438" s="241"/>
      <c r="F438" s="241"/>
      <c r="G438" s="241"/>
      <c r="H438" s="241"/>
      <c r="I438" s="241"/>
      <c r="J438" s="241"/>
      <c r="K438" s="241"/>
      <c r="L438" s="241"/>
      <c r="M438" s="241"/>
      <c r="N438" s="241"/>
      <c r="O438" s="241"/>
      <c r="P438" s="241"/>
      <c r="Q438" s="241"/>
      <c r="R438" s="241"/>
      <c r="S438" s="241"/>
      <c r="T438" s="241"/>
      <c r="U438" s="241" t="s">
        <v>628</v>
      </c>
      <c r="V438" s="241"/>
      <c r="W438" s="241"/>
      <c r="X438" s="241"/>
      <c r="Y438" s="241"/>
      <c r="Z438" s="241"/>
      <c r="AA438" s="241"/>
      <c r="AB438" s="241"/>
      <c r="AC438" s="241" t="s">
        <v>325</v>
      </c>
      <c r="AD438" s="241"/>
      <c r="AE438" s="241"/>
      <c r="AF438" s="241"/>
      <c r="AG438" s="241"/>
      <c r="AH438" s="241"/>
      <c r="AI438" s="241"/>
      <c r="AJ438" s="241"/>
      <c r="AK438" s="241"/>
      <c r="AL438" s="241"/>
      <c r="AM438" s="241"/>
      <c r="AN438" s="241"/>
      <c r="AO438" s="241"/>
      <c r="AP438" s="241"/>
      <c r="AQ438" s="241"/>
      <c r="AR438" s="241"/>
      <c r="AS438" s="241"/>
      <c r="AT438" s="241"/>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c r="EN438" s="241"/>
      <c r="EO438" s="241"/>
      <c r="EP438" s="241"/>
      <c r="EQ438" s="241"/>
      <c r="ER438" s="241"/>
      <c r="ES438" s="241"/>
      <c r="ET438" s="241"/>
      <c r="EU438" s="241"/>
      <c r="EV438" s="241"/>
      <c r="EW438" s="241"/>
      <c r="EX438" s="241"/>
      <c r="EY438" s="241"/>
      <c r="EZ438" s="241"/>
      <c r="FA438" s="241"/>
      <c r="FB438" s="241"/>
      <c r="FC438" s="241"/>
      <c r="FD438" s="241"/>
      <c r="FE438" s="241"/>
      <c r="FF438" s="241"/>
      <c r="FG438" s="241"/>
      <c r="FH438" s="241"/>
      <c r="FI438" s="241"/>
      <c r="FJ438" s="241"/>
      <c r="FK438" s="241"/>
      <c r="FL438" s="241"/>
      <c r="FM438" s="241"/>
      <c r="FN438" s="241"/>
      <c r="FO438" s="241"/>
      <c r="FP438" s="241"/>
      <c r="FQ438" s="241"/>
      <c r="FR438" s="241"/>
      <c r="FS438" s="241"/>
      <c r="FT438" s="241"/>
      <c r="FU438" s="241"/>
      <c r="FV438" s="241"/>
      <c r="FW438" s="241"/>
      <c r="FX438" s="241"/>
      <c r="FY438" s="241"/>
      <c r="FZ438" s="241"/>
      <c r="GA438" s="241"/>
      <c r="GB438" s="241"/>
      <c r="GC438" s="241"/>
      <c r="GD438" s="241"/>
      <c r="GE438" s="241"/>
      <c r="GF438" s="241"/>
      <c r="GG438" s="241"/>
      <c r="GH438" s="241"/>
      <c r="GI438" s="241"/>
      <c r="GJ438" s="241"/>
      <c r="GK438" s="241"/>
      <c r="GL438" s="241"/>
      <c r="GM438" s="241"/>
      <c r="GN438" s="241"/>
      <c r="GO438" s="241"/>
      <c r="GP438" s="241"/>
      <c r="GQ438" s="241"/>
      <c r="GR438" s="241"/>
      <c r="GS438" s="241"/>
      <c r="GT438" s="241"/>
      <c r="GU438" s="241"/>
      <c r="GV438" s="241"/>
      <c r="GW438" s="241"/>
      <c r="GX438" s="241"/>
      <c r="GY438" s="241"/>
      <c r="GZ438" s="241"/>
      <c r="HA438" s="241"/>
      <c r="HB438" s="241"/>
      <c r="HC438" s="241"/>
      <c r="HD438" s="241"/>
      <c r="HE438" s="241"/>
      <c r="HF438" s="241"/>
    </row>
    <row r="439" spans="1:214" s="299" customFormat="1" ht="15" customHeight="1">
      <c r="A439" s="240"/>
      <c r="B439" s="241"/>
      <c r="C439" s="241"/>
      <c r="D439" s="241"/>
      <c r="E439" s="241"/>
      <c r="F439" s="241"/>
      <c r="G439" s="241"/>
      <c r="H439" s="241"/>
      <c r="I439" s="241"/>
      <c r="J439" s="241"/>
      <c r="K439" s="241"/>
      <c r="L439" s="241"/>
      <c r="M439" s="241"/>
      <c r="N439" s="241"/>
      <c r="O439" s="241"/>
      <c r="P439" s="241"/>
      <c r="Q439" s="241"/>
      <c r="R439" s="241"/>
      <c r="S439" s="241"/>
      <c r="T439" s="241"/>
      <c r="U439" s="241" t="s">
        <v>629</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1"/>
      <c r="AQ439" s="241"/>
      <c r="AR439" s="241"/>
      <c r="AS439" s="241"/>
      <c r="AT439" s="241"/>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c r="DD439" s="241"/>
      <c r="DE439" s="241"/>
      <c r="DF439" s="241"/>
      <c r="DG439" s="241"/>
      <c r="DH439" s="241"/>
      <c r="DI439" s="241"/>
      <c r="DJ439" s="241"/>
      <c r="DK439" s="241"/>
      <c r="DL439" s="241"/>
      <c r="DM439" s="241"/>
      <c r="DN439" s="241"/>
      <c r="DO439" s="241"/>
      <c r="DP439" s="241"/>
      <c r="DQ439" s="241"/>
      <c r="DR439" s="241"/>
      <c r="DS439" s="241"/>
      <c r="DT439" s="241"/>
      <c r="DU439" s="241"/>
      <c r="DV439" s="241"/>
      <c r="DW439" s="241"/>
      <c r="DX439" s="241"/>
      <c r="DY439" s="241"/>
      <c r="DZ439" s="241"/>
      <c r="EA439" s="241"/>
      <c r="EB439" s="241"/>
      <c r="EC439" s="241"/>
      <c r="ED439" s="241"/>
      <c r="EE439" s="241"/>
      <c r="EF439" s="241"/>
      <c r="EG439" s="241"/>
      <c r="EH439" s="241"/>
      <c r="EI439" s="241"/>
      <c r="EJ439" s="241"/>
      <c r="EK439" s="241"/>
      <c r="EL439" s="241"/>
      <c r="EM439" s="241"/>
      <c r="EN439" s="241"/>
      <c r="EO439" s="241"/>
      <c r="EP439" s="241"/>
      <c r="EQ439" s="241"/>
      <c r="ER439" s="241"/>
      <c r="ES439" s="241"/>
      <c r="ET439" s="241"/>
      <c r="EU439" s="241"/>
      <c r="EV439" s="241"/>
      <c r="EW439" s="241"/>
      <c r="EX439" s="241"/>
      <c r="EY439" s="241"/>
      <c r="EZ439" s="241"/>
      <c r="FA439" s="241"/>
      <c r="FB439" s="241"/>
      <c r="FC439" s="241"/>
      <c r="FD439" s="241"/>
      <c r="FE439" s="241"/>
      <c r="FF439" s="241"/>
      <c r="FG439" s="241"/>
      <c r="FH439" s="241"/>
      <c r="FI439" s="241"/>
      <c r="FJ439" s="241"/>
      <c r="FK439" s="241"/>
      <c r="FL439" s="241"/>
      <c r="FM439" s="241"/>
      <c r="FN439" s="241"/>
      <c r="FO439" s="241"/>
      <c r="FP439" s="241"/>
      <c r="FQ439" s="241"/>
      <c r="FR439" s="241"/>
      <c r="FS439" s="241"/>
      <c r="FT439" s="241"/>
      <c r="FU439" s="241"/>
      <c r="FV439" s="241"/>
      <c r="FW439" s="241"/>
      <c r="FX439" s="241"/>
      <c r="FY439" s="241"/>
      <c r="FZ439" s="241"/>
      <c r="GA439" s="241"/>
      <c r="GB439" s="241"/>
      <c r="GC439" s="241"/>
      <c r="GD439" s="241"/>
      <c r="GE439" s="241"/>
      <c r="GF439" s="241"/>
      <c r="GG439" s="241"/>
      <c r="GH439" s="241"/>
      <c r="GI439" s="241"/>
      <c r="GJ439" s="241"/>
      <c r="GK439" s="241"/>
      <c r="GL439" s="241"/>
      <c r="GM439" s="241"/>
      <c r="GN439" s="241"/>
      <c r="GO439" s="241"/>
      <c r="GP439" s="241"/>
      <c r="GQ439" s="241"/>
      <c r="GR439" s="241"/>
      <c r="GS439" s="241"/>
      <c r="GT439" s="241"/>
      <c r="GU439" s="241"/>
      <c r="GV439" s="241"/>
      <c r="GW439" s="241"/>
      <c r="GX439" s="241"/>
      <c r="GY439" s="241"/>
      <c r="GZ439" s="241"/>
      <c r="HA439" s="241"/>
      <c r="HB439" s="241"/>
      <c r="HC439" s="241"/>
      <c r="HD439" s="241"/>
      <c r="HE439" s="241"/>
      <c r="HF439" s="241"/>
    </row>
    <row r="440" spans="1:214" s="299" customFormat="1" ht="15" customHeight="1">
      <c r="A440" s="240"/>
      <c r="B440" s="241"/>
      <c r="C440" s="241"/>
      <c r="D440" s="241"/>
      <c r="E440" s="241"/>
      <c r="F440" s="241"/>
      <c r="G440" s="241"/>
      <c r="H440" s="241"/>
      <c r="I440" s="241"/>
      <c r="J440" s="241"/>
      <c r="K440" s="241"/>
      <c r="L440" s="241"/>
      <c r="M440" s="241"/>
      <c r="N440" s="241"/>
      <c r="O440" s="241"/>
      <c r="P440" s="241"/>
      <c r="Q440" s="241"/>
      <c r="R440" s="241"/>
      <c r="S440" s="241"/>
      <c r="T440" s="241"/>
      <c r="U440" s="241" t="s">
        <v>630</v>
      </c>
      <c r="V440" s="241"/>
      <c r="W440" s="241"/>
      <c r="X440" s="241"/>
      <c r="Y440" s="241"/>
      <c r="Z440" s="241"/>
      <c r="AA440" s="241"/>
      <c r="AB440" s="241"/>
      <c r="AC440" s="241" t="s">
        <v>386</v>
      </c>
      <c r="AD440" s="241"/>
      <c r="AE440" s="241"/>
      <c r="AF440" s="241"/>
      <c r="AG440" s="241"/>
      <c r="AH440" s="241"/>
      <c r="AI440" s="241"/>
      <c r="AJ440" s="241"/>
      <c r="AK440" s="241"/>
      <c r="AL440" s="241"/>
      <c r="AM440" s="241"/>
      <c r="AN440" s="241"/>
      <c r="AO440" s="241"/>
      <c r="AP440" s="241"/>
      <c r="AQ440" s="241"/>
      <c r="AR440" s="241"/>
      <c r="AS440" s="241"/>
      <c r="AT440" s="241"/>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c r="EN440" s="241"/>
      <c r="EO440" s="241"/>
      <c r="EP440" s="241"/>
      <c r="EQ440" s="241"/>
      <c r="ER440" s="241"/>
      <c r="ES440" s="241"/>
      <c r="ET440" s="241"/>
      <c r="EU440" s="241"/>
      <c r="EV440" s="241"/>
      <c r="EW440" s="241"/>
      <c r="EX440" s="241"/>
      <c r="EY440" s="241"/>
      <c r="EZ440" s="241"/>
      <c r="FA440" s="241"/>
      <c r="FB440" s="241"/>
      <c r="FC440" s="241"/>
      <c r="FD440" s="241"/>
      <c r="FE440" s="241"/>
      <c r="FF440" s="241"/>
      <c r="FG440" s="241"/>
      <c r="FH440" s="241"/>
      <c r="FI440" s="241"/>
      <c r="FJ440" s="241"/>
      <c r="FK440" s="241"/>
      <c r="FL440" s="241"/>
      <c r="FM440" s="241"/>
      <c r="FN440" s="241"/>
      <c r="FO440" s="241"/>
      <c r="FP440" s="241"/>
      <c r="FQ440" s="241"/>
      <c r="FR440" s="241"/>
      <c r="FS440" s="241"/>
      <c r="FT440" s="241"/>
      <c r="FU440" s="241"/>
      <c r="FV440" s="241"/>
      <c r="FW440" s="241"/>
      <c r="FX440" s="241"/>
      <c r="FY440" s="241"/>
      <c r="FZ440" s="241"/>
      <c r="GA440" s="241"/>
      <c r="GB440" s="241"/>
      <c r="GC440" s="241"/>
      <c r="GD440" s="241"/>
      <c r="GE440" s="241"/>
      <c r="GF440" s="241"/>
      <c r="GG440" s="241"/>
      <c r="GH440" s="241"/>
      <c r="GI440" s="241"/>
      <c r="GJ440" s="241"/>
      <c r="GK440" s="241"/>
      <c r="GL440" s="241"/>
      <c r="GM440" s="241"/>
      <c r="GN440" s="241"/>
      <c r="GO440" s="241"/>
      <c r="GP440" s="241"/>
      <c r="GQ440" s="241"/>
      <c r="GR440" s="241"/>
      <c r="GS440" s="241"/>
      <c r="GT440" s="241"/>
      <c r="GU440" s="241"/>
      <c r="GV440" s="241"/>
      <c r="GW440" s="241"/>
      <c r="GX440" s="241"/>
      <c r="GY440" s="241"/>
      <c r="GZ440" s="241"/>
      <c r="HA440" s="241"/>
      <c r="HB440" s="241"/>
      <c r="HC440" s="241"/>
      <c r="HD440" s="241"/>
      <c r="HE440" s="241"/>
      <c r="HF440" s="241"/>
    </row>
    <row r="441" spans="1:214" s="299" customFormat="1" ht="15" customHeight="1">
      <c r="A441" s="240"/>
      <c r="B441" s="241"/>
      <c r="C441" s="241"/>
      <c r="D441" s="241"/>
      <c r="E441" s="241"/>
      <c r="F441" s="241"/>
      <c r="G441" s="241"/>
      <c r="H441" s="241"/>
      <c r="I441" s="241"/>
      <c r="J441" s="241"/>
      <c r="K441" s="241"/>
      <c r="L441" s="241"/>
      <c r="M441" s="241"/>
      <c r="N441" s="241"/>
      <c r="O441" s="241"/>
      <c r="P441" s="241"/>
      <c r="Q441" s="241"/>
      <c r="R441" s="241"/>
      <c r="S441" s="241"/>
      <c r="T441" s="241"/>
      <c r="U441" s="241" t="s">
        <v>631</v>
      </c>
      <c r="V441" s="241"/>
      <c r="W441" s="241"/>
      <c r="X441" s="241"/>
      <c r="Y441" s="241"/>
      <c r="Z441" s="241"/>
      <c r="AA441" s="241"/>
      <c r="AB441" s="241"/>
      <c r="AC441" s="241" t="s">
        <v>325</v>
      </c>
      <c r="AD441" s="241"/>
      <c r="AE441" s="241"/>
      <c r="AF441" s="24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c r="DD441" s="241"/>
      <c r="DE441" s="241"/>
      <c r="DF441" s="241"/>
      <c r="DG441" s="241"/>
      <c r="DH441" s="241"/>
      <c r="DI441" s="241"/>
      <c r="DJ441" s="241"/>
      <c r="DK441" s="241"/>
      <c r="DL441" s="241"/>
      <c r="DM441" s="241"/>
      <c r="DN441" s="241"/>
      <c r="DO441" s="241"/>
      <c r="DP441" s="241"/>
      <c r="DQ441" s="241"/>
      <c r="DR441" s="241"/>
      <c r="DS441" s="241"/>
      <c r="DT441" s="241"/>
      <c r="DU441" s="241"/>
      <c r="DV441" s="241"/>
      <c r="DW441" s="241"/>
      <c r="DX441" s="241"/>
      <c r="DY441" s="241"/>
      <c r="DZ441" s="241"/>
      <c r="EA441" s="241"/>
      <c r="EB441" s="241"/>
      <c r="EC441" s="241"/>
      <c r="ED441" s="241"/>
      <c r="EE441" s="241"/>
      <c r="EF441" s="241"/>
      <c r="EG441" s="241"/>
      <c r="EH441" s="241"/>
      <c r="EI441" s="241"/>
      <c r="EJ441" s="241"/>
      <c r="EK441" s="241"/>
      <c r="EL441" s="241"/>
      <c r="EM441" s="241"/>
      <c r="EN441" s="241"/>
      <c r="EO441" s="241"/>
      <c r="EP441" s="241"/>
      <c r="EQ441" s="241"/>
      <c r="ER441" s="241"/>
      <c r="ES441" s="241"/>
      <c r="ET441" s="241"/>
      <c r="EU441" s="241"/>
      <c r="EV441" s="241"/>
      <c r="EW441" s="241"/>
      <c r="EX441" s="241"/>
      <c r="EY441" s="241"/>
      <c r="EZ441" s="241"/>
      <c r="FA441" s="241"/>
      <c r="FB441" s="241"/>
      <c r="FC441" s="241"/>
      <c r="FD441" s="241"/>
      <c r="FE441" s="241"/>
      <c r="FF441" s="241"/>
      <c r="FG441" s="241"/>
      <c r="FH441" s="241"/>
      <c r="FI441" s="241"/>
      <c r="FJ441" s="241"/>
      <c r="FK441" s="241"/>
      <c r="FL441" s="241"/>
      <c r="FM441" s="241"/>
      <c r="FN441" s="241"/>
      <c r="FO441" s="241"/>
      <c r="FP441" s="241"/>
      <c r="FQ441" s="241"/>
      <c r="FR441" s="241"/>
      <c r="FS441" s="241"/>
      <c r="FT441" s="241"/>
      <c r="FU441" s="241"/>
      <c r="FV441" s="241"/>
      <c r="FW441" s="241"/>
      <c r="FX441" s="241"/>
      <c r="FY441" s="241"/>
      <c r="FZ441" s="241"/>
      <c r="GA441" s="241"/>
      <c r="GB441" s="241"/>
      <c r="GC441" s="241"/>
      <c r="GD441" s="241"/>
      <c r="GE441" s="241"/>
      <c r="GF441" s="241"/>
      <c r="GG441" s="241"/>
      <c r="GH441" s="241"/>
      <c r="GI441" s="241"/>
      <c r="GJ441" s="241"/>
      <c r="GK441" s="241"/>
      <c r="GL441" s="241"/>
      <c r="GM441" s="241"/>
      <c r="GN441" s="241"/>
      <c r="GO441" s="241"/>
      <c r="GP441" s="241"/>
      <c r="GQ441" s="241"/>
      <c r="GR441" s="241"/>
      <c r="GS441" s="241"/>
      <c r="GT441" s="241"/>
      <c r="GU441" s="241"/>
      <c r="GV441" s="241"/>
      <c r="GW441" s="241"/>
      <c r="GX441" s="241"/>
      <c r="GY441" s="241"/>
      <c r="GZ441" s="241"/>
      <c r="HA441" s="241"/>
      <c r="HB441" s="241"/>
      <c r="HC441" s="241"/>
      <c r="HD441" s="241"/>
      <c r="HE441" s="241"/>
      <c r="HF441" s="241"/>
    </row>
    <row r="442" spans="1:214" s="299" customFormat="1" ht="15" customHeight="1">
      <c r="A442" s="240"/>
      <c r="B442" s="241"/>
      <c r="C442" s="241"/>
      <c r="D442" s="241"/>
      <c r="E442" s="241"/>
      <c r="F442" s="241"/>
      <c r="G442" s="241"/>
      <c r="H442" s="241"/>
      <c r="I442" s="241"/>
      <c r="J442" s="241"/>
      <c r="K442" s="241"/>
      <c r="L442" s="241"/>
      <c r="M442" s="241"/>
      <c r="N442" s="241"/>
      <c r="O442" s="241"/>
      <c r="P442" s="241"/>
      <c r="Q442" s="241"/>
      <c r="R442" s="241"/>
      <c r="S442" s="241"/>
      <c r="T442" s="241"/>
      <c r="U442" s="241" t="s">
        <v>632</v>
      </c>
      <c r="V442" s="241"/>
      <c r="W442" s="241"/>
      <c r="X442" s="241"/>
      <c r="Y442" s="241"/>
      <c r="Z442" s="241"/>
      <c r="AA442" s="241"/>
      <c r="AB442" s="241"/>
      <c r="AC442" s="241" t="s">
        <v>313</v>
      </c>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c r="EN442" s="241"/>
      <c r="EO442" s="241"/>
      <c r="EP442" s="241"/>
      <c r="EQ442" s="241"/>
      <c r="ER442" s="241"/>
      <c r="ES442" s="241"/>
      <c r="ET442" s="241"/>
      <c r="EU442" s="241"/>
      <c r="EV442" s="241"/>
      <c r="EW442" s="241"/>
      <c r="EX442" s="241"/>
      <c r="EY442" s="241"/>
      <c r="EZ442" s="241"/>
      <c r="FA442" s="241"/>
      <c r="FB442" s="241"/>
      <c r="FC442" s="241"/>
      <c r="FD442" s="241"/>
      <c r="FE442" s="241"/>
      <c r="FF442" s="241"/>
      <c r="FG442" s="241"/>
      <c r="FH442" s="241"/>
      <c r="FI442" s="241"/>
      <c r="FJ442" s="241"/>
      <c r="FK442" s="241"/>
      <c r="FL442" s="241"/>
      <c r="FM442" s="241"/>
      <c r="FN442" s="241"/>
      <c r="FO442" s="241"/>
      <c r="FP442" s="241"/>
      <c r="FQ442" s="241"/>
      <c r="FR442" s="241"/>
      <c r="FS442" s="241"/>
      <c r="FT442" s="241"/>
      <c r="FU442" s="241"/>
      <c r="FV442" s="241"/>
      <c r="FW442" s="241"/>
      <c r="FX442" s="241"/>
      <c r="FY442" s="241"/>
      <c r="FZ442" s="241"/>
      <c r="GA442" s="241"/>
      <c r="GB442" s="241"/>
      <c r="GC442" s="241"/>
      <c r="GD442" s="241"/>
      <c r="GE442" s="241"/>
      <c r="GF442" s="241"/>
      <c r="GG442" s="241"/>
      <c r="GH442" s="241"/>
      <c r="GI442" s="241"/>
      <c r="GJ442" s="241"/>
      <c r="GK442" s="241"/>
      <c r="GL442" s="241"/>
      <c r="GM442" s="241"/>
      <c r="GN442" s="241"/>
      <c r="GO442" s="241"/>
      <c r="GP442" s="241"/>
      <c r="GQ442" s="241"/>
      <c r="GR442" s="241"/>
      <c r="GS442" s="241"/>
      <c r="GT442" s="241"/>
      <c r="GU442" s="241"/>
      <c r="GV442" s="241"/>
      <c r="GW442" s="241"/>
      <c r="GX442" s="241"/>
      <c r="GY442" s="241"/>
      <c r="GZ442" s="241"/>
      <c r="HA442" s="241"/>
      <c r="HB442" s="241"/>
      <c r="HC442" s="241"/>
      <c r="HD442" s="241"/>
      <c r="HE442" s="241"/>
      <c r="HF442" s="241"/>
    </row>
    <row r="443" spans="1:214" s="299" customFormat="1" ht="15" customHeight="1">
      <c r="A443" s="240"/>
      <c r="B443" s="241"/>
      <c r="C443" s="241"/>
      <c r="D443" s="241"/>
      <c r="E443" s="241"/>
      <c r="F443" s="241"/>
      <c r="G443" s="241"/>
      <c r="H443" s="241"/>
      <c r="I443" s="241"/>
      <c r="J443" s="241"/>
      <c r="K443" s="241"/>
      <c r="L443" s="241"/>
      <c r="M443" s="241"/>
      <c r="N443" s="241"/>
      <c r="O443" s="241"/>
      <c r="P443" s="241"/>
      <c r="Q443" s="241"/>
      <c r="R443" s="241"/>
      <c r="S443" s="241"/>
      <c r="T443" s="241"/>
      <c r="U443" s="241" t="s">
        <v>633</v>
      </c>
      <c r="V443" s="241"/>
      <c r="W443" s="241"/>
      <c r="X443" s="241"/>
      <c r="Y443" s="241"/>
      <c r="Z443" s="241"/>
      <c r="AA443" s="241"/>
      <c r="AB443" s="241"/>
      <c r="AC443" s="241" t="s">
        <v>313</v>
      </c>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c r="EN443" s="241"/>
      <c r="EO443" s="241"/>
      <c r="EP443" s="241"/>
      <c r="EQ443" s="241"/>
      <c r="ER443" s="241"/>
      <c r="ES443" s="241"/>
      <c r="ET443" s="241"/>
      <c r="EU443" s="241"/>
      <c r="EV443" s="241"/>
      <c r="EW443" s="241"/>
      <c r="EX443" s="241"/>
      <c r="EY443" s="241"/>
      <c r="EZ443" s="241"/>
      <c r="FA443" s="241"/>
      <c r="FB443" s="241"/>
      <c r="FC443" s="241"/>
      <c r="FD443" s="241"/>
      <c r="FE443" s="241"/>
      <c r="FF443" s="241"/>
      <c r="FG443" s="241"/>
      <c r="FH443" s="241"/>
      <c r="FI443" s="241"/>
      <c r="FJ443" s="241"/>
      <c r="FK443" s="241"/>
      <c r="FL443" s="241"/>
      <c r="FM443" s="241"/>
      <c r="FN443" s="241"/>
      <c r="FO443" s="241"/>
      <c r="FP443" s="241"/>
      <c r="FQ443" s="241"/>
      <c r="FR443" s="241"/>
      <c r="FS443" s="241"/>
      <c r="FT443" s="241"/>
      <c r="FU443" s="241"/>
      <c r="FV443" s="241"/>
      <c r="FW443" s="241"/>
      <c r="FX443" s="241"/>
      <c r="FY443" s="241"/>
      <c r="FZ443" s="241"/>
      <c r="GA443" s="241"/>
      <c r="GB443" s="241"/>
      <c r="GC443" s="241"/>
      <c r="GD443" s="241"/>
      <c r="GE443" s="241"/>
      <c r="GF443" s="241"/>
      <c r="GG443" s="241"/>
      <c r="GH443" s="241"/>
      <c r="GI443" s="241"/>
      <c r="GJ443" s="241"/>
      <c r="GK443" s="241"/>
      <c r="GL443" s="241"/>
      <c r="GM443" s="241"/>
      <c r="GN443" s="241"/>
      <c r="GO443" s="241"/>
      <c r="GP443" s="241"/>
      <c r="GQ443" s="241"/>
      <c r="GR443" s="241"/>
      <c r="GS443" s="241"/>
      <c r="GT443" s="241"/>
      <c r="GU443" s="241"/>
      <c r="GV443" s="241"/>
      <c r="GW443" s="241"/>
      <c r="GX443" s="241"/>
      <c r="GY443" s="241"/>
      <c r="GZ443" s="241"/>
      <c r="HA443" s="241"/>
      <c r="HB443" s="241"/>
      <c r="HC443" s="241"/>
      <c r="HD443" s="241"/>
      <c r="HE443" s="241"/>
      <c r="HF443" s="241"/>
    </row>
    <row r="444" spans="1:214" s="299" customFormat="1" ht="15" customHeight="1">
      <c r="A444" s="240"/>
      <c r="B444" s="241"/>
      <c r="C444" s="241"/>
      <c r="D444" s="241"/>
      <c r="E444" s="241"/>
      <c r="F444" s="241"/>
      <c r="G444" s="241"/>
      <c r="H444" s="241"/>
      <c r="I444" s="241"/>
      <c r="J444" s="241"/>
      <c r="K444" s="241"/>
      <c r="L444" s="241"/>
      <c r="M444" s="241"/>
      <c r="N444" s="241"/>
      <c r="O444" s="241"/>
      <c r="P444" s="241"/>
      <c r="Q444" s="241"/>
      <c r="R444" s="241"/>
      <c r="S444" s="241"/>
      <c r="T444" s="241"/>
      <c r="U444" s="241" t="s">
        <v>634</v>
      </c>
      <c r="V444" s="241"/>
      <c r="W444" s="241"/>
      <c r="X444" s="241"/>
      <c r="Y444" s="241"/>
      <c r="Z444" s="241"/>
      <c r="AA444" s="241"/>
      <c r="AB444" s="241"/>
      <c r="AC444" s="241" t="s">
        <v>366</v>
      </c>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c r="EN444" s="241"/>
      <c r="EO444" s="241"/>
      <c r="EP444" s="241"/>
      <c r="EQ444" s="241"/>
      <c r="ER444" s="241"/>
      <c r="ES444" s="241"/>
      <c r="ET444" s="241"/>
      <c r="EU444" s="241"/>
      <c r="EV444" s="241"/>
      <c r="EW444" s="241"/>
      <c r="EX444" s="241"/>
      <c r="EY444" s="241"/>
      <c r="EZ444" s="241"/>
      <c r="FA444" s="241"/>
      <c r="FB444" s="241"/>
      <c r="FC444" s="241"/>
      <c r="FD444" s="241"/>
      <c r="FE444" s="241"/>
      <c r="FF444" s="241"/>
      <c r="FG444" s="241"/>
      <c r="FH444" s="241"/>
      <c r="FI444" s="241"/>
      <c r="FJ444" s="241"/>
      <c r="FK444" s="241"/>
      <c r="FL444" s="241"/>
      <c r="FM444" s="241"/>
      <c r="FN444" s="241"/>
      <c r="FO444" s="241"/>
      <c r="FP444" s="241"/>
      <c r="FQ444" s="241"/>
      <c r="FR444" s="241"/>
      <c r="FS444" s="241"/>
      <c r="FT444" s="241"/>
      <c r="FU444" s="241"/>
      <c r="FV444" s="241"/>
      <c r="FW444" s="241"/>
      <c r="FX444" s="241"/>
      <c r="FY444" s="241"/>
      <c r="FZ444" s="241"/>
      <c r="GA444" s="241"/>
      <c r="GB444" s="241"/>
      <c r="GC444" s="241"/>
      <c r="GD444" s="241"/>
      <c r="GE444" s="241"/>
      <c r="GF444" s="241"/>
      <c r="GG444" s="241"/>
      <c r="GH444" s="241"/>
      <c r="GI444" s="241"/>
      <c r="GJ444" s="241"/>
      <c r="GK444" s="241"/>
      <c r="GL444" s="241"/>
      <c r="GM444" s="241"/>
      <c r="GN444" s="241"/>
      <c r="GO444" s="241"/>
      <c r="GP444" s="241"/>
      <c r="GQ444" s="241"/>
      <c r="GR444" s="241"/>
      <c r="GS444" s="241"/>
      <c r="GT444" s="241"/>
      <c r="GU444" s="241"/>
      <c r="GV444" s="241"/>
      <c r="GW444" s="241"/>
      <c r="GX444" s="241"/>
      <c r="GY444" s="241"/>
      <c r="GZ444" s="241"/>
      <c r="HA444" s="241"/>
      <c r="HB444" s="241"/>
      <c r="HC444" s="241"/>
      <c r="HD444" s="241"/>
      <c r="HE444" s="241"/>
      <c r="HF444" s="241"/>
    </row>
    <row r="445" spans="1:214" s="299" customFormat="1" ht="15" customHeight="1">
      <c r="A445" s="240"/>
      <c r="B445" s="241"/>
      <c r="C445" s="241"/>
      <c r="D445" s="241"/>
      <c r="E445" s="241"/>
      <c r="F445" s="241"/>
      <c r="G445" s="241"/>
      <c r="H445" s="241"/>
      <c r="I445" s="241"/>
      <c r="J445" s="241"/>
      <c r="K445" s="241"/>
      <c r="L445" s="241"/>
      <c r="M445" s="241"/>
      <c r="N445" s="241"/>
      <c r="O445" s="241"/>
      <c r="P445" s="241"/>
      <c r="Q445" s="241"/>
      <c r="R445" s="241"/>
      <c r="S445" s="241"/>
      <c r="T445" s="241"/>
      <c r="U445" s="241" t="s">
        <v>635</v>
      </c>
      <c r="V445" s="241"/>
      <c r="W445" s="241"/>
      <c r="X445" s="241"/>
      <c r="Y445" s="241"/>
      <c r="Z445" s="241"/>
      <c r="AA445" s="241"/>
      <c r="AB445" s="241"/>
      <c r="AC445" s="241" t="s">
        <v>325</v>
      </c>
      <c r="AD445" s="241"/>
      <c r="AE445" s="241"/>
      <c r="AF445" s="24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c r="DD445" s="241"/>
      <c r="DE445" s="241"/>
      <c r="DF445" s="241"/>
      <c r="DG445" s="241"/>
      <c r="DH445" s="241"/>
      <c r="DI445" s="241"/>
      <c r="DJ445" s="241"/>
      <c r="DK445" s="241"/>
      <c r="DL445" s="241"/>
      <c r="DM445" s="241"/>
      <c r="DN445" s="241"/>
      <c r="DO445" s="241"/>
      <c r="DP445" s="241"/>
      <c r="DQ445" s="241"/>
      <c r="DR445" s="241"/>
      <c r="DS445" s="241"/>
      <c r="DT445" s="241"/>
      <c r="DU445" s="241"/>
      <c r="DV445" s="241"/>
      <c r="DW445" s="241"/>
      <c r="DX445" s="241"/>
      <c r="DY445" s="241"/>
      <c r="DZ445" s="241"/>
      <c r="EA445" s="241"/>
      <c r="EB445" s="241"/>
      <c r="EC445" s="241"/>
      <c r="ED445" s="241"/>
      <c r="EE445" s="241"/>
      <c r="EF445" s="241"/>
      <c r="EG445" s="241"/>
      <c r="EH445" s="241"/>
      <c r="EI445" s="241"/>
      <c r="EJ445" s="241"/>
      <c r="EK445" s="241"/>
      <c r="EL445" s="241"/>
      <c r="EM445" s="241"/>
      <c r="EN445" s="241"/>
      <c r="EO445" s="241"/>
      <c r="EP445" s="241"/>
      <c r="EQ445" s="241"/>
      <c r="ER445" s="241"/>
      <c r="ES445" s="241"/>
      <c r="ET445" s="241"/>
      <c r="EU445" s="241"/>
      <c r="EV445" s="241"/>
      <c r="EW445" s="241"/>
      <c r="EX445" s="241"/>
      <c r="EY445" s="241"/>
      <c r="EZ445" s="241"/>
      <c r="FA445" s="241"/>
      <c r="FB445" s="241"/>
      <c r="FC445" s="241"/>
      <c r="FD445" s="241"/>
      <c r="FE445" s="241"/>
      <c r="FF445" s="241"/>
      <c r="FG445" s="241"/>
      <c r="FH445" s="241"/>
      <c r="FI445" s="241"/>
      <c r="FJ445" s="241"/>
      <c r="FK445" s="241"/>
      <c r="FL445" s="241"/>
      <c r="FM445" s="241"/>
      <c r="FN445" s="241"/>
      <c r="FO445" s="241"/>
      <c r="FP445" s="241"/>
      <c r="FQ445" s="241"/>
      <c r="FR445" s="241"/>
      <c r="FS445" s="241"/>
      <c r="FT445" s="241"/>
      <c r="FU445" s="241"/>
      <c r="FV445" s="241"/>
      <c r="FW445" s="241"/>
      <c r="FX445" s="241"/>
      <c r="FY445" s="241"/>
      <c r="FZ445" s="241"/>
      <c r="GA445" s="241"/>
      <c r="GB445" s="241"/>
      <c r="GC445" s="241"/>
      <c r="GD445" s="241"/>
      <c r="GE445" s="241"/>
      <c r="GF445" s="241"/>
      <c r="GG445" s="241"/>
      <c r="GH445" s="241"/>
      <c r="GI445" s="241"/>
      <c r="GJ445" s="241"/>
      <c r="GK445" s="241"/>
      <c r="GL445" s="241"/>
      <c r="GM445" s="241"/>
      <c r="GN445" s="241"/>
      <c r="GO445" s="241"/>
      <c r="GP445" s="241"/>
      <c r="GQ445" s="241"/>
      <c r="GR445" s="241"/>
      <c r="GS445" s="241"/>
      <c r="GT445" s="241"/>
      <c r="GU445" s="241"/>
      <c r="GV445" s="241"/>
      <c r="GW445" s="241"/>
      <c r="GX445" s="241"/>
      <c r="GY445" s="241"/>
      <c r="GZ445" s="241"/>
      <c r="HA445" s="241"/>
      <c r="HB445" s="241"/>
      <c r="HC445" s="241"/>
      <c r="HD445" s="241"/>
      <c r="HE445" s="241"/>
      <c r="HF445" s="241"/>
    </row>
    <row r="446" spans="1:214" s="299" customFormat="1" ht="15" customHeight="1">
      <c r="A446" s="240"/>
      <c r="B446" s="241"/>
      <c r="C446" s="241"/>
      <c r="D446" s="241"/>
      <c r="E446" s="241"/>
      <c r="F446" s="241"/>
      <c r="G446" s="241"/>
      <c r="H446" s="241"/>
      <c r="I446" s="241"/>
      <c r="J446" s="241"/>
      <c r="K446" s="241"/>
      <c r="L446" s="241"/>
      <c r="M446" s="241"/>
      <c r="N446" s="241"/>
      <c r="O446" s="241"/>
      <c r="P446" s="241"/>
      <c r="Q446" s="241"/>
      <c r="R446" s="241"/>
      <c r="S446" s="241"/>
      <c r="T446" s="241"/>
      <c r="U446" s="241" t="s">
        <v>636</v>
      </c>
      <c r="V446" s="241"/>
      <c r="W446" s="241"/>
      <c r="X446" s="241"/>
      <c r="Y446" s="241"/>
      <c r="Z446" s="241"/>
      <c r="AA446" s="241"/>
      <c r="AB446" s="241"/>
      <c r="AC446" s="241" t="s">
        <v>313</v>
      </c>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c r="DD446" s="241"/>
      <c r="DE446" s="241"/>
      <c r="DF446" s="241"/>
      <c r="DG446" s="241"/>
      <c r="DH446" s="241"/>
      <c r="DI446" s="241"/>
      <c r="DJ446" s="241"/>
      <c r="DK446" s="241"/>
      <c r="DL446" s="241"/>
      <c r="DM446" s="241"/>
      <c r="DN446" s="241"/>
      <c r="DO446" s="241"/>
      <c r="DP446" s="241"/>
      <c r="DQ446" s="241"/>
      <c r="DR446" s="241"/>
      <c r="DS446" s="241"/>
      <c r="DT446" s="241"/>
      <c r="DU446" s="241"/>
      <c r="DV446" s="241"/>
      <c r="DW446" s="241"/>
      <c r="DX446" s="241"/>
      <c r="DY446" s="241"/>
      <c r="DZ446" s="241"/>
      <c r="EA446" s="241"/>
      <c r="EB446" s="241"/>
      <c r="EC446" s="241"/>
      <c r="ED446" s="241"/>
      <c r="EE446" s="241"/>
      <c r="EF446" s="241"/>
      <c r="EG446" s="241"/>
      <c r="EH446" s="241"/>
      <c r="EI446" s="241"/>
      <c r="EJ446" s="241"/>
      <c r="EK446" s="241"/>
      <c r="EL446" s="241"/>
      <c r="EM446" s="241"/>
      <c r="EN446" s="241"/>
      <c r="EO446" s="241"/>
      <c r="EP446" s="241"/>
      <c r="EQ446" s="241"/>
      <c r="ER446" s="241"/>
      <c r="ES446" s="241"/>
      <c r="ET446" s="241"/>
      <c r="EU446" s="241"/>
      <c r="EV446" s="241"/>
      <c r="EW446" s="241"/>
      <c r="EX446" s="241"/>
      <c r="EY446" s="241"/>
      <c r="EZ446" s="241"/>
      <c r="FA446" s="241"/>
      <c r="FB446" s="241"/>
      <c r="FC446" s="241"/>
      <c r="FD446" s="241"/>
      <c r="FE446" s="241"/>
      <c r="FF446" s="241"/>
      <c r="FG446" s="241"/>
      <c r="FH446" s="241"/>
      <c r="FI446" s="241"/>
      <c r="FJ446" s="241"/>
      <c r="FK446" s="241"/>
      <c r="FL446" s="241"/>
      <c r="FM446" s="241"/>
      <c r="FN446" s="241"/>
      <c r="FO446" s="241"/>
      <c r="FP446" s="241"/>
      <c r="FQ446" s="241"/>
      <c r="FR446" s="241"/>
      <c r="FS446" s="241"/>
      <c r="FT446" s="241"/>
      <c r="FU446" s="241"/>
      <c r="FV446" s="241"/>
      <c r="FW446" s="241"/>
      <c r="FX446" s="241"/>
      <c r="FY446" s="241"/>
      <c r="FZ446" s="241"/>
      <c r="GA446" s="241"/>
      <c r="GB446" s="241"/>
      <c r="GC446" s="241"/>
      <c r="GD446" s="241"/>
      <c r="GE446" s="241"/>
      <c r="GF446" s="241"/>
      <c r="GG446" s="241"/>
      <c r="GH446" s="241"/>
      <c r="GI446" s="241"/>
      <c r="GJ446" s="241"/>
      <c r="GK446" s="241"/>
      <c r="GL446" s="241"/>
      <c r="GM446" s="241"/>
      <c r="GN446" s="241"/>
      <c r="GO446" s="241"/>
      <c r="GP446" s="241"/>
      <c r="GQ446" s="241"/>
      <c r="GR446" s="241"/>
      <c r="GS446" s="241"/>
      <c r="GT446" s="241"/>
      <c r="GU446" s="241"/>
      <c r="GV446" s="241"/>
      <c r="GW446" s="241"/>
      <c r="GX446" s="241"/>
      <c r="GY446" s="241"/>
      <c r="GZ446" s="241"/>
      <c r="HA446" s="241"/>
      <c r="HB446" s="241"/>
      <c r="HC446" s="241"/>
      <c r="HD446" s="241"/>
      <c r="HE446" s="241"/>
      <c r="HF446" s="241"/>
    </row>
    <row r="447" spans="1:214" s="299" customFormat="1" ht="15" customHeight="1">
      <c r="A447" s="240"/>
      <c r="B447" s="241"/>
      <c r="C447" s="241"/>
      <c r="D447" s="241"/>
      <c r="E447" s="241"/>
      <c r="F447" s="241"/>
      <c r="G447" s="241"/>
      <c r="H447" s="241"/>
      <c r="I447" s="241"/>
      <c r="J447" s="241"/>
      <c r="K447" s="241"/>
      <c r="L447" s="241"/>
      <c r="M447" s="241"/>
      <c r="N447" s="241"/>
      <c r="O447" s="241"/>
      <c r="P447" s="241"/>
      <c r="Q447" s="241"/>
      <c r="R447" s="241"/>
      <c r="S447" s="241"/>
      <c r="T447" s="241"/>
      <c r="U447" s="241" t="s">
        <v>637</v>
      </c>
      <c r="V447" s="241"/>
      <c r="W447" s="241"/>
      <c r="X447" s="241"/>
      <c r="Y447" s="241"/>
      <c r="Z447" s="241"/>
      <c r="AA447" s="241"/>
      <c r="AB447" s="241"/>
      <c r="AC447" s="241" t="s">
        <v>309</v>
      </c>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c r="DD447" s="241"/>
      <c r="DE447" s="241"/>
      <c r="DF447" s="241"/>
      <c r="DG447" s="241"/>
      <c r="DH447" s="241"/>
      <c r="DI447" s="241"/>
      <c r="DJ447" s="241"/>
      <c r="DK447" s="241"/>
      <c r="DL447" s="241"/>
      <c r="DM447" s="241"/>
      <c r="DN447" s="241"/>
      <c r="DO447" s="241"/>
      <c r="DP447" s="241"/>
      <c r="DQ447" s="241"/>
      <c r="DR447" s="241"/>
      <c r="DS447" s="241"/>
      <c r="DT447" s="241"/>
      <c r="DU447" s="241"/>
      <c r="DV447" s="241"/>
      <c r="DW447" s="241"/>
      <c r="DX447" s="241"/>
      <c r="DY447" s="241"/>
      <c r="DZ447" s="241"/>
      <c r="EA447" s="241"/>
      <c r="EB447" s="241"/>
      <c r="EC447" s="241"/>
      <c r="ED447" s="241"/>
      <c r="EE447" s="241"/>
      <c r="EF447" s="241"/>
      <c r="EG447" s="241"/>
      <c r="EH447" s="241"/>
      <c r="EI447" s="241"/>
      <c r="EJ447" s="241"/>
      <c r="EK447" s="241"/>
      <c r="EL447" s="241"/>
      <c r="EM447" s="241"/>
      <c r="EN447" s="241"/>
      <c r="EO447" s="241"/>
      <c r="EP447" s="241"/>
      <c r="EQ447" s="241"/>
      <c r="ER447" s="241"/>
      <c r="ES447" s="241"/>
      <c r="ET447" s="241"/>
      <c r="EU447" s="241"/>
      <c r="EV447" s="241"/>
      <c r="EW447" s="241"/>
      <c r="EX447" s="241"/>
      <c r="EY447" s="241"/>
      <c r="EZ447" s="241"/>
      <c r="FA447" s="241"/>
      <c r="FB447" s="241"/>
      <c r="FC447" s="241"/>
      <c r="FD447" s="241"/>
      <c r="FE447" s="241"/>
      <c r="FF447" s="241"/>
      <c r="FG447" s="241"/>
      <c r="FH447" s="241"/>
      <c r="FI447" s="241"/>
      <c r="FJ447" s="241"/>
      <c r="FK447" s="241"/>
      <c r="FL447" s="241"/>
      <c r="FM447" s="241"/>
      <c r="FN447" s="241"/>
      <c r="FO447" s="241"/>
      <c r="FP447" s="241"/>
      <c r="FQ447" s="241"/>
      <c r="FR447" s="241"/>
      <c r="FS447" s="241"/>
      <c r="FT447" s="241"/>
      <c r="FU447" s="241"/>
      <c r="FV447" s="241"/>
      <c r="FW447" s="241"/>
      <c r="FX447" s="241"/>
      <c r="FY447" s="241"/>
      <c r="FZ447" s="241"/>
      <c r="GA447" s="241"/>
      <c r="GB447" s="241"/>
      <c r="GC447" s="241"/>
      <c r="GD447" s="241"/>
      <c r="GE447" s="241"/>
      <c r="GF447" s="241"/>
      <c r="GG447" s="241"/>
      <c r="GH447" s="241"/>
      <c r="GI447" s="241"/>
      <c r="GJ447" s="241"/>
      <c r="GK447" s="241"/>
      <c r="GL447" s="241"/>
      <c r="GM447" s="241"/>
      <c r="GN447" s="241"/>
      <c r="GO447" s="241"/>
      <c r="GP447" s="241"/>
      <c r="GQ447" s="241"/>
      <c r="GR447" s="241"/>
      <c r="GS447" s="241"/>
      <c r="GT447" s="241"/>
      <c r="GU447" s="241"/>
      <c r="GV447" s="241"/>
      <c r="GW447" s="241"/>
      <c r="GX447" s="241"/>
      <c r="GY447" s="241"/>
      <c r="GZ447" s="241"/>
      <c r="HA447" s="241"/>
      <c r="HB447" s="241"/>
      <c r="HC447" s="241"/>
      <c r="HD447" s="241"/>
      <c r="HE447" s="241"/>
      <c r="HF447" s="241"/>
    </row>
    <row r="448" spans="1:214" s="299" customFormat="1" ht="15" customHeight="1">
      <c r="A448" s="240"/>
      <c r="B448" s="241"/>
      <c r="C448" s="241"/>
      <c r="D448" s="241"/>
      <c r="E448" s="241"/>
      <c r="F448" s="241"/>
      <c r="G448" s="241"/>
      <c r="H448" s="241"/>
      <c r="I448" s="241"/>
      <c r="J448" s="241"/>
      <c r="K448" s="241"/>
      <c r="L448" s="241"/>
      <c r="M448" s="241"/>
      <c r="N448" s="241"/>
      <c r="O448" s="241"/>
      <c r="P448" s="241"/>
      <c r="Q448" s="241"/>
      <c r="R448" s="241"/>
      <c r="S448" s="241"/>
      <c r="T448" s="241"/>
      <c r="U448" s="241" t="s">
        <v>638</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c r="DD448" s="241"/>
      <c r="DE448" s="241"/>
      <c r="DF448" s="241"/>
      <c r="DG448" s="241"/>
      <c r="DH448" s="241"/>
      <c r="DI448" s="241"/>
      <c r="DJ448" s="241"/>
      <c r="DK448" s="241"/>
      <c r="DL448" s="241"/>
      <c r="DM448" s="241"/>
      <c r="DN448" s="241"/>
      <c r="DO448" s="241"/>
      <c r="DP448" s="241"/>
      <c r="DQ448" s="241"/>
      <c r="DR448" s="241"/>
      <c r="DS448" s="241"/>
      <c r="DT448" s="241"/>
      <c r="DU448" s="241"/>
      <c r="DV448" s="241"/>
      <c r="DW448" s="241"/>
      <c r="DX448" s="241"/>
      <c r="DY448" s="241"/>
      <c r="DZ448" s="241"/>
      <c r="EA448" s="241"/>
      <c r="EB448" s="241"/>
      <c r="EC448" s="241"/>
      <c r="ED448" s="241"/>
      <c r="EE448" s="241"/>
      <c r="EF448" s="241"/>
      <c r="EG448" s="241"/>
      <c r="EH448" s="241"/>
      <c r="EI448" s="241"/>
      <c r="EJ448" s="241"/>
      <c r="EK448" s="241"/>
      <c r="EL448" s="241"/>
      <c r="EM448" s="241"/>
      <c r="EN448" s="241"/>
      <c r="EO448" s="241"/>
      <c r="EP448" s="241"/>
      <c r="EQ448" s="241"/>
      <c r="ER448" s="241"/>
      <c r="ES448" s="241"/>
      <c r="ET448" s="241"/>
      <c r="EU448" s="241"/>
      <c r="EV448" s="241"/>
      <c r="EW448" s="241"/>
      <c r="EX448" s="241"/>
      <c r="EY448" s="241"/>
      <c r="EZ448" s="241"/>
      <c r="FA448" s="241"/>
      <c r="FB448" s="241"/>
      <c r="FC448" s="241"/>
      <c r="FD448" s="241"/>
      <c r="FE448" s="241"/>
      <c r="FF448" s="241"/>
      <c r="FG448" s="241"/>
      <c r="FH448" s="241"/>
      <c r="FI448" s="241"/>
      <c r="FJ448" s="241"/>
      <c r="FK448" s="241"/>
      <c r="FL448" s="241"/>
      <c r="FM448" s="241"/>
      <c r="FN448" s="241"/>
      <c r="FO448" s="241"/>
      <c r="FP448" s="241"/>
      <c r="FQ448" s="241"/>
      <c r="FR448" s="241"/>
      <c r="FS448" s="241"/>
      <c r="FT448" s="241"/>
      <c r="FU448" s="241"/>
      <c r="FV448" s="241"/>
      <c r="FW448" s="241"/>
      <c r="FX448" s="241"/>
      <c r="FY448" s="241"/>
      <c r="FZ448" s="241"/>
      <c r="GA448" s="241"/>
      <c r="GB448" s="241"/>
      <c r="GC448" s="241"/>
      <c r="GD448" s="241"/>
      <c r="GE448" s="241"/>
      <c r="GF448" s="241"/>
      <c r="GG448" s="241"/>
      <c r="GH448" s="241"/>
      <c r="GI448" s="241"/>
      <c r="GJ448" s="241"/>
      <c r="GK448" s="241"/>
      <c r="GL448" s="241"/>
      <c r="GM448" s="241"/>
      <c r="GN448" s="241"/>
      <c r="GO448" s="241"/>
      <c r="GP448" s="241"/>
      <c r="GQ448" s="241"/>
      <c r="GR448" s="241"/>
      <c r="GS448" s="241"/>
      <c r="GT448" s="241"/>
      <c r="GU448" s="241"/>
      <c r="GV448" s="241"/>
      <c r="GW448" s="241"/>
      <c r="GX448" s="241"/>
      <c r="GY448" s="241"/>
      <c r="GZ448" s="241"/>
      <c r="HA448" s="241"/>
      <c r="HB448" s="241"/>
      <c r="HC448" s="241"/>
      <c r="HD448" s="241"/>
      <c r="HE448" s="241"/>
      <c r="HF448" s="241"/>
    </row>
    <row r="449" spans="1:214" s="299" customFormat="1" ht="15" customHeight="1">
      <c r="A449" s="240"/>
      <c r="B449" s="241"/>
      <c r="C449" s="241"/>
      <c r="D449" s="241"/>
      <c r="E449" s="241"/>
      <c r="F449" s="241"/>
      <c r="G449" s="241"/>
      <c r="H449" s="241"/>
      <c r="I449" s="241"/>
      <c r="J449" s="241"/>
      <c r="K449" s="241"/>
      <c r="L449" s="241"/>
      <c r="M449" s="241"/>
      <c r="N449" s="241"/>
      <c r="O449" s="241"/>
      <c r="P449" s="241"/>
      <c r="Q449" s="241"/>
      <c r="R449" s="241"/>
      <c r="S449" s="241"/>
      <c r="T449" s="241"/>
      <c r="U449" s="241" t="s">
        <v>639</v>
      </c>
      <c r="V449" s="241"/>
      <c r="W449" s="241"/>
      <c r="X449" s="241"/>
      <c r="Y449" s="241"/>
      <c r="Z449" s="241"/>
      <c r="AA449" s="241"/>
      <c r="AB449" s="241"/>
      <c r="AC449" s="241" t="s">
        <v>309</v>
      </c>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c r="DD449" s="241"/>
      <c r="DE449" s="241"/>
      <c r="DF449" s="241"/>
      <c r="DG449" s="241"/>
      <c r="DH449" s="241"/>
      <c r="DI449" s="241"/>
      <c r="DJ449" s="241"/>
      <c r="DK449" s="241"/>
      <c r="DL449" s="241"/>
      <c r="DM449" s="241"/>
      <c r="DN449" s="241"/>
      <c r="DO449" s="241"/>
      <c r="DP449" s="241"/>
      <c r="DQ449" s="241"/>
      <c r="DR449" s="241"/>
      <c r="DS449" s="241"/>
      <c r="DT449" s="241"/>
      <c r="DU449" s="241"/>
      <c r="DV449" s="241"/>
      <c r="DW449" s="241"/>
      <c r="DX449" s="241"/>
      <c r="DY449" s="241"/>
      <c r="DZ449" s="241"/>
      <c r="EA449" s="241"/>
      <c r="EB449" s="241"/>
      <c r="EC449" s="241"/>
      <c r="ED449" s="241"/>
      <c r="EE449" s="241"/>
      <c r="EF449" s="241"/>
      <c r="EG449" s="241"/>
      <c r="EH449" s="241"/>
      <c r="EI449" s="241"/>
      <c r="EJ449" s="241"/>
      <c r="EK449" s="241"/>
      <c r="EL449" s="241"/>
      <c r="EM449" s="241"/>
      <c r="EN449" s="241"/>
      <c r="EO449" s="241"/>
      <c r="EP449" s="241"/>
      <c r="EQ449" s="241"/>
      <c r="ER449" s="241"/>
      <c r="ES449" s="241"/>
      <c r="ET449" s="241"/>
      <c r="EU449" s="241"/>
      <c r="EV449" s="241"/>
      <c r="EW449" s="241"/>
      <c r="EX449" s="241"/>
      <c r="EY449" s="241"/>
      <c r="EZ449" s="241"/>
      <c r="FA449" s="241"/>
      <c r="FB449" s="241"/>
      <c r="FC449" s="241"/>
      <c r="FD449" s="241"/>
      <c r="FE449" s="241"/>
      <c r="FF449" s="241"/>
      <c r="FG449" s="241"/>
      <c r="FH449" s="241"/>
      <c r="FI449" s="241"/>
      <c r="FJ449" s="241"/>
      <c r="FK449" s="241"/>
      <c r="FL449" s="241"/>
      <c r="FM449" s="241"/>
      <c r="FN449" s="241"/>
      <c r="FO449" s="241"/>
      <c r="FP449" s="241"/>
      <c r="FQ449" s="241"/>
      <c r="FR449" s="241"/>
      <c r="FS449" s="241"/>
      <c r="FT449" s="241"/>
      <c r="FU449" s="241"/>
      <c r="FV449" s="241"/>
      <c r="FW449" s="241"/>
      <c r="FX449" s="241"/>
      <c r="FY449" s="241"/>
      <c r="FZ449" s="241"/>
      <c r="GA449" s="241"/>
      <c r="GB449" s="241"/>
      <c r="GC449" s="241"/>
      <c r="GD449" s="241"/>
      <c r="GE449" s="241"/>
      <c r="GF449" s="241"/>
      <c r="GG449" s="241"/>
      <c r="GH449" s="241"/>
      <c r="GI449" s="241"/>
      <c r="GJ449" s="241"/>
      <c r="GK449" s="241"/>
      <c r="GL449" s="241"/>
      <c r="GM449" s="241"/>
      <c r="GN449" s="241"/>
      <c r="GO449" s="241"/>
      <c r="GP449" s="241"/>
      <c r="GQ449" s="241"/>
      <c r="GR449" s="241"/>
      <c r="GS449" s="241"/>
      <c r="GT449" s="241"/>
      <c r="GU449" s="241"/>
      <c r="GV449" s="241"/>
      <c r="GW449" s="241"/>
      <c r="GX449" s="241"/>
      <c r="GY449" s="241"/>
      <c r="GZ449" s="241"/>
      <c r="HA449" s="241"/>
      <c r="HB449" s="241"/>
      <c r="HC449" s="241"/>
      <c r="HD449" s="241"/>
      <c r="HE449" s="241"/>
      <c r="HF449" s="241"/>
    </row>
    <row r="450" spans="1:214" s="299" customFormat="1" ht="15" customHeight="1">
      <c r="A450" s="240"/>
      <c r="B450" s="241"/>
      <c r="C450" s="241"/>
      <c r="D450" s="241"/>
      <c r="E450" s="241"/>
      <c r="F450" s="241"/>
      <c r="G450" s="241"/>
      <c r="H450" s="241"/>
      <c r="I450" s="241"/>
      <c r="J450" s="241"/>
      <c r="K450" s="241"/>
      <c r="L450" s="241"/>
      <c r="M450" s="241"/>
      <c r="N450" s="241"/>
      <c r="O450" s="241"/>
      <c r="P450" s="241"/>
      <c r="Q450" s="241"/>
      <c r="R450" s="241"/>
      <c r="S450" s="241"/>
      <c r="T450" s="241"/>
      <c r="U450" s="241" t="s">
        <v>640</v>
      </c>
      <c r="V450" s="241"/>
      <c r="W450" s="241"/>
      <c r="X450" s="241"/>
      <c r="Y450" s="241"/>
      <c r="Z450" s="241"/>
      <c r="AA450" s="241"/>
      <c r="AB450" s="241"/>
      <c r="AC450" s="241" t="s">
        <v>325</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c r="DD450" s="241"/>
      <c r="DE450" s="241"/>
      <c r="DF450" s="241"/>
      <c r="DG450" s="241"/>
      <c r="DH450" s="241"/>
      <c r="DI450" s="241"/>
      <c r="DJ450" s="241"/>
      <c r="DK450" s="241"/>
      <c r="DL450" s="241"/>
      <c r="DM450" s="241"/>
      <c r="DN450" s="241"/>
      <c r="DO450" s="241"/>
      <c r="DP450" s="241"/>
      <c r="DQ450" s="241"/>
      <c r="DR450" s="241"/>
      <c r="DS450" s="241"/>
      <c r="DT450" s="241"/>
      <c r="DU450" s="241"/>
      <c r="DV450" s="241"/>
      <c r="DW450" s="241"/>
      <c r="DX450" s="241"/>
      <c r="DY450" s="241"/>
      <c r="DZ450" s="241"/>
      <c r="EA450" s="241"/>
      <c r="EB450" s="241"/>
      <c r="EC450" s="241"/>
      <c r="ED450" s="241"/>
      <c r="EE450" s="241"/>
      <c r="EF450" s="241"/>
      <c r="EG450" s="241"/>
      <c r="EH450" s="241"/>
      <c r="EI450" s="241"/>
      <c r="EJ450" s="241"/>
      <c r="EK450" s="241"/>
      <c r="EL450" s="241"/>
      <c r="EM450" s="241"/>
      <c r="EN450" s="241"/>
      <c r="EO450" s="241"/>
      <c r="EP450" s="241"/>
      <c r="EQ450" s="241"/>
      <c r="ER450" s="241"/>
      <c r="ES450" s="241"/>
      <c r="ET450" s="241"/>
      <c r="EU450" s="241"/>
      <c r="EV450" s="241"/>
      <c r="EW450" s="241"/>
      <c r="EX450" s="241"/>
      <c r="EY450" s="241"/>
      <c r="EZ450" s="241"/>
      <c r="FA450" s="241"/>
      <c r="FB450" s="241"/>
      <c r="FC450" s="241"/>
      <c r="FD450" s="241"/>
      <c r="FE450" s="241"/>
      <c r="FF450" s="241"/>
      <c r="FG450" s="241"/>
      <c r="FH450" s="241"/>
      <c r="FI450" s="241"/>
      <c r="FJ450" s="241"/>
      <c r="FK450" s="241"/>
      <c r="FL450" s="241"/>
      <c r="FM450" s="241"/>
      <c r="FN450" s="241"/>
      <c r="FO450" s="241"/>
      <c r="FP450" s="241"/>
      <c r="FQ450" s="241"/>
      <c r="FR450" s="241"/>
      <c r="FS450" s="241"/>
      <c r="FT450" s="241"/>
      <c r="FU450" s="241"/>
      <c r="FV450" s="241"/>
      <c r="FW450" s="241"/>
      <c r="FX450" s="241"/>
      <c r="FY450" s="241"/>
      <c r="FZ450" s="241"/>
      <c r="GA450" s="241"/>
      <c r="GB450" s="241"/>
      <c r="GC450" s="241"/>
      <c r="GD450" s="241"/>
      <c r="GE450" s="241"/>
      <c r="GF450" s="241"/>
      <c r="GG450" s="241"/>
      <c r="GH450" s="241"/>
      <c r="GI450" s="241"/>
      <c r="GJ450" s="241"/>
      <c r="GK450" s="241"/>
      <c r="GL450" s="241"/>
      <c r="GM450" s="241"/>
      <c r="GN450" s="241"/>
      <c r="GO450" s="241"/>
      <c r="GP450" s="241"/>
      <c r="GQ450" s="241"/>
      <c r="GR450" s="241"/>
      <c r="GS450" s="241"/>
      <c r="GT450" s="241"/>
      <c r="GU450" s="241"/>
      <c r="GV450" s="241"/>
      <c r="GW450" s="241"/>
      <c r="GX450" s="241"/>
      <c r="GY450" s="241"/>
      <c r="GZ450" s="241"/>
      <c r="HA450" s="241"/>
      <c r="HB450" s="241"/>
      <c r="HC450" s="241"/>
      <c r="HD450" s="241"/>
      <c r="HE450" s="241"/>
      <c r="HF450" s="241"/>
    </row>
    <row r="451" spans="1:214" s="299" customFormat="1" ht="15" customHeight="1">
      <c r="A451" s="240"/>
      <c r="B451" s="241"/>
      <c r="C451" s="241"/>
      <c r="D451" s="241"/>
      <c r="E451" s="241"/>
      <c r="F451" s="241"/>
      <c r="G451" s="241"/>
      <c r="H451" s="241"/>
      <c r="I451" s="241"/>
      <c r="J451" s="241"/>
      <c r="K451" s="241"/>
      <c r="L451" s="241"/>
      <c r="M451" s="241"/>
      <c r="N451" s="241"/>
      <c r="O451" s="241"/>
      <c r="P451" s="241"/>
      <c r="Q451" s="241"/>
      <c r="R451" s="241"/>
      <c r="S451" s="241"/>
      <c r="T451" s="241"/>
      <c r="U451" s="241" t="s">
        <v>641</v>
      </c>
      <c r="V451" s="241"/>
      <c r="W451" s="241"/>
      <c r="X451" s="241"/>
      <c r="Y451" s="241"/>
      <c r="Z451" s="241"/>
      <c r="AA451" s="241"/>
      <c r="AB451" s="241"/>
      <c r="AC451" s="241" t="s">
        <v>316</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c r="DD451" s="241"/>
      <c r="DE451" s="241"/>
      <c r="DF451" s="241"/>
      <c r="DG451" s="241"/>
      <c r="DH451" s="241"/>
      <c r="DI451" s="241"/>
      <c r="DJ451" s="241"/>
      <c r="DK451" s="241"/>
      <c r="DL451" s="241"/>
      <c r="DM451" s="241"/>
      <c r="DN451" s="241"/>
      <c r="DO451" s="241"/>
      <c r="DP451" s="241"/>
      <c r="DQ451" s="241"/>
      <c r="DR451" s="241"/>
      <c r="DS451" s="241"/>
      <c r="DT451" s="241"/>
      <c r="DU451" s="241"/>
      <c r="DV451" s="241"/>
      <c r="DW451" s="241"/>
      <c r="DX451" s="241"/>
      <c r="DY451" s="241"/>
      <c r="DZ451" s="241"/>
      <c r="EA451" s="241"/>
      <c r="EB451" s="241"/>
      <c r="EC451" s="241"/>
      <c r="ED451" s="241"/>
      <c r="EE451" s="241"/>
      <c r="EF451" s="241"/>
      <c r="EG451" s="241"/>
      <c r="EH451" s="241"/>
      <c r="EI451" s="241"/>
      <c r="EJ451" s="241"/>
      <c r="EK451" s="241"/>
      <c r="EL451" s="241"/>
      <c r="EM451" s="241"/>
      <c r="EN451" s="241"/>
      <c r="EO451" s="241"/>
      <c r="EP451" s="241"/>
      <c r="EQ451" s="241"/>
      <c r="ER451" s="241"/>
      <c r="ES451" s="241"/>
      <c r="ET451" s="241"/>
      <c r="EU451" s="241"/>
      <c r="EV451" s="241"/>
      <c r="EW451" s="241"/>
      <c r="EX451" s="241"/>
      <c r="EY451" s="241"/>
      <c r="EZ451" s="241"/>
      <c r="FA451" s="241"/>
      <c r="FB451" s="241"/>
      <c r="FC451" s="241"/>
      <c r="FD451" s="241"/>
      <c r="FE451" s="241"/>
      <c r="FF451" s="241"/>
      <c r="FG451" s="241"/>
      <c r="FH451" s="241"/>
      <c r="FI451" s="241"/>
      <c r="FJ451" s="241"/>
      <c r="FK451" s="241"/>
      <c r="FL451" s="241"/>
      <c r="FM451" s="241"/>
      <c r="FN451" s="241"/>
      <c r="FO451" s="241"/>
      <c r="FP451" s="241"/>
      <c r="FQ451" s="241"/>
      <c r="FR451" s="241"/>
      <c r="FS451" s="241"/>
      <c r="FT451" s="241"/>
      <c r="FU451" s="241"/>
      <c r="FV451" s="241"/>
      <c r="FW451" s="241"/>
      <c r="FX451" s="241"/>
      <c r="FY451" s="241"/>
      <c r="FZ451" s="241"/>
      <c r="GA451" s="241"/>
      <c r="GB451" s="241"/>
      <c r="GC451" s="241"/>
      <c r="GD451" s="241"/>
      <c r="GE451" s="241"/>
      <c r="GF451" s="241"/>
      <c r="GG451" s="241"/>
      <c r="GH451" s="241"/>
      <c r="GI451" s="241"/>
      <c r="GJ451" s="241"/>
      <c r="GK451" s="241"/>
      <c r="GL451" s="241"/>
      <c r="GM451" s="241"/>
      <c r="GN451" s="241"/>
      <c r="GO451" s="241"/>
      <c r="GP451" s="241"/>
      <c r="GQ451" s="241"/>
      <c r="GR451" s="241"/>
      <c r="GS451" s="241"/>
      <c r="GT451" s="241"/>
      <c r="GU451" s="241"/>
      <c r="GV451" s="241"/>
      <c r="GW451" s="241"/>
      <c r="GX451" s="241"/>
      <c r="GY451" s="241"/>
      <c r="GZ451" s="241"/>
      <c r="HA451" s="241"/>
      <c r="HB451" s="241"/>
      <c r="HC451" s="241"/>
      <c r="HD451" s="241"/>
      <c r="HE451" s="241"/>
      <c r="HF451" s="241"/>
    </row>
    <row r="452" spans="1:214" s="299" customFormat="1" ht="15" customHeight="1">
      <c r="A452" s="240"/>
      <c r="B452" s="241"/>
      <c r="C452" s="241"/>
      <c r="D452" s="241"/>
      <c r="E452" s="241"/>
      <c r="F452" s="241"/>
      <c r="G452" s="241"/>
      <c r="H452" s="241"/>
      <c r="I452" s="241"/>
      <c r="J452" s="241"/>
      <c r="K452" s="241"/>
      <c r="L452" s="241"/>
      <c r="M452" s="241"/>
      <c r="N452" s="241"/>
      <c r="O452" s="241"/>
      <c r="P452" s="241"/>
      <c r="Q452" s="241"/>
      <c r="R452" s="241"/>
      <c r="S452" s="241"/>
      <c r="T452" s="241"/>
      <c r="U452" s="241" t="s">
        <v>642</v>
      </c>
      <c r="V452" s="241"/>
      <c r="W452" s="241"/>
      <c r="X452" s="241"/>
      <c r="Y452" s="241"/>
      <c r="Z452" s="241"/>
      <c r="AA452" s="241"/>
      <c r="AB452" s="241"/>
      <c r="AC452" s="241" t="s">
        <v>313</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c r="DV452" s="241"/>
      <c r="DW452" s="241"/>
      <c r="DX452" s="241"/>
      <c r="DY452" s="241"/>
      <c r="DZ452" s="241"/>
      <c r="EA452" s="241"/>
      <c r="EB452" s="241"/>
      <c r="EC452" s="241"/>
      <c r="ED452" s="241"/>
      <c r="EE452" s="241"/>
      <c r="EF452" s="241"/>
      <c r="EG452" s="241"/>
      <c r="EH452" s="241"/>
      <c r="EI452" s="241"/>
      <c r="EJ452" s="241"/>
      <c r="EK452" s="241"/>
      <c r="EL452" s="241"/>
      <c r="EM452" s="241"/>
      <c r="EN452" s="241"/>
      <c r="EO452" s="241"/>
      <c r="EP452" s="241"/>
      <c r="EQ452" s="241"/>
      <c r="ER452" s="241"/>
      <c r="ES452" s="241"/>
      <c r="ET452" s="241"/>
      <c r="EU452" s="241"/>
      <c r="EV452" s="241"/>
      <c r="EW452" s="241"/>
      <c r="EX452" s="241"/>
      <c r="EY452" s="241"/>
      <c r="EZ452" s="241"/>
      <c r="FA452" s="241"/>
      <c r="FB452" s="241"/>
      <c r="FC452" s="241"/>
      <c r="FD452" s="241"/>
      <c r="FE452" s="241"/>
      <c r="FF452" s="241"/>
      <c r="FG452" s="241"/>
      <c r="FH452" s="241"/>
      <c r="FI452" s="241"/>
      <c r="FJ452" s="241"/>
      <c r="FK452" s="241"/>
      <c r="FL452" s="241"/>
      <c r="FM452" s="241"/>
      <c r="FN452" s="241"/>
      <c r="FO452" s="241"/>
      <c r="FP452" s="241"/>
      <c r="FQ452" s="241"/>
      <c r="FR452" s="241"/>
      <c r="FS452" s="241"/>
      <c r="FT452" s="241"/>
      <c r="FU452" s="241"/>
      <c r="FV452" s="241"/>
      <c r="FW452" s="241"/>
      <c r="FX452" s="241"/>
      <c r="FY452" s="241"/>
      <c r="FZ452" s="241"/>
      <c r="GA452" s="241"/>
      <c r="GB452" s="241"/>
      <c r="GC452" s="241"/>
      <c r="GD452" s="241"/>
      <c r="GE452" s="241"/>
      <c r="GF452" s="241"/>
      <c r="GG452" s="241"/>
      <c r="GH452" s="241"/>
      <c r="GI452" s="241"/>
      <c r="GJ452" s="241"/>
      <c r="GK452" s="241"/>
      <c r="GL452" s="241"/>
      <c r="GM452" s="241"/>
      <c r="GN452" s="241"/>
      <c r="GO452" s="241"/>
      <c r="GP452" s="241"/>
      <c r="GQ452" s="241"/>
      <c r="GR452" s="241"/>
      <c r="GS452" s="241"/>
      <c r="GT452" s="241"/>
      <c r="GU452" s="241"/>
      <c r="GV452" s="241"/>
      <c r="GW452" s="241"/>
      <c r="GX452" s="241"/>
      <c r="GY452" s="241"/>
      <c r="GZ452" s="241"/>
      <c r="HA452" s="241"/>
      <c r="HB452" s="241"/>
      <c r="HC452" s="241"/>
      <c r="HD452" s="241"/>
      <c r="HE452" s="241"/>
      <c r="HF452" s="241"/>
    </row>
    <row r="453" spans="1:214" s="299" customFormat="1" ht="15" customHeight="1">
      <c r="A453" s="240"/>
      <c r="B453" s="241"/>
      <c r="C453" s="241"/>
      <c r="D453" s="241"/>
      <c r="E453" s="241"/>
      <c r="F453" s="241"/>
      <c r="G453" s="241"/>
      <c r="H453" s="241"/>
      <c r="I453" s="241"/>
      <c r="J453" s="241"/>
      <c r="K453" s="241"/>
      <c r="L453" s="241"/>
      <c r="M453" s="241"/>
      <c r="N453" s="241"/>
      <c r="O453" s="241"/>
      <c r="P453" s="241"/>
      <c r="Q453" s="241"/>
      <c r="R453" s="241"/>
      <c r="S453" s="241"/>
      <c r="T453" s="241"/>
      <c r="U453" s="241" t="s">
        <v>643</v>
      </c>
      <c r="V453" s="241"/>
      <c r="W453" s="241"/>
      <c r="X453" s="241"/>
      <c r="Y453" s="241"/>
      <c r="Z453" s="241"/>
      <c r="AA453" s="241"/>
      <c r="AB453" s="241"/>
      <c r="AC453" s="241" t="s">
        <v>386</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c r="DV453" s="241"/>
      <c r="DW453" s="241"/>
      <c r="DX453" s="241"/>
      <c r="DY453" s="241"/>
      <c r="DZ453" s="241"/>
      <c r="EA453" s="241"/>
      <c r="EB453" s="241"/>
      <c r="EC453" s="241"/>
      <c r="ED453" s="241"/>
      <c r="EE453" s="241"/>
      <c r="EF453" s="241"/>
      <c r="EG453" s="241"/>
      <c r="EH453" s="241"/>
      <c r="EI453" s="241"/>
      <c r="EJ453" s="241"/>
      <c r="EK453" s="241"/>
      <c r="EL453" s="241"/>
      <c r="EM453" s="241"/>
      <c r="EN453" s="241"/>
      <c r="EO453" s="241"/>
      <c r="EP453" s="241"/>
      <c r="EQ453" s="241"/>
      <c r="ER453" s="241"/>
      <c r="ES453" s="241"/>
      <c r="ET453" s="241"/>
      <c r="EU453" s="241"/>
      <c r="EV453" s="241"/>
      <c r="EW453" s="241"/>
      <c r="EX453" s="241"/>
      <c r="EY453" s="241"/>
      <c r="EZ453" s="241"/>
      <c r="FA453" s="241"/>
      <c r="FB453" s="241"/>
      <c r="FC453" s="241"/>
      <c r="FD453" s="241"/>
      <c r="FE453" s="241"/>
      <c r="FF453" s="241"/>
      <c r="FG453" s="241"/>
      <c r="FH453" s="241"/>
      <c r="FI453" s="241"/>
      <c r="FJ453" s="241"/>
      <c r="FK453" s="241"/>
      <c r="FL453" s="241"/>
      <c r="FM453" s="241"/>
      <c r="FN453" s="241"/>
      <c r="FO453" s="241"/>
      <c r="FP453" s="241"/>
      <c r="FQ453" s="241"/>
      <c r="FR453" s="241"/>
      <c r="FS453" s="241"/>
      <c r="FT453" s="241"/>
      <c r="FU453" s="241"/>
      <c r="FV453" s="241"/>
      <c r="FW453" s="241"/>
      <c r="FX453" s="241"/>
      <c r="FY453" s="241"/>
      <c r="FZ453" s="241"/>
      <c r="GA453" s="241"/>
      <c r="GB453" s="241"/>
      <c r="GC453" s="241"/>
      <c r="GD453" s="241"/>
      <c r="GE453" s="241"/>
      <c r="GF453" s="241"/>
      <c r="GG453" s="241"/>
      <c r="GH453" s="241"/>
      <c r="GI453" s="241"/>
      <c r="GJ453" s="241"/>
      <c r="GK453" s="241"/>
      <c r="GL453" s="241"/>
      <c r="GM453" s="241"/>
      <c r="GN453" s="241"/>
      <c r="GO453" s="241"/>
      <c r="GP453" s="241"/>
      <c r="GQ453" s="241"/>
      <c r="GR453" s="241"/>
      <c r="GS453" s="241"/>
      <c r="GT453" s="241"/>
      <c r="GU453" s="241"/>
      <c r="GV453" s="241"/>
      <c r="GW453" s="241"/>
      <c r="GX453" s="241"/>
      <c r="GY453" s="241"/>
      <c r="GZ453" s="241"/>
      <c r="HA453" s="241"/>
      <c r="HB453" s="241"/>
      <c r="HC453" s="241"/>
      <c r="HD453" s="241"/>
      <c r="HE453" s="241"/>
      <c r="HF453" s="241"/>
    </row>
    <row r="454" spans="1:214" s="299" customFormat="1" ht="15" customHeight="1">
      <c r="A454" s="240"/>
      <c r="B454" s="241"/>
      <c r="C454" s="241"/>
      <c r="D454" s="241"/>
      <c r="E454" s="241"/>
      <c r="F454" s="241"/>
      <c r="G454" s="241"/>
      <c r="H454" s="241"/>
      <c r="I454" s="241"/>
      <c r="J454" s="241"/>
      <c r="K454" s="241"/>
      <c r="L454" s="241"/>
      <c r="M454" s="241"/>
      <c r="N454" s="241"/>
      <c r="O454" s="241"/>
      <c r="P454" s="241"/>
      <c r="Q454" s="241"/>
      <c r="R454" s="241"/>
      <c r="S454" s="241"/>
      <c r="T454" s="241"/>
      <c r="U454" s="241" t="s">
        <v>644</v>
      </c>
      <c r="V454" s="241"/>
      <c r="W454" s="241"/>
      <c r="X454" s="241"/>
      <c r="Y454" s="241"/>
      <c r="Z454" s="241"/>
      <c r="AA454" s="241"/>
      <c r="AB454" s="241"/>
      <c r="AC454" s="241" t="s">
        <v>309</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c r="DD454" s="241"/>
      <c r="DE454" s="241"/>
      <c r="DF454" s="241"/>
      <c r="DG454" s="241"/>
      <c r="DH454" s="241"/>
      <c r="DI454" s="241"/>
      <c r="DJ454" s="241"/>
      <c r="DK454" s="241"/>
      <c r="DL454" s="241"/>
      <c r="DM454" s="241"/>
      <c r="DN454" s="241"/>
      <c r="DO454" s="241"/>
      <c r="DP454" s="241"/>
      <c r="DQ454" s="241"/>
      <c r="DR454" s="241"/>
      <c r="DS454" s="241"/>
      <c r="DT454" s="241"/>
      <c r="DU454" s="241"/>
      <c r="DV454" s="241"/>
      <c r="DW454" s="241"/>
      <c r="DX454" s="241"/>
      <c r="DY454" s="241"/>
      <c r="DZ454" s="241"/>
      <c r="EA454" s="241"/>
      <c r="EB454" s="241"/>
      <c r="EC454" s="241"/>
      <c r="ED454" s="241"/>
      <c r="EE454" s="241"/>
      <c r="EF454" s="241"/>
      <c r="EG454" s="241"/>
      <c r="EH454" s="241"/>
      <c r="EI454" s="241"/>
      <c r="EJ454" s="241"/>
      <c r="EK454" s="241"/>
      <c r="EL454" s="241"/>
      <c r="EM454" s="241"/>
      <c r="EN454" s="241"/>
      <c r="EO454" s="241"/>
      <c r="EP454" s="241"/>
      <c r="EQ454" s="241"/>
      <c r="ER454" s="241"/>
      <c r="ES454" s="241"/>
      <c r="ET454" s="241"/>
      <c r="EU454" s="241"/>
      <c r="EV454" s="241"/>
      <c r="EW454" s="241"/>
      <c r="EX454" s="241"/>
      <c r="EY454" s="241"/>
      <c r="EZ454" s="241"/>
      <c r="FA454" s="241"/>
      <c r="FB454" s="241"/>
      <c r="FC454" s="241"/>
      <c r="FD454" s="241"/>
      <c r="FE454" s="241"/>
      <c r="FF454" s="241"/>
      <c r="FG454" s="241"/>
      <c r="FH454" s="241"/>
      <c r="FI454" s="241"/>
      <c r="FJ454" s="241"/>
      <c r="FK454" s="241"/>
      <c r="FL454" s="241"/>
      <c r="FM454" s="241"/>
      <c r="FN454" s="241"/>
      <c r="FO454" s="241"/>
      <c r="FP454" s="241"/>
      <c r="FQ454" s="241"/>
      <c r="FR454" s="241"/>
      <c r="FS454" s="241"/>
      <c r="FT454" s="241"/>
      <c r="FU454" s="241"/>
      <c r="FV454" s="241"/>
      <c r="FW454" s="241"/>
      <c r="FX454" s="241"/>
      <c r="FY454" s="241"/>
      <c r="FZ454" s="241"/>
      <c r="GA454" s="241"/>
      <c r="GB454" s="241"/>
      <c r="GC454" s="241"/>
      <c r="GD454" s="241"/>
      <c r="GE454" s="241"/>
      <c r="GF454" s="241"/>
      <c r="GG454" s="241"/>
      <c r="GH454" s="241"/>
      <c r="GI454" s="241"/>
      <c r="GJ454" s="241"/>
      <c r="GK454" s="241"/>
      <c r="GL454" s="241"/>
      <c r="GM454" s="241"/>
      <c r="GN454" s="241"/>
      <c r="GO454" s="241"/>
      <c r="GP454" s="241"/>
      <c r="GQ454" s="241"/>
      <c r="GR454" s="241"/>
      <c r="GS454" s="241"/>
      <c r="GT454" s="241"/>
      <c r="GU454" s="241"/>
      <c r="GV454" s="241"/>
      <c r="GW454" s="241"/>
      <c r="GX454" s="241"/>
      <c r="GY454" s="241"/>
      <c r="GZ454" s="241"/>
      <c r="HA454" s="241"/>
      <c r="HB454" s="241"/>
      <c r="HC454" s="241"/>
      <c r="HD454" s="241"/>
      <c r="HE454" s="241"/>
      <c r="HF454" s="241"/>
    </row>
    <row r="455" spans="1:214" s="299" customFormat="1" ht="15" customHeight="1">
      <c r="A455" s="240"/>
      <c r="B455" s="241"/>
      <c r="C455" s="241"/>
      <c r="D455" s="241"/>
      <c r="E455" s="241"/>
      <c r="F455" s="241"/>
      <c r="G455" s="241"/>
      <c r="H455" s="241"/>
      <c r="I455" s="241"/>
      <c r="J455" s="241"/>
      <c r="K455" s="241"/>
      <c r="L455" s="241"/>
      <c r="M455" s="241"/>
      <c r="N455" s="241"/>
      <c r="O455" s="241"/>
      <c r="P455" s="241"/>
      <c r="Q455" s="241"/>
      <c r="R455" s="241"/>
      <c r="S455" s="241"/>
      <c r="T455" s="241"/>
      <c r="U455" s="241" t="s">
        <v>645</v>
      </c>
      <c r="V455" s="241"/>
      <c r="W455" s="241"/>
      <c r="X455" s="241"/>
      <c r="Y455" s="241"/>
      <c r="Z455" s="241"/>
      <c r="AA455" s="241"/>
      <c r="AB455" s="241"/>
      <c r="AC455" s="241" t="s">
        <v>386</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c r="DD455" s="241"/>
      <c r="DE455" s="241"/>
      <c r="DF455" s="241"/>
      <c r="DG455" s="241"/>
      <c r="DH455" s="241"/>
      <c r="DI455" s="241"/>
      <c r="DJ455" s="241"/>
      <c r="DK455" s="241"/>
      <c r="DL455" s="241"/>
      <c r="DM455" s="241"/>
      <c r="DN455" s="241"/>
      <c r="DO455" s="241"/>
      <c r="DP455" s="241"/>
      <c r="DQ455" s="241"/>
      <c r="DR455" s="241"/>
      <c r="DS455" s="241"/>
      <c r="DT455" s="241"/>
      <c r="DU455" s="241"/>
      <c r="DV455" s="241"/>
      <c r="DW455" s="241"/>
      <c r="DX455" s="241"/>
      <c r="DY455" s="241"/>
      <c r="DZ455" s="241"/>
      <c r="EA455" s="241"/>
      <c r="EB455" s="241"/>
      <c r="EC455" s="241"/>
      <c r="ED455" s="241"/>
      <c r="EE455" s="241"/>
      <c r="EF455" s="241"/>
      <c r="EG455" s="241"/>
      <c r="EH455" s="241"/>
      <c r="EI455" s="241"/>
      <c r="EJ455" s="241"/>
      <c r="EK455" s="241"/>
      <c r="EL455" s="241"/>
      <c r="EM455" s="241"/>
      <c r="EN455" s="241"/>
      <c r="EO455" s="241"/>
      <c r="EP455" s="241"/>
      <c r="EQ455" s="241"/>
      <c r="ER455" s="241"/>
      <c r="ES455" s="241"/>
      <c r="ET455" s="241"/>
      <c r="EU455" s="241"/>
      <c r="EV455" s="241"/>
      <c r="EW455" s="241"/>
      <c r="EX455" s="241"/>
      <c r="EY455" s="241"/>
      <c r="EZ455" s="241"/>
      <c r="FA455" s="241"/>
      <c r="FB455" s="241"/>
      <c r="FC455" s="241"/>
      <c r="FD455" s="241"/>
      <c r="FE455" s="241"/>
      <c r="FF455" s="241"/>
      <c r="FG455" s="241"/>
      <c r="FH455" s="241"/>
      <c r="FI455" s="241"/>
      <c r="FJ455" s="241"/>
      <c r="FK455" s="241"/>
      <c r="FL455" s="241"/>
      <c r="FM455" s="241"/>
      <c r="FN455" s="241"/>
      <c r="FO455" s="241"/>
      <c r="FP455" s="241"/>
      <c r="FQ455" s="241"/>
      <c r="FR455" s="241"/>
      <c r="FS455" s="241"/>
      <c r="FT455" s="241"/>
      <c r="FU455" s="241"/>
      <c r="FV455" s="241"/>
      <c r="FW455" s="241"/>
      <c r="FX455" s="241"/>
      <c r="FY455" s="241"/>
      <c r="FZ455" s="241"/>
      <c r="GA455" s="241"/>
      <c r="GB455" s="241"/>
      <c r="GC455" s="241"/>
      <c r="GD455" s="241"/>
      <c r="GE455" s="241"/>
      <c r="GF455" s="241"/>
      <c r="GG455" s="241"/>
      <c r="GH455" s="241"/>
      <c r="GI455" s="241"/>
      <c r="GJ455" s="241"/>
      <c r="GK455" s="241"/>
      <c r="GL455" s="241"/>
      <c r="GM455" s="241"/>
      <c r="GN455" s="241"/>
      <c r="GO455" s="241"/>
      <c r="GP455" s="241"/>
      <c r="GQ455" s="241"/>
      <c r="GR455" s="241"/>
      <c r="GS455" s="241"/>
      <c r="GT455" s="241"/>
      <c r="GU455" s="241"/>
      <c r="GV455" s="241"/>
      <c r="GW455" s="241"/>
      <c r="GX455" s="241"/>
      <c r="GY455" s="241"/>
      <c r="GZ455" s="241"/>
      <c r="HA455" s="241"/>
      <c r="HB455" s="241"/>
      <c r="HC455" s="241"/>
      <c r="HD455" s="241"/>
      <c r="HE455" s="241"/>
      <c r="HF455" s="241"/>
    </row>
    <row r="456" spans="1:214" s="299" customFormat="1" ht="15" customHeight="1">
      <c r="A456" s="240"/>
      <c r="B456" s="241"/>
      <c r="C456" s="241"/>
      <c r="D456" s="241"/>
      <c r="E456" s="241"/>
      <c r="F456" s="241"/>
      <c r="G456" s="241"/>
      <c r="H456" s="241"/>
      <c r="I456" s="241"/>
      <c r="J456" s="241"/>
      <c r="K456" s="241"/>
      <c r="L456" s="241"/>
      <c r="M456" s="241"/>
      <c r="N456" s="241"/>
      <c r="O456" s="241"/>
      <c r="P456" s="241"/>
      <c r="Q456" s="241"/>
      <c r="R456" s="241"/>
      <c r="S456" s="241"/>
      <c r="T456" s="241"/>
      <c r="U456" s="241" t="s">
        <v>646</v>
      </c>
      <c r="V456" s="241"/>
      <c r="W456" s="241"/>
      <c r="X456" s="241"/>
      <c r="Y456" s="241"/>
      <c r="Z456" s="241"/>
      <c r="AA456" s="241"/>
      <c r="AB456" s="241"/>
      <c r="AC456" s="241" t="s">
        <v>325</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c r="DD456" s="241"/>
      <c r="DE456" s="241"/>
      <c r="DF456" s="241"/>
      <c r="DG456" s="241"/>
      <c r="DH456" s="241"/>
      <c r="DI456" s="241"/>
      <c r="DJ456" s="241"/>
      <c r="DK456" s="241"/>
      <c r="DL456" s="241"/>
      <c r="DM456" s="241"/>
      <c r="DN456" s="241"/>
      <c r="DO456" s="241"/>
      <c r="DP456" s="241"/>
      <c r="DQ456" s="241"/>
      <c r="DR456" s="241"/>
      <c r="DS456" s="241"/>
      <c r="DT456" s="241"/>
      <c r="DU456" s="241"/>
      <c r="DV456" s="241"/>
      <c r="DW456" s="241"/>
      <c r="DX456" s="241"/>
      <c r="DY456" s="241"/>
      <c r="DZ456" s="241"/>
      <c r="EA456" s="241"/>
      <c r="EB456" s="241"/>
      <c r="EC456" s="241"/>
      <c r="ED456" s="241"/>
      <c r="EE456" s="241"/>
      <c r="EF456" s="241"/>
      <c r="EG456" s="241"/>
      <c r="EH456" s="241"/>
      <c r="EI456" s="241"/>
      <c r="EJ456" s="241"/>
      <c r="EK456" s="241"/>
      <c r="EL456" s="241"/>
      <c r="EM456" s="241"/>
      <c r="EN456" s="241"/>
      <c r="EO456" s="241"/>
      <c r="EP456" s="241"/>
      <c r="EQ456" s="241"/>
      <c r="ER456" s="241"/>
      <c r="ES456" s="241"/>
      <c r="ET456" s="241"/>
      <c r="EU456" s="241"/>
      <c r="EV456" s="241"/>
      <c r="EW456" s="241"/>
      <c r="EX456" s="241"/>
      <c r="EY456" s="241"/>
      <c r="EZ456" s="241"/>
      <c r="FA456" s="241"/>
      <c r="FB456" s="241"/>
      <c r="FC456" s="241"/>
      <c r="FD456" s="241"/>
      <c r="FE456" s="241"/>
      <c r="FF456" s="241"/>
      <c r="FG456" s="241"/>
      <c r="FH456" s="241"/>
      <c r="FI456" s="241"/>
      <c r="FJ456" s="241"/>
      <c r="FK456" s="241"/>
      <c r="FL456" s="241"/>
      <c r="FM456" s="241"/>
      <c r="FN456" s="241"/>
      <c r="FO456" s="241"/>
      <c r="FP456" s="241"/>
      <c r="FQ456" s="241"/>
      <c r="FR456" s="241"/>
      <c r="FS456" s="241"/>
      <c r="FT456" s="241"/>
      <c r="FU456" s="241"/>
      <c r="FV456" s="241"/>
      <c r="FW456" s="241"/>
      <c r="FX456" s="241"/>
      <c r="FY456" s="241"/>
      <c r="FZ456" s="241"/>
      <c r="GA456" s="241"/>
      <c r="GB456" s="241"/>
      <c r="GC456" s="241"/>
      <c r="GD456" s="241"/>
      <c r="GE456" s="241"/>
      <c r="GF456" s="241"/>
      <c r="GG456" s="241"/>
      <c r="GH456" s="241"/>
      <c r="GI456" s="241"/>
      <c r="GJ456" s="241"/>
      <c r="GK456" s="241"/>
      <c r="GL456" s="241"/>
      <c r="GM456" s="241"/>
      <c r="GN456" s="241"/>
      <c r="GO456" s="241"/>
      <c r="GP456" s="241"/>
      <c r="GQ456" s="241"/>
      <c r="GR456" s="241"/>
      <c r="GS456" s="241"/>
      <c r="GT456" s="241"/>
      <c r="GU456" s="241"/>
      <c r="GV456" s="241"/>
      <c r="GW456" s="241"/>
      <c r="GX456" s="241"/>
      <c r="GY456" s="241"/>
      <c r="GZ456" s="241"/>
      <c r="HA456" s="241"/>
      <c r="HB456" s="241"/>
      <c r="HC456" s="241"/>
      <c r="HD456" s="241"/>
      <c r="HE456" s="241"/>
      <c r="HF456" s="241"/>
    </row>
    <row r="457" spans="1:214" s="299" customFormat="1" ht="15" customHeight="1">
      <c r="A457" s="240"/>
      <c r="B457" s="241"/>
      <c r="C457" s="241"/>
      <c r="D457" s="241"/>
      <c r="E457" s="241"/>
      <c r="F457" s="241"/>
      <c r="G457" s="241"/>
      <c r="H457" s="241"/>
      <c r="I457" s="241"/>
      <c r="J457" s="241"/>
      <c r="K457" s="241"/>
      <c r="L457" s="241"/>
      <c r="M457" s="241"/>
      <c r="N457" s="241"/>
      <c r="O457" s="241"/>
      <c r="P457" s="241"/>
      <c r="Q457" s="241"/>
      <c r="R457" s="241"/>
      <c r="S457" s="241"/>
      <c r="T457" s="241"/>
      <c r="U457" s="241" t="s">
        <v>647</v>
      </c>
      <c r="V457" s="241"/>
      <c r="W457" s="241"/>
      <c r="X457" s="241"/>
      <c r="Y457" s="241"/>
      <c r="Z457" s="241"/>
      <c r="AA457" s="241"/>
      <c r="AB457" s="241"/>
      <c r="AC457" s="241" t="s">
        <v>350</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241"/>
      <c r="ET457" s="241"/>
      <c r="EU457" s="241"/>
      <c r="EV457" s="241"/>
      <c r="EW457" s="241"/>
      <c r="EX457" s="241"/>
      <c r="EY457" s="241"/>
      <c r="EZ457" s="241"/>
      <c r="FA457" s="241"/>
      <c r="FB457" s="241"/>
      <c r="FC457" s="241"/>
      <c r="FD457" s="241"/>
      <c r="FE457" s="241"/>
      <c r="FF457" s="241"/>
      <c r="FG457" s="241"/>
      <c r="FH457" s="241"/>
      <c r="FI457" s="241"/>
      <c r="FJ457" s="241"/>
      <c r="FK457" s="241"/>
      <c r="FL457" s="241"/>
      <c r="FM457" s="241"/>
      <c r="FN457" s="241"/>
      <c r="FO457" s="241"/>
      <c r="FP457" s="241"/>
      <c r="FQ457" s="241"/>
      <c r="FR457" s="241"/>
      <c r="FS457" s="241"/>
      <c r="FT457" s="241"/>
      <c r="FU457" s="241"/>
      <c r="FV457" s="241"/>
      <c r="FW457" s="241"/>
      <c r="FX457" s="241"/>
      <c r="FY457" s="241"/>
      <c r="FZ457" s="241"/>
      <c r="GA457" s="241"/>
      <c r="GB457" s="241"/>
      <c r="GC457" s="241"/>
      <c r="GD457" s="241"/>
      <c r="GE457" s="241"/>
      <c r="GF457" s="241"/>
      <c r="GG457" s="241"/>
      <c r="GH457" s="241"/>
      <c r="GI457" s="241"/>
      <c r="GJ457" s="241"/>
      <c r="GK457" s="241"/>
      <c r="GL457" s="241"/>
      <c r="GM457" s="241"/>
      <c r="GN457" s="241"/>
      <c r="GO457" s="241"/>
      <c r="GP457" s="241"/>
      <c r="GQ457" s="241"/>
      <c r="GR457" s="241"/>
      <c r="GS457" s="241"/>
      <c r="GT457" s="241"/>
      <c r="GU457" s="241"/>
      <c r="GV457" s="241"/>
      <c r="GW457" s="241"/>
      <c r="GX457" s="241"/>
      <c r="GY457" s="241"/>
      <c r="GZ457" s="241"/>
      <c r="HA457" s="241"/>
      <c r="HB457" s="241"/>
      <c r="HC457" s="241"/>
      <c r="HD457" s="241"/>
      <c r="HE457" s="241"/>
      <c r="HF457" s="241"/>
    </row>
    <row r="458" spans="1:214" s="299" customFormat="1" ht="15" customHeight="1">
      <c r="A458" s="240"/>
      <c r="B458" s="241"/>
      <c r="C458" s="241"/>
      <c r="D458" s="241"/>
      <c r="E458" s="241"/>
      <c r="F458" s="241"/>
      <c r="G458" s="241"/>
      <c r="H458" s="241"/>
      <c r="I458" s="241"/>
      <c r="J458" s="241"/>
      <c r="K458" s="241"/>
      <c r="L458" s="241"/>
      <c r="M458" s="241"/>
      <c r="N458" s="241"/>
      <c r="O458" s="241"/>
      <c r="P458" s="241"/>
      <c r="Q458" s="241"/>
      <c r="R458" s="241"/>
      <c r="S458" s="241"/>
      <c r="T458" s="241"/>
      <c r="U458" s="241" t="s">
        <v>648</v>
      </c>
      <c r="V458" s="241"/>
      <c r="W458" s="241"/>
      <c r="X458" s="241"/>
      <c r="Y458" s="241"/>
      <c r="Z458" s="241"/>
      <c r="AA458" s="241"/>
      <c r="AB458" s="241"/>
      <c r="AC458" s="241" t="s">
        <v>325</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c r="DD458" s="241"/>
      <c r="DE458" s="241"/>
      <c r="DF458" s="241"/>
      <c r="DG458" s="241"/>
      <c r="DH458" s="241"/>
      <c r="DI458" s="241"/>
      <c r="DJ458" s="241"/>
      <c r="DK458" s="241"/>
      <c r="DL458" s="241"/>
      <c r="DM458" s="241"/>
      <c r="DN458" s="241"/>
      <c r="DO458" s="241"/>
      <c r="DP458" s="241"/>
      <c r="DQ458" s="241"/>
      <c r="DR458" s="241"/>
      <c r="DS458" s="241"/>
      <c r="DT458" s="241"/>
      <c r="DU458" s="241"/>
      <c r="DV458" s="241"/>
      <c r="DW458" s="241"/>
      <c r="DX458" s="241"/>
      <c r="DY458" s="241"/>
      <c r="DZ458" s="241"/>
      <c r="EA458" s="241"/>
      <c r="EB458" s="241"/>
      <c r="EC458" s="241"/>
      <c r="ED458" s="241"/>
      <c r="EE458" s="241"/>
      <c r="EF458" s="241"/>
      <c r="EG458" s="241"/>
      <c r="EH458" s="241"/>
      <c r="EI458" s="241"/>
      <c r="EJ458" s="241"/>
      <c r="EK458" s="241"/>
      <c r="EL458" s="241"/>
      <c r="EM458" s="241"/>
      <c r="EN458" s="241"/>
      <c r="EO458" s="241"/>
      <c r="EP458" s="241"/>
      <c r="EQ458" s="241"/>
      <c r="ER458" s="241"/>
      <c r="ES458" s="241"/>
      <c r="ET458" s="241"/>
      <c r="EU458" s="241"/>
      <c r="EV458" s="241"/>
      <c r="EW458" s="241"/>
      <c r="EX458" s="241"/>
      <c r="EY458" s="241"/>
      <c r="EZ458" s="241"/>
      <c r="FA458" s="241"/>
      <c r="FB458" s="241"/>
      <c r="FC458" s="241"/>
      <c r="FD458" s="241"/>
      <c r="FE458" s="241"/>
      <c r="FF458" s="241"/>
      <c r="FG458" s="241"/>
      <c r="FH458" s="241"/>
      <c r="FI458" s="241"/>
      <c r="FJ458" s="241"/>
      <c r="FK458" s="241"/>
      <c r="FL458" s="241"/>
      <c r="FM458" s="241"/>
      <c r="FN458" s="241"/>
      <c r="FO458" s="241"/>
      <c r="FP458" s="241"/>
      <c r="FQ458" s="241"/>
      <c r="FR458" s="241"/>
      <c r="FS458" s="241"/>
      <c r="FT458" s="241"/>
      <c r="FU458" s="241"/>
      <c r="FV458" s="241"/>
      <c r="FW458" s="241"/>
      <c r="FX458" s="241"/>
      <c r="FY458" s="241"/>
      <c r="FZ458" s="241"/>
      <c r="GA458" s="241"/>
      <c r="GB458" s="241"/>
      <c r="GC458" s="241"/>
      <c r="GD458" s="241"/>
      <c r="GE458" s="241"/>
      <c r="GF458" s="241"/>
      <c r="GG458" s="241"/>
      <c r="GH458" s="241"/>
      <c r="GI458" s="241"/>
      <c r="GJ458" s="241"/>
      <c r="GK458" s="241"/>
      <c r="GL458" s="241"/>
      <c r="GM458" s="241"/>
      <c r="GN458" s="241"/>
      <c r="GO458" s="241"/>
      <c r="GP458" s="241"/>
      <c r="GQ458" s="241"/>
      <c r="GR458" s="241"/>
      <c r="GS458" s="241"/>
      <c r="GT458" s="241"/>
      <c r="GU458" s="241"/>
      <c r="GV458" s="241"/>
      <c r="GW458" s="241"/>
      <c r="GX458" s="241"/>
      <c r="GY458" s="241"/>
      <c r="GZ458" s="241"/>
      <c r="HA458" s="241"/>
      <c r="HB458" s="241"/>
      <c r="HC458" s="241"/>
      <c r="HD458" s="241"/>
      <c r="HE458" s="241"/>
      <c r="HF458" s="241"/>
    </row>
    <row r="459" spans="1:214" s="299" customFormat="1" ht="15" customHeight="1">
      <c r="A459" s="240"/>
      <c r="B459" s="241"/>
      <c r="C459" s="241"/>
      <c r="D459" s="241"/>
      <c r="E459" s="241"/>
      <c r="F459" s="241"/>
      <c r="G459" s="241"/>
      <c r="H459" s="241"/>
      <c r="I459" s="241"/>
      <c r="J459" s="241"/>
      <c r="K459" s="241"/>
      <c r="L459" s="241"/>
      <c r="M459" s="241"/>
      <c r="N459" s="241"/>
      <c r="O459" s="241"/>
      <c r="P459" s="241"/>
      <c r="Q459" s="241"/>
      <c r="R459" s="241"/>
      <c r="S459" s="241"/>
      <c r="T459" s="241"/>
      <c r="U459" s="241" t="s">
        <v>649</v>
      </c>
      <c r="V459" s="241"/>
      <c r="W459" s="241"/>
      <c r="X459" s="241"/>
      <c r="Y459" s="241"/>
      <c r="Z459" s="241"/>
      <c r="AA459" s="241"/>
      <c r="AB459" s="241"/>
      <c r="AC459" s="241" t="s">
        <v>325</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c r="DV459" s="241"/>
      <c r="DW459" s="241"/>
      <c r="DX459" s="241"/>
      <c r="DY459" s="241"/>
      <c r="DZ459" s="241"/>
      <c r="EA459" s="241"/>
      <c r="EB459" s="241"/>
      <c r="EC459" s="241"/>
      <c r="ED459" s="241"/>
      <c r="EE459" s="241"/>
      <c r="EF459" s="241"/>
      <c r="EG459" s="241"/>
      <c r="EH459" s="241"/>
      <c r="EI459" s="241"/>
      <c r="EJ459" s="241"/>
      <c r="EK459" s="241"/>
      <c r="EL459" s="241"/>
      <c r="EM459" s="241"/>
      <c r="EN459" s="241"/>
      <c r="EO459" s="241"/>
      <c r="EP459" s="241"/>
      <c r="EQ459" s="241"/>
      <c r="ER459" s="241"/>
      <c r="ES459" s="241"/>
      <c r="ET459" s="241"/>
      <c r="EU459" s="241"/>
      <c r="EV459" s="241"/>
      <c r="EW459" s="241"/>
      <c r="EX459" s="241"/>
      <c r="EY459" s="241"/>
      <c r="EZ459" s="241"/>
      <c r="FA459" s="241"/>
      <c r="FB459" s="241"/>
      <c r="FC459" s="241"/>
      <c r="FD459" s="241"/>
      <c r="FE459" s="241"/>
      <c r="FF459" s="241"/>
      <c r="FG459" s="241"/>
      <c r="FH459" s="241"/>
      <c r="FI459" s="241"/>
      <c r="FJ459" s="241"/>
      <c r="FK459" s="241"/>
      <c r="FL459" s="241"/>
      <c r="FM459" s="241"/>
      <c r="FN459" s="241"/>
      <c r="FO459" s="241"/>
      <c r="FP459" s="241"/>
      <c r="FQ459" s="241"/>
      <c r="FR459" s="241"/>
      <c r="FS459" s="241"/>
      <c r="FT459" s="241"/>
      <c r="FU459" s="241"/>
      <c r="FV459" s="241"/>
      <c r="FW459" s="241"/>
      <c r="FX459" s="241"/>
      <c r="FY459" s="241"/>
      <c r="FZ459" s="241"/>
      <c r="GA459" s="241"/>
      <c r="GB459" s="241"/>
      <c r="GC459" s="241"/>
      <c r="GD459" s="241"/>
      <c r="GE459" s="241"/>
      <c r="GF459" s="241"/>
      <c r="GG459" s="241"/>
      <c r="GH459" s="241"/>
      <c r="GI459" s="241"/>
      <c r="GJ459" s="241"/>
      <c r="GK459" s="241"/>
      <c r="GL459" s="241"/>
      <c r="GM459" s="241"/>
      <c r="GN459" s="241"/>
      <c r="GO459" s="241"/>
      <c r="GP459" s="241"/>
      <c r="GQ459" s="241"/>
      <c r="GR459" s="241"/>
      <c r="GS459" s="241"/>
      <c r="GT459" s="241"/>
      <c r="GU459" s="241"/>
      <c r="GV459" s="241"/>
      <c r="GW459" s="241"/>
      <c r="GX459" s="241"/>
      <c r="GY459" s="241"/>
      <c r="GZ459" s="241"/>
      <c r="HA459" s="241"/>
      <c r="HB459" s="241"/>
      <c r="HC459" s="241"/>
      <c r="HD459" s="241"/>
      <c r="HE459" s="241"/>
      <c r="HF459" s="241"/>
    </row>
    <row r="460" spans="1:214" s="299" customFormat="1" ht="15" customHeight="1">
      <c r="A460" s="240"/>
      <c r="B460" s="241"/>
      <c r="C460" s="241"/>
      <c r="D460" s="241"/>
      <c r="E460" s="241"/>
      <c r="F460" s="241"/>
      <c r="G460" s="241"/>
      <c r="H460" s="241"/>
      <c r="I460" s="241"/>
      <c r="J460" s="241"/>
      <c r="K460" s="241"/>
      <c r="L460" s="241"/>
      <c r="M460" s="241"/>
      <c r="N460" s="241"/>
      <c r="O460" s="241"/>
      <c r="P460" s="241"/>
      <c r="Q460" s="241"/>
      <c r="R460" s="241"/>
      <c r="S460" s="241"/>
      <c r="T460" s="241"/>
      <c r="U460" s="241" t="s">
        <v>650</v>
      </c>
      <c r="V460" s="241"/>
      <c r="W460" s="241"/>
      <c r="X460" s="241"/>
      <c r="Y460" s="241"/>
      <c r="Z460" s="241"/>
      <c r="AA460" s="241"/>
      <c r="AB460" s="241"/>
      <c r="AC460" s="241" t="s">
        <v>386</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c r="DT460" s="241"/>
      <c r="DU460" s="241"/>
      <c r="DV460" s="241"/>
      <c r="DW460" s="241"/>
      <c r="DX460" s="241"/>
      <c r="DY460" s="241"/>
      <c r="DZ460" s="241"/>
      <c r="EA460" s="241"/>
      <c r="EB460" s="241"/>
      <c r="EC460" s="241"/>
      <c r="ED460" s="241"/>
      <c r="EE460" s="241"/>
      <c r="EF460" s="241"/>
      <c r="EG460" s="241"/>
      <c r="EH460" s="241"/>
      <c r="EI460" s="241"/>
      <c r="EJ460" s="241"/>
      <c r="EK460" s="241"/>
      <c r="EL460" s="241"/>
      <c r="EM460" s="241"/>
      <c r="EN460" s="241"/>
      <c r="EO460" s="241"/>
      <c r="EP460" s="241"/>
      <c r="EQ460" s="241"/>
      <c r="ER460" s="241"/>
      <c r="ES460" s="241"/>
      <c r="ET460" s="241"/>
      <c r="EU460" s="241"/>
      <c r="EV460" s="241"/>
      <c r="EW460" s="241"/>
      <c r="EX460" s="241"/>
      <c r="EY460" s="241"/>
      <c r="EZ460" s="241"/>
      <c r="FA460" s="241"/>
      <c r="FB460" s="241"/>
      <c r="FC460" s="241"/>
      <c r="FD460" s="241"/>
      <c r="FE460" s="241"/>
      <c r="FF460" s="241"/>
      <c r="FG460" s="241"/>
      <c r="FH460" s="241"/>
      <c r="FI460" s="241"/>
      <c r="FJ460" s="241"/>
      <c r="FK460" s="241"/>
      <c r="FL460" s="241"/>
      <c r="FM460" s="241"/>
      <c r="FN460" s="241"/>
      <c r="FO460" s="241"/>
      <c r="FP460" s="241"/>
      <c r="FQ460" s="241"/>
      <c r="FR460" s="241"/>
      <c r="FS460" s="241"/>
      <c r="FT460" s="241"/>
      <c r="FU460" s="241"/>
      <c r="FV460" s="241"/>
      <c r="FW460" s="241"/>
      <c r="FX460" s="241"/>
      <c r="FY460" s="241"/>
      <c r="FZ460" s="241"/>
      <c r="GA460" s="241"/>
      <c r="GB460" s="241"/>
      <c r="GC460" s="241"/>
      <c r="GD460" s="241"/>
      <c r="GE460" s="241"/>
      <c r="GF460" s="241"/>
      <c r="GG460" s="241"/>
      <c r="GH460" s="241"/>
      <c r="GI460" s="241"/>
      <c r="GJ460" s="241"/>
      <c r="GK460" s="241"/>
      <c r="GL460" s="241"/>
      <c r="GM460" s="241"/>
      <c r="GN460" s="241"/>
      <c r="GO460" s="241"/>
      <c r="GP460" s="241"/>
      <c r="GQ460" s="241"/>
      <c r="GR460" s="241"/>
      <c r="GS460" s="241"/>
      <c r="GT460" s="241"/>
      <c r="GU460" s="241"/>
      <c r="GV460" s="241"/>
      <c r="GW460" s="241"/>
      <c r="GX460" s="241"/>
      <c r="GY460" s="241"/>
      <c r="GZ460" s="241"/>
      <c r="HA460" s="241"/>
      <c r="HB460" s="241"/>
      <c r="HC460" s="241"/>
      <c r="HD460" s="241"/>
      <c r="HE460" s="241"/>
      <c r="HF460" s="241"/>
    </row>
    <row r="461" spans="1:214" s="299" customFormat="1" ht="15" customHeight="1">
      <c r="A461" s="240"/>
      <c r="B461" s="241"/>
      <c r="C461" s="241"/>
      <c r="D461" s="241"/>
      <c r="E461" s="241"/>
      <c r="F461" s="241"/>
      <c r="G461" s="241"/>
      <c r="H461" s="241"/>
      <c r="I461" s="241"/>
      <c r="J461" s="241"/>
      <c r="K461" s="241"/>
      <c r="L461" s="241"/>
      <c r="M461" s="241"/>
      <c r="N461" s="241"/>
      <c r="O461" s="241"/>
      <c r="P461" s="241"/>
      <c r="Q461" s="241"/>
      <c r="R461" s="241"/>
      <c r="S461" s="241"/>
      <c r="T461" s="241"/>
      <c r="U461" s="241" t="s">
        <v>651</v>
      </c>
      <c r="V461" s="241"/>
      <c r="W461" s="241"/>
      <c r="X461" s="241"/>
      <c r="Y461" s="241"/>
      <c r="Z461" s="241"/>
      <c r="AA461" s="241"/>
      <c r="AB461" s="241"/>
      <c r="AC461" s="241" t="s">
        <v>350</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c r="DD461" s="241"/>
      <c r="DE461" s="241"/>
      <c r="DF461" s="241"/>
      <c r="DG461" s="241"/>
      <c r="DH461" s="241"/>
      <c r="DI461" s="241"/>
      <c r="DJ461" s="241"/>
      <c r="DK461" s="241"/>
      <c r="DL461" s="241"/>
      <c r="DM461" s="241"/>
      <c r="DN461" s="241"/>
      <c r="DO461" s="241"/>
      <c r="DP461" s="241"/>
      <c r="DQ461" s="241"/>
      <c r="DR461" s="241"/>
      <c r="DS461" s="241"/>
      <c r="DT461" s="241"/>
      <c r="DU461" s="241"/>
      <c r="DV461" s="241"/>
      <c r="DW461" s="241"/>
      <c r="DX461" s="241"/>
      <c r="DY461" s="241"/>
      <c r="DZ461" s="241"/>
      <c r="EA461" s="241"/>
      <c r="EB461" s="241"/>
      <c r="EC461" s="241"/>
      <c r="ED461" s="241"/>
      <c r="EE461" s="241"/>
      <c r="EF461" s="241"/>
      <c r="EG461" s="241"/>
      <c r="EH461" s="241"/>
      <c r="EI461" s="241"/>
      <c r="EJ461" s="241"/>
      <c r="EK461" s="241"/>
      <c r="EL461" s="241"/>
      <c r="EM461" s="241"/>
      <c r="EN461" s="241"/>
      <c r="EO461" s="241"/>
      <c r="EP461" s="241"/>
      <c r="EQ461" s="241"/>
      <c r="ER461" s="241"/>
      <c r="ES461" s="241"/>
      <c r="ET461" s="241"/>
      <c r="EU461" s="241"/>
      <c r="EV461" s="241"/>
      <c r="EW461" s="241"/>
      <c r="EX461" s="241"/>
      <c r="EY461" s="241"/>
      <c r="EZ461" s="241"/>
      <c r="FA461" s="241"/>
      <c r="FB461" s="241"/>
      <c r="FC461" s="241"/>
      <c r="FD461" s="241"/>
      <c r="FE461" s="241"/>
      <c r="FF461" s="241"/>
      <c r="FG461" s="241"/>
      <c r="FH461" s="241"/>
      <c r="FI461" s="241"/>
      <c r="FJ461" s="241"/>
      <c r="FK461" s="241"/>
      <c r="FL461" s="241"/>
      <c r="FM461" s="241"/>
      <c r="FN461" s="241"/>
      <c r="FO461" s="241"/>
      <c r="FP461" s="241"/>
      <c r="FQ461" s="241"/>
      <c r="FR461" s="241"/>
      <c r="FS461" s="241"/>
      <c r="FT461" s="241"/>
      <c r="FU461" s="241"/>
      <c r="FV461" s="241"/>
      <c r="FW461" s="241"/>
      <c r="FX461" s="241"/>
      <c r="FY461" s="241"/>
      <c r="FZ461" s="241"/>
      <c r="GA461" s="241"/>
      <c r="GB461" s="241"/>
      <c r="GC461" s="241"/>
      <c r="GD461" s="241"/>
      <c r="GE461" s="241"/>
      <c r="GF461" s="241"/>
      <c r="GG461" s="241"/>
      <c r="GH461" s="241"/>
      <c r="GI461" s="241"/>
      <c r="GJ461" s="241"/>
      <c r="GK461" s="241"/>
      <c r="GL461" s="241"/>
      <c r="GM461" s="241"/>
      <c r="GN461" s="241"/>
      <c r="GO461" s="241"/>
      <c r="GP461" s="241"/>
      <c r="GQ461" s="241"/>
      <c r="GR461" s="241"/>
      <c r="GS461" s="241"/>
      <c r="GT461" s="241"/>
      <c r="GU461" s="241"/>
      <c r="GV461" s="241"/>
      <c r="GW461" s="241"/>
      <c r="GX461" s="241"/>
      <c r="GY461" s="241"/>
      <c r="GZ461" s="241"/>
      <c r="HA461" s="241"/>
      <c r="HB461" s="241"/>
      <c r="HC461" s="241"/>
      <c r="HD461" s="241"/>
      <c r="HE461" s="241"/>
      <c r="HF461" s="241"/>
    </row>
    <row r="462" spans="1:214" s="299" customFormat="1" ht="15" customHeight="1">
      <c r="A462" s="240"/>
      <c r="B462" s="241"/>
      <c r="C462" s="241"/>
      <c r="D462" s="241"/>
      <c r="E462" s="241"/>
      <c r="F462" s="241"/>
      <c r="G462" s="241"/>
      <c r="H462" s="241"/>
      <c r="I462" s="241"/>
      <c r="J462" s="241"/>
      <c r="K462" s="241"/>
      <c r="L462" s="241"/>
      <c r="M462" s="241"/>
      <c r="N462" s="241"/>
      <c r="O462" s="241"/>
      <c r="P462" s="241"/>
      <c r="Q462" s="241"/>
      <c r="R462" s="241"/>
      <c r="S462" s="241"/>
      <c r="T462" s="241"/>
      <c r="U462" s="241" t="s">
        <v>652</v>
      </c>
      <c r="V462" s="241"/>
      <c r="W462" s="241"/>
      <c r="X462" s="241"/>
      <c r="Y462" s="241"/>
      <c r="Z462" s="241"/>
      <c r="AA462" s="241"/>
      <c r="AB462" s="241"/>
      <c r="AC462" s="241" t="s">
        <v>311</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c r="DD462" s="241"/>
      <c r="DE462" s="241"/>
      <c r="DF462" s="241"/>
      <c r="DG462" s="241"/>
      <c r="DH462" s="241"/>
      <c r="DI462" s="241"/>
      <c r="DJ462" s="241"/>
      <c r="DK462" s="241"/>
      <c r="DL462" s="241"/>
      <c r="DM462" s="241"/>
      <c r="DN462" s="241"/>
      <c r="DO462" s="241"/>
      <c r="DP462" s="241"/>
      <c r="DQ462" s="241"/>
      <c r="DR462" s="241"/>
      <c r="DS462" s="241"/>
      <c r="DT462" s="241"/>
      <c r="DU462" s="241"/>
      <c r="DV462" s="241"/>
      <c r="DW462" s="241"/>
      <c r="DX462" s="241"/>
      <c r="DY462" s="241"/>
      <c r="DZ462" s="241"/>
      <c r="EA462" s="241"/>
      <c r="EB462" s="241"/>
      <c r="EC462" s="241"/>
      <c r="ED462" s="241"/>
      <c r="EE462" s="241"/>
      <c r="EF462" s="241"/>
      <c r="EG462" s="241"/>
      <c r="EH462" s="241"/>
      <c r="EI462" s="241"/>
      <c r="EJ462" s="241"/>
      <c r="EK462" s="241"/>
      <c r="EL462" s="241"/>
      <c r="EM462" s="241"/>
      <c r="EN462" s="241"/>
      <c r="EO462" s="241"/>
      <c r="EP462" s="241"/>
      <c r="EQ462" s="241"/>
      <c r="ER462" s="241"/>
      <c r="ES462" s="241"/>
      <c r="ET462" s="241"/>
      <c r="EU462" s="241"/>
      <c r="EV462" s="241"/>
      <c r="EW462" s="241"/>
      <c r="EX462" s="241"/>
      <c r="EY462" s="241"/>
      <c r="EZ462" s="241"/>
      <c r="FA462" s="241"/>
      <c r="FB462" s="241"/>
      <c r="FC462" s="241"/>
      <c r="FD462" s="241"/>
      <c r="FE462" s="241"/>
      <c r="FF462" s="241"/>
      <c r="FG462" s="241"/>
      <c r="FH462" s="241"/>
      <c r="FI462" s="241"/>
      <c r="FJ462" s="241"/>
      <c r="FK462" s="241"/>
      <c r="FL462" s="241"/>
      <c r="FM462" s="241"/>
      <c r="FN462" s="241"/>
      <c r="FO462" s="241"/>
      <c r="FP462" s="241"/>
      <c r="FQ462" s="241"/>
      <c r="FR462" s="241"/>
      <c r="FS462" s="241"/>
      <c r="FT462" s="241"/>
      <c r="FU462" s="241"/>
      <c r="FV462" s="241"/>
      <c r="FW462" s="241"/>
      <c r="FX462" s="241"/>
      <c r="FY462" s="241"/>
      <c r="FZ462" s="241"/>
      <c r="GA462" s="241"/>
      <c r="GB462" s="241"/>
      <c r="GC462" s="241"/>
      <c r="GD462" s="241"/>
      <c r="GE462" s="241"/>
      <c r="GF462" s="241"/>
      <c r="GG462" s="241"/>
      <c r="GH462" s="241"/>
      <c r="GI462" s="241"/>
      <c r="GJ462" s="241"/>
      <c r="GK462" s="241"/>
      <c r="GL462" s="241"/>
      <c r="GM462" s="241"/>
      <c r="GN462" s="241"/>
      <c r="GO462" s="241"/>
      <c r="GP462" s="241"/>
      <c r="GQ462" s="241"/>
      <c r="GR462" s="241"/>
      <c r="GS462" s="241"/>
      <c r="GT462" s="241"/>
      <c r="GU462" s="241"/>
      <c r="GV462" s="241"/>
      <c r="GW462" s="241"/>
      <c r="GX462" s="241"/>
      <c r="GY462" s="241"/>
      <c r="GZ462" s="241"/>
      <c r="HA462" s="241"/>
      <c r="HB462" s="241"/>
      <c r="HC462" s="241"/>
      <c r="HD462" s="241"/>
      <c r="HE462" s="241"/>
      <c r="HF462" s="241"/>
    </row>
    <row r="463" spans="1:214" s="299" customFormat="1" ht="15" customHeight="1">
      <c r="A463" s="240"/>
      <c r="B463" s="241"/>
      <c r="C463" s="241"/>
      <c r="D463" s="241"/>
      <c r="E463" s="241"/>
      <c r="F463" s="241"/>
      <c r="G463" s="241"/>
      <c r="H463" s="241"/>
      <c r="I463" s="241"/>
      <c r="J463" s="241"/>
      <c r="K463" s="241"/>
      <c r="L463" s="241"/>
      <c r="M463" s="241"/>
      <c r="N463" s="241"/>
      <c r="O463" s="241"/>
      <c r="P463" s="241"/>
      <c r="Q463" s="241"/>
      <c r="R463" s="241"/>
      <c r="S463" s="241"/>
      <c r="T463" s="241"/>
      <c r="U463" s="241" t="s">
        <v>653</v>
      </c>
      <c r="V463" s="241"/>
      <c r="W463" s="241"/>
      <c r="X463" s="241"/>
      <c r="Y463" s="241"/>
      <c r="Z463" s="241"/>
      <c r="AA463" s="241"/>
      <c r="AB463" s="241"/>
      <c r="AC463" s="241" t="s">
        <v>311</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c r="DD463" s="241"/>
      <c r="DE463" s="241"/>
      <c r="DF463" s="241"/>
      <c r="DG463" s="241"/>
      <c r="DH463" s="241"/>
      <c r="DI463" s="241"/>
      <c r="DJ463" s="241"/>
      <c r="DK463" s="241"/>
      <c r="DL463" s="241"/>
      <c r="DM463" s="241"/>
      <c r="DN463" s="241"/>
      <c r="DO463" s="241"/>
      <c r="DP463" s="241"/>
      <c r="DQ463" s="241"/>
      <c r="DR463" s="241"/>
      <c r="DS463" s="241"/>
      <c r="DT463" s="241"/>
      <c r="DU463" s="241"/>
      <c r="DV463" s="241"/>
      <c r="DW463" s="241"/>
      <c r="DX463" s="241"/>
      <c r="DY463" s="241"/>
      <c r="DZ463" s="241"/>
      <c r="EA463" s="241"/>
      <c r="EB463" s="241"/>
      <c r="EC463" s="241"/>
      <c r="ED463" s="241"/>
      <c r="EE463" s="241"/>
      <c r="EF463" s="241"/>
      <c r="EG463" s="241"/>
      <c r="EH463" s="241"/>
      <c r="EI463" s="241"/>
      <c r="EJ463" s="241"/>
      <c r="EK463" s="241"/>
      <c r="EL463" s="241"/>
      <c r="EM463" s="241"/>
      <c r="EN463" s="241"/>
      <c r="EO463" s="241"/>
      <c r="EP463" s="241"/>
      <c r="EQ463" s="241"/>
      <c r="ER463" s="241"/>
      <c r="ES463" s="241"/>
      <c r="ET463" s="241"/>
      <c r="EU463" s="241"/>
      <c r="EV463" s="241"/>
      <c r="EW463" s="241"/>
      <c r="EX463" s="241"/>
      <c r="EY463" s="241"/>
      <c r="EZ463" s="241"/>
      <c r="FA463" s="241"/>
      <c r="FB463" s="241"/>
      <c r="FC463" s="241"/>
      <c r="FD463" s="241"/>
      <c r="FE463" s="241"/>
      <c r="FF463" s="241"/>
      <c r="FG463" s="241"/>
      <c r="FH463" s="241"/>
      <c r="FI463" s="241"/>
      <c r="FJ463" s="241"/>
      <c r="FK463" s="241"/>
      <c r="FL463" s="241"/>
      <c r="FM463" s="241"/>
      <c r="FN463" s="241"/>
      <c r="FO463" s="241"/>
      <c r="FP463" s="241"/>
      <c r="FQ463" s="241"/>
      <c r="FR463" s="241"/>
      <c r="FS463" s="241"/>
      <c r="FT463" s="241"/>
      <c r="FU463" s="241"/>
      <c r="FV463" s="241"/>
      <c r="FW463" s="241"/>
      <c r="FX463" s="241"/>
      <c r="FY463" s="241"/>
      <c r="FZ463" s="241"/>
      <c r="GA463" s="241"/>
      <c r="GB463" s="241"/>
      <c r="GC463" s="241"/>
      <c r="GD463" s="241"/>
      <c r="GE463" s="241"/>
      <c r="GF463" s="241"/>
      <c r="GG463" s="241"/>
      <c r="GH463" s="241"/>
      <c r="GI463" s="241"/>
      <c r="GJ463" s="241"/>
      <c r="GK463" s="241"/>
      <c r="GL463" s="241"/>
      <c r="GM463" s="241"/>
      <c r="GN463" s="241"/>
      <c r="GO463" s="241"/>
      <c r="GP463" s="241"/>
      <c r="GQ463" s="241"/>
      <c r="GR463" s="241"/>
      <c r="GS463" s="241"/>
      <c r="GT463" s="241"/>
      <c r="GU463" s="241"/>
      <c r="GV463" s="241"/>
      <c r="GW463" s="241"/>
      <c r="GX463" s="241"/>
      <c r="GY463" s="241"/>
      <c r="GZ463" s="241"/>
      <c r="HA463" s="241"/>
      <c r="HB463" s="241"/>
      <c r="HC463" s="241"/>
      <c r="HD463" s="241"/>
      <c r="HE463" s="241"/>
      <c r="HF463" s="241"/>
    </row>
    <row r="464" spans="1:214" s="299" customFormat="1" ht="15" customHeight="1">
      <c r="A464" s="240"/>
      <c r="B464" s="241"/>
      <c r="C464" s="241"/>
      <c r="D464" s="241"/>
      <c r="E464" s="241"/>
      <c r="F464" s="241"/>
      <c r="G464" s="241"/>
      <c r="H464" s="241"/>
      <c r="I464" s="241"/>
      <c r="J464" s="241"/>
      <c r="K464" s="241"/>
      <c r="L464" s="241"/>
      <c r="M464" s="241"/>
      <c r="N464" s="241"/>
      <c r="O464" s="241"/>
      <c r="P464" s="241"/>
      <c r="Q464" s="241"/>
      <c r="R464" s="241"/>
      <c r="S464" s="241"/>
      <c r="T464" s="241"/>
      <c r="U464" s="241" t="s">
        <v>654</v>
      </c>
      <c r="V464" s="241"/>
      <c r="W464" s="241"/>
      <c r="X464" s="241"/>
      <c r="Y464" s="241"/>
      <c r="Z464" s="241"/>
      <c r="AA464" s="241"/>
      <c r="AB464" s="241"/>
      <c r="AC464" s="241" t="s">
        <v>325</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c r="DV464" s="241"/>
      <c r="DW464" s="241"/>
      <c r="DX464" s="241"/>
      <c r="DY464" s="241"/>
      <c r="DZ464" s="241"/>
      <c r="EA464" s="241"/>
      <c r="EB464" s="241"/>
      <c r="EC464" s="241"/>
      <c r="ED464" s="241"/>
      <c r="EE464" s="241"/>
      <c r="EF464" s="241"/>
      <c r="EG464" s="241"/>
      <c r="EH464" s="241"/>
      <c r="EI464" s="241"/>
      <c r="EJ464" s="241"/>
      <c r="EK464" s="241"/>
      <c r="EL464" s="241"/>
      <c r="EM464" s="241"/>
      <c r="EN464" s="241"/>
      <c r="EO464" s="241"/>
      <c r="EP464" s="241"/>
      <c r="EQ464" s="241"/>
      <c r="ER464" s="241"/>
      <c r="ES464" s="241"/>
      <c r="ET464" s="241"/>
      <c r="EU464" s="241"/>
      <c r="EV464" s="241"/>
      <c r="EW464" s="241"/>
      <c r="EX464" s="241"/>
      <c r="EY464" s="241"/>
      <c r="EZ464" s="241"/>
      <c r="FA464" s="241"/>
      <c r="FB464" s="241"/>
      <c r="FC464" s="241"/>
      <c r="FD464" s="241"/>
      <c r="FE464" s="241"/>
      <c r="FF464" s="241"/>
      <c r="FG464" s="241"/>
      <c r="FH464" s="241"/>
      <c r="FI464" s="241"/>
      <c r="FJ464" s="241"/>
      <c r="FK464" s="241"/>
      <c r="FL464" s="241"/>
      <c r="FM464" s="241"/>
      <c r="FN464" s="241"/>
      <c r="FO464" s="241"/>
      <c r="FP464" s="241"/>
      <c r="FQ464" s="241"/>
      <c r="FR464" s="241"/>
      <c r="FS464" s="241"/>
      <c r="FT464" s="241"/>
      <c r="FU464" s="241"/>
      <c r="FV464" s="241"/>
      <c r="FW464" s="241"/>
      <c r="FX464" s="241"/>
      <c r="FY464" s="241"/>
      <c r="FZ464" s="241"/>
      <c r="GA464" s="241"/>
      <c r="GB464" s="241"/>
      <c r="GC464" s="241"/>
      <c r="GD464" s="241"/>
      <c r="GE464" s="241"/>
      <c r="GF464" s="241"/>
      <c r="GG464" s="241"/>
      <c r="GH464" s="241"/>
      <c r="GI464" s="241"/>
      <c r="GJ464" s="241"/>
      <c r="GK464" s="241"/>
      <c r="GL464" s="241"/>
      <c r="GM464" s="241"/>
      <c r="GN464" s="241"/>
      <c r="GO464" s="241"/>
      <c r="GP464" s="241"/>
      <c r="GQ464" s="241"/>
      <c r="GR464" s="241"/>
      <c r="GS464" s="241"/>
      <c r="GT464" s="241"/>
      <c r="GU464" s="241"/>
      <c r="GV464" s="241"/>
      <c r="GW464" s="241"/>
      <c r="GX464" s="241"/>
      <c r="GY464" s="241"/>
      <c r="GZ464" s="241"/>
      <c r="HA464" s="241"/>
      <c r="HB464" s="241"/>
      <c r="HC464" s="241"/>
      <c r="HD464" s="241"/>
      <c r="HE464" s="241"/>
      <c r="HF464" s="241"/>
    </row>
    <row r="465" spans="1:214" s="299" customFormat="1" ht="15" customHeight="1">
      <c r="A465" s="240"/>
      <c r="B465" s="241"/>
      <c r="C465" s="241"/>
      <c r="D465" s="241"/>
      <c r="E465" s="241"/>
      <c r="F465" s="241"/>
      <c r="G465" s="241"/>
      <c r="H465" s="241"/>
      <c r="I465" s="241"/>
      <c r="J465" s="241"/>
      <c r="K465" s="241"/>
      <c r="L465" s="241"/>
      <c r="M465" s="241"/>
      <c r="N465" s="241"/>
      <c r="O465" s="241"/>
      <c r="P465" s="241"/>
      <c r="Q465" s="241"/>
      <c r="R465" s="241"/>
      <c r="S465" s="241"/>
      <c r="T465" s="241"/>
      <c r="U465" s="241" t="s">
        <v>655</v>
      </c>
      <c r="V465" s="241"/>
      <c r="W465" s="241"/>
      <c r="X465" s="241"/>
      <c r="Y465" s="241"/>
      <c r="Z465" s="241"/>
      <c r="AA465" s="241"/>
      <c r="AB465" s="241"/>
      <c r="AC465" s="241" t="s">
        <v>325</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c r="DD465" s="241"/>
      <c r="DE465" s="241"/>
      <c r="DF465" s="241"/>
      <c r="DG465" s="241"/>
      <c r="DH465" s="241"/>
      <c r="DI465" s="241"/>
      <c r="DJ465" s="241"/>
      <c r="DK465" s="241"/>
      <c r="DL465" s="241"/>
      <c r="DM465" s="241"/>
      <c r="DN465" s="241"/>
      <c r="DO465" s="241"/>
      <c r="DP465" s="241"/>
      <c r="DQ465" s="241"/>
      <c r="DR465" s="241"/>
      <c r="DS465" s="241"/>
      <c r="DT465" s="241"/>
      <c r="DU465" s="241"/>
      <c r="DV465" s="241"/>
      <c r="DW465" s="241"/>
      <c r="DX465" s="241"/>
      <c r="DY465" s="241"/>
      <c r="DZ465" s="241"/>
      <c r="EA465" s="241"/>
      <c r="EB465" s="241"/>
      <c r="EC465" s="241"/>
      <c r="ED465" s="241"/>
      <c r="EE465" s="241"/>
      <c r="EF465" s="241"/>
      <c r="EG465" s="241"/>
      <c r="EH465" s="241"/>
      <c r="EI465" s="241"/>
      <c r="EJ465" s="241"/>
      <c r="EK465" s="241"/>
      <c r="EL465" s="241"/>
      <c r="EM465" s="241"/>
      <c r="EN465" s="241"/>
      <c r="EO465" s="241"/>
      <c r="EP465" s="241"/>
      <c r="EQ465" s="241"/>
      <c r="ER465" s="241"/>
      <c r="ES465" s="241"/>
      <c r="ET465" s="241"/>
      <c r="EU465" s="241"/>
      <c r="EV465" s="241"/>
      <c r="EW465" s="241"/>
      <c r="EX465" s="241"/>
      <c r="EY465" s="241"/>
      <c r="EZ465" s="241"/>
      <c r="FA465" s="241"/>
      <c r="FB465" s="241"/>
      <c r="FC465" s="241"/>
      <c r="FD465" s="241"/>
      <c r="FE465" s="241"/>
      <c r="FF465" s="241"/>
      <c r="FG465" s="241"/>
      <c r="FH465" s="241"/>
      <c r="FI465" s="241"/>
      <c r="FJ465" s="241"/>
      <c r="FK465" s="241"/>
      <c r="FL465" s="241"/>
      <c r="FM465" s="241"/>
      <c r="FN465" s="241"/>
      <c r="FO465" s="241"/>
      <c r="FP465" s="241"/>
      <c r="FQ465" s="241"/>
      <c r="FR465" s="241"/>
      <c r="FS465" s="241"/>
      <c r="FT465" s="241"/>
      <c r="FU465" s="241"/>
      <c r="FV465" s="241"/>
      <c r="FW465" s="241"/>
      <c r="FX465" s="241"/>
      <c r="FY465" s="241"/>
      <c r="FZ465" s="241"/>
      <c r="GA465" s="241"/>
      <c r="GB465" s="241"/>
      <c r="GC465" s="241"/>
      <c r="GD465" s="241"/>
      <c r="GE465" s="241"/>
      <c r="GF465" s="241"/>
      <c r="GG465" s="241"/>
      <c r="GH465" s="241"/>
      <c r="GI465" s="241"/>
      <c r="GJ465" s="241"/>
      <c r="GK465" s="241"/>
      <c r="GL465" s="241"/>
      <c r="GM465" s="241"/>
      <c r="GN465" s="241"/>
      <c r="GO465" s="241"/>
      <c r="GP465" s="241"/>
      <c r="GQ465" s="241"/>
      <c r="GR465" s="241"/>
      <c r="GS465" s="241"/>
      <c r="GT465" s="241"/>
      <c r="GU465" s="241"/>
      <c r="GV465" s="241"/>
      <c r="GW465" s="241"/>
      <c r="GX465" s="241"/>
      <c r="GY465" s="241"/>
      <c r="GZ465" s="241"/>
      <c r="HA465" s="241"/>
      <c r="HB465" s="241"/>
      <c r="HC465" s="241"/>
      <c r="HD465" s="241"/>
      <c r="HE465" s="241"/>
      <c r="HF465" s="241"/>
    </row>
    <row r="466" spans="1:214" s="299" customFormat="1" ht="15" customHeight="1">
      <c r="A466" s="240"/>
      <c r="B466" s="241"/>
      <c r="C466" s="241"/>
      <c r="D466" s="241"/>
      <c r="E466" s="241"/>
      <c r="F466" s="241"/>
      <c r="G466" s="241"/>
      <c r="H466" s="241"/>
      <c r="I466" s="241"/>
      <c r="J466" s="241"/>
      <c r="K466" s="241"/>
      <c r="L466" s="241"/>
      <c r="M466" s="241"/>
      <c r="N466" s="241"/>
      <c r="O466" s="241"/>
      <c r="P466" s="241"/>
      <c r="Q466" s="241"/>
      <c r="R466" s="241"/>
      <c r="S466" s="241"/>
      <c r="T466" s="241"/>
      <c r="U466" s="241" t="s">
        <v>656</v>
      </c>
      <c r="V466" s="241"/>
      <c r="W466" s="241"/>
      <c r="X466" s="241"/>
      <c r="Y466" s="241"/>
      <c r="Z466" s="241"/>
      <c r="AA466" s="241"/>
      <c r="AB466" s="241"/>
      <c r="AC466" s="241" t="s">
        <v>316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c r="DV466" s="241"/>
      <c r="DW466" s="241"/>
      <c r="DX466" s="241"/>
      <c r="DY466" s="241"/>
      <c r="DZ466" s="241"/>
      <c r="EA466" s="241"/>
      <c r="EB466" s="241"/>
      <c r="EC466" s="241"/>
      <c r="ED466" s="241"/>
      <c r="EE466" s="241"/>
      <c r="EF466" s="241"/>
      <c r="EG466" s="241"/>
      <c r="EH466" s="241"/>
      <c r="EI466" s="241"/>
      <c r="EJ466" s="241"/>
      <c r="EK466" s="241"/>
      <c r="EL466" s="241"/>
      <c r="EM466" s="241"/>
      <c r="EN466" s="241"/>
      <c r="EO466" s="241"/>
      <c r="EP466" s="241"/>
      <c r="EQ466" s="241"/>
      <c r="ER466" s="241"/>
      <c r="ES466" s="241"/>
      <c r="ET466" s="241"/>
      <c r="EU466" s="241"/>
      <c r="EV466" s="241"/>
      <c r="EW466" s="241"/>
      <c r="EX466" s="241"/>
      <c r="EY466" s="241"/>
      <c r="EZ466" s="241"/>
      <c r="FA466" s="241"/>
      <c r="FB466" s="241"/>
      <c r="FC466" s="241"/>
      <c r="FD466" s="241"/>
      <c r="FE466" s="241"/>
      <c r="FF466" s="241"/>
      <c r="FG466" s="241"/>
      <c r="FH466" s="241"/>
      <c r="FI466" s="241"/>
      <c r="FJ466" s="241"/>
      <c r="FK466" s="241"/>
      <c r="FL466" s="241"/>
      <c r="FM466" s="241"/>
      <c r="FN466" s="241"/>
      <c r="FO466" s="241"/>
      <c r="FP466" s="241"/>
      <c r="FQ466" s="241"/>
      <c r="FR466" s="241"/>
      <c r="FS466" s="241"/>
      <c r="FT466" s="241"/>
      <c r="FU466" s="241"/>
      <c r="FV466" s="241"/>
      <c r="FW466" s="241"/>
      <c r="FX466" s="241"/>
      <c r="FY466" s="241"/>
      <c r="FZ466" s="241"/>
      <c r="GA466" s="241"/>
      <c r="GB466" s="241"/>
      <c r="GC466" s="241"/>
      <c r="GD466" s="241"/>
      <c r="GE466" s="241"/>
      <c r="GF466" s="241"/>
      <c r="GG466" s="241"/>
      <c r="GH466" s="241"/>
      <c r="GI466" s="241"/>
      <c r="GJ466" s="241"/>
      <c r="GK466" s="241"/>
      <c r="GL466" s="241"/>
      <c r="GM466" s="241"/>
      <c r="GN466" s="241"/>
      <c r="GO466" s="241"/>
      <c r="GP466" s="241"/>
      <c r="GQ466" s="241"/>
      <c r="GR466" s="241"/>
      <c r="GS466" s="241"/>
      <c r="GT466" s="241"/>
      <c r="GU466" s="241"/>
      <c r="GV466" s="241"/>
      <c r="GW466" s="241"/>
      <c r="GX466" s="241"/>
      <c r="GY466" s="241"/>
      <c r="GZ466" s="241"/>
      <c r="HA466" s="241"/>
      <c r="HB466" s="241"/>
      <c r="HC466" s="241"/>
      <c r="HD466" s="241"/>
      <c r="HE466" s="241"/>
      <c r="HF466" s="241"/>
    </row>
    <row r="467" spans="1:214" s="299" customFormat="1" ht="15" customHeight="1">
      <c r="A467" s="240"/>
      <c r="B467" s="241"/>
      <c r="C467" s="241"/>
      <c r="D467" s="241"/>
      <c r="E467" s="241"/>
      <c r="F467" s="241"/>
      <c r="G467" s="241"/>
      <c r="H467" s="241"/>
      <c r="I467" s="241"/>
      <c r="J467" s="241"/>
      <c r="K467" s="241"/>
      <c r="L467" s="241"/>
      <c r="M467" s="241"/>
      <c r="N467" s="241"/>
      <c r="O467" s="241"/>
      <c r="P467" s="241"/>
      <c r="Q467" s="241"/>
      <c r="R467" s="241"/>
      <c r="S467" s="241"/>
      <c r="T467" s="241"/>
      <c r="U467" s="241" t="s">
        <v>657</v>
      </c>
      <c r="V467" s="241"/>
      <c r="W467" s="241"/>
      <c r="X467" s="241"/>
      <c r="Y467" s="241"/>
      <c r="Z467" s="241"/>
      <c r="AA467" s="241"/>
      <c r="AB467" s="241"/>
      <c r="AC467" s="241" t="s">
        <v>325</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241"/>
      <c r="ED467" s="241"/>
      <c r="EE467" s="241"/>
      <c r="EF467" s="241"/>
      <c r="EG467" s="241"/>
      <c r="EH467" s="241"/>
      <c r="EI467" s="241"/>
      <c r="EJ467" s="241"/>
      <c r="EK467" s="241"/>
      <c r="EL467" s="241"/>
      <c r="EM467" s="241"/>
      <c r="EN467" s="241"/>
      <c r="EO467" s="241"/>
      <c r="EP467" s="241"/>
      <c r="EQ467" s="241"/>
      <c r="ER467" s="241"/>
      <c r="ES467" s="241"/>
      <c r="ET467" s="241"/>
      <c r="EU467" s="241"/>
      <c r="EV467" s="241"/>
      <c r="EW467" s="241"/>
      <c r="EX467" s="241"/>
      <c r="EY467" s="241"/>
      <c r="EZ467" s="241"/>
      <c r="FA467" s="241"/>
      <c r="FB467" s="241"/>
      <c r="FC467" s="241"/>
      <c r="FD467" s="241"/>
      <c r="FE467" s="241"/>
      <c r="FF467" s="241"/>
      <c r="FG467" s="241"/>
      <c r="FH467" s="241"/>
      <c r="FI467" s="241"/>
      <c r="FJ467" s="241"/>
      <c r="FK467" s="241"/>
      <c r="FL467" s="241"/>
      <c r="FM467" s="241"/>
      <c r="FN467" s="241"/>
      <c r="FO467" s="241"/>
      <c r="FP467" s="241"/>
      <c r="FQ467" s="241"/>
      <c r="FR467" s="241"/>
      <c r="FS467" s="241"/>
      <c r="FT467" s="241"/>
      <c r="FU467" s="241"/>
      <c r="FV467" s="241"/>
      <c r="FW467" s="241"/>
      <c r="FX467" s="241"/>
      <c r="FY467" s="241"/>
      <c r="FZ467" s="241"/>
      <c r="GA467" s="241"/>
      <c r="GB467" s="241"/>
      <c r="GC467" s="241"/>
      <c r="GD467" s="241"/>
      <c r="GE467" s="241"/>
      <c r="GF467" s="241"/>
      <c r="GG467" s="241"/>
      <c r="GH467" s="241"/>
      <c r="GI467" s="241"/>
      <c r="GJ467" s="241"/>
      <c r="GK467" s="241"/>
      <c r="GL467" s="241"/>
      <c r="GM467" s="241"/>
      <c r="GN467" s="241"/>
      <c r="GO467" s="241"/>
      <c r="GP467" s="241"/>
      <c r="GQ467" s="241"/>
      <c r="GR467" s="241"/>
      <c r="GS467" s="241"/>
      <c r="GT467" s="241"/>
      <c r="GU467" s="241"/>
      <c r="GV467" s="241"/>
      <c r="GW467" s="241"/>
      <c r="GX467" s="241"/>
      <c r="GY467" s="241"/>
      <c r="GZ467" s="241"/>
      <c r="HA467" s="241"/>
      <c r="HB467" s="241"/>
      <c r="HC467" s="241"/>
      <c r="HD467" s="241"/>
      <c r="HE467" s="241"/>
      <c r="HF467" s="241"/>
    </row>
    <row r="468" spans="1:214" s="299" customFormat="1" ht="15" customHeight="1">
      <c r="A468" s="240"/>
      <c r="B468" s="241"/>
      <c r="C468" s="241"/>
      <c r="D468" s="241"/>
      <c r="E468" s="241"/>
      <c r="F468" s="241"/>
      <c r="G468" s="241"/>
      <c r="H468" s="241"/>
      <c r="I468" s="241"/>
      <c r="J468" s="241"/>
      <c r="K468" s="241"/>
      <c r="L468" s="241"/>
      <c r="M468" s="241"/>
      <c r="N468" s="241"/>
      <c r="O468" s="241"/>
      <c r="P468" s="241"/>
      <c r="Q468" s="241"/>
      <c r="R468" s="241"/>
      <c r="S468" s="241"/>
      <c r="T468" s="241"/>
      <c r="U468" s="241" t="s">
        <v>658</v>
      </c>
      <c r="V468" s="241"/>
      <c r="W468" s="241"/>
      <c r="X468" s="241"/>
      <c r="Y468" s="241"/>
      <c r="Z468" s="241"/>
      <c r="AA468" s="241"/>
      <c r="AB468" s="241"/>
      <c r="AC468" s="241" t="s">
        <v>386</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c r="DV468" s="241"/>
      <c r="DW468" s="241"/>
      <c r="DX468" s="241"/>
      <c r="DY468" s="241"/>
      <c r="DZ468" s="241"/>
      <c r="EA468" s="241"/>
      <c r="EB468" s="241"/>
      <c r="EC468" s="241"/>
      <c r="ED468" s="241"/>
      <c r="EE468" s="241"/>
      <c r="EF468" s="241"/>
      <c r="EG468" s="241"/>
      <c r="EH468" s="241"/>
      <c r="EI468" s="241"/>
      <c r="EJ468" s="241"/>
      <c r="EK468" s="241"/>
      <c r="EL468" s="241"/>
      <c r="EM468" s="241"/>
      <c r="EN468" s="241"/>
      <c r="EO468" s="241"/>
      <c r="EP468" s="241"/>
      <c r="EQ468" s="241"/>
      <c r="ER468" s="241"/>
      <c r="ES468" s="241"/>
      <c r="ET468" s="241"/>
      <c r="EU468" s="241"/>
      <c r="EV468" s="241"/>
      <c r="EW468" s="241"/>
      <c r="EX468" s="241"/>
      <c r="EY468" s="241"/>
      <c r="EZ468" s="241"/>
      <c r="FA468" s="241"/>
      <c r="FB468" s="241"/>
      <c r="FC468" s="241"/>
      <c r="FD468" s="241"/>
      <c r="FE468" s="241"/>
      <c r="FF468" s="241"/>
      <c r="FG468" s="241"/>
      <c r="FH468" s="241"/>
      <c r="FI468" s="241"/>
      <c r="FJ468" s="241"/>
      <c r="FK468" s="241"/>
      <c r="FL468" s="241"/>
      <c r="FM468" s="241"/>
      <c r="FN468" s="241"/>
      <c r="FO468" s="241"/>
      <c r="FP468" s="241"/>
      <c r="FQ468" s="241"/>
      <c r="FR468" s="241"/>
      <c r="FS468" s="241"/>
      <c r="FT468" s="241"/>
      <c r="FU468" s="241"/>
      <c r="FV468" s="241"/>
      <c r="FW468" s="241"/>
      <c r="FX468" s="241"/>
      <c r="FY468" s="241"/>
      <c r="FZ468" s="241"/>
      <c r="GA468" s="241"/>
      <c r="GB468" s="241"/>
      <c r="GC468" s="241"/>
      <c r="GD468" s="241"/>
      <c r="GE468" s="241"/>
      <c r="GF468" s="241"/>
      <c r="GG468" s="241"/>
      <c r="GH468" s="241"/>
      <c r="GI468" s="241"/>
      <c r="GJ468" s="241"/>
      <c r="GK468" s="241"/>
      <c r="GL468" s="241"/>
      <c r="GM468" s="241"/>
      <c r="GN468" s="241"/>
      <c r="GO468" s="241"/>
      <c r="GP468" s="241"/>
      <c r="GQ468" s="241"/>
      <c r="GR468" s="241"/>
      <c r="GS468" s="241"/>
      <c r="GT468" s="241"/>
      <c r="GU468" s="241"/>
      <c r="GV468" s="241"/>
      <c r="GW468" s="241"/>
      <c r="GX468" s="241"/>
      <c r="GY468" s="241"/>
      <c r="GZ468" s="241"/>
      <c r="HA468" s="241"/>
      <c r="HB468" s="241"/>
      <c r="HC468" s="241"/>
      <c r="HD468" s="241"/>
      <c r="HE468" s="241"/>
      <c r="HF468" s="241"/>
    </row>
    <row r="469" spans="1:214" s="299" customFormat="1" ht="15" customHeight="1">
      <c r="A469" s="240"/>
      <c r="B469" s="241"/>
      <c r="C469" s="241"/>
      <c r="D469" s="241"/>
      <c r="E469" s="241"/>
      <c r="F469" s="241"/>
      <c r="G469" s="241"/>
      <c r="H469" s="241"/>
      <c r="I469" s="241"/>
      <c r="J469" s="241"/>
      <c r="K469" s="241"/>
      <c r="L469" s="241"/>
      <c r="M469" s="241"/>
      <c r="N469" s="241"/>
      <c r="O469" s="241"/>
      <c r="P469" s="241"/>
      <c r="Q469" s="241"/>
      <c r="R469" s="241"/>
      <c r="S469" s="241"/>
      <c r="T469" s="241"/>
      <c r="U469" s="241" t="s">
        <v>659</v>
      </c>
      <c r="V469" s="241"/>
      <c r="W469" s="241"/>
      <c r="X469" s="241"/>
      <c r="Y469" s="241"/>
      <c r="Z469" s="241"/>
      <c r="AA469" s="241"/>
      <c r="AB469" s="241"/>
      <c r="AC469" s="241" t="s">
        <v>309</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c r="DV469" s="241"/>
      <c r="DW469" s="241"/>
      <c r="DX469" s="241"/>
      <c r="DY469" s="241"/>
      <c r="DZ469" s="241"/>
      <c r="EA469" s="241"/>
      <c r="EB469" s="241"/>
      <c r="EC469" s="241"/>
      <c r="ED469" s="241"/>
      <c r="EE469" s="241"/>
      <c r="EF469" s="241"/>
      <c r="EG469" s="241"/>
      <c r="EH469" s="241"/>
      <c r="EI469" s="241"/>
      <c r="EJ469" s="241"/>
      <c r="EK469" s="241"/>
      <c r="EL469" s="241"/>
      <c r="EM469" s="241"/>
      <c r="EN469" s="241"/>
      <c r="EO469" s="241"/>
      <c r="EP469" s="241"/>
      <c r="EQ469" s="241"/>
      <c r="ER469" s="241"/>
      <c r="ES469" s="241"/>
      <c r="ET469" s="241"/>
      <c r="EU469" s="241"/>
      <c r="EV469" s="241"/>
      <c r="EW469" s="241"/>
      <c r="EX469" s="241"/>
      <c r="EY469" s="241"/>
      <c r="EZ469" s="241"/>
      <c r="FA469" s="241"/>
      <c r="FB469" s="241"/>
      <c r="FC469" s="241"/>
      <c r="FD469" s="241"/>
      <c r="FE469" s="241"/>
      <c r="FF469" s="241"/>
      <c r="FG469" s="241"/>
      <c r="FH469" s="241"/>
      <c r="FI469" s="241"/>
      <c r="FJ469" s="241"/>
      <c r="FK469" s="241"/>
      <c r="FL469" s="241"/>
      <c r="FM469" s="241"/>
      <c r="FN469" s="241"/>
      <c r="FO469" s="241"/>
      <c r="FP469" s="241"/>
      <c r="FQ469" s="241"/>
      <c r="FR469" s="241"/>
      <c r="FS469" s="241"/>
      <c r="FT469" s="241"/>
      <c r="FU469" s="241"/>
      <c r="FV469" s="241"/>
      <c r="FW469" s="241"/>
      <c r="FX469" s="241"/>
      <c r="FY469" s="241"/>
      <c r="FZ469" s="241"/>
      <c r="GA469" s="241"/>
      <c r="GB469" s="241"/>
      <c r="GC469" s="241"/>
      <c r="GD469" s="241"/>
      <c r="GE469" s="241"/>
      <c r="GF469" s="241"/>
      <c r="GG469" s="241"/>
      <c r="GH469" s="241"/>
      <c r="GI469" s="241"/>
      <c r="GJ469" s="241"/>
      <c r="GK469" s="241"/>
      <c r="GL469" s="241"/>
      <c r="GM469" s="241"/>
      <c r="GN469" s="241"/>
      <c r="GO469" s="241"/>
      <c r="GP469" s="241"/>
      <c r="GQ469" s="241"/>
      <c r="GR469" s="241"/>
      <c r="GS469" s="241"/>
      <c r="GT469" s="241"/>
      <c r="GU469" s="241"/>
      <c r="GV469" s="241"/>
      <c r="GW469" s="241"/>
      <c r="GX469" s="241"/>
      <c r="GY469" s="241"/>
      <c r="GZ469" s="241"/>
      <c r="HA469" s="241"/>
      <c r="HB469" s="241"/>
      <c r="HC469" s="241"/>
      <c r="HD469" s="241"/>
      <c r="HE469" s="241"/>
      <c r="HF469" s="241"/>
    </row>
    <row r="470" spans="1:214" s="299" customFormat="1" ht="15" customHeight="1">
      <c r="A470" s="240"/>
      <c r="B470" s="241"/>
      <c r="C470" s="241"/>
      <c r="D470" s="241"/>
      <c r="E470" s="241"/>
      <c r="F470" s="241"/>
      <c r="G470" s="241"/>
      <c r="H470" s="241"/>
      <c r="I470" s="241"/>
      <c r="J470" s="241"/>
      <c r="K470" s="241"/>
      <c r="L470" s="241"/>
      <c r="M470" s="241"/>
      <c r="N470" s="241"/>
      <c r="O470" s="241"/>
      <c r="P470" s="241"/>
      <c r="Q470" s="241"/>
      <c r="R470" s="241"/>
      <c r="S470" s="241"/>
      <c r="T470" s="241"/>
      <c r="U470" s="241" t="s">
        <v>660</v>
      </c>
      <c r="V470" s="241"/>
      <c r="W470" s="241"/>
      <c r="X470" s="241"/>
      <c r="Y470" s="241"/>
      <c r="Z470" s="241"/>
      <c r="AA470" s="241"/>
      <c r="AB470" s="241"/>
      <c r="AC470" s="241" t="s">
        <v>325</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c r="DV470" s="241"/>
      <c r="DW470" s="241"/>
      <c r="DX470" s="241"/>
      <c r="DY470" s="241"/>
      <c r="DZ470" s="241"/>
      <c r="EA470" s="241"/>
      <c r="EB470" s="241"/>
      <c r="EC470" s="241"/>
      <c r="ED470" s="241"/>
      <c r="EE470" s="241"/>
      <c r="EF470" s="241"/>
      <c r="EG470" s="241"/>
      <c r="EH470" s="241"/>
      <c r="EI470" s="241"/>
      <c r="EJ470" s="241"/>
      <c r="EK470" s="241"/>
      <c r="EL470" s="241"/>
      <c r="EM470" s="241"/>
      <c r="EN470" s="241"/>
      <c r="EO470" s="241"/>
      <c r="EP470" s="241"/>
      <c r="EQ470" s="241"/>
      <c r="ER470" s="241"/>
      <c r="ES470" s="241"/>
      <c r="ET470" s="241"/>
      <c r="EU470" s="241"/>
      <c r="EV470" s="241"/>
      <c r="EW470" s="241"/>
      <c r="EX470" s="241"/>
      <c r="EY470" s="241"/>
      <c r="EZ470" s="241"/>
      <c r="FA470" s="241"/>
      <c r="FB470" s="241"/>
      <c r="FC470" s="241"/>
      <c r="FD470" s="241"/>
      <c r="FE470" s="241"/>
      <c r="FF470" s="241"/>
      <c r="FG470" s="241"/>
      <c r="FH470" s="241"/>
      <c r="FI470" s="241"/>
      <c r="FJ470" s="241"/>
      <c r="FK470" s="241"/>
      <c r="FL470" s="241"/>
      <c r="FM470" s="241"/>
      <c r="FN470" s="241"/>
      <c r="FO470" s="241"/>
      <c r="FP470" s="241"/>
      <c r="FQ470" s="241"/>
      <c r="FR470" s="241"/>
      <c r="FS470" s="241"/>
      <c r="FT470" s="241"/>
      <c r="FU470" s="241"/>
      <c r="FV470" s="241"/>
      <c r="FW470" s="241"/>
      <c r="FX470" s="241"/>
      <c r="FY470" s="241"/>
      <c r="FZ470" s="241"/>
      <c r="GA470" s="241"/>
      <c r="GB470" s="241"/>
      <c r="GC470" s="241"/>
      <c r="GD470" s="241"/>
      <c r="GE470" s="241"/>
      <c r="GF470" s="241"/>
      <c r="GG470" s="241"/>
      <c r="GH470" s="241"/>
      <c r="GI470" s="241"/>
      <c r="GJ470" s="241"/>
      <c r="GK470" s="241"/>
      <c r="GL470" s="241"/>
      <c r="GM470" s="241"/>
      <c r="GN470" s="241"/>
      <c r="GO470" s="241"/>
      <c r="GP470" s="241"/>
      <c r="GQ470" s="241"/>
      <c r="GR470" s="241"/>
      <c r="GS470" s="241"/>
      <c r="GT470" s="241"/>
      <c r="GU470" s="241"/>
      <c r="GV470" s="241"/>
      <c r="GW470" s="241"/>
      <c r="GX470" s="241"/>
      <c r="GY470" s="241"/>
      <c r="GZ470" s="241"/>
      <c r="HA470" s="241"/>
      <c r="HB470" s="241"/>
      <c r="HC470" s="241"/>
      <c r="HD470" s="241"/>
      <c r="HE470" s="241"/>
      <c r="HF470" s="241"/>
    </row>
    <row r="471" spans="1:214" s="299" customFormat="1" ht="15" customHeight="1">
      <c r="A471" s="240"/>
      <c r="B471" s="241"/>
      <c r="C471" s="241"/>
      <c r="D471" s="241"/>
      <c r="E471" s="241"/>
      <c r="F471" s="241"/>
      <c r="G471" s="241"/>
      <c r="H471" s="241"/>
      <c r="I471" s="241"/>
      <c r="J471" s="241"/>
      <c r="K471" s="241"/>
      <c r="L471" s="241"/>
      <c r="M471" s="241"/>
      <c r="N471" s="241"/>
      <c r="O471" s="241"/>
      <c r="P471" s="241"/>
      <c r="Q471" s="241"/>
      <c r="R471" s="241"/>
      <c r="S471" s="241"/>
      <c r="T471" s="241"/>
      <c r="U471" s="241" t="s">
        <v>661</v>
      </c>
      <c r="V471" s="241"/>
      <c r="W471" s="241"/>
      <c r="X471" s="241"/>
      <c r="Y471" s="241"/>
      <c r="Z471" s="241"/>
      <c r="AA471" s="241"/>
      <c r="AB471" s="241"/>
      <c r="AC471" s="241" t="s">
        <v>316</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c r="DV471" s="241"/>
      <c r="DW471" s="241"/>
      <c r="DX471" s="241"/>
      <c r="DY471" s="241"/>
      <c r="DZ471" s="241"/>
      <c r="EA471" s="241"/>
      <c r="EB471" s="241"/>
      <c r="EC471" s="241"/>
      <c r="ED471" s="241"/>
      <c r="EE471" s="241"/>
      <c r="EF471" s="241"/>
      <c r="EG471" s="241"/>
      <c r="EH471" s="241"/>
      <c r="EI471" s="241"/>
      <c r="EJ471" s="241"/>
      <c r="EK471" s="241"/>
      <c r="EL471" s="241"/>
      <c r="EM471" s="241"/>
      <c r="EN471" s="241"/>
      <c r="EO471" s="241"/>
      <c r="EP471" s="241"/>
      <c r="EQ471" s="241"/>
      <c r="ER471" s="241"/>
      <c r="ES471" s="241"/>
      <c r="ET471" s="241"/>
      <c r="EU471" s="241"/>
      <c r="EV471" s="241"/>
      <c r="EW471" s="241"/>
      <c r="EX471" s="241"/>
      <c r="EY471" s="241"/>
      <c r="EZ471" s="241"/>
      <c r="FA471" s="241"/>
      <c r="FB471" s="241"/>
      <c r="FC471" s="241"/>
      <c r="FD471" s="241"/>
      <c r="FE471" s="241"/>
      <c r="FF471" s="241"/>
      <c r="FG471" s="241"/>
      <c r="FH471" s="241"/>
      <c r="FI471" s="241"/>
      <c r="FJ471" s="241"/>
      <c r="FK471" s="241"/>
      <c r="FL471" s="241"/>
      <c r="FM471" s="241"/>
      <c r="FN471" s="241"/>
      <c r="FO471" s="241"/>
      <c r="FP471" s="241"/>
      <c r="FQ471" s="241"/>
      <c r="FR471" s="241"/>
      <c r="FS471" s="241"/>
      <c r="FT471" s="241"/>
      <c r="FU471" s="241"/>
      <c r="FV471" s="241"/>
      <c r="FW471" s="241"/>
      <c r="FX471" s="241"/>
      <c r="FY471" s="241"/>
      <c r="FZ471" s="241"/>
      <c r="GA471" s="241"/>
      <c r="GB471" s="241"/>
      <c r="GC471" s="241"/>
      <c r="GD471" s="241"/>
      <c r="GE471" s="241"/>
      <c r="GF471" s="241"/>
      <c r="GG471" s="241"/>
      <c r="GH471" s="241"/>
      <c r="GI471" s="241"/>
      <c r="GJ471" s="241"/>
      <c r="GK471" s="241"/>
      <c r="GL471" s="241"/>
      <c r="GM471" s="241"/>
      <c r="GN471" s="241"/>
      <c r="GO471" s="241"/>
      <c r="GP471" s="241"/>
      <c r="GQ471" s="241"/>
      <c r="GR471" s="241"/>
      <c r="GS471" s="241"/>
      <c r="GT471" s="241"/>
      <c r="GU471" s="241"/>
      <c r="GV471" s="241"/>
      <c r="GW471" s="241"/>
      <c r="GX471" s="241"/>
      <c r="GY471" s="241"/>
      <c r="GZ471" s="241"/>
      <c r="HA471" s="241"/>
      <c r="HB471" s="241"/>
      <c r="HC471" s="241"/>
      <c r="HD471" s="241"/>
      <c r="HE471" s="241"/>
      <c r="HF471" s="241"/>
    </row>
    <row r="472" spans="1:214" s="299" customFormat="1" ht="15" customHeight="1">
      <c r="A472" s="240"/>
      <c r="B472" s="241"/>
      <c r="C472" s="241"/>
      <c r="D472" s="241"/>
      <c r="E472" s="241"/>
      <c r="F472" s="241"/>
      <c r="G472" s="241"/>
      <c r="H472" s="241"/>
      <c r="I472" s="241"/>
      <c r="J472" s="241"/>
      <c r="K472" s="241"/>
      <c r="L472" s="241"/>
      <c r="M472" s="241"/>
      <c r="N472" s="241"/>
      <c r="O472" s="241"/>
      <c r="P472" s="241"/>
      <c r="Q472" s="241"/>
      <c r="R472" s="241"/>
      <c r="S472" s="241"/>
      <c r="T472" s="241"/>
      <c r="U472" s="241" t="s">
        <v>662</v>
      </c>
      <c r="V472" s="241"/>
      <c r="W472" s="241"/>
      <c r="X472" s="241"/>
      <c r="Y472" s="241"/>
      <c r="Z472" s="241"/>
      <c r="AA472" s="241"/>
      <c r="AB472" s="241"/>
      <c r="AC472" s="241" t="s">
        <v>350</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c r="DV472" s="241"/>
      <c r="DW472" s="241"/>
      <c r="DX472" s="241"/>
      <c r="DY472" s="241"/>
      <c r="DZ472" s="241"/>
      <c r="EA472" s="241"/>
      <c r="EB472" s="241"/>
      <c r="EC472" s="241"/>
      <c r="ED472" s="241"/>
      <c r="EE472" s="241"/>
      <c r="EF472" s="241"/>
      <c r="EG472" s="241"/>
      <c r="EH472" s="241"/>
      <c r="EI472" s="241"/>
      <c r="EJ472" s="241"/>
      <c r="EK472" s="241"/>
      <c r="EL472" s="241"/>
      <c r="EM472" s="241"/>
      <c r="EN472" s="241"/>
      <c r="EO472" s="241"/>
      <c r="EP472" s="241"/>
      <c r="EQ472" s="241"/>
      <c r="ER472" s="241"/>
      <c r="ES472" s="241"/>
      <c r="ET472" s="241"/>
      <c r="EU472" s="241"/>
      <c r="EV472" s="241"/>
      <c r="EW472" s="241"/>
      <c r="EX472" s="241"/>
      <c r="EY472" s="241"/>
      <c r="EZ472" s="241"/>
      <c r="FA472" s="241"/>
      <c r="FB472" s="241"/>
      <c r="FC472" s="241"/>
      <c r="FD472" s="241"/>
      <c r="FE472" s="241"/>
      <c r="FF472" s="241"/>
      <c r="FG472" s="241"/>
      <c r="FH472" s="241"/>
      <c r="FI472" s="241"/>
      <c r="FJ472" s="241"/>
      <c r="FK472" s="241"/>
      <c r="FL472" s="241"/>
      <c r="FM472" s="241"/>
      <c r="FN472" s="241"/>
      <c r="FO472" s="241"/>
      <c r="FP472" s="241"/>
      <c r="FQ472" s="241"/>
      <c r="FR472" s="241"/>
      <c r="FS472" s="241"/>
      <c r="FT472" s="241"/>
      <c r="FU472" s="241"/>
      <c r="FV472" s="241"/>
      <c r="FW472" s="241"/>
      <c r="FX472" s="241"/>
      <c r="FY472" s="241"/>
      <c r="FZ472" s="241"/>
      <c r="GA472" s="241"/>
      <c r="GB472" s="241"/>
      <c r="GC472" s="241"/>
      <c r="GD472" s="241"/>
      <c r="GE472" s="241"/>
      <c r="GF472" s="241"/>
      <c r="GG472" s="241"/>
      <c r="GH472" s="241"/>
      <c r="GI472" s="241"/>
      <c r="GJ472" s="241"/>
      <c r="GK472" s="241"/>
      <c r="GL472" s="241"/>
      <c r="GM472" s="241"/>
      <c r="GN472" s="241"/>
      <c r="GO472" s="241"/>
      <c r="GP472" s="241"/>
      <c r="GQ472" s="241"/>
      <c r="GR472" s="241"/>
      <c r="GS472" s="241"/>
      <c r="GT472" s="241"/>
      <c r="GU472" s="241"/>
      <c r="GV472" s="241"/>
      <c r="GW472" s="241"/>
      <c r="GX472" s="241"/>
      <c r="GY472" s="241"/>
      <c r="GZ472" s="241"/>
      <c r="HA472" s="241"/>
      <c r="HB472" s="241"/>
      <c r="HC472" s="241"/>
      <c r="HD472" s="241"/>
      <c r="HE472" s="241"/>
      <c r="HF472" s="241"/>
    </row>
    <row r="473" spans="1:214" s="299" customFormat="1" ht="15" customHeight="1">
      <c r="A473" s="240"/>
      <c r="B473" s="241"/>
      <c r="C473" s="241"/>
      <c r="D473" s="241"/>
      <c r="E473" s="241"/>
      <c r="F473" s="241"/>
      <c r="G473" s="241"/>
      <c r="H473" s="241"/>
      <c r="I473" s="241"/>
      <c r="J473" s="241"/>
      <c r="K473" s="241"/>
      <c r="L473" s="241"/>
      <c r="M473" s="241"/>
      <c r="N473" s="241"/>
      <c r="O473" s="241"/>
      <c r="P473" s="241"/>
      <c r="Q473" s="241"/>
      <c r="R473" s="241"/>
      <c r="S473" s="241"/>
      <c r="T473" s="241"/>
      <c r="U473" s="241" t="s">
        <v>663</v>
      </c>
      <c r="V473" s="241"/>
      <c r="W473" s="241"/>
      <c r="X473" s="241"/>
      <c r="Y473" s="241"/>
      <c r="Z473" s="241"/>
      <c r="AA473" s="241"/>
      <c r="AB473" s="241"/>
      <c r="AC473" s="241" t="s">
        <v>350</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c r="DV473" s="241"/>
      <c r="DW473" s="241"/>
      <c r="DX473" s="241"/>
      <c r="DY473" s="241"/>
      <c r="DZ473" s="241"/>
      <c r="EA473" s="241"/>
      <c r="EB473" s="241"/>
      <c r="EC473" s="241"/>
      <c r="ED473" s="241"/>
      <c r="EE473" s="241"/>
      <c r="EF473" s="241"/>
      <c r="EG473" s="241"/>
      <c r="EH473" s="241"/>
      <c r="EI473" s="241"/>
      <c r="EJ473" s="241"/>
      <c r="EK473" s="241"/>
      <c r="EL473" s="241"/>
      <c r="EM473" s="241"/>
      <c r="EN473" s="241"/>
      <c r="EO473" s="241"/>
      <c r="EP473" s="241"/>
      <c r="EQ473" s="241"/>
      <c r="ER473" s="241"/>
      <c r="ES473" s="241"/>
      <c r="ET473" s="241"/>
      <c r="EU473" s="241"/>
      <c r="EV473" s="241"/>
      <c r="EW473" s="241"/>
      <c r="EX473" s="241"/>
      <c r="EY473" s="241"/>
      <c r="EZ473" s="241"/>
      <c r="FA473" s="241"/>
      <c r="FB473" s="241"/>
      <c r="FC473" s="241"/>
      <c r="FD473" s="241"/>
      <c r="FE473" s="241"/>
      <c r="FF473" s="241"/>
      <c r="FG473" s="241"/>
      <c r="FH473" s="241"/>
      <c r="FI473" s="241"/>
      <c r="FJ473" s="241"/>
      <c r="FK473" s="241"/>
      <c r="FL473" s="241"/>
      <c r="FM473" s="241"/>
      <c r="FN473" s="241"/>
      <c r="FO473" s="241"/>
      <c r="FP473" s="241"/>
      <c r="FQ473" s="241"/>
      <c r="FR473" s="241"/>
      <c r="FS473" s="241"/>
      <c r="FT473" s="241"/>
      <c r="FU473" s="241"/>
      <c r="FV473" s="241"/>
      <c r="FW473" s="241"/>
      <c r="FX473" s="241"/>
      <c r="FY473" s="241"/>
      <c r="FZ473" s="241"/>
      <c r="GA473" s="241"/>
      <c r="GB473" s="241"/>
      <c r="GC473" s="241"/>
      <c r="GD473" s="241"/>
      <c r="GE473" s="241"/>
      <c r="GF473" s="241"/>
      <c r="GG473" s="241"/>
      <c r="GH473" s="241"/>
      <c r="GI473" s="241"/>
      <c r="GJ473" s="241"/>
      <c r="GK473" s="241"/>
      <c r="GL473" s="241"/>
      <c r="GM473" s="241"/>
      <c r="GN473" s="241"/>
      <c r="GO473" s="241"/>
      <c r="GP473" s="241"/>
      <c r="GQ473" s="241"/>
      <c r="GR473" s="241"/>
      <c r="GS473" s="241"/>
      <c r="GT473" s="241"/>
      <c r="GU473" s="241"/>
      <c r="GV473" s="241"/>
      <c r="GW473" s="241"/>
      <c r="GX473" s="241"/>
      <c r="GY473" s="241"/>
      <c r="GZ473" s="241"/>
      <c r="HA473" s="241"/>
      <c r="HB473" s="241"/>
      <c r="HC473" s="241"/>
      <c r="HD473" s="241"/>
      <c r="HE473" s="241"/>
      <c r="HF473" s="241"/>
    </row>
    <row r="474" spans="1:214" s="299" customFormat="1" ht="15" customHeight="1">
      <c r="A474" s="240"/>
      <c r="B474" s="241"/>
      <c r="C474" s="241"/>
      <c r="D474" s="241"/>
      <c r="E474" s="241"/>
      <c r="F474" s="241"/>
      <c r="G474" s="241"/>
      <c r="H474" s="241"/>
      <c r="I474" s="241"/>
      <c r="J474" s="241"/>
      <c r="K474" s="241"/>
      <c r="L474" s="241"/>
      <c r="M474" s="241"/>
      <c r="N474" s="241"/>
      <c r="O474" s="241"/>
      <c r="P474" s="241"/>
      <c r="Q474" s="241"/>
      <c r="R474" s="241"/>
      <c r="S474" s="241"/>
      <c r="T474" s="241"/>
      <c r="U474" s="241" t="s">
        <v>664</v>
      </c>
      <c r="V474" s="241"/>
      <c r="W474" s="241"/>
      <c r="X474" s="241"/>
      <c r="Y474" s="241"/>
      <c r="Z474" s="241"/>
      <c r="AA474" s="241"/>
      <c r="AB474" s="241"/>
      <c r="AC474" s="241" t="s">
        <v>316</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c r="DV474" s="241"/>
      <c r="DW474" s="241"/>
      <c r="DX474" s="241"/>
      <c r="DY474" s="241"/>
      <c r="DZ474" s="241"/>
      <c r="EA474" s="241"/>
      <c r="EB474" s="241"/>
      <c r="EC474" s="241"/>
      <c r="ED474" s="241"/>
      <c r="EE474" s="241"/>
      <c r="EF474" s="241"/>
      <c r="EG474" s="241"/>
      <c r="EH474" s="241"/>
      <c r="EI474" s="241"/>
      <c r="EJ474" s="241"/>
      <c r="EK474" s="241"/>
      <c r="EL474" s="241"/>
      <c r="EM474" s="241"/>
      <c r="EN474" s="241"/>
      <c r="EO474" s="241"/>
      <c r="EP474" s="241"/>
      <c r="EQ474" s="241"/>
      <c r="ER474" s="241"/>
      <c r="ES474" s="241"/>
      <c r="ET474" s="241"/>
      <c r="EU474" s="241"/>
      <c r="EV474" s="241"/>
      <c r="EW474" s="241"/>
      <c r="EX474" s="241"/>
      <c r="EY474" s="241"/>
      <c r="EZ474" s="241"/>
      <c r="FA474" s="241"/>
      <c r="FB474" s="241"/>
      <c r="FC474" s="241"/>
      <c r="FD474" s="241"/>
      <c r="FE474" s="241"/>
      <c r="FF474" s="241"/>
      <c r="FG474" s="241"/>
      <c r="FH474" s="241"/>
      <c r="FI474" s="241"/>
      <c r="FJ474" s="241"/>
      <c r="FK474" s="241"/>
      <c r="FL474" s="241"/>
      <c r="FM474" s="241"/>
      <c r="FN474" s="241"/>
      <c r="FO474" s="241"/>
      <c r="FP474" s="241"/>
      <c r="FQ474" s="241"/>
      <c r="FR474" s="241"/>
      <c r="FS474" s="241"/>
      <c r="FT474" s="241"/>
      <c r="FU474" s="241"/>
      <c r="FV474" s="241"/>
      <c r="FW474" s="241"/>
      <c r="FX474" s="241"/>
      <c r="FY474" s="241"/>
      <c r="FZ474" s="241"/>
      <c r="GA474" s="241"/>
      <c r="GB474" s="241"/>
      <c r="GC474" s="241"/>
      <c r="GD474" s="241"/>
      <c r="GE474" s="241"/>
      <c r="GF474" s="241"/>
      <c r="GG474" s="241"/>
      <c r="GH474" s="241"/>
      <c r="GI474" s="241"/>
      <c r="GJ474" s="241"/>
      <c r="GK474" s="241"/>
      <c r="GL474" s="241"/>
      <c r="GM474" s="241"/>
      <c r="GN474" s="241"/>
      <c r="GO474" s="241"/>
      <c r="GP474" s="241"/>
      <c r="GQ474" s="241"/>
      <c r="GR474" s="241"/>
      <c r="GS474" s="241"/>
      <c r="GT474" s="241"/>
      <c r="GU474" s="241"/>
      <c r="GV474" s="241"/>
      <c r="GW474" s="241"/>
      <c r="GX474" s="241"/>
      <c r="GY474" s="241"/>
      <c r="GZ474" s="241"/>
      <c r="HA474" s="241"/>
      <c r="HB474" s="241"/>
      <c r="HC474" s="241"/>
      <c r="HD474" s="241"/>
      <c r="HE474" s="241"/>
      <c r="HF474" s="241"/>
    </row>
    <row r="475" spans="1:214" s="299" customFormat="1" ht="15" customHeight="1">
      <c r="A475" s="240"/>
      <c r="B475" s="241"/>
      <c r="C475" s="241"/>
      <c r="D475" s="241"/>
      <c r="E475" s="241"/>
      <c r="F475" s="241"/>
      <c r="G475" s="241"/>
      <c r="H475" s="241"/>
      <c r="I475" s="241"/>
      <c r="J475" s="241"/>
      <c r="K475" s="241"/>
      <c r="L475" s="241"/>
      <c r="M475" s="241"/>
      <c r="N475" s="241"/>
      <c r="O475" s="241"/>
      <c r="P475" s="241"/>
      <c r="Q475" s="241"/>
      <c r="R475" s="241"/>
      <c r="S475" s="241"/>
      <c r="T475" s="241"/>
      <c r="U475" s="241" t="s">
        <v>665</v>
      </c>
      <c r="V475" s="241"/>
      <c r="W475" s="241"/>
      <c r="X475" s="241"/>
      <c r="Y475" s="241"/>
      <c r="Z475" s="241"/>
      <c r="AA475" s="241"/>
      <c r="AB475" s="241"/>
      <c r="AC475" s="241" t="s">
        <v>316</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c r="DV475" s="241"/>
      <c r="DW475" s="241"/>
      <c r="DX475" s="241"/>
      <c r="DY475" s="241"/>
      <c r="DZ475" s="241"/>
      <c r="EA475" s="241"/>
      <c r="EB475" s="241"/>
      <c r="EC475" s="241"/>
      <c r="ED475" s="241"/>
      <c r="EE475" s="241"/>
      <c r="EF475" s="241"/>
      <c r="EG475" s="241"/>
      <c r="EH475" s="241"/>
      <c r="EI475" s="241"/>
      <c r="EJ475" s="241"/>
      <c r="EK475" s="241"/>
      <c r="EL475" s="241"/>
      <c r="EM475" s="241"/>
      <c r="EN475" s="241"/>
      <c r="EO475" s="241"/>
      <c r="EP475" s="241"/>
      <c r="EQ475" s="241"/>
      <c r="ER475" s="241"/>
      <c r="ES475" s="241"/>
      <c r="ET475" s="241"/>
      <c r="EU475" s="241"/>
      <c r="EV475" s="241"/>
      <c r="EW475" s="241"/>
      <c r="EX475" s="241"/>
      <c r="EY475" s="241"/>
      <c r="EZ475" s="241"/>
      <c r="FA475" s="241"/>
      <c r="FB475" s="241"/>
      <c r="FC475" s="241"/>
      <c r="FD475" s="241"/>
      <c r="FE475" s="241"/>
      <c r="FF475" s="241"/>
      <c r="FG475" s="241"/>
      <c r="FH475" s="241"/>
      <c r="FI475" s="241"/>
      <c r="FJ475" s="241"/>
      <c r="FK475" s="241"/>
      <c r="FL475" s="241"/>
      <c r="FM475" s="241"/>
      <c r="FN475" s="241"/>
      <c r="FO475" s="241"/>
      <c r="FP475" s="241"/>
      <c r="FQ475" s="241"/>
      <c r="FR475" s="241"/>
      <c r="FS475" s="241"/>
      <c r="FT475" s="241"/>
      <c r="FU475" s="241"/>
      <c r="FV475" s="241"/>
      <c r="FW475" s="241"/>
      <c r="FX475" s="241"/>
      <c r="FY475" s="241"/>
      <c r="FZ475" s="241"/>
      <c r="GA475" s="241"/>
      <c r="GB475" s="241"/>
      <c r="GC475" s="241"/>
      <c r="GD475" s="241"/>
      <c r="GE475" s="241"/>
      <c r="GF475" s="241"/>
      <c r="GG475" s="241"/>
      <c r="GH475" s="241"/>
      <c r="GI475" s="241"/>
      <c r="GJ475" s="241"/>
      <c r="GK475" s="241"/>
      <c r="GL475" s="241"/>
      <c r="GM475" s="241"/>
      <c r="GN475" s="241"/>
      <c r="GO475" s="241"/>
      <c r="GP475" s="241"/>
      <c r="GQ475" s="241"/>
      <c r="GR475" s="241"/>
      <c r="GS475" s="241"/>
      <c r="GT475" s="241"/>
      <c r="GU475" s="241"/>
      <c r="GV475" s="241"/>
      <c r="GW475" s="241"/>
      <c r="GX475" s="241"/>
      <c r="GY475" s="241"/>
      <c r="GZ475" s="241"/>
      <c r="HA475" s="241"/>
      <c r="HB475" s="241"/>
      <c r="HC475" s="241"/>
      <c r="HD475" s="241"/>
      <c r="HE475" s="241"/>
      <c r="HF475" s="241"/>
    </row>
    <row r="476" spans="1:214" s="299" customFormat="1" ht="15" customHeight="1">
      <c r="A476" s="240"/>
      <c r="B476" s="241"/>
      <c r="C476" s="241"/>
      <c r="D476" s="241"/>
      <c r="E476" s="241"/>
      <c r="F476" s="241"/>
      <c r="G476" s="241"/>
      <c r="H476" s="241"/>
      <c r="I476" s="241"/>
      <c r="J476" s="241"/>
      <c r="K476" s="241"/>
      <c r="L476" s="241"/>
      <c r="M476" s="241"/>
      <c r="N476" s="241"/>
      <c r="O476" s="241"/>
      <c r="P476" s="241"/>
      <c r="Q476" s="241"/>
      <c r="R476" s="241"/>
      <c r="S476" s="241"/>
      <c r="T476" s="241"/>
      <c r="U476" s="241" t="s">
        <v>666</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c r="DV476" s="241"/>
      <c r="DW476" s="241"/>
      <c r="DX476" s="241"/>
      <c r="DY476" s="241"/>
      <c r="DZ476" s="241"/>
      <c r="EA476" s="241"/>
      <c r="EB476" s="241"/>
      <c r="EC476" s="241"/>
      <c r="ED476" s="241"/>
      <c r="EE476" s="241"/>
      <c r="EF476" s="241"/>
      <c r="EG476" s="241"/>
      <c r="EH476" s="241"/>
      <c r="EI476" s="241"/>
      <c r="EJ476" s="241"/>
      <c r="EK476" s="241"/>
      <c r="EL476" s="241"/>
      <c r="EM476" s="241"/>
      <c r="EN476" s="241"/>
      <c r="EO476" s="241"/>
      <c r="EP476" s="241"/>
      <c r="EQ476" s="241"/>
      <c r="ER476" s="241"/>
      <c r="ES476" s="241"/>
      <c r="ET476" s="241"/>
      <c r="EU476" s="241"/>
      <c r="EV476" s="241"/>
      <c r="EW476" s="241"/>
      <c r="EX476" s="241"/>
      <c r="EY476" s="241"/>
      <c r="EZ476" s="241"/>
      <c r="FA476" s="241"/>
      <c r="FB476" s="241"/>
      <c r="FC476" s="241"/>
      <c r="FD476" s="241"/>
      <c r="FE476" s="241"/>
      <c r="FF476" s="241"/>
      <c r="FG476" s="241"/>
      <c r="FH476" s="241"/>
      <c r="FI476" s="241"/>
      <c r="FJ476" s="241"/>
      <c r="FK476" s="241"/>
      <c r="FL476" s="241"/>
      <c r="FM476" s="241"/>
      <c r="FN476" s="241"/>
      <c r="FO476" s="241"/>
      <c r="FP476" s="241"/>
      <c r="FQ476" s="241"/>
      <c r="FR476" s="241"/>
      <c r="FS476" s="241"/>
      <c r="FT476" s="241"/>
      <c r="FU476" s="241"/>
      <c r="FV476" s="241"/>
      <c r="FW476" s="241"/>
      <c r="FX476" s="241"/>
      <c r="FY476" s="241"/>
      <c r="FZ476" s="241"/>
      <c r="GA476" s="241"/>
      <c r="GB476" s="241"/>
      <c r="GC476" s="241"/>
      <c r="GD476" s="241"/>
      <c r="GE476" s="241"/>
      <c r="GF476" s="241"/>
      <c r="GG476" s="241"/>
      <c r="GH476" s="241"/>
      <c r="GI476" s="241"/>
      <c r="GJ476" s="241"/>
      <c r="GK476" s="241"/>
      <c r="GL476" s="241"/>
      <c r="GM476" s="241"/>
      <c r="GN476" s="241"/>
      <c r="GO476" s="241"/>
      <c r="GP476" s="241"/>
      <c r="GQ476" s="241"/>
      <c r="GR476" s="241"/>
      <c r="GS476" s="241"/>
      <c r="GT476" s="241"/>
      <c r="GU476" s="241"/>
      <c r="GV476" s="241"/>
      <c r="GW476" s="241"/>
      <c r="GX476" s="241"/>
      <c r="GY476" s="241"/>
      <c r="GZ476" s="241"/>
      <c r="HA476" s="241"/>
      <c r="HB476" s="241"/>
      <c r="HC476" s="241"/>
      <c r="HD476" s="241"/>
      <c r="HE476" s="241"/>
      <c r="HF476" s="241"/>
    </row>
    <row r="477" spans="1:214" s="299" customFormat="1" ht="15" customHeight="1">
      <c r="A477" s="240"/>
      <c r="B477" s="241"/>
      <c r="C477" s="241"/>
      <c r="D477" s="241"/>
      <c r="E477" s="241"/>
      <c r="F477" s="241"/>
      <c r="G477" s="241"/>
      <c r="H477" s="241"/>
      <c r="I477" s="241"/>
      <c r="J477" s="241"/>
      <c r="K477" s="241"/>
      <c r="L477" s="241"/>
      <c r="M477" s="241"/>
      <c r="N477" s="241"/>
      <c r="O477" s="241"/>
      <c r="P477" s="241"/>
      <c r="Q477" s="241"/>
      <c r="R477" s="241"/>
      <c r="S477" s="241"/>
      <c r="T477" s="241"/>
      <c r="U477" s="241" t="s">
        <v>667</v>
      </c>
      <c r="V477" s="241"/>
      <c r="W477" s="241"/>
      <c r="X477" s="241"/>
      <c r="Y477" s="241"/>
      <c r="Z477" s="241"/>
      <c r="AA477" s="241"/>
      <c r="AB477" s="241"/>
      <c r="AC477" s="241" t="s">
        <v>309</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c r="DV477" s="241"/>
      <c r="DW477" s="241"/>
      <c r="DX477" s="241"/>
      <c r="DY477" s="241"/>
      <c r="DZ477" s="241"/>
      <c r="EA477" s="241"/>
      <c r="EB477" s="241"/>
      <c r="EC477" s="241"/>
      <c r="ED477" s="241"/>
      <c r="EE477" s="241"/>
      <c r="EF477" s="241"/>
      <c r="EG477" s="241"/>
      <c r="EH477" s="241"/>
      <c r="EI477" s="241"/>
      <c r="EJ477" s="241"/>
      <c r="EK477" s="241"/>
      <c r="EL477" s="241"/>
      <c r="EM477" s="241"/>
      <c r="EN477" s="241"/>
      <c r="EO477" s="241"/>
      <c r="EP477" s="241"/>
      <c r="EQ477" s="241"/>
      <c r="ER477" s="241"/>
      <c r="ES477" s="241"/>
      <c r="ET477" s="241"/>
      <c r="EU477" s="241"/>
      <c r="EV477" s="241"/>
      <c r="EW477" s="241"/>
      <c r="EX477" s="241"/>
      <c r="EY477" s="241"/>
      <c r="EZ477" s="241"/>
      <c r="FA477" s="241"/>
      <c r="FB477" s="241"/>
      <c r="FC477" s="241"/>
      <c r="FD477" s="241"/>
      <c r="FE477" s="241"/>
      <c r="FF477" s="241"/>
      <c r="FG477" s="241"/>
      <c r="FH477" s="241"/>
      <c r="FI477" s="241"/>
      <c r="FJ477" s="241"/>
      <c r="FK477" s="241"/>
      <c r="FL477" s="241"/>
      <c r="FM477" s="241"/>
      <c r="FN477" s="241"/>
      <c r="FO477" s="241"/>
      <c r="FP477" s="241"/>
      <c r="FQ477" s="241"/>
      <c r="FR477" s="241"/>
      <c r="FS477" s="241"/>
      <c r="FT477" s="241"/>
      <c r="FU477" s="241"/>
      <c r="FV477" s="241"/>
      <c r="FW477" s="241"/>
      <c r="FX477" s="241"/>
      <c r="FY477" s="241"/>
      <c r="FZ477" s="241"/>
      <c r="GA477" s="241"/>
      <c r="GB477" s="241"/>
      <c r="GC477" s="241"/>
      <c r="GD477" s="241"/>
      <c r="GE477" s="241"/>
      <c r="GF477" s="241"/>
      <c r="GG477" s="241"/>
      <c r="GH477" s="241"/>
      <c r="GI477" s="241"/>
      <c r="GJ477" s="241"/>
      <c r="GK477" s="241"/>
      <c r="GL477" s="241"/>
      <c r="GM477" s="241"/>
      <c r="GN477" s="241"/>
      <c r="GO477" s="241"/>
      <c r="GP477" s="241"/>
      <c r="GQ477" s="241"/>
      <c r="GR477" s="241"/>
      <c r="GS477" s="241"/>
      <c r="GT477" s="241"/>
      <c r="GU477" s="241"/>
      <c r="GV477" s="241"/>
      <c r="GW477" s="241"/>
      <c r="GX477" s="241"/>
      <c r="GY477" s="241"/>
      <c r="GZ477" s="241"/>
      <c r="HA477" s="241"/>
      <c r="HB477" s="241"/>
      <c r="HC477" s="241"/>
      <c r="HD477" s="241"/>
      <c r="HE477" s="241"/>
      <c r="HF477" s="241"/>
    </row>
    <row r="478" spans="1:214" s="299" customFormat="1" ht="15" customHeight="1">
      <c r="A478" s="240"/>
      <c r="B478" s="241"/>
      <c r="C478" s="241"/>
      <c r="D478" s="241"/>
      <c r="E478" s="241"/>
      <c r="F478" s="241"/>
      <c r="G478" s="241"/>
      <c r="H478" s="241"/>
      <c r="I478" s="241"/>
      <c r="J478" s="241"/>
      <c r="K478" s="241"/>
      <c r="L478" s="241"/>
      <c r="M478" s="241"/>
      <c r="N478" s="241"/>
      <c r="O478" s="241"/>
      <c r="P478" s="241"/>
      <c r="Q478" s="241"/>
      <c r="R478" s="241"/>
      <c r="S478" s="241"/>
      <c r="T478" s="241"/>
      <c r="U478" s="241" t="s">
        <v>668</v>
      </c>
      <c r="V478" s="241"/>
      <c r="W478" s="241"/>
      <c r="X478" s="241"/>
      <c r="Y478" s="241"/>
      <c r="Z478" s="241"/>
      <c r="AA478" s="241"/>
      <c r="AB478" s="241"/>
      <c r="AC478" s="241" t="s">
        <v>325</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c r="DV478" s="241"/>
      <c r="DW478" s="241"/>
      <c r="DX478" s="241"/>
      <c r="DY478" s="241"/>
      <c r="DZ478" s="241"/>
      <c r="EA478" s="241"/>
      <c r="EB478" s="241"/>
      <c r="EC478" s="241"/>
      <c r="ED478" s="241"/>
      <c r="EE478" s="241"/>
      <c r="EF478" s="241"/>
      <c r="EG478" s="241"/>
      <c r="EH478" s="241"/>
      <c r="EI478" s="241"/>
      <c r="EJ478" s="241"/>
      <c r="EK478" s="241"/>
      <c r="EL478" s="241"/>
      <c r="EM478" s="241"/>
      <c r="EN478" s="241"/>
      <c r="EO478" s="241"/>
      <c r="EP478" s="241"/>
      <c r="EQ478" s="241"/>
      <c r="ER478" s="241"/>
      <c r="ES478" s="241"/>
      <c r="ET478" s="241"/>
      <c r="EU478" s="241"/>
      <c r="EV478" s="241"/>
      <c r="EW478" s="241"/>
      <c r="EX478" s="241"/>
      <c r="EY478" s="241"/>
      <c r="EZ478" s="241"/>
      <c r="FA478" s="241"/>
      <c r="FB478" s="241"/>
      <c r="FC478" s="241"/>
      <c r="FD478" s="241"/>
      <c r="FE478" s="241"/>
      <c r="FF478" s="241"/>
      <c r="FG478" s="241"/>
      <c r="FH478" s="241"/>
      <c r="FI478" s="241"/>
      <c r="FJ478" s="241"/>
      <c r="FK478" s="241"/>
      <c r="FL478" s="241"/>
      <c r="FM478" s="241"/>
      <c r="FN478" s="241"/>
      <c r="FO478" s="241"/>
      <c r="FP478" s="241"/>
      <c r="FQ478" s="241"/>
      <c r="FR478" s="241"/>
      <c r="FS478" s="241"/>
      <c r="FT478" s="241"/>
      <c r="FU478" s="241"/>
      <c r="FV478" s="241"/>
      <c r="FW478" s="241"/>
      <c r="FX478" s="241"/>
      <c r="FY478" s="241"/>
      <c r="FZ478" s="241"/>
      <c r="GA478" s="241"/>
      <c r="GB478" s="241"/>
      <c r="GC478" s="241"/>
      <c r="GD478" s="241"/>
      <c r="GE478" s="241"/>
      <c r="GF478" s="241"/>
      <c r="GG478" s="241"/>
      <c r="GH478" s="241"/>
      <c r="GI478" s="241"/>
      <c r="GJ478" s="241"/>
      <c r="GK478" s="241"/>
      <c r="GL478" s="241"/>
      <c r="GM478" s="241"/>
      <c r="GN478" s="241"/>
      <c r="GO478" s="241"/>
      <c r="GP478" s="241"/>
      <c r="GQ478" s="241"/>
      <c r="GR478" s="241"/>
      <c r="GS478" s="241"/>
      <c r="GT478" s="241"/>
      <c r="GU478" s="241"/>
      <c r="GV478" s="241"/>
      <c r="GW478" s="241"/>
      <c r="GX478" s="241"/>
      <c r="GY478" s="241"/>
      <c r="GZ478" s="241"/>
      <c r="HA478" s="241"/>
      <c r="HB478" s="241"/>
      <c r="HC478" s="241"/>
      <c r="HD478" s="241"/>
      <c r="HE478" s="241"/>
      <c r="HF478" s="241"/>
    </row>
    <row r="479" spans="1:214" s="299" customFormat="1" ht="15" customHeight="1">
      <c r="A479" s="240"/>
      <c r="B479" s="241"/>
      <c r="C479" s="241"/>
      <c r="D479" s="241"/>
      <c r="E479" s="241"/>
      <c r="F479" s="241"/>
      <c r="G479" s="241"/>
      <c r="H479" s="241"/>
      <c r="I479" s="241"/>
      <c r="J479" s="241"/>
      <c r="K479" s="241"/>
      <c r="L479" s="241"/>
      <c r="M479" s="241"/>
      <c r="N479" s="241"/>
      <c r="O479" s="241"/>
      <c r="P479" s="241"/>
      <c r="Q479" s="241"/>
      <c r="R479" s="241"/>
      <c r="S479" s="241"/>
      <c r="T479" s="241"/>
      <c r="U479" s="241" t="s">
        <v>669</v>
      </c>
      <c r="V479" s="241"/>
      <c r="W479" s="241"/>
      <c r="X479" s="241"/>
      <c r="Y479" s="241"/>
      <c r="Z479" s="241"/>
      <c r="AA479" s="241"/>
      <c r="AB479" s="241"/>
      <c r="AC479" s="241" t="s">
        <v>309</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c r="DV479" s="241"/>
      <c r="DW479" s="241"/>
      <c r="DX479" s="241"/>
      <c r="DY479" s="241"/>
      <c r="DZ479" s="241"/>
      <c r="EA479" s="241"/>
      <c r="EB479" s="241"/>
      <c r="EC479" s="241"/>
      <c r="ED479" s="241"/>
      <c r="EE479" s="241"/>
      <c r="EF479" s="241"/>
      <c r="EG479" s="241"/>
      <c r="EH479" s="241"/>
      <c r="EI479" s="241"/>
      <c r="EJ479" s="241"/>
      <c r="EK479" s="241"/>
      <c r="EL479" s="241"/>
      <c r="EM479" s="241"/>
      <c r="EN479" s="241"/>
      <c r="EO479" s="241"/>
      <c r="EP479" s="241"/>
      <c r="EQ479" s="241"/>
      <c r="ER479" s="241"/>
      <c r="ES479" s="241"/>
      <c r="ET479" s="241"/>
      <c r="EU479" s="241"/>
      <c r="EV479" s="241"/>
      <c r="EW479" s="241"/>
      <c r="EX479" s="241"/>
      <c r="EY479" s="241"/>
      <c r="EZ479" s="241"/>
      <c r="FA479" s="241"/>
      <c r="FB479" s="241"/>
      <c r="FC479" s="241"/>
      <c r="FD479" s="241"/>
      <c r="FE479" s="241"/>
      <c r="FF479" s="241"/>
      <c r="FG479" s="241"/>
      <c r="FH479" s="241"/>
      <c r="FI479" s="241"/>
      <c r="FJ479" s="241"/>
      <c r="FK479" s="241"/>
      <c r="FL479" s="241"/>
      <c r="FM479" s="241"/>
      <c r="FN479" s="241"/>
      <c r="FO479" s="241"/>
      <c r="FP479" s="241"/>
      <c r="FQ479" s="241"/>
      <c r="FR479" s="241"/>
      <c r="FS479" s="241"/>
      <c r="FT479" s="241"/>
      <c r="FU479" s="241"/>
      <c r="FV479" s="241"/>
      <c r="FW479" s="241"/>
      <c r="FX479" s="241"/>
      <c r="FY479" s="241"/>
      <c r="FZ479" s="241"/>
      <c r="GA479" s="241"/>
      <c r="GB479" s="241"/>
      <c r="GC479" s="241"/>
      <c r="GD479" s="241"/>
      <c r="GE479" s="241"/>
      <c r="GF479" s="241"/>
      <c r="GG479" s="241"/>
      <c r="GH479" s="241"/>
      <c r="GI479" s="241"/>
      <c r="GJ479" s="241"/>
      <c r="GK479" s="241"/>
      <c r="GL479" s="241"/>
      <c r="GM479" s="241"/>
      <c r="GN479" s="241"/>
      <c r="GO479" s="241"/>
      <c r="GP479" s="241"/>
      <c r="GQ479" s="241"/>
      <c r="GR479" s="241"/>
      <c r="GS479" s="241"/>
      <c r="GT479" s="241"/>
      <c r="GU479" s="241"/>
      <c r="GV479" s="241"/>
      <c r="GW479" s="241"/>
      <c r="GX479" s="241"/>
      <c r="GY479" s="241"/>
      <c r="GZ479" s="241"/>
      <c r="HA479" s="241"/>
      <c r="HB479" s="241"/>
      <c r="HC479" s="241"/>
      <c r="HD479" s="241"/>
      <c r="HE479" s="241"/>
      <c r="HF479" s="241"/>
    </row>
    <row r="480" spans="1:214" s="299" customFormat="1" ht="15" customHeight="1">
      <c r="A480" s="240"/>
      <c r="B480" s="241"/>
      <c r="C480" s="241"/>
      <c r="D480" s="241"/>
      <c r="E480" s="241"/>
      <c r="F480" s="241"/>
      <c r="G480" s="241"/>
      <c r="H480" s="241"/>
      <c r="I480" s="241"/>
      <c r="J480" s="241"/>
      <c r="K480" s="241"/>
      <c r="L480" s="241"/>
      <c r="M480" s="241"/>
      <c r="N480" s="241"/>
      <c r="O480" s="241"/>
      <c r="P480" s="241"/>
      <c r="Q480" s="241"/>
      <c r="R480" s="241"/>
      <c r="S480" s="241"/>
      <c r="T480" s="241"/>
      <c r="U480" s="241" t="s">
        <v>274</v>
      </c>
      <c r="V480" s="241"/>
      <c r="W480" s="241"/>
      <c r="X480" s="241"/>
      <c r="Y480" s="241"/>
      <c r="Z480" s="241"/>
      <c r="AA480" s="241"/>
      <c r="AB480" s="241"/>
      <c r="AC480" s="241" t="s">
        <v>316</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c r="DV480" s="241"/>
      <c r="DW480" s="241"/>
      <c r="DX480" s="241"/>
      <c r="DY480" s="241"/>
      <c r="DZ480" s="241"/>
      <c r="EA480" s="241"/>
      <c r="EB480" s="241"/>
      <c r="EC480" s="241"/>
      <c r="ED480" s="241"/>
      <c r="EE480" s="241"/>
      <c r="EF480" s="241"/>
      <c r="EG480" s="241"/>
      <c r="EH480" s="241"/>
      <c r="EI480" s="241"/>
      <c r="EJ480" s="241"/>
      <c r="EK480" s="241"/>
      <c r="EL480" s="241"/>
      <c r="EM480" s="241"/>
      <c r="EN480" s="241"/>
      <c r="EO480" s="241"/>
      <c r="EP480" s="241"/>
      <c r="EQ480" s="241"/>
      <c r="ER480" s="241"/>
      <c r="ES480" s="241"/>
      <c r="ET480" s="241"/>
      <c r="EU480" s="241"/>
      <c r="EV480" s="241"/>
      <c r="EW480" s="241"/>
      <c r="EX480" s="241"/>
      <c r="EY480" s="241"/>
      <c r="EZ480" s="241"/>
      <c r="FA480" s="241"/>
      <c r="FB480" s="241"/>
      <c r="FC480" s="241"/>
      <c r="FD480" s="241"/>
      <c r="FE480" s="241"/>
      <c r="FF480" s="241"/>
      <c r="FG480" s="241"/>
      <c r="FH480" s="241"/>
      <c r="FI480" s="241"/>
      <c r="FJ480" s="241"/>
      <c r="FK480" s="241"/>
      <c r="FL480" s="241"/>
      <c r="FM480" s="241"/>
      <c r="FN480" s="241"/>
      <c r="FO480" s="241"/>
      <c r="FP480" s="241"/>
      <c r="FQ480" s="241"/>
      <c r="FR480" s="241"/>
      <c r="FS480" s="241"/>
      <c r="FT480" s="241"/>
      <c r="FU480" s="241"/>
      <c r="FV480" s="241"/>
      <c r="FW480" s="241"/>
      <c r="FX480" s="241"/>
      <c r="FY480" s="241"/>
      <c r="FZ480" s="241"/>
      <c r="GA480" s="241"/>
      <c r="GB480" s="241"/>
      <c r="GC480" s="241"/>
      <c r="GD480" s="241"/>
      <c r="GE480" s="241"/>
      <c r="GF480" s="241"/>
      <c r="GG480" s="241"/>
      <c r="GH480" s="241"/>
      <c r="GI480" s="241"/>
      <c r="GJ480" s="241"/>
      <c r="GK480" s="241"/>
      <c r="GL480" s="241"/>
      <c r="GM480" s="241"/>
      <c r="GN480" s="241"/>
      <c r="GO480" s="241"/>
      <c r="GP480" s="241"/>
      <c r="GQ480" s="241"/>
      <c r="GR480" s="241"/>
      <c r="GS480" s="241"/>
      <c r="GT480" s="241"/>
      <c r="GU480" s="241"/>
      <c r="GV480" s="241"/>
      <c r="GW480" s="241"/>
      <c r="GX480" s="241"/>
      <c r="GY480" s="241"/>
      <c r="GZ480" s="241"/>
      <c r="HA480" s="241"/>
      <c r="HB480" s="241"/>
      <c r="HC480" s="241"/>
      <c r="HD480" s="241"/>
      <c r="HE480" s="241"/>
      <c r="HF480" s="241"/>
    </row>
    <row r="481" spans="1:214" s="299" customFormat="1" ht="15" customHeight="1">
      <c r="A481" s="240"/>
      <c r="B481" s="241"/>
      <c r="C481" s="241"/>
      <c r="D481" s="241"/>
      <c r="E481" s="241"/>
      <c r="F481" s="241"/>
      <c r="G481" s="241"/>
      <c r="H481" s="241"/>
      <c r="I481" s="241"/>
      <c r="J481" s="241"/>
      <c r="K481" s="241"/>
      <c r="L481" s="241"/>
      <c r="M481" s="241"/>
      <c r="N481" s="241"/>
      <c r="O481" s="241"/>
      <c r="P481" s="241"/>
      <c r="Q481" s="241"/>
      <c r="R481" s="241"/>
      <c r="S481" s="241"/>
      <c r="T481" s="241"/>
      <c r="U481" s="241" t="s">
        <v>670</v>
      </c>
      <c r="V481" s="241"/>
      <c r="W481" s="241"/>
      <c r="X481" s="241"/>
      <c r="Y481" s="241"/>
      <c r="Z481" s="241"/>
      <c r="AA481" s="241"/>
      <c r="AB481" s="241"/>
      <c r="AC481" s="241" t="s">
        <v>316</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c r="DV481" s="241"/>
      <c r="DW481" s="241"/>
      <c r="DX481" s="241"/>
      <c r="DY481" s="241"/>
      <c r="DZ481" s="241"/>
      <c r="EA481" s="241"/>
      <c r="EB481" s="241"/>
      <c r="EC481" s="241"/>
      <c r="ED481" s="241"/>
      <c r="EE481" s="241"/>
      <c r="EF481" s="241"/>
      <c r="EG481" s="241"/>
      <c r="EH481" s="241"/>
      <c r="EI481" s="241"/>
      <c r="EJ481" s="241"/>
      <c r="EK481" s="241"/>
      <c r="EL481" s="241"/>
      <c r="EM481" s="241"/>
      <c r="EN481" s="241"/>
      <c r="EO481" s="241"/>
      <c r="EP481" s="241"/>
      <c r="EQ481" s="241"/>
      <c r="ER481" s="241"/>
      <c r="ES481" s="241"/>
      <c r="ET481" s="241"/>
      <c r="EU481" s="241"/>
      <c r="EV481" s="241"/>
      <c r="EW481" s="241"/>
      <c r="EX481" s="241"/>
      <c r="EY481" s="241"/>
      <c r="EZ481" s="241"/>
      <c r="FA481" s="241"/>
      <c r="FB481" s="241"/>
      <c r="FC481" s="241"/>
      <c r="FD481" s="241"/>
      <c r="FE481" s="241"/>
      <c r="FF481" s="241"/>
      <c r="FG481" s="241"/>
      <c r="FH481" s="241"/>
      <c r="FI481" s="241"/>
      <c r="FJ481" s="241"/>
      <c r="FK481" s="241"/>
      <c r="FL481" s="241"/>
      <c r="FM481" s="241"/>
      <c r="FN481" s="241"/>
      <c r="FO481" s="241"/>
      <c r="FP481" s="241"/>
      <c r="FQ481" s="241"/>
      <c r="FR481" s="241"/>
      <c r="FS481" s="241"/>
      <c r="FT481" s="241"/>
      <c r="FU481" s="241"/>
      <c r="FV481" s="241"/>
      <c r="FW481" s="241"/>
      <c r="FX481" s="241"/>
      <c r="FY481" s="241"/>
      <c r="FZ481" s="241"/>
      <c r="GA481" s="241"/>
      <c r="GB481" s="241"/>
      <c r="GC481" s="241"/>
      <c r="GD481" s="241"/>
      <c r="GE481" s="241"/>
      <c r="GF481" s="241"/>
      <c r="GG481" s="241"/>
      <c r="GH481" s="241"/>
      <c r="GI481" s="241"/>
      <c r="GJ481" s="241"/>
      <c r="GK481" s="241"/>
      <c r="GL481" s="241"/>
      <c r="GM481" s="241"/>
      <c r="GN481" s="241"/>
      <c r="GO481" s="241"/>
      <c r="GP481" s="241"/>
      <c r="GQ481" s="241"/>
      <c r="GR481" s="241"/>
      <c r="GS481" s="241"/>
      <c r="GT481" s="241"/>
      <c r="GU481" s="241"/>
      <c r="GV481" s="241"/>
      <c r="GW481" s="241"/>
      <c r="GX481" s="241"/>
      <c r="GY481" s="241"/>
      <c r="GZ481" s="241"/>
      <c r="HA481" s="241"/>
      <c r="HB481" s="241"/>
      <c r="HC481" s="241"/>
      <c r="HD481" s="241"/>
      <c r="HE481" s="241"/>
      <c r="HF481" s="241"/>
    </row>
    <row r="482" spans="1:214" s="299" customFormat="1" ht="15" customHeight="1">
      <c r="A482" s="240"/>
      <c r="B482" s="241"/>
      <c r="C482" s="241"/>
      <c r="D482" s="241"/>
      <c r="E482" s="241"/>
      <c r="F482" s="241"/>
      <c r="G482" s="241"/>
      <c r="H482" s="241"/>
      <c r="I482" s="241"/>
      <c r="J482" s="241"/>
      <c r="K482" s="241"/>
      <c r="L482" s="241"/>
      <c r="M482" s="241"/>
      <c r="N482" s="241"/>
      <c r="O482" s="241"/>
      <c r="P482" s="241"/>
      <c r="Q482" s="241"/>
      <c r="R482" s="241"/>
      <c r="S482" s="241"/>
      <c r="T482" s="241"/>
      <c r="U482" s="241" t="s">
        <v>671</v>
      </c>
      <c r="V482" s="241"/>
      <c r="W482" s="241"/>
      <c r="X482" s="241"/>
      <c r="Y482" s="241"/>
      <c r="Z482" s="241"/>
      <c r="AA482" s="241"/>
      <c r="AB482" s="241"/>
      <c r="AC482" s="241" t="s">
        <v>350</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c r="DD482" s="241"/>
      <c r="DE482" s="241"/>
      <c r="DF482" s="241"/>
      <c r="DG482" s="241"/>
      <c r="DH482" s="241"/>
      <c r="DI482" s="241"/>
      <c r="DJ482" s="241"/>
      <c r="DK482" s="241"/>
      <c r="DL482" s="241"/>
      <c r="DM482" s="241"/>
      <c r="DN482" s="241"/>
      <c r="DO482" s="241"/>
      <c r="DP482" s="241"/>
      <c r="DQ482" s="241"/>
      <c r="DR482" s="241"/>
      <c r="DS482" s="241"/>
      <c r="DT482" s="241"/>
      <c r="DU482" s="241"/>
      <c r="DV482" s="241"/>
      <c r="DW482" s="241"/>
      <c r="DX482" s="241"/>
      <c r="DY482" s="241"/>
      <c r="DZ482" s="241"/>
      <c r="EA482" s="241"/>
      <c r="EB482" s="241"/>
      <c r="EC482" s="241"/>
      <c r="ED482" s="241"/>
      <c r="EE482" s="241"/>
      <c r="EF482" s="241"/>
      <c r="EG482" s="241"/>
      <c r="EH482" s="241"/>
      <c r="EI482" s="241"/>
      <c r="EJ482" s="241"/>
      <c r="EK482" s="241"/>
      <c r="EL482" s="241"/>
      <c r="EM482" s="241"/>
      <c r="EN482" s="241"/>
      <c r="EO482" s="241"/>
      <c r="EP482" s="241"/>
      <c r="EQ482" s="241"/>
      <c r="ER482" s="241"/>
      <c r="ES482" s="241"/>
      <c r="ET482" s="241"/>
      <c r="EU482" s="241"/>
      <c r="EV482" s="241"/>
      <c r="EW482" s="241"/>
      <c r="EX482" s="241"/>
      <c r="EY482" s="241"/>
      <c r="EZ482" s="241"/>
      <c r="FA482" s="241"/>
      <c r="FB482" s="241"/>
      <c r="FC482" s="241"/>
      <c r="FD482" s="241"/>
      <c r="FE482" s="241"/>
      <c r="FF482" s="241"/>
      <c r="FG482" s="241"/>
      <c r="FH482" s="241"/>
      <c r="FI482" s="241"/>
      <c r="FJ482" s="241"/>
      <c r="FK482" s="241"/>
      <c r="FL482" s="241"/>
      <c r="FM482" s="241"/>
      <c r="FN482" s="241"/>
      <c r="FO482" s="241"/>
      <c r="FP482" s="241"/>
      <c r="FQ482" s="241"/>
      <c r="FR482" s="241"/>
      <c r="FS482" s="241"/>
      <c r="FT482" s="241"/>
      <c r="FU482" s="241"/>
      <c r="FV482" s="241"/>
      <c r="FW482" s="241"/>
      <c r="FX482" s="241"/>
      <c r="FY482" s="241"/>
      <c r="FZ482" s="241"/>
      <c r="GA482" s="241"/>
      <c r="GB482" s="241"/>
      <c r="GC482" s="241"/>
      <c r="GD482" s="241"/>
      <c r="GE482" s="241"/>
      <c r="GF482" s="241"/>
      <c r="GG482" s="241"/>
      <c r="GH482" s="241"/>
      <c r="GI482" s="241"/>
      <c r="GJ482" s="241"/>
      <c r="GK482" s="241"/>
      <c r="GL482" s="241"/>
      <c r="GM482" s="241"/>
      <c r="GN482" s="241"/>
      <c r="GO482" s="241"/>
      <c r="GP482" s="241"/>
      <c r="GQ482" s="241"/>
      <c r="GR482" s="241"/>
      <c r="GS482" s="241"/>
      <c r="GT482" s="241"/>
      <c r="GU482" s="241"/>
      <c r="GV482" s="241"/>
      <c r="GW482" s="241"/>
      <c r="GX482" s="241"/>
      <c r="GY482" s="241"/>
      <c r="GZ482" s="241"/>
      <c r="HA482" s="241"/>
      <c r="HB482" s="241"/>
      <c r="HC482" s="241"/>
      <c r="HD482" s="241"/>
      <c r="HE482" s="241"/>
      <c r="HF482" s="241"/>
    </row>
    <row r="483" spans="1:214" s="299" customFormat="1" ht="15" customHeight="1">
      <c r="A483" s="240"/>
      <c r="B483" s="241"/>
      <c r="C483" s="241"/>
      <c r="D483" s="241"/>
      <c r="E483" s="241"/>
      <c r="F483" s="241"/>
      <c r="G483" s="241"/>
      <c r="H483" s="241"/>
      <c r="I483" s="241"/>
      <c r="J483" s="241"/>
      <c r="K483" s="241"/>
      <c r="L483" s="241"/>
      <c r="M483" s="241"/>
      <c r="N483" s="241"/>
      <c r="O483" s="241"/>
      <c r="P483" s="241"/>
      <c r="Q483" s="241"/>
      <c r="R483" s="241"/>
      <c r="S483" s="241"/>
      <c r="T483" s="241"/>
      <c r="U483" s="241" t="s">
        <v>672</v>
      </c>
      <c r="V483" s="241"/>
      <c r="W483" s="241"/>
      <c r="X483" s="241"/>
      <c r="Y483" s="241"/>
      <c r="Z483" s="241"/>
      <c r="AA483" s="241"/>
      <c r="AB483" s="241"/>
      <c r="AC483" s="241" t="s">
        <v>386</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c r="DD483" s="241"/>
      <c r="DE483" s="241"/>
      <c r="DF483" s="241"/>
      <c r="DG483" s="241"/>
      <c r="DH483" s="241"/>
      <c r="DI483" s="241"/>
      <c r="DJ483" s="241"/>
      <c r="DK483" s="241"/>
      <c r="DL483" s="241"/>
      <c r="DM483" s="241"/>
      <c r="DN483" s="241"/>
      <c r="DO483" s="241"/>
      <c r="DP483" s="241"/>
      <c r="DQ483" s="241"/>
      <c r="DR483" s="241"/>
      <c r="DS483" s="241"/>
      <c r="DT483" s="241"/>
      <c r="DU483" s="241"/>
      <c r="DV483" s="241"/>
      <c r="DW483" s="241"/>
      <c r="DX483" s="241"/>
      <c r="DY483" s="241"/>
      <c r="DZ483" s="241"/>
      <c r="EA483" s="241"/>
      <c r="EB483" s="241"/>
      <c r="EC483" s="241"/>
      <c r="ED483" s="241"/>
      <c r="EE483" s="241"/>
      <c r="EF483" s="241"/>
      <c r="EG483" s="241"/>
      <c r="EH483" s="241"/>
      <c r="EI483" s="241"/>
      <c r="EJ483" s="241"/>
      <c r="EK483" s="241"/>
      <c r="EL483" s="241"/>
      <c r="EM483" s="241"/>
      <c r="EN483" s="241"/>
      <c r="EO483" s="241"/>
      <c r="EP483" s="241"/>
      <c r="EQ483" s="241"/>
      <c r="ER483" s="241"/>
      <c r="ES483" s="241"/>
      <c r="ET483" s="241"/>
      <c r="EU483" s="241"/>
      <c r="EV483" s="241"/>
      <c r="EW483" s="241"/>
      <c r="EX483" s="241"/>
      <c r="EY483" s="241"/>
      <c r="EZ483" s="241"/>
      <c r="FA483" s="241"/>
      <c r="FB483" s="241"/>
      <c r="FC483" s="241"/>
      <c r="FD483" s="241"/>
      <c r="FE483" s="241"/>
      <c r="FF483" s="241"/>
      <c r="FG483" s="241"/>
      <c r="FH483" s="241"/>
      <c r="FI483" s="241"/>
      <c r="FJ483" s="241"/>
      <c r="FK483" s="241"/>
      <c r="FL483" s="241"/>
      <c r="FM483" s="241"/>
      <c r="FN483" s="241"/>
      <c r="FO483" s="241"/>
      <c r="FP483" s="241"/>
      <c r="FQ483" s="241"/>
      <c r="FR483" s="241"/>
      <c r="FS483" s="241"/>
      <c r="FT483" s="241"/>
      <c r="FU483" s="241"/>
      <c r="FV483" s="241"/>
      <c r="FW483" s="241"/>
      <c r="FX483" s="241"/>
      <c r="FY483" s="241"/>
      <c r="FZ483" s="241"/>
      <c r="GA483" s="241"/>
      <c r="GB483" s="241"/>
      <c r="GC483" s="241"/>
      <c r="GD483" s="241"/>
      <c r="GE483" s="241"/>
      <c r="GF483" s="241"/>
      <c r="GG483" s="241"/>
      <c r="GH483" s="241"/>
      <c r="GI483" s="241"/>
      <c r="GJ483" s="241"/>
      <c r="GK483" s="241"/>
      <c r="GL483" s="241"/>
      <c r="GM483" s="241"/>
      <c r="GN483" s="241"/>
      <c r="GO483" s="241"/>
      <c r="GP483" s="241"/>
      <c r="GQ483" s="241"/>
      <c r="GR483" s="241"/>
      <c r="GS483" s="241"/>
      <c r="GT483" s="241"/>
      <c r="GU483" s="241"/>
      <c r="GV483" s="241"/>
      <c r="GW483" s="241"/>
      <c r="GX483" s="241"/>
      <c r="GY483" s="241"/>
      <c r="GZ483" s="241"/>
      <c r="HA483" s="241"/>
      <c r="HB483" s="241"/>
      <c r="HC483" s="241"/>
      <c r="HD483" s="241"/>
      <c r="HE483" s="241"/>
      <c r="HF483" s="241"/>
    </row>
    <row r="484" spans="1:214" s="299" customFormat="1" ht="15" customHeight="1">
      <c r="A484" s="240"/>
      <c r="B484" s="241"/>
      <c r="C484" s="241"/>
      <c r="D484" s="241"/>
      <c r="E484" s="241"/>
      <c r="F484" s="241"/>
      <c r="G484" s="241"/>
      <c r="H484" s="241"/>
      <c r="I484" s="241"/>
      <c r="J484" s="241"/>
      <c r="K484" s="241"/>
      <c r="L484" s="241"/>
      <c r="M484" s="241"/>
      <c r="N484" s="241"/>
      <c r="O484" s="241"/>
      <c r="P484" s="241"/>
      <c r="Q484" s="241"/>
      <c r="R484" s="241"/>
      <c r="S484" s="241"/>
      <c r="T484" s="241"/>
      <c r="U484" s="241" t="s">
        <v>673</v>
      </c>
      <c r="V484" s="241"/>
      <c r="W484" s="241"/>
      <c r="X484" s="241"/>
      <c r="Y484" s="241"/>
      <c r="Z484" s="241"/>
      <c r="AA484" s="241"/>
      <c r="AB484" s="241"/>
      <c r="AC484" s="241" t="s">
        <v>386</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c r="DD484" s="241"/>
      <c r="DE484" s="241"/>
      <c r="DF484" s="241"/>
      <c r="DG484" s="241"/>
      <c r="DH484" s="241"/>
      <c r="DI484" s="241"/>
      <c r="DJ484" s="241"/>
      <c r="DK484" s="241"/>
      <c r="DL484" s="241"/>
      <c r="DM484" s="241"/>
      <c r="DN484" s="241"/>
      <c r="DO484" s="241"/>
      <c r="DP484" s="241"/>
      <c r="DQ484" s="241"/>
      <c r="DR484" s="241"/>
      <c r="DS484" s="241"/>
      <c r="DT484" s="241"/>
      <c r="DU484" s="241"/>
      <c r="DV484" s="241"/>
      <c r="DW484" s="241"/>
      <c r="DX484" s="241"/>
      <c r="DY484" s="241"/>
      <c r="DZ484" s="241"/>
      <c r="EA484" s="241"/>
      <c r="EB484" s="241"/>
      <c r="EC484" s="241"/>
      <c r="ED484" s="241"/>
      <c r="EE484" s="241"/>
      <c r="EF484" s="241"/>
      <c r="EG484" s="241"/>
      <c r="EH484" s="241"/>
      <c r="EI484" s="241"/>
      <c r="EJ484" s="241"/>
      <c r="EK484" s="241"/>
      <c r="EL484" s="241"/>
      <c r="EM484" s="241"/>
      <c r="EN484" s="241"/>
      <c r="EO484" s="241"/>
      <c r="EP484" s="241"/>
      <c r="EQ484" s="241"/>
      <c r="ER484" s="241"/>
      <c r="ES484" s="241"/>
      <c r="ET484" s="241"/>
      <c r="EU484" s="241"/>
      <c r="EV484" s="241"/>
      <c r="EW484" s="241"/>
      <c r="EX484" s="241"/>
      <c r="EY484" s="241"/>
      <c r="EZ484" s="241"/>
      <c r="FA484" s="241"/>
      <c r="FB484" s="241"/>
      <c r="FC484" s="241"/>
      <c r="FD484" s="241"/>
      <c r="FE484" s="241"/>
      <c r="FF484" s="241"/>
      <c r="FG484" s="241"/>
      <c r="FH484" s="241"/>
      <c r="FI484" s="241"/>
      <c r="FJ484" s="241"/>
      <c r="FK484" s="241"/>
      <c r="FL484" s="241"/>
      <c r="FM484" s="241"/>
      <c r="FN484" s="241"/>
      <c r="FO484" s="241"/>
      <c r="FP484" s="241"/>
      <c r="FQ484" s="241"/>
      <c r="FR484" s="241"/>
      <c r="FS484" s="241"/>
      <c r="FT484" s="241"/>
      <c r="FU484" s="241"/>
      <c r="FV484" s="241"/>
      <c r="FW484" s="241"/>
      <c r="FX484" s="241"/>
      <c r="FY484" s="241"/>
      <c r="FZ484" s="241"/>
      <c r="GA484" s="241"/>
      <c r="GB484" s="241"/>
      <c r="GC484" s="241"/>
      <c r="GD484" s="241"/>
      <c r="GE484" s="241"/>
      <c r="GF484" s="241"/>
      <c r="GG484" s="241"/>
      <c r="GH484" s="241"/>
      <c r="GI484" s="241"/>
      <c r="GJ484" s="241"/>
      <c r="GK484" s="241"/>
      <c r="GL484" s="241"/>
      <c r="GM484" s="241"/>
      <c r="GN484" s="241"/>
      <c r="GO484" s="241"/>
      <c r="GP484" s="241"/>
      <c r="GQ484" s="241"/>
      <c r="GR484" s="241"/>
      <c r="GS484" s="241"/>
      <c r="GT484" s="241"/>
      <c r="GU484" s="241"/>
      <c r="GV484" s="241"/>
      <c r="GW484" s="241"/>
      <c r="GX484" s="241"/>
      <c r="GY484" s="241"/>
      <c r="GZ484" s="241"/>
      <c r="HA484" s="241"/>
      <c r="HB484" s="241"/>
      <c r="HC484" s="241"/>
      <c r="HD484" s="241"/>
      <c r="HE484" s="241"/>
      <c r="HF484" s="241"/>
    </row>
    <row r="485" spans="1:214" s="299" customFormat="1" ht="15" customHeight="1">
      <c r="A485" s="240"/>
      <c r="B485" s="241"/>
      <c r="C485" s="241"/>
      <c r="D485" s="241"/>
      <c r="E485" s="241"/>
      <c r="F485" s="241"/>
      <c r="G485" s="241"/>
      <c r="H485" s="241"/>
      <c r="I485" s="241"/>
      <c r="J485" s="241"/>
      <c r="K485" s="241"/>
      <c r="L485" s="241"/>
      <c r="M485" s="241"/>
      <c r="N485" s="241"/>
      <c r="O485" s="241"/>
      <c r="P485" s="241"/>
      <c r="Q485" s="241"/>
      <c r="R485" s="241"/>
      <c r="S485" s="241"/>
      <c r="T485" s="241"/>
      <c r="U485" s="241" t="s">
        <v>674</v>
      </c>
      <c r="V485" s="241"/>
      <c r="W485" s="241"/>
      <c r="X485" s="241"/>
      <c r="Y485" s="241"/>
      <c r="Z485" s="241"/>
      <c r="AA485" s="241"/>
      <c r="AB485" s="241"/>
      <c r="AC485" s="241" t="s">
        <v>311</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c r="DV485" s="241"/>
      <c r="DW485" s="241"/>
      <c r="DX485" s="241"/>
      <c r="DY485" s="241"/>
      <c r="DZ485" s="241"/>
      <c r="EA485" s="241"/>
      <c r="EB485" s="241"/>
      <c r="EC485" s="241"/>
      <c r="ED485" s="241"/>
      <c r="EE485" s="241"/>
      <c r="EF485" s="241"/>
      <c r="EG485" s="241"/>
      <c r="EH485" s="241"/>
      <c r="EI485" s="241"/>
      <c r="EJ485" s="241"/>
      <c r="EK485" s="241"/>
      <c r="EL485" s="241"/>
      <c r="EM485" s="241"/>
      <c r="EN485" s="241"/>
      <c r="EO485" s="241"/>
      <c r="EP485" s="241"/>
      <c r="EQ485" s="241"/>
      <c r="ER485" s="241"/>
      <c r="ES485" s="241"/>
      <c r="ET485" s="241"/>
      <c r="EU485" s="241"/>
      <c r="EV485" s="241"/>
      <c r="EW485" s="241"/>
      <c r="EX485" s="241"/>
      <c r="EY485" s="241"/>
      <c r="EZ485" s="241"/>
      <c r="FA485" s="241"/>
      <c r="FB485" s="241"/>
      <c r="FC485" s="241"/>
      <c r="FD485" s="241"/>
      <c r="FE485" s="241"/>
      <c r="FF485" s="241"/>
      <c r="FG485" s="241"/>
      <c r="FH485" s="241"/>
      <c r="FI485" s="241"/>
      <c r="FJ485" s="241"/>
      <c r="FK485" s="241"/>
      <c r="FL485" s="241"/>
      <c r="FM485" s="241"/>
      <c r="FN485" s="241"/>
      <c r="FO485" s="241"/>
      <c r="FP485" s="241"/>
      <c r="FQ485" s="241"/>
      <c r="FR485" s="241"/>
      <c r="FS485" s="241"/>
      <c r="FT485" s="241"/>
      <c r="FU485" s="241"/>
      <c r="FV485" s="241"/>
      <c r="FW485" s="241"/>
      <c r="FX485" s="241"/>
      <c r="FY485" s="241"/>
      <c r="FZ485" s="241"/>
      <c r="GA485" s="241"/>
      <c r="GB485" s="241"/>
      <c r="GC485" s="241"/>
      <c r="GD485" s="241"/>
      <c r="GE485" s="241"/>
      <c r="GF485" s="241"/>
      <c r="GG485" s="241"/>
      <c r="GH485" s="241"/>
      <c r="GI485" s="241"/>
      <c r="GJ485" s="241"/>
      <c r="GK485" s="241"/>
      <c r="GL485" s="241"/>
      <c r="GM485" s="241"/>
      <c r="GN485" s="241"/>
      <c r="GO485" s="241"/>
      <c r="GP485" s="241"/>
      <c r="GQ485" s="241"/>
      <c r="GR485" s="241"/>
      <c r="GS485" s="241"/>
      <c r="GT485" s="241"/>
      <c r="GU485" s="241"/>
      <c r="GV485" s="241"/>
      <c r="GW485" s="241"/>
      <c r="GX485" s="241"/>
      <c r="GY485" s="241"/>
      <c r="GZ485" s="241"/>
      <c r="HA485" s="241"/>
      <c r="HB485" s="241"/>
      <c r="HC485" s="241"/>
      <c r="HD485" s="241"/>
      <c r="HE485" s="241"/>
      <c r="HF485" s="241"/>
    </row>
    <row r="486" spans="1:214" s="299" customFormat="1" ht="15" customHeight="1">
      <c r="A486" s="240"/>
      <c r="B486" s="241"/>
      <c r="C486" s="241"/>
      <c r="D486" s="241"/>
      <c r="E486" s="241"/>
      <c r="F486" s="241"/>
      <c r="G486" s="241"/>
      <c r="H486" s="241"/>
      <c r="I486" s="241"/>
      <c r="J486" s="241"/>
      <c r="K486" s="241"/>
      <c r="L486" s="241"/>
      <c r="M486" s="241"/>
      <c r="N486" s="241"/>
      <c r="O486" s="241"/>
      <c r="P486" s="241"/>
      <c r="Q486" s="241"/>
      <c r="R486" s="241"/>
      <c r="S486" s="241"/>
      <c r="T486" s="241"/>
      <c r="U486" s="241" t="s">
        <v>675</v>
      </c>
      <c r="V486" s="241"/>
      <c r="W486" s="241"/>
      <c r="X486" s="241"/>
      <c r="Y486" s="241"/>
      <c r="Z486" s="241"/>
      <c r="AA486" s="241"/>
      <c r="AB486" s="241"/>
      <c r="AC486" s="241" t="s">
        <v>316</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c r="DD486" s="241"/>
      <c r="DE486" s="241"/>
      <c r="DF486" s="241"/>
      <c r="DG486" s="241"/>
      <c r="DH486" s="241"/>
      <c r="DI486" s="241"/>
      <c r="DJ486" s="241"/>
      <c r="DK486" s="241"/>
      <c r="DL486" s="241"/>
      <c r="DM486" s="241"/>
      <c r="DN486" s="241"/>
      <c r="DO486" s="241"/>
      <c r="DP486" s="241"/>
      <c r="DQ486" s="241"/>
      <c r="DR486" s="241"/>
      <c r="DS486" s="241"/>
      <c r="DT486" s="241"/>
      <c r="DU486" s="241"/>
      <c r="DV486" s="241"/>
      <c r="DW486" s="241"/>
      <c r="DX486" s="241"/>
      <c r="DY486" s="241"/>
      <c r="DZ486" s="241"/>
      <c r="EA486" s="241"/>
      <c r="EB486" s="241"/>
      <c r="EC486" s="241"/>
      <c r="ED486" s="241"/>
      <c r="EE486" s="241"/>
      <c r="EF486" s="241"/>
      <c r="EG486" s="241"/>
      <c r="EH486" s="241"/>
      <c r="EI486" s="241"/>
      <c r="EJ486" s="241"/>
      <c r="EK486" s="241"/>
      <c r="EL486" s="241"/>
      <c r="EM486" s="241"/>
      <c r="EN486" s="241"/>
      <c r="EO486" s="241"/>
      <c r="EP486" s="241"/>
      <c r="EQ486" s="241"/>
      <c r="ER486" s="241"/>
      <c r="ES486" s="241"/>
      <c r="ET486" s="241"/>
      <c r="EU486" s="241"/>
      <c r="EV486" s="241"/>
      <c r="EW486" s="241"/>
      <c r="EX486" s="241"/>
      <c r="EY486" s="241"/>
      <c r="EZ486" s="241"/>
      <c r="FA486" s="241"/>
      <c r="FB486" s="241"/>
      <c r="FC486" s="241"/>
      <c r="FD486" s="241"/>
      <c r="FE486" s="241"/>
      <c r="FF486" s="241"/>
      <c r="FG486" s="241"/>
      <c r="FH486" s="241"/>
      <c r="FI486" s="241"/>
      <c r="FJ486" s="241"/>
      <c r="FK486" s="241"/>
      <c r="FL486" s="241"/>
      <c r="FM486" s="241"/>
      <c r="FN486" s="241"/>
      <c r="FO486" s="241"/>
      <c r="FP486" s="241"/>
      <c r="FQ486" s="241"/>
      <c r="FR486" s="241"/>
      <c r="FS486" s="241"/>
      <c r="FT486" s="241"/>
      <c r="FU486" s="241"/>
      <c r="FV486" s="241"/>
      <c r="FW486" s="241"/>
      <c r="FX486" s="241"/>
      <c r="FY486" s="241"/>
      <c r="FZ486" s="241"/>
      <c r="GA486" s="241"/>
      <c r="GB486" s="241"/>
      <c r="GC486" s="241"/>
      <c r="GD486" s="241"/>
      <c r="GE486" s="241"/>
      <c r="GF486" s="241"/>
      <c r="GG486" s="241"/>
      <c r="GH486" s="241"/>
      <c r="GI486" s="241"/>
      <c r="GJ486" s="241"/>
      <c r="GK486" s="241"/>
      <c r="GL486" s="241"/>
      <c r="GM486" s="241"/>
      <c r="GN486" s="241"/>
      <c r="GO486" s="241"/>
      <c r="GP486" s="241"/>
      <c r="GQ486" s="241"/>
      <c r="GR486" s="241"/>
      <c r="GS486" s="241"/>
      <c r="GT486" s="241"/>
      <c r="GU486" s="241"/>
      <c r="GV486" s="241"/>
      <c r="GW486" s="241"/>
      <c r="GX486" s="241"/>
      <c r="GY486" s="241"/>
      <c r="GZ486" s="241"/>
      <c r="HA486" s="241"/>
      <c r="HB486" s="241"/>
      <c r="HC486" s="241"/>
      <c r="HD486" s="241"/>
      <c r="HE486" s="241"/>
      <c r="HF486" s="241"/>
    </row>
    <row r="487" spans="1:214" s="299" customFormat="1" ht="15" customHeight="1">
      <c r="A487" s="240"/>
      <c r="B487" s="241"/>
      <c r="C487" s="241"/>
      <c r="D487" s="241"/>
      <c r="E487" s="241"/>
      <c r="F487" s="241"/>
      <c r="G487" s="241"/>
      <c r="H487" s="241"/>
      <c r="I487" s="241"/>
      <c r="J487" s="241"/>
      <c r="K487" s="241"/>
      <c r="L487" s="241"/>
      <c r="M487" s="241"/>
      <c r="N487" s="241"/>
      <c r="O487" s="241"/>
      <c r="P487" s="241"/>
      <c r="Q487" s="241"/>
      <c r="R487" s="241"/>
      <c r="S487" s="241"/>
      <c r="T487" s="241"/>
      <c r="U487" s="241" t="s">
        <v>676</v>
      </c>
      <c r="V487" s="241"/>
      <c r="W487" s="241"/>
      <c r="X487" s="241"/>
      <c r="Y487" s="241"/>
      <c r="Z487" s="241"/>
      <c r="AA487" s="241"/>
      <c r="AB487" s="241"/>
      <c r="AC487" s="241" t="s">
        <v>325</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c r="DV487" s="241"/>
      <c r="DW487" s="241"/>
      <c r="DX487" s="241"/>
      <c r="DY487" s="241"/>
      <c r="DZ487" s="241"/>
      <c r="EA487" s="241"/>
      <c r="EB487" s="241"/>
      <c r="EC487" s="241"/>
      <c r="ED487" s="241"/>
      <c r="EE487" s="241"/>
      <c r="EF487" s="241"/>
      <c r="EG487" s="241"/>
      <c r="EH487" s="241"/>
      <c r="EI487" s="241"/>
      <c r="EJ487" s="241"/>
      <c r="EK487" s="241"/>
      <c r="EL487" s="241"/>
      <c r="EM487" s="241"/>
      <c r="EN487" s="241"/>
      <c r="EO487" s="241"/>
      <c r="EP487" s="241"/>
      <c r="EQ487" s="241"/>
      <c r="ER487" s="241"/>
      <c r="ES487" s="241"/>
      <c r="ET487" s="241"/>
      <c r="EU487" s="241"/>
      <c r="EV487" s="241"/>
      <c r="EW487" s="241"/>
      <c r="EX487" s="241"/>
      <c r="EY487" s="241"/>
      <c r="EZ487" s="241"/>
      <c r="FA487" s="241"/>
      <c r="FB487" s="241"/>
      <c r="FC487" s="241"/>
      <c r="FD487" s="241"/>
      <c r="FE487" s="241"/>
      <c r="FF487" s="241"/>
      <c r="FG487" s="241"/>
      <c r="FH487" s="241"/>
      <c r="FI487" s="241"/>
      <c r="FJ487" s="241"/>
      <c r="FK487" s="241"/>
      <c r="FL487" s="241"/>
      <c r="FM487" s="241"/>
      <c r="FN487" s="241"/>
      <c r="FO487" s="241"/>
      <c r="FP487" s="241"/>
      <c r="FQ487" s="241"/>
      <c r="FR487" s="241"/>
      <c r="FS487" s="241"/>
      <c r="FT487" s="241"/>
      <c r="FU487" s="241"/>
      <c r="FV487" s="241"/>
      <c r="FW487" s="241"/>
      <c r="FX487" s="241"/>
      <c r="FY487" s="241"/>
      <c r="FZ487" s="241"/>
      <c r="GA487" s="241"/>
      <c r="GB487" s="241"/>
      <c r="GC487" s="241"/>
      <c r="GD487" s="241"/>
      <c r="GE487" s="241"/>
      <c r="GF487" s="241"/>
      <c r="GG487" s="241"/>
      <c r="GH487" s="241"/>
      <c r="GI487" s="241"/>
      <c r="GJ487" s="241"/>
      <c r="GK487" s="241"/>
      <c r="GL487" s="241"/>
      <c r="GM487" s="241"/>
      <c r="GN487" s="241"/>
      <c r="GO487" s="241"/>
      <c r="GP487" s="241"/>
      <c r="GQ487" s="241"/>
      <c r="GR487" s="241"/>
      <c r="GS487" s="241"/>
      <c r="GT487" s="241"/>
      <c r="GU487" s="241"/>
      <c r="GV487" s="241"/>
      <c r="GW487" s="241"/>
      <c r="GX487" s="241"/>
      <c r="GY487" s="241"/>
      <c r="GZ487" s="241"/>
      <c r="HA487" s="241"/>
      <c r="HB487" s="241"/>
      <c r="HC487" s="241"/>
      <c r="HD487" s="241"/>
      <c r="HE487" s="241"/>
      <c r="HF487" s="241"/>
    </row>
    <row r="488" spans="1:214" s="299" customFormat="1" ht="15" customHeight="1">
      <c r="A488" s="240"/>
      <c r="B488" s="241"/>
      <c r="C488" s="241"/>
      <c r="D488" s="241"/>
      <c r="E488" s="241"/>
      <c r="F488" s="241"/>
      <c r="G488" s="241"/>
      <c r="H488" s="241"/>
      <c r="I488" s="241"/>
      <c r="J488" s="241"/>
      <c r="K488" s="241"/>
      <c r="L488" s="241"/>
      <c r="M488" s="241"/>
      <c r="N488" s="241"/>
      <c r="O488" s="241"/>
      <c r="P488" s="241"/>
      <c r="Q488" s="241"/>
      <c r="R488" s="241"/>
      <c r="S488" s="241"/>
      <c r="T488" s="241"/>
      <c r="U488" s="241" t="s">
        <v>677</v>
      </c>
      <c r="V488" s="241"/>
      <c r="W488" s="241"/>
      <c r="X488" s="241"/>
      <c r="Y488" s="241"/>
      <c r="Z488" s="241"/>
      <c r="AA488" s="241"/>
      <c r="AB488" s="241"/>
      <c r="AC488" s="241" t="s">
        <v>322</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c r="EN488" s="241"/>
      <c r="EO488" s="241"/>
      <c r="EP488" s="241"/>
      <c r="EQ488" s="241"/>
      <c r="ER488" s="241"/>
      <c r="ES488" s="241"/>
      <c r="ET488" s="241"/>
      <c r="EU488" s="241"/>
      <c r="EV488" s="241"/>
      <c r="EW488" s="241"/>
      <c r="EX488" s="241"/>
      <c r="EY488" s="241"/>
      <c r="EZ488" s="241"/>
      <c r="FA488" s="241"/>
      <c r="FB488" s="241"/>
      <c r="FC488" s="241"/>
      <c r="FD488" s="241"/>
      <c r="FE488" s="241"/>
      <c r="FF488" s="241"/>
      <c r="FG488" s="241"/>
      <c r="FH488" s="241"/>
      <c r="FI488" s="241"/>
      <c r="FJ488" s="241"/>
      <c r="FK488" s="241"/>
      <c r="FL488" s="241"/>
      <c r="FM488" s="241"/>
      <c r="FN488" s="241"/>
      <c r="FO488" s="241"/>
      <c r="FP488" s="241"/>
      <c r="FQ488" s="241"/>
      <c r="FR488" s="241"/>
      <c r="FS488" s="241"/>
      <c r="FT488" s="241"/>
      <c r="FU488" s="241"/>
      <c r="FV488" s="241"/>
      <c r="FW488" s="241"/>
      <c r="FX488" s="241"/>
      <c r="FY488" s="241"/>
      <c r="FZ488" s="241"/>
      <c r="GA488" s="241"/>
      <c r="GB488" s="241"/>
      <c r="GC488" s="241"/>
      <c r="GD488" s="241"/>
      <c r="GE488" s="241"/>
      <c r="GF488" s="241"/>
      <c r="GG488" s="241"/>
      <c r="GH488" s="241"/>
      <c r="GI488" s="241"/>
      <c r="GJ488" s="241"/>
      <c r="GK488" s="241"/>
      <c r="GL488" s="241"/>
      <c r="GM488" s="241"/>
      <c r="GN488" s="241"/>
      <c r="GO488" s="241"/>
      <c r="GP488" s="241"/>
      <c r="GQ488" s="241"/>
      <c r="GR488" s="241"/>
      <c r="GS488" s="241"/>
      <c r="GT488" s="241"/>
      <c r="GU488" s="241"/>
      <c r="GV488" s="241"/>
      <c r="GW488" s="241"/>
      <c r="GX488" s="241"/>
      <c r="GY488" s="241"/>
      <c r="GZ488" s="241"/>
      <c r="HA488" s="241"/>
      <c r="HB488" s="241"/>
      <c r="HC488" s="241"/>
      <c r="HD488" s="241"/>
      <c r="HE488" s="241"/>
      <c r="HF488" s="241"/>
    </row>
    <row r="489" spans="1:214" s="299" customFormat="1" ht="15" customHeight="1">
      <c r="A489" s="240"/>
      <c r="B489" s="241"/>
      <c r="C489" s="241"/>
      <c r="D489" s="241"/>
      <c r="E489" s="241"/>
      <c r="F489" s="241"/>
      <c r="G489" s="241"/>
      <c r="H489" s="241"/>
      <c r="I489" s="241"/>
      <c r="J489" s="241"/>
      <c r="K489" s="241"/>
      <c r="L489" s="241"/>
      <c r="M489" s="241"/>
      <c r="N489" s="241"/>
      <c r="O489" s="241"/>
      <c r="P489" s="241"/>
      <c r="Q489" s="241"/>
      <c r="R489" s="241"/>
      <c r="S489" s="241"/>
      <c r="T489" s="241"/>
      <c r="U489" s="241" t="s">
        <v>678</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c r="DD489" s="241"/>
      <c r="DE489" s="241"/>
      <c r="DF489" s="241"/>
      <c r="DG489" s="241"/>
      <c r="DH489" s="241"/>
      <c r="DI489" s="241"/>
      <c r="DJ489" s="241"/>
      <c r="DK489" s="241"/>
      <c r="DL489" s="241"/>
      <c r="DM489" s="241"/>
      <c r="DN489" s="241"/>
      <c r="DO489" s="241"/>
      <c r="DP489" s="241"/>
      <c r="DQ489" s="241"/>
      <c r="DR489" s="241"/>
      <c r="DS489" s="241"/>
      <c r="DT489" s="241"/>
      <c r="DU489" s="241"/>
      <c r="DV489" s="241"/>
      <c r="DW489" s="241"/>
      <c r="DX489" s="241"/>
      <c r="DY489" s="241"/>
      <c r="DZ489" s="241"/>
      <c r="EA489" s="241"/>
      <c r="EB489" s="241"/>
      <c r="EC489" s="241"/>
      <c r="ED489" s="241"/>
      <c r="EE489" s="241"/>
      <c r="EF489" s="241"/>
      <c r="EG489" s="241"/>
      <c r="EH489" s="241"/>
      <c r="EI489" s="241"/>
      <c r="EJ489" s="241"/>
      <c r="EK489" s="241"/>
      <c r="EL489" s="241"/>
      <c r="EM489" s="241"/>
      <c r="EN489" s="241"/>
      <c r="EO489" s="241"/>
      <c r="EP489" s="241"/>
      <c r="EQ489" s="241"/>
      <c r="ER489" s="241"/>
      <c r="ES489" s="241"/>
      <c r="ET489" s="241"/>
      <c r="EU489" s="241"/>
      <c r="EV489" s="241"/>
      <c r="EW489" s="241"/>
      <c r="EX489" s="241"/>
      <c r="EY489" s="241"/>
      <c r="EZ489" s="241"/>
      <c r="FA489" s="241"/>
      <c r="FB489" s="241"/>
      <c r="FC489" s="241"/>
      <c r="FD489" s="241"/>
      <c r="FE489" s="241"/>
      <c r="FF489" s="241"/>
      <c r="FG489" s="241"/>
      <c r="FH489" s="241"/>
      <c r="FI489" s="241"/>
      <c r="FJ489" s="241"/>
      <c r="FK489" s="241"/>
      <c r="FL489" s="241"/>
      <c r="FM489" s="241"/>
      <c r="FN489" s="241"/>
      <c r="FO489" s="241"/>
      <c r="FP489" s="241"/>
      <c r="FQ489" s="241"/>
      <c r="FR489" s="241"/>
      <c r="FS489" s="241"/>
      <c r="FT489" s="241"/>
      <c r="FU489" s="241"/>
      <c r="FV489" s="241"/>
      <c r="FW489" s="241"/>
      <c r="FX489" s="241"/>
      <c r="FY489" s="241"/>
      <c r="FZ489" s="241"/>
      <c r="GA489" s="241"/>
      <c r="GB489" s="241"/>
      <c r="GC489" s="241"/>
      <c r="GD489" s="241"/>
      <c r="GE489" s="241"/>
      <c r="GF489" s="241"/>
      <c r="GG489" s="241"/>
      <c r="GH489" s="241"/>
      <c r="GI489" s="241"/>
      <c r="GJ489" s="241"/>
      <c r="GK489" s="241"/>
      <c r="GL489" s="241"/>
      <c r="GM489" s="241"/>
      <c r="GN489" s="241"/>
      <c r="GO489" s="241"/>
      <c r="GP489" s="241"/>
      <c r="GQ489" s="241"/>
      <c r="GR489" s="241"/>
      <c r="GS489" s="241"/>
      <c r="GT489" s="241"/>
      <c r="GU489" s="241"/>
      <c r="GV489" s="241"/>
      <c r="GW489" s="241"/>
      <c r="GX489" s="241"/>
      <c r="GY489" s="241"/>
      <c r="GZ489" s="241"/>
      <c r="HA489" s="241"/>
      <c r="HB489" s="241"/>
      <c r="HC489" s="241"/>
      <c r="HD489" s="241"/>
      <c r="HE489" s="241"/>
      <c r="HF489" s="241"/>
    </row>
    <row r="490" spans="1:214" s="299" customFormat="1" ht="15" customHeight="1">
      <c r="A490" s="240"/>
      <c r="B490" s="241"/>
      <c r="C490" s="241"/>
      <c r="D490" s="241"/>
      <c r="E490" s="241"/>
      <c r="F490" s="241"/>
      <c r="G490" s="241"/>
      <c r="H490" s="241"/>
      <c r="I490" s="241"/>
      <c r="J490" s="241"/>
      <c r="K490" s="241"/>
      <c r="L490" s="241"/>
      <c r="M490" s="241"/>
      <c r="N490" s="241"/>
      <c r="O490" s="241"/>
      <c r="P490" s="241"/>
      <c r="Q490" s="241"/>
      <c r="R490" s="241"/>
      <c r="S490" s="241"/>
      <c r="T490" s="241"/>
      <c r="U490" s="241" t="s">
        <v>679</v>
      </c>
      <c r="V490" s="241"/>
      <c r="W490" s="241"/>
      <c r="X490" s="241"/>
      <c r="Y490" s="241"/>
      <c r="Z490" s="241"/>
      <c r="AA490" s="241"/>
      <c r="AB490" s="241"/>
      <c r="AC490" s="241" t="s">
        <v>316</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241"/>
      <c r="FF490" s="241"/>
      <c r="FG490" s="241"/>
      <c r="FH490" s="241"/>
      <c r="FI490" s="241"/>
      <c r="FJ490" s="241"/>
      <c r="FK490" s="241"/>
      <c r="FL490" s="241"/>
      <c r="FM490" s="241"/>
      <c r="FN490" s="241"/>
      <c r="FO490" s="241"/>
      <c r="FP490" s="241"/>
      <c r="FQ490" s="241"/>
      <c r="FR490" s="241"/>
      <c r="FS490" s="241"/>
      <c r="FT490" s="241"/>
      <c r="FU490" s="241"/>
      <c r="FV490" s="241"/>
      <c r="FW490" s="241"/>
      <c r="FX490" s="241"/>
      <c r="FY490" s="241"/>
      <c r="FZ490" s="241"/>
      <c r="GA490" s="241"/>
      <c r="GB490" s="241"/>
      <c r="GC490" s="241"/>
      <c r="GD490" s="241"/>
      <c r="GE490" s="241"/>
      <c r="GF490" s="241"/>
      <c r="GG490" s="241"/>
      <c r="GH490" s="241"/>
      <c r="GI490" s="241"/>
      <c r="GJ490" s="241"/>
      <c r="GK490" s="241"/>
      <c r="GL490" s="241"/>
      <c r="GM490" s="241"/>
      <c r="GN490" s="241"/>
      <c r="GO490" s="241"/>
      <c r="GP490" s="241"/>
      <c r="GQ490" s="241"/>
      <c r="GR490" s="241"/>
      <c r="GS490" s="241"/>
      <c r="GT490" s="241"/>
      <c r="GU490" s="241"/>
      <c r="GV490" s="241"/>
      <c r="GW490" s="241"/>
      <c r="GX490" s="241"/>
      <c r="GY490" s="241"/>
      <c r="GZ490" s="241"/>
      <c r="HA490" s="241"/>
      <c r="HB490" s="241"/>
      <c r="HC490" s="241"/>
      <c r="HD490" s="241"/>
      <c r="HE490" s="241"/>
      <c r="HF490" s="241"/>
    </row>
    <row r="491" spans="1:214" s="299" customFormat="1" ht="15" customHeight="1">
      <c r="A491" s="240"/>
      <c r="B491" s="241"/>
      <c r="C491" s="241"/>
      <c r="D491" s="241"/>
      <c r="E491" s="241"/>
      <c r="F491" s="241"/>
      <c r="G491" s="241"/>
      <c r="H491" s="241"/>
      <c r="I491" s="241"/>
      <c r="J491" s="241"/>
      <c r="K491" s="241"/>
      <c r="L491" s="241"/>
      <c r="M491" s="241"/>
      <c r="N491" s="241"/>
      <c r="O491" s="241"/>
      <c r="P491" s="241"/>
      <c r="Q491" s="241"/>
      <c r="R491" s="241"/>
      <c r="S491" s="241"/>
      <c r="T491" s="241"/>
      <c r="U491" s="241" t="s">
        <v>277</v>
      </c>
      <c r="V491" s="241"/>
      <c r="W491" s="241"/>
      <c r="X491" s="241"/>
      <c r="Y491" s="241"/>
      <c r="Z491" s="241"/>
      <c r="AA491" s="241"/>
      <c r="AB491" s="241"/>
      <c r="AC491" s="241" t="s">
        <v>316</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241"/>
      <c r="FF491" s="241"/>
      <c r="FG491" s="241"/>
      <c r="FH491" s="241"/>
      <c r="FI491" s="241"/>
      <c r="FJ491" s="241"/>
      <c r="FK491" s="241"/>
      <c r="FL491" s="241"/>
      <c r="FM491" s="241"/>
      <c r="FN491" s="241"/>
      <c r="FO491" s="241"/>
      <c r="FP491" s="241"/>
      <c r="FQ491" s="241"/>
      <c r="FR491" s="241"/>
      <c r="FS491" s="241"/>
      <c r="FT491" s="241"/>
      <c r="FU491" s="241"/>
      <c r="FV491" s="241"/>
      <c r="FW491" s="241"/>
      <c r="FX491" s="241"/>
      <c r="FY491" s="241"/>
      <c r="FZ491" s="241"/>
      <c r="GA491" s="241"/>
      <c r="GB491" s="241"/>
      <c r="GC491" s="241"/>
      <c r="GD491" s="241"/>
      <c r="GE491" s="241"/>
      <c r="GF491" s="241"/>
      <c r="GG491" s="241"/>
      <c r="GH491" s="241"/>
      <c r="GI491" s="241"/>
      <c r="GJ491" s="241"/>
      <c r="GK491" s="241"/>
      <c r="GL491" s="241"/>
      <c r="GM491" s="241"/>
      <c r="GN491" s="241"/>
      <c r="GO491" s="241"/>
      <c r="GP491" s="241"/>
      <c r="GQ491" s="241"/>
      <c r="GR491" s="241"/>
      <c r="GS491" s="241"/>
      <c r="GT491" s="241"/>
      <c r="GU491" s="241"/>
      <c r="GV491" s="241"/>
      <c r="GW491" s="241"/>
      <c r="GX491" s="241"/>
      <c r="GY491" s="241"/>
      <c r="GZ491" s="241"/>
      <c r="HA491" s="241"/>
      <c r="HB491" s="241"/>
      <c r="HC491" s="241"/>
      <c r="HD491" s="241"/>
      <c r="HE491" s="241"/>
      <c r="HF491" s="241"/>
    </row>
    <row r="492" spans="1:214" s="299" customFormat="1" ht="15" customHeight="1">
      <c r="A492" s="240"/>
      <c r="B492" s="241"/>
      <c r="C492" s="241"/>
      <c r="D492" s="241"/>
      <c r="E492" s="241"/>
      <c r="F492" s="241"/>
      <c r="G492" s="241"/>
      <c r="H492" s="241"/>
      <c r="I492" s="241"/>
      <c r="J492" s="241"/>
      <c r="K492" s="241"/>
      <c r="L492" s="241"/>
      <c r="M492" s="241"/>
      <c r="N492" s="241"/>
      <c r="O492" s="241"/>
      <c r="P492" s="241"/>
      <c r="Q492" s="241"/>
      <c r="R492" s="241"/>
      <c r="S492" s="241"/>
      <c r="T492" s="241"/>
      <c r="U492" s="241" t="s">
        <v>680</v>
      </c>
      <c r="V492" s="241"/>
      <c r="W492" s="241"/>
      <c r="X492" s="241"/>
      <c r="Y492" s="241"/>
      <c r="Z492" s="241"/>
      <c r="AA492" s="241"/>
      <c r="AB492" s="241"/>
      <c r="AC492" s="241" t="s">
        <v>325</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241"/>
      <c r="FF492" s="241"/>
      <c r="FG492" s="241"/>
      <c r="FH492" s="241"/>
      <c r="FI492" s="241"/>
      <c r="FJ492" s="241"/>
      <c r="FK492" s="241"/>
      <c r="FL492" s="241"/>
      <c r="FM492" s="241"/>
      <c r="FN492" s="241"/>
      <c r="FO492" s="241"/>
      <c r="FP492" s="241"/>
      <c r="FQ492" s="241"/>
      <c r="FR492" s="241"/>
      <c r="FS492" s="241"/>
      <c r="FT492" s="241"/>
      <c r="FU492" s="241"/>
      <c r="FV492" s="241"/>
      <c r="FW492" s="241"/>
      <c r="FX492" s="241"/>
      <c r="FY492" s="241"/>
      <c r="FZ492" s="241"/>
      <c r="GA492" s="241"/>
      <c r="GB492" s="241"/>
      <c r="GC492" s="241"/>
      <c r="GD492" s="241"/>
      <c r="GE492" s="241"/>
      <c r="GF492" s="241"/>
      <c r="GG492" s="241"/>
      <c r="GH492" s="241"/>
      <c r="GI492" s="241"/>
      <c r="GJ492" s="241"/>
      <c r="GK492" s="241"/>
      <c r="GL492" s="241"/>
      <c r="GM492" s="241"/>
      <c r="GN492" s="241"/>
      <c r="GO492" s="241"/>
      <c r="GP492" s="241"/>
      <c r="GQ492" s="241"/>
      <c r="GR492" s="241"/>
      <c r="GS492" s="241"/>
      <c r="GT492" s="241"/>
      <c r="GU492" s="241"/>
      <c r="GV492" s="241"/>
      <c r="GW492" s="241"/>
      <c r="GX492" s="241"/>
      <c r="GY492" s="241"/>
      <c r="GZ492" s="241"/>
      <c r="HA492" s="241"/>
      <c r="HB492" s="241"/>
      <c r="HC492" s="241"/>
      <c r="HD492" s="241"/>
      <c r="HE492" s="241"/>
      <c r="HF492" s="241"/>
    </row>
    <row r="493" spans="1:214" s="299" customFormat="1" ht="15" customHeight="1">
      <c r="A493" s="240"/>
      <c r="B493" s="241"/>
      <c r="C493" s="241"/>
      <c r="D493" s="241"/>
      <c r="E493" s="241"/>
      <c r="F493" s="241"/>
      <c r="G493" s="241"/>
      <c r="H493" s="241"/>
      <c r="I493" s="241"/>
      <c r="J493" s="241"/>
      <c r="K493" s="241"/>
      <c r="L493" s="241"/>
      <c r="M493" s="241"/>
      <c r="N493" s="241"/>
      <c r="O493" s="241"/>
      <c r="P493" s="241"/>
      <c r="Q493" s="241"/>
      <c r="R493" s="241"/>
      <c r="S493" s="241"/>
      <c r="T493" s="241"/>
      <c r="U493" s="241" t="s">
        <v>681</v>
      </c>
      <c r="V493" s="241"/>
      <c r="W493" s="241"/>
      <c r="X493" s="241"/>
      <c r="Y493" s="241"/>
      <c r="Z493" s="241"/>
      <c r="AA493" s="241"/>
      <c r="AB493" s="241"/>
      <c r="AC493" s="241" t="s">
        <v>325</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c r="DV493" s="241"/>
      <c r="DW493" s="241"/>
      <c r="DX493" s="241"/>
      <c r="DY493" s="241"/>
      <c r="DZ493" s="241"/>
      <c r="EA493" s="241"/>
      <c r="EB493" s="241"/>
      <c r="EC493" s="241"/>
      <c r="ED493" s="241"/>
      <c r="EE493" s="241"/>
      <c r="EF493" s="241"/>
      <c r="EG493" s="241"/>
      <c r="EH493" s="241"/>
      <c r="EI493" s="241"/>
      <c r="EJ493" s="241"/>
      <c r="EK493" s="241"/>
      <c r="EL493" s="241"/>
      <c r="EM493" s="241"/>
      <c r="EN493" s="241"/>
      <c r="EO493" s="241"/>
      <c r="EP493" s="241"/>
      <c r="EQ493" s="241"/>
      <c r="ER493" s="241"/>
      <c r="ES493" s="241"/>
      <c r="ET493" s="241"/>
      <c r="EU493" s="241"/>
      <c r="EV493" s="241"/>
      <c r="EW493" s="241"/>
      <c r="EX493" s="241"/>
      <c r="EY493" s="241"/>
      <c r="EZ493" s="241"/>
      <c r="FA493" s="241"/>
      <c r="FB493" s="241"/>
      <c r="FC493" s="241"/>
      <c r="FD493" s="241"/>
      <c r="FE493" s="241"/>
      <c r="FF493" s="241"/>
      <c r="FG493" s="241"/>
      <c r="FH493" s="241"/>
      <c r="FI493" s="241"/>
      <c r="FJ493" s="241"/>
      <c r="FK493" s="241"/>
      <c r="FL493" s="241"/>
      <c r="FM493" s="241"/>
      <c r="FN493" s="241"/>
      <c r="FO493" s="241"/>
      <c r="FP493" s="241"/>
      <c r="FQ493" s="241"/>
      <c r="FR493" s="241"/>
      <c r="FS493" s="241"/>
      <c r="FT493" s="241"/>
      <c r="FU493" s="241"/>
      <c r="FV493" s="241"/>
      <c r="FW493" s="241"/>
      <c r="FX493" s="241"/>
      <c r="FY493" s="241"/>
      <c r="FZ493" s="241"/>
      <c r="GA493" s="241"/>
      <c r="GB493" s="241"/>
      <c r="GC493" s="241"/>
      <c r="GD493" s="241"/>
      <c r="GE493" s="241"/>
      <c r="GF493" s="241"/>
      <c r="GG493" s="241"/>
      <c r="GH493" s="241"/>
      <c r="GI493" s="241"/>
      <c r="GJ493" s="241"/>
      <c r="GK493" s="241"/>
      <c r="GL493" s="241"/>
      <c r="GM493" s="241"/>
      <c r="GN493" s="241"/>
      <c r="GO493" s="241"/>
      <c r="GP493" s="241"/>
      <c r="GQ493" s="241"/>
      <c r="GR493" s="241"/>
      <c r="GS493" s="241"/>
      <c r="GT493" s="241"/>
      <c r="GU493" s="241"/>
      <c r="GV493" s="241"/>
      <c r="GW493" s="241"/>
      <c r="GX493" s="241"/>
      <c r="GY493" s="241"/>
      <c r="GZ493" s="241"/>
      <c r="HA493" s="241"/>
      <c r="HB493" s="241"/>
      <c r="HC493" s="241"/>
      <c r="HD493" s="241"/>
      <c r="HE493" s="241"/>
      <c r="HF493" s="241"/>
    </row>
    <row r="494" spans="1:214" s="299" customFormat="1" ht="15" customHeight="1">
      <c r="A494" s="240"/>
      <c r="B494" s="241"/>
      <c r="C494" s="241"/>
      <c r="D494" s="241"/>
      <c r="E494" s="241"/>
      <c r="F494" s="241"/>
      <c r="G494" s="241"/>
      <c r="H494" s="241"/>
      <c r="I494" s="241"/>
      <c r="J494" s="241"/>
      <c r="K494" s="241"/>
      <c r="L494" s="241"/>
      <c r="M494" s="241"/>
      <c r="N494" s="241"/>
      <c r="O494" s="241"/>
      <c r="P494" s="241"/>
      <c r="Q494" s="241"/>
      <c r="R494" s="241"/>
      <c r="S494" s="241"/>
      <c r="T494" s="241"/>
      <c r="U494" s="241" t="s">
        <v>682</v>
      </c>
      <c r="V494" s="241"/>
      <c r="W494" s="241"/>
      <c r="X494" s="241"/>
      <c r="Y494" s="241"/>
      <c r="Z494" s="241"/>
      <c r="AA494" s="241"/>
      <c r="AB494" s="241"/>
      <c r="AC494" s="241" t="s">
        <v>325</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c r="DV494" s="241"/>
      <c r="DW494" s="241"/>
      <c r="DX494" s="241"/>
      <c r="DY494" s="241"/>
      <c r="DZ494" s="241"/>
      <c r="EA494" s="241"/>
      <c r="EB494" s="241"/>
      <c r="EC494" s="241"/>
      <c r="ED494" s="241"/>
      <c r="EE494" s="241"/>
      <c r="EF494" s="241"/>
      <c r="EG494" s="241"/>
      <c r="EH494" s="241"/>
      <c r="EI494" s="241"/>
      <c r="EJ494" s="241"/>
      <c r="EK494" s="241"/>
      <c r="EL494" s="241"/>
      <c r="EM494" s="241"/>
      <c r="EN494" s="241"/>
      <c r="EO494" s="241"/>
      <c r="EP494" s="241"/>
      <c r="EQ494" s="241"/>
      <c r="ER494" s="241"/>
      <c r="ES494" s="241"/>
      <c r="ET494" s="241"/>
      <c r="EU494" s="241"/>
      <c r="EV494" s="241"/>
      <c r="EW494" s="241"/>
      <c r="EX494" s="241"/>
      <c r="EY494" s="241"/>
      <c r="EZ494" s="241"/>
      <c r="FA494" s="241"/>
      <c r="FB494" s="241"/>
      <c r="FC494" s="241"/>
      <c r="FD494" s="241"/>
      <c r="FE494" s="241"/>
      <c r="FF494" s="241"/>
      <c r="FG494" s="241"/>
      <c r="FH494" s="241"/>
      <c r="FI494" s="241"/>
      <c r="FJ494" s="241"/>
      <c r="FK494" s="241"/>
      <c r="FL494" s="241"/>
      <c r="FM494" s="241"/>
      <c r="FN494" s="241"/>
      <c r="FO494" s="241"/>
      <c r="FP494" s="241"/>
      <c r="FQ494" s="241"/>
      <c r="FR494" s="241"/>
      <c r="FS494" s="241"/>
      <c r="FT494" s="241"/>
      <c r="FU494" s="241"/>
      <c r="FV494" s="241"/>
      <c r="FW494" s="241"/>
      <c r="FX494" s="241"/>
      <c r="FY494" s="241"/>
      <c r="FZ494" s="241"/>
      <c r="GA494" s="241"/>
      <c r="GB494" s="241"/>
      <c r="GC494" s="241"/>
      <c r="GD494" s="241"/>
      <c r="GE494" s="241"/>
      <c r="GF494" s="241"/>
      <c r="GG494" s="241"/>
      <c r="GH494" s="241"/>
      <c r="GI494" s="241"/>
      <c r="GJ494" s="241"/>
      <c r="GK494" s="241"/>
      <c r="GL494" s="241"/>
      <c r="GM494" s="241"/>
      <c r="GN494" s="241"/>
      <c r="GO494" s="241"/>
      <c r="GP494" s="241"/>
      <c r="GQ494" s="241"/>
      <c r="GR494" s="241"/>
      <c r="GS494" s="241"/>
      <c r="GT494" s="241"/>
      <c r="GU494" s="241"/>
      <c r="GV494" s="241"/>
      <c r="GW494" s="241"/>
      <c r="GX494" s="241"/>
      <c r="GY494" s="241"/>
      <c r="GZ494" s="241"/>
      <c r="HA494" s="241"/>
      <c r="HB494" s="241"/>
      <c r="HC494" s="241"/>
      <c r="HD494" s="241"/>
      <c r="HE494" s="241"/>
      <c r="HF494" s="241"/>
    </row>
    <row r="495" spans="1:214" s="299" customFormat="1" ht="15" customHeight="1">
      <c r="A495" s="240"/>
      <c r="B495" s="241"/>
      <c r="C495" s="241"/>
      <c r="D495" s="241"/>
      <c r="E495" s="241"/>
      <c r="F495" s="241"/>
      <c r="G495" s="241"/>
      <c r="H495" s="241"/>
      <c r="I495" s="241"/>
      <c r="J495" s="241"/>
      <c r="K495" s="241"/>
      <c r="L495" s="241"/>
      <c r="M495" s="241"/>
      <c r="N495" s="241"/>
      <c r="O495" s="241"/>
      <c r="P495" s="241"/>
      <c r="Q495" s="241"/>
      <c r="R495" s="241"/>
      <c r="S495" s="241"/>
      <c r="T495" s="241"/>
      <c r="U495" s="241" t="s">
        <v>683</v>
      </c>
      <c r="V495" s="241"/>
      <c r="W495" s="241"/>
      <c r="X495" s="241"/>
      <c r="Y495" s="241"/>
      <c r="Z495" s="241"/>
      <c r="AA495" s="241"/>
      <c r="AB495" s="241"/>
      <c r="AC495" s="241" t="s">
        <v>316</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41"/>
      <c r="EE495" s="241"/>
      <c r="EF495" s="241"/>
      <c r="EG495" s="241"/>
      <c r="EH495" s="241"/>
      <c r="EI495" s="241"/>
      <c r="EJ495" s="241"/>
      <c r="EK495" s="241"/>
      <c r="EL495" s="241"/>
      <c r="EM495" s="241"/>
      <c r="EN495" s="241"/>
      <c r="EO495" s="241"/>
      <c r="EP495" s="241"/>
      <c r="EQ495" s="241"/>
      <c r="ER495" s="241"/>
      <c r="ES495" s="241"/>
      <c r="ET495" s="241"/>
      <c r="EU495" s="241"/>
      <c r="EV495" s="241"/>
      <c r="EW495" s="241"/>
      <c r="EX495" s="241"/>
      <c r="EY495" s="241"/>
      <c r="EZ495" s="241"/>
      <c r="FA495" s="241"/>
      <c r="FB495" s="241"/>
      <c r="FC495" s="241"/>
      <c r="FD495" s="241"/>
      <c r="FE495" s="241"/>
      <c r="FF495" s="241"/>
      <c r="FG495" s="241"/>
      <c r="FH495" s="241"/>
      <c r="FI495" s="241"/>
      <c r="FJ495" s="241"/>
      <c r="FK495" s="241"/>
      <c r="FL495" s="241"/>
      <c r="FM495" s="241"/>
      <c r="FN495" s="241"/>
      <c r="FO495" s="241"/>
      <c r="FP495" s="241"/>
      <c r="FQ495" s="241"/>
      <c r="FR495" s="241"/>
      <c r="FS495" s="241"/>
      <c r="FT495" s="241"/>
      <c r="FU495" s="241"/>
      <c r="FV495" s="241"/>
      <c r="FW495" s="241"/>
      <c r="FX495" s="241"/>
      <c r="FY495" s="241"/>
      <c r="FZ495" s="241"/>
      <c r="GA495" s="241"/>
      <c r="GB495" s="241"/>
      <c r="GC495" s="241"/>
      <c r="GD495" s="241"/>
      <c r="GE495" s="241"/>
      <c r="GF495" s="241"/>
      <c r="GG495" s="241"/>
      <c r="GH495" s="241"/>
      <c r="GI495" s="241"/>
      <c r="GJ495" s="241"/>
      <c r="GK495" s="241"/>
      <c r="GL495" s="241"/>
      <c r="GM495" s="241"/>
      <c r="GN495" s="241"/>
      <c r="GO495" s="241"/>
      <c r="GP495" s="241"/>
      <c r="GQ495" s="241"/>
      <c r="GR495" s="241"/>
      <c r="GS495" s="241"/>
      <c r="GT495" s="241"/>
      <c r="GU495" s="241"/>
      <c r="GV495" s="241"/>
      <c r="GW495" s="241"/>
      <c r="GX495" s="241"/>
      <c r="GY495" s="241"/>
      <c r="GZ495" s="241"/>
      <c r="HA495" s="241"/>
      <c r="HB495" s="241"/>
      <c r="HC495" s="241"/>
      <c r="HD495" s="241"/>
      <c r="HE495" s="241"/>
      <c r="HF495" s="241"/>
    </row>
    <row r="496" spans="1:214" s="299" customFormat="1" ht="15" customHeight="1">
      <c r="A496" s="240"/>
      <c r="B496" s="241"/>
      <c r="C496" s="241"/>
      <c r="D496" s="241"/>
      <c r="E496" s="241"/>
      <c r="F496" s="241"/>
      <c r="G496" s="241"/>
      <c r="H496" s="241"/>
      <c r="I496" s="241"/>
      <c r="J496" s="241"/>
      <c r="K496" s="241"/>
      <c r="L496" s="241"/>
      <c r="M496" s="241"/>
      <c r="N496" s="241"/>
      <c r="O496" s="241"/>
      <c r="P496" s="241"/>
      <c r="Q496" s="241"/>
      <c r="R496" s="241"/>
      <c r="S496" s="241"/>
      <c r="T496" s="241"/>
      <c r="U496" s="241" t="s">
        <v>684</v>
      </c>
      <c r="V496" s="241"/>
      <c r="W496" s="241"/>
      <c r="X496" s="241"/>
      <c r="Y496" s="241"/>
      <c r="Z496" s="241"/>
      <c r="AA496" s="241"/>
      <c r="AB496" s="241"/>
      <c r="AC496" s="241" t="s">
        <v>322</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41"/>
      <c r="EE496" s="241"/>
      <c r="EF496" s="241"/>
      <c r="EG496" s="241"/>
      <c r="EH496" s="241"/>
      <c r="EI496" s="241"/>
      <c r="EJ496" s="241"/>
      <c r="EK496" s="241"/>
      <c r="EL496" s="241"/>
      <c r="EM496" s="241"/>
      <c r="EN496" s="241"/>
      <c r="EO496" s="241"/>
      <c r="EP496" s="241"/>
      <c r="EQ496" s="241"/>
      <c r="ER496" s="241"/>
      <c r="ES496" s="241"/>
      <c r="ET496" s="241"/>
      <c r="EU496" s="241"/>
      <c r="EV496" s="241"/>
      <c r="EW496" s="241"/>
      <c r="EX496" s="241"/>
      <c r="EY496" s="241"/>
      <c r="EZ496" s="241"/>
      <c r="FA496" s="241"/>
      <c r="FB496" s="241"/>
      <c r="FC496" s="241"/>
      <c r="FD496" s="241"/>
      <c r="FE496" s="241"/>
      <c r="FF496" s="241"/>
      <c r="FG496" s="241"/>
      <c r="FH496" s="241"/>
      <c r="FI496" s="241"/>
      <c r="FJ496" s="241"/>
      <c r="FK496" s="241"/>
      <c r="FL496" s="241"/>
      <c r="FM496" s="241"/>
      <c r="FN496" s="241"/>
      <c r="FO496" s="241"/>
      <c r="FP496" s="241"/>
      <c r="FQ496" s="241"/>
      <c r="FR496" s="241"/>
      <c r="FS496" s="241"/>
      <c r="FT496" s="241"/>
      <c r="FU496" s="241"/>
      <c r="FV496" s="241"/>
      <c r="FW496" s="241"/>
      <c r="FX496" s="241"/>
      <c r="FY496" s="241"/>
      <c r="FZ496" s="241"/>
      <c r="GA496" s="241"/>
      <c r="GB496" s="241"/>
      <c r="GC496" s="241"/>
      <c r="GD496" s="241"/>
      <c r="GE496" s="241"/>
      <c r="GF496" s="241"/>
      <c r="GG496" s="241"/>
      <c r="GH496" s="241"/>
      <c r="GI496" s="241"/>
      <c r="GJ496" s="241"/>
      <c r="GK496" s="241"/>
      <c r="GL496" s="241"/>
      <c r="GM496" s="241"/>
      <c r="GN496" s="241"/>
      <c r="GO496" s="241"/>
      <c r="GP496" s="241"/>
      <c r="GQ496" s="241"/>
      <c r="GR496" s="241"/>
      <c r="GS496" s="241"/>
      <c r="GT496" s="241"/>
      <c r="GU496" s="241"/>
      <c r="GV496" s="241"/>
      <c r="GW496" s="241"/>
      <c r="GX496" s="241"/>
      <c r="GY496" s="241"/>
      <c r="GZ496" s="241"/>
      <c r="HA496" s="241"/>
      <c r="HB496" s="241"/>
      <c r="HC496" s="241"/>
      <c r="HD496" s="241"/>
      <c r="HE496" s="241"/>
      <c r="HF496" s="241"/>
    </row>
    <row r="497" spans="1:214" s="299" customFormat="1" ht="15" customHeight="1">
      <c r="A497" s="240"/>
      <c r="B497" s="241"/>
      <c r="C497" s="241"/>
      <c r="D497" s="241"/>
      <c r="E497" s="241"/>
      <c r="F497" s="241"/>
      <c r="G497" s="241"/>
      <c r="H497" s="241"/>
      <c r="I497" s="241"/>
      <c r="J497" s="241"/>
      <c r="K497" s="241"/>
      <c r="L497" s="241"/>
      <c r="M497" s="241"/>
      <c r="N497" s="241"/>
      <c r="O497" s="241"/>
      <c r="P497" s="241"/>
      <c r="Q497" s="241"/>
      <c r="R497" s="241"/>
      <c r="S497" s="241"/>
      <c r="T497" s="241"/>
      <c r="U497" s="241" t="s">
        <v>685</v>
      </c>
      <c r="V497" s="241"/>
      <c r="W497" s="241"/>
      <c r="X497" s="241"/>
      <c r="Y497" s="241"/>
      <c r="Z497" s="241"/>
      <c r="AA497" s="241"/>
      <c r="AB497" s="241"/>
      <c r="AC497" s="241" t="s">
        <v>309</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41"/>
      <c r="EE497" s="241"/>
      <c r="EF497" s="241"/>
      <c r="EG497" s="241"/>
      <c r="EH497" s="241"/>
      <c r="EI497" s="241"/>
      <c r="EJ497" s="241"/>
      <c r="EK497" s="241"/>
      <c r="EL497" s="241"/>
      <c r="EM497" s="241"/>
      <c r="EN497" s="241"/>
      <c r="EO497" s="241"/>
      <c r="EP497" s="241"/>
      <c r="EQ497" s="241"/>
      <c r="ER497" s="241"/>
      <c r="ES497" s="241"/>
      <c r="ET497" s="241"/>
      <c r="EU497" s="241"/>
      <c r="EV497" s="241"/>
      <c r="EW497" s="241"/>
      <c r="EX497" s="241"/>
      <c r="EY497" s="241"/>
      <c r="EZ497" s="241"/>
      <c r="FA497" s="241"/>
      <c r="FB497" s="241"/>
      <c r="FC497" s="241"/>
      <c r="FD497" s="241"/>
      <c r="FE497" s="241"/>
      <c r="FF497" s="241"/>
      <c r="FG497" s="241"/>
      <c r="FH497" s="241"/>
      <c r="FI497" s="241"/>
      <c r="FJ497" s="241"/>
      <c r="FK497" s="241"/>
      <c r="FL497" s="241"/>
      <c r="FM497" s="241"/>
      <c r="FN497" s="241"/>
      <c r="FO497" s="241"/>
      <c r="FP497" s="241"/>
      <c r="FQ497" s="241"/>
      <c r="FR497" s="241"/>
      <c r="FS497" s="241"/>
      <c r="FT497" s="241"/>
      <c r="FU497" s="241"/>
      <c r="FV497" s="241"/>
      <c r="FW497" s="241"/>
      <c r="FX497" s="241"/>
      <c r="FY497" s="241"/>
      <c r="FZ497" s="241"/>
      <c r="GA497" s="241"/>
      <c r="GB497" s="241"/>
      <c r="GC497" s="241"/>
      <c r="GD497" s="241"/>
      <c r="GE497" s="241"/>
      <c r="GF497" s="241"/>
      <c r="GG497" s="241"/>
      <c r="GH497" s="241"/>
      <c r="GI497" s="241"/>
      <c r="GJ497" s="241"/>
      <c r="GK497" s="241"/>
      <c r="GL497" s="241"/>
      <c r="GM497" s="241"/>
      <c r="GN497" s="241"/>
      <c r="GO497" s="241"/>
      <c r="GP497" s="241"/>
      <c r="GQ497" s="241"/>
      <c r="GR497" s="241"/>
      <c r="GS497" s="241"/>
      <c r="GT497" s="241"/>
      <c r="GU497" s="241"/>
      <c r="GV497" s="241"/>
      <c r="GW497" s="241"/>
      <c r="GX497" s="241"/>
      <c r="GY497" s="241"/>
      <c r="GZ497" s="241"/>
      <c r="HA497" s="241"/>
      <c r="HB497" s="241"/>
      <c r="HC497" s="241"/>
      <c r="HD497" s="241"/>
      <c r="HE497" s="241"/>
      <c r="HF497" s="241"/>
    </row>
    <row r="498" spans="1:214" s="299" customFormat="1" ht="15" customHeight="1">
      <c r="A498" s="240"/>
      <c r="B498" s="241"/>
      <c r="C498" s="241"/>
      <c r="D498" s="241"/>
      <c r="E498" s="241"/>
      <c r="F498" s="241"/>
      <c r="G498" s="241"/>
      <c r="H498" s="241"/>
      <c r="I498" s="241"/>
      <c r="J498" s="241"/>
      <c r="K498" s="241"/>
      <c r="L498" s="241"/>
      <c r="M498" s="241"/>
      <c r="N498" s="241"/>
      <c r="O498" s="241"/>
      <c r="P498" s="241"/>
      <c r="Q498" s="241"/>
      <c r="R498" s="241"/>
      <c r="S498" s="241"/>
      <c r="T498" s="241"/>
      <c r="U498" s="241" t="s">
        <v>686</v>
      </c>
      <c r="V498" s="241"/>
      <c r="W498" s="241"/>
      <c r="X498" s="241"/>
      <c r="Y498" s="241"/>
      <c r="Z498" s="241"/>
      <c r="AA498" s="241"/>
      <c r="AB498" s="241"/>
      <c r="AC498" s="241" t="s">
        <v>311</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41"/>
      <c r="EE498" s="241"/>
      <c r="EF498" s="241"/>
      <c r="EG498" s="241"/>
      <c r="EH498" s="241"/>
      <c r="EI498" s="241"/>
      <c r="EJ498" s="241"/>
      <c r="EK498" s="241"/>
      <c r="EL498" s="241"/>
      <c r="EM498" s="241"/>
      <c r="EN498" s="241"/>
      <c r="EO498" s="241"/>
      <c r="EP498" s="241"/>
      <c r="EQ498" s="241"/>
      <c r="ER498" s="241"/>
      <c r="ES498" s="241"/>
      <c r="ET498" s="241"/>
      <c r="EU498" s="241"/>
      <c r="EV498" s="241"/>
      <c r="EW498" s="241"/>
      <c r="EX498" s="241"/>
      <c r="EY498" s="241"/>
      <c r="EZ498" s="241"/>
      <c r="FA498" s="241"/>
      <c r="FB498" s="241"/>
      <c r="FC498" s="241"/>
      <c r="FD498" s="241"/>
      <c r="FE498" s="241"/>
      <c r="FF498" s="241"/>
      <c r="FG498" s="241"/>
      <c r="FH498" s="241"/>
      <c r="FI498" s="241"/>
      <c r="FJ498" s="241"/>
      <c r="FK498" s="241"/>
      <c r="FL498" s="241"/>
      <c r="FM498" s="241"/>
      <c r="FN498" s="241"/>
      <c r="FO498" s="241"/>
      <c r="FP498" s="241"/>
      <c r="FQ498" s="241"/>
      <c r="FR498" s="241"/>
      <c r="FS498" s="241"/>
      <c r="FT498" s="241"/>
      <c r="FU498" s="241"/>
      <c r="FV498" s="241"/>
      <c r="FW498" s="241"/>
      <c r="FX498" s="241"/>
      <c r="FY498" s="241"/>
      <c r="FZ498" s="241"/>
      <c r="GA498" s="241"/>
      <c r="GB498" s="241"/>
      <c r="GC498" s="241"/>
      <c r="GD498" s="241"/>
      <c r="GE498" s="241"/>
      <c r="GF498" s="241"/>
      <c r="GG498" s="241"/>
      <c r="GH498" s="241"/>
      <c r="GI498" s="241"/>
      <c r="GJ498" s="241"/>
      <c r="GK498" s="241"/>
      <c r="GL498" s="241"/>
      <c r="GM498" s="241"/>
      <c r="GN498" s="241"/>
      <c r="GO498" s="241"/>
      <c r="GP498" s="241"/>
      <c r="GQ498" s="241"/>
      <c r="GR498" s="241"/>
      <c r="GS498" s="241"/>
      <c r="GT498" s="241"/>
      <c r="GU498" s="241"/>
      <c r="GV498" s="241"/>
      <c r="GW498" s="241"/>
      <c r="GX498" s="241"/>
      <c r="GY498" s="241"/>
      <c r="GZ498" s="241"/>
      <c r="HA498" s="241"/>
      <c r="HB498" s="241"/>
      <c r="HC498" s="241"/>
      <c r="HD498" s="241"/>
      <c r="HE498" s="241"/>
      <c r="HF498" s="241"/>
    </row>
    <row r="499" spans="1:214" s="299" customFormat="1" ht="15" customHeight="1">
      <c r="A499" s="240"/>
      <c r="B499" s="241"/>
      <c r="C499" s="241"/>
      <c r="D499" s="241"/>
      <c r="E499" s="241"/>
      <c r="F499" s="241"/>
      <c r="G499" s="241"/>
      <c r="H499" s="241"/>
      <c r="I499" s="241"/>
      <c r="J499" s="241"/>
      <c r="K499" s="241"/>
      <c r="L499" s="241"/>
      <c r="M499" s="241"/>
      <c r="N499" s="241"/>
      <c r="O499" s="241"/>
      <c r="P499" s="241"/>
      <c r="Q499" s="241"/>
      <c r="R499" s="241"/>
      <c r="S499" s="241"/>
      <c r="T499" s="241"/>
      <c r="U499" s="241" t="s">
        <v>687</v>
      </c>
      <c r="V499" s="241"/>
      <c r="W499" s="241"/>
      <c r="X499" s="241"/>
      <c r="Y499" s="241"/>
      <c r="Z499" s="241"/>
      <c r="AA499" s="241"/>
      <c r="AB499" s="241"/>
      <c r="AC499" s="241" t="s">
        <v>325</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c r="DV499" s="241"/>
      <c r="DW499" s="241"/>
      <c r="DX499" s="241"/>
      <c r="DY499" s="241"/>
      <c r="DZ499" s="241"/>
      <c r="EA499" s="241"/>
      <c r="EB499" s="241"/>
      <c r="EC499" s="241"/>
      <c r="ED499" s="241"/>
      <c r="EE499" s="241"/>
      <c r="EF499" s="241"/>
      <c r="EG499" s="241"/>
      <c r="EH499" s="241"/>
      <c r="EI499" s="241"/>
      <c r="EJ499" s="241"/>
      <c r="EK499" s="241"/>
      <c r="EL499" s="241"/>
      <c r="EM499" s="241"/>
      <c r="EN499" s="241"/>
      <c r="EO499" s="241"/>
      <c r="EP499" s="241"/>
      <c r="EQ499" s="241"/>
      <c r="ER499" s="241"/>
      <c r="ES499" s="241"/>
      <c r="ET499" s="241"/>
      <c r="EU499" s="241"/>
      <c r="EV499" s="241"/>
      <c r="EW499" s="241"/>
      <c r="EX499" s="241"/>
      <c r="EY499" s="241"/>
      <c r="EZ499" s="241"/>
      <c r="FA499" s="241"/>
      <c r="FB499" s="241"/>
      <c r="FC499" s="241"/>
      <c r="FD499" s="241"/>
      <c r="FE499" s="241"/>
      <c r="FF499" s="241"/>
      <c r="FG499" s="241"/>
      <c r="FH499" s="241"/>
      <c r="FI499" s="241"/>
      <c r="FJ499" s="241"/>
      <c r="FK499" s="241"/>
      <c r="FL499" s="241"/>
      <c r="FM499" s="241"/>
      <c r="FN499" s="241"/>
      <c r="FO499" s="241"/>
      <c r="FP499" s="241"/>
      <c r="FQ499" s="241"/>
      <c r="FR499" s="241"/>
      <c r="FS499" s="241"/>
      <c r="FT499" s="241"/>
      <c r="FU499" s="241"/>
      <c r="FV499" s="241"/>
      <c r="FW499" s="241"/>
      <c r="FX499" s="241"/>
      <c r="FY499" s="241"/>
      <c r="FZ499" s="241"/>
      <c r="GA499" s="241"/>
      <c r="GB499" s="241"/>
      <c r="GC499" s="241"/>
      <c r="GD499" s="241"/>
      <c r="GE499" s="241"/>
      <c r="GF499" s="241"/>
      <c r="GG499" s="241"/>
      <c r="GH499" s="241"/>
      <c r="GI499" s="241"/>
      <c r="GJ499" s="241"/>
      <c r="GK499" s="241"/>
      <c r="GL499" s="241"/>
      <c r="GM499" s="241"/>
      <c r="GN499" s="241"/>
      <c r="GO499" s="241"/>
      <c r="GP499" s="241"/>
      <c r="GQ499" s="241"/>
      <c r="GR499" s="241"/>
      <c r="GS499" s="241"/>
      <c r="GT499" s="241"/>
      <c r="GU499" s="241"/>
      <c r="GV499" s="241"/>
      <c r="GW499" s="241"/>
      <c r="GX499" s="241"/>
      <c r="GY499" s="241"/>
      <c r="GZ499" s="241"/>
      <c r="HA499" s="241"/>
      <c r="HB499" s="241"/>
      <c r="HC499" s="241"/>
      <c r="HD499" s="241"/>
      <c r="HE499" s="241"/>
      <c r="HF499" s="241"/>
    </row>
    <row r="500" spans="1:214" s="299" customFormat="1" ht="15" customHeight="1">
      <c r="A500" s="240"/>
      <c r="B500" s="241"/>
      <c r="C500" s="241"/>
      <c r="D500" s="241"/>
      <c r="E500" s="241"/>
      <c r="F500" s="241"/>
      <c r="G500" s="241"/>
      <c r="H500" s="241"/>
      <c r="I500" s="241"/>
      <c r="J500" s="241"/>
      <c r="K500" s="241"/>
      <c r="L500" s="241"/>
      <c r="M500" s="241"/>
      <c r="N500" s="241"/>
      <c r="O500" s="241"/>
      <c r="P500" s="241"/>
      <c r="Q500" s="241"/>
      <c r="R500" s="241"/>
      <c r="S500" s="241"/>
      <c r="T500" s="241"/>
      <c r="U500" s="241" t="s">
        <v>688</v>
      </c>
      <c r="V500" s="241"/>
      <c r="W500" s="241"/>
      <c r="X500" s="241"/>
      <c r="Y500" s="241"/>
      <c r="Z500" s="241"/>
      <c r="AA500" s="241"/>
      <c r="AB500" s="241"/>
      <c r="AC500" s="241" t="s">
        <v>350</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c r="DV500" s="241"/>
      <c r="DW500" s="241"/>
      <c r="DX500" s="241"/>
      <c r="DY500" s="241"/>
      <c r="DZ500" s="241"/>
      <c r="EA500" s="241"/>
      <c r="EB500" s="241"/>
      <c r="EC500" s="241"/>
      <c r="ED500" s="241"/>
      <c r="EE500" s="241"/>
      <c r="EF500" s="241"/>
      <c r="EG500" s="241"/>
      <c r="EH500" s="241"/>
      <c r="EI500" s="241"/>
      <c r="EJ500" s="241"/>
      <c r="EK500" s="241"/>
      <c r="EL500" s="241"/>
      <c r="EM500" s="241"/>
      <c r="EN500" s="241"/>
      <c r="EO500" s="241"/>
      <c r="EP500" s="241"/>
      <c r="EQ500" s="241"/>
      <c r="ER500" s="241"/>
      <c r="ES500" s="241"/>
      <c r="ET500" s="241"/>
      <c r="EU500" s="241"/>
      <c r="EV500" s="241"/>
      <c r="EW500" s="241"/>
      <c r="EX500" s="241"/>
      <c r="EY500" s="241"/>
      <c r="EZ500" s="241"/>
      <c r="FA500" s="241"/>
      <c r="FB500" s="241"/>
      <c r="FC500" s="241"/>
      <c r="FD500" s="241"/>
      <c r="FE500" s="241"/>
      <c r="FF500" s="241"/>
      <c r="FG500" s="241"/>
      <c r="FH500" s="241"/>
      <c r="FI500" s="241"/>
      <c r="FJ500" s="241"/>
      <c r="FK500" s="241"/>
      <c r="FL500" s="241"/>
      <c r="FM500" s="241"/>
      <c r="FN500" s="241"/>
      <c r="FO500" s="241"/>
      <c r="FP500" s="241"/>
      <c r="FQ500" s="241"/>
      <c r="FR500" s="241"/>
      <c r="FS500" s="241"/>
      <c r="FT500" s="241"/>
      <c r="FU500" s="241"/>
      <c r="FV500" s="241"/>
      <c r="FW500" s="241"/>
      <c r="FX500" s="241"/>
      <c r="FY500" s="241"/>
      <c r="FZ500" s="241"/>
      <c r="GA500" s="241"/>
      <c r="GB500" s="241"/>
      <c r="GC500" s="241"/>
      <c r="GD500" s="241"/>
      <c r="GE500" s="241"/>
      <c r="GF500" s="241"/>
      <c r="GG500" s="241"/>
      <c r="GH500" s="241"/>
      <c r="GI500" s="241"/>
      <c r="GJ500" s="241"/>
      <c r="GK500" s="241"/>
      <c r="GL500" s="241"/>
      <c r="GM500" s="241"/>
      <c r="GN500" s="241"/>
      <c r="GO500" s="241"/>
      <c r="GP500" s="241"/>
      <c r="GQ500" s="241"/>
      <c r="GR500" s="241"/>
      <c r="GS500" s="241"/>
      <c r="GT500" s="241"/>
      <c r="GU500" s="241"/>
      <c r="GV500" s="241"/>
      <c r="GW500" s="241"/>
      <c r="GX500" s="241"/>
      <c r="GY500" s="241"/>
      <c r="GZ500" s="241"/>
      <c r="HA500" s="241"/>
      <c r="HB500" s="241"/>
      <c r="HC500" s="241"/>
      <c r="HD500" s="241"/>
      <c r="HE500" s="241"/>
      <c r="HF500" s="241"/>
    </row>
    <row r="501" spans="1:214" s="299" customFormat="1" ht="15" customHeight="1">
      <c r="A501" s="240"/>
      <c r="B501" s="241"/>
      <c r="C501" s="241"/>
      <c r="D501" s="241"/>
      <c r="E501" s="241"/>
      <c r="F501" s="241"/>
      <c r="G501" s="241"/>
      <c r="H501" s="241"/>
      <c r="I501" s="241"/>
      <c r="J501" s="241"/>
      <c r="K501" s="241"/>
      <c r="L501" s="241"/>
      <c r="M501" s="241"/>
      <c r="N501" s="241"/>
      <c r="O501" s="241"/>
      <c r="P501" s="241"/>
      <c r="Q501" s="241"/>
      <c r="R501" s="241"/>
      <c r="S501" s="241"/>
      <c r="T501" s="241"/>
      <c r="U501" s="241" t="s">
        <v>689</v>
      </c>
      <c r="V501" s="241"/>
      <c r="W501" s="241"/>
      <c r="X501" s="241"/>
      <c r="Y501" s="241"/>
      <c r="Z501" s="241"/>
      <c r="AA501" s="241"/>
      <c r="AB501" s="241"/>
      <c r="AC501" s="241" t="s">
        <v>325</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c r="DD501" s="241"/>
      <c r="DE501" s="241"/>
      <c r="DF501" s="241"/>
      <c r="DG501" s="241"/>
      <c r="DH501" s="241"/>
      <c r="DI501" s="241"/>
      <c r="DJ501" s="241"/>
      <c r="DK501" s="241"/>
      <c r="DL501" s="241"/>
      <c r="DM501" s="241"/>
      <c r="DN501" s="241"/>
      <c r="DO501" s="241"/>
      <c r="DP501" s="241"/>
      <c r="DQ501" s="241"/>
      <c r="DR501" s="241"/>
      <c r="DS501" s="241"/>
      <c r="DT501" s="241"/>
      <c r="DU501" s="241"/>
      <c r="DV501" s="241"/>
      <c r="DW501" s="241"/>
      <c r="DX501" s="241"/>
      <c r="DY501" s="241"/>
      <c r="DZ501" s="241"/>
      <c r="EA501" s="241"/>
      <c r="EB501" s="241"/>
      <c r="EC501" s="241"/>
      <c r="ED501" s="241"/>
      <c r="EE501" s="241"/>
      <c r="EF501" s="241"/>
      <c r="EG501" s="241"/>
      <c r="EH501" s="241"/>
      <c r="EI501" s="241"/>
      <c r="EJ501" s="241"/>
      <c r="EK501" s="241"/>
      <c r="EL501" s="241"/>
      <c r="EM501" s="241"/>
      <c r="EN501" s="241"/>
      <c r="EO501" s="241"/>
      <c r="EP501" s="241"/>
      <c r="EQ501" s="241"/>
      <c r="ER501" s="241"/>
      <c r="ES501" s="241"/>
      <c r="ET501" s="241"/>
      <c r="EU501" s="241"/>
      <c r="EV501" s="241"/>
      <c r="EW501" s="241"/>
      <c r="EX501" s="241"/>
      <c r="EY501" s="241"/>
      <c r="EZ501" s="241"/>
      <c r="FA501" s="241"/>
      <c r="FB501" s="241"/>
      <c r="FC501" s="241"/>
      <c r="FD501" s="241"/>
      <c r="FE501" s="241"/>
      <c r="FF501" s="241"/>
      <c r="FG501" s="241"/>
      <c r="FH501" s="241"/>
      <c r="FI501" s="241"/>
      <c r="FJ501" s="241"/>
      <c r="FK501" s="241"/>
      <c r="FL501" s="241"/>
      <c r="FM501" s="241"/>
      <c r="FN501" s="241"/>
      <c r="FO501" s="241"/>
      <c r="FP501" s="241"/>
      <c r="FQ501" s="241"/>
      <c r="FR501" s="241"/>
      <c r="FS501" s="241"/>
      <c r="FT501" s="241"/>
      <c r="FU501" s="241"/>
      <c r="FV501" s="241"/>
      <c r="FW501" s="241"/>
      <c r="FX501" s="241"/>
      <c r="FY501" s="241"/>
      <c r="FZ501" s="241"/>
      <c r="GA501" s="241"/>
      <c r="GB501" s="241"/>
      <c r="GC501" s="241"/>
      <c r="GD501" s="241"/>
      <c r="GE501" s="241"/>
      <c r="GF501" s="241"/>
      <c r="GG501" s="241"/>
      <c r="GH501" s="241"/>
      <c r="GI501" s="241"/>
      <c r="GJ501" s="241"/>
      <c r="GK501" s="241"/>
      <c r="GL501" s="241"/>
      <c r="GM501" s="241"/>
      <c r="GN501" s="241"/>
      <c r="GO501" s="241"/>
      <c r="GP501" s="241"/>
      <c r="GQ501" s="241"/>
      <c r="GR501" s="241"/>
      <c r="GS501" s="241"/>
      <c r="GT501" s="241"/>
      <c r="GU501" s="241"/>
      <c r="GV501" s="241"/>
      <c r="GW501" s="241"/>
      <c r="GX501" s="241"/>
      <c r="GY501" s="241"/>
      <c r="GZ501" s="241"/>
      <c r="HA501" s="241"/>
      <c r="HB501" s="241"/>
      <c r="HC501" s="241"/>
      <c r="HD501" s="241"/>
      <c r="HE501" s="241"/>
      <c r="HF501" s="241"/>
    </row>
    <row r="502" spans="1:214" s="299" customFormat="1" ht="15" customHeight="1">
      <c r="A502" s="240"/>
      <c r="B502" s="241"/>
      <c r="C502" s="241"/>
      <c r="D502" s="241"/>
      <c r="E502" s="241"/>
      <c r="F502" s="241"/>
      <c r="G502" s="241"/>
      <c r="H502" s="241"/>
      <c r="I502" s="241"/>
      <c r="J502" s="241"/>
      <c r="K502" s="241"/>
      <c r="L502" s="241"/>
      <c r="M502" s="241"/>
      <c r="N502" s="241"/>
      <c r="O502" s="241"/>
      <c r="P502" s="241"/>
      <c r="Q502" s="241"/>
      <c r="R502" s="241"/>
      <c r="S502" s="241"/>
      <c r="T502" s="241"/>
      <c r="U502" s="241" t="s">
        <v>690</v>
      </c>
      <c r="V502" s="241"/>
      <c r="W502" s="241"/>
      <c r="X502" s="241"/>
      <c r="Y502" s="241"/>
      <c r="Z502" s="241"/>
      <c r="AA502" s="241"/>
      <c r="AB502" s="241"/>
      <c r="AC502" s="241" t="s">
        <v>311</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c r="DV502" s="241"/>
      <c r="DW502" s="241"/>
      <c r="DX502" s="241"/>
      <c r="DY502" s="241"/>
      <c r="DZ502" s="241"/>
      <c r="EA502" s="241"/>
      <c r="EB502" s="241"/>
      <c r="EC502" s="241"/>
      <c r="ED502" s="241"/>
      <c r="EE502" s="241"/>
      <c r="EF502" s="241"/>
      <c r="EG502" s="241"/>
      <c r="EH502" s="241"/>
      <c r="EI502" s="241"/>
      <c r="EJ502" s="241"/>
      <c r="EK502" s="241"/>
      <c r="EL502" s="241"/>
      <c r="EM502" s="241"/>
      <c r="EN502" s="241"/>
      <c r="EO502" s="241"/>
      <c r="EP502" s="241"/>
      <c r="EQ502" s="241"/>
      <c r="ER502" s="241"/>
      <c r="ES502" s="241"/>
      <c r="ET502" s="241"/>
      <c r="EU502" s="241"/>
      <c r="EV502" s="241"/>
      <c r="EW502" s="241"/>
      <c r="EX502" s="241"/>
      <c r="EY502" s="241"/>
      <c r="EZ502" s="241"/>
      <c r="FA502" s="241"/>
      <c r="FB502" s="241"/>
      <c r="FC502" s="241"/>
      <c r="FD502" s="241"/>
      <c r="FE502" s="241"/>
      <c r="FF502" s="241"/>
      <c r="FG502" s="241"/>
      <c r="FH502" s="241"/>
      <c r="FI502" s="241"/>
      <c r="FJ502" s="241"/>
      <c r="FK502" s="241"/>
      <c r="FL502" s="241"/>
      <c r="FM502" s="241"/>
      <c r="FN502" s="241"/>
      <c r="FO502" s="241"/>
      <c r="FP502" s="241"/>
      <c r="FQ502" s="241"/>
      <c r="FR502" s="241"/>
      <c r="FS502" s="241"/>
      <c r="FT502" s="241"/>
      <c r="FU502" s="241"/>
      <c r="FV502" s="241"/>
      <c r="FW502" s="241"/>
      <c r="FX502" s="241"/>
      <c r="FY502" s="241"/>
      <c r="FZ502" s="241"/>
      <c r="GA502" s="241"/>
      <c r="GB502" s="241"/>
      <c r="GC502" s="241"/>
      <c r="GD502" s="241"/>
      <c r="GE502" s="241"/>
      <c r="GF502" s="241"/>
      <c r="GG502" s="241"/>
      <c r="GH502" s="241"/>
      <c r="GI502" s="241"/>
      <c r="GJ502" s="241"/>
      <c r="GK502" s="241"/>
      <c r="GL502" s="241"/>
      <c r="GM502" s="241"/>
      <c r="GN502" s="241"/>
      <c r="GO502" s="241"/>
      <c r="GP502" s="241"/>
      <c r="GQ502" s="241"/>
      <c r="GR502" s="241"/>
      <c r="GS502" s="241"/>
      <c r="GT502" s="241"/>
      <c r="GU502" s="241"/>
      <c r="GV502" s="241"/>
      <c r="GW502" s="241"/>
      <c r="GX502" s="241"/>
      <c r="GY502" s="241"/>
      <c r="GZ502" s="241"/>
      <c r="HA502" s="241"/>
      <c r="HB502" s="241"/>
      <c r="HC502" s="241"/>
      <c r="HD502" s="241"/>
      <c r="HE502" s="241"/>
      <c r="HF502" s="241"/>
    </row>
    <row r="503" spans="1:214" s="299" customFormat="1" ht="15" customHeight="1">
      <c r="A503" s="240"/>
      <c r="B503" s="241"/>
      <c r="C503" s="241"/>
      <c r="D503" s="241"/>
      <c r="E503" s="241"/>
      <c r="F503" s="241"/>
      <c r="G503" s="241"/>
      <c r="H503" s="241"/>
      <c r="I503" s="241"/>
      <c r="J503" s="241"/>
      <c r="K503" s="241"/>
      <c r="L503" s="241"/>
      <c r="M503" s="241"/>
      <c r="N503" s="241"/>
      <c r="O503" s="241"/>
      <c r="P503" s="241"/>
      <c r="Q503" s="241"/>
      <c r="R503" s="241"/>
      <c r="S503" s="241"/>
      <c r="T503" s="241"/>
      <c r="U503" s="241" t="s">
        <v>691</v>
      </c>
      <c r="V503" s="241"/>
      <c r="W503" s="241"/>
      <c r="X503" s="241"/>
      <c r="Y503" s="241"/>
      <c r="Z503" s="241"/>
      <c r="AA503" s="241"/>
      <c r="AB503" s="241"/>
      <c r="AC503" s="241" t="s">
        <v>350</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c r="DV503" s="241"/>
      <c r="DW503" s="241"/>
      <c r="DX503" s="241"/>
      <c r="DY503" s="241"/>
      <c r="DZ503" s="241"/>
      <c r="EA503" s="241"/>
      <c r="EB503" s="241"/>
      <c r="EC503" s="241"/>
      <c r="ED503" s="241"/>
      <c r="EE503" s="241"/>
      <c r="EF503" s="241"/>
      <c r="EG503" s="241"/>
      <c r="EH503" s="241"/>
      <c r="EI503" s="241"/>
      <c r="EJ503" s="241"/>
      <c r="EK503" s="241"/>
      <c r="EL503" s="241"/>
      <c r="EM503" s="241"/>
      <c r="EN503" s="241"/>
      <c r="EO503" s="241"/>
      <c r="EP503" s="241"/>
      <c r="EQ503" s="241"/>
      <c r="ER503" s="241"/>
      <c r="ES503" s="241"/>
      <c r="ET503" s="241"/>
      <c r="EU503" s="241"/>
      <c r="EV503" s="241"/>
      <c r="EW503" s="241"/>
      <c r="EX503" s="241"/>
      <c r="EY503" s="241"/>
      <c r="EZ503" s="241"/>
      <c r="FA503" s="241"/>
      <c r="FB503" s="241"/>
      <c r="FC503" s="241"/>
      <c r="FD503" s="241"/>
      <c r="FE503" s="241"/>
      <c r="FF503" s="241"/>
      <c r="FG503" s="241"/>
      <c r="FH503" s="241"/>
      <c r="FI503" s="241"/>
      <c r="FJ503" s="241"/>
      <c r="FK503" s="241"/>
      <c r="FL503" s="241"/>
      <c r="FM503" s="241"/>
      <c r="FN503" s="241"/>
      <c r="FO503" s="241"/>
      <c r="FP503" s="241"/>
      <c r="FQ503" s="241"/>
      <c r="FR503" s="241"/>
      <c r="FS503" s="241"/>
      <c r="FT503" s="241"/>
      <c r="FU503" s="241"/>
      <c r="FV503" s="241"/>
      <c r="FW503" s="241"/>
      <c r="FX503" s="241"/>
      <c r="FY503" s="241"/>
      <c r="FZ503" s="241"/>
      <c r="GA503" s="241"/>
      <c r="GB503" s="241"/>
      <c r="GC503" s="241"/>
      <c r="GD503" s="241"/>
      <c r="GE503" s="241"/>
      <c r="GF503" s="241"/>
      <c r="GG503" s="241"/>
      <c r="GH503" s="241"/>
      <c r="GI503" s="241"/>
      <c r="GJ503" s="241"/>
      <c r="GK503" s="241"/>
      <c r="GL503" s="241"/>
      <c r="GM503" s="241"/>
      <c r="GN503" s="241"/>
      <c r="GO503" s="241"/>
      <c r="GP503" s="241"/>
      <c r="GQ503" s="241"/>
      <c r="GR503" s="241"/>
      <c r="GS503" s="241"/>
      <c r="GT503" s="241"/>
      <c r="GU503" s="241"/>
      <c r="GV503" s="241"/>
      <c r="GW503" s="241"/>
      <c r="GX503" s="241"/>
      <c r="GY503" s="241"/>
      <c r="GZ503" s="241"/>
      <c r="HA503" s="241"/>
      <c r="HB503" s="241"/>
      <c r="HC503" s="241"/>
      <c r="HD503" s="241"/>
      <c r="HE503" s="241"/>
      <c r="HF503" s="241"/>
    </row>
    <row r="504" spans="1:214" s="299" customFormat="1" ht="15" customHeight="1">
      <c r="A504" s="240"/>
      <c r="B504" s="241"/>
      <c r="C504" s="241"/>
      <c r="D504" s="241"/>
      <c r="E504" s="241"/>
      <c r="F504" s="241"/>
      <c r="G504" s="241"/>
      <c r="H504" s="241"/>
      <c r="I504" s="241"/>
      <c r="J504" s="241"/>
      <c r="K504" s="241"/>
      <c r="L504" s="241"/>
      <c r="M504" s="241"/>
      <c r="N504" s="241"/>
      <c r="O504" s="241"/>
      <c r="P504" s="241"/>
      <c r="Q504" s="241"/>
      <c r="R504" s="241"/>
      <c r="S504" s="241"/>
      <c r="T504" s="241"/>
      <c r="U504" s="241" t="s">
        <v>692</v>
      </c>
      <c r="V504" s="241"/>
      <c r="W504" s="241"/>
      <c r="X504" s="241"/>
      <c r="Y504" s="241"/>
      <c r="Z504" s="241"/>
      <c r="AA504" s="241"/>
      <c r="AB504" s="241"/>
      <c r="AC504" s="241" t="s">
        <v>322</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c r="DV504" s="241"/>
      <c r="DW504" s="241"/>
      <c r="DX504" s="241"/>
      <c r="DY504" s="241"/>
      <c r="DZ504" s="241"/>
      <c r="EA504" s="241"/>
      <c r="EB504" s="241"/>
      <c r="EC504" s="241"/>
      <c r="ED504" s="241"/>
      <c r="EE504" s="241"/>
      <c r="EF504" s="241"/>
      <c r="EG504" s="241"/>
      <c r="EH504" s="241"/>
      <c r="EI504" s="241"/>
      <c r="EJ504" s="241"/>
      <c r="EK504" s="241"/>
      <c r="EL504" s="241"/>
      <c r="EM504" s="241"/>
      <c r="EN504" s="241"/>
      <c r="EO504" s="241"/>
      <c r="EP504" s="241"/>
      <c r="EQ504" s="241"/>
      <c r="ER504" s="241"/>
      <c r="ES504" s="241"/>
      <c r="ET504" s="241"/>
      <c r="EU504" s="241"/>
      <c r="EV504" s="241"/>
      <c r="EW504" s="241"/>
      <c r="EX504" s="241"/>
      <c r="EY504" s="241"/>
      <c r="EZ504" s="241"/>
      <c r="FA504" s="241"/>
      <c r="FB504" s="241"/>
      <c r="FC504" s="241"/>
      <c r="FD504" s="241"/>
      <c r="FE504" s="241"/>
      <c r="FF504" s="241"/>
      <c r="FG504" s="241"/>
      <c r="FH504" s="241"/>
      <c r="FI504" s="241"/>
      <c r="FJ504" s="241"/>
      <c r="FK504" s="241"/>
      <c r="FL504" s="241"/>
      <c r="FM504" s="241"/>
      <c r="FN504" s="241"/>
      <c r="FO504" s="241"/>
      <c r="FP504" s="241"/>
      <c r="FQ504" s="241"/>
      <c r="FR504" s="241"/>
      <c r="FS504" s="241"/>
      <c r="FT504" s="241"/>
      <c r="FU504" s="241"/>
      <c r="FV504" s="241"/>
      <c r="FW504" s="241"/>
      <c r="FX504" s="241"/>
      <c r="FY504" s="241"/>
      <c r="FZ504" s="241"/>
      <c r="GA504" s="241"/>
      <c r="GB504" s="241"/>
      <c r="GC504" s="241"/>
      <c r="GD504" s="241"/>
      <c r="GE504" s="241"/>
      <c r="GF504" s="241"/>
      <c r="GG504" s="241"/>
      <c r="GH504" s="241"/>
      <c r="GI504" s="241"/>
      <c r="GJ504" s="241"/>
      <c r="GK504" s="241"/>
      <c r="GL504" s="241"/>
      <c r="GM504" s="241"/>
      <c r="GN504" s="241"/>
      <c r="GO504" s="241"/>
      <c r="GP504" s="241"/>
      <c r="GQ504" s="241"/>
      <c r="GR504" s="241"/>
      <c r="GS504" s="241"/>
      <c r="GT504" s="241"/>
      <c r="GU504" s="241"/>
      <c r="GV504" s="241"/>
      <c r="GW504" s="241"/>
      <c r="GX504" s="241"/>
      <c r="GY504" s="241"/>
      <c r="GZ504" s="241"/>
      <c r="HA504" s="241"/>
      <c r="HB504" s="241"/>
      <c r="HC504" s="241"/>
      <c r="HD504" s="241"/>
      <c r="HE504" s="241"/>
      <c r="HF504" s="241"/>
    </row>
    <row r="505" spans="1:214" s="299" customFormat="1" ht="15" customHeight="1">
      <c r="A505" s="240"/>
      <c r="B505" s="241"/>
      <c r="C505" s="241"/>
      <c r="D505" s="241"/>
      <c r="E505" s="241"/>
      <c r="F505" s="241"/>
      <c r="G505" s="241"/>
      <c r="H505" s="241"/>
      <c r="I505" s="241"/>
      <c r="J505" s="241"/>
      <c r="K505" s="241"/>
      <c r="L505" s="241"/>
      <c r="M505" s="241"/>
      <c r="N505" s="241"/>
      <c r="O505" s="241"/>
      <c r="P505" s="241"/>
      <c r="Q505" s="241"/>
      <c r="R505" s="241"/>
      <c r="S505" s="241"/>
      <c r="T505" s="241"/>
      <c r="U505" s="241" t="s">
        <v>693</v>
      </c>
      <c r="V505" s="241"/>
      <c r="W505" s="241"/>
      <c r="X505" s="241"/>
      <c r="Y505" s="241"/>
      <c r="Z505" s="241"/>
      <c r="AA505" s="241"/>
      <c r="AB505" s="241"/>
      <c r="AC505" s="241" t="s">
        <v>316</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c r="DV505" s="241"/>
      <c r="DW505" s="241"/>
      <c r="DX505" s="241"/>
      <c r="DY505" s="241"/>
      <c r="DZ505" s="241"/>
      <c r="EA505" s="241"/>
      <c r="EB505" s="241"/>
      <c r="EC505" s="241"/>
      <c r="ED505" s="241"/>
      <c r="EE505" s="241"/>
      <c r="EF505" s="241"/>
      <c r="EG505" s="241"/>
      <c r="EH505" s="241"/>
      <c r="EI505" s="241"/>
      <c r="EJ505" s="241"/>
      <c r="EK505" s="241"/>
      <c r="EL505" s="241"/>
      <c r="EM505" s="241"/>
      <c r="EN505" s="241"/>
      <c r="EO505" s="241"/>
      <c r="EP505" s="241"/>
      <c r="EQ505" s="241"/>
      <c r="ER505" s="241"/>
      <c r="ES505" s="241"/>
      <c r="ET505" s="241"/>
      <c r="EU505" s="241"/>
      <c r="EV505" s="241"/>
      <c r="EW505" s="241"/>
      <c r="EX505" s="241"/>
      <c r="EY505" s="241"/>
      <c r="EZ505" s="241"/>
      <c r="FA505" s="241"/>
      <c r="FB505" s="241"/>
      <c r="FC505" s="241"/>
      <c r="FD505" s="241"/>
      <c r="FE505" s="241"/>
      <c r="FF505" s="241"/>
      <c r="FG505" s="241"/>
      <c r="FH505" s="241"/>
      <c r="FI505" s="241"/>
      <c r="FJ505" s="241"/>
      <c r="FK505" s="241"/>
      <c r="FL505" s="241"/>
      <c r="FM505" s="241"/>
      <c r="FN505" s="241"/>
      <c r="FO505" s="241"/>
      <c r="FP505" s="241"/>
      <c r="FQ505" s="241"/>
      <c r="FR505" s="241"/>
      <c r="FS505" s="241"/>
      <c r="FT505" s="241"/>
      <c r="FU505" s="241"/>
      <c r="FV505" s="241"/>
      <c r="FW505" s="241"/>
      <c r="FX505" s="241"/>
      <c r="FY505" s="241"/>
      <c r="FZ505" s="241"/>
      <c r="GA505" s="241"/>
      <c r="GB505" s="241"/>
      <c r="GC505" s="241"/>
      <c r="GD505" s="241"/>
      <c r="GE505" s="241"/>
      <c r="GF505" s="241"/>
      <c r="GG505" s="241"/>
      <c r="GH505" s="241"/>
      <c r="GI505" s="241"/>
      <c r="GJ505" s="241"/>
      <c r="GK505" s="241"/>
      <c r="GL505" s="241"/>
      <c r="GM505" s="241"/>
      <c r="GN505" s="241"/>
      <c r="GO505" s="241"/>
      <c r="GP505" s="241"/>
      <c r="GQ505" s="241"/>
      <c r="GR505" s="241"/>
      <c r="GS505" s="241"/>
      <c r="GT505" s="241"/>
      <c r="GU505" s="241"/>
      <c r="GV505" s="241"/>
      <c r="GW505" s="241"/>
      <c r="GX505" s="241"/>
      <c r="GY505" s="241"/>
      <c r="GZ505" s="241"/>
      <c r="HA505" s="241"/>
      <c r="HB505" s="241"/>
      <c r="HC505" s="241"/>
      <c r="HD505" s="241"/>
      <c r="HE505" s="241"/>
      <c r="HF505" s="241"/>
    </row>
    <row r="506" spans="1:214" s="299" customFormat="1" ht="15" customHeight="1">
      <c r="A506" s="240"/>
      <c r="B506" s="241"/>
      <c r="C506" s="241"/>
      <c r="D506" s="241"/>
      <c r="E506" s="241"/>
      <c r="F506" s="241"/>
      <c r="G506" s="241"/>
      <c r="H506" s="241"/>
      <c r="I506" s="241"/>
      <c r="J506" s="241"/>
      <c r="K506" s="241"/>
      <c r="L506" s="241"/>
      <c r="M506" s="241"/>
      <c r="N506" s="241"/>
      <c r="O506" s="241"/>
      <c r="P506" s="241"/>
      <c r="Q506" s="241"/>
      <c r="R506" s="241"/>
      <c r="S506" s="241"/>
      <c r="T506" s="241"/>
      <c r="U506" s="241" t="s">
        <v>694</v>
      </c>
      <c r="V506" s="241"/>
      <c r="W506" s="241"/>
      <c r="X506" s="241"/>
      <c r="Y506" s="241"/>
      <c r="Z506" s="241"/>
      <c r="AA506" s="241"/>
      <c r="AB506" s="241"/>
      <c r="AC506" s="241" t="s">
        <v>309</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c r="DD506" s="241"/>
      <c r="DE506" s="241"/>
      <c r="DF506" s="241"/>
      <c r="DG506" s="241"/>
      <c r="DH506" s="241"/>
      <c r="DI506" s="241"/>
      <c r="DJ506" s="241"/>
      <c r="DK506" s="241"/>
      <c r="DL506" s="241"/>
      <c r="DM506" s="241"/>
      <c r="DN506" s="241"/>
      <c r="DO506" s="241"/>
      <c r="DP506" s="241"/>
      <c r="DQ506" s="241"/>
      <c r="DR506" s="241"/>
      <c r="DS506" s="241"/>
      <c r="DT506" s="241"/>
      <c r="DU506" s="241"/>
      <c r="DV506" s="241"/>
      <c r="DW506" s="241"/>
      <c r="DX506" s="241"/>
      <c r="DY506" s="241"/>
      <c r="DZ506" s="241"/>
      <c r="EA506" s="241"/>
      <c r="EB506" s="241"/>
      <c r="EC506" s="241"/>
      <c r="ED506" s="241"/>
      <c r="EE506" s="241"/>
      <c r="EF506" s="241"/>
      <c r="EG506" s="241"/>
      <c r="EH506" s="241"/>
      <c r="EI506" s="241"/>
      <c r="EJ506" s="241"/>
      <c r="EK506" s="241"/>
      <c r="EL506" s="241"/>
      <c r="EM506" s="241"/>
      <c r="EN506" s="241"/>
      <c r="EO506" s="241"/>
      <c r="EP506" s="241"/>
      <c r="EQ506" s="241"/>
      <c r="ER506" s="241"/>
      <c r="ES506" s="241"/>
      <c r="ET506" s="241"/>
      <c r="EU506" s="241"/>
      <c r="EV506" s="241"/>
      <c r="EW506" s="241"/>
      <c r="EX506" s="241"/>
      <c r="EY506" s="241"/>
      <c r="EZ506" s="241"/>
      <c r="FA506" s="241"/>
      <c r="FB506" s="241"/>
      <c r="FC506" s="241"/>
      <c r="FD506" s="241"/>
      <c r="FE506" s="241"/>
      <c r="FF506" s="241"/>
      <c r="FG506" s="241"/>
      <c r="FH506" s="241"/>
      <c r="FI506" s="241"/>
      <c r="FJ506" s="241"/>
      <c r="FK506" s="241"/>
      <c r="FL506" s="241"/>
      <c r="FM506" s="241"/>
      <c r="FN506" s="241"/>
      <c r="FO506" s="241"/>
      <c r="FP506" s="241"/>
      <c r="FQ506" s="241"/>
      <c r="FR506" s="241"/>
      <c r="FS506" s="241"/>
      <c r="FT506" s="241"/>
      <c r="FU506" s="241"/>
      <c r="FV506" s="241"/>
      <c r="FW506" s="241"/>
      <c r="FX506" s="241"/>
      <c r="FY506" s="241"/>
      <c r="FZ506" s="241"/>
      <c r="GA506" s="241"/>
      <c r="GB506" s="241"/>
      <c r="GC506" s="241"/>
      <c r="GD506" s="241"/>
      <c r="GE506" s="241"/>
      <c r="GF506" s="241"/>
      <c r="GG506" s="241"/>
      <c r="GH506" s="241"/>
      <c r="GI506" s="241"/>
      <c r="GJ506" s="241"/>
      <c r="GK506" s="241"/>
      <c r="GL506" s="241"/>
      <c r="GM506" s="241"/>
      <c r="GN506" s="241"/>
      <c r="GO506" s="241"/>
      <c r="GP506" s="241"/>
      <c r="GQ506" s="241"/>
      <c r="GR506" s="241"/>
      <c r="GS506" s="241"/>
      <c r="GT506" s="241"/>
      <c r="GU506" s="241"/>
      <c r="GV506" s="241"/>
      <c r="GW506" s="241"/>
      <c r="GX506" s="241"/>
      <c r="GY506" s="241"/>
      <c r="GZ506" s="241"/>
      <c r="HA506" s="241"/>
      <c r="HB506" s="241"/>
      <c r="HC506" s="241"/>
      <c r="HD506" s="241"/>
      <c r="HE506" s="241"/>
      <c r="HF506" s="241"/>
    </row>
    <row r="507" spans="1:214" s="299" customFormat="1" ht="15" customHeight="1">
      <c r="A507" s="240"/>
      <c r="B507" s="241"/>
      <c r="C507" s="241"/>
      <c r="D507" s="241"/>
      <c r="E507" s="241"/>
      <c r="F507" s="241"/>
      <c r="G507" s="241"/>
      <c r="H507" s="241"/>
      <c r="I507" s="241"/>
      <c r="J507" s="241"/>
      <c r="K507" s="241"/>
      <c r="L507" s="241"/>
      <c r="M507" s="241"/>
      <c r="N507" s="241"/>
      <c r="O507" s="241"/>
      <c r="P507" s="241"/>
      <c r="Q507" s="241"/>
      <c r="R507" s="241"/>
      <c r="S507" s="241"/>
      <c r="T507" s="241"/>
      <c r="U507" s="241" t="s">
        <v>695</v>
      </c>
      <c r="V507" s="241"/>
      <c r="W507" s="241"/>
      <c r="X507" s="241"/>
      <c r="Y507" s="241"/>
      <c r="Z507" s="241"/>
      <c r="AA507" s="241"/>
      <c r="AB507" s="241"/>
      <c r="AC507" s="241" t="s">
        <v>325</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c r="DV507" s="241"/>
      <c r="DW507" s="241"/>
      <c r="DX507" s="241"/>
      <c r="DY507" s="241"/>
      <c r="DZ507" s="241"/>
      <c r="EA507" s="241"/>
      <c r="EB507" s="241"/>
      <c r="EC507" s="241"/>
      <c r="ED507" s="241"/>
      <c r="EE507" s="241"/>
      <c r="EF507" s="241"/>
      <c r="EG507" s="241"/>
      <c r="EH507" s="241"/>
      <c r="EI507" s="241"/>
      <c r="EJ507" s="241"/>
      <c r="EK507" s="241"/>
      <c r="EL507" s="241"/>
      <c r="EM507" s="241"/>
      <c r="EN507" s="241"/>
      <c r="EO507" s="241"/>
      <c r="EP507" s="241"/>
      <c r="EQ507" s="241"/>
      <c r="ER507" s="241"/>
      <c r="ES507" s="241"/>
      <c r="ET507" s="241"/>
      <c r="EU507" s="241"/>
      <c r="EV507" s="241"/>
      <c r="EW507" s="241"/>
      <c r="EX507" s="241"/>
      <c r="EY507" s="241"/>
      <c r="EZ507" s="241"/>
      <c r="FA507" s="241"/>
      <c r="FB507" s="241"/>
      <c r="FC507" s="241"/>
      <c r="FD507" s="241"/>
      <c r="FE507" s="241"/>
      <c r="FF507" s="241"/>
      <c r="FG507" s="241"/>
      <c r="FH507" s="241"/>
      <c r="FI507" s="241"/>
      <c r="FJ507" s="241"/>
      <c r="FK507" s="241"/>
      <c r="FL507" s="241"/>
      <c r="FM507" s="241"/>
      <c r="FN507" s="241"/>
      <c r="FO507" s="241"/>
      <c r="FP507" s="241"/>
      <c r="FQ507" s="241"/>
      <c r="FR507" s="241"/>
      <c r="FS507" s="241"/>
      <c r="FT507" s="241"/>
      <c r="FU507" s="241"/>
      <c r="FV507" s="241"/>
      <c r="FW507" s="241"/>
      <c r="FX507" s="241"/>
      <c r="FY507" s="241"/>
      <c r="FZ507" s="241"/>
      <c r="GA507" s="241"/>
      <c r="GB507" s="241"/>
      <c r="GC507" s="241"/>
      <c r="GD507" s="241"/>
      <c r="GE507" s="241"/>
      <c r="GF507" s="241"/>
      <c r="GG507" s="241"/>
      <c r="GH507" s="241"/>
      <c r="GI507" s="241"/>
      <c r="GJ507" s="241"/>
      <c r="GK507" s="241"/>
      <c r="GL507" s="241"/>
      <c r="GM507" s="241"/>
      <c r="GN507" s="241"/>
      <c r="GO507" s="241"/>
      <c r="GP507" s="241"/>
      <c r="GQ507" s="241"/>
      <c r="GR507" s="241"/>
      <c r="GS507" s="241"/>
      <c r="GT507" s="241"/>
      <c r="GU507" s="241"/>
      <c r="GV507" s="241"/>
      <c r="GW507" s="241"/>
      <c r="GX507" s="241"/>
      <c r="GY507" s="241"/>
      <c r="GZ507" s="241"/>
      <c r="HA507" s="241"/>
      <c r="HB507" s="241"/>
      <c r="HC507" s="241"/>
      <c r="HD507" s="241"/>
      <c r="HE507" s="241"/>
      <c r="HF507" s="241"/>
    </row>
    <row r="508" spans="1:214" s="299" customFormat="1" ht="15" customHeight="1">
      <c r="A508" s="240"/>
      <c r="B508" s="241"/>
      <c r="C508" s="241"/>
      <c r="D508" s="241"/>
      <c r="E508" s="241"/>
      <c r="F508" s="241"/>
      <c r="G508" s="241"/>
      <c r="H508" s="241"/>
      <c r="I508" s="241"/>
      <c r="J508" s="241"/>
      <c r="K508" s="241"/>
      <c r="L508" s="241"/>
      <c r="M508" s="241"/>
      <c r="N508" s="241"/>
      <c r="O508" s="241"/>
      <c r="P508" s="241"/>
      <c r="Q508" s="241"/>
      <c r="R508" s="241"/>
      <c r="S508" s="241"/>
      <c r="T508" s="241"/>
      <c r="U508" s="241" t="s">
        <v>696</v>
      </c>
      <c r="V508" s="241"/>
      <c r="W508" s="241"/>
      <c r="X508" s="241"/>
      <c r="Y508" s="241"/>
      <c r="Z508" s="241"/>
      <c r="AA508" s="241"/>
      <c r="AB508" s="241"/>
      <c r="AC508" s="241" t="s">
        <v>309</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c r="DV508" s="241"/>
      <c r="DW508" s="241"/>
      <c r="DX508" s="241"/>
      <c r="DY508" s="241"/>
      <c r="DZ508" s="241"/>
      <c r="EA508" s="241"/>
      <c r="EB508" s="241"/>
      <c r="EC508" s="241"/>
      <c r="ED508" s="241"/>
      <c r="EE508" s="241"/>
      <c r="EF508" s="241"/>
      <c r="EG508" s="241"/>
      <c r="EH508" s="241"/>
      <c r="EI508" s="241"/>
      <c r="EJ508" s="241"/>
      <c r="EK508" s="241"/>
      <c r="EL508" s="241"/>
      <c r="EM508" s="241"/>
      <c r="EN508" s="241"/>
      <c r="EO508" s="241"/>
      <c r="EP508" s="241"/>
      <c r="EQ508" s="241"/>
      <c r="ER508" s="241"/>
      <c r="ES508" s="241"/>
      <c r="ET508" s="241"/>
      <c r="EU508" s="241"/>
      <c r="EV508" s="241"/>
      <c r="EW508" s="241"/>
      <c r="EX508" s="241"/>
      <c r="EY508" s="241"/>
      <c r="EZ508" s="241"/>
      <c r="FA508" s="241"/>
      <c r="FB508" s="241"/>
      <c r="FC508" s="241"/>
      <c r="FD508" s="241"/>
      <c r="FE508" s="241"/>
      <c r="FF508" s="241"/>
      <c r="FG508" s="241"/>
      <c r="FH508" s="241"/>
      <c r="FI508" s="241"/>
      <c r="FJ508" s="241"/>
      <c r="FK508" s="241"/>
      <c r="FL508" s="241"/>
      <c r="FM508" s="241"/>
      <c r="FN508" s="241"/>
      <c r="FO508" s="241"/>
      <c r="FP508" s="241"/>
      <c r="FQ508" s="241"/>
      <c r="FR508" s="241"/>
      <c r="FS508" s="241"/>
      <c r="FT508" s="241"/>
      <c r="FU508" s="241"/>
      <c r="FV508" s="241"/>
      <c r="FW508" s="241"/>
      <c r="FX508" s="241"/>
      <c r="FY508" s="241"/>
      <c r="FZ508" s="241"/>
      <c r="GA508" s="241"/>
      <c r="GB508" s="241"/>
      <c r="GC508" s="241"/>
      <c r="GD508" s="241"/>
      <c r="GE508" s="241"/>
      <c r="GF508" s="241"/>
      <c r="GG508" s="241"/>
      <c r="GH508" s="241"/>
      <c r="GI508" s="241"/>
      <c r="GJ508" s="241"/>
      <c r="GK508" s="241"/>
      <c r="GL508" s="241"/>
      <c r="GM508" s="241"/>
      <c r="GN508" s="241"/>
      <c r="GO508" s="241"/>
      <c r="GP508" s="241"/>
      <c r="GQ508" s="241"/>
      <c r="GR508" s="241"/>
      <c r="GS508" s="241"/>
      <c r="GT508" s="241"/>
      <c r="GU508" s="241"/>
      <c r="GV508" s="241"/>
      <c r="GW508" s="241"/>
      <c r="GX508" s="241"/>
      <c r="GY508" s="241"/>
      <c r="GZ508" s="241"/>
      <c r="HA508" s="241"/>
      <c r="HB508" s="241"/>
      <c r="HC508" s="241"/>
      <c r="HD508" s="241"/>
      <c r="HE508" s="241"/>
      <c r="HF508" s="241"/>
    </row>
    <row r="509" spans="1:214" s="299" customFormat="1" ht="15" customHeight="1">
      <c r="A509" s="240"/>
      <c r="B509" s="241"/>
      <c r="C509" s="241"/>
      <c r="D509" s="241"/>
      <c r="E509" s="241"/>
      <c r="F509" s="241"/>
      <c r="G509" s="241"/>
      <c r="H509" s="241"/>
      <c r="I509" s="241"/>
      <c r="J509" s="241"/>
      <c r="K509" s="241"/>
      <c r="L509" s="241"/>
      <c r="M509" s="241"/>
      <c r="N509" s="241"/>
      <c r="O509" s="241"/>
      <c r="P509" s="241"/>
      <c r="Q509" s="241"/>
      <c r="R509" s="241"/>
      <c r="S509" s="241"/>
      <c r="T509" s="241"/>
      <c r="U509" s="241" t="s">
        <v>697</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41"/>
      <c r="EE509" s="241"/>
      <c r="EF509" s="241"/>
      <c r="EG509" s="241"/>
      <c r="EH509" s="241"/>
      <c r="EI509" s="241"/>
      <c r="EJ509" s="241"/>
      <c r="EK509" s="241"/>
      <c r="EL509" s="241"/>
      <c r="EM509" s="241"/>
      <c r="EN509" s="241"/>
      <c r="EO509" s="241"/>
      <c r="EP509" s="241"/>
      <c r="EQ509" s="241"/>
      <c r="ER509" s="241"/>
      <c r="ES509" s="241"/>
      <c r="ET509" s="241"/>
      <c r="EU509" s="241"/>
      <c r="EV509" s="241"/>
      <c r="EW509" s="241"/>
      <c r="EX509" s="241"/>
      <c r="EY509" s="241"/>
      <c r="EZ509" s="241"/>
      <c r="FA509" s="241"/>
      <c r="FB509" s="241"/>
      <c r="FC509" s="241"/>
      <c r="FD509" s="241"/>
      <c r="FE509" s="241"/>
      <c r="FF509" s="241"/>
      <c r="FG509" s="241"/>
      <c r="FH509" s="241"/>
      <c r="FI509" s="241"/>
      <c r="FJ509" s="241"/>
      <c r="FK509" s="241"/>
      <c r="FL509" s="241"/>
      <c r="FM509" s="241"/>
      <c r="FN509" s="241"/>
      <c r="FO509" s="241"/>
      <c r="FP509" s="241"/>
      <c r="FQ509" s="241"/>
      <c r="FR509" s="241"/>
      <c r="FS509" s="241"/>
      <c r="FT509" s="241"/>
      <c r="FU509" s="241"/>
      <c r="FV509" s="241"/>
      <c r="FW509" s="241"/>
      <c r="FX509" s="241"/>
      <c r="FY509" s="241"/>
      <c r="FZ509" s="241"/>
      <c r="GA509" s="241"/>
      <c r="GB509" s="241"/>
      <c r="GC509" s="241"/>
      <c r="GD509" s="241"/>
      <c r="GE509" s="241"/>
      <c r="GF509" s="241"/>
      <c r="GG509" s="241"/>
      <c r="GH509" s="241"/>
      <c r="GI509" s="241"/>
      <c r="GJ509" s="241"/>
      <c r="GK509" s="241"/>
      <c r="GL509" s="241"/>
      <c r="GM509" s="241"/>
      <c r="GN509" s="241"/>
      <c r="GO509" s="241"/>
      <c r="GP509" s="241"/>
      <c r="GQ509" s="241"/>
      <c r="GR509" s="241"/>
      <c r="GS509" s="241"/>
      <c r="GT509" s="241"/>
      <c r="GU509" s="241"/>
      <c r="GV509" s="241"/>
      <c r="GW509" s="241"/>
      <c r="GX509" s="241"/>
      <c r="GY509" s="241"/>
      <c r="GZ509" s="241"/>
      <c r="HA509" s="241"/>
      <c r="HB509" s="241"/>
      <c r="HC509" s="241"/>
      <c r="HD509" s="241"/>
      <c r="HE509" s="241"/>
      <c r="HF509" s="241"/>
    </row>
    <row r="510" spans="1:214" s="299" customFormat="1" ht="15" customHeight="1">
      <c r="A510" s="240"/>
      <c r="B510" s="241"/>
      <c r="C510" s="241"/>
      <c r="D510" s="241"/>
      <c r="E510" s="241"/>
      <c r="F510" s="241"/>
      <c r="G510" s="241"/>
      <c r="H510" s="241"/>
      <c r="I510" s="241"/>
      <c r="J510" s="241"/>
      <c r="K510" s="241"/>
      <c r="L510" s="241"/>
      <c r="M510" s="241"/>
      <c r="N510" s="241"/>
      <c r="O510" s="241"/>
      <c r="P510" s="241"/>
      <c r="Q510" s="241"/>
      <c r="R510" s="241"/>
      <c r="S510" s="241"/>
      <c r="T510" s="241"/>
      <c r="U510" s="241" t="s">
        <v>280</v>
      </c>
      <c r="V510" s="241"/>
      <c r="W510" s="241"/>
      <c r="X510" s="241"/>
      <c r="Y510" s="241"/>
      <c r="Z510" s="241"/>
      <c r="AA510" s="241"/>
      <c r="AB510" s="241"/>
      <c r="AC510" s="241" t="s">
        <v>350</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c r="DV510" s="241"/>
      <c r="DW510" s="241"/>
      <c r="DX510" s="241"/>
      <c r="DY510" s="241"/>
      <c r="DZ510" s="241"/>
      <c r="EA510" s="241"/>
      <c r="EB510" s="241"/>
      <c r="EC510" s="241"/>
      <c r="ED510" s="241"/>
      <c r="EE510" s="241"/>
      <c r="EF510" s="241"/>
      <c r="EG510" s="241"/>
      <c r="EH510" s="241"/>
      <c r="EI510" s="241"/>
      <c r="EJ510" s="241"/>
      <c r="EK510" s="241"/>
      <c r="EL510" s="241"/>
      <c r="EM510" s="241"/>
      <c r="EN510" s="241"/>
      <c r="EO510" s="241"/>
      <c r="EP510" s="241"/>
      <c r="EQ510" s="241"/>
      <c r="ER510" s="241"/>
      <c r="ES510" s="241"/>
      <c r="ET510" s="241"/>
      <c r="EU510" s="241"/>
      <c r="EV510" s="241"/>
      <c r="EW510" s="241"/>
      <c r="EX510" s="241"/>
      <c r="EY510" s="241"/>
      <c r="EZ510" s="241"/>
      <c r="FA510" s="241"/>
      <c r="FB510" s="241"/>
      <c r="FC510" s="241"/>
      <c r="FD510" s="241"/>
      <c r="FE510" s="241"/>
      <c r="FF510" s="241"/>
      <c r="FG510" s="241"/>
      <c r="FH510" s="241"/>
      <c r="FI510" s="241"/>
      <c r="FJ510" s="241"/>
      <c r="FK510" s="241"/>
      <c r="FL510" s="241"/>
      <c r="FM510" s="241"/>
      <c r="FN510" s="241"/>
      <c r="FO510" s="241"/>
      <c r="FP510" s="241"/>
      <c r="FQ510" s="241"/>
      <c r="FR510" s="241"/>
      <c r="FS510" s="241"/>
      <c r="FT510" s="241"/>
      <c r="FU510" s="241"/>
      <c r="FV510" s="241"/>
      <c r="FW510" s="241"/>
      <c r="FX510" s="241"/>
      <c r="FY510" s="241"/>
      <c r="FZ510" s="241"/>
      <c r="GA510" s="241"/>
      <c r="GB510" s="241"/>
      <c r="GC510" s="241"/>
      <c r="GD510" s="241"/>
      <c r="GE510" s="241"/>
      <c r="GF510" s="241"/>
      <c r="GG510" s="241"/>
      <c r="GH510" s="241"/>
      <c r="GI510" s="241"/>
      <c r="GJ510" s="241"/>
      <c r="GK510" s="241"/>
      <c r="GL510" s="241"/>
      <c r="GM510" s="241"/>
      <c r="GN510" s="241"/>
      <c r="GO510" s="241"/>
      <c r="GP510" s="241"/>
      <c r="GQ510" s="241"/>
      <c r="GR510" s="241"/>
      <c r="GS510" s="241"/>
      <c r="GT510" s="241"/>
      <c r="GU510" s="241"/>
      <c r="GV510" s="241"/>
      <c r="GW510" s="241"/>
      <c r="GX510" s="241"/>
      <c r="GY510" s="241"/>
      <c r="GZ510" s="241"/>
      <c r="HA510" s="241"/>
      <c r="HB510" s="241"/>
      <c r="HC510" s="241"/>
      <c r="HD510" s="241"/>
      <c r="HE510" s="241"/>
      <c r="HF510" s="241"/>
    </row>
    <row r="511" spans="1:214" s="299" customFormat="1" ht="15" customHeight="1">
      <c r="A511" s="240"/>
      <c r="B511" s="241"/>
      <c r="C511" s="241"/>
      <c r="D511" s="241"/>
      <c r="E511" s="241"/>
      <c r="F511" s="241"/>
      <c r="G511" s="241"/>
      <c r="H511" s="241"/>
      <c r="I511" s="241"/>
      <c r="J511" s="241"/>
      <c r="K511" s="241"/>
      <c r="L511" s="241"/>
      <c r="M511" s="241"/>
      <c r="N511" s="241"/>
      <c r="O511" s="241"/>
      <c r="P511" s="241"/>
      <c r="Q511" s="241"/>
      <c r="R511" s="241"/>
      <c r="S511" s="241"/>
      <c r="T511" s="241"/>
      <c r="U511" s="241" t="s">
        <v>698</v>
      </c>
      <c r="V511" s="241"/>
      <c r="W511" s="241"/>
      <c r="X511" s="241"/>
      <c r="Y511" s="241"/>
      <c r="Z511" s="241"/>
      <c r="AA511" s="241"/>
      <c r="AB511" s="241"/>
      <c r="AC511" s="241" t="s">
        <v>322</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41"/>
      <c r="EE511" s="241"/>
      <c r="EF511" s="241"/>
      <c r="EG511" s="241"/>
      <c r="EH511" s="241"/>
      <c r="EI511" s="241"/>
      <c r="EJ511" s="241"/>
      <c r="EK511" s="241"/>
      <c r="EL511" s="241"/>
      <c r="EM511" s="241"/>
      <c r="EN511" s="241"/>
      <c r="EO511" s="241"/>
      <c r="EP511" s="241"/>
      <c r="EQ511" s="241"/>
      <c r="ER511" s="241"/>
      <c r="ES511" s="241"/>
      <c r="ET511" s="241"/>
      <c r="EU511" s="241"/>
      <c r="EV511" s="241"/>
      <c r="EW511" s="241"/>
      <c r="EX511" s="241"/>
      <c r="EY511" s="241"/>
      <c r="EZ511" s="241"/>
      <c r="FA511" s="241"/>
      <c r="FB511" s="241"/>
      <c r="FC511" s="241"/>
      <c r="FD511" s="241"/>
      <c r="FE511" s="241"/>
      <c r="FF511" s="241"/>
      <c r="FG511" s="241"/>
      <c r="FH511" s="241"/>
      <c r="FI511" s="241"/>
      <c r="FJ511" s="241"/>
      <c r="FK511" s="241"/>
      <c r="FL511" s="241"/>
      <c r="FM511" s="241"/>
      <c r="FN511" s="241"/>
      <c r="FO511" s="241"/>
      <c r="FP511" s="241"/>
      <c r="FQ511" s="241"/>
      <c r="FR511" s="241"/>
      <c r="FS511" s="241"/>
      <c r="FT511" s="241"/>
      <c r="FU511" s="241"/>
      <c r="FV511" s="241"/>
      <c r="FW511" s="241"/>
      <c r="FX511" s="241"/>
      <c r="FY511" s="241"/>
      <c r="FZ511" s="241"/>
      <c r="GA511" s="241"/>
      <c r="GB511" s="241"/>
      <c r="GC511" s="241"/>
      <c r="GD511" s="241"/>
      <c r="GE511" s="241"/>
      <c r="GF511" s="241"/>
      <c r="GG511" s="241"/>
      <c r="GH511" s="241"/>
      <c r="GI511" s="241"/>
      <c r="GJ511" s="241"/>
      <c r="GK511" s="241"/>
      <c r="GL511" s="241"/>
      <c r="GM511" s="241"/>
      <c r="GN511" s="241"/>
      <c r="GO511" s="241"/>
      <c r="GP511" s="241"/>
      <c r="GQ511" s="241"/>
      <c r="GR511" s="241"/>
      <c r="GS511" s="241"/>
      <c r="GT511" s="241"/>
      <c r="GU511" s="241"/>
      <c r="GV511" s="241"/>
      <c r="GW511" s="241"/>
      <c r="GX511" s="241"/>
      <c r="GY511" s="241"/>
      <c r="GZ511" s="241"/>
      <c r="HA511" s="241"/>
      <c r="HB511" s="241"/>
      <c r="HC511" s="241"/>
      <c r="HD511" s="241"/>
      <c r="HE511" s="241"/>
      <c r="HF511" s="241"/>
    </row>
    <row r="512" spans="1:214" s="299" customFormat="1" ht="15" customHeight="1">
      <c r="A512" s="240"/>
      <c r="B512" s="241"/>
      <c r="C512" s="241"/>
      <c r="D512" s="241"/>
      <c r="E512" s="241"/>
      <c r="F512" s="241"/>
      <c r="G512" s="241"/>
      <c r="H512" s="241"/>
      <c r="I512" s="241"/>
      <c r="J512" s="241"/>
      <c r="K512" s="241"/>
      <c r="L512" s="241"/>
      <c r="M512" s="241"/>
      <c r="N512" s="241"/>
      <c r="O512" s="241"/>
      <c r="P512" s="241"/>
      <c r="Q512" s="241"/>
      <c r="R512" s="241"/>
      <c r="S512" s="241"/>
      <c r="T512" s="241"/>
      <c r="U512" s="241" t="s">
        <v>699</v>
      </c>
      <c r="V512" s="241"/>
      <c r="W512" s="241"/>
      <c r="X512" s="241"/>
      <c r="Y512" s="241"/>
      <c r="Z512" s="241"/>
      <c r="AA512" s="241"/>
      <c r="AB512" s="241"/>
      <c r="AC512" s="241" t="s">
        <v>325</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DS512" s="241"/>
      <c r="DT512" s="241"/>
      <c r="DU512" s="241"/>
      <c r="DV512" s="241"/>
      <c r="DW512" s="241"/>
      <c r="DX512" s="241"/>
      <c r="DY512" s="241"/>
      <c r="DZ512" s="241"/>
      <c r="EA512" s="241"/>
      <c r="EB512" s="241"/>
      <c r="EC512" s="241"/>
      <c r="ED512" s="241"/>
      <c r="EE512" s="241"/>
      <c r="EF512" s="241"/>
      <c r="EG512" s="241"/>
      <c r="EH512" s="241"/>
      <c r="EI512" s="241"/>
      <c r="EJ512" s="241"/>
      <c r="EK512" s="241"/>
      <c r="EL512" s="241"/>
      <c r="EM512" s="241"/>
      <c r="EN512" s="241"/>
      <c r="EO512" s="241"/>
      <c r="EP512" s="241"/>
      <c r="EQ512" s="241"/>
      <c r="ER512" s="241"/>
      <c r="ES512" s="241"/>
      <c r="ET512" s="241"/>
      <c r="EU512" s="241"/>
      <c r="EV512" s="241"/>
      <c r="EW512" s="241"/>
      <c r="EX512" s="241"/>
      <c r="EY512" s="241"/>
      <c r="EZ512" s="241"/>
      <c r="FA512" s="241"/>
      <c r="FB512" s="241"/>
      <c r="FC512" s="241"/>
      <c r="FD512" s="241"/>
      <c r="FE512" s="241"/>
      <c r="FF512" s="241"/>
      <c r="FG512" s="241"/>
      <c r="FH512" s="241"/>
      <c r="FI512" s="241"/>
      <c r="FJ512" s="241"/>
      <c r="FK512" s="241"/>
      <c r="FL512" s="241"/>
      <c r="FM512" s="241"/>
      <c r="FN512" s="241"/>
      <c r="FO512" s="241"/>
      <c r="FP512" s="241"/>
      <c r="FQ512" s="241"/>
      <c r="FR512" s="241"/>
      <c r="FS512" s="241"/>
      <c r="FT512" s="241"/>
      <c r="FU512" s="241"/>
      <c r="FV512" s="241"/>
      <c r="FW512" s="241"/>
      <c r="FX512" s="241"/>
      <c r="FY512" s="241"/>
      <c r="FZ512" s="241"/>
      <c r="GA512" s="241"/>
      <c r="GB512" s="241"/>
      <c r="GC512" s="241"/>
      <c r="GD512" s="241"/>
      <c r="GE512" s="241"/>
      <c r="GF512" s="241"/>
      <c r="GG512" s="241"/>
      <c r="GH512" s="241"/>
      <c r="GI512" s="241"/>
      <c r="GJ512" s="241"/>
      <c r="GK512" s="241"/>
      <c r="GL512" s="241"/>
      <c r="GM512" s="241"/>
      <c r="GN512" s="241"/>
      <c r="GO512" s="241"/>
      <c r="GP512" s="241"/>
      <c r="GQ512" s="241"/>
      <c r="GR512" s="241"/>
      <c r="GS512" s="241"/>
      <c r="GT512" s="241"/>
      <c r="GU512" s="241"/>
      <c r="GV512" s="241"/>
      <c r="GW512" s="241"/>
      <c r="GX512" s="241"/>
      <c r="GY512" s="241"/>
      <c r="GZ512" s="241"/>
      <c r="HA512" s="241"/>
      <c r="HB512" s="241"/>
      <c r="HC512" s="241"/>
      <c r="HD512" s="241"/>
      <c r="HE512" s="241"/>
      <c r="HF512" s="241"/>
    </row>
    <row r="513" spans="1:214" s="299" customFormat="1" ht="15" customHeight="1">
      <c r="A513" s="240"/>
      <c r="B513" s="241"/>
      <c r="C513" s="241"/>
      <c r="D513" s="241"/>
      <c r="E513" s="241"/>
      <c r="F513" s="241"/>
      <c r="G513" s="241"/>
      <c r="H513" s="241"/>
      <c r="I513" s="241"/>
      <c r="J513" s="241"/>
      <c r="K513" s="241"/>
      <c r="L513" s="241"/>
      <c r="M513" s="241"/>
      <c r="N513" s="241"/>
      <c r="O513" s="241"/>
      <c r="P513" s="241"/>
      <c r="Q513" s="241"/>
      <c r="R513" s="241"/>
      <c r="S513" s="241"/>
      <c r="T513" s="241"/>
      <c r="U513" s="241" t="s">
        <v>700</v>
      </c>
      <c r="V513" s="241"/>
      <c r="W513" s="241"/>
      <c r="X513" s="241"/>
      <c r="Y513" s="241"/>
      <c r="Z513" s="241"/>
      <c r="AA513" s="241"/>
      <c r="AB513" s="241"/>
      <c r="AC513" s="241" t="s">
        <v>325</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c r="DV513" s="241"/>
      <c r="DW513" s="241"/>
      <c r="DX513" s="241"/>
      <c r="DY513" s="241"/>
      <c r="DZ513" s="241"/>
      <c r="EA513" s="241"/>
      <c r="EB513" s="241"/>
      <c r="EC513" s="241"/>
      <c r="ED513" s="241"/>
      <c r="EE513" s="241"/>
      <c r="EF513" s="241"/>
      <c r="EG513" s="241"/>
      <c r="EH513" s="241"/>
      <c r="EI513" s="241"/>
      <c r="EJ513" s="241"/>
      <c r="EK513" s="241"/>
      <c r="EL513" s="241"/>
      <c r="EM513" s="241"/>
      <c r="EN513" s="241"/>
      <c r="EO513" s="241"/>
      <c r="EP513" s="241"/>
      <c r="EQ513" s="241"/>
      <c r="ER513" s="241"/>
      <c r="ES513" s="241"/>
      <c r="ET513" s="241"/>
      <c r="EU513" s="241"/>
      <c r="EV513" s="241"/>
      <c r="EW513" s="241"/>
      <c r="EX513" s="241"/>
      <c r="EY513" s="241"/>
      <c r="EZ513" s="241"/>
      <c r="FA513" s="241"/>
      <c r="FB513" s="241"/>
      <c r="FC513" s="241"/>
      <c r="FD513" s="241"/>
      <c r="FE513" s="241"/>
      <c r="FF513" s="241"/>
      <c r="FG513" s="241"/>
      <c r="FH513" s="241"/>
      <c r="FI513" s="241"/>
      <c r="FJ513" s="241"/>
      <c r="FK513" s="241"/>
      <c r="FL513" s="241"/>
      <c r="FM513" s="241"/>
      <c r="FN513" s="241"/>
      <c r="FO513" s="241"/>
      <c r="FP513" s="241"/>
      <c r="FQ513" s="241"/>
      <c r="FR513" s="241"/>
      <c r="FS513" s="241"/>
      <c r="FT513" s="241"/>
      <c r="FU513" s="241"/>
      <c r="FV513" s="241"/>
      <c r="FW513" s="241"/>
      <c r="FX513" s="241"/>
      <c r="FY513" s="241"/>
      <c r="FZ513" s="241"/>
      <c r="GA513" s="241"/>
      <c r="GB513" s="241"/>
      <c r="GC513" s="241"/>
      <c r="GD513" s="241"/>
      <c r="GE513" s="241"/>
      <c r="GF513" s="241"/>
      <c r="GG513" s="241"/>
      <c r="GH513" s="241"/>
      <c r="GI513" s="241"/>
      <c r="GJ513" s="241"/>
      <c r="GK513" s="241"/>
      <c r="GL513" s="241"/>
      <c r="GM513" s="241"/>
      <c r="GN513" s="241"/>
      <c r="GO513" s="241"/>
      <c r="GP513" s="241"/>
      <c r="GQ513" s="241"/>
      <c r="GR513" s="241"/>
      <c r="GS513" s="241"/>
      <c r="GT513" s="241"/>
      <c r="GU513" s="241"/>
      <c r="GV513" s="241"/>
      <c r="GW513" s="241"/>
      <c r="GX513" s="241"/>
      <c r="GY513" s="241"/>
      <c r="GZ513" s="241"/>
      <c r="HA513" s="241"/>
      <c r="HB513" s="241"/>
      <c r="HC513" s="241"/>
      <c r="HD513" s="241"/>
      <c r="HE513" s="241"/>
      <c r="HF513" s="241"/>
    </row>
    <row r="514" spans="1:214" s="299" customFormat="1" ht="15" customHeight="1">
      <c r="A514" s="240"/>
      <c r="B514" s="241"/>
      <c r="C514" s="241"/>
      <c r="D514" s="241"/>
      <c r="E514" s="241"/>
      <c r="F514" s="241"/>
      <c r="G514" s="241"/>
      <c r="H514" s="241"/>
      <c r="I514" s="241"/>
      <c r="J514" s="241"/>
      <c r="K514" s="241"/>
      <c r="L514" s="241"/>
      <c r="M514" s="241"/>
      <c r="N514" s="241"/>
      <c r="O514" s="241"/>
      <c r="P514" s="241"/>
      <c r="Q514" s="241"/>
      <c r="R514" s="241"/>
      <c r="S514" s="241"/>
      <c r="T514" s="241"/>
      <c r="U514" s="241" t="s">
        <v>701</v>
      </c>
      <c r="V514" s="241"/>
      <c r="W514" s="241"/>
      <c r="X514" s="241"/>
      <c r="Y514" s="241"/>
      <c r="Z514" s="241"/>
      <c r="AA514" s="241"/>
      <c r="AB514" s="241"/>
      <c r="AC514" s="241" t="s">
        <v>316</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c r="DD514" s="241"/>
      <c r="DE514" s="241"/>
      <c r="DF514" s="241"/>
      <c r="DG514" s="241"/>
      <c r="DH514" s="241"/>
      <c r="DI514" s="241"/>
      <c r="DJ514" s="241"/>
      <c r="DK514" s="241"/>
      <c r="DL514" s="241"/>
      <c r="DM514" s="241"/>
      <c r="DN514" s="241"/>
      <c r="DO514" s="241"/>
      <c r="DP514" s="241"/>
      <c r="DQ514" s="241"/>
      <c r="DR514" s="241"/>
      <c r="DS514" s="241"/>
      <c r="DT514" s="241"/>
      <c r="DU514" s="241"/>
      <c r="DV514" s="241"/>
      <c r="DW514" s="241"/>
      <c r="DX514" s="241"/>
      <c r="DY514" s="241"/>
      <c r="DZ514" s="241"/>
      <c r="EA514" s="241"/>
      <c r="EB514" s="241"/>
      <c r="EC514" s="241"/>
      <c r="ED514" s="241"/>
      <c r="EE514" s="241"/>
      <c r="EF514" s="241"/>
      <c r="EG514" s="241"/>
      <c r="EH514" s="241"/>
      <c r="EI514" s="241"/>
      <c r="EJ514" s="241"/>
      <c r="EK514" s="241"/>
      <c r="EL514" s="241"/>
      <c r="EM514" s="241"/>
      <c r="EN514" s="241"/>
      <c r="EO514" s="241"/>
      <c r="EP514" s="241"/>
      <c r="EQ514" s="241"/>
      <c r="ER514" s="241"/>
      <c r="ES514" s="241"/>
      <c r="ET514" s="241"/>
      <c r="EU514" s="241"/>
      <c r="EV514" s="241"/>
      <c r="EW514" s="241"/>
      <c r="EX514" s="241"/>
      <c r="EY514" s="241"/>
      <c r="EZ514" s="241"/>
      <c r="FA514" s="241"/>
      <c r="FB514" s="241"/>
      <c r="FC514" s="241"/>
      <c r="FD514" s="241"/>
      <c r="FE514" s="241"/>
      <c r="FF514" s="241"/>
      <c r="FG514" s="241"/>
      <c r="FH514" s="241"/>
      <c r="FI514" s="241"/>
      <c r="FJ514" s="241"/>
      <c r="FK514" s="241"/>
      <c r="FL514" s="241"/>
      <c r="FM514" s="241"/>
      <c r="FN514" s="241"/>
      <c r="FO514" s="241"/>
      <c r="FP514" s="241"/>
      <c r="FQ514" s="241"/>
      <c r="FR514" s="241"/>
      <c r="FS514" s="241"/>
      <c r="FT514" s="241"/>
      <c r="FU514" s="241"/>
      <c r="FV514" s="241"/>
      <c r="FW514" s="241"/>
      <c r="FX514" s="241"/>
      <c r="FY514" s="241"/>
      <c r="FZ514" s="241"/>
      <c r="GA514" s="241"/>
      <c r="GB514" s="241"/>
      <c r="GC514" s="241"/>
      <c r="GD514" s="241"/>
      <c r="GE514" s="241"/>
      <c r="GF514" s="241"/>
      <c r="GG514" s="241"/>
      <c r="GH514" s="241"/>
      <c r="GI514" s="241"/>
      <c r="GJ514" s="241"/>
      <c r="GK514" s="241"/>
      <c r="GL514" s="241"/>
      <c r="GM514" s="241"/>
      <c r="GN514" s="241"/>
      <c r="GO514" s="241"/>
      <c r="GP514" s="241"/>
      <c r="GQ514" s="241"/>
      <c r="GR514" s="241"/>
      <c r="GS514" s="241"/>
      <c r="GT514" s="241"/>
      <c r="GU514" s="241"/>
      <c r="GV514" s="241"/>
      <c r="GW514" s="241"/>
      <c r="GX514" s="241"/>
      <c r="GY514" s="241"/>
      <c r="GZ514" s="241"/>
      <c r="HA514" s="241"/>
      <c r="HB514" s="241"/>
      <c r="HC514" s="241"/>
      <c r="HD514" s="241"/>
      <c r="HE514" s="241"/>
      <c r="HF514" s="241"/>
    </row>
    <row r="515" spans="1:214" s="299" customFormat="1" ht="15" customHeight="1">
      <c r="A515" s="240"/>
      <c r="B515" s="241"/>
      <c r="C515" s="241"/>
      <c r="D515" s="241"/>
      <c r="E515" s="241"/>
      <c r="F515" s="241"/>
      <c r="G515" s="241"/>
      <c r="H515" s="241"/>
      <c r="I515" s="241"/>
      <c r="J515" s="241"/>
      <c r="K515" s="241"/>
      <c r="L515" s="241"/>
      <c r="M515" s="241"/>
      <c r="N515" s="241"/>
      <c r="O515" s="241"/>
      <c r="P515" s="241"/>
      <c r="Q515" s="241"/>
      <c r="R515" s="241"/>
      <c r="S515" s="241"/>
      <c r="T515" s="241"/>
      <c r="U515" s="241" t="s">
        <v>702</v>
      </c>
      <c r="V515" s="241"/>
      <c r="W515" s="241"/>
      <c r="X515" s="241"/>
      <c r="Y515" s="241"/>
      <c r="Z515" s="241"/>
      <c r="AA515" s="241"/>
      <c r="AB515" s="241"/>
      <c r="AC515" s="241" t="s">
        <v>386</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c r="DD515" s="241"/>
      <c r="DE515" s="241"/>
      <c r="DF515" s="241"/>
      <c r="DG515" s="241"/>
      <c r="DH515" s="241"/>
      <c r="DI515" s="241"/>
      <c r="DJ515" s="241"/>
      <c r="DK515" s="241"/>
      <c r="DL515" s="241"/>
      <c r="DM515" s="241"/>
      <c r="DN515" s="241"/>
      <c r="DO515" s="241"/>
      <c r="DP515" s="241"/>
      <c r="DQ515" s="241"/>
      <c r="DR515" s="241"/>
      <c r="DS515" s="241"/>
      <c r="DT515" s="241"/>
      <c r="DU515" s="241"/>
      <c r="DV515" s="241"/>
      <c r="DW515" s="241"/>
      <c r="DX515" s="241"/>
      <c r="DY515" s="241"/>
      <c r="DZ515" s="241"/>
      <c r="EA515" s="241"/>
      <c r="EB515" s="241"/>
      <c r="EC515" s="241"/>
      <c r="ED515" s="241"/>
      <c r="EE515" s="241"/>
      <c r="EF515" s="241"/>
      <c r="EG515" s="241"/>
      <c r="EH515" s="241"/>
      <c r="EI515" s="241"/>
      <c r="EJ515" s="241"/>
      <c r="EK515" s="241"/>
      <c r="EL515" s="241"/>
      <c r="EM515" s="241"/>
      <c r="EN515" s="241"/>
      <c r="EO515" s="241"/>
      <c r="EP515" s="241"/>
      <c r="EQ515" s="241"/>
      <c r="ER515" s="241"/>
      <c r="ES515" s="241"/>
      <c r="ET515" s="241"/>
      <c r="EU515" s="241"/>
      <c r="EV515" s="241"/>
      <c r="EW515" s="241"/>
      <c r="EX515" s="241"/>
      <c r="EY515" s="241"/>
      <c r="EZ515" s="241"/>
      <c r="FA515" s="241"/>
      <c r="FB515" s="241"/>
      <c r="FC515" s="241"/>
      <c r="FD515" s="241"/>
      <c r="FE515" s="241"/>
      <c r="FF515" s="241"/>
      <c r="FG515" s="241"/>
      <c r="FH515" s="241"/>
      <c r="FI515" s="241"/>
      <c r="FJ515" s="241"/>
      <c r="FK515" s="241"/>
      <c r="FL515" s="241"/>
      <c r="FM515" s="241"/>
      <c r="FN515" s="241"/>
      <c r="FO515" s="241"/>
      <c r="FP515" s="241"/>
      <c r="FQ515" s="241"/>
      <c r="FR515" s="241"/>
      <c r="FS515" s="241"/>
      <c r="FT515" s="241"/>
      <c r="FU515" s="241"/>
      <c r="FV515" s="241"/>
      <c r="FW515" s="241"/>
      <c r="FX515" s="241"/>
      <c r="FY515" s="241"/>
      <c r="FZ515" s="241"/>
      <c r="GA515" s="241"/>
      <c r="GB515" s="241"/>
      <c r="GC515" s="241"/>
      <c r="GD515" s="241"/>
      <c r="GE515" s="241"/>
      <c r="GF515" s="241"/>
      <c r="GG515" s="241"/>
      <c r="GH515" s="241"/>
      <c r="GI515" s="241"/>
      <c r="GJ515" s="241"/>
      <c r="GK515" s="241"/>
      <c r="GL515" s="241"/>
      <c r="GM515" s="241"/>
      <c r="GN515" s="241"/>
      <c r="GO515" s="241"/>
      <c r="GP515" s="241"/>
      <c r="GQ515" s="241"/>
      <c r="GR515" s="241"/>
      <c r="GS515" s="241"/>
      <c r="GT515" s="241"/>
      <c r="GU515" s="241"/>
      <c r="GV515" s="241"/>
      <c r="GW515" s="241"/>
      <c r="GX515" s="241"/>
      <c r="GY515" s="241"/>
      <c r="GZ515" s="241"/>
      <c r="HA515" s="241"/>
      <c r="HB515" s="241"/>
      <c r="HC515" s="241"/>
      <c r="HD515" s="241"/>
      <c r="HE515" s="241"/>
      <c r="HF515" s="241"/>
    </row>
    <row r="516" spans="1:214" s="299" customFormat="1" ht="15" customHeight="1">
      <c r="A516" s="240"/>
      <c r="B516" s="241"/>
      <c r="C516" s="241"/>
      <c r="D516" s="241"/>
      <c r="E516" s="241"/>
      <c r="F516" s="241"/>
      <c r="G516" s="241"/>
      <c r="H516" s="241"/>
      <c r="I516" s="241"/>
      <c r="J516" s="241"/>
      <c r="K516" s="241"/>
      <c r="L516" s="241"/>
      <c r="M516" s="241"/>
      <c r="N516" s="241"/>
      <c r="O516" s="241"/>
      <c r="P516" s="241"/>
      <c r="Q516" s="241"/>
      <c r="R516" s="241"/>
      <c r="S516" s="241"/>
      <c r="T516" s="241"/>
      <c r="U516" s="241" t="s">
        <v>703</v>
      </c>
      <c r="V516" s="241"/>
      <c r="W516" s="241"/>
      <c r="X516" s="241"/>
      <c r="Y516" s="241"/>
      <c r="Z516" s="241"/>
      <c r="AA516" s="241"/>
      <c r="AB516" s="241"/>
      <c r="AC516" s="241" t="s">
        <v>316</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c r="DD516" s="241"/>
      <c r="DE516" s="241"/>
      <c r="DF516" s="241"/>
      <c r="DG516" s="241"/>
      <c r="DH516" s="241"/>
      <c r="DI516" s="241"/>
      <c r="DJ516" s="241"/>
      <c r="DK516" s="241"/>
      <c r="DL516" s="241"/>
      <c r="DM516" s="241"/>
      <c r="DN516" s="241"/>
      <c r="DO516" s="241"/>
      <c r="DP516" s="241"/>
      <c r="DQ516" s="241"/>
      <c r="DR516" s="241"/>
      <c r="DS516" s="241"/>
      <c r="DT516" s="241"/>
      <c r="DU516" s="241"/>
      <c r="DV516" s="241"/>
      <c r="DW516" s="241"/>
      <c r="DX516" s="241"/>
      <c r="DY516" s="241"/>
      <c r="DZ516" s="241"/>
      <c r="EA516" s="241"/>
      <c r="EB516" s="241"/>
      <c r="EC516" s="241"/>
      <c r="ED516" s="241"/>
      <c r="EE516" s="241"/>
      <c r="EF516" s="241"/>
      <c r="EG516" s="241"/>
      <c r="EH516" s="241"/>
      <c r="EI516" s="241"/>
      <c r="EJ516" s="241"/>
      <c r="EK516" s="241"/>
      <c r="EL516" s="241"/>
      <c r="EM516" s="241"/>
      <c r="EN516" s="241"/>
      <c r="EO516" s="241"/>
      <c r="EP516" s="241"/>
      <c r="EQ516" s="241"/>
      <c r="ER516" s="241"/>
      <c r="ES516" s="241"/>
      <c r="ET516" s="241"/>
      <c r="EU516" s="241"/>
      <c r="EV516" s="241"/>
      <c r="EW516" s="241"/>
      <c r="EX516" s="241"/>
      <c r="EY516" s="241"/>
      <c r="EZ516" s="241"/>
      <c r="FA516" s="241"/>
      <c r="FB516" s="241"/>
      <c r="FC516" s="241"/>
      <c r="FD516" s="241"/>
      <c r="FE516" s="241"/>
      <c r="FF516" s="241"/>
      <c r="FG516" s="241"/>
      <c r="FH516" s="241"/>
      <c r="FI516" s="241"/>
      <c r="FJ516" s="241"/>
      <c r="FK516" s="241"/>
      <c r="FL516" s="241"/>
      <c r="FM516" s="241"/>
      <c r="FN516" s="241"/>
      <c r="FO516" s="241"/>
      <c r="FP516" s="241"/>
      <c r="FQ516" s="241"/>
      <c r="FR516" s="241"/>
      <c r="FS516" s="241"/>
      <c r="FT516" s="241"/>
      <c r="FU516" s="241"/>
      <c r="FV516" s="241"/>
      <c r="FW516" s="241"/>
      <c r="FX516" s="241"/>
      <c r="FY516" s="241"/>
      <c r="FZ516" s="241"/>
      <c r="GA516" s="241"/>
      <c r="GB516" s="241"/>
      <c r="GC516" s="241"/>
      <c r="GD516" s="241"/>
      <c r="GE516" s="241"/>
      <c r="GF516" s="241"/>
      <c r="GG516" s="241"/>
      <c r="GH516" s="241"/>
      <c r="GI516" s="241"/>
      <c r="GJ516" s="241"/>
      <c r="GK516" s="241"/>
      <c r="GL516" s="241"/>
      <c r="GM516" s="241"/>
      <c r="GN516" s="241"/>
      <c r="GO516" s="241"/>
      <c r="GP516" s="241"/>
      <c r="GQ516" s="241"/>
      <c r="GR516" s="241"/>
      <c r="GS516" s="241"/>
      <c r="GT516" s="241"/>
      <c r="GU516" s="241"/>
      <c r="GV516" s="241"/>
      <c r="GW516" s="241"/>
      <c r="GX516" s="241"/>
      <c r="GY516" s="241"/>
      <c r="GZ516" s="241"/>
      <c r="HA516" s="241"/>
      <c r="HB516" s="241"/>
      <c r="HC516" s="241"/>
      <c r="HD516" s="241"/>
      <c r="HE516" s="241"/>
      <c r="HF516" s="241"/>
    </row>
    <row r="517" spans="1:214" s="299" customFormat="1" ht="15" customHeight="1">
      <c r="A517" s="240"/>
      <c r="B517" s="241"/>
      <c r="C517" s="241"/>
      <c r="D517" s="241"/>
      <c r="E517" s="241"/>
      <c r="F517" s="241"/>
      <c r="G517" s="241"/>
      <c r="H517" s="241"/>
      <c r="I517" s="241"/>
      <c r="J517" s="241"/>
      <c r="K517" s="241"/>
      <c r="L517" s="241"/>
      <c r="M517" s="241"/>
      <c r="N517" s="241"/>
      <c r="O517" s="241"/>
      <c r="P517" s="241"/>
      <c r="Q517" s="241"/>
      <c r="R517" s="241"/>
      <c r="S517" s="241"/>
      <c r="T517" s="241"/>
      <c r="U517" s="241" t="s">
        <v>704</v>
      </c>
      <c r="V517" s="241"/>
      <c r="W517" s="241"/>
      <c r="X517" s="241"/>
      <c r="Y517" s="241"/>
      <c r="Z517" s="241"/>
      <c r="AA517" s="241"/>
      <c r="AB517" s="241"/>
      <c r="AC517" s="241" t="s">
        <v>386</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c r="DD517" s="241"/>
      <c r="DE517" s="241"/>
      <c r="DF517" s="241"/>
      <c r="DG517" s="241"/>
      <c r="DH517" s="241"/>
      <c r="DI517" s="241"/>
      <c r="DJ517" s="241"/>
      <c r="DK517" s="241"/>
      <c r="DL517" s="241"/>
      <c r="DM517" s="241"/>
      <c r="DN517" s="241"/>
      <c r="DO517" s="241"/>
      <c r="DP517" s="241"/>
      <c r="DQ517" s="241"/>
      <c r="DR517" s="241"/>
      <c r="DS517" s="241"/>
      <c r="DT517" s="241"/>
      <c r="DU517" s="241"/>
      <c r="DV517" s="241"/>
      <c r="DW517" s="241"/>
      <c r="DX517" s="241"/>
      <c r="DY517" s="241"/>
      <c r="DZ517" s="241"/>
      <c r="EA517" s="241"/>
      <c r="EB517" s="241"/>
      <c r="EC517" s="241"/>
      <c r="ED517" s="241"/>
      <c r="EE517" s="241"/>
      <c r="EF517" s="241"/>
      <c r="EG517" s="241"/>
      <c r="EH517" s="241"/>
      <c r="EI517" s="241"/>
      <c r="EJ517" s="241"/>
      <c r="EK517" s="241"/>
      <c r="EL517" s="241"/>
      <c r="EM517" s="241"/>
      <c r="EN517" s="241"/>
      <c r="EO517" s="241"/>
      <c r="EP517" s="241"/>
      <c r="EQ517" s="241"/>
      <c r="ER517" s="241"/>
      <c r="ES517" s="241"/>
      <c r="ET517" s="241"/>
      <c r="EU517" s="241"/>
      <c r="EV517" s="241"/>
      <c r="EW517" s="241"/>
      <c r="EX517" s="241"/>
      <c r="EY517" s="241"/>
      <c r="EZ517" s="241"/>
      <c r="FA517" s="241"/>
      <c r="FB517" s="241"/>
      <c r="FC517" s="241"/>
      <c r="FD517" s="241"/>
      <c r="FE517" s="241"/>
      <c r="FF517" s="241"/>
      <c r="FG517" s="241"/>
      <c r="FH517" s="241"/>
      <c r="FI517" s="241"/>
      <c r="FJ517" s="241"/>
      <c r="FK517" s="241"/>
      <c r="FL517" s="241"/>
      <c r="FM517" s="241"/>
      <c r="FN517" s="241"/>
      <c r="FO517" s="241"/>
      <c r="FP517" s="241"/>
      <c r="FQ517" s="241"/>
      <c r="FR517" s="241"/>
      <c r="FS517" s="241"/>
      <c r="FT517" s="241"/>
      <c r="FU517" s="241"/>
      <c r="FV517" s="241"/>
      <c r="FW517" s="241"/>
      <c r="FX517" s="241"/>
      <c r="FY517" s="241"/>
      <c r="FZ517" s="241"/>
      <c r="GA517" s="241"/>
      <c r="GB517" s="241"/>
      <c r="GC517" s="241"/>
      <c r="GD517" s="241"/>
      <c r="GE517" s="241"/>
      <c r="GF517" s="241"/>
      <c r="GG517" s="241"/>
      <c r="GH517" s="241"/>
      <c r="GI517" s="241"/>
      <c r="GJ517" s="241"/>
      <c r="GK517" s="241"/>
      <c r="GL517" s="241"/>
      <c r="GM517" s="241"/>
      <c r="GN517" s="241"/>
      <c r="GO517" s="241"/>
      <c r="GP517" s="241"/>
      <c r="GQ517" s="241"/>
      <c r="GR517" s="241"/>
      <c r="GS517" s="241"/>
      <c r="GT517" s="241"/>
      <c r="GU517" s="241"/>
      <c r="GV517" s="241"/>
      <c r="GW517" s="241"/>
      <c r="GX517" s="241"/>
      <c r="GY517" s="241"/>
      <c r="GZ517" s="241"/>
      <c r="HA517" s="241"/>
      <c r="HB517" s="241"/>
      <c r="HC517" s="241"/>
      <c r="HD517" s="241"/>
      <c r="HE517" s="241"/>
      <c r="HF517" s="241"/>
    </row>
    <row r="518" spans="1:214" s="299" customFormat="1" ht="15" customHeight="1">
      <c r="A518" s="240"/>
      <c r="B518" s="241"/>
      <c r="C518" s="241"/>
      <c r="D518" s="241"/>
      <c r="E518" s="241"/>
      <c r="F518" s="241"/>
      <c r="G518" s="241"/>
      <c r="H518" s="241"/>
      <c r="I518" s="241"/>
      <c r="J518" s="241"/>
      <c r="K518" s="241"/>
      <c r="L518" s="241"/>
      <c r="M518" s="241"/>
      <c r="N518" s="241"/>
      <c r="O518" s="241"/>
      <c r="P518" s="241"/>
      <c r="Q518" s="241"/>
      <c r="R518" s="241"/>
      <c r="S518" s="241"/>
      <c r="T518" s="241"/>
      <c r="U518" s="241" t="s">
        <v>705</v>
      </c>
      <c r="V518" s="241"/>
      <c r="W518" s="241"/>
      <c r="X518" s="241"/>
      <c r="Y518" s="241"/>
      <c r="Z518" s="241"/>
      <c r="AA518" s="241"/>
      <c r="AB518" s="241"/>
      <c r="AC518" s="241" t="s">
        <v>386</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c r="DD518" s="241"/>
      <c r="DE518" s="241"/>
      <c r="DF518" s="241"/>
      <c r="DG518" s="241"/>
      <c r="DH518" s="241"/>
      <c r="DI518" s="241"/>
      <c r="DJ518" s="241"/>
      <c r="DK518" s="241"/>
      <c r="DL518" s="241"/>
      <c r="DM518" s="241"/>
      <c r="DN518" s="241"/>
      <c r="DO518" s="241"/>
      <c r="DP518" s="241"/>
      <c r="DQ518" s="241"/>
      <c r="DR518" s="241"/>
      <c r="DS518" s="241"/>
      <c r="DT518" s="241"/>
      <c r="DU518" s="241"/>
      <c r="DV518" s="241"/>
      <c r="DW518" s="241"/>
      <c r="DX518" s="241"/>
      <c r="DY518" s="241"/>
      <c r="DZ518" s="241"/>
      <c r="EA518" s="241"/>
      <c r="EB518" s="241"/>
      <c r="EC518" s="241"/>
      <c r="ED518" s="241"/>
      <c r="EE518" s="241"/>
      <c r="EF518" s="241"/>
      <c r="EG518" s="241"/>
      <c r="EH518" s="241"/>
      <c r="EI518" s="241"/>
      <c r="EJ518" s="241"/>
      <c r="EK518" s="241"/>
      <c r="EL518" s="241"/>
      <c r="EM518" s="241"/>
      <c r="EN518" s="241"/>
      <c r="EO518" s="241"/>
      <c r="EP518" s="241"/>
      <c r="EQ518" s="241"/>
      <c r="ER518" s="241"/>
      <c r="ES518" s="241"/>
      <c r="ET518" s="241"/>
      <c r="EU518" s="241"/>
      <c r="EV518" s="241"/>
      <c r="EW518" s="241"/>
      <c r="EX518" s="241"/>
      <c r="EY518" s="241"/>
      <c r="EZ518" s="241"/>
      <c r="FA518" s="241"/>
      <c r="FB518" s="241"/>
      <c r="FC518" s="241"/>
      <c r="FD518" s="241"/>
      <c r="FE518" s="241"/>
      <c r="FF518" s="241"/>
      <c r="FG518" s="241"/>
      <c r="FH518" s="241"/>
      <c r="FI518" s="241"/>
      <c r="FJ518" s="241"/>
      <c r="FK518" s="241"/>
      <c r="FL518" s="241"/>
      <c r="FM518" s="241"/>
      <c r="FN518" s="241"/>
      <c r="FO518" s="241"/>
      <c r="FP518" s="241"/>
      <c r="FQ518" s="241"/>
      <c r="FR518" s="241"/>
      <c r="FS518" s="241"/>
      <c r="FT518" s="241"/>
      <c r="FU518" s="241"/>
      <c r="FV518" s="241"/>
      <c r="FW518" s="241"/>
      <c r="FX518" s="241"/>
      <c r="FY518" s="241"/>
      <c r="FZ518" s="241"/>
      <c r="GA518" s="241"/>
      <c r="GB518" s="241"/>
      <c r="GC518" s="241"/>
      <c r="GD518" s="241"/>
      <c r="GE518" s="241"/>
      <c r="GF518" s="241"/>
      <c r="GG518" s="241"/>
      <c r="GH518" s="241"/>
      <c r="GI518" s="241"/>
      <c r="GJ518" s="241"/>
      <c r="GK518" s="241"/>
      <c r="GL518" s="241"/>
      <c r="GM518" s="241"/>
      <c r="GN518" s="241"/>
      <c r="GO518" s="241"/>
      <c r="GP518" s="241"/>
      <c r="GQ518" s="241"/>
      <c r="GR518" s="241"/>
      <c r="GS518" s="241"/>
      <c r="GT518" s="241"/>
      <c r="GU518" s="241"/>
      <c r="GV518" s="241"/>
      <c r="GW518" s="241"/>
      <c r="GX518" s="241"/>
      <c r="GY518" s="241"/>
      <c r="GZ518" s="241"/>
      <c r="HA518" s="241"/>
      <c r="HB518" s="241"/>
      <c r="HC518" s="241"/>
      <c r="HD518" s="241"/>
      <c r="HE518" s="241"/>
      <c r="HF518" s="241"/>
    </row>
    <row r="519" spans="1:214" s="299" customFormat="1" ht="15" customHeight="1">
      <c r="A519" s="240"/>
      <c r="B519" s="241"/>
      <c r="C519" s="241"/>
      <c r="D519" s="241"/>
      <c r="E519" s="241"/>
      <c r="F519" s="241"/>
      <c r="G519" s="241"/>
      <c r="H519" s="241"/>
      <c r="I519" s="241"/>
      <c r="J519" s="241"/>
      <c r="K519" s="241"/>
      <c r="L519" s="241"/>
      <c r="M519" s="241"/>
      <c r="N519" s="241"/>
      <c r="O519" s="241"/>
      <c r="P519" s="241"/>
      <c r="Q519" s="241"/>
      <c r="R519" s="241"/>
      <c r="S519" s="241"/>
      <c r="T519" s="241"/>
      <c r="U519" s="241" t="s">
        <v>706</v>
      </c>
      <c r="V519" s="241"/>
      <c r="W519" s="241"/>
      <c r="X519" s="241"/>
      <c r="Y519" s="241"/>
      <c r="Z519" s="241"/>
      <c r="AA519" s="241"/>
      <c r="AB519" s="241"/>
      <c r="AC519" s="241" t="s">
        <v>311</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c r="DV519" s="241"/>
      <c r="DW519" s="241"/>
      <c r="DX519" s="241"/>
      <c r="DY519" s="241"/>
      <c r="DZ519" s="241"/>
      <c r="EA519" s="241"/>
      <c r="EB519" s="241"/>
      <c r="EC519" s="241"/>
      <c r="ED519" s="241"/>
      <c r="EE519" s="241"/>
      <c r="EF519" s="241"/>
      <c r="EG519" s="241"/>
      <c r="EH519" s="241"/>
      <c r="EI519" s="241"/>
      <c r="EJ519" s="241"/>
      <c r="EK519" s="241"/>
      <c r="EL519" s="241"/>
      <c r="EM519" s="241"/>
      <c r="EN519" s="241"/>
      <c r="EO519" s="241"/>
      <c r="EP519" s="241"/>
      <c r="EQ519" s="241"/>
      <c r="ER519" s="241"/>
      <c r="ES519" s="241"/>
      <c r="ET519" s="241"/>
      <c r="EU519" s="241"/>
      <c r="EV519" s="241"/>
      <c r="EW519" s="241"/>
      <c r="EX519" s="241"/>
      <c r="EY519" s="241"/>
      <c r="EZ519" s="241"/>
      <c r="FA519" s="241"/>
      <c r="FB519" s="241"/>
      <c r="FC519" s="241"/>
      <c r="FD519" s="241"/>
      <c r="FE519" s="241"/>
      <c r="FF519" s="241"/>
      <c r="FG519" s="241"/>
      <c r="FH519" s="241"/>
      <c r="FI519" s="241"/>
      <c r="FJ519" s="241"/>
      <c r="FK519" s="241"/>
      <c r="FL519" s="241"/>
      <c r="FM519" s="241"/>
      <c r="FN519" s="241"/>
      <c r="FO519" s="241"/>
      <c r="FP519" s="241"/>
      <c r="FQ519" s="241"/>
      <c r="FR519" s="241"/>
      <c r="FS519" s="241"/>
      <c r="FT519" s="241"/>
      <c r="FU519" s="241"/>
      <c r="FV519" s="241"/>
      <c r="FW519" s="241"/>
      <c r="FX519" s="241"/>
      <c r="FY519" s="241"/>
      <c r="FZ519" s="241"/>
      <c r="GA519" s="241"/>
      <c r="GB519" s="241"/>
      <c r="GC519" s="241"/>
      <c r="GD519" s="241"/>
      <c r="GE519" s="241"/>
      <c r="GF519" s="241"/>
      <c r="GG519" s="241"/>
      <c r="GH519" s="241"/>
      <c r="GI519" s="241"/>
      <c r="GJ519" s="241"/>
      <c r="GK519" s="241"/>
      <c r="GL519" s="241"/>
      <c r="GM519" s="241"/>
      <c r="GN519" s="241"/>
      <c r="GO519" s="241"/>
      <c r="GP519" s="241"/>
      <c r="GQ519" s="241"/>
      <c r="GR519" s="241"/>
      <c r="GS519" s="241"/>
      <c r="GT519" s="241"/>
      <c r="GU519" s="241"/>
      <c r="GV519" s="241"/>
      <c r="GW519" s="241"/>
      <c r="GX519" s="241"/>
      <c r="GY519" s="241"/>
      <c r="GZ519" s="241"/>
      <c r="HA519" s="241"/>
      <c r="HB519" s="241"/>
      <c r="HC519" s="241"/>
      <c r="HD519" s="241"/>
      <c r="HE519" s="241"/>
      <c r="HF519" s="241"/>
    </row>
    <row r="520" spans="1:214" s="299" customFormat="1" ht="15" customHeight="1">
      <c r="A520" s="240"/>
      <c r="B520" s="241"/>
      <c r="C520" s="241"/>
      <c r="D520" s="241"/>
      <c r="E520" s="241"/>
      <c r="F520" s="241"/>
      <c r="G520" s="241"/>
      <c r="H520" s="241"/>
      <c r="I520" s="241"/>
      <c r="J520" s="241"/>
      <c r="K520" s="241"/>
      <c r="L520" s="241"/>
      <c r="M520" s="241"/>
      <c r="N520" s="241"/>
      <c r="O520" s="241"/>
      <c r="P520" s="241"/>
      <c r="Q520" s="241"/>
      <c r="R520" s="241"/>
      <c r="S520" s="241"/>
      <c r="T520" s="241"/>
      <c r="U520" s="241" t="s">
        <v>707</v>
      </c>
      <c r="V520" s="241"/>
      <c r="W520" s="241"/>
      <c r="X520" s="241"/>
      <c r="Y520" s="241"/>
      <c r="Z520" s="241"/>
      <c r="AA520" s="241"/>
      <c r="AB520" s="241"/>
      <c r="AC520" s="241" t="s">
        <v>386</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c r="DD520" s="241"/>
      <c r="DE520" s="241"/>
      <c r="DF520" s="241"/>
      <c r="DG520" s="241"/>
      <c r="DH520" s="241"/>
      <c r="DI520" s="241"/>
      <c r="DJ520" s="241"/>
      <c r="DK520" s="241"/>
      <c r="DL520" s="241"/>
      <c r="DM520" s="241"/>
      <c r="DN520" s="241"/>
      <c r="DO520" s="241"/>
      <c r="DP520" s="241"/>
      <c r="DQ520" s="241"/>
      <c r="DR520" s="241"/>
      <c r="DS520" s="241"/>
      <c r="DT520" s="241"/>
      <c r="DU520" s="241"/>
      <c r="DV520" s="241"/>
      <c r="DW520" s="241"/>
      <c r="DX520" s="241"/>
      <c r="DY520" s="241"/>
      <c r="DZ520" s="241"/>
      <c r="EA520" s="241"/>
      <c r="EB520" s="241"/>
      <c r="EC520" s="241"/>
      <c r="ED520" s="241"/>
      <c r="EE520" s="241"/>
      <c r="EF520" s="241"/>
      <c r="EG520" s="241"/>
      <c r="EH520" s="241"/>
      <c r="EI520" s="241"/>
      <c r="EJ520" s="241"/>
      <c r="EK520" s="241"/>
      <c r="EL520" s="241"/>
      <c r="EM520" s="241"/>
      <c r="EN520" s="241"/>
      <c r="EO520" s="241"/>
      <c r="EP520" s="241"/>
      <c r="EQ520" s="241"/>
      <c r="ER520" s="241"/>
      <c r="ES520" s="241"/>
      <c r="ET520" s="241"/>
      <c r="EU520" s="241"/>
      <c r="EV520" s="241"/>
      <c r="EW520" s="241"/>
      <c r="EX520" s="241"/>
      <c r="EY520" s="241"/>
      <c r="EZ520" s="241"/>
      <c r="FA520" s="241"/>
      <c r="FB520" s="241"/>
      <c r="FC520" s="241"/>
      <c r="FD520" s="241"/>
      <c r="FE520" s="241"/>
      <c r="FF520" s="241"/>
      <c r="FG520" s="241"/>
      <c r="FH520" s="241"/>
      <c r="FI520" s="241"/>
      <c r="FJ520" s="241"/>
      <c r="FK520" s="241"/>
      <c r="FL520" s="241"/>
      <c r="FM520" s="241"/>
      <c r="FN520" s="241"/>
      <c r="FO520" s="241"/>
      <c r="FP520" s="241"/>
      <c r="FQ520" s="241"/>
      <c r="FR520" s="241"/>
      <c r="FS520" s="241"/>
      <c r="FT520" s="241"/>
      <c r="FU520" s="241"/>
      <c r="FV520" s="241"/>
      <c r="FW520" s="241"/>
      <c r="FX520" s="241"/>
      <c r="FY520" s="241"/>
      <c r="FZ520" s="241"/>
      <c r="GA520" s="241"/>
      <c r="GB520" s="241"/>
      <c r="GC520" s="241"/>
      <c r="GD520" s="241"/>
      <c r="GE520" s="241"/>
      <c r="GF520" s="241"/>
      <c r="GG520" s="241"/>
      <c r="GH520" s="241"/>
      <c r="GI520" s="241"/>
      <c r="GJ520" s="241"/>
      <c r="GK520" s="241"/>
      <c r="GL520" s="241"/>
      <c r="GM520" s="241"/>
      <c r="GN520" s="241"/>
      <c r="GO520" s="241"/>
      <c r="GP520" s="241"/>
      <c r="GQ520" s="241"/>
      <c r="GR520" s="241"/>
      <c r="GS520" s="241"/>
      <c r="GT520" s="241"/>
      <c r="GU520" s="241"/>
      <c r="GV520" s="241"/>
      <c r="GW520" s="241"/>
      <c r="GX520" s="241"/>
      <c r="GY520" s="241"/>
      <c r="GZ520" s="241"/>
      <c r="HA520" s="241"/>
      <c r="HB520" s="241"/>
      <c r="HC520" s="241"/>
      <c r="HD520" s="241"/>
      <c r="HE520" s="241"/>
      <c r="HF520" s="241"/>
    </row>
    <row r="521" spans="1:214" s="299" customFormat="1" ht="15" customHeight="1">
      <c r="A521" s="240"/>
      <c r="B521" s="241"/>
      <c r="C521" s="241"/>
      <c r="D521" s="241"/>
      <c r="E521" s="241"/>
      <c r="F521" s="241"/>
      <c r="G521" s="241"/>
      <c r="H521" s="241"/>
      <c r="I521" s="241"/>
      <c r="J521" s="241"/>
      <c r="K521" s="241"/>
      <c r="L521" s="241"/>
      <c r="M521" s="241"/>
      <c r="N521" s="241"/>
      <c r="O521" s="241"/>
      <c r="P521" s="241"/>
      <c r="Q521" s="241"/>
      <c r="R521" s="241"/>
      <c r="S521" s="241"/>
      <c r="T521" s="241"/>
      <c r="U521" s="241" t="s">
        <v>708</v>
      </c>
      <c r="V521" s="241"/>
      <c r="W521" s="241"/>
      <c r="X521" s="241"/>
      <c r="Y521" s="241"/>
      <c r="Z521" s="241"/>
      <c r="AA521" s="241"/>
      <c r="AB521" s="241"/>
      <c r="AC521" s="241" t="s">
        <v>350</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c r="DD521" s="241"/>
      <c r="DE521" s="241"/>
      <c r="DF521" s="241"/>
      <c r="DG521" s="241"/>
      <c r="DH521" s="241"/>
      <c r="DI521" s="241"/>
      <c r="DJ521" s="241"/>
      <c r="DK521" s="241"/>
      <c r="DL521" s="241"/>
      <c r="DM521" s="241"/>
      <c r="DN521" s="241"/>
      <c r="DO521" s="241"/>
      <c r="DP521" s="241"/>
      <c r="DQ521" s="241"/>
      <c r="DR521" s="241"/>
      <c r="DS521" s="241"/>
      <c r="DT521" s="241"/>
      <c r="DU521" s="241"/>
      <c r="DV521" s="241"/>
      <c r="DW521" s="241"/>
      <c r="DX521" s="241"/>
      <c r="DY521" s="241"/>
      <c r="DZ521" s="241"/>
      <c r="EA521" s="241"/>
      <c r="EB521" s="241"/>
      <c r="EC521" s="241"/>
      <c r="ED521" s="241"/>
      <c r="EE521" s="241"/>
      <c r="EF521" s="241"/>
      <c r="EG521" s="241"/>
      <c r="EH521" s="241"/>
      <c r="EI521" s="241"/>
      <c r="EJ521" s="241"/>
      <c r="EK521" s="241"/>
      <c r="EL521" s="241"/>
      <c r="EM521" s="241"/>
      <c r="EN521" s="241"/>
      <c r="EO521" s="241"/>
      <c r="EP521" s="241"/>
      <c r="EQ521" s="241"/>
      <c r="ER521" s="241"/>
      <c r="ES521" s="241"/>
      <c r="ET521" s="241"/>
      <c r="EU521" s="241"/>
      <c r="EV521" s="241"/>
      <c r="EW521" s="241"/>
      <c r="EX521" s="241"/>
      <c r="EY521" s="241"/>
      <c r="EZ521" s="241"/>
      <c r="FA521" s="241"/>
      <c r="FB521" s="241"/>
      <c r="FC521" s="241"/>
      <c r="FD521" s="241"/>
      <c r="FE521" s="241"/>
      <c r="FF521" s="241"/>
      <c r="FG521" s="241"/>
      <c r="FH521" s="241"/>
      <c r="FI521" s="241"/>
      <c r="FJ521" s="241"/>
      <c r="FK521" s="241"/>
      <c r="FL521" s="241"/>
      <c r="FM521" s="241"/>
      <c r="FN521" s="241"/>
      <c r="FO521" s="241"/>
      <c r="FP521" s="241"/>
      <c r="FQ521" s="241"/>
      <c r="FR521" s="241"/>
      <c r="FS521" s="241"/>
      <c r="FT521" s="241"/>
      <c r="FU521" s="241"/>
      <c r="FV521" s="241"/>
      <c r="FW521" s="241"/>
      <c r="FX521" s="241"/>
      <c r="FY521" s="241"/>
      <c r="FZ521" s="241"/>
      <c r="GA521" s="241"/>
      <c r="GB521" s="241"/>
      <c r="GC521" s="241"/>
      <c r="GD521" s="241"/>
      <c r="GE521" s="241"/>
      <c r="GF521" s="241"/>
      <c r="GG521" s="241"/>
      <c r="GH521" s="241"/>
      <c r="GI521" s="241"/>
      <c r="GJ521" s="241"/>
      <c r="GK521" s="241"/>
      <c r="GL521" s="241"/>
      <c r="GM521" s="241"/>
      <c r="GN521" s="241"/>
      <c r="GO521" s="241"/>
      <c r="GP521" s="241"/>
      <c r="GQ521" s="241"/>
      <c r="GR521" s="241"/>
      <c r="GS521" s="241"/>
      <c r="GT521" s="241"/>
      <c r="GU521" s="241"/>
      <c r="GV521" s="241"/>
      <c r="GW521" s="241"/>
      <c r="GX521" s="241"/>
      <c r="GY521" s="241"/>
      <c r="GZ521" s="241"/>
      <c r="HA521" s="241"/>
      <c r="HB521" s="241"/>
      <c r="HC521" s="241"/>
      <c r="HD521" s="241"/>
      <c r="HE521" s="241"/>
      <c r="HF521" s="241"/>
    </row>
    <row r="522" spans="1:214" s="299" customFormat="1" ht="15" customHeight="1">
      <c r="A522" s="240"/>
      <c r="B522" s="241"/>
      <c r="C522" s="241"/>
      <c r="D522" s="241"/>
      <c r="E522" s="241"/>
      <c r="F522" s="241"/>
      <c r="G522" s="241"/>
      <c r="H522" s="241"/>
      <c r="I522" s="241"/>
      <c r="J522" s="241"/>
      <c r="K522" s="241"/>
      <c r="L522" s="241"/>
      <c r="M522" s="241"/>
      <c r="N522" s="241"/>
      <c r="O522" s="241"/>
      <c r="P522" s="241"/>
      <c r="Q522" s="241"/>
      <c r="R522" s="241"/>
      <c r="S522" s="241"/>
      <c r="T522" s="241"/>
      <c r="U522" s="241" t="s">
        <v>709</v>
      </c>
      <c r="V522" s="241"/>
      <c r="W522" s="241"/>
      <c r="X522" s="241"/>
      <c r="Y522" s="241"/>
      <c r="Z522" s="241"/>
      <c r="AA522" s="241"/>
      <c r="AB522" s="241"/>
      <c r="AC522" s="241" t="s">
        <v>322</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c r="DV522" s="241"/>
      <c r="DW522" s="241"/>
      <c r="DX522" s="241"/>
      <c r="DY522" s="241"/>
      <c r="DZ522" s="241"/>
      <c r="EA522" s="241"/>
      <c r="EB522" s="241"/>
      <c r="EC522" s="241"/>
      <c r="ED522" s="241"/>
      <c r="EE522" s="241"/>
      <c r="EF522" s="241"/>
      <c r="EG522" s="241"/>
      <c r="EH522" s="241"/>
      <c r="EI522" s="241"/>
      <c r="EJ522" s="241"/>
      <c r="EK522" s="241"/>
      <c r="EL522" s="241"/>
      <c r="EM522" s="241"/>
      <c r="EN522" s="241"/>
      <c r="EO522" s="241"/>
      <c r="EP522" s="241"/>
      <c r="EQ522" s="241"/>
      <c r="ER522" s="241"/>
      <c r="ES522" s="241"/>
      <c r="ET522" s="241"/>
      <c r="EU522" s="241"/>
      <c r="EV522" s="241"/>
      <c r="EW522" s="241"/>
      <c r="EX522" s="241"/>
      <c r="EY522" s="241"/>
      <c r="EZ522" s="241"/>
      <c r="FA522" s="241"/>
      <c r="FB522" s="241"/>
      <c r="FC522" s="241"/>
      <c r="FD522" s="241"/>
      <c r="FE522" s="241"/>
      <c r="FF522" s="241"/>
      <c r="FG522" s="241"/>
      <c r="FH522" s="241"/>
      <c r="FI522" s="241"/>
      <c r="FJ522" s="241"/>
      <c r="FK522" s="241"/>
      <c r="FL522" s="241"/>
      <c r="FM522" s="241"/>
      <c r="FN522" s="241"/>
      <c r="FO522" s="241"/>
      <c r="FP522" s="241"/>
      <c r="FQ522" s="241"/>
      <c r="FR522" s="241"/>
      <c r="FS522" s="241"/>
      <c r="FT522" s="241"/>
      <c r="FU522" s="241"/>
      <c r="FV522" s="241"/>
      <c r="FW522" s="241"/>
      <c r="FX522" s="241"/>
      <c r="FY522" s="241"/>
      <c r="FZ522" s="241"/>
      <c r="GA522" s="241"/>
      <c r="GB522" s="241"/>
      <c r="GC522" s="241"/>
      <c r="GD522" s="241"/>
      <c r="GE522" s="241"/>
      <c r="GF522" s="241"/>
      <c r="GG522" s="241"/>
      <c r="GH522" s="241"/>
      <c r="GI522" s="241"/>
      <c r="GJ522" s="241"/>
      <c r="GK522" s="241"/>
      <c r="GL522" s="241"/>
      <c r="GM522" s="241"/>
      <c r="GN522" s="241"/>
      <c r="GO522" s="241"/>
      <c r="GP522" s="241"/>
      <c r="GQ522" s="241"/>
      <c r="GR522" s="241"/>
      <c r="GS522" s="241"/>
      <c r="GT522" s="241"/>
      <c r="GU522" s="241"/>
      <c r="GV522" s="241"/>
      <c r="GW522" s="241"/>
      <c r="GX522" s="241"/>
      <c r="GY522" s="241"/>
      <c r="GZ522" s="241"/>
      <c r="HA522" s="241"/>
      <c r="HB522" s="241"/>
      <c r="HC522" s="241"/>
      <c r="HD522" s="241"/>
      <c r="HE522" s="241"/>
      <c r="HF522" s="241"/>
    </row>
    <row r="523" spans="1:214" s="299" customFormat="1" ht="15" customHeight="1">
      <c r="A523" s="240"/>
      <c r="B523" s="241"/>
      <c r="C523" s="241"/>
      <c r="D523" s="241"/>
      <c r="E523" s="241"/>
      <c r="F523" s="241"/>
      <c r="G523" s="241"/>
      <c r="H523" s="241"/>
      <c r="I523" s="241"/>
      <c r="J523" s="241"/>
      <c r="K523" s="241"/>
      <c r="L523" s="241"/>
      <c r="M523" s="241"/>
      <c r="N523" s="241"/>
      <c r="O523" s="241"/>
      <c r="P523" s="241"/>
      <c r="Q523" s="241"/>
      <c r="R523" s="241"/>
      <c r="S523" s="241"/>
      <c r="T523" s="241"/>
      <c r="U523" s="241" t="s">
        <v>710</v>
      </c>
      <c r="V523" s="241"/>
      <c r="W523" s="241"/>
      <c r="X523" s="241"/>
      <c r="Y523" s="241"/>
      <c r="Z523" s="241"/>
      <c r="AA523" s="241"/>
      <c r="AB523" s="241"/>
      <c r="AC523" s="241" t="s">
        <v>313</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c r="DV523" s="241"/>
      <c r="DW523" s="241"/>
      <c r="DX523" s="241"/>
      <c r="DY523" s="241"/>
      <c r="DZ523" s="241"/>
      <c r="EA523" s="241"/>
      <c r="EB523" s="241"/>
      <c r="EC523" s="241"/>
      <c r="ED523" s="241"/>
      <c r="EE523" s="241"/>
      <c r="EF523" s="241"/>
      <c r="EG523" s="241"/>
      <c r="EH523" s="241"/>
      <c r="EI523" s="241"/>
      <c r="EJ523" s="241"/>
      <c r="EK523" s="241"/>
      <c r="EL523" s="241"/>
      <c r="EM523" s="241"/>
      <c r="EN523" s="241"/>
      <c r="EO523" s="241"/>
      <c r="EP523" s="241"/>
      <c r="EQ523" s="241"/>
      <c r="ER523" s="241"/>
      <c r="ES523" s="241"/>
      <c r="ET523" s="241"/>
      <c r="EU523" s="241"/>
      <c r="EV523" s="241"/>
      <c r="EW523" s="241"/>
      <c r="EX523" s="241"/>
      <c r="EY523" s="241"/>
      <c r="EZ523" s="241"/>
      <c r="FA523" s="241"/>
      <c r="FB523" s="241"/>
      <c r="FC523" s="241"/>
      <c r="FD523" s="241"/>
      <c r="FE523" s="241"/>
      <c r="FF523" s="241"/>
      <c r="FG523" s="241"/>
      <c r="FH523" s="241"/>
      <c r="FI523" s="241"/>
      <c r="FJ523" s="241"/>
      <c r="FK523" s="241"/>
      <c r="FL523" s="241"/>
      <c r="FM523" s="241"/>
      <c r="FN523" s="241"/>
      <c r="FO523" s="241"/>
      <c r="FP523" s="241"/>
      <c r="FQ523" s="241"/>
      <c r="FR523" s="241"/>
      <c r="FS523" s="241"/>
      <c r="FT523" s="241"/>
      <c r="FU523" s="241"/>
      <c r="FV523" s="241"/>
      <c r="FW523" s="241"/>
      <c r="FX523" s="241"/>
      <c r="FY523" s="241"/>
      <c r="FZ523" s="241"/>
      <c r="GA523" s="241"/>
      <c r="GB523" s="241"/>
      <c r="GC523" s="241"/>
      <c r="GD523" s="241"/>
      <c r="GE523" s="241"/>
      <c r="GF523" s="241"/>
      <c r="GG523" s="241"/>
      <c r="GH523" s="241"/>
      <c r="GI523" s="241"/>
      <c r="GJ523" s="241"/>
      <c r="GK523" s="241"/>
      <c r="GL523" s="241"/>
      <c r="GM523" s="241"/>
      <c r="GN523" s="241"/>
      <c r="GO523" s="241"/>
      <c r="GP523" s="241"/>
      <c r="GQ523" s="241"/>
      <c r="GR523" s="241"/>
      <c r="GS523" s="241"/>
      <c r="GT523" s="241"/>
      <c r="GU523" s="241"/>
      <c r="GV523" s="241"/>
      <c r="GW523" s="241"/>
      <c r="GX523" s="241"/>
      <c r="GY523" s="241"/>
      <c r="GZ523" s="241"/>
      <c r="HA523" s="241"/>
      <c r="HB523" s="241"/>
      <c r="HC523" s="241"/>
      <c r="HD523" s="241"/>
      <c r="HE523" s="241"/>
      <c r="HF523" s="241"/>
    </row>
    <row r="524" spans="1:214" s="299" customFormat="1" ht="15" customHeight="1">
      <c r="A524" s="240"/>
      <c r="B524" s="241"/>
      <c r="C524" s="241"/>
      <c r="D524" s="241"/>
      <c r="E524" s="241"/>
      <c r="F524" s="241"/>
      <c r="G524" s="241"/>
      <c r="H524" s="241"/>
      <c r="I524" s="241"/>
      <c r="J524" s="241"/>
      <c r="K524" s="241"/>
      <c r="L524" s="241"/>
      <c r="M524" s="241"/>
      <c r="N524" s="241"/>
      <c r="O524" s="241"/>
      <c r="P524" s="241"/>
      <c r="Q524" s="241"/>
      <c r="R524" s="241"/>
      <c r="S524" s="241"/>
      <c r="T524" s="241"/>
      <c r="U524" s="241" t="s">
        <v>711</v>
      </c>
      <c r="V524" s="241"/>
      <c r="W524" s="241"/>
      <c r="X524" s="241"/>
      <c r="Y524" s="241"/>
      <c r="Z524" s="241"/>
      <c r="AA524" s="241"/>
      <c r="AB524" s="241"/>
      <c r="AC524" s="241" t="s">
        <v>386</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c r="DV524" s="241"/>
      <c r="DW524" s="241"/>
      <c r="DX524" s="241"/>
      <c r="DY524" s="241"/>
      <c r="DZ524" s="241"/>
      <c r="EA524" s="241"/>
      <c r="EB524" s="241"/>
      <c r="EC524" s="241"/>
      <c r="ED524" s="241"/>
      <c r="EE524" s="241"/>
      <c r="EF524" s="241"/>
      <c r="EG524" s="241"/>
      <c r="EH524" s="241"/>
      <c r="EI524" s="241"/>
      <c r="EJ524" s="241"/>
      <c r="EK524" s="241"/>
      <c r="EL524" s="241"/>
      <c r="EM524" s="241"/>
      <c r="EN524" s="241"/>
      <c r="EO524" s="241"/>
      <c r="EP524" s="241"/>
      <c r="EQ524" s="241"/>
      <c r="ER524" s="241"/>
      <c r="ES524" s="241"/>
      <c r="ET524" s="241"/>
      <c r="EU524" s="241"/>
      <c r="EV524" s="241"/>
      <c r="EW524" s="241"/>
      <c r="EX524" s="241"/>
      <c r="EY524" s="241"/>
      <c r="EZ524" s="241"/>
      <c r="FA524" s="241"/>
      <c r="FB524" s="241"/>
      <c r="FC524" s="241"/>
      <c r="FD524" s="241"/>
      <c r="FE524" s="241"/>
      <c r="FF524" s="241"/>
      <c r="FG524" s="241"/>
      <c r="FH524" s="241"/>
      <c r="FI524" s="241"/>
      <c r="FJ524" s="241"/>
      <c r="FK524" s="241"/>
      <c r="FL524" s="241"/>
      <c r="FM524" s="241"/>
      <c r="FN524" s="241"/>
      <c r="FO524" s="241"/>
      <c r="FP524" s="241"/>
      <c r="FQ524" s="241"/>
      <c r="FR524" s="241"/>
      <c r="FS524" s="241"/>
      <c r="FT524" s="241"/>
      <c r="FU524" s="241"/>
      <c r="FV524" s="241"/>
      <c r="FW524" s="241"/>
      <c r="FX524" s="241"/>
      <c r="FY524" s="241"/>
      <c r="FZ524" s="241"/>
      <c r="GA524" s="241"/>
      <c r="GB524" s="241"/>
      <c r="GC524" s="241"/>
      <c r="GD524" s="241"/>
      <c r="GE524" s="241"/>
      <c r="GF524" s="241"/>
      <c r="GG524" s="241"/>
      <c r="GH524" s="241"/>
      <c r="GI524" s="241"/>
      <c r="GJ524" s="241"/>
      <c r="GK524" s="241"/>
      <c r="GL524" s="241"/>
      <c r="GM524" s="241"/>
      <c r="GN524" s="241"/>
      <c r="GO524" s="241"/>
      <c r="GP524" s="241"/>
      <c r="GQ524" s="241"/>
      <c r="GR524" s="241"/>
      <c r="GS524" s="241"/>
      <c r="GT524" s="241"/>
      <c r="GU524" s="241"/>
      <c r="GV524" s="241"/>
      <c r="GW524" s="241"/>
      <c r="GX524" s="241"/>
      <c r="GY524" s="241"/>
      <c r="GZ524" s="241"/>
      <c r="HA524" s="241"/>
      <c r="HB524" s="241"/>
      <c r="HC524" s="241"/>
      <c r="HD524" s="241"/>
      <c r="HE524" s="241"/>
      <c r="HF524" s="241"/>
    </row>
    <row r="525" spans="1:214" s="299" customFormat="1" ht="15" customHeight="1">
      <c r="A525" s="240"/>
      <c r="B525" s="241"/>
      <c r="C525" s="241"/>
      <c r="D525" s="241"/>
      <c r="E525" s="241"/>
      <c r="F525" s="241"/>
      <c r="G525" s="241"/>
      <c r="H525" s="241"/>
      <c r="I525" s="241"/>
      <c r="J525" s="241"/>
      <c r="K525" s="241"/>
      <c r="L525" s="241"/>
      <c r="M525" s="241"/>
      <c r="N525" s="241"/>
      <c r="O525" s="241"/>
      <c r="P525" s="241"/>
      <c r="Q525" s="241"/>
      <c r="R525" s="241"/>
      <c r="S525" s="241"/>
      <c r="T525" s="241"/>
      <c r="U525" s="241" t="s">
        <v>712</v>
      </c>
      <c r="V525" s="241"/>
      <c r="W525" s="241"/>
      <c r="X525" s="241"/>
      <c r="Y525" s="241"/>
      <c r="Z525" s="241"/>
      <c r="AA525" s="241"/>
      <c r="AB525" s="241"/>
      <c r="AC525" s="241" t="s">
        <v>350</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c r="DV525" s="241"/>
      <c r="DW525" s="241"/>
      <c r="DX525" s="241"/>
      <c r="DY525" s="241"/>
      <c r="DZ525" s="241"/>
      <c r="EA525" s="241"/>
      <c r="EB525" s="241"/>
      <c r="EC525" s="241"/>
      <c r="ED525" s="241"/>
      <c r="EE525" s="241"/>
      <c r="EF525" s="241"/>
      <c r="EG525" s="241"/>
      <c r="EH525" s="241"/>
      <c r="EI525" s="241"/>
      <c r="EJ525" s="241"/>
      <c r="EK525" s="241"/>
      <c r="EL525" s="241"/>
      <c r="EM525" s="241"/>
      <c r="EN525" s="241"/>
      <c r="EO525" s="241"/>
      <c r="EP525" s="241"/>
      <c r="EQ525" s="241"/>
      <c r="ER525" s="241"/>
      <c r="ES525" s="241"/>
      <c r="ET525" s="241"/>
      <c r="EU525" s="241"/>
      <c r="EV525" s="241"/>
      <c r="EW525" s="241"/>
      <c r="EX525" s="241"/>
      <c r="EY525" s="241"/>
      <c r="EZ525" s="241"/>
      <c r="FA525" s="241"/>
      <c r="FB525" s="241"/>
      <c r="FC525" s="241"/>
      <c r="FD525" s="241"/>
      <c r="FE525" s="241"/>
      <c r="FF525" s="241"/>
      <c r="FG525" s="241"/>
      <c r="FH525" s="241"/>
      <c r="FI525" s="241"/>
      <c r="FJ525" s="241"/>
      <c r="FK525" s="241"/>
      <c r="FL525" s="241"/>
      <c r="FM525" s="241"/>
      <c r="FN525" s="241"/>
      <c r="FO525" s="241"/>
      <c r="FP525" s="241"/>
      <c r="FQ525" s="241"/>
      <c r="FR525" s="241"/>
      <c r="FS525" s="241"/>
      <c r="FT525" s="241"/>
      <c r="FU525" s="241"/>
      <c r="FV525" s="241"/>
      <c r="FW525" s="241"/>
      <c r="FX525" s="241"/>
      <c r="FY525" s="241"/>
      <c r="FZ525" s="241"/>
      <c r="GA525" s="241"/>
      <c r="GB525" s="241"/>
      <c r="GC525" s="241"/>
      <c r="GD525" s="241"/>
      <c r="GE525" s="241"/>
      <c r="GF525" s="241"/>
      <c r="GG525" s="241"/>
      <c r="GH525" s="241"/>
      <c r="GI525" s="241"/>
      <c r="GJ525" s="241"/>
      <c r="GK525" s="241"/>
      <c r="GL525" s="241"/>
      <c r="GM525" s="241"/>
      <c r="GN525" s="241"/>
      <c r="GO525" s="241"/>
      <c r="GP525" s="241"/>
      <c r="GQ525" s="241"/>
      <c r="GR525" s="241"/>
      <c r="GS525" s="241"/>
      <c r="GT525" s="241"/>
      <c r="GU525" s="241"/>
      <c r="GV525" s="241"/>
      <c r="GW525" s="241"/>
      <c r="GX525" s="241"/>
      <c r="GY525" s="241"/>
      <c r="GZ525" s="241"/>
      <c r="HA525" s="241"/>
      <c r="HB525" s="241"/>
      <c r="HC525" s="241"/>
      <c r="HD525" s="241"/>
      <c r="HE525" s="241"/>
      <c r="HF525" s="241"/>
    </row>
    <row r="526" spans="1:214" s="299" customFormat="1" ht="15" customHeight="1">
      <c r="A526" s="240"/>
      <c r="B526" s="241"/>
      <c r="C526" s="241"/>
      <c r="D526" s="241"/>
      <c r="E526" s="241"/>
      <c r="F526" s="241"/>
      <c r="G526" s="241"/>
      <c r="H526" s="241"/>
      <c r="I526" s="241"/>
      <c r="J526" s="241"/>
      <c r="K526" s="241"/>
      <c r="L526" s="241"/>
      <c r="M526" s="241"/>
      <c r="N526" s="241"/>
      <c r="O526" s="241"/>
      <c r="P526" s="241"/>
      <c r="Q526" s="241"/>
      <c r="R526" s="241"/>
      <c r="S526" s="241"/>
      <c r="T526" s="241"/>
      <c r="U526" s="241" t="s">
        <v>713</v>
      </c>
      <c r="V526" s="241"/>
      <c r="W526" s="241"/>
      <c r="X526" s="241"/>
      <c r="Y526" s="241"/>
      <c r="Z526" s="241"/>
      <c r="AA526" s="241"/>
      <c r="AB526" s="241"/>
      <c r="AC526" s="241" t="s">
        <v>322</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c r="DV526" s="241"/>
      <c r="DW526" s="241"/>
      <c r="DX526" s="241"/>
      <c r="DY526" s="241"/>
      <c r="DZ526" s="241"/>
      <c r="EA526" s="241"/>
      <c r="EB526" s="241"/>
      <c r="EC526" s="241"/>
      <c r="ED526" s="241"/>
      <c r="EE526" s="241"/>
      <c r="EF526" s="241"/>
      <c r="EG526" s="241"/>
      <c r="EH526" s="241"/>
      <c r="EI526" s="241"/>
      <c r="EJ526" s="241"/>
      <c r="EK526" s="241"/>
      <c r="EL526" s="241"/>
      <c r="EM526" s="241"/>
      <c r="EN526" s="241"/>
      <c r="EO526" s="241"/>
      <c r="EP526" s="241"/>
      <c r="EQ526" s="241"/>
      <c r="ER526" s="241"/>
      <c r="ES526" s="241"/>
      <c r="ET526" s="241"/>
      <c r="EU526" s="241"/>
      <c r="EV526" s="241"/>
      <c r="EW526" s="241"/>
      <c r="EX526" s="241"/>
      <c r="EY526" s="241"/>
      <c r="EZ526" s="241"/>
      <c r="FA526" s="241"/>
      <c r="FB526" s="241"/>
      <c r="FC526" s="241"/>
      <c r="FD526" s="241"/>
      <c r="FE526" s="241"/>
      <c r="FF526" s="241"/>
      <c r="FG526" s="241"/>
      <c r="FH526" s="241"/>
      <c r="FI526" s="241"/>
      <c r="FJ526" s="241"/>
      <c r="FK526" s="241"/>
      <c r="FL526" s="241"/>
      <c r="FM526" s="241"/>
      <c r="FN526" s="241"/>
      <c r="FO526" s="241"/>
      <c r="FP526" s="241"/>
      <c r="FQ526" s="241"/>
      <c r="FR526" s="241"/>
      <c r="FS526" s="241"/>
      <c r="FT526" s="241"/>
      <c r="FU526" s="241"/>
      <c r="FV526" s="241"/>
      <c r="FW526" s="241"/>
      <c r="FX526" s="241"/>
      <c r="FY526" s="241"/>
      <c r="FZ526" s="241"/>
      <c r="GA526" s="241"/>
      <c r="GB526" s="241"/>
      <c r="GC526" s="241"/>
      <c r="GD526" s="241"/>
      <c r="GE526" s="241"/>
      <c r="GF526" s="241"/>
      <c r="GG526" s="241"/>
      <c r="GH526" s="241"/>
      <c r="GI526" s="241"/>
      <c r="GJ526" s="241"/>
      <c r="GK526" s="241"/>
      <c r="GL526" s="241"/>
      <c r="GM526" s="241"/>
      <c r="GN526" s="241"/>
      <c r="GO526" s="241"/>
      <c r="GP526" s="241"/>
      <c r="GQ526" s="241"/>
      <c r="GR526" s="241"/>
      <c r="GS526" s="241"/>
      <c r="GT526" s="241"/>
      <c r="GU526" s="241"/>
      <c r="GV526" s="241"/>
      <c r="GW526" s="241"/>
      <c r="GX526" s="241"/>
      <c r="GY526" s="241"/>
      <c r="GZ526" s="241"/>
      <c r="HA526" s="241"/>
      <c r="HB526" s="241"/>
      <c r="HC526" s="241"/>
      <c r="HD526" s="241"/>
      <c r="HE526" s="241"/>
      <c r="HF526" s="241"/>
    </row>
    <row r="527" spans="1:214" s="299" customFormat="1" ht="15" customHeight="1">
      <c r="A527" s="240"/>
      <c r="B527" s="241"/>
      <c r="C527" s="241"/>
      <c r="D527" s="241"/>
      <c r="E527" s="241"/>
      <c r="F527" s="241"/>
      <c r="G527" s="241"/>
      <c r="H527" s="241"/>
      <c r="I527" s="241"/>
      <c r="J527" s="241"/>
      <c r="K527" s="241"/>
      <c r="L527" s="241"/>
      <c r="M527" s="241"/>
      <c r="N527" s="241"/>
      <c r="O527" s="241"/>
      <c r="P527" s="241"/>
      <c r="Q527" s="241"/>
      <c r="R527" s="241"/>
      <c r="S527" s="241"/>
      <c r="T527" s="241"/>
      <c r="U527" s="241" t="s">
        <v>714</v>
      </c>
      <c r="V527" s="241"/>
      <c r="W527" s="241"/>
      <c r="X527" s="241"/>
      <c r="Y527" s="241"/>
      <c r="Z527" s="241"/>
      <c r="AA527" s="241"/>
      <c r="AB527" s="241"/>
      <c r="AC527" s="241" t="s">
        <v>325</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c r="DV527" s="241"/>
      <c r="DW527" s="241"/>
      <c r="DX527" s="241"/>
      <c r="DY527" s="241"/>
      <c r="DZ527" s="241"/>
      <c r="EA527" s="241"/>
      <c r="EB527" s="241"/>
      <c r="EC527" s="241"/>
      <c r="ED527" s="241"/>
      <c r="EE527" s="241"/>
      <c r="EF527" s="241"/>
      <c r="EG527" s="241"/>
      <c r="EH527" s="241"/>
      <c r="EI527" s="241"/>
      <c r="EJ527" s="241"/>
      <c r="EK527" s="241"/>
      <c r="EL527" s="241"/>
      <c r="EM527" s="241"/>
      <c r="EN527" s="241"/>
      <c r="EO527" s="241"/>
      <c r="EP527" s="241"/>
      <c r="EQ527" s="241"/>
      <c r="ER527" s="241"/>
      <c r="ES527" s="241"/>
      <c r="ET527" s="241"/>
      <c r="EU527" s="241"/>
      <c r="EV527" s="241"/>
      <c r="EW527" s="241"/>
      <c r="EX527" s="241"/>
      <c r="EY527" s="241"/>
      <c r="EZ527" s="241"/>
      <c r="FA527" s="241"/>
      <c r="FB527" s="241"/>
      <c r="FC527" s="241"/>
      <c r="FD527" s="241"/>
      <c r="FE527" s="241"/>
      <c r="FF527" s="241"/>
      <c r="FG527" s="241"/>
      <c r="FH527" s="241"/>
      <c r="FI527" s="241"/>
      <c r="FJ527" s="241"/>
      <c r="FK527" s="241"/>
      <c r="FL527" s="241"/>
      <c r="FM527" s="241"/>
      <c r="FN527" s="241"/>
      <c r="FO527" s="241"/>
      <c r="FP527" s="241"/>
      <c r="FQ527" s="241"/>
      <c r="FR527" s="241"/>
      <c r="FS527" s="241"/>
      <c r="FT527" s="241"/>
      <c r="FU527" s="241"/>
      <c r="FV527" s="241"/>
      <c r="FW527" s="241"/>
      <c r="FX527" s="241"/>
      <c r="FY527" s="241"/>
      <c r="FZ527" s="241"/>
      <c r="GA527" s="241"/>
      <c r="GB527" s="241"/>
      <c r="GC527" s="241"/>
      <c r="GD527" s="241"/>
      <c r="GE527" s="241"/>
      <c r="GF527" s="241"/>
      <c r="GG527" s="241"/>
      <c r="GH527" s="241"/>
      <c r="GI527" s="241"/>
      <c r="GJ527" s="241"/>
      <c r="GK527" s="241"/>
      <c r="GL527" s="241"/>
      <c r="GM527" s="241"/>
      <c r="GN527" s="241"/>
      <c r="GO527" s="241"/>
      <c r="GP527" s="241"/>
      <c r="GQ527" s="241"/>
      <c r="GR527" s="241"/>
      <c r="GS527" s="241"/>
      <c r="GT527" s="241"/>
      <c r="GU527" s="241"/>
      <c r="GV527" s="241"/>
      <c r="GW527" s="241"/>
      <c r="GX527" s="241"/>
      <c r="GY527" s="241"/>
      <c r="GZ527" s="241"/>
      <c r="HA527" s="241"/>
      <c r="HB527" s="241"/>
      <c r="HC527" s="241"/>
      <c r="HD527" s="241"/>
      <c r="HE527" s="241"/>
      <c r="HF527" s="241"/>
    </row>
    <row r="528" spans="1:214" s="299" customFormat="1" ht="15" customHeight="1">
      <c r="A528" s="240"/>
      <c r="B528" s="241"/>
      <c r="C528" s="241"/>
      <c r="D528" s="241"/>
      <c r="E528" s="241"/>
      <c r="F528" s="241"/>
      <c r="G528" s="241"/>
      <c r="H528" s="241"/>
      <c r="I528" s="241"/>
      <c r="J528" s="241"/>
      <c r="K528" s="241"/>
      <c r="L528" s="241"/>
      <c r="M528" s="241"/>
      <c r="N528" s="241"/>
      <c r="O528" s="241"/>
      <c r="P528" s="241"/>
      <c r="Q528" s="241"/>
      <c r="R528" s="241"/>
      <c r="S528" s="241"/>
      <c r="T528" s="241"/>
      <c r="U528" s="241" t="s">
        <v>715</v>
      </c>
      <c r="V528" s="241"/>
      <c r="W528" s="241"/>
      <c r="X528" s="241"/>
      <c r="Y528" s="241"/>
      <c r="Z528" s="241"/>
      <c r="AA528" s="241"/>
      <c r="AB528" s="241"/>
      <c r="AC528" s="241" t="s">
        <v>322</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c r="DV528" s="241"/>
      <c r="DW528" s="241"/>
      <c r="DX528" s="241"/>
      <c r="DY528" s="241"/>
      <c r="DZ528" s="241"/>
      <c r="EA528" s="241"/>
      <c r="EB528" s="241"/>
      <c r="EC528" s="241"/>
      <c r="ED528" s="241"/>
      <c r="EE528" s="241"/>
      <c r="EF528" s="241"/>
      <c r="EG528" s="241"/>
      <c r="EH528" s="241"/>
      <c r="EI528" s="241"/>
      <c r="EJ528" s="241"/>
      <c r="EK528" s="241"/>
      <c r="EL528" s="241"/>
      <c r="EM528" s="241"/>
      <c r="EN528" s="241"/>
      <c r="EO528" s="241"/>
      <c r="EP528" s="241"/>
      <c r="EQ528" s="241"/>
      <c r="ER528" s="241"/>
      <c r="ES528" s="241"/>
      <c r="ET528" s="241"/>
      <c r="EU528" s="241"/>
      <c r="EV528" s="241"/>
      <c r="EW528" s="241"/>
      <c r="EX528" s="241"/>
      <c r="EY528" s="241"/>
      <c r="EZ528" s="241"/>
      <c r="FA528" s="241"/>
      <c r="FB528" s="241"/>
      <c r="FC528" s="241"/>
      <c r="FD528" s="241"/>
      <c r="FE528" s="241"/>
      <c r="FF528" s="241"/>
      <c r="FG528" s="241"/>
      <c r="FH528" s="241"/>
      <c r="FI528" s="241"/>
      <c r="FJ528" s="241"/>
      <c r="FK528" s="241"/>
      <c r="FL528" s="241"/>
      <c r="FM528" s="241"/>
      <c r="FN528" s="241"/>
      <c r="FO528" s="241"/>
      <c r="FP528" s="241"/>
      <c r="FQ528" s="241"/>
      <c r="FR528" s="241"/>
      <c r="FS528" s="241"/>
      <c r="FT528" s="241"/>
      <c r="FU528" s="241"/>
      <c r="FV528" s="241"/>
      <c r="FW528" s="241"/>
      <c r="FX528" s="241"/>
      <c r="FY528" s="241"/>
      <c r="FZ528" s="241"/>
      <c r="GA528" s="241"/>
      <c r="GB528" s="241"/>
      <c r="GC528" s="241"/>
      <c r="GD528" s="241"/>
      <c r="GE528" s="241"/>
      <c r="GF528" s="241"/>
      <c r="GG528" s="241"/>
      <c r="GH528" s="241"/>
      <c r="GI528" s="241"/>
      <c r="GJ528" s="241"/>
      <c r="GK528" s="241"/>
      <c r="GL528" s="241"/>
      <c r="GM528" s="241"/>
      <c r="GN528" s="241"/>
      <c r="GO528" s="241"/>
      <c r="GP528" s="241"/>
      <c r="GQ528" s="241"/>
      <c r="GR528" s="241"/>
      <c r="GS528" s="241"/>
      <c r="GT528" s="241"/>
      <c r="GU528" s="241"/>
      <c r="GV528" s="241"/>
      <c r="GW528" s="241"/>
      <c r="GX528" s="241"/>
      <c r="GY528" s="241"/>
      <c r="GZ528" s="241"/>
      <c r="HA528" s="241"/>
      <c r="HB528" s="241"/>
      <c r="HC528" s="241"/>
      <c r="HD528" s="241"/>
      <c r="HE528" s="241"/>
      <c r="HF528" s="241"/>
    </row>
    <row r="529" spans="1:214" s="299" customFormat="1" ht="15" customHeight="1">
      <c r="A529" s="240"/>
      <c r="B529" s="241"/>
      <c r="C529" s="241"/>
      <c r="D529" s="241"/>
      <c r="E529" s="241"/>
      <c r="F529" s="241"/>
      <c r="G529" s="241"/>
      <c r="H529" s="241"/>
      <c r="I529" s="241"/>
      <c r="J529" s="241"/>
      <c r="K529" s="241"/>
      <c r="L529" s="241"/>
      <c r="M529" s="241"/>
      <c r="N529" s="241"/>
      <c r="O529" s="241"/>
      <c r="P529" s="241"/>
      <c r="Q529" s="241"/>
      <c r="R529" s="241"/>
      <c r="S529" s="241"/>
      <c r="T529" s="241"/>
      <c r="U529" s="241" t="s">
        <v>716</v>
      </c>
      <c r="V529" s="241"/>
      <c r="W529" s="241"/>
      <c r="X529" s="241"/>
      <c r="Y529" s="241"/>
      <c r="Z529" s="241"/>
      <c r="AA529" s="241"/>
      <c r="AB529" s="241"/>
      <c r="AC529" s="241" t="s">
        <v>316</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c r="DV529" s="241"/>
      <c r="DW529" s="241"/>
      <c r="DX529" s="241"/>
      <c r="DY529" s="241"/>
      <c r="DZ529" s="241"/>
      <c r="EA529" s="241"/>
      <c r="EB529" s="241"/>
      <c r="EC529" s="241"/>
      <c r="ED529" s="241"/>
      <c r="EE529" s="241"/>
      <c r="EF529" s="241"/>
      <c r="EG529" s="241"/>
      <c r="EH529" s="241"/>
      <c r="EI529" s="241"/>
      <c r="EJ529" s="241"/>
      <c r="EK529" s="241"/>
      <c r="EL529" s="241"/>
      <c r="EM529" s="241"/>
      <c r="EN529" s="241"/>
      <c r="EO529" s="241"/>
      <c r="EP529" s="241"/>
      <c r="EQ529" s="241"/>
      <c r="ER529" s="241"/>
      <c r="ES529" s="241"/>
      <c r="ET529" s="241"/>
      <c r="EU529" s="241"/>
      <c r="EV529" s="241"/>
      <c r="EW529" s="241"/>
      <c r="EX529" s="241"/>
      <c r="EY529" s="241"/>
      <c r="EZ529" s="241"/>
      <c r="FA529" s="241"/>
      <c r="FB529" s="241"/>
      <c r="FC529" s="241"/>
      <c r="FD529" s="241"/>
      <c r="FE529" s="241"/>
      <c r="FF529" s="241"/>
      <c r="FG529" s="241"/>
      <c r="FH529" s="241"/>
      <c r="FI529" s="241"/>
      <c r="FJ529" s="241"/>
      <c r="FK529" s="241"/>
      <c r="FL529" s="241"/>
      <c r="FM529" s="241"/>
      <c r="FN529" s="241"/>
      <c r="FO529" s="241"/>
      <c r="FP529" s="241"/>
      <c r="FQ529" s="241"/>
      <c r="FR529" s="241"/>
      <c r="FS529" s="241"/>
      <c r="FT529" s="241"/>
      <c r="FU529" s="241"/>
      <c r="FV529" s="241"/>
      <c r="FW529" s="241"/>
      <c r="FX529" s="241"/>
      <c r="FY529" s="241"/>
      <c r="FZ529" s="241"/>
      <c r="GA529" s="241"/>
      <c r="GB529" s="241"/>
      <c r="GC529" s="241"/>
      <c r="GD529" s="241"/>
      <c r="GE529" s="241"/>
      <c r="GF529" s="241"/>
      <c r="GG529" s="241"/>
      <c r="GH529" s="241"/>
      <c r="GI529" s="241"/>
      <c r="GJ529" s="241"/>
      <c r="GK529" s="241"/>
      <c r="GL529" s="241"/>
      <c r="GM529" s="241"/>
      <c r="GN529" s="241"/>
      <c r="GO529" s="241"/>
      <c r="GP529" s="241"/>
      <c r="GQ529" s="241"/>
      <c r="GR529" s="241"/>
      <c r="GS529" s="241"/>
      <c r="GT529" s="241"/>
      <c r="GU529" s="241"/>
      <c r="GV529" s="241"/>
      <c r="GW529" s="241"/>
      <c r="GX529" s="241"/>
      <c r="GY529" s="241"/>
      <c r="GZ529" s="241"/>
      <c r="HA529" s="241"/>
      <c r="HB529" s="241"/>
      <c r="HC529" s="241"/>
      <c r="HD529" s="241"/>
      <c r="HE529" s="241"/>
      <c r="HF529" s="241"/>
    </row>
    <row r="530" spans="1:214" s="299" customFormat="1" ht="15" customHeight="1">
      <c r="A530" s="240"/>
      <c r="B530" s="241"/>
      <c r="C530" s="241"/>
      <c r="D530" s="241"/>
      <c r="E530" s="241"/>
      <c r="F530" s="241"/>
      <c r="G530" s="241"/>
      <c r="H530" s="241"/>
      <c r="I530" s="241"/>
      <c r="J530" s="241"/>
      <c r="K530" s="241"/>
      <c r="L530" s="241"/>
      <c r="M530" s="241"/>
      <c r="N530" s="241"/>
      <c r="O530" s="241"/>
      <c r="P530" s="241"/>
      <c r="Q530" s="241"/>
      <c r="R530" s="241"/>
      <c r="S530" s="241"/>
      <c r="T530" s="241"/>
      <c r="U530" s="241" t="s">
        <v>717</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c r="DV530" s="241"/>
      <c r="DW530" s="241"/>
      <c r="DX530" s="241"/>
      <c r="DY530" s="241"/>
      <c r="DZ530" s="241"/>
      <c r="EA530" s="241"/>
      <c r="EB530" s="241"/>
      <c r="EC530" s="241"/>
      <c r="ED530" s="241"/>
      <c r="EE530" s="241"/>
      <c r="EF530" s="241"/>
      <c r="EG530" s="241"/>
      <c r="EH530" s="241"/>
      <c r="EI530" s="241"/>
      <c r="EJ530" s="241"/>
      <c r="EK530" s="241"/>
      <c r="EL530" s="241"/>
      <c r="EM530" s="241"/>
      <c r="EN530" s="241"/>
      <c r="EO530" s="241"/>
      <c r="EP530" s="241"/>
      <c r="EQ530" s="241"/>
      <c r="ER530" s="241"/>
      <c r="ES530" s="241"/>
      <c r="ET530" s="241"/>
      <c r="EU530" s="241"/>
      <c r="EV530" s="241"/>
      <c r="EW530" s="241"/>
      <c r="EX530" s="241"/>
      <c r="EY530" s="241"/>
      <c r="EZ530" s="241"/>
      <c r="FA530" s="241"/>
      <c r="FB530" s="241"/>
      <c r="FC530" s="241"/>
      <c r="FD530" s="241"/>
      <c r="FE530" s="241"/>
      <c r="FF530" s="241"/>
      <c r="FG530" s="241"/>
      <c r="FH530" s="241"/>
      <c r="FI530" s="241"/>
      <c r="FJ530" s="241"/>
      <c r="FK530" s="241"/>
      <c r="FL530" s="241"/>
      <c r="FM530" s="241"/>
      <c r="FN530" s="241"/>
      <c r="FO530" s="241"/>
      <c r="FP530" s="241"/>
      <c r="FQ530" s="241"/>
      <c r="FR530" s="241"/>
      <c r="FS530" s="241"/>
      <c r="FT530" s="241"/>
      <c r="FU530" s="241"/>
      <c r="FV530" s="241"/>
      <c r="FW530" s="241"/>
      <c r="FX530" s="241"/>
      <c r="FY530" s="241"/>
      <c r="FZ530" s="241"/>
      <c r="GA530" s="241"/>
      <c r="GB530" s="241"/>
      <c r="GC530" s="241"/>
      <c r="GD530" s="241"/>
      <c r="GE530" s="241"/>
      <c r="GF530" s="241"/>
      <c r="GG530" s="241"/>
      <c r="GH530" s="241"/>
      <c r="GI530" s="241"/>
      <c r="GJ530" s="241"/>
      <c r="GK530" s="241"/>
      <c r="GL530" s="241"/>
      <c r="GM530" s="241"/>
      <c r="GN530" s="241"/>
      <c r="GO530" s="241"/>
      <c r="GP530" s="241"/>
      <c r="GQ530" s="241"/>
      <c r="GR530" s="241"/>
      <c r="GS530" s="241"/>
      <c r="GT530" s="241"/>
      <c r="GU530" s="241"/>
      <c r="GV530" s="241"/>
      <c r="GW530" s="241"/>
      <c r="GX530" s="241"/>
      <c r="GY530" s="241"/>
      <c r="GZ530" s="241"/>
      <c r="HA530" s="241"/>
      <c r="HB530" s="241"/>
      <c r="HC530" s="241"/>
      <c r="HD530" s="241"/>
      <c r="HE530" s="241"/>
      <c r="HF530" s="241"/>
    </row>
    <row r="531" spans="1:214" s="299" customFormat="1" ht="15" customHeight="1">
      <c r="A531" s="240"/>
      <c r="B531" s="241"/>
      <c r="C531" s="241"/>
      <c r="D531" s="241"/>
      <c r="E531" s="241"/>
      <c r="F531" s="241"/>
      <c r="G531" s="241"/>
      <c r="H531" s="241"/>
      <c r="I531" s="241"/>
      <c r="J531" s="241"/>
      <c r="K531" s="241"/>
      <c r="L531" s="241"/>
      <c r="M531" s="241"/>
      <c r="N531" s="241"/>
      <c r="O531" s="241"/>
      <c r="P531" s="241"/>
      <c r="Q531" s="241"/>
      <c r="R531" s="241"/>
      <c r="S531" s="241"/>
      <c r="T531" s="241"/>
      <c r="U531" s="241" t="s">
        <v>718</v>
      </c>
      <c r="V531" s="241"/>
      <c r="W531" s="241"/>
      <c r="X531" s="241"/>
      <c r="Y531" s="241"/>
      <c r="Z531" s="241"/>
      <c r="AA531" s="241"/>
      <c r="AB531" s="241"/>
      <c r="AC531" s="241" t="s">
        <v>366</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c r="DD531" s="241"/>
      <c r="DE531" s="241"/>
      <c r="DF531" s="241"/>
      <c r="DG531" s="241"/>
      <c r="DH531" s="241"/>
      <c r="DI531" s="241"/>
      <c r="DJ531" s="241"/>
      <c r="DK531" s="241"/>
      <c r="DL531" s="241"/>
      <c r="DM531" s="241"/>
      <c r="DN531" s="241"/>
      <c r="DO531" s="241"/>
      <c r="DP531" s="241"/>
      <c r="DQ531" s="241"/>
      <c r="DR531" s="241"/>
      <c r="DS531" s="241"/>
      <c r="DT531" s="241"/>
      <c r="DU531" s="241"/>
      <c r="DV531" s="241"/>
      <c r="DW531" s="241"/>
      <c r="DX531" s="241"/>
      <c r="DY531" s="241"/>
      <c r="DZ531" s="241"/>
      <c r="EA531" s="241"/>
      <c r="EB531" s="241"/>
      <c r="EC531" s="241"/>
      <c r="ED531" s="241"/>
      <c r="EE531" s="241"/>
      <c r="EF531" s="241"/>
      <c r="EG531" s="241"/>
      <c r="EH531" s="241"/>
      <c r="EI531" s="241"/>
      <c r="EJ531" s="241"/>
      <c r="EK531" s="241"/>
      <c r="EL531" s="241"/>
      <c r="EM531" s="241"/>
      <c r="EN531" s="241"/>
      <c r="EO531" s="241"/>
      <c r="EP531" s="241"/>
      <c r="EQ531" s="241"/>
      <c r="ER531" s="241"/>
      <c r="ES531" s="241"/>
      <c r="ET531" s="241"/>
      <c r="EU531" s="241"/>
      <c r="EV531" s="241"/>
      <c r="EW531" s="241"/>
      <c r="EX531" s="241"/>
      <c r="EY531" s="241"/>
      <c r="EZ531" s="241"/>
      <c r="FA531" s="241"/>
      <c r="FB531" s="241"/>
      <c r="FC531" s="241"/>
      <c r="FD531" s="241"/>
      <c r="FE531" s="241"/>
      <c r="FF531" s="241"/>
      <c r="FG531" s="241"/>
      <c r="FH531" s="241"/>
      <c r="FI531" s="241"/>
      <c r="FJ531" s="241"/>
      <c r="FK531" s="241"/>
      <c r="FL531" s="241"/>
      <c r="FM531" s="241"/>
      <c r="FN531" s="241"/>
      <c r="FO531" s="241"/>
      <c r="FP531" s="241"/>
      <c r="FQ531" s="241"/>
      <c r="FR531" s="241"/>
      <c r="FS531" s="241"/>
      <c r="FT531" s="241"/>
      <c r="FU531" s="241"/>
      <c r="FV531" s="241"/>
      <c r="FW531" s="241"/>
      <c r="FX531" s="241"/>
      <c r="FY531" s="241"/>
      <c r="FZ531" s="241"/>
      <c r="GA531" s="241"/>
      <c r="GB531" s="241"/>
      <c r="GC531" s="241"/>
      <c r="GD531" s="241"/>
      <c r="GE531" s="241"/>
      <c r="GF531" s="241"/>
      <c r="GG531" s="241"/>
      <c r="GH531" s="241"/>
      <c r="GI531" s="241"/>
      <c r="GJ531" s="241"/>
      <c r="GK531" s="241"/>
      <c r="GL531" s="241"/>
      <c r="GM531" s="241"/>
      <c r="GN531" s="241"/>
      <c r="GO531" s="241"/>
      <c r="GP531" s="241"/>
      <c r="GQ531" s="241"/>
      <c r="GR531" s="241"/>
      <c r="GS531" s="241"/>
      <c r="GT531" s="241"/>
      <c r="GU531" s="241"/>
      <c r="GV531" s="241"/>
      <c r="GW531" s="241"/>
      <c r="GX531" s="241"/>
      <c r="GY531" s="241"/>
      <c r="GZ531" s="241"/>
      <c r="HA531" s="241"/>
      <c r="HB531" s="241"/>
      <c r="HC531" s="241"/>
      <c r="HD531" s="241"/>
      <c r="HE531" s="241"/>
      <c r="HF531" s="241"/>
    </row>
    <row r="532" spans="1:214" s="240" customFormat="1" ht="15" customHeight="1">
      <c r="E532" s="241"/>
      <c r="F532" s="241"/>
      <c r="G532" s="241"/>
      <c r="H532" s="241"/>
      <c r="I532" s="241"/>
      <c r="J532" s="241"/>
      <c r="K532" s="241"/>
      <c r="L532" s="241"/>
      <c r="M532" s="241"/>
      <c r="N532" s="241"/>
      <c r="O532" s="241"/>
      <c r="P532" s="241"/>
      <c r="Q532" s="241"/>
      <c r="R532" s="241"/>
      <c r="S532" s="241"/>
      <c r="T532" s="241"/>
      <c r="U532" s="241" t="s">
        <v>719</v>
      </c>
      <c r="V532" s="241"/>
      <c r="W532" s="241"/>
      <c r="X532" s="241"/>
      <c r="Y532" s="241"/>
      <c r="Z532" s="241"/>
      <c r="AA532" s="241"/>
      <c r="AB532" s="241"/>
      <c r="AC532" s="241" t="s">
        <v>386</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c r="DD532" s="241"/>
      <c r="DE532" s="241"/>
      <c r="DF532" s="241"/>
      <c r="DG532" s="241"/>
      <c r="DH532" s="241"/>
      <c r="DI532" s="241"/>
      <c r="DJ532" s="241"/>
      <c r="DK532" s="241"/>
      <c r="DL532" s="241"/>
      <c r="DM532" s="241"/>
      <c r="DN532" s="241"/>
      <c r="DO532" s="241"/>
      <c r="DP532" s="241"/>
      <c r="DQ532" s="241"/>
      <c r="DR532" s="241"/>
      <c r="DS532" s="241"/>
      <c r="DT532" s="241"/>
      <c r="DU532" s="241"/>
      <c r="DV532" s="241"/>
      <c r="DW532" s="241"/>
      <c r="DX532" s="241"/>
      <c r="DY532" s="241"/>
      <c r="DZ532" s="241"/>
      <c r="EA532" s="241"/>
      <c r="EB532" s="241"/>
      <c r="EC532" s="241"/>
      <c r="ED532" s="241"/>
      <c r="EE532" s="241"/>
      <c r="EF532" s="241"/>
      <c r="EG532" s="241"/>
      <c r="EH532" s="241"/>
      <c r="EI532" s="241"/>
      <c r="EJ532" s="241"/>
      <c r="EK532" s="241"/>
      <c r="EL532" s="241"/>
      <c r="EM532" s="241"/>
      <c r="EN532" s="241"/>
      <c r="EO532" s="241"/>
      <c r="EP532" s="241"/>
      <c r="EQ532" s="241"/>
      <c r="ER532" s="241"/>
      <c r="ES532" s="241"/>
      <c r="ET532" s="241"/>
      <c r="EU532" s="241"/>
      <c r="EV532" s="241"/>
      <c r="EW532" s="241"/>
      <c r="EX532" s="241"/>
      <c r="EY532" s="241"/>
      <c r="EZ532" s="241"/>
      <c r="FA532" s="241"/>
      <c r="FB532" s="241"/>
      <c r="FC532" s="241"/>
      <c r="FD532" s="241"/>
      <c r="FE532" s="241"/>
      <c r="FF532" s="241"/>
      <c r="FG532" s="241"/>
      <c r="FH532" s="241"/>
      <c r="FI532" s="241"/>
      <c r="FJ532" s="241"/>
      <c r="FK532" s="241"/>
      <c r="FL532" s="241"/>
      <c r="FM532" s="241"/>
      <c r="FN532" s="241"/>
      <c r="FO532" s="241"/>
      <c r="FP532" s="241"/>
      <c r="FQ532" s="241"/>
      <c r="FR532" s="241"/>
      <c r="FS532" s="241"/>
      <c r="FT532" s="241"/>
      <c r="FU532" s="241"/>
      <c r="FV532" s="241"/>
      <c r="FW532" s="241"/>
      <c r="FX532" s="241"/>
      <c r="FY532" s="241"/>
      <c r="FZ532" s="241"/>
      <c r="GA532" s="241"/>
      <c r="GB532" s="241"/>
      <c r="GC532" s="241"/>
      <c r="GD532" s="241"/>
      <c r="GE532" s="241"/>
      <c r="GF532" s="241"/>
      <c r="GG532" s="241"/>
      <c r="GH532" s="241"/>
      <c r="GI532" s="241"/>
      <c r="GJ532" s="241"/>
      <c r="GK532" s="241"/>
      <c r="GL532" s="241"/>
      <c r="GM532" s="241"/>
      <c r="GN532" s="241"/>
      <c r="GO532" s="241"/>
      <c r="GP532" s="241"/>
      <c r="GQ532" s="241"/>
      <c r="GR532" s="241"/>
      <c r="GS532" s="241"/>
      <c r="GT532" s="241"/>
      <c r="GU532" s="241"/>
      <c r="GV532" s="241"/>
      <c r="GW532" s="241"/>
      <c r="GX532" s="241"/>
      <c r="GY532" s="241"/>
      <c r="GZ532" s="241"/>
      <c r="HA532" s="241"/>
      <c r="HB532" s="241"/>
      <c r="HC532" s="241"/>
      <c r="HD532" s="241"/>
      <c r="HE532" s="241"/>
      <c r="HF532" s="241"/>
    </row>
    <row r="533" spans="1:214" s="299" customFormat="1" ht="15" customHeight="1">
      <c r="A533" s="240"/>
      <c r="B533" s="241"/>
      <c r="C533" s="241"/>
      <c r="D533" s="241"/>
      <c r="E533" s="241"/>
      <c r="F533" s="241"/>
      <c r="G533" s="241"/>
      <c r="H533" s="241"/>
      <c r="I533" s="241"/>
      <c r="J533" s="241"/>
      <c r="K533" s="241"/>
      <c r="L533" s="241"/>
      <c r="M533" s="241"/>
      <c r="N533" s="241"/>
      <c r="O533" s="241"/>
      <c r="P533" s="241"/>
      <c r="Q533" s="241"/>
      <c r="R533" s="241"/>
      <c r="S533" s="241"/>
      <c r="T533" s="241"/>
      <c r="U533" s="241" t="s">
        <v>720</v>
      </c>
      <c r="V533" s="241"/>
      <c r="W533" s="241"/>
      <c r="X533" s="241"/>
      <c r="Y533" s="241"/>
      <c r="Z533" s="241"/>
      <c r="AA533" s="241"/>
      <c r="AB533" s="241"/>
      <c r="AC533" s="241" t="s">
        <v>322</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c r="DD533" s="241"/>
      <c r="DE533" s="241"/>
      <c r="DF533" s="241"/>
      <c r="DG533" s="241"/>
      <c r="DH533" s="241"/>
      <c r="DI533" s="241"/>
      <c r="DJ533" s="241"/>
      <c r="DK533" s="241"/>
      <c r="DL533" s="241"/>
      <c r="DM533" s="241"/>
      <c r="DN533" s="241"/>
      <c r="DO533" s="241"/>
      <c r="DP533" s="241"/>
      <c r="DQ533" s="241"/>
      <c r="DR533" s="241"/>
      <c r="DS533" s="241"/>
      <c r="DT533" s="241"/>
      <c r="DU533" s="241"/>
      <c r="DV533" s="241"/>
      <c r="DW533" s="241"/>
      <c r="DX533" s="241"/>
      <c r="DY533" s="241"/>
      <c r="DZ533" s="241"/>
      <c r="EA533" s="241"/>
      <c r="EB533" s="241"/>
      <c r="EC533" s="241"/>
      <c r="ED533" s="241"/>
      <c r="EE533" s="241"/>
      <c r="EF533" s="241"/>
      <c r="EG533" s="241"/>
      <c r="EH533" s="241"/>
      <c r="EI533" s="241"/>
      <c r="EJ533" s="241"/>
      <c r="EK533" s="241"/>
      <c r="EL533" s="241"/>
      <c r="EM533" s="241"/>
      <c r="EN533" s="241"/>
      <c r="EO533" s="241"/>
      <c r="EP533" s="241"/>
      <c r="EQ533" s="241"/>
      <c r="ER533" s="241"/>
      <c r="ES533" s="241"/>
      <c r="ET533" s="241"/>
      <c r="EU533" s="241"/>
      <c r="EV533" s="241"/>
      <c r="EW533" s="241"/>
      <c r="EX533" s="241"/>
      <c r="EY533" s="241"/>
      <c r="EZ533" s="241"/>
      <c r="FA533" s="241"/>
      <c r="FB533" s="241"/>
      <c r="FC533" s="241"/>
      <c r="FD533" s="241"/>
      <c r="FE533" s="241"/>
      <c r="FF533" s="241"/>
      <c r="FG533" s="241"/>
      <c r="FH533" s="241"/>
      <c r="FI533" s="241"/>
      <c r="FJ533" s="241"/>
      <c r="FK533" s="241"/>
      <c r="FL533" s="241"/>
      <c r="FM533" s="241"/>
      <c r="FN533" s="241"/>
      <c r="FO533" s="241"/>
      <c r="FP533" s="241"/>
      <c r="FQ533" s="241"/>
      <c r="FR533" s="241"/>
      <c r="FS533" s="241"/>
      <c r="FT533" s="241"/>
      <c r="FU533" s="241"/>
      <c r="FV533" s="241"/>
      <c r="FW533" s="241"/>
      <c r="FX533" s="241"/>
      <c r="FY533" s="241"/>
      <c r="FZ533" s="241"/>
      <c r="GA533" s="241"/>
      <c r="GB533" s="241"/>
      <c r="GC533" s="241"/>
      <c r="GD533" s="241"/>
      <c r="GE533" s="241"/>
      <c r="GF533" s="241"/>
      <c r="GG533" s="241"/>
      <c r="GH533" s="241"/>
      <c r="GI533" s="241"/>
      <c r="GJ533" s="241"/>
      <c r="GK533" s="241"/>
      <c r="GL533" s="241"/>
      <c r="GM533" s="241"/>
      <c r="GN533" s="241"/>
      <c r="GO533" s="241"/>
      <c r="GP533" s="241"/>
      <c r="GQ533" s="241"/>
      <c r="GR533" s="241"/>
      <c r="GS533" s="241"/>
      <c r="GT533" s="241"/>
      <c r="GU533" s="241"/>
      <c r="GV533" s="241"/>
      <c r="GW533" s="241"/>
      <c r="GX533" s="241"/>
      <c r="GY533" s="241"/>
      <c r="GZ533" s="241"/>
      <c r="HA533" s="241"/>
      <c r="HB533" s="241"/>
      <c r="HC533" s="241"/>
      <c r="HD533" s="241"/>
      <c r="HE533" s="241"/>
      <c r="HF533" s="241"/>
    </row>
    <row r="534" spans="1:214" s="299" customFormat="1" ht="15" customHeight="1">
      <c r="A534" s="240"/>
      <c r="B534" s="241"/>
      <c r="C534" s="241"/>
      <c r="D534" s="241"/>
      <c r="E534" s="241"/>
      <c r="F534" s="241"/>
      <c r="G534" s="241"/>
      <c r="H534" s="241"/>
      <c r="I534" s="241"/>
      <c r="J534" s="241"/>
      <c r="K534" s="241"/>
      <c r="L534" s="241"/>
      <c r="M534" s="241"/>
      <c r="N534" s="241"/>
      <c r="O534" s="241"/>
      <c r="P534" s="241"/>
      <c r="Q534" s="241"/>
      <c r="R534" s="241"/>
      <c r="S534" s="241"/>
      <c r="T534" s="241"/>
      <c r="U534" s="241" t="s">
        <v>721</v>
      </c>
      <c r="V534" s="241"/>
      <c r="W534" s="241"/>
      <c r="X534" s="241"/>
      <c r="Y534" s="241"/>
      <c r="Z534" s="241"/>
      <c r="AA534" s="241"/>
      <c r="AB534" s="241"/>
      <c r="AC534" s="241" t="s">
        <v>322</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41"/>
      <c r="DK534" s="241"/>
      <c r="DL534" s="241"/>
      <c r="DM534" s="241"/>
      <c r="DN534" s="241"/>
      <c r="DO534" s="241"/>
      <c r="DP534" s="241"/>
      <c r="DQ534" s="241"/>
      <c r="DR534" s="241"/>
      <c r="DS534" s="241"/>
      <c r="DT534" s="241"/>
      <c r="DU534" s="241"/>
      <c r="DV534" s="241"/>
      <c r="DW534" s="241"/>
      <c r="DX534" s="241"/>
      <c r="DY534" s="241"/>
      <c r="DZ534" s="241"/>
      <c r="EA534" s="241"/>
      <c r="EB534" s="241"/>
      <c r="EC534" s="241"/>
      <c r="ED534" s="241"/>
      <c r="EE534" s="241"/>
      <c r="EF534" s="241"/>
      <c r="EG534" s="241"/>
      <c r="EH534" s="241"/>
      <c r="EI534" s="241"/>
      <c r="EJ534" s="241"/>
      <c r="EK534" s="241"/>
      <c r="EL534" s="241"/>
      <c r="EM534" s="241"/>
      <c r="EN534" s="241"/>
      <c r="EO534" s="241"/>
      <c r="EP534" s="241"/>
      <c r="EQ534" s="241"/>
      <c r="ER534" s="241"/>
      <c r="ES534" s="241"/>
      <c r="ET534" s="241"/>
      <c r="EU534" s="241"/>
      <c r="EV534" s="241"/>
      <c r="EW534" s="241"/>
      <c r="EX534" s="241"/>
      <c r="EY534" s="241"/>
      <c r="EZ534" s="241"/>
      <c r="FA534" s="241"/>
      <c r="FB534" s="241"/>
      <c r="FC534" s="241"/>
      <c r="FD534" s="241"/>
      <c r="FE534" s="241"/>
      <c r="FF534" s="241"/>
      <c r="FG534" s="241"/>
      <c r="FH534" s="241"/>
      <c r="FI534" s="241"/>
      <c r="FJ534" s="241"/>
      <c r="FK534" s="241"/>
      <c r="FL534" s="241"/>
      <c r="FM534" s="241"/>
      <c r="FN534" s="241"/>
      <c r="FO534" s="241"/>
      <c r="FP534" s="241"/>
      <c r="FQ534" s="241"/>
      <c r="FR534" s="241"/>
      <c r="FS534" s="241"/>
      <c r="FT534" s="241"/>
      <c r="FU534" s="241"/>
      <c r="FV534" s="241"/>
      <c r="FW534" s="241"/>
      <c r="FX534" s="241"/>
      <c r="FY534" s="241"/>
      <c r="FZ534" s="241"/>
      <c r="GA534" s="241"/>
      <c r="GB534" s="241"/>
      <c r="GC534" s="241"/>
      <c r="GD534" s="241"/>
      <c r="GE534" s="241"/>
      <c r="GF534" s="241"/>
      <c r="GG534" s="241"/>
      <c r="GH534" s="241"/>
      <c r="GI534" s="241"/>
      <c r="GJ534" s="241"/>
      <c r="GK534" s="241"/>
      <c r="GL534" s="241"/>
      <c r="GM534" s="241"/>
      <c r="GN534" s="241"/>
      <c r="GO534" s="241"/>
      <c r="GP534" s="241"/>
      <c r="GQ534" s="241"/>
      <c r="GR534" s="241"/>
      <c r="GS534" s="241"/>
      <c r="GT534" s="241"/>
      <c r="GU534" s="241"/>
      <c r="GV534" s="241"/>
      <c r="GW534" s="241"/>
      <c r="GX534" s="241"/>
      <c r="GY534" s="241"/>
      <c r="GZ534" s="241"/>
      <c r="HA534" s="241"/>
      <c r="HB534" s="241"/>
      <c r="HC534" s="241"/>
      <c r="HD534" s="241"/>
      <c r="HE534" s="241"/>
      <c r="HF534" s="241"/>
    </row>
    <row r="535" spans="1:214" s="299" customFormat="1" ht="15" customHeight="1">
      <c r="A535" s="240"/>
      <c r="B535" s="241"/>
      <c r="C535" s="241"/>
      <c r="D535" s="241"/>
      <c r="E535" s="241"/>
      <c r="F535" s="241"/>
      <c r="G535" s="241"/>
      <c r="H535" s="241"/>
      <c r="I535" s="241"/>
      <c r="J535" s="241"/>
      <c r="K535" s="241"/>
      <c r="L535" s="241"/>
      <c r="M535" s="241"/>
      <c r="N535" s="241"/>
      <c r="O535" s="241"/>
      <c r="P535" s="241"/>
      <c r="Q535" s="241"/>
      <c r="R535" s="241"/>
      <c r="S535" s="241"/>
      <c r="T535" s="241"/>
      <c r="U535" s="241" t="s">
        <v>722</v>
      </c>
      <c r="V535" s="241"/>
      <c r="W535" s="241"/>
      <c r="X535" s="241"/>
      <c r="Y535" s="241"/>
      <c r="Z535" s="241"/>
      <c r="AA535" s="241"/>
      <c r="AB535" s="241"/>
      <c r="AC535" s="241" t="s">
        <v>316</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c r="DD535" s="241"/>
      <c r="DE535" s="241"/>
      <c r="DF535" s="241"/>
      <c r="DG535" s="241"/>
      <c r="DH535" s="241"/>
      <c r="DI535" s="241"/>
      <c r="DJ535" s="241"/>
      <c r="DK535" s="241"/>
      <c r="DL535" s="241"/>
      <c r="DM535" s="241"/>
      <c r="DN535" s="241"/>
      <c r="DO535" s="241"/>
      <c r="DP535" s="241"/>
      <c r="DQ535" s="241"/>
      <c r="DR535" s="241"/>
      <c r="DS535" s="241"/>
      <c r="DT535" s="241"/>
      <c r="DU535" s="241"/>
      <c r="DV535" s="241"/>
      <c r="DW535" s="241"/>
      <c r="DX535" s="241"/>
      <c r="DY535" s="241"/>
      <c r="DZ535" s="241"/>
      <c r="EA535" s="241"/>
      <c r="EB535" s="241"/>
      <c r="EC535" s="241"/>
      <c r="ED535" s="241"/>
      <c r="EE535" s="241"/>
      <c r="EF535" s="241"/>
      <c r="EG535" s="241"/>
      <c r="EH535" s="241"/>
      <c r="EI535" s="241"/>
      <c r="EJ535" s="241"/>
      <c r="EK535" s="241"/>
      <c r="EL535" s="241"/>
      <c r="EM535" s="241"/>
      <c r="EN535" s="241"/>
      <c r="EO535" s="241"/>
      <c r="EP535" s="241"/>
      <c r="EQ535" s="241"/>
      <c r="ER535" s="241"/>
      <c r="ES535" s="241"/>
      <c r="ET535" s="241"/>
      <c r="EU535" s="241"/>
      <c r="EV535" s="241"/>
      <c r="EW535" s="241"/>
      <c r="EX535" s="241"/>
      <c r="EY535" s="241"/>
      <c r="EZ535" s="241"/>
      <c r="FA535" s="241"/>
      <c r="FB535" s="241"/>
      <c r="FC535" s="241"/>
      <c r="FD535" s="241"/>
      <c r="FE535" s="241"/>
      <c r="FF535" s="241"/>
      <c r="FG535" s="241"/>
      <c r="FH535" s="241"/>
      <c r="FI535" s="241"/>
      <c r="FJ535" s="241"/>
      <c r="FK535" s="241"/>
      <c r="FL535" s="241"/>
      <c r="FM535" s="241"/>
      <c r="FN535" s="241"/>
      <c r="FO535" s="241"/>
      <c r="FP535" s="241"/>
      <c r="FQ535" s="241"/>
      <c r="FR535" s="241"/>
      <c r="FS535" s="241"/>
      <c r="FT535" s="241"/>
      <c r="FU535" s="241"/>
      <c r="FV535" s="241"/>
      <c r="FW535" s="241"/>
      <c r="FX535" s="241"/>
      <c r="FY535" s="241"/>
      <c r="FZ535" s="241"/>
      <c r="GA535" s="241"/>
      <c r="GB535" s="241"/>
      <c r="GC535" s="241"/>
      <c r="GD535" s="241"/>
      <c r="GE535" s="241"/>
      <c r="GF535" s="241"/>
      <c r="GG535" s="241"/>
      <c r="GH535" s="241"/>
      <c r="GI535" s="241"/>
      <c r="GJ535" s="241"/>
      <c r="GK535" s="241"/>
      <c r="GL535" s="241"/>
      <c r="GM535" s="241"/>
      <c r="GN535" s="241"/>
      <c r="GO535" s="241"/>
      <c r="GP535" s="241"/>
      <c r="GQ535" s="241"/>
      <c r="GR535" s="241"/>
      <c r="GS535" s="241"/>
      <c r="GT535" s="241"/>
      <c r="GU535" s="241"/>
      <c r="GV535" s="241"/>
      <c r="GW535" s="241"/>
      <c r="GX535" s="241"/>
      <c r="GY535" s="241"/>
      <c r="GZ535" s="241"/>
      <c r="HA535" s="241"/>
      <c r="HB535" s="241"/>
      <c r="HC535" s="241"/>
      <c r="HD535" s="241"/>
      <c r="HE535" s="241"/>
      <c r="HF535" s="241"/>
    </row>
    <row r="536" spans="1:214" s="299" customFormat="1" ht="15" customHeight="1">
      <c r="A536" s="240"/>
      <c r="B536" s="241"/>
      <c r="C536" s="241"/>
      <c r="D536" s="241"/>
      <c r="E536" s="241"/>
      <c r="F536" s="241"/>
      <c r="G536" s="241"/>
      <c r="H536" s="241"/>
      <c r="I536" s="241"/>
      <c r="J536" s="241"/>
      <c r="K536" s="241"/>
      <c r="L536" s="241"/>
      <c r="M536" s="241"/>
      <c r="N536" s="241"/>
      <c r="O536" s="241"/>
      <c r="P536" s="241"/>
      <c r="Q536" s="241"/>
      <c r="R536" s="241"/>
      <c r="S536" s="241"/>
      <c r="T536" s="241"/>
      <c r="U536" s="241" t="s">
        <v>723</v>
      </c>
      <c r="V536" s="241"/>
      <c r="W536" s="241"/>
      <c r="X536" s="241"/>
      <c r="Y536" s="241"/>
      <c r="Z536" s="241"/>
      <c r="AA536" s="241"/>
      <c r="AB536" s="241"/>
      <c r="AC536" s="241" t="s">
        <v>386</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c r="DV536" s="241"/>
      <c r="DW536" s="241"/>
      <c r="DX536" s="241"/>
      <c r="DY536" s="241"/>
      <c r="DZ536" s="241"/>
      <c r="EA536" s="241"/>
      <c r="EB536" s="241"/>
      <c r="EC536" s="241"/>
      <c r="ED536" s="241"/>
      <c r="EE536" s="241"/>
      <c r="EF536" s="241"/>
      <c r="EG536" s="241"/>
      <c r="EH536" s="241"/>
      <c r="EI536" s="241"/>
      <c r="EJ536" s="241"/>
      <c r="EK536" s="241"/>
      <c r="EL536" s="241"/>
      <c r="EM536" s="241"/>
      <c r="EN536" s="241"/>
      <c r="EO536" s="241"/>
      <c r="EP536" s="241"/>
      <c r="EQ536" s="241"/>
      <c r="ER536" s="241"/>
      <c r="ES536" s="241"/>
      <c r="ET536" s="241"/>
      <c r="EU536" s="241"/>
      <c r="EV536" s="241"/>
      <c r="EW536" s="241"/>
      <c r="EX536" s="241"/>
      <c r="EY536" s="241"/>
      <c r="EZ536" s="241"/>
      <c r="FA536" s="241"/>
      <c r="FB536" s="241"/>
      <c r="FC536" s="241"/>
      <c r="FD536" s="241"/>
      <c r="FE536" s="241"/>
      <c r="FF536" s="241"/>
      <c r="FG536" s="241"/>
      <c r="FH536" s="241"/>
      <c r="FI536" s="241"/>
      <c r="FJ536" s="241"/>
      <c r="FK536" s="241"/>
      <c r="FL536" s="241"/>
      <c r="FM536" s="241"/>
      <c r="FN536" s="241"/>
      <c r="FO536" s="241"/>
      <c r="FP536" s="241"/>
      <c r="FQ536" s="241"/>
      <c r="FR536" s="241"/>
      <c r="FS536" s="241"/>
      <c r="FT536" s="241"/>
      <c r="FU536" s="241"/>
      <c r="FV536" s="241"/>
      <c r="FW536" s="241"/>
      <c r="FX536" s="241"/>
      <c r="FY536" s="241"/>
      <c r="FZ536" s="241"/>
      <c r="GA536" s="241"/>
      <c r="GB536" s="241"/>
      <c r="GC536" s="241"/>
      <c r="GD536" s="241"/>
      <c r="GE536" s="241"/>
      <c r="GF536" s="241"/>
      <c r="GG536" s="241"/>
      <c r="GH536" s="241"/>
      <c r="GI536" s="241"/>
      <c r="GJ536" s="241"/>
      <c r="GK536" s="241"/>
      <c r="GL536" s="241"/>
      <c r="GM536" s="241"/>
      <c r="GN536" s="241"/>
      <c r="GO536" s="241"/>
      <c r="GP536" s="241"/>
      <c r="GQ536" s="241"/>
      <c r="GR536" s="241"/>
      <c r="GS536" s="241"/>
      <c r="GT536" s="241"/>
      <c r="GU536" s="241"/>
      <c r="GV536" s="241"/>
      <c r="GW536" s="241"/>
      <c r="GX536" s="241"/>
      <c r="GY536" s="241"/>
      <c r="GZ536" s="241"/>
      <c r="HA536" s="241"/>
      <c r="HB536" s="241"/>
      <c r="HC536" s="241"/>
      <c r="HD536" s="241"/>
      <c r="HE536" s="241"/>
      <c r="HF536" s="241"/>
    </row>
    <row r="537" spans="1:214" s="299" customFormat="1" ht="15" customHeight="1">
      <c r="A537" s="240"/>
      <c r="B537" s="241"/>
      <c r="C537" s="241"/>
      <c r="D537" s="241"/>
      <c r="E537" s="241"/>
      <c r="F537" s="241"/>
      <c r="G537" s="241"/>
      <c r="H537" s="241"/>
      <c r="I537" s="241"/>
      <c r="J537" s="241"/>
      <c r="K537" s="241"/>
      <c r="L537" s="241"/>
      <c r="M537" s="241"/>
      <c r="N537" s="241"/>
      <c r="O537" s="241"/>
      <c r="P537" s="241"/>
      <c r="Q537" s="241"/>
      <c r="R537" s="241"/>
      <c r="S537" s="241"/>
      <c r="T537" s="241"/>
      <c r="U537" s="241" t="s">
        <v>724</v>
      </c>
      <c r="V537" s="241"/>
      <c r="W537" s="241"/>
      <c r="X537" s="241"/>
      <c r="Y537" s="241"/>
      <c r="Z537" s="241"/>
      <c r="AA537" s="241"/>
      <c r="AB537" s="241"/>
      <c r="AC537" s="241" t="s">
        <v>350</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c r="DD537" s="241"/>
      <c r="DE537" s="241"/>
      <c r="DF537" s="241"/>
      <c r="DG537" s="241"/>
      <c r="DH537" s="241"/>
      <c r="DI537" s="241"/>
      <c r="DJ537" s="241"/>
      <c r="DK537" s="241"/>
      <c r="DL537" s="241"/>
      <c r="DM537" s="241"/>
      <c r="DN537" s="241"/>
      <c r="DO537" s="241"/>
      <c r="DP537" s="241"/>
      <c r="DQ537" s="241"/>
      <c r="DR537" s="241"/>
      <c r="DS537" s="241"/>
      <c r="DT537" s="241"/>
      <c r="DU537" s="241"/>
      <c r="DV537" s="241"/>
      <c r="DW537" s="241"/>
      <c r="DX537" s="241"/>
      <c r="DY537" s="241"/>
      <c r="DZ537" s="241"/>
      <c r="EA537" s="241"/>
      <c r="EB537" s="241"/>
      <c r="EC537" s="241"/>
      <c r="ED537" s="241"/>
      <c r="EE537" s="241"/>
      <c r="EF537" s="241"/>
      <c r="EG537" s="241"/>
      <c r="EH537" s="241"/>
      <c r="EI537" s="241"/>
      <c r="EJ537" s="241"/>
      <c r="EK537" s="241"/>
      <c r="EL537" s="241"/>
      <c r="EM537" s="241"/>
      <c r="EN537" s="241"/>
      <c r="EO537" s="241"/>
      <c r="EP537" s="241"/>
      <c r="EQ537" s="241"/>
      <c r="ER537" s="241"/>
      <c r="ES537" s="241"/>
      <c r="ET537" s="241"/>
      <c r="EU537" s="241"/>
      <c r="EV537" s="241"/>
      <c r="EW537" s="241"/>
      <c r="EX537" s="241"/>
      <c r="EY537" s="241"/>
      <c r="EZ537" s="241"/>
      <c r="FA537" s="241"/>
      <c r="FB537" s="241"/>
      <c r="FC537" s="241"/>
      <c r="FD537" s="241"/>
      <c r="FE537" s="241"/>
      <c r="FF537" s="241"/>
      <c r="FG537" s="241"/>
      <c r="FH537" s="241"/>
      <c r="FI537" s="241"/>
      <c r="FJ537" s="241"/>
      <c r="FK537" s="241"/>
      <c r="FL537" s="241"/>
      <c r="FM537" s="241"/>
      <c r="FN537" s="241"/>
      <c r="FO537" s="241"/>
      <c r="FP537" s="241"/>
      <c r="FQ537" s="241"/>
      <c r="FR537" s="241"/>
      <c r="FS537" s="241"/>
      <c r="FT537" s="241"/>
      <c r="FU537" s="241"/>
      <c r="FV537" s="241"/>
      <c r="FW537" s="241"/>
      <c r="FX537" s="241"/>
      <c r="FY537" s="241"/>
      <c r="FZ537" s="241"/>
      <c r="GA537" s="241"/>
      <c r="GB537" s="241"/>
      <c r="GC537" s="241"/>
      <c r="GD537" s="241"/>
      <c r="GE537" s="241"/>
      <c r="GF537" s="241"/>
      <c r="GG537" s="241"/>
      <c r="GH537" s="241"/>
      <c r="GI537" s="241"/>
      <c r="GJ537" s="241"/>
      <c r="GK537" s="241"/>
      <c r="GL537" s="241"/>
      <c r="GM537" s="241"/>
      <c r="GN537" s="241"/>
      <c r="GO537" s="241"/>
      <c r="GP537" s="241"/>
      <c r="GQ537" s="241"/>
      <c r="GR537" s="241"/>
      <c r="GS537" s="241"/>
      <c r="GT537" s="241"/>
      <c r="GU537" s="241"/>
      <c r="GV537" s="241"/>
      <c r="GW537" s="241"/>
      <c r="GX537" s="241"/>
      <c r="GY537" s="241"/>
      <c r="GZ537" s="241"/>
      <c r="HA537" s="241"/>
      <c r="HB537" s="241"/>
      <c r="HC537" s="241"/>
      <c r="HD537" s="241"/>
      <c r="HE537" s="241"/>
      <c r="HF537" s="241"/>
    </row>
    <row r="538" spans="1:214" s="299" customFormat="1" ht="15" customHeight="1">
      <c r="A538" s="240"/>
      <c r="B538" s="241"/>
      <c r="C538" s="241"/>
      <c r="D538" s="241"/>
      <c r="E538" s="241"/>
      <c r="F538" s="241"/>
      <c r="G538" s="241"/>
      <c r="H538" s="241"/>
      <c r="I538" s="241"/>
      <c r="J538" s="241"/>
      <c r="K538" s="241"/>
      <c r="L538" s="241"/>
      <c r="M538" s="241"/>
      <c r="N538" s="241"/>
      <c r="O538" s="241"/>
      <c r="P538" s="241"/>
      <c r="Q538" s="241"/>
      <c r="R538" s="241"/>
      <c r="S538" s="241"/>
      <c r="T538" s="241"/>
      <c r="U538" s="241" t="s">
        <v>725</v>
      </c>
      <c r="V538" s="241"/>
      <c r="W538" s="241"/>
      <c r="X538" s="241"/>
      <c r="Y538" s="241"/>
      <c r="Z538" s="241"/>
      <c r="AA538" s="241"/>
      <c r="AB538" s="241"/>
      <c r="AC538" s="241" t="s">
        <v>313</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c r="DD538" s="241"/>
      <c r="DE538" s="241"/>
      <c r="DF538" s="241"/>
      <c r="DG538" s="241"/>
      <c r="DH538" s="241"/>
      <c r="DI538" s="241"/>
      <c r="DJ538" s="241"/>
      <c r="DK538" s="241"/>
      <c r="DL538" s="241"/>
      <c r="DM538" s="241"/>
      <c r="DN538" s="241"/>
      <c r="DO538" s="241"/>
      <c r="DP538" s="241"/>
      <c r="DQ538" s="241"/>
      <c r="DR538" s="241"/>
      <c r="DS538" s="241"/>
      <c r="DT538" s="241"/>
      <c r="DU538" s="241"/>
      <c r="DV538" s="241"/>
      <c r="DW538" s="241"/>
      <c r="DX538" s="241"/>
      <c r="DY538" s="241"/>
      <c r="DZ538" s="241"/>
      <c r="EA538" s="241"/>
      <c r="EB538" s="241"/>
      <c r="EC538" s="241"/>
      <c r="ED538" s="241"/>
      <c r="EE538" s="241"/>
      <c r="EF538" s="241"/>
      <c r="EG538" s="241"/>
      <c r="EH538" s="241"/>
      <c r="EI538" s="241"/>
      <c r="EJ538" s="241"/>
      <c r="EK538" s="241"/>
      <c r="EL538" s="241"/>
      <c r="EM538" s="241"/>
      <c r="EN538" s="241"/>
      <c r="EO538" s="241"/>
      <c r="EP538" s="241"/>
      <c r="EQ538" s="241"/>
      <c r="ER538" s="241"/>
      <c r="ES538" s="241"/>
      <c r="ET538" s="241"/>
      <c r="EU538" s="241"/>
      <c r="EV538" s="241"/>
      <c r="EW538" s="241"/>
      <c r="EX538" s="241"/>
      <c r="EY538" s="241"/>
      <c r="EZ538" s="241"/>
      <c r="FA538" s="241"/>
      <c r="FB538" s="241"/>
      <c r="FC538" s="241"/>
      <c r="FD538" s="241"/>
      <c r="FE538" s="241"/>
      <c r="FF538" s="241"/>
      <c r="FG538" s="241"/>
      <c r="FH538" s="241"/>
      <c r="FI538" s="241"/>
      <c r="FJ538" s="241"/>
      <c r="FK538" s="241"/>
      <c r="FL538" s="241"/>
      <c r="FM538" s="241"/>
      <c r="FN538" s="241"/>
      <c r="FO538" s="241"/>
      <c r="FP538" s="241"/>
      <c r="FQ538" s="241"/>
      <c r="FR538" s="241"/>
      <c r="FS538" s="241"/>
      <c r="FT538" s="241"/>
      <c r="FU538" s="241"/>
      <c r="FV538" s="241"/>
      <c r="FW538" s="241"/>
      <c r="FX538" s="241"/>
      <c r="FY538" s="241"/>
      <c r="FZ538" s="241"/>
      <c r="GA538" s="241"/>
      <c r="GB538" s="241"/>
      <c r="GC538" s="241"/>
      <c r="GD538" s="241"/>
      <c r="GE538" s="241"/>
      <c r="GF538" s="241"/>
      <c r="GG538" s="241"/>
      <c r="GH538" s="241"/>
      <c r="GI538" s="241"/>
      <c r="GJ538" s="241"/>
      <c r="GK538" s="241"/>
      <c r="GL538" s="241"/>
      <c r="GM538" s="241"/>
      <c r="GN538" s="241"/>
      <c r="GO538" s="241"/>
      <c r="GP538" s="241"/>
      <c r="GQ538" s="241"/>
      <c r="GR538" s="241"/>
      <c r="GS538" s="241"/>
      <c r="GT538" s="241"/>
      <c r="GU538" s="241"/>
      <c r="GV538" s="241"/>
      <c r="GW538" s="241"/>
      <c r="GX538" s="241"/>
      <c r="GY538" s="241"/>
      <c r="GZ538" s="241"/>
      <c r="HA538" s="241"/>
      <c r="HB538" s="241"/>
      <c r="HC538" s="241"/>
      <c r="HD538" s="241"/>
      <c r="HE538" s="241"/>
      <c r="HF538" s="241"/>
    </row>
    <row r="539" spans="1:214" s="299" customFormat="1" ht="15" customHeight="1">
      <c r="A539" s="240"/>
      <c r="B539" s="241"/>
      <c r="C539" s="241"/>
      <c r="D539" s="241"/>
      <c r="E539" s="241"/>
      <c r="F539" s="241"/>
      <c r="G539" s="241"/>
      <c r="H539" s="241"/>
      <c r="I539" s="241"/>
      <c r="J539" s="241"/>
      <c r="K539" s="241"/>
      <c r="L539" s="241"/>
      <c r="M539" s="241"/>
      <c r="N539" s="241"/>
      <c r="O539" s="241"/>
      <c r="P539" s="241"/>
      <c r="Q539" s="241"/>
      <c r="R539" s="241"/>
      <c r="S539" s="241"/>
      <c r="T539" s="241"/>
      <c r="U539" s="241" t="s">
        <v>726</v>
      </c>
      <c r="V539" s="241"/>
      <c r="W539" s="241"/>
      <c r="X539" s="241"/>
      <c r="Y539" s="241"/>
      <c r="Z539" s="241"/>
      <c r="AA539" s="241"/>
      <c r="AB539" s="241"/>
      <c r="AC539" s="241" t="s">
        <v>386</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c r="DD539" s="241"/>
      <c r="DE539" s="241"/>
      <c r="DF539" s="241"/>
      <c r="DG539" s="241"/>
      <c r="DH539" s="241"/>
      <c r="DI539" s="241"/>
      <c r="DJ539" s="241"/>
      <c r="DK539" s="241"/>
      <c r="DL539" s="241"/>
      <c r="DM539" s="241"/>
      <c r="DN539" s="241"/>
      <c r="DO539" s="241"/>
      <c r="DP539" s="241"/>
      <c r="DQ539" s="241"/>
      <c r="DR539" s="241"/>
      <c r="DS539" s="241"/>
      <c r="DT539" s="241"/>
      <c r="DU539" s="241"/>
      <c r="DV539" s="241"/>
      <c r="DW539" s="241"/>
      <c r="DX539" s="241"/>
      <c r="DY539" s="241"/>
      <c r="DZ539" s="241"/>
      <c r="EA539" s="241"/>
      <c r="EB539" s="241"/>
      <c r="EC539" s="241"/>
      <c r="ED539" s="241"/>
      <c r="EE539" s="241"/>
      <c r="EF539" s="241"/>
      <c r="EG539" s="241"/>
      <c r="EH539" s="241"/>
      <c r="EI539" s="241"/>
      <c r="EJ539" s="241"/>
      <c r="EK539" s="241"/>
      <c r="EL539" s="241"/>
      <c r="EM539" s="241"/>
      <c r="EN539" s="241"/>
      <c r="EO539" s="241"/>
      <c r="EP539" s="241"/>
      <c r="EQ539" s="241"/>
      <c r="ER539" s="241"/>
      <c r="ES539" s="241"/>
      <c r="ET539" s="241"/>
      <c r="EU539" s="241"/>
      <c r="EV539" s="241"/>
      <c r="EW539" s="241"/>
      <c r="EX539" s="241"/>
      <c r="EY539" s="241"/>
      <c r="EZ539" s="241"/>
      <c r="FA539" s="241"/>
      <c r="FB539" s="241"/>
      <c r="FC539" s="241"/>
      <c r="FD539" s="241"/>
      <c r="FE539" s="241"/>
      <c r="FF539" s="241"/>
      <c r="FG539" s="241"/>
      <c r="FH539" s="241"/>
      <c r="FI539" s="241"/>
      <c r="FJ539" s="241"/>
      <c r="FK539" s="241"/>
      <c r="FL539" s="241"/>
      <c r="FM539" s="241"/>
      <c r="FN539" s="241"/>
      <c r="FO539" s="241"/>
      <c r="FP539" s="241"/>
      <c r="FQ539" s="241"/>
      <c r="FR539" s="241"/>
      <c r="FS539" s="241"/>
      <c r="FT539" s="241"/>
      <c r="FU539" s="241"/>
      <c r="FV539" s="241"/>
      <c r="FW539" s="241"/>
      <c r="FX539" s="241"/>
      <c r="FY539" s="241"/>
      <c r="FZ539" s="241"/>
      <c r="GA539" s="241"/>
      <c r="GB539" s="241"/>
      <c r="GC539" s="241"/>
      <c r="GD539" s="241"/>
      <c r="GE539" s="241"/>
      <c r="GF539" s="241"/>
      <c r="GG539" s="241"/>
      <c r="GH539" s="241"/>
      <c r="GI539" s="241"/>
      <c r="GJ539" s="241"/>
      <c r="GK539" s="241"/>
      <c r="GL539" s="241"/>
      <c r="GM539" s="241"/>
      <c r="GN539" s="241"/>
      <c r="GO539" s="241"/>
      <c r="GP539" s="241"/>
      <c r="GQ539" s="241"/>
      <c r="GR539" s="241"/>
      <c r="GS539" s="241"/>
      <c r="GT539" s="241"/>
      <c r="GU539" s="241"/>
      <c r="GV539" s="241"/>
      <c r="GW539" s="241"/>
      <c r="GX539" s="241"/>
      <c r="GY539" s="241"/>
      <c r="GZ539" s="241"/>
      <c r="HA539" s="241"/>
      <c r="HB539" s="241"/>
      <c r="HC539" s="241"/>
      <c r="HD539" s="241"/>
      <c r="HE539" s="241"/>
      <c r="HF539" s="241"/>
    </row>
    <row r="540" spans="1:214" s="299" customFormat="1" ht="15" customHeight="1">
      <c r="A540" s="240"/>
      <c r="B540" s="241"/>
      <c r="C540" s="241"/>
      <c r="D540" s="241"/>
      <c r="E540" s="241"/>
      <c r="F540" s="241"/>
      <c r="G540" s="241"/>
      <c r="H540" s="241"/>
      <c r="I540" s="241"/>
      <c r="J540" s="241"/>
      <c r="K540" s="241"/>
      <c r="L540" s="241"/>
      <c r="M540" s="241"/>
      <c r="N540" s="241"/>
      <c r="O540" s="241"/>
      <c r="P540" s="241"/>
      <c r="Q540" s="241"/>
      <c r="R540" s="241"/>
      <c r="S540" s="241"/>
      <c r="T540" s="241"/>
      <c r="U540" s="241" t="s">
        <v>727</v>
      </c>
      <c r="V540" s="241"/>
      <c r="W540" s="241"/>
      <c r="X540" s="241"/>
      <c r="Y540" s="241"/>
      <c r="Z540" s="241"/>
      <c r="AA540" s="241"/>
      <c r="AB540" s="241"/>
      <c r="AC540" s="241" t="s">
        <v>325</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c r="DD540" s="241"/>
      <c r="DE540" s="241"/>
      <c r="DF540" s="241"/>
      <c r="DG540" s="241"/>
      <c r="DH540" s="241"/>
      <c r="DI540" s="241"/>
      <c r="DJ540" s="241"/>
      <c r="DK540" s="241"/>
      <c r="DL540" s="241"/>
      <c r="DM540" s="241"/>
      <c r="DN540" s="241"/>
      <c r="DO540" s="241"/>
      <c r="DP540" s="241"/>
      <c r="DQ540" s="241"/>
      <c r="DR540" s="241"/>
      <c r="DS540" s="241"/>
      <c r="DT540" s="241"/>
      <c r="DU540" s="241"/>
      <c r="DV540" s="241"/>
      <c r="DW540" s="241"/>
      <c r="DX540" s="241"/>
      <c r="DY540" s="241"/>
      <c r="DZ540" s="241"/>
      <c r="EA540" s="241"/>
      <c r="EB540" s="241"/>
      <c r="EC540" s="241"/>
      <c r="ED540" s="241"/>
      <c r="EE540" s="241"/>
      <c r="EF540" s="241"/>
      <c r="EG540" s="241"/>
      <c r="EH540" s="241"/>
      <c r="EI540" s="241"/>
      <c r="EJ540" s="241"/>
      <c r="EK540" s="241"/>
      <c r="EL540" s="241"/>
      <c r="EM540" s="241"/>
      <c r="EN540" s="241"/>
      <c r="EO540" s="241"/>
      <c r="EP540" s="241"/>
      <c r="EQ540" s="241"/>
      <c r="ER540" s="241"/>
      <c r="ES540" s="241"/>
      <c r="ET540" s="241"/>
      <c r="EU540" s="241"/>
      <c r="EV540" s="241"/>
      <c r="EW540" s="241"/>
      <c r="EX540" s="241"/>
      <c r="EY540" s="241"/>
      <c r="EZ540" s="241"/>
      <c r="FA540" s="241"/>
      <c r="FB540" s="241"/>
      <c r="FC540" s="241"/>
      <c r="FD540" s="241"/>
      <c r="FE540" s="241"/>
      <c r="FF540" s="241"/>
      <c r="FG540" s="241"/>
      <c r="FH540" s="241"/>
      <c r="FI540" s="241"/>
      <c r="FJ540" s="241"/>
      <c r="FK540" s="241"/>
      <c r="FL540" s="241"/>
      <c r="FM540" s="241"/>
      <c r="FN540" s="241"/>
      <c r="FO540" s="241"/>
      <c r="FP540" s="241"/>
      <c r="FQ540" s="241"/>
      <c r="FR540" s="241"/>
      <c r="FS540" s="241"/>
      <c r="FT540" s="241"/>
      <c r="FU540" s="241"/>
      <c r="FV540" s="241"/>
      <c r="FW540" s="241"/>
      <c r="FX540" s="241"/>
      <c r="FY540" s="241"/>
      <c r="FZ540" s="241"/>
      <c r="GA540" s="241"/>
      <c r="GB540" s="241"/>
      <c r="GC540" s="241"/>
      <c r="GD540" s="241"/>
      <c r="GE540" s="241"/>
      <c r="GF540" s="241"/>
      <c r="GG540" s="241"/>
      <c r="GH540" s="241"/>
      <c r="GI540" s="241"/>
      <c r="GJ540" s="241"/>
      <c r="GK540" s="241"/>
      <c r="GL540" s="241"/>
      <c r="GM540" s="241"/>
      <c r="GN540" s="241"/>
      <c r="GO540" s="241"/>
      <c r="GP540" s="241"/>
      <c r="GQ540" s="241"/>
      <c r="GR540" s="241"/>
      <c r="GS540" s="241"/>
      <c r="GT540" s="241"/>
      <c r="GU540" s="241"/>
      <c r="GV540" s="241"/>
      <c r="GW540" s="241"/>
      <c r="GX540" s="241"/>
      <c r="GY540" s="241"/>
      <c r="GZ540" s="241"/>
      <c r="HA540" s="241"/>
      <c r="HB540" s="241"/>
      <c r="HC540" s="241"/>
      <c r="HD540" s="241"/>
      <c r="HE540" s="241"/>
      <c r="HF540" s="241"/>
    </row>
    <row r="541" spans="1:214" s="299" customFormat="1" ht="15" customHeight="1">
      <c r="A541" s="240"/>
      <c r="B541" s="241"/>
      <c r="C541" s="241"/>
      <c r="D541" s="241"/>
      <c r="E541" s="241"/>
      <c r="F541" s="241"/>
      <c r="G541" s="241"/>
      <c r="H541" s="241"/>
      <c r="I541" s="241"/>
      <c r="J541" s="241"/>
      <c r="K541" s="241"/>
      <c r="L541" s="241"/>
      <c r="M541" s="241"/>
      <c r="N541" s="241"/>
      <c r="O541" s="241"/>
      <c r="P541" s="241"/>
      <c r="Q541" s="241"/>
      <c r="R541" s="241"/>
      <c r="S541" s="241"/>
      <c r="T541" s="241"/>
      <c r="U541" s="241" t="s">
        <v>728</v>
      </c>
      <c r="V541" s="241"/>
      <c r="W541" s="241"/>
      <c r="X541" s="241"/>
      <c r="Y541" s="241"/>
      <c r="Z541" s="241"/>
      <c r="AA541" s="241"/>
      <c r="AB541" s="241"/>
      <c r="AC541" s="241" t="s">
        <v>386</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c r="DD541" s="241"/>
      <c r="DE541" s="241"/>
      <c r="DF541" s="241"/>
      <c r="DG541" s="241"/>
      <c r="DH541" s="241"/>
      <c r="DI541" s="241"/>
      <c r="DJ541" s="241"/>
      <c r="DK541" s="241"/>
      <c r="DL541" s="241"/>
      <c r="DM541" s="241"/>
      <c r="DN541" s="241"/>
      <c r="DO541" s="241"/>
      <c r="DP541" s="241"/>
      <c r="DQ541" s="241"/>
      <c r="DR541" s="241"/>
      <c r="DS541" s="241"/>
      <c r="DT541" s="241"/>
      <c r="DU541" s="241"/>
      <c r="DV541" s="241"/>
      <c r="DW541" s="241"/>
      <c r="DX541" s="241"/>
      <c r="DY541" s="241"/>
      <c r="DZ541" s="241"/>
      <c r="EA541" s="241"/>
      <c r="EB541" s="241"/>
      <c r="EC541" s="241"/>
      <c r="ED541" s="241"/>
      <c r="EE541" s="241"/>
      <c r="EF541" s="241"/>
      <c r="EG541" s="241"/>
      <c r="EH541" s="241"/>
      <c r="EI541" s="241"/>
      <c r="EJ541" s="241"/>
      <c r="EK541" s="241"/>
      <c r="EL541" s="241"/>
      <c r="EM541" s="241"/>
      <c r="EN541" s="241"/>
      <c r="EO541" s="241"/>
      <c r="EP541" s="241"/>
      <c r="EQ541" s="241"/>
      <c r="ER541" s="241"/>
      <c r="ES541" s="241"/>
      <c r="ET541" s="241"/>
      <c r="EU541" s="241"/>
      <c r="EV541" s="241"/>
      <c r="EW541" s="241"/>
      <c r="EX541" s="241"/>
      <c r="EY541" s="241"/>
      <c r="EZ541" s="241"/>
      <c r="FA541" s="241"/>
      <c r="FB541" s="241"/>
      <c r="FC541" s="241"/>
      <c r="FD541" s="241"/>
      <c r="FE541" s="241"/>
      <c r="FF541" s="241"/>
      <c r="FG541" s="241"/>
      <c r="FH541" s="241"/>
      <c r="FI541" s="241"/>
      <c r="FJ541" s="241"/>
      <c r="FK541" s="241"/>
      <c r="FL541" s="241"/>
      <c r="FM541" s="241"/>
      <c r="FN541" s="241"/>
      <c r="FO541" s="241"/>
      <c r="FP541" s="241"/>
      <c r="FQ541" s="241"/>
      <c r="FR541" s="241"/>
      <c r="FS541" s="241"/>
      <c r="FT541" s="241"/>
      <c r="FU541" s="241"/>
      <c r="FV541" s="241"/>
      <c r="FW541" s="241"/>
      <c r="FX541" s="241"/>
      <c r="FY541" s="241"/>
      <c r="FZ541" s="241"/>
      <c r="GA541" s="241"/>
      <c r="GB541" s="241"/>
      <c r="GC541" s="241"/>
      <c r="GD541" s="241"/>
      <c r="GE541" s="241"/>
      <c r="GF541" s="241"/>
      <c r="GG541" s="241"/>
      <c r="GH541" s="241"/>
      <c r="GI541" s="241"/>
      <c r="GJ541" s="241"/>
      <c r="GK541" s="241"/>
      <c r="GL541" s="241"/>
      <c r="GM541" s="241"/>
      <c r="GN541" s="241"/>
      <c r="GO541" s="241"/>
      <c r="GP541" s="241"/>
      <c r="GQ541" s="241"/>
      <c r="GR541" s="241"/>
      <c r="GS541" s="241"/>
      <c r="GT541" s="241"/>
      <c r="GU541" s="241"/>
      <c r="GV541" s="241"/>
      <c r="GW541" s="241"/>
      <c r="GX541" s="241"/>
      <c r="GY541" s="241"/>
      <c r="GZ541" s="241"/>
      <c r="HA541" s="241"/>
      <c r="HB541" s="241"/>
      <c r="HC541" s="241"/>
      <c r="HD541" s="241"/>
      <c r="HE541" s="241"/>
      <c r="HF541" s="241"/>
    </row>
    <row r="542" spans="1:214" s="299" customFormat="1" ht="15" customHeight="1">
      <c r="A542" s="240"/>
      <c r="B542" s="241"/>
      <c r="C542" s="241"/>
      <c r="D542" s="241"/>
      <c r="E542" s="241"/>
      <c r="F542" s="241"/>
      <c r="G542" s="241"/>
      <c r="H542" s="241"/>
      <c r="I542" s="241"/>
      <c r="J542" s="241"/>
      <c r="K542" s="241"/>
      <c r="L542" s="241"/>
      <c r="M542" s="241"/>
      <c r="N542" s="241"/>
      <c r="O542" s="241"/>
      <c r="P542" s="241"/>
      <c r="Q542" s="241"/>
      <c r="R542" s="241"/>
      <c r="S542" s="241"/>
      <c r="T542" s="241"/>
      <c r="U542" s="241" t="s">
        <v>729</v>
      </c>
      <c r="V542" s="241"/>
      <c r="W542" s="241"/>
      <c r="X542" s="241"/>
      <c r="Y542" s="241"/>
      <c r="Z542" s="241"/>
      <c r="AA542" s="241"/>
      <c r="AB542" s="241"/>
      <c r="AC542" s="241" t="s">
        <v>316</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c r="DD542" s="241"/>
      <c r="DE542" s="241"/>
      <c r="DF542" s="241"/>
      <c r="DG542" s="241"/>
      <c r="DH542" s="241"/>
      <c r="DI542" s="241"/>
      <c r="DJ542" s="241"/>
      <c r="DK542" s="241"/>
      <c r="DL542" s="241"/>
      <c r="DM542" s="241"/>
      <c r="DN542" s="241"/>
      <c r="DO542" s="241"/>
      <c r="DP542" s="241"/>
      <c r="DQ542" s="241"/>
      <c r="DR542" s="241"/>
      <c r="DS542" s="241"/>
      <c r="DT542" s="241"/>
      <c r="DU542" s="241"/>
      <c r="DV542" s="241"/>
      <c r="DW542" s="241"/>
      <c r="DX542" s="241"/>
      <c r="DY542" s="241"/>
      <c r="DZ542" s="241"/>
      <c r="EA542" s="241"/>
      <c r="EB542" s="241"/>
      <c r="EC542" s="241"/>
      <c r="ED542" s="241"/>
      <c r="EE542" s="241"/>
      <c r="EF542" s="241"/>
      <c r="EG542" s="241"/>
      <c r="EH542" s="241"/>
      <c r="EI542" s="241"/>
      <c r="EJ542" s="241"/>
      <c r="EK542" s="241"/>
      <c r="EL542" s="241"/>
      <c r="EM542" s="241"/>
      <c r="EN542" s="241"/>
      <c r="EO542" s="241"/>
      <c r="EP542" s="241"/>
      <c r="EQ542" s="241"/>
      <c r="ER542" s="241"/>
      <c r="ES542" s="241"/>
      <c r="ET542" s="241"/>
      <c r="EU542" s="241"/>
      <c r="EV542" s="241"/>
      <c r="EW542" s="241"/>
      <c r="EX542" s="241"/>
      <c r="EY542" s="241"/>
      <c r="EZ542" s="241"/>
      <c r="FA542" s="241"/>
      <c r="FB542" s="241"/>
      <c r="FC542" s="241"/>
      <c r="FD542" s="241"/>
      <c r="FE542" s="241"/>
      <c r="FF542" s="241"/>
      <c r="FG542" s="241"/>
      <c r="FH542" s="241"/>
      <c r="FI542" s="241"/>
      <c r="FJ542" s="241"/>
      <c r="FK542" s="241"/>
      <c r="FL542" s="241"/>
      <c r="FM542" s="241"/>
      <c r="FN542" s="241"/>
      <c r="FO542" s="241"/>
      <c r="FP542" s="241"/>
      <c r="FQ542" s="241"/>
      <c r="FR542" s="241"/>
      <c r="FS542" s="241"/>
      <c r="FT542" s="241"/>
      <c r="FU542" s="241"/>
      <c r="FV542" s="241"/>
      <c r="FW542" s="241"/>
      <c r="FX542" s="241"/>
      <c r="FY542" s="241"/>
      <c r="FZ542" s="241"/>
      <c r="GA542" s="241"/>
      <c r="GB542" s="241"/>
      <c r="GC542" s="241"/>
      <c r="GD542" s="241"/>
      <c r="GE542" s="241"/>
      <c r="GF542" s="241"/>
      <c r="GG542" s="241"/>
      <c r="GH542" s="241"/>
      <c r="GI542" s="241"/>
      <c r="GJ542" s="241"/>
      <c r="GK542" s="241"/>
      <c r="GL542" s="241"/>
      <c r="GM542" s="241"/>
      <c r="GN542" s="241"/>
      <c r="GO542" s="241"/>
      <c r="GP542" s="241"/>
      <c r="GQ542" s="241"/>
      <c r="GR542" s="241"/>
      <c r="GS542" s="241"/>
      <c r="GT542" s="241"/>
      <c r="GU542" s="241"/>
      <c r="GV542" s="241"/>
      <c r="GW542" s="241"/>
      <c r="GX542" s="241"/>
      <c r="GY542" s="241"/>
      <c r="GZ542" s="241"/>
      <c r="HA542" s="241"/>
      <c r="HB542" s="241"/>
      <c r="HC542" s="241"/>
      <c r="HD542" s="241"/>
      <c r="HE542" s="241"/>
      <c r="HF542" s="241"/>
    </row>
    <row r="543" spans="1:214" s="299" customFormat="1" ht="15" customHeight="1">
      <c r="A543" s="240"/>
      <c r="B543" s="241"/>
      <c r="C543" s="241"/>
      <c r="D543" s="241"/>
      <c r="E543" s="241"/>
      <c r="F543" s="241"/>
      <c r="G543" s="241"/>
      <c r="H543" s="241"/>
      <c r="I543" s="241"/>
      <c r="J543" s="241"/>
      <c r="K543" s="241"/>
      <c r="L543" s="241"/>
      <c r="M543" s="241"/>
      <c r="N543" s="241"/>
      <c r="O543" s="241"/>
      <c r="P543" s="241"/>
      <c r="Q543" s="241"/>
      <c r="R543" s="241"/>
      <c r="S543" s="241"/>
      <c r="T543" s="241"/>
      <c r="U543" s="241" t="s">
        <v>730</v>
      </c>
      <c r="V543" s="241"/>
      <c r="W543" s="241"/>
      <c r="X543" s="241"/>
      <c r="Y543" s="241"/>
      <c r="Z543" s="241"/>
      <c r="AA543" s="241"/>
      <c r="AB543" s="241"/>
      <c r="AC543" s="241" t="s">
        <v>366</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c r="DD543" s="241"/>
      <c r="DE543" s="241"/>
      <c r="DF543" s="241"/>
      <c r="DG543" s="241"/>
      <c r="DH543" s="241"/>
      <c r="DI543" s="241"/>
      <c r="DJ543" s="241"/>
      <c r="DK543" s="241"/>
      <c r="DL543" s="241"/>
      <c r="DM543" s="241"/>
      <c r="DN543" s="241"/>
      <c r="DO543" s="241"/>
      <c r="DP543" s="241"/>
      <c r="DQ543" s="241"/>
      <c r="DR543" s="241"/>
      <c r="DS543" s="241"/>
      <c r="DT543" s="241"/>
      <c r="DU543" s="241"/>
      <c r="DV543" s="241"/>
      <c r="DW543" s="241"/>
      <c r="DX543" s="241"/>
      <c r="DY543" s="241"/>
      <c r="DZ543" s="241"/>
      <c r="EA543" s="241"/>
      <c r="EB543" s="241"/>
      <c r="EC543" s="241"/>
      <c r="ED543" s="241"/>
      <c r="EE543" s="241"/>
      <c r="EF543" s="241"/>
      <c r="EG543" s="241"/>
      <c r="EH543" s="241"/>
      <c r="EI543" s="241"/>
      <c r="EJ543" s="241"/>
      <c r="EK543" s="241"/>
      <c r="EL543" s="241"/>
      <c r="EM543" s="241"/>
      <c r="EN543" s="241"/>
      <c r="EO543" s="241"/>
      <c r="EP543" s="241"/>
      <c r="EQ543" s="241"/>
      <c r="ER543" s="241"/>
      <c r="ES543" s="241"/>
      <c r="ET543" s="241"/>
      <c r="EU543" s="241"/>
      <c r="EV543" s="241"/>
      <c r="EW543" s="241"/>
      <c r="EX543" s="241"/>
      <c r="EY543" s="241"/>
      <c r="EZ543" s="241"/>
      <c r="FA543" s="241"/>
      <c r="FB543" s="241"/>
      <c r="FC543" s="241"/>
      <c r="FD543" s="241"/>
      <c r="FE543" s="241"/>
      <c r="FF543" s="241"/>
      <c r="FG543" s="241"/>
      <c r="FH543" s="241"/>
      <c r="FI543" s="241"/>
      <c r="FJ543" s="241"/>
      <c r="FK543" s="241"/>
      <c r="FL543" s="241"/>
      <c r="FM543" s="241"/>
      <c r="FN543" s="241"/>
      <c r="FO543" s="241"/>
      <c r="FP543" s="241"/>
      <c r="FQ543" s="241"/>
      <c r="FR543" s="241"/>
      <c r="FS543" s="241"/>
      <c r="FT543" s="241"/>
      <c r="FU543" s="241"/>
      <c r="FV543" s="241"/>
      <c r="FW543" s="241"/>
      <c r="FX543" s="241"/>
      <c r="FY543" s="241"/>
      <c r="FZ543" s="241"/>
      <c r="GA543" s="241"/>
      <c r="GB543" s="241"/>
      <c r="GC543" s="241"/>
      <c r="GD543" s="241"/>
      <c r="GE543" s="241"/>
      <c r="GF543" s="241"/>
      <c r="GG543" s="241"/>
      <c r="GH543" s="241"/>
      <c r="GI543" s="241"/>
      <c r="GJ543" s="241"/>
      <c r="GK543" s="241"/>
      <c r="GL543" s="241"/>
      <c r="GM543" s="241"/>
      <c r="GN543" s="241"/>
      <c r="GO543" s="241"/>
      <c r="GP543" s="241"/>
      <c r="GQ543" s="241"/>
      <c r="GR543" s="241"/>
      <c r="GS543" s="241"/>
      <c r="GT543" s="241"/>
      <c r="GU543" s="241"/>
      <c r="GV543" s="241"/>
      <c r="GW543" s="241"/>
      <c r="GX543" s="241"/>
      <c r="GY543" s="241"/>
      <c r="GZ543" s="241"/>
      <c r="HA543" s="241"/>
      <c r="HB543" s="241"/>
      <c r="HC543" s="241"/>
      <c r="HD543" s="241"/>
      <c r="HE543" s="241"/>
      <c r="HF543" s="241"/>
    </row>
    <row r="544" spans="1:214" s="299" customFormat="1" ht="15" customHeight="1">
      <c r="A544" s="240"/>
      <c r="B544" s="241"/>
      <c r="C544" s="241"/>
      <c r="D544" s="241"/>
      <c r="E544" s="241"/>
      <c r="F544" s="241"/>
      <c r="G544" s="241"/>
      <c r="H544" s="241"/>
      <c r="I544" s="241"/>
      <c r="J544" s="241"/>
      <c r="K544" s="241"/>
      <c r="L544" s="241"/>
      <c r="M544" s="241"/>
      <c r="N544" s="241"/>
      <c r="O544" s="241"/>
      <c r="P544" s="241"/>
      <c r="Q544" s="241"/>
      <c r="R544" s="241"/>
      <c r="S544" s="241"/>
      <c r="T544" s="241"/>
      <c r="U544" s="241" t="s">
        <v>731</v>
      </c>
      <c r="V544" s="241"/>
      <c r="W544" s="241"/>
      <c r="X544" s="241"/>
      <c r="Y544" s="241"/>
      <c r="Z544" s="241"/>
      <c r="AA544" s="241"/>
      <c r="AB544" s="241"/>
      <c r="AC544" s="241" t="s">
        <v>311</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c r="DD544" s="241"/>
      <c r="DE544" s="241"/>
      <c r="DF544" s="241"/>
      <c r="DG544" s="241"/>
      <c r="DH544" s="241"/>
      <c r="DI544" s="241"/>
      <c r="DJ544" s="241"/>
      <c r="DK544" s="241"/>
      <c r="DL544" s="241"/>
      <c r="DM544" s="241"/>
      <c r="DN544" s="241"/>
      <c r="DO544" s="241"/>
      <c r="DP544" s="241"/>
      <c r="DQ544" s="241"/>
      <c r="DR544" s="241"/>
      <c r="DS544" s="241"/>
      <c r="DT544" s="241"/>
      <c r="DU544" s="241"/>
      <c r="DV544" s="241"/>
      <c r="DW544" s="241"/>
      <c r="DX544" s="241"/>
      <c r="DY544" s="241"/>
      <c r="DZ544" s="241"/>
      <c r="EA544" s="241"/>
      <c r="EB544" s="241"/>
      <c r="EC544" s="241"/>
      <c r="ED544" s="241"/>
      <c r="EE544" s="241"/>
      <c r="EF544" s="241"/>
      <c r="EG544" s="241"/>
      <c r="EH544" s="241"/>
      <c r="EI544" s="241"/>
      <c r="EJ544" s="241"/>
      <c r="EK544" s="241"/>
      <c r="EL544" s="241"/>
      <c r="EM544" s="241"/>
      <c r="EN544" s="241"/>
      <c r="EO544" s="241"/>
      <c r="EP544" s="241"/>
      <c r="EQ544" s="241"/>
      <c r="ER544" s="241"/>
      <c r="ES544" s="241"/>
      <c r="ET544" s="241"/>
      <c r="EU544" s="241"/>
      <c r="EV544" s="241"/>
      <c r="EW544" s="241"/>
      <c r="EX544" s="241"/>
      <c r="EY544" s="241"/>
      <c r="EZ544" s="241"/>
      <c r="FA544" s="241"/>
      <c r="FB544" s="241"/>
      <c r="FC544" s="241"/>
      <c r="FD544" s="241"/>
      <c r="FE544" s="241"/>
      <c r="FF544" s="241"/>
      <c r="FG544" s="241"/>
      <c r="FH544" s="241"/>
      <c r="FI544" s="241"/>
      <c r="FJ544" s="241"/>
      <c r="FK544" s="241"/>
      <c r="FL544" s="241"/>
      <c r="FM544" s="241"/>
      <c r="FN544" s="241"/>
      <c r="FO544" s="241"/>
      <c r="FP544" s="241"/>
      <c r="FQ544" s="241"/>
      <c r="FR544" s="241"/>
      <c r="FS544" s="241"/>
      <c r="FT544" s="241"/>
      <c r="FU544" s="241"/>
      <c r="FV544" s="241"/>
      <c r="FW544" s="241"/>
      <c r="FX544" s="241"/>
      <c r="FY544" s="241"/>
      <c r="FZ544" s="241"/>
      <c r="GA544" s="241"/>
      <c r="GB544" s="241"/>
      <c r="GC544" s="241"/>
      <c r="GD544" s="241"/>
      <c r="GE544" s="241"/>
      <c r="GF544" s="241"/>
      <c r="GG544" s="241"/>
      <c r="GH544" s="241"/>
      <c r="GI544" s="241"/>
      <c r="GJ544" s="241"/>
      <c r="GK544" s="241"/>
      <c r="GL544" s="241"/>
      <c r="GM544" s="241"/>
      <c r="GN544" s="241"/>
      <c r="GO544" s="241"/>
      <c r="GP544" s="241"/>
      <c r="GQ544" s="241"/>
      <c r="GR544" s="241"/>
      <c r="GS544" s="241"/>
      <c r="GT544" s="241"/>
      <c r="GU544" s="241"/>
      <c r="GV544" s="241"/>
      <c r="GW544" s="241"/>
      <c r="GX544" s="241"/>
      <c r="GY544" s="241"/>
      <c r="GZ544" s="241"/>
      <c r="HA544" s="241"/>
      <c r="HB544" s="241"/>
      <c r="HC544" s="241"/>
      <c r="HD544" s="241"/>
      <c r="HE544" s="241"/>
      <c r="HF544" s="241"/>
    </row>
    <row r="545" spans="1:214" s="299" customFormat="1" ht="15" customHeight="1">
      <c r="A545" s="240"/>
      <c r="B545" s="241"/>
      <c r="C545" s="241"/>
      <c r="D545" s="241"/>
      <c r="E545" s="241"/>
      <c r="F545" s="241"/>
      <c r="G545" s="241"/>
      <c r="H545" s="241"/>
      <c r="I545" s="241"/>
      <c r="J545" s="241"/>
      <c r="K545" s="241"/>
      <c r="L545" s="241"/>
      <c r="M545" s="241"/>
      <c r="N545" s="241"/>
      <c r="O545" s="241"/>
      <c r="P545" s="241"/>
      <c r="Q545" s="241"/>
      <c r="R545" s="241"/>
      <c r="S545" s="241"/>
      <c r="T545" s="241"/>
      <c r="U545" s="241" t="s">
        <v>732</v>
      </c>
      <c r="V545" s="241"/>
      <c r="W545" s="241"/>
      <c r="X545" s="241"/>
      <c r="Y545" s="241"/>
      <c r="Z545" s="241"/>
      <c r="AA545" s="241"/>
      <c r="AB545" s="241"/>
      <c r="AC545" s="241" t="s">
        <v>386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c r="DV545" s="241"/>
      <c r="DW545" s="241"/>
      <c r="DX545" s="241"/>
      <c r="DY545" s="241"/>
      <c r="DZ545" s="241"/>
      <c r="EA545" s="241"/>
      <c r="EB545" s="241"/>
      <c r="EC545" s="241"/>
      <c r="ED545" s="241"/>
      <c r="EE545" s="241"/>
      <c r="EF545" s="241"/>
      <c r="EG545" s="241"/>
      <c r="EH545" s="241"/>
      <c r="EI545" s="241"/>
      <c r="EJ545" s="241"/>
      <c r="EK545" s="241"/>
      <c r="EL545" s="241"/>
      <c r="EM545" s="241"/>
      <c r="EN545" s="241"/>
      <c r="EO545" s="241"/>
      <c r="EP545" s="241"/>
      <c r="EQ545" s="241"/>
      <c r="ER545" s="241"/>
      <c r="ES545" s="241"/>
      <c r="ET545" s="241"/>
      <c r="EU545" s="241"/>
      <c r="EV545" s="241"/>
      <c r="EW545" s="241"/>
      <c r="EX545" s="241"/>
      <c r="EY545" s="241"/>
      <c r="EZ545" s="241"/>
      <c r="FA545" s="241"/>
      <c r="FB545" s="241"/>
      <c r="FC545" s="241"/>
      <c r="FD545" s="241"/>
      <c r="FE545" s="241"/>
      <c r="FF545" s="241"/>
      <c r="FG545" s="241"/>
      <c r="FH545" s="241"/>
      <c r="FI545" s="241"/>
      <c r="FJ545" s="241"/>
      <c r="FK545" s="241"/>
      <c r="FL545" s="241"/>
      <c r="FM545" s="241"/>
      <c r="FN545" s="241"/>
      <c r="FO545" s="241"/>
      <c r="FP545" s="241"/>
      <c r="FQ545" s="241"/>
      <c r="FR545" s="241"/>
      <c r="FS545" s="241"/>
      <c r="FT545" s="241"/>
      <c r="FU545" s="241"/>
      <c r="FV545" s="241"/>
      <c r="FW545" s="241"/>
      <c r="FX545" s="241"/>
      <c r="FY545" s="241"/>
      <c r="FZ545" s="241"/>
      <c r="GA545" s="241"/>
      <c r="GB545" s="241"/>
      <c r="GC545" s="241"/>
      <c r="GD545" s="241"/>
      <c r="GE545" s="241"/>
      <c r="GF545" s="241"/>
      <c r="GG545" s="241"/>
      <c r="GH545" s="241"/>
      <c r="GI545" s="241"/>
      <c r="GJ545" s="241"/>
      <c r="GK545" s="241"/>
      <c r="GL545" s="241"/>
      <c r="GM545" s="241"/>
      <c r="GN545" s="241"/>
      <c r="GO545" s="241"/>
      <c r="GP545" s="241"/>
      <c r="GQ545" s="241"/>
      <c r="GR545" s="241"/>
      <c r="GS545" s="241"/>
      <c r="GT545" s="241"/>
      <c r="GU545" s="241"/>
      <c r="GV545" s="241"/>
      <c r="GW545" s="241"/>
      <c r="GX545" s="241"/>
      <c r="GY545" s="241"/>
      <c r="GZ545" s="241"/>
      <c r="HA545" s="241"/>
      <c r="HB545" s="241"/>
      <c r="HC545" s="241"/>
      <c r="HD545" s="241"/>
      <c r="HE545" s="241"/>
      <c r="HF545" s="241"/>
    </row>
    <row r="546" spans="1:214" s="299" customFormat="1" ht="15" customHeight="1">
      <c r="A546" s="240"/>
      <c r="B546" s="241"/>
      <c r="C546" s="241"/>
      <c r="D546" s="241"/>
      <c r="E546" s="241"/>
      <c r="F546" s="241"/>
      <c r="G546" s="241"/>
      <c r="H546" s="241"/>
      <c r="I546" s="241"/>
      <c r="J546" s="241"/>
      <c r="K546" s="241"/>
      <c r="L546" s="241"/>
      <c r="M546" s="241"/>
      <c r="N546" s="241"/>
      <c r="O546" s="241"/>
      <c r="P546" s="241"/>
      <c r="Q546" s="241"/>
      <c r="R546" s="241"/>
      <c r="S546" s="241"/>
      <c r="T546" s="241"/>
      <c r="U546" s="241" t="s">
        <v>733</v>
      </c>
      <c r="V546" s="241"/>
      <c r="W546" s="241"/>
      <c r="X546" s="241"/>
      <c r="Y546" s="241"/>
      <c r="Z546" s="241"/>
      <c r="AA546" s="241"/>
      <c r="AB546" s="241"/>
      <c r="AC546" s="241" t="s">
        <v>313</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1"/>
      <c r="EA546" s="241"/>
      <c r="EB546" s="241"/>
      <c r="EC546" s="241"/>
      <c r="ED546" s="241"/>
      <c r="EE546" s="241"/>
      <c r="EF546" s="241"/>
      <c r="EG546" s="241"/>
      <c r="EH546" s="241"/>
      <c r="EI546" s="241"/>
      <c r="EJ546" s="241"/>
      <c r="EK546" s="241"/>
      <c r="EL546" s="241"/>
      <c r="EM546" s="241"/>
      <c r="EN546" s="241"/>
      <c r="EO546" s="241"/>
      <c r="EP546" s="241"/>
      <c r="EQ546" s="241"/>
      <c r="ER546" s="241"/>
      <c r="ES546" s="241"/>
      <c r="ET546" s="241"/>
      <c r="EU546" s="241"/>
      <c r="EV546" s="241"/>
      <c r="EW546" s="241"/>
      <c r="EX546" s="241"/>
      <c r="EY546" s="241"/>
      <c r="EZ546" s="241"/>
      <c r="FA546" s="241"/>
      <c r="FB546" s="241"/>
      <c r="FC546" s="241"/>
      <c r="FD546" s="241"/>
      <c r="FE546" s="241"/>
      <c r="FF546" s="241"/>
      <c r="FG546" s="241"/>
      <c r="FH546" s="241"/>
      <c r="FI546" s="241"/>
      <c r="FJ546" s="241"/>
      <c r="FK546" s="241"/>
      <c r="FL546" s="241"/>
      <c r="FM546" s="241"/>
      <c r="FN546" s="241"/>
      <c r="FO546" s="241"/>
      <c r="FP546" s="241"/>
      <c r="FQ546" s="241"/>
      <c r="FR546" s="241"/>
      <c r="FS546" s="241"/>
      <c r="FT546" s="241"/>
      <c r="FU546" s="241"/>
      <c r="FV546" s="241"/>
      <c r="FW546" s="241"/>
      <c r="FX546" s="241"/>
      <c r="FY546" s="241"/>
      <c r="FZ546" s="241"/>
      <c r="GA546" s="241"/>
      <c r="GB546" s="241"/>
      <c r="GC546" s="241"/>
      <c r="GD546" s="241"/>
      <c r="GE546" s="241"/>
      <c r="GF546" s="241"/>
      <c r="GG546" s="241"/>
      <c r="GH546" s="241"/>
      <c r="GI546" s="241"/>
      <c r="GJ546" s="241"/>
      <c r="GK546" s="241"/>
      <c r="GL546" s="241"/>
      <c r="GM546" s="241"/>
      <c r="GN546" s="241"/>
      <c r="GO546" s="241"/>
      <c r="GP546" s="241"/>
      <c r="GQ546" s="241"/>
      <c r="GR546" s="241"/>
      <c r="GS546" s="241"/>
      <c r="GT546" s="241"/>
      <c r="GU546" s="241"/>
      <c r="GV546" s="241"/>
      <c r="GW546" s="241"/>
      <c r="GX546" s="241"/>
      <c r="GY546" s="241"/>
      <c r="GZ546" s="241"/>
      <c r="HA546" s="241"/>
      <c r="HB546" s="241"/>
      <c r="HC546" s="241"/>
      <c r="HD546" s="241"/>
      <c r="HE546" s="241"/>
      <c r="HF546" s="241"/>
    </row>
    <row r="547" spans="1:214" s="299" customFormat="1" ht="15" customHeight="1">
      <c r="A547" s="240"/>
      <c r="B547" s="241"/>
      <c r="C547" s="241"/>
      <c r="D547" s="241"/>
      <c r="E547" s="241"/>
      <c r="F547" s="241"/>
      <c r="G547" s="241"/>
      <c r="H547" s="241"/>
      <c r="I547" s="241"/>
      <c r="J547" s="241"/>
      <c r="K547" s="241"/>
      <c r="L547" s="241"/>
      <c r="M547" s="241"/>
      <c r="N547" s="241"/>
      <c r="O547" s="241"/>
      <c r="P547" s="241"/>
      <c r="Q547" s="241"/>
      <c r="R547" s="241"/>
      <c r="S547" s="241"/>
      <c r="T547" s="241"/>
      <c r="U547" s="241" t="s">
        <v>734</v>
      </c>
      <c r="V547" s="241"/>
      <c r="W547" s="241"/>
      <c r="X547" s="241"/>
      <c r="Y547" s="241"/>
      <c r="Z547" s="241"/>
      <c r="AA547" s="241"/>
      <c r="AB547" s="241"/>
      <c r="AC547" s="241" t="s">
        <v>309</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c r="EN547" s="241"/>
      <c r="EO547" s="241"/>
      <c r="EP547" s="241"/>
      <c r="EQ547" s="241"/>
      <c r="ER547" s="241"/>
      <c r="ES547" s="241"/>
      <c r="ET547" s="241"/>
      <c r="EU547" s="241"/>
      <c r="EV547" s="241"/>
      <c r="EW547" s="241"/>
      <c r="EX547" s="241"/>
      <c r="EY547" s="241"/>
      <c r="EZ547" s="241"/>
      <c r="FA547" s="241"/>
      <c r="FB547" s="241"/>
      <c r="FC547" s="241"/>
      <c r="FD547" s="241"/>
      <c r="FE547" s="241"/>
      <c r="FF547" s="241"/>
      <c r="FG547" s="241"/>
      <c r="FH547" s="241"/>
      <c r="FI547" s="241"/>
      <c r="FJ547" s="241"/>
      <c r="FK547" s="241"/>
      <c r="FL547" s="241"/>
      <c r="FM547" s="241"/>
      <c r="FN547" s="241"/>
      <c r="FO547" s="241"/>
      <c r="FP547" s="241"/>
      <c r="FQ547" s="241"/>
      <c r="FR547" s="241"/>
      <c r="FS547" s="241"/>
      <c r="FT547" s="241"/>
      <c r="FU547" s="241"/>
      <c r="FV547" s="241"/>
      <c r="FW547" s="241"/>
      <c r="FX547" s="241"/>
      <c r="FY547" s="241"/>
      <c r="FZ547" s="241"/>
      <c r="GA547" s="241"/>
      <c r="GB547" s="241"/>
      <c r="GC547" s="241"/>
      <c r="GD547" s="241"/>
      <c r="GE547" s="241"/>
      <c r="GF547" s="241"/>
      <c r="GG547" s="241"/>
      <c r="GH547" s="241"/>
      <c r="GI547" s="241"/>
      <c r="GJ547" s="241"/>
      <c r="GK547" s="241"/>
      <c r="GL547" s="241"/>
      <c r="GM547" s="241"/>
      <c r="GN547" s="241"/>
      <c r="GO547" s="241"/>
      <c r="GP547" s="241"/>
      <c r="GQ547" s="241"/>
      <c r="GR547" s="241"/>
      <c r="GS547" s="241"/>
      <c r="GT547" s="241"/>
      <c r="GU547" s="241"/>
      <c r="GV547" s="241"/>
      <c r="GW547" s="241"/>
      <c r="GX547" s="241"/>
      <c r="GY547" s="241"/>
      <c r="GZ547" s="241"/>
      <c r="HA547" s="241"/>
      <c r="HB547" s="241"/>
      <c r="HC547" s="241"/>
      <c r="HD547" s="241"/>
      <c r="HE547" s="241"/>
      <c r="HF547" s="241"/>
    </row>
    <row r="548" spans="1:214" s="299" customFormat="1" ht="15" customHeight="1">
      <c r="A548" s="240"/>
      <c r="B548" s="241"/>
      <c r="C548" s="241"/>
      <c r="D548" s="241"/>
      <c r="E548" s="241"/>
      <c r="F548" s="241"/>
      <c r="G548" s="241"/>
      <c r="H548" s="241"/>
      <c r="I548" s="241"/>
      <c r="J548" s="241"/>
      <c r="K548" s="241"/>
      <c r="L548" s="241"/>
      <c r="M548" s="241"/>
      <c r="N548" s="241"/>
      <c r="O548" s="241"/>
      <c r="P548" s="241"/>
      <c r="Q548" s="241"/>
      <c r="R548" s="241"/>
      <c r="S548" s="241"/>
      <c r="T548" s="241"/>
      <c r="U548" s="241" t="s">
        <v>735</v>
      </c>
      <c r="V548" s="241"/>
      <c r="W548" s="241"/>
      <c r="X548" s="241"/>
      <c r="Y548" s="241"/>
      <c r="Z548" s="241"/>
      <c r="AA548" s="241"/>
      <c r="AB548" s="241"/>
      <c r="AC548" s="241" t="s">
        <v>366</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c r="DW548" s="241"/>
      <c r="DX548" s="241"/>
      <c r="DY548" s="241"/>
      <c r="DZ548" s="241"/>
      <c r="EA548" s="241"/>
      <c r="EB548" s="241"/>
      <c r="EC548" s="241"/>
      <c r="ED548" s="241"/>
      <c r="EE548" s="241"/>
      <c r="EF548" s="241"/>
      <c r="EG548" s="241"/>
      <c r="EH548" s="241"/>
      <c r="EI548" s="241"/>
      <c r="EJ548" s="241"/>
      <c r="EK548" s="241"/>
      <c r="EL548" s="241"/>
      <c r="EM548" s="241"/>
      <c r="EN548" s="241"/>
      <c r="EO548" s="241"/>
      <c r="EP548" s="241"/>
      <c r="EQ548" s="241"/>
      <c r="ER548" s="241"/>
      <c r="ES548" s="241"/>
      <c r="ET548" s="241"/>
      <c r="EU548" s="241"/>
      <c r="EV548" s="241"/>
      <c r="EW548" s="241"/>
      <c r="EX548" s="241"/>
      <c r="EY548" s="241"/>
      <c r="EZ548" s="241"/>
      <c r="FA548" s="241"/>
      <c r="FB548" s="241"/>
      <c r="FC548" s="241"/>
      <c r="FD548" s="241"/>
      <c r="FE548" s="241"/>
      <c r="FF548" s="241"/>
      <c r="FG548" s="241"/>
      <c r="FH548" s="241"/>
      <c r="FI548" s="241"/>
      <c r="FJ548" s="241"/>
      <c r="FK548" s="241"/>
      <c r="FL548" s="241"/>
      <c r="FM548" s="241"/>
      <c r="FN548" s="241"/>
      <c r="FO548" s="241"/>
      <c r="FP548" s="241"/>
      <c r="FQ548" s="241"/>
      <c r="FR548" s="241"/>
      <c r="FS548" s="241"/>
      <c r="FT548" s="241"/>
      <c r="FU548" s="241"/>
      <c r="FV548" s="241"/>
      <c r="FW548" s="241"/>
      <c r="FX548" s="241"/>
      <c r="FY548" s="241"/>
      <c r="FZ548" s="241"/>
      <c r="GA548" s="241"/>
      <c r="GB548" s="241"/>
      <c r="GC548" s="241"/>
      <c r="GD548" s="241"/>
      <c r="GE548" s="241"/>
      <c r="GF548" s="241"/>
      <c r="GG548" s="241"/>
      <c r="GH548" s="241"/>
      <c r="GI548" s="241"/>
      <c r="GJ548" s="241"/>
      <c r="GK548" s="241"/>
      <c r="GL548" s="241"/>
      <c r="GM548" s="241"/>
      <c r="GN548" s="241"/>
      <c r="GO548" s="241"/>
      <c r="GP548" s="241"/>
      <c r="GQ548" s="241"/>
      <c r="GR548" s="241"/>
      <c r="GS548" s="241"/>
      <c r="GT548" s="241"/>
      <c r="GU548" s="241"/>
      <c r="GV548" s="241"/>
      <c r="GW548" s="241"/>
      <c r="GX548" s="241"/>
      <c r="GY548" s="241"/>
      <c r="GZ548" s="241"/>
      <c r="HA548" s="241"/>
      <c r="HB548" s="241"/>
      <c r="HC548" s="241"/>
      <c r="HD548" s="241"/>
      <c r="HE548" s="241"/>
      <c r="HF548" s="241"/>
    </row>
    <row r="549" spans="1:214" s="299" customFormat="1" ht="15" customHeight="1">
      <c r="A549" s="240"/>
      <c r="B549" s="241"/>
      <c r="C549" s="241"/>
      <c r="D549" s="241"/>
      <c r="E549" s="241"/>
      <c r="F549" s="241"/>
      <c r="G549" s="241"/>
      <c r="H549" s="241"/>
      <c r="I549" s="241"/>
      <c r="J549" s="241"/>
      <c r="K549" s="241"/>
      <c r="L549" s="241"/>
      <c r="M549" s="241"/>
      <c r="N549" s="241"/>
      <c r="O549" s="241"/>
      <c r="P549" s="241"/>
      <c r="Q549" s="241"/>
      <c r="R549" s="241"/>
      <c r="S549" s="241"/>
      <c r="T549" s="241"/>
      <c r="U549" s="241" t="s">
        <v>273</v>
      </c>
      <c r="V549" s="241"/>
      <c r="W549" s="241"/>
      <c r="X549" s="241"/>
      <c r="Y549" s="241"/>
      <c r="Z549" s="241"/>
      <c r="AA549" s="241"/>
      <c r="AB549" s="241"/>
      <c r="AC549" s="241" t="s">
        <v>350</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c r="EN549" s="241"/>
      <c r="EO549" s="241"/>
      <c r="EP549" s="241"/>
      <c r="EQ549" s="241"/>
      <c r="ER549" s="241"/>
      <c r="ES549" s="241"/>
      <c r="ET549" s="241"/>
      <c r="EU549" s="241"/>
      <c r="EV549" s="241"/>
      <c r="EW549" s="241"/>
      <c r="EX549" s="241"/>
      <c r="EY549" s="241"/>
      <c r="EZ549" s="241"/>
      <c r="FA549" s="241"/>
      <c r="FB549" s="241"/>
      <c r="FC549" s="241"/>
      <c r="FD549" s="241"/>
      <c r="FE549" s="241"/>
      <c r="FF549" s="241"/>
      <c r="FG549" s="241"/>
      <c r="FH549" s="241"/>
      <c r="FI549" s="241"/>
      <c r="FJ549" s="241"/>
      <c r="FK549" s="241"/>
      <c r="FL549" s="241"/>
      <c r="FM549" s="241"/>
      <c r="FN549" s="241"/>
      <c r="FO549" s="241"/>
      <c r="FP549" s="241"/>
      <c r="FQ549" s="241"/>
      <c r="FR549" s="241"/>
      <c r="FS549" s="241"/>
      <c r="FT549" s="241"/>
      <c r="FU549" s="241"/>
      <c r="FV549" s="241"/>
      <c r="FW549" s="241"/>
      <c r="FX549" s="241"/>
      <c r="FY549" s="241"/>
      <c r="FZ549" s="241"/>
      <c r="GA549" s="241"/>
      <c r="GB549" s="241"/>
      <c r="GC549" s="241"/>
      <c r="GD549" s="241"/>
      <c r="GE549" s="241"/>
      <c r="GF549" s="241"/>
      <c r="GG549" s="241"/>
      <c r="GH549" s="241"/>
      <c r="GI549" s="241"/>
      <c r="GJ549" s="241"/>
      <c r="GK549" s="241"/>
      <c r="GL549" s="241"/>
      <c r="GM549" s="241"/>
      <c r="GN549" s="241"/>
      <c r="GO549" s="241"/>
      <c r="GP549" s="241"/>
      <c r="GQ549" s="241"/>
      <c r="GR549" s="241"/>
      <c r="GS549" s="241"/>
      <c r="GT549" s="241"/>
      <c r="GU549" s="241"/>
      <c r="GV549" s="241"/>
      <c r="GW549" s="241"/>
      <c r="GX549" s="241"/>
      <c r="GY549" s="241"/>
      <c r="GZ549" s="241"/>
      <c r="HA549" s="241"/>
      <c r="HB549" s="241"/>
      <c r="HC549" s="241"/>
      <c r="HD549" s="241"/>
      <c r="HE549" s="241"/>
      <c r="HF549" s="241"/>
    </row>
    <row r="550" spans="1:214" s="299" customFormat="1" ht="15" customHeight="1">
      <c r="A550" s="240"/>
      <c r="B550" s="241"/>
      <c r="C550" s="241"/>
      <c r="D550" s="241"/>
      <c r="E550" s="241"/>
      <c r="F550" s="241"/>
      <c r="G550" s="241"/>
      <c r="H550" s="241"/>
      <c r="I550" s="241"/>
      <c r="J550" s="241"/>
      <c r="K550" s="241"/>
      <c r="L550" s="241"/>
      <c r="M550" s="241"/>
      <c r="N550" s="241"/>
      <c r="O550" s="241"/>
      <c r="P550" s="241"/>
      <c r="Q550" s="241"/>
      <c r="R550" s="241"/>
      <c r="S550" s="241"/>
      <c r="T550" s="241"/>
      <c r="U550" s="241" t="s">
        <v>736</v>
      </c>
      <c r="V550" s="241"/>
      <c r="W550" s="241"/>
      <c r="X550" s="241"/>
      <c r="Y550" s="241"/>
      <c r="Z550" s="241"/>
      <c r="AA550" s="241"/>
      <c r="AB550" s="241"/>
      <c r="AC550" s="241" t="s">
        <v>313</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c r="DV550" s="241"/>
      <c r="DW550" s="241"/>
      <c r="DX550" s="241"/>
      <c r="DY550" s="241"/>
      <c r="DZ550" s="241"/>
      <c r="EA550" s="241"/>
      <c r="EB550" s="241"/>
      <c r="EC550" s="241"/>
      <c r="ED550" s="241"/>
      <c r="EE550" s="241"/>
      <c r="EF550" s="241"/>
      <c r="EG550" s="241"/>
      <c r="EH550" s="241"/>
      <c r="EI550" s="241"/>
      <c r="EJ550" s="241"/>
      <c r="EK550" s="241"/>
      <c r="EL550" s="241"/>
      <c r="EM550" s="241"/>
      <c r="EN550" s="241"/>
      <c r="EO550" s="241"/>
      <c r="EP550" s="241"/>
      <c r="EQ550" s="241"/>
      <c r="ER550" s="241"/>
      <c r="ES550" s="241"/>
      <c r="ET550" s="241"/>
      <c r="EU550" s="241"/>
      <c r="EV550" s="241"/>
      <c r="EW550" s="241"/>
      <c r="EX550" s="241"/>
      <c r="EY550" s="241"/>
      <c r="EZ550" s="241"/>
      <c r="FA550" s="241"/>
      <c r="FB550" s="241"/>
      <c r="FC550" s="241"/>
      <c r="FD550" s="241"/>
      <c r="FE550" s="241"/>
      <c r="FF550" s="241"/>
      <c r="FG550" s="241"/>
      <c r="FH550" s="241"/>
      <c r="FI550" s="241"/>
      <c r="FJ550" s="241"/>
      <c r="FK550" s="241"/>
      <c r="FL550" s="241"/>
      <c r="FM550" s="241"/>
      <c r="FN550" s="241"/>
      <c r="FO550" s="241"/>
      <c r="FP550" s="241"/>
      <c r="FQ550" s="241"/>
      <c r="FR550" s="241"/>
      <c r="FS550" s="241"/>
      <c r="FT550" s="241"/>
      <c r="FU550" s="241"/>
      <c r="FV550" s="241"/>
      <c r="FW550" s="241"/>
      <c r="FX550" s="241"/>
      <c r="FY550" s="241"/>
      <c r="FZ550" s="241"/>
      <c r="GA550" s="241"/>
      <c r="GB550" s="241"/>
      <c r="GC550" s="241"/>
      <c r="GD550" s="241"/>
      <c r="GE550" s="241"/>
      <c r="GF550" s="241"/>
      <c r="GG550" s="241"/>
      <c r="GH550" s="241"/>
      <c r="GI550" s="241"/>
      <c r="GJ550" s="241"/>
      <c r="GK550" s="241"/>
      <c r="GL550" s="241"/>
      <c r="GM550" s="241"/>
      <c r="GN550" s="241"/>
      <c r="GO550" s="241"/>
      <c r="GP550" s="241"/>
      <c r="GQ550" s="241"/>
      <c r="GR550" s="241"/>
      <c r="GS550" s="241"/>
      <c r="GT550" s="241"/>
      <c r="GU550" s="241"/>
      <c r="GV550" s="241"/>
      <c r="GW550" s="241"/>
      <c r="GX550" s="241"/>
      <c r="GY550" s="241"/>
      <c r="GZ550" s="241"/>
      <c r="HA550" s="241"/>
      <c r="HB550" s="241"/>
      <c r="HC550" s="241"/>
      <c r="HD550" s="241"/>
      <c r="HE550" s="241"/>
      <c r="HF550" s="241"/>
    </row>
    <row r="551" spans="1:214" s="299" customFormat="1" ht="15" customHeight="1">
      <c r="A551" s="240"/>
      <c r="B551" s="241"/>
      <c r="C551" s="241"/>
      <c r="D551" s="241"/>
      <c r="E551" s="241"/>
      <c r="F551" s="241"/>
      <c r="G551" s="241"/>
      <c r="H551" s="241"/>
      <c r="I551" s="241"/>
      <c r="J551" s="241"/>
      <c r="K551" s="241"/>
      <c r="L551" s="241"/>
      <c r="M551" s="241"/>
      <c r="N551" s="241"/>
      <c r="O551" s="241"/>
      <c r="P551" s="241"/>
      <c r="Q551" s="241"/>
      <c r="R551" s="241"/>
      <c r="S551" s="241"/>
      <c r="T551" s="241"/>
      <c r="U551" s="241" t="s">
        <v>737</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c r="DV551" s="241"/>
      <c r="DW551" s="241"/>
      <c r="DX551" s="241"/>
      <c r="DY551" s="241"/>
      <c r="DZ551" s="241"/>
      <c r="EA551" s="241"/>
      <c r="EB551" s="241"/>
      <c r="EC551" s="241"/>
      <c r="ED551" s="241"/>
      <c r="EE551" s="241"/>
      <c r="EF551" s="241"/>
      <c r="EG551" s="241"/>
      <c r="EH551" s="241"/>
      <c r="EI551" s="241"/>
      <c r="EJ551" s="241"/>
      <c r="EK551" s="241"/>
      <c r="EL551" s="241"/>
      <c r="EM551" s="241"/>
      <c r="EN551" s="241"/>
      <c r="EO551" s="241"/>
      <c r="EP551" s="241"/>
      <c r="EQ551" s="241"/>
      <c r="ER551" s="241"/>
      <c r="ES551" s="241"/>
      <c r="ET551" s="241"/>
      <c r="EU551" s="241"/>
      <c r="EV551" s="241"/>
      <c r="EW551" s="241"/>
      <c r="EX551" s="241"/>
      <c r="EY551" s="241"/>
      <c r="EZ551" s="241"/>
      <c r="FA551" s="241"/>
      <c r="FB551" s="241"/>
      <c r="FC551" s="241"/>
      <c r="FD551" s="241"/>
      <c r="FE551" s="241"/>
      <c r="FF551" s="241"/>
      <c r="FG551" s="241"/>
      <c r="FH551" s="241"/>
      <c r="FI551" s="241"/>
      <c r="FJ551" s="241"/>
      <c r="FK551" s="241"/>
      <c r="FL551" s="241"/>
      <c r="FM551" s="241"/>
      <c r="FN551" s="241"/>
      <c r="FO551" s="241"/>
      <c r="FP551" s="241"/>
      <c r="FQ551" s="241"/>
      <c r="FR551" s="241"/>
      <c r="FS551" s="241"/>
      <c r="FT551" s="241"/>
      <c r="FU551" s="241"/>
      <c r="FV551" s="241"/>
      <c r="FW551" s="241"/>
      <c r="FX551" s="241"/>
      <c r="FY551" s="241"/>
      <c r="FZ551" s="241"/>
      <c r="GA551" s="241"/>
      <c r="GB551" s="241"/>
      <c r="GC551" s="241"/>
      <c r="GD551" s="241"/>
      <c r="GE551" s="241"/>
      <c r="GF551" s="241"/>
      <c r="GG551" s="241"/>
      <c r="GH551" s="241"/>
      <c r="GI551" s="241"/>
      <c r="GJ551" s="241"/>
      <c r="GK551" s="241"/>
      <c r="GL551" s="241"/>
      <c r="GM551" s="241"/>
      <c r="GN551" s="241"/>
      <c r="GO551" s="241"/>
      <c r="GP551" s="241"/>
      <c r="GQ551" s="241"/>
      <c r="GR551" s="241"/>
      <c r="GS551" s="241"/>
      <c r="GT551" s="241"/>
      <c r="GU551" s="241"/>
      <c r="GV551" s="241"/>
      <c r="GW551" s="241"/>
      <c r="GX551" s="241"/>
      <c r="GY551" s="241"/>
      <c r="GZ551" s="241"/>
      <c r="HA551" s="241"/>
      <c r="HB551" s="241"/>
      <c r="HC551" s="241"/>
      <c r="HD551" s="241"/>
      <c r="HE551" s="241"/>
      <c r="HF551" s="241"/>
    </row>
    <row r="552" spans="1:214" s="299" customFormat="1" ht="15" customHeight="1">
      <c r="A552" s="240"/>
      <c r="B552" s="241"/>
      <c r="C552" s="241"/>
      <c r="D552" s="241"/>
      <c r="E552" s="241"/>
      <c r="F552" s="241"/>
      <c r="G552" s="241"/>
      <c r="H552" s="241"/>
      <c r="I552" s="241"/>
      <c r="J552" s="241"/>
      <c r="K552" s="241"/>
      <c r="L552" s="241"/>
      <c r="M552" s="241"/>
      <c r="N552" s="241"/>
      <c r="O552" s="241"/>
      <c r="P552" s="241"/>
      <c r="Q552" s="241"/>
      <c r="R552" s="241"/>
      <c r="S552" s="241"/>
      <c r="T552" s="241"/>
      <c r="U552" s="241" t="s">
        <v>738</v>
      </c>
      <c r="V552" s="241"/>
      <c r="W552" s="241"/>
      <c r="X552" s="241"/>
      <c r="Y552" s="241"/>
      <c r="Z552" s="241"/>
      <c r="AA552" s="241"/>
      <c r="AB552" s="241"/>
      <c r="AC552" s="241" t="s">
        <v>313</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c r="DV552" s="241"/>
      <c r="DW552" s="241"/>
      <c r="DX552" s="241"/>
      <c r="DY552" s="241"/>
      <c r="DZ552" s="241"/>
      <c r="EA552" s="241"/>
      <c r="EB552" s="241"/>
      <c r="EC552" s="241"/>
      <c r="ED552" s="241"/>
      <c r="EE552" s="241"/>
      <c r="EF552" s="241"/>
      <c r="EG552" s="241"/>
      <c r="EH552" s="241"/>
      <c r="EI552" s="241"/>
      <c r="EJ552" s="241"/>
      <c r="EK552" s="241"/>
      <c r="EL552" s="241"/>
      <c r="EM552" s="241"/>
      <c r="EN552" s="241"/>
      <c r="EO552" s="241"/>
      <c r="EP552" s="241"/>
      <c r="EQ552" s="241"/>
      <c r="ER552" s="241"/>
      <c r="ES552" s="241"/>
      <c r="ET552" s="241"/>
      <c r="EU552" s="241"/>
      <c r="EV552" s="241"/>
      <c r="EW552" s="241"/>
      <c r="EX552" s="241"/>
      <c r="EY552" s="241"/>
      <c r="EZ552" s="241"/>
      <c r="FA552" s="241"/>
      <c r="FB552" s="241"/>
      <c r="FC552" s="241"/>
      <c r="FD552" s="241"/>
      <c r="FE552" s="241"/>
      <c r="FF552" s="241"/>
      <c r="FG552" s="241"/>
      <c r="FH552" s="241"/>
      <c r="FI552" s="241"/>
      <c r="FJ552" s="241"/>
      <c r="FK552" s="241"/>
      <c r="FL552" s="241"/>
      <c r="FM552" s="241"/>
      <c r="FN552" s="241"/>
      <c r="FO552" s="241"/>
      <c r="FP552" s="241"/>
      <c r="FQ552" s="241"/>
      <c r="FR552" s="241"/>
      <c r="FS552" s="241"/>
      <c r="FT552" s="241"/>
      <c r="FU552" s="241"/>
      <c r="FV552" s="241"/>
      <c r="FW552" s="241"/>
      <c r="FX552" s="241"/>
      <c r="FY552" s="241"/>
      <c r="FZ552" s="241"/>
      <c r="GA552" s="241"/>
      <c r="GB552" s="241"/>
      <c r="GC552" s="241"/>
      <c r="GD552" s="241"/>
      <c r="GE552" s="241"/>
      <c r="GF552" s="241"/>
      <c r="GG552" s="241"/>
      <c r="GH552" s="241"/>
      <c r="GI552" s="241"/>
      <c r="GJ552" s="241"/>
      <c r="GK552" s="241"/>
      <c r="GL552" s="241"/>
      <c r="GM552" s="241"/>
      <c r="GN552" s="241"/>
      <c r="GO552" s="241"/>
      <c r="GP552" s="241"/>
      <c r="GQ552" s="241"/>
      <c r="GR552" s="241"/>
      <c r="GS552" s="241"/>
      <c r="GT552" s="241"/>
      <c r="GU552" s="241"/>
      <c r="GV552" s="241"/>
      <c r="GW552" s="241"/>
      <c r="GX552" s="241"/>
      <c r="GY552" s="241"/>
      <c r="GZ552" s="241"/>
      <c r="HA552" s="241"/>
      <c r="HB552" s="241"/>
      <c r="HC552" s="241"/>
      <c r="HD552" s="241"/>
      <c r="HE552" s="241"/>
      <c r="HF552" s="241"/>
    </row>
    <row r="553" spans="1:214" s="299" customFormat="1" ht="15" customHeight="1">
      <c r="A553" s="240"/>
      <c r="B553" s="241"/>
      <c r="C553" s="241"/>
      <c r="D553" s="241"/>
      <c r="E553" s="241"/>
      <c r="F553" s="241"/>
      <c r="G553" s="241"/>
      <c r="H553" s="241"/>
      <c r="I553" s="241"/>
      <c r="J553" s="241"/>
      <c r="K553" s="241"/>
      <c r="L553" s="241"/>
      <c r="M553" s="241"/>
      <c r="N553" s="241"/>
      <c r="O553" s="241"/>
      <c r="P553" s="241"/>
      <c r="Q553" s="241"/>
      <c r="R553" s="241"/>
      <c r="S553" s="241"/>
      <c r="T553" s="241"/>
      <c r="U553" s="241" t="s">
        <v>739</v>
      </c>
      <c r="V553" s="241"/>
      <c r="W553" s="241"/>
      <c r="X553" s="241"/>
      <c r="Y553" s="241"/>
      <c r="Z553" s="241"/>
      <c r="AA553" s="241"/>
      <c r="AB553" s="241"/>
      <c r="AC553" s="241" t="s">
        <v>313</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c r="DV553" s="241"/>
      <c r="DW553" s="241"/>
      <c r="DX553" s="241"/>
      <c r="DY553" s="241"/>
      <c r="DZ553" s="241"/>
      <c r="EA553" s="241"/>
      <c r="EB553" s="241"/>
      <c r="EC553" s="241"/>
      <c r="ED553" s="241"/>
      <c r="EE553" s="241"/>
      <c r="EF553" s="241"/>
      <c r="EG553" s="241"/>
      <c r="EH553" s="241"/>
      <c r="EI553" s="241"/>
      <c r="EJ553" s="241"/>
      <c r="EK553" s="241"/>
      <c r="EL553" s="241"/>
      <c r="EM553" s="241"/>
      <c r="EN553" s="241"/>
      <c r="EO553" s="241"/>
      <c r="EP553" s="241"/>
      <c r="EQ553" s="241"/>
      <c r="ER553" s="241"/>
      <c r="ES553" s="241"/>
      <c r="ET553" s="241"/>
      <c r="EU553" s="241"/>
      <c r="EV553" s="241"/>
      <c r="EW553" s="241"/>
      <c r="EX553" s="241"/>
      <c r="EY553" s="241"/>
      <c r="EZ553" s="241"/>
      <c r="FA553" s="241"/>
      <c r="FB553" s="241"/>
      <c r="FC553" s="241"/>
      <c r="FD553" s="241"/>
      <c r="FE553" s="241"/>
      <c r="FF553" s="241"/>
      <c r="FG553" s="241"/>
      <c r="FH553" s="241"/>
      <c r="FI553" s="241"/>
      <c r="FJ553" s="241"/>
      <c r="FK553" s="241"/>
      <c r="FL553" s="241"/>
      <c r="FM553" s="241"/>
      <c r="FN553" s="241"/>
      <c r="FO553" s="241"/>
      <c r="FP553" s="241"/>
      <c r="FQ553" s="241"/>
      <c r="FR553" s="241"/>
      <c r="FS553" s="241"/>
      <c r="FT553" s="241"/>
      <c r="FU553" s="241"/>
      <c r="FV553" s="241"/>
      <c r="FW553" s="241"/>
      <c r="FX553" s="241"/>
      <c r="FY553" s="241"/>
      <c r="FZ553" s="241"/>
      <c r="GA553" s="241"/>
      <c r="GB553" s="241"/>
      <c r="GC553" s="241"/>
      <c r="GD553" s="241"/>
      <c r="GE553" s="241"/>
      <c r="GF553" s="241"/>
      <c r="GG553" s="241"/>
      <c r="GH553" s="241"/>
      <c r="GI553" s="241"/>
      <c r="GJ553" s="241"/>
      <c r="GK553" s="241"/>
      <c r="GL553" s="241"/>
      <c r="GM553" s="241"/>
      <c r="GN553" s="241"/>
      <c r="GO553" s="241"/>
      <c r="GP553" s="241"/>
      <c r="GQ553" s="241"/>
      <c r="GR553" s="241"/>
      <c r="GS553" s="241"/>
      <c r="GT553" s="241"/>
      <c r="GU553" s="241"/>
      <c r="GV553" s="241"/>
      <c r="GW553" s="241"/>
      <c r="GX553" s="241"/>
      <c r="GY553" s="241"/>
      <c r="GZ553" s="241"/>
      <c r="HA553" s="241"/>
      <c r="HB553" s="241"/>
      <c r="HC553" s="241"/>
      <c r="HD553" s="241"/>
      <c r="HE553" s="241"/>
      <c r="HF553" s="241"/>
    </row>
    <row r="554" spans="1:214" s="299" customFormat="1" ht="15" customHeight="1">
      <c r="A554" s="240"/>
      <c r="B554" s="241"/>
      <c r="C554" s="241"/>
      <c r="D554" s="241"/>
      <c r="E554" s="241"/>
      <c r="F554" s="241"/>
      <c r="G554" s="241"/>
      <c r="H554" s="241"/>
      <c r="I554" s="241"/>
      <c r="J554" s="241"/>
      <c r="K554" s="241"/>
      <c r="L554" s="241"/>
      <c r="M554" s="241"/>
      <c r="N554" s="241"/>
      <c r="O554" s="241"/>
      <c r="P554" s="241"/>
      <c r="Q554" s="241"/>
      <c r="R554" s="241"/>
      <c r="S554" s="241"/>
      <c r="T554" s="241"/>
      <c r="U554" s="241" t="s">
        <v>740</v>
      </c>
      <c r="V554" s="241"/>
      <c r="W554" s="241"/>
      <c r="X554" s="241"/>
      <c r="Y554" s="241"/>
      <c r="Z554" s="241"/>
      <c r="AA554" s="241"/>
      <c r="AB554" s="241"/>
      <c r="AC554" s="241" t="s">
        <v>386</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c r="DV554" s="241"/>
      <c r="DW554" s="241"/>
      <c r="DX554" s="241"/>
      <c r="DY554" s="241"/>
      <c r="DZ554" s="241"/>
      <c r="EA554" s="241"/>
      <c r="EB554" s="241"/>
      <c r="EC554" s="241"/>
      <c r="ED554" s="241"/>
      <c r="EE554" s="241"/>
      <c r="EF554" s="241"/>
      <c r="EG554" s="241"/>
      <c r="EH554" s="241"/>
      <c r="EI554" s="241"/>
      <c r="EJ554" s="241"/>
      <c r="EK554" s="241"/>
      <c r="EL554" s="241"/>
      <c r="EM554" s="241"/>
      <c r="EN554" s="241"/>
      <c r="EO554" s="241"/>
      <c r="EP554" s="241"/>
      <c r="EQ554" s="241"/>
      <c r="ER554" s="241"/>
      <c r="ES554" s="241"/>
      <c r="ET554" s="241"/>
      <c r="EU554" s="241"/>
      <c r="EV554" s="241"/>
      <c r="EW554" s="241"/>
      <c r="EX554" s="241"/>
      <c r="EY554" s="241"/>
      <c r="EZ554" s="241"/>
      <c r="FA554" s="241"/>
      <c r="FB554" s="241"/>
      <c r="FC554" s="241"/>
      <c r="FD554" s="241"/>
      <c r="FE554" s="241"/>
      <c r="FF554" s="241"/>
      <c r="FG554" s="241"/>
      <c r="FH554" s="241"/>
      <c r="FI554" s="241"/>
      <c r="FJ554" s="241"/>
      <c r="FK554" s="241"/>
      <c r="FL554" s="241"/>
      <c r="FM554" s="241"/>
      <c r="FN554" s="241"/>
      <c r="FO554" s="241"/>
      <c r="FP554" s="241"/>
      <c r="FQ554" s="241"/>
      <c r="FR554" s="241"/>
      <c r="FS554" s="241"/>
      <c r="FT554" s="241"/>
      <c r="FU554" s="241"/>
      <c r="FV554" s="241"/>
      <c r="FW554" s="241"/>
      <c r="FX554" s="241"/>
      <c r="FY554" s="241"/>
      <c r="FZ554" s="241"/>
      <c r="GA554" s="241"/>
      <c r="GB554" s="241"/>
      <c r="GC554" s="241"/>
      <c r="GD554" s="241"/>
      <c r="GE554" s="241"/>
      <c r="GF554" s="241"/>
      <c r="GG554" s="241"/>
      <c r="GH554" s="241"/>
      <c r="GI554" s="241"/>
      <c r="GJ554" s="241"/>
      <c r="GK554" s="241"/>
      <c r="GL554" s="241"/>
      <c r="GM554" s="241"/>
      <c r="GN554" s="241"/>
      <c r="GO554" s="241"/>
      <c r="GP554" s="241"/>
      <c r="GQ554" s="241"/>
      <c r="GR554" s="241"/>
      <c r="GS554" s="241"/>
      <c r="GT554" s="241"/>
      <c r="GU554" s="241"/>
      <c r="GV554" s="241"/>
      <c r="GW554" s="241"/>
      <c r="GX554" s="241"/>
      <c r="GY554" s="241"/>
      <c r="GZ554" s="241"/>
      <c r="HA554" s="241"/>
      <c r="HB554" s="241"/>
      <c r="HC554" s="241"/>
      <c r="HD554" s="241"/>
      <c r="HE554" s="241"/>
      <c r="HF554" s="241"/>
    </row>
    <row r="555" spans="1:214" s="299" customFormat="1" ht="15" customHeight="1">
      <c r="A555" s="240"/>
      <c r="B555" s="241"/>
      <c r="C555" s="241"/>
      <c r="D555" s="241"/>
      <c r="E555" s="241"/>
      <c r="F555" s="241"/>
      <c r="G555" s="241"/>
      <c r="H555" s="241"/>
      <c r="I555" s="241"/>
      <c r="J555" s="241"/>
      <c r="K555" s="241"/>
      <c r="L555" s="241"/>
      <c r="M555" s="241"/>
      <c r="N555" s="241"/>
      <c r="O555" s="241"/>
      <c r="P555" s="241"/>
      <c r="Q555" s="241"/>
      <c r="R555" s="241"/>
      <c r="S555" s="241"/>
      <c r="T555" s="241"/>
      <c r="U555" s="241" t="s">
        <v>741</v>
      </c>
      <c r="V555" s="241"/>
      <c r="W555" s="241"/>
      <c r="X555" s="241"/>
      <c r="Y555" s="241"/>
      <c r="Z555" s="241"/>
      <c r="AA555" s="241"/>
      <c r="AB555" s="241"/>
      <c r="AC555" s="241" t="s">
        <v>325</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c r="DV555" s="241"/>
      <c r="DW555" s="241"/>
      <c r="DX555" s="241"/>
      <c r="DY555" s="241"/>
      <c r="DZ555" s="241"/>
      <c r="EA555" s="241"/>
      <c r="EB555" s="241"/>
      <c r="EC555" s="241"/>
      <c r="ED555" s="241"/>
      <c r="EE555" s="241"/>
      <c r="EF555" s="241"/>
      <c r="EG555" s="241"/>
      <c r="EH555" s="241"/>
      <c r="EI555" s="241"/>
      <c r="EJ555" s="241"/>
      <c r="EK555" s="241"/>
      <c r="EL555" s="241"/>
      <c r="EM555" s="241"/>
      <c r="EN555" s="241"/>
      <c r="EO555" s="241"/>
      <c r="EP555" s="241"/>
      <c r="EQ555" s="241"/>
      <c r="ER555" s="241"/>
      <c r="ES555" s="241"/>
      <c r="ET555" s="241"/>
      <c r="EU555" s="241"/>
      <c r="EV555" s="241"/>
      <c r="EW555" s="241"/>
      <c r="EX555" s="241"/>
      <c r="EY555" s="241"/>
      <c r="EZ555" s="241"/>
      <c r="FA555" s="241"/>
      <c r="FB555" s="241"/>
      <c r="FC555" s="241"/>
      <c r="FD555" s="241"/>
      <c r="FE555" s="241"/>
      <c r="FF555" s="241"/>
      <c r="FG555" s="241"/>
      <c r="FH555" s="241"/>
      <c r="FI555" s="241"/>
      <c r="FJ555" s="241"/>
      <c r="FK555" s="241"/>
      <c r="FL555" s="241"/>
      <c r="FM555" s="241"/>
      <c r="FN555" s="241"/>
      <c r="FO555" s="241"/>
      <c r="FP555" s="241"/>
      <c r="FQ555" s="241"/>
      <c r="FR555" s="241"/>
      <c r="FS555" s="241"/>
      <c r="FT555" s="241"/>
      <c r="FU555" s="241"/>
      <c r="FV555" s="241"/>
      <c r="FW555" s="241"/>
      <c r="FX555" s="241"/>
      <c r="FY555" s="241"/>
      <c r="FZ555" s="241"/>
      <c r="GA555" s="241"/>
      <c r="GB555" s="241"/>
      <c r="GC555" s="241"/>
      <c r="GD555" s="241"/>
      <c r="GE555" s="241"/>
      <c r="GF555" s="241"/>
      <c r="GG555" s="241"/>
      <c r="GH555" s="241"/>
      <c r="GI555" s="241"/>
      <c r="GJ555" s="241"/>
      <c r="GK555" s="241"/>
      <c r="GL555" s="241"/>
      <c r="GM555" s="241"/>
      <c r="GN555" s="241"/>
      <c r="GO555" s="241"/>
      <c r="GP555" s="241"/>
      <c r="GQ555" s="241"/>
      <c r="GR555" s="241"/>
      <c r="GS555" s="241"/>
      <c r="GT555" s="241"/>
      <c r="GU555" s="241"/>
      <c r="GV555" s="241"/>
      <c r="GW555" s="241"/>
      <c r="GX555" s="241"/>
      <c r="GY555" s="241"/>
      <c r="GZ555" s="241"/>
      <c r="HA555" s="241"/>
      <c r="HB555" s="241"/>
      <c r="HC555" s="241"/>
      <c r="HD555" s="241"/>
      <c r="HE555" s="241"/>
      <c r="HF555" s="241"/>
    </row>
    <row r="556" spans="1:214" s="299" customFormat="1" ht="15" customHeight="1">
      <c r="A556" s="240"/>
      <c r="B556" s="241"/>
      <c r="C556" s="241"/>
      <c r="D556" s="241"/>
      <c r="E556" s="241"/>
      <c r="F556" s="241"/>
      <c r="G556" s="241"/>
      <c r="H556" s="241"/>
      <c r="I556" s="241"/>
      <c r="J556" s="241"/>
      <c r="K556" s="241"/>
      <c r="L556" s="241"/>
      <c r="M556" s="241"/>
      <c r="N556" s="241"/>
      <c r="O556" s="241"/>
      <c r="P556" s="241"/>
      <c r="Q556" s="241"/>
      <c r="R556" s="241"/>
      <c r="S556" s="241"/>
      <c r="T556" s="241"/>
      <c r="U556" s="241" t="s">
        <v>742</v>
      </c>
      <c r="V556" s="241"/>
      <c r="W556" s="241"/>
      <c r="X556" s="241"/>
      <c r="Y556" s="241"/>
      <c r="Z556" s="241"/>
      <c r="AA556" s="241"/>
      <c r="AB556" s="241"/>
      <c r="AC556" s="241" t="s">
        <v>311</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c r="EN556" s="241"/>
      <c r="EO556" s="241"/>
      <c r="EP556" s="241"/>
      <c r="EQ556" s="241"/>
      <c r="ER556" s="241"/>
      <c r="ES556" s="241"/>
      <c r="ET556" s="241"/>
      <c r="EU556" s="241"/>
      <c r="EV556" s="241"/>
      <c r="EW556" s="241"/>
      <c r="EX556" s="241"/>
      <c r="EY556" s="241"/>
      <c r="EZ556" s="241"/>
      <c r="FA556" s="241"/>
      <c r="FB556" s="241"/>
      <c r="FC556" s="241"/>
      <c r="FD556" s="241"/>
      <c r="FE556" s="241"/>
      <c r="FF556" s="241"/>
      <c r="FG556" s="241"/>
      <c r="FH556" s="241"/>
      <c r="FI556" s="241"/>
      <c r="FJ556" s="241"/>
      <c r="FK556" s="241"/>
      <c r="FL556" s="241"/>
      <c r="FM556" s="241"/>
      <c r="FN556" s="241"/>
      <c r="FO556" s="241"/>
      <c r="FP556" s="241"/>
      <c r="FQ556" s="241"/>
      <c r="FR556" s="241"/>
      <c r="FS556" s="241"/>
      <c r="FT556" s="241"/>
      <c r="FU556" s="241"/>
      <c r="FV556" s="241"/>
      <c r="FW556" s="241"/>
      <c r="FX556" s="241"/>
      <c r="FY556" s="241"/>
      <c r="FZ556" s="241"/>
      <c r="GA556" s="241"/>
      <c r="GB556" s="241"/>
      <c r="GC556" s="241"/>
      <c r="GD556" s="241"/>
      <c r="GE556" s="241"/>
      <c r="GF556" s="241"/>
      <c r="GG556" s="241"/>
      <c r="GH556" s="241"/>
      <c r="GI556" s="241"/>
      <c r="GJ556" s="241"/>
      <c r="GK556" s="241"/>
      <c r="GL556" s="241"/>
      <c r="GM556" s="241"/>
      <c r="GN556" s="241"/>
      <c r="GO556" s="241"/>
      <c r="GP556" s="241"/>
      <c r="GQ556" s="241"/>
      <c r="GR556" s="241"/>
      <c r="GS556" s="241"/>
      <c r="GT556" s="241"/>
      <c r="GU556" s="241"/>
      <c r="GV556" s="241"/>
      <c r="GW556" s="241"/>
      <c r="GX556" s="241"/>
      <c r="GY556" s="241"/>
      <c r="GZ556" s="241"/>
      <c r="HA556" s="241"/>
      <c r="HB556" s="241"/>
      <c r="HC556" s="241"/>
      <c r="HD556" s="241"/>
      <c r="HE556" s="241"/>
      <c r="HF556" s="241"/>
    </row>
    <row r="557" spans="1:214" s="299" customFormat="1" ht="15" customHeight="1">
      <c r="A557" s="240"/>
      <c r="B557" s="241"/>
      <c r="C557" s="241"/>
      <c r="D557" s="241"/>
      <c r="E557" s="241"/>
      <c r="F557" s="241"/>
      <c r="G557" s="241"/>
      <c r="H557" s="241"/>
      <c r="I557" s="241"/>
      <c r="J557" s="241"/>
      <c r="K557" s="241"/>
      <c r="L557" s="241"/>
      <c r="M557" s="241"/>
      <c r="N557" s="241"/>
      <c r="O557" s="241"/>
      <c r="P557" s="241"/>
      <c r="Q557" s="241"/>
      <c r="R557" s="241"/>
      <c r="S557" s="241"/>
      <c r="T557" s="241"/>
      <c r="U557" s="241" t="s">
        <v>743</v>
      </c>
      <c r="V557" s="241"/>
      <c r="W557" s="241"/>
      <c r="X557" s="241"/>
      <c r="Y557" s="241"/>
      <c r="Z557" s="241"/>
      <c r="AA557" s="241"/>
      <c r="AB557" s="241"/>
      <c r="AC557" s="241" t="s">
        <v>322</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c r="DW557" s="241"/>
      <c r="DX557" s="241"/>
      <c r="DY557" s="241"/>
      <c r="DZ557" s="241"/>
      <c r="EA557" s="241"/>
      <c r="EB557" s="241"/>
      <c r="EC557" s="241"/>
      <c r="ED557" s="241"/>
      <c r="EE557" s="241"/>
      <c r="EF557" s="241"/>
      <c r="EG557" s="241"/>
      <c r="EH557" s="241"/>
      <c r="EI557" s="241"/>
      <c r="EJ557" s="241"/>
      <c r="EK557" s="241"/>
      <c r="EL557" s="241"/>
      <c r="EM557" s="241"/>
      <c r="EN557" s="241"/>
      <c r="EO557" s="241"/>
      <c r="EP557" s="241"/>
      <c r="EQ557" s="241"/>
      <c r="ER557" s="241"/>
      <c r="ES557" s="241"/>
      <c r="ET557" s="241"/>
      <c r="EU557" s="241"/>
      <c r="EV557" s="241"/>
      <c r="EW557" s="241"/>
      <c r="EX557" s="241"/>
      <c r="EY557" s="241"/>
      <c r="EZ557" s="241"/>
      <c r="FA557" s="241"/>
      <c r="FB557" s="241"/>
      <c r="FC557" s="241"/>
      <c r="FD557" s="241"/>
      <c r="FE557" s="241"/>
      <c r="FF557" s="241"/>
      <c r="FG557" s="241"/>
      <c r="FH557" s="241"/>
      <c r="FI557" s="241"/>
      <c r="FJ557" s="241"/>
      <c r="FK557" s="241"/>
      <c r="FL557" s="241"/>
      <c r="FM557" s="241"/>
      <c r="FN557" s="241"/>
      <c r="FO557" s="241"/>
      <c r="FP557" s="241"/>
      <c r="FQ557" s="241"/>
      <c r="FR557" s="241"/>
      <c r="FS557" s="241"/>
      <c r="FT557" s="241"/>
      <c r="FU557" s="241"/>
      <c r="FV557" s="241"/>
      <c r="FW557" s="241"/>
      <c r="FX557" s="241"/>
      <c r="FY557" s="241"/>
      <c r="FZ557" s="241"/>
      <c r="GA557" s="241"/>
      <c r="GB557" s="241"/>
      <c r="GC557" s="241"/>
      <c r="GD557" s="241"/>
      <c r="GE557" s="241"/>
      <c r="GF557" s="241"/>
      <c r="GG557" s="241"/>
      <c r="GH557" s="241"/>
      <c r="GI557" s="241"/>
      <c r="GJ557" s="241"/>
      <c r="GK557" s="241"/>
      <c r="GL557" s="241"/>
      <c r="GM557" s="241"/>
      <c r="GN557" s="241"/>
      <c r="GO557" s="241"/>
      <c r="GP557" s="241"/>
      <c r="GQ557" s="241"/>
      <c r="GR557" s="241"/>
      <c r="GS557" s="241"/>
      <c r="GT557" s="241"/>
      <c r="GU557" s="241"/>
      <c r="GV557" s="241"/>
      <c r="GW557" s="241"/>
      <c r="GX557" s="241"/>
      <c r="GY557" s="241"/>
      <c r="GZ557" s="241"/>
      <c r="HA557" s="241"/>
      <c r="HB557" s="241"/>
      <c r="HC557" s="241"/>
      <c r="HD557" s="241"/>
      <c r="HE557" s="241"/>
      <c r="HF557" s="241"/>
    </row>
    <row r="558" spans="1:214" s="299" customFormat="1" ht="15" customHeight="1">
      <c r="A558" s="240"/>
      <c r="B558" s="241"/>
      <c r="C558" s="241"/>
      <c r="D558" s="241"/>
      <c r="E558" s="241"/>
      <c r="F558" s="241"/>
      <c r="G558" s="241"/>
      <c r="H558" s="241"/>
      <c r="I558" s="241"/>
      <c r="J558" s="241"/>
      <c r="K558" s="241"/>
      <c r="L558" s="241"/>
      <c r="M558" s="241"/>
      <c r="N558" s="241"/>
      <c r="O558" s="241"/>
      <c r="P558" s="241"/>
      <c r="Q558" s="241"/>
      <c r="R558" s="241"/>
      <c r="S558" s="241"/>
      <c r="T558" s="241"/>
      <c r="U558" s="241" t="s">
        <v>744</v>
      </c>
      <c r="V558" s="241"/>
      <c r="W558" s="241"/>
      <c r="X558" s="241"/>
      <c r="Y558" s="241"/>
      <c r="Z558" s="241"/>
      <c r="AA558" s="241"/>
      <c r="AB558" s="241"/>
      <c r="AC558" s="241" t="s">
        <v>313</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c r="DV558" s="241"/>
      <c r="DW558" s="241"/>
      <c r="DX558" s="241"/>
      <c r="DY558" s="241"/>
      <c r="DZ558" s="241"/>
      <c r="EA558" s="241"/>
      <c r="EB558" s="241"/>
      <c r="EC558" s="241"/>
      <c r="ED558" s="241"/>
      <c r="EE558" s="241"/>
      <c r="EF558" s="241"/>
      <c r="EG558" s="241"/>
      <c r="EH558" s="241"/>
      <c r="EI558" s="241"/>
      <c r="EJ558" s="241"/>
      <c r="EK558" s="241"/>
      <c r="EL558" s="241"/>
      <c r="EM558" s="241"/>
      <c r="EN558" s="241"/>
      <c r="EO558" s="241"/>
      <c r="EP558" s="241"/>
      <c r="EQ558" s="241"/>
      <c r="ER558" s="241"/>
      <c r="ES558" s="241"/>
      <c r="ET558" s="241"/>
      <c r="EU558" s="241"/>
      <c r="EV558" s="241"/>
      <c r="EW558" s="241"/>
      <c r="EX558" s="241"/>
      <c r="EY558" s="241"/>
      <c r="EZ558" s="241"/>
      <c r="FA558" s="241"/>
      <c r="FB558" s="241"/>
      <c r="FC558" s="241"/>
      <c r="FD558" s="241"/>
      <c r="FE558" s="241"/>
      <c r="FF558" s="241"/>
      <c r="FG558" s="241"/>
      <c r="FH558" s="241"/>
      <c r="FI558" s="241"/>
      <c r="FJ558" s="241"/>
      <c r="FK558" s="241"/>
      <c r="FL558" s="241"/>
      <c r="FM558" s="241"/>
      <c r="FN558" s="241"/>
      <c r="FO558" s="241"/>
      <c r="FP558" s="241"/>
      <c r="FQ558" s="241"/>
      <c r="FR558" s="241"/>
      <c r="FS558" s="241"/>
      <c r="FT558" s="241"/>
      <c r="FU558" s="241"/>
      <c r="FV558" s="241"/>
      <c r="FW558" s="241"/>
      <c r="FX558" s="241"/>
      <c r="FY558" s="241"/>
      <c r="FZ558" s="241"/>
      <c r="GA558" s="241"/>
      <c r="GB558" s="241"/>
      <c r="GC558" s="241"/>
      <c r="GD558" s="241"/>
      <c r="GE558" s="241"/>
      <c r="GF558" s="241"/>
      <c r="GG558" s="241"/>
      <c r="GH558" s="241"/>
      <c r="GI558" s="241"/>
      <c r="GJ558" s="241"/>
      <c r="GK558" s="241"/>
      <c r="GL558" s="241"/>
      <c r="GM558" s="241"/>
      <c r="GN558" s="241"/>
      <c r="GO558" s="241"/>
      <c r="GP558" s="241"/>
      <c r="GQ558" s="241"/>
      <c r="GR558" s="241"/>
      <c r="GS558" s="241"/>
      <c r="GT558" s="241"/>
      <c r="GU558" s="241"/>
      <c r="GV558" s="241"/>
      <c r="GW558" s="241"/>
      <c r="GX558" s="241"/>
      <c r="GY558" s="241"/>
      <c r="GZ558" s="241"/>
      <c r="HA558" s="241"/>
      <c r="HB558" s="241"/>
      <c r="HC558" s="241"/>
      <c r="HD558" s="241"/>
      <c r="HE558" s="241"/>
      <c r="HF558" s="241"/>
    </row>
    <row r="559" spans="1:214" s="299" customFormat="1" ht="15" customHeight="1">
      <c r="A559" s="240"/>
      <c r="B559" s="241"/>
      <c r="C559" s="241"/>
      <c r="D559" s="241"/>
      <c r="E559" s="241"/>
      <c r="F559" s="241"/>
      <c r="G559" s="241"/>
      <c r="H559" s="241"/>
      <c r="I559" s="241"/>
      <c r="J559" s="241"/>
      <c r="K559" s="241"/>
      <c r="L559" s="241"/>
      <c r="M559" s="241"/>
      <c r="N559" s="241"/>
      <c r="O559" s="241"/>
      <c r="P559" s="241"/>
      <c r="Q559" s="241"/>
      <c r="R559" s="241"/>
      <c r="S559" s="241"/>
      <c r="T559" s="241"/>
      <c r="U559" s="241" t="s">
        <v>745</v>
      </c>
      <c r="V559" s="241"/>
      <c r="W559" s="241"/>
      <c r="X559" s="241"/>
      <c r="Y559" s="241"/>
      <c r="Z559" s="241"/>
      <c r="AA559" s="241"/>
      <c r="AB559" s="241"/>
      <c r="AC559" s="241" t="s">
        <v>325</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c r="EN559" s="241"/>
      <c r="EO559" s="241"/>
      <c r="EP559" s="241"/>
      <c r="EQ559" s="241"/>
      <c r="ER559" s="241"/>
      <c r="ES559" s="241"/>
      <c r="ET559" s="241"/>
      <c r="EU559" s="241"/>
      <c r="EV559" s="241"/>
      <c r="EW559" s="241"/>
      <c r="EX559" s="241"/>
      <c r="EY559" s="241"/>
      <c r="EZ559" s="241"/>
      <c r="FA559" s="241"/>
      <c r="FB559" s="241"/>
      <c r="FC559" s="241"/>
      <c r="FD559" s="241"/>
      <c r="FE559" s="241"/>
      <c r="FF559" s="241"/>
      <c r="FG559" s="241"/>
      <c r="FH559" s="241"/>
      <c r="FI559" s="241"/>
      <c r="FJ559" s="241"/>
      <c r="FK559" s="241"/>
      <c r="FL559" s="241"/>
      <c r="FM559" s="241"/>
      <c r="FN559" s="241"/>
      <c r="FO559" s="241"/>
      <c r="FP559" s="241"/>
      <c r="FQ559" s="241"/>
      <c r="FR559" s="241"/>
      <c r="FS559" s="241"/>
      <c r="FT559" s="241"/>
      <c r="FU559" s="241"/>
      <c r="FV559" s="241"/>
      <c r="FW559" s="241"/>
      <c r="FX559" s="241"/>
      <c r="FY559" s="241"/>
      <c r="FZ559" s="241"/>
      <c r="GA559" s="241"/>
      <c r="GB559" s="241"/>
      <c r="GC559" s="241"/>
      <c r="GD559" s="241"/>
      <c r="GE559" s="241"/>
      <c r="GF559" s="241"/>
      <c r="GG559" s="241"/>
      <c r="GH559" s="241"/>
      <c r="GI559" s="241"/>
      <c r="GJ559" s="241"/>
      <c r="GK559" s="241"/>
      <c r="GL559" s="241"/>
      <c r="GM559" s="241"/>
      <c r="GN559" s="241"/>
      <c r="GO559" s="241"/>
      <c r="GP559" s="241"/>
      <c r="GQ559" s="241"/>
      <c r="GR559" s="241"/>
      <c r="GS559" s="241"/>
      <c r="GT559" s="241"/>
      <c r="GU559" s="241"/>
      <c r="GV559" s="241"/>
      <c r="GW559" s="241"/>
      <c r="GX559" s="241"/>
      <c r="GY559" s="241"/>
      <c r="GZ559" s="241"/>
      <c r="HA559" s="241"/>
      <c r="HB559" s="241"/>
      <c r="HC559" s="241"/>
      <c r="HD559" s="241"/>
      <c r="HE559" s="241"/>
      <c r="HF559" s="241"/>
    </row>
    <row r="560" spans="1:214" s="299" customFormat="1" ht="15" customHeight="1">
      <c r="A560" s="240"/>
      <c r="B560" s="241"/>
      <c r="C560" s="241"/>
      <c r="D560" s="241"/>
      <c r="E560" s="241"/>
      <c r="F560" s="241"/>
      <c r="G560" s="241"/>
      <c r="H560" s="241"/>
      <c r="I560" s="241"/>
      <c r="J560" s="241"/>
      <c r="K560" s="241"/>
      <c r="L560" s="241"/>
      <c r="M560" s="241"/>
      <c r="N560" s="241"/>
      <c r="O560" s="241"/>
      <c r="P560" s="241"/>
      <c r="Q560" s="241"/>
      <c r="R560" s="241"/>
      <c r="S560" s="241"/>
      <c r="T560" s="241"/>
      <c r="U560" s="241" t="s">
        <v>746</v>
      </c>
      <c r="V560" s="241"/>
      <c r="W560" s="241"/>
      <c r="X560" s="241"/>
      <c r="Y560" s="241"/>
      <c r="Z560" s="241"/>
      <c r="AA560" s="241"/>
      <c r="AB560" s="241"/>
      <c r="AC560" s="241" t="s">
        <v>313</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c r="DV560" s="241"/>
      <c r="DW560" s="241"/>
      <c r="DX560" s="241"/>
      <c r="DY560" s="241"/>
      <c r="DZ560" s="241"/>
      <c r="EA560" s="241"/>
      <c r="EB560" s="241"/>
      <c r="EC560" s="241"/>
      <c r="ED560" s="241"/>
      <c r="EE560" s="241"/>
      <c r="EF560" s="241"/>
      <c r="EG560" s="241"/>
      <c r="EH560" s="241"/>
      <c r="EI560" s="241"/>
      <c r="EJ560" s="241"/>
      <c r="EK560" s="241"/>
      <c r="EL560" s="241"/>
      <c r="EM560" s="241"/>
      <c r="EN560" s="241"/>
      <c r="EO560" s="241"/>
      <c r="EP560" s="241"/>
      <c r="EQ560" s="241"/>
      <c r="ER560" s="241"/>
      <c r="ES560" s="241"/>
      <c r="ET560" s="241"/>
      <c r="EU560" s="241"/>
      <c r="EV560" s="241"/>
      <c r="EW560" s="241"/>
      <c r="EX560" s="241"/>
      <c r="EY560" s="241"/>
      <c r="EZ560" s="241"/>
      <c r="FA560" s="241"/>
      <c r="FB560" s="241"/>
      <c r="FC560" s="241"/>
      <c r="FD560" s="241"/>
      <c r="FE560" s="241"/>
      <c r="FF560" s="241"/>
      <c r="FG560" s="241"/>
      <c r="FH560" s="241"/>
      <c r="FI560" s="241"/>
      <c r="FJ560" s="241"/>
      <c r="FK560" s="241"/>
      <c r="FL560" s="241"/>
      <c r="FM560" s="241"/>
      <c r="FN560" s="241"/>
      <c r="FO560" s="241"/>
      <c r="FP560" s="241"/>
      <c r="FQ560" s="241"/>
      <c r="FR560" s="241"/>
      <c r="FS560" s="241"/>
      <c r="FT560" s="241"/>
      <c r="FU560" s="241"/>
      <c r="FV560" s="241"/>
      <c r="FW560" s="241"/>
      <c r="FX560" s="241"/>
      <c r="FY560" s="241"/>
      <c r="FZ560" s="241"/>
      <c r="GA560" s="241"/>
      <c r="GB560" s="241"/>
      <c r="GC560" s="241"/>
      <c r="GD560" s="241"/>
      <c r="GE560" s="241"/>
      <c r="GF560" s="241"/>
      <c r="GG560" s="241"/>
      <c r="GH560" s="241"/>
      <c r="GI560" s="241"/>
      <c r="GJ560" s="241"/>
      <c r="GK560" s="241"/>
      <c r="GL560" s="241"/>
      <c r="GM560" s="241"/>
      <c r="GN560" s="241"/>
      <c r="GO560" s="241"/>
      <c r="GP560" s="241"/>
      <c r="GQ560" s="241"/>
      <c r="GR560" s="241"/>
      <c r="GS560" s="241"/>
      <c r="GT560" s="241"/>
      <c r="GU560" s="241"/>
      <c r="GV560" s="241"/>
      <c r="GW560" s="241"/>
      <c r="GX560" s="241"/>
      <c r="GY560" s="241"/>
      <c r="GZ560" s="241"/>
      <c r="HA560" s="241"/>
      <c r="HB560" s="241"/>
      <c r="HC560" s="241"/>
      <c r="HD560" s="241"/>
      <c r="HE560" s="241"/>
      <c r="HF560" s="241"/>
    </row>
    <row r="561" spans="1:214" s="299" customFormat="1" ht="15" customHeight="1">
      <c r="A561" s="240"/>
      <c r="B561" s="241"/>
      <c r="C561" s="241"/>
      <c r="D561" s="241"/>
      <c r="E561" s="241"/>
      <c r="F561" s="241"/>
      <c r="G561" s="241"/>
      <c r="H561" s="241"/>
      <c r="I561" s="241"/>
      <c r="J561" s="241"/>
      <c r="K561" s="241"/>
      <c r="L561" s="241"/>
      <c r="M561" s="241"/>
      <c r="N561" s="241"/>
      <c r="O561" s="241"/>
      <c r="P561" s="241"/>
      <c r="Q561" s="241"/>
      <c r="R561" s="241"/>
      <c r="S561" s="241"/>
      <c r="T561" s="241"/>
      <c r="U561" s="241" t="s">
        <v>747</v>
      </c>
      <c r="V561" s="241"/>
      <c r="W561" s="241"/>
      <c r="X561" s="241"/>
      <c r="Y561" s="241"/>
      <c r="Z561" s="241"/>
      <c r="AA561" s="241"/>
      <c r="AB561" s="241"/>
      <c r="AC561" s="241" t="s">
        <v>309</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c r="DV561" s="241"/>
      <c r="DW561" s="241"/>
      <c r="DX561" s="241"/>
      <c r="DY561" s="241"/>
      <c r="DZ561" s="241"/>
      <c r="EA561" s="241"/>
      <c r="EB561" s="241"/>
      <c r="EC561" s="241"/>
      <c r="ED561" s="241"/>
      <c r="EE561" s="241"/>
      <c r="EF561" s="241"/>
      <c r="EG561" s="241"/>
      <c r="EH561" s="241"/>
      <c r="EI561" s="241"/>
      <c r="EJ561" s="241"/>
      <c r="EK561" s="241"/>
      <c r="EL561" s="241"/>
      <c r="EM561" s="241"/>
      <c r="EN561" s="241"/>
      <c r="EO561" s="241"/>
      <c r="EP561" s="241"/>
      <c r="EQ561" s="241"/>
      <c r="ER561" s="241"/>
      <c r="ES561" s="241"/>
      <c r="ET561" s="241"/>
      <c r="EU561" s="241"/>
      <c r="EV561" s="241"/>
      <c r="EW561" s="241"/>
      <c r="EX561" s="241"/>
      <c r="EY561" s="241"/>
      <c r="EZ561" s="241"/>
      <c r="FA561" s="241"/>
      <c r="FB561" s="241"/>
      <c r="FC561" s="241"/>
      <c r="FD561" s="241"/>
      <c r="FE561" s="241"/>
      <c r="FF561" s="241"/>
      <c r="FG561" s="241"/>
      <c r="FH561" s="241"/>
      <c r="FI561" s="241"/>
      <c r="FJ561" s="241"/>
      <c r="FK561" s="241"/>
      <c r="FL561" s="241"/>
      <c r="FM561" s="241"/>
      <c r="FN561" s="241"/>
      <c r="FO561" s="241"/>
      <c r="FP561" s="241"/>
      <c r="FQ561" s="241"/>
      <c r="FR561" s="241"/>
      <c r="FS561" s="241"/>
      <c r="FT561" s="241"/>
      <c r="FU561" s="241"/>
      <c r="FV561" s="241"/>
      <c r="FW561" s="241"/>
      <c r="FX561" s="241"/>
      <c r="FY561" s="241"/>
      <c r="FZ561" s="241"/>
      <c r="GA561" s="241"/>
      <c r="GB561" s="241"/>
      <c r="GC561" s="241"/>
      <c r="GD561" s="241"/>
      <c r="GE561" s="241"/>
      <c r="GF561" s="241"/>
      <c r="GG561" s="241"/>
      <c r="GH561" s="241"/>
      <c r="GI561" s="241"/>
      <c r="GJ561" s="241"/>
      <c r="GK561" s="241"/>
      <c r="GL561" s="241"/>
      <c r="GM561" s="241"/>
      <c r="GN561" s="241"/>
      <c r="GO561" s="241"/>
      <c r="GP561" s="241"/>
      <c r="GQ561" s="241"/>
      <c r="GR561" s="241"/>
      <c r="GS561" s="241"/>
      <c r="GT561" s="241"/>
      <c r="GU561" s="241"/>
      <c r="GV561" s="241"/>
      <c r="GW561" s="241"/>
      <c r="GX561" s="241"/>
      <c r="GY561" s="241"/>
      <c r="GZ561" s="241"/>
      <c r="HA561" s="241"/>
      <c r="HB561" s="241"/>
      <c r="HC561" s="241"/>
      <c r="HD561" s="241"/>
      <c r="HE561" s="241"/>
      <c r="HF561" s="241"/>
    </row>
    <row r="562" spans="1:214" s="299" customFormat="1" ht="15" customHeight="1">
      <c r="A562" s="240"/>
      <c r="B562" s="241"/>
      <c r="C562" s="241"/>
      <c r="D562" s="241"/>
      <c r="E562" s="241"/>
      <c r="F562" s="241"/>
      <c r="G562" s="241"/>
      <c r="H562" s="241"/>
      <c r="I562" s="241"/>
      <c r="J562" s="241"/>
      <c r="K562" s="241"/>
      <c r="L562" s="241"/>
      <c r="M562" s="241"/>
      <c r="N562" s="241"/>
      <c r="O562" s="241"/>
      <c r="P562" s="241"/>
      <c r="Q562" s="241"/>
      <c r="R562" s="241"/>
      <c r="S562" s="241"/>
      <c r="T562" s="241"/>
      <c r="U562" s="241" t="s">
        <v>748</v>
      </c>
      <c r="V562" s="241"/>
      <c r="W562" s="241"/>
      <c r="X562" s="241"/>
      <c r="Y562" s="241"/>
      <c r="Z562" s="241"/>
      <c r="AA562" s="241"/>
      <c r="AB562" s="241"/>
      <c r="AC562" s="241" t="s">
        <v>386</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c r="DD562" s="241"/>
      <c r="DE562" s="241"/>
      <c r="DF562" s="241"/>
      <c r="DG562" s="241"/>
      <c r="DH562" s="241"/>
      <c r="DI562" s="241"/>
      <c r="DJ562" s="241"/>
      <c r="DK562" s="241"/>
      <c r="DL562" s="241"/>
      <c r="DM562" s="241"/>
      <c r="DN562" s="241"/>
      <c r="DO562" s="241"/>
      <c r="DP562" s="241"/>
      <c r="DQ562" s="241"/>
      <c r="DR562" s="241"/>
      <c r="DS562" s="241"/>
      <c r="DT562" s="241"/>
      <c r="DU562" s="241"/>
      <c r="DV562" s="241"/>
      <c r="DW562" s="241"/>
      <c r="DX562" s="241"/>
      <c r="DY562" s="241"/>
      <c r="DZ562" s="241"/>
      <c r="EA562" s="241"/>
      <c r="EB562" s="241"/>
      <c r="EC562" s="241"/>
      <c r="ED562" s="241"/>
      <c r="EE562" s="241"/>
      <c r="EF562" s="241"/>
      <c r="EG562" s="241"/>
      <c r="EH562" s="241"/>
      <c r="EI562" s="241"/>
      <c r="EJ562" s="241"/>
      <c r="EK562" s="241"/>
      <c r="EL562" s="241"/>
      <c r="EM562" s="241"/>
      <c r="EN562" s="241"/>
      <c r="EO562" s="241"/>
      <c r="EP562" s="241"/>
      <c r="EQ562" s="241"/>
      <c r="ER562" s="241"/>
      <c r="ES562" s="241"/>
      <c r="ET562" s="241"/>
      <c r="EU562" s="241"/>
      <c r="EV562" s="241"/>
      <c r="EW562" s="241"/>
      <c r="EX562" s="241"/>
      <c r="EY562" s="241"/>
      <c r="EZ562" s="241"/>
      <c r="FA562" s="241"/>
      <c r="FB562" s="241"/>
      <c r="FC562" s="241"/>
      <c r="FD562" s="241"/>
      <c r="FE562" s="241"/>
      <c r="FF562" s="241"/>
      <c r="FG562" s="241"/>
      <c r="FH562" s="241"/>
      <c r="FI562" s="241"/>
      <c r="FJ562" s="241"/>
      <c r="FK562" s="241"/>
      <c r="FL562" s="241"/>
      <c r="FM562" s="241"/>
      <c r="FN562" s="241"/>
      <c r="FO562" s="241"/>
      <c r="FP562" s="241"/>
      <c r="FQ562" s="241"/>
      <c r="FR562" s="241"/>
      <c r="FS562" s="241"/>
      <c r="FT562" s="241"/>
      <c r="FU562" s="241"/>
      <c r="FV562" s="241"/>
      <c r="FW562" s="241"/>
      <c r="FX562" s="241"/>
      <c r="FY562" s="241"/>
      <c r="FZ562" s="241"/>
      <c r="GA562" s="241"/>
      <c r="GB562" s="241"/>
      <c r="GC562" s="241"/>
      <c r="GD562" s="241"/>
      <c r="GE562" s="241"/>
      <c r="GF562" s="241"/>
      <c r="GG562" s="241"/>
      <c r="GH562" s="241"/>
      <c r="GI562" s="241"/>
      <c r="GJ562" s="241"/>
      <c r="GK562" s="241"/>
      <c r="GL562" s="241"/>
      <c r="GM562" s="241"/>
      <c r="GN562" s="241"/>
      <c r="GO562" s="241"/>
      <c r="GP562" s="241"/>
      <c r="GQ562" s="241"/>
      <c r="GR562" s="241"/>
      <c r="GS562" s="241"/>
      <c r="GT562" s="241"/>
      <c r="GU562" s="241"/>
      <c r="GV562" s="241"/>
      <c r="GW562" s="241"/>
      <c r="GX562" s="241"/>
      <c r="GY562" s="241"/>
      <c r="GZ562" s="241"/>
      <c r="HA562" s="241"/>
      <c r="HB562" s="241"/>
      <c r="HC562" s="241"/>
      <c r="HD562" s="241"/>
      <c r="HE562" s="241"/>
      <c r="HF562" s="241"/>
    </row>
    <row r="563" spans="1:214" s="299" customFormat="1" ht="15" customHeight="1">
      <c r="A563" s="240"/>
      <c r="B563" s="241"/>
      <c r="C563" s="241"/>
      <c r="D563" s="241"/>
      <c r="E563" s="241"/>
      <c r="F563" s="241"/>
      <c r="G563" s="241"/>
      <c r="H563" s="241"/>
      <c r="I563" s="241"/>
      <c r="J563" s="241"/>
      <c r="K563" s="241"/>
      <c r="L563" s="241"/>
      <c r="M563" s="241"/>
      <c r="N563" s="241"/>
      <c r="O563" s="241"/>
      <c r="P563" s="241"/>
      <c r="Q563" s="241"/>
      <c r="R563" s="241"/>
      <c r="S563" s="241"/>
      <c r="T563" s="241"/>
      <c r="U563" s="241" t="s">
        <v>749</v>
      </c>
      <c r="V563" s="241"/>
      <c r="W563" s="241"/>
      <c r="X563" s="241"/>
      <c r="Y563" s="241"/>
      <c r="Z563" s="241"/>
      <c r="AA563" s="241"/>
      <c r="AB563" s="241"/>
      <c r="AC563" s="241" t="s">
        <v>313</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c r="DD563" s="241"/>
      <c r="DE563" s="241"/>
      <c r="DF563" s="241"/>
      <c r="DG563" s="241"/>
      <c r="DH563" s="241"/>
      <c r="DI563" s="241"/>
      <c r="DJ563" s="241"/>
      <c r="DK563" s="241"/>
      <c r="DL563" s="241"/>
      <c r="DM563" s="241"/>
      <c r="DN563" s="241"/>
      <c r="DO563" s="241"/>
      <c r="DP563" s="241"/>
      <c r="DQ563" s="241"/>
      <c r="DR563" s="241"/>
      <c r="DS563" s="241"/>
      <c r="DT563" s="241"/>
      <c r="DU563" s="241"/>
      <c r="DV563" s="241"/>
      <c r="DW563" s="241"/>
      <c r="DX563" s="241"/>
      <c r="DY563" s="241"/>
      <c r="DZ563" s="241"/>
      <c r="EA563" s="241"/>
      <c r="EB563" s="241"/>
      <c r="EC563" s="241"/>
      <c r="ED563" s="241"/>
      <c r="EE563" s="241"/>
      <c r="EF563" s="241"/>
      <c r="EG563" s="241"/>
      <c r="EH563" s="241"/>
      <c r="EI563" s="241"/>
      <c r="EJ563" s="241"/>
      <c r="EK563" s="241"/>
      <c r="EL563" s="241"/>
      <c r="EM563" s="241"/>
      <c r="EN563" s="241"/>
      <c r="EO563" s="241"/>
      <c r="EP563" s="241"/>
      <c r="EQ563" s="241"/>
      <c r="ER563" s="241"/>
      <c r="ES563" s="241"/>
      <c r="ET563" s="241"/>
      <c r="EU563" s="241"/>
      <c r="EV563" s="241"/>
      <c r="EW563" s="241"/>
      <c r="EX563" s="241"/>
      <c r="EY563" s="241"/>
      <c r="EZ563" s="241"/>
      <c r="FA563" s="241"/>
      <c r="FB563" s="241"/>
      <c r="FC563" s="241"/>
      <c r="FD563" s="241"/>
      <c r="FE563" s="241"/>
      <c r="FF563" s="241"/>
      <c r="FG563" s="241"/>
      <c r="FH563" s="241"/>
      <c r="FI563" s="241"/>
      <c r="FJ563" s="241"/>
      <c r="FK563" s="241"/>
      <c r="FL563" s="241"/>
      <c r="FM563" s="241"/>
      <c r="FN563" s="241"/>
      <c r="FO563" s="241"/>
      <c r="FP563" s="241"/>
      <c r="FQ563" s="241"/>
      <c r="FR563" s="241"/>
      <c r="FS563" s="241"/>
      <c r="FT563" s="241"/>
      <c r="FU563" s="241"/>
      <c r="FV563" s="241"/>
      <c r="FW563" s="241"/>
      <c r="FX563" s="241"/>
      <c r="FY563" s="241"/>
      <c r="FZ563" s="241"/>
      <c r="GA563" s="241"/>
      <c r="GB563" s="241"/>
      <c r="GC563" s="241"/>
      <c r="GD563" s="241"/>
      <c r="GE563" s="241"/>
      <c r="GF563" s="241"/>
      <c r="GG563" s="241"/>
      <c r="GH563" s="241"/>
      <c r="GI563" s="241"/>
      <c r="GJ563" s="241"/>
      <c r="GK563" s="241"/>
      <c r="GL563" s="241"/>
      <c r="GM563" s="241"/>
      <c r="GN563" s="241"/>
      <c r="GO563" s="241"/>
      <c r="GP563" s="241"/>
      <c r="GQ563" s="241"/>
      <c r="GR563" s="241"/>
      <c r="GS563" s="241"/>
      <c r="GT563" s="241"/>
      <c r="GU563" s="241"/>
      <c r="GV563" s="241"/>
      <c r="GW563" s="241"/>
      <c r="GX563" s="241"/>
      <c r="GY563" s="241"/>
      <c r="GZ563" s="241"/>
      <c r="HA563" s="241"/>
      <c r="HB563" s="241"/>
      <c r="HC563" s="241"/>
      <c r="HD563" s="241"/>
      <c r="HE563" s="241"/>
      <c r="HF563" s="241"/>
    </row>
    <row r="564" spans="1:214" s="299" customFormat="1" ht="15" customHeight="1">
      <c r="A564" s="240"/>
      <c r="B564" s="241"/>
      <c r="C564" s="241"/>
      <c r="D564" s="241"/>
      <c r="E564" s="241"/>
      <c r="F564" s="241"/>
      <c r="G564" s="241"/>
      <c r="H564" s="241"/>
      <c r="I564" s="241"/>
      <c r="J564" s="241"/>
      <c r="K564" s="241"/>
      <c r="L564" s="241"/>
      <c r="M564" s="241"/>
      <c r="N564" s="241"/>
      <c r="O564" s="241"/>
      <c r="P564" s="241"/>
      <c r="Q564" s="241"/>
      <c r="R564" s="241"/>
      <c r="S564" s="241"/>
      <c r="T564" s="241"/>
      <c r="U564" s="241" t="s">
        <v>750</v>
      </c>
      <c r="V564" s="241"/>
      <c r="W564" s="241"/>
      <c r="X564" s="241"/>
      <c r="Y564" s="241"/>
      <c r="Z564" s="241"/>
      <c r="AA564" s="241"/>
      <c r="AB564" s="241"/>
      <c r="AC564" s="241" t="s">
        <v>386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c r="DD564" s="241"/>
      <c r="DE564" s="241"/>
      <c r="DF564" s="241"/>
      <c r="DG564" s="241"/>
      <c r="DH564" s="241"/>
      <c r="DI564" s="241"/>
      <c r="DJ564" s="241"/>
      <c r="DK564" s="241"/>
      <c r="DL564" s="241"/>
      <c r="DM564" s="241"/>
      <c r="DN564" s="241"/>
      <c r="DO564" s="241"/>
      <c r="DP564" s="241"/>
      <c r="DQ564" s="241"/>
      <c r="DR564" s="241"/>
      <c r="DS564" s="241"/>
      <c r="DT564" s="241"/>
      <c r="DU564" s="241"/>
      <c r="DV564" s="241"/>
      <c r="DW564" s="241"/>
      <c r="DX564" s="241"/>
      <c r="DY564" s="241"/>
      <c r="DZ564" s="241"/>
      <c r="EA564" s="241"/>
      <c r="EB564" s="241"/>
      <c r="EC564" s="241"/>
      <c r="ED564" s="241"/>
      <c r="EE564" s="241"/>
      <c r="EF564" s="241"/>
      <c r="EG564" s="241"/>
      <c r="EH564" s="241"/>
      <c r="EI564" s="241"/>
      <c r="EJ564" s="241"/>
      <c r="EK564" s="241"/>
      <c r="EL564" s="241"/>
      <c r="EM564" s="241"/>
      <c r="EN564" s="241"/>
      <c r="EO564" s="241"/>
      <c r="EP564" s="241"/>
      <c r="EQ564" s="241"/>
      <c r="ER564" s="241"/>
      <c r="ES564" s="241"/>
      <c r="ET564" s="241"/>
      <c r="EU564" s="241"/>
      <c r="EV564" s="241"/>
      <c r="EW564" s="241"/>
      <c r="EX564" s="241"/>
      <c r="EY564" s="241"/>
      <c r="EZ564" s="241"/>
      <c r="FA564" s="241"/>
      <c r="FB564" s="241"/>
      <c r="FC564" s="241"/>
      <c r="FD564" s="241"/>
      <c r="FE564" s="241"/>
      <c r="FF564" s="241"/>
      <c r="FG564" s="241"/>
      <c r="FH564" s="241"/>
      <c r="FI564" s="241"/>
      <c r="FJ564" s="241"/>
      <c r="FK564" s="241"/>
      <c r="FL564" s="241"/>
      <c r="FM564" s="241"/>
      <c r="FN564" s="241"/>
      <c r="FO564" s="241"/>
      <c r="FP564" s="241"/>
      <c r="FQ564" s="241"/>
      <c r="FR564" s="241"/>
      <c r="FS564" s="241"/>
      <c r="FT564" s="241"/>
      <c r="FU564" s="241"/>
      <c r="FV564" s="241"/>
      <c r="FW564" s="241"/>
      <c r="FX564" s="241"/>
      <c r="FY564" s="241"/>
      <c r="FZ564" s="241"/>
      <c r="GA564" s="241"/>
      <c r="GB564" s="241"/>
      <c r="GC564" s="241"/>
      <c r="GD564" s="241"/>
      <c r="GE564" s="241"/>
      <c r="GF564" s="241"/>
      <c r="GG564" s="241"/>
      <c r="GH564" s="241"/>
      <c r="GI564" s="241"/>
      <c r="GJ564" s="241"/>
      <c r="GK564" s="241"/>
      <c r="GL564" s="241"/>
      <c r="GM564" s="241"/>
      <c r="GN564" s="241"/>
      <c r="GO564" s="241"/>
      <c r="GP564" s="241"/>
      <c r="GQ564" s="241"/>
      <c r="GR564" s="241"/>
      <c r="GS564" s="241"/>
      <c r="GT564" s="241"/>
      <c r="GU564" s="241"/>
      <c r="GV564" s="241"/>
      <c r="GW564" s="241"/>
      <c r="GX564" s="241"/>
      <c r="GY564" s="241"/>
      <c r="GZ564" s="241"/>
      <c r="HA564" s="241"/>
      <c r="HB564" s="241"/>
      <c r="HC564" s="241"/>
      <c r="HD564" s="241"/>
      <c r="HE564" s="241"/>
      <c r="HF564" s="241"/>
    </row>
    <row r="565" spans="1:214" s="299" customFormat="1" ht="15" customHeight="1">
      <c r="A565" s="240"/>
      <c r="B565" s="241"/>
      <c r="C565" s="241"/>
      <c r="D565" s="241"/>
      <c r="E565" s="241"/>
      <c r="F565" s="241"/>
      <c r="G565" s="241"/>
      <c r="H565" s="241"/>
      <c r="I565" s="241"/>
      <c r="J565" s="241"/>
      <c r="K565" s="241"/>
      <c r="L565" s="241"/>
      <c r="M565" s="241"/>
      <c r="N565" s="241"/>
      <c r="O565" s="241"/>
      <c r="P565" s="241"/>
      <c r="Q565" s="241"/>
      <c r="R565" s="241"/>
      <c r="S565" s="241"/>
      <c r="T565" s="241"/>
      <c r="U565" s="241" t="s">
        <v>751</v>
      </c>
      <c r="V565" s="241"/>
      <c r="W565" s="241"/>
      <c r="X565" s="241"/>
      <c r="Y565" s="241"/>
      <c r="Z565" s="241"/>
      <c r="AA565" s="241"/>
      <c r="AB565" s="241"/>
      <c r="AC565" s="241" t="s">
        <v>325</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c r="DD565" s="241"/>
      <c r="DE565" s="241"/>
      <c r="DF565" s="241"/>
      <c r="DG565" s="241"/>
      <c r="DH565" s="241"/>
      <c r="DI565" s="241"/>
      <c r="DJ565" s="241"/>
      <c r="DK565" s="241"/>
      <c r="DL565" s="241"/>
      <c r="DM565" s="241"/>
      <c r="DN565" s="241"/>
      <c r="DO565" s="241"/>
      <c r="DP565" s="241"/>
      <c r="DQ565" s="241"/>
      <c r="DR565" s="241"/>
      <c r="DS565" s="241"/>
      <c r="DT565" s="241"/>
      <c r="DU565" s="241"/>
      <c r="DV565" s="241"/>
      <c r="DW565" s="241"/>
      <c r="DX565" s="241"/>
      <c r="DY565" s="241"/>
      <c r="DZ565" s="241"/>
      <c r="EA565" s="241"/>
      <c r="EB565" s="241"/>
      <c r="EC565" s="241"/>
      <c r="ED565" s="241"/>
      <c r="EE565" s="241"/>
      <c r="EF565" s="241"/>
      <c r="EG565" s="241"/>
      <c r="EH565" s="241"/>
      <c r="EI565" s="241"/>
      <c r="EJ565" s="241"/>
      <c r="EK565" s="241"/>
      <c r="EL565" s="241"/>
      <c r="EM565" s="241"/>
      <c r="EN565" s="241"/>
      <c r="EO565" s="241"/>
      <c r="EP565" s="241"/>
      <c r="EQ565" s="241"/>
      <c r="ER565" s="241"/>
      <c r="ES565" s="241"/>
      <c r="ET565" s="241"/>
      <c r="EU565" s="241"/>
      <c r="EV565" s="241"/>
      <c r="EW565" s="241"/>
      <c r="EX565" s="241"/>
      <c r="EY565" s="241"/>
      <c r="EZ565" s="241"/>
      <c r="FA565" s="241"/>
      <c r="FB565" s="241"/>
      <c r="FC565" s="241"/>
      <c r="FD565" s="241"/>
      <c r="FE565" s="241"/>
      <c r="FF565" s="241"/>
      <c r="FG565" s="241"/>
      <c r="FH565" s="241"/>
      <c r="FI565" s="241"/>
      <c r="FJ565" s="241"/>
      <c r="FK565" s="241"/>
      <c r="FL565" s="241"/>
      <c r="FM565" s="241"/>
      <c r="FN565" s="241"/>
      <c r="FO565" s="241"/>
      <c r="FP565" s="241"/>
      <c r="FQ565" s="241"/>
      <c r="FR565" s="241"/>
      <c r="FS565" s="241"/>
      <c r="FT565" s="241"/>
      <c r="FU565" s="241"/>
      <c r="FV565" s="241"/>
      <c r="FW565" s="241"/>
      <c r="FX565" s="241"/>
      <c r="FY565" s="241"/>
      <c r="FZ565" s="241"/>
      <c r="GA565" s="241"/>
      <c r="GB565" s="241"/>
      <c r="GC565" s="241"/>
      <c r="GD565" s="241"/>
      <c r="GE565" s="241"/>
      <c r="GF565" s="241"/>
      <c r="GG565" s="241"/>
      <c r="GH565" s="241"/>
      <c r="GI565" s="241"/>
      <c r="GJ565" s="241"/>
      <c r="GK565" s="241"/>
      <c r="GL565" s="241"/>
      <c r="GM565" s="241"/>
      <c r="GN565" s="241"/>
      <c r="GO565" s="241"/>
      <c r="GP565" s="241"/>
      <c r="GQ565" s="241"/>
      <c r="GR565" s="241"/>
      <c r="GS565" s="241"/>
      <c r="GT565" s="241"/>
      <c r="GU565" s="241"/>
      <c r="GV565" s="241"/>
      <c r="GW565" s="241"/>
      <c r="GX565" s="241"/>
      <c r="GY565" s="241"/>
      <c r="GZ565" s="241"/>
      <c r="HA565" s="241"/>
      <c r="HB565" s="241"/>
      <c r="HC565" s="241"/>
      <c r="HD565" s="241"/>
      <c r="HE565" s="241"/>
      <c r="HF565" s="241"/>
    </row>
    <row r="566" spans="1:214" s="299" customFormat="1" ht="15" customHeight="1">
      <c r="A566" s="240"/>
      <c r="B566" s="241"/>
      <c r="C566" s="241"/>
      <c r="D566" s="241"/>
      <c r="E566" s="241"/>
      <c r="F566" s="241"/>
      <c r="G566" s="241"/>
      <c r="H566" s="241"/>
      <c r="I566" s="241"/>
      <c r="J566" s="241"/>
      <c r="K566" s="241"/>
      <c r="L566" s="241"/>
      <c r="M566" s="241"/>
      <c r="N566" s="241"/>
      <c r="O566" s="241"/>
      <c r="P566" s="241"/>
      <c r="Q566" s="241"/>
      <c r="R566" s="241"/>
      <c r="S566" s="241"/>
      <c r="T566" s="241"/>
      <c r="U566" s="241" t="s">
        <v>752</v>
      </c>
      <c r="V566" s="241"/>
      <c r="W566" s="241"/>
      <c r="X566" s="241"/>
      <c r="Y566" s="241"/>
      <c r="Z566" s="241"/>
      <c r="AA566" s="241"/>
      <c r="AB566" s="241"/>
      <c r="AC566" s="241" t="s">
        <v>311</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c r="DD566" s="241"/>
      <c r="DE566" s="241"/>
      <c r="DF566" s="241"/>
      <c r="DG566" s="241"/>
      <c r="DH566" s="241"/>
      <c r="DI566" s="241"/>
      <c r="DJ566" s="241"/>
      <c r="DK566" s="241"/>
      <c r="DL566" s="241"/>
      <c r="DM566" s="241"/>
      <c r="DN566" s="241"/>
      <c r="DO566" s="241"/>
      <c r="DP566" s="241"/>
      <c r="DQ566" s="241"/>
      <c r="DR566" s="241"/>
      <c r="DS566" s="241"/>
      <c r="DT566" s="241"/>
      <c r="DU566" s="241"/>
      <c r="DV566" s="241"/>
      <c r="DW566" s="241"/>
      <c r="DX566" s="241"/>
      <c r="DY566" s="241"/>
      <c r="DZ566" s="241"/>
      <c r="EA566" s="241"/>
      <c r="EB566" s="241"/>
      <c r="EC566" s="241"/>
      <c r="ED566" s="241"/>
      <c r="EE566" s="241"/>
      <c r="EF566" s="241"/>
      <c r="EG566" s="241"/>
      <c r="EH566" s="241"/>
      <c r="EI566" s="241"/>
      <c r="EJ566" s="241"/>
      <c r="EK566" s="241"/>
      <c r="EL566" s="241"/>
      <c r="EM566" s="241"/>
      <c r="EN566" s="241"/>
      <c r="EO566" s="241"/>
      <c r="EP566" s="241"/>
      <c r="EQ566" s="241"/>
      <c r="ER566" s="241"/>
      <c r="ES566" s="241"/>
      <c r="ET566" s="241"/>
      <c r="EU566" s="241"/>
      <c r="EV566" s="241"/>
      <c r="EW566" s="241"/>
      <c r="EX566" s="241"/>
      <c r="EY566" s="241"/>
      <c r="EZ566" s="241"/>
      <c r="FA566" s="241"/>
      <c r="FB566" s="241"/>
      <c r="FC566" s="241"/>
      <c r="FD566" s="241"/>
      <c r="FE566" s="241"/>
      <c r="FF566" s="241"/>
      <c r="FG566" s="241"/>
      <c r="FH566" s="241"/>
      <c r="FI566" s="241"/>
      <c r="FJ566" s="241"/>
      <c r="FK566" s="241"/>
      <c r="FL566" s="241"/>
      <c r="FM566" s="241"/>
      <c r="FN566" s="241"/>
      <c r="FO566" s="241"/>
      <c r="FP566" s="241"/>
      <c r="FQ566" s="241"/>
      <c r="FR566" s="241"/>
      <c r="FS566" s="241"/>
      <c r="FT566" s="241"/>
      <c r="FU566" s="241"/>
      <c r="FV566" s="241"/>
      <c r="FW566" s="241"/>
      <c r="FX566" s="241"/>
      <c r="FY566" s="241"/>
      <c r="FZ566" s="241"/>
      <c r="GA566" s="241"/>
      <c r="GB566" s="241"/>
      <c r="GC566" s="241"/>
      <c r="GD566" s="241"/>
      <c r="GE566" s="241"/>
      <c r="GF566" s="241"/>
      <c r="GG566" s="241"/>
      <c r="GH566" s="241"/>
      <c r="GI566" s="241"/>
      <c r="GJ566" s="241"/>
      <c r="GK566" s="241"/>
      <c r="GL566" s="241"/>
      <c r="GM566" s="241"/>
      <c r="GN566" s="241"/>
      <c r="GO566" s="241"/>
      <c r="GP566" s="241"/>
      <c r="GQ566" s="241"/>
      <c r="GR566" s="241"/>
      <c r="GS566" s="241"/>
      <c r="GT566" s="241"/>
      <c r="GU566" s="241"/>
      <c r="GV566" s="241"/>
      <c r="GW566" s="241"/>
      <c r="GX566" s="241"/>
      <c r="GY566" s="241"/>
      <c r="GZ566" s="241"/>
      <c r="HA566" s="241"/>
      <c r="HB566" s="241"/>
      <c r="HC566" s="241"/>
      <c r="HD566" s="241"/>
      <c r="HE566" s="241"/>
      <c r="HF566" s="241"/>
    </row>
    <row r="567" spans="1:214" s="299" customFormat="1" ht="15" customHeight="1">
      <c r="A567" s="240"/>
      <c r="B567" s="241"/>
      <c r="C567" s="241"/>
      <c r="D567" s="241"/>
      <c r="E567" s="241"/>
      <c r="F567" s="241"/>
      <c r="G567" s="241"/>
      <c r="H567" s="241"/>
      <c r="I567" s="241"/>
      <c r="J567" s="241"/>
      <c r="K567" s="241"/>
      <c r="L567" s="241"/>
      <c r="M567" s="241"/>
      <c r="N567" s="241"/>
      <c r="O567" s="241"/>
      <c r="P567" s="241"/>
      <c r="Q567" s="241"/>
      <c r="R567" s="241"/>
      <c r="S567" s="241"/>
      <c r="T567" s="241"/>
      <c r="U567" s="241" t="s">
        <v>753</v>
      </c>
      <c r="V567" s="241"/>
      <c r="W567" s="241"/>
      <c r="X567" s="241"/>
      <c r="Y567" s="241"/>
      <c r="Z567" s="241"/>
      <c r="AA567" s="241"/>
      <c r="AB567" s="241"/>
      <c r="AC567" s="241" t="s">
        <v>316</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c r="DD567" s="241"/>
      <c r="DE567" s="241"/>
      <c r="DF567" s="241"/>
      <c r="DG567" s="241"/>
      <c r="DH567" s="241"/>
      <c r="DI567" s="241"/>
      <c r="DJ567" s="241"/>
      <c r="DK567" s="241"/>
      <c r="DL567" s="241"/>
      <c r="DM567" s="241"/>
      <c r="DN567" s="241"/>
      <c r="DO567" s="241"/>
      <c r="DP567" s="241"/>
      <c r="DQ567" s="241"/>
      <c r="DR567" s="241"/>
      <c r="DS567" s="241"/>
      <c r="DT567" s="241"/>
      <c r="DU567" s="241"/>
      <c r="DV567" s="241"/>
      <c r="DW567" s="241"/>
      <c r="DX567" s="241"/>
      <c r="DY567" s="241"/>
      <c r="DZ567" s="241"/>
      <c r="EA567" s="241"/>
      <c r="EB567" s="241"/>
      <c r="EC567" s="241"/>
      <c r="ED567" s="241"/>
      <c r="EE567" s="241"/>
      <c r="EF567" s="241"/>
      <c r="EG567" s="241"/>
      <c r="EH567" s="241"/>
      <c r="EI567" s="241"/>
      <c r="EJ567" s="241"/>
      <c r="EK567" s="241"/>
      <c r="EL567" s="241"/>
      <c r="EM567" s="241"/>
      <c r="EN567" s="241"/>
      <c r="EO567" s="241"/>
      <c r="EP567" s="241"/>
      <c r="EQ567" s="241"/>
      <c r="ER567" s="241"/>
      <c r="ES567" s="241"/>
      <c r="ET567" s="241"/>
      <c r="EU567" s="241"/>
      <c r="EV567" s="241"/>
      <c r="EW567" s="241"/>
      <c r="EX567" s="241"/>
      <c r="EY567" s="241"/>
      <c r="EZ567" s="241"/>
      <c r="FA567" s="241"/>
      <c r="FB567" s="241"/>
      <c r="FC567" s="241"/>
      <c r="FD567" s="241"/>
      <c r="FE567" s="241"/>
      <c r="FF567" s="241"/>
      <c r="FG567" s="241"/>
      <c r="FH567" s="241"/>
      <c r="FI567" s="241"/>
      <c r="FJ567" s="241"/>
      <c r="FK567" s="241"/>
      <c r="FL567" s="241"/>
      <c r="FM567" s="241"/>
      <c r="FN567" s="241"/>
      <c r="FO567" s="241"/>
      <c r="FP567" s="241"/>
      <c r="FQ567" s="241"/>
      <c r="FR567" s="241"/>
      <c r="FS567" s="241"/>
      <c r="FT567" s="241"/>
      <c r="FU567" s="241"/>
      <c r="FV567" s="241"/>
      <c r="FW567" s="241"/>
      <c r="FX567" s="241"/>
      <c r="FY567" s="241"/>
      <c r="FZ567" s="241"/>
      <c r="GA567" s="241"/>
      <c r="GB567" s="241"/>
      <c r="GC567" s="241"/>
      <c r="GD567" s="241"/>
      <c r="GE567" s="241"/>
      <c r="GF567" s="241"/>
      <c r="GG567" s="241"/>
      <c r="GH567" s="241"/>
      <c r="GI567" s="241"/>
      <c r="GJ567" s="241"/>
      <c r="GK567" s="241"/>
      <c r="GL567" s="241"/>
      <c r="GM567" s="241"/>
      <c r="GN567" s="241"/>
      <c r="GO567" s="241"/>
      <c r="GP567" s="241"/>
      <c r="GQ567" s="241"/>
      <c r="GR567" s="241"/>
      <c r="GS567" s="241"/>
      <c r="GT567" s="241"/>
      <c r="GU567" s="241"/>
      <c r="GV567" s="241"/>
      <c r="GW567" s="241"/>
      <c r="GX567" s="241"/>
      <c r="GY567" s="241"/>
      <c r="GZ567" s="241"/>
      <c r="HA567" s="241"/>
      <c r="HB567" s="241"/>
      <c r="HC567" s="241"/>
      <c r="HD567" s="241"/>
      <c r="HE567" s="241"/>
      <c r="HF567" s="241"/>
    </row>
    <row r="568" spans="1:214" s="299" customFormat="1" ht="15" customHeight="1">
      <c r="A568" s="240"/>
      <c r="B568" s="241"/>
      <c r="C568" s="241"/>
      <c r="D568" s="241"/>
      <c r="E568" s="241"/>
      <c r="F568" s="241"/>
      <c r="G568" s="241"/>
      <c r="H568" s="241"/>
      <c r="I568" s="241"/>
      <c r="J568" s="241"/>
      <c r="K568" s="241"/>
      <c r="L568" s="241"/>
      <c r="M568" s="241"/>
      <c r="N568" s="241"/>
      <c r="O568" s="241"/>
      <c r="P568" s="241"/>
      <c r="Q568" s="241"/>
      <c r="R568" s="241"/>
      <c r="S568" s="241"/>
      <c r="T568" s="241"/>
      <c r="U568" s="241" t="s">
        <v>754</v>
      </c>
      <c r="V568" s="241"/>
      <c r="W568" s="241"/>
      <c r="X568" s="241"/>
      <c r="Y568" s="241"/>
      <c r="Z568" s="241"/>
      <c r="AA568" s="241"/>
      <c r="AB568" s="241"/>
      <c r="AC568" s="241" t="s">
        <v>325</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c r="DD568" s="241"/>
      <c r="DE568" s="241"/>
      <c r="DF568" s="241"/>
      <c r="DG568" s="241"/>
      <c r="DH568" s="241"/>
      <c r="DI568" s="241"/>
      <c r="DJ568" s="241"/>
      <c r="DK568" s="241"/>
      <c r="DL568" s="241"/>
      <c r="DM568" s="241"/>
      <c r="DN568" s="241"/>
      <c r="DO568" s="241"/>
      <c r="DP568" s="241"/>
      <c r="DQ568" s="241"/>
      <c r="DR568" s="241"/>
      <c r="DS568" s="241"/>
      <c r="DT568" s="241"/>
      <c r="DU568" s="241"/>
      <c r="DV568" s="241"/>
      <c r="DW568" s="241"/>
      <c r="DX568" s="241"/>
      <c r="DY568" s="241"/>
      <c r="DZ568" s="241"/>
      <c r="EA568" s="241"/>
      <c r="EB568" s="241"/>
      <c r="EC568" s="241"/>
      <c r="ED568" s="241"/>
      <c r="EE568" s="241"/>
      <c r="EF568" s="241"/>
      <c r="EG568" s="241"/>
      <c r="EH568" s="241"/>
      <c r="EI568" s="241"/>
      <c r="EJ568" s="241"/>
      <c r="EK568" s="241"/>
      <c r="EL568" s="241"/>
      <c r="EM568" s="241"/>
      <c r="EN568" s="241"/>
      <c r="EO568" s="241"/>
      <c r="EP568" s="241"/>
      <c r="EQ568" s="241"/>
      <c r="ER568" s="241"/>
      <c r="ES568" s="241"/>
      <c r="ET568" s="241"/>
      <c r="EU568" s="241"/>
      <c r="EV568" s="241"/>
      <c r="EW568" s="241"/>
      <c r="EX568" s="241"/>
      <c r="EY568" s="241"/>
      <c r="EZ568" s="241"/>
      <c r="FA568" s="241"/>
      <c r="FB568" s="241"/>
      <c r="FC568" s="241"/>
      <c r="FD568" s="241"/>
      <c r="FE568" s="241"/>
      <c r="FF568" s="241"/>
      <c r="FG568" s="241"/>
      <c r="FH568" s="241"/>
      <c r="FI568" s="241"/>
      <c r="FJ568" s="241"/>
      <c r="FK568" s="241"/>
      <c r="FL568" s="241"/>
      <c r="FM568" s="241"/>
      <c r="FN568" s="241"/>
      <c r="FO568" s="241"/>
      <c r="FP568" s="241"/>
      <c r="FQ568" s="241"/>
      <c r="FR568" s="241"/>
      <c r="FS568" s="241"/>
      <c r="FT568" s="241"/>
      <c r="FU568" s="241"/>
      <c r="FV568" s="241"/>
      <c r="FW568" s="241"/>
      <c r="FX568" s="241"/>
      <c r="FY568" s="241"/>
      <c r="FZ568" s="241"/>
      <c r="GA568" s="241"/>
      <c r="GB568" s="241"/>
      <c r="GC568" s="241"/>
      <c r="GD568" s="241"/>
      <c r="GE568" s="241"/>
      <c r="GF568" s="241"/>
      <c r="GG568" s="241"/>
      <c r="GH568" s="241"/>
      <c r="GI568" s="241"/>
      <c r="GJ568" s="241"/>
      <c r="GK568" s="241"/>
      <c r="GL568" s="241"/>
      <c r="GM568" s="241"/>
      <c r="GN568" s="241"/>
      <c r="GO568" s="241"/>
      <c r="GP568" s="241"/>
      <c r="GQ568" s="241"/>
      <c r="GR568" s="241"/>
      <c r="GS568" s="241"/>
      <c r="GT568" s="241"/>
      <c r="GU568" s="241"/>
      <c r="GV568" s="241"/>
      <c r="GW568" s="241"/>
      <c r="GX568" s="241"/>
      <c r="GY568" s="241"/>
      <c r="GZ568" s="241"/>
      <c r="HA568" s="241"/>
      <c r="HB568" s="241"/>
      <c r="HC568" s="241"/>
      <c r="HD568" s="241"/>
      <c r="HE568" s="241"/>
      <c r="HF568" s="241"/>
    </row>
    <row r="569" spans="1:214" s="299" customFormat="1" ht="15" customHeight="1">
      <c r="A569" s="240"/>
      <c r="B569" s="241"/>
      <c r="C569" s="241"/>
      <c r="D569" s="241"/>
      <c r="E569" s="241"/>
      <c r="F569" s="241"/>
      <c r="G569" s="241"/>
      <c r="H569" s="241"/>
      <c r="I569" s="241"/>
      <c r="J569" s="241"/>
      <c r="K569" s="241"/>
      <c r="L569" s="241"/>
      <c r="M569" s="241"/>
      <c r="N569" s="241"/>
      <c r="O569" s="241"/>
      <c r="P569" s="241"/>
      <c r="Q569" s="241"/>
      <c r="R569" s="241"/>
      <c r="S569" s="241"/>
      <c r="T569" s="241"/>
      <c r="U569" s="241" t="s">
        <v>755</v>
      </c>
      <c r="V569" s="241"/>
      <c r="W569" s="241"/>
      <c r="X569" s="241"/>
      <c r="Y569" s="241"/>
      <c r="Z569" s="241"/>
      <c r="AA569" s="241"/>
      <c r="AB569" s="241"/>
      <c r="AC569" s="241" t="s">
        <v>325</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c r="DD569" s="241"/>
      <c r="DE569" s="241"/>
      <c r="DF569" s="241"/>
      <c r="DG569" s="241"/>
      <c r="DH569" s="241"/>
      <c r="DI569" s="241"/>
      <c r="DJ569" s="241"/>
      <c r="DK569" s="241"/>
      <c r="DL569" s="241"/>
      <c r="DM569" s="241"/>
      <c r="DN569" s="241"/>
      <c r="DO569" s="241"/>
      <c r="DP569" s="241"/>
      <c r="DQ569" s="241"/>
      <c r="DR569" s="241"/>
      <c r="DS569" s="241"/>
      <c r="DT569" s="241"/>
      <c r="DU569" s="241"/>
      <c r="DV569" s="241"/>
      <c r="DW569" s="241"/>
      <c r="DX569" s="241"/>
      <c r="DY569" s="241"/>
      <c r="DZ569" s="241"/>
      <c r="EA569" s="241"/>
      <c r="EB569" s="241"/>
      <c r="EC569" s="241"/>
      <c r="ED569" s="241"/>
      <c r="EE569" s="241"/>
      <c r="EF569" s="241"/>
      <c r="EG569" s="241"/>
      <c r="EH569" s="241"/>
      <c r="EI569" s="241"/>
      <c r="EJ569" s="241"/>
      <c r="EK569" s="241"/>
      <c r="EL569" s="241"/>
      <c r="EM569" s="241"/>
      <c r="EN569" s="241"/>
      <c r="EO569" s="241"/>
      <c r="EP569" s="241"/>
      <c r="EQ569" s="241"/>
      <c r="ER569" s="241"/>
      <c r="ES569" s="241"/>
      <c r="ET569" s="241"/>
      <c r="EU569" s="241"/>
      <c r="EV569" s="241"/>
      <c r="EW569" s="241"/>
      <c r="EX569" s="241"/>
      <c r="EY569" s="241"/>
      <c r="EZ569" s="241"/>
      <c r="FA569" s="241"/>
      <c r="FB569" s="241"/>
      <c r="FC569" s="241"/>
      <c r="FD569" s="241"/>
      <c r="FE569" s="241"/>
      <c r="FF569" s="241"/>
      <c r="FG569" s="241"/>
      <c r="FH569" s="241"/>
      <c r="FI569" s="241"/>
      <c r="FJ569" s="241"/>
      <c r="FK569" s="241"/>
      <c r="FL569" s="241"/>
      <c r="FM569" s="241"/>
      <c r="FN569" s="241"/>
      <c r="FO569" s="241"/>
      <c r="FP569" s="241"/>
      <c r="FQ569" s="241"/>
      <c r="FR569" s="241"/>
      <c r="FS569" s="241"/>
      <c r="FT569" s="241"/>
      <c r="FU569" s="241"/>
      <c r="FV569" s="241"/>
      <c r="FW569" s="241"/>
      <c r="FX569" s="241"/>
      <c r="FY569" s="241"/>
      <c r="FZ569" s="241"/>
      <c r="GA569" s="241"/>
      <c r="GB569" s="241"/>
      <c r="GC569" s="241"/>
      <c r="GD569" s="241"/>
      <c r="GE569" s="241"/>
      <c r="GF569" s="241"/>
      <c r="GG569" s="241"/>
      <c r="GH569" s="241"/>
      <c r="GI569" s="241"/>
      <c r="GJ569" s="241"/>
      <c r="GK569" s="241"/>
      <c r="GL569" s="241"/>
      <c r="GM569" s="241"/>
      <c r="GN569" s="241"/>
      <c r="GO569" s="241"/>
      <c r="GP569" s="241"/>
      <c r="GQ569" s="241"/>
      <c r="GR569" s="241"/>
      <c r="GS569" s="241"/>
      <c r="GT569" s="241"/>
      <c r="GU569" s="241"/>
      <c r="GV569" s="241"/>
      <c r="GW569" s="241"/>
      <c r="GX569" s="241"/>
      <c r="GY569" s="241"/>
      <c r="GZ569" s="241"/>
      <c r="HA569" s="241"/>
      <c r="HB569" s="241"/>
      <c r="HC569" s="241"/>
      <c r="HD569" s="241"/>
      <c r="HE569" s="241"/>
      <c r="HF569" s="241"/>
    </row>
    <row r="570" spans="1:214" s="299" customFormat="1" ht="15" customHeight="1">
      <c r="A570" s="240"/>
      <c r="B570" s="241"/>
      <c r="C570" s="241"/>
      <c r="D570" s="241"/>
      <c r="E570" s="241"/>
      <c r="F570" s="241"/>
      <c r="G570" s="241"/>
      <c r="H570" s="241"/>
      <c r="I570" s="241"/>
      <c r="J570" s="241"/>
      <c r="K570" s="241"/>
      <c r="L570" s="241"/>
      <c r="M570" s="241"/>
      <c r="N570" s="241"/>
      <c r="O570" s="241"/>
      <c r="P570" s="241"/>
      <c r="Q570" s="241"/>
      <c r="R570" s="241"/>
      <c r="S570" s="241"/>
      <c r="T570" s="241"/>
      <c r="U570" s="241" t="s">
        <v>756</v>
      </c>
      <c r="V570" s="241"/>
      <c r="W570" s="241"/>
      <c r="X570" s="241"/>
      <c r="Y570" s="241"/>
      <c r="Z570" s="241"/>
      <c r="AA570" s="241"/>
      <c r="AB570" s="241"/>
      <c r="AC570" s="241" t="s">
        <v>316</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c r="DV570" s="241"/>
      <c r="DW570" s="241"/>
      <c r="DX570" s="241"/>
      <c r="DY570" s="241"/>
      <c r="DZ570" s="241"/>
      <c r="EA570" s="241"/>
      <c r="EB570" s="241"/>
      <c r="EC570" s="241"/>
      <c r="ED570" s="241"/>
      <c r="EE570" s="241"/>
      <c r="EF570" s="241"/>
      <c r="EG570" s="241"/>
      <c r="EH570" s="241"/>
      <c r="EI570" s="241"/>
      <c r="EJ570" s="241"/>
      <c r="EK570" s="241"/>
      <c r="EL570" s="241"/>
      <c r="EM570" s="241"/>
      <c r="EN570" s="241"/>
      <c r="EO570" s="241"/>
      <c r="EP570" s="241"/>
      <c r="EQ570" s="241"/>
      <c r="ER570" s="241"/>
      <c r="ES570" s="241"/>
      <c r="ET570" s="241"/>
      <c r="EU570" s="241"/>
      <c r="EV570" s="241"/>
      <c r="EW570" s="241"/>
      <c r="EX570" s="241"/>
      <c r="EY570" s="241"/>
      <c r="EZ570" s="241"/>
      <c r="FA570" s="241"/>
      <c r="FB570" s="241"/>
      <c r="FC570" s="241"/>
      <c r="FD570" s="241"/>
      <c r="FE570" s="241"/>
      <c r="FF570" s="241"/>
      <c r="FG570" s="241"/>
      <c r="FH570" s="241"/>
      <c r="FI570" s="241"/>
      <c r="FJ570" s="241"/>
      <c r="FK570" s="241"/>
      <c r="FL570" s="241"/>
      <c r="FM570" s="241"/>
      <c r="FN570" s="241"/>
      <c r="FO570" s="241"/>
      <c r="FP570" s="241"/>
      <c r="FQ570" s="241"/>
      <c r="FR570" s="241"/>
      <c r="FS570" s="241"/>
      <c r="FT570" s="241"/>
      <c r="FU570" s="241"/>
      <c r="FV570" s="241"/>
      <c r="FW570" s="241"/>
      <c r="FX570" s="241"/>
      <c r="FY570" s="241"/>
      <c r="FZ570" s="241"/>
      <c r="GA570" s="241"/>
      <c r="GB570" s="241"/>
      <c r="GC570" s="241"/>
      <c r="GD570" s="241"/>
      <c r="GE570" s="241"/>
      <c r="GF570" s="241"/>
      <c r="GG570" s="241"/>
      <c r="GH570" s="241"/>
      <c r="GI570" s="241"/>
      <c r="GJ570" s="241"/>
      <c r="GK570" s="241"/>
      <c r="GL570" s="241"/>
      <c r="GM570" s="241"/>
      <c r="GN570" s="241"/>
      <c r="GO570" s="241"/>
      <c r="GP570" s="241"/>
      <c r="GQ570" s="241"/>
      <c r="GR570" s="241"/>
      <c r="GS570" s="241"/>
      <c r="GT570" s="241"/>
      <c r="GU570" s="241"/>
      <c r="GV570" s="241"/>
      <c r="GW570" s="241"/>
      <c r="GX570" s="241"/>
      <c r="GY570" s="241"/>
      <c r="GZ570" s="241"/>
      <c r="HA570" s="241"/>
      <c r="HB570" s="241"/>
      <c r="HC570" s="241"/>
      <c r="HD570" s="241"/>
      <c r="HE570" s="241"/>
      <c r="HF570" s="241"/>
    </row>
    <row r="571" spans="1:214" s="299" customFormat="1" ht="15" customHeight="1">
      <c r="A571" s="240"/>
      <c r="B571" s="241"/>
      <c r="C571" s="241"/>
      <c r="D571" s="241"/>
      <c r="E571" s="241"/>
      <c r="F571" s="241"/>
      <c r="G571" s="241"/>
      <c r="H571" s="241"/>
      <c r="I571" s="241"/>
      <c r="J571" s="241"/>
      <c r="K571" s="241"/>
      <c r="L571" s="241"/>
      <c r="M571" s="241"/>
      <c r="N571" s="241"/>
      <c r="O571" s="241"/>
      <c r="P571" s="241"/>
      <c r="Q571" s="241"/>
      <c r="R571" s="241"/>
      <c r="S571" s="241"/>
      <c r="T571" s="241"/>
      <c r="U571" s="241" t="s">
        <v>757</v>
      </c>
      <c r="V571" s="241"/>
      <c r="W571" s="241"/>
      <c r="X571" s="241"/>
      <c r="Y571" s="241"/>
      <c r="Z571" s="241"/>
      <c r="AA571" s="241"/>
      <c r="AB571" s="241"/>
      <c r="AC571" s="241" t="s">
        <v>386</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c r="DD571" s="241"/>
      <c r="DE571" s="241"/>
      <c r="DF571" s="241"/>
      <c r="DG571" s="241"/>
      <c r="DH571" s="241"/>
      <c r="DI571" s="241"/>
      <c r="DJ571" s="241"/>
      <c r="DK571" s="241"/>
      <c r="DL571" s="241"/>
      <c r="DM571" s="241"/>
      <c r="DN571" s="241"/>
      <c r="DO571" s="241"/>
      <c r="DP571" s="241"/>
      <c r="DQ571" s="241"/>
      <c r="DR571" s="241"/>
      <c r="DS571" s="241"/>
      <c r="DT571" s="241"/>
      <c r="DU571" s="241"/>
      <c r="DV571" s="241"/>
      <c r="DW571" s="241"/>
      <c r="DX571" s="241"/>
      <c r="DY571" s="241"/>
      <c r="DZ571" s="241"/>
      <c r="EA571" s="241"/>
      <c r="EB571" s="241"/>
      <c r="EC571" s="241"/>
      <c r="ED571" s="241"/>
      <c r="EE571" s="241"/>
      <c r="EF571" s="241"/>
      <c r="EG571" s="241"/>
      <c r="EH571" s="241"/>
      <c r="EI571" s="241"/>
      <c r="EJ571" s="241"/>
      <c r="EK571" s="241"/>
      <c r="EL571" s="241"/>
      <c r="EM571" s="241"/>
      <c r="EN571" s="241"/>
      <c r="EO571" s="241"/>
      <c r="EP571" s="241"/>
      <c r="EQ571" s="241"/>
      <c r="ER571" s="241"/>
      <c r="ES571" s="241"/>
      <c r="ET571" s="241"/>
      <c r="EU571" s="241"/>
      <c r="EV571" s="241"/>
      <c r="EW571" s="241"/>
      <c r="EX571" s="241"/>
      <c r="EY571" s="241"/>
      <c r="EZ571" s="241"/>
      <c r="FA571" s="241"/>
      <c r="FB571" s="241"/>
      <c r="FC571" s="241"/>
      <c r="FD571" s="241"/>
      <c r="FE571" s="241"/>
      <c r="FF571" s="241"/>
      <c r="FG571" s="241"/>
      <c r="FH571" s="241"/>
      <c r="FI571" s="241"/>
      <c r="FJ571" s="241"/>
      <c r="FK571" s="241"/>
      <c r="FL571" s="241"/>
      <c r="FM571" s="241"/>
      <c r="FN571" s="241"/>
      <c r="FO571" s="241"/>
      <c r="FP571" s="241"/>
      <c r="FQ571" s="241"/>
      <c r="FR571" s="241"/>
      <c r="FS571" s="241"/>
      <c r="FT571" s="241"/>
      <c r="FU571" s="241"/>
      <c r="FV571" s="241"/>
      <c r="FW571" s="241"/>
      <c r="FX571" s="241"/>
      <c r="FY571" s="241"/>
      <c r="FZ571" s="241"/>
      <c r="GA571" s="241"/>
      <c r="GB571" s="241"/>
      <c r="GC571" s="241"/>
      <c r="GD571" s="241"/>
      <c r="GE571" s="241"/>
      <c r="GF571" s="241"/>
      <c r="GG571" s="241"/>
      <c r="GH571" s="241"/>
      <c r="GI571" s="241"/>
      <c r="GJ571" s="241"/>
      <c r="GK571" s="241"/>
      <c r="GL571" s="241"/>
      <c r="GM571" s="241"/>
      <c r="GN571" s="241"/>
      <c r="GO571" s="241"/>
      <c r="GP571" s="241"/>
      <c r="GQ571" s="241"/>
      <c r="GR571" s="241"/>
      <c r="GS571" s="241"/>
      <c r="GT571" s="241"/>
      <c r="GU571" s="241"/>
      <c r="GV571" s="241"/>
      <c r="GW571" s="241"/>
      <c r="GX571" s="241"/>
      <c r="GY571" s="241"/>
      <c r="GZ571" s="241"/>
      <c r="HA571" s="241"/>
      <c r="HB571" s="241"/>
      <c r="HC571" s="241"/>
      <c r="HD571" s="241"/>
      <c r="HE571" s="241"/>
      <c r="HF571" s="241"/>
    </row>
    <row r="572" spans="1:214" s="299" customFormat="1" ht="15" customHeight="1">
      <c r="A572" s="240"/>
      <c r="B572" s="241"/>
      <c r="C572" s="241"/>
      <c r="D572" s="241"/>
      <c r="E572" s="241"/>
      <c r="F572" s="241"/>
      <c r="G572" s="241"/>
      <c r="H572" s="241"/>
      <c r="I572" s="241"/>
      <c r="J572" s="241"/>
      <c r="K572" s="241"/>
      <c r="L572" s="241"/>
      <c r="M572" s="241"/>
      <c r="N572" s="241"/>
      <c r="O572" s="241"/>
      <c r="P572" s="241"/>
      <c r="Q572" s="241"/>
      <c r="R572" s="241"/>
      <c r="S572" s="241"/>
      <c r="T572" s="241"/>
      <c r="U572" s="241" t="s">
        <v>758</v>
      </c>
      <c r="V572" s="241"/>
      <c r="W572" s="241"/>
      <c r="X572" s="241"/>
      <c r="Y572" s="241"/>
      <c r="Z572" s="241"/>
      <c r="AA572" s="241"/>
      <c r="AB572" s="241"/>
      <c r="AC572" s="241" t="s">
        <v>386</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c r="DD572" s="241"/>
      <c r="DE572" s="241"/>
      <c r="DF572" s="241"/>
      <c r="DG572" s="241"/>
      <c r="DH572" s="241"/>
      <c r="DI572" s="241"/>
      <c r="DJ572" s="241"/>
      <c r="DK572" s="241"/>
      <c r="DL572" s="241"/>
      <c r="DM572" s="241"/>
      <c r="DN572" s="241"/>
      <c r="DO572" s="241"/>
      <c r="DP572" s="241"/>
      <c r="DQ572" s="241"/>
      <c r="DR572" s="241"/>
      <c r="DS572" s="241"/>
      <c r="DT572" s="241"/>
      <c r="DU572" s="241"/>
      <c r="DV572" s="241"/>
      <c r="DW572" s="241"/>
      <c r="DX572" s="241"/>
      <c r="DY572" s="241"/>
      <c r="DZ572" s="241"/>
      <c r="EA572" s="241"/>
      <c r="EB572" s="241"/>
      <c r="EC572" s="241"/>
      <c r="ED572" s="241"/>
      <c r="EE572" s="241"/>
      <c r="EF572" s="241"/>
      <c r="EG572" s="241"/>
      <c r="EH572" s="241"/>
      <c r="EI572" s="241"/>
      <c r="EJ572" s="241"/>
      <c r="EK572" s="241"/>
      <c r="EL572" s="241"/>
      <c r="EM572" s="241"/>
      <c r="EN572" s="241"/>
      <c r="EO572" s="241"/>
      <c r="EP572" s="241"/>
      <c r="EQ572" s="241"/>
      <c r="ER572" s="241"/>
      <c r="ES572" s="241"/>
      <c r="ET572" s="241"/>
      <c r="EU572" s="241"/>
      <c r="EV572" s="241"/>
      <c r="EW572" s="241"/>
      <c r="EX572" s="241"/>
      <c r="EY572" s="241"/>
      <c r="EZ572" s="241"/>
      <c r="FA572" s="241"/>
      <c r="FB572" s="241"/>
      <c r="FC572" s="241"/>
      <c r="FD572" s="241"/>
      <c r="FE572" s="241"/>
      <c r="FF572" s="241"/>
      <c r="FG572" s="241"/>
      <c r="FH572" s="241"/>
      <c r="FI572" s="241"/>
      <c r="FJ572" s="241"/>
      <c r="FK572" s="241"/>
      <c r="FL572" s="241"/>
      <c r="FM572" s="241"/>
      <c r="FN572" s="241"/>
      <c r="FO572" s="241"/>
      <c r="FP572" s="241"/>
      <c r="FQ572" s="241"/>
      <c r="FR572" s="241"/>
      <c r="FS572" s="241"/>
      <c r="FT572" s="241"/>
      <c r="FU572" s="241"/>
      <c r="FV572" s="241"/>
      <c r="FW572" s="241"/>
      <c r="FX572" s="241"/>
      <c r="FY572" s="241"/>
      <c r="FZ572" s="241"/>
      <c r="GA572" s="241"/>
      <c r="GB572" s="241"/>
      <c r="GC572" s="241"/>
      <c r="GD572" s="241"/>
      <c r="GE572" s="241"/>
      <c r="GF572" s="241"/>
      <c r="GG572" s="241"/>
      <c r="GH572" s="241"/>
      <c r="GI572" s="241"/>
      <c r="GJ572" s="241"/>
      <c r="GK572" s="241"/>
      <c r="GL572" s="241"/>
      <c r="GM572" s="241"/>
      <c r="GN572" s="241"/>
      <c r="GO572" s="241"/>
      <c r="GP572" s="241"/>
      <c r="GQ572" s="241"/>
      <c r="GR572" s="241"/>
      <c r="GS572" s="241"/>
      <c r="GT572" s="241"/>
      <c r="GU572" s="241"/>
      <c r="GV572" s="241"/>
      <c r="GW572" s="241"/>
      <c r="GX572" s="241"/>
      <c r="GY572" s="241"/>
      <c r="GZ572" s="241"/>
      <c r="HA572" s="241"/>
      <c r="HB572" s="241"/>
      <c r="HC572" s="241"/>
      <c r="HD572" s="241"/>
      <c r="HE572" s="241"/>
      <c r="HF572" s="241"/>
    </row>
    <row r="573" spans="1:214" s="299" customFormat="1" ht="15" customHeight="1">
      <c r="A573" s="240"/>
      <c r="B573" s="241"/>
      <c r="C573" s="241"/>
      <c r="D573" s="241"/>
      <c r="E573" s="241"/>
      <c r="F573" s="241"/>
      <c r="G573" s="241"/>
      <c r="H573" s="241"/>
      <c r="I573" s="241"/>
      <c r="J573" s="241"/>
      <c r="K573" s="241"/>
      <c r="L573" s="241"/>
      <c r="M573" s="241"/>
      <c r="N573" s="241"/>
      <c r="O573" s="241"/>
      <c r="P573" s="241"/>
      <c r="Q573" s="241"/>
      <c r="R573" s="241"/>
      <c r="S573" s="241"/>
      <c r="T573" s="241"/>
      <c r="U573" s="241" t="s">
        <v>759</v>
      </c>
      <c r="V573" s="241"/>
      <c r="W573" s="241"/>
      <c r="X573" s="241"/>
      <c r="Y573" s="241"/>
      <c r="Z573" s="241"/>
      <c r="AA573" s="241"/>
      <c r="AB573" s="241"/>
      <c r="AC573" s="241" t="s">
        <v>313</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c r="DD573" s="241"/>
      <c r="DE573" s="241"/>
      <c r="DF573" s="241"/>
      <c r="DG573" s="241"/>
      <c r="DH573" s="241"/>
      <c r="DI573" s="241"/>
      <c r="DJ573" s="241"/>
      <c r="DK573" s="241"/>
      <c r="DL573" s="241"/>
      <c r="DM573" s="241"/>
      <c r="DN573" s="241"/>
      <c r="DO573" s="241"/>
      <c r="DP573" s="241"/>
      <c r="DQ573" s="241"/>
      <c r="DR573" s="241"/>
      <c r="DS573" s="241"/>
      <c r="DT573" s="241"/>
      <c r="DU573" s="241"/>
      <c r="DV573" s="241"/>
      <c r="DW573" s="241"/>
      <c r="DX573" s="241"/>
      <c r="DY573" s="241"/>
      <c r="DZ573" s="241"/>
      <c r="EA573" s="241"/>
      <c r="EB573" s="241"/>
      <c r="EC573" s="241"/>
      <c r="ED573" s="241"/>
      <c r="EE573" s="241"/>
      <c r="EF573" s="241"/>
      <c r="EG573" s="241"/>
      <c r="EH573" s="241"/>
      <c r="EI573" s="241"/>
      <c r="EJ573" s="241"/>
      <c r="EK573" s="241"/>
      <c r="EL573" s="241"/>
      <c r="EM573" s="241"/>
      <c r="EN573" s="241"/>
      <c r="EO573" s="241"/>
      <c r="EP573" s="241"/>
      <c r="EQ573" s="241"/>
      <c r="ER573" s="241"/>
      <c r="ES573" s="241"/>
      <c r="ET573" s="241"/>
      <c r="EU573" s="241"/>
      <c r="EV573" s="241"/>
      <c r="EW573" s="241"/>
      <c r="EX573" s="241"/>
      <c r="EY573" s="241"/>
      <c r="EZ573" s="241"/>
      <c r="FA573" s="241"/>
      <c r="FB573" s="241"/>
      <c r="FC573" s="241"/>
      <c r="FD573" s="241"/>
      <c r="FE573" s="241"/>
      <c r="FF573" s="241"/>
      <c r="FG573" s="241"/>
      <c r="FH573" s="241"/>
      <c r="FI573" s="241"/>
      <c r="FJ573" s="241"/>
      <c r="FK573" s="241"/>
      <c r="FL573" s="241"/>
      <c r="FM573" s="241"/>
      <c r="FN573" s="241"/>
      <c r="FO573" s="241"/>
      <c r="FP573" s="241"/>
      <c r="FQ573" s="241"/>
      <c r="FR573" s="241"/>
      <c r="FS573" s="241"/>
      <c r="FT573" s="241"/>
      <c r="FU573" s="241"/>
      <c r="FV573" s="241"/>
      <c r="FW573" s="241"/>
      <c r="FX573" s="241"/>
      <c r="FY573" s="241"/>
      <c r="FZ573" s="241"/>
      <c r="GA573" s="241"/>
      <c r="GB573" s="241"/>
      <c r="GC573" s="241"/>
      <c r="GD573" s="241"/>
      <c r="GE573" s="241"/>
      <c r="GF573" s="241"/>
      <c r="GG573" s="241"/>
      <c r="GH573" s="241"/>
      <c r="GI573" s="241"/>
      <c r="GJ573" s="241"/>
      <c r="GK573" s="241"/>
      <c r="GL573" s="241"/>
      <c r="GM573" s="241"/>
      <c r="GN573" s="241"/>
      <c r="GO573" s="241"/>
      <c r="GP573" s="241"/>
      <c r="GQ573" s="241"/>
      <c r="GR573" s="241"/>
      <c r="GS573" s="241"/>
      <c r="GT573" s="241"/>
      <c r="GU573" s="241"/>
      <c r="GV573" s="241"/>
      <c r="GW573" s="241"/>
      <c r="GX573" s="241"/>
      <c r="GY573" s="241"/>
      <c r="GZ573" s="241"/>
      <c r="HA573" s="241"/>
      <c r="HB573" s="241"/>
      <c r="HC573" s="241"/>
      <c r="HD573" s="241"/>
      <c r="HE573" s="241"/>
      <c r="HF573" s="241"/>
    </row>
    <row r="574" spans="1:214" s="299" customFormat="1" ht="15" customHeight="1">
      <c r="A574" s="240"/>
      <c r="B574" s="241"/>
      <c r="C574" s="241"/>
      <c r="D574" s="241"/>
      <c r="E574" s="241"/>
      <c r="F574" s="241"/>
      <c r="G574" s="241"/>
      <c r="H574" s="241"/>
      <c r="I574" s="241"/>
      <c r="J574" s="241"/>
      <c r="K574" s="241"/>
      <c r="L574" s="241"/>
      <c r="M574" s="241"/>
      <c r="N574" s="241"/>
      <c r="O574" s="241"/>
      <c r="P574" s="241"/>
      <c r="Q574" s="241"/>
      <c r="R574" s="241"/>
      <c r="S574" s="241"/>
      <c r="T574" s="241"/>
      <c r="U574" s="241" t="s">
        <v>760</v>
      </c>
      <c r="V574" s="241"/>
      <c r="W574" s="241"/>
      <c r="X574" s="241"/>
      <c r="Y574" s="241"/>
      <c r="Z574" s="241"/>
      <c r="AA574" s="241"/>
      <c r="AB574" s="241"/>
      <c r="AC574" s="241" t="s">
        <v>313</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c r="EN574" s="241"/>
      <c r="EO574" s="241"/>
      <c r="EP574" s="241"/>
      <c r="EQ574" s="241"/>
      <c r="ER574" s="241"/>
      <c r="ES574" s="241"/>
      <c r="ET574" s="241"/>
      <c r="EU574" s="241"/>
      <c r="EV574" s="241"/>
      <c r="EW574" s="241"/>
      <c r="EX574" s="241"/>
      <c r="EY574" s="241"/>
      <c r="EZ574" s="241"/>
      <c r="FA574" s="241"/>
      <c r="FB574" s="241"/>
      <c r="FC574" s="241"/>
      <c r="FD574" s="241"/>
      <c r="FE574" s="241"/>
      <c r="FF574" s="241"/>
      <c r="FG574" s="241"/>
      <c r="FH574" s="241"/>
      <c r="FI574" s="241"/>
      <c r="FJ574" s="241"/>
      <c r="FK574" s="241"/>
      <c r="FL574" s="241"/>
      <c r="FM574" s="241"/>
      <c r="FN574" s="241"/>
      <c r="FO574" s="241"/>
      <c r="FP574" s="241"/>
      <c r="FQ574" s="241"/>
      <c r="FR574" s="241"/>
      <c r="FS574" s="241"/>
      <c r="FT574" s="241"/>
      <c r="FU574" s="241"/>
      <c r="FV574" s="241"/>
      <c r="FW574" s="241"/>
      <c r="FX574" s="241"/>
      <c r="FY574" s="241"/>
      <c r="FZ574" s="241"/>
      <c r="GA574" s="241"/>
      <c r="GB574" s="241"/>
      <c r="GC574" s="241"/>
      <c r="GD574" s="241"/>
      <c r="GE574" s="241"/>
      <c r="GF574" s="241"/>
      <c r="GG574" s="241"/>
      <c r="GH574" s="241"/>
      <c r="GI574" s="241"/>
      <c r="GJ574" s="241"/>
      <c r="GK574" s="241"/>
      <c r="GL574" s="241"/>
      <c r="GM574" s="241"/>
      <c r="GN574" s="241"/>
      <c r="GO574" s="241"/>
      <c r="GP574" s="241"/>
      <c r="GQ574" s="241"/>
      <c r="GR574" s="241"/>
      <c r="GS574" s="241"/>
      <c r="GT574" s="241"/>
      <c r="GU574" s="241"/>
      <c r="GV574" s="241"/>
      <c r="GW574" s="241"/>
      <c r="GX574" s="241"/>
      <c r="GY574" s="241"/>
      <c r="GZ574" s="241"/>
      <c r="HA574" s="241"/>
      <c r="HB574" s="241"/>
      <c r="HC574" s="241"/>
      <c r="HD574" s="241"/>
      <c r="HE574" s="241"/>
      <c r="HF574" s="241"/>
    </row>
    <row r="575" spans="1:214" s="299" customFormat="1" ht="15" customHeight="1">
      <c r="A575" s="240"/>
      <c r="B575" s="241"/>
      <c r="C575" s="241"/>
      <c r="D575" s="241"/>
      <c r="E575" s="241"/>
      <c r="F575" s="241"/>
      <c r="G575" s="241"/>
      <c r="H575" s="241"/>
      <c r="I575" s="241"/>
      <c r="J575" s="241"/>
      <c r="K575" s="241"/>
      <c r="L575" s="241"/>
      <c r="M575" s="241"/>
      <c r="N575" s="241"/>
      <c r="O575" s="241"/>
      <c r="P575" s="241"/>
      <c r="Q575" s="241"/>
      <c r="R575" s="241"/>
      <c r="S575" s="241"/>
      <c r="T575" s="241"/>
      <c r="U575" s="241" t="s">
        <v>761</v>
      </c>
      <c r="V575" s="241"/>
      <c r="W575" s="241"/>
      <c r="X575" s="241"/>
      <c r="Y575" s="241"/>
      <c r="Z575" s="241"/>
      <c r="AA575" s="241"/>
      <c r="AB575" s="241"/>
      <c r="AC575" s="241" t="s">
        <v>316</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c r="DD575" s="241"/>
      <c r="DE575" s="241"/>
      <c r="DF575" s="241"/>
      <c r="DG575" s="241"/>
      <c r="DH575" s="241"/>
      <c r="DI575" s="241"/>
      <c r="DJ575" s="241"/>
      <c r="DK575" s="241"/>
      <c r="DL575" s="241"/>
      <c r="DM575" s="241"/>
      <c r="DN575" s="241"/>
      <c r="DO575" s="241"/>
      <c r="DP575" s="241"/>
      <c r="DQ575" s="241"/>
      <c r="DR575" s="241"/>
      <c r="DS575" s="241"/>
      <c r="DT575" s="241"/>
      <c r="DU575" s="241"/>
      <c r="DV575" s="241"/>
      <c r="DW575" s="241"/>
      <c r="DX575" s="241"/>
      <c r="DY575" s="241"/>
      <c r="DZ575" s="241"/>
      <c r="EA575" s="241"/>
      <c r="EB575" s="241"/>
      <c r="EC575" s="241"/>
      <c r="ED575" s="241"/>
      <c r="EE575" s="241"/>
      <c r="EF575" s="241"/>
      <c r="EG575" s="241"/>
      <c r="EH575" s="241"/>
      <c r="EI575" s="241"/>
      <c r="EJ575" s="241"/>
      <c r="EK575" s="241"/>
      <c r="EL575" s="241"/>
      <c r="EM575" s="241"/>
      <c r="EN575" s="241"/>
      <c r="EO575" s="241"/>
      <c r="EP575" s="241"/>
      <c r="EQ575" s="241"/>
      <c r="ER575" s="241"/>
      <c r="ES575" s="241"/>
      <c r="ET575" s="241"/>
      <c r="EU575" s="241"/>
      <c r="EV575" s="241"/>
      <c r="EW575" s="241"/>
      <c r="EX575" s="241"/>
      <c r="EY575" s="241"/>
      <c r="EZ575" s="241"/>
      <c r="FA575" s="241"/>
      <c r="FB575" s="241"/>
      <c r="FC575" s="241"/>
      <c r="FD575" s="241"/>
      <c r="FE575" s="241"/>
      <c r="FF575" s="241"/>
      <c r="FG575" s="241"/>
      <c r="FH575" s="241"/>
      <c r="FI575" s="241"/>
      <c r="FJ575" s="241"/>
      <c r="FK575" s="241"/>
      <c r="FL575" s="241"/>
      <c r="FM575" s="241"/>
      <c r="FN575" s="241"/>
      <c r="FO575" s="241"/>
      <c r="FP575" s="241"/>
      <c r="FQ575" s="241"/>
      <c r="FR575" s="241"/>
      <c r="FS575" s="241"/>
      <c r="FT575" s="241"/>
      <c r="FU575" s="241"/>
      <c r="FV575" s="241"/>
      <c r="FW575" s="241"/>
      <c r="FX575" s="241"/>
      <c r="FY575" s="241"/>
      <c r="FZ575" s="241"/>
      <c r="GA575" s="241"/>
      <c r="GB575" s="241"/>
      <c r="GC575" s="241"/>
      <c r="GD575" s="241"/>
      <c r="GE575" s="241"/>
      <c r="GF575" s="241"/>
      <c r="GG575" s="241"/>
      <c r="GH575" s="241"/>
      <c r="GI575" s="241"/>
      <c r="GJ575" s="241"/>
      <c r="GK575" s="241"/>
      <c r="GL575" s="241"/>
      <c r="GM575" s="241"/>
      <c r="GN575" s="241"/>
      <c r="GO575" s="241"/>
      <c r="GP575" s="241"/>
      <c r="GQ575" s="241"/>
      <c r="GR575" s="241"/>
      <c r="GS575" s="241"/>
      <c r="GT575" s="241"/>
      <c r="GU575" s="241"/>
      <c r="GV575" s="241"/>
      <c r="GW575" s="241"/>
      <c r="GX575" s="241"/>
      <c r="GY575" s="241"/>
      <c r="GZ575" s="241"/>
      <c r="HA575" s="241"/>
      <c r="HB575" s="241"/>
      <c r="HC575" s="241"/>
      <c r="HD575" s="241"/>
      <c r="HE575" s="241"/>
      <c r="HF575" s="241"/>
    </row>
    <row r="576" spans="1:214" s="299" customFormat="1" ht="15" customHeight="1">
      <c r="A576" s="240"/>
      <c r="B576" s="241"/>
      <c r="C576" s="241"/>
      <c r="D576" s="241"/>
      <c r="E576" s="241"/>
      <c r="F576" s="241"/>
      <c r="G576" s="241"/>
      <c r="H576" s="241"/>
      <c r="I576" s="241"/>
      <c r="J576" s="241"/>
      <c r="K576" s="241"/>
      <c r="L576" s="241"/>
      <c r="M576" s="241"/>
      <c r="N576" s="241"/>
      <c r="O576" s="241"/>
      <c r="P576" s="241"/>
      <c r="Q576" s="241"/>
      <c r="R576" s="241"/>
      <c r="S576" s="241"/>
      <c r="T576" s="241"/>
      <c r="U576" s="241" t="s">
        <v>762</v>
      </c>
      <c r="V576" s="241"/>
      <c r="W576" s="241"/>
      <c r="X576" s="241"/>
      <c r="Y576" s="241"/>
      <c r="Z576" s="241"/>
      <c r="AA576" s="241"/>
      <c r="AB576" s="241"/>
      <c r="AC576" s="241" t="s">
        <v>313</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c r="DD576" s="241"/>
      <c r="DE576" s="241"/>
      <c r="DF576" s="241"/>
      <c r="DG576" s="241"/>
      <c r="DH576" s="241"/>
      <c r="DI576" s="241"/>
      <c r="DJ576" s="241"/>
      <c r="DK576" s="241"/>
      <c r="DL576" s="241"/>
      <c r="DM576" s="241"/>
      <c r="DN576" s="241"/>
      <c r="DO576" s="241"/>
      <c r="DP576" s="241"/>
      <c r="DQ576" s="241"/>
      <c r="DR576" s="241"/>
      <c r="DS576" s="241"/>
      <c r="DT576" s="241"/>
      <c r="DU576" s="241"/>
      <c r="DV576" s="241"/>
      <c r="DW576" s="241"/>
      <c r="DX576" s="241"/>
      <c r="DY576" s="241"/>
      <c r="DZ576" s="241"/>
      <c r="EA576" s="241"/>
      <c r="EB576" s="241"/>
      <c r="EC576" s="241"/>
      <c r="ED576" s="241"/>
      <c r="EE576" s="241"/>
      <c r="EF576" s="241"/>
      <c r="EG576" s="241"/>
      <c r="EH576" s="241"/>
      <c r="EI576" s="241"/>
      <c r="EJ576" s="241"/>
      <c r="EK576" s="241"/>
      <c r="EL576" s="241"/>
      <c r="EM576" s="241"/>
      <c r="EN576" s="241"/>
      <c r="EO576" s="241"/>
      <c r="EP576" s="241"/>
      <c r="EQ576" s="241"/>
      <c r="ER576" s="241"/>
      <c r="ES576" s="241"/>
      <c r="ET576" s="241"/>
      <c r="EU576" s="241"/>
      <c r="EV576" s="241"/>
      <c r="EW576" s="241"/>
      <c r="EX576" s="241"/>
      <c r="EY576" s="241"/>
      <c r="EZ576" s="241"/>
      <c r="FA576" s="241"/>
      <c r="FB576" s="241"/>
      <c r="FC576" s="241"/>
      <c r="FD576" s="241"/>
      <c r="FE576" s="241"/>
      <c r="FF576" s="241"/>
      <c r="FG576" s="241"/>
      <c r="FH576" s="241"/>
      <c r="FI576" s="241"/>
      <c r="FJ576" s="241"/>
      <c r="FK576" s="241"/>
      <c r="FL576" s="241"/>
      <c r="FM576" s="241"/>
      <c r="FN576" s="241"/>
      <c r="FO576" s="241"/>
      <c r="FP576" s="241"/>
      <c r="FQ576" s="241"/>
      <c r="FR576" s="241"/>
      <c r="FS576" s="241"/>
      <c r="FT576" s="241"/>
      <c r="FU576" s="241"/>
      <c r="FV576" s="241"/>
      <c r="FW576" s="241"/>
      <c r="FX576" s="241"/>
      <c r="FY576" s="241"/>
      <c r="FZ576" s="241"/>
      <c r="GA576" s="241"/>
      <c r="GB576" s="241"/>
      <c r="GC576" s="241"/>
      <c r="GD576" s="241"/>
      <c r="GE576" s="241"/>
      <c r="GF576" s="241"/>
      <c r="GG576" s="241"/>
      <c r="GH576" s="241"/>
      <c r="GI576" s="241"/>
      <c r="GJ576" s="241"/>
      <c r="GK576" s="241"/>
      <c r="GL576" s="241"/>
      <c r="GM576" s="241"/>
      <c r="GN576" s="241"/>
      <c r="GO576" s="241"/>
      <c r="GP576" s="241"/>
      <c r="GQ576" s="241"/>
      <c r="GR576" s="241"/>
      <c r="GS576" s="241"/>
      <c r="GT576" s="241"/>
      <c r="GU576" s="241"/>
      <c r="GV576" s="241"/>
      <c r="GW576" s="241"/>
      <c r="GX576" s="241"/>
      <c r="GY576" s="241"/>
      <c r="GZ576" s="241"/>
      <c r="HA576" s="241"/>
      <c r="HB576" s="241"/>
      <c r="HC576" s="241"/>
      <c r="HD576" s="241"/>
      <c r="HE576" s="241"/>
      <c r="HF576" s="241"/>
    </row>
    <row r="577" spans="1:214" s="299" customFormat="1" ht="15" customHeight="1">
      <c r="A577" s="240"/>
      <c r="B577" s="241"/>
      <c r="C577" s="241"/>
      <c r="D577" s="241"/>
      <c r="E577" s="241"/>
      <c r="F577" s="241"/>
      <c r="G577" s="241"/>
      <c r="H577" s="241"/>
      <c r="I577" s="241"/>
      <c r="J577" s="241"/>
      <c r="K577" s="241"/>
      <c r="L577" s="241"/>
      <c r="M577" s="241"/>
      <c r="N577" s="241"/>
      <c r="O577" s="241"/>
      <c r="P577" s="241"/>
      <c r="Q577" s="241"/>
      <c r="R577" s="241"/>
      <c r="S577" s="241"/>
      <c r="T577" s="241"/>
      <c r="U577" s="241" t="s">
        <v>763</v>
      </c>
      <c r="V577" s="241"/>
      <c r="W577" s="241"/>
      <c r="X577" s="241"/>
      <c r="Y577" s="241"/>
      <c r="Z577" s="241"/>
      <c r="AA577" s="241"/>
      <c r="AB577" s="241"/>
      <c r="AC577" s="241" t="s">
        <v>311</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c r="DD577" s="241"/>
      <c r="DE577" s="241"/>
      <c r="DF577" s="241"/>
      <c r="DG577" s="241"/>
      <c r="DH577" s="241"/>
      <c r="DI577" s="241"/>
      <c r="DJ577" s="241"/>
      <c r="DK577" s="241"/>
      <c r="DL577" s="241"/>
      <c r="DM577" s="241"/>
      <c r="DN577" s="241"/>
      <c r="DO577" s="241"/>
      <c r="DP577" s="241"/>
      <c r="DQ577" s="241"/>
      <c r="DR577" s="241"/>
      <c r="DS577" s="241"/>
      <c r="DT577" s="241"/>
      <c r="DU577" s="241"/>
      <c r="DV577" s="241"/>
      <c r="DW577" s="241"/>
      <c r="DX577" s="241"/>
      <c r="DY577" s="241"/>
      <c r="DZ577" s="241"/>
      <c r="EA577" s="241"/>
      <c r="EB577" s="241"/>
      <c r="EC577" s="241"/>
      <c r="ED577" s="241"/>
      <c r="EE577" s="241"/>
      <c r="EF577" s="241"/>
      <c r="EG577" s="241"/>
      <c r="EH577" s="241"/>
      <c r="EI577" s="241"/>
      <c r="EJ577" s="241"/>
      <c r="EK577" s="241"/>
      <c r="EL577" s="241"/>
      <c r="EM577" s="241"/>
      <c r="EN577" s="241"/>
      <c r="EO577" s="241"/>
      <c r="EP577" s="241"/>
      <c r="EQ577" s="241"/>
      <c r="ER577" s="241"/>
      <c r="ES577" s="241"/>
      <c r="ET577" s="241"/>
      <c r="EU577" s="241"/>
      <c r="EV577" s="241"/>
      <c r="EW577" s="241"/>
      <c r="EX577" s="241"/>
      <c r="EY577" s="241"/>
      <c r="EZ577" s="241"/>
      <c r="FA577" s="241"/>
      <c r="FB577" s="241"/>
      <c r="FC577" s="241"/>
      <c r="FD577" s="241"/>
      <c r="FE577" s="241"/>
      <c r="FF577" s="241"/>
      <c r="FG577" s="241"/>
      <c r="FH577" s="241"/>
      <c r="FI577" s="241"/>
      <c r="FJ577" s="241"/>
      <c r="FK577" s="241"/>
      <c r="FL577" s="241"/>
      <c r="FM577" s="241"/>
      <c r="FN577" s="241"/>
      <c r="FO577" s="241"/>
      <c r="FP577" s="241"/>
      <c r="FQ577" s="241"/>
      <c r="FR577" s="241"/>
      <c r="FS577" s="241"/>
      <c r="FT577" s="241"/>
      <c r="FU577" s="241"/>
      <c r="FV577" s="241"/>
      <c r="FW577" s="241"/>
      <c r="FX577" s="241"/>
      <c r="FY577" s="241"/>
      <c r="FZ577" s="241"/>
      <c r="GA577" s="241"/>
      <c r="GB577" s="241"/>
      <c r="GC577" s="241"/>
      <c r="GD577" s="241"/>
      <c r="GE577" s="241"/>
      <c r="GF577" s="241"/>
      <c r="GG577" s="241"/>
      <c r="GH577" s="241"/>
      <c r="GI577" s="241"/>
      <c r="GJ577" s="241"/>
      <c r="GK577" s="241"/>
      <c r="GL577" s="241"/>
      <c r="GM577" s="241"/>
      <c r="GN577" s="241"/>
      <c r="GO577" s="241"/>
      <c r="GP577" s="241"/>
      <c r="GQ577" s="241"/>
      <c r="GR577" s="241"/>
      <c r="GS577" s="241"/>
      <c r="GT577" s="241"/>
      <c r="GU577" s="241"/>
      <c r="GV577" s="241"/>
      <c r="GW577" s="241"/>
      <c r="GX577" s="241"/>
      <c r="GY577" s="241"/>
      <c r="GZ577" s="241"/>
      <c r="HA577" s="241"/>
      <c r="HB577" s="241"/>
      <c r="HC577" s="241"/>
      <c r="HD577" s="241"/>
      <c r="HE577" s="241"/>
      <c r="HF577" s="241"/>
    </row>
    <row r="578" spans="1:214" s="299" customFormat="1" ht="15" customHeight="1">
      <c r="A578" s="240"/>
      <c r="B578" s="241"/>
      <c r="C578" s="241"/>
      <c r="D578" s="241"/>
      <c r="E578" s="241"/>
      <c r="F578" s="241"/>
      <c r="G578" s="241"/>
      <c r="H578" s="241"/>
      <c r="I578" s="241"/>
      <c r="J578" s="241"/>
      <c r="K578" s="241"/>
      <c r="L578" s="241"/>
      <c r="M578" s="241"/>
      <c r="N578" s="241"/>
      <c r="O578" s="241"/>
      <c r="P578" s="241"/>
      <c r="Q578" s="241"/>
      <c r="R578" s="241"/>
      <c r="S578" s="241"/>
      <c r="T578" s="241"/>
      <c r="U578" s="241" t="s">
        <v>764</v>
      </c>
      <c r="V578" s="241"/>
      <c r="W578" s="241"/>
      <c r="X578" s="241"/>
      <c r="Y578" s="241"/>
      <c r="Z578" s="241"/>
      <c r="AA578" s="241"/>
      <c r="AB578" s="241"/>
      <c r="AC578" s="241" t="s">
        <v>325</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c r="DD578" s="241"/>
      <c r="DE578" s="241"/>
      <c r="DF578" s="241"/>
      <c r="DG578" s="241"/>
      <c r="DH578" s="241"/>
      <c r="DI578" s="241"/>
      <c r="DJ578" s="241"/>
      <c r="DK578" s="241"/>
      <c r="DL578" s="241"/>
      <c r="DM578" s="241"/>
      <c r="DN578" s="241"/>
      <c r="DO578" s="241"/>
      <c r="DP578" s="241"/>
      <c r="DQ578" s="241"/>
      <c r="DR578" s="241"/>
      <c r="DS578" s="241"/>
      <c r="DT578" s="241"/>
      <c r="DU578" s="241"/>
      <c r="DV578" s="241"/>
      <c r="DW578" s="241"/>
      <c r="DX578" s="241"/>
      <c r="DY578" s="241"/>
      <c r="DZ578" s="241"/>
      <c r="EA578" s="241"/>
      <c r="EB578" s="241"/>
      <c r="EC578" s="241"/>
      <c r="ED578" s="241"/>
      <c r="EE578" s="241"/>
      <c r="EF578" s="241"/>
      <c r="EG578" s="241"/>
      <c r="EH578" s="241"/>
      <c r="EI578" s="241"/>
      <c r="EJ578" s="241"/>
      <c r="EK578" s="241"/>
      <c r="EL578" s="241"/>
      <c r="EM578" s="241"/>
      <c r="EN578" s="241"/>
      <c r="EO578" s="241"/>
      <c r="EP578" s="241"/>
      <c r="EQ578" s="241"/>
      <c r="ER578" s="241"/>
      <c r="ES578" s="241"/>
      <c r="ET578" s="241"/>
      <c r="EU578" s="241"/>
      <c r="EV578" s="241"/>
      <c r="EW578" s="241"/>
      <c r="EX578" s="241"/>
      <c r="EY578" s="241"/>
      <c r="EZ578" s="241"/>
      <c r="FA578" s="241"/>
      <c r="FB578" s="241"/>
      <c r="FC578" s="241"/>
      <c r="FD578" s="241"/>
      <c r="FE578" s="241"/>
      <c r="FF578" s="241"/>
      <c r="FG578" s="241"/>
      <c r="FH578" s="241"/>
      <c r="FI578" s="241"/>
      <c r="FJ578" s="241"/>
      <c r="FK578" s="241"/>
      <c r="FL578" s="241"/>
      <c r="FM578" s="241"/>
      <c r="FN578" s="241"/>
      <c r="FO578" s="241"/>
      <c r="FP578" s="241"/>
      <c r="FQ578" s="241"/>
      <c r="FR578" s="241"/>
      <c r="FS578" s="241"/>
      <c r="FT578" s="241"/>
      <c r="FU578" s="241"/>
      <c r="FV578" s="241"/>
      <c r="FW578" s="241"/>
      <c r="FX578" s="241"/>
      <c r="FY578" s="241"/>
      <c r="FZ578" s="241"/>
      <c r="GA578" s="241"/>
      <c r="GB578" s="241"/>
      <c r="GC578" s="241"/>
      <c r="GD578" s="241"/>
      <c r="GE578" s="241"/>
      <c r="GF578" s="241"/>
      <c r="GG578" s="241"/>
      <c r="GH578" s="241"/>
      <c r="GI578" s="241"/>
      <c r="GJ578" s="241"/>
      <c r="GK578" s="241"/>
      <c r="GL578" s="241"/>
      <c r="GM578" s="241"/>
      <c r="GN578" s="241"/>
      <c r="GO578" s="241"/>
      <c r="GP578" s="241"/>
      <c r="GQ578" s="241"/>
      <c r="GR578" s="241"/>
      <c r="GS578" s="241"/>
      <c r="GT578" s="241"/>
      <c r="GU578" s="241"/>
      <c r="GV578" s="241"/>
      <c r="GW578" s="241"/>
      <c r="GX578" s="241"/>
      <c r="GY578" s="241"/>
      <c r="GZ578" s="241"/>
      <c r="HA578" s="241"/>
      <c r="HB578" s="241"/>
      <c r="HC578" s="241"/>
      <c r="HD578" s="241"/>
      <c r="HE578" s="241"/>
      <c r="HF578" s="241"/>
    </row>
    <row r="579" spans="1:214" s="299" customFormat="1" ht="15" customHeight="1">
      <c r="A579" s="240"/>
      <c r="B579" s="241"/>
      <c r="C579" s="241"/>
      <c r="D579" s="241"/>
      <c r="E579" s="241"/>
      <c r="F579" s="241"/>
      <c r="G579" s="241"/>
      <c r="H579" s="241"/>
      <c r="I579" s="241"/>
      <c r="J579" s="241"/>
      <c r="K579" s="241"/>
      <c r="L579" s="241"/>
      <c r="M579" s="241"/>
      <c r="N579" s="241"/>
      <c r="O579" s="241"/>
      <c r="P579" s="241"/>
      <c r="Q579" s="241"/>
      <c r="R579" s="241"/>
      <c r="S579" s="241"/>
      <c r="T579" s="241"/>
      <c r="U579" s="241" t="s">
        <v>765</v>
      </c>
      <c r="V579" s="241"/>
      <c r="W579" s="241"/>
      <c r="X579" s="241"/>
      <c r="Y579" s="241"/>
      <c r="Z579" s="241"/>
      <c r="AA579" s="241"/>
      <c r="AB579" s="241"/>
      <c r="AC579" s="241" t="s">
        <v>350</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c r="DD579" s="241"/>
      <c r="DE579" s="241"/>
      <c r="DF579" s="241"/>
      <c r="DG579" s="241"/>
      <c r="DH579" s="241"/>
      <c r="DI579" s="241"/>
      <c r="DJ579" s="241"/>
      <c r="DK579" s="241"/>
      <c r="DL579" s="241"/>
      <c r="DM579" s="241"/>
      <c r="DN579" s="241"/>
      <c r="DO579" s="241"/>
      <c r="DP579" s="241"/>
      <c r="DQ579" s="241"/>
      <c r="DR579" s="241"/>
      <c r="DS579" s="241"/>
      <c r="DT579" s="241"/>
      <c r="DU579" s="241"/>
      <c r="DV579" s="241"/>
      <c r="DW579" s="241"/>
      <c r="DX579" s="241"/>
      <c r="DY579" s="241"/>
      <c r="DZ579" s="241"/>
      <c r="EA579" s="241"/>
      <c r="EB579" s="241"/>
      <c r="EC579" s="241"/>
      <c r="ED579" s="241"/>
      <c r="EE579" s="241"/>
      <c r="EF579" s="241"/>
      <c r="EG579" s="241"/>
      <c r="EH579" s="241"/>
      <c r="EI579" s="241"/>
      <c r="EJ579" s="241"/>
      <c r="EK579" s="241"/>
      <c r="EL579" s="241"/>
      <c r="EM579" s="241"/>
      <c r="EN579" s="241"/>
      <c r="EO579" s="241"/>
      <c r="EP579" s="241"/>
      <c r="EQ579" s="241"/>
      <c r="ER579" s="241"/>
      <c r="ES579" s="241"/>
      <c r="ET579" s="241"/>
      <c r="EU579" s="241"/>
      <c r="EV579" s="241"/>
      <c r="EW579" s="241"/>
      <c r="EX579" s="241"/>
      <c r="EY579" s="241"/>
      <c r="EZ579" s="241"/>
      <c r="FA579" s="241"/>
      <c r="FB579" s="241"/>
      <c r="FC579" s="241"/>
      <c r="FD579" s="241"/>
      <c r="FE579" s="241"/>
      <c r="FF579" s="241"/>
      <c r="FG579" s="241"/>
      <c r="FH579" s="241"/>
      <c r="FI579" s="241"/>
      <c r="FJ579" s="241"/>
      <c r="FK579" s="241"/>
      <c r="FL579" s="241"/>
      <c r="FM579" s="241"/>
      <c r="FN579" s="241"/>
      <c r="FO579" s="241"/>
      <c r="FP579" s="241"/>
      <c r="FQ579" s="241"/>
      <c r="FR579" s="241"/>
      <c r="FS579" s="241"/>
      <c r="FT579" s="241"/>
      <c r="FU579" s="241"/>
      <c r="FV579" s="241"/>
      <c r="FW579" s="241"/>
      <c r="FX579" s="241"/>
      <c r="FY579" s="241"/>
      <c r="FZ579" s="241"/>
      <c r="GA579" s="241"/>
      <c r="GB579" s="241"/>
      <c r="GC579" s="241"/>
      <c r="GD579" s="241"/>
      <c r="GE579" s="241"/>
      <c r="GF579" s="241"/>
      <c r="GG579" s="241"/>
      <c r="GH579" s="241"/>
      <c r="GI579" s="241"/>
      <c r="GJ579" s="241"/>
      <c r="GK579" s="241"/>
      <c r="GL579" s="241"/>
      <c r="GM579" s="241"/>
      <c r="GN579" s="241"/>
      <c r="GO579" s="241"/>
      <c r="GP579" s="241"/>
      <c r="GQ579" s="241"/>
      <c r="GR579" s="241"/>
      <c r="GS579" s="241"/>
      <c r="GT579" s="241"/>
      <c r="GU579" s="241"/>
      <c r="GV579" s="241"/>
      <c r="GW579" s="241"/>
      <c r="GX579" s="241"/>
      <c r="GY579" s="241"/>
      <c r="GZ579" s="241"/>
      <c r="HA579" s="241"/>
      <c r="HB579" s="241"/>
      <c r="HC579" s="241"/>
      <c r="HD579" s="241"/>
      <c r="HE579" s="241"/>
      <c r="HF579" s="241"/>
    </row>
    <row r="580" spans="1:214" s="299" customFormat="1" ht="15" customHeight="1">
      <c r="A580" s="240"/>
      <c r="B580" s="241"/>
      <c r="C580" s="241"/>
      <c r="D580" s="241"/>
      <c r="E580" s="241"/>
      <c r="F580" s="241"/>
      <c r="G580" s="241"/>
      <c r="H580" s="241"/>
      <c r="I580" s="241"/>
      <c r="J580" s="241"/>
      <c r="K580" s="241"/>
      <c r="L580" s="241"/>
      <c r="M580" s="241"/>
      <c r="N580" s="241"/>
      <c r="O580" s="241"/>
      <c r="P580" s="241"/>
      <c r="Q580" s="241"/>
      <c r="R580" s="241"/>
      <c r="S580" s="241"/>
      <c r="T580" s="241"/>
      <c r="U580" s="241" t="s">
        <v>766</v>
      </c>
      <c r="V580" s="241"/>
      <c r="W580" s="241"/>
      <c r="X580" s="241"/>
      <c r="Y580" s="241"/>
      <c r="Z580" s="241"/>
      <c r="AA580" s="241"/>
      <c r="AB580" s="241"/>
      <c r="AC580" s="241" t="s">
        <v>316</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c r="DD580" s="241"/>
      <c r="DE580" s="241"/>
      <c r="DF580" s="241"/>
      <c r="DG580" s="241"/>
      <c r="DH580" s="241"/>
      <c r="DI580" s="241"/>
      <c r="DJ580" s="241"/>
      <c r="DK580" s="241"/>
      <c r="DL580" s="241"/>
      <c r="DM580" s="241"/>
      <c r="DN580" s="241"/>
      <c r="DO580" s="241"/>
      <c r="DP580" s="241"/>
      <c r="DQ580" s="241"/>
      <c r="DR580" s="241"/>
      <c r="DS580" s="241"/>
      <c r="DT580" s="241"/>
      <c r="DU580" s="241"/>
      <c r="DV580" s="241"/>
      <c r="DW580" s="241"/>
      <c r="DX580" s="241"/>
      <c r="DY580" s="241"/>
      <c r="DZ580" s="241"/>
      <c r="EA580" s="241"/>
      <c r="EB580" s="241"/>
      <c r="EC580" s="241"/>
      <c r="ED580" s="241"/>
      <c r="EE580" s="241"/>
      <c r="EF580" s="241"/>
      <c r="EG580" s="241"/>
      <c r="EH580" s="241"/>
      <c r="EI580" s="241"/>
      <c r="EJ580" s="241"/>
      <c r="EK580" s="241"/>
      <c r="EL580" s="241"/>
      <c r="EM580" s="241"/>
      <c r="EN580" s="241"/>
      <c r="EO580" s="241"/>
      <c r="EP580" s="241"/>
      <c r="EQ580" s="241"/>
      <c r="ER580" s="241"/>
      <c r="ES580" s="241"/>
      <c r="ET580" s="241"/>
      <c r="EU580" s="241"/>
      <c r="EV580" s="241"/>
      <c r="EW580" s="241"/>
      <c r="EX580" s="241"/>
      <c r="EY580" s="241"/>
      <c r="EZ580" s="241"/>
      <c r="FA580" s="241"/>
      <c r="FB580" s="241"/>
      <c r="FC580" s="241"/>
      <c r="FD580" s="241"/>
      <c r="FE580" s="241"/>
      <c r="FF580" s="241"/>
      <c r="FG580" s="241"/>
      <c r="FH580" s="241"/>
      <c r="FI580" s="241"/>
      <c r="FJ580" s="241"/>
      <c r="FK580" s="241"/>
      <c r="FL580" s="241"/>
      <c r="FM580" s="241"/>
      <c r="FN580" s="241"/>
      <c r="FO580" s="241"/>
      <c r="FP580" s="241"/>
      <c r="FQ580" s="241"/>
      <c r="FR580" s="241"/>
      <c r="FS580" s="241"/>
      <c r="FT580" s="241"/>
      <c r="FU580" s="241"/>
      <c r="FV580" s="241"/>
      <c r="FW580" s="241"/>
      <c r="FX580" s="241"/>
      <c r="FY580" s="241"/>
      <c r="FZ580" s="241"/>
      <c r="GA580" s="241"/>
      <c r="GB580" s="241"/>
      <c r="GC580" s="241"/>
      <c r="GD580" s="241"/>
      <c r="GE580" s="241"/>
      <c r="GF580" s="241"/>
      <c r="GG580" s="241"/>
      <c r="GH580" s="241"/>
      <c r="GI580" s="241"/>
      <c r="GJ580" s="241"/>
      <c r="GK580" s="241"/>
      <c r="GL580" s="241"/>
      <c r="GM580" s="241"/>
      <c r="GN580" s="241"/>
      <c r="GO580" s="241"/>
      <c r="GP580" s="241"/>
      <c r="GQ580" s="241"/>
      <c r="GR580" s="241"/>
      <c r="GS580" s="241"/>
      <c r="GT580" s="241"/>
      <c r="GU580" s="241"/>
      <c r="GV580" s="241"/>
      <c r="GW580" s="241"/>
      <c r="GX580" s="241"/>
      <c r="GY580" s="241"/>
      <c r="GZ580" s="241"/>
      <c r="HA580" s="241"/>
      <c r="HB580" s="241"/>
      <c r="HC580" s="241"/>
      <c r="HD580" s="241"/>
      <c r="HE580" s="241"/>
      <c r="HF580" s="241"/>
    </row>
    <row r="581" spans="1:214" s="299" customFormat="1" ht="15" customHeight="1">
      <c r="A581" s="240"/>
      <c r="B581" s="241"/>
      <c r="C581" s="241"/>
      <c r="D581" s="241"/>
      <c r="E581" s="241"/>
      <c r="F581" s="241"/>
      <c r="G581" s="241"/>
      <c r="H581" s="241"/>
      <c r="I581" s="241"/>
      <c r="J581" s="241"/>
      <c r="K581" s="241"/>
      <c r="L581" s="241"/>
      <c r="M581" s="241"/>
      <c r="N581" s="241"/>
      <c r="O581" s="241"/>
      <c r="P581" s="241"/>
      <c r="Q581" s="241"/>
      <c r="R581" s="241"/>
      <c r="S581" s="241"/>
      <c r="T581" s="241"/>
      <c r="U581" s="241" t="s">
        <v>767</v>
      </c>
      <c r="V581" s="241"/>
      <c r="W581" s="241"/>
      <c r="X581" s="241"/>
      <c r="Y581" s="241"/>
      <c r="Z581" s="241"/>
      <c r="AA581" s="241"/>
      <c r="AB581" s="241"/>
      <c r="AC581" s="241" t="s">
        <v>350</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c r="DD581" s="241"/>
      <c r="DE581" s="241"/>
      <c r="DF581" s="241"/>
      <c r="DG581" s="241"/>
      <c r="DH581" s="241"/>
      <c r="DI581" s="241"/>
      <c r="DJ581" s="241"/>
      <c r="DK581" s="241"/>
      <c r="DL581" s="241"/>
      <c r="DM581" s="241"/>
      <c r="DN581" s="241"/>
      <c r="DO581" s="241"/>
      <c r="DP581" s="241"/>
      <c r="DQ581" s="241"/>
      <c r="DR581" s="241"/>
      <c r="DS581" s="241"/>
      <c r="DT581" s="241"/>
      <c r="DU581" s="241"/>
      <c r="DV581" s="241"/>
      <c r="DW581" s="241"/>
      <c r="DX581" s="241"/>
      <c r="DY581" s="241"/>
      <c r="DZ581" s="241"/>
      <c r="EA581" s="241"/>
      <c r="EB581" s="241"/>
      <c r="EC581" s="241"/>
      <c r="ED581" s="241"/>
      <c r="EE581" s="241"/>
      <c r="EF581" s="241"/>
      <c r="EG581" s="241"/>
      <c r="EH581" s="241"/>
      <c r="EI581" s="241"/>
      <c r="EJ581" s="241"/>
      <c r="EK581" s="241"/>
      <c r="EL581" s="241"/>
      <c r="EM581" s="241"/>
      <c r="EN581" s="241"/>
      <c r="EO581" s="241"/>
      <c r="EP581" s="241"/>
      <c r="EQ581" s="241"/>
      <c r="ER581" s="241"/>
      <c r="ES581" s="241"/>
      <c r="ET581" s="241"/>
      <c r="EU581" s="241"/>
      <c r="EV581" s="241"/>
      <c r="EW581" s="241"/>
      <c r="EX581" s="241"/>
      <c r="EY581" s="241"/>
      <c r="EZ581" s="241"/>
      <c r="FA581" s="241"/>
      <c r="FB581" s="241"/>
      <c r="FC581" s="241"/>
      <c r="FD581" s="241"/>
      <c r="FE581" s="241"/>
      <c r="FF581" s="241"/>
      <c r="FG581" s="241"/>
      <c r="FH581" s="241"/>
      <c r="FI581" s="241"/>
      <c r="FJ581" s="241"/>
      <c r="FK581" s="241"/>
      <c r="FL581" s="241"/>
      <c r="FM581" s="241"/>
      <c r="FN581" s="241"/>
      <c r="FO581" s="241"/>
      <c r="FP581" s="241"/>
      <c r="FQ581" s="241"/>
      <c r="FR581" s="241"/>
      <c r="FS581" s="241"/>
      <c r="FT581" s="241"/>
      <c r="FU581" s="241"/>
      <c r="FV581" s="241"/>
      <c r="FW581" s="241"/>
      <c r="FX581" s="241"/>
      <c r="FY581" s="241"/>
      <c r="FZ581" s="241"/>
      <c r="GA581" s="241"/>
      <c r="GB581" s="241"/>
      <c r="GC581" s="241"/>
      <c r="GD581" s="241"/>
      <c r="GE581" s="241"/>
      <c r="GF581" s="241"/>
      <c r="GG581" s="241"/>
      <c r="GH581" s="241"/>
      <c r="GI581" s="241"/>
      <c r="GJ581" s="241"/>
      <c r="GK581" s="241"/>
      <c r="GL581" s="241"/>
      <c r="GM581" s="241"/>
      <c r="GN581" s="241"/>
      <c r="GO581" s="241"/>
      <c r="GP581" s="241"/>
      <c r="GQ581" s="241"/>
      <c r="GR581" s="241"/>
      <c r="GS581" s="241"/>
      <c r="GT581" s="241"/>
      <c r="GU581" s="241"/>
      <c r="GV581" s="241"/>
      <c r="GW581" s="241"/>
      <c r="GX581" s="241"/>
      <c r="GY581" s="241"/>
      <c r="GZ581" s="241"/>
      <c r="HA581" s="241"/>
      <c r="HB581" s="241"/>
      <c r="HC581" s="241"/>
      <c r="HD581" s="241"/>
      <c r="HE581" s="241"/>
      <c r="HF581" s="241"/>
    </row>
    <row r="582" spans="1:214" s="299" customFormat="1" ht="15" customHeight="1">
      <c r="A582" s="240"/>
      <c r="B582" s="241"/>
      <c r="C582" s="241"/>
      <c r="D582" s="241"/>
      <c r="E582" s="241"/>
      <c r="F582" s="241"/>
      <c r="G582" s="241"/>
      <c r="H582" s="241"/>
      <c r="I582" s="241"/>
      <c r="J582" s="241"/>
      <c r="K582" s="241"/>
      <c r="L582" s="241"/>
      <c r="M582" s="241"/>
      <c r="N582" s="241"/>
      <c r="O582" s="241"/>
      <c r="P582" s="241"/>
      <c r="Q582" s="241"/>
      <c r="R582" s="241"/>
      <c r="S582" s="241"/>
      <c r="T582" s="241"/>
      <c r="U582" s="241" t="s">
        <v>768</v>
      </c>
      <c r="V582" s="241"/>
      <c r="W582" s="241"/>
      <c r="X582" s="241"/>
      <c r="Y582" s="241"/>
      <c r="Z582" s="241"/>
      <c r="AA582" s="241"/>
      <c r="AB582" s="241"/>
      <c r="AC582" s="241" t="s">
        <v>313</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c r="DD582" s="241"/>
      <c r="DE582" s="241"/>
      <c r="DF582" s="241"/>
      <c r="DG582" s="241"/>
      <c r="DH582" s="241"/>
      <c r="DI582" s="241"/>
      <c r="DJ582" s="241"/>
      <c r="DK582" s="241"/>
      <c r="DL582" s="241"/>
      <c r="DM582" s="241"/>
      <c r="DN582" s="241"/>
      <c r="DO582" s="241"/>
      <c r="DP582" s="241"/>
      <c r="DQ582" s="241"/>
      <c r="DR582" s="241"/>
      <c r="DS582" s="241"/>
      <c r="DT582" s="241"/>
      <c r="DU582" s="241"/>
      <c r="DV582" s="241"/>
      <c r="DW582" s="241"/>
      <c r="DX582" s="241"/>
      <c r="DY582" s="241"/>
      <c r="DZ582" s="241"/>
      <c r="EA582" s="241"/>
      <c r="EB582" s="241"/>
      <c r="EC582" s="241"/>
      <c r="ED582" s="241"/>
      <c r="EE582" s="241"/>
      <c r="EF582" s="241"/>
      <c r="EG582" s="241"/>
      <c r="EH582" s="241"/>
      <c r="EI582" s="241"/>
      <c r="EJ582" s="241"/>
      <c r="EK582" s="241"/>
      <c r="EL582" s="241"/>
      <c r="EM582" s="241"/>
      <c r="EN582" s="241"/>
      <c r="EO582" s="241"/>
      <c r="EP582" s="241"/>
      <c r="EQ582" s="241"/>
      <c r="ER582" s="241"/>
      <c r="ES582" s="241"/>
      <c r="ET582" s="241"/>
      <c r="EU582" s="241"/>
      <c r="EV582" s="241"/>
      <c r="EW582" s="241"/>
      <c r="EX582" s="241"/>
      <c r="EY582" s="241"/>
      <c r="EZ582" s="241"/>
      <c r="FA582" s="241"/>
      <c r="FB582" s="241"/>
      <c r="FC582" s="241"/>
      <c r="FD582" s="241"/>
      <c r="FE582" s="241"/>
      <c r="FF582" s="241"/>
      <c r="FG582" s="241"/>
      <c r="FH582" s="241"/>
      <c r="FI582" s="241"/>
      <c r="FJ582" s="241"/>
      <c r="FK582" s="241"/>
      <c r="FL582" s="241"/>
      <c r="FM582" s="241"/>
      <c r="FN582" s="241"/>
      <c r="FO582" s="241"/>
      <c r="FP582" s="241"/>
      <c r="FQ582" s="241"/>
      <c r="FR582" s="241"/>
      <c r="FS582" s="241"/>
      <c r="FT582" s="241"/>
      <c r="FU582" s="241"/>
      <c r="FV582" s="241"/>
      <c r="FW582" s="241"/>
      <c r="FX582" s="241"/>
      <c r="FY582" s="241"/>
      <c r="FZ582" s="241"/>
      <c r="GA582" s="241"/>
      <c r="GB582" s="241"/>
      <c r="GC582" s="241"/>
      <c r="GD582" s="241"/>
      <c r="GE582" s="241"/>
      <c r="GF582" s="241"/>
      <c r="GG582" s="241"/>
      <c r="GH582" s="241"/>
      <c r="GI582" s="241"/>
      <c r="GJ582" s="241"/>
      <c r="GK582" s="241"/>
      <c r="GL582" s="241"/>
      <c r="GM582" s="241"/>
      <c r="GN582" s="241"/>
      <c r="GO582" s="241"/>
      <c r="GP582" s="241"/>
      <c r="GQ582" s="241"/>
      <c r="GR582" s="241"/>
      <c r="GS582" s="241"/>
      <c r="GT582" s="241"/>
      <c r="GU582" s="241"/>
      <c r="GV582" s="241"/>
      <c r="GW582" s="241"/>
      <c r="GX582" s="241"/>
      <c r="GY582" s="241"/>
      <c r="GZ582" s="241"/>
      <c r="HA582" s="241"/>
      <c r="HB582" s="241"/>
      <c r="HC582" s="241"/>
      <c r="HD582" s="241"/>
      <c r="HE582" s="241"/>
      <c r="HF582" s="241"/>
    </row>
    <row r="583" spans="1:214" s="299" customFormat="1" ht="15" customHeight="1">
      <c r="A583" s="240"/>
      <c r="B583" s="241"/>
      <c r="C583" s="241"/>
      <c r="D583" s="241"/>
      <c r="E583" s="241"/>
      <c r="F583" s="241"/>
      <c r="G583" s="241"/>
      <c r="H583" s="241"/>
      <c r="I583" s="241"/>
      <c r="J583" s="241"/>
      <c r="K583" s="241"/>
      <c r="L583" s="241"/>
      <c r="M583" s="241"/>
      <c r="N583" s="241"/>
      <c r="O583" s="241"/>
      <c r="P583" s="241"/>
      <c r="Q583" s="241"/>
      <c r="R583" s="241"/>
      <c r="S583" s="241"/>
      <c r="T583" s="241"/>
      <c r="U583" s="241" t="s">
        <v>769</v>
      </c>
      <c r="V583" s="241"/>
      <c r="W583" s="241"/>
      <c r="X583" s="241"/>
      <c r="Y583" s="241"/>
      <c r="Z583" s="241"/>
      <c r="AA583" s="241"/>
      <c r="AB583" s="241"/>
      <c r="AC583" s="241" t="s">
        <v>316</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c r="DD583" s="241"/>
      <c r="DE583" s="241"/>
      <c r="DF583" s="241"/>
      <c r="DG583" s="241"/>
      <c r="DH583" s="241"/>
      <c r="DI583" s="241"/>
      <c r="DJ583" s="241"/>
      <c r="DK583" s="241"/>
      <c r="DL583" s="241"/>
      <c r="DM583" s="241"/>
      <c r="DN583" s="241"/>
      <c r="DO583" s="241"/>
      <c r="DP583" s="241"/>
      <c r="DQ583" s="241"/>
      <c r="DR583" s="241"/>
      <c r="DS583" s="241"/>
      <c r="DT583" s="241"/>
      <c r="DU583" s="241"/>
      <c r="DV583" s="241"/>
      <c r="DW583" s="241"/>
      <c r="DX583" s="241"/>
      <c r="DY583" s="241"/>
      <c r="DZ583" s="241"/>
      <c r="EA583" s="241"/>
      <c r="EB583" s="241"/>
      <c r="EC583" s="241"/>
      <c r="ED583" s="241"/>
      <c r="EE583" s="241"/>
      <c r="EF583" s="241"/>
      <c r="EG583" s="241"/>
      <c r="EH583" s="241"/>
      <c r="EI583" s="241"/>
      <c r="EJ583" s="241"/>
      <c r="EK583" s="241"/>
      <c r="EL583" s="241"/>
      <c r="EM583" s="241"/>
      <c r="EN583" s="241"/>
      <c r="EO583" s="241"/>
      <c r="EP583" s="241"/>
      <c r="EQ583" s="241"/>
      <c r="ER583" s="241"/>
      <c r="ES583" s="241"/>
      <c r="ET583" s="241"/>
      <c r="EU583" s="241"/>
      <c r="EV583" s="241"/>
      <c r="EW583" s="241"/>
      <c r="EX583" s="241"/>
      <c r="EY583" s="241"/>
      <c r="EZ583" s="241"/>
      <c r="FA583" s="241"/>
      <c r="FB583" s="241"/>
      <c r="FC583" s="241"/>
      <c r="FD583" s="241"/>
      <c r="FE583" s="241"/>
      <c r="FF583" s="241"/>
      <c r="FG583" s="241"/>
      <c r="FH583" s="241"/>
      <c r="FI583" s="241"/>
      <c r="FJ583" s="241"/>
      <c r="FK583" s="241"/>
      <c r="FL583" s="241"/>
      <c r="FM583" s="241"/>
      <c r="FN583" s="241"/>
      <c r="FO583" s="241"/>
      <c r="FP583" s="241"/>
      <c r="FQ583" s="241"/>
      <c r="FR583" s="241"/>
      <c r="FS583" s="241"/>
      <c r="FT583" s="241"/>
      <c r="FU583" s="241"/>
      <c r="FV583" s="241"/>
      <c r="FW583" s="241"/>
      <c r="FX583" s="241"/>
      <c r="FY583" s="241"/>
      <c r="FZ583" s="241"/>
      <c r="GA583" s="241"/>
      <c r="GB583" s="241"/>
      <c r="GC583" s="241"/>
      <c r="GD583" s="241"/>
      <c r="GE583" s="241"/>
      <c r="GF583" s="241"/>
      <c r="GG583" s="241"/>
      <c r="GH583" s="241"/>
      <c r="GI583" s="241"/>
      <c r="GJ583" s="241"/>
      <c r="GK583" s="241"/>
      <c r="GL583" s="241"/>
      <c r="GM583" s="241"/>
      <c r="GN583" s="241"/>
      <c r="GO583" s="241"/>
      <c r="GP583" s="241"/>
      <c r="GQ583" s="241"/>
      <c r="GR583" s="241"/>
      <c r="GS583" s="241"/>
      <c r="GT583" s="241"/>
      <c r="GU583" s="241"/>
      <c r="GV583" s="241"/>
      <c r="GW583" s="241"/>
      <c r="GX583" s="241"/>
      <c r="GY583" s="241"/>
      <c r="GZ583" s="241"/>
      <c r="HA583" s="241"/>
      <c r="HB583" s="241"/>
      <c r="HC583" s="241"/>
      <c r="HD583" s="241"/>
      <c r="HE583" s="241"/>
      <c r="HF583" s="241"/>
    </row>
    <row r="584" spans="1:214" s="299" customFormat="1" ht="15" customHeight="1">
      <c r="A584" s="240"/>
      <c r="B584" s="241"/>
      <c r="C584" s="241"/>
      <c r="D584" s="241"/>
      <c r="E584" s="241"/>
      <c r="F584" s="241"/>
      <c r="G584" s="241"/>
      <c r="H584" s="241"/>
      <c r="I584" s="241"/>
      <c r="J584" s="241"/>
      <c r="K584" s="241"/>
      <c r="L584" s="241"/>
      <c r="M584" s="241"/>
      <c r="N584" s="241"/>
      <c r="O584" s="241"/>
      <c r="P584" s="241"/>
      <c r="Q584" s="241"/>
      <c r="R584" s="241"/>
      <c r="S584" s="241"/>
      <c r="T584" s="241"/>
      <c r="U584" s="241" t="s">
        <v>770</v>
      </c>
      <c r="V584" s="241"/>
      <c r="W584" s="241"/>
      <c r="X584" s="241"/>
      <c r="Y584" s="241"/>
      <c r="Z584" s="241"/>
      <c r="AA584" s="241"/>
      <c r="AB584" s="241"/>
      <c r="AC584" s="241" t="s">
        <v>325</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c r="DD584" s="241"/>
      <c r="DE584" s="241"/>
      <c r="DF584" s="241"/>
      <c r="DG584" s="241"/>
      <c r="DH584" s="241"/>
      <c r="DI584" s="241"/>
      <c r="DJ584" s="241"/>
      <c r="DK584" s="241"/>
      <c r="DL584" s="241"/>
      <c r="DM584" s="241"/>
      <c r="DN584" s="241"/>
      <c r="DO584" s="241"/>
      <c r="DP584" s="241"/>
      <c r="DQ584" s="241"/>
      <c r="DR584" s="241"/>
      <c r="DS584" s="241"/>
      <c r="DT584" s="241"/>
      <c r="DU584" s="241"/>
      <c r="DV584" s="241"/>
      <c r="DW584" s="241"/>
      <c r="DX584" s="241"/>
      <c r="DY584" s="241"/>
      <c r="DZ584" s="241"/>
      <c r="EA584" s="241"/>
      <c r="EB584" s="241"/>
      <c r="EC584" s="241"/>
      <c r="ED584" s="241"/>
      <c r="EE584" s="241"/>
      <c r="EF584" s="241"/>
      <c r="EG584" s="241"/>
      <c r="EH584" s="241"/>
      <c r="EI584" s="241"/>
      <c r="EJ584" s="241"/>
      <c r="EK584" s="241"/>
      <c r="EL584" s="241"/>
      <c r="EM584" s="241"/>
      <c r="EN584" s="241"/>
      <c r="EO584" s="241"/>
      <c r="EP584" s="241"/>
      <c r="EQ584" s="241"/>
      <c r="ER584" s="241"/>
      <c r="ES584" s="241"/>
      <c r="ET584" s="241"/>
      <c r="EU584" s="241"/>
      <c r="EV584" s="241"/>
      <c r="EW584" s="241"/>
      <c r="EX584" s="241"/>
      <c r="EY584" s="241"/>
      <c r="EZ584" s="241"/>
      <c r="FA584" s="241"/>
      <c r="FB584" s="241"/>
      <c r="FC584" s="241"/>
      <c r="FD584" s="241"/>
      <c r="FE584" s="241"/>
      <c r="FF584" s="241"/>
      <c r="FG584" s="241"/>
      <c r="FH584" s="241"/>
      <c r="FI584" s="241"/>
      <c r="FJ584" s="241"/>
      <c r="FK584" s="241"/>
      <c r="FL584" s="241"/>
      <c r="FM584" s="241"/>
      <c r="FN584" s="241"/>
      <c r="FO584" s="241"/>
      <c r="FP584" s="241"/>
      <c r="FQ584" s="241"/>
      <c r="FR584" s="241"/>
      <c r="FS584" s="241"/>
      <c r="FT584" s="241"/>
      <c r="FU584" s="241"/>
      <c r="FV584" s="241"/>
      <c r="FW584" s="241"/>
      <c r="FX584" s="241"/>
      <c r="FY584" s="241"/>
      <c r="FZ584" s="241"/>
      <c r="GA584" s="241"/>
      <c r="GB584" s="241"/>
      <c r="GC584" s="241"/>
      <c r="GD584" s="241"/>
      <c r="GE584" s="241"/>
      <c r="GF584" s="241"/>
      <c r="GG584" s="241"/>
      <c r="GH584" s="241"/>
      <c r="GI584" s="241"/>
      <c r="GJ584" s="241"/>
      <c r="GK584" s="241"/>
      <c r="GL584" s="241"/>
      <c r="GM584" s="241"/>
      <c r="GN584" s="241"/>
      <c r="GO584" s="241"/>
      <c r="GP584" s="241"/>
      <c r="GQ584" s="241"/>
      <c r="GR584" s="241"/>
      <c r="GS584" s="241"/>
      <c r="GT584" s="241"/>
      <c r="GU584" s="241"/>
      <c r="GV584" s="241"/>
      <c r="GW584" s="241"/>
      <c r="GX584" s="241"/>
      <c r="GY584" s="241"/>
      <c r="GZ584" s="241"/>
      <c r="HA584" s="241"/>
      <c r="HB584" s="241"/>
      <c r="HC584" s="241"/>
      <c r="HD584" s="241"/>
      <c r="HE584" s="241"/>
      <c r="HF584" s="241"/>
    </row>
    <row r="585" spans="1:214" s="299" customFormat="1" ht="15" customHeight="1">
      <c r="A585" s="240"/>
      <c r="B585" s="241"/>
      <c r="C585" s="241"/>
      <c r="D585" s="241"/>
      <c r="E585" s="241"/>
      <c r="F585" s="241"/>
      <c r="G585" s="241"/>
      <c r="H585" s="241"/>
      <c r="I585" s="241"/>
      <c r="J585" s="241"/>
      <c r="K585" s="241"/>
      <c r="L585" s="241"/>
      <c r="M585" s="241"/>
      <c r="N585" s="241"/>
      <c r="O585" s="241"/>
      <c r="P585" s="241"/>
      <c r="Q585" s="241"/>
      <c r="R585" s="241"/>
      <c r="S585" s="241"/>
      <c r="T585" s="241"/>
      <c r="U585" s="241" t="s">
        <v>771</v>
      </c>
      <c r="V585" s="241"/>
      <c r="W585" s="241"/>
      <c r="X585" s="241"/>
      <c r="Y585" s="241"/>
      <c r="Z585" s="241"/>
      <c r="AA585" s="241"/>
      <c r="AB585" s="241"/>
      <c r="AC585" s="241" t="s">
        <v>311</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c r="DD585" s="241"/>
      <c r="DE585" s="241"/>
      <c r="DF585" s="241"/>
      <c r="DG585" s="241"/>
      <c r="DH585" s="241"/>
      <c r="DI585" s="241"/>
      <c r="DJ585" s="241"/>
      <c r="DK585" s="241"/>
      <c r="DL585" s="241"/>
      <c r="DM585" s="241"/>
      <c r="DN585" s="241"/>
      <c r="DO585" s="241"/>
      <c r="DP585" s="241"/>
      <c r="DQ585" s="241"/>
      <c r="DR585" s="241"/>
      <c r="DS585" s="241"/>
      <c r="DT585" s="241"/>
      <c r="DU585" s="241"/>
      <c r="DV585" s="241"/>
      <c r="DW585" s="241"/>
      <c r="DX585" s="241"/>
      <c r="DY585" s="241"/>
      <c r="DZ585" s="241"/>
      <c r="EA585" s="241"/>
      <c r="EB585" s="241"/>
      <c r="EC585" s="241"/>
      <c r="ED585" s="241"/>
      <c r="EE585" s="241"/>
      <c r="EF585" s="241"/>
      <c r="EG585" s="241"/>
      <c r="EH585" s="241"/>
      <c r="EI585" s="241"/>
      <c r="EJ585" s="241"/>
      <c r="EK585" s="241"/>
      <c r="EL585" s="241"/>
      <c r="EM585" s="241"/>
      <c r="EN585" s="241"/>
      <c r="EO585" s="241"/>
      <c r="EP585" s="241"/>
      <c r="EQ585" s="241"/>
      <c r="ER585" s="241"/>
      <c r="ES585" s="241"/>
      <c r="ET585" s="241"/>
      <c r="EU585" s="241"/>
      <c r="EV585" s="241"/>
      <c r="EW585" s="241"/>
      <c r="EX585" s="241"/>
      <c r="EY585" s="241"/>
      <c r="EZ585" s="241"/>
      <c r="FA585" s="241"/>
      <c r="FB585" s="241"/>
      <c r="FC585" s="241"/>
      <c r="FD585" s="241"/>
      <c r="FE585" s="241"/>
      <c r="FF585" s="241"/>
      <c r="FG585" s="241"/>
      <c r="FH585" s="241"/>
      <c r="FI585" s="241"/>
      <c r="FJ585" s="241"/>
      <c r="FK585" s="241"/>
      <c r="FL585" s="241"/>
      <c r="FM585" s="241"/>
      <c r="FN585" s="241"/>
      <c r="FO585" s="241"/>
      <c r="FP585" s="241"/>
      <c r="FQ585" s="241"/>
      <c r="FR585" s="241"/>
      <c r="FS585" s="241"/>
      <c r="FT585" s="241"/>
      <c r="FU585" s="241"/>
      <c r="FV585" s="241"/>
      <c r="FW585" s="241"/>
      <c r="FX585" s="241"/>
      <c r="FY585" s="241"/>
      <c r="FZ585" s="241"/>
      <c r="GA585" s="241"/>
      <c r="GB585" s="241"/>
      <c r="GC585" s="241"/>
      <c r="GD585" s="241"/>
      <c r="GE585" s="241"/>
      <c r="GF585" s="241"/>
      <c r="GG585" s="241"/>
      <c r="GH585" s="241"/>
      <c r="GI585" s="241"/>
      <c r="GJ585" s="241"/>
      <c r="GK585" s="241"/>
      <c r="GL585" s="241"/>
      <c r="GM585" s="241"/>
      <c r="GN585" s="241"/>
      <c r="GO585" s="241"/>
      <c r="GP585" s="241"/>
      <c r="GQ585" s="241"/>
      <c r="GR585" s="241"/>
      <c r="GS585" s="241"/>
      <c r="GT585" s="241"/>
      <c r="GU585" s="241"/>
      <c r="GV585" s="241"/>
      <c r="GW585" s="241"/>
      <c r="GX585" s="241"/>
      <c r="GY585" s="241"/>
      <c r="GZ585" s="241"/>
      <c r="HA585" s="241"/>
      <c r="HB585" s="241"/>
      <c r="HC585" s="241"/>
      <c r="HD585" s="241"/>
      <c r="HE585" s="241"/>
      <c r="HF585" s="241"/>
    </row>
    <row r="586" spans="1:214" s="299" customFormat="1" ht="15" customHeight="1">
      <c r="A586" s="240"/>
      <c r="B586" s="241"/>
      <c r="C586" s="241"/>
      <c r="D586" s="241"/>
      <c r="E586" s="241"/>
      <c r="F586" s="241"/>
      <c r="G586" s="241"/>
      <c r="H586" s="241"/>
      <c r="I586" s="241"/>
      <c r="J586" s="241"/>
      <c r="K586" s="241"/>
      <c r="L586" s="241"/>
      <c r="M586" s="241"/>
      <c r="N586" s="241"/>
      <c r="O586" s="241"/>
      <c r="P586" s="241"/>
      <c r="Q586" s="241"/>
      <c r="R586" s="241"/>
      <c r="S586" s="241"/>
      <c r="T586" s="241"/>
      <c r="U586" s="241" t="s">
        <v>772</v>
      </c>
      <c r="V586" s="241"/>
      <c r="W586" s="241"/>
      <c r="X586" s="241"/>
      <c r="Y586" s="241"/>
      <c r="Z586" s="241"/>
      <c r="AA586" s="241"/>
      <c r="AB586" s="241"/>
      <c r="AC586" s="241" t="s">
        <v>313</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c r="DD586" s="241"/>
      <c r="DE586" s="241"/>
      <c r="DF586" s="241"/>
      <c r="DG586" s="241"/>
      <c r="DH586" s="241"/>
      <c r="DI586" s="241"/>
      <c r="DJ586" s="241"/>
      <c r="DK586" s="241"/>
      <c r="DL586" s="241"/>
      <c r="DM586" s="241"/>
      <c r="DN586" s="241"/>
      <c r="DO586" s="241"/>
      <c r="DP586" s="241"/>
      <c r="DQ586" s="241"/>
      <c r="DR586" s="241"/>
      <c r="DS586" s="241"/>
      <c r="DT586" s="241"/>
      <c r="DU586" s="241"/>
      <c r="DV586" s="241"/>
      <c r="DW586" s="241"/>
      <c r="DX586" s="241"/>
      <c r="DY586" s="241"/>
      <c r="DZ586" s="241"/>
      <c r="EA586" s="241"/>
      <c r="EB586" s="241"/>
      <c r="EC586" s="241"/>
      <c r="ED586" s="241"/>
      <c r="EE586" s="241"/>
      <c r="EF586" s="241"/>
      <c r="EG586" s="241"/>
      <c r="EH586" s="241"/>
      <c r="EI586" s="241"/>
      <c r="EJ586" s="241"/>
      <c r="EK586" s="241"/>
      <c r="EL586" s="241"/>
      <c r="EM586" s="241"/>
      <c r="EN586" s="241"/>
      <c r="EO586" s="241"/>
      <c r="EP586" s="241"/>
      <c r="EQ586" s="241"/>
      <c r="ER586" s="241"/>
      <c r="ES586" s="241"/>
      <c r="ET586" s="241"/>
      <c r="EU586" s="241"/>
      <c r="EV586" s="241"/>
      <c r="EW586" s="241"/>
      <c r="EX586" s="241"/>
      <c r="EY586" s="241"/>
      <c r="EZ586" s="241"/>
      <c r="FA586" s="241"/>
      <c r="FB586" s="241"/>
      <c r="FC586" s="241"/>
      <c r="FD586" s="241"/>
      <c r="FE586" s="241"/>
      <c r="FF586" s="241"/>
      <c r="FG586" s="241"/>
      <c r="FH586" s="241"/>
      <c r="FI586" s="241"/>
      <c r="FJ586" s="241"/>
      <c r="FK586" s="241"/>
      <c r="FL586" s="241"/>
      <c r="FM586" s="241"/>
      <c r="FN586" s="241"/>
      <c r="FO586" s="241"/>
      <c r="FP586" s="241"/>
      <c r="FQ586" s="241"/>
      <c r="FR586" s="241"/>
      <c r="FS586" s="241"/>
      <c r="FT586" s="241"/>
      <c r="FU586" s="241"/>
      <c r="FV586" s="241"/>
      <c r="FW586" s="241"/>
      <c r="FX586" s="241"/>
      <c r="FY586" s="241"/>
      <c r="FZ586" s="241"/>
      <c r="GA586" s="241"/>
      <c r="GB586" s="241"/>
      <c r="GC586" s="241"/>
      <c r="GD586" s="241"/>
      <c r="GE586" s="241"/>
      <c r="GF586" s="241"/>
      <c r="GG586" s="241"/>
      <c r="GH586" s="241"/>
      <c r="GI586" s="241"/>
      <c r="GJ586" s="241"/>
      <c r="GK586" s="241"/>
      <c r="GL586" s="241"/>
      <c r="GM586" s="241"/>
      <c r="GN586" s="241"/>
      <c r="GO586" s="241"/>
      <c r="GP586" s="241"/>
      <c r="GQ586" s="241"/>
      <c r="GR586" s="241"/>
      <c r="GS586" s="241"/>
      <c r="GT586" s="241"/>
      <c r="GU586" s="241"/>
      <c r="GV586" s="241"/>
      <c r="GW586" s="241"/>
      <c r="GX586" s="241"/>
      <c r="GY586" s="241"/>
      <c r="GZ586" s="241"/>
      <c r="HA586" s="241"/>
      <c r="HB586" s="241"/>
      <c r="HC586" s="241"/>
      <c r="HD586" s="241"/>
      <c r="HE586" s="241"/>
      <c r="HF586" s="241"/>
    </row>
    <row r="587" spans="1:214" s="299" customFormat="1" ht="15" customHeight="1">
      <c r="A587" s="240"/>
      <c r="B587" s="241"/>
      <c r="C587" s="241"/>
      <c r="D587" s="241"/>
      <c r="E587" s="241"/>
      <c r="F587" s="241"/>
      <c r="G587" s="241"/>
      <c r="H587" s="241"/>
      <c r="I587" s="241"/>
      <c r="J587" s="241"/>
      <c r="K587" s="241"/>
      <c r="L587" s="241"/>
      <c r="M587" s="241"/>
      <c r="N587" s="241"/>
      <c r="O587" s="241"/>
      <c r="P587" s="241"/>
      <c r="Q587" s="241"/>
      <c r="R587" s="241"/>
      <c r="S587" s="241"/>
      <c r="T587" s="241"/>
      <c r="U587" s="241" t="s">
        <v>773</v>
      </c>
      <c r="V587" s="241"/>
      <c r="W587" s="241"/>
      <c r="X587" s="241"/>
      <c r="Y587" s="241"/>
      <c r="Z587" s="241"/>
      <c r="AA587" s="241"/>
      <c r="AB587" s="241"/>
      <c r="AC587" s="241" t="s">
        <v>322</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c r="DD587" s="241"/>
      <c r="DE587" s="241"/>
      <c r="DF587" s="241"/>
      <c r="DG587" s="241"/>
      <c r="DH587" s="241"/>
      <c r="DI587" s="241"/>
      <c r="DJ587" s="241"/>
      <c r="DK587" s="241"/>
      <c r="DL587" s="241"/>
      <c r="DM587" s="241"/>
      <c r="DN587" s="241"/>
      <c r="DO587" s="241"/>
      <c r="DP587" s="241"/>
      <c r="DQ587" s="241"/>
      <c r="DR587" s="241"/>
      <c r="DS587" s="241"/>
      <c r="DT587" s="241"/>
      <c r="DU587" s="241"/>
      <c r="DV587" s="241"/>
      <c r="DW587" s="241"/>
      <c r="DX587" s="241"/>
      <c r="DY587" s="241"/>
      <c r="DZ587" s="241"/>
      <c r="EA587" s="241"/>
      <c r="EB587" s="241"/>
      <c r="EC587" s="241"/>
      <c r="ED587" s="241"/>
      <c r="EE587" s="241"/>
      <c r="EF587" s="241"/>
      <c r="EG587" s="241"/>
      <c r="EH587" s="241"/>
      <c r="EI587" s="241"/>
      <c r="EJ587" s="241"/>
      <c r="EK587" s="241"/>
      <c r="EL587" s="241"/>
      <c r="EM587" s="241"/>
      <c r="EN587" s="241"/>
      <c r="EO587" s="241"/>
      <c r="EP587" s="241"/>
      <c r="EQ587" s="241"/>
      <c r="ER587" s="241"/>
      <c r="ES587" s="241"/>
      <c r="ET587" s="241"/>
      <c r="EU587" s="241"/>
      <c r="EV587" s="241"/>
      <c r="EW587" s="241"/>
      <c r="EX587" s="241"/>
      <c r="EY587" s="241"/>
      <c r="EZ587" s="241"/>
      <c r="FA587" s="241"/>
      <c r="FB587" s="241"/>
      <c r="FC587" s="241"/>
      <c r="FD587" s="241"/>
      <c r="FE587" s="241"/>
      <c r="FF587" s="241"/>
      <c r="FG587" s="241"/>
      <c r="FH587" s="241"/>
      <c r="FI587" s="241"/>
      <c r="FJ587" s="241"/>
      <c r="FK587" s="241"/>
      <c r="FL587" s="241"/>
      <c r="FM587" s="241"/>
      <c r="FN587" s="241"/>
      <c r="FO587" s="241"/>
      <c r="FP587" s="241"/>
      <c r="FQ587" s="241"/>
      <c r="FR587" s="241"/>
      <c r="FS587" s="241"/>
      <c r="FT587" s="241"/>
      <c r="FU587" s="241"/>
      <c r="FV587" s="241"/>
      <c r="FW587" s="241"/>
      <c r="FX587" s="241"/>
      <c r="FY587" s="241"/>
      <c r="FZ587" s="241"/>
      <c r="GA587" s="241"/>
      <c r="GB587" s="241"/>
      <c r="GC587" s="241"/>
      <c r="GD587" s="241"/>
      <c r="GE587" s="241"/>
      <c r="GF587" s="241"/>
      <c r="GG587" s="241"/>
      <c r="GH587" s="241"/>
      <c r="GI587" s="241"/>
      <c r="GJ587" s="241"/>
      <c r="GK587" s="241"/>
      <c r="GL587" s="241"/>
      <c r="GM587" s="241"/>
      <c r="GN587" s="241"/>
      <c r="GO587" s="241"/>
      <c r="GP587" s="241"/>
      <c r="GQ587" s="241"/>
      <c r="GR587" s="241"/>
      <c r="GS587" s="241"/>
      <c r="GT587" s="241"/>
      <c r="GU587" s="241"/>
      <c r="GV587" s="241"/>
      <c r="GW587" s="241"/>
      <c r="GX587" s="241"/>
      <c r="GY587" s="241"/>
      <c r="GZ587" s="241"/>
      <c r="HA587" s="241"/>
      <c r="HB587" s="241"/>
      <c r="HC587" s="241"/>
      <c r="HD587" s="241"/>
      <c r="HE587" s="241"/>
      <c r="HF587" s="241"/>
    </row>
    <row r="588" spans="1:214" s="299" customFormat="1" ht="15" customHeight="1">
      <c r="A588" s="240"/>
      <c r="B588" s="241"/>
      <c r="C588" s="241"/>
      <c r="D588" s="241"/>
      <c r="E588" s="241"/>
      <c r="F588" s="241"/>
      <c r="G588" s="241"/>
      <c r="H588" s="241"/>
      <c r="I588" s="241"/>
      <c r="J588" s="241"/>
      <c r="K588" s="241"/>
      <c r="L588" s="241"/>
      <c r="M588" s="241"/>
      <c r="N588" s="241"/>
      <c r="O588" s="241"/>
      <c r="P588" s="241"/>
      <c r="Q588" s="241"/>
      <c r="R588" s="241"/>
      <c r="S588" s="241"/>
      <c r="T588" s="241"/>
      <c r="U588" s="241" t="s">
        <v>774</v>
      </c>
      <c r="V588" s="241"/>
      <c r="W588" s="241"/>
      <c r="X588" s="241"/>
      <c r="Y588" s="241"/>
      <c r="Z588" s="241"/>
      <c r="AA588" s="241"/>
      <c r="AB588" s="241"/>
      <c r="AC588" s="241" t="s">
        <v>316</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c r="DD588" s="241"/>
      <c r="DE588" s="241"/>
      <c r="DF588" s="241"/>
      <c r="DG588" s="241"/>
      <c r="DH588" s="241"/>
      <c r="DI588" s="241"/>
      <c r="DJ588" s="241"/>
      <c r="DK588" s="241"/>
      <c r="DL588" s="241"/>
      <c r="DM588" s="241"/>
      <c r="DN588" s="241"/>
      <c r="DO588" s="241"/>
      <c r="DP588" s="241"/>
      <c r="DQ588" s="241"/>
      <c r="DR588" s="241"/>
      <c r="DS588" s="241"/>
      <c r="DT588" s="241"/>
      <c r="DU588" s="241"/>
      <c r="DV588" s="241"/>
      <c r="DW588" s="241"/>
      <c r="DX588" s="241"/>
      <c r="DY588" s="241"/>
      <c r="DZ588" s="241"/>
      <c r="EA588" s="241"/>
      <c r="EB588" s="241"/>
      <c r="EC588" s="241"/>
      <c r="ED588" s="241"/>
      <c r="EE588" s="241"/>
      <c r="EF588" s="241"/>
      <c r="EG588" s="241"/>
      <c r="EH588" s="241"/>
      <c r="EI588" s="241"/>
      <c r="EJ588" s="241"/>
      <c r="EK588" s="241"/>
      <c r="EL588" s="241"/>
      <c r="EM588" s="241"/>
      <c r="EN588" s="241"/>
      <c r="EO588" s="241"/>
      <c r="EP588" s="241"/>
      <c r="EQ588" s="241"/>
      <c r="ER588" s="241"/>
      <c r="ES588" s="241"/>
      <c r="ET588" s="241"/>
      <c r="EU588" s="241"/>
      <c r="EV588" s="241"/>
      <c r="EW588" s="241"/>
      <c r="EX588" s="241"/>
      <c r="EY588" s="241"/>
      <c r="EZ588" s="241"/>
      <c r="FA588" s="241"/>
      <c r="FB588" s="241"/>
      <c r="FC588" s="241"/>
      <c r="FD588" s="241"/>
      <c r="FE588" s="241"/>
      <c r="FF588" s="241"/>
      <c r="FG588" s="241"/>
      <c r="FH588" s="241"/>
      <c r="FI588" s="241"/>
      <c r="FJ588" s="241"/>
      <c r="FK588" s="241"/>
      <c r="FL588" s="241"/>
      <c r="FM588" s="241"/>
      <c r="FN588" s="241"/>
      <c r="FO588" s="241"/>
      <c r="FP588" s="241"/>
      <c r="FQ588" s="241"/>
      <c r="FR588" s="241"/>
      <c r="FS588" s="241"/>
      <c r="FT588" s="241"/>
      <c r="FU588" s="241"/>
      <c r="FV588" s="241"/>
      <c r="FW588" s="241"/>
      <c r="FX588" s="241"/>
      <c r="FY588" s="241"/>
      <c r="FZ588" s="241"/>
      <c r="GA588" s="241"/>
      <c r="GB588" s="241"/>
      <c r="GC588" s="241"/>
      <c r="GD588" s="241"/>
      <c r="GE588" s="241"/>
      <c r="GF588" s="241"/>
      <c r="GG588" s="241"/>
      <c r="GH588" s="241"/>
      <c r="GI588" s="241"/>
      <c r="GJ588" s="241"/>
      <c r="GK588" s="241"/>
      <c r="GL588" s="241"/>
      <c r="GM588" s="241"/>
      <c r="GN588" s="241"/>
      <c r="GO588" s="241"/>
      <c r="GP588" s="241"/>
      <c r="GQ588" s="241"/>
      <c r="GR588" s="241"/>
      <c r="GS588" s="241"/>
      <c r="GT588" s="241"/>
      <c r="GU588" s="241"/>
      <c r="GV588" s="241"/>
      <c r="GW588" s="241"/>
      <c r="GX588" s="241"/>
      <c r="GY588" s="241"/>
      <c r="GZ588" s="241"/>
      <c r="HA588" s="241"/>
      <c r="HB588" s="241"/>
      <c r="HC588" s="241"/>
      <c r="HD588" s="241"/>
      <c r="HE588" s="241"/>
      <c r="HF588" s="241"/>
    </row>
    <row r="589" spans="1:214" s="299" customFormat="1" ht="15" customHeight="1">
      <c r="A589" s="240"/>
      <c r="B589" s="241"/>
      <c r="C589" s="241"/>
      <c r="D589" s="241"/>
      <c r="E589" s="241"/>
      <c r="F589" s="241"/>
      <c r="G589" s="241"/>
      <c r="H589" s="241"/>
      <c r="I589" s="241"/>
      <c r="J589" s="241"/>
      <c r="K589" s="241"/>
      <c r="L589" s="241"/>
      <c r="M589" s="241"/>
      <c r="N589" s="241"/>
      <c r="O589" s="241"/>
      <c r="P589" s="241"/>
      <c r="Q589" s="241"/>
      <c r="R589" s="241"/>
      <c r="S589" s="241"/>
      <c r="T589" s="241"/>
      <c r="U589" s="241" t="s">
        <v>775</v>
      </c>
      <c r="V589" s="241"/>
      <c r="W589" s="241"/>
      <c r="X589" s="241"/>
      <c r="Y589" s="241"/>
      <c r="Z589" s="241"/>
      <c r="AA589" s="241"/>
      <c r="AB589" s="241"/>
      <c r="AC589" s="241" t="s">
        <v>350</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c r="DD589" s="241"/>
      <c r="DE589" s="241"/>
      <c r="DF589" s="241"/>
      <c r="DG589" s="241"/>
      <c r="DH589" s="241"/>
      <c r="DI589" s="241"/>
      <c r="DJ589" s="241"/>
      <c r="DK589" s="241"/>
      <c r="DL589" s="241"/>
      <c r="DM589" s="241"/>
      <c r="DN589" s="241"/>
      <c r="DO589" s="241"/>
      <c r="DP589" s="241"/>
      <c r="DQ589" s="241"/>
      <c r="DR589" s="241"/>
      <c r="DS589" s="241"/>
      <c r="DT589" s="241"/>
      <c r="DU589" s="241"/>
      <c r="DV589" s="241"/>
      <c r="DW589" s="241"/>
      <c r="DX589" s="241"/>
      <c r="DY589" s="241"/>
      <c r="DZ589" s="241"/>
      <c r="EA589" s="241"/>
      <c r="EB589" s="241"/>
      <c r="EC589" s="241"/>
      <c r="ED589" s="241"/>
      <c r="EE589" s="241"/>
      <c r="EF589" s="241"/>
      <c r="EG589" s="241"/>
      <c r="EH589" s="241"/>
      <c r="EI589" s="241"/>
      <c r="EJ589" s="241"/>
      <c r="EK589" s="241"/>
      <c r="EL589" s="241"/>
      <c r="EM589" s="241"/>
      <c r="EN589" s="241"/>
      <c r="EO589" s="241"/>
      <c r="EP589" s="241"/>
      <c r="EQ589" s="241"/>
      <c r="ER589" s="241"/>
      <c r="ES589" s="241"/>
      <c r="ET589" s="241"/>
      <c r="EU589" s="241"/>
      <c r="EV589" s="241"/>
      <c r="EW589" s="241"/>
      <c r="EX589" s="241"/>
      <c r="EY589" s="241"/>
      <c r="EZ589" s="241"/>
      <c r="FA589" s="241"/>
      <c r="FB589" s="241"/>
      <c r="FC589" s="241"/>
      <c r="FD589" s="241"/>
      <c r="FE589" s="241"/>
      <c r="FF589" s="241"/>
      <c r="FG589" s="241"/>
      <c r="FH589" s="241"/>
      <c r="FI589" s="241"/>
      <c r="FJ589" s="241"/>
      <c r="FK589" s="241"/>
      <c r="FL589" s="241"/>
      <c r="FM589" s="241"/>
      <c r="FN589" s="241"/>
      <c r="FO589" s="241"/>
      <c r="FP589" s="241"/>
      <c r="FQ589" s="241"/>
      <c r="FR589" s="241"/>
      <c r="FS589" s="241"/>
      <c r="FT589" s="241"/>
      <c r="FU589" s="241"/>
      <c r="FV589" s="241"/>
      <c r="FW589" s="241"/>
      <c r="FX589" s="241"/>
      <c r="FY589" s="241"/>
      <c r="FZ589" s="241"/>
      <c r="GA589" s="241"/>
      <c r="GB589" s="241"/>
      <c r="GC589" s="241"/>
      <c r="GD589" s="241"/>
      <c r="GE589" s="241"/>
      <c r="GF589" s="241"/>
      <c r="GG589" s="241"/>
      <c r="GH589" s="241"/>
      <c r="GI589" s="241"/>
      <c r="GJ589" s="241"/>
      <c r="GK589" s="241"/>
      <c r="GL589" s="241"/>
      <c r="GM589" s="241"/>
      <c r="GN589" s="241"/>
      <c r="GO589" s="241"/>
      <c r="GP589" s="241"/>
      <c r="GQ589" s="241"/>
      <c r="GR589" s="241"/>
      <c r="GS589" s="241"/>
      <c r="GT589" s="241"/>
      <c r="GU589" s="241"/>
      <c r="GV589" s="241"/>
      <c r="GW589" s="241"/>
      <c r="GX589" s="241"/>
      <c r="GY589" s="241"/>
      <c r="GZ589" s="241"/>
      <c r="HA589" s="241"/>
      <c r="HB589" s="241"/>
      <c r="HC589" s="241"/>
      <c r="HD589" s="241"/>
      <c r="HE589" s="241"/>
      <c r="HF589" s="241"/>
    </row>
    <row r="590" spans="1:214" s="299" customFormat="1" ht="15" customHeight="1">
      <c r="A590" s="240"/>
      <c r="B590" s="241"/>
      <c r="C590" s="241"/>
      <c r="D590" s="241"/>
      <c r="E590" s="241"/>
      <c r="F590" s="241"/>
      <c r="G590" s="241"/>
      <c r="H590" s="241"/>
      <c r="I590" s="241"/>
      <c r="J590" s="241"/>
      <c r="K590" s="241"/>
      <c r="L590" s="241"/>
      <c r="M590" s="241"/>
      <c r="N590" s="241"/>
      <c r="O590" s="241"/>
      <c r="P590" s="241"/>
      <c r="Q590" s="241"/>
      <c r="R590" s="241"/>
      <c r="S590" s="241"/>
      <c r="T590" s="241"/>
      <c r="U590" s="241" t="s">
        <v>776</v>
      </c>
      <c r="V590" s="241"/>
      <c r="W590" s="241"/>
      <c r="X590" s="241"/>
      <c r="Y590" s="241"/>
      <c r="Z590" s="241"/>
      <c r="AA590" s="241"/>
      <c r="AB590" s="241"/>
      <c r="AC590" s="241" t="s">
        <v>316</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c r="DD590" s="241"/>
      <c r="DE590" s="241"/>
      <c r="DF590" s="241"/>
      <c r="DG590" s="241"/>
      <c r="DH590" s="241"/>
      <c r="DI590" s="241"/>
      <c r="DJ590" s="241"/>
      <c r="DK590" s="241"/>
      <c r="DL590" s="241"/>
      <c r="DM590" s="241"/>
      <c r="DN590" s="241"/>
      <c r="DO590" s="241"/>
      <c r="DP590" s="241"/>
      <c r="DQ590" s="241"/>
      <c r="DR590" s="241"/>
      <c r="DS590" s="241"/>
      <c r="DT590" s="241"/>
      <c r="DU590" s="241"/>
      <c r="DV590" s="241"/>
      <c r="DW590" s="241"/>
      <c r="DX590" s="241"/>
      <c r="DY590" s="241"/>
      <c r="DZ590" s="241"/>
      <c r="EA590" s="241"/>
      <c r="EB590" s="241"/>
      <c r="EC590" s="241"/>
      <c r="ED590" s="241"/>
      <c r="EE590" s="241"/>
      <c r="EF590" s="241"/>
      <c r="EG590" s="241"/>
      <c r="EH590" s="241"/>
      <c r="EI590" s="241"/>
      <c r="EJ590" s="241"/>
      <c r="EK590" s="241"/>
      <c r="EL590" s="241"/>
      <c r="EM590" s="241"/>
      <c r="EN590" s="241"/>
      <c r="EO590" s="241"/>
      <c r="EP590" s="241"/>
      <c r="EQ590" s="241"/>
      <c r="ER590" s="241"/>
      <c r="ES590" s="241"/>
      <c r="ET590" s="241"/>
      <c r="EU590" s="241"/>
      <c r="EV590" s="241"/>
      <c r="EW590" s="241"/>
      <c r="EX590" s="241"/>
      <c r="EY590" s="241"/>
      <c r="EZ590" s="241"/>
      <c r="FA590" s="241"/>
      <c r="FB590" s="241"/>
      <c r="FC590" s="241"/>
      <c r="FD590" s="241"/>
      <c r="FE590" s="241"/>
      <c r="FF590" s="241"/>
      <c r="FG590" s="241"/>
      <c r="FH590" s="241"/>
      <c r="FI590" s="241"/>
      <c r="FJ590" s="241"/>
      <c r="FK590" s="241"/>
      <c r="FL590" s="241"/>
      <c r="FM590" s="241"/>
      <c r="FN590" s="241"/>
      <c r="FO590" s="241"/>
      <c r="FP590" s="241"/>
      <c r="FQ590" s="241"/>
      <c r="FR590" s="241"/>
      <c r="FS590" s="241"/>
      <c r="FT590" s="241"/>
      <c r="FU590" s="241"/>
      <c r="FV590" s="241"/>
      <c r="FW590" s="241"/>
      <c r="FX590" s="241"/>
      <c r="FY590" s="241"/>
      <c r="FZ590" s="241"/>
      <c r="GA590" s="241"/>
      <c r="GB590" s="241"/>
      <c r="GC590" s="241"/>
      <c r="GD590" s="241"/>
      <c r="GE590" s="241"/>
      <c r="GF590" s="241"/>
      <c r="GG590" s="241"/>
      <c r="GH590" s="241"/>
      <c r="GI590" s="241"/>
      <c r="GJ590" s="241"/>
      <c r="GK590" s="241"/>
      <c r="GL590" s="241"/>
      <c r="GM590" s="241"/>
      <c r="GN590" s="241"/>
      <c r="GO590" s="241"/>
      <c r="GP590" s="241"/>
      <c r="GQ590" s="241"/>
      <c r="GR590" s="241"/>
      <c r="GS590" s="241"/>
      <c r="GT590" s="241"/>
      <c r="GU590" s="241"/>
      <c r="GV590" s="241"/>
      <c r="GW590" s="241"/>
      <c r="GX590" s="241"/>
      <c r="GY590" s="241"/>
      <c r="GZ590" s="241"/>
      <c r="HA590" s="241"/>
      <c r="HB590" s="241"/>
      <c r="HC590" s="241"/>
      <c r="HD590" s="241"/>
      <c r="HE590" s="241"/>
      <c r="HF590" s="241"/>
    </row>
    <row r="591" spans="1:214" s="299" customFormat="1" ht="15" customHeight="1">
      <c r="A591" s="240"/>
      <c r="B591" s="241"/>
      <c r="C591" s="241"/>
      <c r="D591" s="241"/>
      <c r="E591" s="241"/>
      <c r="F591" s="241"/>
      <c r="G591" s="241"/>
      <c r="H591" s="241"/>
      <c r="I591" s="241"/>
      <c r="J591" s="241"/>
      <c r="K591" s="241"/>
      <c r="L591" s="241"/>
      <c r="M591" s="241"/>
      <c r="N591" s="241"/>
      <c r="O591" s="241"/>
      <c r="P591" s="241"/>
      <c r="Q591" s="241"/>
      <c r="R591" s="241"/>
      <c r="S591" s="241"/>
      <c r="T591" s="241"/>
      <c r="U591" s="241" t="s">
        <v>777</v>
      </c>
      <c r="V591" s="241"/>
      <c r="W591" s="241"/>
      <c r="X591" s="241"/>
      <c r="Y591" s="241"/>
      <c r="Z591" s="241"/>
      <c r="AA591" s="241"/>
      <c r="AB591" s="241"/>
      <c r="AC591" s="241" t="s">
        <v>313</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c r="DD591" s="241"/>
      <c r="DE591" s="241"/>
      <c r="DF591" s="241"/>
      <c r="DG591" s="241"/>
      <c r="DH591" s="241"/>
      <c r="DI591" s="241"/>
      <c r="DJ591" s="241"/>
      <c r="DK591" s="241"/>
      <c r="DL591" s="241"/>
      <c r="DM591" s="241"/>
      <c r="DN591" s="241"/>
      <c r="DO591" s="241"/>
      <c r="DP591" s="241"/>
      <c r="DQ591" s="241"/>
      <c r="DR591" s="241"/>
      <c r="DS591" s="241"/>
      <c r="DT591" s="241"/>
      <c r="DU591" s="241"/>
      <c r="DV591" s="241"/>
      <c r="DW591" s="241"/>
      <c r="DX591" s="241"/>
      <c r="DY591" s="241"/>
      <c r="DZ591" s="241"/>
      <c r="EA591" s="241"/>
      <c r="EB591" s="241"/>
      <c r="EC591" s="241"/>
      <c r="ED591" s="241"/>
      <c r="EE591" s="241"/>
      <c r="EF591" s="241"/>
      <c r="EG591" s="241"/>
      <c r="EH591" s="241"/>
      <c r="EI591" s="241"/>
      <c r="EJ591" s="241"/>
      <c r="EK591" s="241"/>
      <c r="EL591" s="241"/>
      <c r="EM591" s="241"/>
      <c r="EN591" s="241"/>
      <c r="EO591" s="241"/>
      <c r="EP591" s="241"/>
      <c r="EQ591" s="241"/>
      <c r="ER591" s="241"/>
      <c r="ES591" s="241"/>
      <c r="ET591" s="241"/>
      <c r="EU591" s="241"/>
      <c r="EV591" s="241"/>
      <c r="EW591" s="241"/>
      <c r="EX591" s="241"/>
      <c r="EY591" s="241"/>
      <c r="EZ591" s="241"/>
      <c r="FA591" s="241"/>
      <c r="FB591" s="241"/>
      <c r="FC591" s="241"/>
      <c r="FD591" s="241"/>
      <c r="FE591" s="241"/>
      <c r="FF591" s="241"/>
      <c r="FG591" s="241"/>
      <c r="FH591" s="241"/>
      <c r="FI591" s="241"/>
      <c r="FJ591" s="241"/>
      <c r="FK591" s="241"/>
      <c r="FL591" s="241"/>
      <c r="FM591" s="241"/>
      <c r="FN591" s="241"/>
      <c r="FO591" s="241"/>
      <c r="FP591" s="241"/>
      <c r="FQ591" s="241"/>
      <c r="FR591" s="241"/>
      <c r="FS591" s="241"/>
      <c r="FT591" s="241"/>
      <c r="FU591" s="241"/>
      <c r="FV591" s="241"/>
      <c r="FW591" s="241"/>
      <c r="FX591" s="241"/>
      <c r="FY591" s="241"/>
      <c r="FZ591" s="241"/>
      <c r="GA591" s="241"/>
      <c r="GB591" s="241"/>
      <c r="GC591" s="241"/>
      <c r="GD591" s="241"/>
      <c r="GE591" s="241"/>
      <c r="GF591" s="241"/>
      <c r="GG591" s="241"/>
      <c r="GH591" s="241"/>
      <c r="GI591" s="241"/>
      <c r="GJ591" s="241"/>
      <c r="GK591" s="241"/>
      <c r="GL591" s="241"/>
      <c r="GM591" s="241"/>
      <c r="GN591" s="241"/>
      <c r="GO591" s="241"/>
      <c r="GP591" s="241"/>
      <c r="GQ591" s="241"/>
      <c r="GR591" s="241"/>
      <c r="GS591" s="241"/>
      <c r="GT591" s="241"/>
      <c r="GU591" s="241"/>
      <c r="GV591" s="241"/>
      <c r="GW591" s="241"/>
      <c r="GX591" s="241"/>
      <c r="GY591" s="241"/>
      <c r="GZ591" s="241"/>
      <c r="HA591" s="241"/>
      <c r="HB591" s="241"/>
      <c r="HC591" s="241"/>
      <c r="HD591" s="241"/>
      <c r="HE591" s="241"/>
      <c r="HF591" s="241"/>
    </row>
    <row r="592" spans="1:214" s="299" customFormat="1" ht="15" customHeight="1">
      <c r="A592" s="240"/>
      <c r="B592" s="241"/>
      <c r="C592" s="241"/>
      <c r="D592" s="241"/>
      <c r="E592" s="241"/>
      <c r="F592" s="241"/>
      <c r="G592" s="241"/>
      <c r="H592" s="241"/>
      <c r="I592" s="241"/>
      <c r="J592" s="241"/>
      <c r="K592" s="241"/>
      <c r="L592" s="241"/>
      <c r="M592" s="241"/>
      <c r="N592" s="241"/>
      <c r="O592" s="241"/>
      <c r="P592" s="241"/>
      <c r="Q592" s="241"/>
      <c r="R592" s="241"/>
      <c r="S592" s="241"/>
      <c r="T592" s="241"/>
      <c r="U592" s="241" t="s">
        <v>778</v>
      </c>
      <c r="V592" s="241"/>
      <c r="W592" s="241"/>
      <c r="X592" s="241"/>
      <c r="Y592" s="241"/>
      <c r="Z592" s="241"/>
      <c r="AA592" s="241"/>
      <c r="AB592" s="241"/>
      <c r="AC592" s="241" t="s">
        <v>386</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c r="CJ592" s="241"/>
      <c r="CK592" s="241"/>
      <c r="CL592" s="241"/>
      <c r="CM592" s="241"/>
      <c r="CN592" s="241"/>
      <c r="CO592" s="241"/>
      <c r="CP592" s="241"/>
      <c r="CQ592" s="241"/>
      <c r="CR592" s="241"/>
      <c r="CS592" s="241"/>
      <c r="CT592" s="241"/>
      <c r="CU592" s="241"/>
      <c r="CV592" s="241"/>
      <c r="CW592" s="241"/>
      <c r="CX592" s="241"/>
      <c r="CY592" s="241"/>
      <c r="CZ592" s="241"/>
      <c r="DA592" s="241"/>
      <c r="DB592" s="241"/>
      <c r="DC592" s="241"/>
      <c r="DD592" s="241"/>
      <c r="DE592" s="241"/>
      <c r="DF592" s="241"/>
      <c r="DG592" s="241"/>
      <c r="DH592" s="241"/>
      <c r="DI592" s="241"/>
      <c r="DJ592" s="241"/>
      <c r="DK592" s="241"/>
      <c r="DL592" s="241"/>
      <c r="DM592" s="241"/>
      <c r="DN592" s="241"/>
      <c r="DO592" s="241"/>
      <c r="DP592" s="241"/>
      <c r="DQ592" s="241"/>
      <c r="DR592" s="241"/>
      <c r="DS592" s="241"/>
      <c r="DT592" s="241"/>
      <c r="DU592" s="241"/>
      <c r="DV592" s="241"/>
      <c r="DW592" s="241"/>
      <c r="DX592" s="241"/>
      <c r="DY592" s="241"/>
      <c r="DZ592" s="241"/>
      <c r="EA592" s="241"/>
      <c r="EB592" s="241"/>
      <c r="EC592" s="241"/>
      <c r="ED592" s="241"/>
      <c r="EE592" s="241"/>
      <c r="EF592" s="241"/>
      <c r="EG592" s="241"/>
      <c r="EH592" s="241"/>
      <c r="EI592" s="241"/>
      <c r="EJ592" s="241"/>
      <c r="EK592" s="241"/>
      <c r="EL592" s="241"/>
      <c r="EM592" s="241"/>
      <c r="EN592" s="241"/>
      <c r="EO592" s="241"/>
      <c r="EP592" s="241"/>
      <c r="EQ592" s="241"/>
      <c r="ER592" s="241"/>
      <c r="ES592" s="241"/>
      <c r="ET592" s="241"/>
      <c r="EU592" s="241"/>
      <c r="EV592" s="241"/>
      <c r="EW592" s="241"/>
      <c r="EX592" s="241"/>
      <c r="EY592" s="241"/>
      <c r="EZ592" s="241"/>
      <c r="FA592" s="241"/>
      <c r="FB592" s="241"/>
      <c r="FC592" s="241"/>
      <c r="FD592" s="241"/>
      <c r="FE592" s="241"/>
      <c r="FF592" s="241"/>
      <c r="FG592" s="241"/>
      <c r="FH592" s="241"/>
      <c r="FI592" s="241"/>
      <c r="FJ592" s="241"/>
      <c r="FK592" s="241"/>
      <c r="FL592" s="241"/>
      <c r="FM592" s="241"/>
      <c r="FN592" s="241"/>
      <c r="FO592" s="241"/>
      <c r="FP592" s="241"/>
      <c r="FQ592" s="241"/>
      <c r="FR592" s="241"/>
      <c r="FS592" s="241"/>
      <c r="FT592" s="241"/>
      <c r="FU592" s="241"/>
      <c r="FV592" s="241"/>
      <c r="FW592" s="241"/>
      <c r="FX592" s="241"/>
      <c r="FY592" s="241"/>
      <c r="FZ592" s="241"/>
      <c r="GA592" s="241"/>
      <c r="GB592" s="241"/>
      <c r="GC592" s="241"/>
      <c r="GD592" s="241"/>
      <c r="GE592" s="241"/>
      <c r="GF592" s="241"/>
      <c r="GG592" s="241"/>
      <c r="GH592" s="241"/>
      <c r="GI592" s="241"/>
      <c r="GJ592" s="241"/>
      <c r="GK592" s="241"/>
      <c r="GL592" s="241"/>
      <c r="GM592" s="241"/>
      <c r="GN592" s="241"/>
      <c r="GO592" s="241"/>
      <c r="GP592" s="241"/>
      <c r="GQ592" s="241"/>
      <c r="GR592" s="241"/>
      <c r="GS592" s="241"/>
      <c r="GT592" s="241"/>
      <c r="GU592" s="241"/>
      <c r="GV592" s="241"/>
      <c r="GW592" s="241"/>
      <c r="GX592" s="241"/>
      <c r="GY592" s="241"/>
      <c r="GZ592" s="241"/>
      <c r="HA592" s="241"/>
      <c r="HB592" s="241"/>
      <c r="HC592" s="241"/>
      <c r="HD592" s="241"/>
      <c r="HE592" s="241"/>
      <c r="HF592" s="241"/>
    </row>
    <row r="593" spans="1:214" s="299" customFormat="1" ht="15" customHeight="1">
      <c r="A593" s="240"/>
      <c r="B593" s="241"/>
      <c r="C593" s="241"/>
      <c r="D593" s="241"/>
      <c r="E593" s="241"/>
      <c r="F593" s="241"/>
      <c r="G593" s="241"/>
      <c r="H593" s="241"/>
      <c r="I593" s="241"/>
      <c r="J593" s="241"/>
      <c r="K593" s="241"/>
      <c r="L593" s="241"/>
      <c r="M593" s="241"/>
      <c r="N593" s="241"/>
      <c r="O593" s="241"/>
      <c r="P593" s="241"/>
      <c r="Q593" s="241"/>
      <c r="R593" s="241"/>
      <c r="S593" s="241"/>
      <c r="T593" s="241"/>
      <c r="U593" s="241" t="s">
        <v>779</v>
      </c>
      <c r="V593" s="241"/>
      <c r="W593" s="241"/>
      <c r="X593" s="241"/>
      <c r="Y593" s="241"/>
      <c r="Z593" s="241"/>
      <c r="AA593" s="241"/>
      <c r="AB593" s="241"/>
      <c r="AC593" s="241" t="s">
        <v>313</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c r="DD593" s="241"/>
      <c r="DE593" s="241"/>
      <c r="DF593" s="241"/>
      <c r="DG593" s="241"/>
      <c r="DH593" s="241"/>
      <c r="DI593" s="241"/>
      <c r="DJ593" s="241"/>
      <c r="DK593" s="241"/>
      <c r="DL593" s="241"/>
      <c r="DM593" s="241"/>
      <c r="DN593" s="241"/>
      <c r="DO593" s="241"/>
      <c r="DP593" s="241"/>
      <c r="DQ593" s="241"/>
      <c r="DR593" s="241"/>
      <c r="DS593" s="241"/>
      <c r="DT593" s="241"/>
      <c r="DU593" s="241"/>
      <c r="DV593" s="241"/>
      <c r="DW593" s="241"/>
      <c r="DX593" s="241"/>
      <c r="DY593" s="241"/>
      <c r="DZ593" s="241"/>
      <c r="EA593" s="241"/>
      <c r="EB593" s="241"/>
      <c r="EC593" s="241"/>
      <c r="ED593" s="241"/>
      <c r="EE593" s="241"/>
      <c r="EF593" s="241"/>
      <c r="EG593" s="241"/>
      <c r="EH593" s="241"/>
      <c r="EI593" s="241"/>
      <c r="EJ593" s="241"/>
      <c r="EK593" s="241"/>
      <c r="EL593" s="241"/>
      <c r="EM593" s="241"/>
      <c r="EN593" s="241"/>
      <c r="EO593" s="241"/>
      <c r="EP593" s="241"/>
      <c r="EQ593" s="241"/>
      <c r="ER593" s="241"/>
      <c r="ES593" s="241"/>
      <c r="ET593" s="241"/>
      <c r="EU593" s="241"/>
      <c r="EV593" s="241"/>
      <c r="EW593" s="241"/>
      <c r="EX593" s="241"/>
      <c r="EY593" s="241"/>
      <c r="EZ593" s="241"/>
      <c r="FA593" s="241"/>
      <c r="FB593" s="241"/>
      <c r="FC593" s="241"/>
      <c r="FD593" s="241"/>
      <c r="FE593" s="241"/>
      <c r="FF593" s="241"/>
      <c r="FG593" s="241"/>
      <c r="FH593" s="241"/>
      <c r="FI593" s="241"/>
      <c r="FJ593" s="241"/>
      <c r="FK593" s="241"/>
      <c r="FL593" s="241"/>
      <c r="FM593" s="241"/>
      <c r="FN593" s="241"/>
      <c r="FO593" s="241"/>
      <c r="FP593" s="241"/>
      <c r="FQ593" s="241"/>
      <c r="FR593" s="241"/>
      <c r="FS593" s="241"/>
      <c r="FT593" s="241"/>
      <c r="FU593" s="241"/>
      <c r="FV593" s="241"/>
      <c r="FW593" s="241"/>
      <c r="FX593" s="241"/>
      <c r="FY593" s="241"/>
      <c r="FZ593" s="241"/>
      <c r="GA593" s="241"/>
      <c r="GB593" s="241"/>
      <c r="GC593" s="241"/>
      <c r="GD593" s="241"/>
      <c r="GE593" s="241"/>
      <c r="GF593" s="241"/>
      <c r="GG593" s="241"/>
      <c r="GH593" s="241"/>
      <c r="GI593" s="241"/>
      <c r="GJ593" s="241"/>
      <c r="GK593" s="241"/>
      <c r="GL593" s="241"/>
      <c r="GM593" s="241"/>
      <c r="GN593" s="241"/>
      <c r="GO593" s="241"/>
      <c r="GP593" s="241"/>
      <c r="GQ593" s="241"/>
      <c r="GR593" s="241"/>
      <c r="GS593" s="241"/>
      <c r="GT593" s="241"/>
      <c r="GU593" s="241"/>
      <c r="GV593" s="241"/>
      <c r="GW593" s="241"/>
      <c r="GX593" s="241"/>
      <c r="GY593" s="241"/>
      <c r="GZ593" s="241"/>
      <c r="HA593" s="241"/>
      <c r="HB593" s="241"/>
      <c r="HC593" s="241"/>
      <c r="HD593" s="241"/>
      <c r="HE593" s="241"/>
      <c r="HF593" s="241"/>
    </row>
    <row r="594" spans="1:214" s="299" customFormat="1" ht="15" customHeight="1">
      <c r="A594" s="240"/>
      <c r="B594" s="241"/>
      <c r="C594" s="241"/>
      <c r="D594" s="241"/>
      <c r="E594" s="241"/>
      <c r="F594" s="241"/>
      <c r="G594" s="241"/>
      <c r="H594" s="241"/>
      <c r="I594" s="241"/>
      <c r="J594" s="241"/>
      <c r="K594" s="241"/>
      <c r="L594" s="241"/>
      <c r="M594" s="241"/>
      <c r="N594" s="241"/>
      <c r="O594" s="241"/>
      <c r="P594" s="241"/>
      <c r="Q594" s="241"/>
      <c r="R594" s="241"/>
      <c r="S594" s="241"/>
      <c r="T594" s="241"/>
      <c r="U594" s="241" t="s">
        <v>780</v>
      </c>
      <c r="V594" s="241"/>
      <c r="W594" s="241"/>
      <c r="X594" s="241"/>
      <c r="Y594" s="241"/>
      <c r="Z594" s="241"/>
      <c r="AA594" s="241"/>
      <c r="AB594" s="241"/>
      <c r="AC594" s="241" t="s">
        <v>386</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c r="CJ594" s="241"/>
      <c r="CK594" s="241"/>
      <c r="CL594" s="241"/>
      <c r="CM594" s="241"/>
      <c r="CN594" s="241"/>
      <c r="CO594" s="241"/>
      <c r="CP594" s="241"/>
      <c r="CQ594" s="241"/>
      <c r="CR594" s="241"/>
      <c r="CS594" s="241"/>
      <c r="CT594" s="241"/>
      <c r="CU594" s="241"/>
      <c r="CV594" s="241"/>
      <c r="CW594" s="241"/>
      <c r="CX594" s="241"/>
      <c r="CY594" s="241"/>
      <c r="CZ594" s="241"/>
      <c r="DA594" s="241"/>
      <c r="DB594" s="241"/>
      <c r="DC594" s="241"/>
      <c r="DD594" s="241"/>
      <c r="DE594" s="241"/>
      <c r="DF594" s="241"/>
      <c r="DG594" s="241"/>
      <c r="DH594" s="241"/>
      <c r="DI594" s="241"/>
      <c r="DJ594" s="241"/>
      <c r="DK594" s="241"/>
      <c r="DL594" s="241"/>
      <c r="DM594" s="241"/>
      <c r="DN594" s="241"/>
      <c r="DO594" s="241"/>
      <c r="DP594" s="241"/>
      <c r="DQ594" s="241"/>
      <c r="DR594" s="241"/>
      <c r="DS594" s="241"/>
      <c r="DT594" s="241"/>
      <c r="DU594" s="241"/>
      <c r="DV594" s="241"/>
      <c r="DW594" s="241"/>
      <c r="DX594" s="241"/>
      <c r="DY594" s="241"/>
      <c r="DZ594" s="241"/>
      <c r="EA594" s="241"/>
      <c r="EB594" s="241"/>
      <c r="EC594" s="241"/>
      <c r="ED594" s="241"/>
      <c r="EE594" s="241"/>
      <c r="EF594" s="241"/>
      <c r="EG594" s="241"/>
      <c r="EH594" s="241"/>
      <c r="EI594" s="241"/>
      <c r="EJ594" s="241"/>
      <c r="EK594" s="241"/>
      <c r="EL594" s="241"/>
      <c r="EM594" s="241"/>
      <c r="EN594" s="241"/>
      <c r="EO594" s="241"/>
      <c r="EP594" s="241"/>
      <c r="EQ594" s="241"/>
      <c r="ER594" s="241"/>
      <c r="ES594" s="241"/>
      <c r="ET594" s="241"/>
      <c r="EU594" s="241"/>
      <c r="EV594" s="241"/>
      <c r="EW594" s="241"/>
      <c r="EX594" s="241"/>
      <c r="EY594" s="241"/>
      <c r="EZ594" s="241"/>
      <c r="FA594" s="241"/>
      <c r="FB594" s="241"/>
      <c r="FC594" s="241"/>
      <c r="FD594" s="241"/>
      <c r="FE594" s="241"/>
      <c r="FF594" s="241"/>
      <c r="FG594" s="241"/>
      <c r="FH594" s="241"/>
      <c r="FI594" s="241"/>
      <c r="FJ594" s="241"/>
      <c r="FK594" s="241"/>
      <c r="FL594" s="241"/>
      <c r="FM594" s="241"/>
      <c r="FN594" s="241"/>
      <c r="FO594" s="241"/>
      <c r="FP594" s="241"/>
      <c r="FQ594" s="241"/>
      <c r="FR594" s="241"/>
      <c r="FS594" s="241"/>
      <c r="FT594" s="241"/>
      <c r="FU594" s="241"/>
      <c r="FV594" s="241"/>
      <c r="FW594" s="241"/>
      <c r="FX594" s="241"/>
      <c r="FY594" s="241"/>
      <c r="FZ594" s="241"/>
      <c r="GA594" s="241"/>
      <c r="GB594" s="241"/>
      <c r="GC594" s="241"/>
      <c r="GD594" s="241"/>
      <c r="GE594" s="241"/>
      <c r="GF594" s="241"/>
      <c r="GG594" s="241"/>
      <c r="GH594" s="241"/>
      <c r="GI594" s="241"/>
      <c r="GJ594" s="241"/>
      <c r="GK594" s="241"/>
      <c r="GL594" s="241"/>
      <c r="GM594" s="241"/>
      <c r="GN594" s="241"/>
      <c r="GO594" s="241"/>
      <c r="GP594" s="241"/>
      <c r="GQ594" s="241"/>
      <c r="GR594" s="241"/>
      <c r="GS594" s="241"/>
      <c r="GT594" s="241"/>
      <c r="GU594" s="241"/>
      <c r="GV594" s="241"/>
      <c r="GW594" s="241"/>
      <c r="GX594" s="241"/>
      <c r="GY594" s="241"/>
      <c r="GZ594" s="241"/>
      <c r="HA594" s="241"/>
      <c r="HB594" s="241"/>
      <c r="HC594" s="241"/>
      <c r="HD594" s="241"/>
      <c r="HE594" s="241"/>
      <c r="HF594" s="241"/>
    </row>
    <row r="595" spans="1:214" s="299" customFormat="1" ht="15" customHeight="1">
      <c r="A595" s="240"/>
      <c r="B595" s="241"/>
      <c r="C595" s="241"/>
      <c r="D595" s="241"/>
      <c r="E595" s="241"/>
      <c r="F595" s="241"/>
      <c r="G595" s="241"/>
      <c r="H595" s="241"/>
      <c r="I595" s="241"/>
      <c r="J595" s="241"/>
      <c r="K595" s="241"/>
      <c r="L595" s="241"/>
      <c r="M595" s="241"/>
      <c r="N595" s="241"/>
      <c r="O595" s="241"/>
      <c r="P595" s="241"/>
      <c r="Q595" s="241"/>
      <c r="R595" s="241"/>
      <c r="S595" s="241"/>
      <c r="T595" s="241"/>
      <c r="U595" s="241" t="s">
        <v>276</v>
      </c>
      <c r="V595" s="241"/>
      <c r="W595" s="241"/>
      <c r="X595" s="241"/>
      <c r="Y595" s="241"/>
      <c r="Z595" s="241"/>
      <c r="AA595" s="241"/>
      <c r="AB595" s="241"/>
      <c r="AC595" s="241" t="s">
        <v>350</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c r="CJ595" s="241"/>
      <c r="CK595" s="241"/>
      <c r="CL595" s="241"/>
      <c r="CM595" s="241"/>
      <c r="CN595" s="241"/>
      <c r="CO595" s="241"/>
      <c r="CP595" s="241"/>
      <c r="CQ595" s="241"/>
      <c r="CR595" s="241"/>
      <c r="CS595" s="241"/>
      <c r="CT595" s="241"/>
      <c r="CU595" s="241"/>
      <c r="CV595" s="241"/>
      <c r="CW595" s="241"/>
      <c r="CX595" s="241"/>
      <c r="CY595" s="241"/>
      <c r="CZ595" s="241"/>
      <c r="DA595" s="241"/>
      <c r="DB595" s="241"/>
      <c r="DC595" s="241"/>
      <c r="DD595" s="241"/>
      <c r="DE595" s="241"/>
      <c r="DF595" s="241"/>
      <c r="DG595" s="241"/>
      <c r="DH595" s="241"/>
      <c r="DI595" s="241"/>
      <c r="DJ595" s="241"/>
      <c r="DK595" s="241"/>
      <c r="DL595" s="241"/>
      <c r="DM595" s="241"/>
      <c r="DN595" s="241"/>
      <c r="DO595" s="241"/>
      <c r="DP595" s="241"/>
      <c r="DQ595" s="241"/>
      <c r="DR595" s="241"/>
      <c r="DS595" s="241"/>
      <c r="DT595" s="241"/>
      <c r="DU595" s="241"/>
      <c r="DV595" s="241"/>
      <c r="DW595" s="241"/>
      <c r="DX595" s="241"/>
      <c r="DY595" s="241"/>
      <c r="DZ595" s="241"/>
      <c r="EA595" s="241"/>
      <c r="EB595" s="241"/>
      <c r="EC595" s="241"/>
      <c r="ED595" s="241"/>
      <c r="EE595" s="241"/>
      <c r="EF595" s="241"/>
      <c r="EG595" s="241"/>
      <c r="EH595" s="241"/>
      <c r="EI595" s="241"/>
      <c r="EJ595" s="241"/>
      <c r="EK595" s="241"/>
      <c r="EL595" s="241"/>
      <c r="EM595" s="241"/>
      <c r="EN595" s="241"/>
      <c r="EO595" s="241"/>
      <c r="EP595" s="241"/>
      <c r="EQ595" s="241"/>
      <c r="ER595" s="241"/>
      <c r="ES595" s="241"/>
      <c r="ET595" s="241"/>
      <c r="EU595" s="241"/>
      <c r="EV595" s="241"/>
      <c r="EW595" s="241"/>
      <c r="EX595" s="241"/>
      <c r="EY595" s="241"/>
      <c r="EZ595" s="241"/>
      <c r="FA595" s="241"/>
      <c r="FB595" s="241"/>
      <c r="FC595" s="241"/>
      <c r="FD595" s="241"/>
      <c r="FE595" s="241"/>
      <c r="FF595" s="241"/>
      <c r="FG595" s="241"/>
      <c r="FH595" s="241"/>
      <c r="FI595" s="241"/>
      <c r="FJ595" s="241"/>
      <c r="FK595" s="241"/>
      <c r="FL595" s="241"/>
      <c r="FM595" s="241"/>
      <c r="FN595" s="241"/>
      <c r="FO595" s="241"/>
      <c r="FP595" s="241"/>
      <c r="FQ595" s="241"/>
      <c r="FR595" s="241"/>
      <c r="FS595" s="241"/>
      <c r="FT595" s="241"/>
      <c r="FU595" s="241"/>
      <c r="FV595" s="241"/>
      <c r="FW595" s="241"/>
      <c r="FX595" s="241"/>
      <c r="FY595" s="241"/>
      <c r="FZ595" s="241"/>
      <c r="GA595" s="241"/>
      <c r="GB595" s="241"/>
      <c r="GC595" s="241"/>
      <c r="GD595" s="241"/>
      <c r="GE595" s="241"/>
      <c r="GF595" s="241"/>
      <c r="GG595" s="241"/>
      <c r="GH595" s="241"/>
      <c r="GI595" s="241"/>
      <c r="GJ595" s="241"/>
      <c r="GK595" s="241"/>
      <c r="GL595" s="241"/>
      <c r="GM595" s="241"/>
      <c r="GN595" s="241"/>
      <c r="GO595" s="241"/>
      <c r="GP595" s="241"/>
      <c r="GQ595" s="241"/>
      <c r="GR595" s="241"/>
      <c r="GS595" s="241"/>
      <c r="GT595" s="241"/>
      <c r="GU595" s="241"/>
      <c r="GV595" s="241"/>
      <c r="GW595" s="241"/>
      <c r="GX595" s="241"/>
      <c r="GY595" s="241"/>
      <c r="GZ595" s="241"/>
      <c r="HA595" s="241"/>
      <c r="HB595" s="241"/>
      <c r="HC595" s="241"/>
      <c r="HD595" s="241"/>
      <c r="HE595" s="241"/>
      <c r="HF595" s="241"/>
    </row>
    <row r="596" spans="1:214" s="299" customFormat="1" ht="15" customHeight="1">
      <c r="A596" s="240"/>
      <c r="B596" s="241"/>
      <c r="C596" s="241"/>
      <c r="D596" s="241"/>
      <c r="E596" s="241"/>
      <c r="F596" s="241"/>
      <c r="G596" s="241"/>
      <c r="H596" s="241"/>
      <c r="I596" s="241"/>
      <c r="J596" s="241"/>
      <c r="K596" s="241"/>
      <c r="L596" s="241"/>
      <c r="M596" s="241"/>
      <c r="N596" s="241"/>
      <c r="O596" s="241"/>
      <c r="P596" s="241"/>
      <c r="Q596" s="241"/>
      <c r="R596" s="241"/>
      <c r="S596" s="241"/>
      <c r="T596" s="241"/>
      <c r="U596" s="241" t="s">
        <v>781</v>
      </c>
      <c r="V596" s="241"/>
      <c r="W596" s="241"/>
      <c r="X596" s="241"/>
      <c r="Y596" s="241"/>
      <c r="Z596" s="241"/>
      <c r="AA596" s="241"/>
      <c r="AB596" s="241"/>
      <c r="AC596" s="241" t="s">
        <v>309</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241"/>
      <c r="CP596" s="241"/>
      <c r="CQ596" s="241"/>
      <c r="CR596" s="241"/>
      <c r="CS596" s="241"/>
      <c r="CT596" s="241"/>
      <c r="CU596" s="241"/>
      <c r="CV596" s="241"/>
      <c r="CW596" s="241"/>
      <c r="CX596" s="241"/>
      <c r="CY596" s="241"/>
      <c r="CZ596" s="241"/>
      <c r="DA596" s="241"/>
      <c r="DB596" s="241"/>
      <c r="DC596" s="241"/>
      <c r="DD596" s="241"/>
      <c r="DE596" s="241"/>
      <c r="DF596" s="241"/>
      <c r="DG596" s="241"/>
      <c r="DH596" s="241"/>
      <c r="DI596" s="241"/>
      <c r="DJ596" s="241"/>
      <c r="DK596" s="241"/>
      <c r="DL596" s="241"/>
      <c r="DM596" s="241"/>
      <c r="DN596" s="241"/>
      <c r="DO596" s="241"/>
      <c r="DP596" s="241"/>
      <c r="DQ596" s="241"/>
      <c r="DR596" s="241"/>
      <c r="DS596" s="241"/>
      <c r="DT596" s="241"/>
      <c r="DU596" s="241"/>
      <c r="DV596" s="241"/>
      <c r="DW596" s="241"/>
      <c r="DX596" s="241"/>
      <c r="DY596" s="241"/>
      <c r="DZ596" s="241"/>
      <c r="EA596" s="241"/>
      <c r="EB596" s="241"/>
      <c r="EC596" s="241"/>
      <c r="ED596" s="241"/>
      <c r="EE596" s="241"/>
      <c r="EF596" s="241"/>
      <c r="EG596" s="241"/>
      <c r="EH596" s="241"/>
      <c r="EI596" s="241"/>
      <c r="EJ596" s="241"/>
      <c r="EK596" s="241"/>
      <c r="EL596" s="241"/>
      <c r="EM596" s="241"/>
      <c r="EN596" s="241"/>
      <c r="EO596" s="241"/>
      <c r="EP596" s="241"/>
      <c r="EQ596" s="241"/>
      <c r="ER596" s="241"/>
      <c r="ES596" s="241"/>
      <c r="ET596" s="241"/>
      <c r="EU596" s="241"/>
      <c r="EV596" s="241"/>
      <c r="EW596" s="241"/>
      <c r="EX596" s="241"/>
      <c r="EY596" s="241"/>
      <c r="EZ596" s="241"/>
      <c r="FA596" s="241"/>
      <c r="FB596" s="241"/>
      <c r="FC596" s="241"/>
      <c r="FD596" s="241"/>
      <c r="FE596" s="241"/>
      <c r="FF596" s="241"/>
      <c r="FG596" s="241"/>
      <c r="FH596" s="241"/>
      <c r="FI596" s="241"/>
      <c r="FJ596" s="241"/>
      <c r="FK596" s="241"/>
      <c r="FL596" s="241"/>
      <c r="FM596" s="241"/>
      <c r="FN596" s="241"/>
      <c r="FO596" s="241"/>
      <c r="FP596" s="241"/>
      <c r="FQ596" s="241"/>
      <c r="FR596" s="241"/>
      <c r="FS596" s="241"/>
      <c r="FT596" s="241"/>
      <c r="FU596" s="241"/>
      <c r="FV596" s="241"/>
      <c r="FW596" s="241"/>
      <c r="FX596" s="241"/>
      <c r="FY596" s="241"/>
      <c r="FZ596" s="241"/>
      <c r="GA596" s="241"/>
      <c r="GB596" s="241"/>
      <c r="GC596" s="241"/>
      <c r="GD596" s="241"/>
      <c r="GE596" s="241"/>
      <c r="GF596" s="241"/>
      <c r="GG596" s="241"/>
      <c r="GH596" s="241"/>
      <c r="GI596" s="241"/>
      <c r="GJ596" s="241"/>
      <c r="GK596" s="241"/>
      <c r="GL596" s="241"/>
      <c r="GM596" s="241"/>
      <c r="GN596" s="241"/>
      <c r="GO596" s="241"/>
      <c r="GP596" s="241"/>
      <c r="GQ596" s="241"/>
      <c r="GR596" s="241"/>
      <c r="GS596" s="241"/>
      <c r="GT596" s="241"/>
      <c r="GU596" s="241"/>
      <c r="GV596" s="241"/>
      <c r="GW596" s="241"/>
      <c r="GX596" s="241"/>
      <c r="GY596" s="241"/>
      <c r="GZ596" s="241"/>
      <c r="HA596" s="241"/>
      <c r="HB596" s="241"/>
      <c r="HC596" s="241"/>
      <c r="HD596" s="241"/>
      <c r="HE596" s="241"/>
      <c r="HF596" s="241"/>
    </row>
    <row r="597" spans="1:214" s="299" customFormat="1" ht="15" customHeight="1">
      <c r="A597" s="240"/>
      <c r="B597" s="241"/>
      <c r="C597" s="241"/>
      <c r="D597" s="241"/>
      <c r="E597" s="241"/>
      <c r="F597" s="241"/>
      <c r="G597" s="241"/>
      <c r="H597" s="241"/>
      <c r="I597" s="241"/>
      <c r="J597" s="241"/>
      <c r="K597" s="241"/>
      <c r="L597" s="241"/>
      <c r="M597" s="241"/>
      <c r="N597" s="241"/>
      <c r="O597" s="241"/>
      <c r="P597" s="241"/>
      <c r="Q597" s="241"/>
      <c r="R597" s="241"/>
      <c r="S597" s="241"/>
      <c r="T597" s="241"/>
      <c r="U597" s="241" t="s">
        <v>782</v>
      </c>
      <c r="V597" s="241"/>
      <c r="W597" s="241"/>
      <c r="X597" s="241"/>
      <c r="Y597" s="241"/>
      <c r="Z597" s="241"/>
      <c r="AA597" s="241"/>
      <c r="AB597" s="241"/>
      <c r="AC597" s="241" t="s">
        <v>311</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c r="CJ597" s="241"/>
      <c r="CK597" s="241"/>
      <c r="CL597" s="241"/>
      <c r="CM597" s="241"/>
      <c r="CN597" s="241"/>
      <c r="CO597" s="241"/>
      <c r="CP597" s="241"/>
      <c r="CQ597" s="241"/>
      <c r="CR597" s="241"/>
      <c r="CS597" s="241"/>
      <c r="CT597" s="241"/>
      <c r="CU597" s="241"/>
      <c r="CV597" s="241"/>
      <c r="CW597" s="241"/>
      <c r="CX597" s="241"/>
      <c r="CY597" s="241"/>
      <c r="CZ597" s="241"/>
      <c r="DA597" s="241"/>
      <c r="DB597" s="241"/>
      <c r="DC597" s="241"/>
      <c r="DD597" s="241"/>
      <c r="DE597" s="241"/>
      <c r="DF597" s="241"/>
      <c r="DG597" s="241"/>
      <c r="DH597" s="241"/>
      <c r="DI597" s="241"/>
      <c r="DJ597" s="241"/>
      <c r="DK597" s="241"/>
      <c r="DL597" s="241"/>
      <c r="DM597" s="241"/>
      <c r="DN597" s="241"/>
      <c r="DO597" s="241"/>
      <c r="DP597" s="241"/>
      <c r="DQ597" s="241"/>
      <c r="DR597" s="241"/>
      <c r="DS597" s="241"/>
      <c r="DT597" s="241"/>
      <c r="DU597" s="241"/>
      <c r="DV597" s="241"/>
      <c r="DW597" s="241"/>
      <c r="DX597" s="241"/>
      <c r="DY597" s="241"/>
      <c r="DZ597" s="241"/>
      <c r="EA597" s="241"/>
      <c r="EB597" s="241"/>
      <c r="EC597" s="241"/>
      <c r="ED597" s="241"/>
      <c r="EE597" s="241"/>
      <c r="EF597" s="241"/>
      <c r="EG597" s="241"/>
      <c r="EH597" s="241"/>
      <c r="EI597" s="241"/>
      <c r="EJ597" s="241"/>
      <c r="EK597" s="241"/>
      <c r="EL597" s="241"/>
      <c r="EM597" s="241"/>
      <c r="EN597" s="241"/>
      <c r="EO597" s="241"/>
      <c r="EP597" s="241"/>
      <c r="EQ597" s="241"/>
      <c r="ER597" s="241"/>
      <c r="ES597" s="241"/>
      <c r="ET597" s="241"/>
      <c r="EU597" s="241"/>
      <c r="EV597" s="241"/>
      <c r="EW597" s="241"/>
      <c r="EX597" s="241"/>
      <c r="EY597" s="241"/>
      <c r="EZ597" s="241"/>
      <c r="FA597" s="241"/>
      <c r="FB597" s="241"/>
      <c r="FC597" s="241"/>
      <c r="FD597" s="241"/>
      <c r="FE597" s="241"/>
      <c r="FF597" s="241"/>
      <c r="FG597" s="241"/>
      <c r="FH597" s="241"/>
      <c r="FI597" s="241"/>
      <c r="FJ597" s="241"/>
      <c r="FK597" s="241"/>
      <c r="FL597" s="241"/>
      <c r="FM597" s="241"/>
      <c r="FN597" s="241"/>
      <c r="FO597" s="241"/>
      <c r="FP597" s="241"/>
      <c r="FQ597" s="241"/>
      <c r="FR597" s="241"/>
      <c r="FS597" s="241"/>
      <c r="FT597" s="241"/>
      <c r="FU597" s="241"/>
      <c r="FV597" s="241"/>
      <c r="FW597" s="241"/>
      <c r="FX597" s="241"/>
      <c r="FY597" s="241"/>
      <c r="FZ597" s="241"/>
      <c r="GA597" s="241"/>
      <c r="GB597" s="241"/>
      <c r="GC597" s="241"/>
      <c r="GD597" s="241"/>
      <c r="GE597" s="241"/>
      <c r="GF597" s="241"/>
      <c r="GG597" s="241"/>
      <c r="GH597" s="241"/>
      <c r="GI597" s="241"/>
      <c r="GJ597" s="241"/>
      <c r="GK597" s="241"/>
      <c r="GL597" s="241"/>
      <c r="GM597" s="241"/>
      <c r="GN597" s="241"/>
      <c r="GO597" s="241"/>
      <c r="GP597" s="241"/>
      <c r="GQ597" s="241"/>
      <c r="GR597" s="241"/>
      <c r="GS597" s="241"/>
      <c r="GT597" s="241"/>
      <c r="GU597" s="241"/>
      <c r="GV597" s="241"/>
      <c r="GW597" s="241"/>
      <c r="GX597" s="241"/>
      <c r="GY597" s="241"/>
      <c r="GZ597" s="241"/>
      <c r="HA597" s="241"/>
      <c r="HB597" s="241"/>
      <c r="HC597" s="241"/>
      <c r="HD597" s="241"/>
      <c r="HE597" s="241"/>
      <c r="HF597" s="241"/>
    </row>
    <row r="598" spans="1:214" s="299" customFormat="1" ht="15" customHeight="1">
      <c r="A598" s="240"/>
      <c r="B598" s="241"/>
      <c r="C598" s="241"/>
      <c r="D598" s="241"/>
      <c r="E598" s="241"/>
      <c r="F598" s="241"/>
      <c r="G598" s="241"/>
      <c r="H598" s="241"/>
      <c r="I598" s="241"/>
      <c r="J598" s="241"/>
      <c r="K598" s="241"/>
      <c r="L598" s="241"/>
      <c r="M598" s="241"/>
      <c r="N598" s="241"/>
      <c r="O598" s="241"/>
      <c r="P598" s="241"/>
      <c r="Q598" s="241"/>
      <c r="R598" s="241"/>
      <c r="S598" s="241"/>
      <c r="T598" s="241"/>
      <c r="U598" s="241" t="s">
        <v>783</v>
      </c>
      <c r="V598" s="241"/>
      <c r="W598" s="241"/>
      <c r="X598" s="241"/>
      <c r="Y598" s="241"/>
      <c r="Z598" s="241"/>
      <c r="AA598" s="241"/>
      <c r="AB598" s="241"/>
      <c r="AC598" s="241" t="s">
        <v>322</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c r="CJ598" s="241"/>
      <c r="CK598" s="241"/>
      <c r="CL598" s="241"/>
      <c r="CM598" s="241"/>
      <c r="CN598" s="241"/>
      <c r="CO598" s="241"/>
      <c r="CP598" s="241"/>
      <c r="CQ598" s="241"/>
      <c r="CR598" s="241"/>
      <c r="CS598" s="241"/>
      <c r="CT598" s="241"/>
      <c r="CU598" s="241"/>
      <c r="CV598" s="241"/>
      <c r="CW598" s="241"/>
      <c r="CX598" s="241"/>
      <c r="CY598" s="241"/>
      <c r="CZ598" s="241"/>
      <c r="DA598" s="241"/>
      <c r="DB598" s="241"/>
      <c r="DC598" s="241"/>
      <c r="DD598" s="241"/>
      <c r="DE598" s="241"/>
      <c r="DF598" s="241"/>
      <c r="DG598" s="241"/>
      <c r="DH598" s="241"/>
      <c r="DI598" s="241"/>
      <c r="DJ598" s="241"/>
      <c r="DK598" s="241"/>
      <c r="DL598" s="241"/>
      <c r="DM598" s="241"/>
      <c r="DN598" s="241"/>
      <c r="DO598" s="241"/>
      <c r="DP598" s="241"/>
      <c r="DQ598" s="241"/>
      <c r="DR598" s="241"/>
      <c r="DS598" s="241"/>
      <c r="DT598" s="241"/>
      <c r="DU598" s="241"/>
      <c r="DV598" s="241"/>
      <c r="DW598" s="241"/>
      <c r="DX598" s="241"/>
      <c r="DY598" s="241"/>
      <c r="DZ598" s="241"/>
      <c r="EA598" s="241"/>
      <c r="EB598" s="241"/>
      <c r="EC598" s="241"/>
      <c r="ED598" s="241"/>
      <c r="EE598" s="241"/>
      <c r="EF598" s="241"/>
      <c r="EG598" s="241"/>
      <c r="EH598" s="241"/>
      <c r="EI598" s="241"/>
      <c r="EJ598" s="241"/>
      <c r="EK598" s="241"/>
      <c r="EL598" s="241"/>
      <c r="EM598" s="241"/>
      <c r="EN598" s="241"/>
      <c r="EO598" s="241"/>
      <c r="EP598" s="241"/>
      <c r="EQ598" s="241"/>
      <c r="ER598" s="241"/>
      <c r="ES598" s="241"/>
      <c r="ET598" s="241"/>
      <c r="EU598" s="241"/>
      <c r="EV598" s="241"/>
      <c r="EW598" s="241"/>
      <c r="EX598" s="241"/>
      <c r="EY598" s="241"/>
      <c r="EZ598" s="241"/>
      <c r="FA598" s="241"/>
      <c r="FB598" s="241"/>
      <c r="FC598" s="241"/>
      <c r="FD598" s="241"/>
      <c r="FE598" s="241"/>
      <c r="FF598" s="241"/>
      <c r="FG598" s="241"/>
      <c r="FH598" s="241"/>
      <c r="FI598" s="241"/>
      <c r="FJ598" s="241"/>
      <c r="FK598" s="241"/>
      <c r="FL598" s="241"/>
      <c r="FM598" s="241"/>
      <c r="FN598" s="241"/>
      <c r="FO598" s="241"/>
      <c r="FP598" s="241"/>
      <c r="FQ598" s="241"/>
      <c r="FR598" s="241"/>
      <c r="FS598" s="241"/>
      <c r="FT598" s="241"/>
      <c r="FU598" s="241"/>
      <c r="FV598" s="241"/>
      <c r="FW598" s="241"/>
      <c r="FX598" s="241"/>
      <c r="FY598" s="241"/>
      <c r="FZ598" s="241"/>
      <c r="GA598" s="241"/>
      <c r="GB598" s="241"/>
      <c r="GC598" s="241"/>
      <c r="GD598" s="241"/>
      <c r="GE598" s="241"/>
      <c r="GF598" s="241"/>
      <c r="GG598" s="241"/>
      <c r="GH598" s="241"/>
      <c r="GI598" s="241"/>
      <c r="GJ598" s="241"/>
      <c r="GK598" s="241"/>
      <c r="GL598" s="241"/>
      <c r="GM598" s="241"/>
      <c r="GN598" s="241"/>
      <c r="GO598" s="241"/>
      <c r="GP598" s="241"/>
      <c r="GQ598" s="241"/>
      <c r="GR598" s="241"/>
      <c r="GS598" s="241"/>
      <c r="GT598" s="241"/>
      <c r="GU598" s="241"/>
      <c r="GV598" s="241"/>
      <c r="GW598" s="241"/>
      <c r="GX598" s="241"/>
      <c r="GY598" s="241"/>
      <c r="GZ598" s="241"/>
      <c r="HA598" s="241"/>
      <c r="HB598" s="241"/>
      <c r="HC598" s="241"/>
      <c r="HD598" s="241"/>
      <c r="HE598" s="241"/>
      <c r="HF598" s="241"/>
    </row>
    <row r="599" spans="1:214" s="299" customFormat="1" ht="15" customHeight="1">
      <c r="A599" s="240"/>
      <c r="B599" s="241"/>
      <c r="C599" s="241"/>
      <c r="D599" s="241"/>
      <c r="E599" s="241"/>
      <c r="F599" s="241"/>
      <c r="G599" s="241"/>
      <c r="H599" s="241"/>
      <c r="I599" s="241"/>
      <c r="J599" s="241"/>
      <c r="K599" s="241"/>
      <c r="L599" s="241"/>
      <c r="M599" s="241"/>
      <c r="N599" s="241"/>
      <c r="O599" s="241"/>
      <c r="P599" s="241"/>
      <c r="Q599" s="241"/>
      <c r="R599" s="241"/>
      <c r="S599" s="241"/>
      <c r="T599" s="241"/>
      <c r="U599" s="241" t="s">
        <v>784</v>
      </c>
      <c r="V599" s="241"/>
      <c r="W599" s="241"/>
      <c r="X599" s="241"/>
      <c r="Y599" s="241"/>
      <c r="Z599" s="241"/>
      <c r="AA599" s="241"/>
      <c r="AB599" s="241"/>
      <c r="AC599" s="241" t="s">
        <v>316</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c r="CJ599" s="241"/>
      <c r="CK599" s="241"/>
      <c r="CL599" s="241"/>
      <c r="CM599" s="241"/>
      <c r="CN599" s="241"/>
      <c r="CO599" s="241"/>
      <c r="CP599" s="241"/>
      <c r="CQ599" s="241"/>
      <c r="CR599" s="241"/>
      <c r="CS599" s="241"/>
      <c r="CT599" s="241"/>
      <c r="CU599" s="241"/>
      <c r="CV599" s="241"/>
      <c r="CW599" s="241"/>
      <c r="CX599" s="241"/>
      <c r="CY599" s="241"/>
      <c r="CZ599" s="241"/>
      <c r="DA599" s="241"/>
      <c r="DB599" s="241"/>
      <c r="DC599" s="241"/>
      <c r="DD599" s="241"/>
      <c r="DE599" s="241"/>
      <c r="DF599" s="241"/>
      <c r="DG599" s="241"/>
      <c r="DH599" s="241"/>
      <c r="DI599" s="241"/>
      <c r="DJ599" s="241"/>
      <c r="DK599" s="241"/>
      <c r="DL599" s="241"/>
      <c r="DM599" s="241"/>
      <c r="DN599" s="241"/>
      <c r="DO599" s="241"/>
      <c r="DP599" s="241"/>
      <c r="DQ599" s="241"/>
      <c r="DR599" s="241"/>
      <c r="DS599" s="241"/>
      <c r="DT599" s="241"/>
      <c r="DU599" s="241"/>
      <c r="DV599" s="241"/>
      <c r="DW599" s="241"/>
      <c r="DX599" s="241"/>
      <c r="DY599" s="241"/>
      <c r="DZ599" s="241"/>
      <c r="EA599" s="241"/>
      <c r="EB599" s="241"/>
      <c r="EC599" s="241"/>
      <c r="ED599" s="241"/>
      <c r="EE599" s="241"/>
      <c r="EF599" s="241"/>
      <c r="EG599" s="241"/>
      <c r="EH599" s="241"/>
      <c r="EI599" s="241"/>
      <c r="EJ599" s="241"/>
      <c r="EK599" s="241"/>
      <c r="EL599" s="241"/>
      <c r="EM599" s="241"/>
      <c r="EN599" s="241"/>
      <c r="EO599" s="241"/>
      <c r="EP599" s="241"/>
      <c r="EQ599" s="241"/>
      <c r="ER599" s="241"/>
      <c r="ES599" s="241"/>
      <c r="ET599" s="241"/>
      <c r="EU599" s="241"/>
      <c r="EV599" s="241"/>
      <c r="EW599" s="241"/>
      <c r="EX599" s="241"/>
      <c r="EY599" s="241"/>
      <c r="EZ599" s="241"/>
      <c r="FA599" s="241"/>
      <c r="FB599" s="241"/>
      <c r="FC599" s="241"/>
      <c r="FD599" s="241"/>
      <c r="FE599" s="241"/>
      <c r="FF599" s="241"/>
      <c r="FG599" s="241"/>
      <c r="FH599" s="241"/>
      <c r="FI599" s="241"/>
      <c r="FJ599" s="241"/>
      <c r="FK599" s="241"/>
      <c r="FL599" s="241"/>
      <c r="FM599" s="241"/>
      <c r="FN599" s="241"/>
      <c r="FO599" s="241"/>
      <c r="FP599" s="241"/>
      <c r="FQ599" s="241"/>
      <c r="FR599" s="241"/>
      <c r="FS599" s="241"/>
      <c r="FT599" s="241"/>
      <c r="FU599" s="241"/>
      <c r="FV599" s="241"/>
      <c r="FW599" s="241"/>
      <c r="FX599" s="241"/>
      <c r="FY599" s="241"/>
      <c r="FZ599" s="241"/>
      <c r="GA599" s="241"/>
      <c r="GB599" s="241"/>
      <c r="GC599" s="241"/>
      <c r="GD599" s="241"/>
      <c r="GE599" s="241"/>
      <c r="GF599" s="241"/>
      <c r="GG599" s="241"/>
      <c r="GH599" s="241"/>
      <c r="GI599" s="241"/>
      <c r="GJ599" s="241"/>
      <c r="GK599" s="241"/>
      <c r="GL599" s="241"/>
      <c r="GM599" s="241"/>
      <c r="GN599" s="241"/>
      <c r="GO599" s="241"/>
      <c r="GP599" s="241"/>
      <c r="GQ599" s="241"/>
      <c r="GR599" s="241"/>
      <c r="GS599" s="241"/>
      <c r="GT599" s="241"/>
      <c r="GU599" s="241"/>
      <c r="GV599" s="241"/>
      <c r="GW599" s="241"/>
      <c r="GX599" s="241"/>
      <c r="GY599" s="241"/>
      <c r="GZ599" s="241"/>
      <c r="HA599" s="241"/>
      <c r="HB599" s="241"/>
      <c r="HC599" s="241"/>
      <c r="HD599" s="241"/>
      <c r="HE599" s="241"/>
      <c r="HF599" s="241"/>
    </row>
    <row r="600" spans="1:214" s="299" customFormat="1" ht="15" customHeight="1">
      <c r="A600" s="240"/>
      <c r="B600" s="241"/>
      <c r="C600" s="241"/>
      <c r="D600" s="241"/>
      <c r="E600" s="241"/>
      <c r="F600" s="241"/>
      <c r="G600" s="241"/>
      <c r="H600" s="241"/>
      <c r="I600" s="241"/>
      <c r="J600" s="241"/>
      <c r="K600" s="241"/>
      <c r="L600" s="241"/>
      <c r="M600" s="241"/>
      <c r="N600" s="241"/>
      <c r="O600" s="241"/>
      <c r="P600" s="241"/>
      <c r="Q600" s="241"/>
      <c r="R600" s="241"/>
      <c r="S600" s="241"/>
      <c r="T600" s="241"/>
      <c r="U600" s="241" t="s">
        <v>785</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c r="CJ600" s="241"/>
      <c r="CK600" s="241"/>
      <c r="CL600" s="241"/>
      <c r="CM600" s="241"/>
      <c r="CN600" s="241"/>
      <c r="CO600" s="241"/>
      <c r="CP600" s="241"/>
      <c r="CQ600" s="241"/>
      <c r="CR600" s="241"/>
      <c r="CS600" s="241"/>
      <c r="CT600" s="241"/>
      <c r="CU600" s="241"/>
      <c r="CV600" s="241"/>
      <c r="CW600" s="241"/>
      <c r="CX600" s="241"/>
      <c r="CY600" s="241"/>
      <c r="CZ600" s="241"/>
      <c r="DA600" s="241"/>
      <c r="DB600" s="241"/>
      <c r="DC600" s="241"/>
      <c r="DD600" s="241"/>
      <c r="DE600" s="241"/>
      <c r="DF600" s="241"/>
      <c r="DG600" s="241"/>
      <c r="DH600" s="241"/>
      <c r="DI600" s="241"/>
      <c r="DJ600" s="241"/>
      <c r="DK600" s="241"/>
      <c r="DL600" s="241"/>
      <c r="DM600" s="241"/>
      <c r="DN600" s="241"/>
      <c r="DO600" s="241"/>
      <c r="DP600" s="241"/>
      <c r="DQ600" s="241"/>
      <c r="DR600" s="241"/>
      <c r="DS600" s="241"/>
      <c r="DT600" s="241"/>
      <c r="DU600" s="241"/>
      <c r="DV600" s="241"/>
      <c r="DW600" s="241"/>
      <c r="DX600" s="241"/>
      <c r="DY600" s="241"/>
      <c r="DZ600" s="241"/>
      <c r="EA600" s="241"/>
      <c r="EB600" s="241"/>
      <c r="EC600" s="241"/>
      <c r="ED600" s="241"/>
      <c r="EE600" s="241"/>
      <c r="EF600" s="241"/>
      <c r="EG600" s="241"/>
      <c r="EH600" s="241"/>
      <c r="EI600" s="241"/>
      <c r="EJ600" s="241"/>
      <c r="EK600" s="241"/>
      <c r="EL600" s="241"/>
      <c r="EM600" s="241"/>
      <c r="EN600" s="241"/>
      <c r="EO600" s="241"/>
      <c r="EP600" s="241"/>
      <c r="EQ600" s="241"/>
      <c r="ER600" s="241"/>
      <c r="ES600" s="241"/>
      <c r="ET600" s="241"/>
      <c r="EU600" s="241"/>
      <c r="EV600" s="241"/>
      <c r="EW600" s="241"/>
      <c r="EX600" s="241"/>
      <c r="EY600" s="241"/>
      <c r="EZ600" s="241"/>
      <c r="FA600" s="241"/>
      <c r="FB600" s="241"/>
      <c r="FC600" s="241"/>
      <c r="FD600" s="241"/>
      <c r="FE600" s="241"/>
      <c r="FF600" s="241"/>
      <c r="FG600" s="241"/>
      <c r="FH600" s="241"/>
      <c r="FI600" s="241"/>
      <c r="FJ600" s="241"/>
      <c r="FK600" s="241"/>
      <c r="FL600" s="241"/>
      <c r="FM600" s="241"/>
      <c r="FN600" s="241"/>
      <c r="FO600" s="241"/>
      <c r="FP600" s="241"/>
      <c r="FQ600" s="241"/>
      <c r="FR600" s="241"/>
      <c r="FS600" s="241"/>
      <c r="FT600" s="241"/>
      <c r="FU600" s="241"/>
      <c r="FV600" s="241"/>
      <c r="FW600" s="241"/>
      <c r="FX600" s="241"/>
      <c r="FY600" s="241"/>
      <c r="FZ600" s="241"/>
      <c r="GA600" s="241"/>
      <c r="GB600" s="241"/>
      <c r="GC600" s="241"/>
      <c r="GD600" s="241"/>
      <c r="GE600" s="241"/>
      <c r="GF600" s="241"/>
      <c r="GG600" s="241"/>
      <c r="GH600" s="241"/>
      <c r="GI600" s="241"/>
      <c r="GJ600" s="241"/>
      <c r="GK600" s="241"/>
      <c r="GL600" s="241"/>
      <c r="GM600" s="241"/>
      <c r="GN600" s="241"/>
      <c r="GO600" s="241"/>
      <c r="GP600" s="241"/>
      <c r="GQ600" s="241"/>
      <c r="GR600" s="241"/>
      <c r="GS600" s="241"/>
      <c r="GT600" s="241"/>
      <c r="GU600" s="241"/>
      <c r="GV600" s="241"/>
      <c r="GW600" s="241"/>
      <c r="GX600" s="241"/>
      <c r="GY600" s="241"/>
      <c r="GZ600" s="241"/>
      <c r="HA600" s="241"/>
      <c r="HB600" s="241"/>
      <c r="HC600" s="241"/>
      <c r="HD600" s="241"/>
      <c r="HE600" s="241"/>
      <c r="HF600" s="241"/>
    </row>
    <row r="601" spans="1:214" s="299" customFormat="1" ht="15" customHeight="1">
      <c r="A601" s="240"/>
      <c r="B601" s="241"/>
      <c r="C601" s="241"/>
      <c r="D601" s="241"/>
      <c r="E601" s="241"/>
      <c r="F601" s="241"/>
      <c r="G601" s="241"/>
      <c r="H601" s="241"/>
      <c r="I601" s="241"/>
      <c r="J601" s="241"/>
      <c r="K601" s="241"/>
      <c r="L601" s="241"/>
      <c r="M601" s="241"/>
      <c r="N601" s="241"/>
      <c r="O601" s="241"/>
      <c r="P601" s="241"/>
      <c r="Q601" s="241"/>
      <c r="R601" s="241"/>
      <c r="S601" s="241"/>
      <c r="T601" s="241"/>
      <c r="U601" s="241" t="s">
        <v>786</v>
      </c>
      <c r="V601" s="241"/>
      <c r="W601" s="241"/>
      <c r="X601" s="241"/>
      <c r="Y601" s="241"/>
      <c r="Z601" s="241"/>
      <c r="AA601" s="241"/>
      <c r="AB601" s="241"/>
      <c r="AC601" s="241" t="s">
        <v>316</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c r="DD601" s="241"/>
      <c r="DE601" s="241"/>
      <c r="DF601" s="241"/>
      <c r="DG601" s="241"/>
      <c r="DH601" s="241"/>
      <c r="DI601" s="241"/>
      <c r="DJ601" s="241"/>
      <c r="DK601" s="241"/>
      <c r="DL601" s="241"/>
      <c r="DM601" s="241"/>
      <c r="DN601" s="241"/>
      <c r="DO601" s="241"/>
      <c r="DP601" s="241"/>
      <c r="DQ601" s="241"/>
      <c r="DR601" s="241"/>
      <c r="DS601" s="241"/>
      <c r="DT601" s="241"/>
      <c r="DU601" s="241"/>
      <c r="DV601" s="241"/>
      <c r="DW601" s="241"/>
      <c r="DX601" s="241"/>
      <c r="DY601" s="241"/>
      <c r="DZ601" s="241"/>
      <c r="EA601" s="241"/>
      <c r="EB601" s="241"/>
      <c r="EC601" s="241"/>
      <c r="ED601" s="241"/>
      <c r="EE601" s="241"/>
      <c r="EF601" s="241"/>
      <c r="EG601" s="241"/>
      <c r="EH601" s="241"/>
      <c r="EI601" s="241"/>
      <c r="EJ601" s="241"/>
      <c r="EK601" s="241"/>
      <c r="EL601" s="241"/>
      <c r="EM601" s="241"/>
      <c r="EN601" s="241"/>
      <c r="EO601" s="241"/>
      <c r="EP601" s="241"/>
      <c r="EQ601" s="241"/>
      <c r="ER601" s="241"/>
      <c r="ES601" s="241"/>
      <c r="ET601" s="241"/>
      <c r="EU601" s="241"/>
      <c r="EV601" s="241"/>
      <c r="EW601" s="241"/>
      <c r="EX601" s="241"/>
      <c r="EY601" s="241"/>
      <c r="EZ601" s="241"/>
      <c r="FA601" s="241"/>
      <c r="FB601" s="241"/>
      <c r="FC601" s="241"/>
      <c r="FD601" s="241"/>
      <c r="FE601" s="241"/>
      <c r="FF601" s="241"/>
      <c r="FG601" s="241"/>
      <c r="FH601" s="241"/>
      <c r="FI601" s="241"/>
      <c r="FJ601" s="241"/>
      <c r="FK601" s="241"/>
      <c r="FL601" s="241"/>
      <c r="FM601" s="241"/>
      <c r="FN601" s="241"/>
      <c r="FO601" s="241"/>
      <c r="FP601" s="241"/>
      <c r="FQ601" s="241"/>
      <c r="FR601" s="241"/>
      <c r="FS601" s="241"/>
      <c r="FT601" s="241"/>
      <c r="FU601" s="241"/>
      <c r="FV601" s="241"/>
      <c r="FW601" s="241"/>
      <c r="FX601" s="241"/>
      <c r="FY601" s="241"/>
      <c r="FZ601" s="241"/>
      <c r="GA601" s="241"/>
      <c r="GB601" s="241"/>
      <c r="GC601" s="241"/>
      <c r="GD601" s="241"/>
      <c r="GE601" s="241"/>
      <c r="GF601" s="241"/>
      <c r="GG601" s="241"/>
      <c r="GH601" s="241"/>
      <c r="GI601" s="241"/>
      <c r="GJ601" s="241"/>
      <c r="GK601" s="241"/>
      <c r="GL601" s="241"/>
      <c r="GM601" s="241"/>
      <c r="GN601" s="241"/>
      <c r="GO601" s="241"/>
      <c r="GP601" s="241"/>
      <c r="GQ601" s="241"/>
      <c r="GR601" s="241"/>
      <c r="GS601" s="241"/>
      <c r="GT601" s="241"/>
      <c r="GU601" s="241"/>
      <c r="GV601" s="241"/>
      <c r="GW601" s="241"/>
      <c r="GX601" s="241"/>
      <c r="GY601" s="241"/>
      <c r="GZ601" s="241"/>
      <c r="HA601" s="241"/>
      <c r="HB601" s="241"/>
      <c r="HC601" s="241"/>
      <c r="HD601" s="241"/>
      <c r="HE601" s="241"/>
      <c r="HF601" s="241"/>
    </row>
    <row r="602" spans="1:214" s="299" customFormat="1" ht="15" customHeight="1">
      <c r="A602" s="240"/>
      <c r="B602" s="241"/>
      <c r="C602" s="241"/>
      <c r="D602" s="241"/>
      <c r="E602" s="241"/>
      <c r="F602" s="241"/>
      <c r="G602" s="241"/>
      <c r="H602" s="241"/>
      <c r="I602" s="241"/>
      <c r="J602" s="241"/>
      <c r="K602" s="241"/>
      <c r="L602" s="241"/>
      <c r="M602" s="241"/>
      <c r="N602" s="241"/>
      <c r="O602" s="241"/>
      <c r="P602" s="241"/>
      <c r="Q602" s="241"/>
      <c r="R602" s="241"/>
      <c r="S602" s="241"/>
      <c r="T602" s="241"/>
      <c r="U602" s="241" t="s">
        <v>787</v>
      </c>
      <c r="V602" s="241"/>
      <c r="W602" s="241"/>
      <c r="X602" s="241"/>
      <c r="Y602" s="241"/>
      <c r="Z602" s="241"/>
      <c r="AA602" s="241"/>
      <c r="AB602" s="241"/>
      <c r="AC602" s="241" t="s">
        <v>322</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c r="DD602" s="241"/>
      <c r="DE602" s="241"/>
      <c r="DF602" s="241"/>
      <c r="DG602" s="241"/>
      <c r="DH602" s="241"/>
      <c r="DI602" s="241"/>
      <c r="DJ602" s="241"/>
      <c r="DK602" s="241"/>
      <c r="DL602" s="241"/>
      <c r="DM602" s="241"/>
      <c r="DN602" s="241"/>
      <c r="DO602" s="241"/>
      <c r="DP602" s="241"/>
      <c r="DQ602" s="241"/>
      <c r="DR602" s="241"/>
      <c r="DS602" s="241"/>
      <c r="DT602" s="241"/>
      <c r="DU602" s="241"/>
      <c r="DV602" s="241"/>
      <c r="DW602" s="241"/>
      <c r="DX602" s="241"/>
      <c r="DY602" s="241"/>
      <c r="DZ602" s="241"/>
      <c r="EA602" s="241"/>
      <c r="EB602" s="241"/>
      <c r="EC602" s="241"/>
      <c r="ED602" s="241"/>
      <c r="EE602" s="241"/>
      <c r="EF602" s="241"/>
      <c r="EG602" s="241"/>
      <c r="EH602" s="241"/>
      <c r="EI602" s="241"/>
      <c r="EJ602" s="241"/>
      <c r="EK602" s="241"/>
      <c r="EL602" s="241"/>
      <c r="EM602" s="241"/>
      <c r="EN602" s="241"/>
      <c r="EO602" s="241"/>
      <c r="EP602" s="241"/>
      <c r="EQ602" s="241"/>
      <c r="ER602" s="241"/>
      <c r="ES602" s="241"/>
      <c r="ET602" s="241"/>
      <c r="EU602" s="241"/>
      <c r="EV602" s="241"/>
      <c r="EW602" s="241"/>
      <c r="EX602" s="241"/>
      <c r="EY602" s="241"/>
      <c r="EZ602" s="241"/>
      <c r="FA602" s="241"/>
      <c r="FB602" s="241"/>
      <c r="FC602" s="241"/>
      <c r="FD602" s="241"/>
      <c r="FE602" s="241"/>
      <c r="FF602" s="241"/>
      <c r="FG602" s="241"/>
      <c r="FH602" s="241"/>
      <c r="FI602" s="241"/>
      <c r="FJ602" s="241"/>
      <c r="FK602" s="241"/>
      <c r="FL602" s="241"/>
      <c r="FM602" s="241"/>
      <c r="FN602" s="241"/>
      <c r="FO602" s="241"/>
      <c r="FP602" s="241"/>
      <c r="FQ602" s="241"/>
      <c r="FR602" s="241"/>
      <c r="FS602" s="241"/>
      <c r="FT602" s="241"/>
      <c r="FU602" s="241"/>
      <c r="FV602" s="241"/>
      <c r="FW602" s="241"/>
      <c r="FX602" s="241"/>
      <c r="FY602" s="241"/>
      <c r="FZ602" s="241"/>
      <c r="GA602" s="241"/>
      <c r="GB602" s="241"/>
      <c r="GC602" s="241"/>
      <c r="GD602" s="241"/>
      <c r="GE602" s="241"/>
      <c r="GF602" s="241"/>
      <c r="GG602" s="241"/>
      <c r="GH602" s="241"/>
      <c r="GI602" s="241"/>
      <c r="GJ602" s="241"/>
      <c r="GK602" s="241"/>
      <c r="GL602" s="241"/>
      <c r="GM602" s="241"/>
      <c r="GN602" s="241"/>
      <c r="GO602" s="241"/>
      <c r="GP602" s="241"/>
      <c r="GQ602" s="241"/>
      <c r="GR602" s="241"/>
      <c r="GS602" s="241"/>
      <c r="GT602" s="241"/>
      <c r="GU602" s="241"/>
      <c r="GV602" s="241"/>
      <c r="GW602" s="241"/>
      <c r="GX602" s="241"/>
      <c r="GY602" s="241"/>
      <c r="GZ602" s="241"/>
      <c r="HA602" s="241"/>
      <c r="HB602" s="241"/>
      <c r="HC602" s="241"/>
      <c r="HD602" s="241"/>
      <c r="HE602" s="241"/>
      <c r="HF602" s="241"/>
    </row>
    <row r="603" spans="1:214" s="299" customFormat="1" ht="15" customHeight="1">
      <c r="A603" s="240"/>
      <c r="B603" s="241"/>
      <c r="C603" s="241"/>
      <c r="D603" s="241"/>
      <c r="E603" s="241"/>
      <c r="F603" s="241"/>
      <c r="G603" s="241"/>
      <c r="H603" s="241"/>
      <c r="I603" s="241"/>
      <c r="J603" s="241"/>
      <c r="K603" s="241"/>
      <c r="L603" s="241"/>
      <c r="M603" s="241"/>
      <c r="N603" s="241"/>
      <c r="O603" s="241"/>
      <c r="P603" s="241"/>
      <c r="Q603" s="241"/>
      <c r="R603" s="241"/>
      <c r="S603" s="241"/>
      <c r="T603" s="241"/>
      <c r="U603" s="241" t="s">
        <v>788</v>
      </c>
      <c r="V603" s="241"/>
      <c r="W603" s="241"/>
      <c r="X603" s="241"/>
      <c r="Y603" s="241"/>
      <c r="Z603" s="241"/>
      <c r="AA603" s="241"/>
      <c r="AB603" s="241"/>
      <c r="AC603" s="241" t="s">
        <v>325</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c r="CJ603" s="241"/>
      <c r="CK603" s="241"/>
      <c r="CL603" s="241"/>
      <c r="CM603" s="241"/>
      <c r="CN603" s="241"/>
      <c r="CO603" s="241"/>
      <c r="CP603" s="241"/>
      <c r="CQ603" s="241"/>
      <c r="CR603" s="241"/>
      <c r="CS603" s="241"/>
      <c r="CT603" s="241"/>
      <c r="CU603" s="241"/>
      <c r="CV603" s="241"/>
      <c r="CW603" s="241"/>
      <c r="CX603" s="241"/>
      <c r="CY603" s="241"/>
      <c r="CZ603" s="241"/>
      <c r="DA603" s="241"/>
      <c r="DB603" s="241"/>
      <c r="DC603" s="241"/>
      <c r="DD603" s="241"/>
      <c r="DE603" s="241"/>
      <c r="DF603" s="241"/>
      <c r="DG603" s="241"/>
      <c r="DH603" s="241"/>
      <c r="DI603" s="241"/>
      <c r="DJ603" s="241"/>
      <c r="DK603" s="241"/>
      <c r="DL603" s="241"/>
      <c r="DM603" s="241"/>
      <c r="DN603" s="241"/>
      <c r="DO603" s="241"/>
      <c r="DP603" s="241"/>
      <c r="DQ603" s="241"/>
      <c r="DR603" s="241"/>
      <c r="DS603" s="241"/>
      <c r="DT603" s="241"/>
      <c r="DU603" s="241"/>
      <c r="DV603" s="241"/>
      <c r="DW603" s="241"/>
      <c r="DX603" s="241"/>
      <c r="DY603" s="241"/>
      <c r="DZ603" s="241"/>
      <c r="EA603" s="241"/>
      <c r="EB603" s="241"/>
      <c r="EC603" s="241"/>
      <c r="ED603" s="241"/>
      <c r="EE603" s="241"/>
      <c r="EF603" s="241"/>
      <c r="EG603" s="241"/>
      <c r="EH603" s="241"/>
      <c r="EI603" s="241"/>
      <c r="EJ603" s="241"/>
      <c r="EK603" s="241"/>
      <c r="EL603" s="241"/>
      <c r="EM603" s="241"/>
      <c r="EN603" s="241"/>
      <c r="EO603" s="241"/>
      <c r="EP603" s="241"/>
      <c r="EQ603" s="241"/>
      <c r="ER603" s="241"/>
      <c r="ES603" s="241"/>
      <c r="ET603" s="241"/>
      <c r="EU603" s="241"/>
      <c r="EV603" s="241"/>
      <c r="EW603" s="241"/>
      <c r="EX603" s="241"/>
      <c r="EY603" s="241"/>
      <c r="EZ603" s="241"/>
      <c r="FA603" s="241"/>
      <c r="FB603" s="241"/>
      <c r="FC603" s="241"/>
      <c r="FD603" s="241"/>
      <c r="FE603" s="241"/>
      <c r="FF603" s="241"/>
      <c r="FG603" s="241"/>
      <c r="FH603" s="241"/>
      <c r="FI603" s="241"/>
      <c r="FJ603" s="241"/>
      <c r="FK603" s="241"/>
      <c r="FL603" s="241"/>
      <c r="FM603" s="241"/>
      <c r="FN603" s="241"/>
      <c r="FO603" s="241"/>
      <c r="FP603" s="241"/>
      <c r="FQ603" s="241"/>
      <c r="FR603" s="241"/>
      <c r="FS603" s="241"/>
      <c r="FT603" s="241"/>
      <c r="FU603" s="241"/>
      <c r="FV603" s="241"/>
      <c r="FW603" s="241"/>
      <c r="FX603" s="241"/>
      <c r="FY603" s="241"/>
      <c r="FZ603" s="241"/>
      <c r="GA603" s="241"/>
      <c r="GB603" s="241"/>
      <c r="GC603" s="241"/>
      <c r="GD603" s="241"/>
      <c r="GE603" s="241"/>
      <c r="GF603" s="241"/>
      <c r="GG603" s="241"/>
      <c r="GH603" s="241"/>
      <c r="GI603" s="241"/>
      <c r="GJ603" s="241"/>
      <c r="GK603" s="241"/>
      <c r="GL603" s="241"/>
      <c r="GM603" s="241"/>
      <c r="GN603" s="241"/>
      <c r="GO603" s="241"/>
      <c r="GP603" s="241"/>
      <c r="GQ603" s="241"/>
      <c r="GR603" s="241"/>
      <c r="GS603" s="241"/>
      <c r="GT603" s="241"/>
      <c r="GU603" s="241"/>
      <c r="GV603" s="241"/>
      <c r="GW603" s="241"/>
      <c r="GX603" s="241"/>
      <c r="GY603" s="241"/>
      <c r="GZ603" s="241"/>
      <c r="HA603" s="241"/>
      <c r="HB603" s="241"/>
      <c r="HC603" s="241"/>
      <c r="HD603" s="241"/>
      <c r="HE603" s="241"/>
      <c r="HF603" s="241"/>
    </row>
    <row r="604" spans="1:214" s="299" customFormat="1" ht="15" customHeight="1">
      <c r="A604" s="240"/>
      <c r="B604" s="241"/>
      <c r="C604" s="241"/>
      <c r="D604" s="241"/>
      <c r="E604" s="241"/>
      <c r="F604" s="241"/>
      <c r="G604" s="241"/>
      <c r="H604" s="241"/>
      <c r="I604" s="241"/>
      <c r="J604" s="241"/>
      <c r="K604" s="241"/>
      <c r="L604" s="241"/>
      <c r="M604" s="241"/>
      <c r="N604" s="241"/>
      <c r="O604" s="241"/>
      <c r="P604" s="241"/>
      <c r="Q604" s="241"/>
      <c r="R604" s="241"/>
      <c r="S604" s="241"/>
      <c r="T604" s="241"/>
      <c r="U604" s="241" t="s">
        <v>789</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c r="CJ604" s="241"/>
      <c r="CK604" s="241"/>
      <c r="CL604" s="241"/>
      <c r="CM604" s="241"/>
      <c r="CN604" s="241"/>
      <c r="CO604" s="241"/>
      <c r="CP604" s="241"/>
      <c r="CQ604" s="241"/>
      <c r="CR604" s="241"/>
      <c r="CS604" s="241"/>
      <c r="CT604" s="241"/>
      <c r="CU604" s="241"/>
      <c r="CV604" s="241"/>
      <c r="CW604" s="241"/>
      <c r="CX604" s="241"/>
      <c r="CY604" s="241"/>
      <c r="CZ604" s="241"/>
      <c r="DA604" s="241"/>
      <c r="DB604" s="241"/>
      <c r="DC604" s="241"/>
      <c r="DD604" s="241"/>
      <c r="DE604" s="241"/>
      <c r="DF604" s="241"/>
      <c r="DG604" s="241"/>
      <c r="DH604" s="241"/>
      <c r="DI604" s="241"/>
      <c r="DJ604" s="241"/>
      <c r="DK604" s="241"/>
      <c r="DL604" s="241"/>
      <c r="DM604" s="241"/>
      <c r="DN604" s="241"/>
      <c r="DO604" s="241"/>
      <c r="DP604" s="241"/>
      <c r="DQ604" s="241"/>
      <c r="DR604" s="241"/>
      <c r="DS604" s="241"/>
      <c r="DT604" s="241"/>
      <c r="DU604" s="241"/>
      <c r="DV604" s="241"/>
      <c r="DW604" s="241"/>
      <c r="DX604" s="241"/>
      <c r="DY604" s="241"/>
      <c r="DZ604" s="241"/>
      <c r="EA604" s="241"/>
      <c r="EB604" s="241"/>
      <c r="EC604" s="241"/>
      <c r="ED604" s="241"/>
      <c r="EE604" s="241"/>
      <c r="EF604" s="241"/>
      <c r="EG604" s="241"/>
      <c r="EH604" s="241"/>
      <c r="EI604" s="241"/>
      <c r="EJ604" s="241"/>
      <c r="EK604" s="241"/>
      <c r="EL604" s="241"/>
      <c r="EM604" s="241"/>
      <c r="EN604" s="241"/>
      <c r="EO604" s="241"/>
      <c r="EP604" s="241"/>
      <c r="EQ604" s="241"/>
      <c r="ER604" s="241"/>
      <c r="ES604" s="241"/>
      <c r="ET604" s="241"/>
      <c r="EU604" s="241"/>
      <c r="EV604" s="241"/>
      <c r="EW604" s="241"/>
      <c r="EX604" s="241"/>
      <c r="EY604" s="241"/>
      <c r="EZ604" s="241"/>
      <c r="FA604" s="241"/>
      <c r="FB604" s="241"/>
      <c r="FC604" s="241"/>
      <c r="FD604" s="241"/>
      <c r="FE604" s="241"/>
      <c r="FF604" s="241"/>
      <c r="FG604" s="241"/>
      <c r="FH604" s="241"/>
      <c r="FI604" s="241"/>
      <c r="FJ604" s="241"/>
      <c r="FK604" s="241"/>
      <c r="FL604" s="241"/>
      <c r="FM604" s="241"/>
      <c r="FN604" s="241"/>
      <c r="FO604" s="241"/>
      <c r="FP604" s="241"/>
      <c r="FQ604" s="241"/>
      <c r="FR604" s="241"/>
      <c r="FS604" s="241"/>
      <c r="FT604" s="241"/>
      <c r="FU604" s="241"/>
      <c r="FV604" s="241"/>
      <c r="FW604" s="241"/>
      <c r="FX604" s="241"/>
      <c r="FY604" s="241"/>
      <c r="FZ604" s="241"/>
      <c r="GA604" s="241"/>
      <c r="GB604" s="241"/>
      <c r="GC604" s="241"/>
      <c r="GD604" s="241"/>
      <c r="GE604" s="241"/>
      <c r="GF604" s="241"/>
      <c r="GG604" s="241"/>
      <c r="GH604" s="241"/>
      <c r="GI604" s="241"/>
      <c r="GJ604" s="241"/>
      <c r="GK604" s="241"/>
      <c r="GL604" s="241"/>
      <c r="GM604" s="241"/>
      <c r="GN604" s="241"/>
      <c r="GO604" s="241"/>
      <c r="GP604" s="241"/>
      <c r="GQ604" s="241"/>
      <c r="GR604" s="241"/>
      <c r="GS604" s="241"/>
      <c r="GT604" s="241"/>
      <c r="GU604" s="241"/>
      <c r="GV604" s="241"/>
      <c r="GW604" s="241"/>
      <c r="GX604" s="241"/>
      <c r="GY604" s="241"/>
      <c r="GZ604" s="241"/>
      <c r="HA604" s="241"/>
      <c r="HB604" s="241"/>
      <c r="HC604" s="241"/>
      <c r="HD604" s="241"/>
      <c r="HE604" s="241"/>
      <c r="HF604" s="241"/>
    </row>
    <row r="605" spans="1:214" s="299" customFormat="1" ht="15" customHeight="1">
      <c r="A605" s="240"/>
      <c r="B605" s="241"/>
      <c r="C605" s="241"/>
      <c r="D605" s="241"/>
      <c r="E605" s="241"/>
      <c r="F605" s="241"/>
      <c r="G605" s="241"/>
      <c r="H605" s="241"/>
      <c r="I605" s="241"/>
      <c r="J605" s="241"/>
      <c r="K605" s="241"/>
      <c r="L605" s="241"/>
      <c r="M605" s="241"/>
      <c r="N605" s="241"/>
      <c r="O605" s="241"/>
      <c r="P605" s="241"/>
      <c r="Q605" s="241"/>
      <c r="R605" s="241"/>
      <c r="S605" s="241"/>
      <c r="T605" s="241"/>
      <c r="U605" s="241" t="s">
        <v>790</v>
      </c>
      <c r="V605" s="241"/>
      <c r="W605" s="241"/>
      <c r="X605" s="241"/>
      <c r="Y605" s="241"/>
      <c r="Z605" s="241"/>
      <c r="AA605" s="241"/>
      <c r="AB605" s="241"/>
      <c r="AC605" s="241" t="s">
        <v>313</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1"/>
      <c r="CZ605" s="241"/>
      <c r="DA605" s="241"/>
      <c r="DB605" s="241"/>
      <c r="DC605" s="241"/>
      <c r="DD605" s="241"/>
      <c r="DE605" s="241"/>
      <c r="DF605" s="241"/>
      <c r="DG605" s="241"/>
      <c r="DH605" s="241"/>
      <c r="DI605" s="241"/>
      <c r="DJ605" s="241"/>
      <c r="DK605" s="241"/>
      <c r="DL605" s="241"/>
      <c r="DM605" s="241"/>
      <c r="DN605" s="241"/>
      <c r="DO605" s="241"/>
      <c r="DP605" s="241"/>
      <c r="DQ605" s="241"/>
      <c r="DR605" s="241"/>
      <c r="DS605" s="241"/>
      <c r="DT605" s="241"/>
      <c r="DU605" s="241"/>
      <c r="DV605" s="241"/>
      <c r="DW605" s="241"/>
      <c r="DX605" s="241"/>
      <c r="DY605" s="241"/>
      <c r="DZ605" s="241"/>
      <c r="EA605" s="241"/>
      <c r="EB605" s="241"/>
      <c r="EC605" s="241"/>
      <c r="ED605" s="241"/>
      <c r="EE605" s="241"/>
      <c r="EF605" s="241"/>
      <c r="EG605" s="241"/>
      <c r="EH605" s="241"/>
      <c r="EI605" s="241"/>
      <c r="EJ605" s="241"/>
      <c r="EK605" s="241"/>
      <c r="EL605" s="241"/>
      <c r="EM605" s="241"/>
      <c r="EN605" s="241"/>
      <c r="EO605" s="241"/>
      <c r="EP605" s="241"/>
      <c r="EQ605" s="241"/>
      <c r="ER605" s="241"/>
      <c r="ES605" s="241"/>
      <c r="ET605" s="241"/>
      <c r="EU605" s="241"/>
      <c r="EV605" s="241"/>
      <c r="EW605" s="241"/>
      <c r="EX605" s="241"/>
      <c r="EY605" s="241"/>
      <c r="EZ605" s="241"/>
      <c r="FA605" s="241"/>
      <c r="FB605" s="241"/>
      <c r="FC605" s="241"/>
      <c r="FD605" s="241"/>
      <c r="FE605" s="241"/>
      <c r="FF605" s="241"/>
      <c r="FG605" s="241"/>
      <c r="FH605" s="241"/>
      <c r="FI605" s="241"/>
      <c r="FJ605" s="241"/>
      <c r="FK605" s="241"/>
      <c r="FL605" s="241"/>
      <c r="FM605" s="241"/>
      <c r="FN605" s="241"/>
      <c r="FO605" s="241"/>
      <c r="FP605" s="241"/>
      <c r="FQ605" s="241"/>
      <c r="FR605" s="241"/>
      <c r="FS605" s="241"/>
      <c r="FT605" s="241"/>
      <c r="FU605" s="241"/>
      <c r="FV605" s="241"/>
      <c r="FW605" s="241"/>
      <c r="FX605" s="241"/>
      <c r="FY605" s="241"/>
      <c r="FZ605" s="241"/>
      <c r="GA605" s="241"/>
      <c r="GB605" s="241"/>
      <c r="GC605" s="241"/>
      <c r="GD605" s="241"/>
      <c r="GE605" s="241"/>
      <c r="GF605" s="241"/>
      <c r="GG605" s="241"/>
      <c r="GH605" s="241"/>
      <c r="GI605" s="241"/>
      <c r="GJ605" s="241"/>
      <c r="GK605" s="241"/>
      <c r="GL605" s="241"/>
      <c r="GM605" s="241"/>
      <c r="GN605" s="241"/>
      <c r="GO605" s="241"/>
      <c r="GP605" s="241"/>
      <c r="GQ605" s="241"/>
      <c r="GR605" s="241"/>
      <c r="GS605" s="241"/>
      <c r="GT605" s="241"/>
      <c r="GU605" s="241"/>
      <c r="GV605" s="241"/>
      <c r="GW605" s="241"/>
      <c r="GX605" s="241"/>
      <c r="GY605" s="241"/>
      <c r="GZ605" s="241"/>
      <c r="HA605" s="241"/>
      <c r="HB605" s="241"/>
      <c r="HC605" s="241"/>
      <c r="HD605" s="241"/>
      <c r="HE605" s="241"/>
      <c r="HF605" s="241"/>
    </row>
    <row r="606" spans="1:214" s="299" customFormat="1" ht="15" customHeight="1">
      <c r="A606" s="240"/>
      <c r="B606" s="241"/>
      <c r="C606" s="241"/>
      <c r="D606" s="241"/>
      <c r="E606" s="241"/>
      <c r="F606" s="241"/>
      <c r="G606" s="241"/>
      <c r="H606" s="241"/>
      <c r="I606" s="241"/>
      <c r="J606" s="241"/>
      <c r="K606" s="241"/>
      <c r="L606" s="241"/>
      <c r="M606" s="241"/>
      <c r="N606" s="241"/>
      <c r="O606" s="241"/>
      <c r="P606" s="241"/>
      <c r="Q606" s="241"/>
      <c r="R606" s="241"/>
      <c r="S606" s="241"/>
      <c r="T606" s="241"/>
      <c r="U606" s="241" t="s">
        <v>791</v>
      </c>
      <c r="V606" s="241"/>
      <c r="W606" s="241"/>
      <c r="X606" s="241"/>
      <c r="Y606" s="241"/>
      <c r="Z606" s="241"/>
      <c r="AA606" s="241"/>
      <c r="AB606" s="241"/>
      <c r="AC606" s="241" t="s">
        <v>313</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c r="CJ606" s="241"/>
      <c r="CK606" s="241"/>
      <c r="CL606" s="241"/>
      <c r="CM606" s="241"/>
      <c r="CN606" s="241"/>
      <c r="CO606" s="241"/>
      <c r="CP606" s="241"/>
      <c r="CQ606" s="241"/>
      <c r="CR606" s="241"/>
      <c r="CS606" s="241"/>
      <c r="CT606" s="241"/>
      <c r="CU606" s="241"/>
      <c r="CV606" s="241"/>
      <c r="CW606" s="241"/>
      <c r="CX606" s="241"/>
      <c r="CY606" s="241"/>
      <c r="CZ606" s="241"/>
      <c r="DA606" s="241"/>
      <c r="DB606" s="241"/>
      <c r="DC606" s="241"/>
      <c r="DD606" s="241"/>
      <c r="DE606" s="241"/>
      <c r="DF606" s="241"/>
      <c r="DG606" s="241"/>
      <c r="DH606" s="241"/>
      <c r="DI606" s="241"/>
      <c r="DJ606" s="241"/>
      <c r="DK606" s="241"/>
      <c r="DL606" s="241"/>
      <c r="DM606" s="241"/>
      <c r="DN606" s="241"/>
      <c r="DO606" s="241"/>
      <c r="DP606" s="241"/>
      <c r="DQ606" s="241"/>
      <c r="DR606" s="241"/>
      <c r="DS606" s="241"/>
      <c r="DT606" s="241"/>
      <c r="DU606" s="241"/>
      <c r="DV606" s="241"/>
      <c r="DW606" s="241"/>
      <c r="DX606" s="241"/>
      <c r="DY606" s="241"/>
      <c r="DZ606" s="241"/>
      <c r="EA606" s="241"/>
      <c r="EB606" s="241"/>
      <c r="EC606" s="241"/>
      <c r="ED606" s="241"/>
      <c r="EE606" s="241"/>
      <c r="EF606" s="241"/>
      <c r="EG606" s="241"/>
      <c r="EH606" s="241"/>
      <c r="EI606" s="241"/>
      <c r="EJ606" s="241"/>
      <c r="EK606" s="241"/>
      <c r="EL606" s="241"/>
      <c r="EM606" s="241"/>
      <c r="EN606" s="241"/>
      <c r="EO606" s="241"/>
      <c r="EP606" s="241"/>
      <c r="EQ606" s="241"/>
      <c r="ER606" s="241"/>
      <c r="ES606" s="241"/>
      <c r="ET606" s="241"/>
      <c r="EU606" s="241"/>
      <c r="EV606" s="241"/>
      <c r="EW606" s="241"/>
      <c r="EX606" s="241"/>
      <c r="EY606" s="241"/>
      <c r="EZ606" s="241"/>
      <c r="FA606" s="241"/>
      <c r="FB606" s="241"/>
      <c r="FC606" s="241"/>
      <c r="FD606" s="241"/>
      <c r="FE606" s="241"/>
      <c r="FF606" s="241"/>
      <c r="FG606" s="241"/>
      <c r="FH606" s="241"/>
      <c r="FI606" s="241"/>
      <c r="FJ606" s="241"/>
      <c r="FK606" s="241"/>
      <c r="FL606" s="241"/>
      <c r="FM606" s="241"/>
      <c r="FN606" s="241"/>
      <c r="FO606" s="241"/>
      <c r="FP606" s="241"/>
      <c r="FQ606" s="241"/>
      <c r="FR606" s="241"/>
      <c r="FS606" s="241"/>
      <c r="FT606" s="241"/>
      <c r="FU606" s="241"/>
      <c r="FV606" s="241"/>
      <c r="FW606" s="241"/>
      <c r="FX606" s="241"/>
      <c r="FY606" s="241"/>
      <c r="FZ606" s="241"/>
      <c r="GA606" s="241"/>
      <c r="GB606" s="241"/>
      <c r="GC606" s="241"/>
      <c r="GD606" s="241"/>
      <c r="GE606" s="241"/>
      <c r="GF606" s="241"/>
      <c r="GG606" s="241"/>
      <c r="GH606" s="241"/>
      <c r="GI606" s="241"/>
      <c r="GJ606" s="241"/>
      <c r="GK606" s="241"/>
      <c r="GL606" s="241"/>
      <c r="GM606" s="241"/>
      <c r="GN606" s="241"/>
      <c r="GO606" s="241"/>
      <c r="GP606" s="241"/>
      <c r="GQ606" s="241"/>
      <c r="GR606" s="241"/>
      <c r="GS606" s="241"/>
      <c r="GT606" s="241"/>
      <c r="GU606" s="241"/>
      <c r="GV606" s="241"/>
      <c r="GW606" s="241"/>
      <c r="GX606" s="241"/>
      <c r="GY606" s="241"/>
      <c r="GZ606" s="241"/>
      <c r="HA606" s="241"/>
      <c r="HB606" s="241"/>
      <c r="HC606" s="241"/>
      <c r="HD606" s="241"/>
      <c r="HE606" s="241"/>
      <c r="HF606" s="241"/>
    </row>
    <row r="607" spans="1:214" s="299" customFormat="1" ht="15" customHeight="1">
      <c r="A607" s="240"/>
      <c r="B607" s="241"/>
      <c r="C607" s="241"/>
      <c r="D607" s="241"/>
      <c r="E607" s="241"/>
      <c r="F607" s="241"/>
      <c r="G607" s="241"/>
      <c r="H607" s="241"/>
      <c r="I607" s="241"/>
      <c r="J607" s="241"/>
      <c r="K607" s="241"/>
      <c r="L607" s="241"/>
      <c r="M607" s="241"/>
      <c r="N607" s="241"/>
      <c r="O607" s="241"/>
      <c r="P607" s="241"/>
      <c r="Q607" s="241"/>
      <c r="R607" s="241"/>
      <c r="S607" s="241"/>
      <c r="T607" s="241"/>
      <c r="U607" s="241" t="s">
        <v>792</v>
      </c>
      <c r="V607" s="241"/>
      <c r="W607" s="241"/>
      <c r="X607" s="241"/>
      <c r="Y607" s="241"/>
      <c r="Z607" s="241"/>
      <c r="AA607" s="241"/>
      <c r="AB607" s="241"/>
      <c r="AC607" s="241" t="s">
        <v>386</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c r="CJ607" s="241"/>
      <c r="CK607" s="241"/>
      <c r="CL607" s="241"/>
      <c r="CM607" s="241"/>
      <c r="CN607" s="241"/>
      <c r="CO607" s="241"/>
      <c r="CP607" s="241"/>
      <c r="CQ607" s="241"/>
      <c r="CR607" s="241"/>
      <c r="CS607" s="241"/>
      <c r="CT607" s="241"/>
      <c r="CU607" s="241"/>
      <c r="CV607" s="241"/>
      <c r="CW607" s="241"/>
      <c r="CX607" s="241"/>
      <c r="CY607" s="241"/>
      <c r="CZ607" s="241"/>
      <c r="DA607" s="241"/>
      <c r="DB607" s="241"/>
      <c r="DC607" s="241"/>
      <c r="DD607" s="241"/>
      <c r="DE607" s="241"/>
      <c r="DF607" s="241"/>
      <c r="DG607" s="241"/>
      <c r="DH607" s="241"/>
      <c r="DI607" s="241"/>
      <c r="DJ607" s="241"/>
      <c r="DK607" s="241"/>
      <c r="DL607" s="241"/>
      <c r="DM607" s="241"/>
      <c r="DN607" s="241"/>
      <c r="DO607" s="241"/>
      <c r="DP607" s="241"/>
      <c r="DQ607" s="241"/>
      <c r="DR607" s="241"/>
      <c r="DS607" s="241"/>
      <c r="DT607" s="241"/>
      <c r="DU607" s="241"/>
      <c r="DV607" s="241"/>
      <c r="DW607" s="241"/>
      <c r="DX607" s="241"/>
      <c r="DY607" s="241"/>
      <c r="DZ607" s="241"/>
      <c r="EA607" s="241"/>
      <c r="EB607" s="241"/>
      <c r="EC607" s="241"/>
      <c r="ED607" s="241"/>
      <c r="EE607" s="241"/>
      <c r="EF607" s="241"/>
      <c r="EG607" s="241"/>
      <c r="EH607" s="241"/>
      <c r="EI607" s="241"/>
      <c r="EJ607" s="241"/>
      <c r="EK607" s="241"/>
      <c r="EL607" s="241"/>
      <c r="EM607" s="241"/>
      <c r="EN607" s="241"/>
      <c r="EO607" s="241"/>
      <c r="EP607" s="241"/>
      <c r="EQ607" s="241"/>
      <c r="ER607" s="241"/>
      <c r="ES607" s="241"/>
      <c r="ET607" s="241"/>
      <c r="EU607" s="241"/>
      <c r="EV607" s="241"/>
      <c r="EW607" s="241"/>
      <c r="EX607" s="241"/>
      <c r="EY607" s="241"/>
      <c r="EZ607" s="241"/>
      <c r="FA607" s="241"/>
      <c r="FB607" s="241"/>
      <c r="FC607" s="241"/>
      <c r="FD607" s="241"/>
      <c r="FE607" s="241"/>
      <c r="FF607" s="241"/>
      <c r="FG607" s="241"/>
      <c r="FH607" s="241"/>
      <c r="FI607" s="241"/>
      <c r="FJ607" s="241"/>
      <c r="FK607" s="241"/>
      <c r="FL607" s="241"/>
      <c r="FM607" s="241"/>
      <c r="FN607" s="241"/>
      <c r="FO607" s="241"/>
      <c r="FP607" s="241"/>
      <c r="FQ607" s="241"/>
      <c r="FR607" s="241"/>
      <c r="FS607" s="241"/>
      <c r="FT607" s="241"/>
      <c r="FU607" s="241"/>
      <c r="FV607" s="241"/>
      <c r="FW607" s="241"/>
      <c r="FX607" s="241"/>
      <c r="FY607" s="241"/>
      <c r="FZ607" s="241"/>
      <c r="GA607" s="241"/>
      <c r="GB607" s="241"/>
      <c r="GC607" s="241"/>
      <c r="GD607" s="241"/>
      <c r="GE607" s="241"/>
      <c r="GF607" s="241"/>
      <c r="GG607" s="241"/>
      <c r="GH607" s="241"/>
      <c r="GI607" s="241"/>
      <c r="GJ607" s="241"/>
      <c r="GK607" s="241"/>
      <c r="GL607" s="241"/>
      <c r="GM607" s="241"/>
      <c r="GN607" s="241"/>
      <c r="GO607" s="241"/>
      <c r="GP607" s="241"/>
      <c r="GQ607" s="241"/>
      <c r="GR607" s="241"/>
      <c r="GS607" s="241"/>
      <c r="GT607" s="241"/>
      <c r="GU607" s="241"/>
      <c r="GV607" s="241"/>
      <c r="GW607" s="241"/>
      <c r="GX607" s="241"/>
      <c r="GY607" s="241"/>
      <c r="GZ607" s="241"/>
      <c r="HA607" s="241"/>
      <c r="HB607" s="241"/>
      <c r="HC607" s="241"/>
      <c r="HD607" s="241"/>
      <c r="HE607" s="241"/>
      <c r="HF607" s="241"/>
    </row>
    <row r="608" spans="1:214" s="299" customFormat="1" ht="15" customHeight="1">
      <c r="A608" s="240"/>
      <c r="B608" s="241"/>
      <c r="C608" s="241"/>
      <c r="D608" s="241"/>
      <c r="E608" s="241"/>
      <c r="F608" s="241"/>
      <c r="G608" s="241"/>
      <c r="H608" s="241"/>
      <c r="I608" s="241"/>
      <c r="J608" s="241"/>
      <c r="K608" s="241"/>
      <c r="L608" s="241"/>
      <c r="M608" s="241"/>
      <c r="N608" s="241"/>
      <c r="O608" s="241"/>
      <c r="P608" s="241"/>
      <c r="Q608" s="241"/>
      <c r="R608" s="241"/>
      <c r="S608" s="241"/>
      <c r="T608" s="241"/>
      <c r="U608" s="241" t="s">
        <v>793</v>
      </c>
      <c r="V608" s="241"/>
      <c r="W608" s="241"/>
      <c r="X608" s="241"/>
      <c r="Y608" s="241"/>
      <c r="Z608" s="241"/>
      <c r="AA608" s="241"/>
      <c r="AB608" s="241"/>
      <c r="AC608" s="241" t="s">
        <v>350</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c r="DD608" s="241"/>
      <c r="DE608" s="241"/>
      <c r="DF608" s="241"/>
      <c r="DG608" s="241"/>
      <c r="DH608" s="241"/>
      <c r="DI608" s="241"/>
      <c r="DJ608" s="241"/>
      <c r="DK608" s="241"/>
      <c r="DL608" s="241"/>
      <c r="DM608" s="241"/>
      <c r="DN608" s="241"/>
      <c r="DO608" s="241"/>
      <c r="DP608" s="241"/>
      <c r="DQ608" s="241"/>
      <c r="DR608" s="241"/>
      <c r="DS608" s="241"/>
      <c r="DT608" s="241"/>
      <c r="DU608" s="241"/>
      <c r="DV608" s="241"/>
      <c r="DW608" s="241"/>
      <c r="DX608" s="241"/>
      <c r="DY608" s="241"/>
      <c r="DZ608" s="241"/>
      <c r="EA608" s="241"/>
      <c r="EB608" s="241"/>
      <c r="EC608" s="241"/>
      <c r="ED608" s="241"/>
      <c r="EE608" s="241"/>
      <c r="EF608" s="241"/>
      <c r="EG608" s="241"/>
      <c r="EH608" s="241"/>
      <c r="EI608" s="241"/>
      <c r="EJ608" s="241"/>
      <c r="EK608" s="241"/>
      <c r="EL608" s="241"/>
      <c r="EM608" s="241"/>
      <c r="EN608" s="241"/>
      <c r="EO608" s="241"/>
      <c r="EP608" s="241"/>
      <c r="EQ608" s="241"/>
      <c r="ER608" s="241"/>
      <c r="ES608" s="241"/>
      <c r="ET608" s="241"/>
      <c r="EU608" s="241"/>
      <c r="EV608" s="241"/>
      <c r="EW608" s="241"/>
      <c r="EX608" s="241"/>
      <c r="EY608" s="241"/>
      <c r="EZ608" s="241"/>
      <c r="FA608" s="241"/>
      <c r="FB608" s="241"/>
      <c r="FC608" s="241"/>
      <c r="FD608" s="241"/>
      <c r="FE608" s="241"/>
      <c r="FF608" s="241"/>
      <c r="FG608" s="241"/>
      <c r="FH608" s="241"/>
      <c r="FI608" s="241"/>
      <c r="FJ608" s="241"/>
      <c r="FK608" s="241"/>
      <c r="FL608" s="241"/>
      <c r="FM608" s="241"/>
      <c r="FN608" s="241"/>
      <c r="FO608" s="241"/>
      <c r="FP608" s="241"/>
      <c r="FQ608" s="241"/>
      <c r="FR608" s="241"/>
      <c r="FS608" s="241"/>
      <c r="FT608" s="241"/>
      <c r="FU608" s="241"/>
      <c r="FV608" s="241"/>
      <c r="FW608" s="241"/>
      <c r="FX608" s="241"/>
      <c r="FY608" s="241"/>
      <c r="FZ608" s="241"/>
      <c r="GA608" s="241"/>
      <c r="GB608" s="241"/>
      <c r="GC608" s="241"/>
      <c r="GD608" s="241"/>
      <c r="GE608" s="241"/>
      <c r="GF608" s="241"/>
      <c r="GG608" s="241"/>
      <c r="GH608" s="241"/>
      <c r="GI608" s="241"/>
      <c r="GJ608" s="241"/>
      <c r="GK608" s="241"/>
      <c r="GL608" s="241"/>
      <c r="GM608" s="241"/>
      <c r="GN608" s="241"/>
      <c r="GO608" s="241"/>
      <c r="GP608" s="241"/>
      <c r="GQ608" s="241"/>
      <c r="GR608" s="241"/>
      <c r="GS608" s="241"/>
      <c r="GT608" s="241"/>
      <c r="GU608" s="241"/>
      <c r="GV608" s="241"/>
      <c r="GW608" s="241"/>
      <c r="GX608" s="241"/>
      <c r="GY608" s="241"/>
      <c r="GZ608" s="241"/>
      <c r="HA608" s="241"/>
      <c r="HB608" s="241"/>
      <c r="HC608" s="241"/>
      <c r="HD608" s="241"/>
      <c r="HE608" s="241"/>
      <c r="HF608" s="241"/>
    </row>
    <row r="609" spans="1:214" s="299" customFormat="1" ht="15" customHeight="1">
      <c r="A609" s="240"/>
      <c r="B609" s="241"/>
      <c r="C609" s="241"/>
      <c r="D609" s="241"/>
      <c r="E609" s="241"/>
      <c r="F609" s="241"/>
      <c r="G609" s="241"/>
      <c r="H609" s="241"/>
      <c r="I609" s="241"/>
      <c r="J609" s="241"/>
      <c r="K609" s="241"/>
      <c r="L609" s="241"/>
      <c r="M609" s="241"/>
      <c r="N609" s="241"/>
      <c r="O609" s="241"/>
      <c r="P609" s="241"/>
      <c r="Q609" s="241"/>
      <c r="R609" s="241"/>
      <c r="S609" s="241"/>
      <c r="T609" s="241"/>
      <c r="U609" s="241" t="s">
        <v>794</v>
      </c>
      <c r="V609" s="241"/>
      <c r="W609" s="241"/>
      <c r="X609" s="241"/>
      <c r="Y609" s="241"/>
      <c r="Z609" s="241"/>
      <c r="AA609" s="241"/>
      <c r="AB609" s="241"/>
      <c r="AC609" s="241" t="s">
        <v>311</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c r="CJ609" s="241"/>
      <c r="CK609" s="241"/>
      <c r="CL609" s="241"/>
      <c r="CM609" s="241"/>
      <c r="CN609" s="241"/>
      <c r="CO609" s="241"/>
      <c r="CP609" s="241"/>
      <c r="CQ609" s="241"/>
      <c r="CR609" s="241"/>
      <c r="CS609" s="241"/>
      <c r="CT609" s="241"/>
      <c r="CU609" s="241"/>
      <c r="CV609" s="241"/>
      <c r="CW609" s="241"/>
      <c r="CX609" s="241"/>
      <c r="CY609" s="241"/>
      <c r="CZ609" s="241"/>
      <c r="DA609" s="241"/>
      <c r="DB609" s="241"/>
      <c r="DC609" s="241"/>
      <c r="DD609" s="241"/>
      <c r="DE609" s="241"/>
      <c r="DF609" s="241"/>
      <c r="DG609" s="241"/>
      <c r="DH609" s="241"/>
      <c r="DI609" s="241"/>
      <c r="DJ609" s="241"/>
      <c r="DK609" s="241"/>
      <c r="DL609" s="241"/>
      <c r="DM609" s="241"/>
      <c r="DN609" s="241"/>
      <c r="DO609" s="241"/>
      <c r="DP609" s="241"/>
      <c r="DQ609" s="241"/>
      <c r="DR609" s="241"/>
      <c r="DS609" s="241"/>
      <c r="DT609" s="241"/>
      <c r="DU609" s="241"/>
      <c r="DV609" s="241"/>
      <c r="DW609" s="241"/>
      <c r="DX609" s="241"/>
      <c r="DY609" s="241"/>
      <c r="DZ609" s="241"/>
      <c r="EA609" s="241"/>
      <c r="EB609" s="241"/>
      <c r="EC609" s="241"/>
      <c r="ED609" s="241"/>
      <c r="EE609" s="241"/>
      <c r="EF609" s="241"/>
      <c r="EG609" s="241"/>
      <c r="EH609" s="241"/>
      <c r="EI609" s="241"/>
      <c r="EJ609" s="241"/>
      <c r="EK609" s="241"/>
      <c r="EL609" s="241"/>
      <c r="EM609" s="241"/>
      <c r="EN609" s="241"/>
      <c r="EO609" s="241"/>
      <c r="EP609" s="241"/>
      <c r="EQ609" s="241"/>
      <c r="ER609" s="241"/>
      <c r="ES609" s="241"/>
      <c r="ET609" s="241"/>
      <c r="EU609" s="241"/>
      <c r="EV609" s="241"/>
      <c r="EW609" s="241"/>
      <c r="EX609" s="241"/>
      <c r="EY609" s="241"/>
      <c r="EZ609" s="241"/>
      <c r="FA609" s="241"/>
      <c r="FB609" s="241"/>
      <c r="FC609" s="241"/>
      <c r="FD609" s="241"/>
      <c r="FE609" s="241"/>
      <c r="FF609" s="241"/>
      <c r="FG609" s="241"/>
      <c r="FH609" s="241"/>
      <c r="FI609" s="241"/>
      <c r="FJ609" s="241"/>
      <c r="FK609" s="241"/>
      <c r="FL609" s="241"/>
      <c r="FM609" s="241"/>
      <c r="FN609" s="241"/>
      <c r="FO609" s="241"/>
      <c r="FP609" s="241"/>
      <c r="FQ609" s="241"/>
      <c r="FR609" s="241"/>
      <c r="FS609" s="241"/>
      <c r="FT609" s="241"/>
      <c r="FU609" s="241"/>
      <c r="FV609" s="241"/>
      <c r="FW609" s="241"/>
      <c r="FX609" s="241"/>
      <c r="FY609" s="241"/>
      <c r="FZ609" s="241"/>
      <c r="GA609" s="241"/>
      <c r="GB609" s="241"/>
      <c r="GC609" s="241"/>
      <c r="GD609" s="241"/>
      <c r="GE609" s="241"/>
      <c r="GF609" s="241"/>
      <c r="GG609" s="241"/>
      <c r="GH609" s="241"/>
      <c r="GI609" s="241"/>
      <c r="GJ609" s="241"/>
      <c r="GK609" s="241"/>
      <c r="GL609" s="241"/>
      <c r="GM609" s="241"/>
      <c r="GN609" s="241"/>
      <c r="GO609" s="241"/>
      <c r="GP609" s="241"/>
      <c r="GQ609" s="241"/>
      <c r="GR609" s="241"/>
      <c r="GS609" s="241"/>
      <c r="GT609" s="241"/>
      <c r="GU609" s="241"/>
      <c r="GV609" s="241"/>
      <c r="GW609" s="241"/>
      <c r="GX609" s="241"/>
      <c r="GY609" s="241"/>
      <c r="GZ609" s="241"/>
      <c r="HA609" s="241"/>
      <c r="HB609" s="241"/>
      <c r="HC609" s="241"/>
      <c r="HD609" s="241"/>
      <c r="HE609" s="241"/>
      <c r="HF609" s="241"/>
    </row>
    <row r="610" spans="1:214" s="299" customFormat="1" ht="15" customHeight="1">
      <c r="A610" s="240"/>
      <c r="B610" s="241"/>
      <c r="C610" s="241"/>
      <c r="D610" s="241"/>
      <c r="E610" s="241"/>
      <c r="F610" s="241"/>
      <c r="G610" s="241"/>
      <c r="H610" s="241"/>
      <c r="I610" s="241"/>
      <c r="J610" s="241"/>
      <c r="K610" s="241"/>
      <c r="L610" s="241"/>
      <c r="M610" s="241"/>
      <c r="N610" s="241"/>
      <c r="O610" s="241"/>
      <c r="P610" s="241"/>
      <c r="Q610" s="241"/>
      <c r="R610" s="241"/>
      <c r="S610" s="241"/>
      <c r="T610" s="241"/>
      <c r="U610" s="241" t="s">
        <v>795</v>
      </c>
      <c r="V610" s="241"/>
      <c r="W610" s="241"/>
      <c r="X610" s="241"/>
      <c r="Y610" s="241"/>
      <c r="Z610" s="241"/>
      <c r="AA610" s="241"/>
      <c r="AB610" s="241"/>
      <c r="AC610" s="241" t="s">
        <v>350</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c r="DT610" s="241"/>
      <c r="DU610" s="241"/>
      <c r="DV610" s="241"/>
      <c r="DW610" s="241"/>
      <c r="DX610" s="241"/>
      <c r="DY610" s="241"/>
      <c r="DZ610" s="241"/>
      <c r="EA610" s="241"/>
      <c r="EB610" s="241"/>
      <c r="EC610" s="241"/>
      <c r="ED610" s="241"/>
      <c r="EE610" s="241"/>
      <c r="EF610" s="241"/>
      <c r="EG610" s="241"/>
      <c r="EH610" s="241"/>
      <c r="EI610" s="241"/>
      <c r="EJ610" s="241"/>
      <c r="EK610" s="241"/>
      <c r="EL610" s="241"/>
      <c r="EM610" s="241"/>
      <c r="EN610" s="241"/>
      <c r="EO610" s="241"/>
      <c r="EP610" s="241"/>
      <c r="EQ610" s="241"/>
      <c r="ER610" s="241"/>
      <c r="ES610" s="241"/>
      <c r="ET610" s="241"/>
      <c r="EU610" s="241"/>
      <c r="EV610" s="241"/>
      <c r="EW610" s="241"/>
      <c r="EX610" s="241"/>
      <c r="EY610" s="241"/>
      <c r="EZ610" s="241"/>
      <c r="FA610" s="241"/>
      <c r="FB610" s="241"/>
      <c r="FC610" s="241"/>
      <c r="FD610" s="241"/>
      <c r="FE610" s="241"/>
      <c r="FF610" s="241"/>
      <c r="FG610" s="241"/>
      <c r="FH610" s="241"/>
      <c r="FI610" s="241"/>
      <c r="FJ610" s="241"/>
      <c r="FK610" s="241"/>
      <c r="FL610" s="241"/>
      <c r="FM610" s="241"/>
      <c r="FN610" s="241"/>
      <c r="FO610" s="241"/>
      <c r="FP610" s="241"/>
      <c r="FQ610" s="241"/>
      <c r="FR610" s="241"/>
      <c r="FS610" s="241"/>
      <c r="FT610" s="241"/>
      <c r="FU610" s="241"/>
      <c r="FV610" s="241"/>
      <c r="FW610" s="241"/>
      <c r="FX610" s="241"/>
      <c r="FY610" s="241"/>
      <c r="FZ610" s="241"/>
      <c r="GA610" s="241"/>
      <c r="GB610" s="241"/>
      <c r="GC610" s="241"/>
      <c r="GD610" s="241"/>
      <c r="GE610" s="241"/>
      <c r="GF610" s="241"/>
      <c r="GG610" s="241"/>
      <c r="GH610" s="241"/>
      <c r="GI610" s="241"/>
      <c r="GJ610" s="241"/>
      <c r="GK610" s="241"/>
      <c r="GL610" s="241"/>
      <c r="GM610" s="241"/>
      <c r="GN610" s="241"/>
      <c r="GO610" s="241"/>
      <c r="GP610" s="241"/>
      <c r="GQ610" s="241"/>
      <c r="GR610" s="241"/>
      <c r="GS610" s="241"/>
      <c r="GT610" s="241"/>
      <c r="GU610" s="241"/>
      <c r="GV610" s="241"/>
      <c r="GW610" s="241"/>
      <c r="GX610" s="241"/>
      <c r="GY610" s="241"/>
      <c r="GZ610" s="241"/>
      <c r="HA610" s="241"/>
      <c r="HB610" s="241"/>
      <c r="HC610" s="241"/>
      <c r="HD610" s="241"/>
      <c r="HE610" s="241"/>
      <c r="HF610" s="241"/>
    </row>
    <row r="611" spans="1:214" s="299" customFormat="1" ht="15" customHeight="1">
      <c r="A611" s="240"/>
      <c r="B611" s="241"/>
      <c r="C611" s="241"/>
      <c r="D611" s="241"/>
      <c r="E611" s="241"/>
      <c r="F611" s="241"/>
      <c r="G611" s="241"/>
      <c r="H611" s="241"/>
      <c r="I611" s="241"/>
      <c r="J611" s="241"/>
      <c r="K611" s="241"/>
      <c r="L611" s="241"/>
      <c r="M611" s="241"/>
      <c r="N611" s="241"/>
      <c r="O611" s="241"/>
      <c r="P611" s="241"/>
      <c r="Q611" s="241"/>
      <c r="R611" s="241"/>
      <c r="S611" s="241"/>
      <c r="T611" s="241"/>
      <c r="U611" s="241" t="s">
        <v>796</v>
      </c>
      <c r="V611" s="241"/>
      <c r="W611" s="241"/>
      <c r="X611" s="241"/>
      <c r="Y611" s="241"/>
      <c r="Z611" s="241"/>
      <c r="AA611" s="241"/>
      <c r="AB611" s="241"/>
      <c r="AC611" s="241" t="s">
        <v>325</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c r="CJ611" s="241"/>
      <c r="CK611" s="241"/>
      <c r="CL611" s="241"/>
      <c r="CM611" s="241"/>
      <c r="CN611" s="241"/>
      <c r="CO611" s="241"/>
      <c r="CP611" s="241"/>
      <c r="CQ611" s="241"/>
      <c r="CR611" s="241"/>
      <c r="CS611" s="241"/>
      <c r="CT611" s="241"/>
      <c r="CU611" s="241"/>
      <c r="CV611" s="241"/>
      <c r="CW611" s="241"/>
      <c r="CX611" s="241"/>
      <c r="CY611" s="241"/>
      <c r="CZ611" s="241"/>
      <c r="DA611" s="241"/>
      <c r="DB611" s="241"/>
      <c r="DC611" s="241"/>
      <c r="DD611" s="241"/>
      <c r="DE611" s="241"/>
      <c r="DF611" s="241"/>
      <c r="DG611" s="241"/>
      <c r="DH611" s="241"/>
      <c r="DI611" s="241"/>
      <c r="DJ611" s="241"/>
      <c r="DK611" s="241"/>
      <c r="DL611" s="241"/>
      <c r="DM611" s="241"/>
      <c r="DN611" s="241"/>
      <c r="DO611" s="241"/>
      <c r="DP611" s="241"/>
      <c r="DQ611" s="241"/>
      <c r="DR611" s="241"/>
      <c r="DS611" s="241"/>
      <c r="DT611" s="241"/>
      <c r="DU611" s="241"/>
      <c r="DV611" s="241"/>
      <c r="DW611" s="241"/>
      <c r="DX611" s="241"/>
      <c r="DY611" s="241"/>
      <c r="DZ611" s="241"/>
      <c r="EA611" s="241"/>
      <c r="EB611" s="241"/>
      <c r="EC611" s="241"/>
      <c r="ED611" s="241"/>
      <c r="EE611" s="241"/>
      <c r="EF611" s="241"/>
      <c r="EG611" s="241"/>
      <c r="EH611" s="241"/>
      <c r="EI611" s="241"/>
      <c r="EJ611" s="241"/>
      <c r="EK611" s="241"/>
      <c r="EL611" s="241"/>
      <c r="EM611" s="241"/>
      <c r="EN611" s="241"/>
      <c r="EO611" s="241"/>
      <c r="EP611" s="241"/>
      <c r="EQ611" s="241"/>
      <c r="ER611" s="241"/>
      <c r="ES611" s="241"/>
      <c r="ET611" s="241"/>
      <c r="EU611" s="241"/>
      <c r="EV611" s="241"/>
      <c r="EW611" s="241"/>
      <c r="EX611" s="241"/>
      <c r="EY611" s="241"/>
      <c r="EZ611" s="241"/>
      <c r="FA611" s="241"/>
      <c r="FB611" s="241"/>
      <c r="FC611" s="241"/>
      <c r="FD611" s="241"/>
      <c r="FE611" s="241"/>
      <c r="FF611" s="241"/>
      <c r="FG611" s="241"/>
      <c r="FH611" s="241"/>
      <c r="FI611" s="241"/>
      <c r="FJ611" s="241"/>
      <c r="FK611" s="241"/>
      <c r="FL611" s="241"/>
      <c r="FM611" s="241"/>
      <c r="FN611" s="241"/>
      <c r="FO611" s="241"/>
      <c r="FP611" s="241"/>
      <c r="FQ611" s="241"/>
      <c r="FR611" s="241"/>
      <c r="FS611" s="241"/>
      <c r="FT611" s="241"/>
      <c r="FU611" s="241"/>
      <c r="FV611" s="241"/>
      <c r="FW611" s="241"/>
      <c r="FX611" s="241"/>
      <c r="FY611" s="241"/>
      <c r="FZ611" s="241"/>
      <c r="GA611" s="241"/>
      <c r="GB611" s="241"/>
      <c r="GC611" s="241"/>
      <c r="GD611" s="241"/>
      <c r="GE611" s="241"/>
      <c r="GF611" s="241"/>
      <c r="GG611" s="241"/>
      <c r="GH611" s="241"/>
      <c r="GI611" s="241"/>
      <c r="GJ611" s="241"/>
      <c r="GK611" s="241"/>
      <c r="GL611" s="241"/>
      <c r="GM611" s="241"/>
      <c r="GN611" s="241"/>
      <c r="GO611" s="241"/>
      <c r="GP611" s="241"/>
      <c r="GQ611" s="241"/>
      <c r="GR611" s="241"/>
      <c r="GS611" s="241"/>
      <c r="GT611" s="241"/>
      <c r="GU611" s="241"/>
      <c r="GV611" s="241"/>
      <c r="GW611" s="241"/>
      <c r="GX611" s="241"/>
      <c r="GY611" s="241"/>
      <c r="GZ611" s="241"/>
      <c r="HA611" s="241"/>
      <c r="HB611" s="241"/>
      <c r="HC611" s="241"/>
      <c r="HD611" s="241"/>
      <c r="HE611" s="241"/>
      <c r="HF611" s="241"/>
    </row>
    <row r="612" spans="1:214" s="299" customFormat="1" ht="15" customHeight="1">
      <c r="A612" s="240"/>
      <c r="B612" s="241"/>
      <c r="C612" s="241"/>
      <c r="D612" s="241"/>
      <c r="E612" s="241"/>
      <c r="F612" s="241"/>
      <c r="G612" s="241"/>
      <c r="H612" s="241"/>
      <c r="I612" s="241"/>
      <c r="J612" s="241"/>
      <c r="K612" s="241"/>
      <c r="L612" s="241"/>
      <c r="M612" s="241"/>
      <c r="N612" s="241"/>
      <c r="O612" s="241"/>
      <c r="P612" s="241"/>
      <c r="Q612" s="241"/>
      <c r="R612" s="241"/>
      <c r="S612" s="241"/>
      <c r="T612" s="241"/>
      <c r="U612" s="241" t="s">
        <v>797</v>
      </c>
      <c r="V612" s="241"/>
      <c r="W612" s="241"/>
      <c r="X612" s="241"/>
      <c r="Y612" s="241"/>
      <c r="Z612" s="241"/>
      <c r="AA612" s="241"/>
      <c r="AB612" s="241"/>
      <c r="AC612" s="241" t="s">
        <v>386</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c r="CJ612" s="241"/>
      <c r="CK612" s="241"/>
      <c r="CL612" s="241"/>
      <c r="CM612" s="241"/>
      <c r="CN612" s="241"/>
      <c r="CO612" s="241"/>
      <c r="CP612" s="241"/>
      <c r="CQ612" s="241"/>
      <c r="CR612" s="241"/>
      <c r="CS612" s="241"/>
      <c r="CT612" s="241"/>
      <c r="CU612" s="241"/>
      <c r="CV612" s="241"/>
      <c r="CW612" s="241"/>
      <c r="CX612" s="241"/>
      <c r="CY612" s="241"/>
      <c r="CZ612" s="241"/>
      <c r="DA612" s="241"/>
      <c r="DB612" s="241"/>
      <c r="DC612" s="241"/>
      <c r="DD612" s="241"/>
      <c r="DE612" s="241"/>
      <c r="DF612" s="241"/>
      <c r="DG612" s="241"/>
      <c r="DH612" s="241"/>
      <c r="DI612" s="241"/>
      <c r="DJ612" s="241"/>
      <c r="DK612" s="241"/>
      <c r="DL612" s="241"/>
      <c r="DM612" s="241"/>
      <c r="DN612" s="241"/>
      <c r="DO612" s="241"/>
      <c r="DP612" s="241"/>
      <c r="DQ612" s="241"/>
      <c r="DR612" s="241"/>
      <c r="DS612" s="241"/>
      <c r="DT612" s="241"/>
      <c r="DU612" s="241"/>
      <c r="DV612" s="241"/>
      <c r="DW612" s="241"/>
      <c r="DX612" s="241"/>
      <c r="DY612" s="241"/>
      <c r="DZ612" s="241"/>
      <c r="EA612" s="241"/>
      <c r="EB612" s="241"/>
      <c r="EC612" s="241"/>
      <c r="ED612" s="241"/>
      <c r="EE612" s="241"/>
      <c r="EF612" s="241"/>
      <c r="EG612" s="241"/>
      <c r="EH612" s="241"/>
      <c r="EI612" s="241"/>
      <c r="EJ612" s="241"/>
      <c r="EK612" s="241"/>
      <c r="EL612" s="241"/>
      <c r="EM612" s="241"/>
      <c r="EN612" s="241"/>
      <c r="EO612" s="241"/>
      <c r="EP612" s="241"/>
      <c r="EQ612" s="241"/>
      <c r="ER612" s="241"/>
      <c r="ES612" s="241"/>
      <c r="ET612" s="241"/>
      <c r="EU612" s="241"/>
      <c r="EV612" s="241"/>
      <c r="EW612" s="241"/>
      <c r="EX612" s="241"/>
      <c r="EY612" s="241"/>
      <c r="EZ612" s="241"/>
      <c r="FA612" s="241"/>
      <c r="FB612" s="241"/>
      <c r="FC612" s="241"/>
      <c r="FD612" s="241"/>
      <c r="FE612" s="241"/>
      <c r="FF612" s="241"/>
      <c r="FG612" s="241"/>
      <c r="FH612" s="241"/>
      <c r="FI612" s="241"/>
      <c r="FJ612" s="241"/>
      <c r="FK612" s="241"/>
      <c r="FL612" s="241"/>
      <c r="FM612" s="241"/>
      <c r="FN612" s="241"/>
      <c r="FO612" s="241"/>
      <c r="FP612" s="241"/>
      <c r="FQ612" s="241"/>
      <c r="FR612" s="241"/>
      <c r="FS612" s="241"/>
      <c r="FT612" s="241"/>
      <c r="FU612" s="241"/>
      <c r="FV612" s="241"/>
      <c r="FW612" s="241"/>
      <c r="FX612" s="241"/>
      <c r="FY612" s="241"/>
      <c r="FZ612" s="241"/>
      <c r="GA612" s="241"/>
      <c r="GB612" s="241"/>
      <c r="GC612" s="241"/>
      <c r="GD612" s="241"/>
      <c r="GE612" s="241"/>
      <c r="GF612" s="241"/>
      <c r="GG612" s="241"/>
      <c r="GH612" s="241"/>
      <c r="GI612" s="241"/>
      <c r="GJ612" s="241"/>
      <c r="GK612" s="241"/>
      <c r="GL612" s="241"/>
      <c r="GM612" s="241"/>
      <c r="GN612" s="241"/>
      <c r="GO612" s="241"/>
      <c r="GP612" s="241"/>
      <c r="GQ612" s="241"/>
      <c r="GR612" s="241"/>
      <c r="GS612" s="241"/>
      <c r="GT612" s="241"/>
      <c r="GU612" s="241"/>
      <c r="GV612" s="241"/>
      <c r="GW612" s="241"/>
      <c r="GX612" s="241"/>
      <c r="GY612" s="241"/>
      <c r="GZ612" s="241"/>
      <c r="HA612" s="241"/>
      <c r="HB612" s="241"/>
      <c r="HC612" s="241"/>
      <c r="HD612" s="241"/>
      <c r="HE612" s="241"/>
      <c r="HF612" s="241"/>
    </row>
    <row r="613" spans="1:214" s="299" customFormat="1" ht="15" customHeight="1">
      <c r="A613" s="240"/>
      <c r="B613" s="241"/>
      <c r="C613" s="241"/>
      <c r="D613" s="241"/>
      <c r="E613" s="241"/>
      <c r="F613" s="241"/>
      <c r="G613" s="241"/>
      <c r="H613" s="241"/>
      <c r="I613" s="241"/>
      <c r="J613" s="241"/>
      <c r="K613" s="241"/>
      <c r="L613" s="241"/>
      <c r="M613" s="241"/>
      <c r="N613" s="241"/>
      <c r="O613" s="241"/>
      <c r="P613" s="241"/>
      <c r="Q613" s="241"/>
      <c r="R613" s="241"/>
      <c r="S613" s="241"/>
      <c r="T613" s="241"/>
      <c r="U613" s="241" t="s">
        <v>798</v>
      </c>
      <c r="V613" s="241"/>
      <c r="W613" s="241"/>
      <c r="X613" s="241"/>
      <c r="Y613" s="241"/>
      <c r="Z613" s="241"/>
      <c r="AA613" s="241"/>
      <c r="AB613" s="241"/>
      <c r="AC613" s="241" t="s">
        <v>309</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c r="DD613" s="241"/>
      <c r="DE613" s="241"/>
      <c r="DF613" s="241"/>
      <c r="DG613" s="241"/>
      <c r="DH613" s="241"/>
      <c r="DI613" s="241"/>
      <c r="DJ613" s="241"/>
      <c r="DK613" s="241"/>
      <c r="DL613" s="241"/>
      <c r="DM613" s="241"/>
      <c r="DN613" s="241"/>
      <c r="DO613" s="241"/>
      <c r="DP613" s="241"/>
      <c r="DQ613" s="241"/>
      <c r="DR613" s="241"/>
      <c r="DS613" s="241"/>
      <c r="DT613" s="241"/>
      <c r="DU613" s="241"/>
      <c r="DV613" s="241"/>
      <c r="DW613" s="241"/>
      <c r="DX613" s="241"/>
      <c r="DY613" s="241"/>
      <c r="DZ613" s="241"/>
      <c r="EA613" s="241"/>
      <c r="EB613" s="241"/>
      <c r="EC613" s="241"/>
      <c r="ED613" s="241"/>
      <c r="EE613" s="241"/>
      <c r="EF613" s="241"/>
      <c r="EG613" s="241"/>
      <c r="EH613" s="241"/>
      <c r="EI613" s="241"/>
      <c r="EJ613" s="241"/>
      <c r="EK613" s="241"/>
      <c r="EL613" s="241"/>
      <c r="EM613" s="241"/>
      <c r="EN613" s="241"/>
      <c r="EO613" s="241"/>
      <c r="EP613" s="241"/>
      <c r="EQ613" s="241"/>
      <c r="ER613" s="241"/>
      <c r="ES613" s="241"/>
      <c r="ET613" s="241"/>
      <c r="EU613" s="241"/>
      <c r="EV613" s="241"/>
      <c r="EW613" s="241"/>
      <c r="EX613" s="241"/>
      <c r="EY613" s="241"/>
      <c r="EZ613" s="241"/>
      <c r="FA613" s="241"/>
      <c r="FB613" s="241"/>
      <c r="FC613" s="241"/>
      <c r="FD613" s="241"/>
      <c r="FE613" s="241"/>
      <c r="FF613" s="241"/>
      <c r="FG613" s="241"/>
      <c r="FH613" s="241"/>
      <c r="FI613" s="241"/>
      <c r="FJ613" s="241"/>
      <c r="FK613" s="241"/>
      <c r="FL613" s="241"/>
      <c r="FM613" s="241"/>
      <c r="FN613" s="241"/>
      <c r="FO613" s="241"/>
      <c r="FP613" s="241"/>
      <c r="FQ613" s="241"/>
      <c r="FR613" s="241"/>
      <c r="FS613" s="241"/>
      <c r="FT613" s="241"/>
      <c r="FU613" s="241"/>
      <c r="FV613" s="241"/>
      <c r="FW613" s="241"/>
      <c r="FX613" s="241"/>
      <c r="FY613" s="241"/>
      <c r="FZ613" s="241"/>
      <c r="GA613" s="241"/>
      <c r="GB613" s="241"/>
      <c r="GC613" s="241"/>
      <c r="GD613" s="241"/>
      <c r="GE613" s="241"/>
      <c r="GF613" s="241"/>
      <c r="GG613" s="241"/>
      <c r="GH613" s="241"/>
      <c r="GI613" s="241"/>
      <c r="GJ613" s="241"/>
      <c r="GK613" s="241"/>
      <c r="GL613" s="241"/>
      <c r="GM613" s="241"/>
      <c r="GN613" s="241"/>
      <c r="GO613" s="241"/>
      <c r="GP613" s="241"/>
      <c r="GQ613" s="241"/>
      <c r="GR613" s="241"/>
      <c r="GS613" s="241"/>
      <c r="GT613" s="241"/>
      <c r="GU613" s="241"/>
      <c r="GV613" s="241"/>
      <c r="GW613" s="241"/>
      <c r="GX613" s="241"/>
      <c r="GY613" s="241"/>
      <c r="GZ613" s="241"/>
      <c r="HA613" s="241"/>
      <c r="HB613" s="241"/>
      <c r="HC613" s="241"/>
      <c r="HD613" s="241"/>
      <c r="HE613" s="241"/>
      <c r="HF613" s="241"/>
    </row>
    <row r="614" spans="1:214" s="299" customFormat="1" ht="15" customHeight="1">
      <c r="A614" s="240"/>
      <c r="B614" s="241"/>
      <c r="C614" s="241"/>
      <c r="D614" s="241"/>
      <c r="E614" s="241"/>
      <c r="F614" s="241"/>
      <c r="G614" s="241"/>
      <c r="H614" s="241"/>
      <c r="I614" s="241"/>
      <c r="J614" s="241"/>
      <c r="K614" s="241"/>
      <c r="L614" s="241"/>
      <c r="M614" s="241"/>
      <c r="N614" s="241"/>
      <c r="O614" s="241"/>
      <c r="P614" s="241"/>
      <c r="Q614" s="241"/>
      <c r="R614" s="241"/>
      <c r="S614" s="241"/>
      <c r="T614" s="241"/>
      <c r="U614" s="241" t="s">
        <v>799</v>
      </c>
      <c r="V614" s="241"/>
      <c r="W614" s="241"/>
      <c r="X614" s="241"/>
      <c r="Y614" s="241"/>
      <c r="Z614" s="241"/>
      <c r="AA614" s="241"/>
      <c r="AB614" s="241"/>
      <c r="AC614" s="241" t="s">
        <v>386</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c r="DD614" s="241"/>
      <c r="DE614" s="241"/>
      <c r="DF614" s="241"/>
      <c r="DG614" s="241"/>
      <c r="DH614" s="241"/>
      <c r="DI614" s="241"/>
      <c r="DJ614" s="241"/>
      <c r="DK614" s="241"/>
      <c r="DL614" s="241"/>
      <c r="DM614" s="241"/>
      <c r="DN614" s="241"/>
      <c r="DO614" s="241"/>
      <c r="DP614" s="241"/>
      <c r="DQ614" s="241"/>
      <c r="DR614" s="241"/>
      <c r="DS614" s="241"/>
      <c r="DT614" s="241"/>
      <c r="DU614" s="241"/>
      <c r="DV614" s="241"/>
      <c r="DW614" s="241"/>
      <c r="DX614" s="241"/>
      <c r="DY614" s="241"/>
      <c r="DZ614" s="241"/>
      <c r="EA614" s="241"/>
      <c r="EB614" s="241"/>
      <c r="EC614" s="241"/>
      <c r="ED614" s="241"/>
      <c r="EE614" s="241"/>
      <c r="EF614" s="241"/>
      <c r="EG614" s="241"/>
      <c r="EH614" s="241"/>
      <c r="EI614" s="241"/>
      <c r="EJ614" s="241"/>
      <c r="EK614" s="241"/>
      <c r="EL614" s="241"/>
      <c r="EM614" s="241"/>
      <c r="EN614" s="241"/>
      <c r="EO614" s="241"/>
      <c r="EP614" s="241"/>
      <c r="EQ614" s="241"/>
      <c r="ER614" s="241"/>
      <c r="ES614" s="241"/>
      <c r="ET614" s="241"/>
      <c r="EU614" s="241"/>
      <c r="EV614" s="241"/>
      <c r="EW614" s="241"/>
      <c r="EX614" s="241"/>
      <c r="EY614" s="241"/>
      <c r="EZ614" s="241"/>
      <c r="FA614" s="241"/>
      <c r="FB614" s="241"/>
      <c r="FC614" s="241"/>
      <c r="FD614" s="241"/>
      <c r="FE614" s="241"/>
      <c r="FF614" s="241"/>
      <c r="FG614" s="241"/>
      <c r="FH614" s="241"/>
      <c r="FI614" s="241"/>
      <c r="FJ614" s="241"/>
      <c r="FK614" s="241"/>
      <c r="FL614" s="241"/>
      <c r="FM614" s="241"/>
      <c r="FN614" s="241"/>
      <c r="FO614" s="241"/>
      <c r="FP614" s="241"/>
      <c r="FQ614" s="241"/>
      <c r="FR614" s="241"/>
      <c r="FS614" s="241"/>
      <c r="FT614" s="241"/>
      <c r="FU614" s="241"/>
      <c r="FV614" s="241"/>
      <c r="FW614" s="241"/>
      <c r="FX614" s="241"/>
      <c r="FY614" s="241"/>
      <c r="FZ614" s="241"/>
      <c r="GA614" s="241"/>
      <c r="GB614" s="241"/>
      <c r="GC614" s="241"/>
      <c r="GD614" s="241"/>
      <c r="GE614" s="241"/>
      <c r="GF614" s="241"/>
      <c r="GG614" s="241"/>
      <c r="GH614" s="241"/>
      <c r="GI614" s="241"/>
      <c r="GJ614" s="241"/>
      <c r="GK614" s="241"/>
      <c r="GL614" s="241"/>
      <c r="GM614" s="241"/>
      <c r="GN614" s="241"/>
      <c r="GO614" s="241"/>
      <c r="GP614" s="241"/>
      <c r="GQ614" s="241"/>
      <c r="GR614" s="241"/>
      <c r="GS614" s="241"/>
      <c r="GT614" s="241"/>
      <c r="GU614" s="241"/>
      <c r="GV614" s="241"/>
      <c r="GW614" s="241"/>
      <c r="GX614" s="241"/>
      <c r="GY614" s="241"/>
      <c r="GZ614" s="241"/>
      <c r="HA614" s="241"/>
      <c r="HB614" s="241"/>
      <c r="HC614" s="241"/>
      <c r="HD614" s="241"/>
      <c r="HE614" s="241"/>
      <c r="HF614" s="241"/>
    </row>
    <row r="615" spans="1:214" s="299" customFormat="1" ht="15" customHeight="1">
      <c r="A615" s="240"/>
      <c r="B615" s="241"/>
      <c r="C615" s="241"/>
      <c r="D615" s="241"/>
      <c r="E615" s="241"/>
      <c r="F615" s="241"/>
      <c r="G615" s="241"/>
      <c r="H615" s="241"/>
      <c r="I615" s="241"/>
      <c r="J615" s="241"/>
      <c r="K615" s="241"/>
      <c r="L615" s="241"/>
      <c r="M615" s="241"/>
      <c r="N615" s="241"/>
      <c r="O615" s="241"/>
      <c r="P615" s="241"/>
      <c r="Q615" s="241"/>
      <c r="R615" s="241"/>
      <c r="S615" s="241"/>
      <c r="T615" s="241"/>
      <c r="U615" s="241" t="s">
        <v>800</v>
      </c>
      <c r="V615" s="241"/>
      <c r="W615" s="241"/>
      <c r="X615" s="241"/>
      <c r="Y615" s="241"/>
      <c r="Z615" s="241"/>
      <c r="AA615" s="241"/>
      <c r="AB615" s="241"/>
      <c r="AC615" s="241" t="s">
        <v>325</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c r="DD615" s="241"/>
      <c r="DE615" s="241"/>
      <c r="DF615" s="241"/>
      <c r="DG615" s="241"/>
      <c r="DH615" s="241"/>
      <c r="DI615" s="241"/>
      <c r="DJ615" s="241"/>
      <c r="DK615" s="241"/>
      <c r="DL615" s="241"/>
      <c r="DM615" s="241"/>
      <c r="DN615" s="241"/>
      <c r="DO615" s="241"/>
      <c r="DP615" s="241"/>
      <c r="DQ615" s="241"/>
      <c r="DR615" s="241"/>
      <c r="DS615" s="241"/>
      <c r="DT615" s="241"/>
      <c r="DU615" s="241"/>
      <c r="DV615" s="241"/>
      <c r="DW615" s="241"/>
      <c r="DX615" s="241"/>
      <c r="DY615" s="241"/>
      <c r="DZ615" s="241"/>
      <c r="EA615" s="241"/>
      <c r="EB615" s="241"/>
      <c r="EC615" s="241"/>
      <c r="ED615" s="241"/>
      <c r="EE615" s="241"/>
      <c r="EF615" s="241"/>
      <c r="EG615" s="241"/>
      <c r="EH615" s="241"/>
      <c r="EI615" s="241"/>
      <c r="EJ615" s="241"/>
      <c r="EK615" s="241"/>
      <c r="EL615" s="241"/>
      <c r="EM615" s="241"/>
      <c r="EN615" s="241"/>
      <c r="EO615" s="241"/>
      <c r="EP615" s="241"/>
      <c r="EQ615" s="241"/>
      <c r="ER615" s="241"/>
      <c r="ES615" s="241"/>
      <c r="ET615" s="241"/>
      <c r="EU615" s="241"/>
      <c r="EV615" s="241"/>
      <c r="EW615" s="241"/>
      <c r="EX615" s="241"/>
      <c r="EY615" s="241"/>
      <c r="EZ615" s="241"/>
      <c r="FA615" s="241"/>
      <c r="FB615" s="241"/>
      <c r="FC615" s="241"/>
      <c r="FD615" s="241"/>
      <c r="FE615" s="241"/>
      <c r="FF615" s="241"/>
      <c r="FG615" s="241"/>
      <c r="FH615" s="241"/>
      <c r="FI615" s="241"/>
      <c r="FJ615" s="241"/>
      <c r="FK615" s="241"/>
      <c r="FL615" s="241"/>
      <c r="FM615" s="241"/>
      <c r="FN615" s="241"/>
      <c r="FO615" s="241"/>
      <c r="FP615" s="241"/>
      <c r="FQ615" s="241"/>
      <c r="FR615" s="241"/>
      <c r="FS615" s="241"/>
      <c r="FT615" s="241"/>
      <c r="FU615" s="241"/>
      <c r="FV615" s="241"/>
      <c r="FW615" s="241"/>
      <c r="FX615" s="241"/>
      <c r="FY615" s="241"/>
      <c r="FZ615" s="241"/>
      <c r="GA615" s="241"/>
      <c r="GB615" s="241"/>
      <c r="GC615" s="241"/>
      <c r="GD615" s="241"/>
      <c r="GE615" s="241"/>
      <c r="GF615" s="241"/>
      <c r="GG615" s="241"/>
      <c r="GH615" s="241"/>
      <c r="GI615" s="241"/>
      <c r="GJ615" s="241"/>
      <c r="GK615" s="241"/>
      <c r="GL615" s="241"/>
      <c r="GM615" s="241"/>
      <c r="GN615" s="241"/>
      <c r="GO615" s="241"/>
      <c r="GP615" s="241"/>
      <c r="GQ615" s="241"/>
      <c r="GR615" s="241"/>
      <c r="GS615" s="241"/>
      <c r="GT615" s="241"/>
      <c r="GU615" s="241"/>
      <c r="GV615" s="241"/>
      <c r="GW615" s="241"/>
      <c r="GX615" s="241"/>
      <c r="GY615" s="241"/>
      <c r="GZ615" s="241"/>
      <c r="HA615" s="241"/>
      <c r="HB615" s="241"/>
      <c r="HC615" s="241"/>
      <c r="HD615" s="241"/>
      <c r="HE615" s="241"/>
      <c r="HF615" s="241"/>
    </row>
    <row r="616" spans="1:214" s="299" customFormat="1" ht="15" customHeight="1">
      <c r="A616" s="240"/>
      <c r="B616" s="241"/>
      <c r="C616" s="241"/>
      <c r="D616" s="241"/>
      <c r="E616" s="241"/>
      <c r="F616" s="241"/>
      <c r="G616" s="241"/>
      <c r="H616" s="241"/>
      <c r="I616" s="241"/>
      <c r="J616" s="241"/>
      <c r="K616" s="241"/>
      <c r="L616" s="241"/>
      <c r="M616" s="241"/>
      <c r="N616" s="241"/>
      <c r="O616" s="241"/>
      <c r="P616" s="241"/>
      <c r="Q616" s="241"/>
      <c r="R616" s="241"/>
      <c r="S616" s="241"/>
      <c r="T616" s="241"/>
      <c r="U616" s="241" t="s">
        <v>801</v>
      </c>
      <c r="V616" s="241"/>
      <c r="W616" s="241"/>
      <c r="X616" s="241"/>
      <c r="Y616" s="241"/>
      <c r="Z616" s="241"/>
      <c r="AA616" s="241"/>
      <c r="AB616" s="241"/>
      <c r="AC616" s="241" t="s">
        <v>309</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c r="DD616" s="241"/>
      <c r="DE616" s="241"/>
      <c r="DF616" s="241"/>
      <c r="DG616" s="241"/>
      <c r="DH616" s="241"/>
      <c r="DI616" s="241"/>
      <c r="DJ616" s="241"/>
      <c r="DK616" s="241"/>
      <c r="DL616" s="241"/>
      <c r="DM616" s="241"/>
      <c r="DN616" s="241"/>
      <c r="DO616" s="241"/>
      <c r="DP616" s="241"/>
      <c r="DQ616" s="241"/>
      <c r="DR616" s="241"/>
      <c r="DS616" s="241"/>
      <c r="DT616" s="241"/>
      <c r="DU616" s="241"/>
      <c r="DV616" s="241"/>
      <c r="DW616" s="241"/>
      <c r="DX616" s="241"/>
      <c r="DY616" s="241"/>
      <c r="DZ616" s="241"/>
      <c r="EA616" s="241"/>
      <c r="EB616" s="241"/>
      <c r="EC616" s="241"/>
      <c r="ED616" s="241"/>
      <c r="EE616" s="241"/>
      <c r="EF616" s="241"/>
      <c r="EG616" s="241"/>
      <c r="EH616" s="241"/>
      <c r="EI616" s="241"/>
      <c r="EJ616" s="241"/>
      <c r="EK616" s="241"/>
      <c r="EL616" s="241"/>
      <c r="EM616" s="241"/>
      <c r="EN616" s="241"/>
      <c r="EO616" s="241"/>
      <c r="EP616" s="241"/>
      <c r="EQ616" s="241"/>
      <c r="ER616" s="241"/>
      <c r="ES616" s="241"/>
      <c r="ET616" s="241"/>
      <c r="EU616" s="241"/>
      <c r="EV616" s="241"/>
      <c r="EW616" s="241"/>
      <c r="EX616" s="241"/>
      <c r="EY616" s="241"/>
      <c r="EZ616" s="241"/>
      <c r="FA616" s="241"/>
      <c r="FB616" s="241"/>
      <c r="FC616" s="241"/>
      <c r="FD616" s="241"/>
      <c r="FE616" s="241"/>
      <c r="FF616" s="241"/>
      <c r="FG616" s="241"/>
      <c r="FH616" s="241"/>
      <c r="FI616" s="241"/>
      <c r="FJ616" s="241"/>
      <c r="FK616" s="241"/>
      <c r="FL616" s="241"/>
      <c r="FM616" s="241"/>
      <c r="FN616" s="241"/>
      <c r="FO616" s="241"/>
      <c r="FP616" s="241"/>
      <c r="FQ616" s="241"/>
      <c r="FR616" s="241"/>
      <c r="FS616" s="241"/>
      <c r="FT616" s="241"/>
      <c r="FU616" s="241"/>
      <c r="FV616" s="241"/>
      <c r="FW616" s="241"/>
      <c r="FX616" s="241"/>
      <c r="FY616" s="241"/>
      <c r="FZ616" s="241"/>
      <c r="GA616" s="241"/>
      <c r="GB616" s="241"/>
      <c r="GC616" s="241"/>
      <c r="GD616" s="241"/>
      <c r="GE616" s="241"/>
      <c r="GF616" s="241"/>
      <c r="GG616" s="241"/>
      <c r="GH616" s="241"/>
      <c r="GI616" s="241"/>
      <c r="GJ616" s="241"/>
      <c r="GK616" s="241"/>
      <c r="GL616" s="241"/>
      <c r="GM616" s="241"/>
      <c r="GN616" s="241"/>
      <c r="GO616" s="241"/>
      <c r="GP616" s="241"/>
      <c r="GQ616" s="241"/>
      <c r="GR616" s="241"/>
      <c r="GS616" s="241"/>
      <c r="GT616" s="241"/>
      <c r="GU616" s="241"/>
      <c r="GV616" s="241"/>
      <c r="GW616" s="241"/>
      <c r="GX616" s="241"/>
      <c r="GY616" s="241"/>
      <c r="GZ616" s="241"/>
      <c r="HA616" s="241"/>
      <c r="HB616" s="241"/>
      <c r="HC616" s="241"/>
      <c r="HD616" s="241"/>
      <c r="HE616" s="241"/>
      <c r="HF616" s="241"/>
    </row>
    <row r="617" spans="1:214" s="299" customFormat="1" ht="15" customHeight="1">
      <c r="A617" s="240"/>
      <c r="B617" s="241"/>
      <c r="C617" s="241"/>
      <c r="D617" s="241"/>
      <c r="E617" s="241"/>
      <c r="F617" s="241"/>
      <c r="G617" s="241"/>
      <c r="H617" s="241"/>
      <c r="I617" s="241"/>
      <c r="J617" s="241"/>
      <c r="K617" s="241"/>
      <c r="L617" s="241"/>
      <c r="M617" s="241"/>
      <c r="N617" s="241"/>
      <c r="O617" s="241"/>
      <c r="P617" s="241"/>
      <c r="Q617" s="241"/>
      <c r="R617" s="241"/>
      <c r="S617" s="241"/>
      <c r="T617" s="241"/>
      <c r="U617" s="241" t="s">
        <v>802</v>
      </c>
      <c r="V617" s="241"/>
      <c r="W617" s="241"/>
      <c r="X617" s="241"/>
      <c r="Y617" s="241"/>
      <c r="Z617" s="241"/>
      <c r="AA617" s="241"/>
      <c r="AB617" s="241"/>
      <c r="AC617" s="241" t="s">
        <v>322</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c r="DD617" s="241"/>
      <c r="DE617" s="241"/>
      <c r="DF617" s="241"/>
      <c r="DG617" s="241"/>
      <c r="DH617" s="241"/>
      <c r="DI617" s="241"/>
      <c r="DJ617" s="241"/>
      <c r="DK617" s="241"/>
      <c r="DL617" s="241"/>
      <c r="DM617" s="241"/>
      <c r="DN617" s="241"/>
      <c r="DO617" s="241"/>
      <c r="DP617" s="241"/>
      <c r="DQ617" s="241"/>
      <c r="DR617" s="241"/>
      <c r="DS617" s="241"/>
      <c r="DT617" s="241"/>
      <c r="DU617" s="241"/>
      <c r="DV617" s="241"/>
      <c r="DW617" s="241"/>
      <c r="DX617" s="241"/>
      <c r="DY617" s="241"/>
      <c r="DZ617" s="241"/>
      <c r="EA617" s="241"/>
      <c r="EB617" s="241"/>
      <c r="EC617" s="241"/>
      <c r="ED617" s="241"/>
      <c r="EE617" s="241"/>
      <c r="EF617" s="241"/>
      <c r="EG617" s="241"/>
      <c r="EH617" s="241"/>
      <c r="EI617" s="241"/>
      <c r="EJ617" s="241"/>
      <c r="EK617" s="241"/>
      <c r="EL617" s="241"/>
      <c r="EM617" s="241"/>
      <c r="EN617" s="241"/>
      <c r="EO617" s="241"/>
      <c r="EP617" s="241"/>
      <c r="EQ617" s="241"/>
      <c r="ER617" s="241"/>
      <c r="ES617" s="241"/>
      <c r="ET617" s="241"/>
      <c r="EU617" s="241"/>
      <c r="EV617" s="241"/>
      <c r="EW617" s="241"/>
      <c r="EX617" s="241"/>
      <c r="EY617" s="241"/>
      <c r="EZ617" s="241"/>
      <c r="FA617" s="241"/>
      <c r="FB617" s="241"/>
      <c r="FC617" s="241"/>
      <c r="FD617" s="241"/>
      <c r="FE617" s="241"/>
      <c r="FF617" s="241"/>
      <c r="FG617" s="241"/>
      <c r="FH617" s="241"/>
      <c r="FI617" s="241"/>
      <c r="FJ617" s="241"/>
      <c r="FK617" s="241"/>
      <c r="FL617" s="241"/>
      <c r="FM617" s="241"/>
      <c r="FN617" s="241"/>
      <c r="FO617" s="241"/>
      <c r="FP617" s="241"/>
      <c r="FQ617" s="241"/>
      <c r="FR617" s="241"/>
      <c r="FS617" s="241"/>
      <c r="FT617" s="241"/>
      <c r="FU617" s="241"/>
      <c r="FV617" s="241"/>
      <c r="FW617" s="241"/>
      <c r="FX617" s="241"/>
      <c r="FY617" s="241"/>
      <c r="FZ617" s="241"/>
      <c r="GA617" s="241"/>
      <c r="GB617" s="241"/>
      <c r="GC617" s="241"/>
      <c r="GD617" s="241"/>
      <c r="GE617" s="241"/>
      <c r="GF617" s="241"/>
      <c r="GG617" s="241"/>
      <c r="GH617" s="241"/>
      <c r="GI617" s="241"/>
      <c r="GJ617" s="241"/>
      <c r="GK617" s="241"/>
      <c r="GL617" s="241"/>
      <c r="GM617" s="241"/>
      <c r="GN617" s="241"/>
      <c r="GO617" s="241"/>
      <c r="GP617" s="241"/>
      <c r="GQ617" s="241"/>
      <c r="GR617" s="241"/>
      <c r="GS617" s="241"/>
      <c r="GT617" s="241"/>
      <c r="GU617" s="241"/>
      <c r="GV617" s="241"/>
      <c r="GW617" s="241"/>
      <c r="GX617" s="241"/>
      <c r="GY617" s="241"/>
      <c r="GZ617" s="241"/>
      <c r="HA617" s="241"/>
      <c r="HB617" s="241"/>
      <c r="HC617" s="241"/>
      <c r="HD617" s="241"/>
      <c r="HE617" s="241"/>
      <c r="HF617" s="241"/>
    </row>
    <row r="618" spans="1:214" s="299" customFormat="1" ht="15" customHeight="1">
      <c r="A618" s="240"/>
      <c r="B618" s="241"/>
      <c r="C618" s="241"/>
      <c r="D618" s="241"/>
      <c r="E618" s="241"/>
      <c r="F618" s="241"/>
      <c r="G618" s="241"/>
      <c r="H618" s="241"/>
      <c r="I618" s="241"/>
      <c r="J618" s="241"/>
      <c r="K618" s="241"/>
      <c r="L618" s="241"/>
      <c r="M618" s="241"/>
      <c r="N618" s="241"/>
      <c r="O618" s="241"/>
      <c r="P618" s="241"/>
      <c r="Q618" s="241"/>
      <c r="R618" s="241"/>
      <c r="S618" s="241"/>
      <c r="T618" s="241"/>
      <c r="U618" s="241" t="s">
        <v>803</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c r="DD618" s="241"/>
      <c r="DE618" s="241"/>
      <c r="DF618" s="241"/>
      <c r="DG618" s="241"/>
      <c r="DH618" s="241"/>
      <c r="DI618" s="241"/>
      <c r="DJ618" s="241"/>
      <c r="DK618" s="241"/>
      <c r="DL618" s="241"/>
      <c r="DM618" s="241"/>
      <c r="DN618" s="241"/>
      <c r="DO618" s="241"/>
      <c r="DP618" s="241"/>
      <c r="DQ618" s="241"/>
      <c r="DR618" s="241"/>
      <c r="DS618" s="241"/>
      <c r="DT618" s="241"/>
      <c r="DU618" s="241"/>
      <c r="DV618" s="241"/>
      <c r="DW618" s="241"/>
      <c r="DX618" s="241"/>
      <c r="DY618" s="241"/>
      <c r="DZ618" s="241"/>
      <c r="EA618" s="241"/>
      <c r="EB618" s="241"/>
      <c r="EC618" s="241"/>
      <c r="ED618" s="241"/>
      <c r="EE618" s="241"/>
      <c r="EF618" s="241"/>
      <c r="EG618" s="241"/>
      <c r="EH618" s="241"/>
      <c r="EI618" s="241"/>
      <c r="EJ618" s="241"/>
      <c r="EK618" s="241"/>
      <c r="EL618" s="241"/>
      <c r="EM618" s="241"/>
      <c r="EN618" s="241"/>
      <c r="EO618" s="241"/>
      <c r="EP618" s="241"/>
      <c r="EQ618" s="241"/>
      <c r="ER618" s="241"/>
      <c r="ES618" s="241"/>
      <c r="ET618" s="241"/>
      <c r="EU618" s="241"/>
      <c r="EV618" s="241"/>
      <c r="EW618" s="241"/>
      <c r="EX618" s="241"/>
      <c r="EY618" s="241"/>
      <c r="EZ618" s="241"/>
      <c r="FA618" s="241"/>
      <c r="FB618" s="241"/>
      <c r="FC618" s="241"/>
      <c r="FD618" s="241"/>
      <c r="FE618" s="241"/>
      <c r="FF618" s="241"/>
      <c r="FG618" s="241"/>
      <c r="FH618" s="241"/>
      <c r="FI618" s="241"/>
      <c r="FJ618" s="241"/>
      <c r="FK618" s="241"/>
      <c r="FL618" s="241"/>
      <c r="FM618" s="241"/>
      <c r="FN618" s="241"/>
      <c r="FO618" s="241"/>
      <c r="FP618" s="241"/>
      <c r="FQ618" s="241"/>
      <c r="FR618" s="241"/>
      <c r="FS618" s="241"/>
      <c r="FT618" s="241"/>
      <c r="FU618" s="241"/>
      <c r="FV618" s="241"/>
      <c r="FW618" s="241"/>
      <c r="FX618" s="241"/>
      <c r="FY618" s="241"/>
      <c r="FZ618" s="241"/>
      <c r="GA618" s="241"/>
      <c r="GB618" s="241"/>
      <c r="GC618" s="241"/>
      <c r="GD618" s="241"/>
      <c r="GE618" s="241"/>
      <c r="GF618" s="241"/>
      <c r="GG618" s="241"/>
      <c r="GH618" s="241"/>
      <c r="GI618" s="241"/>
      <c r="GJ618" s="241"/>
      <c r="GK618" s="241"/>
      <c r="GL618" s="241"/>
      <c r="GM618" s="241"/>
      <c r="GN618" s="241"/>
      <c r="GO618" s="241"/>
      <c r="GP618" s="241"/>
      <c r="GQ618" s="241"/>
      <c r="GR618" s="241"/>
      <c r="GS618" s="241"/>
      <c r="GT618" s="241"/>
      <c r="GU618" s="241"/>
      <c r="GV618" s="241"/>
      <c r="GW618" s="241"/>
      <c r="GX618" s="241"/>
      <c r="GY618" s="241"/>
      <c r="GZ618" s="241"/>
      <c r="HA618" s="241"/>
      <c r="HB618" s="241"/>
      <c r="HC618" s="241"/>
      <c r="HD618" s="241"/>
      <c r="HE618" s="241"/>
      <c r="HF618" s="241"/>
    </row>
    <row r="619" spans="1:214" s="299" customFormat="1" ht="15" customHeight="1">
      <c r="A619" s="240"/>
      <c r="B619" s="241"/>
      <c r="C619" s="241"/>
      <c r="D619" s="241"/>
      <c r="E619" s="241"/>
      <c r="F619" s="241"/>
      <c r="G619" s="241"/>
      <c r="H619" s="241"/>
      <c r="I619" s="241"/>
      <c r="J619" s="241"/>
      <c r="K619" s="241"/>
      <c r="L619" s="241"/>
      <c r="M619" s="241"/>
      <c r="N619" s="241"/>
      <c r="O619" s="241"/>
      <c r="P619" s="241"/>
      <c r="Q619" s="241"/>
      <c r="R619" s="241"/>
      <c r="S619" s="241"/>
      <c r="T619" s="241"/>
      <c r="U619" s="241" t="s">
        <v>804</v>
      </c>
      <c r="V619" s="241"/>
      <c r="W619" s="241"/>
      <c r="X619" s="241"/>
      <c r="Y619" s="241"/>
      <c r="Z619" s="241"/>
      <c r="AA619" s="241"/>
      <c r="AB619" s="241"/>
      <c r="AC619" s="241" t="s">
        <v>325</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c r="DD619" s="241"/>
      <c r="DE619" s="241"/>
      <c r="DF619" s="241"/>
      <c r="DG619" s="241"/>
      <c r="DH619" s="241"/>
      <c r="DI619" s="241"/>
      <c r="DJ619" s="241"/>
      <c r="DK619" s="241"/>
      <c r="DL619" s="241"/>
      <c r="DM619" s="241"/>
      <c r="DN619" s="241"/>
      <c r="DO619" s="241"/>
      <c r="DP619" s="241"/>
      <c r="DQ619" s="241"/>
      <c r="DR619" s="241"/>
      <c r="DS619" s="241"/>
      <c r="DT619" s="241"/>
      <c r="DU619" s="241"/>
      <c r="DV619" s="241"/>
      <c r="DW619" s="241"/>
      <c r="DX619" s="241"/>
      <c r="DY619" s="241"/>
      <c r="DZ619" s="241"/>
      <c r="EA619" s="241"/>
      <c r="EB619" s="241"/>
      <c r="EC619" s="241"/>
      <c r="ED619" s="241"/>
      <c r="EE619" s="241"/>
      <c r="EF619" s="241"/>
      <c r="EG619" s="241"/>
      <c r="EH619" s="241"/>
      <c r="EI619" s="241"/>
      <c r="EJ619" s="241"/>
      <c r="EK619" s="241"/>
      <c r="EL619" s="241"/>
      <c r="EM619" s="241"/>
      <c r="EN619" s="241"/>
      <c r="EO619" s="241"/>
      <c r="EP619" s="241"/>
      <c r="EQ619" s="241"/>
      <c r="ER619" s="241"/>
      <c r="ES619" s="241"/>
      <c r="ET619" s="241"/>
      <c r="EU619" s="241"/>
      <c r="EV619" s="241"/>
      <c r="EW619" s="241"/>
      <c r="EX619" s="241"/>
      <c r="EY619" s="241"/>
      <c r="EZ619" s="241"/>
      <c r="FA619" s="241"/>
      <c r="FB619" s="241"/>
      <c r="FC619" s="241"/>
      <c r="FD619" s="241"/>
      <c r="FE619" s="241"/>
      <c r="FF619" s="241"/>
      <c r="FG619" s="241"/>
      <c r="FH619" s="241"/>
      <c r="FI619" s="241"/>
      <c r="FJ619" s="241"/>
      <c r="FK619" s="241"/>
      <c r="FL619" s="241"/>
      <c r="FM619" s="241"/>
      <c r="FN619" s="241"/>
      <c r="FO619" s="241"/>
      <c r="FP619" s="241"/>
      <c r="FQ619" s="241"/>
      <c r="FR619" s="241"/>
      <c r="FS619" s="241"/>
      <c r="FT619" s="241"/>
      <c r="FU619" s="241"/>
      <c r="FV619" s="241"/>
      <c r="FW619" s="241"/>
      <c r="FX619" s="241"/>
      <c r="FY619" s="241"/>
      <c r="FZ619" s="241"/>
      <c r="GA619" s="241"/>
      <c r="GB619" s="241"/>
      <c r="GC619" s="241"/>
      <c r="GD619" s="241"/>
      <c r="GE619" s="241"/>
      <c r="GF619" s="241"/>
      <c r="GG619" s="241"/>
      <c r="GH619" s="241"/>
      <c r="GI619" s="241"/>
      <c r="GJ619" s="241"/>
      <c r="GK619" s="241"/>
      <c r="GL619" s="241"/>
      <c r="GM619" s="241"/>
      <c r="GN619" s="241"/>
      <c r="GO619" s="241"/>
      <c r="GP619" s="241"/>
      <c r="GQ619" s="241"/>
      <c r="GR619" s="241"/>
      <c r="GS619" s="241"/>
      <c r="GT619" s="241"/>
      <c r="GU619" s="241"/>
      <c r="GV619" s="241"/>
      <c r="GW619" s="241"/>
      <c r="GX619" s="241"/>
      <c r="GY619" s="241"/>
      <c r="GZ619" s="241"/>
      <c r="HA619" s="241"/>
      <c r="HB619" s="241"/>
      <c r="HC619" s="241"/>
      <c r="HD619" s="241"/>
      <c r="HE619" s="241"/>
      <c r="HF619" s="241"/>
    </row>
    <row r="620" spans="1:214" s="299" customFormat="1" ht="15" customHeight="1">
      <c r="A620" s="240"/>
      <c r="B620" s="241"/>
      <c r="C620" s="241"/>
      <c r="D620" s="241"/>
      <c r="E620" s="241"/>
      <c r="F620" s="241"/>
      <c r="G620" s="241"/>
      <c r="H620" s="241"/>
      <c r="I620" s="241"/>
      <c r="J620" s="241"/>
      <c r="K620" s="241"/>
      <c r="L620" s="241"/>
      <c r="M620" s="241"/>
      <c r="N620" s="241"/>
      <c r="O620" s="241"/>
      <c r="P620" s="241"/>
      <c r="Q620" s="241"/>
      <c r="R620" s="241"/>
      <c r="S620" s="241"/>
      <c r="T620" s="241"/>
      <c r="U620" s="241" t="s">
        <v>805</v>
      </c>
      <c r="V620" s="241"/>
      <c r="W620" s="241"/>
      <c r="X620" s="241"/>
      <c r="Y620" s="241"/>
      <c r="Z620" s="241"/>
      <c r="AA620" s="241"/>
      <c r="AB620" s="241"/>
      <c r="AC620" s="241" t="s">
        <v>386</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c r="DD620" s="241"/>
      <c r="DE620" s="241"/>
      <c r="DF620" s="241"/>
      <c r="DG620" s="241"/>
      <c r="DH620" s="241"/>
      <c r="DI620" s="241"/>
      <c r="DJ620" s="241"/>
      <c r="DK620" s="241"/>
      <c r="DL620" s="241"/>
      <c r="DM620" s="241"/>
      <c r="DN620" s="241"/>
      <c r="DO620" s="241"/>
      <c r="DP620" s="241"/>
      <c r="DQ620" s="241"/>
      <c r="DR620" s="241"/>
      <c r="DS620" s="241"/>
      <c r="DT620" s="241"/>
      <c r="DU620" s="241"/>
      <c r="DV620" s="241"/>
      <c r="DW620" s="241"/>
      <c r="DX620" s="241"/>
      <c r="DY620" s="241"/>
      <c r="DZ620" s="241"/>
      <c r="EA620" s="241"/>
      <c r="EB620" s="241"/>
      <c r="EC620" s="241"/>
      <c r="ED620" s="241"/>
      <c r="EE620" s="241"/>
      <c r="EF620" s="241"/>
      <c r="EG620" s="241"/>
      <c r="EH620" s="241"/>
      <c r="EI620" s="241"/>
      <c r="EJ620" s="241"/>
      <c r="EK620" s="241"/>
      <c r="EL620" s="241"/>
      <c r="EM620" s="241"/>
      <c r="EN620" s="241"/>
      <c r="EO620" s="241"/>
      <c r="EP620" s="241"/>
      <c r="EQ620" s="241"/>
      <c r="ER620" s="241"/>
      <c r="ES620" s="241"/>
      <c r="ET620" s="241"/>
      <c r="EU620" s="241"/>
      <c r="EV620" s="241"/>
      <c r="EW620" s="241"/>
      <c r="EX620" s="241"/>
      <c r="EY620" s="241"/>
      <c r="EZ620" s="241"/>
      <c r="FA620" s="241"/>
      <c r="FB620" s="241"/>
      <c r="FC620" s="241"/>
      <c r="FD620" s="241"/>
      <c r="FE620" s="241"/>
      <c r="FF620" s="241"/>
      <c r="FG620" s="241"/>
      <c r="FH620" s="241"/>
      <c r="FI620" s="241"/>
      <c r="FJ620" s="241"/>
      <c r="FK620" s="241"/>
      <c r="FL620" s="241"/>
      <c r="FM620" s="241"/>
      <c r="FN620" s="241"/>
      <c r="FO620" s="241"/>
      <c r="FP620" s="241"/>
      <c r="FQ620" s="241"/>
      <c r="FR620" s="241"/>
      <c r="FS620" s="241"/>
      <c r="FT620" s="241"/>
      <c r="FU620" s="241"/>
      <c r="FV620" s="241"/>
      <c r="FW620" s="241"/>
      <c r="FX620" s="241"/>
      <c r="FY620" s="241"/>
      <c r="FZ620" s="241"/>
      <c r="GA620" s="241"/>
      <c r="GB620" s="241"/>
      <c r="GC620" s="241"/>
      <c r="GD620" s="241"/>
      <c r="GE620" s="241"/>
      <c r="GF620" s="241"/>
      <c r="GG620" s="241"/>
      <c r="GH620" s="241"/>
      <c r="GI620" s="241"/>
      <c r="GJ620" s="241"/>
      <c r="GK620" s="241"/>
      <c r="GL620" s="241"/>
      <c r="GM620" s="241"/>
      <c r="GN620" s="241"/>
      <c r="GO620" s="241"/>
      <c r="GP620" s="241"/>
      <c r="GQ620" s="241"/>
      <c r="GR620" s="241"/>
      <c r="GS620" s="241"/>
      <c r="GT620" s="241"/>
      <c r="GU620" s="241"/>
      <c r="GV620" s="241"/>
      <c r="GW620" s="241"/>
      <c r="GX620" s="241"/>
      <c r="GY620" s="241"/>
      <c r="GZ620" s="241"/>
      <c r="HA620" s="241"/>
      <c r="HB620" s="241"/>
      <c r="HC620" s="241"/>
      <c r="HD620" s="241"/>
      <c r="HE620" s="241"/>
      <c r="HF620" s="241"/>
    </row>
    <row r="621" spans="1:214" s="299" customFormat="1" ht="15" customHeight="1">
      <c r="A621" s="240"/>
      <c r="B621" s="241"/>
      <c r="C621" s="241"/>
      <c r="D621" s="241"/>
      <c r="E621" s="241"/>
      <c r="F621" s="241"/>
      <c r="G621" s="241"/>
      <c r="H621" s="241"/>
      <c r="I621" s="241"/>
      <c r="J621" s="241"/>
      <c r="K621" s="241"/>
      <c r="L621" s="241"/>
      <c r="M621" s="241"/>
      <c r="N621" s="241"/>
      <c r="O621" s="241"/>
      <c r="P621" s="241"/>
      <c r="Q621" s="241"/>
      <c r="R621" s="241"/>
      <c r="S621" s="241"/>
      <c r="T621" s="241"/>
      <c r="U621" s="241" t="s">
        <v>806</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c r="DD621" s="241"/>
      <c r="DE621" s="241"/>
      <c r="DF621" s="241"/>
      <c r="DG621" s="241"/>
      <c r="DH621" s="241"/>
      <c r="DI621" s="241"/>
      <c r="DJ621" s="241"/>
      <c r="DK621" s="241"/>
      <c r="DL621" s="241"/>
      <c r="DM621" s="241"/>
      <c r="DN621" s="241"/>
      <c r="DO621" s="241"/>
      <c r="DP621" s="241"/>
      <c r="DQ621" s="241"/>
      <c r="DR621" s="241"/>
      <c r="DS621" s="241"/>
      <c r="DT621" s="241"/>
      <c r="DU621" s="241"/>
      <c r="DV621" s="241"/>
      <c r="DW621" s="241"/>
      <c r="DX621" s="241"/>
      <c r="DY621" s="241"/>
      <c r="DZ621" s="241"/>
      <c r="EA621" s="241"/>
      <c r="EB621" s="241"/>
      <c r="EC621" s="241"/>
      <c r="ED621" s="241"/>
      <c r="EE621" s="241"/>
      <c r="EF621" s="241"/>
      <c r="EG621" s="241"/>
      <c r="EH621" s="241"/>
      <c r="EI621" s="241"/>
      <c r="EJ621" s="241"/>
      <c r="EK621" s="241"/>
      <c r="EL621" s="241"/>
      <c r="EM621" s="241"/>
      <c r="EN621" s="241"/>
      <c r="EO621" s="241"/>
      <c r="EP621" s="241"/>
      <c r="EQ621" s="241"/>
      <c r="ER621" s="241"/>
      <c r="ES621" s="241"/>
      <c r="ET621" s="241"/>
      <c r="EU621" s="241"/>
      <c r="EV621" s="241"/>
      <c r="EW621" s="241"/>
      <c r="EX621" s="241"/>
      <c r="EY621" s="241"/>
      <c r="EZ621" s="241"/>
      <c r="FA621" s="241"/>
      <c r="FB621" s="241"/>
      <c r="FC621" s="241"/>
      <c r="FD621" s="241"/>
      <c r="FE621" s="241"/>
      <c r="FF621" s="241"/>
      <c r="FG621" s="241"/>
      <c r="FH621" s="241"/>
      <c r="FI621" s="241"/>
      <c r="FJ621" s="241"/>
      <c r="FK621" s="241"/>
      <c r="FL621" s="241"/>
      <c r="FM621" s="241"/>
      <c r="FN621" s="241"/>
      <c r="FO621" s="241"/>
      <c r="FP621" s="241"/>
      <c r="FQ621" s="241"/>
      <c r="FR621" s="241"/>
      <c r="FS621" s="241"/>
      <c r="FT621" s="241"/>
      <c r="FU621" s="241"/>
      <c r="FV621" s="241"/>
      <c r="FW621" s="241"/>
      <c r="FX621" s="241"/>
      <c r="FY621" s="241"/>
      <c r="FZ621" s="241"/>
      <c r="GA621" s="241"/>
      <c r="GB621" s="241"/>
      <c r="GC621" s="241"/>
      <c r="GD621" s="241"/>
      <c r="GE621" s="241"/>
      <c r="GF621" s="241"/>
      <c r="GG621" s="241"/>
      <c r="GH621" s="241"/>
      <c r="GI621" s="241"/>
      <c r="GJ621" s="241"/>
      <c r="GK621" s="241"/>
      <c r="GL621" s="241"/>
      <c r="GM621" s="241"/>
      <c r="GN621" s="241"/>
      <c r="GO621" s="241"/>
      <c r="GP621" s="241"/>
      <c r="GQ621" s="241"/>
      <c r="GR621" s="241"/>
      <c r="GS621" s="241"/>
      <c r="GT621" s="241"/>
      <c r="GU621" s="241"/>
      <c r="GV621" s="241"/>
      <c r="GW621" s="241"/>
      <c r="GX621" s="241"/>
      <c r="GY621" s="241"/>
      <c r="GZ621" s="241"/>
      <c r="HA621" s="241"/>
      <c r="HB621" s="241"/>
      <c r="HC621" s="241"/>
      <c r="HD621" s="241"/>
      <c r="HE621" s="241"/>
      <c r="HF621" s="241"/>
    </row>
    <row r="622" spans="1:214" s="299" customFormat="1" ht="15" customHeight="1">
      <c r="A622" s="240"/>
      <c r="B622" s="241"/>
      <c r="C622" s="241"/>
      <c r="D622" s="241"/>
      <c r="E622" s="241"/>
      <c r="F622" s="241"/>
      <c r="G622" s="241"/>
      <c r="H622" s="241"/>
      <c r="I622" s="241"/>
      <c r="J622" s="241"/>
      <c r="K622" s="241"/>
      <c r="L622" s="241"/>
      <c r="M622" s="241"/>
      <c r="N622" s="241"/>
      <c r="O622" s="241"/>
      <c r="P622" s="241"/>
      <c r="Q622" s="241"/>
      <c r="R622" s="241"/>
      <c r="S622" s="241"/>
      <c r="T622" s="241"/>
      <c r="U622" s="241" t="s">
        <v>807</v>
      </c>
      <c r="V622" s="241"/>
      <c r="W622" s="241"/>
      <c r="X622" s="241"/>
      <c r="Y622" s="241"/>
      <c r="Z622" s="241"/>
      <c r="AA622" s="241"/>
      <c r="AB622" s="241"/>
      <c r="AC622" s="241" t="s">
        <v>311</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c r="CJ622" s="241"/>
      <c r="CK622" s="241"/>
      <c r="CL622" s="241"/>
      <c r="CM622" s="241"/>
      <c r="CN622" s="241"/>
      <c r="CO622" s="241"/>
      <c r="CP622" s="241"/>
      <c r="CQ622" s="241"/>
      <c r="CR622" s="241"/>
      <c r="CS622" s="241"/>
      <c r="CT622" s="241"/>
      <c r="CU622" s="241"/>
      <c r="CV622" s="241"/>
      <c r="CW622" s="241"/>
      <c r="CX622" s="241"/>
      <c r="CY622" s="241"/>
      <c r="CZ622" s="241"/>
      <c r="DA622" s="241"/>
      <c r="DB622" s="241"/>
      <c r="DC622" s="241"/>
      <c r="DD622" s="241"/>
      <c r="DE622" s="241"/>
      <c r="DF622" s="241"/>
      <c r="DG622" s="241"/>
      <c r="DH622" s="241"/>
      <c r="DI622" s="241"/>
      <c r="DJ622" s="241"/>
      <c r="DK622" s="241"/>
      <c r="DL622" s="241"/>
      <c r="DM622" s="241"/>
      <c r="DN622" s="241"/>
      <c r="DO622" s="241"/>
      <c r="DP622" s="241"/>
      <c r="DQ622" s="241"/>
      <c r="DR622" s="241"/>
      <c r="DS622" s="241"/>
      <c r="DT622" s="241"/>
      <c r="DU622" s="241"/>
      <c r="DV622" s="241"/>
      <c r="DW622" s="241"/>
      <c r="DX622" s="241"/>
      <c r="DY622" s="241"/>
      <c r="DZ622" s="241"/>
      <c r="EA622" s="241"/>
      <c r="EB622" s="241"/>
      <c r="EC622" s="241"/>
      <c r="ED622" s="241"/>
      <c r="EE622" s="241"/>
      <c r="EF622" s="241"/>
      <c r="EG622" s="241"/>
      <c r="EH622" s="241"/>
      <c r="EI622" s="241"/>
      <c r="EJ622" s="241"/>
      <c r="EK622" s="241"/>
      <c r="EL622" s="241"/>
      <c r="EM622" s="241"/>
      <c r="EN622" s="241"/>
      <c r="EO622" s="241"/>
      <c r="EP622" s="241"/>
      <c r="EQ622" s="241"/>
      <c r="ER622" s="241"/>
      <c r="ES622" s="241"/>
      <c r="ET622" s="241"/>
      <c r="EU622" s="241"/>
      <c r="EV622" s="241"/>
      <c r="EW622" s="241"/>
      <c r="EX622" s="241"/>
      <c r="EY622" s="241"/>
      <c r="EZ622" s="241"/>
      <c r="FA622" s="241"/>
      <c r="FB622" s="241"/>
      <c r="FC622" s="241"/>
      <c r="FD622" s="241"/>
      <c r="FE622" s="241"/>
      <c r="FF622" s="241"/>
      <c r="FG622" s="241"/>
      <c r="FH622" s="241"/>
      <c r="FI622" s="241"/>
      <c r="FJ622" s="241"/>
      <c r="FK622" s="241"/>
      <c r="FL622" s="241"/>
      <c r="FM622" s="241"/>
      <c r="FN622" s="241"/>
      <c r="FO622" s="241"/>
      <c r="FP622" s="241"/>
      <c r="FQ622" s="241"/>
      <c r="FR622" s="241"/>
      <c r="FS622" s="241"/>
      <c r="FT622" s="241"/>
      <c r="FU622" s="241"/>
      <c r="FV622" s="241"/>
      <c r="FW622" s="241"/>
      <c r="FX622" s="241"/>
      <c r="FY622" s="241"/>
      <c r="FZ622" s="241"/>
      <c r="GA622" s="241"/>
      <c r="GB622" s="241"/>
      <c r="GC622" s="241"/>
      <c r="GD622" s="241"/>
      <c r="GE622" s="241"/>
      <c r="GF622" s="241"/>
      <c r="GG622" s="241"/>
      <c r="GH622" s="241"/>
      <c r="GI622" s="241"/>
      <c r="GJ622" s="241"/>
      <c r="GK622" s="241"/>
      <c r="GL622" s="241"/>
      <c r="GM622" s="241"/>
      <c r="GN622" s="241"/>
      <c r="GO622" s="241"/>
      <c r="GP622" s="241"/>
      <c r="GQ622" s="241"/>
      <c r="GR622" s="241"/>
      <c r="GS622" s="241"/>
      <c r="GT622" s="241"/>
      <c r="GU622" s="241"/>
      <c r="GV622" s="241"/>
      <c r="GW622" s="241"/>
      <c r="GX622" s="241"/>
      <c r="GY622" s="241"/>
      <c r="GZ622" s="241"/>
      <c r="HA622" s="241"/>
      <c r="HB622" s="241"/>
      <c r="HC622" s="241"/>
      <c r="HD622" s="241"/>
      <c r="HE622" s="241"/>
      <c r="HF622" s="241"/>
    </row>
    <row r="623" spans="1:214" s="299" customFormat="1" ht="15" customHeight="1">
      <c r="A623" s="240"/>
      <c r="B623" s="241"/>
      <c r="C623" s="241"/>
      <c r="D623" s="241"/>
      <c r="E623" s="241"/>
      <c r="F623" s="241"/>
      <c r="G623" s="241"/>
      <c r="H623" s="241"/>
      <c r="I623" s="241"/>
      <c r="J623" s="241"/>
      <c r="K623" s="241"/>
      <c r="L623" s="241"/>
      <c r="M623" s="241"/>
      <c r="N623" s="241"/>
      <c r="O623" s="241"/>
      <c r="P623" s="241"/>
      <c r="Q623" s="241"/>
      <c r="R623" s="241"/>
      <c r="S623" s="241"/>
      <c r="T623" s="241"/>
      <c r="U623" s="241" t="s">
        <v>808</v>
      </c>
      <c r="V623" s="241"/>
      <c r="W623" s="241"/>
      <c r="X623" s="241"/>
      <c r="Y623" s="241"/>
      <c r="Z623" s="241"/>
      <c r="AA623" s="241"/>
      <c r="AB623" s="241"/>
      <c r="AC623" s="241" t="s">
        <v>350</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c r="CJ623" s="241"/>
      <c r="CK623" s="241"/>
      <c r="CL623" s="241"/>
      <c r="CM623" s="241"/>
      <c r="CN623" s="241"/>
      <c r="CO623" s="241"/>
      <c r="CP623" s="241"/>
      <c r="CQ623" s="241"/>
      <c r="CR623" s="241"/>
      <c r="CS623" s="241"/>
      <c r="CT623" s="241"/>
      <c r="CU623" s="241"/>
      <c r="CV623" s="241"/>
      <c r="CW623" s="241"/>
      <c r="CX623" s="241"/>
      <c r="CY623" s="241"/>
      <c r="CZ623" s="241"/>
      <c r="DA623" s="241"/>
      <c r="DB623" s="241"/>
      <c r="DC623" s="241"/>
      <c r="DD623" s="241"/>
      <c r="DE623" s="241"/>
      <c r="DF623" s="241"/>
      <c r="DG623" s="241"/>
      <c r="DH623" s="241"/>
      <c r="DI623" s="241"/>
      <c r="DJ623" s="241"/>
      <c r="DK623" s="241"/>
      <c r="DL623" s="241"/>
      <c r="DM623" s="241"/>
      <c r="DN623" s="241"/>
      <c r="DO623" s="241"/>
      <c r="DP623" s="241"/>
      <c r="DQ623" s="241"/>
      <c r="DR623" s="241"/>
      <c r="DS623" s="241"/>
      <c r="DT623" s="241"/>
      <c r="DU623" s="241"/>
      <c r="DV623" s="241"/>
      <c r="DW623" s="241"/>
      <c r="DX623" s="241"/>
      <c r="DY623" s="241"/>
      <c r="DZ623" s="241"/>
      <c r="EA623" s="241"/>
      <c r="EB623" s="241"/>
      <c r="EC623" s="241"/>
      <c r="ED623" s="241"/>
      <c r="EE623" s="241"/>
      <c r="EF623" s="241"/>
      <c r="EG623" s="241"/>
      <c r="EH623" s="241"/>
      <c r="EI623" s="241"/>
      <c r="EJ623" s="241"/>
      <c r="EK623" s="241"/>
      <c r="EL623" s="241"/>
      <c r="EM623" s="241"/>
      <c r="EN623" s="241"/>
      <c r="EO623" s="241"/>
      <c r="EP623" s="241"/>
      <c r="EQ623" s="241"/>
      <c r="ER623" s="241"/>
      <c r="ES623" s="241"/>
      <c r="ET623" s="241"/>
      <c r="EU623" s="241"/>
      <c r="EV623" s="241"/>
      <c r="EW623" s="241"/>
      <c r="EX623" s="241"/>
      <c r="EY623" s="241"/>
      <c r="EZ623" s="241"/>
      <c r="FA623" s="241"/>
      <c r="FB623" s="241"/>
      <c r="FC623" s="241"/>
      <c r="FD623" s="241"/>
      <c r="FE623" s="241"/>
      <c r="FF623" s="241"/>
      <c r="FG623" s="241"/>
      <c r="FH623" s="241"/>
      <c r="FI623" s="241"/>
      <c r="FJ623" s="241"/>
      <c r="FK623" s="241"/>
      <c r="FL623" s="241"/>
      <c r="FM623" s="241"/>
      <c r="FN623" s="241"/>
      <c r="FO623" s="241"/>
      <c r="FP623" s="241"/>
      <c r="FQ623" s="241"/>
      <c r="FR623" s="241"/>
      <c r="FS623" s="241"/>
      <c r="FT623" s="241"/>
      <c r="FU623" s="241"/>
      <c r="FV623" s="241"/>
      <c r="FW623" s="241"/>
      <c r="FX623" s="241"/>
      <c r="FY623" s="241"/>
      <c r="FZ623" s="241"/>
      <c r="GA623" s="241"/>
      <c r="GB623" s="241"/>
      <c r="GC623" s="241"/>
      <c r="GD623" s="241"/>
      <c r="GE623" s="241"/>
      <c r="GF623" s="241"/>
      <c r="GG623" s="241"/>
      <c r="GH623" s="241"/>
      <c r="GI623" s="241"/>
      <c r="GJ623" s="241"/>
      <c r="GK623" s="241"/>
      <c r="GL623" s="241"/>
      <c r="GM623" s="241"/>
      <c r="GN623" s="241"/>
      <c r="GO623" s="241"/>
      <c r="GP623" s="241"/>
      <c r="GQ623" s="241"/>
      <c r="GR623" s="241"/>
      <c r="GS623" s="241"/>
      <c r="GT623" s="241"/>
      <c r="GU623" s="241"/>
      <c r="GV623" s="241"/>
      <c r="GW623" s="241"/>
      <c r="GX623" s="241"/>
      <c r="GY623" s="241"/>
      <c r="GZ623" s="241"/>
      <c r="HA623" s="241"/>
      <c r="HB623" s="241"/>
      <c r="HC623" s="241"/>
      <c r="HD623" s="241"/>
      <c r="HE623" s="241"/>
      <c r="HF623" s="241"/>
    </row>
    <row r="624" spans="1:214" s="299" customFormat="1" ht="15" customHeight="1">
      <c r="A624" s="240"/>
      <c r="B624" s="241"/>
      <c r="C624" s="241"/>
      <c r="D624" s="241"/>
      <c r="E624" s="241"/>
      <c r="F624" s="241"/>
      <c r="G624" s="241"/>
      <c r="H624" s="241"/>
      <c r="I624" s="241"/>
      <c r="J624" s="241"/>
      <c r="K624" s="241"/>
      <c r="L624" s="241"/>
      <c r="M624" s="241"/>
      <c r="N624" s="241"/>
      <c r="O624" s="241"/>
      <c r="P624" s="241"/>
      <c r="Q624" s="241"/>
      <c r="R624" s="241"/>
      <c r="S624" s="241"/>
      <c r="T624" s="241"/>
      <c r="U624" s="241" t="s">
        <v>283</v>
      </c>
      <c r="V624" s="241"/>
      <c r="W624" s="241"/>
      <c r="X624" s="241"/>
      <c r="Y624" s="241"/>
      <c r="Z624" s="241"/>
      <c r="AA624" s="241"/>
      <c r="AB624" s="241"/>
      <c r="AC624" s="241" t="s">
        <v>322</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c r="CJ624" s="241"/>
      <c r="CK624" s="241"/>
      <c r="CL624" s="241"/>
      <c r="CM624" s="241"/>
      <c r="CN624" s="241"/>
      <c r="CO624" s="241"/>
      <c r="CP624" s="241"/>
      <c r="CQ624" s="241"/>
      <c r="CR624" s="241"/>
      <c r="CS624" s="241"/>
      <c r="CT624" s="241"/>
      <c r="CU624" s="241"/>
      <c r="CV624" s="241"/>
      <c r="CW624" s="241"/>
      <c r="CX624" s="241"/>
      <c r="CY624" s="241"/>
      <c r="CZ624" s="241"/>
      <c r="DA624" s="241"/>
      <c r="DB624" s="241"/>
      <c r="DC624" s="241"/>
      <c r="DD624" s="241"/>
      <c r="DE624" s="241"/>
      <c r="DF624" s="241"/>
      <c r="DG624" s="241"/>
      <c r="DH624" s="241"/>
      <c r="DI624" s="241"/>
      <c r="DJ624" s="241"/>
      <c r="DK624" s="241"/>
      <c r="DL624" s="241"/>
      <c r="DM624" s="241"/>
      <c r="DN624" s="241"/>
      <c r="DO624" s="241"/>
      <c r="DP624" s="241"/>
      <c r="DQ624" s="241"/>
      <c r="DR624" s="241"/>
      <c r="DS624" s="241"/>
      <c r="DT624" s="241"/>
      <c r="DU624" s="241"/>
      <c r="DV624" s="241"/>
      <c r="DW624" s="241"/>
      <c r="DX624" s="241"/>
      <c r="DY624" s="241"/>
      <c r="DZ624" s="241"/>
      <c r="EA624" s="241"/>
      <c r="EB624" s="241"/>
      <c r="EC624" s="241"/>
      <c r="ED624" s="241"/>
      <c r="EE624" s="241"/>
      <c r="EF624" s="241"/>
      <c r="EG624" s="241"/>
      <c r="EH624" s="241"/>
      <c r="EI624" s="241"/>
      <c r="EJ624" s="241"/>
      <c r="EK624" s="241"/>
      <c r="EL624" s="241"/>
      <c r="EM624" s="241"/>
      <c r="EN624" s="241"/>
      <c r="EO624" s="241"/>
      <c r="EP624" s="241"/>
      <c r="EQ624" s="241"/>
      <c r="ER624" s="241"/>
      <c r="ES624" s="241"/>
      <c r="ET624" s="241"/>
      <c r="EU624" s="241"/>
      <c r="EV624" s="241"/>
      <c r="EW624" s="241"/>
      <c r="EX624" s="241"/>
      <c r="EY624" s="241"/>
      <c r="EZ624" s="241"/>
      <c r="FA624" s="241"/>
      <c r="FB624" s="241"/>
      <c r="FC624" s="241"/>
      <c r="FD624" s="241"/>
      <c r="FE624" s="241"/>
      <c r="FF624" s="241"/>
      <c r="FG624" s="241"/>
      <c r="FH624" s="241"/>
      <c r="FI624" s="241"/>
      <c r="FJ624" s="241"/>
      <c r="FK624" s="241"/>
      <c r="FL624" s="241"/>
      <c r="FM624" s="241"/>
      <c r="FN624" s="241"/>
      <c r="FO624" s="241"/>
      <c r="FP624" s="241"/>
      <c r="FQ624" s="241"/>
      <c r="FR624" s="241"/>
      <c r="FS624" s="241"/>
      <c r="FT624" s="241"/>
      <c r="FU624" s="241"/>
      <c r="FV624" s="241"/>
      <c r="FW624" s="241"/>
      <c r="FX624" s="241"/>
      <c r="FY624" s="241"/>
      <c r="FZ624" s="241"/>
      <c r="GA624" s="241"/>
      <c r="GB624" s="241"/>
      <c r="GC624" s="241"/>
      <c r="GD624" s="241"/>
      <c r="GE624" s="241"/>
      <c r="GF624" s="241"/>
      <c r="GG624" s="241"/>
      <c r="GH624" s="241"/>
      <c r="GI624" s="241"/>
      <c r="GJ624" s="241"/>
      <c r="GK624" s="241"/>
      <c r="GL624" s="241"/>
      <c r="GM624" s="241"/>
      <c r="GN624" s="241"/>
      <c r="GO624" s="241"/>
      <c r="GP624" s="241"/>
      <c r="GQ624" s="241"/>
      <c r="GR624" s="241"/>
      <c r="GS624" s="241"/>
      <c r="GT624" s="241"/>
      <c r="GU624" s="241"/>
      <c r="GV624" s="241"/>
      <c r="GW624" s="241"/>
      <c r="GX624" s="241"/>
      <c r="GY624" s="241"/>
      <c r="GZ624" s="241"/>
      <c r="HA624" s="241"/>
      <c r="HB624" s="241"/>
      <c r="HC624" s="241"/>
      <c r="HD624" s="241"/>
      <c r="HE624" s="241"/>
      <c r="HF624" s="241"/>
    </row>
    <row r="625" spans="1:214" s="299" customFormat="1" ht="15" customHeight="1">
      <c r="A625" s="240"/>
      <c r="B625" s="241"/>
      <c r="C625" s="241"/>
      <c r="D625" s="241"/>
      <c r="E625" s="241"/>
      <c r="F625" s="241"/>
      <c r="G625" s="241"/>
      <c r="H625" s="241"/>
      <c r="I625" s="241"/>
      <c r="J625" s="241"/>
      <c r="K625" s="241"/>
      <c r="L625" s="241"/>
      <c r="M625" s="241"/>
      <c r="N625" s="241"/>
      <c r="O625" s="241"/>
      <c r="P625" s="241"/>
      <c r="Q625" s="241"/>
      <c r="R625" s="241"/>
      <c r="S625" s="241"/>
      <c r="T625" s="241"/>
      <c r="U625" s="241" t="s">
        <v>809</v>
      </c>
      <c r="V625" s="241"/>
      <c r="W625" s="241"/>
      <c r="X625" s="241"/>
      <c r="Y625" s="241"/>
      <c r="Z625" s="241"/>
      <c r="AA625" s="241"/>
      <c r="AB625" s="241"/>
      <c r="AC625" s="241" t="s">
        <v>325</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c r="DD625" s="241"/>
      <c r="DE625" s="241"/>
      <c r="DF625" s="241"/>
      <c r="DG625" s="241"/>
      <c r="DH625" s="241"/>
      <c r="DI625" s="241"/>
      <c r="DJ625" s="241"/>
      <c r="DK625" s="241"/>
      <c r="DL625" s="241"/>
      <c r="DM625" s="241"/>
      <c r="DN625" s="241"/>
      <c r="DO625" s="241"/>
      <c r="DP625" s="241"/>
      <c r="DQ625" s="241"/>
      <c r="DR625" s="241"/>
      <c r="DS625" s="241"/>
      <c r="DT625" s="241"/>
      <c r="DU625" s="241"/>
      <c r="DV625" s="241"/>
      <c r="DW625" s="241"/>
      <c r="DX625" s="241"/>
      <c r="DY625" s="241"/>
      <c r="DZ625" s="241"/>
      <c r="EA625" s="241"/>
      <c r="EB625" s="241"/>
      <c r="EC625" s="241"/>
      <c r="ED625" s="241"/>
      <c r="EE625" s="241"/>
      <c r="EF625" s="241"/>
      <c r="EG625" s="241"/>
      <c r="EH625" s="241"/>
      <c r="EI625" s="241"/>
      <c r="EJ625" s="241"/>
      <c r="EK625" s="241"/>
      <c r="EL625" s="241"/>
      <c r="EM625" s="241"/>
      <c r="EN625" s="241"/>
      <c r="EO625" s="241"/>
      <c r="EP625" s="241"/>
      <c r="EQ625" s="241"/>
      <c r="ER625" s="241"/>
      <c r="ES625" s="241"/>
      <c r="ET625" s="241"/>
      <c r="EU625" s="241"/>
      <c r="EV625" s="241"/>
      <c r="EW625" s="241"/>
      <c r="EX625" s="241"/>
      <c r="EY625" s="241"/>
      <c r="EZ625" s="241"/>
      <c r="FA625" s="241"/>
      <c r="FB625" s="241"/>
      <c r="FC625" s="241"/>
      <c r="FD625" s="241"/>
      <c r="FE625" s="241"/>
      <c r="FF625" s="241"/>
      <c r="FG625" s="241"/>
      <c r="FH625" s="241"/>
      <c r="FI625" s="241"/>
      <c r="FJ625" s="241"/>
      <c r="FK625" s="241"/>
      <c r="FL625" s="241"/>
      <c r="FM625" s="241"/>
      <c r="FN625" s="241"/>
      <c r="FO625" s="241"/>
      <c r="FP625" s="241"/>
      <c r="FQ625" s="241"/>
      <c r="FR625" s="241"/>
      <c r="FS625" s="241"/>
      <c r="FT625" s="241"/>
      <c r="FU625" s="241"/>
      <c r="FV625" s="241"/>
      <c r="FW625" s="241"/>
      <c r="FX625" s="241"/>
      <c r="FY625" s="241"/>
      <c r="FZ625" s="241"/>
      <c r="GA625" s="241"/>
      <c r="GB625" s="241"/>
      <c r="GC625" s="241"/>
      <c r="GD625" s="241"/>
      <c r="GE625" s="241"/>
      <c r="GF625" s="241"/>
      <c r="GG625" s="241"/>
      <c r="GH625" s="241"/>
      <c r="GI625" s="241"/>
      <c r="GJ625" s="241"/>
      <c r="GK625" s="241"/>
      <c r="GL625" s="241"/>
      <c r="GM625" s="241"/>
      <c r="GN625" s="241"/>
      <c r="GO625" s="241"/>
      <c r="GP625" s="241"/>
      <c r="GQ625" s="241"/>
      <c r="GR625" s="241"/>
      <c r="GS625" s="241"/>
      <c r="GT625" s="241"/>
      <c r="GU625" s="241"/>
      <c r="GV625" s="241"/>
      <c r="GW625" s="241"/>
      <c r="GX625" s="241"/>
      <c r="GY625" s="241"/>
      <c r="GZ625" s="241"/>
      <c r="HA625" s="241"/>
      <c r="HB625" s="241"/>
      <c r="HC625" s="241"/>
      <c r="HD625" s="241"/>
      <c r="HE625" s="241"/>
      <c r="HF625" s="241"/>
    </row>
    <row r="626" spans="1:214" s="299" customFormat="1" ht="15" customHeight="1">
      <c r="A626" s="240"/>
      <c r="B626" s="241"/>
      <c r="C626" s="241"/>
      <c r="D626" s="241"/>
      <c r="E626" s="241"/>
      <c r="F626" s="241"/>
      <c r="G626" s="241"/>
      <c r="H626" s="241"/>
      <c r="I626" s="241"/>
      <c r="J626" s="241"/>
      <c r="K626" s="241"/>
      <c r="L626" s="241"/>
      <c r="M626" s="241"/>
      <c r="N626" s="241"/>
      <c r="O626" s="241"/>
      <c r="P626" s="241"/>
      <c r="Q626" s="241"/>
      <c r="R626" s="241"/>
      <c r="S626" s="241"/>
      <c r="T626" s="241"/>
      <c r="U626" s="241" t="s">
        <v>810</v>
      </c>
      <c r="V626" s="241"/>
      <c r="W626" s="241"/>
      <c r="X626" s="241"/>
      <c r="Y626" s="241"/>
      <c r="Z626" s="241"/>
      <c r="AA626" s="241"/>
      <c r="AB626" s="241"/>
      <c r="AC626" s="241" t="s">
        <v>313</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c r="DD626" s="241"/>
      <c r="DE626" s="241"/>
      <c r="DF626" s="241"/>
      <c r="DG626" s="241"/>
      <c r="DH626" s="241"/>
      <c r="DI626" s="241"/>
      <c r="DJ626" s="241"/>
      <c r="DK626" s="241"/>
      <c r="DL626" s="241"/>
      <c r="DM626" s="241"/>
      <c r="DN626" s="241"/>
      <c r="DO626" s="241"/>
      <c r="DP626" s="241"/>
      <c r="DQ626" s="241"/>
      <c r="DR626" s="241"/>
      <c r="DS626" s="241"/>
      <c r="DT626" s="241"/>
      <c r="DU626" s="241"/>
      <c r="DV626" s="241"/>
      <c r="DW626" s="241"/>
      <c r="DX626" s="241"/>
      <c r="DY626" s="241"/>
      <c r="DZ626" s="241"/>
      <c r="EA626" s="241"/>
      <c r="EB626" s="241"/>
      <c r="EC626" s="241"/>
      <c r="ED626" s="241"/>
      <c r="EE626" s="241"/>
      <c r="EF626" s="241"/>
      <c r="EG626" s="241"/>
      <c r="EH626" s="241"/>
      <c r="EI626" s="241"/>
      <c r="EJ626" s="241"/>
      <c r="EK626" s="241"/>
      <c r="EL626" s="241"/>
      <c r="EM626" s="241"/>
      <c r="EN626" s="241"/>
      <c r="EO626" s="241"/>
      <c r="EP626" s="241"/>
      <c r="EQ626" s="241"/>
      <c r="ER626" s="241"/>
      <c r="ES626" s="241"/>
      <c r="ET626" s="241"/>
      <c r="EU626" s="241"/>
      <c r="EV626" s="241"/>
      <c r="EW626" s="241"/>
      <c r="EX626" s="241"/>
      <c r="EY626" s="241"/>
      <c r="EZ626" s="241"/>
      <c r="FA626" s="241"/>
      <c r="FB626" s="241"/>
      <c r="FC626" s="241"/>
      <c r="FD626" s="241"/>
      <c r="FE626" s="241"/>
      <c r="FF626" s="241"/>
      <c r="FG626" s="241"/>
      <c r="FH626" s="241"/>
      <c r="FI626" s="241"/>
      <c r="FJ626" s="241"/>
      <c r="FK626" s="241"/>
      <c r="FL626" s="241"/>
      <c r="FM626" s="241"/>
      <c r="FN626" s="241"/>
      <c r="FO626" s="241"/>
      <c r="FP626" s="241"/>
      <c r="FQ626" s="241"/>
      <c r="FR626" s="241"/>
      <c r="FS626" s="241"/>
      <c r="FT626" s="241"/>
      <c r="FU626" s="241"/>
      <c r="FV626" s="241"/>
      <c r="FW626" s="241"/>
      <c r="FX626" s="241"/>
      <c r="FY626" s="241"/>
      <c r="FZ626" s="241"/>
      <c r="GA626" s="241"/>
      <c r="GB626" s="241"/>
      <c r="GC626" s="241"/>
      <c r="GD626" s="241"/>
      <c r="GE626" s="241"/>
      <c r="GF626" s="241"/>
      <c r="GG626" s="241"/>
      <c r="GH626" s="241"/>
      <c r="GI626" s="241"/>
      <c r="GJ626" s="241"/>
      <c r="GK626" s="241"/>
      <c r="GL626" s="241"/>
      <c r="GM626" s="241"/>
      <c r="GN626" s="241"/>
      <c r="GO626" s="241"/>
      <c r="GP626" s="241"/>
      <c r="GQ626" s="241"/>
      <c r="GR626" s="241"/>
      <c r="GS626" s="241"/>
      <c r="GT626" s="241"/>
      <c r="GU626" s="241"/>
      <c r="GV626" s="241"/>
      <c r="GW626" s="241"/>
      <c r="GX626" s="241"/>
      <c r="GY626" s="241"/>
      <c r="GZ626" s="241"/>
      <c r="HA626" s="241"/>
      <c r="HB626" s="241"/>
      <c r="HC626" s="241"/>
      <c r="HD626" s="241"/>
      <c r="HE626" s="241"/>
      <c r="HF626" s="241"/>
    </row>
    <row r="627" spans="1:214" s="299" customFormat="1" ht="15" customHeight="1">
      <c r="A627" s="240"/>
      <c r="B627" s="241"/>
      <c r="C627" s="241"/>
      <c r="D627" s="241"/>
      <c r="E627" s="241"/>
      <c r="F627" s="241"/>
      <c r="G627" s="241"/>
      <c r="H627" s="241"/>
      <c r="I627" s="241"/>
      <c r="J627" s="241"/>
      <c r="K627" s="241"/>
      <c r="L627" s="241"/>
      <c r="M627" s="241"/>
      <c r="N627" s="241"/>
      <c r="O627" s="241"/>
      <c r="P627" s="241"/>
      <c r="Q627" s="241"/>
      <c r="R627" s="241"/>
      <c r="S627" s="241"/>
      <c r="T627" s="241"/>
      <c r="U627" s="241" t="s">
        <v>811</v>
      </c>
      <c r="V627" s="241"/>
      <c r="W627" s="241"/>
      <c r="X627" s="241"/>
      <c r="Y627" s="241"/>
      <c r="Z627" s="241"/>
      <c r="AA627" s="241"/>
      <c r="AB627" s="241"/>
      <c r="AC627" s="241" t="s">
        <v>316</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c r="CJ627" s="241"/>
      <c r="CK627" s="241"/>
      <c r="CL627" s="241"/>
      <c r="CM627" s="241"/>
      <c r="CN627" s="241"/>
      <c r="CO627" s="241"/>
      <c r="CP627" s="241"/>
      <c r="CQ627" s="241"/>
      <c r="CR627" s="241"/>
      <c r="CS627" s="241"/>
      <c r="CT627" s="241"/>
      <c r="CU627" s="241"/>
      <c r="CV627" s="241"/>
      <c r="CW627" s="241"/>
      <c r="CX627" s="241"/>
      <c r="CY627" s="241"/>
      <c r="CZ627" s="241"/>
      <c r="DA627" s="241"/>
      <c r="DB627" s="241"/>
      <c r="DC627" s="241"/>
      <c r="DD627" s="241"/>
      <c r="DE627" s="241"/>
      <c r="DF627" s="241"/>
      <c r="DG627" s="241"/>
      <c r="DH627" s="241"/>
      <c r="DI627" s="241"/>
      <c r="DJ627" s="241"/>
      <c r="DK627" s="241"/>
      <c r="DL627" s="241"/>
      <c r="DM627" s="241"/>
      <c r="DN627" s="241"/>
      <c r="DO627" s="241"/>
      <c r="DP627" s="241"/>
      <c r="DQ627" s="241"/>
      <c r="DR627" s="241"/>
      <c r="DS627" s="241"/>
      <c r="DT627" s="241"/>
      <c r="DU627" s="241"/>
      <c r="DV627" s="241"/>
      <c r="DW627" s="241"/>
      <c r="DX627" s="241"/>
      <c r="DY627" s="241"/>
      <c r="DZ627" s="241"/>
      <c r="EA627" s="241"/>
      <c r="EB627" s="241"/>
      <c r="EC627" s="241"/>
      <c r="ED627" s="241"/>
      <c r="EE627" s="241"/>
      <c r="EF627" s="241"/>
      <c r="EG627" s="241"/>
      <c r="EH627" s="241"/>
      <c r="EI627" s="241"/>
      <c r="EJ627" s="241"/>
      <c r="EK627" s="241"/>
      <c r="EL627" s="241"/>
      <c r="EM627" s="241"/>
      <c r="EN627" s="241"/>
      <c r="EO627" s="241"/>
      <c r="EP627" s="241"/>
      <c r="EQ627" s="241"/>
      <c r="ER627" s="241"/>
      <c r="ES627" s="241"/>
      <c r="ET627" s="241"/>
      <c r="EU627" s="241"/>
      <c r="EV627" s="241"/>
      <c r="EW627" s="241"/>
      <c r="EX627" s="241"/>
      <c r="EY627" s="241"/>
      <c r="EZ627" s="241"/>
      <c r="FA627" s="241"/>
      <c r="FB627" s="241"/>
      <c r="FC627" s="241"/>
      <c r="FD627" s="241"/>
      <c r="FE627" s="241"/>
      <c r="FF627" s="241"/>
      <c r="FG627" s="241"/>
      <c r="FH627" s="241"/>
      <c r="FI627" s="241"/>
      <c r="FJ627" s="241"/>
      <c r="FK627" s="241"/>
      <c r="FL627" s="241"/>
      <c r="FM627" s="241"/>
      <c r="FN627" s="241"/>
      <c r="FO627" s="241"/>
      <c r="FP627" s="241"/>
      <c r="FQ627" s="241"/>
      <c r="FR627" s="241"/>
      <c r="FS627" s="241"/>
      <c r="FT627" s="241"/>
      <c r="FU627" s="241"/>
      <c r="FV627" s="241"/>
      <c r="FW627" s="241"/>
      <c r="FX627" s="241"/>
      <c r="FY627" s="241"/>
      <c r="FZ627" s="241"/>
      <c r="GA627" s="241"/>
      <c r="GB627" s="241"/>
      <c r="GC627" s="241"/>
      <c r="GD627" s="241"/>
      <c r="GE627" s="241"/>
      <c r="GF627" s="241"/>
      <c r="GG627" s="241"/>
      <c r="GH627" s="241"/>
      <c r="GI627" s="241"/>
      <c r="GJ627" s="241"/>
      <c r="GK627" s="241"/>
      <c r="GL627" s="241"/>
      <c r="GM627" s="241"/>
      <c r="GN627" s="241"/>
      <c r="GO627" s="241"/>
      <c r="GP627" s="241"/>
      <c r="GQ627" s="241"/>
      <c r="GR627" s="241"/>
      <c r="GS627" s="241"/>
      <c r="GT627" s="241"/>
      <c r="GU627" s="241"/>
      <c r="GV627" s="241"/>
      <c r="GW627" s="241"/>
      <c r="GX627" s="241"/>
      <c r="GY627" s="241"/>
      <c r="GZ627" s="241"/>
      <c r="HA627" s="241"/>
      <c r="HB627" s="241"/>
      <c r="HC627" s="241"/>
      <c r="HD627" s="241"/>
      <c r="HE627" s="241"/>
      <c r="HF627" s="241"/>
    </row>
    <row r="628" spans="1:214" s="299" customFormat="1" ht="15" customHeight="1">
      <c r="A628" s="240"/>
      <c r="B628" s="241"/>
      <c r="C628" s="241"/>
      <c r="D628" s="241"/>
      <c r="E628" s="241"/>
      <c r="F628" s="241"/>
      <c r="G628" s="241"/>
      <c r="H628" s="241"/>
      <c r="I628" s="241"/>
      <c r="J628" s="241"/>
      <c r="K628" s="241"/>
      <c r="L628" s="241"/>
      <c r="M628" s="241"/>
      <c r="N628" s="241"/>
      <c r="O628" s="241"/>
      <c r="P628" s="241"/>
      <c r="Q628" s="241"/>
      <c r="R628" s="241"/>
      <c r="S628" s="241"/>
      <c r="T628" s="241"/>
      <c r="U628" s="241" t="s">
        <v>812</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c r="DD628" s="241"/>
      <c r="DE628" s="241"/>
      <c r="DF628" s="241"/>
      <c r="DG628" s="241"/>
      <c r="DH628" s="241"/>
      <c r="DI628" s="241"/>
      <c r="DJ628" s="241"/>
      <c r="DK628" s="241"/>
      <c r="DL628" s="241"/>
      <c r="DM628" s="241"/>
      <c r="DN628" s="241"/>
      <c r="DO628" s="241"/>
      <c r="DP628" s="241"/>
      <c r="DQ628" s="241"/>
      <c r="DR628" s="241"/>
      <c r="DS628" s="241"/>
      <c r="DT628" s="241"/>
      <c r="DU628" s="241"/>
      <c r="DV628" s="241"/>
      <c r="DW628" s="241"/>
      <c r="DX628" s="241"/>
      <c r="DY628" s="241"/>
      <c r="DZ628" s="241"/>
      <c r="EA628" s="241"/>
      <c r="EB628" s="241"/>
      <c r="EC628" s="241"/>
      <c r="ED628" s="241"/>
      <c r="EE628" s="241"/>
      <c r="EF628" s="241"/>
      <c r="EG628" s="241"/>
      <c r="EH628" s="241"/>
      <c r="EI628" s="241"/>
      <c r="EJ628" s="241"/>
      <c r="EK628" s="241"/>
      <c r="EL628" s="241"/>
      <c r="EM628" s="241"/>
      <c r="EN628" s="241"/>
      <c r="EO628" s="241"/>
      <c r="EP628" s="241"/>
      <c r="EQ628" s="241"/>
      <c r="ER628" s="241"/>
      <c r="ES628" s="241"/>
      <c r="ET628" s="241"/>
      <c r="EU628" s="241"/>
      <c r="EV628" s="241"/>
      <c r="EW628" s="241"/>
      <c r="EX628" s="241"/>
      <c r="EY628" s="241"/>
      <c r="EZ628" s="241"/>
      <c r="FA628" s="241"/>
      <c r="FB628" s="241"/>
      <c r="FC628" s="241"/>
      <c r="FD628" s="241"/>
      <c r="FE628" s="241"/>
      <c r="FF628" s="241"/>
      <c r="FG628" s="241"/>
      <c r="FH628" s="241"/>
      <c r="FI628" s="241"/>
      <c r="FJ628" s="241"/>
      <c r="FK628" s="241"/>
      <c r="FL628" s="241"/>
      <c r="FM628" s="241"/>
      <c r="FN628" s="241"/>
      <c r="FO628" s="241"/>
      <c r="FP628" s="241"/>
      <c r="FQ628" s="241"/>
      <c r="FR628" s="241"/>
      <c r="FS628" s="241"/>
      <c r="FT628" s="241"/>
      <c r="FU628" s="241"/>
      <c r="FV628" s="241"/>
      <c r="FW628" s="241"/>
      <c r="FX628" s="241"/>
      <c r="FY628" s="241"/>
      <c r="FZ628" s="241"/>
      <c r="GA628" s="241"/>
      <c r="GB628" s="241"/>
      <c r="GC628" s="241"/>
      <c r="GD628" s="241"/>
      <c r="GE628" s="241"/>
      <c r="GF628" s="241"/>
      <c r="GG628" s="241"/>
      <c r="GH628" s="241"/>
      <c r="GI628" s="241"/>
      <c r="GJ628" s="241"/>
      <c r="GK628" s="241"/>
      <c r="GL628" s="241"/>
      <c r="GM628" s="241"/>
      <c r="GN628" s="241"/>
      <c r="GO628" s="241"/>
      <c r="GP628" s="241"/>
      <c r="GQ628" s="241"/>
      <c r="GR628" s="241"/>
      <c r="GS628" s="241"/>
      <c r="GT628" s="241"/>
      <c r="GU628" s="241"/>
      <c r="GV628" s="241"/>
      <c r="GW628" s="241"/>
      <c r="GX628" s="241"/>
      <c r="GY628" s="241"/>
      <c r="GZ628" s="241"/>
      <c r="HA628" s="241"/>
      <c r="HB628" s="241"/>
      <c r="HC628" s="241"/>
      <c r="HD628" s="241"/>
      <c r="HE628" s="241"/>
      <c r="HF628" s="241"/>
    </row>
    <row r="629" spans="1:214" s="299" customFormat="1" ht="15" customHeight="1">
      <c r="A629" s="240"/>
      <c r="B629" s="241"/>
      <c r="C629" s="241"/>
      <c r="D629" s="241"/>
      <c r="E629" s="241"/>
      <c r="F629" s="241"/>
      <c r="G629" s="241"/>
      <c r="H629" s="241"/>
      <c r="I629" s="241"/>
      <c r="J629" s="241"/>
      <c r="K629" s="241"/>
      <c r="L629" s="241"/>
      <c r="M629" s="241"/>
      <c r="N629" s="241"/>
      <c r="O629" s="241"/>
      <c r="P629" s="241"/>
      <c r="Q629" s="241"/>
      <c r="R629" s="241"/>
      <c r="S629" s="241"/>
      <c r="T629" s="241"/>
      <c r="U629" s="241" t="s">
        <v>813</v>
      </c>
      <c r="V629" s="241"/>
      <c r="W629" s="241"/>
      <c r="X629" s="241"/>
      <c r="Y629" s="241"/>
      <c r="Z629" s="241"/>
      <c r="AA629" s="241"/>
      <c r="AB629" s="241"/>
      <c r="AC629" s="241" t="s">
        <v>316</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c r="CJ629" s="241"/>
      <c r="CK629" s="241"/>
      <c r="CL629" s="241"/>
      <c r="CM629" s="241"/>
      <c r="CN629" s="241"/>
      <c r="CO629" s="241"/>
      <c r="CP629" s="241"/>
      <c r="CQ629" s="241"/>
      <c r="CR629" s="241"/>
      <c r="CS629" s="241"/>
      <c r="CT629" s="241"/>
      <c r="CU629" s="241"/>
      <c r="CV629" s="241"/>
      <c r="CW629" s="241"/>
      <c r="CX629" s="241"/>
      <c r="CY629" s="241"/>
      <c r="CZ629" s="241"/>
      <c r="DA629" s="241"/>
      <c r="DB629" s="241"/>
      <c r="DC629" s="241"/>
      <c r="DD629" s="241"/>
      <c r="DE629" s="241"/>
      <c r="DF629" s="241"/>
      <c r="DG629" s="241"/>
      <c r="DH629" s="241"/>
      <c r="DI629" s="241"/>
      <c r="DJ629" s="241"/>
      <c r="DK629" s="241"/>
      <c r="DL629" s="241"/>
      <c r="DM629" s="241"/>
      <c r="DN629" s="241"/>
      <c r="DO629" s="241"/>
      <c r="DP629" s="241"/>
      <c r="DQ629" s="241"/>
      <c r="DR629" s="241"/>
      <c r="DS629" s="241"/>
      <c r="DT629" s="241"/>
      <c r="DU629" s="241"/>
      <c r="DV629" s="241"/>
      <c r="DW629" s="241"/>
      <c r="DX629" s="241"/>
      <c r="DY629" s="241"/>
      <c r="DZ629" s="241"/>
      <c r="EA629" s="241"/>
      <c r="EB629" s="241"/>
      <c r="EC629" s="241"/>
      <c r="ED629" s="241"/>
      <c r="EE629" s="241"/>
      <c r="EF629" s="241"/>
      <c r="EG629" s="241"/>
      <c r="EH629" s="241"/>
      <c r="EI629" s="241"/>
      <c r="EJ629" s="241"/>
      <c r="EK629" s="241"/>
      <c r="EL629" s="241"/>
      <c r="EM629" s="241"/>
      <c r="EN629" s="241"/>
      <c r="EO629" s="241"/>
      <c r="EP629" s="241"/>
      <c r="EQ629" s="241"/>
      <c r="ER629" s="241"/>
      <c r="ES629" s="241"/>
      <c r="ET629" s="241"/>
      <c r="EU629" s="241"/>
      <c r="EV629" s="241"/>
      <c r="EW629" s="241"/>
      <c r="EX629" s="241"/>
      <c r="EY629" s="241"/>
      <c r="EZ629" s="241"/>
      <c r="FA629" s="241"/>
      <c r="FB629" s="241"/>
      <c r="FC629" s="241"/>
      <c r="FD629" s="241"/>
      <c r="FE629" s="241"/>
      <c r="FF629" s="241"/>
      <c r="FG629" s="241"/>
      <c r="FH629" s="241"/>
      <c r="FI629" s="241"/>
      <c r="FJ629" s="241"/>
      <c r="FK629" s="241"/>
      <c r="FL629" s="241"/>
      <c r="FM629" s="241"/>
      <c r="FN629" s="241"/>
      <c r="FO629" s="241"/>
      <c r="FP629" s="241"/>
      <c r="FQ629" s="241"/>
      <c r="FR629" s="241"/>
      <c r="FS629" s="241"/>
      <c r="FT629" s="241"/>
      <c r="FU629" s="241"/>
      <c r="FV629" s="241"/>
      <c r="FW629" s="241"/>
      <c r="FX629" s="241"/>
      <c r="FY629" s="241"/>
      <c r="FZ629" s="241"/>
      <c r="GA629" s="241"/>
      <c r="GB629" s="241"/>
      <c r="GC629" s="241"/>
      <c r="GD629" s="241"/>
      <c r="GE629" s="241"/>
      <c r="GF629" s="241"/>
      <c r="GG629" s="241"/>
      <c r="GH629" s="241"/>
      <c r="GI629" s="241"/>
      <c r="GJ629" s="241"/>
      <c r="GK629" s="241"/>
      <c r="GL629" s="241"/>
      <c r="GM629" s="241"/>
      <c r="GN629" s="241"/>
      <c r="GO629" s="241"/>
      <c r="GP629" s="241"/>
      <c r="GQ629" s="241"/>
      <c r="GR629" s="241"/>
      <c r="GS629" s="241"/>
      <c r="GT629" s="241"/>
      <c r="GU629" s="241"/>
      <c r="GV629" s="241"/>
      <c r="GW629" s="241"/>
      <c r="GX629" s="241"/>
      <c r="GY629" s="241"/>
      <c r="GZ629" s="241"/>
      <c r="HA629" s="241"/>
      <c r="HB629" s="241"/>
      <c r="HC629" s="241"/>
      <c r="HD629" s="241"/>
      <c r="HE629" s="241"/>
      <c r="HF629" s="241"/>
    </row>
    <row r="630" spans="1:214" s="299" customFormat="1" ht="15" customHeight="1">
      <c r="A630" s="240"/>
      <c r="B630" s="241"/>
      <c r="C630" s="241"/>
      <c r="D630" s="241"/>
      <c r="E630" s="241"/>
      <c r="F630" s="241"/>
      <c r="G630" s="241"/>
      <c r="H630" s="241"/>
      <c r="I630" s="241"/>
      <c r="J630" s="241"/>
      <c r="K630" s="241"/>
      <c r="L630" s="241"/>
      <c r="M630" s="241"/>
      <c r="N630" s="241"/>
      <c r="O630" s="241"/>
      <c r="P630" s="241"/>
      <c r="Q630" s="241"/>
      <c r="R630" s="241"/>
      <c r="S630" s="241"/>
      <c r="T630" s="241"/>
      <c r="U630" s="241" t="s">
        <v>814</v>
      </c>
      <c r="V630" s="241"/>
      <c r="W630" s="241"/>
      <c r="X630" s="241"/>
      <c r="Y630" s="241"/>
      <c r="Z630" s="241"/>
      <c r="AA630" s="241"/>
      <c r="AB630" s="241"/>
      <c r="AC630" s="241" t="s">
        <v>316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c r="CJ630" s="241"/>
      <c r="CK630" s="241"/>
      <c r="CL630" s="241"/>
      <c r="CM630" s="241"/>
      <c r="CN630" s="241"/>
      <c r="CO630" s="241"/>
      <c r="CP630" s="241"/>
      <c r="CQ630" s="241"/>
      <c r="CR630" s="241"/>
      <c r="CS630" s="241"/>
      <c r="CT630" s="241"/>
      <c r="CU630" s="241"/>
      <c r="CV630" s="241"/>
      <c r="CW630" s="241"/>
      <c r="CX630" s="241"/>
      <c r="CY630" s="241"/>
      <c r="CZ630" s="241"/>
      <c r="DA630" s="241"/>
      <c r="DB630" s="241"/>
      <c r="DC630" s="241"/>
      <c r="DD630" s="241"/>
      <c r="DE630" s="241"/>
      <c r="DF630" s="241"/>
      <c r="DG630" s="241"/>
      <c r="DH630" s="241"/>
      <c r="DI630" s="241"/>
      <c r="DJ630" s="241"/>
      <c r="DK630" s="241"/>
      <c r="DL630" s="241"/>
      <c r="DM630" s="241"/>
      <c r="DN630" s="241"/>
      <c r="DO630" s="241"/>
      <c r="DP630" s="241"/>
      <c r="DQ630" s="241"/>
      <c r="DR630" s="241"/>
      <c r="DS630" s="241"/>
      <c r="DT630" s="241"/>
      <c r="DU630" s="241"/>
      <c r="DV630" s="241"/>
      <c r="DW630" s="241"/>
      <c r="DX630" s="241"/>
      <c r="DY630" s="241"/>
      <c r="DZ630" s="241"/>
      <c r="EA630" s="241"/>
      <c r="EB630" s="241"/>
      <c r="EC630" s="241"/>
      <c r="ED630" s="241"/>
      <c r="EE630" s="241"/>
      <c r="EF630" s="241"/>
      <c r="EG630" s="241"/>
      <c r="EH630" s="241"/>
      <c r="EI630" s="241"/>
      <c r="EJ630" s="241"/>
      <c r="EK630" s="241"/>
      <c r="EL630" s="241"/>
      <c r="EM630" s="241"/>
      <c r="EN630" s="241"/>
      <c r="EO630" s="241"/>
      <c r="EP630" s="241"/>
      <c r="EQ630" s="241"/>
      <c r="ER630" s="241"/>
      <c r="ES630" s="241"/>
      <c r="ET630" s="241"/>
      <c r="EU630" s="241"/>
      <c r="EV630" s="241"/>
      <c r="EW630" s="241"/>
      <c r="EX630" s="241"/>
      <c r="EY630" s="241"/>
      <c r="EZ630" s="241"/>
      <c r="FA630" s="241"/>
      <c r="FB630" s="241"/>
      <c r="FC630" s="241"/>
      <c r="FD630" s="241"/>
      <c r="FE630" s="241"/>
      <c r="FF630" s="241"/>
      <c r="FG630" s="241"/>
      <c r="FH630" s="241"/>
      <c r="FI630" s="241"/>
      <c r="FJ630" s="241"/>
      <c r="FK630" s="241"/>
      <c r="FL630" s="241"/>
      <c r="FM630" s="241"/>
      <c r="FN630" s="241"/>
      <c r="FO630" s="241"/>
      <c r="FP630" s="241"/>
      <c r="FQ630" s="241"/>
      <c r="FR630" s="241"/>
      <c r="FS630" s="241"/>
      <c r="FT630" s="241"/>
      <c r="FU630" s="241"/>
      <c r="FV630" s="241"/>
      <c r="FW630" s="241"/>
      <c r="FX630" s="241"/>
      <c r="FY630" s="241"/>
      <c r="FZ630" s="241"/>
      <c r="GA630" s="241"/>
      <c r="GB630" s="241"/>
      <c r="GC630" s="241"/>
      <c r="GD630" s="241"/>
      <c r="GE630" s="241"/>
      <c r="GF630" s="241"/>
      <c r="GG630" s="241"/>
      <c r="GH630" s="241"/>
      <c r="GI630" s="241"/>
      <c r="GJ630" s="241"/>
      <c r="GK630" s="241"/>
      <c r="GL630" s="241"/>
      <c r="GM630" s="241"/>
      <c r="GN630" s="241"/>
      <c r="GO630" s="241"/>
      <c r="GP630" s="241"/>
      <c r="GQ630" s="241"/>
      <c r="GR630" s="241"/>
      <c r="GS630" s="241"/>
      <c r="GT630" s="241"/>
      <c r="GU630" s="241"/>
      <c r="GV630" s="241"/>
      <c r="GW630" s="241"/>
      <c r="GX630" s="241"/>
      <c r="GY630" s="241"/>
      <c r="GZ630" s="241"/>
      <c r="HA630" s="241"/>
      <c r="HB630" s="241"/>
      <c r="HC630" s="241"/>
      <c r="HD630" s="241"/>
      <c r="HE630" s="241"/>
      <c r="HF630" s="241"/>
    </row>
    <row r="631" spans="1:214" s="299" customFormat="1" ht="15" customHeight="1">
      <c r="A631" s="240"/>
      <c r="B631" s="241"/>
      <c r="C631" s="241"/>
      <c r="D631" s="241"/>
      <c r="E631" s="241"/>
      <c r="F631" s="241"/>
      <c r="G631" s="241"/>
      <c r="H631" s="241"/>
      <c r="I631" s="241"/>
      <c r="J631" s="241"/>
      <c r="K631" s="241"/>
      <c r="L631" s="241"/>
      <c r="M631" s="241"/>
      <c r="N631" s="241"/>
      <c r="O631" s="241"/>
      <c r="P631" s="241"/>
      <c r="Q631" s="241"/>
      <c r="R631" s="241"/>
      <c r="S631" s="241"/>
      <c r="T631" s="241"/>
      <c r="U631" s="241" t="s">
        <v>815</v>
      </c>
      <c r="V631" s="241"/>
      <c r="W631" s="241"/>
      <c r="X631" s="241"/>
      <c r="Y631" s="241"/>
      <c r="Z631" s="241"/>
      <c r="AA631" s="241"/>
      <c r="AB631" s="241"/>
      <c r="AC631" s="241" t="s">
        <v>316</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c r="CJ631" s="241"/>
      <c r="CK631" s="241"/>
      <c r="CL631" s="241"/>
      <c r="CM631" s="241"/>
      <c r="CN631" s="241"/>
      <c r="CO631" s="241"/>
      <c r="CP631" s="241"/>
      <c r="CQ631" s="241"/>
      <c r="CR631" s="241"/>
      <c r="CS631" s="241"/>
      <c r="CT631" s="241"/>
      <c r="CU631" s="241"/>
      <c r="CV631" s="241"/>
      <c r="CW631" s="241"/>
      <c r="CX631" s="241"/>
      <c r="CY631" s="241"/>
      <c r="CZ631" s="241"/>
      <c r="DA631" s="241"/>
      <c r="DB631" s="241"/>
      <c r="DC631" s="241"/>
      <c r="DD631" s="241"/>
      <c r="DE631" s="241"/>
      <c r="DF631" s="241"/>
      <c r="DG631" s="241"/>
      <c r="DH631" s="241"/>
      <c r="DI631" s="241"/>
      <c r="DJ631" s="241"/>
      <c r="DK631" s="241"/>
      <c r="DL631" s="241"/>
      <c r="DM631" s="241"/>
      <c r="DN631" s="241"/>
      <c r="DO631" s="241"/>
      <c r="DP631" s="241"/>
      <c r="DQ631" s="241"/>
      <c r="DR631" s="241"/>
      <c r="DS631" s="241"/>
      <c r="DT631" s="241"/>
      <c r="DU631" s="241"/>
      <c r="DV631" s="241"/>
      <c r="DW631" s="241"/>
      <c r="DX631" s="241"/>
      <c r="DY631" s="241"/>
      <c r="DZ631" s="241"/>
      <c r="EA631" s="241"/>
      <c r="EB631" s="241"/>
      <c r="EC631" s="241"/>
      <c r="ED631" s="241"/>
      <c r="EE631" s="241"/>
      <c r="EF631" s="241"/>
      <c r="EG631" s="241"/>
      <c r="EH631" s="241"/>
      <c r="EI631" s="241"/>
      <c r="EJ631" s="241"/>
      <c r="EK631" s="241"/>
      <c r="EL631" s="241"/>
      <c r="EM631" s="241"/>
      <c r="EN631" s="241"/>
      <c r="EO631" s="241"/>
      <c r="EP631" s="241"/>
      <c r="EQ631" s="241"/>
      <c r="ER631" s="241"/>
      <c r="ES631" s="241"/>
      <c r="ET631" s="241"/>
      <c r="EU631" s="241"/>
      <c r="EV631" s="241"/>
      <c r="EW631" s="241"/>
      <c r="EX631" s="241"/>
      <c r="EY631" s="241"/>
      <c r="EZ631" s="241"/>
      <c r="FA631" s="241"/>
      <c r="FB631" s="241"/>
      <c r="FC631" s="241"/>
      <c r="FD631" s="241"/>
      <c r="FE631" s="241"/>
      <c r="FF631" s="241"/>
      <c r="FG631" s="241"/>
      <c r="FH631" s="241"/>
      <c r="FI631" s="241"/>
      <c r="FJ631" s="241"/>
      <c r="FK631" s="241"/>
      <c r="FL631" s="241"/>
      <c r="FM631" s="241"/>
      <c r="FN631" s="241"/>
      <c r="FO631" s="241"/>
      <c r="FP631" s="241"/>
      <c r="FQ631" s="241"/>
      <c r="FR631" s="241"/>
      <c r="FS631" s="241"/>
      <c r="FT631" s="241"/>
      <c r="FU631" s="241"/>
      <c r="FV631" s="241"/>
      <c r="FW631" s="241"/>
      <c r="FX631" s="241"/>
      <c r="FY631" s="241"/>
      <c r="FZ631" s="241"/>
      <c r="GA631" s="241"/>
      <c r="GB631" s="241"/>
      <c r="GC631" s="241"/>
      <c r="GD631" s="241"/>
      <c r="GE631" s="241"/>
      <c r="GF631" s="241"/>
      <c r="GG631" s="241"/>
      <c r="GH631" s="241"/>
      <c r="GI631" s="241"/>
      <c r="GJ631" s="241"/>
      <c r="GK631" s="241"/>
      <c r="GL631" s="241"/>
      <c r="GM631" s="241"/>
      <c r="GN631" s="241"/>
      <c r="GO631" s="241"/>
      <c r="GP631" s="241"/>
      <c r="GQ631" s="241"/>
      <c r="GR631" s="241"/>
      <c r="GS631" s="241"/>
      <c r="GT631" s="241"/>
      <c r="GU631" s="241"/>
      <c r="GV631" s="241"/>
      <c r="GW631" s="241"/>
      <c r="GX631" s="241"/>
      <c r="GY631" s="241"/>
      <c r="GZ631" s="241"/>
      <c r="HA631" s="241"/>
      <c r="HB631" s="241"/>
      <c r="HC631" s="241"/>
      <c r="HD631" s="241"/>
      <c r="HE631" s="241"/>
      <c r="HF631" s="241"/>
    </row>
    <row r="632" spans="1:214" s="299" customFormat="1" ht="15" customHeight="1">
      <c r="A632" s="240"/>
      <c r="B632" s="241"/>
      <c r="C632" s="241"/>
      <c r="D632" s="241"/>
      <c r="E632" s="241"/>
      <c r="F632" s="241"/>
      <c r="G632" s="241"/>
      <c r="H632" s="241"/>
      <c r="I632" s="241"/>
      <c r="J632" s="241"/>
      <c r="K632" s="241"/>
      <c r="L632" s="241"/>
      <c r="M632" s="241"/>
      <c r="N632" s="241"/>
      <c r="O632" s="241"/>
      <c r="P632" s="241"/>
      <c r="Q632" s="241"/>
      <c r="R632" s="241"/>
      <c r="S632" s="241"/>
      <c r="T632" s="241"/>
      <c r="U632" s="241" t="s">
        <v>816</v>
      </c>
      <c r="V632" s="241"/>
      <c r="W632" s="241"/>
      <c r="X632" s="241"/>
      <c r="Y632" s="241"/>
      <c r="Z632" s="241"/>
      <c r="AA632" s="241"/>
      <c r="AB632" s="241"/>
      <c r="AC632" s="241" t="s">
        <v>366</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c r="CJ632" s="241"/>
      <c r="CK632" s="241"/>
      <c r="CL632" s="241"/>
      <c r="CM632" s="241"/>
      <c r="CN632" s="241"/>
      <c r="CO632" s="241"/>
      <c r="CP632" s="241"/>
      <c r="CQ632" s="241"/>
      <c r="CR632" s="241"/>
      <c r="CS632" s="241"/>
      <c r="CT632" s="241"/>
      <c r="CU632" s="241"/>
      <c r="CV632" s="241"/>
      <c r="CW632" s="241"/>
      <c r="CX632" s="241"/>
      <c r="CY632" s="241"/>
      <c r="CZ632" s="241"/>
      <c r="DA632" s="241"/>
      <c r="DB632" s="241"/>
      <c r="DC632" s="241"/>
      <c r="DD632" s="241"/>
      <c r="DE632" s="241"/>
      <c r="DF632" s="241"/>
      <c r="DG632" s="241"/>
      <c r="DH632" s="241"/>
      <c r="DI632" s="241"/>
      <c r="DJ632" s="241"/>
      <c r="DK632" s="241"/>
      <c r="DL632" s="241"/>
      <c r="DM632" s="241"/>
      <c r="DN632" s="241"/>
      <c r="DO632" s="241"/>
      <c r="DP632" s="241"/>
      <c r="DQ632" s="241"/>
      <c r="DR632" s="241"/>
      <c r="DS632" s="241"/>
      <c r="DT632" s="241"/>
      <c r="DU632" s="241"/>
      <c r="DV632" s="241"/>
      <c r="DW632" s="241"/>
      <c r="DX632" s="241"/>
      <c r="DY632" s="241"/>
      <c r="DZ632" s="241"/>
      <c r="EA632" s="241"/>
      <c r="EB632" s="241"/>
      <c r="EC632" s="241"/>
      <c r="ED632" s="241"/>
      <c r="EE632" s="241"/>
      <c r="EF632" s="241"/>
      <c r="EG632" s="241"/>
      <c r="EH632" s="241"/>
      <c r="EI632" s="241"/>
      <c r="EJ632" s="241"/>
      <c r="EK632" s="241"/>
      <c r="EL632" s="241"/>
      <c r="EM632" s="241"/>
      <c r="EN632" s="241"/>
      <c r="EO632" s="241"/>
      <c r="EP632" s="241"/>
      <c r="EQ632" s="241"/>
      <c r="ER632" s="241"/>
      <c r="ES632" s="241"/>
      <c r="ET632" s="241"/>
      <c r="EU632" s="241"/>
      <c r="EV632" s="241"/>
      <c r="EW632" s="241"/>
      <c r="EX632" s="241"/>
      <c r="EY632" s="241"/>
      <c r="EZ632" s="241"/>
      <c r="FA632" s="241"/>
      <c r="FB632" s="241"/>
      <c r="FC632" s="241"/>
      <c r="FD632" s="241"/>
      <c r="FE632" s="241"/>
      <c r="FF632" s="241"/>
      <c r="FG632" s="241"/>
      <c r="FH632" s="241"/>
      <c r="FI632" s="241"/>
      <c r="FJ632" s="241"/>
      <c r="FK632" s="241"/>
      <c r="FL632" s="241"/>
      <c r="FM632" s="241"/>
      <c r="FN632" s="241"/>
      <c r="FO632" s="241"/>
      <c r="FP632" s="241"/>
      <c r="FQ632" s="241"/>
      <c r="FR632" s="241"/>
      <c r="FS632" s="241"/>
      <c r="FT632" s="241"/>
      <c r="FU632" s="241"/>
      <c r="FV632" s="241"/>
      <c r="FW632" s="241"/>
      <c r="FX632" s="241"/>
      <c r="FY632" s="241"/>
      <c r="FZ632" s="241"/>
      <c r="GA632" s="241"/>
      <c r="GB632" s="241"/>
      <c r="GC632" s="241"/>
      <c r="GD632" s="241"/>
      <c r="GE632" s="241"/>
      <c r="GF632" s="241"/>
      <c r="GG632" s="241"/>
      <c r="GH632" s="241"/>
      <c r="GI632" s="241"/>
      <c r="GJ632" s="241"/>
      <c r="GK632" s="241"/>
      <c r="GL632" s="241"/>
      <c r="GM632" s="241"/>
      <c r="GN632" s="241"/>
      <c r="GO632" s="241"/>
      <c r="GP632" s="241"/>
      <c r="GQ632" s="241"/>
      <c r="GR632" s="241"/>
      <c r="GS632" s="241"/>
      <c r="GT632" s="241"/>
      <c r="GU632" s="241"/>
      <c r="GV632" s="241"/>
      <c r="GW632" s="241"/>
      <c r="GX632" s="241"/>
      <c r="GY632" s="241"/>
      <c r="GZ632" s="241"/>
      <c r="HA632" s="241"/>
      <c r="HB632" s="241"/>
      <c r="HC632" s="241"/>
      <c r="HD632" s="241"/>
      <c r="HE632" s="241"/>
      <c r="HF632" s="241"/>
    </row>
    <row r="633" spans="1:214" s="299" customFormat="1" ht="15" customHeight="1">
      <c r="A633" s="240"/>
      <c r="B633" s="241"/>
      <c r="C633" s="241"/>
      <c r="D633" s="241"/>
      <c r="E633" s="241"/>
      <c r="F633" s="241"/>
      <c r="G633" s="241"/>
      <c r="H633" s="241"/>
      <c r="I633" s="241"/>
      <c r="J633" s="241"/>
      <c r="K633" s="241"/>
      <c r="L633" s="241"/>
      <c r="M633" s="241"/>
      <c r="N633" s="241"/>
      <c r="O633" s="241"/>
      <c r="P633" s="241"/>
      <c r="Q633" s="241"/>
      <c r="R633" s="241"/>
      <c r="S633" s="241"/>
      <c r="T633" s="241"/>
      <c r="U633" s="241" t="s">
        <v>817</v>
      </c>
      <c r="V633" s="241"/>
      <c r="W633" s="241"/>
      <c r="X633" s="241"/>
      <c r="Y633" s="241"/>
      <c r="Z633" s="241"/>
      <c r="AA633" s="241"/>
      <c r="AB633" s="241"/>
      <c r="AC633" s="241" t="s">
        <v>325</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c r="CJ633" s="241"/>
      <c r="CK633" s="241"/>
      <c r="CL633" s="241"/>
      <c r="CM633" s="241"/>
      <c r="CN633" s="241"/>
      <c r="CO633" s="241"/>
      <c r="CP633" s="241"/>
      <c r="CQ633" s="241"/>
      <c r="CR633" s="241"/>
      <c r="CS633" s="241"/>
      <c r="CT633" s="241"/>
      <c r="CU633" s="241"/>
      <c r="CV633" s="241"/>
      <c r="CW633" s="241"/>
      <c r="CX633" s="241"/>
      <c r="CY633" s="241"/>
      <c r="CZ633" s="241"/>
      <c r="DA633" s="241"/>
      <c r="DB633" s="241"/>
      <c r="DC633" s="241"/>
      <c r="DD633" s="241"/>
      <c r="DE633" s="241"/>
      <c r="DF633" s="241"/>
      <c r="DG633" s="241"/>
      <c r="DH633" s="241"/>
      <c r="DI633" s="241"/>
      <c r="DJ633" s="241"/>
      <c r="DK633" s="241"/>
      <c r="DL633" s="241"/>
      <c r="DM633" s="241"/>
      <c r="DN633" s="241"/>
      <c r="DO633" s="241"/>
      <c r="DP633" s="241"/>
      <c r="DQ633" s="241"/>
      <c r="DR633" s="241"/>
      <c r="DS633" s="241"/>
      <c r="DT633" s="241"/>
      <c r="DU633" s="241"/>
      <c r="DV633" s="241"/>
      <c r="DW633" s="241"/>
      <c r="DX633" s="241"/>
      <c r="DY633" s="241"/>
      <c r="DZ633" s="241"/>
      <c r="EA633" s="241"/>
      <c r="EB633" s="241"/>
      <c r="EC633" s="241"/>
      <c r="ED633" s="241"/>
      <c r="EE633" s="241"/>
      <c r="EF633" s="241"/>
      <c r="EG633" s="241"/>
      <c r="EH633" s="241"/>
      <c r="EI633" s="241"/>
      <c r="EJ633" s="241"/>
      <c r="EK633" s="241"/>
      <c r="EL633" s="241"/>
      <c r="EM633" s="241"/>
      <c r="EN633" s="241"/>
      <c r="EO633" s="241"/>
      <c r="EP633" s="241"/>
      <c r="EQ633" s="241"/>
      <c r="ER633" s="241"/>
      <c r="ES633" s="241"/>
      <c r="ET633" s="241"/>
      <c r="EU633" s="241"/>
      <c r="EV633" s="241"/>
      <c r="EW633" s="241"/>
      <c r="EX633" s="241"/>
      <c r="EY633" s="241"/>
      <c r="EZ633" s="241"/>
      <c r="FA633" s="241"/>
      <c r="FB633" s="241"/>
      <c r="FC633" s="241"/>
      <c r="FD633" s="241"/>
      <c r="FE633" s="241"/>
      <c r="FF633" s="241"/>
      <c r="FG633" s="241"/>
      <c r="FH633" s="241"/>
      <c r="FI633" s="241"/>
      <c r="FJ633" s="241"/>
      <c r="FK633" s="241"/>
      <c r="FL633" s="241"/>
      <c r="FM633" s="241"/>
      <c r="FN633" s="241"/>
      <c r="FO633" s="241"/>
      <c r="FP633" s="241"/>
      <c r="FQ633" s="241"/>
      <c r="FR633" s="241"/>
      <c r="FS633" s="241"/>
      <c r="FT633" s="241"/>
      <c r="FU633" s="241"/>
      <c r="FV633" s="241"/>
      <c r="FW633" s="241"/>
      <c r="FX633" s="241"/>
      <c r="FY633" s="241"/>
      <c r="FZ633" s="241"/>
      <c r="GA633" s="241"/>
      <c r="GB633" s="241"/>
      <c r="GC633" s="241"/>
      <c r="GD633" s="241"/>
      <c r="GE633" s="241"/>
      <c r="GF633" s="241"/>
      <c r="GG633" s="241"/>
      <c r="GH633" s="241"/>
      <c r="GI633" s="241"/>
      <c r="GJ633" s="241"/>
      <c r="GK633" s="241"/>
      <c r="GL633" s="241"/>
      <c r="GM633" s="241"/>
      <c r="GN633" s="241"/>
      <c r="GO633" s="241"/>
      <c r="GP633" s="241"/>
      <c r="GQ633" s="241"/>
      <c r="GR633" s="241"/>
      <c r="GS633" s="241"/>
      <c r="GT633" s="241"/>
      <c r="GU633" s="241"/>
      <c r="GV633" s="241"/>
      <c r="GW633" s="241"/>
      <c r="GX633" s="241"/>
      <c r="GY633" s="241"/>
      <c r="GZ633" s="241"/>
      <c r="HA633" s="241"/>
      <c r="HB633" s="241"/>
      <c r="HC633" s="241"/>
      <c r="HD633" s="241"/>
      <c r="HE633" s="241"/>
      <c r="HF633" s="241"/>
    </row>
    <row r="634" spans="1:214" s="299" customFormat="1" ht="15" customHeight="1">
      <c r="A634" s="240"/>
      <c r="B634" s="241"/>
      <c r="C634" s="241"/>
      <c r="D634" s="241"/>
      <c r="E634" s="241"/>
      <c r="F634" s="241"/>
      <c r="G634" s="241"/>
      <c r="H634" s="241"/>
      <c r="I634" s="241"/>
      <c r="J634" s="241"/>
      <c r="K634" s="241"/>
      <c r="L634" s="241"/>
      <c r="M634" s="241"/>
      <c r="N634" s="241"/>
      <c r="O634" s="241"/>
      <c r="P634" s="241"/>
      <c r="Q634" s="241"/>
      <c r="R634" s="241"/>
      <c r="S634" s="241"/>
      <c r="T634" s="241"/>
      <c r="U634" s="241" t="s">
        <v>818</v>
      </c>
      <c r="V634" s="241"/>
      <c r="W634" s="241"/>
      <c r="X634" s="241"/>
      <c r="Y634" s="241"/>
      <c r="Z634" s="241"/>
      <c r="AA634" s="241"/>
      <c r="AB634" s="241"/>
      <c r="AC634" s="241" t="s">
        <v>325</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c r="CJ634" s="241"/>
      <c r="CK634" s="241"/>
      <c r="CL634" s="241"/>
      <c r="CM634" s="241"/>
      <c r="CN634" s="241"/>
      <c r="CO634" s="241"/>
      <c r="CP634" s="241"/>
      <c r="CQ634" s="241"/>
      <c r="CR634" s="241"/>
      <c r="CS634" s="241"/>
      <c r="CT634" s="241"/>
      <c r="CU634" s="241"/>
      <c r="CV634" s="241"/>
      <c r="CW634" s="241"/>
      <c r="CX634" s="241"/>
      <c r="CY634" s="241"/>
      <c r="CZ634" s="241"/>
      <c r="DA634" s="241"/>
      <c r="DB634" s="241"/>
      <c r="DC634" s="241"/>
      <c r="DD634" s="241"/>
      <c r="DE634" s="241"/>
      <c r="DF634" s="241"/>
      <c r="DG634" s="241"/>
      <c r="DH634" s="241"/>
      <c r="DI634" s="241"/>
      <c r="DJ634" s="241"/>
      <c r="DK634" s="241"/>
      <c r="DL634" s="241"/>
      <c r="DM634" s="241"/>
      <c r="DN634" s="241"/>
      <c r="DO634" s="241"/>
      <c r="DP634" s="241"/>
      <c r="DQ634" s="241"/>
      <c r="DR634" s="241"/>
      <c r="DS634" s="241"/>
      <c r="DT634" s="241"/>
      <c r="DU634" s="241"/>
      <c r="DV634" s="241"/>
      <c r="DW634" s="241"/>
      <c r="DX634" s="241"/>
      <c r="DY634" s="241"/>
      <c r="DZ634" s="241"/>
      <c r="EA634" s="241"/>
      <c r="EB634" s="241"/>
      <c r="EC634" s="241"/>
      <c r="ED634" s="241"/>
      <c r="EE634" s="241"/>
      <c r="EF634" s="241"/>
      <c r="EG634" s="241"/>
      <c r="EH634" s="241"/>
      <c r="EI634" s="241"/>
      <c r="EJ634" s="241"/>
      <c r="EK634" s="241"/>
      <c r="EL634" s="241"/>
      <c r="EM634" s="241"/>
      <c r="EN634" s="241"/>
      <c r="EO634" s="241"/>
      <c r="EP634" s="241"/>
      <c r="EQ634" s="241"/>
      <c r="ER634" s="241"/>
      <c r="ES634" s="241"/>
      <c r="ET634" s="241"/>
      <c r="EU634" s="241"/>
      <c r="EV634" s="241"/>
      <c r="EW634" s="241"/>
      <c r="EX634" s="241"/>
      <c r="EY634" s="241"/>
      <c r="EZ634" s="241"/>
      <c r="FA634" s="241"/>
      <c r="FB634" s="241"/>
      <c r="FC634" s="241"/>
      <c r="FD634" s="241"/>
      <c r="FE634" s="241"/>
      <c r="FF634" s="241"/>
      <c r="FG634" s="241"/>
      <c r="FH634" s="241"/>
      <c r="FI634" s="241"/>
      <c r="FJ634" s="241"/>
      <c r="FK634" s="241"/>
      <c r="FL634" s="241"/>
      <c r="FM634" s="241"/>
      <c r="FN634" s="241"/>
      <c r="FO634" s="241"/>
      <c r="FP634" s="241"/>
      <c r="FQ634" s="241"/>
      <c r="FR634" s="241"/>
      <c r="FS634" s="241"/>
      <c r="FT634" s="241"/>
      <c r="FU634" s="241"/>
      <c r="FV634" s="241"/>
      <c r="FW634" s="241"/>
      <c r="FX634" s="241"/>
      <c r="FY634" s="241"/>
      <c r="FZ634" s="241"/>
      <c r="GA634" s="241"/>
      <c r="GB634" s="241"/>
      <c r="GC634" s="241"/>
      <c r="GD634" s="241"/>
      <c r="GE634" s="241"/>
      <c r="GF634" s="241"/>
      <c r="GG634" s="241"/>
      <c r="GH634" s="241"/>
      <c r="GI634" s="241"/>
      <c r="GJ634" s="241"/>
      <c r="GK634" s="241"/>
      <c r="GL634" s="241"/>
      <c r="GM634" s="241"/>
      <c r="GN634" s="241"/>
      <c r="GO634" s="241"/>
      <c r="GP634" s="241"/>
      <c r="GQ634" s="241"/>
      <c r="GR634" s="241"/>
      <c r="GS634" s="241"/>
      <c r="GT634" s="241"/>
      <c r="GU634" s="241"/>
      <c r="GV634" s="241"/>
      <c r="GW634" s="241"/>
      <c r="GX634" s="241"/>
      <c r="GY634" s="241"/>
      <c r="GZ634" s="241"/>
      <c r="HA634" s="241"/>
      <c r="HB634" s="241"/>
      <c r="HC634" s="241"/>
      <c r="HD634" s="241"/>
      <c r="HE634" s="241"/>
      <c r="HF634" s="241"/>
    </row>
    <row r="635" spans="1:214" s="299" customFormat="1" ht="15" customHeight="1">
      <c r="A635" s="240"/>
      <c r="B635" s="241"/>
      <c r="C635" s="241"/>
      <c r="D635" s="241"/>
      <c r="E635" s="241"/>
      <c r="F635" s="241"/>
      <c r="G635" s="241"/>
      <c r="H635" s="241"/>
      <c r="I635" s="241"/>
      <c r="J635" s="241"/>
      <c r="K635" s="241"/>
      <c r="L635" s="241"/>
      <c r="M635" s="241"/>
      <c r="N635" s="241"/>
      <c r="O635" s="241"/>
      <c r="P635" s="241"/>
      <c r="Q635" s="241"/>
      <c r="R635" s="241"/>
      <c r="S635" s="241"/>
      <c r="T635" s="241"/>
      <c r="U635" s="241" t="s">
        <v>819</v>
      </c>
      <c r="V635" s="241"/>
      <c r="W635" s="241"/>
      <c r="X635" s="241"/>
      <c r="Y635" s="241"/>
      <c r="Z635" s="241"/>
      <c r="AA635" s="241"/>
      <c r="AB635" s="241"/>
      <c r="AC635" s="241" t="s">
        <v>325</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c r="CJ635" s="241"/>
      <c r="CK635" s="241"/>
      <c r="CL635" s="241"/>
      <c r="CM635" s="241"/>
      <c r="CN635" s="241"/>
      <c r="CO635" s="241"/>
      <c r="CP635" s="241"/>
      <c r="CQ635" s="241"/>
      <c r="CR635" s="241"/>
      <c r="CS635" s="241"/>
      <c r="CT635" s="241"/>
      <c r="CU635" s="241"/>
      <c r="CV635" s="241"/>
      <c r="CW635" s="241"/>
      <c r="CX635" s="241"/>
      <c r="CY635" s="241"/>
      <c r="CZ635" s="241"/>
      <c r="DA635" s="241"/>
      <c r="DB635" s="241"/>
      <c r="DC635" s="241"/>
      <c r="DD635" s="241"/>
      <c r="DE635" s="241"/>
      <c r="DF635" s="241"/>
      <c r="DG635" s="241"/>
      <c r="DH635" s="241"/>
      <c r="DI635" s="241"/>
      <c r="DJ635" s="241"/>
      <c r="DK635" s="241"/>
      <c r="DL635" s="241"/>
      <c r="DM635" s="241"/>
      <c r="DN635" s="241"/>
      <c r="DO635" s="241"/>
      <c r="DP635" s="241"/>
      <c r="DQ635" s="241"/>
      <c r="DR635" s="241"/>
      <c r="DS635" s="241"/>
      <c r="DT635" s="241"/>
      <c r="DU635" s="241"/>
      <c r="DV635" s="241"/>
      <c r="DW635" s="241"/>
      <c r="DX635" s="241"/>
      <c r="DY635" s="241"/>
      <c r="DZ635" s="241"/>
      <c r="EA635" s="241"/>
      <c r="EB635" s="241"/>
      <c r="EC635" s="241"/>
      <c r="ED635" s="241"/>
      <c r="EE635" s="241"/>
      <c r="EF635" s="241"/>
      <c r="EG635" s="241"/>
      <c r="EH635" s="241"/>
      <c r="EI635" s="241"/>
      <c r="EJ635" s="241"/>
      <c r="EK635" s="241"/>
      <c r="EL635" s="241"/>
      <c r="EM635" s="241"/>
      <c r="EN635" s="241"/>
      <c r="EO635" s="241"/>
      <c r="EP635" s="241"/>
      <c r="EQ635" s="241"/>
      <c r="ER635" s="241"/>
      <c r="ES635" s="241"/>
      <c r="ET635" s="241"/>
      <c r="EU635" s="241"/>
      <c r="EV635" s="241"/>
      <c r="EW635" s="241"/>
      <c r="EX635" s="241"/>
      <c r="EY635" s="241"/>
      <c r="EZ635" s="241"/>
      <c r="FA635" s="241"/>
      <c r="FB635" s="241"/>
      <c r="FC635" s="241"/>
      <c r="FD635" s="241"/>
      <c r="FE635" s="241"/>
      <c r="FF635" s="241"/>
      <c r="FG635" s="241"/>
      <c r="FH635" s="241"/>
      <c r="FI635" s="241"/>
      <c r="FJ635" s="241"/>
      <c r="FK635" s="241"/>
      <c r="FL635" s="241"/>
      <c r="FM635" s="241"/>
      <c r="FN635" s="241"/>
      <c r="FO635" s="241"/>
      <c r="FP635" s="241"/>
      <c r="FQ635" s="241"/>
      <c r="FR635" s="241"/>
      <c r="FS635" s="241"/>
      <c r="FT635" s="241"/>
      <c r="FU635" s="241"/>
      <c r="FV635" s="241"/>
      <c r="FW635" s="241"/>
      <c r="FX635" s="241"/>
      <c r="FY635" s="241"/>
      <c r="FZ635" s="241"/>
      <c r="GA635" s="241"/>
      <c r="GB635" s="241"/>
      <c r="GC635" s="241"/>
      <c r="GD635" s="241"/>
      <c r="GE635" s="241"/>
      <c r="GF635" s="241"/>
      <c r="GG635" s="241"/>
      <c r="GH635" s="241"/>
      <c r="GI635" s="241"/>
      <c r="GJ635" s="241"/>
      <c r="GK635" s="241"/>
      <c r="GL635" s="241"/>
      <c r="GM635" s="241"/>
      <c r="GN635" s="241"/>
      <c r="GO635" s="241"/>
      <c r="GP635" s="241"/>
      <c r="GQ635" s="241"/>
      <c r="GR635" s="241"/>
      <c r="GS635" s="241"/>
      <c r="GT635" s="241"/>
      <c r="GU635" s="241"/>
      <c r="GV635" s="241"/>
      <c r="GW635" s="241"/>
      <c r="GX635" s="241"/>
      <c r="GY635" s="241"/>
      <c r="GZ635" s="241"/>
      <c r="HA635" s="241"/>
      <c r="HB635" s="241"/>
      <c r="HC635" s="241"/>
      <c r="HD635" s="241"/>
      <c r="HE635" s="241"/>
      <c r="HF635" s="241"/>
    </row>
    <row r="636" spans="1:214" s="299" customFormat="1" ht="15" customHeight="1">
      <c r="A636" s="240"/>
      <c r="B636" s="241"/>
      <c r="C636" s="241"/>
      <c r="D636" s="241"/>
      <c r="E636" s="241"/>
      <c r="F636" s="241"/>
      <c r="G636" s="241"/>
      <c r="H636" s="241"/>
      <c r="I636" s="241"/>
      <c r="J636" s="241"/>
      <c r="K636" s="241"/>
      <c r="L636" s="241"/>
      <c r="M636" s="241"/>
      <c r="N636" s="241"/>
      <c r="O636" s="241"/>
      <c r="P636" s="241"/>
      <c r="Q636" s="241"/>
      <c r="R636" s="241"/>
      <c r="S636" s="241"/>
      <c r="T636" s="241"/>
      <c r="U636" s="241" t="s">
        <v>820</v>
      </c>
      <c r="V636" s="241"/>
      <c r="W636" s="241"/>
      <c r="X636" s="241"/>
      <c r="Y636" s="241"/>
      <c r="Z636" s="241"/>
      <c r="AA636" s="241"/>
      <c r="AB636" s="241"/>
      <c r="AC636" s="241" t="s">
        <v>386</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c r="CJ636" s="241"/>
      <c r="CK636" s="241"/>
      <c r="CL636" s="241"/>
      <c r="CM636" s="241"/>
      <c r="CN636" s="241"/>
      <c r="CO636" s="241"/>
      <c r="CP636" s="241"/>
      <c r="CQ636" s="241"/>
      <c r="CR636" s="241"/>
      <c r="CS636" s="241"/>
      <c r="CT636" s="241"/>
      <c r="CU636" s="241"/>
      <c r="CV636" s="241"/>
      <c r="CW636" s="241"/>
      <c r="CX636" s="241"/>
      <c r="CY636" s="241"/>
      <c r="CZ636" s="241"/>
      <c r="DA636" s="241"/>
      <c r="DB636" s="241"/>
      <c r="DC636" s="241"/>
      <c r="DD636" s="241"/>
      <c r="DE636" s="241"/>
      <c r="DF636" s="241"/>
      <c r="DG636" s="241"/>
      <c r="DH636" s="241"/>
      <c r="DI636" s="241"/>
      <c r="DJ636" s="241"/>
      <c r="DK636" s="241"/>
      <c r="DL636" s="241"/>
      <c r="DM636" s="241"/>
      <c r="DN636" s="241"/>
      <c r="DO636" s="241"/>
      <c r="DP636" s="241"/>
      <c r="DQ636" s="241"/>
      <c r="DR636" s="241"/>
      <c r="DS636" s="241"/>
      <c r="DT636" s="241"/>
      <c r="DU636" s="241"/>
      <c r="DV636" s="241"/>
      <c r="DW636" s="241"/>
      <c r="DX636" s="241"/>
      <c r="DY636" s="241"/>
      <c r="DZ636" s="241"/>
      <c r="EA636" s="241"/>
      <c r="EB636" s="241"/>
      <c r="EC636" s="241"/>
      <c r="ED636" s="241"/>
      <c r="EE636" s="241"/>
      <c r="EF636" s="241"/>
      <c r="EG636" s="241"/>
      <c r="EH636" s="241"/>
      <c r="EI636" s="241"/>
      <c r="EJ636" s="241"/>
      <c r="EK636" s="241"/>
      <c r="EL636" s="241"/>
      <c r="EM636" s="241"/>
      <c r="EN636" s="241"/>
      <c r="EO636" s="241"/>
      <c r="EP636" s="241"/>
      <c r="EQ636" s="241"/>
      <c r="ER636" s="241"/>
      <c r="ES636" s="241"/>
      <c r="ET636" s="241"/>
      <c r="EU636" s="241"/>
      <c r="EV636" s="241"/>
      <c r="EW636" s="241"/>
      <c r="EX636" s="241"/>
      <c r="EY636" s="241"/>
      <c r="EZ636" s="241"/>
      <c r="FA636" s="241"/>
      <c r="FB636" s="241"/>
      <c r="FC636" s="241"/>
      <c r="FD636" s="241"/>
      <c r="FE636" s="241"/>
      <c r="FF636" s="241"/>
      <c r="FG636" s="241"/>
      <c r="FH636" s="241"/>
      <c r="FI636" s="241"/>
      <c r="FJ636" s="241"/>
      <c r="FK636" s="241"/>
      <c r="FL636" s="241"/>
      <c r="FM636" s="241"/>
      <c r="FN636" s="241"/>
      <c r="FO636" s="241"/>
      <c r="FP636" s="241"/>
      <c r="FQ636" s="241"/>
      <c r="FR636" s="241"/>
      <c r="FS636" s="241"/>
      <c r="FT636" s="241"/>
      <c r="FU636" s="241"/>
      <c r="FV636" s="241"/>
      <c r="FW636" s="241"/>
      <c r="FX636" s="241"/>
      <c r="FY636" s="241"/>
      <c r="FZ636" s="241"/>
      <c r="GA636" s="241"/>
      <c r="GB636" s="241"/>
      <c r="GC636" s="241"/>
      <c r="GD636" s="241"/>
      <c r="GE636" s="241"/>
      <c r="GF636" s="241"/>
      <c r="GG636" s="241"/>
      <c r="GH636" s="241"/>
      <c r="GI636" s="241"/>
      <c r="GJ636" s="241"/>
      <c r="GK636" s="241"/>
      <c r="GL636" s="241"/>
      <c r="GM636" s="241"/>
      <c r="GN636" s="241"/>
      <c r="GO636" s="241"/>
      <c r="GP636" s="241"/>
      <c r="GQ636" s="241"/>
      <c r="GR636" s="241"/>
      <c r="GS636" s="241"/>
      <c r="GT636" s="241"/>
      <c r="GU636" s="241"/>
      <c r="GV636" s="241"/>
      <c r="GW636" s="241"/>
      <c r="GX636" s="241"/>
      <c r="GY636" s="241"/>
      <c r="GZ636" s="241"/>
      <c r="HA636" s="241"/>
      <c r="HB636" s="241"/>
      <c r="HC636" s="241"/>
      <c r="HD636" s="241"/>
      <c r="HE636" s="241"/>
      <c r="HF636" s="241"/>
    </row>
    <row r="637" spans="1:214" s="299" customFormat="1" ht="15" customHeight="1">
      <c r="A637" s="240"/>
      <c r="B637" s="241"/>
      <c r="C637" s="241"/>
      <c r="D637" s="241"/>
      <c r="E637" s="241"/>
      <c r="F637" s="241"/>
      <c r="G637" s="241"/>
      <c r="H637" s="241"/>
      <c r="I637" s="241"/>
      <c r="J637" s="241"/>
      <c r="K637" s="241"/>
      <c r="L637" s="241"/>
      <c r="M637" s="241"/>
      <c r="N637" s="241"/>
      <c r="O637" s="241"/>
      <c r="P637" s="241"/>
      <c r="Q637" s="241"/>
      <c r="R637" s="241"/>
      <c r="S637" s="241"/>
      <c r="T637" s="241"/>
      <c r="U637" s="241" t="s">
        <v>821</v>
      </c>
      <c r="V637" s="241"/>
      <c r="W637" s="241"/>
      <c r="X637" s="241"/>
      <c r="Y637" s="241"/>
      <c r="Z637" s="241"/>
      <c r="AA637" s="241"/>
      <c r="AB637" s="241"/>
      <c r="AC637" s="241" t="s">
        <v>316</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c r="CJ637" s="241"/>
      <c r="CK637" s="241"/>
      <c r="CL637" s="241"/>
      <c r="CM637" s="241"/>
      <c r="CN637" s="241"/>
      <c r="CO637" s="241"/>
      <c r="CP637" s="241"/>
      <c r="CQ637" s="241"/>
      <c r="CR637" s="241"/>
      <c r="CS637" s="241"/>
      <c r="CT637" s="241"/>
      <c r="CU637" s="241"/>
      <c r="CV637" s="241"/>
      <c r="CW637" s="241"/>
      <c r="CX637" s="241"/>
      <c r="CY637" s="241"/>
      <c r="CZ637" s="241"/>
      <c r="DA637" s="241"/>
      <c r="DB637" s="241"/>
      <c r="DC637" s="241"/>
      <c r="DD637" s="241"/>
      <c r="DE637" s="241"/>
      <c r="DF637" s="241"/>
      <c r="DG637" s="241"/>
      <c r="DH637" s="241"/>
      <c r="DI637" s="241"/>
      <c r="DJ637" s="241"/>
      <c r="DK637" s="241"/>
      <c r="DL637" s="241"/>
      <c r="DM637" s="241"/>
      <c r="DN637" s="241"/>
      <c r="DO637" s="241"/>
      <c r="DP637" s="241"/>
      <c r="DQ637" s="241"/>
      <c r="DR637" s="241"/>
      <c r="DS637" s="241"/>
      <c r="DT637" s="241"/>
      <c r="DU637" s="241"/>
      <c r="DV637" s="241"/>
      <c r="DW637" s="241"/>
      <c r="DX637" s="241"/>
      <c r="DY637" s="241"/>
      <c r="DZ637" s="241"/>
      <c r="EA637" s="241"/>
      <c r="EB637" s="241"/>
      <c r="EC637" s="241"/>
      <c r="ED637" s="241"/>
      <c r="EE637" s="241"/>
      <c r="EF637" s="241"/>
      <c r="EG637" s="241"/>
      <c r="EH637" s="241"/>
      <c r="EI637" s="241"/>
      <c r="EJ637" s="241"/>
      <c r="EK637" s="241"/>
      <c r="EL637" s="241"/>
      <c r="EM637" s="241"/>
      <c r="EN637" s="241"/>
      <c r="EO637" s="241"/>
      <c r="EP637" s="241"/>
      <c r="EQ637" s="241"/>
      <c r="ER637" s="241"/>
      <c r="ES637" s="241"/>
      <c r="ET637" s="241"/>
      <c r="EU637" s="241"/>
      <c r="EV637" s="241"/>
      <c r="EW637" s="241"/>
      <c r="EX637" s="241"/>
      <c r="EY637" s="241"/>
      <c r="EZ637" s="241"/>
      <c r="FA637" s="241"/>
      <c r="FB637" s="241"/>
      <c r="FC637" s="241"/>
      <c r="FD637" s="241"/>
      <c r="FE637" s="241"/>
      <c r="FF637" s="241"/>
      <c r="FG637" s="241"/>
      <c r="FH637" s="241"/>
      <c r="FI637" s="241"/>
      <c r="FJ637" s="241"/>
      <c r="FK637" s="241"/>
      <c r="FL637" s="241"/>
      <c r="FM637" s="241"/>
      <c r="FN637" s="241"/>
      <c r="FO637" s="241"/>
      <c r="FP637" s="241"/>
      <c r="FQ637" s="241"/>
      <c r="FR637" s="241"/>
      <c r="FS637" s="241"/>
      <c r="FT637" s="241"/>
      <c r="FU637" s="241"/>
      <c r="FV637" s="241"/>
      <c r="FW637" s="241"/>
      <c r="FX637" s="241"/>
      <c r="FY637" s="241"/>
      <c r="FZ637" s="241"/>
      <c r="GA637" s="241"/>
      <c r="GB637" s="241"/>
      <c r="GC637" s="241"/>
      <c r="GD637" s="241"/>
      <c r="GE637" s="241"/>
      <c r="GF637" s="241"/>
      <c r="GG637" s="241"/>
      <c r="GH637" s="241"/>
      <c r="GI637" s="241"/>
      <c r="GJ637" s="241"/>
      <c r="GK637" s="241"/>
      <c r="GL637" s="241"/>
      <c r="GM637" s="241"/>
      <c r="GN637" s="241"/>
      <c r="GO637" s="241"/>
      <c r="GP637" s="241"/>
      <c r="GQ637" s="241"/>
      <c r="GR637" s="241"/>
      <c r="GS637" s="241"/>
      <c r="GT637" s="241"/>
      <c r="GU637" s="241"/>
      <c r="GV637" s="241"/>
      <c r="GW637" s="241"/>
      <c r="GX637" s="241"/>
      <c r="GY637" s="241"/>
      <c r="GZ637" s="241"/>
      <c r="HA637" s="241"/>
      <c r="HB637" s="241"/>
      <c r="HC637" s="241"/>
      <c r="HD637" s="241"/>
      <c r="HE637" s="241"/>
      <c r="HF637" s="241"/>
    </row>
    <row r="638" spans="1:214" s="299" customFormat="1" ht="15" customHeight="1">
      <c r="A638" s="240"/>
      <c r="B638" s="241"/>
      <c r="C638" s="241"/>
      <c r="D638" s="241"/>
      <c r="E638" s="241"/>
      <c r="F638" s="241"/>
      <c r="G638" s="241"/>
      <c r="H638" s="241"/>
      <c r="I638" s="241"/>
      <c r="J638" s="241"/>
      <c r="K638" s="241"/>
      <c r="L638" s="241"/>
      <c r="M638" s="241"/>
      <c r="N638" s="241"/>
      <c r="O638" s="241"/>
      <c r="P638" s="241"/>
      <c r="Q638" s="241"/>
      <c r="R638" s="241"/>
      <c r="S638" s="241"/>
      <c r="T638" s="241"/>
      <c r="U638" s="241" t="s">
        <v>822</v>
      </c>
      <c r="V638" s="241"/>
      <c r="W638" s="241"/>
      <c r="X638" s="241"/>
      <c r="Y638" s="241"/>
      <c r="Z638" s="241"/>
      <c r="AA638" s="241"/>
      <c r="AB638" s="241"/>
      <c r="AC638" s="241" t="s">
        <v>316</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c r="CJ638" s="241"/>
      <c r="CK638" s="241"/>
      <c r="CL638" s="241"/>
      <c r="CM638" s="241"/>
      <c r="CN638" s="241"/>
      <c r="CO638" s="241"/>
      <c r="CP638" s="241"/>
      <c r="CQ638" s="241"/>
      <c r="CR638" s="241"/>
      <c r="CS638" s="241"/>
      <c r="CT638" s="241"/>
      <c r="CU638" s="241"/>
      <c r="CV638" s="241"/>
      <c r="CW638" s="241"/>
      <c r="CX638" s="241"/>
      <c r="CY638" s="241"/>
      <c r="CZ638" s="241"/>
      <c r="DA638" s="241"/>
      <c r="DB638" s="241"/>
      <c r="DC638" s="241"/>
      <c r="DD638" s="241"/>
      <c r="DE638" s="241"/>
      <c r="DF638" s="241"/>
      <c r="DG638" s="241"/>
      <c r="DH638" s="241"/>
      <c r="DI638" s="241"/>
      <c r="DJ638" s="241"/>
      <c r="DK638" s="241"/>
      <c r="DL638" s="241"/>
      <c r="DM638" s="241"/>
      <c r="DN638" s="241"/>
      <c r="DO638" s="241"/>
      <c r="DP638" s="241"/>
      <c r="DQ638" s="241"/>
      <c r="DR638" s="241"/>
      <c r="DS638" s="241"/>
      <c r="DT638" s="241"/>
      <c r="DU638" s="241"/>
      <c r="DV638" s="241"/>
      <c r="DW638" s="241"/>
      <c r="DX638" s="241"/>
      <c r="DY638" s="241"/>
      <c r="DZ638" s="241"/>
      <c r="EA638" s="241"/>
      <c r="EB638" s="241"/>
      <c r="EC638" s="241"/>
      <c r="ED638" s="241"/>
      <c r="EE638" s="241"/>
      <c r="EF638" s="241"/>
      <c r="EG638" s="241"/>
      <c r="EH638" s="241"/>
      <c r="EI638" s="241"/>
      <c r="EJ638" s="241"/>
      <c r="EK638" s="241"/>
      <c r="EL638" s="241"/>
      <c r="EM638" s="241"/>
      <c r="EN638" s="241"/>
      <c r="EO638" s="241"/>
      <c r="EP638" s="241"/>
      <c r="EQ638" s="241"/>
      <c r="ER638" s="241"/>
      <c r="ES638" s="241"/>
      <c r="ET638" s="241"/>
      <c r="EU638" s="241"/>
      <c r="EV638" s="241"/>
      <c r="EW638" s="241"/>
      <c r="EX638" s="241"/>
      <c r="EY638" s="241"/>
      <c r="EZ638" s="241"/>
      <c r="FA638" s="241"/>
      <c r="FB638" s="241"/>
      <c r="FC638" s="241"/>
      <c r="FD638" s="241"/>
      <c r="FE638" s="241"/>
      <c r="FF638" s="241"/>
      <c r="FG638" s="241"/>
      <c r="FH638" s="241"/>
      <c r="FI638" s="241"/>
      <c r="FJ638" s="241"/>
      <c r="FK638" s="241"/>
      <c r="FL638" s="241"/>
      <c r="FM638" s="241"/>
      <c r="FN638" s="241"/>
      <c r="FO638" s="241"/>
      <c r="FP638" s="241"/>
      <c r="FQ638" s="241"/>
      <c r="FR638" s="241"/>
      <c r="FS638" s="241"/>
      <c r="FT638" s="241"/>
      <c r="FU638" s="241"/>
      <c r="FV638" s="241"/>
      <c r="FW638" s="241"/>
      <c r="FX638" s="241"/>
      <c r="FY638" s="241"/>
      <c r="FZ638" s="241"/>
      <c r="GA638" s="241"/>
      <c r="GB638" s="241"/>
      <c r="GC638" s="241"/>
      <c r="GD638" s="241"/>
      <c r="GE638" s="241"/>
      <c r="GF638" s="241"/>
      <c r="GG638" s="241"/>
      <c r="GH638" s="241"/>
      <c r="GI638" s="241"/>
      <c r="GJ638" s="241"/>
      <c r="GK638" s="241"/>
      <c r="GL638" s="241"/>
      <c r="GM638" s="241"/>
      <c r="GN638" s="241"/>
      <c r="GO638" s="241"/>
      <c r="GP638" s="241"/>
      <c r="GQ638" s="241"/>
      <c r="GR638" s="241"/>
      <c r="GS638" s="241"/>
      <c r="GT638" s="241"/>
      <c r="GU638" s="241"/>
      <c r="GV638" s="241"/>
      <c r="GW638" s="241"/>
      <c r="GX638" s="241"/>
      <c r="GY638" s="241"/>
      <c r="GZ638" s="241"/>
      <c r="HA638" s="241"/>
      <c r="HB638" s="241"/>
      <c r="HC638" s="241"/>
      <c r="HD638" s="241"/>
      <c r="HE638" s="241"/>
      <c r="HF638" s="241"/>
    </row>
    <row r="639" spans="1:214" s="299" customFormat="1" ht="15" customHeight="1">
      <c r="A639" s="240"/>
      <c r="B639" s="241"/>
      <c r="C639" s="241"/>
      <c r="D639" s="241"/>
      <c r="E639" s="241"/>
      <c r="F639" s="241"/>
      <c r="G639" s="241"/>
      <c r="H639" s="241"/>
      <c r="I639" s="241"/>
      <c r="J639" s="241"/>
      <c r="K639" s="241"/>
      <c r="L639" s="241"/>
      <c r="M639" s="241"/>
      <c r="N639" s="241"/>
      <c r="O639" s="241"/>
      <c r="P639" s="241"/>
      <c r="Q639" s="241"/>
      <c r="R639" s="241"/>
      <c r="S639" s="241"/>
      <c r="T639" s="241"/>
      <c r="U639" s="241" t="s">
        <v>823</v>
      </c>
      <c r="V639" s="241"/>
      <c r="W639" s="241"/>
      <c r="X639" s="241"/>
      <c r="Y639" s="241"/>
      <c r="Z639" s="241"/>
      <c r="AA639" s="241"/>
      <c r="AB639" s="241"/>
      <c r="AC639" s="241" t="s">
        <v>350</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c r="CJ639" s="241"/>
      <c r="CK639" s="241"/>
      <c r="CL639" s="241"/>
      <c r="CM639" s="241"/>
      <c r="CN639" s="241"/>
      <c r="CO639" s="241"/>
      <c r="CP639" s="241"/>
      <c r="CQ639" s="241"/>
      <c r="CR639" s="241"/>
      <c r="CS639" s="241"/>
      <c r="CT639" s="241"/>
      <c r="CU639" s="241"/>
      <c r="CV639" s="241"/>
      <c r="CW639" s="241"/>
      <c r="CX639" s="241"/>
      <c r="CY639" s="241"/>
      <c r="CZ639" s="241"/>
      <c r="DA639" s="241"/>
      <c r="DB639" s="241"/>
      <c r="DC639" s="241"/>
      <c r="DD639" s="241"/>
      <c r="DE639" s="241"/>
      <c r="DF639" s="241"/>
      <c r="DG639" s="241"/>
      <c r="DH639" s="241"/>
      <c r="DI639" s="241"/>
      <c r="DJ639" s="241"/>
      <c r="DK639" s="241"/>
      <c r="DL639" s="241"/>
      <c r="DM639" s="241"/>
      <c r="DN639" s="241"/>
      <c r="DO639" s="241"/>
      <c r="DP639" s="241"/>
      <c r="DQ639" s="241"/>
      <c r="DR639" s="241"/>
      <c r="DS639" s="241"/>
      <c r="DT639" s="241"/>
      <c r="DU639" s="241"/>
      <c r="DV639" s="241"/>
      <c r="DW639" s="241"/>
      <c r="DX639" s="241"/>
      <c r="DY639" s="241"/>
      <c r="DZ639" s="241"/>
      <c r="EA639" s="241"/>
      <c r="EB639" s="241"/>
      <c r="EC639" s="241"/>
      <c r="ED639" s="241"/>
      <c r="EE639" s="241"/>
      <c r="EF639" s="241"/>
      <c r="EG639" s="241"/>
      <c r="EH639" s="241"/>
      <c r="EI639" s="241"/>
      <c r="EJ639" s="241"/>
      <c r="EK639" s="241"/>
      <c r="EL639" s="241"/>
      <c r="EM639" s="241"/>
      <c r="EN639" s="241"/>
      <c r="EO639" s="241"/>
      <c r="EP639" s="241"/>
      <c r="EQ639" s="241"/>
      <c r="ER639" s="241"/>
      <c r="ES639" s="241"/>
      <c r="ET639" s="241"/>
      <c r="EU639" s="241"/>
      <c r="EV639" s="241"/>
      <c r="EW639" s="241"/>
      <c r="EX639" s="241"/>
      <c r="EY639" s="241"/>
      <c r="EZ639" s="241"/>
      <c r="FA639" s="241"/>
      <c r="FB639" s="241"/>
      <c r="FC639" s="241"/>
      <c r="FD639" s="241"/>
      <c r="FE639" s="241"/>
      <c r="FF639" s="241"/>
      <c r="FG639" s="241"/>
      <c r="FH639" s="241"/>
      <c r="FI639" s="241"/>
      <c r="FJ639" s="241"/>
      <c r="FK639" s="241"/>
      <c r="FL639" s="241"/>
      <c r="FM639" s="241"/>
      <c r="FN639" s="241"/>
      <c r="FO639" s="241"/>
      <c r="FP639" s="241"/>
      <c r="FQ639" s="241"/>
      <c r="FR639" s="241"/>
      <c r="FS639" s="241"/>
      <c r="FT639" s="241"/>
      <c r="FU639" s="241"/>
      <c r="FV639" s="241"/>
      <c r="FW639" s="241"/>
      <c r="FX639" s="241"/>
      <c r="FY639" s="241"/>
      <c r="FZ639" s="241"/>
      <c r="GA639" s="241"/>
      <c r="GB639" s="241"/>
      <c r="GC639" s="241"/>
      <c r="GD639" s="241"/>
      <c r="GE639" s="241"/>
      <c r="GF639" s="241"/>
      <c r="GG639" s="241"/>
      <c r="GH639" s="241"/>
      <c r="GI639" s="241"/>
      <c r="GJ639" s="241"/>
      <c r="GK639" s="241"/>
      <c r="GL639" s="241"/>
      <c r="GM639" s="241"/>
      <c r="GN639" s="241"/>
      <c r="GO639" s="241"/>
      <c r="GP639" s="241"/>
      <c r="GQ639" s="241"/>
      <c r="GR639" s="241"/>
      <c r="GS639" s="241"/>
      <c r="GT639" s="241"/>
      <c r="GU639" s="241"/>
      <c r="GV639" s="241"/>
      <c r="GW639" s="241"/>
      <c r="GX639" s="241"/>
      <c r="GY639" s="241"/>
      <c r="GZ639" s="241"/>
      <c r="HA639" s="241"/>
      <c r="HB639" s="241"/>
      <c r="HC639" s="241"/>
      <c r="HD639" s="241"/>
      <c r="HE639" s="241"/>
      <c r="HF639" s="241"/>
    </row>
    <row r="640" spans="1:214" s="299" customFormat="1" ht="15" customHeight="1">
      <c r="A640" s="240"/>
      <c r="B640" s="241"/>
      <c r="C640" s="241"/>
      <c r="D640" s="241"/>
      <c r="E640" s="241"/>
      <c r="F640" s="241"/>
      <c r="G640" s="241"/>
      <c r="H640" s="241"/>
      <c r="I640" s="241"/>
      <c r="J640" s="241"/>
      <c r="K640" s="241"/>
      <c r="L640" s="241"/>
      <c r="M640" s="241"/>
      <c r="N640" s="241"/>
      <c r="O640" s="241"/>
      <c r="P640" s="241"/>
      <c r="Q640" s="241"/>
      <c r="R640" s="241"/>
      <c r="S640" s="241"/>
      <c r="T640" s="241"/>
      <c r="U640" s="241" t="s">
        <v>824</v>
      </c>
      <c r="V640" s="241"/>
      <c r="W640" s="241"/>
      <c r="X640" s="241"/>
      <c r="Y640" s="241"/>
      <c r="Z640" s="241"/>
      <c r="AA640" s="241"/>
      <c r="AB640" s="241"/>
      <c r="AC640" s="241" t="s">
        <v>316</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c r="EN640" s="241"/>
      <c r="EO640" s="241"/>
      <c r="EP640" s="241"/>
      <c r="EQ640" s="241"/>
      <c r="ER640" s="241"/>
      <c r="ES640" s="241"/>
      <c r="ET640" s="241"/>
      <c r="EU640" s="241"/>
      <c r="EV640" s="241"/>
      <c r="EW640" s="241"/>
      <c r="EX640" s="241"/>
      <c r="EY640" s="241"/>
      <c r="EZ640" s="241"/>
      <c r="FA640" s="241"/>
      <c r="FB640" s="241"/>
      <c r="FC640" s="241"/>
      <c r="FD640" s="241"/>
      <c r="FE640" s="241"/>
      <c r="FF640" s="241"/>
      <c r="FG640" s="241"/>
      <c r="FH640" s="241"/>
      <c r="FI640" s="241"/>
      <c r="FJ640" s="241"/>
      <c r="FK640" s="241"/>
      <c r="FL640" s="241"/>
      <c r="FM640" s="241"/>
      <c r="FN640" s="241"/>
      <c r="FO640" s="241"/>
      <c r="FP640" s="241"/>
      <c r="FQ640" s="241"/>
      <c r="FR640" s="241"/>
      <c r="FS640" s="241"/>
      <c r="FT640" s="241"/>
      <c r="FU640" s="241"/>
      <c r="FV640" s="241"/>
      <c r="FW640" s="241"/>
      <c r="FX640" s="241"/>
      <c r="FY640" s="241"/>
      <c r="FZ640" s="241"/>
      <c r="GA640" s="241"/>
      <c r="GB640" s="241"/>
      <c r="GC640" s="241"/>
      <c r="GD640" s="241"/>
      <c r="GE640" s="241"/>
      <c r="GF640" s="241"/>
      <c r="GG640" s="241"/>
      <c r="GH640" s="241"/>
      <c r="GI640" s="241"/>
      <c r="GJ640" s="241"/>
      <c r="GK640" s="241"/>
      <c r="GL640" s="241"/>
      <c r="GM640" s="241"/>
      <c r="GN640" s="241"/>
      <c r="GO640" s="241"/>
      <c r="GP640" s="241"/>
      <c r="GQ640" s="241"/>
      <c r="GR640" s="241"/>
      <c r="GS640" s="241"/>
      <c r="GT640" s="241"/>
      <c r="GU640" s="241"/>
      <c r="GV640" s="241"/>
      <c r="GW640" s="241"/>
      <c r="GX640" s="241"/>
      <c r="GY640" s="241"/>
      <c r="GZ640" s="241"/>
      <c r="HA640" s="241"/>
      <c r="HB640" s="241"/>
      <c r="HC640" s="241"/>
      <c r="HD640" s="241"/>
      <c r="HE640" s="241"/>
      <c r="HF640" s="241"/>
    </row>
    <row r="641" spans="1:214" s="299" customFormat="1" ht="15" customHeight="1">
      <c r="A641" s="240"/>
      <c r="B641" s="241"/>
      <c r="C641" s="241"/>
      <c r="D641" s="241"/>
      <c r="E641" s="241"/>
      <c r="F641" s="241"/>
      <c r="G641" s="241"/>
      <c r="H641" s="241"/>
      <c r="I641" s="241"/>
      <c r="J641" s="241"/>
      <c r="K641" s="241"/>
      <c r="L641" s="241"/>
      <c r="M641" s="241"/>
      <c r="N641" s="241"/>
      <c r="O641" s="241"/>
      <c r="P641" s="241"/>
      <c r="Q641" s="241"/>
      <c r="R641" s="241"/>
      <c r="S641" s="241"/>
      <c r="T641" s="241"/>
      <c r="U641" s="241" t="s">
        <v>825</v>
      </c>
      <c r="V641" s="241"/>
      <c r="W641" s="241"/>
      <c r="X641" s="241"/>
      <c r="Y641" s="241"/>
      <c r="Z641" s="241"/>
      <c r="AA641" s="241"/>
      <c r="AB641" s="241"/>
      <c r="AC641" s="241" t="s">
        <v>309</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c r="CJ641" s="241"/>
      <c r="CK641" s="241"/>
      <c r="CL641" s="241"/>
      <c r="CM641" s="241"/>
      <c r="CN641" s="241"/>
      <c r="CO641" s="241"/>
      <c r="CP641" s="241"/>
      <c r="CQ641" s="241"/>
      <c r="CR641" s="241"/>
      <c r="CS641" s="241"/>
      <c r="CT641" s="241"/>
      <c r="CU641" s="241"/>
      <c r="CV641" s="241"/>
      <c r="CW641" s="241"/>
      <c r="CX641" s="241"/>
      <c r="CY641" s="241"/>
      <c r="CZ641" s="241"/>
      <c r="DA641" s="241"/>
      <c r="DB641" s="241"/>
      <c r="DC641" s="241"/>
      <c r="DD641" s="241"/>
      <c r="DE641" s="241"/>
      <c r="DF641" s="241"/>
      <c r="DG641" s="241"/>
      <c r="DH641" s="241"/>
      <c r="DI641" s="241"/>
      <c r="DJ641" s="241"/>
      <c r="DK641" s="241"/>
      <c r="DL641" s="241"/>
      <c r="DM641" s="241"/>
      <c r="DN641" s="241"/>
      <c r="DO641" s="241"/>
      <c r="DP641" s="241"/>
      <c r="DQ641" s="241"/>
      <c r="DR641" s="241"/>
      <c r="DS641" s="241"/>
      <c r="DT641" s="241"/>
      <c r="DU641" s="241"/>
      <c r="DV641" s="241"/>
      <c r="DW641" s="241"/>
      <c r="DX641" s="241"/>
      <c r="DY641" s="241"/>
      <c r="DZ641" s="241"/>
      <c r="EA641" s="241"/>
      <c r="EB641" s="241"/>
      <c r="EC641" s="241"/>
      <c r="ED641" s="241"/>
      <c r="EE641" s="241"/>
      <c r="EF641" s="241"/>
      <c r="EG641" s="241"/>
      <c r="EH641" s="241"/>
      <c r="EI641" s="241"/>
      <c r="EJ641" s="241"/>
      <c r="EK641" s="241"/>
      <c r="EL641" s="241"/>
      <c r="EM641" s="241"/>
      <c r="EN641" s="241"/>
      <c r="EO641" s="241"/>
      <c r="EP641" s="241"/>
      <c r="EQ641" s="241"/>
      <c r="ER641" s="241"/>
      <c r="ES641" s="241"/>
      <c r="ET641" s="241"/>
      <c r="EU641" s="241"/>
      <c r="EV641" s="241"/>
      <c r="EW641" s="241"/>
      <c r="EX641" s="241"/>
      <c r="EY641" s="241"/>
      <c r="EZ641" s="241"/>
      <c r="FA641" s="241"/>
      <c r="FB641" s="241"/>
      <c r="FC641" s="241"/>
      <c r="FD641" s="241"/>
      <c r="FE641" s="241"/>
      <c r="FF641" s="241"/>
      <c r="FG641" s="241"/>
      <c r="FH641" s="241"/>
      <c r="FI641" s="241"/>
      <c r="FJ641" s="241"/>
      <c r="FK641" s="241"/>
      <c r="FL641" s="241"/>
      <c r="FM641" s="241"/>
      <c r="FN641" s="241"/>
      <c r="FO641" s="241"/>
      <c r="FP641" s="241"/>
      <c r="FQ641" s="241"/>
      <c r="FR641" s="241"/>
      <c r="FS641" s="241"/>
      <c r="FT641" s="241"/>
      <c r="FU641" s="241"/>
      <c r="FV641" s="241"/>
      <c r="FW641" s="241"/>
      <c r="FX641" s="241"/>
      <c r="FY641" s="241"/>
      <c r="FZ641" s="241"/>
      <c r="GA641" s="241"/>
      <c r="GB641" s="241"/>
      <c r="GC641" s="241"/>
      <c r="GD641" s="241"/>
      <c r="GE641" s="241"/>
      <c r="GF641" s="241"/>
      <c r="GG641" s="241"/>
      <c r="GH641" s="241"/>
      <c r="GI641" s="241"/>
      <c r="GJ641" s="241"/>
      <c r="GK641" s="241"/>
      <c r="GL641" s="241"/>
      <c r="GM641" s="241"/>
      <c r="GN641" s="241"/>
      <c r="GO641" s="241"/>
      <c r="GP641" s="241"/>
      <c r="GQ641" s="241"/>
      <c r="GR641" s="241"/>
      <c r="GS641" s="241"/>
      <c r="GT641" s="241"/>
      <c r="GU641" s="241"/>
      <c r="GV641" s="241"/>
      <c r="GW641" s="241"/>
      <c r="GX641" s="241"/>
      <c r="GY641" s="241"/>
      <c r="GZ641" s="241"/>
      <c r="HA641" s="241"/>
      <c r="HB641" s="241"/>
      <c r="HC641" s="241"/>
      <c r="HD641" s="241"/>
      <c r="HE641" s="241"/>
      <c r="HF641" s="241"/>
    </row>
    <row r="642" spans="1:214" s="299" customFormat="1" ht="15" customHeight="1">
      <c r="A642" s="240"/>
      <c r="B642" s="241"/>
      <c r="C642" s="241"/>
      <c r="D642" s="241"/>
      <c r="E642" s="241"/>
      <c r="F642" s="241"/>
      <c r="G642" s="241"/>
      <c r="H642" s="241"/>
      <c r="I642" s="241"/>
      <c r="J642" s="241"/>
      <c r="K642" s="241"/>
      <c r="L642" s="241"/>
      <c r="M642" s="241"/>
      <c r="N642" s="241"/>
      <c r="O642" s="241"/>
      <c r="P642" s="241"/>
      <c r="Q642" s="241"/>
      <c r="R642" s="241"/>
      <c r="S642" s="241"/>
      <c r="T642" s="241"/>
      <c r="U642" s="241" t="s">
        <v>826</v>
      </c>
      <c r="V642" s="241"/>
      <c r="W642" s="241"/>
      <c r="X642" s="241"/>
      <c r="Y642" s="241"/>
      <c r="Z642" s="241"/>
      <c r="AA642" s="241"/>
      <c r="AB642" s="241"/>
      <c r="AC642" s="241" t="s">
        <v>386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c r="CJ642" s="241"/>
      <c r="CK642" s="241"/>
      <c r="CL642" s="241"/>
      <c r="CM642" s="241"/>
      <c r="CN642" s="241"/>
      <c r="CO642" s="241"/>
      <c r="CP642" s="241"/>
      <c r="CQ642" s="241"/>
      <c r="CR642" s="241"/>
      <c r="CS642" s="241"/>
      <c r="CT642" s="241"/>
      <c r="CU642" s="241"/>
      <c r="CV642" s="241"/>
      <c r="CW642" s="241"/>
      <c r="CX642" s="241"/>
      <c r="CY642" s="241"/>
      <c r="CZ642" s="241"/>
      <c r="DA642" s="241"/>
      <c r="DB642" s="241"/>
      <c r="DC642" s="241"/>
      <c r="DD642" s="241"/>
      <c r="DE642" s="241"/>
      <c r="DF642" s="241"/>
      <c r="DG642" s="241"/>
      <c r="DH642" s="241"/>
      <c r="DI642" s="241"/>
      <c r="DJ642" s="241"/>
      <c r="DK642" s="241"/>
      <c r="DL642" s="241"/>
      <c r="DM642" s="241"/>
      <c r="DN642" s="241"/>
      <c r="DO642" s="241"/>
      <c r="DP642" s="241"/>
      <c r="DQ642" s="241"/>
      <c r="DR642" s="241"/>
      <c r="DS642" s="241"/>
      <c r="DT642" s="241"/>
      <c r="DU642" s="241"/>
      <c r="DV642" s="241"/>
      <c r="DW642" s="241"/>
      <c r="DX642" s="241"/>
      <c r="DY642" s="241"/>
      <c r="DZ642" s="241"/>
      <c r="EA642" s="241"/>
      <c r="EB642" s="241"/>
      <c r="EC642" s="241"/>
      <c r="ED642" s="241"/>
      <c r="EE642" s="241"/>
      <c r="EF642" s="241"/>
      <c r="EG642" s="241"/>
      <c r="EH642" s="241"/>
      <c r="EI642" s="241"/>
      <c r="EJ642" s="241"/>
      <c r="EK642" s="241"/>
      <c r="EL642" s="241"/>
      <c r="EM642" s="241"/>
      <c r="EN642" s="241"/>
      <c r="EO642" s="241"/>
      <c r="EP642" s="241"/>
      <c r="EQ642" s="241"/>
      <c r="ER642" s="241"/>
      <c r="ES642" s="241"/>
      <c r="ET642" s="241"/>
      <c r="EU642" s="241"/>
      <c r="EV642" s="241"/>
      <c r="EW642" s="241"/>
      <c r="EX642" s="241"/>
      <c r="EY642" s="241"/>
      <c r="EZ642" s="241"/>
      <c r="FA642" s="241"/>
      <c r="FB642" s="241"/>
      <c r="FC642" s="241"/>
      <c r="FD642" s="241"/>
      <c r="FE642" s="241"/>
      <c r="FF642" s="241"/>
      <c r="FG642" s="241"/>
      <c r="FH642" s="241"/>
      <c r="FI642" s="241"/>
      <c r="FJ642" s="241"/>
      <c r="FK642" s="241"/>
      <c r="FL642" s="241"/>
      <c r="FM642" s="241"/>
      <c r="FN642" s="241"/>
      <c r="FO642" s="241"/>
      <c r="FP642" s="241"/>
      <c r="FQ642" s="241"/>
      <c r="FR642" s="241"/>
      <c r="FS642" s="241"/>
      <c r="FT642" s="241"/>
      <c r="FU642" s="241"/>
      <c r="FV642" s="241"/>
      <c r="FW642" s="241"/>
      <c r="FX642" s="241"/>
      <c r="FY642" s="241"/>
      <c r="FZ642" s="241"/>
      <c r="GA642" s="241"/>
      <c r="GB642" s="241"/>
      <c r="GC642" s="241"/>
      <c r="GD642" s="241"/>
      <c r="GE642" s="241"/>
      <c r="GF642" s="241"/>
      <c r="GG642" s="241"/>
      <c r="GH642" s="241"/>
      <c r="GI642" s="241"/>
      <c r="GJ642" s="241"/>
      <c r="GK642" s="241"/>
      <c r="GL642" s="241"/>
      <c r="GM642" s="241"/>
      <c r="GN642" s="241"/>
      <c r="GO642" s="241"/>
      <c r="GP642" s="241"/>
      <c r="GQ642" s="241"/>
      <c r="GR642" s="241"/>
      <c r="GS642" s="241"/>
      <c r="GT642" s="241"/>
      <c r="GU642" s="241"/>
      <c r="GV642" s="241"/>
      <c r="GW642" s="241"/>
      <c r="GX642" s="241"/>
      <c r="GY642" s="241"/>
      <c r="GZ642" s="241"/>
      <c r="HA642" s="241"/>
      <c r="HB642" s="241"/>
      <c r="HC642" s="241"/>
      <c r="HD642" s="241"/>
      <c r="HE642" s="241"/>
      <c r="HF642" s="241"/>
    </row>
    <row r="643" spans="1:214" s="299" customFormat="1" ht="15" customHeight="1">
      <c r="A643" s="240"/>
      <c r="B643" s="241"/>
      <c r="C643" s="241"/>
      <c r="D643" s="241"/>
      <c r="E643" s="241"/>
      <c r="F643" s="241"/>
      <c r="G643" s="241"/>
      <c r="H643" s="241"/>
      <c r="I643" s="241"/>
      <c r="J643" s="241"/>
      <c r="K643" s="241"/>
      <c r="L643" s="241"/>
      <c r="M643" s="241"/>
      <c r="N643" s="241"/>
      <c r="O643" s="241"/>
      <c r="P643" s="241"/>
      <c r="Q643" s="241"/>
      <c r="R643" s="241"/>
      <c r="S643" s="241"/>
      <c r="T643" s="241"/>
      <c r="U643" s="241" t="s">
        <v>827</v>
      </c>
      <c r="V643" s="241"/>
      <c r="W643" s="241"/>
      <c r="X643" s="241"/>
      <c r="Y643" s="241"/>
      <c r="Z643" s="241"/>
      <c r="AA643" s="241"/>
      <c r="AB643" s="241"/>
      <c r="AC643" s="241" t="s">
        <v>325</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c r="CJ643" s="241"/>
      <c r="CK643" s="241"/>
      <c r="CL643" s="241"/>
      <c r="CM643" s="241"/>
      <c r="CN643" s="241"/>
      <c r="CO643" s="241"/>
      <c r="CP643" s="241"/>
      <c r="CQ643" s="241"/>
      <c r="CR643" s="241"/>
      <c r="CS643" s="241"/>
      <c r="CT643" s="241"/>
      <c r="CU643" s="241"/>
      <c r="CV643" s="241"/>
      <c r="CW643" s="241"/>
      <c r="CX643" s="241"/>
      <c r="CY643" s="241"/>
      <c r="CZ643" s="241"/>
      <c r="DA643" s="241"/>
      <c r="DB643" s="241"/>
      <c r="DC643" s="241"/>
      <c r="DD643" s="241"/>
      <c r="DE643" s="241"/>
      <c r="DF643" s="241"/>
      <c r="DG643" s="241"/>
      <c r="DH643" s="241"/>
      <c r="DI643" s="241"/>
      <c r="DJ643" s="241"/>
      <c r="DK643" s="241"/>
      <c r="DL643" s="241"/>
      <c r="DM643" s="241"/>
      <c r="DN643" s="241"/>
      <c r="DO643" s="241"/>
      <c r="DP643" s="241"/>
      <c r="DQ643" s="241"/>
      <c r="DR643" s="241"/>
      <c r="DS643" s="241"/>
      <c r="DT643" s="241"/>
      <c r="DU643" s="241"/>
      <c r="DV643" s="241"/>
      <c r="DW643" s="241"/>
      <c r="DX643" s="241"/>
      <c r="DY643" s="241"/>
      <c r="DZ643" s="241"/>
      <c r="EA643" s="241"/>
      <c r="EB643" s="241"/>
      <c r="EC643" s="241"/>
      <c r="ED643" s="241"/>
      <c r="EE643" s="241"/>
      <c r="EF643" s="241"/>
      <c r="EG643" s="241"/>
      <c r="EH643" s="241"/>
      <c r="EI643" s="241"/>
      <c r="EJ643" s="241"/>
      <c r="EK643" s="241"/>
      <c r="EL643" s="241"/>
      <c r="EM643" s="241"/>
      <c r="EN643" s="241"/>
      <c r="EO643" s="241"/>
      <c r="EP643" s="241"/>
      <c r="EQ643" s="241"/>
      <c r="ER643" s="241"/>
      <c r="ES643" s="241"/>
      <c r="ET643" s="241"/>
      <c r="EU643" s="241"/>
      <c r="EV643" s="241"/>
      <c r="EW643" s="241"/>
      <c r="EX643" s="241"/>
      <c r="EY643" s="241"/>
      <c r="EZ643" s="241"/>
      <c r="FA643" s="241"/>
      <c r="FB643" s="241"/>
      <c r="FC643" s="241"/>
      <c r="FD643" s="241"/>
      <c r="FE643" s="241"/>
      <c r="FF643" s="241"/>
      <c r="FG643" s="241"/>
      <c r="FH643" s="241"/>
      <c r="FI643" s="241"/>
      <c r="FJ643" s="241"/>
      <c r="FK643" s="241"/>
      <c r="FL643" s="241"/>
      <c r="FM643" s="241"/>
      <c r="FN643" s="241"/>
      <c r="FO643" s="241"/>
      <c r="FP643" s="241"/>
      <c r="FQ643" s="241"/>
      <c r="FR643" s="241"/>
      <c r="FS643" s="241"/>
      <c r="FT643" s="241"/>
      <c r="FU643" s="241"/>
      <c r="FV643" s="241"/>
      <c r="FW643" s="241"/>
      <c r="FX643" s="241"/>
      <c r="FY643" s="241"/>
      <c r="FZ643" s="241"/>
      <c r="GA643" s="241"/>
      <c r="GB643" s="241"/>
      <c r="GC643" s="241"/>
      <c r="GD643" s="241"/>
      <c r="GE643" s="241"/>
      <c r="GF643" s="241"/>
      <c r="GG643" s="241"/>
      <c r="GH643" s="241"/>
      <c r="GI643" s="241"/>
      <c r="GJ643" s="241"/>
      <c r="GK643" s="241"/>
      <c r="GL643" s="241"/>
      <c r="GM643" s="241"/>
      <c r="GN643" s="241"/>
      <c r="GO643" s="241"/>
      <c r="GP643" s="241"/>
      <c r="GQ643" s="241"/>
      <c r="GR643" s="241"/>
      <c r="GS643" s="241"/>
      <c r="GT643" s="241"/>
      <c r="GU643" s="241"/>
      <c r="GV643" s="241"/>
      <c r="GW643" s="241"/>
      <c r="GX643" s="241"/>
      <c r="GY643" s="241"/>
      <c r="GZ643" s="241"/>
      <c r="HA643" s="241"/>
      <c r="HB643" s="241"/>
      <c r="HC643" s="241"/>
      <c r="HD643" s="241"/>
      <c r="HE643" s="241"/>
      <c r="HF643" s="241"/>
    </row>
    <row r="644" spans="1:214" s="299" customFormat="1" ht="15" customHeight="1">
      <c r="A644" s="240"/>
      <c r="B644" s="241"/>
      <c r="C644" s="241"/>
      <c r="D644" s="241"/>
      <c r="E644" s="241"/>
      <c r="F644" s="241"/>
      <c r="G644" s="241"/>
      <c r="H644" s="241"/>
      <c r="I644" s="241"/>
      <c r="J644" s="241"/>
      <c r="K644" s="241"/>
      <c r="L644" s="241"/>
      <c r="M644" s="241"/>
      <c r="N644" s="241"/>
      <c r="O644" s="241"/>
      <c r="P644" s="241"/>
      <c r="Q644" s="241"/>
      <c r="R644" s="241"/>
      <c r="S644" s="241"/>
      <c r="T644" s="241"/>
      <c r="U644" s="241" t="s">
        <v>828</v>
      </c>
      <c r="V644" s="241"/>
      <c r="W644" s="241"/>
      <c r="X644" s="241"/>
      <c r="Y644" s="241"/>
      <c r="Z644" s="241"/>
      <c r="AA644" s="241"/>
      <c r="AB644" s="241"/>
      <c r="AC644" s="241" t="s">
        <v>311</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c r="CJ644" s="241"/>
      <c r="CK644" s="241"/>
      <c r="CL644" s="241"/>
      <c r="CM644" s="241"/>
      <c r="CN644" s="241"/>
      <c r="CO644" s="241"/>
      <c r="CP644" s="241"/>
      <c r="CQ644" s="241"/>
      <c r="CR644" s="241"/>
      <c r="CS644" s="241"/>
      <c r="CT644" s="241"/>
      <c r="CU644" s="241"/>
      <c r="CV644" s="241"/>
      <c r="CW644" s="241"/>
      <c r="CX644" s="241"/>
      <c r="CY644" s="241"/>
      <c r="CZ644" s="241"/>
      <c r="DA644" s="241"/>
      <c r="DB644" s="241"/>
      <c r="DC644" s="241"/>
      <c r="DD644" s="241"/>
      <c r="DE644" s="241"/>
      <c r="DF644" s="241"/>
      <c r="DG644" s="241"/>
      <c r="DH644" s="241"/>
      <c r="DI644" s="241"/>
      <c r="DJ644" s="241"/>
      <c r="DK644" s="241"/>
      <c r="DL644" s="241"/>
      <c r="DM644" s="241"/>
      <c r="DN644" s="241"/>
      <c r="DO644" s="241"/>
      <c r="DP644" s="241"/>
      <c r="DQ644" s="241"/>
      <c r="DR644" s="241"/>
      <c r="DS644" s="241"/>
      <c r="DT644" s="241"/>
      <c r="DU644" s="241"/>
      <c r="DV644" s="241"/>
      <c r="DW644" s="241"/>
      <c r="DX644" s="241"/>
      <c r="DY644" s="241"/>
      <c r="DZ644" s="241"/>
      <c r="EA644" s="241"/>
      <c r="EB644" s="241"/>
      <c r="EC644" s="241"/>
      <c r="ED644" s="241"/>
      <c r="EE644" s="241"/>
      <c r="EF644" s="241"/>
      <c r="EG644" s="241"/>
      <c r="EH644" s="241"/>
      <c r="EI644" s="241"/>
      <c r="EJ644" s="241"/>
      <c r="EK644" s="241"/>
      <c r="EL644" s="241"/>
      <c r="EM644" s="241"/>
      <c r="EN644" s="241"/>
      <c r="EO644" s="241"/>
      <c r="EP644" s="241"/>
      <c r="EQ644" s="241"/>
      <c r="ER644" s="241"/>
      <c r="ES644" s="241"/>
      <c r="ET644" s="241"/>
      <c r="EU644" s="241"/>
      <c r="EV644" s="241"/>
      <c r="EW644" s="241"/>
      <c r="EX644" s="241"/>
      <c r="EY644" s="241"/>
      <c r="EZ644" s="241"/>
      <c r="FA644" s="241"/>
      <c r="FB644" s="241"/>
      <c r="FC644" s="241"/>
      <c r="FD644" s="241"/>
      <c r="FE644" s="241"/>
      <c r="FF644" s="241"/>
      <c r="FG644" s="241"/>
      <c r="FH644" s="241"/>
      <c r="FI644" s="241"/>
      <c r="FJ644" s="241"/>
      <c r="FK644" s="241"/>
      <c r="FL644" s="241"/>
      <c r="FM644" s="241"/>
      <c r="FN644" s="241"/>
      <c r="FO644" s="241"/>
      <c r="FP644" s="241"/>
      <c r="FQ644" s="241"/>
      <c r="FR644" s="241"/>
      <c r="FS644" s="241"/>
      <c r="FT644" s="241"/>
      <c r="FU644" s="241"/>
      <c r="FV644" s="241"/>
      <c r="FW644" s="241"/>
      <c r="FX644" s="241"/>
      <c r="FY644" s="241"/>
      <c r="FZ644" s="241"/>
      <c r="GA644" s="241"/>
      <c r="GB644" s="241"/>
      <c r="GC644" s="241"/>
      <c r="GD644" s="241"/>
      <c r="GE644" s="241"/>
      <c r="GF644" s="241"/>
      <c r="GG644" s="241"/>
      <c r="GH644" s="241"/>
      <c r="GI644" s="241"/>
      <c r="GJ644" s="241"/>
      <c r="GK644" s="241"/>
      <c r="GL644" s="241"/>
      <c r="GM644" s="241"/>
      <c r="GN644" s="241"/>
      <c r="GO644" s="241"/>
      <c r="GP644" s="241"/>
      <c r="GQ644" s="241"/>
      <c r="GR644" s="241"/>
      <c r="GS644" s="241"/>
      <c r="GT644" s="241"/>
      <c r="GU644" s="241"/>
      <c r="GV644" s="241"/>
      <c r="GW644" s="241"/>
      <c r="GX644" s="241"/>
      <c r="GY644" s="241"/>
      <c r="GZ644" s="241"/>
      <c r="HA644" s="241"/>
      <c r="HB644" s="241"/>
      <c r="HC644" s="241"/>
      <c r="HD644" s="241"/>
      <c r="HE644" s="241"/>
      <c r="HF644" s="241"/>
    </row>
    <row r="645" spans="1:214" s="299" customFormat="1" ht="15" customHeight="1">
      <c r="A645" s="240"/>
      <c r="B645" s="241"/>
      <c r="C645" s="241"/>
      <c r="D645" s="241"/>
      <c r="E645" s="241"/>
      <c r="F645" s="241"/>
      <c r="G645" s="241"/>
      <c r="H645" s="241"/>
      <c r="I645" s="241"/>
      <c r="J645" s="241"/>
      <c r="K645" s="241"/>
      <c r="L645" s="241"/>
      <c r="M645" s="241"/>
      <c r="N645" s="241"/>
      <c r="O645" s="241"/>
      <c r="P645" s="241"/>
      <c r="Q645" s="241"/>
      <c r="R645" s="241"/>
      <c r="S645" s="241"/>
      <c r="T645" s="241"/>
      <c r="U645" s="241" t="s">
        <v>829</v>
      </c>
      <c r="V645" s="241"/>
      <c r="W645" s="241"/>
      <c r="X645" s="241"/>
      <c r="Y645" s="241"/>
      <c r="Z645" s="241"/>
      <c r="AA645" s="241"/>
      <c r="AB645" s="241"/>
      <c r="AC645" s="241" t="s">
        <v>350</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c r="CJ645" s="241"/>
      <c r="CK645" s="241"/>
      <c r="CL645" s="241"/>
      <c r="CM645" s="241"/>
      <c r="CN645" s="241"/>
      <c r="CO645" s="241"/>
      <c r="CP645" s="241"/>
      <c r="CQ645" s="241"/>
      <c r="CR645" s="241"/>
      <c r="CS645" s="241"/>
      <c r="CT645" s="241"/>
      <c r="CU645" s="241"/>
      <c r="CV645" s="241"/>
      <c r="CW645" s="241"/>
      <c r="CX645" s="241"/>
      <c r="CY645" s="241"/>
      <c r="CZ645" s="241"/>
      <c r="DA645" s="241"/>
      <c r="DB645" s="241"/>
      <c r="DC645" s="241"/>
      <c r="DD645" s="241"/>
      <c r="DE645" s="241"/>
      <c r="DF645" s="241"/>
      <c r="DG645" s="241"/>
      <c r="DH645" s="241"/>
      <c r="DI645" s="241"/>
      <c r="DJ645" s="241"/>
      <c r="DK645" s="241"/>
      <c r="DL645" s="241"/>
      <c r="DM645" s="241"/>
      <c r="DN645" s="241"/>
      <c r="DO645" s="241"/>
      <c r="DP645" s="241"/>
      <c r="DQ645" s="241"/>
      <c r="DR645" s="241"/>
      <c r="DS645" s="241"/>
      <c r="DT645" s="241"/>
      <c r="DU645" s="241"/>
      <c r="DV645" s="241"/>
      <c r="DW645" s="241"/>
      <c r="DX645" s="241"/>
      <c r="DY645" s="241"/>
      <c r="DZ645" s="241"/>
      <c r="EA645" s="241"/>
      <c r="EB645" s="241"/>
      <c r="EC645" s="241"/>
      <c r="ED645" s="241"/>
      <c r="EE645" s="241"/>
      <c r="EF645" s="241"/>
      <c r="EG645" s="241"/>
      <c r="EH645" s="241"/>
      <c r="EI645" s="241"/>
      <c r="EJ645" s="241"/>
      <c r="EK645" s="241"/>
      <c r="EL645" s="241"/>
      <c r="EM645" s="241"/>
      <c r="EN645" s="241"/>
      <c r="EO645" s="241"/>
      <c r="EP645" s="241"/>
      <c r="EQ645" s="241"/>
      <c r="ER645" s="241"/>
      <c r="ES645" s="241"/>
      <c r="ET645" s="241"/>
      <c r="EU645" s="241"/>
      <c r="EV645" s="241"/>
      <c r="EW645" s="241"/>
      <c r="EX645" s="241"/>
      <c r="EY645" s="241"/>
      <c r="EZ645" s="241"/>
      <c r="FA645" s="241"/>
      <c r="FB645" s="241"/>
      <c r="FC645" s="241"/>
      <c r="FD645" s="241"/>
      <c r="FE645" s="241"/>
      <c r="FF645" s="241"/>
      <c r="FG645" s="241"/>
      <c r="FH645" s="241"/>
      <c r="FI645" s="241"/>
      <c r="FJ645" s="241"/>
      <c r="FK645" s="241"/>
      <c r="FL645" s="241"/>
      <c r="FM645" s="241"/>
      <c r="FN645" s="241"/>
      <c r="FO645" s="241"/>
      <c r="FP645" s="241"/>
      <c r="FQ645" s="241"/>
      <c r="FR645" s="241"/>
      <c r="FS645" s="241"/>
      <c r="FT645" s="241"/>
      <c r="FU645" s="241"/>
      <c r="FV645" s="241"/>
      <c r="FW645" s="241"/>
      <c r="FX645" s="241"/>
      <c r="FY645" s="241"/>
      <c r="FZ645" s="241"/>
      <c r="GA645" s="241"/>
      <c r="GB645" s="241"/>
      <c r="GC645" s="241"/>
      <c r="GD645" s="241"/>
      <c r="GE645" s="241"/>
      <c r="GF645" s="241"/>
      <c r="GG645" s="241"/>
      <c r="GH645" s="241"/>
      <c r="GI645" s="241"/>
      <c r="GJ645" s="241"/>
      <c r="GK645" s="241"/>
      <c r="GL645" s="241"/>
      <c r="GM645" s="241"/>
      <c r="GN645" s="241"/>
      <c r="GO645" s="241"/>
      <c r="GP645" s="241"/>
      <c r="GQ645" s="241"/>
      <c r="GR645" s="241"/>
      <c r="GS645" s="241"/>
      <c r="GT645" s="241"/>
      <c r="GU645" s="241"/>
      <c r="GV645" s="241"/>
      <c r="GW645" s="241"/>
      <c r="GX645" s="241"/>
      <c r="GY645" s="241"/>
      <c r="GZ645" s="241"/>
      <c r="HA645" s="241"/>
      <c r="HB645" s="241"/>
      <c r="HC645" s="241"/>
      <c r="HD645" s="241"/>
      <c r="HE645" s="241"/>
      <c r="HF645" s="241"/>
    </row>
    <row r="646" spans="1:214" s="299" customFormat="1" ht="15" customHeight="1">
      <c r="A646" s="240"/>
      <c r="B646" s="241"/>
      <c r="C646" s="241"/>
      <c r="D646" s="241"/>
      <c r="E646" s="241"/>
      <c r="F646" s="241"/>
      <c r="G646" s="241"/>
      <c r="H646" s="241"/>
      <c r="I646" s="241"/>
      <c r="J646" s="241"/>
      <c r="K646" s="241"/>
      <c r="L646" s="241"/>
      <c r="M646" s="241"/>
      <c r="N646" s="241"/>
      <c r="O646" s="241"/>
      <c r="P646" s="241"/>
      <c r="Q646" s="241"/>
      <c r="R646" s="241"/>
      <c r="S646" s="241"/>
      <c r="T646" s="241"/>
      <c r="U646" s="241" t="s">
        <v>830</v>
      </c>
      <c r="V646" s="241"/>
      <c r="W646" s="241"/>
      <c r="X646" s="241"/>
      <c r="Y646" s="241"/>
      <c r="Z646" s="241"/>
      <c r="AA646" s="241"/>
      <c r="AB646" s="241"/>
      <c r="AC646" s="241" t="s">
        <v>316</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c r="CJ646" s="241"/>
      <c r="CK646" s="241"/>
      <c r="CL646" s="241"/>
      <c r="CM646" s="241"/>
      <c r="CN646" s="241"/>
      <c r="CO646" s="241"/>
      <c r="CP646" s="241"/>
      <c r="CQ646" s="241"/>
      <c r="CR646" s="241"/>
      <c r="CS646" s="241"/>
      <c r="CT646" s="241"/>
      <c r="CU646" s="241"/>
      <c r="CV646" s="241"/>
      <c r="CW646" s="241"/>
      <c r="CX646" s="241"/>
      <c r="CY646" s="241"/>
      <c r="CZ646" s="241"/>
      <c r="DA646" s="241"/>
      <c r="DB646" s="241"/>
      <c r="DC646" s="241"/>
      <c r="DD646" s="241"/>
      <c r="DE646" s="241"/>
      <c r="DF646" s="241"/>
      <c r="DG646" s="241"/>
      <c r="DH646" s="241"/>
      <c r="DI646" s="241"/>
      <c r="DJ646" s="241"/>
      <c r="DK646" s="241"/>
      <c r="DL646" s="241"/>
      <c r="DM646" s="241"/>
      <c r="DN646" s="241"/>
      <c r="DO646" s="241"/>
      <c r="DP646" s="241"/>
      <c r="DQ646" s="241"/>
      <c r="DR646" s="241"/>
      <c r="DS646" s="241"/>
      <c r="DT646" s="241"/>
      <c r="DU646" s="241"/>
      <c r="DV646" s="241"/>
      <c r="DW646" s="241"/>
      <c r="DX646" s="241"/>
      <c r="DY646" s="241"/>
      <c r="DZ646" s="241"/>
      <c r="EA646" s="241"/>
      <c r="EB646" s="241"/>
      <c r="EC646" s="241"/>
      <c r="ED646" s="241"/>
      <c r="EE646" s="241"/>
      <c r="EF646" s="241"/>
      <c r="EG646" s="241"/>
      <c r="EH646" s="241"/>
      <c r="EI646" s="241"/>
      <c r="EJ646" s="241"/>
      <c r="EK646" s="241"/>
      <c r="EL646" s="241"/>
      <c r="EM646" s="241"/>
      <c r="EN646" s="241"/>
      <c r="EO646" s="241"/>
      <c r="EP646" s="241"/>
      <c r="EQ646" s="241"/>
      <c r="ER646" s="241"/>
      <c r="ES646" s="241"/>
      <c r="ET646" s="241"/>
      <c r="EU646" s="241"/>
      <c r="EV646" s="241"/>
      <c r="EW646" s="241"/>
      <c r="EX646" s="241"/>
      <c r="EY646" s="241"/>
      <c r="EZ646" s="241"/>
      <c r="FA646" s="241"/>
      <c r="FB646" s="241"/>
      <c r="FC646" s="241"/>
      <c r="FD646" s="241"/>
      <c r="FE646" s="241"/>
      <c r="FF646" s="241"/>
      <c r="FG646" s="241"/>
      <c r="FH646" s="241"/>
      <c r="FI646" s="241"/>
      <c r="FJ646" s="241"/>
      <c r="FK646" s="241"/>
      <c r="FL646" s="241"/>
      <c r="FM646" s="241"/>
      <c r="FN646" s="241"/>
      <c r="FO646" s="241"/>
      <c r="FP646" s="241"/>
      <c r="FQ646" s="241"/>
      <c r="FR646" s="241"/>
      <c r="FS646" s="241"/>
      <c r="FT646" s="241"/>
      <c r="FU646" s="241"/>
      <c r="FV646" s="241"/>
      <c r="FW646" s="241"/>
      <c r="FX646" s="241"/>
      <c r="FY646" s="241"/>
      <c r="FZ646" s="241"/>
      <c r="GA646" s="241"/>
      <c r="GB646" s="241"/>
      <c r="GC646" s="241"/>
      <c r="GD646" s="241"/>
      <c r="GE646" s="241"/>
      <c r="GF646" s="241"/>
      <c r="GG646" s="241"/>
      <c r="GH646" s="241"/>
      <c r="GI646" s="241"/>
      <c r="GJ646" s="241"/>
      <c r="GK646" s="241"/>
      <c r="GL646" s="241"/>
      <c r="GM646" s="241"/>
      <c r="GN646" s="241"/>
      <c r="GO646" s="241"/>
      <c r="GP646" s="241"/>
      <c r="GQ646" s="241"/>
      <c r="GR646" s="241"/>
      <c r="GS646" s="241"/>
      <c r="GT646" s="241"/>
      <c r="GU646" s="241"/>
      <c r="GV646" s="241"/>
      <c r="GW646" s="241"/>
      <c r="GX646" s="241"/>
      <c r="GY646" s="241"/>
      <c r="GZ646" s="241"/>
      <c r="HA646" s="241"/>
      <c r="HB646" s="241"/>
      <c r="HC646" s="241"/>
      <c r="HD646" s="241"/>
      <c r="HE646" s="241"/>
      <c r="HF646" s="241"/>
    </row>
    <row r="647" spans="1:214" s="299" customFormat="1" ht="15" customHeight="1">
      <c r="A647" s="240"/>
      <c r="B647" s="241"/>
      <c r="C647" s="241"/>
      <c r="D647" s="241"/>
      <c r="E647" s="241"/>
      <c r="F647" s="241"/>
      <c r="G647" s="241"/>
      <c r="H647" s="241"/>
      <c r="I647" s="241"/>
      <c r="J647" s="241"/>
      <c r="K647" s="241"/>
      <c r="L647" s="241"/>
      <c r="M647" s="241"/>
      <c r="N647" s="241"/>
      <c r="O647" s="241"/>
      <c r="P647" s="241"/>
      <c r="Q647" s="241"/>
      <c r="R647" s="241"/>
      <c r="S647" s="241"/>
      <c r="T647" s="241"/>
      <c r="U647" s="241" t="s">
        <v>831</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c r="CJ647" s="241"/>
      <c r="CK647" s="241"/>
      <c r="CL647" s="241"/>
      <c r="CM647" s="241"/>
      <c r="CN647" s="241"/>
      <c r="CO647" s="241"/>
      <c r="CP647" s="241"/>
      <c r="CQ647" s="241"/>
      <c r="CR647" s="241"/>
      <c r="CS647" s="241"/>
      <c r="CT647" s="241"/>
      <c r="CU647" s="241"/>
      <c r="CV647" s="241"/>
      <c r="CW647" s="241"/>
      <c r="CX647" s="241"/>
      <c r="CY647" s="241"/>
      <c r="CZ647" s="241"/>
      <c r="DA647" s="241"/>
      <c r="DB647" s="241"/>
      <c r="DC647" s="241"/>
      <c r="DD647" s="241"/>
      <c r="DE647" s="241"/>
      <c r="DF647" s="241"/>
      <c r="DG647" s="241"/>
      <c r="DH647" s="241"/>
      <c r="DI647" s="241"/>
      <c r="DJ647" s="241"/>
      <c r="DK647" s="241"/>
      <c r="DL647" s="241"/>
      <c r="DM647" s="241"/>
      <c r="DN647" s="241"/>
      <c r="DO647" s="241"/>
      <c r="DP647" s="241"/>
      <c r="DQ647" s="241"/>
      <c r="DR647" s="241"/>
      <c r="DS647" s="241"/>
      <c r="DT647" s="241"/>
      <c r="DU647" s="241"/>
      <c r="DV647" s="241"/>
      <c r="DW647" s="241"/>
      <c r="DX647" s="241"/>
      <c r="DY647" s="241"/>
      <c r="DZ647" s="241"/>
      <c r="EA647" s="241"/>
      <c r="EB647" s="241"/>
      <c r="EC647" s="241"/>
      <c r="ED647" s="241"/>
      <c r="EE647" s="241"/>
      <c r="EF647" s="241"/>
      <c r="EG647" s="241"/>
      <c r="EH647" s="241"/>
      <c r="EI647" s="241"/>
      <c r="EJ647" s="241"/>
      <c r="EK647" s="241"/>
      <c r="EL647" s="241"/>
      <c r="EM647" s="241"/>
      <c r="EN647" s="241"/>
      <c r="EO647" s="241"/>
      <c r="EP647" s="241"/>
      <c r="EQ647" s="241"/>
      <c r="ER647" s="241"/>
      <c r="ES647" s="241"/>
      <c r="ET647" s="241"/>
      <c r="EU647" s="241"/>
      <c r="EV647" s="241"/>
      <c r="EW647" s="241"/>
      <c r="EX647" s="241"/>
      <c r="EY647" s="241"/>
      <c r="EZ647" s="241"/>
      <c r="FA647" s="241"/>
      <c r="FB647" s="241"/>
      <c r="FC647" s="241"/>
      <c r="FD647" s="241"/>
      <c r="FE647" s="241"/>
      <c r="FF647" s="241"/>
      <c r="FG647" s="241"/>
      <c r="FH647" s="241"/>
      <c r="FI647" s="241"/>
      <c r="FJ647" s="241"/>
      <c r="FK647" s="241"/>
      <c r="FL647" s="241"/>
      <c r="FM647" s="241"/>
      <c r="FN647" s="241"/>
      <c r="FO647" s="241"/>
      <c r="FP647" s="241"/>
      <c r="FQ647" s="241"/>
      <c r="FR647" s="241"/>
      <c r="FS647" s="241"/>
      <c r="FT647" s="241"/>
      <c r="FU647" s="241"/>
      <c r="FV647" s="241"/>
      <c r="FW647" s="241"/>
      <c r="FX647" s="241"/>
      <c r="FY647" s="241"/>
      <c r="FZ647" s="241"/>
      <c r="GA647" s="241"/>
      <c r="GB647" s="241"/>
      <c r="GC647" s="241"/>
      <c r="GD647" s="241"/>
      <c r="GE647" s="241"/>
      <c r="GF647" s="241"/>
      <c r="GG647" s="241"/>
      <c r="GH647" s="241"/>
      <c r="GI647" s="241"/>
      <c r="GJ647" s="241"/>
      <c r="GK647" s="241"/>
      <c r="GL647" s="241"/>
      <c r="GM647" s="241"/>
      <c r="GN647" s="241"/>
      <c r="GO647" s="241"/>
      <c r="GP647" s="241"/>
      <c r="GQ647" s="241"/>
      <c r="GR647" s="241"/>
      <c r="GS647" s="241"/>
      <c r="GT647" s="241"/>
      <c r="GU647" s="241"/>
      <c r="GV647" s="241"/>
      <c r="GW647" s="241"/>
      <c r="GX647" s="241"/>
      <c r="GY647" s="241"/>
      <c r="GZ647" s="241"/>
      <c r="HA647" s="241"/>
      <c r="HB647" s="241"/>
      <c r="HC647" s="241"/>
      <c r="HD647" s="241"/>
      <c r="HE647" s="241"/>
      <c r="HF647" s="241"/>
    </row>
    <row r="648" spans="1:214" s="299" customFormat="1" ht="15" customHeight="1">
      <c r="A648" s="240"/>
      <c r="B648" s="241"/>
      <c r="C648" s="241"/>
      <c r="D648" s="241"/>
      <c r="E648" s="241"/>
      <c r="F648" s="241"/>
      <c r="G648" s="241"/>
      <c r="H648" s="241"/>
      <c r="I648" s="241"/>
      <c r="J648" s="241"/>
      <c r="K648" s="241"/>
      <c r="L648" s="241"/>
      <c r="M648" s="241"/>
      <c r="N648" s="241"/>
      <c r="O648" s="241"/>
      <c r="P648" s="241"/>
      <c r="Q648" s="241"/>
      <c r="R648" s="241"/>
      <c r="S648" s="241"/>
      <c r="T648" s="241"/>
      <c r="U648" s="241" t="s">
        <v>832</v>
      </c>
      <c r="V648" s="241"/>
      <c r="W648" s="241"/>
      <c r="X648" s="241"/>
      <c r="Y648" s="241"/>
      <c r="Z648" s="241"/>
      <c r="AA648" s="241"/>
      <c r="AB648" s="241"/>
      <c r="AC648" s="241" t="s">
        <v>386</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c r="CJ648" s="241"/>
      <c r="CK648" s="241"/>
      <c r="CL648" s="241"/>
      <c r="CM648" s="241"/>
      <c r="CN648" s="241"/>
      <c r="CO648" s="241"/>
      <c r="CP648" s="241"/>
      <c r="CQ648" s="241"/>
      <c r="CR648" s="241"/>
      <c r="CS648" s="241"/>
      <c r="CT648" s="241"/>
      <c r="CU648" s="241"/>
      <c r="CV648" s="241"/>
      <c r="CW648" s="241"/>
      <c r="CX648" s="241"/>
      <c r="CY648" s="241"/>
      <c r="CZ648" s="241"/>
      <c r="DA648" s="241"/>
      <c r="DB648" s="241"/>
      <c r="DC648" s="241"/>
      <c r="DD648" s="241"/>
      <c r="DE648" s="241"/>
      <c r="DF648" s="241"/>
      <c r="DG648" s="241"/>
      <c r="DH648" s="241"/>
      <c r="DI648" s="241"/>
      <c r="DJ648" s="241"/>
      <c r="DK648" s="241"/>
      <c r="DL648" s="241"/>
      <c r="DM648" s="241"/>
      <c r="DN648" s="241"/>
      <c r="DO648" s="241"/>
      <c r="DP648" s="241"/>
      <c r="DQ648" s="241"/>
      <c r="DR648" s="241"/>
      <c r="DS648" s="241"/>
      <c r="DT648" s="241"/>
      <c r="DU648" s="241"/>
      <c r="DV648" s="241"/>
      <c r="DW648" s="241"/>
      <c r="DX648" s="241"/>
      <c r="DY648" s="241"/>
      <c r="DZ648" s="241"/>
      <c r="EA648" s="241"/>
      <c r="EB648" s="241"/>
      <c r="EC648" s="241"/>
      <c r="ED648" s="241"/>
      <c r="EE648" s="241"/>
      <c r="EF648" s="241"/>
      <c r="EG648" s="241"/>
      <c r="EH648" s="241"/>
      <c r="EI648" s="241"/>
      <c r="EJ648" s="241"/>
      <c r="EK648" s="241"/>
      <c r="EL648" s="241"/>
      <c r="EM648" s="241"/>
      <c r="EN648" s="241"/>
      <c r="EO648" s="241"/>
      <c r="EP648" s="241"/>
      <c r="EQ648" s="241"/>
      <c r="ER648" s="241"/>
      <c r="ES648" s="241"/>
      <c r="ET648" s="241"/>
      <c r="EU648" s="241"/>
      <c r="EV648" s="241"/>
      <c r="EW648" s="241"/>
      <c r="EX648" s="241"/>
      <c r="EY648" s="241"/>
      <c r="EZ648" s="241"/>
      <c r="FA648" s="241"/>
      <c r="FB648" s="241"/>
      <c r="FC648" s="241"/>
      <c r="FD648" s="241"/>
      <c r="FE648" s="241"/>
      <c r="FF648" s="241"/>
      <c r="FG648" s="241"/>
      <c r="FH648" s="241"/>
      <c r="FI648" s="241"/>
      <c r="FJ648" s="241"/>
      <c r="FK648" s="241"/>
      <c r="FL648" s="241"/>
      <c r="FM648" s="241"/>
      <c r="FN648" s="241"/>
      <c r="FO648" s="241"/>
      <c r="FP648" s="241"/>
      <c r="FQ648" s="241"/>
      <c r="FR648" s="241"/>
      <c r="FS648" s="241"/>
      <c r="FT648" s="241"/>
      <c r="FU648" s="241"/>
      <c r="FV648" s="241"/>
      <c r="FW648" s="241"/>
      <c r="FX648" s="241"/>
      <c r="FY648" s="241"/>
      <c r="FZ648" s="241"/>
      <c r="GA648" s="241"/>
      <c r="GB648" s="241"/>
      <c r="GC648" s="241"/>
      <c r="GD648" s="241"/>
      <c r="GE648" s="241"/>
      <c r="GF648" s="241"/>
      <c r="GG648" s="241"/>
      <c r="GH648" s="241"/>
      <c r="GI648" s="241"/>
      <c r="GJ648" s="241"/>
      <c r="GK648" s="241"/>
      <c r="GL648" s="241"/>
      <c r="GM648" s="241"/>
      <c r="GN648" s="241"/>
      <c r="GO648" s="241"/>
      <c r="GP648" s="241"/>
      <c r="GQ648" s="241"/>
      <c r="GR648" s="241"/>
      <c r="GS648" s="241"/>
      <c r="GT648" s="241"/>
      <c r="GU648" s="241"/>
      <c r="GV648" s="241"/>
      <c r="GW648" s="241"/>
      <c r="GX648" s="241"/>
      <c r="GY648" s="241"/>
      <c r="GZ648" s="241"/>
      <c r="HA648" s="241"/>
      <c r="HB648" s="241"/>
      <c r="HC648" s="241"/>
      <c r="HD648" s="241"/>
      <c r="HE648" s="241"/>
      <c r="HF648" s="241"/>
    </row>
    <row r="649" spans="1:214" s="299" customFormat="1" ht="15" customHeight="1">
      <c r="A649" s="240"/>
      <c r="B649" s="241"/>
      <c r="C649" s="241"/>
      <c r="D649" s="241"/>
      <c r="E649" s="241"/>
      <c r="F649" s="241"/>
      <c r="G649" s="241"/>
      <c r="H649" s="241"/>
      <c r="I649" s="241"/>
      <c r="J649" s="241"/>
      <c r="K649" s="241"/>
      <c r="L649" s="241"/>
      <c r="M649" s="241"/>
      <c r="N649" s="241"/>
      <c r="O649" s="241"/>
      <c r="P649" s="241"/>
      <c r="Q649" s="241"/>
      <c r="R649" s="241"/>
      <c r="S649" s="241"/>
      <c r="T649" s="241"/>
      <c r="U649" s="241" t="s">
        <v>833</v>
      </c>
      <c r="V649" s="241"/>
      <c r="W649" s="241"/>
      <c r="X649" s="241"/>
      <c r="Y649" s="241"/>
      <c r="Z649" s="241"/>
      <c r="AA649" s="241"/>
      <c r="AB649" s="241"/>
      <c r="AC649" s="241" t="s">
        <v>313</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c r="CJ649" s="241"/>
      <c r="CK649" s="241"/>
      <c r="CL649" s="241"/>
      <c r="CM649" s="241"/>
      <c r="CN649" s="241"/>
      <c r="CO649" s="241"/>
      <c r="CP649" s="241"/>
      <c r="CQ649" s="241"/>
      <c r="CR649" s="241"/>
      <c r="CS649" s="241"/>
      <c r="CT649" s="241"/>
      <c r="CU649" s="241"/>
      <c r="CV649" s="241"/>
      <c r="CW649" s="241"/>
      <c r="CX649" s="241"/>
      <c r="CY649" s="241"/>
      <c r="CZ649" s="241"/>
      <c r="DA649" s="241"/>
      <c r="DB649" s="241"/>
      <c r="DC649" s="241"/>
      <c r="DD649" s="241"/>
      <c r="DE649" s="241"/>
      <c r="DF649" s="241"/>
      <c r="DG649" s="241"/>
      <c r="DH649" s="241"/>
      <c r="DI649" s="241"/>
      <c r="DJ649" s="241"/>
      <c r="DK649" s="241"/>
      <c r="DL649" s="241"/>
      <c r="DM649" s="241"/>
      <c r="DN649" s="241"/>
      <c r="DO649" s="241"/>
      <c r="DP649" s="241"/>
      <c r="DQ649" s="241"/>
      <c r="DR649" s="241"/>
      <c r="DS649" s="241"/>
      <c r="DT649" s="241"/>
      <c r="DU649" s="241"/>
      <c r="DV649" s="241"/>
      <c r="DW649" s="241"/>
      <c r="DX649" s="241"/>
      <c r="DY649" s="241"/>
      <c r="DZ649" s="241"/>
      <c r="EA649" s="241"/>
      <c r="EB649" s="241"/>
      <c r="EC649" s="241"/>
      <c r="ED649" s="241"/>
      <c r="EE649" s="241"/>
      <c r="EF649" s="241"/>
      <c r="EG649" s="241"/>
      <c r="EH649" s="241"/>
      <c r="EI649" s="241"/>
      <c r="EJ649" s="241"/>
      <c r="EK649" s="241"/>
      <c r="EL649" s="241"/>
      <c r="EM649" s="241"/>
      <c r="EN649" s="241"/>
      <c r="EO649" s="241"/>
      <c r="EP649" s="241"/>
      <c r="EQ649" s="241"/>
      <c r="ER649" s="241"/>
      <c r="ES649" s="241"/>
      <c r="ET649" s="241"/>
      <c r="EU649" s="241"/>
      <c r="EV649" s="241"/>
      <c r="EW649" s="241"/>
      <c r="EX649" s="241"/>
      <c r="EY649" s="241"/>
      <c r="EZ649" s="241"/>
      <c r="FA649" s="241"/>
      <c r="FB649" s="241"/>
      <c r="FC649" s="241"/>
      <c r="FD649" s="241"/>
      <c r="FE649" s="241"/>
      <c r="FF649" s="241"/>
      <c r="FG649" s="241"/>
      <c r="FH649" s="241"/>
      <c r="FI649" s="241"/>
      <c r="FJ649" s="241"/>
      <c r="FK649" s="241"/>
      <c r="FL649" s="241"/>
      <c r="FM649" s="241"/>
      <c r="FN649" s="241"/>
      <c r="FO649" s="241"/>
      <c r="FP649" s="241"/>
      <c r="FQ649" s="241"/>
      <c r="FR649" s="241"/>
      <c r="FS649" s="241"/>
      <c r="FT649" s="241"/>
      <c r="FU649" s="241"/>
      <c r="FV649" s="241"/>
      <c r="FW649" s="241"/>
      <c r="FX649" s="241"/>
      <c r="FY649" s="241"/>
      <c r="FZ649" s="241"/>
      <c r="GA649" s="241"/>
      <c r="GB649" s="241"/>
      <c r="GC649" s="241"/>
      <c r="GD649" s="241"/>
      <c r="GE649" s="241"/>
      <c r="GF649" s="241"/>
      <c r="GG649" s="241"/>
      <c r="GH649" s="241"/>
      <c r="GI649" s="241"/>
      <c r="GJ649" s="241"/>
      <c r="GK649" s="241"/>
      <c r="GL649" s="241"/>
      <c r="GM649" s="241"/>
      <c r="GN649" s="241"/>
      <c r="GO649" s="241"/>
      <c r="GP649" s="241"/>
      <c r="GQ649" s="241"/>
      <c r="GR649" s="241"/>
      <c r="GS649" s="241"/>
      <c r="GT649" s="241"/>
      <c r="GU649" s="241"/>
      <c r="GV649" s="241"/>
      <c r="GW649" s="241"/>
      <c r="GX649" s="241"/>
      <c r="GY649" s="241"/>
      <c r="GZ649" s="241"/>
      <c r="HA649" s="241"/>
      <c r="HB649" s="241"/>
      <c r="HC649" s="241"/>
      <c r="HD649" s="241"/>
      <c r="HE649" s="241"/>
      <c r="HF649" s="241"/>
    </row>
    <row r="650" spans="1:214" s="299" customFormat="1" ht="15" customHeight="1">
      <c r="A650" s="240"/>
      <c r="B650" s="241"/>
      <c r="C650" s="241"/>
      <c r="D650" s="241"/>
      <c r="E650" s="241"/>
      <c r="F650" s="241"/>
      <c r="G650" s="241"/>
      <c r="H650" s="241"/>
      <c r="I650" s="241"/>
      <c r="J650" s="241"/>
      <c r="K650" s="241"/>
      <c r="L650" s="241"/>
      <c r="M650" s="241"/>
      <c r="N650" s="241"/>
      <c r="O650" s="241"/>
      <c r="P650" s="241"/>
      <c r="Q650" s="241"/>
      <c r="R650" s="241"/>
      <c r="S650" s="241"/>
      <c r="T650" s="241"/>
      <c r="U650" s="241" t="s">
        <v>834</v>
      </c>
      <c r="V650" s="241"/>
      <c r="W650" s="241"/>
      <c r="X650" s="241"/>
      <c r="Y650" s="241"/>
      <c r="Z650" s="241"/>
      <c r="AA650" s="241"/>
      <c r="AB650" s="241"/>
      <c r="AC650" s="241" t="s">
        <v>386</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c r="CJ650" s="241"/>
      <c r="CK650" s="241"/>
      <c r="CL650" s="241"/>
      <c r="CM650" s="241"/>
      <c r="CN650" s="241"/>
      <c r="CO650" s="241"/>
      <c r="CP650" s="241"/>
      <c r="CQ650" s="241"/>
      <c r="CR650" s="241"/>
      <c r="CS650" s="241"/>
      <c r="CT650" s="241"/>
      <c r="CU650" s="241"/>
      <c r="CV650" s="241"/>
      <c r="CW650" s="241"/>
      <c r="CX650" s="241"/>
      <c r="CY650" s="241"/>
      <c r="CZ650" s="241"/>
      <c r="DA650" s="241"/>
      <c r="DB650" s="241"/>
      <c r="DC650" s="241"/>
      <c r="DD650" s="241"/>
      <c r="DE650" s="241"/>
      <c r="DF650" s="241"/>
      <c r="DG650" s="241"/>
      <c r="DH650" s="241"/>
      <c r="DI650" s="241"/>
      <c r="DJ650" s="241"/>
      <c r="DK650" s="241"/>
      <c r="DL650" s="241"/>
      <c r="DM650" s="241"/>
      <c r="DN650" s="241"/>
      <c r="DO650" s="241"/>
      <c r="DP650" s="241"/>
      <c r="DQ650" s="241"/>
      <c r="DR650" s="241"/>
      <c r="DS650" s="241"/>
      <c r="DT650" s="241"/>
      <c r="DU650" s="241"/>
      <c r="DV650" s="241"/>
      <c r="DW650" s="241"/>
      <c r="DX650" s="241"/>
      <c r="DY650" s="241"/>
      <c r="DZ650" s="241"/>
      <c r="EA650" s="241"/>
      <c r="EB650" s="241"/>
      <c r="EC650" s="241"/>
      <c r="ED650" s="241"/>
      <c r="EE650" s="241"/>
      <c r="EF650" s="241"/>
      <c r="EG650" s="241"/>
      <c r="EH650" s="241"/>
      <c r="EI650" s="241"/>
      <c r="EJ650" s="241"/>
      <c r="EK650" s="241"/>
      <c r="EL650" s="241"/>
      <c r="EM650" s="241"/>
      <c r="EN650" s="241"/>
      <c r="EO650" s="241"/>
      <c r="EP650" s="241"/>
      <c r="EQ650" s="241"/>
      <c r="ER650" s="241"/>
      <c r="ES650" s="241"/>
      <c r="ET650" s="241"/>
      <c r="EU650" s="241"/>
      <c r="EV650" s="241"/>
      <c r="EW650" s="241"/>
      <c r="EX650" s="241"/>
      <c r="EY650" s="241"/>
      <c r="EZ650" s="241"/>
      <c r="FA650" s="241"/>
      <c r="FB650" s="241"/>
      <c r="FC650" s="241"/>
      <c r="FD650" s="241"/>
      <c r="FE650" s="241"/>
      <c r="FF650" s="241"/>
      <c r="FG650" s="241"/>
      <c r="FH650" s="241"/>
      <c r="FI650" s="241"/>
      <c r="FJ650" s="241"/>
      <c r="FK650" s="241"/>
      <c r="FL650" s="241"/>
      <c r="FM650" s="241"/>
      <c r="FN650" s="241"/>
      <c r="FO650" s="241"/>
      <c r="FP650" s="241"/>
      <c r="FQ650" s="241"/>
      <c r="FR650" s="241"/>
      <c r="FS650" s="241"/>
      <c r="FT650" s="241"/>
      <c r="FU650" s="241"/>
      <c r="FV650" s="241"/>
      <c r="FW650" s="241"/>
      <c r="FX650" s="241"/>
      <c r="FY650" s="241"/>
      <c r="FZ650" s="241"/>
      <c r="GA650" s="241"/>
      <c r="GB650" s="241"/>
      <c r="GC650" s="241"/>
      <c r="GD650" s="241"/>
      <c r="GE650" s="241"/>
      <c r="GF650" s="241"/>
      <c r="GG650" s="241"/>
      <c r="GH650" s="241"/>
      <c r="GI650" s="241"/>
      <c r="GJ650" s="241"/>
      <c r="GK650" s="241"/>
      <c r="GL650" s="241"/>
      <c r="GM650" s="241"/>
      <c r="GN650" s="241"/>
      <c r="GO650" s="241"/>
      <c r="GP650" s="241"/>
      <c r="GQ650" s="241"/>
      <c r="GR650" s="241"/>
      <c r="GS650" s="241"/>
      <c r="GT650" s="241"/>
      <c r="GU650" s="241"/>
      <c r="GV650" s="241"/>
      <c r="GW650" s="241"/>
      <c r="GX650" s="241"/>
      <c r="GY650" s="241"/>
      <c r="GZ650" s="241"/>
      <c r="HA650" s="241"/>
      <c r="HB650" s="241"/>
      <c r="HC650" s="241"/>
      <c r="HD650" s="241"/>
      <c r="HE650" s="241"/>
      <c r="HF650" s="241"/>
    </row>
    <row r="651" spans="1:214" s="299" customFormat="1" ht="15" customHeight="1">
      <c r="A651" s="240"/>
      <c r="B651" s="241"/>
      <c r="C651" s="241"/>
      <c r="D651" s="241"/>
      <c r="E651" s="241"/>
      <c r="F651" s="241"/>
      <c r="G651" s="241"/>
      <c r="H651" s="241"/>
      <c r="I651" s="241"/>
      <c r="J651" s="241"/>
      <c r="K651" s="241"/>
      <c r="L651" s="241"/>
      <c r="M651" s="241"/>
      <c r="N651" s="241"/>
      <c r="O651" s="241"/>
      <c r="P651" s="241"/>
      <c r="Q651" s="241"/>
      <c r="R651" s="241"/>
      <c r="S651" s="241"/>
      <c r="T651" s="241"/>
      <c r="U651" s="241" t="s">
        <v>835</v>
      </c>
      <c r="V651" s="241"/>
      <c r="W651" s="241"/>
      <c r="X651" s="241"/>
      <c r="Y651" s="241"/>
      <c r="Z651" s="241"/>
      <c r="AA651" s="241"/>
      <c r="AB651" s="241"/>
      <c r="AC651" s="241" t="s">
        <v>325</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c r="CJ651" s="241"/>
      <c r="CK651" s="241"/>
      <c r="CL651" s="241"/>
      <c r="CM651" s="241"/>
      <c r="CN651" s="241"/>
      <c r="CO651" s="241"/>
      <c r="CP651" s="241"/>
      <c r="CQ651" s="241"/>
      <c r="CR651" s="241"/>
      <c r="CS651" s="241"/>
      <c r="CT651" s="241"/>
      <c r="CU651" s="241"/>
      <c r="CV651" s="241"/>
      <c r="CW651" s="241"/>
      <c r="CX651" s="241"/>
      <c r="CY651" s="241"/>
      <c r="CZ651" s="241"/>
      <c r="DA651" s="241"/>
      <c r="DB651" s="241"/>
      <c r="DC651" s="241"/>
      <c r="DD651" s="241"/>
      <c r="DE651" s="241"/>
      <c r="DF651" s="241"/>
      <c r="DG651" s="241"/>
      <c r="DH651" s="241"/>
      <c r="DI651" s="241"/>
      <c r="DJ651" s="241"/>
      <c r="DK651" s="241"/>
      <c r="DL651" s="241"/>
      <c r="DM651" s="241"/>
      <c r="DN651" s="241"/>
      <c r="DO651" s="241"/>
      <c r="DP651" s="241"/>
      <c r="DQ651" s="241"/>
      <c r="DR651" s="241"/>
      <c r="DS651" s="241"/>
      <c r="DT651" s="241"/>
      <c r="DU651" s="241"/>
      <c r="DV651" s="241"/>
      <c r="DW651" s="241"/>
      <c r="DX651" s="241"/>
      <c r="DY651" s="241"/>
      <c r="DZ651" s="241"/>
      <c r="EA651" s="241"/>
      <c r="EB651" s="241"/>
      <c r="EC651" s="241"/>
      <c r="ED651" s="241"/>
      <c r="EE651" s="241"/>
      <c r="EF651" s="241"/>
      <c r="EG651" s="241"/>
      <c r="EH651" s="241"/>
      <c r="EI651" s="241"/>
      <c r="EJ651" s="241"/>
      <c r="EK651" s="241"/>
      <c r="EL651" s="241"/>
      <c r="EM651" s="241"/>
      <c r="EN651" s="241"/>
      <c r="EO651" s="241"/>
      <c r="EP651" s="241"/>
      <c r="EQ651" s="241"/>
      <c r="ER651" s="241"/>
      <c r="ES651" s="241"/>
      <c r="ET651" s="241"/>
      <c r="EU651" s="241"/>
      <c r="EV651" s="241"/>
      <c r="EW651" s="241"/>
      <c r="EX651" s="241"/>
      <c r="EY651" s="241"/>
      <c r="EZ651" s="241"/>
      <c r="FA651" s="241"/>
      <c r="FB651" s="241"/>
      <c r="FC651" s="241"/>
      <c r="FD651" s="241"/>
      <c r="FE651" s="241"/>
      <c r="FF651" s="241"/>
      <c r="FG651" s="241"/>
      <c r="FH651" s="241"/>
      <c r="FI651" s="241"/>
      <c r="FJ651" s="241"/>
      <c r="FK651" s="241"/>
      <c r="FL651" s="241"/>
      <c r="FM651" s="241"/>
      <c r="FN651" s="241"/>
      <c r="FO651" s="241"/>
      <c r="FP651" s="241"/>
      <c r="FQ651" s="241"/>
      <c r="FR651" s="241"/>
      <c r="FS651" s="241"/>
      <c r="FT651" s="241"/>
      <c r="FU651" s="241"/>
      <c r="FV651" s="241"/>
      <c r="FW651" s="241"/>
      <c r="FX651" s="241"/>
      <c r="FY651" s="241"/>
      <c r="FZ651" s="241"/>
      <c r="GA651" s="241"/>
      <c r="GB651" s="241"/>
      <c r="GC651" s="241"/>
      <c r="GD651" s="241"/>
      <c r="GE651" s="241"/>
      <c r="GF651" s="241"/>
      <c r="GG651" s="241"/>
      <c r="GH651" s="241"/>
      <c r="GI651" s="241"/>
      <c r="GJ651" s="241"/>
      <c r="GK651" s="241"/>
      <c r="GL651" s="241"/>
      <c r="GM651" s="241"/>
      <c r="GN651" s="241"/>
      <c r="GO651" s="241"/>
      <c r="GP651" s="241"/>
      <c r="GQ651" s="241"/>
      <c r="GR651" s="241"/>
      <c r="GS651" s="241"/>
      <c r="GT651" s="241"/>
      <c r="GU651" s="241"/>
      <c r="GV651" s="241"/>
      <c r="GW651" s="241"/>
      <c r="GX651" s="241"/>
      <c r="GY651" s="241"/>
      <c r="GZ651" s="241"/>
      <c r="HA651" s="241"/>
      <c r="HB651" s="241"/>
      <c r="HC651" s="241"/>
      <c r="HD651" s="241"/>
      <c r="HE651" s="241"/>
      <c r="HF651" s="241"/>
    </row>
    <row r="652" spans="1:214" s="299" customFormat="1" ht="15" customHeight="1">
      <c r="A652" s="240"/>
      <c r="B652" s="241"/>
      <c r="C652" s="241"/>
      <c r="D652" s="241"/>
      <c r="E652" s="241"/>
      <c r="F652" s="241"/>
      <c r="G652" s="241"/>
      <c r="H652" s="241"/>
      <c r="I652" s="241"/>
      <c r="J652" s="241"/>
      <c r="K652" s="241"/>
      <c r="L652" s="241"/>
      <c r="M652" s="241"/>
      <c r="N652" s="241"/>
      <c r="O652" s="241"/>
      <c r="P652" s="241"/>
      <c r="Q652" s="241"/>
      <c r="R652" s="241"/>
      <c r="S652" s="241"/>
      <c r="T652" s="241"/>
      <c r="U652" s="241" t="s">
        <v>836</v>
      </c>
      <c r="V652" s="241"/>
      <c r="W652" s="241"/>
      <c r="X652" s="241"/>
      <c r="Y652" s="241"/>
      <c r="Z652" s="241"/>
      <c r="AA652" s="241"/>
      <c r="AB652" s="241"/>
      <c r="AC652" s="241" t="s">
        <v>311</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c r="CJ652" s="241"/>
      <c r="CK652" s="241"/>
      <c r="CL652" s="241"/>
      <c r="CM652" s="241"/>
      <c r="CN652" s="241"/>
      <c r="CO652" s="241"/>
      <c r="CP652" s="241"/>
      <c r="CQ652" s="241"/>
      <c r="CR652" s="241"/>
      <c r="CS652" s="241"/>
      <c r="CT652" s="241"/>
      <c r="CU652" s="241"/>
      <c r="CV652" s="241"/>
      <c r="CW652" s="241"/>
      <c r="CX652" s="241"/>
      <c r="CY652" s="241"/>
      <c r="CZ652" s="241"/>
      <c r="DA652" s="241"/>
      <c r="DB652" s="241"/>
      <c r="DC652" s="241"/>
      <c r="DD652" s="241"/>
      <c r="DE652" s="241"/>
      <c r="DF652" s="241"/>
      <c r="DG652" s="241"/>
      <c r="DH652" s="241"/>
      <c r="DI652" s="241"/>
      <c r="DJ652" s="241"/>
      <c r="DK652" s="241"/>
      <c r="DL652" s="241"/>
      <c r="DM652" s="241"/>
      <c r="DN652" s="241"/>
      <c r="DO652" s="241"/>
      <c r="DP652" s="241"/>
      <c r="DQ652" s="241"/>
      <c r="DR652" s="241"/>
      <c r="DS652" s="241"/>
      <c r="DT652" s="241"/>
      <c r="DU652" s="241"/>
      <c r="DV652" s="241"/>
      <c r="DW652" s="241"/>
      <c r="DX652" s="241"/>
      <c r="DY652" s="241"/>
      <c r="DZ652" s="241"/>
      <c r="EA652" s="241"/>
      <c r="EB652" s="241"/>
      <c r="EC652" s="241"/>
      <c r="ED652" s="241"/>
      <c r="EE652" s="241"/>
      <c r="EF652" s="241"/>
      <c r="EG652" s="241"/>
      <c r="EH652" s="241"/>
      <c r="EI652" s="241"/>
      <c r="EJ652" s="241"/>
      <c r="EK652" s="241"/>
      <c r="EL652" s="241"/>
      <c r="EM652" s="241"/>
      <c r="EN652" s="241"/>
      <c r="EO652" s="241"/>
      <c r="EP652" s="241"/>
      <c r="EQ652" s="241"/>
      <c r="ER652" s="241"/>
      <c r="ES652" s="241"/>
      <c r="ET652" s="241"/>
      <c r="EU652" s="241"/>
      <c r="EV652" s="241"/>
      <c r="EW652" s="241"/>
      <c r="EX652" s="241"/>
      <c r="EY652" s="241"/>
      <c r="EZ652" s="241"/>
      <c r="FA652" s="241"/>
      <c r="FB652" s="241"/>
      <c r="FC652" s="241"/>
      <c r="FD652" s="241"/>
      <c r="FE652" s="241"/>
      <c r="FF652" s="241"/>
      <c r="FG652" s="241"/>
      <c r="FH652" s="241"/>
      <c r="FI652" s="241"/>
      <c r="FJ652" s="241"/>
      <c r="FK652" s="241"/>
      <c r="FL652" s="241"/>
      <c r="FM652" s="241"/>
      <c r="FN652" s="241"/>
      <c r="FO652" s="241"/>
      <c r="FP652" s="241"/>
      <c r="FQ652" s="241"/>
      <c r="FR652" s="241"/>
      <c r="FS652" s="241"/>
      <c r="FT652" s="241"/>
      <c r="FU652" s="241"/>
      <c r="FV652" s="241"/>
      <c r="FW652" s="241"/>
      <c r="FX652" s="241"/>
      <c r="FY652" s="241"/>
      <c r="FZ652" s="241"/>
      <c r="GA652" s="241"/>
      <c r="GB652" s="241"/>
      <c r="GC652" s="241"/>
      <c r="GD652" s="241"/>
      <c r="GE652" s="241"/>
      <c r="GF652" s="241"/>
      <c r="GG652" s="241"/>
      <c r="GH652" s="241"/>
      <c r="GI652" s="241"/>
      <c r="GJ652" s="241"/>
      <c r="GK652" s="241"/>
      <c r="GL652" s="241"/>
      <c r="GM652" s="241"/>
      <c r="GN652" s="241"/>
      <c r="GO652" s="241"/>
      <c r="GP652" s="241"/>
      <c r="GQ652" s="241"/>
      <c r="GR652" s="241"/>
      <c r="GS652" s="241"/>
      <c r="GT652" s="241"/>
      <c r="GU652" s="241"/>
      <c r="GV652" s="241"/>
      <c r="GW652" s="241"/>
      <c r="GX652" s="241"/>
      <c r="GY652" s="241"/>
      <c r="GZ652" s="241"/>
      <c r="HA652" s="241"/>
      <c r="HB652" s="241"/>
      <c r="HC652" s="241"/>
      <c r="HD652" s="241"/>
      <c r="HE652" s="241"/>
      <c r="HF652" s="241"/>
    </row>
    <row r="653" spans="1:214" s="299" customFormat="1" ht="15" customHeight="1">
      <c r="A653" s="240"/>
      <c r="B653" s="241"/>
      <c r="C653" s="241"/>
      <c r="D653" s="241"/>
      <c r="E653" s="241"/>
      <c r="F653" s="241"/>
      <c r="G653" s="241"/>
      <c r="H653" s="241"/>
      <c r="I653" s="241"/>
      <c r="J653" s="241"/>
      <c r="K653" s="241"/>
      <c r="L653" s="241"/>
      <c r="M653" s="241"/>
      <c r="N653" s="241"/>
      <c r="O653" s="241"/>
      <c r="P653" s="241"/>
      <c r="Q653" s="241"/>
      <c r="R653" s="241"/>
      <c r="S653" s="241"/>
      <c r="T653" s="241"/>
      <c r="U653" s="241" t="s">
        <v>837</v>
      </c>
      <c r="V653" s="241"/>
      <c r="W653" s="241"/>
      <c r="X653" s="241"/>
      <c r="Y653" s="241"/>
      <c r="Z653" s="241"/>
      <c r="AA653" s="241"/>
      <c r="AB653" s="241"/>
      <c r="AC653" s="241" t="s">
        <v>313</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c r="CJ653" s="241"/>
      <c r="CK653" s="241"/>
      <c r="CL653" s="241"/>
      <c r="CM653" s="241"/>
      <c r="CN653" s="241"/>
      <c r="CO653" s="241"/>
      <c r="CP653" s="241"/>
      <c r="CQ653" s="241"/>
      <c r="CR653" s="241"/>
      <c r="CS653" s="241"/>
      <c r="CT653" s="241"/>
      <c r="CU653" s="241"/>
      <c r="CV653" s="241"/>
      <c r="CW653" s="241"/>
      <c r="CX653" s="241"/>
      <c r="CY653" s="241"/>
      <c r="CZ653" s="241"/>
      <c r="DA653" s="241"/>
      <c r="DB653" s="241"/>
      <c r="DC653" s="241"/>
      <c r="DD653" s="241"/>
      <c r="DE653" s="241"/>
      <c r="DF653" s="241"/>
      <c r="DG653" s="241"/>
      <c r="DH653" s="241"/>
      <c r="DI653" s="241"/>
      <c r="DJ653" s="241"/>
      <c r="DK653" s="241"/>
      <c r="DL653" s="241"/>
      <c r="DM653" s="241"/>
      <c r="DN653" s="241"/>
      <c r="DO653" s="241"/>
      <c r="DP653" s="241"/>
      <c r="DQ653" s="241"/>
      <c r="DR653" s="241"/>
      <c r="DS653" s="241"/>
      <c r="DT653" s="241"/>
      <c r="DU653" s="241"/>
      <c r="DV653" s="241"/>
      <c r="DW653" s="241"/>
      <c r="DX653" s="241"/>
      <c r="DY653" s="241"/>
      <c r="DZ653" s="241"/>
      <c r="EA653" s="241"/>
      <c r="EB653" s="241"/>
      <c r="EC653" s="241"/>
      <c r="ED653" s="241"/>
      <c r="EE653" s="241"/>
      <c r="EF653" s="241"/>
      <c r="EG653" s="241"/>
      <c r="EH653" s="241"/>
      <c r="EI653" s="241"/>
      <c r="EJ653" s="241"/>
      <c r="EK653" s="241"/>
      <c r="EL653" s="241"/>
      <c r="EM653" s="241"/>
      <c r="EN653" s="241"/>
      <c r="EO653" s="241"/>
      <c r="EP653" s="241"/>
      <c r="EQ653" s="241"/>
      <c r="ER653" s="241"/>
      <c r="ES653" s="241"/>
      <c r="ET653" s="241"/>
      <c r="EU653" s="241"/>
      <c r="EV653" s="241"/>
      <c r="EW653" s="241"/>
      <c r="EX653" s="241"/>
      <c r="EY653" s="241"/>
      <c r="EZ653" s="241"/>
      <c r="FA653" s="241"/>
      <c r="FB653" s="241"/>
      <c r="FC653" s="241"/>
      <c r="FD653" s="241"/>
      <c r="FE653" s="241"/>
      <c r="FF653" s="241"/>
      <c r="FG653" s="241"/>
      <c r="FH653" s="241"/>
      <c r="FI653" s="241"/>
      <c r="FJ653" s="241"/>
      <c r="FK653" s="241"/>
      <c r="FL653" s="241"/>
      <c r="FM653" s="241"/>
      <c r="FN653" s="241"/>
      <c r="FO653" s="241"/>
      <c r="FP653" s="241"/>
      <c r="FQ653" s="241"/>
      <c r="FR653" s="241"/>
      <c r="FS653" s="241"/>
      <c r="FT653" s="241"/>
      <c r="FU653" s="241"/>
      <c r="FV653" s="241"/>
      <c r="FW653" s="241"/>
      <c r="FX653" s="241"/>
      <c r="FY653" s="241"/>
      <c r="FZ653" s="241"/>
      <c r="GA653" s="241"/>
      <c r="GB653" s="241"/>
      <c r="GC653" s="241"/>
      <c r="GD653" s="241"/>
      <c r="GE653" s="241"/>
      <c r="GF653" s="241"/>
      <c r="GG653" s="241"/>
      <c r="GH653" s="241"/>
      <c r="GI653" s="241"/>
      <c r="GJ653" s="241"/>
      <c r="GK653" s="241"/>
      <c r="GL653" s="241"/>
      <c r="GM653" s="241"/>
      <c r="GN653" s="241"/>
      <c r="GO653" s="241"/>
      <c r="GP653" s="241"/>
      <c r="GQ653" s="241"/>
      <c r="GR653" s="241"/>
      <c r="GS653" s="241"/>
      <c r="GT653" s="241"/>
      <c r="GU653" s="241"/>
      <c r="GV653" s="241"/>
      <c r="GW653" s="241"/>
      <c r="GX653" s="241"/>
      <c r="GY653" s="241"/>
      <c r="GZ653" s="241"/>
      <c r="HA653" s="241"/>
      <c r="HB653" s="241"/>
      <c r="HC653" s="241"/>
      <c r="HD653" s="241"/>
      <c r="HE653" s="241"/>
      <c r="HF653" s="241"/>
    </row>
    <row r="654" spans="1:214" s="299" customFormat="1" ht="15" customHeight="1">
      <c r="A654" s="240"/>
      <c r="B654" s="241"/>
      <c r="C654" s="241"/>
      <c r="D654" s="241"/>
      <c r="E654" s="241"/>
      <c r="F654" s="241"/>
      <c r="G654" s="241"/>
      <c r="H654" s="241"/>
      <c r="I654" s="241"/>
      <c r="J654" s="241"/>
      <c r="K654" s="241"/>
      <c r="L654" s="241"/>
      <c r="M654" s="241"/>
      <c r="N654" s="241"/>
      <c r="O654" s="241"/>
      <c r="P654" s="241"/>
      <c r="Q654" s="241"/>
      <c r="R654" s="241"/>
      <c r="S654" s="241"/>
      <c r="T654" s="241"/>
      <c r="U654" s="241" t="s">
        <v>838</v>
      </c>
      <c r="V654" s="241"/>
      <c r="W654" s="241"/>
      <c r="X654" s="241"/>
      <c r="Y654" s="241"/>
      <c r="Z654" s="241"/>
      <c r="AA654" s="241"/>
      <c r="AB654" s="241"/>
      <c r="AC654" s="241" t="s">
        <v>311</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c r="CJ654" s="241"/>
      <c r="CK654" s="241"/>
      <c r="CL654" s="241"/>
      <c r="CM654" s="241"/>
      <c r="CN654" s="241"/>
      <c r="CO654" s="241"/>
      <c r="CP654" s="241"/>
      <c r="CQ654" s="241"/>
      <c r="CR654" s="241"/>
      <c r="CS654" s="241"/>
      <c r="CT654" s="241"/>
      <c r="CU654" s="241"/>
      <c r="CV654" s="241"/>
      <c r="CW654" s="241"/>
      <c r="CX654" s="241"/>
      <c r="CY654" s="241"/>
      <c r="CZ654" s="241"/>
      <c r="DA654" s="241"/>
      <c r="DB654" s="241"/>
      <c r="DC654" s="241"/>
      <c r="DD654" s="241"/>
      <c r="DE654" s="241"/>
      <c r="DF654" s="241"/>
      <c r="DG654" s="241"/>
      <c r="DH654" s="241"/>
      <c r="DI654" s="241"/>
      <c r="DJ654" s="241"/>
      <c r="DK654" s="241"/>
      <c r="DL654" s="241"/>
      <c r="DM654" s="241"/>
      <c r="DN654" s="241"/>
      <c r="DO654" s="241"/>
      <c r="DP654" s="241"/>
      <c r="DQ654" s="241"/>
      <c r="DR654" s="241"/>
      <c r="DS654" s="241"/>
      <c r="DT654" s="241"/>
      <c r="DU654" s="241"/>
      <c r="DV654" s="241"/>
      <c r="DW654" s="241"/>
      <c r="DX654" s="241"/>
      <c r="DY654" s="241"/>
      <c r="DZ654" s="241"/>
      <c r="EA654" s="241"/>
      <c r="EB654" s="241"/>
      <c r="EC654" s="241"/>
      <c r="ED654" s="241"/>
      <c r="EE654" s="241"/>
      <c r="EF654" s="241"/>
      <c r="EG654" s="241"/>
      <c r="EH654" s="241"/>
      <c r="EI654" s="241"/>
      <c r="EJ654" s="241"/>
      <c r="EK654" s="241"/>
      <c r="EL654" s="241"/>
      <c r="EM654" s="241"/>
      <c r="EN654" s="241"/>
      <c r="EO654" s="241"/>
      <c r="EP654" s="241"/>
      <c r="EQ654" s="241"/>
      <c r="ER654" s="241"/>
      <c r="ES654" s="241"/>
      <c r="ET654" s="241"/>
      <c r="EU654" s="241"/>
      <c r="EV654" s="241"/>
      <c r="EW654" s="241"/>
      <c r="EX654" s="241"/>
      <c r="EY654" s="241"/>
      <c r="EZ654" s="241"/>
      <c r="FA654" s="241"/>
      <c r="FB654" s="241"/>
      <c r="FC654" s="241"/>
      <c r="FD654" s="241"/>
      <c r="FE654" s="241"/>
      <c r="FF654" s="241"/>
      <c r="FG654" s="241"/>
      <c r="FH654" s="241"/>
      <c r="FI654" s="241"/>
      <c r="FJ654" s="241"/>
      <c r="FK654" s="241"/>
      <c r="FL654" s="241"/>
      <c r="FM654" s="241"/>
      <c r="FN654" s="241"/>
      <c r="FO654" s="241"/>
      <c r="FP654" s="241"/>
      <c r="FQ654" s="241"/>
      <c r="FR654" s="241"/>
      <c r="FS654" s="241"/>
      <c r="FT654" s="241"/>
      <c r="FU654" s="241"/>
      <c r="FV654" s="241"/>
      <c r="FW654" s="241"/>
      <c r="FX654" s="241"/>
      <c r="FY654" s="241"/>
      <c r="FZ654" s="241"/>
      <c r="GA654" s="241"/>
      <c r="GB654" s="241"/>
      <c r="GC654" s="241"/>
      <c r="GD654" s="241"/>
      <c r="GE654" s="241"/>
      <c r="GF654" s="241"/>
      <c r="GG654" s="241"/>
      <c r="GH654" s="241"/>
      <c r="GI654" s="241"/>
      <c r="GJ654" s="241"/>
      <c r="GK654" s="241"/>
      <c r="GL654" s="241"/>
      <c r="GM654" s="241"/>
      <c r="GN654" s="241"/>
      <c r="GO654" s="241"/>
      <c r="GP654" s="241"/>
      <c r="GQ654" s="241"/>
      <c r="GR654" s="241"/>
      <c r="GS654" s="241"/>
      <c r="GT654" s="241"/>
      <c r="GU654" s="241"/>
      <c r="GV654" s="241"/>
      <c r="GW654" s="241"/>
      <c r="GX654" s="241"/>
      <c r="GY654" s="241"/>
      <c r="GZ654" s="241"/>
      <c r="HA654" s="241"/>
      <c r="HB654" s="241"/>
      <c r="HC654" s="241"/>
      <c r="HD654" s="241"/>
      <c r="HE654" s="241"/>
      <c r="HF654" s="241"/>
    </row>
    <row r="655" spans="1:214" s="299" customFormat="1" ht="15" customHeight="1">
      <c r="A655" s="240"/>
      <c r="B655" s="241"/>
      <c r="C655" s="241"/>
      <c r="D655" s="241"/>
      <c r="E655" s="241"/>
      <c r="F655" s="241"/>
      <c r="G655" s="241"/>
      <c r="H655" s="241"/>
      <c r="I655" s="241"/>
      <c r="J655" s="241"/>
      <c r="K655" s="241"/>
      <c r="L655" s="241"/>
      <c r="M655" s="241"/>
      <c r="N655" s="241"/>
      <c r="O655" s="241"/>
      <c r="P655" s="241"/>
      <c r="Q655" s="241"/>
      <c r="R655" s="241"/>
      <c r="S655" s="241"/>
      <c r="T655" s="241"/>
      <c r="U655" s="241" t="s">
        <v>839</v>
      </c>
      <c r="V655" s="241"/>
      <c r="W655" s="241"/>
      <c r="X655" s="241"/>
      <c r="Y655" s="241"/>
      <c r="Z655" s="241"/>
      <c r="AA655" s="241"/>
      <c r="AB655" s="241"/>
      <c r="AC655" s="241" t="s">
        <v>313</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c r="CJ655" s="241"/>
      <c r="CK655" s="241"/>
      <c r="CL655" s="241"/>
      <c r="CM655" s="241"/>
      <c r="CN655" s="241"/>
      <c r="CO655" s="241"/>
      <c r="CP655" s="241"/>
      <c r="CQ655" s="241"/>
      <c r="CR655" s="241"/>
      <c r="CS655" s="241"/>
      <c r="CT655" s="241"/>
      <c r="CU655" s="241"/>
      <c r="CV655" s="241"/>
      <c r="CW655" s="241"/>
      <c r="CX655" s="241"/>
      <c r="CY655" s="241"/>
      <c r="CZ655" s="241"/>
      <c r="DA655" s="241"/>
      <c r="DB655" s="241"/>
      <c r="DC655" s="241"/>
      <c r="DD655" s="241"/>
      <c r="DE655" s="241"/>
      <c r="DF655" s="241"/>
      <c r="DG655" s="241"/>
      <c r="DH655" s="241"/>
      <c r="DI655" s="241"/>
      <c r="DJ655" s="241"/>
      <c r="DK655" s="241"/>
      <c r="DL655" s="241"/>
      <c r="DM655" s="241"/>
      <c r="DN655" s="241"/>
      <c r="DO655" s="241"/>
      <c r="DP655" s="241"/>
      <c r="DQ655" s="241"/>
      <c r="DR655" s="241"/>
      <c r="DS655" s="241"/>
      <c r="DT655" s="241"/>
      <c r="DU655" s="241"/>
      <c r="DV655" s="241"/>
      <c r="DW655" s="241"/>
      <c r="DX655" s="241"/>
      <c r="DY655" s="241"/>
      <c r="DZ655" s="241"/>
      <c r="EA655" s="241"/>
      <c r="EB655" s="241"/>
      <c r="EC655" s="241"/>
      <c r="ED655" s="241"/>
      <c r="EE655" s="241"/>
      <c r="EF655" s="241"/>
      <c r="EG655" s="241"/>
      <c r="EH655" s="241"/>
      <c r="EI655" s="241"/>
      <c r="EJ655" s="241"/>
      <c r="EK655" s="241"/>
      <c r="EL655" s="241"/>
      <c r="EM655" s="241"/>
      <c r="EN655" s="241"/>
      <c r="EO655" s="241"/>
      <c r="EP655" s="241"/>
      <c r="EQ655" s="241"/>
      <c r="ER655" s="241"/>
      <c r="ES655" s="241"/>
      <c r="ET655" s="241"/>
      <c r="EU655" s="241"/>
      <c r="EV655" s="241"/>
      <c r="EW655" s="241"/>
      <c r="EX655" s="241"/>
      <c r="EY655" s="241"/>
      <c r="EZ655" s="241"/>
      <c r="FA655" s="241"/>
      <c r="FB655" s="241"/>
      <c r="FC655" s="241"/>
      <c r="FD655" s="241"/>
      <c r="FE655" s="241"/>
      <c r="FF655" s="241"/>
      <c r="FG655" s="241"/>
      <c r="FH655" s="241"/>
      <c r="FI655" s="241"/>
      <c r="FJ655" s="241"/>
      <c r="FK655" s="241"/>
      <c r="FL655" s="241"/>
      <c r="FM655" s="241"/>
      <c r="FN655" s="241"/>
      <c r="FO655" s="241"/>
      <c r="FP655" s="241"/>
      <c r="FQ655" s="241"/>
      <c r="FR655" s="241"/>
      <c r="FS655" s="241"/>
      <c r="FT655" s="241"/>
      <c r="FU655" s="241"/>
      <c r="FV655" s="241"/>
      <c r="FW655" s="241"/>
      <c r="FX655" s="241"/>
      <c r="FY655" s="241"/>
      <c r="FZ655" s="241"/>
      <c r="GA655" s="241"/>
      <c r="GB655" s="241"/>
      <c r="GC655" s="241"/>
      <c r="GD655" s="241"/>
      <c r="GE655" s="241"/>
      <c r="GF655" s="241"/>
      <c r="GG655" s="241"/>
      <c r="GH655" s="241"/>
      <c r="GI655" s="241"/>
      <c r="GJ655" s="241"/>
      <c r="GK655" s="241"/>
      <c r="GL655" s="241"/>
      <c r="GM655" s="241"/>
      <c r="GN655" s="241"/>
      <c r="GO655" s="241"/>
      <c r="GP655" s="241"/>
      <c r="GQ655" s="241"/>
      <c r="GR655" s="241"/>
      <c r="GS655" s="241"/>
      <c r="GT655" s="241"/>
      <c r="GU655" s="241"/>
      <c r="GV655" s="241"/>
      <c r="GW655" s="241"/>
      <c r="GX655" s="241"/>
      <c r="GY655" s="241"/>
      <c r="GZ655" s="241"/>
      <c r="HA655" s="241"/>
      <c r="HB655" s="241"/>
      <c r="HC655" s="241"/>
      <c r="HD655" s="241"/>
      <c r="HE655" s="241"/>
      <c r="HF655" s="241"/>
    </row>
    <row r="656" spans="1:214" s="299" customFormat="1" ht="15" customHeight="1">
      <c r="A656" s="240"/>
      <c r="B656" s="241"/>
      <c r="C656" s="241"/>
      <c r="D656" s="241"/>
      <c r="E656" s="241"/>
      <c r="F656" s="241"/>
      <c r="G656" s="241"/>
      <c r="H656" s="241"/>
      <c r="I656" s="241"/>
      <c r="J656" s="241"/>
      <c r="K656" s="241"/>
      <c r="L656" s="241"/>
      <c r="M656" s="241"/>
      <c r="N656" s="241"/>
      <c r="O656" s="241"/>
      <c r="P656" s="241"/>
      <c r="Q656" s="241"/>
      <c r="R656" s="241"/>
      <c r="S656" s="241"/>
      <c r="T656" s="241"/>
      <c r="U656" s="241" t="s">
        <v>840</v>
      </c>
      <c r="V656" s="241"/>
      <c r="W656" s="241"/>
      <c r="X656" s="241"/>
      <c r="Y656" s="241"/>
      <c r="Z656" s="241"/>
      <c r="AA656" s="241"/>
      <c r="AB656" s="241"/>
      <c r="AC656" s="241" t="s">
        <v>313</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c r="CJ656" s="241"/>
      <c r="CK656" s="241"/>
      <c r="CL656" s="241"/>
      <c r="CM656" s="241"/>
      <c r="CN656" s="241"/>
      <c r="CO656" s="241"/>
      <c r="CP656" s="241"/>
      <c r="CQ656" s="241"/>
      <c r="CR656" s="241"/>
      <c r="CS656" s="241"/>
      <c r="CT656" s="241"/>
      <c r="CU656" s="241"/>
      <c r="CV656" s="241"/>
      <c r="CW656" s="241"/>
      <c r="CX656" s="241"/>
      <c r="CY656" s="241"/>
      <c r="CZ656" s="241"/>
      <c r="DA656" s="241"/>
      <c r="DB656" s="241"/>
      <c r="DC656" s="241"/>
      <c r="DD656" s="241"/>
      <c r="DE656" s="241"/>
      <c r="DF656" s="241"/>
      <c r="DG656" s="241"/>
      <c r="DH656" s="241"/>
      <c r="DI656" s="241"/>
      <c r="DJ656" s="241"/>
      <c r="DK656" s="241"/>
      <c r="DL656" s="241"/>
      <c r="DM656" s="241"/>
      <c r="DN656" s="241"/>
      <c r="DO656" s="241"/>
      <c r="DP656" s="241"/>
      <c r="DQ656" s="241"/>
      <c r="DR656" s="241"/>
      <c r="DS656" s="241"/>
      <c r="DT656" s="241"/>
      <c r="DU656" s="241"/>
      <c r="DV656" s="241"/>
      <c r="DW656" s="241"/>
      <c r="DX656" s="241"/>
      <c r="DY656" s="241"/>
      <c r="DZ656" s="241"/>
      <c r="EA656" s="241"/>
      <c r="EB656" s="241"/>
      <c r="EC656" s="241"/>
      <c r="ED656" s="241"/>
      <c r="EE656" s="241"/>
      <c r="EF656" s="241"/>
      <c r="EG656" s="241"/>
      <c r="EH656" s="241"/>
      <c r="EI656" s="241"/>
      <c r="EJ656" s="241"/>
      <c r="EK656" s="241"/>
      <c r="EL656" s="241"/>
      <c r="EM656" s="241"/>
      <c r="EN656" s="241"/>
      <c r="EO656" s="241"/>
      <c r="EP656" s="241"/>
      <c r="EQ656" s="241"/>
      <c r="ER656" s="241"/>
      <c r="ES656" s="241"/>
      <c r="ET656" s="241"/>
      <c r="EU656" s="241"/>
      <c r="EV656" s="241"/>
      <c r="EW656" s="241"/>
      <c r="EX656" s="241"/>
      <c r="EY656" s="241"/>
      <c r="EZ656" s="241"/>
      <c r="FA656" s="241"/>
      <c r="FB656" s="241"/>
      <c r="FC656" s="241"/>
      <c r="FD656" s="241"/>
      <c r="FE656" s="241"/>
      <c r="FF656" s="241"/>
      <c r="FG656" s="241"/>
      <c r="FH656" s="241"/>
      <c r="FI656" s="241"/>
      <c r="FJ656" s="241"/>
      <c r="FK656" s="241"/>
      <c r="FL656" s="241"/>
      <c r="FM656" s="241"/>
      <c r="FN656" s="241"/>
      <c r="FO656" s="241"/>
      <c r="FP656" s="241"/>
      <c r="FQ656" s="241"/>
      <c r="FR656" s="241"/>
      <c r="FS656" s="241"/>
      <c r="FT656" s="241"/>
      <c r="FU656" s="241"/>
      <c r="FV656" s="241"/>
      <c r="FW656" s="241"/>
      <c r="FX656" s="241"/>
      <c r="FY656" s="241"/>
      <c r="FZ656" s="241"/>
      <c r="GA656" s="241"/>
      <c r="GB656" s="241"/>
      <c r="GC656" s="241"/>
      <c r="GD656" s="241"/>
      <c r="GE656" s="241"/>
      <c r="GF656" s="241"/>
      <c r="GG656" s="241"/>
      <c r="GH656" s="241"/>
      <c r="GI656" s="241"/>
      <c r="GJ656" s="241"/>
      <c r="GK656" s="241"/>
      <c r="GL656" s="241"/>
      <c r="GM656" s="241"/>
      <c r="GN656" s="241"/>
      <c r="GO656" s="241"/>
      <c r="GP656" s="241"/>
      <c r="GQ656" s="241"/>
      <c r="GR656" s="241"/>
      <c r="GS656" s="241"/>
      <c r="GT656" s="241"/>
      <c r="GU656" s="241"/>
      <c r="GV656" s="241"/>
      <c r="GW656" s="241"/>
      <c r="GX656" s="241"/>
      <c r="GY656" s="241"/>
      <c r="GZ656" s="241"/>
      <c r="HA656" s="241"/>
      <c r="HB656" s="241"/>
      <c r="HC656" s="241"/>
      <c r="HD656" s="241"/>
      <c r="HE656" s="241"/>
      <c r="HF656" s="241"/>
    </row>
    <row r="657" spans="1:214" s="299" customFormat="1" ht="15" customHeight="1">
      <c r="A657" s="240"/>
      <c r="B657" s="241"/>
      <c r="C657" s="241"/>
      <c r="D657" s="241"/>
      <c r="E657" s="241"/>
      <c r="F657" s="241"/>
      <c r="G657" s="241"/>
      <c r="H657" s="241"/>
      <c r="I657" s="241"/>
      <c r="J657" s="241"/>
      <c r="K657" s="241"/>
      <c r="L657" s="241"/>
      <c r="M657" s="241"/>
      <c r="N657" s="241"/>
      <c r="O657" s="241"/>
      <c r="P657" s="241"/>
      <c r="Q657" s="241"/>
      <c r="R657" s="241"/>
      <c r="S657" s="241"/>
      <c r="T657" s="241"/>
      <c r="U657" s="241" t="s">
        <v>841</v>
      </c>
      <c r="V657" s="241"/>
      <c r="W657" s="241"/>
      <c r="X657" s="241"/>
      <c r="Y657" s="241"/>
      <c r="Z657" s="241"/>
      <c r="AA657" s="241"/>
      <c r="AB657" s="241"/>
      <c r="AC657" s="241" t="s">
        <v>350</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c r="CJ657" s="241"/>
      <c r="CK657" s="241"/>
      <c r="CL657" s="241"/>
      <c r="CM657" s="241"/>
      <c r="CN657" s="241"/>
      <c r="CO657" s="241"/>
      <c r="CP657" s="241"/>
      <c r="CQ657" s="241"/>
      <c r="CR657" s="241"/>
      <c r="CS657" s="241"/>
      <c r="CT657" s="241"/>
      <c r="CU657" s="241"/>
      <c r="CV657" s="241"/>
      <c r="CW657" s="241"/>
      <c r="CX657" s="241"/>
      <c r="CY657" s="241"/>
      <c r="CZ657" s="241"/>
      <c r="DA657" s="241"/>
      <c r="DB657" s="241"/>
      <c r="DC657" s="241"/>
      <c r="DD657" s="241"/>
      <c r="DE657" s="241"/>
      <c r="DF657" s="241"/>
      <c r="DG657" s="241"/>
      <c r="DH657" s="241"/>
      <c r="DI657" s="241"/>
      <c r="DJ657" s="241"/>
      <c r="DK657" s="241"/>
      <c r="DL657" s="241"/>
      <c r="DM657" s="241"/>
      <c r="DN657" s="241"/>
      <c r="DO657" s="241"/>
      <c r="DP657" s="241"/>
      <c r="DQ657" s="241"/>
      <c r="DR657" s="241"/>
      <c r="DS657" s="241"/>
      <c r="DT657" s="241"/>
      <c r="DU657" s="241"/>
      <c r="DV657" s="241"/>
      <c r="DW657" s="241"/>
      <c r="DX657" s="241"/>
      <c r="DY657" s="241"/>
      <c r="DZ657" s="241"/>
      <c r="EA657" s="241"/>
      <c r="EB657" s="241"/>
      <c r="EC657" s="241"/>
      <c r="ED657" s="241"/>
      <c r="EE657" s="241"/>
      <c r="EF657" s="241"/>
      <c r="EG657" s="241"/>
      <c r="EH657" s="241"/>
      <c r="EI657" s="241"/>
      <c r="EJ657" s="241"/>
      <c r="EK657" s="241"/>
      <c r="EL657" s="241"/>
      <c r="EM657" s="241"/>
      <c r="EN657" s="241"/>
      <c r="EO657" s="241"/>
      <c r="EP657" s="241"/>
      <c r="EQ657" s="241"/>
      <c r="ER657" s="241"/>
      <c r="ES657" s="241"/>
      <c r="ET657" s="241"/>
      <c r="EU657" s="241"/>
      <c r="EV657" s="241"/>
      <c r="EW657" s="241"/>
      <c r="EX657" s="241"/>
      <c r="EY657" s="241"/>
      <c r="EZ657" s="241"/>
      <c r="FA657" s="241"/>
      <c r="FB657" s="241"/>
      <c r="FC657" s="241"/>
      <c r="FD657" s="241"/>
      <c r="FE657" s="241"/>
      <c r="FF657" s="241"/>
      <c r="FG657" s="241"/>
      <c r="FH657" s="241"/>
      <c r="FI657" s="241"/>
      <c r="FJ657" s="241"/>
      <c r="FK657" s="241"/>
      <c r="FL657" s="241"/>
      <c r="FM657" s="241"/>
      <c r="FN657" s="241"/>
      <c r="FO657" s="241"/>
      <c r="FP657" s="241"/>
      <c r="FQ657" s="241"/>
      <c r="FR657" s="241"/>
      <c r="FS657" s="241"/>
      <c r="FT657" s="241"/>
      <c r="FU657" s="241"/>
      <c r="FV657" s="241"/>
      <c r="FW657" s="241"/>
      <c r="FX657" s="241"/>
      <c r="FY657" s="241"/>
      <c r="FZ657" s="241"/>
      <c r="GA657" s="241"/>
      <c r="GB657" s="241"/>
      <c r="GC657" s="241"/>
      <c r="GD657" s="241"/>
      <c r="GE657" s="241"/>
      <c r="GF657" s="241"/>
      <c r="GG657" s="241"/>
      <c r="GH657" s="241"/>
      <c r="GI657" s="241"/>
      <c r="GJ657" s="241"/>
      <c r="GK657" s="241"/>
      <c r="GL657" s="241"/>
      <c r="GM657" s="241"/>
      <c r="GN657" s="241"/>
      <c r="GO657" s="241"/>
      <c r="GP657" s="241"/>
      <c r="GQ657" s="241"/>
      <c r="GR657" s="241"/>
      <c r="GS657" s="241"/>
      <c r="GT657" s="241"/>
      <c r="GU657" s="241"/>
      <c r="GV657" s="241"/>
      <c r="GW657" s="241"/>
      <c r="GX657" s="241"/>
      <c r="GY657" s="241"/>
      <c r="GZ657" s="241"/>
      <c r="HA657" s="241"/>
      <c r="HB657" s="241"/>
      <c r="HC657" s="241"/>
      <c r="HD657" s="241"/>
      <c r="HE657" s="241"/>
      <c r="HF657" s="241"/>
    </row>
    <row r="658" spans="1:214" s="299" customFormat="1" ht="15" customHeight="1">
      <c r="A658" s="240"/>
      <c r="B658" s="241"/>
      <c r="C658" s="241"/>
      <c r="D658" s="241"/>
      <c r="E658" s="241"/>
      <c r="F658" s="241"/>
      <c r="G658" s="241"/>
      <c r="H658" s="241"/>
      <c r="I658" s="241"/>
      <c r="J658" s="241"/>
      <c r="K658" s="241"/>
      <c r="L658" s="241"/>
      <c r="M658" s="241"/>
      <c r="N658" s="241"/>
      <c r="O658" s="241"/>
      <c r="P658" s="241"/>
      <c r="Q658" s="241"/>
      <c r="R658" s="241"/>
      <c r="S658" s="241"/>
      <c r="T658" s="241"/>
      <c r="U658" s="241" t="s">
        <v>842</v>
      </c>
      <c r="V658" s="241"/>
      <c r="W658" s="241"/>
      <c r="X658" s="241"/>
      <c r="Y658" s="241"/>
      <c r="Z658" s="241"/>
      <c r="AA658" s="241"/>
      <c r="AB658" s="241"/>
      <c r="AC658" s="241" t="s">
        <v>325</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c r="CJ658" s="241"/>
      <c r="CK658" s="241"/>
      <c r="CL658" s="241"/>
      <c r="CM658" s="241"/>
      <c r="CN658" s="241"/>
      <c r="CO658" s="241"/>
      <c r="CP658" s="241"/>
      <c r="CQ658" s="241"/>
      <c r="CR658" s="241"/>
      <c r="CS658" s="241"/>
      <c r="CT658" s="241"/>
      <c r="CU658" s="241"/>
      <c r="CV658" s="241"/>
      <c r="CW658" s="241"/>
      <c r="CX658" s="241"/>
      <c r="CY658" s="241"/>
      <c r="CZ658" s="241"/>
      <c r="DA658" s="241"/>
      <c r="DB658" s="241"/>
      <c r="DC658" s="241"/>
      <c r="DD658" s="241"/>
      <c r="DE658" s="241"/>
      <c r="DF658" s="241"/>
      <c r="DG658" s="241"/>
      <c r="DH658" s="241"/>
      <c r="DI658" s="241"/>
      <c r="DJ658" s="241"/>
      <c r="DK658" s="241"/>
      <c r="DL658" s="241"/>
      <c r="DM658" s="241"/>
      <c r="DN658" s="241"/>
      <c r="DO658" s="241"/>
      <c r="DP658" s="241"/>
      <c r="DQ658" s="241"/>
      <c r="DR658" s="241"/>
      <c r="DS658" s="241"/>
      <c r="DT658" s="241"/>
      <c r="DU658" s="241"/>
      <c r="DV658" s="241"/>
      <c r="DW658" s="241"/>
      <c r="DX658" s="241"/>
      <c r="DY658" s="241"/>
      <c r="DZ658" s="241"/>
      <c r="EA658" s="241"/>
      <c r="EB658" s="241"/>
      <c r="EC658" s="241"/>
      <c r="ED658" s="241"/>
      <c r="EE658" s="241"/>
      <c r="EF658" s="241"/>
      <c r="EG658" s="241"/>
      <c r="EH658" s="241"/>
      <c r="EI658" s="241"/>
      <c r="EJ658" s="241"/>
      <c r="EK658" s="241"/>
      <c r="EL658" s="241"/>
      <c r="EM658" s="241"/>
      <c r="EN658" s="241"/>
      <c r="EO658" s="241"/>
      <c r="EP658" s="241"/>
      <c r="EQ658" s="241"/>
      <c r="ER658" s="241"/>
      <c r="ES658" s="241"/>
      <c r="ET658" s="241"/>
      <c r="EU658" s="241"/>
      <c r="EV658" s="241"/>
      <c r="EW658" s="241"/>
      <c r="EX658" s="241"/>
      <c r="EY658" s="241"/>
      <c r="EZ658" s="241"/>
      <c r="FA658" s="241"/>
      <c r="FB658" s="241"/>
      <c r="FC658" s="241"/>
      <c r="FD658" s="241"/>
      <c r="FE658" s="241"/>
      <c r="FF658" s="241"/>
      <c r="FG658" s="241"/>
      <c r="FH658" s="241"/>
      <c r="FI658" s="241"/>
      <c r="FJ658" s="241"/>
      <c r="FK658" s="241"/>
      <c r="FL658" s="241"/>
      <c r="FM658" s="241"/>
      <c r="FN658" s="241"/>
      <c r="FO658" s="241"/>
      <c r="FP658" s="241"/>
      <c r="FQ658" s="241"/>
      <c r="FR658" s="241"/>
      <c r="FS658" s="241"/>
      <c r="FT658" s="241"/>
      <c r="FU658" s="241"/>
      <c r="FV658" s="241"/>
      <c r="FW658" s="241"/>
      <c r="FX658" s="241"/>
      <c r="FY658" s="241"/>
      <c r="FZ658" s="241"/>
      <c r="GA658" s="241"/>
      <c r="GB658" s="241"/>
      <c r="GC658" s="241"/>
      <c r="GD658" s="241"/>
      <c r="GE658" s="241"/>
      <c r="GF658" s="241"/>
      <c r="GG658" s="241"/>
      <c r="GH658" s="241"/>
      <c r="GI658" s="241"/>
      <c r="GJ658" s="241"/>
      <c r="GK658" s="241"/>
      <c r="GL658" s="241"/>
      <c r="GM658" s="241"/>
      <c r="GN658" s="241"/>
      <c r="GO658" s="241"/>
      <c r="GP658" s="241"/>
      <c r="GQ658" s="241"/>
      <c r="GR658" s="241"/>
      <c r="GS658" s="241"/>
      <c r="GT658" s="241"/>
      <c r="GU658" s="241"/>
      <c r="GV658" s="241"/>
      <c r="GW658" s="241"/>
      <c r="GX658" s="241"/>
      <c r="GY658" s="241"/>
      <c r="GZ658" s="241"/>
      <c r="HA658" s="241"/>
      <c r="HB658" s="241"/>
      <c r="HC658" s="241"/>
      <c r="HD658" s="241"/>
      <c r="HE658" s="241"/>
      <c r="HF658" s="241"/>
    </row>
    <row r="659" spans="1:214" s="299" customFormat="1" ht="15" customHeight="1">
      <c r="A659" s="240"/>
      <c r="B659" s="241"/>
      <c r="C659" s="241"/>
      <c r="D659" s="241"/>
      <c r="E659" s="241"/>
      <c r="F659" s="241"/>
      <c r="G659" s="241"/>
      <c r="H659" s="241"/>
      <c r="I659" s="241"/>
      <c r="J659" s="241"/>
      <c r="K659" s="241"/>
      <c r="L659" s="241"/>
      <c r="M659" s="241"/>
      <c r="N659" s="241"/>
      <c r="O659" s="241"/>
      <c r="P659" s="241"/>
      <c r="Q659" s="241"/>
      <c r="R659" s="241"/>
      <c r="S659" s="241"/>
      <c r="T659" s="241"/>
      <c r="U659" s="241" t="s">
        <v>843</v>
      </c>
      <c r="V659" s="241"/>
      <c r="W659" s="241"/>
      <c r="X659" s="241"/>
      <c r="Y659" s="241"/>
      <c r="Z659" s="241"/>
      <c r="AA659" s="241"/>
      <c r="AB659" s="241"/>
      <c r="AC659" s="241" t="s">
        <v>350</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c r="DV659" s="241"/>
      <c r="DW659" s="241"/>
      <c r="DX659" s="241"/>
      <c r="DY659" s="241"/>
      <c r="DZ659" s="241"/>
      <c r="EA659" s="241"/>
      <c r="EB659" s="241"/>
      <c r="EC659" s="241"/>
      <c r="ED659" s="241"/>
      <c r="EE659" s="241"/>
      <c r="EF659" s="241"/>
      <c r="EG659" s="241"/>
      <c r="EH659" s="241"/>
      <c r="EI659" s="241"/>
      <c r="EJ659" s="241"/>
      <c r="EK659" s="241"/>
      <c r="EL659" s="241"/>
      <c r="EM659" s="241"/>
      <c r="EN659" s="241"/>
      <c r="EO659" s="241"/>
      <c r="EP659" s="241"/>
      <c r="EQ659" s="241"/>
      <c r="ER659" s="241"/>
      <c r="ES659" s="241"/>
      <c r="ET659" s="241"/>
      <c r="EU659" s="241"/>
      <c r="EV659" s="241"/>
      <c r="EW659" s="241"/>
      <c r="EX659" s="241"/>
      <c r="EY659" s="241"/>
      <c r="EZ659" s="241"/>
      <c r="FA659" s="241"/>
      <c r="FB659" s="241"/>
      <c r="FC659" s="241"/>
      <c r="FD659" s="241"/>
      <c r="FE659" s="241"/>
      <c r="FF659" s="241"/>
      <c r="FG659" s="241"/>
      <c r="FH659" s="241"/>
      <c r="FI659" s="241"/>
      <c r="FJ659" s="241"/>
      <c r="FK659" s="241"/>
      <c r="FL659" s="241"/>
      <c r="FM659" s="241"/>
      <c r="FN659" s="241"/>
      <c r="FO659" s="241"/>
      <c r="FP659" s="241"/>
      <c r="FQ659" s="241"/>
      <c r="FR659" s="241"/>
      <c r="FS659" s="241"/>
      <c r="FT659" s="241"/>
      <c r="FU659" s="241"/>
      <c r="FV659" s="241"/>
      <c r="FW659" s="241"/>
      <c r="FX659" s="241"/>
      <c r="FY659" s="241"/>
      <c r="FZ659" s="241"/>
      <c r="GA659" s="241"/>
      <c r="GB659" s="241"/>
      <c r="GC659" s="241"/>
      <c r="GD659" s="241"/>
      <c r="GE659" s="241"/>
      <c r="GF659" s="241"/>
      <c r="GG659" s="241"/>
      <c r="GH659" s="241"/>
      <c r="GI659" s="241"/>
      <c r="GJ659" s="241"/>
      <c r="GK659" s="241"/>
      <c r="GL659" s="241"/>
      <c r="GM659" s="241"/>
      <c r="GN659" s="241"/>
      <c r="GO659" s="241"/>
      <c r="GP659" s="241"/>
      <c r="GQ659" s="241"/>
      <c r="GR659" s="241"/>
      <c r="GS659" s="241"/>
      <c r="GT659" s="241"/>
      <c r="GU659" s="241"/>
      <c r="GV659" s="241"/>
      <c r="GW659" s="241"/>
      <c r="GX659" s="241"/>
      <c r="GY659" s="241"/>
      <c r="GZ659" s="241"/>
      <c r="HA659" s="241"/>
      <c r="HB659" s="241"/>
      <c r="HC659" s="241"/>
      <c r="HD659" s="241"/>
      <c r="HE659" s="241"/>
      <c r="HF659" s="241"/>
    </row>
    <row r="660" spans="1:214" s="299" customFormat="1" ht="15" customHeight="1">
      <c r="A660" s="240"/>
      <c r="B660" s="241"/>
      <c r="C660" s="241"/>
      <c r="D660" s="241"/>
      <c r="E660" s="241"/>
      <c r="F660" s="241"/>
      <c r="G660" s="241"/>
      <c r="H660" s="241"/>
      <c r="I660" s="241"/>
      <c r="J660" s="241"/>
      <c r="K660" s="241"/>
      <c r="L660" s="241"/>
      <c r="M660" s="241"/>
      <c r="N660" s="241"/>
      <c r="O660" s="241"/>
      <c r="P660" s="241"/>
      <c r="Q660" s="241"/>
      <c r="R660" s="241"/>
      <c r="S660" s="241"/>
      <c r="T660" s="241"/>
      <c r="U660" s="241" t="s">
        <v>844</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241"/>
      <c r="EV660" s="241"/>
      <c r="EW660" s="241"/>
      <c r="EX660" s="241"/>
      <c r="EY660" s="241"/>
      <c r="EZ660" s="241"/>
      <c r="FA660" s="241"/>
      <c r="FB660" s="241"/>
      <c r="FC660" s="241"/>
      <c r="FD660" s="241"/>
      <c r="FE660" s="241"/>
      <c r="FF660" s="241"/>
      <c r="FG660" s="241"/>
      <c r="FH660" s="241"/>
      <c r="FI660" s="241"/>
      <c r="FJ660" s="241"/>
      <c r="FK660" s="241"/>
      <c r="FL660" s="241"/>
      <c r="FM660" s="241"/>
      <c r="FN660" s="241"/>
      <c r="FO660" s="241"/>
      <c r="FP660" s="241"/>
      <c r="FQ660" s="241"/>
      <c r="FR660" s="241"/>
      <c r="FS660" s="241"/>
      <c r="FT660" s="241"/>
      <c r="FU660" s="241"/>
      <c r="FV660" s="241"/>
      <c r="FW660" s="241"/>
      <c r="FX660" s="241"/>
      <c r="FY660" s="241"/>
      <c r="FZ660" s="241"/>
      <c r="GA660" s="241"/>
      <c r="GB660" s="241"/>
      <c r="GC660" s="241"/>
      <c r="GD660" s="241"/>
      <c r="GE660" s="241"/>
      <c r="GF660" s="241"/>
      <c r="GG660" s="241"/>
      <c r="GH660" s="241"/>
      <c r="GI660" s="241"/>
      <c r="GJ660" s="241"/>
      <c r="GK660" s="241"/>
      <c r="GL660" s="241"/>
      <c r="GM660" s="241"/>
      <c r="GN660" s="241"/>
      <c r="GO660" s="241"/>
      <c r="GP660" s="241"/>
      <c r="GQ660" s="241"/>
      <c r="GR660" s="241"/>
      <c r="GS660" s="241"/>
      <c r="GT660" s="241"/>
      <c r="GU660" s="241"/>
      <c r="GV660" s="241"/>
      <c r="GW660" s="241"/>
      <c r="GX660" s="241"/>
      <c r="GY660" s="241"/>
      <c r="GZ660" s="241"/>
      <c r="HA660" s="241"/>
      <c r="HB660" s="241"/>
      <c r="HC660" s="241"/>
      <c r="HD660" s="241"/>
      <c r="HE660" s="241"/>
      <c r="HF660" s="241"/>
    </row>
    <row r="661" spans="1:214" s="299" customFormat="1" ht="15" customHeight="1">
      <c r="A661" s="240"/>
      <c r="B661" s="241"/>
      <c r="C661" s="241"/>
      <c r="D661" s="241"/>
      <c r="E661" s="241"/>
      <c r="F661" s="241"/>
      <c r="G661" s="241"/>
      <c r="H661" s="241"/>
      <c r="I661" s="241"/>
      <c r="J661" s="241"/>
      <c r="K661" s="241"/>
      <c r="L661" s="241"/>
      <c r="M661" s="241"/>
      <c r="N661" s="241"/>
      <c r="O661" s="241"/>
      <c r="P661" s="241"/>
      <c r="Q661" s="241"/>
      <c r="R661" s="241"/>
      <c r="S661" s="241"/>
      <c r="T661" s="241"/>
      <c r="U661" s="241" t="s">
        <v>845</v>
      </c>
      <c r="V661" s="241"/>
      <c r="W661" s="241"/>
      <c r="X661" s="241"/>
      <c r="Y661" s="241"/>
      <c r="Z661" s="241"/>
      <c r="AA661" s="241"/>
      <c r="AB661" s="241"/>
      <c r="AC661" s="241" t="s">
        <v>386</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241"/>
      <c r="ET661" s="241"/>
      <c r="EU661" s="241"/>
      <c r="EV661" s="241"/>
      <c r="EW661" s="241"/>
      <c r="EX661" s="241"/>
      <c r="EY661" s="241"/>
      <c r="EZ661" s="241"/>
      <c r="FA661" s="241"/>
      <c r="FB661" s="241"/>
      <c r="FC661" s="241"/>
      <c r="FD661" s="241"/>
      <c r="FE661" s="241"/>
      <c r="FF661" s="241"/>
      <c r="FG661" s="241"/>
      <c r="FH661" s="241"/>
      <c r="FI661" s="241"/>
      <c r="FJ661" s="241"/>
      <c r="FK661" s="241"/>
      <c r="FL661" s="241"/>
      <c r="FM661" s="241"/>
      <c r="FN661" s="241"/>
      <c r="FO661" s="241"/>
      <c r="FP661" s="241"/>
      <c r="FQ661" s="241"/>
      <c r="FR661" s="241"/>
      <c r="FS661" s="241"/>
      <c r="FT661" s="241"/>
      <c r="FU661" s="241"/>
      <c r="FV661" s="241"/>
      <c r="FW661" s="241"/>
      <c r="FX661" s="241"/>
      <c r="FY661" s="241"/>
      <c r="FZ661" s="241"/>
      <c r="GA661" s="241"/>
      <c r="GB661" s="241"/>
      <c r="GC661" s="241"/>
      <c r="GD661" s="241"/>
      <c r="GE661" s="241"/>
      <c r="GF661" s="241"/>
      <c r="GG661" s="241"/>
      <c r="GH661" s="241"/>
      <c r="GI661" s="241"/>
      <c r="GJ661" s="241"/>
      <c r="GK661" s="241"/>
      <c r="GL661" s="241"/>
      <c r="GM661" s="241"/>
      <c r="GN661" s="241"/>
      <c r="GO661" s="241"/>
      <c r="GP661" s="241"/>
      <c r="GQ661" s="241"/>
      <c r="GR661" s="241"/>
      <c r="GS661" s="241"/>
      <c r="GT661" s="241"/>
      <c r="GU661" s="241"/>
      <c r="GV661" s="241"/>
      <c r="GW661" s="241"/>
      <c r="GX661" s="241"/>
      <c r="GY661" s="241"/>
      <c r="GZ661" s="241"/>
      <c r="HA661" s="241"/>
      <c r="HB661" s="241"/>
      <c r="HC661" s="241"/>
      <c r="HD661" s="241"/>
      <c r="HE661" s="241"/>
      <c r="HF661" s="241"/>
    </row>
    <row r="662" spans="1:214" s="299" customFormat="1" ht="15" customHeight="1">
      <c r="A662" s="240"/>
      <c r="B662" s="241"/>
      <c r="C662" s="241"/>
      <c r="D662" s="241"/>
      <c r="E662" s="241"/>
      <c r="F662" s="241"/>
      <c r="G662" s="241"/>
      <c r="H662" s="241"/>
      <c r="I662" s="241"/>
      <c r="J662" s="241"/>
      <c r="K662" s="241"/>
      <c r="L662" s="241"/>
      <c r="M662" s="241"/>
      <c r="N662" s="241"/>
      <c r="O662" s="241"/>
      <c r="P662" s="241"/>
      <c r="Q662" s="241"/>
      <c r="R662" s="241"/>
      <c r="S662" s="241"/>
      <c r="T662" s="241"/>
      <c r="U662" s="241" t="s">
        <v>846</v>
      </c>
      <c r="V662" s="241"/>
      <c r="W662" s="241"/>
      <c r="X662" s="241"/>
      <c r="Y662" s="241"/>
      <c r="Z662" s="241"/>
      <c r="AA662" s="241"/>
      <c r="AB662" s="241"/>
      <c r="AC662" s="241" t="s">
        <v>322</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241"/>
      <c r="ET662" s="241"/>
      <c r="EU662" s="241"/>
      <c r="EV662" s="241"/>
      <c r="EW662" s="241"/>
      <c r="EX662" s="241"/>
      <c r="EY662" s="241"/>
      <c r="EZ662" s="241"/>
      <c r="FA662" s="241"/>
      <c r="FB662" s="241"/>
      <c r="FC662" s="241"/>
      <c r="FD662" s="241"/>
      <c r="FE662" s="241"/>
      <c r="FF662" s="241"/>
      <c r="FG662" s="241"/>
      <c r="FH662" s="241"/>
      <c r="FI662" s="241"/>
      <c r="FJ662" s="241"/>
      <c r="FK662" s="241"/>
      <c r="FL662" s="241"/>
      <c r="FM662" s="241"/>
      <c r="FN662" s="241"/>
      <c r="FO662" s="241"/>
      <c r="FP662" s="241"/>
      <c r="FQ662" s="241"/>
      <c r="FR662" s="241"/>
      <c r="FS662" s="241"/>
      <c r="FT662" s="241"/>
      <c r="FU662" s="241"/>
      <c r="FV662" s="241"/>
      <c r="FW662" s="241"/>
      <c r="FX662" s="241"/>
      <c r="FY662" s="241"/>
      <c r="FZ662" s="241"/>
      <c r="GA662" s="241"/>
      <c r="GB662" s="241"/>
      <c r="GC662" s="241"/>
      <c r="GD662" s="241"/>
      <c r="GE662" s="241"/>
      <c r="GF662" s="241"/>
      <c r="GG662" s="241"/>
      <c r="GH662" s="241"/>
      <c r="GI662" s="241"/>
      <c r="GJ662" s="241"/>
      <c r="GK662" s="241"/>
      <c r="GL662" s="241"/>
      <c r="GM662" s="241"/>
      <c r="GN662" s="241"/>
      <c r="GO662" s="241"/>
      <c r="GP662" s="241"/>
      <c r="GQ662" s="241"/>
      <c r="GR662" s="241"/>
      <c r="GS662" s="241"/>
      <c r="GT662" s="241"/>
      <c r="GU662" s="241"/>
      <c r="GV662" s="241"/>
      <c r="GW662" s="241"/>
      <c r="GX662" s="241"/>
      <c r="GY662" s="241"/>
      <c r="GZ662" s="241"/>
      <c r="HA662" s="241"/>
      <c r="HB662" s="241"/>
      <c r="HC662" s="241"/>
      <c r="HD662" s="241"/>
      <c r="HE662" s="241"/>
      <c r="HF662" s="241"/>
    </row>
    <row r="663" spans="1:214" s="299" customFormat="1" ht="15" customHeight="1">
      <c r="A663" s="240"/>
      <c r="B663" s="241"/>
      <c r="C663" s="241"/>
      <c r="D663" s="241"/>
      <c r="E663" s="241"/>
      <c r="F663" s="241"/>
      <c r="G663" s="241"/>
      <c r="H663" s="241"/>
      <c r="I663" s="241"/>
      <c r="J663" s="241"/>
      <c r="K663" s="241"/>
      <c r="L663" s="241"/>
      <c r="M663" s="241"/>
      <c r="N663" s="241"/>
      <c r="O663" s="241"/>
      <c r="P663" s="241"/>
      <c r="Q663" s="241"/>
      <c r="R663" s="241"/>
      <c r="S663" s="241"/>
      <c r="T663" s="241"/>
      <c r="U663" s="241" t="s">
        <v>847</v>
      </c>
      <c r="V663" s="241"/>
      <c r="W663" s="241"/>
      <c r="X663" s="241"/>
      <c r="Y663" s="241"/>
      <c r="Z663" s="241"/>
      <c r="AA663" s="241"/>
      <c r="AB663" s="241"/>
      <c r="AC663" s="241" t="s">
        <v>386</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c r="CJ663" s="241"/>
      <c r="CK663" s="241"/>
      <c r="CL663" s="241"/>
      <c r="CM663" s="241"/>
      <c r="CN663" s="241"/>
      <c r="CO663" s="241"/>
      <c r="CP663" s="241"/>
      <c r="CQ663" s="241"/>
      <c r="CR663" s="241"/>
      <c r="CS663" s="241"/>
      <c r="CT663" s="241"/>
      <c r="CU663" s="241"/>
      <c r="CV663" s="241"/>
      <c r="CW663" s="241"/>
      <c r="CX663" s="241"/>
      <c r="CY663" s="241"/>
      <c r="CZ663" s="241"/>
      <c r="DA663" s="241"/>
      <c r="DB663" s="241"/>
      <c r="DC663" s="241"/>
      <c r="DD663" s="241"/>
      <c r="DE663" s="241"/>
      <c r="DF663" s="241"/>
      <c r="DG663" s="241"/>
      <c r="DH663" s="241"/>
      <c r="DI663" s="241"/>
      <c r="DJ663" s="241"/>
      <c r="DK663" s="241"/>
      <c r="DL663" s="241"/>
      <c r="DM663" s="241"/>
      <c r="DN663" s="241"/>
      <c r="DO663" s="241"/>
      <c r="DP663" s="241"/>
      <c r="DQ663" s="241"/>
      <c r="DR663" s="241"/>
      <c r="DS663" s="241"/>
      <c r="DT663" s="241"/>
      <c r="DU663" s="241"/>
      <c r="DV663" s="241"/>
      <c r="DW663" s="241"/>
      <c r="DX663" s="241"/>
      <c r="DY663" s="241"/>
      <c r="DZ663" s="241"/>
      <c r="EA663" s="241"/>
      <c r="EB663" s="241"/>
      <c r="EC663" s="241"/>
      <c r="ED663" s="241"/>
      <c r="EE663" s="241"/>
      <c r="EF663" s="241"/>
      <c r="EG663" s="241"/>
      <c r="EH663" s="241"/>
      <c r="EI663" s="241"/>
      <c r="EJ663" s="241"/>
      <c r="EK663" s="241"/>
      <c r="EL663" s="241"/>
      <c r="EM663" s="241"/>
      <c r="EN663" s="241"/>
      <c r="EO663" s="241"/>
      <c r="EP663" s="241"/>
      <c r="EQ663" s="241"/>
      <c r="ER663" s="241"/>
      <c r="ES663" s="241"/>
      <c r="ET663" s="241"/>
      <c r="EU663" s="241"/>
      <c r="EV663" s="241"/>
      <c r="EW663" s="241"/>
      <c r="EX663" s="241"/>
      <c r="EY663" s="241"/>
      <c r="EZ663" s="241"/>
      <c r="FA663" s="241"/>
      <c r="FB663" s="241"/>
      <c r="FC663" s="241"/>
      <c r="FD663" s="241"/>
      <c r="FE663" s="241"/>
      <c r="FF663" s="241"/>
      <c r="FG663" s="241"/>
      <c r="FH663" s="241"/>
      <c r="FI663" s="241"/>
      <c r="FJ663" s="241"/>
      <c r="FK663" s="241"/>
      <c r="FL663" s="241"/>
      <c r="FM663" s="241"/>
      <c r="FN663" s="241"/>
      <c r="FO663" s="241"/>
      <c r="FP663" s="241"/>
      <c r="FQ663" s="241"/>
      <c r="FR663" s="241"/>
      <c r="FS663" s="241"/>
      <c r="FT663" s="241"/>
      <c r="FU663" s="241"/>
      <c r="FV663" s="241"/>
      <c r="FW663" s="241"/>
      <c r="FX663" s="241"/>
      <c r="FY663" s="241"/>
      <c r="FZ663" s="241"/>
      <c r="GA663" s="241"/>
      <c r="GB663" s="241"/>
      <c r="GC663" s="241"/>
      <c r="GD663" s="241"/>
      <c r="GE663" s="241"/>
      <c r="GF663" s="241"/>
      <c r="GG663" s="241"/>
      <c r="GH663" s="241"/>
      <c r="GI663" s="241"/>
      <c r="GJ663" s="241"/>
      <c r="GK663" s="241"/>
      <c r="GL663" s="241"/>
      <c r="GM663" s="241"/>
      <c r="GN663" s="241"/>
      <c r="GO663" s="241"/>
      <c r="GP663" s="241"/>
      <c r="GQ663" s="241"/>
      <c r="GR663" s="241"/>
      <c r="GS663" s="241"/>
      <c r="GT663" s="241"/>
      <c r="GU663" s="241"/>
      <c r="GV663" s="241"/>
      <c r="GW663" s="241"/>
      <c r="GX663" s="241"/>
      <c r="GY663" s="241"/>
      <c r="GZ663" s="241"/>
      <c r="HA663" s="241"/>
      <c r="HB663" s="241"/>
      <c r="HC663" s="241"/>
      <c r="HD663" s="241"/>
      <c r="HE663" s="241"/>
      <c r="HF663" s="241"/>
    </row>
    <row r="664" spans="1:214" s="299" customFormat="1" ht="15" customHeight="1">
      <c r="A664" s="240"/>
      <c r="B664" s="241"/>
      <c r="C664" s="241"/>
      <c r="D664" s="241"/>
      <c r="E664" s="241"/>
      <c r="F664" s="241"/>
      <c r="G664" s="241"/>
      <c r="H664" s="241"/>
      <c r="I664" s="241"/>
      <c r="J664" s="241"/>
      <c r="K664" s="241"/>
      <c r="L664" s="241"/>
      <c r="M664" s="241"/>
      <c r="N664" s="241"/>
      <c r="O664" s="241"/>
      <c r="P664" s="241"/>
      <c r="Q664" s="241"/>
      <c r="R664" s="241"/>
      <c r="S664" s="241"/>
      <c r="T664" s="241"/>
      <c r="U664" s="241" t="s">
        <v>848</v>
      </c>
      <c r="V664" s="241"/>
      <c r="W664" s="241"/>
      <c r="X664" s="241"/>
      <c r="Y664" s="241"/>
      <c r="Z664" s="241"/>
      <c r="AA664" s="241"/>
      <c r="AB664" s="241"/>
      <c r="AC664" s="241" t="s">
        <v>311</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c r="CJ664" s="241"/>
      <c r="CK664" s="241"/>
      <c r="CL664" s="241"/>
      <c r="CM664" s="241"/>
      <c r="CN664" s="241"/>
      <c r="CO664" s="241"/>
      <c r="CP664" s="241"/>
      <c r="CQ664" s="241"/>
      <c r="CR664" s="241"/>
      <c r="CS664" s="241"/>
      <c r="CT664" s="241"/>
      <c r="CU664" s="241"/>
      <c r="CV664" s="241"/>
      <c r="CW664" s="241"/>
      <c r="CX664" s="241"/>
      <c r="CY664" s="241"/>
      <c r="CZ664" s="241"/>
      <c r="DA664" s="241"/>
      <c r="DB664" s="241"/>
      <c r="DC664" s="241"/>
      <c r="DD664" s="241"/>
      <c r="DE664" s="241"/>
      <c r="DF664" s="241"/>
      <c r="DG664" s="241"/>
      <c r="DH664" s="241"/>
      <c r="DI664" s="241"/>
      <c r="DJ664" s="241"/>
      <c r="DK664" s="241"/>
      <c r="DL664" s="241"/>
      <c r="DM664" s="241"/>
      <c r="DN664" s="241"/>
      <c r="DO664" s="241"/>
      <c r="DP664" s="241"/>
      <c r="DQ664" s="241"/>
      <c r="DR664" s="241"/>
      <c r="DS664" s="241"/>
      <c r="DT664" s="241"/>
      <c r="DU664" s="241"/>
      <c r="DV664" s="241"/>
      <c r="DW664" s="241"/>
      <c r="DX664" s="241"/>
      <c r="DY664" s="241"/>
      <c r="DZ664" s="241"/>
      <c r="EA664" s="241"/>
      <c r="EB664" s="241"/>
      <c r="EC664" s="241"/>
      <c r="ED664" s="241"/>
      <c r="EE664" s="241"/>
      <c r="EF664" s="241"/>
      <c r="EG664" s="241"/>
      <c r="EH664" s="241"/>
      <c r="EI664" s="241"/>
      <c r="EJ664" s="241"/>
      <c r="EK664" s="241"/>
      <c r="EL664" s="241"/>
      <c r="EM664" s="241"/>
      <c r="EN664" s="241"/>
      <c r="EO664" s="241"/>
      <c r="EP664" s="241"/>
      <c r="EQ664" s="241"/>
      <c r="ER664" s="241"/>
      <c r="ES664" s="241"/>
      <c r="ET664" s="241"/>
      <c r="EU664" s="241"/>
      <c r="EV664" s="241"/>
      <c r="EW664" s="241"/>
      <c r="EX664" s="241"/>
      <c r="EY664" s="241"/>
      <c r="EZ664" s="241"/>
      <c r="FA664" s="241"/>
      <c r="FB664" s="241"/>
      <c r="FC664" s="241"/>
      <c r="FD664" s="241"/>
      <c r="FE664" s="241"/>
      <c r="FF664" s="241"/>
      <c r="FG664" s="241"/>
      <c r="FH664" s="241"/>
      <c r="FI664" s="241"/>
      <c r="FJ664" s="241"/>
      <c r="FK664" s="241"/>
      <c r="FL664" s="241"/>
      <c r="FM664" s="241"/>
      <c r="FN664" s="241"/>
      <c r="FO664" s="241"/>
      <c r="FP664" s="241"/>
      <c r="FQ664" s="241"/>
      <c r="FR664" s="241"/>
      <c r="FS664" s="241"/>
      <c r="FT664" s="241"/>
      <c r="FU664" s="241"/>
      <c r="FV664" s="241"/>
      <c r="FW664" s="241"/>
      <c r="FX664" s="241"/>
      <c r="FY664" s="241"/>
      <c r="FZ664" s="241"/>
      <c r="GA664" s="241"/>
      <c r="GB664" s="241"/>
      <c r="GC664" s="241"/>
      <c r="GD664" s="241"/>
      <c r="GE664" s="241"/>
      <c r="GF664" s="241"/>
      <c r="GG664" s="241"/>
      <c r="GH664" s="241"/>
      <c r="GI664" s="241"/>
      <c r="GJ664" s="241"/>
      <c r="GK664" s="241"/>
      <c r="GL664" s="241"/>
      <c r="GM664" s="241"/>
      <c r="GN664" s="241"/>
      <c r="GO664" s="241"/>
      <c r="GP664" s="241"/>
      <c r="GQ664" s="241"/>
      <c r="GR664" s="241"/>
      <c r="GS664" s="241"/>
      <c r="GT664" s="241"/>
      <c r="GU664" s="241"/>
      <c r="GV664" s="241"/>
      <c r="GW664" s="241"/>
      <c r="GX664" s="241"/>
      <c r="GY664" s="241"/>
      <c r="GZ664" s="241"/>
      <c r="HA664" s="241"/>
      <c r="HB664" s="241"/>
      <c r="HC664" s="241"/>
      <c r="HD664" s="241"/>
      <c r="HE664" s="241"/>
      <c r="HF664" s="241"/>
    </row>
    <row r="665" spans="1:214" s="299" customFormat="1" ht="15" customHeight="1">
      <c r="A665" s="240"/>
      <c r="B665" s="241"/>
      <c r="C665" s="241"/>
      <c r="D665" s="241"/>
      <c r="E665" s="241"/>
      <c r="F665" s="241"/>
      <c r="G665" s="241"/>
      <c r="H665" s="241"/>
      <c r="I665" s="241"/>
      <c r="J665" s="241"/>
      <c r="K665" s="241"/>
      <c r="L665" s="241"/>
      <c r="M665" s="241"/>
      <c r="N665" s="241"/>
      <c r="O665" s="241"/>
      <c r="P665" s="241"/>
      <c r="Q665" s="241"/>
      <c r="R665" s="241"/>
      <c r="S665" s="241"/>
      <c r="T665" s="241"/>
      <c r="U665" s="241" t="s">
        <v>849</v>
      </c>
      <c r="V665" s="241"/>
      <c r="W665" s="241"/>
      <c r="X665" s="241"/>
      <c r="Y665" s="241"/>
      <c r="Z665" s="241"/>
      <c r="AA665" s="241"/>
      <c r="AB665" s="241"/>
      <c r="AC665" s="241" t="s">
        <v>311</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c r="DD665" s="241"/>
      <c r="DE665" s="241"/>
      <c r="DF665" s="241"/>
      <c r="DG665" s="241"/>
      <c r="DH665" s="241"/>
      <c r="DI665" s="241"/>
      <c r="DJ665" s="241"/>
      <c r="DK665" s="241"/>
      <c r="DL665" s="241"/>
      <c r="DM665" s="241"/>
      <c r="DN665" s="241"/>
      <c r="DO665" s="241"/>
      <c r="DP665" s="241"/>
      <c r="DQ665" s="241"/>
      <c r="DR665" s="241"/>
      <c r="DS665" s="241"/>
      <c r="DT665" s="241"/>
      <c r="DU665" s="241"/>
      <c r="DV665" s="241"/>
      <c r="DW665" s="241"/>
      <c r="DX665" s="241"/>
      <c r="DY665" s="241"/>
      <c r="DZ665" s="241"/>
      <c r="EA665" s="241"/>
      <c r="EB665" s="241"/>
      <c r="EC665" s="241"/>
      <c r="ED665" s="241"/>
      <c r="EE665" s="241"/>
      <c r="EF665" s="241"/>
      <c r="EG665" s="241"/>
      <c r="EH665" s="241"/>
      <c r="EI665" s="241"/>
      <c r="EJ665" s="241"/>
      <c r="EK665" s="241"/>
      <c r="EL665" s="241"/>
      <c r="EM665" s="241"/>
      <c r="EN665" s="241"/>
      <c r="EO665" s="241"/>
      <c r="EP665" s="241"/>
      <c r="EQ665" s="241"/>
      <c r="ER665" s="241"/>
      <c r="ES665" s="241"/>
      <c r="ET665" s="241"/>
      <c r="EU665" s="241"/>
      <c r="EV665" s="241"/>
      <c r="EW665" s="241"/>
      <c r="EX665" s="241"/>
      <c r="EY665" s="241"/>
      <c r="EZ665" s="241"/>
      <c r="FA665" s="241"/>
      <c r="FB665" s="241"/>
      <c r="FC665" s="241"/>
      <c r="FD665" s="241"/>
      <c r="FE665" s="241"/>
      <c r="FF665" s="241"/>
      <c r="FG665" s="241"/>
      <c r="FH665" s="241"/>
      <c r="FI665" s="241"/>
      <c r="FJ665" s="241"/>
      <c r="FK665" s="241"/>
      <c r="FL665" s="241"/>
      <c r="FM665" s="241"/>
      <c r="FN665" s="241"/>
      <c r="FO665" s="241"/>
      <c r="FP665" s="241"/>
      <c r="FQ665" s="241"/>
      <c r="FR665" s="241"/>
      <c r="FS665" s="241"/>
      <c r="FT665" s="241"/>
      <c r="FU665" s="241"/>
      <c r="FV665" s="241"/>
      <c r="FW665" s="241"/>
      <c r="FX665" s="241"/>
      <c r="FY665" s="241"/>
      <c r="FZ665" s="241"/>
      <c r="GA665" s="241"/>
      <c r="GB665" s="241"/>
      <c r="GC665" s="241"/>
      <c r="GD665" s="241"/>
      <c r="GE665" s="241"/>
      <c r="GF665" s="241"/>
      <c r="GG665" s="241"/>
      <c r="GH665" s="241"/>
      <c r="GI665" s="241"/>
      <c r="GJ665" s="241"/>
      <c r="GK665" s="241"/>
      <c r="GL665" s="241"/>
      <c r="GM665" s="241"/>
      <c r="GN665" s="241"/>
      <c r="GO665" s="241"/>
      <c r="GP665" s="241"/>
      <c r="GQ665" s="241"/>
      <c r="GR665" s="241"/>
      <c r="GS665" s="241"/>
      <c r="GT665" s="241"/>
      <c r="GU665" s="241"/>
      <c r="GV665" s="241"/>
      <c r="GW665" s="241"/>
      <c r="GX665" s="241"/>
      <c r="GY665" s="241"/>
      <c r="GZ665" s="241"/>
      <c r="HA665" s="241"/>
      <c r="HB665" s="241"/>
      <c r="HC665" s="241"/>
      <c r="HD665" s="241"/>
      <c r="HE665" s="241"/>
      <c r="HF665" s="241"/>
    </row>
    <row r="666" spans="1:214" s="299" customFormat="1" ht="15" customHeight="1">
      <c r="A666" s="240"/>
      <c r="B666" s="241"/>
      <c r="C666" s="241"/>
      <c r="D666" s="241"/>
      <c r="E666" s="241"/>
      <c r="F666" s="241"/>
      <c r="G666" s="241"/>
      <c r="H666" s="241"/>
      <c r="I666" s="241"/>
      <c r="J666" s="241"/>
      <c r="K666" s="241"/>
      <c r="L666" s="241"/>
      <c r="M666" s="241"/>
      <c r="N666" s="241"/>
      <c r="O666" s="241"/>
      <c r="P666" s="241"/>
      <c r="Q666" s="241"/>
      <c r="R666" s="241"/>
      <c r="S666" s="241"/>
      <c r="T666" s="241"/>
      <c r="U666" s="241" t="s">
        <v>850</v>
      </c>
      <c r="V666" s="241"/>
      <c r="W666" s="241"/>
      <c r="X666" s="241"/>
      <c r="Y666" s="241"/>
      <c r="Z666" s="241"/>
      <c r="AA666" s="241"/>
      <c r="AB666" s="241"/>
      <c r="AC666" s="241" t="s">
        <v>313</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c r="CJ666" s="241"/>
      <c r="CK666" s="241"/>
      <c r="CL666" s="241"/>
      <c r="CM666" s="241"/>
      <c r="CN666" s="241"/>
      <c r="CO666" s="241"/>
      <c r="CP666" s="241"/>
      <c r="CQ666" s="241"/>
      <c r="CR666" s="241"/>
      <c r="CS666" s="241"/>
      <c r="CT666" s="241"/>
      <c r="CU666" s="241"/>
      <c r="CV666" s="241"/>
      <c r="CW666" s="241"/>
      <c r="CX666" s="241"/>
      <c r="CY666" s="241"/>
      <c r="CZ666" s="241"/>
      <c r="DA666" s="241"/>
      <c r="DB666" s="241"/>
      <c r="DC666" s="241"/>
      <c r="DD666" s="241"/>
      <c r="DE666" s="241"/>
      <c r="DF666" s="241"/>
      <c r="DG666" s="241"/>
      <c r="DH666" s="241"/>
      <c r="DI666" s="241"/>
      <c r="DJ666" s="241"/>
      <c r="DK666" s="241"/>
      <c r="DL666" s="241"/>
      <c r="DM666" s="241"/>
      <c r="DN666" s="241"/>
      <c r="DO666" s="241"/>
      <c r="DP666" s="241"/>
      <c r="DQ666" s="241"/>
      <c r="DR666" s="241"/>
      <c r="DS666" s="241"/>
      <c r="DT666" s="241"/>
      <c r="DU666" s="241"/>
      <c r="DV666" s="241"/>
      <c r="DW666" s="241"/>
      <c r="DX666" s="241"/>
      <c r="DY666" s="241"/>
      <c r="DZ666" s="241"/>
      <c r="EA666" s="241"/>
      <c r="EB666" s="241"/>
      <c r="EC666" s="241"/>
      <c r="ED666" s="241"/>
      <c r="EE666" s="241"/>
      <c r="EF666" s="241"/>
      <c r="EG666" s="241"/>
      <c r="EH666" s="241"/>
      <c r="EI666" s="241"/>
      <c r="EJ666" s="241"/>
      <c r="EK666" s="241"/>
      <c r="EL666" s="241"/>
      <c r="EM666" s="241"/>
      <c r="EN666" s="241"/>
      <c r="EO666" s="241"/>
      <c r="EP666" s="241"/>
      <c r="EQ666" s="241"/>
      <c r="ER666" s="241"/>
      <c r="ES666" s="241"/>
      <c r="ET666" s="241"/>
      <c r="EU666" s="241"/>
      <c r="EV666" s="241"/>
      <c r="EW666" s="241"/>
      <c r="EX666" s="241"/>
      <c r="EY666" s="241"/>
      <c r="EZ666" s="241"/>
      <c r="FA666" s="241"/>
      <c r="FB666" s="241"/>
      <c r="FC666" s="241"/>
      <c r="FD666" s="241"/>
      <c r="FE666" s="241"/>
      <c r="FF666" s="241"/>
      <c r="FG666" s="241"/>
      <c r="FH666" s="241"/>
      <c r="FI666" s="241"/>
      <c r="FJ666" s="241"/>
      <c r="FK666" s="241"/>
      <c r="FL666" s="241"/>
      <c r="FM666" s="241"/>
      <c r="FN666" s="241"/>
      <c r="FO666" s="241"/>
      <c r="FP666" s="241"/>
      <c r="FQ666" s="241"/>
      <c r="FR666" s="241"/>
      <c r="FS666" s="241"/>
      <c r="FT666" s="241"/>
      <c r="FU666" s="241"/>
      <c r="FV666" s="241"/>
      <c r="FW666" s="241"/>
      <c r="FX666" s="241"/>
      <c r="FY666" s="241"/>
      <c r="FZ666" s="241"/>
      <c r="GA666" s="241"/>
      <c r="GB666" s="241"/>
      <c r="GC666" s="241"/>
      <c r="GD666" s="241"/>
      <c r="GE666" s="241"/>
      <c r="GF666" s="241"/>
      <c r="GG666" s="241"/>
      <c r="GH666" s="241"/>
      <c r="GI666" s="241"/>
      <c r="GJ666" s="241"/>
      <c r="GK666" s="241"/>
      <c r="GL666" s="241"/>
      <c r="GM666" s="241"/>
      <c r="GN666" s="241"/>
      <c r="GO666" s="241"/>
      <c r="GP666" s="241"/>
      <c r="GQ666" s="241"/>
      <c r="GR666" s="241"/>
      <c r="GS666" s="241"/>
      <c r="GT666" s="241"/>
      <c r="GU666" s="241"/>
      <c r="GV666" s="241"/>
      <c r="GW666" s="241"/>
      <c r="GX666" s="241"/>
      <c r="GY666" s="241"/>
      <c r="GZ666" s="241"/>
      <c r="HA666" s="241"/>
      <c r="HB666" s="241"/>
      <c r="HC666" s="241"/>
      <c r="HD666" s="241"/>
      <c r="HE666" s="241"/>
      <c r="HF666" s="241"/>
    </row>
    <row r="667" spans="1:214" s="299" customFormat="1" ht="15" customHeight="1">
      <c r="A667" s="240"/>
      <c r="B667" s="241"/>
      <c r="C667" s="241"/>
      <c r="D667" s="241"/>
      <c r="E667" s="241"/>
      <c r="F667" s="241"/>
      <c r="G667" s="241"/>
      <c r="H667" s="241"/>
      <c r="I667" s="241"/>
      <c r="J667" s="241"/>
      <c r="K667" s="241"/>
      <c r="L667" s="241"/>
      <c r="M667" s="241"/>
      <c r="N667" s="241"/>
      <c r="O667" s="241"/>
      <c r="P667" s="241"/>
      <c r="Q667" s="241"/>
      <c r="R667" s="241"/>
      <c r="S667" s="241"/>
      <c r="T667" s="241"/>
      <c r="U667" s="241" t="s">
        <v>851</v>
      </c>
      <c r="V667" s="241"/>
      <c r="W667" s="241"/>
      <c r="X667" s="241"/>
      <c r="Y667" s="241"/>
      <c r="Z667" s="241"/>
      <c r="AA667" s="241"/>
      <c r="AB667" s="241"/>
      <c r="AC667" s="241" t="s">
        <v>313</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c r="DV667" s="241"/>
      <c r="DW667" s="241"/>
      <c r="DX667" s="241"/>
      <c r="DY667" s="241"/>
      <c r="DZ667" s="241"/>
      <c r="EA667" s="241"/>
      <c r="EB667" s="241"/>
      <c r="EC667" s="241"/>
      <c r="ED667" s="241"/>
      <c r="EE667" s="241"/>
      <c r="EF667" s="241"/>
      <c r="EG667" s="241"/>
      <c r="EH667" s="241"/>
      <c r="EI667" s="241"/>
      <c r="EJ667" s="241"/>
      <c r="EK667" s="241"/>
      <c r="EL667" s="241"/>
      <c r="EM667" s="241"/>
      <c r="EN667" s="241"/>
      <c r="EO667" s="241"/>
      <c r="EP667" s="241"/>
      <c r="EQ667" s="241"/>
      <c r="ER667" s="241"/>
      <c r="ES667" s="241"/>
      <c r="ET667" s="241"/>
      <c r="EU667" s="241"/>
      <c r="EV667" s="241"/>
      <c r="EW667" s="241"/>
      <c r="EX667" s="241"/>
      <c r="EY667" s="241"/>
      <c r="EZ667" s="241"/>
      <c r="FA667" s="241"/>
      <c r="FB667" s="241"/>
      <c r="FC667" s="241"/>
      <c r="FD667" s="241"/>
      <c r="FE667" s="241"/>
      <c r="FF667" s="241"/>
      <c r="FG667" s="241"/>
      <c r="FH667" s="241"/>
      <c r="FI667" s="241"/>
      <c r="FJ667" s="241"/>
      <c r="FK667" s="241"/>
      <c r="FL667" s="241"/>
      <c r="FM667" s="241"/>
      <c r="FN667" s="241"/>
      <c r="FO667" s="241"/>
      <c r="FP667" s="241"/>
      <c r="FQ667" s="241"/>
      <c r="FR667" s="241"/>
      <c r="FS667" s="241"/>
      <c r="FT667" s="241"/>
      <c r="FU667" s="241"/>
      <c r="FV667" s="241"/>
      <c r="FW667" s="241"/>
      <c r="FX667" s="241"/>
      <c r="FY667" s="241"/>
      <c r="FZ667" s="241"/>
      <c r="GA667" s="241"/>
      <c r="GB667" s="241"/>
      <c r="GC667" s="241"/>
      <c r="GD667" s="241"/>
      <c r="GE667" s="241"/>
      <c r="GF667" s="241"/>
      <c r="GG667" s="241"/>
      <c r="GH667" s="241"/>
      <c r="GI667" s="241"/>
      <c r="GJ667" s="241"/>
      <c r="GK667" s="241"/>
      <c r="GL667" s="241"/>
      <c r="GM667" s="241"/>
      <c r="GN667" s="241"/>
      <c r="GO667" s="241"/>
      <c r="GP667" s="241"/>
      <c r="GQ667" s="241"/>
      <c r="GR667" s="241"/>
      <c r="GS667" s="241"/>
      <c r="GT667" s="241"/>
      <c r="GU667" s="241"/>
      <c r="GV667" s="241"/>
      <c r="GW667" s="241"/>
      <c r="GX667" s="241"/>
      <c r="GY667" s="241"/>
      <c r="GZ667" s="241"/>
      <c r="HA667" s="241"/>
      <c r="HB667" s="241"/>
      <c r="HC667" s="241"/>
      <c r="HD667" s="241"/>
      <c r="HE667" s="241"/>
      <c r="HF667" s="241"/>
    </row>
    <row r="668" spans="1:214" s="299" customFormat="1" ht="15" customHeight="1">
      <c r="A668" s="240"/>
      <c r="B668" s="241"/>
      <c r="C668" s="241"/>
      <c r="D668" s="241"/>
      <c r="E668" s="241"/>
      <c r="F668" s="241"/>
      <c r="G668" s="241"/>
      <c r="H668" s="241"/>
      <c r="I668" s="241"/>
      <c r="J668" s="241"/>
      <c r="K668" s="241"/>
      <c r="L668" s="241"/>
      <c r="M668" s="241"/>
      <c r="N668" s="241"/>
      <c r="O668" s="241"/>
      <c r="P668" s="241"/>
      <c r="Q668" s="241"/>
      <c r="R668" s="241"/>
      <c r="S668" s="241"/>
      <c r="T668" s="241"/>
      <c r="U668" s="241" t="s">
        <v>852</v>
      </c>
      <c r="V668" s="241"/>
      <c r="W668" s="241"/>
      <c r="X668" s="241"/>
      <c r="Y668" s="241"/>
      <c r="Z668" s="241"/>
      <c r="AA668" s="241"/>
      <c r="AB668" s="241"/>
      <c r="AC668" s="241" t="s">
        <v>322</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c r="DD668" s="241"/>
      <c r="DE668" s="241"/>
      <c r="DF668" s="241"/>
      <c r="DG668" s="241"/>
      <c r="DH668" s="241"/>
      <c r="DI668" s="241"/>
      <c r="DJ668" s="241"/>
      <c r="DK668" s="241"/>
      <c r="DL668" s="241"/>
      <c r="DM668" s="241"/>
      <c r="DN668" s="241"/>
      <c r="DO668" s="241"/>
      <c r="DP668" s="241"/>
      <c r="DQ668" s="241"/>
      <c r="DR668" s="241"/>
      <c r="DS668" s="241"/>
      <c r="DT668" s="241"/>
      <c r="DU668" s="241"/>
      <c r="DV668" s="241"/>
      <c r="DW668" s="241"/>
      <c r="DX668" s="241"/>
      <c r="DY668" s="241"/>
      <c r="DZ668" s="241"/>
      <c r="EA668" s="241"/>
      <c r="EB668" s="241"/>
      <c r="EC668" s="241"/>
      <c r="ED668" s="241"/>
      <c r="EE668" s="241"/>
      <c r="EF668" s="241"/>
      <c r="EG668" s="241"/>
      <c r="EH668" s="241"/>
      <c r="EI668" s="241"/>
      <c r="EJ668" s="241"/>
      <c r="EK668" s="241"/>
      <c r="EL668" s="241"/>
      <c r="EM668" s="241"/>
      <c r="EN668" s="241"/>
      <c r="EO668" s="241"/>
      <c r="EP668" s="241"/>
      <c r="EQ668" s="241"/>
      <c r="ER668" s="241"/>
      <c r="ES668" s="241"/>
      <c r="ET668" s="241"/>
      <c r="EU668" s="241"/>
      <c r="EV668" s="241"/>
      <c r="EW668" s="241"/>
      <c r="EX668" s="241"/>
      <c r="EY668" s="241"/>
      <c r="EZ668" s="241"/>
      <c r="FA668" s="241"/>
      <c r="FB668" s="241"/>
      <c r="FC668" s="241"/>
      <c r="FD668" s="241"/>
      <c r="FE668" s="241"/>
      <c r="FF668" s="241"/>
      <c r="FG668" s="241"/>
      <c r="FH668" s="241"/>
      <c r="FI668" s="241"/>
      <c r="FJ668" s="241"/>
      <c r="FK668" s="241"/>
      <c r="FL668" s="241"/>
      <c r="FM668" s="241"/>
      <c r="FN668" s="241"/>
      <c r="FO668" s="241"/>
      <c r="FP668" s="241"/>
      <c r="FQ668" s="241"/>
      <c r="FR668" s="241"/>
      <c r="FS668" s="241"/>
      <c r="FT668" s="241"/>
      <c r="FU668" s="241"/>
      <c r="FV668" s="241"/>
      <c r="FW668" s="241"/>
      <c r="FX668" s="241"/>
      <c r="FY668" s="241"/>
      <c r="FZ668" s="241"/>
      <c r="GA668" s="241"/>
      <c r="GB668" s="241"/>
      <c r="GC668" s="241"/>
      <c r="GD668" s="241"/>
      <c r="GE668" s="241"/>
      <c r="GF668" s="241"/>
      <c r="GG668" s="241"/>
      <c r="GH668" s="241"/>
      <c r="GI668" s="241"/>
      <c r="GJ668" s="241"/>
      <c r="GK668" s="241"/>
      <c r="GL668" s="241"/>
      <c r="GM668" s="241"/>
      <c r="GN668" s="241"/>
      <c r="GO668" s="241"/>
      <c r="GP668" s="241"/>
      <c r="GQ668" s="241"/>
      <c r="GR668" s="241"/>
      <c r="GS668" s="241"/>
      <c r="GT668" s="241"/>
      <c r="GU668" s="241"/>
      <c r="GV668" s="241"/>
      <c r="GW668" s="241"/>
      <c r="GX668" s="241"/>
      <c r="GY668" s="241"/>
      <c r="GZ668" s="241"/>
      <c r="HA668" s="241"/>
      <c r="HB668" s="241"/>
      <c r="HC668" s="241"/>
      <c r="HD668" s="241"/>
      <c r="HE668" s="241"/>
      <c r="HF668" s="241"/>
    </row>
    <row r="669" spans="1:214" s="299" customFormat="1" ht="15" customHeight="1">
      <c r="A669" s="240"/>
      <c r="B669" s="241"/>
      <c r="C669" s="241"/>
      <c r="D669" s="241"/>
      <c r="E669" s="241"/>
      <c r="F669" s="241"/>
      <c r="G669" s="241"/>
      <c r="H669" s="241"/>
      <c r="I669" s="241"/>
      <c r="J669" s="241"/>
      <c r="K669" s="241"/>
      <c r="L669" s="241"/>
      <c r="M669" s="241"/>
      <c r="N669" s="241"/>
      <c r="O669" s="241"/>
      <c r="P669" s="241"/>
      <c r="Q669" s="241"/>
      <c r="R669" s="241"/>
      <c r="S669" s="241"/>
      <c r="T669" s="241"/>
      <c r="U669" s="241" t="s">
        <v>853</v>
      </c>
      <c r="V669" s="241"/>
      <c r="W669" s="241"/>
      <c r="X669" s="241"/>
      <c r="Y669" s="241"/>
      <c r="Z669" s="241"/>
      <c r="AA669" s="241"/>
      <c r="AB669" s="241"/>
      <c r="AC669" s="241" t="s">
        <v>350</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c r="CJ669" s="241"/>
      <c r="CK669" s="241"/>
      <c r="CL669" s="241"/>
      <c r="CM669" s="241"/>
      <c r="CN669" s="241"/>
      <c r="CO669" s="241"/>
      <c r="CP669" s="241"/>
      <c r="CQ669" s="241"/>
      <c r="CR669" s="241"/>
      <c r="CS669" s="241"/>
      <c r="CT669" s="241"/>
      <c r="CU669" s="241"/>
      <c r="CV669" s="241"/>
      <c r="CW669" s="241"/>
      <c r="CX669" s="241"/>
      <c r="CY669" s="241"/>
      <c r="CZ669" s="241"/>
      <c r="DA669" s="241"/>
      <c r="DB669" s="241"/>
      <c r="DC669" s="241"/>
      <c r="DD669" s="241"/>
      <c r="DE669" s="241"/>
      <c r="DF669" s="241"/>
      <c r="DG669" s="241"/>
      <c r="DH669" s="241"/>
      <c r="DI669" s="241"/>
      <c r="DJ669" s="241"/>
      <c r="DK669" s="241"/>
      <c r="DL669" s="241"/>
      <c r="DM669" s="241"/>
      <c r="DN669" s="241"/>
      <c r="DO669" s="241"/>
      <c r="DP669" s="241"/>
      <c r="DQ669" s="241"/>
      <c r="DR669" s="241"/>
      <c r="DS669" s="241"/>
      <c r="DT669" s="241"/>
      <c r="DU669" s="241"/>
      <c r="DV669" s="241"/>
      <c r="DW669" s="241"/>
      <c r="DX669" s="241"/>
      <c r="DY669" s="241"/>
      <c r="DZ669" s="241"/>
      <c r="EA669" s="241"/>
      <c r="EB669" s="241"/>
      <c r="EC669" s="241"/>
      <c r="ED669" s="241"/>
      <c r="EE669" s="241"/>
      <c r="EF669" s="241"/>
      <c r="EG669" s="241"/>
      <c r="EH669" s="241"/>
      <c r="EI669" s="241"/>
      <c r="EJ669" s="241"/>
      <c r="EK669" s="241"/>
      <c r="EL669" s="241"/>
      <c r="EM669" s="241"/>
      <c r="EN669" s="241"/>
      <c r="EO669" s="241"/>
      <c r="EP669" s="241"/>
      <c r="EQ669" s="241"/>
      <c r="ER669" s="241"/>
      <c r="ES669" s="241"/>
      <c r="ET669" s="241"/>
      <c r="EU669" s="241"/>
      <c r="EV669" s="241"/>
      <c r="EW669" s="241"/>
      <c r="EX669" s="241"/>
      <c r="EY669" s="241"/>
      <c r="EZ669" s="241"/>
      <c r="FA669" s="241"/>
      <c r="FB669" s="241"/>
      <c r="FC669" s="241"/>
      <c r="FD669" s="241"/>
      <c r="FE669" s="241"/>
      <c r="FF669" s="241"/>
      <c r="FG669" s="241"/>
      <c r="FH669" s="241"/>
      <c r="FI669" s="241"/>
      <c r="FJ669" s="241"/>
      <c r="FK669" s="241"/>
      <c r="FL669" s="241"/>
      <c r="FM669" s="241"/>
      <c r="FN669" s="241"/>
      <c r="FO669" s="241"/>
      <c r="FP669" s="241"/>
      <c r="FQ669" s="241"/>
      <c r="FR669" s="241"/>
      <c r="FS669" s="241"/>
      <c r="FT669" s="241"/>
      <c r="FU669" s="241"/>
      <c r="FV669" s="241"/>
      <c r="FW669" s="241"/>
      <c r="FX669" s="241"/>
      <c r="FY669" s="241"/>
      <c r="FZ669" s="241"/>
      <c r="GA669" s="241"/>
      <c r="GB669" s="241"/>
      <c r="GC669" s="241"/>
      <c r="GD669" s="241"/>
      <c r="GE669" s="241"/>
      <c r="GF669" s="241"/>
      <c r="GG669" s="241"/>
      <c r="GH669" s="241"/>
      <c r="GI669" s="241"/>
      <c r="GJ669" s="241"/>
      <c r="GK669" s="241"/>
      <c r="GL669" s="241"/>
      <c r="GM669" s="241"/>
      <c r="GN669" s="241"/>
      <c r="GO669" s="241"/>
      <c r="GP669" s="241"/>
      <c r="GQ669" s="241"/>
      <c r="GR669" s="241"/>
      <c r="GS669" s="241"/>
      <c r="GT669" s="241"/>
      <c r="GU669" s="241"/>
      <c r="GV669" s="241"/>
      <c r="GW669" s="241"/>
      <c r="GX669" s="241"/>
      <c r="GY669" s="241"/>
      <c r="GZ669" s="241"/>
      <c r="HA669" s="241"/>
      <c r="HB669" s="241"/>
      <c r="HC669" s="241"/>
      <c r="HD669" s="241"/>
      <c r="HE669" s="241"/>
      <c r="HF669" s="241"/>
    </row>
    <row r="670" spans="1:214" s="299" customFormat="1" ht="15" customHeight="1">
      <c r="A670" s="240"/>
      <c r="B670" s="241"/>
      <c r="C670" s="241"/>
      <c r="D670" s="241"/>
      <c r="E670" s="241"/>
      <c r="F670" s="241"/>
      <c r="G670" s="241"/>
      <c r="H670" s="241"/>
      <c r="I670" s="241"/>
      <c r="J670" s="241"/>
      <c r="K670" s="241"/>
      <c r="L670" s="241"/>
      <c r="M670" s="241"/>
      <c r="N670" s="241"/>
      <c r="O670" s="241"/>
      <c r="P670" s="241"/>
      <c r="Q670" s="241"/>
      <c r="R670" s="241"/>
      <c r="S670" s="241"/>
      <c r="T670" s="241"/>
      <c r="U670" s="241" t="s">
        <v>854</v>
      </c>
      <c r="V670" s="241"/>
      <c r="W670" s="241"/>
      <c r="X670" s="241"/>
      <c r="Y670" s="241"/>
      <c r="Z670" s="241"/>
      <c r="AA670" s="241"/>
      <c r="AB670" s="241"/>
      <c r="AC670" s="241" t="s">
        <v>311</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c r="CJ670" s="241"/>
      <c r="CK670" s="241"/>
      <c r="CL670" s="241"/>
      <c r="CM670" s="241"/>
      <c r="CN670" s="241"/>
      <c r="CO670" s="241"/>
      <c r="CP670" s="241"/>
      <c r="CQ670" s="241"/>
      <c r="CR670" s="241"/>
      <c r="CS670" s="241"/>
      <c r="CT670" s="241"/>
      <c r="CU670" s="241"/>
      <c r="CV670" s="241"/>
      <c r="CW670" s="241"/>
      <c r="CX670" s="241"/>
      <c r="CY670" s="241"/>
      <c r="CZ670" s="241"/>
      <c r="DA670" s="241"/>
      <c r="DB670" s="241"/>
      <c r="DC670" s="241"/>
      <c r="DD670" s="241"/>
      <c r="DE670" s="241"/>
      <c r="DF670" s="241"/>
      <c r="DG670" s="241"/>
      <c r="DH670" s="241"/>
      <c r="DI670" s="241"/>
      <c r="DJ670" s="241"/>
      <c r="DK670" s="241"/>
      <c r="DL670" s="241"/>
      <c r="DM670" s="241"/>
      <c r="DN670" s="241"/>
      <c r="DO670" s="241"/>
      <c r="DP670" s="241"/>
      <c r="DQ670" s="241"/>
      <c r="DR670" s="241"/>
      <c r="DS670" s="241"/>
      <c r="DT670" s="241"/>
      <c r="DU670" s="241"/>
      <c r="DV670" s="241"/>
      <c r="DW670" s="241"/>
      <c r="DX670" s="241"/>
      <c r="DY670" s="241"/>
      <c r="DZ670" s="241"/>
      <c r="EA670" s="241"/>
      <c r="EB670" s="241"/>
      <c r="EC670" s="241"/>
      <c r="ED670" s="241"/>
      <c r="EE670" s="241"/>
      <c r="EF670" s="241"/>
      <c r="EG670" s="241"/>
      <c r="EH670" s="241"/>
      <c r="EI670" s="241"/>
      <c r="EJ670" s="241"/>
      <c r="EK670" s="241"/>
      <c r="EL670" s="241"/>
      <c r="EM670" s="241"/>
      <c r="EN670" s="241"/>
      <c r="EO670" s="241"/>
      <c r="EP670" s="241"/>
      <c r="EQ670" s="241"/>
      <c r="ER670" s="241"/>
      <c r="ES670" s="241"/>
      <c r="ET670" s="241"/>
      <c r="EU670" s="241"/>
      <c r="EV670" s="241"/>
      <c r="EW670" s="241"/>
      <c r="EX670" s="241"/>
      <c r="EY670" s="241"/>
      <c r="EZ670" s="241"/>
      <c r="FA670" s="241"/>
      <c r="FB670" s="241"/>
      <c r="FC670" s="241"/>
      <c r="FD670" s="241"/>
      <c r="FE670" s="241"/>
      <c r="FF670" s="241"/>
      <c r="FG670" s="241"/>
      <c r="FH670" s="241"/>
      <c r="FI670" s="241"/>
      <c r="FJ670" s="241"/>
      <c r="FK670" s="241"/>
      <c r="FL670" s="241"/>
      <c r="FM670" s="241"/>
      <c r="FN670" s="241"/>
      <c r="FO670" s="241"/>
      <c r="FP670" s="241"/>
      <c r="FQ670" s="241"/>
      <c r="FR670" s="241"/>
      <c r="FS670" s="241"/>
      <c r="FT670" s="241"/>
      <c r="FU670" s="241"/>
      <c r="FV670" s="241"/>
      <c r="FW670" s="241"/>
      <c r="FX670" s="241"/>
      <c r="FY670" s="241"/>
      <c r="FZ670" s="241"/>
      <c r="GA670" s="241"/>
      <c r="GB670" s="241"/>
      <c r="GC670" s="241"/>
      <c r="GD670" s="241"/>
      <c r="GE670" s="241"/>
      <c r="GF670" s="241"/>
      <c r="GG670" s="241"/>
      <c r="GH670" s="241"/>
      <c r="GI670" s="241"/>
      <c r="GJ670" s="241"/>
      <c r="GK670" s="241"/>
      <c r="GL670" s="241"/>
      <c r="GM670" s="241"/>
      <c r="GN670" s="241"/>
      <c r="GO670" s="241"/>
      <c r="GP670" s="241"/>
      <c r="GQ670" s="241"/>
      <c r="GR670" s="241"/>
      <c r="GS670" s="241"/>
      <c r="GT670" s="241"/>
      <c r="GU670" s="241"/>
      <c r="GV670" s="241"/>
      <c r="GW670" s="241"/>
      <c r="GX670" s="241"/>
      <c r="GY670" s="241"/>
      <c r="GZ670" s="241"/>
      <c r="HA670" s="241"/>
      <c r="HB670" s="241"/>
      <c r="HC670" s="241"/>
      <c r="HD670" s="241"/>
      <c r="HE670" s="241"/>
      <c r="HF670" s="241"/>
    </row>
    <row r="671" spans="1:214" s="299" customFormat="1" ht="15" customHeight="1">
      <c r="A671" s="240"/>
      <c r="B671" s="241"/>
      <c r="C671" s="241"/>
      <c r="D671" s="241"/>
      <c r="E671" s="241"/>
      <c r="F671" s="241"/>
      <c r="G671" s="241"/>
      <c r="H671" s="241"/>
      <c r="I671" s="241"/>
      <c r="J671" s="241"/>
      <c r="K671" s="241"/>
      <c r="L671" s="241"/>
      <c r="M671" s="241"/>
      <c r="N671" s="241"/>
      <c r="O671" s="241"/>
      <c r="P671" s="241"/>
      <c r="Q671" s="241"/>
      <c r="R671" s="241"/>
      <c r="S671" s="241"/>
      <c r="T671" s="241"/>
      <c r="U671" s="241" t="s">
        <v>855</v>
      </c>
      <c r="V671" s="241"/>
      <c r="W671" s="241"/>
      <c r="X671" s="241"/>
      <c r="Y671" s="241"/>
      <c r="Z671" s="241"/>
      <c r="AA671" s="241"/>
      <c r="AB671" s="241"/>
      <c r="AC671" s="241" t="s">
        <v>366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c r="CJ671" s="241"/>
      <c r="CK671" s="241"/>
      <c r="CL671" s="241"/>
      <c r="CM671" s="241"/>
      <c r="CN671" s="241"/>
      <c r="CO671" s="241"/>
      <c r="CP671" s="241"/>
      <c r="CQ671" s="241"/>
      <c r="CR671" s="241"/>
      <c r="CS671" s="241"/>
      <c r="CT671" s="241"/>
      <c r="CU671" s="241"/>
      <c r="CV671" s="241"/>
      <c r="CW671" s="241"/>
      <c r="CX671" s="241"/>
      <c r="CY671" s="241"/>
      <c r="CZ671" s="241"/>
      <c r="DA671" s="241"/>
      <c r="DB671" s="241"/>
      <c r="DC671" s="241"/>
      <c r="DD671" s="241"/>
      <c r="DE671" s="241"/>
      <c r="DF671" s="241"/>
      <c r="DG671" s="241"/>
      <c r="DH671" s="241"/>
      <c r="DI671" s="241"/>
      <c r="DJ671" s="241"/>
      <c r="DK671" s="241"/>
      <c r="DL671" s="241"/>
      <c r="DM671" s="241"/>
      <c r="DN671" s="241"/>
      <c r="DO671" s="241"/>
      <c r="DP671" s="241"/>
      <c r="DQ671" s="241"/>
      <c r="DR671" s="241"/>
      <c r="DS671" s="241"/>
      <c r="DT671" s="241"/>
      <c r="DU671" s="241"/>
      <c r="DV671" s="241"/>
      <c r="DW671" s="241"/>
      <c r="DX671" s="241"/>
      <c r="DY671" s="241"/>
      <c r="DZ671" s="241"/>
      <c r="EA671" s="241"/>
      <c r="EB671" s="241"/>
      <c r="EC671" s="241"/>
      <c r="ED671" s="241"/>
      <c r="EE671" s="241"/>
      <c r="EF671" s="241"/>
      <c r="EG671" s="241"/>
      <c r="EH671" s="241"/>
      <c r="EI671" s="241"/>
      <c r="EJ671" s="241"/>
      <c r="EK671" s="241"/>
      <c r="EL671" s="241"/>
      <c r="EM671" s="241"/>
      <c r="EN671" s="241"/>
      <c r="EO671" s="241"/>
      <c r="EP671" s="241"/>
      <c r="EQ671" s="241"/>
      <c r="ER671" s="241"/>
      <c r="ES671" s="241"/>
      <c r="ET671" s="241"/>
      <c r="EU671" s="241"/>
      <c r="EV671" s="241"/>
      <c r="EW671" s="241"/>
      <c r="EX671" s="241"/>
      <c r="EY671" s="241"/>
      <c r="EZ671" s="241"/>
      <c r="FA671" s="241"/>
      <c r="FB671" s="241"/>
      <c r="FC671" s="241"/>
      <c r="FD671" s="241"/>
      <c r="FE671" s="241"/>
      <c r="FF671" s="241"/>
      <c r="FG671" s="241"/>
      <c r="FH671" s="241"/>
      <c r="FI671" s="241"/>
      <c r="FJ671" s="241"/>
      <c r="FK671" s="241"/>
      <c r="FL671" s="241"/>
      <c r="FM671" s="241"/>
      <c r="FN671" s="241"/>
      <c r="FO671" s="241"/>
      <c r="FP671" s="241"/>
      <c r="FQ671" s="241"/>
      <c r="FR671" s="241"/>
      <c r="FS671" s="241"/>
      <c r="FT671" s="241"/>
      <c r="FU671" s="241"/>
      <c r="FV671" s="241"/>
      <c r="FW671" s="241"/>
      <c r="FX671" s="241"/>
      <c r="FY671" s="241"/>
      <c r="FZ671" s="241"/>
      <c r="GA671" s="241"/>
      <c r="GB671" s="241"/>
      <c r="GC671" s="241"/>
      <c r="GD671" s="241"/>
      <c r="GE671" s="241"/>
      <c r="GF671" s="241"/>
      <c r="GG671" s="241"/>
      <c r="GH671" s="241"/>
      <c r="GI671" s="241"/>
      <c r="GJ671" s="241"/>
      <c r="GK671" s="241"/>
      <c r="GL671" s="241"/>
      <c r="GM671" s="241"/>
      <c r="GN671" s="241"/>
      <c r="GO671" s="241"/>
      <c r="GP671" s="241"/>
      <c r="GQ671" s="241"/>
      <c r="GR671" s="241"/>
      <c r="GS671" s="241"/>
      <c r="GT671" s="241"/>
      <c r="GU671" s="241"/>
      <c r="GV671" s="241"/>
      <c r="GW671" s="241"/>
      <c r="GX671" s="241"/>
      <c r="GY671" s="241"/>
      <c r="GZ671" s="241"/>
      <c r="HA671" s="241"/>
      <c r="HB671" s="241"/>
      <c r="HC671" s="241"/>
      <c r="HD671" s="241"/>
      <c r="HE671" s="241"/>
      <c r="HF671" s="241"/>
    </row>
    <row r="672" spans="1:214" s="299" customFormat="1" ht="15" customHeight="1">
      <c r="A672" s="240"/>
      <c r="B672" s="241"/>
      <c r="C672" s="241"/>
      <c r="D672" s="241"/>
      <c r="E672" s="241"/>
      <c r="F672" s="241"/>
      <c r="G672" s="241"/>
      <c r="H672" s="241"/>
      <c r="I672" s="241"/>
      <c r="J672" s="241"/>
      <c r="K672" s="241"/>
      <c r="L672" s="241"/>
      <c r="M672" s="241"/>
      <c r="N672" s="241"/>
      <c r="O672" s="241"/>
      <c r="P672" s="241"/>
      <c r="Q672" s="241"/>
      <c r="R672" s="241"/>
      <c r="S672" s="241"/>
      <c r="T672" s="241"/>
      <c r="U672" s="241" t="s">
        <v>856</v>
      </c>
      <c r="V672" s="241"/>
      <c r="W672" s="241"/>
      <c r="X672" s="241"/>
      <c r="Y672" s="241"/>
      <c r="Z672" s="241"/>
      <c r="AA672" s="241"/>
      <c r="AB672" s="241"/>
      <c r="AC672" s="241" t="s">
        <v>325</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c r="DD672" s="241"/>
      <c r="DE672" s="241"/>
      <c r="DF672" s="241"/>
      <c r="DG672" s="241"/>
      <c r="DH672" s="241"/>
      <c r="DI672" s="241"/>
      <c r="DJ672" s="241"/>
      <c r="DK672" s="241"/>
      <c r="DL672" s="241"/>
      <c r="DM672" s="241"/>
      <c r="DN672" s="241"/>
      <c r="DO672" s="241"/>
      <c r="DP672" s="241"/>
      <c r="DQ672" s="241"/>
      <c r="DR672" s="241"/>
      <c r="DS672" s="241"/>
      <c r="DT672" s="241"/>
      <c r="DU672" s="241"/>
      <c r="DV672" s="241"/>
      <c r="DW672" s="241"/>
      <c r="DX672" s="241"/>
      <c r="DY672" s="241"/>
      <c r="DZ672" s="241"/>
      <c r="EA672" s="241"/>
      <c r="EB672" s="241"/>
      <c r="EC672" s="241"/>
      <c r="ED672" s="241"/>
      <c r="EE672" s="241"/>
      <c r="EF672" s="241"/>
      <c r="EG672" s="241"/>
      <c r="EH672" s="241"/>
      <c r="EI672" s="241"/>
      <c r="EJ672" s="241"/>
      <c r="EK672" s="241"/>
      <c r="EL672" s="241"/>
      <c r="EM672" s="241"/>
      <c r="EN672" s="241"/>
      <c r="EO672" s="241"/>
      <c r="EP672" s="241"/>
      <c r="EQ672" s="241"/>
      <c r="ER672" s="241"/>
      <c r="ES672" s="241"/>
      <c r="ET672" s="241"/>
      <c r="EU672" s="241"/>
      <c r="EV672" s="241"/>
      <c r="EW672" s="241"/>
      <c r="EX672" s="241"/>
      <c r="EY672" s="241"/>
      <c r="EZ672" s="241"/>
      <c r="FA672" s="241"/>
      <c r="FB672" s="241"/>
      <c r="FC672" s="241"/>
      <c r="FD672" s="241"/>
      <c r="FE672" s="241"/>
      <c r="FF672" s="241"/>
      <c r="FG672" s="241"/>
      <c r="FH672" s="241"/>
      <c r="FI672" s="241"/>
      <c r="FJ672" s="241"/>
      <c r="FK672" s="241"/>
      <c r="FL672" s="241"/>
      <c r="FM672" s="241"/>
      <c r="FN672" s="241"/>
      <c r="FO672" s="241"/>
      <c r="FP672" s="241"/>
      <c r="FQ672" s="241"/>
      <c r="FR672" s="241"/>
      <c r="FS672" s="241"/>
      <c r="FT672" s="241"/>
      <c r="FU672" s="241"/>
      <c r="FV672" s="241"/>
      <c r="FW672" s="241"/>
      <c r="FX672" s="241"/>
      <c r="FY672" s="241"/>
      <c r="FZ672" s="241"/>
      <c r="GA672" s="241"/>
      <c r="GB672" s="241"/>
      <c r="GC672" s="241"/>
      <c r="GD672" s="241"/>
      <c r="GE672" s="241"/>
      <c r="GF672" s="241"/>
      <c r="GG672" s="241"/>
      <c r="GH672" s="241"/>
      <c r="GI672" s="241"/>
      <c r="GJ672" s="241"/>
      <c r="GK672" s="241"/>
      <c r="GL672" s="241"/>
      <c r="GM672" s="241"/>
      <c r="GN672" s="241"/>
      <c r="GO672" s="241"/>
      <c r="GP672" s="241"/>
      <c r="GQ672" s="241"/>
      <c r="GR672" s="241"/>
      <c r="GS672" s="241"/>
      <c r="GT672" s="241"/>
      <c r="GU672" s="241"/>
      <c r="GV672" s="241"/>
      <c r="GW672" s="241"/>
      <c r="GX672" s="241"/>
      <c r="GY672" s="241"/>
      <c r="GZ672" s="241"/>
      <c r="HA672" s="241"/>
      <c r="HB672" s="241"/>
      <c r="HC672" s="241"/>
      <c r="HD672" s="241"/>
      <c r="HE672" s="241"/>
      <c r="HF672" s="241"/>
    </row>
    <row r="673" spans="1:214" s="299" customFormat="1" ht="15" customHeight="1">
      <c r="A673" s="240"/>
      <c r="B673" s="241"/>
      <c r="C673" s="241"/>
      <c r="D673" s="241"/>
      <c r="E673" s="241"/>
      <c r="F673" s="241"/>
      <c r="G673" s="241"/>
      <c r="H673" s="241"/>
      <c r="I673" s="241"/>
      <c r="J673" s="241"/>
      <c r="K673" s="241"/>
      <c r="L673" s="241"/>
      <c r="M673" s="241"/>
      <c r="N673" s="241"/>
      <c r="O673" s="241"/>
      <c r="P673" s="241"/>
      <c r="Q673" s="241"/>
      <c r="R673" s="241"/>
      <c r="S673" s="241"/>
      <c r="T673" s="241"/>
      <c r="U673" s="241" t="s">
        <v>857</v>
      </c>
      <c r="V673" s="241"/>
      <c r="W673" s="241"/>
      <c r="X673" s="241"/>
      <c r="Y673" s="241"/>
      <c r="Z673" s="241"/>
      <c r="AA673" s="241"/>
      <c r="AB673" s="241"/>
      <c r="AC673" s="241" t="s">
        <v>325</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c r="CJ673" s="241"/>
      <c r="CK673" s="241"/>
      <c r="CL673" s="241"/>
      <c r="CM673" s="241"/>
      <c r="CN673" s="241"/>
      <c r="CO673" s="241"/>
      <c r="CP673" s="241"/>
      <c r="CQ673" s="241"/>
      <c r="CR673" s="241"/>
      <c r="CS673" s="241"/>
      <c r="CT673" s="241"/>
      <c r="CU673" s="241"/>
      <c r="CV673" s="241"/>
      <c r="CW673" s="241"/>
      <c r="CX673" s="241"/>
      <c r="CY673" s="241"/>
      <c r="CZ673" s="241"/>
      <c r="DA673" s="241"/>
      <c r="DB673" s="241"/>
      <c r="DC673" s="241"/>
      <c r="DD673" s="241"/>
      <c r="DE673" s="241"/>
      <c r="DF673" s="241"/>
      <c r="DG673" s="241"/>
      <c r="DH673" s="241"/>
      <c r="DI673" s="241"/>
      <c r="DJ673" s="241"/>
      <c r="DK673" s="241"/>
      <c r="DL673" s="241"/>
      <c r="DM673" s="241"/>
      <c r="DN673" s="241"/>
      <c r="DO673" s="241"/>
      <c r="DP673" s="241"/>
      <c r="DQ673" s="241"/>
      <c r="DR673" s="241"/>
      <c r="DS673" s="241"/>
      <c r="DT673" s="241"/>
      <c r="DU673" s="241"/>
      <c r="DV673" s="241"/>
      <c r="DW673" s="241"/>
      <c r="DX673" s="241"/>
      <c r="DY673" s="241"/>
      <c r="DZ673" s="241"/>
      <c r="EA673" s="241"/>
      <c r="EB673" s="241"/>
      <c r="EC673" s="241"/>
      <c r="ED673" s="241"/>
      <c r="EE673" s="241"/>
      <c r="EF673" s="241"/>
      <c r="EG673" s="241"/>
      <c r="EH673" s="241"/>
      <c r="EI673" s="241"/>
      <c r="EJ673" s="241"/>
      <c r="EK673" s="241"/>
      <c r="EL673" s="241"/>
      <c r="EM673" s="241"/>
      <c r="EN673" s="241"/>
      <c r="EO673" s="241"/>
      <c r="EP673" s="241"/>
      <c r="EQ673" s="241"/>
      <c r="ER673" s="241"/>
      <c r="ES673" s="241"/>
      <c r="ET673" s="241"/>
      <c r="EU673" s="241"/>
      <c r="EV673" s="241"/>
      <c r="EW673" s="241"/>
      <c r="EX673" s="241"/>
      <c r="EY673" s="241"/>
      <c r="EZ673" s="241"/>
      <c r="FA673" s="241"/>
      <c r="FB673" s="241"/>
      <c r="FC673" s="241"/>
      <c r="FD673" s="241"/>
      <c r="FE673" s="241"/>
      <c r="FF673" s="241"/>
      <c r="FG673" s="241"/>
      <c r="FH673" s="241"/>
      <c r="FI673" s="241"/>
      <c r="FJ673" s="241"/>
      <c r="FK673" s="241"/>
      <c r="FL673" s="241"/>
      <c r="FM673" s="241"/>
      <c r="FN673" s="241"/>
      <c r="FO673" s="241"/>
      <c r="FP673" s="241"/>
      <c r="FQ673" s="241"/>
      <c r="FR673" s="241"/>
      <c r="FS673" s="241"/>
      <c r="FT673" s="241"/>
      <c r="FU673" s="241"/>
      <c r="FV673" s="241"/>
      <c r="FW673" s="241"/>
      <c r="FX673" s="241"/>
      <c r="FY673" s="241"/>
      <c r="FZ673" s="241"/>
      <c r="GA673" s="241"/>
      <c r="GB673" s="241"/>
      <c r="GC673" s="241"/>
      <c r="GD673" s="241"/>
      <c r="GE673" s="241"/>
      <c r="GF673" s="241"/>
      <c r="GG673" s="241"/>
      <c r="GH673" s="241"/>
      <c r="GI673" s="241"/>
      <c r="GJ673" s="241"/>
      <c r="GK673" s="241"/>
      <c r="GL673" s="241"/>
      <c r="GM673" s="241"/>
      <c r="GN673" s="241"/>
      <c r="GO673" s="241"/>
      <c r="GP673" s="241"/>
      <c r="GQ673" s="241"/>
      <c r="GR673" s="241"/>
      <c r="GS673" s="241"/>
      <c r="GT673" s="241"/>
      <c r="GU673" s="241"/>
      <c r="GV673" s="241"/>
      <c r="GW673" s="241"/>
      <c r="GX673" s="241"/>
      <c r="GY673" s="241"/>
      <c r="GZ673" s="241"/>
      <c r="HA673" s="241"/>
      <c r="HB673" s="241"/>
      <c r="HC673" s="241"/>
      <c r="HD673" s="241"/>
      <c r="HE673" s="241"/>
      <c r="HF673" s="241"/>
    </row>
    <row r="674" spans="1:214" s="299" customFormat="1" ht="15" customHeight="1">
      <c r="A674" s="240"/>
      <c r="B674" s="241"/>
      <c r="C674" s="241"/>
      <c r="D674" s="241"/>
      <c r="E674" s="241"/>
      <c r="F674" s="241"/>
      <c r="G674" s="241"/>
      <c r="H674" s="241"/>
      <c r="I674" s="241"/>
      <c r="J674" s="241"/>
      <c r="K674" s="241"/>
      <c r="L674" s="241"/>
      <c r="M674" s="241"/>
      <c r="N674" s="241"/>
      <c r="O674" s="241"/>
      <c r="P674" s="241"/>
      <c r="Q674" s="241"/>
      <c r="R674" s="241"/>
      <c r="S674" s="241"/>
      <c r="T674" s="241"/>
      <c r="U674" s="241" t="s">
        <v>858</v>
      </c>
      <c r="V674" s="241"/>
      <c r="W674" s="241"/>
      <c r="X674" s="241"/>
      <c r="Y674" s="241"/>
      <c r="Z674" s="241"/>
      <c r="AA674" s="241"/>
      <c r="AB674" s="241"/>
      <c r="AC674" s="241" t="s">
        <v>350</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c r="DD674" s="241"/>
      <c r="DE674" s="241"/>
      <c r="DF674" s="241"/>
      <c r="DG674" s="241"/>
      <c r="DH674" s="241"/>
      <c r="DI674" s="241"/>
      <c r="DJ674" s="241"/>
      <c r="DK674" s="241"/>
      <c r="DL674" s="241"/>
      <c r="DM674" s="241"/>
      <c r="DN674" s="241"/>
      <c r="DO674" s="241"/>
      <c r="DP674" s="241"/>
      <c r="DQ674" s="241"/>
      <c r="DR674" s="241"/>
      <c r="DS674" s="241"/>
      <c r="DT674" s="241"/>
      <c r="DU674" s="241"/>
      <c r="DV674" s="241"/>
      <c r="DW674" s="241"/>
      <c r="DX674" s="241"/>
      <c r="DY674" s="241"/>
      <c r="DZ674" s="241"/>
      <c r="EA674" s="241"/>
      <c r="EB674" s="241"/>
      <c r="EC674" s="241"/>
      <c r="ED674" s="241"/>
      <c r="EE674" s="241"/>
      <c r="EF674" s="241"/>
      <c r="EG674" s="241"/>
      <c r="EH674" s="241"/>
      <c r="EI674" s="241"/>
      <c r="EJ674" s="241"/>
      <c r="EK674" s="241"/>
      <c r="EL674" s="241"/>
      <c r="EM674" s="241"/>
      <c r="EN674" s="241"/>
      <c r="EO674" s="241"/>
      <c r="EP674" s="241"/>
      <c r="EQ674" s="241"/>
      <c r="ER674" s="241"/>
      <c r="ES674" s="241"/>
      <c r="ET674" s="241"/>
      <c r="EU674" s="241"/>
      <c r="EV674" s="241"/>
      <c r="EW674" s="241"/>
      <c r="EX674" s="241"/>
      <c r="EY674" s="241"/>
      <c r="EZ674" s="241"/>
      <c r="FA674" s="241"/>
      <c r="FB674" s="241"/>
      <c r="FC674" s="241"/>
      <c r="FD674" s="241"/>
      <c r="FE674" s="241"/>
      <c r="FF674" s="241"/>
      <c r="FG674" s="241"/>
      <c r="FH674" s="241"/>
      <c r="FI674" s="241"/>
      <c r="FJ674" s="241"/>
      <c r="FK674" s="241"/>
      <c r="FL674" s="241"/>
      <c r="FM674" s="241"/>
      <c r="FN674" s="241"/>
      <c r="FO674" s="241"/>
      <c r="FP674" s="241"/>
      <c r="FQ674" s="241"/>
      <c r="FR674" s="241"/>
      <c r="FS674" s="241"/>
      <c r="FT674" s="241"/>
      <c r="FU674" s="241"/>
      <c r="FV674" s="241"/>
      <c r="FW674" s="241"/>
      <c r="FX674" s="241"/>
      <c r="FY674" s="241"/>
      <c r="FZ674" s="241"/>
      <c r="GA674" s="241"/>
      <c r="GB674" s="241"/>
      <c r="GC674" s="241"/>
      <c r="GD674" s="241"/>
      <c r="GE674" s="241"/>
      <c r="GF674" s="241"/>
      <c r="GG674" s="241"/>
      <c r="GH674" s="241"/>
      <c r="GI674" s="241"/>
      <c r="GJ674" s="241"/>
      <c r="GK674" s="241"/>
      <c r="GL674" s="241"/>
      <c r="GM674" s="241"/>
      <c r="GN674" s="241"/>
      <c r="GO674" s="241"/>
      <c r="GP674" s="241"/>
      <c r="GQ674" s="241"/>
      <c r="GR674" s="241"/>
      <c r="GS674" s="241"/>
      <c r="GT674" s="241"/>
      <c r="GU674" s="241"/>
      <c r="GV674" s="241"/>
      <c r="GW674" s="241"/>
      <c r="GX674" s="241"/>
      <c r="GY674" s="241"/>
      <c r="GZ674" s="241"/>
      <c r="HA674" s="241"/>
      <c r="HB674" s="241"/>
      <c r="HC674" s="241"/>
      <c r="HD674" s="241"/>
      <c r="HE674" s="241"/>
      <c r="HF674" s="241"/>
    </row>
    <row r="675" spans="1:214" s="299" customFormat="1" ht="15" customHeight="1">
      <c r="A675" s="240"/>
      <c r="B675" s="241"/>
      <c r="C675" s="241"/>
      <c r="D675" s="241"/>
      <c r="E675" s="241"/>
      <c r="F675" s="241"/>
      <c r="G675" s="241"/>
      <c r="H675" s="241"/>
      <c r="I675" s="241"/>
      <c r="J675" s="241"/>
      <c r="K675" s="241"/>
      <c r="L675" s="241"/>
      <c r="M675" s="241"/>
      <c r="N675" s="241"/>
      <c r="O675" s="241"/>
      <c r="P675" s="241"/>
      <c r="Q675" s="241"/>
      <c r="R675" s="241"/>
      <c r="S675" s="241"/>
      <c r="T675" s="241"/>
      <c r="U675" s="241" t="s">
        <v>859</v>
      </c>
      <c r="V675" s="241"/>
      <c r="W675" s="241"/>
      <c r="X675" s="241"/>
      <c r="Y675" s="241"/>
      <c r="Z675" s="241"/>
      <c r="AA675" s="241"/>
      <c r="AB675" s="241"/>
      <c r="AC675" s="241" t="s">
        <v>325</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c r="CJ675" s="241"/>
      <c r="CK675" s="241"/>
      <c r="CL675" s="241"/>
      <c r="CM675" s="241"/>
      <c r="CN675" s="241"/>
      <c r="CO675" s="241"/>
      <c r="CP675" s="241"/>
      <c r="CQ675" s="241"/>
      <c r="CR675" s="241"/>
      <c r="CS675" s="241"/>
      <c r="CT675" s="241"/>
      <c r="CU675" s="241"/>
      <c r="CV675" s="241"/>
      <c r="CW675" s="241"/>
      <c r="CX675" s="241"/>
      <c r="CY675" s="241"/>
      <c r="CZ675" s="241"/>
      <c r="DA675" s="241"/>
      <c r="DB675" s="241"/>
      <c r="DC675" s="241"/>
      <c r="DD675" s="241"/>
      <c r="DE675" s="241"/>
      <c r="DF675" s="241"/>
      <c r="DG675" s="241"/>
      <c r="DH675" s="241"/>
      <c r="DI675" s="241"/>
      <c r="DJ675" s="241"/>
      <c r="DK675" s="241"/>
      <c r="DL675" s="241"/>
      <c r="DM675" s="241"/>
      <c r="DN675" s="241"/>
      <c r="DO675" s="241"/>
      <c r="DP675" s="241"/>
      <c r="DQ675" s="241"/>
      <c r="DR675" s="241"/>
      <c r="DS675" s="241"/>
      <c r="DT675" s="241"/>
      <c r="DU675" s="241"/>
      <c r="DV675" s="241"/>
      <c r="DW675" s="241"/>
      <c r="DX675" s="241"/>
      <c r="DY675" s="241"/>
      <c r="DZ675" s="241"/>
      <c r="EA675" s="241"/>
      <c r="EB675" s="241"/>
      <c r="EC675" s="241"/>
      <c r="ED675" s="241"/>
      <c r="EE675" s="241"/>
      <c r="EF675" s="241"/>
      <c r="EG675" s="241"/>
      <c r="EH675" s="241"/>
      <c r="EI675" s="241"/>
      <c r="EJ675" s="241"/>
      <c r="EK675" s="241"/>
      <c r="EL675" s="241"/>
      <c r="EM675" s="241"/>
      <c r="EN675" s="241"/>
      <c r="EO675" s="241"/>
      <c r="EP675" s="241"/>
      <c r="EQ675" s="241"/>
      <c r="ER675" s="241"/>
      <c r="ES675" s="241"/>
      <c r="ET675" s="241"/>
      <c r="EU675" s="241"/>
      <c r="EV675" s="241"/>
      <c r="EW675" s="241"/>
      <c r="EX675" s="241"/>
      <c r="EY675" s="241"/>
      <c r="EZ675" s="241"/>
      <c r="FA675" s="241"/>
      <c r="FB675" s="241"/>
      <c r="FC675" s="241"/>
      <c r="FD675" s="241"/>
      <c r="FE675" s="241"/>
      <c r="FF675" s="241"/>
      <c r="FG675" s="241"/>
      <c r="FH675" s="241"/>
      <c r="FI675" s="241"/>
      <c r="FJ675" s="241"/>
      <c r="FK675" s="241"/>
      <c r="FL675" s="241"/>
      <c r="FM675" s="241"/>
      <c r="FN675" s="241"/>
      <c r="FO675" s="241"/>
      <c r="FP675" s="241"/>
      <c r="FQ675" s="241"/>
      <c r="FR675" s="241"/>
      <c r="FS675" s="241"/>
      <c r="FT675" s="241"/>
      <c r="FU675" s="241"/>
      <c r="FV675" s="241"/>
      <c r="FW675" s="241"/>
      <c r="FX675" s="241"/>
      <c r="FY675" s="241"/>
      <c r="FZ675" s="241"/>
      <c r="GA675" s="241"/>
      <c r="GB675" s="241"/>
      <c r="GC675" s="241"/>
      <c r="GD675" s="241"/>
      <c r="GE675" s="241"/>
      <c r="GF675" s="241"/>
      <c r="GG675" s="241"/>
      <c r="GH675" s="241"/>
      <c r="GI675" s="241"/>
      <c r="GJ675" s="241"/>
      <c r="GK675" s="241"/>
      <c r="GL675" s="241"/>
      <c r="GM675" s="241"/>
      <c r="GN675" s="241"/>
      <c r="GO675" s="241"/>
      <c r="GP675" s="241"/>
      <c r="GQ675" s="241"/>
      <c r="GR675" s="241"/>
      <c r="GS675" s="241"/>
      <c r="GT675" s="241"/>
      <c r="GU675" s="241"/>
      <c r="GV675" s="241"/>
      <c r="GW675" s="241"/>
      <c r="GX675" s="241"/>
      <c r="GY675" s="241"/>
      <c r="GZ675" s="241"/>
      <c r="HA675" s="241"/>
      <c r="HB675" s="241"/>
      <c r="HC675" s="241"/>
      <c r="HD675" s="241"/>
      <c r="HE675" s="241"/>
      <c r="HF675" s="241"/>
    </row>
    <row r="676" spans="1:214" s="299" customFormat="1" ht="15" customHeight="1">
      <c r="A676" s="240"/>
      <c r="B676" s="241"/>
      <c r="C676" s="241"/>
      <c r="D676" s="241"/>
      <c r="E676" s="241"/>
      <c r="F676" s="241"/>
      <c r="G676" s="241"/>
      <c r="H676" s="241"/>
      <c r="I676" s="241"/>
      <c r="J676" s="241"/>
      <c r="K676" s="241"/>
      <c r="L676" s="241"/>
      <c r="M676" s="241"/>
      <c r="N676" s="241"/>
      <c r="O676" s="241"/>
      <c r="P676" s="241"/>
      <c r="Q676" s="241"/>
      <c r="R676" s="241"/>
      <c r="S676" s="241"/>
      <c r="T676" s="241"/>
      <c r="U676" s="241" t="s">
        <v>860</v>
      </c>
      <c r="V676" s="241"/>
      <c r="W676" s="241"/>
      <c r="X676" s="241"/>
      <c r="Y676" s="241"/>
      <c r="Z676" s="241"/>
      <c r="AA676" s="241"/>
      <c r="AB676" s="241"/>
      <c r="AC676" s="241" t="s">
        <v>311</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c r="DV676" s="241"/>
      <c r="DW676" s="241"/>
      <c r="DX676" s="241"/>
      <c r="DY676" s="241"/>
      <c r="DZ676" s="241"/>
      <c r="EA676" s="241"/>
      <c r="EB676" s="241"/>
      <c r="EC676" s="241"/>
      <c r="ED676" s="241"/>
      <c r="EE676" s="241"/>
      <c r="EF676" s="241"/>
      <c r="EG676" s="241"/>
      <c r="EH676" s="241"/>
      <c r="EI676" s="241"/>
      <c r="EJ676" s="241"/>
      <c r="EK676" s="241"/>
      <c r="EL676" s="241"/>
      <c r="EM676" s="241"/>
      <c r="EN676" s="241"/>
      <c r="EO676" s="241"/>
      <c r="EP676" s="241"/>
      <c r="EQ676" s="241"/>
      <c r="ER676" s="241"/>
      <c r="ES676" s="241"/>
      <c r="ET676" s="241"/>
      <c r="EU676" s="241"/>
      <c r="EV676" s="241"/>
      <c r="EW676" s="241"/>
      <c r="EX676" s="241"/>
      <c r="EY676" s="241"/>
      <c r="EZ676" s="241"/>
      <c r="FA676" s="241"/>
      <c r="FB676" s="241"/>
      <c r="FC676" s="241"/>
      <c r="FD676" s="241"/>
      <c r="FE676" s="241"/>
      <c r="FF676" s="241"/>
      <c r="FG676" s="241"/>
      <c r="FH676" s="241"/>
      <c r="FI676" s="241"/>
      <c r="FJ676" s="241"/>
      <c r="FK676" s="241"/>
      <c r="FL676" s="241"/>
      <c r="FM676" s="241"/>
      <c r="FN676" s="241"/>
      <c r="FO676" s="241"/>
      <c r="FP676" s="241"/>
      <c r="FQ676" s="241"/>
      <c r="FR676" s="241"/>
      <c r="FS676" s="241"/>
      <c r="FT676" s="241"/>
      <c r="FU676" s="241"/>
      <c r="FV676" s="241"/>
      <c r="FW676" s="241"/>
      <c r="FX676" s="241"/>
      <c r="FY676" s="241"/>
      <c r="FZ676" s="241"/>
      <c r="GA676" s="241"/>
      <c r="GB676" s="241"/>
      <c r="GC676" s="241"/>
      <c r="GD676" s="241"/>
      <c r="GE676" s="241"/>
      <c r="GF676" s="241"/>
      <c r="GG676" s="241"/>
      <c r="GH676" s="241"/>
      <c r="GI676" s="241"/>
      <c r="GJ676" s="241"/>
      <c r="GK676" s="241"/>
      <c r="GL676" s="241"/>
      <c r="GM676" s="241"/>
      <c r="GN676" s="241"/>
      <c r="GO676" s="241"/>
      <c r="GP676" s="241"/>
      <c r="GQ676" s="241"/>
      <c r="GR676" s="241"/>
      <c r="GS676" s="241"/>
      <c r="GT676" s="241"/>
      <c r="GU676" s="241"/>
      <c r="GV676" s="241"/>
      <c r="GW676" s="241"/>
      <c r="GX676" s="241"/>
      <c r="GY676" s="241"/>
      <c r="GZ676" s="241"/>
      <c r="HA676" s="241"/>
      <c r="HB676" s="241"/>
      <c r="HC676" s="241"/>
      <c r="HD676" s="241"/>
      <c r="HE676" s="241"/>
      <c r="HF676" s="241"/>
    </row>
    <row r="677" spans="1:214" s="299" customFormat="1" ht="15" customHeight="1">
      <c r="A677" s="240"/>
      <c r="B677" s="241"/>
      <c r="C677" s="241"/>
      <c r="D677" s="241"/>
      <c r="E677" s="241"/>
      <c r="F677" s="241"/>
      <c r="G677" s="241"/>
      <c r="H677" s="241"/>
      <c r="I677" s="241"/>
      <c r="J677" s="241"/>
      <c r="K677" s="241"/>
      <c r="L677" s="241"/>
      <c r="M677" s="241"/>
      <c r="N677" s="241"/>
      <c r="O677" s="241"/>
      <c r="P677" s="241"/>
      <c r="Q677" s="241"/>
      <c r="R677" s="241"/>
      <c r="S677" s="241"/>
      <c r="T677" s="241"/>
      <c r="U677" s="241" t="s">
        <v>861</v>
      </c>
      <c r="V677" s="241"/>
      <c r="W677" s="241"/>
      <c r="X677" s="241"/>
      <c r="Y677" s="241"/>
      <c r="Z677" s="241"/>
      <c r="AA677" s="241"/>
      <c r="AB677" s="241"/>
      <c r="AC677" s="241" t="s">
        <v>313</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c r="DV677" s="241"/>
      <c r="DW677" s="241"/>
      <c r="DX677" s="241"/>
      <c r="DY677" s="241"/>
      <c r="DZ677" s="241"/>
      <c r="EA677" s="241"/>
      <c r="EB677" s="241"/>
      <c r="EC677" s="241"/>
      <c r="ED677" s="241"/>
      <c r="EE677" s="241"/>
      <c r="EF677" s="241"/>
      <c r="EG677" s="241"/>
      <c r="EH677" s="241"/>
      <c r="EI677" s="241"/>
      <c r="EJ677" s="241"/>
      <c r="EK677" s="241"/>
      <c r="EL677" s="241"/>
      <c r="EM677" s="241"/>
      <c r="EN677" s="241"/>
      <c r="EO677" s="241"/>
      <c r="EP677" s="241"/>
      <c r="EQ677" s="241"/>
      <c r="ER677" s="241"/>
      <c r="ES677" s="241"/>
      <c r="ET677" s="241"/>
      <c r="EU677" s="241"/>
      <c r="EV677" s="241"/>
      <c r="EW677" s="241"/>
      <c r="EX677" s="241"/>
      <c r="EY677" s="241"/>
      <c r="EZ677" s="241"/>
      <c r="FA677" s="241"/>
      <c r="FB677" s="241"/>
      <c r="FC677" s="241"/>
      <c r="FD677" s="241"/>
      <c r="FE677" s="241"/>
      <c r="FF677" s="241"/>
      <c r="FG677" s="241"/>
      <c r="FH677" s="241"/>
      <c r="FI677" s="241"/>
      <c r="FJ677" s="241"/>
      <c r="FK677" s="241"/>
      <c r="FL677" s="241"/>
      <c r="FM677" s="241"/>
      <c r="FN677" s="241"/>
      <c r="FO677" s="241"/>
      <c r="FP677" s="241"/>
      <c r="FQ677" s="241"/>
      <c r="FR677" s="241"/>
      <c r="FS677" s="241"/>
      <c r="FT677" s="241"/>
      <c r="FU677" s="241"/>
      <c r="FV677" s="241"/>
      <c r="FW677" s="241"/>
      <c r="FX677" s="241"/>
      <c r="FY677" s="241"/>
      <c r="FZ677" s="241"/>
      <c r="GA677" s="241"/>
      <c r="GB677" s="241"/>
      <c r="GC677" s="241"/>
      <c r="GD677" s="241"/>
      <c r="GE677" s="241"/>
      <c r="GF677" s="241"/>
      <c r="GG677" s="241"/>
      <c r="GH677" s="241"/>
      <c r="GI677" s="241"/>
      <c r="GJ677" s="241"/>
      <c r="GK677" s="241"/>
      <c r="GL677" s="241"/>
      <c r="GM677" s="241"/>
      <c r="GN677" s="241"/>
      <c r="GO677" s="241"/>
      <c r="GP677" s="241"/>
      <c r="GQ677" s="241"/>
      <c r="GR677" s="241"/>
      <c r="GS677" s="241"/>
      <c r="GT677" s="241"/>
      <c r="GU677" s="241"/>
      <c r="GV677" s="241"/>
      <c r="GW677" s="241"/>
      <c r="GX677" s="241"/>
      <c r="GY677" s="241"/>
      <c r="GZ677" s="241"/>
      <c r="HA677" s="241"/>
      <c r="HB677" s="241"/>
      <c r="HC677" s="241"/>
      <c r="HD677" s="241"/>
      <c r="HE677" s="241"/>
      <c r="HF677" s="241"/>
    </row>
    <row r="678" spans="1:214" s="299" customFormat="1" ht="15" customHeight="1">
      <c r="A678" s="240"/>
      <c r="B678" s="241"/>
      <c r="C678" s="241"/>
      <c r="D678" s="241"/>
      <c r="E678" s="241"/>
      <c r="F678" s="241"/>
      <c r="G678" s="241"/>
      <c r="H678" s="241"/>
      <c r="I678" s="241"/>
      <c r="J678" s="241"/>
      <c r="K678" s="241"/>
      <c r="L678" s="241"/>
      <c r="M678" s="241"/>
      <c r="N678" s="241"/>
      <c r="O678" s="241"/>
      <c r="P678" s="241"/>
      <c r="Q678" s="241"/>
      <c r="R678" s="241"/>
      <c r="S678" s="241"/>
      <c r="T678" s="241"/>
      <c r="U678" s="241" t="s">
        <v>862</v>
      </c>
      <c r="V678" s="241"/>
      <c r="W678" s="241"/>
      <c r="X678" s="241"/>
      <c r="Y678" s="241"/>
      <c r="Z678" s="241"/>
      <c r="AA678" s="241"/>
      <c r="AB678" s="241"/>
      <c r="AC678" s="241" t="s">
        <v>316</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c r="DV678" s="241"/>
      <c r="DW678" s="241"/>
      <c r="DX678" s="241"/>
      <c r="DY678" s="241"/>
      <c r="DZ678" s="241"/>
      <c r="EA678" s="241"/>
      <c r="EB678" s="241"/>
      <c r="EC678" s="241"/>
      <c r="ED678" s="241"/>
      <c r="EE678" s="241"/>
      <c r="EF678" s="241"/>
      <c r="EG678" s="241"/>
      <c r="EH678" s="241"/>
      <c r="EI678" s="241"/>
      <c r="EJ678" s="241"/>
      <c r="EK678" s="241"/>
      <c r="EL678" s="241"/>
      <c r="EM678" s="241"/>
      <c r="EN678" s="241"/>
      <c r="EO678" s="241"/>
      <c r="EP678" s="241"/>
      <c r="EQ678" s="241"/>
      <c r="ER678" s="241"/>
      <c r="ES678" s="241"/>
      <c r="ET678" s="241"/>
      <c r="EU678" s="241"/>
      <c r="EV678" s="241"/>
      <c r="EW678" s="241"/>
      <c r="EX678" s="241"/>
      <c r="EY678" s="241"/>
      <c r="EZ678" s="241"/>
      <c r="FA678" s="241"/>
      <c r="FB678" s="241"/>
      <c r="FC678" s="241"/>
      <c r="FD678" s="241"/>
      <c r="FE678" s="241"/>
      <c r="FF678" s="241"/>
      <c r="FG678" s="241"/>
      <c r="FH678" s="241"/>
      <c r="FI678" s="241"/>
      <c r="FJ678" s="241"/>
      <c r="FK678" s="241"/>
      <c r="FL678" s="241"/>
      <c r="FM678" s="241"/>
      <c r="FN678" s="241"/>
      <c r="FO678" s="241"/>
      <c r="FP678" s="241"/>
      <c r="FQ678" s="241"/>
      <c r="FR678" s="241"/>
      <c r="FS678" s="241"/>
      <c r="FT678" s="241"/>
      <c r="FU678" s="241"/>
      <c r="FV678" s="241"/>
      <c r="FW678" s="241"/>
      <c r="FX678" s="241"/>
      <c r="FY678" s="241"/>
      <c r="FZ678" s="241"/>
      <c r="GA678" s="241"/>
      <c r="GB678" s="241"/>
      <c r="GC678" s="241"/>
      <c r="GD678" s="241"/>
      <c r="GE678" s="241"/>
      <c r="GF678" s="241"/>
      <c r="GG678" s="241"/>
      <c r="GH678" s="241"/>
      <c r="GI678" s="241"/>
      <c r="GJ678" s="241"/>
      <c r="GK678" s="241"/>
      <c r="GL678" s="241"/>
      <c r="GM678" s="241"/>
      <c r="GN678" s="241"/>
      <c r="GO678" s="241"/>
      <c r="GP678" s="241"/>
      <c r="GQ678" s="241"/>
      <c r="GR678" s="241"/>
      <c r="GS678" s="241"/>
      <c r="GT678" s="241"/>
      <c r="GU678" s="241"/>
      <c r="GV678" s="241"/>
      <c r="GW678" s="241"/>
      <c r="GX678" s="241"/>
      <c r="GY678" s="241"/>
      <c r="GZ678" s="241"/>
      <c r="HA678" s="241"/>
      <c r="HB678" s="241"/>
      <c r="HC678" s="241"/>
      <c r="HD678" s="241"/>
      <c r="HE678" s="241"/>
      <c r="HF678" s="241"/>
    </row>
    <row r="679" spans="1:214" s="299" customFormat="1" ht="15" customHeight="1">
      <c r="A679" s="240"/>
      <c r="B679" s="241"/>
      <c r="C679" s="241"/>
      <c r="D679" s="241"/>
      <c r="E679" s="241"/>
      <c r="F679" s="241"/>
      <c r="G679" s="241"/>
      <c r="H679" s="241"/>
      <c r="I679" s="241"/>
      <c r="J679" s="241"/>
      <c r="K679" s="241"/>
      <c r="L679" s="241"/>
      <c r="M679" s="241"/>
      <c r="N679" s="241"/>
      <c r="O679" s="241"/>
      <c r="P679" s="241"/>
      <c r="Q679" s="241"/>
      <c r="R679" s="241"/>
      <c r="S679" s="241"/>
      <c r="T679" s="241"/>
      <c r="U679" s="241" t="s">
        <v>863</v>
      </c>
      <c r="V679" s="241"/>
      <c r="W679" s="241"/>
      <c r="X679" s="241"/>
      <c r="Y679" s="241"/>
      <c r="Z679" s="241"/>
      <c r="AA679" s="241"/>
      <c r="AB679" s="241"/>
      <c r="AC679" s="241" t="s">
        <v>325</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c r="EN679" s="241"/>
      <c r="EO679" s="241"/>
      <c r="EP679" s="241"/>
      <c r="EQ679" s="241"/>
      <c r="ER679" s="241"/>
      <c r="ES679" s="241"/>
      <c r="ET679" s="241"/>
      <c r="EU679" s="241"/>
      <c r="EV679" s="241"/>
      <c r="EW679" s="241"/>
      <c r="EX679" s="241"/>
      <c r="EY679" s="241"/>
      <c r="EZ679" s="241"/>
      <c r="FA679" s="241"/>
      <c r="FB679" s="241"/>
      <c r="FC679" s="241"/>
      <c r="FD679" s="241"/>
      <c r="FE679" s="241"/>
      <c r="FF679" s="241"/>
      <c r="FG679" s="241"/>
      <c r="FH679" s="241"/>
      <c r="FI679" s="241"/>
      <c r="FJ679" s="241"/>
      <c r="FK679" s="241"/>
      <c r="FL679" s="241"/>
      <c r="FM679" s="241"/>
      <c r="FN679" s="241"/>
      <c r="FO679" s="241"/>
      <c r="FP679" s="241"/>
      <c r="FQ679" s="241"/>
      <c r="FR679" s="241"/>
      <c r="FS679" s="241"/>
      <c r="FT679" s="241"/>
      <c r="FU679" s="241"/>
      <c r="FV679" s="241"/>
      <c r="FW679" s="241"/>
      <c r="FX679" s="241"/>
      <c r="FY679" s="241"/>
      <c r="FZ679" s="241"/>
      <c r="GA679" s="241"/>
      <c r="GB679" s="241"/>
      <c r="GC679" s="241"/>
      <c r="GD679" s="241"/>
      <c r="GE679" s="241"/>
      <c r="GF679" s="241"/>
      <c r="GG679" s="241"/>
      <c r="GH679" s="241"/>
      <c r="GI679" s="241"/>
      <c r="GJ679" s="241"/>
      <c r="GK679" s="241"/>
      <c r="GL679" s="241"/>
      <c r="GM679" s="241"/>
      <c r="GN679" s="241"/>
      <c r="GO679" s="241"/>
      <c r="GP679" s="241"/>
      <c r="GQ679" s="241"/>
      <c r="GR679" s="241"/>
      <c r="GS679" s="241"/>
      <c r="GT679" s="241"/>
      <c r="GU679" s="241"/>
      <c r="GV679" s="241"/>
      <c r="GW679" s="241"/>
      <c r="GX679" s="241"/>
      <c r="GY679" s="241"/>
      <c r="GZ679" s="241"/>
      <c r="HA679" s="241"/>
      <c r="HB679" s="241"/>
      <c r="HC679" s="241"/>
      <c r="HD679" s="241"/>
      <c r="HE679" s="241"/>
      <c r="HF679" s="241"/>
    </row>
    <row r="680" spans="1:214" s="299" customFormat="1" ht="15" customHeight="1">
      <c r="A680" s="240"/>
      <c r="B680" s="241"/>
      <c r="C680" s="241"/>
      <c r="D680" s="241"/>
      <c r="E680" s="241"/>
      <c r="F680" s="241"/>
      <c r="G680" s="241"/>
      <c r="H680" s="241"/>
      <c r="I680" s="241"/>
      <c r="J680" s="241"/>
      <c r="K680" s="241"/>
      <c r="L680" s="241"/>
      <c r="M680" s="241"/>
      <c r="N680" s="241"/>
      <c r="O680" s="241"/>
      <c r="P680" s="241"/>
      <c r="Q680" s="241"/>
      <c r="R680" s="241"/>
      <c r="S680" s="241"/>
      <c r="T680" s="241"/>
      <c r="U680" s="241" t="s">
        <v>864</v>
      </c>
      <c r="V680" s="241"/>
      <c r="W680" s="241"/>
      <c r="X680" s="241"/>
      <c r="Y680" s="241"/>
      <c r="Z680" s="241"/>
      <c r="AA680" s="241"/>
      <c r="AB680" s="241"/>
      <c r="AC680" s="241" t="s">
        <v>386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1"/>
      <c r="EE680" s="241"/>
      <c r="EF680" s="241"/>
      <c r="EG680" s="241"/>
      <c r="EH680" s="241"/>
      <c r="EI680" s="241"/>
      <c r="EJ680" s="241"/>
      <c r="EK680" s="241"/>
      <c r="EL680" s="241"/>
      <c r="EM680" s="241"/>
      <c r="EN680" s="241"/>
      <c r="EO680" s="241"/>
      <c r="EP680" s="241"/>
      <c r="EQ680" s="241"/>
      <c r="ER680" s="241"/>
      <c r="ES680" s="241"/>
      <c r="ET680" s="241"/>
      <c r="EU680" s="241"/>
      <c r="EV680" s="241"/>
      <c r="EW680" s="241"/>
      <c r="EX680" s="241"/>
      <c r="EY680" s="241"/>
      <c r="EZ680" s="241"/>
      <c r="FA680" s="241"/>
      <c r="FB680" s="241"/>
      <c r="FC680" s="241"/>
      <c r="FD680" s="241"/>
      <c r="FE680" s="241"/>
      <c r="FF680" s="241"/>
      <c r="FG680" s="241"/>
      <c r="FH680" s="241"/>
      <c r="FI680" s="241"/>
      <c r="FJ680" s="241"/>
      <c r="FK680" s="241"/>
      <c r="FL680" s="241"/>
      <c r="FM680" s="241"/>
      <c r="FN680" s="241"/>
      <c r="FO680" s="241"/>
      <c r="FP680" s="241"/>
      <c r="FQ680" s="241"/>
      <c r="FR680" s="241"/>
      <c r="FS680" s="241"/>
      <c r="FT680" s="241"/>
      <c r="FU680" s="241"/>
      <c r="FV680" s="241"/>
      <c r="FW680" s="241"/>
      <c r="FX680" s="241"/>
      <c r="FY680" s="241"/>
      <c r="FZ680" s="241"/>
      <c r="GA680" s="241"/>
      <c r="GB680" s="241"/>
      <c r="GC680" s="241"/>
      <c r="GD680" s="241"/>
      <c r="GE680" s="241"/>
      <c r="GF680" s="241"/>
      <c r="GG680" s="241"/>
      <c r="GH680" s="241"/>
      <c r="GI680" s="241"/>
      <c r="GJ680" s="241"/>
      <c r="GK680" s="241"/>
      <c r="GL680" s="241"/>
      <c r="GM680" s="241"/>
      <c r="GN680" s="241"/>
      <c r="GO680" s="241"/>
      <c r="GP680" s="241"/>
      <c r="GQ680" s="241"/>
      <c r="GR680" s="241"/>
      <c r="GS680" s="241"/>
      <c r="GT680" s="241"/>
      <c r="GU680" s="241"/>
      <c r="GV680" s="241"/>
      <c r="GW680" s="241"/>
      <c r="GX680" s="241"/>
      <c r="GY680" s="241"/>
      <c r="GZ680" s="241"/>
      <c r="HA680" s="241"/>
      <c r="HB680" s="241"/>
      <c r="HC680" s="241"/>
      <c r="HD680" s="241"/>
      <c r="HE680" s="241"/>
      <c r="HF680" s="241"/>
    </row>
    <row r="681" spans="1:214" s="299" customFormat="1" ht="15" customHeight="1">
      <c r="A681" s="240"/>
      <c r="B681" s="241"/>
      <c r="C681" s="241"/>
      <c r="D681" s="241"/>
      <c r="E681" s="241"/>
      <c r="F681" s="241"/>
      <c r="G681" s="241"/>
      <c r="H681" s="241"/>
      <c r="I681" s="241"/>
      <c r="J681" s="241"/>
      <c r="K681" s="241"/>
      <c r="L681" s="241"/>
      <c r="M681" s="241"/>
      <c r="N681" s="241"/>
      <c r="O681" s="241"/>
      <c r="P681" s="241"/>
      <c r="Q681" s="241"/>
      <c r="R681" s="241"/>
      <c r="S681" s="241"/>
      <c r="T681" s="241"/>
      <c r="U681" s="241" t="s">
        <v>865</v>
      </c>
      <c r="V681" s="241"/>
      <c r="W681" s="241"/>
      <c r="X681" s="241"/>
      <c r="Y681" s="241"/>
      <c r="Z681" s="241"/>
      <c r="AA681" s="241"/>
      <c r="AB681" s="241"/>
      <c r="AC681" s="241" t="s">
        <v>309</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c r="DV681" s="241"/>
      <c r="DW681" s="241"/>
      <c r="DX681" s="241"/>
      <c r="DY681" s="241"/>
      <c r="DZ681" s="241"/>
      <c r="EA681" s="241"/>
      <c r="EB681" s="241"/>
      <c r="EC681" s="241"/>
      <c r="ED681" s="241"/>
      <c r="EE681" s="241"/>
      <c r="EF681" s="241"/>
      <c r="EG681" s="241"/>
      <c r="EH681" s="241"/>
      <c r="EI681" s="241"/>
      <c r="EJ681" s="241"/>
      <c r="EK681" s="241"/>
      <c r="EL681" s="241"/>
      <c r="EM681" s="241"/>
      <c r="EN681" s="241"/>
      <c r="EO681" s="241"/>
      <c r="EP681" s="241"/>
      <c r="EQ681" s="241"/>
      <c r="ER681" s="241"/>
      <c r="ES681" s="241"/>
      <c r="ET681" s="241"/>
      <c r="EU681" s="241"/>
      <c r="EV681" s="241"/>
      <c r="EW681" s="241"/>
      <c r="EX681" s="241"/>
      <c r="EY681" s="241"/>
      <c r="EZ681" s="241"/>
      <c r="FA681" s="241"/>
      <c r="FB681" s="241"/>
      <c r="FC681" s="241"/>
      <c r="FD681" s="241"/>
      <c r="FE681" s="241"/>
      <c r="FF681" s="241"/>
      <c r="FG681" s="241"/>
      <c r="FH681" s="241"/>
      <c r="FI681" s="241"/>
      <c r="FJ681" s="241"/>
      <c r="FK681" s="241"/>
      <c r="FL681" s="241"/>
      <c r="FM681" s="241"/>
      <c r="FN681" s="241"/>
      <c r="FO681" s="241"/>
      <c r="FP681" s="241"/>
      <c r="FQ681" s="241"/>
      <c r="FR681" s="241"/>
      <c r="FS681" s="241"/>
      <c r="FT681" s="241"/>
      <c r="FU681" s="241"/>
      <c r="FV681" s="241"/>
      <c r="FW681" s="241"/>
      <c r="FX681" s="241"/>
      <c r="FY681" s="241"/>
      <c r="FZ681" s="241"/>
      <c r="GA681" s="241"/>
      <c r="GB681" s="241"/>
      <c r="GC681" s="241"/>
      <c r="GD681" s="241"/>
      <c r="GE681" s="241"/>
      <c r="GF681" s="241"/>
      <c r="GG681" s="241"/>
      <c r="GH681" s="241"/>
      <c r="GI681" s="241"/>
      <c r="GJ681" s="241"/>
      <c r="GK681" s="241"/>
      <c r="GL681" s="241"/>
      <c r="GM681" s="241"/>
      <c r="GN681" s="241"/>
      <c r="GO681" s="241"/>
      <c r="GP681" s="241"/>
      <c r="GQ681" s="241"/>
      <c r="GR681" s="241"/>
      <c r="GS681" s="241"/>
      <c r="GT681" s="241"/>
      <c r="GU681" s="241"/>
      <c r="GV681" s="241"/>
      <c r="GW681" s="241"/>
      <c r="GX681" s="241"/>
      <c r="GY681" s="241"/>
      <c r="GZ681" s="241"/>
      <c r="HA681" s="241"/>
      <c r="HB681" s="241"/>
      <c r="HC681" s="241"/>
      <c r="HD681" s="241"/>
      <c r="HE681" s="241"/>
      <c r="HF681" s="241"/>
    </row>
    <row r="682" spans="1:214" s="299" customFormat="1" ht="15" customHeight="1">
      <c r="A682" s="240"/>
      <c r="B682" s="241"/>
      <c r="C682" s="241"/>
      <c r="D682" s="241"/>
      <c r="E682" s="241"/>
      <c r="F682" s="241"/>
      <c r="G682" s="241"/>
      <c r="H682" s="241"/>
      <c r="I682" s="241"/>
      <c r="J682" s="241"/>
      <c r="K682" s="241"/>
      <c r="L682" s="241"/>
      <c r="M682" s="241"/>
      <c r="N682" s="241"/>
      <c r="O682" s="241"/>
      <c r="P682" s="241"/>
      <c r="Q682" s="241"/>
      <c r="R682" s="241"/>
      <c r="S682" s="241"/>
      <c r="T682" s="241"/>
      <c r="U682" s="241" t="s">
        <v>866</v>
      </c>
      <c r="V682" s="241"/>
      <c r="W682" s="241"/>
      <c r="X682" s="241"/>
      <c r="Y682" s="241"/>
      <c r="Z682" s="241"/>
      <c r="AA682" s="241"/>
      <c r="AB682" s="241"/>
      <c r="AC682" s="241" t="s">
        <v>309</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c r="DV682" s="241"/>
      <c r="DW682" s="241"/>
      <c r="DX682" s="241"/>
      <c r="DY682" s="241"/>
      <c r="DZ682" s="241"/>
      <c r="EA682" s="241"/>
      <c r="EB682" s="241"/>
      <c r="EC682" s="241"/>
      <c r="ED682" s="241"/>
      <c r="EE682" s="241"/>
      <c r="EF682" s="241"/>
      <c r="EG682" s="241"/>
      <c r="EH682" s="241"/>
      <c r="EI682" s="241"/>
      <c r="EJ682" s="241"/>
      <c r="EK682" s="241"/>
      <c r="EL682" s="241"/>
      <c r="EM682" s="241"/>
      <c r="EN682" s="241"/>
      <c r="EO682" s="241"/>
      <c r="EP682" s="241"/>
      <c r="EQ682" s="241"/>
      <c r="ER682" s="241"/>
      <c r="ES682" s="241"/>
      <c r="ET682" s="241"/>
      <c r="EU682" s="241"/>
      <c r="EV682" s="241"/>
      <c r="EW682" s="241"/>
      <c r="EX682" s="241"/>
      <c r="EY682" s="241"/>
      <c r="EZ682" s="241"/>
      <c r="FA682" s="241"/>
      <c r="FB682" s="241"/>
      <c r="FC682" s="241"/>
      <c r="FD682" s="241"/>
      <c r="FE682" s="241"/>
      <c r="FF682" s="241"/>
      <c r="FG682" s="241"/>
      <c r="FH682" s="241"/>
      <c r="FI682" s="241"/>
      <c r="FJ682" s="241"/>
      <c r="FK682" s="241"/>
      <c r="FL682" s="241"/>
      <c r="FM682" s="241"/>
      <c r="FN682" s="241"/>
      <c r="FO682" s="241"/>
      <c r="FP682" s="241"/>
      <c r="FQ682" s="241"/>
      <c r="FR682" s="241"/>
      <c r="FS682" s="241"/>
      <c r="FT682" s="241"/>
      <c r="FU682" s="241"/>
      <c r="FV682" s="241"/>
      <c r="FW682" s="241"/>
      <c r="FX682" s="241"/>
      <c r="FY682" s="241"/>
      <c r="FZ682" s="241"/>
      <c r="GA682" s="241"/>
      <c r="GB682" s="241"/>
      <c r="GC682" s="241"/>
      <c r="GD682" s="241"/>
      <c r="GE682" s="241"/>
      <c r="GF682" s="241"/>
      <c r="GG682" s="241"/>
      <c r="GH682" s="241"/>
      <c r="GI682" s="241"/>
      <c r="GJ682" s="241"/>
      <c r="GK682" s="241"/>
      <c r="GL682" s="241"/>
      <c r="GM682" s="241"/>
      <c r="GN682" s="241"/>
      <c r="GO682" s="241"/>
      <c r="GP682" s="241"/>
      <c r="GQ682" s="241"/>
      <c r="GR682" s="241"/>
      <c r="GS682" s="241"/>
      <c r="GT682" s="241"/>
      <c r="GU682" s="241"/>
      <c r="GV682" s="241"/>
      <c r="GW682" s="241"/>
      <c r="GX682" s="241"/>
      <c r="GY682" s="241"/>
      <c r="GZ682" s="241"/>
      <c r="HA682" s="241"/>
      <c r="HB682" s="241"/>
      <c r="HC682" s="241"/>
      <c r="HD682" s="241"/>
      <c r="HE682" s="241"/>
      <c r="HF682" s="241"/>
    </row>
    <row r="683" spans="1:214" s="299" customFormat="1" ht="15" customHeight="1">
      <c r="A683" s="240"/>
      <c r="B683" s="241"/>
      <c r="C683" s="241"/>
      <c r="D683" s="241"/>
      <c r="E683" s="241"/>
      <c r="F683" s="241"/>
      <c r="G683" s="241"/>
      <c r="H683" s="241"/>
      <c r="I683" s="241"/>
      <c r="J683" s="241"/>
      <c r="K683" s="241"/>
      <c r="L683" s="241"/>
      <c r="M683" s="241"/>
      <c r="N683" s="241"/>
      <c r="O683" s="241"/>
      <c r="P683" s="241"/>
      <c r="Q683" s="241"/>
      <c r="R683" s="241"/>
      <c r="S683" s="241"/>
      <c r="T683" s="241"/>
      <c r="U683" s="241" t="s">
        <v>867</v>
      </c>
      <c r="V683" s="241"/>
      <c r="W683" s="241"/>
      <c r="X683" s="241"/>
      <c r="Y683" s="241"/>
      <c r="Z683" s="241"/>
      <c r="AA683" s="241"/>
      <c r="AB683" s="241"/>
      <c r="AC683" s="241" t="s">
        <v>313</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c r="EN683" s="241"/>
      <c r="EO683" s="241"/>
      <c r="EP683" s="241"/>
      <c r="EQ683" s="241"/>
      <c r="ER683" s="241"/>
      <c r="ES683" s="241"/>
      <c r="ET683" s="241"/>
      <c r="EU683" s="241"/>
      <c r="EV683" s="241"/>
      <c r="EW683" s="241"/>
      <c r="EX683" s="241"/>
      <c r="EY683" s="241"/>
      <c r="EZ683" s="241"/>
      <c r="FA683" s="241"/>
      <c r="FB683" s="241"/>
      <c r="FC683" s="241"/>
      <c r="FD683" s="241"/>
      <c r="FE683" s="241"/>
      <c r="FF683" s="241"/>
      <c r="FG683" s="241"/>
      <c r="FH683" s="241"/>
      <c r="FI683" s="241"/>
      <c r="FJ683" s="241"/>
      <c r="FK683" s="241"/>
      <c r="FL683" s="241"/>
      <c r="FM683" s="241"/>
      <c r="FN683" s="241"/>
      <c r="FO683" s="241"/>
      <c r="FP683" s="241"/>
      <c r="FQ683" s="241"/>
      <c r="FR683" s="241"/>
      <c r="FS683" s="241"/>
      <c r="FT683" s="241"/>
      <c r="FU683" s="241"/>
      <c r="FV683" s="241"/>
      <c r="FW683" s="241"/>
      <c r="FX683" s="241"/>
      <c r="FY683" s="241"/>
      <c r="FZ683" s="241"/>
      <c r="GA683" s="241"/>
      <c r="GB683" s="241"/>
      <c r="GC683" s="241"/>
      <c r="GD683" s="241"/>
      <c r="GE683" s="241"/>
      <c r="GF683" s="241"/>
      <c r="GG683" s="241"/>
      <c r="GH683" s="241"/>
      <c r="GI683" s="241"/>
      <c r="GJ683" s="241"/>
      <c r="GK683" s="241"/>
      <c r="GL683" s="241"/>
      <c r="GM683" s="241"/>
      <c r="GN683" s="241"/>
      <c r="GO683" s="241"/>
      <c r="GP683" s="241"/>
      <c r="GQ683" s="241"/>
      <c r="GR683" s="241"/>
      <c r="GS683" s="241"/>
      <c r="GT683" s="241"/>
      <c r="GU683" s="241"/>
      <c r="GV683" s="241"/>
      <c r="GW683" s="241"/>
      <c r="GX683" s="241"/>
      <c r="GY683" s="241"/>
      <c r="GZ683" s="241"/>
      <c r="HA683" s="241"/>
      <c r="HB683" s="241"/>
      <c r="HC683" s="241"/>
      <c r="HD683" s="241"/>
      <c r="HE683" s="241"/>
      <c r="HF683" s="241"/>
    </row>
    <row r="684" spans="1:214" s="299" customFormat="1" ht="15" customHeight="1">
      <c r="A684" s="240"/>
      <c r="B684" s="241"/>
      <c r="C684" s="241"/>
      <c r="D684" s="241"/>
      <c r="E684" s="241"/>
      <c r="F684" s="241"/>
      <c r="G684" s="241"/>
      <c r="H684" s="241"/>
      <c r="I684" s="241"/>
      <c r="J684" s="241"/>
      <c r="K684" s="241"/>
      <c r="L684" s="241"/>
      <c r="M684" s="241"/>
      <c r="N684" s="241"/>
      <c r="O684" s="241"/>
      <c r="P684" s="241"/>
      <c r="Q684" s="241"/>
      <c r="R684" s="241"/>
      <c r="S684" s="241"/>
      <c r="T684" s="241"/>
      <c r="U684" s="241" t="s">
        <v>868</v>
      </c>
      <c r="V684" s="241"/>
      <c r="W684" s="241"/>
      <c r="X684" s="241"/>
      <c r="Y684" s="241"/>
      <c r="Z684" s="241"/>
      <c r="AA684" s="241"/>
      <c r="AB684" s="241"/>
      <c r="AC684" s="241" t="s">
        <v>313</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c r="DV684" s="241"/>
      <c r="DW684" s="241"/>
      <c r="DX684" s="241"/>
      <c r="DY684" s="241"/>
      <c r="DZ684" s="241"/>
      <c r="EA684" s="241"/>
      <c r="EB684" s="241"/>
      <c r="EC684" s="241"/>
      <c r="ED684" s="241"/>
      <c r="EE684" s="241"/>
      <c r="EF684" s="241"/>
      <c r="EG684" s="241"/>
      <c r="EH684" s="241"/>
      <c r="EI684" s="241"/>
      <c r="EJ684" s="241"/>
      <c r="EK684" s="241"/>
      <c r="EL684" s="241"/>
      <c r="EM684" s="241"/>
      <c r="EN684" s="241"/>
      <c r="EO684" s="241"/>
      <c r="EP684" s="241"/>
      <c r="EQ684" s="241"/>
      <c r="ER684" s="241"/>
      <c r="ES684" s="241"/>
      <c r="ET684" s="241"/>
      <c r="EU684" s="241"/>
      <c r="EV684" s="241"/>
      <c r="EW684" s="241"/>
      <c r="EX684" s="241"/>
      <c r="EY684" s="241"/>
      <c r="EZ684" s="241"/>
      <c r="FA684" s="241"/>
      <c r="FB684" s="241"/>
      <c r="FC684" s="241"/>
      <c r="FD684" s="241"/>
      <c r="FE684" s="241"/>
      <c r="FF684" s="241"/>
      <c r="FG684" s="241"/>
      <c r="FH684" s="241"/>
      <c r="FI684" s="241"/>
      <c r="FJ684" s="241"/>
      <c r="FK684" s="241"/>
      <c r="FL684" s="241"/>
      <c r="FM684" s="241"/>
      <c r="FN684" s="241"/>
      <c r="FO684" s="241"/>
      <c r="FP684" s="241"/>
      <c r="FQ684" s="241"/>
      <c r="FR684" s="241"/>
      <c r="FS684" s="241"/>
      <c r="FT684" s="241"/>
      <c r="FU684" s="241"/>
      <c r="FV684" s="241"/>
      <c r="FW684" s="241"/>
      <c r="FX684" s="241"/>
      <c r="FY684" s="241"/>
      <c r="FZ684" s="241"/>
      <c r="GA684" s="241"/>
      <c r="GB684" s="241"/>
      <c r="GC684" s="241"/>
      <c r="GD684" s="241"/>
      <c r="GE684" s="241"/>
      <c r="GF684" s="241"/>
      <c r="GG684" s="241"/>
      <c r="GH684" s="241"/>
      <c r="GI684" s="241"/>
      <c r="GJ684" s="241"/>
      <c r="GK684" s="241"/>
      <c r="GL684" s="241"/>
      <c r="GM684" s="241"/>
      <c r="GN684" s="241"/>
      <c r="GO684" s="241"/>
      <c r="GP684" s="241"/>
      <c r="GQ684" s="241"/>
      <c r="GR684" s="241"/>
      <c r="GS684" s="241"/>
      <c r="GT684" s="241"/>
      <c r="GU684" s="241"/>
      <c r="GV684" s="241"/>
      <c r="GW684" s="241"/>
      <c r="GX684" s="241"/>
      <c r="GY684" s="241"/>
      <c r="GZ684" s="241"/>
      <c r="HA684" s="241"/>
      <c r="HB684" s="241"/>
      <c r="HC684" s="241"/>
      <c r="HD684" s="241"/>
      <c r="HE684" s="241"/>
      <c r="HF684" s="241"/>
    </row>
    <row r="685" spans="1:214" s="299" customFormat="1" ht="15" customHeight="1">
      <c r="A685" s="240"/>
      <c r="B685" s="241"/>
      <c r="C685" s="241"/>
      <c r="D685" s="241"/>
      <c r="E685" s="241"/>
      <c r="F685" s="241"/>
      <c r="G685" s="241"/>
      <c r="H685" s="241"/>
      <c r="I685" s="241"/>
      <c r="J685" s="241"/>
      <c r="K685" s="241"/>
      <c r="L685" s="241"/>
      <c r="M685" s="241"/>
      <c r="N685" s="241"/>
      <c r="O685" s="241"/>
      <c r="P685" s="241"/>
      <c r="Q685" s="241"/>
      <c r="R685" s="241"/>
      <c r="S685" s="241"/>
      <c r="T685" s="241"/>
      <c r="U685" s="241" t="s">
        <v>869</v>
      </c>
      <c r="V685" s="241"/>
      <c r="W685" s="241"/>
      <c r="X685" s="241"/>
      <c r="Y685" s="241"/>
      <c r="Z685" s="241"/>
      <c r="AA685" s="241"/>
      <c r="AB685" s="241"/>
      <c r="AC685" s="241" t="s">
        <v>316</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c r="DV685" s="241"/>
      <c r="DW685" s="241"/>
      <c r="DX685" s="241"/>
      <c r="DY685" s="241"/>
      <c r="DZ685" s="241"/>
      <c r="EA685" s="241"/>
      <c r="EB685" s="241"/>
      <c r="EC685" s="241"/>
      <c r="ED685" s="241"/>
      <c r="EE685" s="241"/>
      <c r="EF685" s="241"/>
      <c r="EG685" s="241"/>
      <c r="EH685" s="241"/>
      <c r="EI685" s="241"/>
      <c r="EJ685" s="241"/>
      <c r="EK685" s="241"/>
      <c r="EL685" s="241"/>
      <c r="EM685" s="241"/>
      <c r="EN685" s="241"/>
      <c r="EO685" s="241"/>
      <c r="EP685" s="241"/>
      <c r="EQ685" s="241"/>
      <c r="ER685" s="241"/>
      <c r="ES685" s="241"/>
      <c r="ET685" s="241"/>
      <c r="EU685" s="241"/>
      <c r="EV685" s="241"/>
      <c r="EW685" s="241"/>
      <c r="EX685" s="241"/>
      <c r="EY685" s="241"/>
      <c r="EZ685" s="241"/>
      <c r="FA685" s="241"/>
      <c r="FB685" s="241"/>
      <c r="FC685" s="241"/>
      <c r="FD685" s="241"/>
      <c r="FE685" s="241"/>
      <c r="FF685" s="241"/>
      <c r="FG685" s="241"/>
      <c r="FH685" s="241"/>
      <c r="FI685" s="241"/>
      <c r="FJ685" s="241"/>
      <c r="FK685" s="241"/>
      <c r="FL685" s="241"/>
      <c r="FM685" s="241"/>
      <c r="FN685" s="241"/>
      <c r="FO685" s="241"/>
      <c r="FP685" s="241"/>
      <c r="FQ685" s="241"/>
      <c r="FR685" s="241"/>
      <c r="FS685" s="241"/>
      <c r="FT685" s="241"/>
      <c r="FU685" s="241"/>
      <c r="FV685" s="241"/>
      <c r="FW685" s="241"/>
      <c r="FX685" s="241"/>
      <c r="FY685" s="241"/>
      <c r="FZ685" s="241"/>
      <c r="GA685" s="241"/>
      <c r="GB685" s="241"/>
      <c r="GC685" s="241"/>
      <c r="GD685" s="241"/>
      <c r="GE685" s="241"/>
      <c r="GF685" s="241"/>
      <c r="GG685" s="241"/>
      <c r="GH685" s="241"/>
      <c r="GI685" s="241"/>
      <c r="GJ685" s="241"/>
      <c r="GK685" s="241"/>
      <c r="GL685" s="241"/>
      <c r="GM685" s="241"/>
      <c r="GN685" s="241"/>
      <c r="GO685" s="241"/>
      <c r="GP685" s="241"/>
      <c r="GQ685" s="241"/>
      <c r="GR685" s="241"/>
      <c r="GS685" s="241"/>
      <c r="GT685" s="241"/>
      <c r="GU685" s="241"/>
      <c r="GV685" s="241"/>
      <c r="GW685" s="241"/>
      <c r="GX685" s="241"/>
      <c r="GY685" s="241"/>
      <c r="GZ685" s="241"/>
      <c r="HA685" s="241"/>
      <c r="HB685" s="241"/>
      <c r="HC685" s="241"/>
      <c r="HD685" s="241"/>
      <c r="HE685" s="241"/>
      <c r="HF685" s="241"/>
    </row>
    <row r="686" spans="1:214" s="299" customFormat="1" ht="15" customHeight="1">
      <c r="A686" s="240"/>
      <c r="B686" s="241"/>
      <c r="C686" s="241"/>
      <c r="D686" s="241"/>
      <c r="E686" s="241"/>
      <c r="F686" s="241"/>
      <c r="G686" s="241"/>
      <c r="H686" s="241"/>
      <c r="I686" s="241"/>
      <c r="J686" s="241"/>
      <c r="K686" s="241"/>
      <c r="L686" s="241"/>
      <c r="M686" s="241"/>
      <c r="N686" s="241"/>
      <c r="O686" s="241"/>
      <c r="P686" s="241"/>
      <c r="Q686" s="241"/>
      <c r="R686" s="241"/>
      <c r="S686" s="241"/>
      <c r="T686" s="241"/>
      <c r="U686" s="241" t="s">
        <v>870</v>
      </c>
      <c r="V686" s="241"/>
      <c r="W686" s="241"/>
      <c r="X686" s="241"/>
      <c r="Y686" s="241"/>
      <c r="Z686" s="241"/>
      <c r="AA686" s="241"/>
      <c r="AB686" s="241"/>
      <c r="AC686" s="241" t="s">
        <v>316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c r="DV686" s="241"/>
      <c r="DW686" s="241"/>
      <c r="DX686" s="241"/>
      <c r="DY686" s="241"/>
      <c r="DZ686" s="241"/>
      <c r="EA686" s="241"/>
      <c r="EB686" s="241"/>
      <c r="EC686" s="241"/>
      <c r="ED686" s="241"/>
      <c r="EE686" s="241"/>
      <c r="EF686" s="241"/>
      <c r="EG686" s="241"/>
      <c r="EH686" s="241"/>
      <c r="EI686" s="241"/>
      <c r="EJ686" s="241"/>
      <c r="EK686" s="241"/>
      <c r="EL686" s="241"/>
      <c r="EM686" s="241"/>
      <c r="EN686" s="241"/>
      <c r="EO686" s="241"/>
      <c r="EP686" s="241"/>
      <c r="EQ686" s="241"/>
      <c r="ER686" s="241"/>
      <c r="ES686" s="241"/>
      <c r="ET686" s="241"/>
      <c r="EU686" s="241"/>
      <c r="EV686" s="241"/>
      <c r="EW686" s="241"/>
      <c r="EX686" s="241"/>
      <c r="EY686" s="241"/>
      <c r="EZ686" s="241"/>
      <c r="FA686" s="241"/>
      <c r="FB686" s="241"/>
      <c r="FC686" s="241"/>
      <c r="FD686" s="241"/>
      <c r="FE686" s="241"/>
      <c r="FF686" s="241"/>
      <c r="FG686" s="241"/>
      <c r="FH686" s="241"/>
      <c r="FI686" s="241"/>
      <c r="FJ686" s="241"/>
      <c r="FK686" s="241"/>
      <c r="FL686" s="241"/>
      <c r="FM686" s="241"/>
      <c r="FN686" s="241"/>
      <c r="FO686" s="241"/>
      <c r="FP686" s="241"/>
      <c r="FQ686" s="241"/>
      <c r="FR686" s="241"/>
      <c r="FS686" s="241"/>
      <c r="FT686" s="241"/>
      <c r="FU686" s="241"/>
      <c r="FV686" s="241"/>
      <c r="FW686" s="241"/>
      <c r="FX686" s="241"/>
      <c r="FY686" s="241"/>
      <c r="FZ686" s="241"/>
      <c r="GA686" s="241"/>
      <c r="GB686" s="241"/>
      <c r="GC686" s="241"/>
      <c r="GD686" s="241"/>
      <c r="GE686" s="241"/>
      <c r="GF686" s="241"/>
      <c r="GG686" s="241"/>
      <c r="GH686" s="241"/>
      <c r="GI686" s="241"/>
      <c r="GJ686" s="241"/>
      <c r="GK686" s="241"/>
      <c r="GL686" s="241"/>
      <c r="GM686" s="241"/>
      <c r="GN686" s="241"/>
      <c r="GO686" s="241"/>
      <c r="GP686" s="241"/>
      <c r="GQ686" s="241"/>
      <c r="GR686" s="241"/>
      <c r="GS686" s="241"/>
      <c r="GT686" s="241"/>
      <c r="GU686" s="241"/>
      <c r="GV686" s="241"/>
      <c r="GW686" s="241"/>
      <c r="GX686" s="241"/>
      <c r="GY686" s="241"/>
      <c r="GZ686" s="241"/>
      <c r="HA686" s="241"/>
      <c r="HB686" s="241"/>
      <c r="HC686" s="241"/>
      <c r="HD686" s="241"/>
      <c r="HE686" s="241"/>
      <c r="HF686" s="241"/>
    </row>
    <row r="687" spans="1:214" s="299" customFormat="1" ht="15" customHeight="1">
      <c r="A687" s="240"/>
      <c r="B687" s="241"/>
      <c r="C687" s="241"/>
      <c r="D687" s="241"/>
      <c r="E687" s="241"/>
      <c r="F687" s="241"/>
      <c r="G687" s="241"/>
      <c r="H687" s="241"/>
      <c r="I687" s="241"/>
      <c r="J687" s="241"/>
      <c r="K687" s="241"/>
      <c r="L687" s="241"/>
      <c r="M687" s="241"/>
      <c r="N687" s="241"/>
      <c r="O687" s="241"/>
      <c r="P687" s="241"/>
      <c r="Q687" s="241"/>
      <c r="R687" s="241"/>
      <c r="S687" s="241"/>
      <c r="T687" s="241"/>
      <c r="U687" s="241" t="s">
        <v>871</v>
      </c>
      <c r="V687" s="241"/>
      <c r="W687" s="241"/>
      <c r="X687" s="241"/>
      <c r="Y687" s="241"/>
      <c r="Z687" s="241"/>
      <c r="AA687" s="241"/>
      <c r="AB687" s="241"/>
      <c r="AC687" s="241" t="s">
        <v>316</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c r="DV687" s="241"/>
      <c r="DW687" s="241"/>
      <c r="DX687" s="241"/>
      <c r="DY687" s="241"/>
      <c r="DZ687" s="241"/>
      <c r="EA687" s="241"/>
      <c r="EB687" s="241"/>
      <c r="EC687" s="241"/>
      <c r="ED687" s="241"/>
      <c r="EE687" s="241"/>
      <c r="EF687" s="241"/>
      <c r="EG687" s="241"/>
      <c r="EH687" s="241"/>
      <c r="EI687" s="241"/>
      <c r="EJ687" s="241"/>
      <c r="EK687" s="241"/>
      <c r="EL687" s="241"/>
      <c r="EM687" s="241"/>
      <c r="EN687" s="241"/>
      <c r="EO687" s="241"/>
      <c r="EP687" s="241"/>
      <c r="EQ687" s="241"/>
      <c r="ER687" s="241"/>
      <c r="ES687" s="241"/>
      <c r="ET687" s="241"/>
      <c r="EU687" s="241"/>
      <c r="EV687" s="241"/>
      <c r="EW687" s="241"/>
      <c r="EX687" s="241"/>
      <c r="EY687" s="241"/>
      <c r="EZ687" s="241"/>
      <c r="FA687" s="241"/>
      <c r="FB687" s="241"/>
      <c r="FC687" s="241"/>
      <c r="FD687" s="241"/>
      <c r="FE687" s="241"/>
      <c r="FF687" s="241"/>
      <c r="FG687" s="241"/>
      <c r="FH687" s="241"/>
      <c r="FI687" s="241"/>
      <c r="FJ687" s="241"/>
      <c r="FK687" s="241"/>
      <c r="FL687" s="241"/>
      <c r="FM687" s="241"/>
      <c r="FN687" s="241"/>
      <c r="FO687" s="241"/>
      <c r="FP687" s="241"/>
      <c r="FQ687" s="241"/>
      <c r="FR687" s="241"/>
      <c r="FS687" s="241"/>
      <c r="FT687" s="241"/>
      <c r="FU687" s="241"/>
      <c r="FV687" s="241"/>
      <c r="FW687" s="241"/>
      <c r="FX687" s="241"/>
      <c r="FY687" s="241"/>
      <c r="FZ687" s="241"/>
      <c r="GA687" s="241"/>
      <c r="GB687" s="241"/>
      <c r="GC687" s="241"/>
      <c r="GD687" s="241"/>
      <c r="GE687" s="241"/>
      <c r="GF687" s="241"/>
      <c r="GG687" s="241"/>
      <c r="GH687" s="241"/>
      <c r="GI687" s="241"/>
      <c r="GJ687" s="241"/>
      <c r="GK687" s="241"/>
      <c r="GL687" s="241"/>
      <c r="GM687" s="241"/>
      <c r="GN687" s="241"/>
      <c r="GO687" s="241"/>
      <c r="GP687" s="241"/>
      <c r="GQ687" s="241"/>
      <c r="GR687" s="241"/>
      <c r="GS687" s="241"/>
      <c r="GT687" s="241"/>
      <c r="GU687" s="241"/>
      <c r="GV687" s="241"/>
      <c r="GW687" s="241"/>
      <c r="GX687" s="241"/>
      <c r="GY687" s="241"/>
      <c r="GZ687" s="241"/>
      <c r="HA687" s="241"/>
      <c r="HB687" s="241"/>
      <c r="HC687" s="241"/>
      <c r="HD687" s="241"/>
      <c r="HE687" s="241"/>
      <c r="HF687" s="241"/>
    </row>
    <row r="688" spans="1:214" s="299" customFormat="1" ht="15" customHeight="1">
      <c r="A688" s="240"/>
      <c r="B688" s="241"/>
      <c r="C688" s="241"/>
      <c r="D688" s="241"/>
      <c r="E688" s="241"/>
      <c r="F688" s="241"/>
      <c r="G688" s="241"/>
      <c r="H688" s="241"/>
      <c r="I688" s="241"/>
      <c r="J688" s="241"/>
      <c r="K688" s="241"/>
      <c r="L688" s="241"/>
      <c r="M688" s="241"/>
      <c r="N688" s="241"/>
      <c r="O688" s="241"/>
      <c r="P688" s="241"/>
      <c r="Q688" s="241"/>
      <c r="R688" s="241"/>
      <c r="S688" s="241"/>
      <c r="T688" s="241"/>
      <c r="U688" s="241" t="s">
        <v>872</v>
      </c>
      <c r="V688" s="241"/>
      <c r="W688" s="241"/>
      <c r="X688" s="241"/>
      <c r="Y688" s="241"/>
      <c r="Z688" s="241"/>
      <c r="AA688" s="241"/>
      <c r="AB688" s="241"/>
      <c r="AC688" s="241" t="s">
        <v>322</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c r="DD688" s="241"/>
      <c r="DE688" s="241"/>
      <c r="DF688" s="241"/>
      <c r="DG688" s="241"/>
      <c r="DH688" s="241"/>
      <c r="DI688" s="241"/>
      <c r="DJ688" s="241"/>
      <c r="DK688" s="241"/>
      <c r="DL688" s="241"/>
      <c r="DM688" s="241"/>
      <c r="DN688" s="241"/>
      <c r="DO688" s="241"/>
      <c r="DP688" s="241"/>
      <c r="DQ688" s="241"/>
      <c r="DR688" s="241"/>
      <c r="DS688" s="241"/>
      <c r="DT688" s="241"/>
      <c r="DU688" s="241"/>
      <c r="DV688" s="241"/>
      <c r="DW688" s="241"/>
      <c r="DX688" s="241"/>
      <c r="DY688" s="241"/>
      <c r="DZ688" s="241"/>
      <c r="EA688" s="241"/>
      <c r="EB688" s="241"/>
      <c r="EC688" s="241"/>
      <c r="ED688" s="241"/>
      <c r="EE688" s="241"/>
      <c r="EF688" s="241"/>
      <c r="EG688" s="241"/>
      <c r="EH688" s="241"/>
      <c r="EI688" s="241"/>
      <c r="EJ688" s="241"/>
      <c r="EK688" s="241"/>
      <c r="EL688" s="241"/>
      <c r="EM688" s="241"/>
      <c r="EN688" s="241"/>
      <c r="EO688" s="241"/>
      <c r="EP688" s="241"/>
      <c r="EQ688" s="241"/>
      <c r="ER688" s="241"/>
      <c r="ES688" s="241"/>
      <c r="ET688" s="241"/>
      <c r="EU688" s="241"/>
      <c r="EV688" s="241"/>
      <c r="EW688" s="241"/>
      <c r="EX688" s="241"/>
      <c r="EY688" s="241"/>
      <c r="EZ688" s="241"/>
      <c r="FA688" s="241"/>
      <c r="FB688" s="241"/>
      <c r="FC688" s="241"/>
      <c r="FD688" s="241"/>
      <c r="FE688" s="241"/>
      <c r="FF688" s="241"/>
      <c r="FG688" s="241"/>
      <c r="FH688" s="241"/>
      <c r="FI688" s="241"/>
      <c r="FJ688" s="241"/>
      <c r="FK688" s="241"/>
      <c r="FL688" s="241"/>
      <c r="FM688" s="241"/>
      <c r="FN688" s="241"/>
      <c r="FO688" s="241"/>
      <c r="FP688" s="241"/>
      <c r="FQ688" s="241"/>
      <c r="FR688" s="241"/>
      <c r="FS688" s="241"/>
      <c r="FT688" s="241"/>
      <c r="FU688" s="241"/>
      <c r="FV688" s="241"/>
      <c r="FW688" s="241"/>
      <c r="FX688" s="241"/>
      <c r="FY688" s="241"/>
      <c r="FZ688" s="241"/>
      <c r="GA688" s="241"/>
      <c r="GB688" s="241"/>
      <c r="GC688" s="241"/>
      <c r="GD688" s="241"/>
      <c r="GE688" s="241"/>
      <c r="GF688" s="241"/>
      <c r="GG688" s="241"/>
      <c r="GH688" s="241"/>
      <c r="GI688" s="241"/>
      <c r="GJ688" s="241"/>
      <c r="GK688" s="241"/>
      <c r="GL688" s="241"/>
      <c r="GM688" s="241"/>
      <c r="GN688" s="241"/>
      <c r="GO688" s="241"/>
      <c r="GP688" s="241"/>
      <c r="GQ688" s="241"/>
      <c r="GR688" s="241"/>
      <c r="GS688" s="241"/>
      <c r="GT688" s="241"/>
      <c r="GU688" s="241"/>
      <c r="GV688" s="241"/>
      <c r="GW688" s="241"/>
      <c r="GX688" s="241"/>
      <c r="GY688" s="241"/>
      <c r="GZ688" s="241"/>
      <c r="HA688" s="241"/>
      <c r="HB688" s="241"/>
      <c r="HC688" s="241"/>
      <c r="HD688" s="241"/>
      <c r="HE688" s="241"/>
      <c r="HF688" s="241"/>
    </row>
    <row r="689" spans="1:214" s="299" customFormat="1" ht="15" customHeight="1">
      <c r="A689" s="240"/>
      <c r="B689" s="241"/>
      <c r="C689" s="241"/>
      <c r="D689" s="241"/>
      <c r="E689" s="241"/>
      <c r="F689" s="241"/>
      <c r="G689" s="241"/>
      <c r="H689" s="241"/>
      <c r="I689" s="241"/>
      <c r="J689" s="241"/>
      <c r="K689" s="241"/>
      <c r="L689" s="241"/>
      <c r="M689" s="241"/>
      <c r="N689" s="241"/>
      <c r="O689" s="241"/>
      <c r="P689" s="241"/>
      <c r="Q689" s="241"/>
      <c r="R689" s="241"/>
      <c r="S689" s="241"/>
      <c r="T689" s="241"/>
      <c r="U689" s="241" t="s">
        <v>873</v>
      </c>
      <c r="V689" s="241"/>
      <c r="W689" s="241"/>
      <c r="X689" s="241"/>
      <c r="Y689" s="241"/>
      <c r="Z689" s="241"/>
      <c r="AA689" s="241"/>
      <c r="AB689" s="241"/>
      <c r="AC689" s="241" t="s">
        <v>313</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c r="DD689" s="241"/>
      <c r="DE689" s="241"/>
      <c r="DF689" s="241"/>
      <c r="DG689" s="241"/>
      <c r="DH689" s="241"/>
      <c r="DI689" s="241"/>
      <c r="DJ689" s="241"/>
      <c r="DK689" s="241"/>
      <c r="DL689" s="241"/>
      <c r="DM689" s="241"/>
      <c r="DN689" s="241"/>
      <c r="DO689" s="241"/>
      <c r="DP689" s="241"/>
      <c r="DQ689" s="241"/>
      <c r="DR689" s="241"/>
      <c r="DS689" s="241"/>
      <c r="DT689" s="241"/>
      <c r="DU689" s="241"/>
      <c r="DV689" s="241"/>
      <c r="DW689" s="241"/>
      <c r="DX689" s="241"/>
      <c r="DY689" s="241"/>
      <c r="DZ689" s="241"/>
      <c r="EA689" s="241"/>
      <c r="EB689" s="241"/>
      <c r="EC689" s="241"/>
      <c r="ED689" s="241"/>
      <c r="EE689" s="241"/>
      <c r="EF689" s="241"/>
      <c r="EG689" s="241"/>
      <c r="EH689" s="241"/>
      <c r="EI689" s="241"/>
      <c r="EJ689" s="241"/>
      <c r="EK689" s="241"/>
      <c r="EL689" s="241"/>
      <c r="EM689" s="241"/>
      <c r="EN689" s="241"/>
      <c r="EO689" s="241"/>
      <c r="EP689" s="241"/>
      <c r="EQ689" s="241"/>
      <c r="ER689" s="241"/>
      <c r="ES689" s="241"/>
      <c r="ET689" s="241"/>
      <c r="EU689" s="241"/>
      <c r="EV689" s="241"/>
      <c r="EW689" s="241"/>
      <c r="EX689" s="241"/>
      <c r="EY689" s="241"/>
      <c r="EZ689" s="241"/>
      <c r="FA689" s="241"/>
      <c r="FB689" s="241"/>
      <c r="FC689" s="241"/>
      <c r="FD689" s="241"/>
      <c r="FE689" s="241"/>
      <c r="FF689" s="241"/>
      <c r="FG689" s="241"/>
      <c r="FH689" s="241"/>
      <c r="FI689" s="241"/>
      <c r="FJ689" s="241"/>
      <c r="FK689" s="241"/>
      <c r="FL689" s="241"/>
      <c r="FM689" s="241"/>
      <c r="FN689" s="241"/>
      <c r="FO689" s="241"/>
      <c r="FP689" s="241"/>
      <c r="FQ689" s="241"/>
      <c r="FR689" s="241"/>
      <c r="FS689" s="241"/>
      <c r="FT689" s="241"/>
      <c r="FU689" s="241"/>
      <c r="FV689" s="241"/>
      <c r="FW689" s="241"/>
      <c r="FX689" s="241"/>
      <c r="FY689" s="241"/>
      <c r="FZ689" s="241"/>
      <c r="GA689" s="241"/>
      <c r="GB689" s="241"/>
      <c r="GC689" s="241"/>
      <c r="GD689" s="241"/>
      <c r="GE689" s="241"/>
      <c r="GF689" s="241"/>
      <c r="GG689" s="241"/>
      <c r="GH689" s="241"/>
      <c r="GI689" s="241"/>
      <c r="GJ689" s="241"/>
      <c r="GK689" s="241"/>
      <c r="GL689" s="241"/>
      <c r="GM689" s="241"/>
      <c r="GN689" s="241"/>
      <c r="GO689" s="241"/>
      <c r="GP689" s="241"/>
      <c r="GQ689" s="241"/>
      <c r="GR689" s="241"/>
      <c r="GS689" s="241"/>
      <c r="GT689" s="241"/>
      <c r="GU689" s="241"/>
      <c r="GV689" s="241"/>
      <c r="GW689" s="241"/>
      <c r="GX689" s="241"/>
      <c r="GY689" s="241"/>
      <c r="GZ689" s="241"/>
      <c r="HA689" s="241"/>
      <c r="HB689" s="241"/>
      <c r="HC689" s="241"/>
      <c r="HD689" s="241"/>
      <c r="HE689" s="241"/>
      <c r="HF689" s="241"/>
    </row>
    <row r="690" spans="1:214" s="299" customFormat="1" ht="15" customHeight="1">
      <c r="A690" s="240"/>
      <c r="B690" s="241"/>
      <c r="C690" s="241"/>
      <c r="D690" s="241"/>
      <c r="E690" s="241"/>
      <c r="F690" s="241"/>
      <c r="G690" s="241"/>
      <c r="H690" s="241"/>
      <c r="I690" s="241"/>
      <c r="J690" s="241"/>
      <c r="K690" s="241"/>
      <c r="L690" s="241"/>
      <c r="M690" s="241"/>
      <c r="N690" s="241"/>
      <c r="O690" s="241"/>
      <c r="P690" s="241"/>
      <c r="Q690" s="241"/>
      <c r="R690" s="241"/>
      <c r="S690" s="241"/>
      <c r="T690" s="241"/>
      <c r="U690" s="241" t="s">
        <v>874</v>
      </c>
      <c r="V690" s="241"/>
      <c r="W690" s="241"/>
      <c r="X690" s="241"/>
      <c r="Y690" s="241"/>
      <c r="Z690" s="241"/>
      <c r="AA690" s="241"/>
      <c r="AB690" s="241"/>
      <c r="AC690" s="241" t="s">
        <v>313</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c r="DD690" s="241"/>
      <c r="DE690" s="241"/>
      <c r="DF690" s="241"/>
      <c r="DG690" s="241"/>
      <c r="DH690" s="241"/>
      <c r="DI690" s="241"/>
      <c r="DJ690" s="241"/>
      <c r="DK690" s="241"/>
      <c r="DL690" s="241"/>
      <c r="DM690" s="241"/>
      <c r="DN690" s="241"/>
      <c r="DO690" s="241"/>
      <c r="DP690" s="241"/>
      <c r="DQ690" s="241"/>
      <c r="DR690" s="241"/>
      <c r="DS690" s="241"/>
      <c r="DT690" s="241"/>
      <c r="DU690" s="241"/>
      <c r="DV690" s="241"/>
      <c r="DW690" s="241"/>
      <c r="DX690" s="241"/>
      <c r="DY690" s="241"/>
      <c r="DZ690" s="241"/>
      <c r="EA690" s="241"/>
      <c r="EB690" s="241"/>
      <c r="EC690" s="241"/>
      <c r="ED690" s="241"/>
      <c r="EE690" s="241"/>
      <c r="EF690" s="241"/>
      <c r="EG690" s="241"/>
      <c r="EH690" s="241"/>
      <c r="EI690" s="241"/>
      <c r="EJ690" s="241"/>
      <c r="EK690" s="241"/>
      <c r="EL690" s="241"/>
      <c r="EM690" s="241"/>
      <c r="EN690" s="241"/>
      <c r="EO690" s="241"/>
      <c r="EP690" s="241"/>
      <c r="EQ690" s="241"/>
      <c r="ER690" s="241"/>
      <c r="ES690" s="241"/>
      <c r="ET690" s="241"/>
      <c r="EU690" s="241"/>
      <c r="EV690" s="241"/>
      <c r="EW690" s="241"/>
      <c r="EX690" s="241"/>
      <c r="EY690" s="241"/>
      <c r="EZ690" s="241"/>
      <c r="FA690" s="241"/>
      <c r="FB690" s="241"/>
      <c r="FC690" s="241"/>
      <c r="FD690" s="241"/>
      <c r="FE690" s="241"/>
      <c r="FF690" s="241"/>
      <c r="FG690" s="241"/>
      <c r="FH690" s="241"/>
      <c r="FI690" s="241"/>
      <c r="FJ690" s="241"/>
      <c r="FK690" s="241"/>
      <c r="FL690" s="241"/>
      <c r="FM690" s="241"/>
      <c r="FN690" s="241"/>
      <c r="FO690" s="241"/>
      <c r="FP690" s="241"/>
      <c r="FQ690" s="241"/>
      <c r="FR690" s="241"/>
      <c r="FS690" s="241"/>
      <c r="FT690" s="241"/>
      <c r="FU690" s="241"/>
      <c r="FV690" s="241"/>
      <c r="FW690" s="241"/>
      <c r="FX690" s="241"/>
      <c r="FY690" s="241"/>
      <c r="FZ690" s="241"/>
      <c r="GA690" s="241"/>
      <c r="GB690" s="241"/>
      <c r="GC690" s="241"/>
      <c r="GD690" s="241"/>
      <c r="GE690" s="241"/>
      <c r="GF690" s="241"/>
      <c r="GG690" s="241"/>
      <c r="GH690" s="241"/>
      <c r="GI690" s="241"/>
      <c r="GJ690" s="241"/>
      <c r="GK690" s="241"/>
      <c r="GL690" s="241"/>
      <c r="GM690" s="241"/>
      <c r="GN690" s="241"/>
      <c r="GO690" s="241"/>
      <c r="GP690" s="241"/>
      <c r="GQ690" s="241"/>
      <c r="GR690" s="241"/>
      <c r="GS690" s="241"/>
      <c r="GT690" s="241"/>
      <c r="GU690" s="241"/>
      <c r="GV690" s="241"/>
      <c r="GW690" s="241"/>
      <c r="GX690" s="241"/>
      <c r="GY690" s="241"/>
      <c r="GZ690" s="241"/>
      <c r="HA690" s="241"/>
      <c r="HB690" s="241"/>
      <c r="HC690" s="241"/>
      <c r="HD690" s="241"/>
      <c r="HE690" s="241"/>
      <c r="HF690" s="241"/>
    </row>
    <row r="691" spans="1:214" s="299" customFormat="1" ht="15" customHeight="1">
      <c r="A691" s="240"/>
      <c r="B691" s="241"/>
      <c r="C691" s="241"/>
      <c r="D691" s="241"/>
      <c r="E691" s="241"/>
      <c r="F691" s="241"/>
      <c r="G691" s="241"/>
      <c r="H691" s="241"/>
      <c r="I691" s="241"/>
      <c r="J691" s="241"/>
      <c r="K691" s="241"/>
      <c r="L691" s="241"/>
      <c r="M691" s="241"/>
      <c r="N691" s="241"/>
      <c r="O691" s="241"/>
      <c r="P691" s="241"/>
      <c r="Q691" s="241"/>
      <c r="R691" s="241"/>
      <c r="S691" s="241"/>
      <c r="T691" s="241"/>
      <c r="U691" s="241" t="s">
        <v>875</v>
      </c>
      <c r="V691" s="241"/>
      <c r="W691" s="241"/>
      <c r="X691" s="241"/>
      <c r="Y691" s="241"/>
      <c r="Z691" s="241"/>
      <c r="AA691" s="241"/>
      <c r="AB691" s="241"/>
      <c r="AC691" s="241" t="s">
        <v>311</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c r="DD691" s="241"/>
      <c r="DE691" s="241"/>
      <c r="DF691" s="241"/>
      <c r="DG691" s="241"/>
      <c r="DH691" s="241"/>
      <c r="DI691" s="241"/>
      <c r="DJ691" s="241"/>
      <c r="DK691" s="241"/>
      <c r="DL691" s="241"/>
      <c r="DM691" s="241"/>
      <c r="DN691" s="241"/>
      <c r="DO691" s="241"/>
      <c r="DP691" s="241"/>
      <c r="DQ691" s="241"/>
      <c r="DR691" s="241"/>
      <c r="DS691" s="241"/>
      <c r="DT691" s="241"/>
      <c r="DU691" s="241"/>
      <c r="DV691" s="241"/>
      <c r="DW691" s="241"/>
      <c r="DX691" s="241"/>
      <c r="DY691" s="241"/>
      <c r="DZ691" s="241"/>
      <c r="EA691" s="241"/>
      <c r="EB691" s="241"/>
      <c r="EC691" s="241"/>
      <c r="ED691" s="241"/>
      <c r="EE691" s="241"/>
      <c r="EF691" s="241"/>
      <c r="EG691" s="241"/>
      <c r="EH691" s="241"/>
      <c r="EI691" s="241"/>
      <c r="EJ691" s="241"/>
      <c r="EK691" s="241"/>
      <c r="EL691" s="241"/>
      <c r="EM691" s="241"/>
      <c r="EN691" s="241"/>
      <c r="EO691" s="241"/>
      <c r="EP691" s="241"/>
      <c r="EQ691" s="241"/>
      <c r="ER691" s="241"/>
      <c r="ES691" s="241"/>
      <c r="ET691" s="241"/>
      <c r="EU691" s="241"/>
      <c r="EV691" s="241"/>
      <c r="EW691" s="241"/>
      <c r="EX691" s="241"/>
      <c r="EY691" s="241"/>
      <c r="EZ691" s="241"/>
      <c r="FA691" s="241"/>
      <c r="FB691" s="241"/>
      <c r="FC691" s="241"/>
      <c r="FD691" s="241"/>
      <c r="FE691" s="241"/>
      <c r="FF691" s="241"/>
      <c r="FG691" s="241"/>
      <c r="FH691" s="241"/>
      <c r="FI691" s="241"/>
      <c r="FJ691" s="241"/>
      <c r="FK691" s="241"/>
      <c r="FL691" s="241"/>
      <c r="FM691" s="241"/>
      <c r="FN691" s="241"/>
      <c r="FO691" s="241"/>
      <c r="FP691" s="241"/>
      <c r="FQ691" s="241"/>
      <c r="FR691" s="241"/>
      <c r="FS691" s="241"/>
      <c r="FT691" s="241"/>
      <c r="FU691" s="241"/>
      <c r="FV691" s="241"/>
      <c r="FW691" s="241"/>
      <c r="FX691" s="241"/>
      <c r="FY691" s="241"/>
      <c r="FZ691" s="241"/>
      <c r="GA691" s="241"/>
      <c r="GB691" s="241"/>
      <c r="GC691" s="241"/>
      <c r="GD691" s="241"/>
      <c r="GE691" s="241"/>
      <c r="GF691" s="241"/>
      <c r="GG691" s="241"/>
      <c r="GH691" s="241"/>
      <c r="GI691" s="241"/>
      <c r="GJ691" s="241"/>
      <c r="GK691" s="241"/>
      <c r="GL691" s="241"/>
      <c r="GM691" s="241"/>
      <c r="GN691" s="241"/>
      <c r="GO691" s="241"/>
      <c r="GP691" s="241"/>
      <c r="GQ691" s="241"/>
      <c r="GR691" s="241"/>
      <c r="GS691" s="241"/>
      <c r="GT691" s="241"/>
      <c r="GU691" s="241"/>
      <c r="GV691" s="241"/>
      <c r="GW691" s="241"/>
      <c r="GX691" s="241"/>
      <c r="GY691" s="241"/>
      <c r="GZ691" s="241"/>
      <c r="HA691" s="241"/>
      <c r="HB691" s="241"/>
      <c r="HC691" s="241"/>
      <c r="HD691" s="241"/>
      <c r="HE691" s="241"/>
      <c r="HF691" s="241"/>
    </row>
    <row r="692" spans="1:214" s="299" customFormat="1" ht="15" customHeight="1">
      <c r="A692" s="240"/>
      <c r="B692" s="241"/>
      <c r="C692" s="241"/>
      <c r="D692" s="241"/>
      <c r="E692" s="241"/>
      <c r="F692" s="241"/>
      <c r="G692" s="241"/>
      <c r="H692" s="241"/>
      <c r="I692" s="241"/>
      <c r="J692" s="241"/>
      <c r="K692" s="241"/>
      <c r="L692" s="241"/>
      <c r="M692" s="241"/>
      <c r="N692" s="241"/>
      <c r="O692" s="241"/>
      <c r="P692" s="241"/>
      <c r="Q692" s="241"/>
      <c r="R692" s="241"/>
      <c r="S692" s="241"/>
      <c r="T692" s="241"/>
      <c r="U692" s="241" t="s">
        <v>876</v>
      </c>
      <c r="V692" s="241"/>
      <c r="W692" s="241"/>
      <c r="X692" s="241"/>
      <c r="Y692" s="241"/>
      <c r="Z692" s="241"/>
      <c r="AA692" s="241"/>
      <c r="AB692" s="241"/>
      <c r="AC692" s="241" t="s">
        <v>313</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c r="DD692" s="241"/>
      <c r="DE692" s="241"/>
      <c r="DF692" s="241"/>
      <c r="DG692" s="241"/>
      <c r="DH692" s="241"/>
      <c r="DI692" s="241"/>
      <c r="DJ692" s="241"/>
      <c r="DK692" s="241"/>
      <c r="DL692" s="241"/>
      <c r="DM692" s="241"/>
      <c r="DN692" s="241"/>
      <c r="DO692" s="241"/>
      <c r="DP692" s="241"/>
      <c r="DQ692" s="241"/>
      <c r="DR692" s="241"/>
      <c r="DS692" s="241"/>
      <c r="DT692" s="241"/>
      <c r="DU692" s="241"/>
      <c r="DV692" s="241"/>
      <c r="DW692" s="241"/>
      <c r="DX692" s="241"/>
      <c r="DY692" s="241"/>
      <c r="DZ692" s="241"/>
      <c r="EA692" s="241"/>
      <c r="EB692" s="241"/>
      <c r="EC692" s="241"/>
      <c r="ED692" s="241"/>
      <c r="EE692" s="241"/>
      <c r="EF692" s="241"/>
      <c r="EG692" s="241"/>
      <c r="EH692" s="241"/>
      <c r="EI692" s="241"/>
      <c r="EJ692" s="241"/>
      <c r="EK692" s="241"/>
      <c r="EL692" s="241"/>
      <c r="EM692" s="241"/>
      <c r="EN692" s="241"/>
      <c r="EO692" s="241"/>
      <c r="EP692" s="241"/>
      <c r="EQ692" s="241"/>
      <c r="ER692" s="241"/>
      <c r="ES692" s="241"/>
      <c r="ET692" s="241"/>
      <c r="EU692" s="241"/>
      <c r="EV692" s="241"/>
      <c r="EW692" s="241"/>
      <c r="EX692" s="241"/>
      <c r="EY692" s="241"/>
      <c r="EZ692" s="241"/>
      <c r="FA692" s="241"/>
      <c r="FB692" s="241"/>
      <c r="FC692" s="241"/>
      <c r="FD692" s="241"/>
      <c r="FE692" s="241"/>
      <c r="FF692" s="241"/>
      <c r="FG692" s="241"/>
      <c r="FH692" s="241"/>
      <c r="FI692" s="241"/>
      <c r="FJ692" s="241"/>
      <c r="FK692" s="241"/>
      <c r="FL692" s="241"/>
      <c r="FM692" s="241"/>
      <c r="FN692" s="241"/>
      <c r="FO692" s="241"/>
      <c r="FP692" s="241"/>
      <c r="FQ692" s="241"/>
      <c r="FR692" s="241"/>
      <c r="FS692" s="241"/>
      <c r="FT692" s="241"/>
      <c r="FU692" s="241"/>
      <c r="FV692" s="241"/>
      <c r="FW692" s="241"/>
      <c r="FX692" s="241"/>
      <c r="FY692" s="241"/>
      <c r="FZ692" s="241"/>
      <c r="GA692" s="241"/>
      <c r="GB692" s="241"/>
      <c r="GC692" s="241"/>
      <c r="GD692" s="241"/>
      <c r="GE692" s="241"/>
      <c r="GF692" s="241"/>
      <c r="GG692" s="241"/>
      <c r="GH692" s="241"/>
      <c r="GI692" s="241"/>
      <c r="GJ692" s="241"/>
      <c r="GK692" s="241"/>
      <c r="GL692" s="241"/>
      <c r="GM692" s="241"/>
      <c r="GN692" s="241"/>
      <c r="GO692" s="241"/>
      <c r="GP692" s="241"/>
      <c r="GQ692" s="241"/>
      <c r="GR692" s="241"/>
      <c r="GS692" s="241"/>
      <c r="GT692" s="241"/>
      <c r="GU692" s="241"/>
      <c r="GV692" s="241"/>
      <c r="GW692" s="241"/>
      <c r="GX692" s="241"/>
      <c r="GY692" s="241"/>
      <c r="GZ692" s="241"/>
      <c r="HA692" s="241"/>
      <c r="HB692" s="241"/>
      <c r="HC692" s="241"/>
      <c r="HD692" s="241"/>
      <c r="HE692" s="241"/>
      <c r="HF692" s="241"/>
    </row>
    <row r="693" spans="1:214" s="299" customFormat="1" ht="15" customHeight="1">
      <c r="A693" s="240"/>
      <c r="B693" s="241"/>
      <c r="C693" s="241"/>
      <c r="D693" s="241"/>
      <c r="E693" s="241"/>
      <c r="F693" s="241"/>
      <c r="G693" s="241"/>
      <c r="H693" s="241"/>
      <c r="I693" s="241"/>
      <c r="J693" s="241"/>
      <c r="K693" s="241"/>
      <c r="L693" s="241"/>
      <c r="M693" s="241"/>
      <c r="N693" s="241"/>
      <c r="O693" s="241"/>
      <c r="P693" s="241"/>
      <c r="Q693" s="241"/>
      <c r="R693" s="241"/>
      <c r="S693" s="241"/>
      <c r="T693" s="241"/>
      <c r="U693" s="241" t="s">
        <v>877</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c r="DD693" s="241"/>
      <c r="DE693" s="241"/>
      <c r="DF693" s="241"/>
      <c r="DG693" s="241"/>
      <c r="DH693" s="241"/>
      <c r="DI693" s="241"/>
      <c r="DJ693" s="241"/>
      <c r="DK693" s="241"/>
      <c r="DL693" s="241"/>
      <c r="DM693" s="241"/>
      <c r="DN693" s="241"/>
      <c r="DO693" s="241"/>
      <c r="DP693" s="241"/>
      <c r="DQ693" s="241"/>
      <c r="DR693" s="241"/>
      <c r="DS693" s="241"/>
      <c r="DT693" s="241"/>
      <c r="DU693" s="241"/>
      <c r="DV693" s="241"/>
      <c r="DW693" s="241"/>
      <c r="DX693" s="241"/>
      <c r="DY693" s="241"/>
      <c r="DZ693" s="241"/>
      <c r="EA693" s="241"/>
      <c r="EB693" s="241"/>
      <c r="EC693" s="241"/>
      <c r="ED693" s="241"/>
      <c r="EE693" s="241"/>
      <c r="EF693" s="241"/>
      <c r="EG693" s="241"/>
      <c r="EH693" s="241"/>
      <c r="EI693" s="241"/>
      <c r="EJ693" s="241"/>
      <c r="EK693" s="241"/>
      <c r="EL693" s="241"/>
      <c r="EM693" s="241"/>
      <c r="EN693" s="241"/>
      <c r="EO693" s="241"/>
      <c r="EP693" s="241"/>
      <c r="EQ693" s="241"/>
      <c r="ER693" s="241"/>
      <c r="ES693" s="241"/>
      <c r="ET693" s="241"/>
      <c r="EU693" s="241"/>
      <c r="EV693" s="241"/>
      <c r="EW693" s="241"/>
      <c r="EX693" s="241"/>
      <c r="EY693" s="241"/>
      <c r="EZ693" s="241"/>
      <c r="FA693" s="241"/>
      <c r="FB693" s="241"/>
      <c r="FC693" s="241"/>
      <c r="FD693" s="241"/>
      <c r="FE693" s="241"/>
      <c r="FF693" s="241"/>
      <c r="FG693" s="241"/>
      <c r="FH693" s="241"/>
      <c r="FI693" s="241"/>
      <c r="FJ693" s="241"/>
      <c r="FK693" s="241"/>
      <c r="FL693" s="241"/>
      <c r="FM693" s="241"/>
      <c r="FN693" s="241"/>
      <c r="FO693" s="241"/>
      <c r="FP693" s="241"/>
      <c r="FQ693" s="241"/>
      <c r="FR693" s="241"/>
      <c r="FS693" s="241"/>
      <c r="FT693" s="241"/>
      <c r="FU693" s="241"/>
      <c r="FV693" s="241"/>
      <c r="FW693" s="241"/>
      <c r="FX693" s="241"/>
      <c r="FY693" s="241"/>
      <c r="FZ693" s="241"/>
      <c r="GA693" s="241"/>
      <c r="GB693" s="241"/>
      <c r="GC693" s="241"/>
      <c r="GD693" s="241"/>
      <c r="GE693" s="241"/>
      <c r="GF693" s="241"/>
      <c r="GG693" s="241"/>
      <c r="GH693" s="241"/>
      <c r="GI693" s="241"/>
      <c r="GJ693" s="241"/>
      <c r="GK693" s="241"/>
      <c r="GL693" s="241"/>
      <c r="GM693" s="241"/>
      <c r="GN693" s="241"/>
      <c r="GO693" s="241"/>
      <c r="GP693" s="241"/>
      <c r="GQ693" s="241"/>
      <c r="GR693" s="241"/>
      <c r="GS693" s="241"/>
      <c r="GT693" s="241"/>
      <c r="GU693" s="241"/>
      <c r="GV693" s="241"/>
      <c r="GW693" s="241"/>
      <c r="GX693" s="241"/>
      <c r="GY693" s="241"/>
      <c r="GZ693" s="241"/>
      <c r="HA693" s="241"/>
      <c r="HB693" s="241"/>
      <c r="HC693" s="241"/>
      <c r="HD693" s="241"/>
      <c r="HE693" s="241"/>
      <c r="HF693" s="241"/>
    </row>
    <row r="694" spans="1:214" s="299" customFormat="1" ht="15" customHeight="1">
      <c r="A694" s="240"/>
      <c r="B694" s="241"/>
      <c r="C694" s="241"/>
      <c r="D694" s="241"/>
      <c r="E694" s="241"/>
      <c r="F694" s="241"/>
      <c r="G694" s="241"/>
      <c r="H694" s="241"/>
      <c r="I694" s="241"/>
      <c r="J694" s="241"/>
      <c r="K694" s="241"/>
      <c r="L694" s="241"/>
      <c r="M694" s="241"/>
      <c r="N694" s="241"/>
      <c r="O694" s="241"/>
      <c r="P694" s="241"/>
      <c r="Q694" s="241"/>
      <c r="R694" s="241"/>
      <c r="S694" s="241"/>
      <c r="T694" s="241"/>
      <c r="U694" s="241" t="s">
        <v>878</v>
      </c>
      <c r="V694" s="241"/>
      <c r="W694" s="241"/>
      <c r="X694" s="241"/>
      <c r="Y694" s="241"/>
      <c r="Z694" s="241"/>
      <c r="AA694" s="241"/>
      <c r="AB694" s="241"/>
      <c r="AC694" s="241" t="s">
        <v>386</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c r="DD694" s="241"/>
      <c r="DE694" s="241"/>
      <c r="DF694" s="241"/>
      <c r="DG694" s="241"/>
      <c r="DH694" s="241"/>
      <c r="DI694" s="241"/>
      <c r="DJ694" s="241"/>
      <c r="DK694" s="241"/>
      <c r="DL694" s="241"/>
      <c r="DM694" s="241"/>
      <c r="DN694" s="241"/>
      <c r="DO694" s="241"/>
      <c r="DP694" s="241"/>
      <c r="DQ694" s="241"/>
      <c r="DR694" s="241"/>
      <c r="DS694" s="241"/>
      <c r="DT694" s="241"/>
      <c r="DU694" s="241"/>
      <c r="DV694" s="241"/>
      <c r="DW694" s="241"/>
      <c r="DX694" s="241"/>
      <c r="DY694" s="241"/>
      <c r="DZ694" s="241"/>
      <c r="EA694" s="241"/>
      <c r="EB694" s="241"/>
      <c r="EC694" s="241"/>
      <c r="ED694" s="241"/>
      <c r="EE694" s="241"/>
      <c r="EF694" s="241"/>
      <c r="EG694" s="241"/>
      <c r="EH694" s="241"/>
      <c r="EI694" s="241"/>
      <c r="EJ694" s="241"/>
      <c r="EK694" s="241"/>
      <c r="EL694" s="241"/>
      <c r="EM694" s="241"/>
      <c r="EN694" s="241"/>
      <c r="EO694" s="241"/>
      <c r="EP694" s="241"/>
      <c r="EQ694" s="241"/>
      <c r="ER694" s="241"/>
      <c r="ES694" s="241"/>
      <c r="ET694" s="241"/>
      <c r="EU694" s="241"/>
      <c r="EV694" s="241"/>
      <c r="EW694" s="241"/>
      <c r="EX694" s="241"/>
      <c r="EY694" s="241"/>
      <c r="EZ694" s="241"/>
      <c r="FA694" s="241"/>
      <c r="FB694" s="241"/>
      <c r="FC694" s="241"/>
      <c r="FD694" s="241"/>
      <c r="FE694" s="241"/>
      <c r="FF694" s="241"/>
      <c r="FG694" s="241"/>
      <c r="FH694" s="241"/>
      <c r="FI694" s="241"/>
      <c r="FJ694" s="241"/>
      <c r="FK694" s="241"/>
      <c r="FL694" s="241"/>
      <c r="FM694" s="241"/>
      <c r="FN694" s="241"/>
      <c r="FO694" s="241"/>
      <c r="FP694" s="241"/>
      <c r="FQ694" s="241"/>
      <c r="FR694" s="241"/>
      <c r="FS694" s="241"/>
      <c r="FT694" s="241"/>
      <c r="FU694" s="241"/>
      <c r="FV694" s="241"/>
      <c r="FW694" s="241"/>
      <c r="FX694" s="241"/>
      <c r="FY694" s="241"/>
      <c r="FZ694" s="241"/>
      <c r="GA694" s="241"/>
      <c r="GB694" s="241"/>
      <c r="GC694" s="241"/>
      <c r="GD694" s="241"/>
      <c r="GE694" s="241"/>
      <c r="GF694" s="241"/>
      <c r="GG694" s="241"/>
      <c r="GH694" s="241"/>
      <c r="GI694" s="241"/>
      <c r="GJ694" s="241"/>
      <c r="GK694" s="241"/>
      <c r="GL694" s="241"/>
      <c r="GM694" s="241"/>
      <c r="GN694" s="241"/>
      <c r="GO694" s="241"/>
      <c r="GP694" s="241"/>
      <c r="GQ694" s="241"/>
      <c r="GR694" s="241"/>
      <c r="GS694" s="241"/>
      <c r="GT694" s="241"/>
      <c r="GU694" s="241"/>
      <c r="GV694" s="241"/>
      <c r="GW694" s="241"/>
      <c r="GX694" s="241"/>
      <c r="GY694" s="241"/>
      <c r="GZ694" s="241"/>
      <c r="HA694" s="241"/>
      <c r="HB694" s="241"/>
      <c r="HC694" s="241"/>
      <c r="HD694" s="241"/>
      <c r="HE694" s="241"/>
      <c r="HF694" s="241"/>
    </row>
    <row r="695" spans="1:214" s="299" customFormat="1" ht="15" customHeight="1">
      <c r="A695" s="240"/>
      <c r="B695" s="241"/>
      <c r="C695" s="241"/>
      <c r="D695" s="241"/>
      <c r="E695" s="241"/>
      <c r="F695" s="241"/>
      <c r="G695" s="241"/>
      <c r="H695" s="241"/>
      <c r="I695" s="241"/>
      <c r="J695" s="241"/>
      <c r="K695" s="241"/>
      <c r="L695" s="241"/>
      <c r="M695" s="241"/>
      <c r="N695" s="241"/>
      <c r="O695" s="241"/>
      <c r="P695" s="241"/>
      <c r="Q695" s="241"/>
      <c r="R695" s="241"/>
      <c r="S695" s="241"/>
      <c r="T695" s="241"/>
      <c r="U695" s="241" t="s">
        <v>879</v>
      </c>
      <c r="V695" s="241"/>
      <c r="W695" s="241"/>
      <c r="X695" s="241"/>
      <c r="Y695" s="241"/>
      <c r="Z695" s="241"/>
      <c r="AA695" s="241"/>
      <c r="AB695" s="241"/>
      <c r="AC695" s="241" t="s">
        <v>309</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c r="DD695" s="241"/>
      <c r="DE695" s="241"/>
      <c r="DF695" s="241"/>
      <c r="DG695" s="241"/>
      <c r="DH695" s="241"/>
      <c r="DI695" s="241"/>
      <c r="DJ695" s="241"/>
      <c r="DK695" s="241"/>
      <c r="DL695" s="241"/>
      <c r="DM695" s="241"/>
      <c r="DN695" s="241"/>
      <c r="DO695" s="241"/>
      <c r="DP695" s="241"/>
      <c r="DQ695" s="241"/>
      <c r="DR695" s="241"/>
      <c r="DS695" s="241"/>
      <c r="DT695" s="241"/>
      <c r="DU695" s="241"/>
      <c r="DV695" s="241"/>
      <c r="DW695" s="241"/>
      <c r="DX695" s="241"/>
      <c r="DY695" s="241"/>
      <c r="DZ695" s="241"/>
      <c r="EA695" s="241"/>
      <c r="EB695" s="241"/>
      <c r="EC695" s="241"/>
      <c r="ED695" s="241"/>
      <c r="EE695" s="241"/>
      <c r="EF695" s="241"/>
      <c r="EG695" s="241"/>
      <c r="EH695" s="241"/>
      <c r="EI695" s="241"/>
      <c r="EJ695" s="241"/>
      <c r="EK695" s="241"/>
      <c r="EL695" s="241"/>
      <c r="EM695" s="241"/>
      <c r="EN695" s="241"/>
      <c r="EO695" s="241"/>
      <c r="EP695" s="241"/>
      <c r="EQ695" s="241"/>
      <c r="ER695" s="241"/>
      <c r="ES695" s="241"/>
      <c r="ET695" s="241"/>
      <c r="EU695" s="241"/>
      <c r="EV695" s="241"/>
      <c r="EW695" s="241"/>
      <c r="EX695" s="241"/>
      <c r="EY695" s="241"/>
      <c r="EZ695" s="241"/>
      <c r="FA695" s="241"/>
      <c r="FB695" s="241"/>
      <c r="FC695" s="241"/>
      <c r="FD695" s="241"/>
      <c r="FE695" s="241"/>
      <c r="FF695" s="241"/>
      <c r="FG695" s="241"/>
      <c r="FH695" s="241"/>
      <c r="FI695" s="241"/>
      <c r="FJ695" s="241"/>
      <c r="FK695" s="241"/>
      <c r="FL695" s="241"/>
      <c r="FM695" s="241"/>
      <c r="FN695" s="241"/>
      <c r="FO695" s="241"/>
      <c r="FP695" s="241"/>
      <c r="FQ695" s="241"/>
      <c r="FR695" s="241"/>
      <c r="FS695" s="241"/>
      <c r="FT695" s="241"/>
      <c r="FU695" s="241"/>
      <c r="FV695" s="241"/>
      <c r="FW695" s="241"/>
      <c r="FX695" s="241"/>
      <c r="FY695" s="241"/>
      <c r="FZ695" s="241"/>
      <c r="GA695" s="241"/>
      <c r="GB695" s="241"/>
      <c r="GC695" s="241"/>
      <c r="GD695" s="241"/>
      <c r="GE695" s="241"/>
      <c r="GF695" s="241"/>
      <c r="GG695" s="241"/>
      <c r="GH695" s="241"/>
      <c r="GI695" s="241"/>
      <c r="GJ695" s="241"/>
      <c r="GK695" s="241"/>
      <c r="GL695" s="241"/>
      <c r="GM695" s="241"/>
      <c r="GN695" s="241"/>
      <c r="GO695" s="241"/>
      <c r="GP695" s="241"/>
      <c r="GQ695" s="241"/>
      <c r="GR695" s="241"/>
      <c r="GS695" s="241"/>
      <c r="GT695" s="241"/>
      <c r="GU695" s="241"/>
      <c r="GV695" s="241"/>
      <c r="GW695" s="241"/>
      <c r="GX695" s="241"/>
      <c r="GY695" s="241"/>
      <c r="GZ695" s="241"/>
      <c r="HA695" s="241"/>
      <c r="HB695" s="241"/>
      <c r="HC695" s="241"/>
      <c r="HD695" s="241"/>
      <c r="HE695" s="241"/>
      <c r="HF695" s="241"/>
    </row>
    <row r="696" spans="1:214" s="299" customFormat="1" ht="15" customHeight="1">
      <c r="A696" s="240"/>
      <c r="B696" s="241"/>
      <c r="C696" s="241"/>
      <c r="D696" s="241"/>
      <c r="E696" s="241"/>
      <c r="F696" s="241"/>
      <c r="G696" s="241"/>
      <c r="H696" s="241"/>
      <c r="I696" s="241"/>
      <c r="J696" s="241"/>
      <c r="K696" s="241"/>
      <c r="L696" s="241"/>
      <c r="M696" s="241"/>
      <c r="N696" s="241"/>
      <c r="O696" s="241"/>
      <c r="P696" s="241"/>
      <c r="Q696" s="241"/>
      <c r="R696" s="241"/>
      <c r="S696" s="241"/>
      <c r="T696" s="241"/>
      <c r="U696" s="241" t="s">
        <v>279</v>
      </c>
      <c r="V696" s="241"/>
      <c r="W696" s="241"/>
      <c r="X696" s="241"/>
      <c r="Y696" s="241"/>
      <c r="Z696" s="241"/>
      <c r="AA696" s="241"/>
      <c r="AB696" s="241"/>
      <c r="AC696" s="241" t="s">
        <v>350</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c r="DD696" s="241"/>
      <c r="DE696" s="241"/>
      <c r="DF696" s="241"/>
      <c r="DG696" s="241"/>
      <c r="DH696" s="241"/>
      <c r="DI696" s="241"/>
      <c r="DJ696" s="241"/>
      <c r="DK696" s="241"/>
      <c r="DL696" s="241"/>
      <c r="DM696" s="241"/>
      <c r="DN696" s="241"/>
      <c r="DO696" s="241"/>
      <c r="DP696" s="241"/>
      <c r="DQ696" s="241"/>
      <c r="DR696" s="241"/>
      <c r="DS696" s="241"/>
      <c r="DT696" s="241"/>
      <c r="DU696" s="241"/>
      <c r="DV696" s="241"/>
      <c r="DW696" s="241"/>
      <c r="DX696" s="241"/>
      <c r="DY696" s="241"/>
      <c r="DZ696" s="241"/>
      <c r="EA696" s="241"/>
      <c r="EB696" s="241"/>
      <c r="EC696" s="241"/>
      <c r="ED696" s="241"/>
      <c r="EE696" s="241"/>
      <c r="EF696" s="241"/>
      <c r="EG696" s="241"/>
      <c r="EH696" s="241"/>
      <c r="EI696" s="241"/>
      <c r="EJ696" s="241"/>
      <c r="EK696" s="241"/>
      <c r="EL696" s="241"/>
      <c r="EM696" s="241"/>
      <c r="EN696" s="241"/>
      <c r="EO696" s="241"/>
      <c r="EP696" s="241"/>
      <c r="EQ696" s="241"/>
      <c r="ER696" s="241"/>
      <c r="ES696" s="241"/>
      <c r="ET696" s="241"/>
      <c r="EU696" s="241"/>
      <c r="EV696" s="241"/>
      <c r="EW696" s="241"/>
      <c r="EX696" s="241"/>
      <c r="EY696" s="241"/>
      <c r="EZ696" s="241"/>
      <c r="FA696" s="241"/>
      <c r="FB696" s="241"/>
      <c r="FC696" s="241"/>
      <c r="FD696" s="241"/>
      <c r="FE696" s="241"/>
      <c r="FF696" s="241"/>
      <c r="FG696" s="241"/>
      <c r="FH696" s="241"/>
      <c r="FI696" s="241"/>
      <c r="FJ696" s="241"/>
      <c r="FK696" s="241"/>
      <c r="FL696" s="241"/>
      <c r="FM696" s="241"/>
      <c r="FN696" s="241"/>
      <c r="FO696" s="241"/>
      <c r="FP696" s="241"/>
      <c r="FQ696" s="241"/>
      <c r="FR696" s="241"/>
      <c r="FS696" s="241"/>
      <c r="FT696" s="241"/>
      <c r="FU696" s="241"/>
      <c r="FV696" s="241"/>
      <c r="FW696" s="241"/>
      <c r="FX696" s="241"/>
      <c r="FY696" s="241"/>
      <c r="FZ696" s="241"/>
      <c r="GA696" s="241"/>
      <c r="GB696" s="241"/>
      <c r="GC696" s="241"/>
      <c r="GD696" s="241"/>
      <c r="GE696" s="241"/>
      <c r="GF696" s="241"/>
      <c r="GG696" s="241"/>
      <c r="GH696" s="241"/>
      <c r="GI696" s="241"/>
      <c r="GJ696" s="241"/>
      <c r="GK696" s="241"/>
      <c r="GL696" s="241"/>
      <c r="GM696" s="241"/>
      <c r="GN696" s="241"/>
      <c r="GO696" s="241"/>
      <c r="GP696" s="241"/>
      <c r="GQ696" s="241"/>
      <c r="GR696" s="241"/>
      <c r="GS696" s="241"/>
      <c r="GT696" s="241"/>
      <c r="GU696" s="241"/>
      <c r="GV696" s="241"/>
      <c r="GW696" s="241"/>
      <c r="GX696" s="241"/>
      <c r="GY696" s="241"/>
      <c r="GZ696" s="241"/>
      <c r="HA696" s="241"/>
      <c r="HB696" s="241"/>
      <c r="HC696" s="241"/>
      <c r="HD696" s="241"/>
      <c r="HE696" s="241"/>
      <c r="HF696" s="241"/>
    </row>
    <row r="697" spans="1:214" s="299" customFormat="1" ht="15" customHeight="1">
      <c r="A697" s="240"/>
      <c r="B697" s="241"/>
      <c r="C697" s="241"/>
      <c r="D697" s="241"/>
      <c r="E697" s="241"/>
      <c r="F697" s="241"/>
      <c r="G697" s="241"/>
      <c r="H697" s="241"/>
      <c r="I697" s="241"/>
      <c r="J697" s="241"/>
      <c r="K697" s="241"/>
      <c r="L697" s="241"/>
      <c r="M697" s="241"/>
      <c r="N697" s="241"/>
      <c r="O697" s="241"/>
      <c r="P697" s="241"/>
      <c r="Q697" s="241"/>
      <c r="R697" s="241"/>
      <c r="S697" s="241"/>
      <c r="T697" s="241"/>
      <c r="U697" s="241" t="s">
        <v>880</v>
      </c>
      <c r="V697" s="241"/>
      <c r="W697" s="241"/>
      <c r="X697" s="241"/>
      <c r="Y697" s="241"/>
      <c r="Z697" s="241"/>
      <c r="AA697" s="241"/>
      <c r="AB697" s="241"/>
      <c r="AC697" s="241" t="s">
        <v>313</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c r="DV697" s="241"/>
      <c r="DW697" s="241"/>
      <c r="DX697" s="241"/>
      <c r="DY697" s="241"/>
      <c r="DZ697" s="241"/>
      <c r="EA697" s="241"/>
      <c r="EB697" s="241"/>
      <c r="EC697" s="241"/>
      <c r="ED697" s="241"/>
      <c r="EE697" s="241"/>
      <c r="EF697" s="241"/>
      <c r="EG697" s="241"/>
      <c r="EH697" s="241"/>
      <c r="EI697" s="241"/>
      <c r="EJ697" s="241"/>
      <c r="EK697" s="241"/>
      <c r="EL697" s="241"/>
      <c r="EM697" s="241"/>
      <c r="EN697" s="241"/>
      <c r="EO697" s="241"/>
      <c r="EP697" s="241"/>
      <c r="EQ697" s="241"/>
      <c r="ER697" s="241"/>
      <c r="ES697" s="241"/>
      <c r="ET697" s="241"/>
      <c r="EU697" s="241"/>
      <c r="EV697" s="241"/>
      <c r="EW697" s="241"/>
      <c r="EX697" s="241"/>
      <c r="EY697" s="241"/>
      <c r="EZ697" s="241"/>
      <c r="FA697" s="241"/>
      <c r="FB697" s="241"/>
      <c r="FC697" s="241"/>
      <c r="FD697" s="241"/>
      <c r="FE697" s="241"/>
      <c r="FF697" s="241"/>
      <c r="FG697" s="241"/>
      <c r="FH697" s="241"/>
      <c r="FI697" s="241"/>
      <c r="FJ697" s="241"/>
      <c r="FK697" s="241"/>
      <c r="FL697" s="241"/>
      <c r="FM697" s="241"/>
      <c r="FN697" s="241"/>
      <c r="FO697" s="241"/>
      <c r="FP697" s="241"/>
      <c r="FQ697" s="241"/>
      <c r="FR697" s="241"/>
      <c r="FS697" s="241"/>
      <c r="FT697" s="241"/>
      <c r="FU697" s="241"/>
      <c r="FV697" s="241"/>
      <c r="FW697" s="241"/>
      <c r="FX697" s="241"/>
      <c r="FY697" s="241"/>
      <c r="FZ697" s="241"/>
      <c r="GA697" s="241"/>
      <c r="GB697" s="241"/>
      <c r="GC697" s="241"/>
      <c r="GD697" s="241"/>
      <c r="GE697" s="241"/>
      <c r="GF697" s="241"/>
      <c r="GG697" s="241"/>
      <c r="GH697" s="241"/>
      <c r="GI697" s="241"/>
      <c r="GJ697" s="241"/>
      <c r="GK697" s="241"/>
      <c r="GL697" s="241"/>
      <c r="GM697" s="241"/>
      <c r="GN697" s="241"/>
      <c r="GO697" s="241"/>
      <c r="GP697" s="241"/>
      <c r="GQ697" s="241"/>
      <c r="GR697" s="241"/>
      <c r="GS697" s="241"/>
      <c r="GT697" s="241"/>
      <c r="GU697" s="241"/>
      <c r="GV697" s="241"/>
      <c r="GW697" s="241"/>
      <c r="GX697" s="241"/>
      <c r="GY697" s="241"/>
      <c r="GZ697" s="241"/>
      <c r="HA697" s="241"/>
      <c r="HB697" s="241"/>
      <c r="HC697" s="241"/>
      <c r="HD697" s="241"/>
      <c r="HE697" s="241"/>
      <c r="HF697" s="241"/>
    </row>
    <row r="698" spans="1:214" s="299" customFormat="1" ht="15" customHeight="1">
      <c r="A698" s="240"/>
      <c r="B698" s="241"/>
      <c r="C698" s="241"/>
      <c r="D698" s="241"/>
      <c r="E698" s="241"/>
      <c r="F698" s="241"/>
      <c r="G698" s="241"/>
      <c r="H698" s="241"/>
      <c r="I698" s="241"/>
      <c r="J698" s="241"/>
      <c r="K698" s="241"/>
      <c r="L698" s="241"/>
      <c r="M698" s="241"/>
      <c r="N698" s="241"/>
      <c r="O698" s="241"/>
      <c r="P698" s="241"/>
      <c r="Q698" s="241"/>
      <c r="R698" s="241"/>
      <c r="S698" s="241"/>
      <c r="T698" s="241"/>
      <c r="U698" s="241" t="s">
        <v>881</v>
      </c>
      <c r="V698" s="241"/>
      <c r="W698" s="241"/>
      <c r="X698" s="241"/>
      <c r="Y698" s="241"/>
      <c r="Z698" s="241"/>
      <c r="AA698" s="241"/>
      <c r="AB698" s="241"/>
      <c r="AC698" s="241" t="s">
        <v>313</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c r="DD698" s="241"/>
      <c r="DE698" s="241"/>
      <c r="DF698" s="241"/>
      <c r="DG698" s="241"/>
      <c r="DH698" s="241"/>
      <c r="DI698" s="241"/>
      <c r="DJ698" s="241"/>
      <c r="DK698" s="241"/>
      <c r="DL698" s="241"/>
      <c r="DM698" s="241"/>
      <c r="DN698" s="241"/>
      <c r="DO698" s="241"/>
      <c r="DP698" s="241"/>
      <c r="DQ698" s="241"/>
      <c r="DR698" s="241"/>
      <c r="DS698" s="241"/>
      <c r="DT698" s="241"/>
      <c r="DU698" s="241"/>
      <c r="DV698" s="241"/>
      <c r="DW698" s="241"/>
      <c r="DX698" s="241"/>
      <c r="DY698" s="241"/>
      <c r="DZ698" s="241"/>
      <c r="EA698" s="241"/>
      <c r="EB698" s="241"/>
      <c r="EC698" s="241"/>
      <c r="ED698" s="241"/>
      <c r="EE698" s="241"/>
      <c r="EF698" s="241"/>
      <c r="EG698" s="241"/>
      <c r="EH698" s="241"/>
      <c r="EI698" s="241"/>
      <c r="EJ698" s="241"/>
      <c r="EK698" s="241"/>
      <c r="EL698" s="241"/>
      <c r="EM698" s="241"/>
      <c r="EN698" s="241"/>
      <c r="EO698" s="241"/>
      <c r="EP698" s="241"/>
      <c r="EQ698" s="241"/>
      <c r="ER698" s="241"/>
      <c r="ES698" s="241"/>
      <c r="ET698" s="241"/>
      <c r="EU698" s="241"/>
      <c r="EV698" s="241"/>
      <c r="EW698" s="241"/>
      <c r="EX698" s="241"/>
      <c r="EY698" s="241"/>
      <c r="EZ698" s="241"/>
      <c r="FA698" s="241"/>
      <c r="FB698" s="241"/>
      <c r="FC698" s="241"/>
      <c r="FD698" s="241"/>
      <c r="FE698" s="241"/>
      <c r="FF698" s="241"/>
      <c r="FG698" s="241"/>
      <c r="FH698" s="241"/>
      <c r="FI698" s="241"/>
      <c r="FJ698" s="241"/>
      <c r="FK698" s="241"/>
      <c r="FL698" s="241"/>
      <c r="FM698" s="241"/>
      <c r="FN698" s="241"/>
      <c r="FO698" s="241"/>
      <c r="FP698" s="241"/>
      <c r="FQ698" s="241"/>
      <c r="FR698" s="241"/>
      <c r="FS698" s="241"/>
      <c r="FT698" s="241"/>
      <c r="FU698" s="241"/>
      <c r="FV698" s="241"/>
      <c r="FW698" s="241"/>
      <c r="FX698" s="241"/>
      <c r="FY698" s="241"/>
      <c r="FZ698" s="241"/>
      <c r="GA698" s="241"/>
      <c r="GB698" s="241"/>
      <c r="GC698" s="241"/>
      <c r="GD698" s="241"/>
      <c r="GE698" s="241"/>
      <c r="GF698" s="241"/>
      <c r="GG698" s="241"/>
      <c r="GH698" s="241"/>
      <c r="GI698" s="241"/>
      <c r="GJ698" s="241"/>
      <c r="GK698" s="241"/>
      <c r="GL698" s="241"/>
      <c r="GM698" s="241"/>
      <c r="GN698" s="241"/>
      <c r="GO698" s="241"/>
      <c r="GP698" s="241"/>
      <c r="GQ698" s="241"/>
      <c r="GR698" s="241"/>
      <c r="GS698" s="241"/>
      <c r="GT698" s="241"/>
      <c r="GU698" s="241"/>
      <c r="GV698" s="241"/>
      <c r="GW698" s="241"/>
      <c r="GX698" s="241"/>
      <c r="GY698" s="241"/>
      <c r="GZ698" s="241"/>
      <c r="HA698" s="241"/>
      <c r="HB698" s="241"/>
      <c r="HC698" s="241"/>
      <c r="HD698" s="241"/>
      <c r="HE698" s="241"/>
      <c r="HF698" s="241"/>
    </row>
    <row r="699" spans="1:214" s="299" customFormat="1" ht="15" customHeight="1">
      <c r="A699" s="240"/>
      <c r="B699" s="241"/>
      <c r="C699" s="241"/>
      <c r="D699" s="241"/>
      <c r="E699" s="241"/>
      <c r="F699" s="241"/>
      <c r="G699" s="241"/>
      <c r="H699" s="241"/>
      <c r="I699" s="241"/>
      <c r="J699" s="241"/>
      <c r="K699" s="241"/>
      <c r="L699" s="241"/>
      <c r="M699" s="241"/>
      <c r="N699" s="241"/>
      <c r="O699" s="241"/>
      <c r="P699" s="241"/>
      <c r="Q699" s="241"/>
      <c r="R699" s="241"/>
      <c r="S699" s="241"/>
      <c r="T699" s="241"/>
      <c r="U699" s="241" t="s">
        <v>882</v>
      </c>
      <c r="V699" s="241"/>
      <c r="W699" s="241"/>
      <c r="X699" s="241"/>
      <c r="Y699" s="241"/>
      <c r="Z699" s="241"/>
      <c r="AA699" s="241"/>
      <c r="AB699" s="241"/>
      <c r="AC699" s="241" t="s">
        <v>311</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c r="DD699" s="241"/>
      <c r="DE699" s="241"/>
      <c r="DF699" s="241"/>
      <c r="DG699" s="241"/>
      <c r="DH699" s="241"/>
      <c r="DI699" s="241"/>
      <c r="DJ699" s="241"/>
      <c r="DK699" s="241"/>
      <c r="DL699" s="241"/>
      <c r="DM699" s="241"/>
      <c r="DN699" s="241"/>
      <c r="DO699" s="241"/>
      <c r="DP699" s="241"/>
      <c r="DQ699" s="241"/>
      <c r="DR699" s="241"/>
      <c r="DS699" s="241"/>
      <c r="DT699" s="241"/>
      <c r="DU699" s="241"/>
      <c r="DV699" s="241"/>
      <c r="DW699" s="241"/>
      <c r="DX699" s="241"/>
      <c r="DY699" s="241"/>
      <c r="DZ699" s="241"/>
      <c r="EA699" s="241"/>
      <c r="EB699" s="241"/>
      <c r="EC699" s="241"/>
      <c r="ED699" s="241"/>
      <c r="EE699" s="241"/>
      <c r="EF699" s="241"/>
      <c r="EG699" s="241"/>
      <c r="EH699" s="241"/>
      <c r="EI699" s="241"/>
      <c r="EJ699" s="241"/>
      <c r="EK699" s="241"/>
      <c r="EL699" s="241"/>
      <c r="EM699" s="241"/>
      <c r="EN699" s="241"/>
      <c r="EO699" s="241"/>
      <c r="EP699" s="241"/>
      <c r="EQ699" s="241"/>
      <c r="ER699" s="241"/>
      <c r="ES699" s="241"/>
      <c r="ET699" s="241"/>
      <c r="EU699" s="241"/>
      <c r="EV699" s="241"/>
      <c r="EW699" s="241"/>
      <c r="EX699" s="241"/>
      <c r="EY699" s="241"/>
      <c r="EZ699" s="241"/>
      <c r="FA699" s="241"/>
      <c r="FB699" s="241"/>
      <c r="FC699" s="241"/>
      <c r="FD699" s="241"/>
      <c r="FE699" s="241"/>
      <c r="FF699" s="241"/>
      <c r="FG699" s="241"/>
      <c r="FH699" s="241"/>
      <c r="FI699" s="241"/>
      <c r="FJ699" s="241"/>
      <c r="FK699" s="241"/>
      <c r="FL699" s="241"/>
      <c r="FM699" s="241"/>
      <c r="FN699" s="241"/>
      <c r="FO699" s="241"/>
      <c r="FP699" s="241"/>
      <c r="FQ699" s="241"/>
      <c r="FR699" s="241"/>
      <c r="FS699" s="241"/>
      <c r="FT699" s="241"/>
      <c r="FU699" s="241"/>
      <c r="FV699" s="241"/>
      <c r="FW699" s="241"/>
      <c r="FX699" s="241"/>
      <c r="FY699" s="241"/>
      <c r="FZ699" s="241"/>
      <c r="GA699" s="241"/>
      <c r="GB699" s="241"/>
      <c r="GC699" s="241"/>
      <c r="GD699" s="241"/>
      <c r="GE699" s="241"/>
      <c r="GF699" s="241"/>
      <c r="GG699" s="241"/>
      <c r="GH699" s="241"/>
      <c r="GI699" s="241"/>
      <c r="GJ699" s="241"/>
      <c r="GK699" s="241"/>
      <c r="GL699" s="241"/>
      <c r="GM699" s="241"/>
      <c r="GN699" s="241"/>
      <c r="GO699" s="241"/>
      <c r="GP699" s="241"/>
      <c r="GQ699" s="241"/>
      <c r="GR699" s="241"/>
      <c r="GS699" s="241"/>
      <c r="GT699" s="241"/>
      <c r="GU699" s="241"/>
      <c r="GV699" s="241"/>
      <c r="GW699" s="241"/>
      <c r="GX699" s="241"/>
      <c r="GY699" s="241"/>
      <c r="GZ699" s="241"/>
      <c r="HA699" s="241"/>
      <c r="HB699" s="241"/>
      <c r="HC699" s="241"/>
      <c r="HD699" s="241"/>
      <c r="HE699" s="241"/>
      <c r="HF699" s="241"/>
    </row>
    <row r="700" spans="1:214" s="299" customFormat="1" ht="15" customHeight="1">
      <c r="A700" s="240"/>
      <c r="B700" s="241"/>
      <c r="C700" s="241"/>
      <c r="D700" s="241"/>
      <c r="E700" s="241"/>
      <c r="F700" s="241"/>
      <c r="G700" s="241"/>
      <c r="H700" s="241"/>
      <c r="I700" s="241"/>
      <c r="J700" s="241"/>
      <c r="K700" s="241"/>
      <c r="L700" s="241"/>
      <c r="M700" s="241"/>
      <c r="N700" s="241"/>
      <c r="O700" s="241"/>
      <c r="P700" s="241"/>
      <c r="Q700" s="241"/>
      <c r="R700" s="241"/>
      <c r="S700" s="241"/>
      <c r="T700" s="241"/>
      <c r="U700" s="241" t="s">
        <v>883</v>
      </c>
      <c r="V700" s="241"/>
      <c r="W700" s="241"/>
      <c r="X700" s="241"/>
      <c r="Y700" s="241"/>
      <c r="Z700" s="241"/>
      <c r="AA700" s="241"/>
      <c r="AB700" s="241"/>
      <c r="AC700" s="241" t="s">
        <v>311</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c r="DD700" s="241"/>
      <c r="DE700" s="241"/>
      <c r="DF700" s="241"/>
      <c r="DG700" s="241"/>
      <c r="DH700" s="241"/>
      <c r="DI700" s="241"/>
      <c r="DJ700" s="241"/>
      <c r="DK700" s="241"/>
      <c r="DL700" s="241"/>
      <c r="DM700" s="241"/>
      <c r="DN700" s="241"/>
      <c r="DO700" s="241"/>
      <c r="DP700" s="241"/>
      <c r="DQ700" s="241"/>
      <c r="DR700" s="241"/>
      <c r="DS700" s="241"/>
      <c r="DT700" s="241"/>
      <c r="DU700" s="241"/>
      <c r="DV700" s="241"/>
      <c r="DW700" s="241"/>
      <c r="DX700" s="241"/>
      <c r="DY700" s="241"/>
      <c r="DZ700" s="241"/>
      <c r="EA700" s="241"/>
      <c r="EB700" s="241"/>
      <c r="EC700" s="241"/>
      <c r="ED700" s="241"/>
      <c r="EE700" s="241"/>
      <c r="EF700" s="241"/>
      <c r="EG700" s="241"/>
      <c r="EH700" s="241"/>
      <c r="EI700" s="241"/>
      <c r="EJ700" s="241"/>
      <c r="EK700" s="241"/>
      <c r="EL700" s="241"/>
      <c r="EM700" s="241"/>
      <c r="EN700" s="241"/>
      <c r="EO700" s="241"/>
      <c r="EP700" s="241"/>
      <c r="EQ700" s="241"/>
      <c r="ER700" s="241"/>
      <c r="ES700" s="241"/>
      <c r="ET700" s="241"/>
      <c r="EU700" s="241"/>
      <c r="EV700" s="241"/>
      <c r="EW700" s="241"/>
      <c r="EX700" s="241"/>
      <c r="EY700" s="241"/>
      <c r="EZ700" s="241"/>
      <c r="FA700" s="241"/>
      <c r="FB700" s="241"/>
      <c r="FC700" s="241"/>
      <c r="FD700" s="241"/>
      <c r="FE700" s="241"/>
      <c r="FF700" s="241"/>
      <c r="FG700" s="241"/>
      <c r="FH700" s="241"/>
      <c r="FI700" s="241"/>
      <c r="FJ700" s="241"/>
      <c r="FK700" s="241"/>
      <c r="FL700" s="241"/>
      <c r="FM700" s="241"/>
      <c r="FN700" s="241"/>
      <c r="FO700" s="241"/>
      <c r="FP700" s="241"/>
      <c r="FQ700" s="241"/>
      <c r="FR700" s="241"/>
      <c r="FS700" s="241"/>
      <c r="FT700" s="241"/>
      <c r="FU700" s="241"/>
      <c r="FV700" s="241"/>
      <c r="FW700" s="241"/>
      <c r="FX700" s="241"/>
      <c r="FY700" s="241"/>
      <c r="FZ700" s="241"/>
      <c r="GA700" s="241"/>
      <c r="GB700" s="241"/>
      <c r="GC700" s="241"/>
      <c r="GD700" s="241"/>
      <c r="GE700" s="241"/>
      <c r="GF700" s="241"/>
      <c r="GG700" s="241"/>
      <c r="GH700" s="241"/>
      <c r="GI700" s="241"/>
      <c r="GJ700" s="241"/>
      <c r="GK700" s="241"/>
      <c r="GL700" s="241"/>
      <c r="GM700" s="241"/>
      <c r="GN700" s="241"/>
      <c r="GO700" s="241"/>
      <c r="GP700" s="241"/>
      <c r="GQ700" s="241"/>
      <c r="GR700" s="241"/>
      <c r="GS700" s="241"/>
      <c r="GT700" s="241"/>
      <c r="GU700" s="241"/>
      <c r="GV700" s="241"/>
      <c r="GW700" s="241"/>
      <c r="GX700" s="241"/>
      <c r="GY700" s="241"/>
      <c r="GZ700" s="241"/>
      <c r="HA700" s="241"/>
      <c r="HB700" s="241"/>
      <c r="HC700" s="241"/>
      <c r="HD700" s="241"/>
      <c r="HE700" s="241"/>
      <c r="HF700" s="241"/>
    </row>
    <row r="701" spans="1:214" s="299" customFormat="1" ht="15" customHeight="1">
      <c r="A701" s="240"/>
      <c r="B701" s="241"/>
      <c r="C701" s="241"/>
      <c r="D701" s="241"/>
      <c r="E701" s="241"/>
      <c r="F701" s="241"/>
      <c r="G701" s="241"/>
      <c r="H701" s="241"/>
      <c r="I701" s="241"/>
      <c r="J701" s="241"/>
      <c r="K701" s="241"/>
      <c r="L701" s="241"/>
      <c r="M701" s="241"/>
      <c r="N701" s="241"/>
      <c r="O701" s="241"/>
      <c r="P701" s="241"/>
      <c r="Q701" s="241"/>
      <c r="R701" s="241"/>
      <c r="S701" s="241"/>
      <c r="T701" s="241"/>
      <c r="U701" s="241" t="s">
        <v>884</v>
      </c>
      <c r="V701" s="241"/>
      <c r="W701" s="241"/>
      <c r="X701" s="241"/>
      <c r="Y701" s="241"/>
      <c r="Z701" s="241"/>
      <c r="AA701" s="241"/>
      <c r="AB701" s="241"/>
      <c r="AC701" s="241" t="s">
        <v>309</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c r="DV701" s="241"/>
      <c r="DW701" s="241"/>
      <c r="DX701" s="241"/>
      <c r="DY701" s="241"/>
      <c r="DZ701" s="241"/>
      <c r="EA701" s="241"/>
      <c r="EB701" s="241"/>
      <c r="EC701" s="241"/>
      <c r="ED701" s="241"/>
      <c r="EE701" s="241"/>
      <c r="EF701" s="241"/>
      <c r="EG701" s="241"/>
      <c r="EH701" s="241"/>
      <c r="EI701" s="241"/>
      <c r="EJ701" s="241"/>
      <c r="EK701" s="241"/>
      <c r="EL701" s="241"/>
      <c r="EM701" s="241"/>
      <c r="EN701" s="241"/>
      <c r="EO701" s="241"/>
      <c r="EP701" s="241"/>
      <c r="EQ701" s="241"/>
      <c r="ER701" s="241"/>
      <c r="ES701" s="241"/>
      <c r="ET701" s="241"/>
      <c r="EU701" s="241"/>
      <c r="EV701" s="241"/>
      <c r="EW701" s="241"/>
      <c r="EX701" s="241"/>
      <c r="EY701" s="241"/>
      <c r="EZ701" s="241"/>
      <c r="FA701" s="241"/>
      <c r="FB701" s="241"/>
      <c r="FC701" s="241"/>
      <c r="FD701" s="241"/>
      <c r="FE701" s="241"/>
      <c r="FF701" s="241"/>
      <c r="FG701" s="241"/>
      <c r="FH701" s="241"/>
      <c r="FI701" s="241"/>
      <c r="FJ701" s="241"/>
      <c r="FK701" s="241"/>
      <c r="FL701" s="241"/>
      <c r="FM701" s="241"/>
      <c r="FN701" s="241"/>
      <c r="FO701" s="241"/>
      <c r="FP701" s="241"/>
      <c r="FQ701" s="241"/>
      <c r="FR701" s="241"/>
      <c r="FS701" s="241"/>
      <c r="FT701" s="241"/>
      <c r="FU701" s="241"/>
      <c r="FV701" s="241"/>
      <c r="FW701" s="241"/>
      <c r="FX701" s="241"/>
      <c r="FY701" s="241"/>
      <c r="FZ701" s="241"/>
      <c r="GA701" s="241"/>
      <c r="GB701" s="241"/>
      <c r="GC701" s="241"/>
      <c r="GD701" s="241"/>
      <c r="GE701" s="241"/>
      <c r="GF701" s="241"/>
      <c r="GG701" s="241"/>
      <c r="GH701" s="241"/>
      <c r="GI701" s="241"/>
      <c r="GJ701" s="241"/>
      <c r="GK701" s="241"/>
      <c r="GL701" s="241"/>
      <c r="GM701" s="241"/>
      <c r="GN701" s="241"/>
      <c r="GO701" s="241"/>
      <c r="GP701" s="241"/>
      <c r="GQ701" s="241"/>
      <c r="GR701" s="241"/>
      <c r="GS701" s="241"/>
      <c r="GT701" s="241"/>
      <c r="GU701" s="241"/>
      <c r="GV701" s="241"/>
      <c r="GW701" s="241"/>
      <c r="GX701" s="241"/>
      <c r="GY701" s="241"/>
      <c r="GZ701" s="241"/>
      <c r="HA701" s="241"/>
      <c r="HB701" s="241"/>
      <c r="HC701" s="241"/>
      <c r="HD701" s="241"/>
      <c r="HE701" s="241"/>
      <c r="HF701" s="241"/>
    </row>
    <row r="702" spans="1:214" s="299" customFormat="1" ht="15" customHeight="1">
      <c r="A702" s="240"/>
      <c r="B702" s="241"/>
      <c r="C702" s="241"/>
      <c r="D702" s="241"/>
      <c r="E702" s="241"/>
      <c r="F702" s="241"/>
      <c r="G702" s="241"/>
      <c r="H702" s="241"/>
      <c r="I702" s="241"/>
      <c r="J702" s="241"/>
      <c r="K702" s="241"/>
      <c r="L702" s="241"/>
      <c r="M702" s="241"/>
      <c r="N702" s="241"/>
      <c r="O702" s="241"/>
      <c r="P702" s="241"/>
      <c r="Q702" s="241"/>
      <c r="R702" s="241"/>
      <c r="S702" s="241"/>
      <c r="T702" s="241"/>
      <c r="U702" s="241" t="s">
        <v>885</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c r="DV702" s="241"/>
      <c r="DW702" s="241"/>
      <c r="DX702" s="241"/>
      <c r="DY702" s="241"/>
      <c r="DZ702" s="241"/>
      <c r="EA702" s="241"/>
      <c r="EB702" s="241"/>
      <c r="EC702" s="241"/>
      <c r="ED702" s="241"/>
      <c r="EE702" s="241"/>
      <c r="EF702" s="241"/>
      <c r="EG702" s="241"/>
      <c r="EH702" s="241"/>
      <c r="EI702" s="241"/>
      <c r="EJ702" s="241"/>
      <c r="EK702" s="241"/>
      <c r="EL702" s="241"/>
      <c r="EM702" s="241"/>
      <c r="EN702" s="241"/>
      <c r="EO702" s="241"/>
      <c r="EP702" s="241"/>
      <c r="EQ702" s="241"/>
      <c r="ER702" s="241"/>
      <c r="ES702" s="241"/>
      <c r="ET702" s="241"/>
      <c r="EU702" s="241"/>
      <c r="EV702" s="241"/>
      <c r="EW702" s="241"/>
      <c r="EX702" s="241"/>
      <c r="EY702" s="241"/>
      <c r="EZ702" s="241"/>
      <c r="FA702" s="241"/>
      <c r="FB702" s="241"/>
      <c r="FC702" s="241"/>
      <c r="FD702" s="241"/>
      <c r="FE702" s="241"/>
      <c r="FF702" s="241"/>
      <c r="FG702" s="241"/>
      <c r="FH702" s="241"/>
      <c r="FI702" s="241"/>
      <c r="FJ702" s="241"/>
      <c r="FK702" s="241"/>
      <c r="FL702" s="241"/>
      <c r="FM702" s="241"/>
      <c r="FN702" s="241"/>
      <c r="FO702" s="241"/>
      <c r="FP702" s="241"/>
      <c r="FQ702" s="241"/>
      <c r="FR702" s="241"/>
      <c r="FS702" s="241"/>
      <c r="FT702" s="241"/>
      <c r="FU702" s="241"/>
      <c r="FV702" s="241"/>
      <c r="FW702" s="241"/>
      <c r="FX702" s="241"/>
      <c r="FY702" s="241"/>
      <c r="FZ702" s="241"/>
      <c r="GA702" s="241"/>
      <c r="GB702" s="241"/>
      <c r="GC702" s="241"/>
      <c r="GD702" s="241"/>
      <c r="GE702" s="241"/>
      <c r="GF702" s="241"/>
      <c r="GG702" s="241"/>
      <c r="GH702" s="241"/>
      <c r="GI702" s="241"/>
      <c r="GJ702" s="241"/>
      <c r="GK702" s="241"/>
      <c r="GL702" s="241"/>
      <c r="GM702" s="241"/>
      <c r="GN702" s="241"/>
      <c r="GO702" s="241"/>
      <c r="GP702" s="241"/>
      <c r="GQ702" s="241"/>
      <c r="GR702" s="241"/>
      <c r="GS702" s="241"/>
      <c r="GT702" s="241"/>
      <c r="GU702" s="241"/>
      <c r="GV702" s="241"/>
      <c r="GW702" s="241"/>
      <c r="GX702" s="241"/>
      <c r="GY702" s="241"/>
      <c r="GZ702" s="241"/>
      <c r="HA702" s="241"/>
      <c r="HB702" s="241"/>
      <c r="HC702" s="241"/>
      <c r="HD702" s="241"/>
      <c r="HE702" s="241"/>
      <c r="HF702" s="241"/>
    </row>
    <row r="703" spans="1:214" s="299" customFormat="1" ht="15" customHeight="1">
      <c r="A703" s="240"/>
      <c r="B703" s="241"/>
      <c r="C703" s="241"/>
      <c r="D703" s="241"/>
      <c r="E703" s="241"/>
      <c r="F703" s="241"/>
      <c r="G703" s="241"/>
      <c r="H703" s="241"/>
      <c r="I703" s="241"/>
      <c r="J703" s="241"/>
      <c r="K703" s="241"/>
      <c r="L703" s="241"/>
      <c r="M703" s="241"/>
      <c r="N703" s="241"/>
      <c r="O703" s="241"/>
      <c r="P703" s="241"/>
      <c r="Q703" s="241"/>
      <c r="R703" s="241"/>
      <c r="S703" s="241"/>
      <c r="T703" s="241"/>
      <c r="U703" s="241" t="s">
        <v>886</v>
      </c>
      <c r="V703" s="241"/>
      <c r="W703" s="241"/>
      <c r="X703" s="241"/>
      <c r="Y703" s="241"/>
      <c r="Z703" s="241"/>
      <c r="AA703" s="241"/>
      <c r="AB703" s="241"/>
      <c r="AC703" s="241" t="s">
        <v>316</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c r="DV703" s="241"/>
      <c r="DW703" s="241"/>
      <c r="DX703" s="241"/>
      <c r="DY703" s="241"/>
      <c r="DZ703" s="241"/>
      <c r="EA703" s="241"/>
      <c r="EB703" s="241"/>
      <c r="EC703" s="241"/>
      <c r="ED703" s="241"/>
      <c r="EE703" s="241"/>
      <c r="EF703" s="241"/>
      <c r="EG703" s="241"/>
      <c r="EH703" s="241"/>
      <c r="EI703" s="241"/>
      <c r="EJ703" s="241"/>
      <c r="EK703" s="241"/>
      <c r="EL703" s="241"/>
      <c r="EM703" s="241"/>
      <c r="EN703" s="241"/>
      <c r="EO703" s="241"/>
      <c r="EP703" s="241"/>
      <c r="EQ703" s="241"/>
      <c r="ER703" s="241"/>
      <c r="ES703" s="241"/>
      <c r="ET703" s="241"/>
      <c r="EU703" s="241"/>
      <c r="EV703" s="241"/>
      <c r="EW703" s="241"/>
      <c r="EX703" s="241"/>
      <c r="EY703" s="241"/>
      <c r="EZ703" s="241"/>
      <c r="FA703" s="241"/>
      <c r="FB703" s="241"/>
      <c r="FC703" s="241"/>
      <c r="FD703" s="241"/>
      <c r="FE703" s="241"/>
      <c r="FF703" s="241"/>
      <c r="FG703" s="241"/>
      <c r="FH703" s="241"/>
      <c r="FI703" s="241"/>
      <c r="FJ703" s="241"/>
      <c r="FK703" s="241"/>
      <c r="FL703" s="241"/>
      <c r="FM703" s="241"/>
      <c r="FN703" s="241"/>
      <c r="FO703" s="241"/>
      <c r="FP703" s="241"/>
      <c r="FQ703" s="241"/>
      <c r="FR703" s="241"/>
      <c r="FS703" s="241"/>
      <c r="FT703" s="241"/>
      <c r="FU703" s="241"/>
      <c r="FV703" s="241"/>
      <c r="FW703" s="241"/>
      <c r="FX703" s="241"/>
      <c r="FY703" s="241"/>
      <c r="FZ703" s="241"/>
      <c r="GA703" s="241"/>
      <c r="GB703" s="241"/>
      <c r="GC703" s="241"/>
      <c r="GD703" s="241"/>
      <c r="GE703" s="241"/>
      <c r="GF703" s="241"/>
      <c r="GG703" s="241"/>
      <c r="GH703" s="241"/>
      <c r="GI703" s="241"/>
      <c r="GJ703" s="241"/>
      <c r="GK703" s="241"/>
      <c r="GL703" s="241"/>
      <c r="GM703" s="241"/>
      <c r="GN703" s="241"/>
      <c r="GO703" s="241"/>
      <c r="GP703" s="241"/>
      <c r="GQ703" s="241"/>
      <c r="GR703" s="241"/>
      <c r="GS703" s="241"/>
      <c r="GT703" s="241"/>
      <c r="GU703" s="241"/>
      <c r="GV703" s="241"/>
      <c r="GW703" s="241"/>
      <c r="GX703" s="241"/>
      <c r="GY703" s="241"/>
      <c r="GZ703" s="241"/>
      <c r="HA703" s="241"/>
      <c r="HB703" s="241"/>
      <c r="HC703" s="241"/>
      <c r="HD703" s="241"/>
      <c r="HE703" s="241"/>
      <c r="HF703" s="241"/>
    </row>
    <row r="704" spans="1:214" s="299" customFormat="1" ht="15" customHeight="1">
      <c r="A704" s="240"/>
      <c r="B704" s="241"/>
      <c r="C704" s="241"/>
      <c r="D704" s="241"/>
      <c r="E704" s="241"/>
      <c r="F704" s="241"/>
      <c r="G704" s="241"/>
      <c r="H704" s="241"/>
      <c r="I704" s="241"/>
      <c r="J704" s="241"/>
      <c r="K704" s="241"/>
      <c r="L704" s="241"/>
      <c r="M704" s="241"/>
      <c r="N704" s="241"/>
      <c r="O704" s="241"/>
      <c r="P704" s="241"/>
      <c r="Q704" s="241"/>
      <c r="R704" s="241"/>
      <c r="S704" s="241"/>
      <c r="T704" s="241"/>
      <c r="U704" s="241" t="s">
        <v>887</v>
      </c>
      <c r="V704" s="241"/>
      <c r="W704" s="241"/>
      <c r="X704" s="241"/>
      <c r="Y704" s="241"/>
      <c r="Z704" s="241"/>
      <c r="AA704" s="241"/>
      <c r="AB704" s="241"/>
      <c r="AC704" s="241" t="s">
        <v>316</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c r="DV704" s="241"/>
      <c r="DW704" s="241"/>
      <c r="DX704" s="241"/>
      <c r="DY704" s="241"/>
      <c r="DZ704" s="241"/>
      <c r="EA704" s="241"/>
      <c r="EB704" s="241"/>
      <c r="EC704" s="241"/>
      <c r="ED704" s="241"/>
      <c r="EE704" s="241"/>
      <c r="EF704" s="241"/>
      <c r="EG704" s="241"/>
      <c r="EH704" s="241"/>
      <c r="EI704" s="241"/>
      <c r="EJ704" s="241"/>
      <c r="EK704" s="241"/>
      <c r="EL704" s="241"/>
      <c r="EM704" s="241"/>
      <c r="EN704" s="241"/>
      <c r="EO704" s="241"/>
      <c r="EP704" s="241"/>
      <c r="EQ704" s="241"/>
      <c r="ER704" s="241"/>
      <c r="ES704" s="241"/>
      <c r="ET704" s="241"/>
      <c r="EU704" s="241"/>
      <c r="EV704" s="241"/>
      <c r="EW704" s="241"/>
      <c r="EX704" s="241"/>
      <c r="EY704" s="241"/>
      <c r="EZ704" s="241"/>
      <c r="FA704" s="241"/>
      <c r="FB704" s="241"/>
      <c r="FC704" s="241"/>
      <c r="FD704" s="241"/>
      <c r="FE704" s="241"/>
      <c r="FF704" s="241"/>
      <c r="FG704" s="241"/>
      <c r="FH704" s="241"/>
      <c r="FI704" s="241"/>
      <c r="FJ704" s="241"/>
      <c r="FK704" s="241"/>
      <c r="FL704" s="241"/>
      <c r="FM704" s="241"/>
      <c r="FN704" s="241"/>
      <c r="FO704" s="241"/>
      <c r="FP704" s="241"/>
      <c r="FQ704" s="241"/>
      <c r="FR704" s="241"/>
      <c r="FS704" s="241"/>
      <c r="FT704" s="241"/>
      <c r="FU704" s="241"/>
      <c r="FV704" s="241"/>
      <c r="FW704" s="241"/>
      <c r="FX704" s="241"/>
      <c r="FY704" s="241"/>
      <c r="FZ704" s="241"/>
      <c r="GA704" s="241"/>
      <c r="GB704" s="241"/>
      <c r="GC704" s="241"/>
      <c r="GD704" s="241"/>
      <c r="GE704" s="241"/>
      <c r="GF704" s="241"/>
      <c r="GG704" s="241"/>
      <c r="GH704" s="241"/>
      <c r="GI704" s="241"/>
      <c r="GJ704" s="241"/>
      <c r="GK704" s="241"/>
      <c r="GL704" s="241"/>
      <c r="GM704" s="241"/>
      <c r="GN704" s="241"/>
      <c r="GO704" s="241"/>
      <c r="GP704" s="241"/>
      <c r="GQ704" s="241"/>
      <c r="GR704" s="241"/>
      <c r="GS704" s="241"/>
      <c r="GT704" s="241"/>
      <c r="GU704" s="241"/>
      <c r="GV704" s="241"/>
      <c r="GW704" s="241"/>
      <c r="GX704" s="241"/>
      <c r="GY704" s="241"/>
      <c r="GZ704" s="241"/>
      <c r="HA704" s="241"/>
      <c r="HB704" s="241"/>
      <c r="HC704" s="241"/>
      <c r="HD704" s="241"/>
      <c r="HE704" s="241"/>
      <c r="HF704" s="241"/>
    </row>
    <row r="705" spans="1:214" s="299" customFormat="1" ht="15" customHeight="1">
      <c r="A705" s="240"/>
      <c r="B705" s="241"/>
      <c r="C705" s="241"/>
      <c r="D705" s="241"/>
      <c r="E705" s="241"/>
      <c r="F705" s="241"/>
      <c r="G705" s="241"/>
      <c r="H705" s="241"/>
      <c r="I705" s="241"/>
      <c r="J705" s="241"/>
      <c r="K705" s="241"/>
      <c r="L705" s="241"/>
      <c r="M705" s="241"/>
      <c r="N705" s="241"/>
      <c r="O705" s="241"/>
      <c r="P705" s="241"/>
      <c r="Q705" s="241"/>
      <c r="R705" s="241"/>
      <c r="S705" s="241"/>
      <c r="T705" s="241"/>
      <c r="U705" s="241" t="s">
        <v>888</v>
      </c>
      <c r="V705" s="241"/>
      <c r="W705" s="241"/>
      <c r="X705" s="241"/>
      <c r="Y705" s="241"/>
      <c r="Z705" s="241"/>
      <c r="AA705" s="241"/>
      <c r="AB705" s="241"/>
      <c r="AC705" s="241" t="s">
        <v>313</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c r="DV705" s="241"/>
      <c r="DW705" s="241"/>
      <c r="DX705" s="241"/>
      <c r="DY705" s="241"/>
      <c r="DZ705" s="241"/>
      <c r="EA705" s="241"/>
      <c r="EB705" s="241"/>
      <c r="EC705" s="241"/>
      <c r="ED705" s="241"/>
      <c r="EE705" s="241"/>
      <c r="EF705" s="241"/>
      <c r="EG705" s="241"/>
      <c r="EH705" s="241"/>
      <c r="EI705" s="241"/>
      <c r="EJ705" s="241"/>
      <c r="EK705" s="241"/>
      <c r="EL705" s="241"/>
      <c r="EM705" s="241"/>
      <c r="EN705" s="241"/>
      <c r="EO705" s="241"/>
      <c r="EP705" s="241"/>
      <c r="EQ705" s="241"/>
      <c r="ER705" s="241"/>
      <c r="ES705" s="241"/>
      <c r="ET705" s="241"/>
      <c r="EU705" s="241"/>
      <c r="EV705" s="241"/>
      <c r="EW705" s="241"/>
      <c r="EX705" s="241"/>
      <c r="EY705" s="241"/>
      <c r="EZ705" s="241"/>
      <c r="FA705" s="241"/>
      <c r="FB705" s="241"/>
      <c r="FC705" s="241"/>
      <c r="FD705" s="241"/>
      <c r="FE705" s="241"/>
      <c r="FF705" s="241"/>
      <c r="FG705" s="241"/>
      <c r="FH705" s="241"/>
      <c r="FI705" s="241"/>
      <c r="FJ705" s="241"/>
      <c r="FK705" s="241"/>
      <c r="FL705" s="241"/>
      <c r="FM705" s="241"/>
      <c r="FN705" s="241"/>
      <c r="FO705" s="241"/>
      <c r="FP705" s="241"/>
      <c r="FQ705" s="241"/>
      <c r="FR705" s="241"/>
      <c r="FS705" s="241"/>
      <c r="FT705" s="241"/>
      <c r="FU705" s="241"/>
      <c r="FV705" s="241"/>
      <c r="FW705" s="241"/>
      <c r="FX705" s="241"/>
      <c r="FY705" s="241"/>
      <c r="FZ705" s="241"/>
      <c r="GA705" s="241"/>
      <c r="GB705" s="241"/>
      <c r="GC705" s="241"/>
      <c r="GD705" s="241"/>
      <c r="GE705" s="241"/>
      <c r="GF705" s="241"/>
      <c r="GG705" s="241"/>
      <c r="GH705" s="241"/>
      <c r="GI705" s="241"/>
      <c r="GJ705" s="241"/>
      <c r="GK705" s="241"/>
      <c r="GL705" s="241"/>
      <c r="GM705" s="241"/>
      <c r="GN705" s="241"/>
      <c r="GO705" s="241"/>
      <c r="GP705" s="241"/>
      <c r="GQ705" s="241"/>
      <c r="GR705" s="241"/>
      <c r="GS705" s="241"/>
      <c r="GT705" s="241"/>
      <c r="GU705" s="241"/>
      <c r="GV705" s="241"/>
      <c r="GW705" s="241"/>
      <c r="GX705" s="241"/>
      <c r="GY705" s="241"/>
      <c r="GZ705" s="241"/>
      <c r="HA705" s="241"/>
      <c r="HB705" s="241"/>
      <c r="HC705" s="241"/>
      <c r="HD705" s="241"/>
      <c r="HE705" s="241"/>
      <c r="HF705" s="241"/>
    </row>
    <row r="706" spans="1:214" s="299" customFormat="1" ht="15" customHeight="1">
      <c r="A706" s="240"/>
      <c r="B706" s="241"/>
      <c r="C706" s="241"/>
      <c r="D706" s="241"/>
      <c r="E706" s="241"/>
      <c r="F706" s="241"/>
      <c r="G706" s="241"/>
      <c r="H706" s="241"/>
      <c r="I706" s="241"/>
      <c r="J706" s="241"/>
      <c r="K706" s="241"/>
      <c r="L706" s="241"/>
      <c r="M706" s="241"/>
      <c r="N706" s="241"/>
      <c r="O706" s="241"/>
      <c r="P706" s="241"/>
      <c r="Q706" s="241"/>
      <c r="R706" s="241"/>
      <c r="S706" s="241"/>
      <c r="T706" s="241"/>
      <c r="U706" s="241" t="s">
        <v>889</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c r="DV706" s="241"/>
      <c r="DW706" s="241"/>
      <c r="DX706" s="241"/>
      <c r="DY706" s="241"/>
      <c r="DZ706" s="241"/>
      <c r="EA706" s="241"/>
      <c r="EB706" s="241"/>
      <c r="EC706" s="241"/>
      <c r="ED706" s="241"/>
      <c r="EE706" s="241"/>
      <c r="EF706" s="241"/>
      <c r="EG706" s="241"/>
      <c r="EH706" s="241"/>
      <c r="EI706" s="241"/>
      <c r="EJ706" s="241"/>
      <c r="EK706" s="241"/>
      <c r="EL706" s="241"/>
      <c r="EM706" s="241"/>
      <c r="EN706" s="241"/>
      <c r="EO706" s="241"/>
      <c r="EP706" s="241"/>
      <c r="EQ706" s="241"/>
      <c r="ER706" s="241"/>
      <c r="ES706" s="241"/>
      <c r="ET706" s="241"/>
      <c r="EU706" s="241"/>
      <c r="EV706" s="241"/>
      <c r="EW706" s="241"/>
      <c r="EX706" s="241"/>
      <c r="EY706" s="241"/>
      <c r="EZ706" s="241"/>
      <c r="FA706" s="241"/>
      <c r="FB706" s="241"/>
      <c r="FC706" s="241"/>
      <c r="FD706" s="241"/>
      <c r="FE706" s="241"/>
      <c r="FF706" s="241"/>
      <c r="FG706" s="241"/>
      <c r="FH706" s="241"/>
      <c r="FI706" s="241"/>
      <c r="FJ706" s="241"/>
      <c r="FK706" s="241"/>
      <c r="FL706" s="241"/>
      <c r="FM706" s="241"/>
      <c r="FN706" s="241"/>
      <c r="FO706" s="241"/>
      <c r="FP706" s="241"/>
      <c r="FQ706" s="241"/>
      <c r="FR706" s="241"/>
      <c r="FS706" s="241"/>
      <c r="FT706" s="241"/>
      <c r="FU706" s="241"/>
      <c r="FV706" s="241"/>
      <c r="FW706" s="241"/>
      <c r="FX706" s="241"/>
      <c r="FY706" s="241"/>
      <c r="FZ706" s="241"/>
      <c r="GA706" s="241"/>
      <c r="GB706" s="241"/>
      <c r="GC706" s="241"/>
      <c r="GD706" s="241"/>
      <c r="GE706" s="241"/>
      <c r="GF706" s="241"/>
      <c r="GG706" s="241"/>
      <c r="GH706" s="241"/>
      <c r="GI706" s="241"/>
      <c r="GJ706" s="241"/>
      <c r="GK706" s="241"/>
      <c r="GL706" s="241"/>
      <c r="GM706" s="241"/>
      <c r="GN706" s="241"/>
      <c r="GO706" s="241"/>
      <c r="GP706" s="241"/>
      <c r="GQ706" s="241"/>
      <c r="GR706" s="241"/>
      <c r="GS706" s="241"/>
      <c r="GT706" s="241"/>
      <c r="GU706" s="241"/>
      <c r="GV706" s="241"/>
      <c r="GW706" s="241"/>
      <c r="GX706" s="241"/>
      <c r="GY706" s="241"/>
      <c r="GZ706" s="241"/>
      <c r="HA706" s="241"/>
      <c r="HB706" s="241"/>
      <c r="HC706" s="241"/>
      <c r="HD706" s="241"/>
      <c r="HE706" s="241"/>
      <c r="HF706" s="241"/>
    </row>
    <row r="707" spans="1:214" s="299" customFormat="1" ht="15" customHeight="1">
      <c r="A707" s="240"/>
      <c r="B707" s="241"/>
      <c r="C707" s="241"/>
      <c r="D707" s="241"/>
      <c r="E707" s="241"/>
      <c r="F707" s="241"/>
      <c r="G707" s="241"/>
      <c r="H707" s="241"/>
      <c r="I707" s="241"/>
      <c r="J707" s="241"/>
      <c r="K707" s="241"/>
      <c r="L707" s="241"/>
      <c r="M707" s="241"/>
      <c r="N707" s="241"/>
      <c r="O707" s="241"/>
      <c r="P707" s="241"/>
      <c r="Q707" s="241"/>
      <c r="R707" s="241"/>
      <c r="S707" s="241"/>
      <c r="T707" s="241"/>
      <c r="U707" s="241" t="s">
        <v>890</v>
      </c>
      <c r="V707" s="241"/>
      <c r="W707" s="241"/>
      <c r="X707" s="241"/>
      <c r="Y707" s="241"/>
      <c r="Z707" s="241"/>
      <c r="AA707" s="241"/>
      <c r="AB707" s="241"/>
      <c r="AC707" s="241" t="s">
        <v>313</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c r="DV707" s="241"/>
      <c r="DW707" s="241"/>
      <c r="DX707" s="241"/>
      <c r="DY707" s="241"/>
      <c r="DZ707" s="241"/>
      <c r="EA707" s="241"/>
      <c r="EB707" s="241"/>
      <c r="EC707" s="241"/>
      <c r="ED707" s="241"/>
      <c r="EE707" s="241"/>
      <c r="EF707" s="241"/>
      <c r="EG707" s="241"/>
      <c r="EH707" s="241"/>
      <c r="EI707" s="241"/>
      <c r="EJ707" s="241"/>
      <c r="EK707" s="241"/>
      <c r="EL707" s="241"/>
      <c r="EM707" s="241"/>
      <c r="EN707" s="241"/>
      <c r="EO707" s="241"/>
      <c r="EP707" s="241"/>
      <c r="EQ707" s="241"/>
      <c r="ER707" s="241"/>
      <c r="ES707" s="241"/>
      <c r="ET707" s="241"/>
      <c r="EU707" s="241"/>
      <c r="EV707" s="241"/>
      <c r="EW707" s="241"/>
      <c r="EX707" s="241"/>
      <c r="EY707" s="241"/>
      <c r="EZ707" s="241"/>
      <c r="FA707" s="241"/>
      <c r="FB707" s="241"/>
      <c r="FC707" s="241"/>
      <c r="FD707" s="241"/>
      <c r="FE707" s="241"/>
      <c r="FF707" s="241"/>
      <c r="FG707" s="241"/>
      <c r="FH707" s="241"/>
      <c r="FI707" s="241"/>
      <c r="FJ707" s="241"/>
      <c r="FK707" s="241"/>
      <c r="FL707" s="241"/>
      <c r="FM707" s="241"/>
      <c r="FN707" s="241"/>
      <c r="FO707" s="241"/>
      <c r="FP707" s="241"/>
      <c r="FQ707" s="241"/>
      <c r="FR707" s="241"/>
      <c r="FS707" s="241"/>
      <c r="FT707" s="241"/>
      <c r="FU707" s="241"/>
      <c r="FV707" s="241"/>
      <c r="FW707" s="241"/>
      <c r="FX707" s="241"/>
      <c r="FY707" s="241"/>
      <c r="FZ707" s="241"/>
      <c r="GA707" s="241"/>
      <c r="GB707" s="241"/>
      <c r="GC707" s="241"/>
      <c r="GD707" s="241"/>
      <c r="GE707" s="241"/>
      <c r="GF707" s="241"/>
      <c r="GG707" s="241"/>
      <c r="GH707" s="241"/>
      <c r="GI707" s="241"/>
      <c r="GJ707" s="241"/>
      <c r="GK707" s="241"/>
      <c r="GL707" s="241"/>
      <c r="GM707" s="241"/>
      <c r="GN707" s="241"/>
      <c r="GO707" s="241"/>
      <c r="GP707" s="241"/>
      <c r="GQ707" s="241"/>
      <c r="GR707" s="241"/>
      <c r="GS707" s="241"/>
      <c r="GT707" s="241"/>
      <c r="GU707" s="241"/>
      <c r="GV707" s="241"/>
      <c r="GW707" s="241"/>
      <c r="GX707" s="241"/>
      <c r="GY707" s="241"/>
      <c r="GZ707" s="241"/>
      <c r="HA707" s="241"/>
      <c r="HB707" s="241"/>
      <c r="HC707" s="241"/>
      <c r="HD707" s="241"/>
      <c r="HE707" s="241"/>
      <c r="HF707" s="241"/>
    </row>
    <row r="708" spans="1:214" s="299" customFormat="1" ht="15" customHeight="1">
      <c r="A708" s="240"/>
      <c r="B708" s="241"/>
      <c r="C708" s="241"/>
      <c r="D708" s="241"/>
      <c r="E708" s="241"/>
      <c r="F708" s="241"/>
      <c r="G708" s="241"/>
      <c r="H708" s="241"/>
      <c r="I708" s="241"/>
      <c r="J708" s="241"/>
      <c r="K708" s="241"/>
      <c r="L708" s="241"/>
      <c r="M708" s="241"/>
      <c r="N708" s="241"/>
      <c r="O708" s="241"/>
      <c r="P708" s="241"/>
      <c r="Q708" s="241"/>
      <c r="R708" s="241"/>
      <c r="S708" s="241"/>
      <c r="T708" s="241"/>
      <c r="U708" s="241" t="s">
        <v>891</v>
      </c>
      <c r="V708" s="241"/>
      <c r="W708" s="241"/>
      <c r="X708" s="241"/>
      <c r="Y708" s="241"/>
      <c r="Z708" s="241"/>
      <c r="AA708" s="241"/>
      <c r="AB708" s="241"/>
      <c r="AC708" s="241" t="s">
        <v>325</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c r="DV708" s="241"/>
      <c r="DW708" s="241"/>
      <c r="DX708" s="241"/>
      <c r="DY708" s="241"/>
      <c r="DZ708" s="241"/>
      <c r="EA708" s="241"/>
      <c r="EB708" s="241"/>
      <c r="EC708" s="241"/>
      <c r="ED708" s="241"/>
      <c r="EE708" s="241"/>
      <c r="EF708" s="241"/>
      <c r="EG708" s="241"/>
      <c r="EH708" s="241"/>
      <c r="EI708" s="241"/>
      <c r="EJ708" s="241"/>
      <c r="EK708" s="241"/>
      <c r="EL708" s="241"/>
      <c r="EM708" s="241"/>
      <c r="EN708" s="241"/>
      <c r="EO708" s="241"/>
      <c r="EP708" s="241"/>
      <c r="EQ708" s="241"/>
      <c r="ER708" s="241"/>
      <c r="ES708" s="241"/>
      <c r="ET708" s="241"/>
      <c r="EU708" s="241"/>
      <c r="EV708" s="241"/>
      <c r="EW708" s="241"/>
      <c r="EX708" s="241"/>
      <c r="EY708" s="241"/>
      <c r="EZ708" s="241"/>
      <c r="FA708" s="241"/>
      <c r="FB708" s="241"/>
      <c r="FC708" s="241"/>
      <c r="FD708" s="241"/>
      <c r="FE708" s="241"/>
      <c r="FF708" s="241"/>
      <c r="FG708" s="241"/>
      <c r="FH708" s="241"/>
      <c r="FI708" s="241"/>
      <c r="FJ708" s="241"/>
      <c r="FK708" s="241"/>
      <c r="FL708" s="241"/>
      <c r="FM708" s="241"/>
      <c r="FN708" s="241"/>
      <c r="FO708" s="241"/>
      <c r="FP708" s="241"/>
      <c r="FQ708" s="241"/>
      <c r="FR708" s="241"/>
      <c r="FS708" s="241"/>
      <c r="FT708" s="241"/>
      <c r="FU708" s="241"/>
      <c r="FV708" s="241"/>
      <c r="FW708" s="241"/>
      <c r="FX708" s="241"/>
      <c r="FY708" s="241"/>
      <c r="FZ708" s="241"/>
      <c r="GA708" s="241"/>
      <c r="GB708" s="241"/>
      <c r="GC708" s="241"/>
      <c r="GD708" s="241"/>
      <c r="GE708" s="241"/>
      <c r="GF708" s="241"/>
      <c r="GG708" s="241"/>
      <c r="GH708" s="241"/>
      <c r="GI708" s="241"/>
      <c r="GJ708" s="241"/>
      <c r="GK708" s="241"/>
      <c r="GL708" s="241"/>
      <c r="GM708" s="241"/>
      <c r="GN708" s="241"/>
      <c r="GO708" s="241"/>
      <c r="GP708" s="241"/>
      <c r="GQ708" s="241"/>
      <c r="GR708" s="241"/>
      <c r="GS708" s="241"/>
      <c r="GT708" s="241"/>
      <c r="GU708" s="241"/>
      <c r="GV708" s="241"/>
      <c r="GW708" s="241"/>
      <c r="GX708" s="241"/>
      <c r="GY708" s="241"/>
      <c r="GZ708" s="241"/>
      <c r="HA708" s="241"/>
      <c r="HB708" s="241"/>
      <c r="HC708" s="241"/>
      <c r="HD708" s="241"/>
      <c r="HE708" s="241"/>
      <c r="HF708" s="241"/>
    </row>
    <row r="709" spans="1:214" s="299" customFormat="1" ht="15" customHeight="1">
      <c r="A709" s="240"/>
      <c r="B709" s="241"/>
      <c r="C709" s="241"/>
      <c r="D709" s="241"/>
      <c r="E709" s="241"/>
      <c r="F709" s="241"/>
      <c r="G709" s="241"/>
      <c r="H709" s="241"/>
      <c r="I709" s="241"/>
      <c r="J709" s="241"/>
      <c r="K709" s="241"/>
      <c r="L709" s="241"/>
      <c r="M709" s="241"/>
      <c r="N709" s="241"/>
      <c r="O709" s="241"/>
      <c r="P709" s="241"/>
      <c r="Q709" s="241"/>
      <c r="R709" s="241"/>
      <c r="S709" s="241"/>
      <c r="T709" s="241"/>
      <c r="U709" s="241" t="s">
        <v>892</v>
      </c>
      <c r="V709" s="241"/>
      <c r="W709" s="241"/>
      <c r="X709" s="241"/>
      <c r="Y709" s="241"/>
      <c r="Z709" s="241"/>
      <c r="AA709" s="241"/>
      <c r="AB709" s="241"/>
      <c r="AC709" s="241" t="s">
        <v>350</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c r="DV709" s="241"/>
      <c r="DW709" s="241"/>
      <c r="DX709" s="241"/>
      <c r="DY709" s="241"/>
      <c r="DZ709" s="241"/>
      <c r="EA709" s="241"/>
      <c r="EB709" s="241"/>
      <c r="EC709" s="241"/>
      <c r="ED709" s="241"/>
      <c r="EE709" s="241"/>
      <c r="EF709" s="241"/>
      <c r="EG709" s="241"/>
      <c r="EH709" s="241"/>
      <c r="EI709" s="241"/>
      <c r="EJ709" s="241"/>
      <c r="EK709" s="241"/>
      <c r="EL709" s="241"/>
      <c r="EM709" s="241"/>
      <c r="EN709" s="241"/>
      <c r="EO709" s="241"/>
      <c r="EP709" s="241"/>
      <c r="EQ709" s="241"/>
      <c r="ER709" s="241"/>
      <c r="ES709" s="241"/>
      <c r="ET709" s="241"/>
      <c r="EU709" s="241"/>
      <c r="EV709" s="241"/>
      <c r="EW709" s="241"/>
      <c r="EX709" s="241"/>
      <c r="EY709" s="241"/>
      <c r="EZ709" s="241"/>
      <c r="FA709" s="241"/>
      <c r="FB709" s="241"/>
      <c r="FC709" s="241"/>
      <c r="FD709" s="241"/>
      <c r="FE709" s="241"/>
      <c r="FF709" s="241"/>
      <c r="FG709" s="241"/>
      <c r="FH709" s="241"/>
      <c r="FI709" s="241"/>
      <c r="FJ709" s="241"/>
      <c r="FK709" s="241"/>
      <c r="FL709" s="241"/>
      <c r="FM709" s="241"/>
      <c r="FN709" s="241"/>
      <c r="FO709" s="241"/>
      <c r="FP709" s="241"/>
      <c r="FQ709" s="241"/>
      <c r="FR709" s="241"/>
      <c r="FS709" s="241"/>
      <c r="FT709" s="241"/>
      <c r="FU709" s="241"/>
      <c r="FV709" s="241"/>
      <c r="FW709" s="241"/>
      <c r="FX709" s="241"/>
      <c r="FY709" s="241"/>
      <c r="FZ709" s="241"/>
      <c r="GA709" s="241"/>
      <c r="GB709" s="241"/>
      <c r="GC709" s="241"/>
      <c r="GD709" s="241"/>
      <c r="GE709" s="241"/>
      <c r="GF709" s="241"/>
      <c r="GG709" s="241"/>
      <c r="GH709" s="241"/>
      <c r="GI709" s="241"/>
      <c r="GJ709" s="241"/>
      <c r="GK709" s="241"/>
      <c r="GL709" s="241"/>
      <c r="GM709" s="241"/>
      <c r="GN709" s="241"/>
      <c r="GO709" s="241"/>
      <c r="GP709" s="241"/>
      <c r="GQ709" s="241"/>
      <c r="GR709" s="241"/>
      <c r="GS709" s="241"/>
      <c r="GT709" s="241"/>
      <c r="GU709" s="241"/>
      <c r="GV709" s="241"/>
      <c r="GW709" s="241"/>
      <c r="GX709" s="241"/>
      <c r="GY709" s="241"/>
      <c r="GZ709" s="241"/>
      <c r="HA709" s="241"/>
      <c r="HB709" s="241"/>
      <c r="HC709" s="241"/>
      <c r="HD709" s="241"/>
      <c r="HE709" s="241"/>
      <c r="HF709" s="241"/>
    </row>
    <row r="710" spans="1:214" s="299" customFormat="1" ht="15" customHeight="1">
      <c r="A710" s="240"/>
      <c r="B710" s="241"/>
      <c r="C710" s="241"/>
      <c r="D710" s="241"/>
      <c r="E710" s="241"/>
      <c r="F710" s="241"/>
      <c r="G710" s="241"/>
      <c r="H710" s="241"/>
      <c r="I710" s="241"/>
      <c r="J710" s="241"/>
      <c r="K710" s="241"/>
      <c r="L710" s="241"/>
      <c r="M710" s="241"/>
      <c r="N710" s="241"/>
      <c r="O710" s="241"/>
      <c r="P710" s="241"/>
      <c r="Q710" s="241"/>
      <c r="R710" s="241"/>
      <c r="S710" s="241"/>
      <c r="T710" s="241"/>
      <c r="U710" s="241" t="s">
        <v>893</v>
      </c>
      <c r="V710" s="241"/>
      <c r="W710" s="241"/>
      <c r="X710" s="241"/>
      <c r="Y710" s="241"/>
      <c r="Z710" s="241"/>
      <c r="AA710" s="241"/>
      <c r="AB710" s="241"/>
      <c r="AC710" s="241" t="s">
        <v>311</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c r="DV710" s="241"/>
      <c r="DW710" s="241"/>
      <c r="DX710" s="241"/>
      <c r="DY710" s="241"/>
      <c r="DZ710" s="241"/>
      <c r="EA710" s="241"/>
      <c r="EB710" s="241"/>
      <c r="EC710" s="241"/>
      <c r="ED710" s="241"/>
      <c r="EE710" s="241"/>
      <c r="EF710" s="241"/>
      <c r="EG710" s="241"/>
      <c r="EH710" s="241"/>
      <c r="EI710" s="241"/>
      <c r="EJ710" s="241"/>
      <c r="EK710" s="241"/>
      <c r="EL710" s="241"/>
      <c r="EM710" s="241"/>
      <c r="EN710" s="241"/>
      <c r="EO710" s="241"/>
      <c r="EP710" s="241"/>
      <c r="EQ710" s="241"/>
      <c r="ER710" s="241"/>
      <c r="ES710" s="241"/>
      <c r="ET710" s="241"/>
      <c r="EU710" s="241"/>
      <c r="EV710" s="241"/>
      <c r="EW710" s="241"/>
      <c r="EX710" s="241"/>
      <c r="EY710" s="241"/>
      <c r="EZ710" s="241"/>
      <c r="FA710" s="241"/>
      <c r="FB710" s="241"/>
      <c r="FC710" s="241"/>
      <c r="FD710" s="241"/>
      <c r="FE710" s="241"/>
      <c r="FF710" s="241"/>
      <c r="FG710" s="241"/>
      <c r="FH710" s="241"/>
      <c r="FI710" s="241"/>
      <c r="FJ710" s="241"/>
      <c r="FK710" s="241"/>
      <c r="FL710" s="241"/>
      <c r="FM710" s="241"/>
      <c r="FN710" s="241"/>
      <c r="FO710" s="241"/>
      <c r="FP710" s="241"/>
      <c r="FQ710" s="241"/>
      <c r="FR710" s="241"/>
      <c r="FS710" s="241"/>
      <c r="FT710" s="241"/>
      <c r="FU710" s="241"/>
      <c r="FV710" s="241"/>
      <c r="FW710" s="241"/>
      <c r="FX710" s="241"/>
      <c r="FY710" s="241"/>
      <c r="FZ710" s="241"/>
      <c r="GA710" s="241"/>
      <c r="GB710" s="241"/>
      <c r="GC710" s="241"/>
      <c r="GD710" s="241"/>
      <c r="GE710" s="241"/>
      <c r="GF710" s="241"/>
      <c r="GG710" s="241"/>
      <c r="GH710" s="241"/>
      <c r="GI710" s="241"/>
      <c r="GJ710" s="241"/>
      <c r="GK710" s="241"/>
      <c r="GL710" s="241"/>
      <c r="GM710" s="241"/>
      <c r="GN710" s="241"/>
      <c r="GO710" s="241"/>
      <c r="GP710" s="241"/>
      <c r="GQ710" s="241"/>
      <c r="GR710" s="241"/>
      <c r="GS710" s="241"/>
      <c r="GT710" s="241"/>
      <c r="GU710" s="241"/>
      <c r="GV710" s="241"/>
      <c r="GW710" s="241"/>
      <c r="GX710" s="241"/>
      <c r="GY710" s="241"/>
      <c r="GZ710" s="241"/>
      <c r="HA710" s="241"/>
      <c r="HB710" s="241"/>
      <c r="HC710" s="241"/>
      <c r="HD710" s="241"/>
      <c r="HE710" s="241"/>
      <c r="HF710" s="241"/>
    </row>
    <row r="711" spans="1:214" s="299" customFormat="1" ht="15" customHeight="1">
      <c r="A711" s="240"/>
      <c r="B711" s="241"/>
      <c r="C711" s="241"/>
      <c r="D711" s="241"/>
      <c r="E711" s="241"/>
      <c r="F711" s="241"/>
      <c r="G711" s="241"/>
      <c r="H711" s="241"/>
      <c r="I711" s="241"/>
      <c r="J711" s="241"/>
      <c r="K711" s="241"/>
      <c r="L711" s="241"/>
      <c r="M711" s="241"/>
      <c r="N711" s="241"/>
      <c r="O711" s="241"/>
      <c r="P711" s="241"/>
      <c r="Q711" s="241"/>
      <c r="R711" s="241"/>
      <c r="S711" s="241"/>
      <c r="T711" s="241"/>
      <c r="U711" s="241" t="s">
        <v>894</v>
      </c>
      <c r="V711" s="241"/>
      <c r="W711" s="241"/>
      <c r="X711" s="241"/>
      <c r="Y711" s="241"/>
      <c r="Z711" s="241"/>
      <c r="AA711" s="241"/>
      <c r="AB711" s="241"/>
      <c r="AC711" s="241" t="s">
        <v>316</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c r="DV711" s="241"/>
      <c r="DW711" s="241"/>
      <c r="DX711" s="241"/>
      <c r="DY711" s="241"/>
      <c r="DZ711" s="241"/>
      <c r="EA711" s="241"/>
      <c r="EB711" s="241"/>
      <c r="EC711" s="241"/>
      <c r="ED711" s="241"/>
      <c r="EE711" s="241"/>
      <c r="EF711" s="241"/>
      <c r="EG711" s="241"/>
      <c r="EH711" s="241"/>
      <c r="EI711" s="241"/>
      <c r="EJ711" s="241"/>
      <c r="EK711" s="241"/>
      <c r="EL711" s="241"/>
      <c r="EM711" s="241"/>
      <c r="EN711" s="241"/>
      <c r="EO711" s="241"/>
      <c r="EP711" s="241"/>
      <c r="EQ711" s="241"/>
      <c r="ER711" s="241"/>
      <c r="ES711" s="241"/>
      <c r="ET711" s="241"/>
      <c r="EU711" s="241"/>
      <c r="EV711" s="241"/>
      <c r="EW711" s="241"/>
      <c r="EX711" s="241"/>
      <c r="EY711" s="241"/>
      <c r="EZ711" s="241"/>
      <c r="FA711" s="241"/>
      <c r="FB711" s="241"/>
      <c r="FC711" s="241"/>
      <c r="FD711" s="241"/>
      <c r="FE711" s="241"/>
      <c r="FF711" s="241"/>
      <c r="FG711" s="241"/>
      <c r="FH711" s="241"/>
      <c r="FI711" s="241"/>
      <c r="FJ711" s="241"/>
      <c r="FK711" s="241"/>
      <c r="FL711" s="241"/>
      <c r="FM711" s="241"/>
      <c r="FN711" s="241"/>
      <c r="FO711" s="241"/>
      <c r="FP711" s="241"/>
      <c r="FQ711" s="241"/>
      <c r="FR711" s="241"/>
      <c r="FS711" s="241"/>
      <c r="FT711" s="241"/>
      <c r="FU711" s="241"/>
      <c r="FV711" s="241"/>
      <c r="FW711" s="241"/>
      <c r="FX711" s="241"/>
      <c r="FY711" s="241"/>
      <c r="FZ711" s="241"/>
      <c r="GA711" s="241"/>
      <c r="GB711" s="241"/>
      <c r="GC711" s="241"/>
      <c r="GD711" s="241"/>
      <c r="GE711" s="241"/>
      <c r="GF711" s="241"/>
      <c r="GG711" s="241"/>
      <c r="GH711" s="241"/>
      <c r="GI711" s="241"/>
      <c r="GJ711" s="241"/>
      <c r="GK711" s="241"/>
      <c r="GL711" s="241"/>
      <c r="GM711" s="241"/>
      <c r="GN711" s="241"/>
      <c r="GO711" s="241"/>
      <c r="GP711" s="241"/>
      <c r="GQ711" s="241"/>
      <c r="GR711" s="241"/>
      <c r="GS711" s="241"/>
      <c r="GT711" s="241"/>
      <c r="GU711" s="241"/>
      <c r="GV711" s="241"/>
      <c r="GW711" s="241"/>
      <c r="GX711" s="241"/>
      <c r="GY711" s="241"/>
      <c r="GZ711" s="241"/>
      <c r="HA711" s="241"/>
      <c r="HB711" s="241"/>
      <c r="HC711" s="241"/>
      <c r="HD711" s="241"/>
      <c r="HE711" s="241"/>
      <c r="HF711" s="241"/>
    </row>
    <row r="712" spans="1:214" s="299" customFormat="1" ht="15" customHeight="1">
      <c r="A712" s="240"/>
      <c r="B712" s="241"/>
      <c r="C712" s="241"/>
      <c r="D712" s="241"/>
      <c r="E712" s="241"/>
      <c r="F712" s="241"/>
      <c r="G712" s="241"/>
      <c r="H712" s="241"/>
      <c r="I712" s="241"/>
      <c r="J712" s="241"/>
      <c r="K712" s="241"/>
      <c r="L712" s="241"/>
      <c r="M712" s="241"/>
      <c r="N712" s="241"/>
      <c r="O712" s="241"/>
      <c r="P712" s="241"/>
      <c r="Q712" s="241"/>
      <c r="R712" s="241"/>
      <c r="S712" s="241"/>
      <c r="T712" s="241"/>
      <c r="U712" s="241" t="s">
        <v>895</v>
      </c>
      <c r="V712" s="241"/>
      <c r="W712" s="241"/>
      <c r="X712" s="241"/>
      <c r="Y712" s="241"/>
      <c r="Z712" s="241"/>
      <c r="AA712" s="241"/>
      <c r="AB712" s="241"/>
      <c r="AC712" s="241" t="s">
        <v>386</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c r="DV712" s="241"/>
      <c r="DW712" s="241"/>
      <c r="DX712" s="241"/>
      <c r="DY712" s="241"/>
      <c r="DZ712" s="241"/>
      <c r="EA712" s="241"/>
      <c r="EB712" s="241"/>
      <c r="EC712" s="241"/>
      <c r="ED712" s="241"/>
      <c r="EE712" s="241"/>
      <c r="EF712" s="241"/>
      <c r="EG712" s="241"/>
      <c r="EH712" s="241"/>
      <c r="EI712" s="241"/>
      <c r="EJ712" s="241"/>
      <c r="EK712" s="241"/>
      <c r="EL712" s="241"/>
      <c r="EM712" s="241"/>
      <c r="EN712" s="241"/>
      <c r="EO712" s="241"/>
      <c r="EP712" s="241"/>
      <c r="EQ712" s="241"/>
      <c r="ER712" s="241"/>
      <c r="ES712" s="241"/>
      <c r="ET712" s="241"/>
      <c r="EU712" s="241"/>
      <c r="EV712" s="241"/>
      <c r="EW712" s="241"/>
      <c r="EX712" s="241"/>
      <c r="EY712" s="241"/>
      <c r="EZ712" s="241"/>
      <c r="FA712" s="241"/>
      <c r="FB712" s="241"/>
      <c r="FC712" s="241"/>
      <c r="FD712" s="241"/>
      <c r="FE712" s="241"/>
      <c r="FF712" s="241"/>
      <c r="FG712" s="241"/>
      <c r="FH712" s="241"/>
      <c r="FI712" s="241"/>
      <c r="FJ712" s="241"/>
      <c r="FK712" s="241"/>
      <c r="FL712" s="241"/>
      <c r="FM712" s="241"/>
      <c r="FN712" s="241"/>
      <c r="FO712" s="241"/>
      <c r="FP712" s="241"/>
      <c r="FQ712" s="241"/>
      <c r="FR712" s="241"/>
      <c r="FS712" s="241"/>
      <c r="FT712" s="241"/>
      <c r="FU712" s="241"/>
      <c r="FV712" s="241"/>
      <c r="FW712" s="241"/>
      <c r="FX712" s="241"/>
      <c r="FY712" s="241"/>
      <c r="FZ712" s="241"/>
      <c r="GA712" s="241"/>
      <c r="GB712" s="241"/>
      <c r="GC712" s="241"/>
      <c r="GD712" s="241"/>
      <c r="GE712" s="241"/>
      <c r="GF712" s="241"/>
      <c r="GG712" s="241"/>
      <c r="GH712" s="241"/>
      <c r="GI712" s="241"/>
      <c r="GJ712" s="241"/>
      <c r="GK712" s="241"/>
      <c r="GL712" s="241"/>
      <c r="GM712" s="241"/>
      <c r="GN712" s="241"/>
      <c r="GO712" s="241"/>
      <c r="GP712" s="241"/>
      <c r="GQ712" s="241"/>
      <c r="GR712" s="241"/>
      <c r="GS712" s="241"/>
      <c r="GT712" s="241"/>
      <c r="GU712" s="241"/>
      <c r="GV712" s="241"/>
      <c r="GW712" s="241"/>
      <c r="GX712" s="241"/>
      <c r="GY712" s="241"/>
      <c r="GZ712" s="241"/>
      <c r="HA712" s="241"/>
      <c r="HB712" s="241"/>
      <c r="HC712" s="241"/>
      <c r="HD712" s="241"/>
      <c r="HE712" s="241"/>
      <c r="HF712" s="241"/>
    </row>
    <row r="713" spans="1:214" s="299" customFormat="1" ht="15" customHeight="1">
      <c r="A713" s="240"/>
      <c r="B713" s="241"/>
      <c r="C713" s="241"/>
      <c r="D713" s="241"/>
      <c r="E713" s="241"/>
      <c r="F713" s="241"/>
      <c r="G713" s="241"/>
      <c r="H713" s="241"/>
      <c r="I713" s="241"/>
      <c r="J713" s="241"/>
      <c r="K713" s="241"/>
      <c r="L713" s="241"/>
      <c r="M713" s="241"/>
      <c r="N713" s="241"/>
      <c r="O713" s="241"/>
      <c r="P713" s="241"/>
      <c r="Q713" s="241"/>
      <c r="R713" s="241"/>
      <c r="S713" s="241"/>
      <c r="T713" s="241"/>
      <c r="U713" s="241" t="s">
        <v>896</v>
      </c>
      <c r="V713" s="241"/>
      <c r="W713" s="241"/>
      <c r="X713" s="241"/>
      <c r="Y713" s="241"/>
      <c r="Z713" s="241"/>
      <c r="AA713" s="241"/>
      <c r="AB713" s="241"/>
      <c r="AC713" s="241" t="s">
        <v>311</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c r="EN713" s="241"/>
      <c r="EO713" s="241"/>
      <c r="EP713" s="241"/>
      <c r="EQ713" s="241"/>
      <c r="ER713" s="241"/>
      <c r="ES713" s="241"/>
      <c r="ET713" s="241"/>
      <c r="EU713" s="241"/>
      <c r="EV713" s="241"/>
      <c r="EW713" s="241"/>
      <c r="EX713" s="241"/>
      <c r="EY713" s="241"/>
      <c r="EZ713" s="241"/>
      <c r="FA713" s="241"/>
      <c r="FB713" s="241"/>
      <c r="FC713" s="241"/>
      <c r="FD713" s="241"/>
      <c r="FE713" s="241"/>
      <c r="FF713" s="241"/>
      <c r="FG713" s="241"/>
      <c r="FH713" s="241"/>
      <c r="FI713" s="241"/>
      <c r="FJ713" s="241"/>
      <c r="FK713" s="241"/>
      <c r="FL713" s="241"/>
      <c r="FM713" s="241"/>
      <c r="FN713" s="241"/>
      <c r="FO713" s="241"/>
      <c r="FP713" s="241"/>
      <c r="FQ713" s="241"/>
      <c r="FR713" s="241"/>
      <c r="FS713" s="241"/>
      <c r="FT713" s="241"/>
      <c r="FU713" s="241"/>
      <c r="FV713" s="241"/>
      <c r="FW713" s="241"/>
      <c r="FX713" s="241"/>
      <c r="FY713" s="241"/>
      <c r="FZ713" s="241"/>
      <c r="GA713" s="241"/>
      <c r="GB713" s="241"/>
      <c r="GC713" s="241"/>
      <c r="GD713" s="241"/>
      <c r="GE713" s="241"/>
      <c r="GF713" s="241"/>
      <c r="GG713" s="241"/>
      <c r="GH713" s="241"/>
      <c r="GI713" s="241"/>
      <c r="GJ713" s="241"/>
      <c r="GK713" s="241"/>
      <c r="GL713" s="241"/>
      <c r="GM713" s="241"/>
      <c r="GN713" s="241"/>
      <c r="GO713" s="241"/>
      <c r="GP713" s="241"/>
      <c r="GQ713" s="241"/>
      <c r="GR713" s="241"/>
      <c r="GS713" s="241"/>
      <c r="GT713" s="241"/>
      <c r="GU713" s="241"/>
      <c r="GV713" s="241"/>
      <c r="GW713" s="241"/>
      <c r="GX713" s="241"/>
      <c r="GY713" s="241"/>
      <c r="GZ713" s="241"/>
      <c r="HA713" s="241"/>
      <c r="HB713" s="241"/>
      <c r="HC713" s="241"/>
      <c r="HD713" s="241"/>
      <c r="HE713" s="241"/>
      <c r="HF713" s="241"/>
    </row>
    <row r="714" spans="1:214" s="299" customFormat="1" ht="15" customHeight="1">
      <c r="A714" s="240"/>
      <c r="B714" s="241"/>
      <c r="C714" s="241"/>
      <c r="D714" s="241"/>
      <c r="E714" s="241"/>
      <c r="F714" s="241"/>
      <c r="G714" s="241"/>
      <c r="H714" s="241"/>
      <c r="I714" s="241"/>
      <c r="J714" s="241"/>
      <c r="K714" s="241"/>
      <c r="L714" s="241"/>
      <c r="M714" s="241"/>
      <c r="N714" s="241"/>
      <c r="O714" s="241"/>
      <c r="P714" s="241"/>
      <c r="Q714" s="241"/>
      <c r="R714" s="241"/>
      <c r="S714" s="241"/>
      <c r="T714" s="241"/>
      <c r="U714" s="241" t="s">
        <v>897</v>
      </c>
      <c r="V714" s="241"/>
      <c r="W714" s="241"/>
      <c r="X714" s="241"/>
      <c r="Y714" s="241"/>
      <c r="Z714" s="241"/>
      <c r="AA714" s="241"/>
      <c r="AB714" s="241"/>
      <c r="AC714" s="241" t="s">
        <v>309</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c r="DV714" s="241"/>
      <c r="DW714" s="241"/>
      <c r="DX714" s="241"/>
      <c r="DY714" s="241"/>
      <c r="DZ714" s="241"/>
      <c r="EA714" s="241"/>
      <c r="EB714" s="241"/>
      <c r="EC714" s="241"/>
      <c r="ED714" s="241"/>
      <c r="EE714" s="241"/>
      <c r="EF714" s="241"/>
      <c r="EG714" s="241"/>
      <c r="EH714" s="241"/>
      <c r="EI714" s="241"/>
      <c r="EJ714" s="241"/>
      <c r="EK714" s="241"/>
      <c r="EL714" s="241"/>
      <c r="EM714" s="241"/>
      <c r="EN714" s="241"/>
      <c r="EO714" s="241"/>
      <c r="EP714" s="241"/>
      <c r="EQ714" s="241"/>
      <c r="ER714" s="241"/>
      <c r="ES714" s="241"/>
      <c r="ET714" s="241"/>
      <c r="EU714" s="241"/>
      <c r="EV714" s="241"/>
      <c r="EW714" s="241"/>
      <c r="EX714" s="241"/>
      <c r="EY714" s="241"/>
      <c r="EZ714" s="241"/>
      <c r="FA714" s="241"/>
      <c r="FB714" s="241"/>
      <c r="FC714" s="241"/>
      <c r="FD714" s="241"/>
      <c r="FE714" s="241"/>
      <c r="FF714" s="241"/>
      <c r="FG714" s="241"/>
      <c r="FH714" s="241"/>
      <c r="FI714" s="241"/>
      <c r="FJ714" s="241"/>
      <c r="FK714" s="241"/>
      <c r="FL714" s="241"/>
      <c r="FM714" s="241"/>
      <c r="FN714" s="241"/>
      <c r="FO714" s="241"/>
      <c r="FP714" s="241"/>
      <c r="FQ714" s="241"/>
      <c r="FR714" s="241"/>
      <c r="FS714" s="241"/>
      <c r="FT714" s="241"/>
      <c r="FU714" s="241"/>
      <c r="FV714" s="241"/>
      <c r="FW714" s="241"/>
      <c r="FX714" s="241"/>
      <c r="FY714" s="241"/>
      <c r="FZ714" s="241"/>
      <c r="GA714" s="241"/>
      <c r="GB714" s="241"/>
      <c r="GC714" s="241"/>
      <c r="GD714" s="241"/>
      <c r="GE714" s="241"/>
      <c r="GF714" s="241"/>
      <c r="GG714" s="241"/>
      <c r="GH714" s="241"/>
      <c r="GI714" s="241"/>
      <c r="GJ714" s="241"/>
      <c r="GK714" s="241"/>
      <c r="GL714" s="241"/>
      <c r="GM714" s="241"/>
      <c r="GN714" s="241"/>
      <c r="GO714" s="241"/>
      <c r="GP714" s="241"/>
      <c r="GQ714" s="241"/>
      <c r="GR714" s="241"/>
      <c r="GS714" s="241"/>
      <c r="GT714" s="241"/>
      <c r="GU714" s="241"/>
      <c r="GV714" s="241"/>
      <c r="GW714" s="241"/>
      <c r="GX714" s="241"/>
      <c r="GY714" s="241"/>
      <c r="GZ714" s="241"/>
      <c r="HA714" s="241"/>
      <c r="HB714" s="241"/>
      <c r="HC714" s="241"/>
      <c r="HD714" s="241"/>
      <c r="HE714" s="241"/>
      <c r="HF714" s="241"/>
    </row>
    <row r="715" spans="1:214" s="299" customFormat="1" ht="15" customHeight="1">
      <c r="A715" s="240"/>
      <c r="B715" s="241"/>
      <c r="C715" s="241"/>
      <c r="D715" s="241"/>
      <c r="E715" s="241"/>
      <c r="F715" s="241"/>
      <c r="G715" s="241"/>
      <c r="H715" s="241"/>
      <c r="I715" s="241"/>
      <c r="J715" s="241"/>
      <c r="K715" s="241"/>
      <c r="L715" s="241"/>
      <c r="M715" s="241"/>
      <c r="N715" s="241"/>
      <c r="O715" s="241"/>
      <c r="P715" s="241"/>
      <c r="Q715" s="241"/>
      <c r="R715" s="241"/>
      <c r="S715" s="241"/>
      <c r="T715" s="241"/>
      <c r="U715" s="241" t="s">
        <v>898</v>
      </c>
      <c r="V715" s="241"/>
      <c r="W715" s="241"/>
      <c r="X715" s="241"/>
      <c r="Y715" s="241"/>
      <c r="Z715" s="241"/>
      <c r="AA715" s="241"/>
      <c r="AB715" s="241"/>
      <c r="AC715" s="241" t="s">
        <v>313</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c r="DV715" s="241"/>
      <c r="DW715" s="241"/>
      <c r="DX715" s="241"/>
      <c r="DY715" s="241"/>
      <c r="DZ715" s="241"/>
      <c r="EA715" s="241"/>
      <c r="EB715" s="241"/>
      <c r="EC715" s="241"/>
      <c r="ED715" s="241"/>
      <c r="EE715" s="241"/>
      <c r="EF715" s="241"/>
      <c r="EG715" s="241"/>
      <c r="EH715" s="241"/>
      <c r="EI715" s="241"/>
      <c r="EJ715" s="241"/>
      <c r="EK715" s="241"/>
      <c r="EL715" s="241"/>
      <c r="EM715" s="241"/>
      <c r="EN715" s="241"/>
      <c r="EO715" s="241"/>
      <c r="EP715" s="241"/>
      <c r="EQ715" s="241"/>
      <c r="ER715" s="241"/>
      <c r="ES715" s="241"/>
      <c r="ET715" s="241"/>
      <c r="EU715" s="241"/>
      <c r="EV715" s="241"/>
      <c r="EW715" s="241"/>
      <c r="EX715" s="241"/>
      <c r="EY715" s="241"/>
      <c r="EZ715" s="241"/>
      <c r="FA715" s="241"/>
      <c r="FB715" s="241"/>
      <c r="FC715" s="241"/>
      <c r="FD715" s="241"/>
      <c r="FE715" s="241"/>
      <c r="FF715" s="241"/>
      <c r="FG715" s="241"/>
      <c r="FH715" s="241"/>
      <c r="FI715" s="241"/>
      <c r="FJ715" s="241"/>
      <c r="FK715" s="241"/>
      <c r="FL715" s="241"/>
      <c r="FM715" s="241"/>
      <c r="FN715" s="241"/>
      <c r="FO715" s="241"/>
      <c r="FP715" s="241"/>
      <c r="FQ715" s="241"/>
      <c r="FR715" s="241"/>
      <c r="FS715" s="241"/>
      <c r="FT715" s="241"/>
      <c r="FU715" s="241"/>
      <c r="FV715" s="241"/>
      <c r="FW715" s="241"/>
      <c r="FX715" s="241"/>
      <c r="FY715" s="241"/>
      <c r="FZ715" s="241"/>
      <c r="GA715" s="241"/>
      <c r="GB715" s="241"/>
      <c r="GC715" s="241"/>
      <c r="GD715" s="241"/>
      <c r="GE715" s="241"/>
      <c r="GF715" s="241"/>
      <c r="GG715" s="241"/>
      <c r="GH715" s="241"/>
      <c r="GI715" s="241"/>
      <c r="GJ715" s="241"/>
      <c r="GK715" s="241"/>
      <c r="GL715" s="241"/>
      <c r="GM715" s="241"/>
      <c r="GN715" s="241"/>
      <c r="GO715" s="241"/>
      <c r="GP715" s="241"/>
      <c r="GQ715" s="241"/>
      <c r="GR715" s="241"/>
      <c r="GS715" s="241"/>
      <c r="GT715" s="241"/>
      <c r="GU715" s="241"/>
      <c r="GV715" s="241"/>
      <c r="GW715" s="241"/>
      <c r="GX715" s="241"/>
      <c r="GY715" s="241"/>
      <c r="GZ715" s="241"/>
      <c r="HA715" s="241"/>
      <c r="HB715" s="241"/>
      <c r="HC715" s="241"/>
      <c r="HD715" s="241"/>
      <c r="HE715" s="241"/>
      <c r="HF715" s="241"/>
    </row>
    <row r="716" spans="1:214" s="299" customFormat="1" ht="15" customHeight="1">
      <c r="A716" s="240"/>
      <c r="B716" s="241"/>
      <c r="C716" s="241"/>
      <c r="D716" s="241"/>
      <c r="E716" s="241"/>
      <c r="F716" s="241"/>
      <c r="G716" s="241"/>
      <c r="H716" s="241"/>
      <c r="I716" s="241"/>
      <c r="J716" s="241"/>
      <c r="K716" s="241"/>
      <c r="L716" s="241"/>
      <c r="M716" s="241"/>
      <c r="N716" s="241"/>
      <c r="O716" s="241"/>
      <c r="P716" s="241"/>
      <c r="Q716" s="241"/>
      <c r="R716" s="241"/>
      <c r="S716" s="241"/>
      <c r="T716" s="241"/>
      <c r="U716" s="241" t="s">
        <v>899</v>
      </c>
      <c r="V716" s="241"/>
      <c r="W716" s="241"/>
      <c r="X716" s="241"/>
      <c r="Y716" s="241"/>
      <c r="Z716" s="241"/>
      <c r="AA716" s="241"/>
      <c r="AB716" s="241"/>
      <c r="AC716" s="241" t="s">
        <v>325</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c r="DV716" s="241"/>
      <c r="DW716" s="241"/>
      <c r="DX716" s="241"/>
      <c r="DY716" s="241"/>
      <c r="DZ716" s="241"/>
      <c r="EA716" s="241"/>
      <c r="EB716" s="241"/>
      <c r="EC716" s="241"/>
      <c r="ED716" s="241"/>
      <c r="EE716" s="241"/>
      <c r="EF716" s="241"/>
      <c r="EG716" s="241"/>
      <c r="EH716" s="241"/>
      <c r="EI716" s="241"/>
      <c r="EJ716" s="241"/>
      <c r="EK716" s="241"/>
      <c r="EL716" s="241"/>
      <c r="EM716" s="241"/>
      <c r="EN716" s="241"/>
      <c r="EO716" s="241"/>
      <c r="EP716" s="241"/>
      <c r="EQ716" s="241"/>
      <c r="ER716" s="241"/>
      <c r="ES716" s="241"/>
      <c r="ET716" s="241"/>
      <c r="EU716" s="241"/>
      <c r="EV716" s="241"/>
      <c r="EW716" s="241"/>
      <c r="EX716" s="241"/>
      <c r="EY716" s="241"/>
      <c r="EZ716" s="241"/>
      <c r="FA716" s="241"/>
      <c r="FB716" s="241"/>
      <c r="FC716" s="241"/>
      <c r="FD716" s="241"/>
      <c r="FE716" s="241"/>
      <c r="FF716" s="241"/>
      <c r="FG716" s="241"/>
      <c r="FH716" s="241"/>
      <c r="FI716" s="241"/>
      <c r="FJ716" s="241"/>
      <c r="FK716" s="241"/>
      <c r="FL716" s="241"/>
      <c r="FM716" s="241"/>
      <c r="FN716" s="241"/>
      <c r="FO716" s="241"/>
      <c r="FP716" s="241"/>
      <c r="FQ716" s="241"/>
      <c r="FR716" s="241"/>
      <c r="FS716" s="241"/>
      <c r="FT716" s="241"/>
      <c r="FU716" s="241"/>
      <c r="FV716" s="241"/>
      <c r="FW716" s="241"/>
      <c r="FX716" s="241"/>
      <c r="FY716" s="241"/>
      <c r="FZ716" s="241"/>
      <c r="GA716" s="241"/>
      <c r="GB716" s="241"/>
      <c r="GC716" s="241"/>
      <c r="GD716" s="241"/>
      <c r="GE716" s="241"/>
      <c r="GF716" s="241"/>
      <c r="GG716" s="241"/>
      <c r="GH716" s="241"/>
      <c r="GI716" s="241"/>
      <c r="GJ716" s="241"/>
      <c r="GK716" s="241"/>
      <c r="GL716" s="241"/>
      <c r="GM716" s="241"/>
      <c r="GN716" s="241"/>
      <c r="GO716" s="241"/>
      <c r="GP716" s="241"/>
      <c r="GQ716" s="241"/>
      <c r="GR716" s="241"/>
      <c r="GS716" s="241"/>
      <c r="GT716" s="241"/>
      <c r="GU716" s="241"/>
      <c r="GV716" s="241"/>
      <c r="GW716" s="241"/>
      <c r="GX716" s="241"/>
      <c r="GY716" s="241"/>
      <c r="GZ716" s="241"/>
      <c r="HA716" s="241"/>
      <c r="HB716" s="241"/>
      <c r="HC716" s="241"/>
      <c r="HD716" s="241"/>
      <c r="HE716" s="241"/>
      <c r="HF716" s="241"/>
    </row>
    <row r="717" spans="1:214" s="299" customFormat="1" ht="15" customHeight="1">
      <c r="A717" s="240"/>
      <c r="B717" s="241"/>
      <c r="C717" s="241"/>
      <c r="D717" s="241"/>
      <c r="E717" s="241"/>
      <c r="F717" s="241"/>
      <c r="G717" s="241"/>
      <c r="H717" s="241"/>
      <c r="I717" s="241"/>
      <c r="J717" s="241"/>
      <c r="K717" s="241"/>
      <c r="L717" s="241"/>
      <c r="M717" s="241"/>
      <c r="N717" s="241"/>
      <c r="O717" s="241"/>
      <c r="P717" s="241"/>
      <c r="Q717" s="241"/>
      <c r="R717" s="241"/>
      <c r="S717" s="241"/>
      <c r="T717" s="241"/>
      <c r="U717" s="241" t="s">
        <v>900</v>
      </c>
      <c r="V717" s="241"/>
      <c r="W717" s="241"/>
      <c r="X717" s="241"/>
      <c r="Y717" s="241"/>
      <c r="Z717" s="241"/>
      <c r="AA717" s="241"/>
      <c r="AB717" s="241"/>
      <c r="AC717" s="241" t="s">
        <v>325</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c r="EN717" s="241"/>
      <c r="EO717" s="241"/>
      <c r="EP717" s="241"/>
      <c r="EQ717" s="241"/>
      <c r="ER717" s="241"/>
      <c r="ES717" s="241"/>
      <c r="ET717" s="241"/>
      <c r="EU717" s="241"/>
      <c r="EV717" s="241"/>
      <c r="EW717" s="241"/>
      <c r="EX717" s="241"/>
      <c r="EY717" s="241"/>
      <c r="EZ717" s="241"/>
      <c r="FA717" s="241"/>
      <c r="FB717" s="241"/>
      <c r="FC717" s="241"/>
      <c r="FD717" s="241"/>
      <c r="FE717" s="241"/>
      <c r="FF717" s="241"/>
      <c r="FG717" s="241"/>
      <c r="FH717" s="241"/>
      <c r="FI717" s="241"/>
      <c r="FJ717" s="241"/>
      <c r="FK717" s="241"/>
      <c r="FL717" s="241"/>
      <c r="FM717" s="241"/>
      <c r="FN717" s="241"/>
      <c r="FO717" s="241"/>
      <c r="FP717" s="241"/>
      <c r="FQ717" s="241"/>
      <c r="FR717" s="241"/>
      <c r="FS717" s="241"/>
      <c r="FT717" s="241"/>
      <c r="FU717" s="241"/>
      <c r="FV717" s="241"/>
      <c r="FW717" s="241"/>
      <c r="FX717" s="241"/>
      <c r="FY717" s="241"/>
      <c r="FZ717" s="241"/>
      <c r="GA717" s="241"/>
      <c r="GB717" s="241"/>
      <c r="GC717" s="241"/>
      <c r="GD717" s="241"/>
      <c r="GE717" s="241"/>
      <c r="GF717" s="241"/>
      <c r="GG717" s="241"/>
      <c r="GH717" s="241"/>
      <c r="GI717" s="241"/>
      <c r="GJ717" s="241"/>
      <c r="GK717" s="241"/>
      <c r="GL717" s="241"/>
      <c r="GM717" s="241"/>
      <c r="GN717" s="241"/>
      <c r="GO717" s="241"/>
      <c r="GP717" s="241"/>
      <c r="GQ717" s="241"/>
      <c r="GR717" s="241"/>
      <c r="GS717" s="241"/>
      <c r="GT717" s="241"/>
      <c r="GU717" s="241"/>
      <c r="GV717" s="241"/>
      <c r="GW717" s="241"/>
      <c r="GX717" s="241"/>
      <c r="GY717" s="241"/>
      <c r="GZ717" s="241"/>
      <c r="HA717" s="241"/>
      <c r="HB717" s="241"/>
      <c r="HC717" s="241"/>
      <c r="HD717" s="241"/>
      <c r="HE717" s="241"/>
      <c r="HF717" s="241"/>
    </row>
    <row r="718" spans="1:214" s="299" customFormat="1" ht="15" customHeight="1">
      <c r="A718" s="240"/>
      <c r="B718" s="241"/>
      <c r="C718" s="241"/>
      <c r="D718" s="241"/>
      <c r="E718" s="241"/>
      <c r="F718" s="241"/>
      <c r="G718" s="241"/>
      <c r="H718" s="241"/>
      <c r="I718" s="241"/>
      <c r="J718" s="241"/>
      <c r="K718" s="241"/>
      <c r="L718" s="241"/>
      <c r="M718" s="241"/>
      <c r="N718" s="241"/>
      <c r="O718" s="241"/>
      <c r="P718" s="241"/>
      <c r="Q718" s="241"/>
      <c r="R718" s="241"/>
      <c r="S718" s="241"/>
      <c r="T718" s="241"/>
      <c r="U718" s="241" t="s">
        <v>901</v>
      </c>
      <c r="V718" s="241"/>
      <c r="W718" s="241"/>
      <c r="X718" s="241"/>
      <c r="Y718" s="241"/>
      <c r="Z718" s="241"/>
      <c r="AA718" s="241"/>
      <c r="AB718" s="241"/>
      <c r="AC718" s="241" t="s">
        <v>313</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c r="DD718" s="241"/>
      <c r="DE718" s="241"/>
      <c r="DF718" s="241"/>
      <c r="DG718" s="241"/>
      <c r="DH718" s="241"/>
      <c r="DI718" s="241"/>
      <c r="DJ718" s="241"/>
      <c r="DK718" s="241"/>
      <c r="DL718" s="241"/>
      <c r="DM718" s="241"/>
      <c r="DN718" s="241"/>
      <c r="DO718" s="241"/>
      <c r="DP718" s="241"/>
      <c r="DQ718" s="241"/>
      <c r="DR718" s="241"/>
      <c r="DS718" s="241"/>
      <c r="DT718" s="241"/>
      <c r="DU718" s="241"/>
      <c r="DV718" s="241"/>
      <c r="DW718" s="241"/>
      <c r="DX718" s="241"/>
      <c r="DY718" s="241"/>
      <c r="DZ718" s="241"/>
      <c r="EA718" s="241"/>
      <c r="EB718" s="241"/>
      <c r="EC718" s="241"/>
      <c r="ED718" s="241"/>
      <c r="EE718" s="241"/>
      <c r="EF718" s="241"/>
      <c r="EG718" s="241"/>
      <c r="EH718" s="241"/>
      <c r="EI718" s="241"/>
      <c r="EJ718" s="241"/>
      <c r="EK718" s="241"/>
      <c r="EL718" s="241"/>
      <c r="EM718" s="241"/>
      <c r="EN718" s="241"/>
      <c r="EO718" s="241"/>
      <c r="EP718" s="241"/>
      <c r="EQ718" s="241"/>
      <c r="ER718" s="241"/>
      <c r="ES718" s="241"/>
      <c r="ET718" s="241"/>
      <c r="EU718" s="241"/>
      <c r="EV718" s="241"/>
      <c r="EW718" s="241"/>
      <c r="EX718" s="241"/>
      <c r="EY718" s="241"/>
      <c r="EZ718" s="241"/>
      <c r="FA718" s="241"/>
      <c r="FB718" s="241"/>
      <c r="FC718" s="241"/>
      <c r="FD718" s="241"/>
      <c r="FE718" s="241"/>
      <c r="FF718" s="241"/>
      <c r="FG718" s="241"/>
      <c r="FH718" s="241"/>
      <c r="FI718" s="241"/>
      <c r="FJ718" s="241"/>
      <c r="FK718" s="241"/>
      <c r="FL718" s="241"/>
      <c r="FM718" s="241"/>
      <c r="FN718" s="241"/>
      <c r="FO718" s="241"/>
      <c r="FP718" s="241"/>
      <c r="FQ718" s="241"/>
      <c r="FR718" s="241"/>
      <c r="FS718" s="241"/>
      <c r="FT718" s="241"/>
      <c r="FU718" s="241"/>
      <c r="FV718" s="241"/>
      <c r="FW718" s="241"/>
      <c r="FX718" s="241"/>
      <c r="FY718" s="241"/>
      <c r="FZ718" s="241"/>
      <c r="GA718" s="241"/>
      <c r="GB718" s="241"/>
      <c r="GC718" s="241"/>
      <c r="GD718" s="241"/>
      <c r="GE718" s="241"/>
      <c r="GF718" s="241"/>
      <c r="GG718" s="241"/>
      <c r="GH718" s="241"/>
      <c r="GI718" s="241"/>
      <c r="GJ718" s="241"/>
      <c r="GK718" s="241"/>
      <c r="GL718" s="241"/>
      <c r="GM718" s="241"/>
      <c r="GN718" s="241"/>
      <c r="GO718" s="241"/>
      <c r="GP718" s="241"/>
      <c r="GQ718" s="241"/>
      <c r="GR718" s="241"/>
      <c r="GS718" s="241"/>
      <c r="GT718" s="241"/>
      <c r="GU718" s="241"/>
      <c r="GV718" s="241"/>
      <c r="GW718" s="241"/>
      <c r="GX718" s="241"/>
      <c r="GY718" s="241"/>
      <c r="GZ718" s="241"/>
      <c r="HA718" s="241"/>
      <c r="HB718" s="241"/>
      <c r="HC718" s="241"/>
      <c r="HD718" s="241"/>
      <c r="HE718" s="241"/>
      <c r="HF718" s="241"/>
    </row>
    <row r="719" spans="1:214" s="299" customFormat="1" ht="15" customHeight="1">
      <c r="A719" s="240"/>
      <c r="B719" s="241"/>
      <c r="C719" s="241"/>
      <c r="D719" s="241"/>
      <c r="E719" s="241"/>
      <c r="F719" s="241"/>
      <c r="G719" s="241"/>
      <c r="H719" s="241"/>
      <c r="I719" s="241"/>
      <c r="J719" s="241"/>
      <c r="K719" s="241"/>
      <c r="L719" s="241"/>
      <c r="M719" s="241"/>
      <c r="N719" s="241"/>
      <c r="O719" s="241"/>
      <c r="P719" s="241"/>
      <c r="Q719" s="241"/>
      <c r="R719" s="241"/>
      <c r="S719" s="241"/>
      <c r="T719" s="241"/>
      <c r="U719" s="241" t="s">
        <v>902</v>
      </c>
      <c r="V719" s="241"/>
      <c r="W719" s="241"/>
      <c r="X719" s="241"/>
      <c r="Y719" s="241"/>
      <c r="Z719" s="241"/>
      <c r="AA719" s="241"/>
      <c r="AB719" s="241"/>
      <c r="AC719" s="241" t="s">
        <v>386</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c r="DD719" s="241"/>
      <c r="DE719" s="241"/>
      <c r="DF719" s="241"/>
      <c r="DG719" s="241"/>
      <c r="DH719" s="241"/>
      <c r="DI719" s="241"/>
      <c r="DJ719" s="241"/>
      <c r="DK719" s="241"/>
      <c r="DL719" s="241"/>
      <c r="DM719" s="241"/>
      <c r="DN719" s="241"/>
      <c r="DO719" s="241"/>
      <c r="DP719" s="241"/>
      <c r="DQ719" s="241"/>
      <c r="DR719" s="241"/>
      <c r="DS719" s="241"/>
      <c r="DT719" s="241"/>
      <c r="DU719" s="241"/>
      <c r="DV719" s="241"/>
      <c r="DW719" s="241"/>
      <c r="DX719" s="241"/>
      <c r="DY719" s="241"/>
      <c r="DZ719" s="241"/>
      <c r="EA719" s="241"/>
      <c r="EB719" s="241"/>
      <c r="EC719" s="241"/>
      <c r="ED719" s="241"/>
      <c r="EE719" s="241"/>
      <c r="EF719" s="241"/>
      <c r="EG719" s="241"/>
      <c r="EH719" s="241"/>
      <c r="EI719" s="241"/>
      <c r="EJ719" s="241"/>
      <c r="EK719" s="241"/>
      <c r="EL719" s="241"/>
      <c r="EM719" s="241"/>
      <c r="EN719" s="241"/>
      <c r="EO719" s="241"/>
      <c r="EP719" s="241"/>
      <c r="EQ719" s="241"/>
      <c r="ER719" s="241"/>
      <c r="ES719" s="241"/>
      <c r="ET719" s="241"/>
      <c r="EU719" s="241"/>
      <c r="EV719" s="241"/>
      <c r="EW719" s="241"/>
      <c r="EX719" s="241"/>
      <c r="EY719" s="241"/>
      <c r="EZ719" s="241"/>
      <c r="FA719" s="241"/>
      <c r="FB719" s="241"/>
      <c r="FC719" s="241"/>
      <c r="FD719" s="241"/>
      <c r="FE719" s="241"/>
      <c r="FF719" s="241"/>
      <c r="FG719" s="241"/>
      <c r="FH719" s="241"/>
      <c r="FI719" s="241"/>
      <c r="FJ719" s="241"/>
      <c r="FK719" s="241"/>
      <c r="FL719" s="241"/>
      <c r="FM719" s="241"/>
      <c r="FN719" s="241"/>
      <c r="FO719" s="241"/>
      <c r="FP719" s="241"/>
      <c r="FQ719" s="241"/>
      <c r="FR719" s="241"/>
      <c r="FS719" s="241"/>
      <c r="FT719" s="241"/>
      <c r="FU719" s="241"/>
      <c r="FV719" s="241"/>
      <c r="FW719" s="241"/>
      <c r="FX719" s="241"/>
      <c r="FY719" s="241"/>
      <c r="FZ719" s="241"/>
      <c r="GA719" s="241"/>
      <c r="GB719" s="241"/>
      <c r="GC719" s="241"/>
      <c r="GD719" s="241"/>
      <c r="GE719" s="241"/>
      <c r="GF719" s="241"/>
      <c r="GG719" s="241"/>
      <c r="GH719" s="241"/>
      <c r="GI719" s="241"/>
      <c r="GJ719" s="241"/>
      <c r="GK719" s="241"/>
      <c r="GL719" s="241"/>
      <c r="GM719" s="241"/>
      <c r="GN719" s="241"/>
      <c r="GO719" s="241"/>
      <c r="GP719" s="241"/>
      <c r="GQ719" s="241"/>
      <c r="GR719" s="241"/>
      <c r="GS719" s="241"/>
      <c r="GT719" s="241"/>
      <c r="GU719" s="241"/>
      <c r="GV719" s="241"/>
      <c r="GW719" s="241"/>
      <c r="GX719" s="241"/>
      <c r="GY719" s="241"/>
      <c r="GZ719" s="241"/>
      <c r="HA719" s="241"/>
      <c r="HB719" s="241"/>
      <c r="HC719" s="241"/>
      <c r="HD719" s="241"/>
      <c r="HE719" s="241"/>
      <c r="HF719" s="241"/>
    </row>
    <row r="720" spans="1:214" s="299" customFormat="1" ht="15" customHeight="1">
      <c r="A720" s="240"/>
      <c r="B720" s="241"/>
      <c r="C720" s="241"/>
      <c r="D720" s="241"/>
      <c r="E720" s="241"/>
      <c r="F720" s="241"/>
      <c r="G720" s="241"/>
      <c r="H720" s="241"/>
      <c r="I720" s="241"/>
      <c r="J720" s="241"/>
      <c r="K720" s="241"/>
      <c r="L720" s="241"/>
      <c r="M720" s="241"/>
      <c r="N720" s="241"/>
      <c r="O720" s="241"/>
      <c r="P720" s="241"/>
      <c r="Q720" s="241"/>
      <c r="R720" s="241"/>
      <c r="S720" s="241"/>
      <c r="T720" s="241"/>
      <c r="U720" s="241" t="s">
        <v>903</v>
      </c>
      <c r="V720" s="241"/>
      <c r="W720" s="241"/>
      <c r="X720" s="241"/>
      <c r="Y720" s="241"/>
      <c r="Z720" s="241"/>
      <c r="AA720" s="241"/>
      <c r="AB720" s="241"/>
      <c r="AC720" s="241" t="s">
        <v>313</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c r="DD720" s="241"/>
      <c r="DE720" s="241"/>
      <c r="DF720" s="241"/>
      <c r="DG720" s="241"/>
      <c r="DH720" s="241"/>
      <c r="DI720" s="241"/>
      <c r="DJ720" s="241"/>
      <c r="DK720" s="241"/>
      <c r="DL720" s="241"/>
      <c r="DM720" s="241"/>
      <c r="DN720" s="241"/>
      <c r="DO720" s="241"/>
      <c r="DP720" s="241"/>
      <c r="DQ720" s="241"/>
      <c r="DR720" s="241"/>
      <c r="DS720" s="241"/>
      <c r="DT720" s="241"/>
      <c r="DU720" s="241"/>
      <c r="DV720" s="241"/>
      <c r="DW720" s="241"/>
      <c r="DX720" s="241"/>
      <c r="DY720" s="241"/>
      <c r="DZ720" s="241"/>
      <c r="EA720" s="241"/>
      <c r="EB720" s="241"/>
      <c r="EC720" s="241"/>
      <c r="ED720" s="241"/>
      <c r="EE720" s="241"/>
      <c r="EF720" s="241"/>
      <c r="EG720" s="241"/>
      <c r="EH720" s="241"/>
      <c r="EI720" s="241"/>
      <c r="EJ720" s="241"/>
      <c r="EK720" s="241"/>
      <c r="EL720" s="241"/>
      <c r="EM720" s="241"/>
      <c r="EN720" s="241"/>
      <c r="EO720" s="241"/>
      <c r="EP720" s="241"/>
      <c r="EQ720" s="241"/>
      <c r="ER720" s="241"/>
      <c r="ES720" s="241"/>
      <c r="ET720" s="241"/>
      <c r="EU720" s="241"/>
      <c r="EV720" s="241"/>
      <c r="EW720" s="241"/>
      <c r="EX720" s="241"/>
      <c r="EY720" s="241"/>
      <c r="EZ720" s="241"/>
      <c r="FA720" s="241"/>
      <c r="FB720" s="241"/>
      <c r="FC720" s="241"/>
      <c r="FD720" s="241"/>
      <c r="FE720" s="241"/>
      <c r="FF720" s="241"/>
      <c r="FG720" s="241"/>
      <c r="FH720" s="241"/>
      <c r="FI720" s="241"/>
      <c r="FJ720" s="241"/>
      <c r="FK720" s="241"/>
      <c r="FL720" s="241"/>
      <c r="FM720" s="241"/>
      <c r="FN720" s="241"/>
      <c r="FO720" s="241"/>
      <c r="FP720" s="241"/>
      <c r="FQ720" s="241"/>
      <c r="FR720" s="241"/>
      <c r="FS720" s="241"/>
      <c r="FT720" s="241"/>
      <c r="FU720" s="241"/>
      <c r="FV720" s="241"/>
      <c r="FW720" s="241"/>
      <c r="FX720" s="241"/>
      <c r="FY720" s="241"/>
      <c r="FZ720" s="241"/>
      <c r="GA720" s="241"/>
      <c r="GB720" s="241"/>
      <c r="GC720" s="241"/>
      <c r="GD720" s="241"/>
      <c r="GE720" s="241"/>
      <c r="GF720" s="241"/>
      <c r="GG720" s="241"/>
      <c r="GH720" s="241"/>
      <c r="GI720" s="241"/>
      <c r="GJ720" s="241"/>
      <c r="GK720" s="241"/>
      <c r="GL720" s="241"/>
      <c r="GM720" s="241"/>
      <c r="GN720" s="241"/>
      <c r="GO720" s="241"/>
      <c r="GP720" s="241"/>
      <c r="GQ720" s="241"/>
      <c r="GR720" s="241"/>
      <c r="GS720" s="241"/>
      <c r="GT720" s="241"/>
      <c r="GU720" s="241"/>
      <c r="GV720" s="241"/>
      <c r="GW720" s="241"/>
      <c r="GX720" s="241"/>
      <c r="GY720" s="241"/>
      <c r="GZ720" s="241"/>
      <c r="HA720" s="241"/>
      <c r="HB720" s="241"/>
      <c r="HC720" s="241"/>
      <c r="HD720" s="241"/>
      <c r="HE720" s="241"/>
      <c r="HF720" s="241"/>
    </row>
    <row r="721" spans="1:214" s="299" customFormat="1" ht="15" customHeight="1">
      <c r="A721" s="240"/>
      <c r="B721" s="241"/>
      <c r="C721" s="241"/>
      <c r="D721" s="241"/>
      <c r="E721" s="241"/>
      <c r="F721" s="241"/>
      <c r="G721" s="241"/>
      <c r="H721" s="241"/>
      <c r="I721" s="241"/>
      <c r="J721" s="241"/>
      <c r="K721" s="241"/>
      <c r="L721" s="241"/>
      <c r="M721" s="241"/>
      <c r="N721" s="241"/>
      <c r="O721" s="241"/>
      <c r="P721" s="241"/>
      <c r="Q721" s="241"/>
      <c r="R721" s="241"/>
      <c r="S721" s="241"/>
      <c r="T721" s="241"/>
      <c r="U721" s="241" t="s">
        <v>904</v>
      </c>
      <c r="V721" s="241"/>
      <c r="W721" s="241"/>
      <c r="X721" s="241"/>
      <c r="Y721" s="241"/>
      <c r="Z721" s="241"/>
      <c r="AA721" s="241"/>
      <c r="AB721" s="241"/>
      <c r="AC721" s="241" t="s">
        <v>311</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c r="DV721" s="241"/>
      <c r="DW721" s="241"/>
      <c r="DX721" s="241"/>
      <c r="DY721" s="241"/>
      <c r="DZ721" s="241"/>
      <c r="EA721" s="241"/>
      <c r="EB721" s="241"/>
      <c r="EC721" s="241"/>
      <c r="ED721" s="241"/>
      <c r="EE721" s="241"/>
      <c r="EF721" s="241"/>
      <c r="EG721" s="241"/>
      <c r="EH721" s="241"/>
      <c r="EI721" s="241"/>
      <c r="EJ721" s="241"/>
      <c r="EK721" s="241"/>
      <c r="EL721" s="241"/>
      <c r="EM721" s="241"/>
      <c r="EN721" s="241"/>
      <c r="EO721" s="241"/>
      <c r="EP721" s="241"/>
      <c r="EQ721" s="241"/>
      <c r="ER721" s="241"/>
      <c r="ES721" s="241"/>
      <c r="ET721" s="241"/>
      <c r="EU721" s="241"/>
      <c r="EV721" s="241"/>
      <c r="EW721" s="241"/>
      <c r="EX721" s="241"/>
      <c r="EY721" s="241"/>
      <c r="EZ721" s="241"/>
      <c r="FA721" s="241"/>
      <c r="FB721" s="241"/>
      <c r="FC721" s="241"/>
      <c r="FD721" s="241"/>
      <c r="FE721" s="241"/>
      <c r="FF721" s="241"/>
      <c r="FG721" s="241"/>
      <c r="FH721" s="241"/>
      <c r="FI721" s="241"/>
      <c r="FJ721" s="241"/>
      <c r="FK721" s="241"/>
      <c r="FL721" s="241"/>
      <c r="FM721" s="241"/>
      <c r="FN721" s="241"/>
      <c r="FO721" s="241"/>
      <c r="FP721" s="241"/>
      <c r="FQ721" s="241"/>
      <c r="FR721" s="241"/>
      <c r="FS721" s="241"/>
      <c r="FT721" s="241"/>
      <c r="FU721" s="241"/>
      <c r="FV721" s="241"/>
      <c r="FW721" s="241"/>
      <c r="FX721" s="241"/>
      <c r="FY721" s="241"/>
      <c r="FZ721" s="241"/>
      <c r="GA721" s="241"/>
      <c r="GB721" s="241"/>
      <c r="GC721" s="241"/>
      <c r="GD721" s="241"/>
      <c r="GE721" s="241"/>
      <c r="GF721" s="241"/>
      <c r="GG721" s="241"/>
      <c r="GH721" s="241"/>
      <c r="GI721" s="241"/>
      <c r="GJ721" s="241"/>
      <c r="GK721" s="241"/>
      <c r="GL721" s="241"/>
      <c r="GM721" s="241"/>
      <c r="GN721" s="241"/>
      <c r="GO721" s="241"/>
      <c r="GP721" s="241"/>
      <c r="GQ721" s="241"/>
      <c r="GR721" s="241"/>
      <c r="GS721" s="241"/>
      <c r="GT721" s="241"/>
      <c r="GU721" s="241"/>
      <c r="GV721" s="241"/>
      <c r="GW721" s="241"/>
      <c r="GX721" s="241"/>
      <c r="GY721" s="241"/>
      <c r="GZ721" s="241"/>
      <c r="HA721" s="241"/>
      <c r="HB721" s="241"/>
      <c r="HC721" s="241"/>
      <c r="HD721" s="241"/>
      <c r="HE721" s="241"/>
      <c r="HF721" s="241"/>
    </row>
    <row r="722" spans="1:214" s="299" customFormat="1" ht="15" customHeight="1">
      <c r="A722" s="240"/>
      <c r="B722" s="241"/>
      <c r="C722" s="241"/>
      <c r="D722" s="241"/>
      <c r="E722" s="241"/>
      <c r="F722" s="241"/>
      <c r="G722" s="241"/>
      <c r="H722" s="241"/>
      <c r="I722" s="241"/>
      <c r="J722" s="241"/>
      <c r="K722" s="241"/>
      <c r="L722" s="241"/>
      <c r="M722" s="241"/>
      <c r="N722" s="241"/>
      <c r="O722" s="241"/>
      <c r="P722" s="241"/>
      <c r="Q722" s="241"/>
      <c r="R722" s="241"/>
      <c r="S722" s="241"/>
      <c r="T722" s="241"/>
      <c r="U722" s="241" t="s">
        <v>905</v>
      </c>
      <c r="V722" s="241"/>
      <c r="W722" s="241"/>
      <c r="X722" s="241"/>
      <c r="Y722" s="241"/>
      <c r="Z722" s="241"/>
      <c r="AA722" s="241"/>
      <c r="AB722" s="241"/>
      <c r="AC722" s="241" t="s">
        <v>311</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c r="DD722" s="241"/>
      <c r="DE722" s="241"/>
      <c r="DF722" s="241"/>
      <c r="DG722" s="241"/>
      <c r="DH722" s="241"/>
      <c r="DI722" s="241"/>
      <c r="DJ722" s="241"/>
      <c r="DK722" s="241"/>
      <c r="DL722" s="241"/>
      <c r="DM722" s="241"/>
      <c r="DN722" s="241"/>
      <c r="DO722" s="241"/>
      <c r="DP722" s="241"/>
      <c r="DQ722" s="241"/>
      <c r="DR722" s="241"/>
      <c r="DS722" s="241"/>
      <c r="DT722" s="241"/>
      <c r="DU722" s="241"/>
      <c r="DV722" s="241"/>
      <c r="DW722" s="241"/>
      <c r="DX722" s="241"/>
      <c r="DY722" s="241"/>
      <c r="DZ722" s="241"/>
      <c r="EA722" s="241"/>
      <c r="EB722" s="241"/>
      <c r="EC722" s="241"/>
      <c r="ED722" s="241"/>
      <c r="EE722" s="241"/>
      <c r="EF722" s="241"/>
      <c r="EG722" s="241"/>
      <c r="EH722" s="241"/>
      <c r="EI722" s="241"/>
      <c r="EJ722" s="241"/>
      <c r="EK722" s="241"/>
      <c r="EL722" s="241"/>
      <c r="EM722" s="241"/>
      <c r="EN722" s="241"/>
      <c r="EO722" s="241"/>
      <c r="EP722" s="241"/>
      <c r="EQ722" s="241"/>
      <c r="ER722" s="241"/>
      <c r="ES722" s="241"/>
      <c r="ET722" s="241"/>
      <c r="EU722" s="241"/>
      <c r="EV722" s="241"/>
      <c r="EW722" s="241"/>
      <c r="EX722" s="241"/>
      <c r="EY722" s="241"/>
      <c r="EZ722" s="241"/>
      <c r="FA722" s="241"/>
      <c r="FB722" s="241"/>
      <c r="FC722" s="241"/>
      <c r="FD722" s="241"/>
      <c r="FE722" s="241"/>
      <c r="FF722" s="241"/>
      <c r="FG722" s="241"/>
      <c r="FH722" s="241"/>
      <c r="FI722" s="241"/>
      <c r="FJ722" s="241"/>
      <c r="FK722" s="241"/>
      <c r="FL722" s="241"/>
      <c r="FM722" s="241"/>
      <c r="FN722" s="241"/>
      <c r="FO722" s="241"/>
      <c r="FP722" s="241"/>
      <c r="FQ722" s="241"/>
      <c r="FR722" s="241"/>
      <c r="FS722" s="241"/>
      <c r="FT722" s="241"/>
      <c r="FU722" s="241"/>
      <c r="FV722" s="241"/>
      <c r="FW722" s="241"/>
      <c r="FX722" s="241"/>
      <c r="FY722" s="241"/>
      <c r="FZ722" s="241"/>
      <c r="GA722" s="241"/>
      <c r="GB722" s="241"/>
      <c r="GC722" s="241"/>
      <c r="GD722" s="241"/>
      <c r="GE722" s="241"/>
      <c r="GF722" s="241"/>
      <c r="GG722" s="241"/>
      <c r="GH722" s="241"/>
      <c r="GI722" s="241"/>
      <c r="GJ722" s="241"/>
      <c r="GK722" s="241"/>
      <c r="GL722" s="241"/>
      <c r="GM722" s="241"/>
      <c r="GN722" s="241"/>
      <c r="GO722" s="241"/>
      <c r="GP722" s="241"/>
      <c r="GQ722" s="241"/>
      <c r="GR722" s="241"/>
      <c r="GS722" s="241"/>
      <c r="GT722" s="241"/>
      <c r="GU722" s="241"/>
      <c r="GV722" s="241"/>
      <c r="GW722" s="241"/>
      <c r="GX722" s="241"/>
      <c r="GY722" s="241"/>
      <c r="GZ722" s="241"/>
      <c r="HA722" s="241"/>
      <c r="HB722" s="241"/>
      <c r="HC722" s="241"/>
      <c r="HD722" s="241"/>
      <c r="HE722" s="241"/>
      <c r="HF722" s="241"/>
    </row>
    <row r="723" spans="1:214" s="299" customFormat="1" ht="15" customHeight="1">
      <c r="A723" s="240"/>
      <c r="B723" s="241"/>
      <c r="C723" s="241"/>
      <c r="D723" s="241"/>
      <c r="E723" s="241"/>
      <c r="F723" s="241"/>
      <c r="G723" s="241"/>
      <c r="H723" s="241"/>
      <c r="I723" s="241"/>
      <c r="J723" s="241"/>
      <c r="K723" s="241"/>
      <c r="L723" s="241"/>
      <c r="M723" s="241"/>
      <c r="N723" s="241"/>
      <c r="O723" s="241"/>
      <c r="P723" s="241"/>
      <c r="Q723" s="241"/>
      <c r="R723" s="241"/>
      <c r="S723" s="241"/>
      <c r="T723" s="241"/>
      <c r="U723" s="241" t="s">
        <v>906</v>
      </c>
      <c r="V723" s="241"/>
      <c r="W723" s="241"/>
      <c r="X723" s="241"/>
      <c r="Y723" s="241"/>
      <c r="Z723" s="241"/>
      <c r="AA723" s="241"/>
      <c r="AB723" s="241"/>
      <c r="AC723" s="241" t="s">
        <v>309</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c r="CJ723" s="241"/>
      <c r="CK723" s="241"/>
      <c r="CL723" s="241"/>
      <c r="CM723" s="241"/>
      <c r="CN723" s="241"/>
      <c r="CO723" s="241"/>
      <c r="CP723" s="241"/>
      <c r="CQ723" s="241"/>
      <c r="CR723" s="241"/>
      <c r="CS723" s="241"/>
      <c r="CT723" s="241"/>
      <c r="CU723" s="241"/>
      <c r="CV723" s="241"/>
      <c r="CW723" s="241"/>
      <c r="CX723" s="241"/>
      <c r="CY723" s="241"/>
      <c r="CZ723" s="241"/>
      <c r="DA723" s="241"/>
      <c r="DB723" s="241"/>
      <c r="DC723" s="241"/>
      <c r="DD723" s="241"/>
      <c r="DE723" s="241"/>
      <c r="DF723" s="241"/>
      <c r="DG723" s="241"/>
      <c r="DH723" s="241"/>
      <c r="DI723" s="241"/>
      <c r="DJ723" s="241"/>
      <c r="DK723" s="241"/>
      <c r="DL723" s="241"/>
      <c r="DM723" s="241"/>
      <c r="DN723" s="241"/>
      <c r="DO723" s="241"/>
      <c r="DP723" s="241"/>
      <c r="DQ723" s="241"/>
      <c r="DR723" s="241"/>
      <c r="DS723" s="241"/>
      <c r="DT723" s="241"/>
      <c r="DU723" s="241"/>
      <c r="DV723" s="241"/>
      <c r="DW723" s="241"/>
      <c r="DX723" s="241"/>
      <c r="DY723" s="241"/>
      <c r="DZ723" s="241"/>
      <c r="EA723" s="241"/>
      <c r="EB723" s="241"/>
      <c r="EC723" s="241"/>
      <c r="ED723" s="241"/>
      <c r="EE723" s="241"/>
      <c r="EF723" s="241"/>
      <c r="EG723" s="241"/>
      <c r="EH723" s="241"/>
      <c r="EI723" s="241"/>
      <c r="EJ723" s="241"/>
      <c r="EK723" s="241"/>
      <c r="EL723" s="241"/>
      <c r="EM723" s="241"/>
      <c r="EN723" s="241"/>
      <c r="EO723" s="241"/>
      <c r="EP723" s="241"/>
      <c r="EQ723" s="241"/>
      <c r="ER723" s="241"/>
      <c r="ES723" s="241"/>
      <c r="ET723" s="241"/>
      <c r="EU723" s="241"/>
      <c r="EV723" s="241"/>
      <c r="EW723" s="241"/>
      <c r="EX723" s="241"/>
      <c r="EY723" s="241"/>
      <c r="EZ723" s="241"/>
      <c r="FA723" s="241"/>
      <c r="FB723" s="241"/>
      <c r="FC723" s="241"/>
      <c r="FD723" s="241"/>
      <c r="FE723" s="241"/>
      <c r="FF723" s="241"/>
      <c r="FG723" s="241"/>
      <c r="FH723" s="241"/>
      <c r="FI723" s="241"/>
      <c r="FJ723" s="241"/>
      <c r="FK723" s="241"/>
      <c r="FL723" s="241"/>
      <c r="FM723" s="241"/>
      <c r="FN723" s="241"/>
      <c r="FO723" s="241"/>
      <c r="FP723" s="241"/>
      <c r="FQ723" s="241"/>
      <c r="FR723" s="241"/>
      <c r="FS723" s="241"/>
      <c r="FT723" s="241"/>
      <c r="FU723" s="241"/>
      <c r="FV723" s="241"/>
      <c r="FW723" s="241"/>
      <c r="FX723" s="241"/>
      <c r="FY723" s="241"/>
      <c r="FZ723" s="241"/>
      <c r="GA723" s="241"/>
      <c r="GB723" s="241"/>
      <c r="GC723" s="241"/>
      <c r="GD723" s="241"/>
      <c r="GE723" s="241"/>
      <c r="GF723" s="241"/>
      <c r="GG723" s="241"/>
      <c r="GH723" s="241"/>
      <c r="GI723" s="241"/>
      <c r="GJ723" s="241"/>
      <c r="GK723" s="241"/>
      <c r="GL723" s="241"/>
      <c r="GM723" s="241"/>
      <c r="GN723" s="241"/>
      <c r="GO723" s="241"/>
      <c r="GP723" s="241"/>
      <c r="GQ723" s="241"/>
      <c r="GR723" s="241"/>
      <c r="GS723" s="241"/>
      <c r="GT723" s="241"/>
      <c r="GU723" s="241"/>
      <c r="GV723" s="241"/>
      <c r="GW723" s="241"/>
      <c r="GX723" s="241"/>
      <c r="GY723" s="241"/>
      <c r="GZ723" s="241"/>
      <c r="HA723" s="241"/>
      <c r="HB723" s="241"/>
      <c r="HC723" s="241"/>
      <c r="HD723" s="241"/>
      <c r="HE723" s="241"/>
      <c r="HF723" s="241"/>
    </row>
    <row r="724" spans="1:214" s="299" customFormat="1" ht="15" customHeight="1">
      <c r="A724" s="240"/>
      <c r="B724" s="241"/>
      <c r="C724" s="241"/>
      <c r="D724" s="241"/>
      <c r="E724" s="241"/>
      <c r="F724" s="241"/>
      <c r="G724" s="241"/>
      <c r="H724" s="241"/>
      <c r="I724" s="241"/>
      <c r="J724" s="241"/>
      <c r="K724" s="241"/>
      <c r="L724" s="241"/>
      <c r="M724" s="241"/>
      <c r="N724" s="241"/>
      <c r="O724" s="241"/>
      <c r="P724" s="241"/>
      <c r="Q724" s="241"/>
      <c r="R724" s="241"/>
      <c r="S724" s="241"/>
      <c r="T724" s="241"/>
      <c r="U724" s="241" t="s">
        <v>907</v>
      </c>
      <c r="V724" s="241"/>
      <c r="W724" s="241"/>
      <c r="X724" s="241"/>
      <c r="Y724" s="241"/>
      <c r="Z724" s="241"/>
      <c r="AA724" s="241"/>
      <c r="AB724" s="241"/>
      <c r="AC724" s="241" t="s">
        <v>325</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c r="CJ724" s="241"/>
      <c r="CK724" s="241"/>
      <c r="CL724" s="241"/>
      <c r="CM724" s="241"/>
      <c r="CN724" s="241"/>
      <c r="CO724" s="241"/>
      <c r="CP724" s="241"/>
      <c r="CQ724" s="241"/>
      <c r="CR724" s="241"/>
      <c r="CS724" s="241"/>
      <c r="CT724" s="241"/>
      <c r="CU724" s="241"/>
      <c r="CV724" s="241"/>
      <c r="CW724" s="241"/>
      <c r="CX724" s="241"/>
      <c r="CY724" s="241"/>
      <c r="CZ724" s="241"/>
      <c r="DA724" s="241"/>
      <c r="DB724" s="241"/>
      <c r="DC724" s="241"/>
      <c r="DD724" s="241"/>
      <c r="DE724" s="241"/>
      <c r="DF724" s="241"/>
      <c r="DG724" s="241"/>
      <c r="DH724" s="241"/>
      <c r="DI724" s="241"/>
      <c r="DJ724" s="241"/>
      <c r="DK724" s="241"/>
      <c r="DL724" s="241"/>
      <c r="DM724" s="241"/>
      <c r="DN724" s="241"/>
      <c r="DO724" s="241"/>
      <c r="DP724" s="241"/>
      <c r="DQ724" s="241"/>
      <c r="DR724" s="241"/>
      <c r="DS724" s="241"/>
      <c r="DT724" s="241"/>
      <c r="DU724" s="241"/>
      <c r="DV724" s="241"/>
      <c r="DW724" s="241"/>
      <c r="DX724" s="241"/>
      <c r="DY724" s="241"/>
      <c r="DZ724" s="241"/>
      <c r="EA724" s="241"/>
      <c r="EB724" s="241"/>
      <c r="EC724" s="241"/>
      <c r="ED724" s="241"/>
      <c r="EE724" s="241"/>
      <c r="EF724" s="241"/>
      <c r="EG724" s="241"/>
      <c r="EH724" s="241"/>
      <c r="EI724" s="241"/>
      <c r="EJ724" s="241"/>
      <c r="EK724" s="241"/>
      <c r="EL724" s="241"/>
      <c r="EM724" s="241"/>
      <c r="EN724" s="241"/>
      <c r="EO724" s="241"/>
      <c r="EP724" s="241"/>
      <c r="EQ724" s="241"/>
      <c r="ER724" s="241"/>
      <c r="ES724" s="241"/>
      <c r="ET724" s="241"/>
      <c r="EU724" s="241"/>
      <c r="EV724" s="241"/>
      <c r="EW724" s="241"/>
      <c r="EX724" s="241"/>
      <c r="EY724" s="241"/>
      <c r="EZ724" s="241"/>
      <c r="FA724" s="241"/>
      <c r="FB724" s="241"/>
      <c r="FC724" s="241"/>
      <c r="FD724" s="241"/>
      <c r="FE724" s="241"/>
      <c r="FF724" s="241"/>
      <c r="FG724" s="241"/>
      <c r="FH724" s="241"/>
      <c r="FI724" s="241"/>
      <c r="FJ724" s="241"/>
      <c r="FK724" s="241"/>
      <c r="FL724" s="241"/>
      <c r="FM724" s="241"/>
      <c r="FN724" s="241"/>
      <c r="FO724" s="241"/>
      <c r="FP724" s="241"/>
      <c r="FQ724" s="241"/>
      <c r="FR724" s="241"/>
      <c r="FS724" s="241"/>
      <c r="FT724" s="241"/>
      <c r="FU724" s="241"/>
      <c r="FV724" s="241"/>
      <c r="FW724" s="241"/>
      <c r="FX724" s="241"/>
      <c r="FY724" s="241"/>
      <c r="FZ724" s="241"/>
      <c r="GA724" s="241"/>
      <c r="GB724" s="241"/>
      <c r="GC724" s="241"/>
      <c r="GD724" s="241"/>
      <c r="GE724" s="241"/>
      <c r="GF724" s="241"/>
      <c r="GG724" s="241"/>
      <c r="GH724" s="241"/>
      <c r="GI724" s="241"/>
      <c r="GJ724" s="241"/>
      <c r="GK724" s="241"/>
      <c r="GL724" s="241"/>
      <c r="GM724" s="241"/>
      <c r="GN724" s="241"/>
      <c r="GO724" s="241"/>
      <c r="GP724" s="241"/>
      <c r="GQ724" s="241"/>
      <c r="GR724" s="241"/>
      <c r="GS724" s="241"/>
      <c r="GT724" s="241"/>
      <c r="GU724" s="241"/>
      <c r="GV724" s="241"/>
      <c r="GW724" s="241"/>
      <c r="GX724" s="241"/>
      <c r="GY724" s="241"/>
      <c r="GZ724" s="241"/>
      <c r="HA724" s="241"/>
      <c r="HB724" s="241"/>
      <c r="HC724" s="241"/>
      <c r="HD724" s="241"/>
      <c r="HE724" s="241"/>
      <c r="HF724" s="241"/>
    </row>
    <row r="725" spans="1:214" s="299" customFormat="1" ht="15" customHeight="1">
      <c r="A725" s="240"/>
      <c r="B725" s="241"/>
      <c r="C725" s="241"/>
      <c r="D725" s="241"/>
      <c r="E725" s="241"/>
      <c r="F725" s="241"/>
      <c r="G725" s="241"/>
      <c r="H725" s="241"/>
      <c r="I725" s="241"/>
      <c r="J725" s="241"/>
      <c r="K725" s="241"/>
      <c r="L725" s="241"/>
      <c r="M725" s="241"/>
      <c r="N725" s="241"/>
      <c r="O725" s="241"/>
      <c r="P725" s="241"/>
      <c r="Q725" s="241"/>
      <c r="R725" s="241"/>
      <c r="S725" s="241"/>
      <c r="T725" s="241"/>
      <c r="U725" s="241" t="s">
        <v>908</v>
      </c>
      <c r="V725" s="241"/>
      <c r="W725" s="241"/>
      <c r="X725" s="241"/>
      <c r="Y725" s="241"/>
      <c r="Z725" s="241"/>
      <c r="AA725" s="241"/>
      <c r="AB725" s="241"/>
      <c r="AC725" s="241" t="s">
        <v>325</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c r="CJ725" s="241"/>
      <c r="CK725" s="241"/>
      <c r="CL725" s="241"/>
      <c r="CM725" s="241"/>
      <c r="CN725" s="241"/>
      <c r="CO725" s="241"/>
      <c r="CP725" s="241"/>
      <c r="CQ725" s="241"/>
      <c r="CR725" s="241"/>
      <c r="CS725" s="241"/>
      <c r="CT725" s="241"/>
      <c r="CU725" s="241"/>
      <c r="CV725" s="241"/>
      <c r="CW725" s="241"/>
      <c r="CX725" s="241"/>
      <c r="CY725" s="241"/>
      <c r="CZ725" s="241"/>
      <c r="DA725" s="241"/>
      <c r="DB725" s="241"/>
      <c r="DC725" s="241"/>
      <c r="DD725" s="241"/>
      <c r="DE725" s="241"/>
      <c r="DF725" s="241"/>
      <c r="DG725" s="241"/>
      <c r="DH725" s="241"/>
      <c r="DI725" s="241"/>
      <c r="DJ725" s="241"/>
      <c r="DK725" s="241"/>
      <c r="DL725" s="241"/>
      <c r="DM725" s="241"/>
      <c r="DN725" s="241"/>
      <c r="DO725" s="241"/>
      <c r="DP725" s="241"/>
      <c r="DQ725" s="241"/>
      <c r="DR725" s="241"/>
      <c r="DS725" s="241"/>
      <c r="DT725" s="241"/>
      <c r="DU725" s="241"/>
      <c r="DV725" s="241"/>
      <c r="DW725" s="241"/>
      <c r="DX725" s="241"/>
      <c r="DY725" s="241"/>
      <c r="DZ725" s="241"/>
      <c r="EA725" s="241"/>
      <c r="EB725" s="241"/>
      <c r="EC725" s="241"/>
      <c r="ED725" s="241"/>
      <c r="EE725" s="241"/>
      <c r="EF725" s="241"/>
      <c r="EG725" s="241"/>
      <c r="EH725" s="241"/>
      <c r="EI725" s="241"/>
      <c r="EJ725" s="241"/>
      <c r="EK725" s="241"/>
      <c r="EL725" s="241"/>
      <c r="EM725" s="241"/>
      <c r="EN725" s="241"/>
      <c r="EO725" s="241"/>
      <c r="EP725" s="241"/>
      <c r="EQ725" s="241"/>
      <c r="ER725" s="241"/>
      <c r="ES725" s="241"/>
      <c r="ET725" s="241"/>
      <c r="EU725" s="241"/>
      <c r="EV725" s="241"/>
      <c r="EW725" s="241"/>
      <c r="EX725" s="241"/>
      <c r="EY725" s="241"/>
      <c r="EZ725" s="241"/>
      <c r="FA725" s="241"/>
      <c r="FB725" s="241"/>
      <c r="FC725" s="241"/>
      <c r="FD725" s="241"/>
      <c r="FE725" s="241"/>
      <c r="FF725" s="241"/>
      <c r="FG725" s="241"/>
      <c r="FH725" s="241"/>
      <c r="FI725" s="241"/>
      <c r="FJ725" s="241"/>
      <c r="FK725" s="241"/>
      <c r="FL725" s="241"/>
      <c r="FM725" s="241"/>
      <c r="FN725" s="241"/>
      <c r="FO725" s="241"/>
      <c r="FP725" s="241"/>
      <c r="FQ725" s="241"/>
      <c r="FR725" s="241"/>
      <c r="FS725" s="241"/>
      <c r="FT725" s="241"/>
      <c r="FU725" s="241"/>
      <c r="FV725" s="241"/>
      <c r="FW725" s="241"/>
      <c r="FX725" s="241"/>
      <c r="FY725" s="241"/>
      <c r="FZ725" s="241"/>
      <c r="GA725" s="241"/>
      <c r="GB725" s="241"/>
      <c r="GC725" s="241"/>
      <c r="GD725" s="241"/>
      <c r="GE725" s="241"/>
      <c r="GF725" s="241"/>
      <c r="GG725" s="241"/>
      <c r="GH725" s="241"/>
      <c r="GI725" s="241"/>
      <c r="GJ725" s="241"/>
      <c r="GK725" s="241"/>
      <c r="GL725" s="241"/>
      <c r="GM725" s="241"/>
      <c r="GN725" s="241"/>
      <c r="GO725" s="241"/>
      <c r="GP725" s="241"/>
      <c r="GQ725" s="241"/>
      <c r="GR725" s="241"/>
      <c r="GS725" s="241"/>
      <c r="GT725" s="241"/>
      <c r="GU725" s="241"/>
      <c r="GV725" s="241"/>
      <c r="GW725" s="241"/>
      <c r="GX725" s="241"/>
      <c r="GY725" s="241"/>
      <c r="GZ725" s="241"/>
      <c r="HA725" s="241"/>
      <c r="HB725" s="241"/>
      <c r="HC725" s="241"/>
      <c r="HD725" s="241"/>
      <c r="HE725" s="241"/>
      <c r="HF725" s="241"/>
    </row>
    <row r="726" spans="1:214" s="299" customFormat="1" ht="15" customHeight="1">
      <c r="A726" s="240"/>
      <c r="B726" s="241"/>
      <c r="C726" s="241"/>
      <c r="D726" s="241"/>
      <c r="E726" s="241"/>
      <c r="F726" s="241"/>
      <c r="G726" s="241"/>
      <c r="H726" s="241"/>
      <c r="I726" s="241"/>
      <c r="J726" s="241"/>
      <c r="K726" s="241"/>
      <c r="L726" s="241"/>
      <c r="M726" s="241"/>
      <c r="N726" s="241"/>
      <c r="O726" s="241"/>
      <c r="P726" s="241"/>
      <c r="Q726" s="241"/>
      <c r="R726" s="241"/>
      <c r="S726" s="241"/>
      <c r="T726" s="241"/>
      <c r="U726" s="241" t="s">
        <v>909</v>
      </c>
      <c r="V726" s="241"/>
      <c r="W726" s="241"/>
      <c r="X726" s="241"/>
      <c r="Y726" s="241"/>
      <c r="Z726" s="241"/>
      <c r="AA726" s="241"/>
      <c r="AB726" s="241"/>
      <c r="AC726" s="241" t="s">
        <v>316</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c r="CJ726" s="241"/>
      <c r="CK726" s="241"/>
      <c r="CL726" s="241"/>
      <c r="CM726" s="241"/>
      <c r="CN726" s="241"/>
      <c r="CO726" s="241"/>
      <c r="CP726" s="241"/>
      <c r="CQ726" s="241"/>
      <c r="CR726" s="241"/>
      <c r="CS726" s="241"/>
      <c r="CT726" s="241"/>
      <c r="CU726" s="241"/>
      <c r="CV726" s="241"/>
      <c r="CW726" s="241"/>
      <c r="CX726" s="241"/>
      <c r="CY726" s="241"/>
      <c r="CZ726" s="241"/>
      <c r="DA726" s="241"/>
      <c r="DB726" s="241"/>
      <c r="DC726" s="241"/>
      <c r="DD726" s="241"/>
      <c r="DE726" s="241"/>
      <c r="DF726" s="241"/>
      <c r="DG726" s="241"/>
      <c r="DH726" s="241"/>
      <c r="DI726" s="241"/>
      <c r="DJ726" s="241"/>
      <c r="DK726" s="241"/>
      <c r="DL726" s="241"/>
      <c r="DM726" s="241"/>
      <c r="DN726" s="241"/>
      <c r="DO726" s="241"/>
      <c r="DP726" s="241"/>
      <c r="DQ726" s="241"/>
      <c r="DR726" s="241"/>
      <c r="DS726" s="241"/>
      <c r="DT726" s="241"/>
      <c r="DU726" s="241"/>
      <c r="DV726" s="241"/>
      <c r="DW726" s="241"/>
      <c r="DX726" s="241"/>
      <c r="DY726" s="241"/>
      <c r="DZ726" s="241"/>
      <c r="EA726" s="241"/>
      <c r="EB726" s="241"/>
      <c r="EC726" s="241"/>
      <c r="ED726" s="241"/>
      <c r="EE726" s="241"/>
      <c r="EF726" s="241"/>
      <c r="EG726" s="241"/>
      <c r="EH726" s="241"/>
      <c r="EI726" s="241"/>
      <c r="EJ726" s="241"/>
      <c r="EK726" s="241"/>
      <c r="EL726" s="241"/>
      <c r="EM726" s="241"/>
      <c r="EN726" s="241"/>
      <c r="EO726" s="241"/>
      <c r="EP726" s="241"/>
      <c r="EQ726" s="241"/>
      <c r="ER726" s="241"/>
      <c r="ES726" s="241"/>
      <c r="ET726" s="241"/>
      <c r="EU726" s="241"/>
      <c r="EV726" s="241"/>
      <c r="EW726" s="241"/>
      <c r="EX726" s="241"/>
      <c r="EY726" s="241"/>
      <c r="EZ726" s="241"/>
      <c r="FA726" s="241"/>
      <c r="FB726" s="241"/>
      <c r="FC726" s="241"/>
      <c r="FD726" s="241"/>
      <c r="FE726" s="241"/>
      <c r="FF726" s="241"/>
      <c r="FG726" s="241"/>
      <c r="FH726" s="241"/>
      <c r="FI726" s="241"/>
      <c r="FJ726" s="241"/>
      <c r="FK726" s="241"/>
      <c r="FL726" s="241"/>
      <c r="FM726" s="241"/>
      <c r="FN726" s="241"/>
      <c r="FO726" s="241"/>
      <c r="FP726" s="241"/>
      <c r="FQ726" s="241"/>
      <c r="FR726" s="241"/>
      <c r="FS726" s="241"/>
      <c r="FT726" s="241"/>
      <c r="FU726" s="241"/>
      <c r="FV726" s="241"/>
      <c r="FW726" s="241"/>
      <c r="FX726" s="241"/>
      <c r="FY726" s="241"/>
      <c r="FZ726" s="241"/>
      <c r="GA726" s="241"/>
      <c r="GB726" s="241"/>
      <c r="GC726" s="241"/>
      <c r="GD726" s="241"/>
      <c r="GE726" s="241"/>
      <c r="GF726" s="241"/>
      <c r="GG726" s="241"/>
      <c r="GH726" s="241"/>
      <c r="GI726" s="241"/>
      <c r="GJ726" s="241"/>
      <c r="GK726" s="241"/>
      <c r="GL726" s="241"/>
      <c r="GM726" s="241"/>
      <c r="GN726" s="241"/>
      <c r="GO726" s="241"/>
      <c r="GP726" s="241"/>
      <c r="GQ726" s="241"/>
      <c r="GR726" s="241"/>
      <c r="GS726" s="241"/>
      <c r="GT726" s="241"/>
      <c r="GU726" s="241"/>
      <c r="GV726" s="241"/>
      <c r="GW726" s="241"/>
      <c r="GX726" s="241"/>
      <c r="GY726" s="241"/>
      <c r="GZ726" s="241"/>
      <c r="HA726" s="241"/>
      <c r="HB726" s="241"/>
      <c r="HC726" s="241"/>
      <c r="HD726" s="241"/>
      <c r="HE726" s="241"/>
      <c r="HF726" s="241"/>
    </row>
    <row r="727" spans="1:214" s="299" customFormat="1" ht="15" customHeight="1">
      <c r="A727" s="240"/>
      <c r="B727" s="241"/>
      <c r="C727" s="241"/>
      <c r="D727" s="241"/>
      <c r="E727" s="241"/>
      <c r="F727" s="241"/>
      <c r="G727" s="241"/>
      <c r="H727" s="241"/>
      <c r="I727" s="241"/>
      <c r="J727" s="241"/>
      <c r="K727" s="241"/>
      <c r="L727" s="241"/>
      <c r="M727" s="241"/>
      <c r="N727" s="241"/>
      <c r="O727" s="241"/>
      <c r="P727" s="241"/>
      <c r="Q727" s="241"/>
      <c r="R727" s="241"/>
      <c r="S727" s="241"/>
      <c r="T727" s="241"/>
      <c r="U727" s="241" t="s">
        <v>910</v>
      </c>
      <c r="V727" s="241"/>
      <c r="W727" s="241"/>
      <c r="X727" s="241"/>
      <c r="Y727" s="241"/>
      <c r="Z727" s="241"/>
      <c r="AA727" s="241"/>
      <c r="AB727" s="241"/>
      <c r="AC727" s="241" t="s">
        <v>311</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c r="CJ727" s="241"/>
      <c r="CK727" s="241"/>
      <c r="CL727" s="241"/>
      <c r="CM727" s="241"/>
      <c r="CN727" s="241"/>
      <c r="CO727" s="241"/>
      <c r="CP727" s="241"/>
      <c r="CQ727" s="241"/>
      <c r="CR727" s="241"/>
      <c r="CS727" s="241"/>
      <c r="CT727" s="241"/>
      <c r="CU727" s="241"/>
      <c r="CV727" s="241"/>
      <c r="CW727" s="241"/>
      <c r="CX727" s="241"/>
      <c r="CY727" s="241"/>
      <c r="CZ727" s="241"/>
      <c r="DA727" s="241"/>
      <c r="DB727" s="241"/>
      <c r="DC727" s="241"/>
      <c r="DD727" s="241"/>
      <c r="DE727" s="241"/>
      <c r="DF727" s="241"/>
      <c r="DG727" s="241"/>
      <c r="DH727" s="241"/>
      <c r="DI727" s="241"/>
      <c r="DJ727" s="241"/>
      <c r="DK727" s="241"/>
      <c r="DL727" s="241"/>
      <c r="DM727" s="241"/>
      <c r="DN727" s="241"/>
      <c r="DO727" s="241"/>
      <c r="DP727" s="241"/>
      <c r="DQ727" s="241"/>
      <c r="DR727" s="241"/>
      <c r="DS727" s="241"/>
      <c r="DT727" s="241"/>
      <c r="DU727" s="241"/>
      <c r="DV727" s="241"/>
      <c r="DW727" s="241"/>
      <c r="DX727" s="241"/>
      <c r="DY727" s="241"/>
      <c r="DZ727" s="241"/>
      <c r="EA727" s="241"/>
      <c r="EB727" s="241"/>
      <c r="EC727" s="241"/>
      <c r="ED727" s="241"/>
      <c r="EE727" s="241"/>
      <c r="EF727" s="241"/>
      <c r="EG727" s="241"/>
      <c r="EH727" s="241"/>
      <c r="EI727" s="241"/>
      <c r="EJ727" s="241"/>
      <c r="EK727" s="241"/>
      <c r="EL727" s="241"/>
      <c r="EM727" s="241"/>
      <c r="EN727" s="241"/>
      <c r="EO727" s="241"/>
      <c r="EP727" s="241"/>
      <c r="EQ727" s="241"/>
      <c r="ER727" s="241"/>
      <c r="ES727" s="241"/>
      <c r="ET727" s="241"/>
      <c r="EU727" s="241"/>
      <c r="EV727" s="241"/>
      <c r="EW727" s="241"/>
      <c r="EX727" s="241"/>
      <c r="EY727" s="241"/>
      <c r="EZ727" s="241"/>
      <c r="FA727" s="241"/>
      <c r="FB727" s="241"/>
      <c r="FC727" s="241"/>
      <c r="FD727" s="241"/>
      <c r="FE727" s="241"/>
      <c r="FF727" s="241"/>
      <c r="FG727" s="241"/>
      <c r="FH727" s="241"/>
      <c r="FI727" s="241"/>
      <c r="FJ727" s="241"/>
      <c r="FK727" s="241"/>
      <c r="FL727" s="241"/>
      <c r="FM727" s="241"/>
      <c r="FN727" s="241"/>
      <c r="FO727" s="241"/>
      <c r="FP727" s="241"/>
      <c r="FQ727" s="241"/>
      <c r="FR727" s="241"/>
      <c r="FS727" s="241"/>
      <c r="FT727" s="241"/>
      <c r="FU727" s="241"/>
      <c r="FV727" s="241"/>
      <c r="FW727" s="241"/>
      <c r="FX727" s="241"/>
      <c r="FY727" s="241"/>
      <c r="FZ727" s="241"/>
      <c r="GA727" s="241"/>
      <c r="GB727" s="241"/>
      <c r="GC727" s="241"/>
      <c r="GD727" s="241"/>
      <c r="GE727" s="241"/>
      <c r="GF727" s="241"/>
      <c r="GG727" s="241"/>
      <c r="GH727" s="241"/>
      <c r="GI727" s="241"/>
      <c r="GJ727" s="241"/>
      <c r="GK727" s="241"/>
      <c r="GL727" s="241"/>
      <c r="GM727" s="241"/>
      <c r="GN727" s="241"/>
      <c r="GO727" s="241"/>
      <c r="GP727" s="241"/>
      <c r="GQ727" s="241"/>
      <c r="GR727" s="241"/>
      <c r="GS727" s="241"/>
      <c r="GT727" s="241"/>
      <c r="GU727" s="241"/>
      <c r="GV727" s="241"/>
      <c r="GW727" s="241"/>
      <c r="GX727" s="241"/>
      <c r="GY727" s="241"/>
      <c r="GZ727" s="241"/>
      <c r="HA727" s="241"/>
      <c r="HB727" s="241"/>
      <c r="HC727" s="241"/>
      <c r="HD727" s="241"/>
      <c r="HE727" s="241"/>
      <c r="HF727" s="241"/>
    </row>
    <row r="728" spans="1:214" s="299" customFormat="1" ht="15" customHeight="1">
      <c r="A728" s="240"/>
      <c r="B728" s="241"/>
      <c r="C728" s="241"/>
      <c r="D728" s="241"/>
      <c r="E728" s="241"/>
      <c r="F728" s="241"/>
      <c r="G728" s="241"/>
      <c r="H728" s="241"/>
      <c r="I728" s="241"/>
      <c r="J728" s="241"/>
      <c r="K728" s="241"/>
      <c r="L728" s="241"/>
      <c r="M728" s="241"/>
      <c r="N728" s="241"/>
      <c r="O728" s="241"/>
      <c r="P728" s="241"/>
      <c r="Q728" s="241"/>
      <c r="R728" s="241"/>
      <c r="S728" s="241"/>
      <c r="T728" s="241"/>
      <c r="U728" s="241" t="s">
        <v>911</v>
      </c>
      <c r="V728" s="241"/>
      <c r="W728" s="241"/>
      <c r="X728" s="241"/>
      <c r="Y728" s="241"/>
      <c r="Z728" s="241"/>
      <c r="AA728" s="241"/>
      <c r="AB728" s="241"/>
      <c r="AC728" s="241" t="s">
        <v>313</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c r="CJ728" s="241"/>
      <c r="CK728" s="241"/>
      <c r="CL728" s="241"/>
      <c r="CM728" s="241"/>
      <c r="CN728" s="241"/>
      <c r="CO728" s="241"/>
      <c r="CP728" s="241"/>
      <c r="CQ728" s="241"/>
      <c r="CR728" s="241"/>
      <c r="CS728" s="241"/>
      <c r="CT728" s="241"/>
      <c r="CU728" s="241"/>
      <c r="CV728" s="241"/>
      <c r="CW728" s="241"/>
      <c r="CX728" s="241"/>
      <c r="CY728" s="241"/>
      <c r="CZ728" s="241"/>
      <c r="DA728" s="241"/>
      <c r="DB728" s="241"/>
      <c r="DC728" s="241"/>
      <c r="DD728" s="241"/>
      <c r="DE728" s="241"/>
      <c r="DF728" s="241"/>
      <c r="DG728" s="241"/>
      <c r="DH728" s="241"/>
      <c r="DI728" s="241"/>
      <c r="DJ728" s="241"/>
      <c r="DK728" s="241"/>
      <c r="DL728" s="241"/>
      <c r="DM728" s="241"/>
      <c r="DN728" s="241"/>
      <c r="DO728" s="241"/>
      <c r="DP728" s="241"/>
      <c r="DQ728" s="241"/>
      <c r="DR728" s="241"/>
      <c r="DS728" s="241"/>
      <c r="DT728" s="241"/>
      <c r="DU728" s="241"/>
      <c r="DV728" s="241"/>
      <c r="DW728" s="241"/>
      <c r="DX728" s="241"/>
      <c r="DY728" s="241"/>
      <c r="DZ728" s="241"/>
      <c r="EA728" s="241"/>
      <c r="EB728" s="241"/>
      <c r="EC728" s="241"/>
      <c r="ED728" s="241"/>
      <c r="EE728" s="241"/>
      <c r="EF728" s="241"/>
      <c r="EG728" s="241"/>
      <c r="EH728" s="241"/>
      <c r="EI728" s="241"/>
      <c r="EJ728" s="241"/>
      <c r="EK728" s="241"/>
      <c r="EL728" s="241"/>
      <c r="EM728" s="241"/>
      <c r="EN728" s="241"/>
      <c r="EO728" s="241"/>
      <c r="EP728" s="241"/>
      <c r="EQ728" s="241"/>
      <c r="ER728" s="241"/>
      <c r="ES728" s="241"/>
      <c r="ET728" s="241"/>
      <c r="EU728" s="241"/>
      <c r="EV728" s="241"/>
      <c r="EW728" s="241"/>
      <c r="EX728" s="241"/>
      <c r="EY728" s="241"/>
      <c r="EZ728" s="241"/>
      <c r="FA728" s="241"/>
      <c r="FB728" s="241"/>
      <c r="FC728" s="241"/>
      <c r="FD728" s="241"/>
      <c r="FE728" s="241"/>
      <c r="FF728" s="241"/>
      <c r="FG728" s="241"/>
      <c r="FH728" s="241"/>
      <c r="FI728" s="241"/>
      <c r="FJ728" s="241"/>
      <c r="FK728" s="241"/>
      <c r="FL728" s="241"/>
      <c r="FM728" s="241"/>
      <c r="FN728" s="241"/>
      <c r="FO728" s="241"/>
      <c r="FP728" s="241"/>
      <c r="FQ728" s="241"/>
      <c r="FR728" s="241"/>
      <c r="FS728" s="241"/>
      <c r="FT728" s="241"/>
      <c r="FU728" s="241"/>
      <c r="FV728" s="241"/>
      <c r="FW728" s="241"/>
      <c r="FX728" s="241"/>
      <c r="FY728" s="241"/>
      <c r="FZ728" s="241"/>
      <c r="GA728" s="241"/>
      <c r="GB728" s="241"/>
      <c r="GC728" s="241"/>
      <c r="GD728" s="241"/>
      <c r="GE728" s="241"/>
      <c r="GF728" s="241"/>
      <c r="GG728" s="241"/>
      <c r="GH728" s="241"/>
      <c r="GI728" s="241"/>
      <c r="GJ728" s="241"/>
      <c r="GK728" s="241"/>
      <c r="GL728" s="241"/>
      <c r="GM728" s="241"/>
      <c r="GN728" s="241"/>
      <c r="GO728" s="241"/>
      <c r="GP728" s="241"/>
      <c r="GQ728" s="241"/>
      <c r="GR728" s="241"/>
      <c r="GS728" s="241"/>
      <c r="GT728" s="241"/>
      <c r="GU728" s="241"/>
      <c r="GV728" s="241"/>
      <c r="GW728" s="241"/>
      <c r="GX728" s="241"/>
      <c r="GY728" s="241"/>
      <c r="GZ728" s="241"/>
      <c r="HA728" s="241"/>
      <c r="HB728" s="241"/>
      <c r="HC728" s="241"/>
      <c r="HD728" s="241"/>
      <c r="HE728" s="241"/>
      <c r="HF728" s="241"/>
    </row>
    <row r="729" spans="1:214" s="299" customFormat="1" ht="15" customHeight="1">
      <c r="A729" s="240"/>
      <c r="B729" s="241"/>
      <c r="C729" s="241"/>
      <c r="D729" s="241"/>
      <c r="E729" s="241"/>
      <c r="F729" s="241"/>
      <c r="G729" s="241"/>
      <c r="H729" s="241"/>
      <c r="I729" s="241"/>
      <c r="J729" s="241"/>
      <c r="K729" s="241"/>
      <c r="L729" s="241"/>
      <c r="M729" s="241"/>
      <c r="N729" s="241"/>
      <c r="O729" s="241"/>
      <c r="P729" s="241"/>
      <c r="Q729" s="241"/>
      <c r="R729" s="241"/>
      <c r="S729" s="241"/>
      <c r="T729" s="241"/>
      <c r="U729" s="241" t="s">
        <v>912</v>
      </c>
      <c r="V729" s="241"/>
      <c r="W729" s="241"/>
      <c r="X729" s="241"/>
      <c r="Y729" s="241"/>
      <c r="Z729" s="241"/>
      <c r="AA729" s="241"/>
      <c r="AB729" s="241"/>
      <c r="AC729" s="241" t="s">
        <v>386</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c r="CM729" s="241"/>
      <c r="CN729" s="241"/>
      <c r="CO729" s="241"/>
      <c r="CP729" s="241"/>
      <c r="CQ729" s="241"/>
      <c r="CR729" s="241"/>
      <c r="CS729" s="241"/>
      <c r="CT729" s="241"/>
      <c r="CU729" s="241"/>
      <c r="CV729" s="241"/>
      <c r="CW729" s="241"/>
      <c r="CX729" s="241"/>
      <c r="CY729" s="241"/>
      <c r="CZ729" s="241"/>
      <c r="DA729" s="241"/>
      <c r="DB729" s="241"/>
      <c r="DC729" s="241"/>
      <c r="DD729" s="241"/>
      <c r="DE729" s="241"/>
      <c r="DF729" s="241"/>
      <c r="DG729" s="241"/>
      <c r="DH729" s="241"/>
      <c r="DI729" s="241"/>
      <c r="DJ729" s="241"/>
      <c r="DK729" s="241"/>
      <c r="DL729" s="241"/>
      <c r="DM729" s="241"/>
      <c r="DN729" s="241"/>
      <c r="DO729" s="241"/>
      <c r="DP729" s="241"/>
      <c r="DQ729" s="241"/>
      <c r="DR729" s="241"/>
      <c r="DS729" s="241"/>
      <c r="DT729" s="241"/>
      <c r="DU729" s="241"/>
      <c r="DV729" s="241"/>
      <c r="DW729" s="241"/>
      <c r="DX729" s="241"/>
      <c r="DY729" s="241"/>
      <c r="DZ729" s="241"/>
      <c r="EA729" s="241"/>
      <c r="EB729" s="241"/>
      <c r="EC729" s="241"/>
      <c r="ED729" s="241"/>
      <c r="EE729" s="241"/>
      <c r="EF729" s="241"/>
      <c r="EG729" s="241"/>
      <c r="EH729" s="241"/>
      <c r="EI729" s="241"/>
      <c r="EJ729" s="241"/>
      <c r="EK729" s="241"/>
      <c r="EL729" s="241"/>
      <c r="EM729" s="241"/>
      <c r="EN729" s="241"/>
      <c r="EO729" s="241"/>
      <c r="EP729" s="241"/>
      <c r="EQ729" s="241"/>
      <c r="ER729" s="241"/>
      <c r="ES729" s="241"/>
      <c r="ET729" s="241"/>
      <c r="EU729" s="241"/>
      <c r="EV729" s="241"/>
      <c r="EW729" s="241"/>
      <c r="EX729" s="241"/>
      <c r="EY729" s="241"/>
      <c r="EZ729" s="241"/>
      <c r="FA729" s="241"/>
      <c r="FB729" s="241"/>
      <c r="FC729" s="241"/>
      <c r="FD729" s="241"/>
      <c r="FE729" s="241"/>
      <c r="FF729" s="241"/>
      <c r="FG729" s="241"/>
      <c r="FH729" s="241"/>
      <c r="FI729" s="241"/>
      <c r="FJ729" s="241"/>
      <c r="FK729" s="241"/>
      <c r="FL729" s="241"/>
      <c r="FM729" s="241"/>
      <c r="FN729" s="241"/>
      <c r="FO729" s="241"/>
      <c r="FP729" s="241"/>
      <c r="FQ729" s="241"/>
      <c r="FR729" s="241"/>
      <c r="FS729" s="241"/>
      <c r="FT729" s="241"/>
      <c r="FU729" s="241"/>
      <c r="FV729" s="241"/>
      <c r="FW729" s="241"/>
      <c r="FX729" s="241"/>
      <c r="FY729" s="241"/>
      <c r="FZ729" s="241"/>
      <c r="GA729" s="241"/>
      <c r="GB729" s="241"/>
      <c r="GC729" s="241"/>
      <c r="GD729" s="241"/>
      <c r="GE729" s="241"/>
      <c r="GF729" s="241"/>
      <c r="GG729" s="241"/>
      <c r="GH729" s="241"/>
      <c r="GI729" s="241"/>
      <c r="GJ729" s="241"/>
      <c r="GK729" s="241"/>
      <c r="GL729" s="241"/>
      <c r="GM729" s="241"/>
      <c r="GN729" s="241"/>
      <c r="GO729" s="241"/>
      <c r="GP729" s="241"/>
      <c r="GQ729" s="241"/>
      <c r="GR729" s="241"/>
      <c r="GS729" s="241"/>
      <c r="GT729" s="241"/>
      <c r="GU729" s="241"/>
      <c r="GV729" s="241"/>
      <c r="GW729" s="241"/>
      <c r="GX729" s="241"/>
      <c r="GY729" s="241"/>
      <c r="GZ729" s="241"/>
      <c r="HA729" s="241"/>
      <c r="HB729" s="241"/>
      <c r="HC729" s="241"/>
      <c r="HD729" s="241"/>
      <c r="HE729" s="241"/>
      <c r="HF729" s="241"/>
    </row>
    <row r="730" spans="1:214" s="299" customFormat="1" ht="15" customHeight="1">
      <c r="A730" s="240"/>
      <c r="B730" s="241"/>
      <c r="C730" s="241"/>
      <c r="D730" s="241"/>
      <c r="E730" s="241"/>
      <c r="F730" s="241"/>
      <c r="G730" s="241"/>
      <c r="H730" s="241"/>
      <c r="I730" s="241"/>
      <c r="J730" s="241"/>
      <c r="K730" s="241"/>
      <c r="L730" s="241"/>
      <c r="M730" s="241"/>
      <c r="N730" s="241"/>
      <c r="O730" s="241"/>
      <c r="P730" s="241"/>
      <c r="Q730" s="241"/>
      <c r="R730" s="241"/>
      <c r="S730" s="241"/>
      <c r="T730" s="241"/>
      <c r="U730" s="241" t="s">
        <v>913</v>
      </c>
      <c r="V730" s="241"/>
      <c r="W730" s="241"/>
      <c r="X730" s="241"/>
      <c r="Y730" s="241"/>
      <c r="Z730" s="241"/>
      <c r="AA730" s="241"/>
      <c r="AB730" s="241"/>
      <c r="AC730" s="241" t="s">
        <v>322</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c r="CM730" s="241"/>
      <c r="CN730" s="241"/>
      <c r="CO730" s="241"/>
      <c r="CP730" s="241"/>
      <c r="CQ730" s="241"/>
      <c r="CR730" s="241"/>
      <c r="CS730" s="241"/>
      <c r="CT730" s="241"/>
      <c r="CU730" s="241"/>
      <c r="CV730" s="241"/>
      <c r="CW730" s="241"/>
      <c r="CX730" s="241"/>
      <c r="CY730" s="241"/>
      <c r="CZ730" s="241"/>
      <c r="DA730" s="241"/>
      <c r="DB730" s="241"/>
      <c r="DC730" s="241"/>
      <c r="DD730" s="241"/>
      <c r="DE730" s="241"/>
      <c r="DF730" s="241"/>
      <c r="DG730" s="241"/>
      <c r="DH730" s="241"/>
      <c r="DI730" s="241"/>
      <c r="DJ730" s="241"/>
      <c r="DK730" s="241"/>
      <c r="DL730" s="241"/>
      <c r="DM730" s="241"/>
      <c r="DN730" s="241"/>
      <c r="DO730" s="241"/>
      <c r="DP730" s="241"/>
      <c r="DQ730" s="241"/>
      <c r="DR730" s="241"/>
      <c r="DS730" s="241"/>
      <c r="DT730" s="241"/>
      <c r="DU730" s="241"/>
      <c r="DV730" s="241"/>
      <c r="DW730" s="241"/>
      <c r="DX730" s="241"/>
      <c r="DY730" s="241"/>
      <c r="DZ730" s="241"/>
      <c r="EA730" s="241"/>
      <c r="EB730" s="241"/>
      <c r="EC730" s="241"/>
      <c r="ED730" s="241"/>
      <c r="EE730" s="241"/>
      <c r="EF730" s="241"/>
      <c r="EG730" s="241"/>
      <c r="EH730" s="241"/>
      <c r="EI730" s="241"/>
      <c r="EJ730" s="241"/>
      <c r="EK730" s="241"/>
      <c r="EL730" s="241"/>
      <c r="EM730" s="241"/>
      <c r="EN730" s="241"/>
      <c r="EO730" s="241"/>
      <c r="EP730" s="241"/>
      <c r="EQ730" s="241"/>
      <c r="ER730" s="241"/>
      <c r="ES730" s="241"/>
      <c r="ET730" s="241"/>
      <c r="EU730" s="241"/>
      <c r="EV730" s="241"/>
      <c r="EW730" s="241"/>
      <c r="EX730" s="241"/>
      <c r="EY730" s="241"/>
      <c r="EZ730" s="241"/>
      <c r="FA730" s="241"/>
      <c r="FB730" s="241"/>
      <c r="FC730" s="241"/>
      <c r="FD730" s="241"/>
      <c r="FE730" s="241"/>
      <c r="FF730" s="241"/>
      <c r="FG730" s="241"/>
      <c r="FH730" s="241"/>
      <c r="FI730" s="241"/>
      <c r="FJ730" s="241"/>
      <c r="FK730" s="241"/>
      <c r="FL730" s="241"/>
      <c r="FM730" s="241"/>
      <c r="FN730" s="241"/>
      <c r="FO730" s="241"/>
      <c r="FP730" s="241"/>
      <c r="FQ730" s="241"/>
      <c r="FR730" s="241"/>
      <c r="FS730" s="241"/>
      <c r="FT730" s="241"/>
      <c r="FU730" s="241"/>
      <c r="FV730" s="241"/>
      <c r="FW730" s="241"/>
      <c r="FX730" s="241"/>
      <c r="FY730" s="241"/>
      <c r="FZ730" s="241"/>
      <c r="GA730" s="241"/>
      <c r="GB730" s="241"/>
      <c r="GC730" s="241"/>
      <c r="GD730" s="241"/>
      <c r="GE730" s="241"/>
      <c r="GF730" s="241"/>
      <c r="GG730" s="241"/>
      <c r="GH730" s="241"/>
      <c r="GI730" s="241"/>
      <c r="GJ730" s="241"/>
      <c r="GK730" s="241"/>
      <c r="GL730" s="241"/>
      <c r="GM730" s="241"/>
      <c r="GN730" s="241"/>
      <c r="GO730" s="241"/>
      <c r="GP730" s="241"/>
      <c r="GQ730" s="241"/>
      <c r="GR730" s="241"/>
      <c r="GS730" s="241"/>
      <c r="GT730" s="241"/>
      <c r="GU730" s="241"/>
      <c r="GV730" s="241"/>
      <c r="GW730" s="241"/>
      <c r="GX730" s="241"/>
      <c r="GY730" s="241"/>
      <c r="GZ730" s="241"/>
      <c r="HA730" s="241"/>
      <c r="HB730" s="241"/>
      <c r="HC730" s="241"/>
      <c r="HD730" s="241"/>
      <c r="HE730" s="241"/>
      <c r="HF730" s="241"/>
    </row>
    <row r="731" spans="1:214" s="299" customFormat="1" ht="15" customHeight="1">
      <c r="A731" s="240"/>
      <c r="B731" s="241"/>
      <c r="C731" s="241"/>
      <c r="D731" s="241"/>
      <c r="E731" s="241"/>
      <c r="F731" s="241"/>
      <c r="G731" s="241"/>
      <c r="H731" s="241"/>
      <c r="I731" s="241"/>
      <c r="J731" s="241"/>
      <c r="K731" s="241"/>
      <c r="L731" s="241"/>
      <c r="M731" s="241"/>
      <c r="N731" s="241"/>
      <c r="O731" s="241"/>
      <c r="P731" s="241"/>
      <c r="Q731" s="241"/>
      <c r="R731" s="241"/>
      <c r="S731" s="241"/>
      <c r="T731" s="241"/>
      <c r="U731" s="241" t="s">
        <v>914</v>
      </c>
      <c r="V731" s="241"/>
      <c r="W731" s="241"/>
      <c r="X731" s="241"/>
      <c r="Y731" s="241"/>
      <c r="Z731" s="241"/>
      <c r="AA731" s="241"/>
      <c r="AB731" s="241"/>
      <c r="AC731" s="241" t="s">
        <v>386</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c r="CJ731" s="241"/>
      <c r="CK731" s="241"/>
      <c r="CL731" s="241"/>
      <c r="CM731" s="241"/>
      <c r="CN731" s="241"/>
      <c r="CO731" s="241"/>
      <c r="CP731" s="241"/>
      <c r="CQ731" s="241"/>
      <c r="CR731" s="241"/>
      <c r="CS731" s="241"/>
      <c r="CT731" s="241"/>
      <c r="CU731" s="241"/>
      <c r="CV731" s="241"/>
      <c r="CW731" s="241"/>
      <c r="CX731" s="241"/>
      <c r="CY731" s="241"/>
      <c r="CZ731" s="241"/>
      <c r="DA731" s="241"/>
      <c r="DB731" s="241"/>
      <c r="DC731" s="241"/>
      <c r="DD731" s="241"/>
      <c r="DE731" s="241"/>
      <c r="DF731" s="241"/>
      <c r="DG731" s="241"/>
      <c r="DH731" s="241"/>
      <c r="DI731" s="241"/>
      <c r="DJ731" s="241"/>
      <c r="DK731" s="241"/>
      <c r="DL731" s="241"/>
      <c r="DM731" s="241"/>
      <c r="DN731" s="241"/>
      <c r="DO731" s="241"/>
      <c r="DP731" s="241"/>
      <c r="DQ731" s="241"/>
      <c r="DR731" s="241"/>
      <c r="DS731" s="241"/>
      <c r="DT731" s="241"/>
      <c r="DU731" s="241"/>
      <c r="DV731" s="241"/>
      <c r="DW731" s="241"/>
      <c r="DX731" s="241"/>
      <c r="DY731" s="241"/>
      <c r="DZ731" s="241"/>
      <c r="EA731" s="241"/>
      <c r="EB731" s="241"/>
      <c r="EC731" s="241"/>
      <c r="ED731" s="241"/>
      <c r="EE731" s="241"/>
      <c r="EF731" s="241"/>
      <c r="EG731" s="241"/>
      <c r="EH731" s="241"/>
      <c r="EI731" s="241"/>
      <c r="EJ731" s="241"/>
      <c r="EK731" s="241"/>
      <c r="EL731" s="241"/>
      <c r="EM731" s="241"/>
      <c r="EN731" s="241"/>
      <c r="EO731" s="241"/>
      <c r="EP731" s="241"/>
      <c r="EQ731" s="241"/>
      <c r="ER731" s="241"/>
      <c r="ES731" s="241"/>
      <c r="ET731" s="241"/>
      <c r="EU731" s="241"/>
      <c r="EV731" s="241"/>
      <c r="EW731" s="241"/>
      <c r="EX731" s="241"/>
      <c r="EY731" s="241"/>
      <c r="EZ731" s="241"/>
      <c r="FA731" s="241"/>
      <c r="FB731" s="241"/>
      <c r="FC731" s="241"/>
      <c r="FD731" s="241"/>
      <c r="FE731" s="241"/>
      <c r="FF731" s="241"/>
      <c r="FG731" s="241"/>
      <c r="FH731" s="241"/>
      <c r="FI731" s="241"/>
      <c r="FJ731" s="241"/>
      <c r="FK731" s="241"/>
      <c r="FL731" s="241"/>
      <c r="FM731" s="241"/>
      <c r="FN731" s="241"/>
      <c r="FO731" s="241"/>
      <c r="FP731" s="241"/>
      <c r="FQ731" s="241"/>
      <c r="FR731" s="241"/>
      <c r="FS731" s="241"/>
      <c r="FT731" s="241"/>
      <c r="FU731" s="241"/>
      <c r="FV731" s="241"/>
      <c r="FW731" s="241"/>
      <c r="FX731" s="241"/>
      <c r="FY731" s="241"/>
      <c r="FZ731" s="241"/>
      <c r="GA731" s="241"/>
      <c r="GB731" s="241"/>
      <c r="GC731" s="241"/>
      <c r="GD731" s="241"/>
      <c r="GE731" s="241"/>
      <c r="GF731" s="241"/>
      <c r="GG731" s="241"/>
      <c r="GH731" s="241"/>
      <c r="GI731" s="241"/>
      <c r="GJ731" s="241"/>
      <c r="GK731" s="241"/>
      <c r="GL731" s="241"/>
      <c r="GM731" s="241"/>
      <c r="GN731" s="241"/>
      <c r="GO731" s="241"/>
      <c r="GP731" s="241"/>
      <c r="GQ731" s="241"/>
      <c r="GR731" s="241"/>
      <c r="GS731" s="241"/>
      <c r="GT731" s="241"/>
      <c r="GU731" s="241"/>
      <c r="GV731" s="241"/>
      <c r="GW731" s="241"/>
      <c r="GX731" s="241"/>
      <c r="GY731" s="241"/>
      <c r="GZ731" s="241"/>
      <c r="HA731" s="241"/>
      <c r="HB731" s="241"/>
      <c r="HC731" s="241"/>
      <c r="HD731" s="241"/>
      <c r="HE731" s="241"/>
      <c r="HF731" s="241"/>
    </row>
    <row r="732" spans="1:214" s="299" customFormat="1" ht="15" customHeight="1">
      <c r="A732" s="240"/>
      <c r="B732" s="241"/>
      <c r="C732" s="241"/>
      <c r="D732" s="241"/>
      <c r="E732" s="241"/>
      <c r="F732" s="241"/>
      <c r="G732" s="241"/>
      <c r="H732" s="241"/>
      <c r="I732" s="241"/>
      <c r="J732" s="241"/>
      <c r="K732" s="241"/>
      <c r="L732" s="241"/>
      <c r="M732" s="241"/>
      <c r="N732" s="241"/>
      <c r="O732" s="241"/>
      <c r="P732" s="241"/>
      <c r="Q732" s="241"/>
      <c r="R732" s="241"/>
      <c r="S732" s="241"/>
      <c r="T732" s="241"/>
      <c r="U732" s="241" t="s">
        <v>915</v>
      </c>
      <c r="V732" s="241"/>
      <c r="W732" s="241"/>
      <c r="X732" s="241"/>
      <c r="Y732" s="241"/>
      <c r="Z732" s="241"/>
      <c r="AA732" s="241"/>
      <c r="AB732" s="241"/>
      <c r="AC732" s="241" t="s">
        <v>313</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c r="CJ732" s="241"/>
      <c r="CK732" s="241"/>
      <c r="CL732" s="241"/>
      <c r="CM732" s="241"/>
      <c r="CN732" s="241"/>
      <c r="CO732" s="241"/>
      <c r="CP732" s="241"/>
      <c r="CQ732" s="241"/>
      <c r="CR732" s="241"/>
      <c r="CS732" s="241"/>
      <c r="CT732" s="241"/>
      <c r="CU732" s="241"/>
      <c r="CV732" s="241"/>
      <c r="CW732" s="241"/>
      <c r="CX732" s="241"/>
      <c r="CY732" s="241"/>
      <c r="CZ732" s="241"/>
      <c r="DA732" s="241"/>
      <c r="DB732" s="241"/>
      <c r="DC732" s="241"/>
      <c r="DD732" s="241"/>
      <c r="DE732" s="241"/>
      <c r="DF732" s="241"/>
      <c r="DG732" s="241"/>
      <c r="DH732" s="241"/>
      <c r="DI732" s="241"/>
      <c r="DJ732" s="241"/>
      <c r="DK732" s="241"/>
      <c r="DL732" s="241"/>
      <c r="DM732" s="241"/>
      <c r="DN732" s="241"/>
      <c r="DO732" s="241"/>
      <c r="DP732" s="241"/>
      <c r="DQ732" s="241"/>
      <c r="DR732" s="241"/>
      <c r="DS732" s="241"/>
      <c r="DT732" s="241"/>
      <c r="DU732" s="241"/>
      <c r="DV732" s="241"/>
      <c r="DW732" s="241"/>
      <c r="DX732" s="241"/>
      <c r="DY732" s="241"/>
      <c r="DZ732" s="241"/>
      <c r="EA732" s="241"/>
      <c r="EB732" s="241"/>
      <c r="EC732" s="241"/>
      <c r="ED732" s="241"/>
      <c r="EE732" s="241"/>
      <c r="EF732" s="241"/>
      <c r="EG732" s="241"/>
      <c r="EH732" s="241"/>
      <c r="EI732" s="241"/>
      <c r="EJ732" s="241"/>
      <c r="EK732" s="241"/>
      <c r="EL732" s="241"/>
      <c r="EM732" s="241"/>
      <c r="EN732" s="241"/>
      <c r="EO732" s="241"/>
      <c r="EP732" s="241"/>
      <c r="EQ732" s="241"/>
      <c r="ER732" s="241"/>
      <c r="ES732" s="241"/>
      <c r="ET732" s="241"/>
      <c r="EU732" s="241"/>
      <c r="EV732" s="241"/>
      <c r="EW732" s="241"/>
      <c r="EX732" s="241"/>
      <c r="EY732" s="241"/>
      <c r="EZ732" s="241"/>
      <c r="FA732" s="241"/>
      <c r="FB732" s="241"/>
      <c r="FC732" s="241"/>
      <c r="FD732" s="241"/>
      <c r="FE732" s="241"/>
      <c r="FF732" s="241"/>
      <c r="FG732" s="241"/>
      <c r="FH732" s="241"/>
      <c r="FI732" s="241"/>
      <c r="FJ732" s="241"/>
      <c r="FK732" s="241"/>
      <c r="FL732" s="241"/>
      <c r="FM732" s="241"/>
      <c r="FN732" s="241"/>
      <c r="FO732" s="241"/>
      <c r="FP732" s="241"/>
      <c r="FQ732" s="241"/>
      <c r="FR732" s="241"/>
      <c r="FS732" s="241"/>
      <c r="FT732" s="241"/>
      <c r="FU732" s="241"/>
      <c r="FV732" s="241"/>
      <c r="FW732" s="241"/>
      <c r="FX732" s="241"/>
      <c r="FY732" s="241"/>
      <c r="FZ732" s="241"/>
      <c r="GA732" s="241"/>
      <c r="GB732" s="241"/>
      <c r="GC732" s="241"/>
      <c r="GD732" s="241"/>
      <c r="GE732" s="241"/>
      <c r="GF732" s="241"/>
      <c r="GG732" s="241"/>
      <c r="GH732" s="241"/>
      <c r="GI732" s="241"/>
      <c r="GJ732" s="241"/>
      <c r="GK732" s="241"/>
      <c r="GL732" s="241"/>
      <c r="GM732" s="241"/>
      <c r="GN732" s="241"/>
      <c r="GO732" s="241"/>
      <c r="GP732" s="241"/>
      <c r="GQ732" s="241"/>
      <c r="GR732" s="241"/>
      <c r="GS732" s="241"/>
      <c r="GT732" s="241"/>
      <c r="GU732" s="241"/>
      <c r="GV732" s="241"/>
      <c r="GW732" s="241"/>
      <c r="GX732" s="241"/>
      <c r="GY732" s="241"/>
      <c r="GZ732" s="241"/>
      <c r="HA732" s="241"/>
      <c r="HB732" s="241"/>
      <c r="HC732" s="241"/>
      <c r="HD732" s="241"/>
      <c r="HE732" s="241"/>
      <c r="HF732" s="241"/>
    </row>
    <row r="733" spans="1:214" s="299" customFormat="1" ht="15" customHeight="1">
      <c r="A733" s="240"/>
      <c r="B733" s="241"/>
      <c r="C733" s="241"/>
      <c r="D733" s="241"/>
      <c r="E733" s="241"/>
      <c r="F733" s="241"/>
      <c r="G733" s="241"/>
      <c r="H733" s="241"/>
      <c r="I733" s="241"/>
      <c r="J733" s="241"/>
      <c r="K733" s="241"/>
      <c r="L733" s="241"/>
      <c r="M733" s="241"/>
      <c r="N733" s="241"/>
      <c r="O733" s="241"/>
      <c r="P733" s="241"/>
      <c r="Q733" s="241"/>
      <c r="R733" s="241"/>
      <c r="S733" s="241"/>
      <c r="T733" s="241"/>
      <c r="U733" s="241" t="s">
        <v>916</v>
      </c>
      <c r="V733" s="241"/>
      <c r="W733" s="241"/>
      <c r="X733" s="241"/>
      <c r="Y733" s="241"/>
      <c r="Z733" s="241"/>
      <c r="AA733" s="241"/>
      <c r="AB733" s="241"/>
      <c r="AC733" s="241" t="s">
        <v>316</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c r="CJ733" s="241"/>
      <c r="CK733" s="241"/>
      <c r="CL733" s="241"/>
      <c r="CM733" s="241"/>
      <c r="CN733" s="241"/>
      <c r="CO733" s="241"/>
      <c r="CP733" s="241"/>
      <c r="CQ733" s="241"/>
      <c r="CR733" s="241"/>
      <c r="CS733" s="241"/>
      <c r="CT733" s="241"/>
      <c r="CU733" s="241"/>
      <c r="CV733" s="241"/>
      <c r="CW733" s="241"/>
      <c r="CX733" s="241"/>
      <c r="CY733" s="241"/>
      <c r="CZ733" s="241"/>
      <c r="DA733" s="241"/>
      <c r="DB733" s="241"/>
      <c r="DC733" s="241"/>
      <c r="DD733" s="241"/>
      <c r="DE733" s="241"/>
      <c r="DF733" s="241"/>
      <c r="DG733" s="241"/>
      <c r="DH733" s="241"/>
      <c r="DI733" s="241"/>
      <c r="DJ733" s="241"/>
      <c r="DK733" s="241"/>
      <c r="DL733" s="241"/>
      <c r="DM733" s="241"/>
      <c r="DN733" s="241"/>
      <c r="DO733" s="241"/>
      <c r="DP733" s="241"/>
      <c r="DQ733" s="241"/>
      <c r="DR733" s="241"/>
      <c r="DS733" s="241"/>
      <c r="DT733" s="241"/>
      <c r="DU733" s="241"/>
      <c r="DV733" s="241"/>
      <c r="DW733" s="241"/>
      <c r="DX733" s="241"/>
      <c r="DY733" s="241"/>
      <c r="DZ733" s="241"/>
      <c r="EA733" s="241"/>
      <c r="EB733" s="241"/>
      <c r="EC733" s="241"/>
      <c r="ED733" s="241"/>
      <c r="EE733" s="241"/>
      <c r="EF733" s="241"/>
      <c r="EG733" s="241"/>
      <c r="EH733" s="241"/>
      <c r="EI733" s="241"/>
      <c r="EJ733" s="241"/>
      <c r="EK733" s="241"/>
      <c r="EL733" s="241"/>
      <c r="EM733" s="241"/>
      <c r="EN733" s="241"/>
      <c r="EO733" s="241"/>
      <c r="EP733" s="241"/>
      <c r="EQ733" s="241"/>
      <c r="ER733" s="241"/>
      <c r="ES733" s="241"/>
      <c r="ET733" s="241"/>
      <c r="EU733" s="241"/>
      <c r="EV733" s="241"/>
      <c r="EW733" s="241"/>
      <c r="EX733" s="241"/>
      <c r="EY733" s="241"/>
      <c r="EZ733" s="241"/>
      <c r="FA733" s="241"/>
      <c r="FB733" s="241"/>
      <c r="FC733" s="241"/>
      <c r="FD733" s="241"/>
      <c r="FE733" s="241"/>
      <c r="FF733" s="241"/>
      <c r="FG733" s="241"/>
      <c r="FH733" s="241"/>
      <c r="FI733" s="241"/>
      <c r="FJ733" s="241"/>
      <c r="FK733" s="241"/>
      <c r="FL733" s="241"/>
      <c r="FM733" s="241"/>
      <c r="FN733" s="241"/>
      <c r="FO733" s="241"/>
      <c r="FP733" s="241"/>
      <c r="FQ733" s="241"/>
      <c r="FR733" s="241"/>
      <c r="FS733" s="241"/>
      <c r="FT733" s="241"/>
      <c r="FU733" s="241"/>
      <c r="FV733" s="241"/>
      <c r="FW733" s="241"/>
      <c r="FX733" s="241"/>
      <c r="FY733" s="241"/>
      <c r="FZ733" s="241"/>
      <c r="GA733" s="241"/>
      <c r="GB733" s="241"/>
      <c r="GC733" s="241"/>
      <c r="GD733" s="241"/>
      <c r="GE733" s="241"/>
      <c r="GF733" s="241"/>
      <c r="GG733" s="241"/>
      <c r="GH733" s="241"/>
      <c r="GI733" s="241"/>
      <c r="GJ733" s="241"/>
      <c r="GK733" s="241"/>
      <c r="GL733" s="241"/>
      <c r="GM733" s="241"/>
      <c r="GN733" s="241"/>
      <c r="GO733" s="241"/>
      <c r="GP733" s="241"/>
      <c r="GQ733" s="241"/>
      <c r="GR733" s="241"/>
      <c r="GS733" s="241"/>
      <c r="GT733" s="241"/>
      <c r="GU733" s="241"/>
      <c r="GV733" s="241"/>
      <c r="GW733" s="241"/>
      <c r="GX733" s="241"/>
      <c r="GY733" s="241"/>
      <c r="GZ733" s="241"/>
      <c r="HA733" s="241"/>
      <c r="HB733" s="241"/>
      <c r="HC733" s="241"/>
      <c r="HD733" s="241"/>
      <c r="HE733" s="241"/>
      <c r="HF733" s="241"/>
    </row>
    <row r="734" spans="1:214" s="299" customFormat="1" ht="15" customHeight="1">
      <c r="A734" s="240"/>
      <c r="B734" s="241"/>
      <c r="C734" s="241"/>
      <c r="D734" s="241"/>
      <c r="E734" s="241"/>
      <c r="F734" s="241"/>
      <c r="G734" s="241"/>
      <c r="H734" s="241"/>
      <c r="I734" s="241"/>
      <c r="J734" s="241"/>
      <c r="K734" s="241"/>
      <c r="L734" s="241"/>
      <c r="M734" s="241"/>
      <c r="N734" s="241"/>
      <c r="O734" s="241"/>
      <c r="P734" s="241"/>
      <c r="Q734" s="241"/>
      <c r="R734" s="241"/>
      <c r="S734" s="241"/>
      <c r="T734" s="241"/>
      <c r="U734" s="241" t="s">
        <v>917</v>
      </c>
      <c r="V734" s="241"/>
      <c r="W734" s="241"/>
      <c r="X734" s="241"/>
      <c r="Y734" s="241"/>
      <c r="Z734" s="241"/>
      <c r="AA734" s="241"/>
      <c r="AB734" s="241"/>
      <c r="AC734" s="241" t="s">
        <v>325</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c r="CJ734" s="241"/>
      <c r="CK734" s="241"/>
      <c r="CL734" s="241"/>
      <c r="CM734" s="241"/>
      <c r="CN734" s="241"/>
      <c r="CO734" s="241"/>
      <c r="CP734" s="241"/>
      <c r="CQ734" s="241"/>
      <c r="CR734" s="241"/>
      <c r="CS734" s="241"/>
      <c r="CT734" s="241"/>
      <c r="CU734" s="241"/>
      <c r="CV734" s="241"/>
      <c r="CW734" s="241"/>
      <c r="CX734" s="241"/>
      <c r="CY734" s="241"/>
      <c r="CZ734" s="241"/>
      <c r="DA734" s="241"/>
      <c r="DB734" s="241"/>
      <c r="DC734" s="241"/>
      <c r="DD734" s="241"/>
      <c r="DE734" s="241"/>
      <c r="DF734" s="241"/>
      <c r="DG734" s="241"/>
      <c r="DH734" s="241"/>
      <c r="DI734" s="241"/>
      <c r="DJ734" s="241"/>
      <c r="DK734" s="241"/>
      <c r="DL734" s="241"/>
      <c r="DM734" s="241"/>
      <c r="DN734" s="241"/>
      <c r="DO734" s="241"/>
      <c r="DP734" s="241"/>
      <c r="DQ734" s="241"/>
      <c r="DR734" s="241"/>
      <c r="DS734" s="241"/>
      <c r="DT734" s="241"/>
      <c r="DU734" s="241"/>
      <c r="DV734" s="241"/>
      <c r="DW734" s="241"/>
      <c r="DX734" s="241"/>
      <c r="DY734" s="241"/>
      <c r="DZ734" s="241"/>
      <c r="EA734" s="241"/>
      <c r="EB734" s="241"/>
      <c r="EC734" s="241"/>
      <c r="ED734" s="241"/>
      <c r="EE734" s="241"/>
      <c r="EF734" s="241"/>
      <c r="EG734" s="241"/>
      <c r="EH734" s="241"/>
      <c r="EI734" s="241"/>
      <c r="EJ734" s="241"/>
      <c r="EK734" s="241"/>
      <c r="EL734" s="241"/>
      <c r="EM734" s="241"/>
      <c r="EN734" s="241"/>
      <c r="EO734" s="241"/>
      <c r="EP734" s="241"/>
      <c r="EQ734" s="241"/>
      <c r="ER734" s="241"/>
      <c r="ES734" s="241"/>
      <c r="ET734" s="241"/>
      <c r="EU734" s="241"/>
      <c r="EV734" s="241"/>
      <c r="EW734" s="241"/>
      <c r="EX734" s="241"/>
      <c r="EY734" s="241"/>
      <c r="EZ734" s="241"/>
      <c r="FA734" s="241"/>
      <c r="FB734" s="241"/>
      <c r="FC734" s="241"/>
      <c r="FD734" s="241"/>
      <c r="FE734" s="241"/>
      <c r="FF734" s="241"/>
      <c r="FG734" s="241"/>
      <c r="FH734" s="241"/>
      <c r="FI734" s="241"/>
      <c r="FJ734" s="241"/>
      <c r="FK734" s="241"/>
      <c r="FL734" s="241"/>
      <c r="FM734" s="241"/>
      <c r="FN734" s="241"/>
      <c r="FO734" s="241"/>
      <c r="FP734" s="241"/>
      <c r="FQ734" s="241"/>
      <c r="FR734" s="241"/>
      <c r="FS734" s="241"/>
      <c r="FT734" s="241"/>
      <c r="FU734" s="241"/>
      <c r="FV734" s="241"/>
      <c r="FW734" s="241"/>
      <c r="FX734" s="241"/>
      <c r="FY734" s="241"/>
      <c r="FZ734" s="241"/>
      <c r="GA734" s="241"/>
      <c r="GB734" s="241"/>
      <c r="GC734" s="241"/>
      <c r="GD734" s="241"/>
      <c r="GE734" s="241"/>
      <c r="GF734" s="241"/>
      <c r="GG734" s="241"/>
      <c r="GH734" s="241"/>
      <c r="GI734" s="241"/>
      <c r="GJ734" s="241"/>
      <c r="GK734" s="241"/>
      <c r="GL734" s="241"/>
      <c r="GM734" s="241"/>
      <c r="GN734" s="241"/>
      <c r="GO734" s="241"/>
      <c r="GP734" s="241"/>
      <c r="GQ734" s="241"/>
      <c r="GR734" s="241"/>
      <c r="GS734" s="241"/>
      <c r="GT734" s="241"/>
      <c r="GU734" s="241"/>
      <c r="GV734" s="241"/>
      <c r="GW734" s="241"/>
      <c r="GX734" s="241"/>
      <c r="GY734" s="241"/>
      <c r="GZ734" s="241"/>
      <c r="HA734" s="241"/>
      <c r="HB734" s="241"/>
      <c r="HC734" s="241"/>
      <c r="HD734" s="241"/>
      <c r="HE734" s="241"/>
      <c r="HF734" s="241"/>
    </row>
    <row r="735" spans="1:214" s="299" customFormat="1" ht="15" customHeight="1">
      <c r="A735" s="240"/>
      <c r="B735" s="241"/>
      <c r="C735" s="241"/>
      <c r="D735" s="241"/>
      <c r="E735" s="241"/>
      <c r="F735" s="241"/>
      <c r="G735" s="241"/>
      <c r="H735" s="241"/>
      <c r="I735" s="241"/>
      <c r="J735" s="241"/>
      <c r="K735" s="241"/>
      <c r="L735" s="241"/>
      <c r="M735" s="241"/>
      <c r="N735" s="241"/>
      <c r="O735" s="241"/>
      <c r="P735" s="241"/>
      <c r="Q735" s="241"/>
      <c r="R735" s="241"/>
      <c r="S735" s="241"/>
      <c r="T735" s="241"/>
      <c r="U735" s="241" t="s">
        <v>918</v>
      </c>
      <c r="V735" s="241"/>
      <c r="W735" s="241"/>
      <c r="X735" s="241"/>
      <c r="Y735" s="241"/>
      <c r="Z735" s="241"/>
      <c r="AA735" s="241"/>
      <c r="AB735" s="241"/>
      <c r="AC735" s="241" t="s">
        <v>325</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c r="CJ735" s="241"/>
      <c r="CK735" s="241"/>
      <c r="CL735" s="241"/>
      <c r="CM735" s="241"/>
      <c r="CN735" s="241"/>
      <c r="CO735" s="241"/>
      <c r="CP735" s="241"/>
      <c r="CQ735" s="241"/>
      <c r="CR735" s="241"/>
      <c r="CS735" s="241"/>
      <c r="CT735" s="241"/>
      <c r="CU735" s="241"/>
      <c r="CV735" s="241"/>
      <c r="CW735" s="241"/>
      <c r="CX735" s="241"/>
      <c r="CY735" s="241"/>
      <c r="CZ735" s="241"/>
      <c r="DA735" s="241"/>
      <c r="DB735" s="241"/>
      <c r="DC735" s="241"/>
      <c r="DD735" s="241"/>
      <c r="DE735" s="241"/>
      <c r="DF735" s="241"/>
      <c r="DG735" s="241"/>
      <c r="DH735" s="241"/>
      <c r="DI735" s="241"/>
      <c r="DJ735" s="241"/>
      <c r="DK735" s="241"/>
      <c r="DL735" s="241"/>
      <c r="DM735" s="241"/>
      <c r="DN735" s="241"/>
      <c r="DO735" s="241"/>
      <c r="DP735" s="241"/>
      <c r="DQ735" s="241"/>
      <c r="DR735" s="241"/>
      <c r="DS735" s="241"/>
      <c r="DT735" s="241"/>
      <c r="DU735" s="241"/>
      <c r="DV735" s="241"/>
      <c r="DW735" s="241"/>
      <c r="DX735" s="241"/>
      <c r="DY735" s="241"/>
      <c r="DZ735" s="241"/>
      <c r="EA735" s="241"/>
      <c r="EB735" s="241"/>
      <c r="EC735" s="241"/>
      <c r="ED735" s="241"/>
      <c r="EE735" s="241"/>
      <c r="EF735" s="241"/>
      <c r="EG735" s="241"/>
      <c r="EH735" s="241"/>
      <c r="EI735" s="241"/>
      <c r="EJ735" s="241"/>
      <c r="EK735" s="241"/>
      <c r="EL735" s="241"/>
      <c r="EM735" s="241"/>
      <c r="EN735" s="241"/>
      <c r="EO735" s="241"/>
      <c r="EP735" s="241"/>
      <c r="EQ735" s="241"/>
      <c r="ER735" s="241"/>
      <c r="ES735" s="241"/>
      <c r="ET735" s="241"/>
      <c r="EU735" s="241"/>
      <c r="EV735" s="241"/>
      <c r="EW735" s="241"/>
      <c r="EX735" s="241"/>
      <c r="EY735" s="241"/>
      <c r="EZ735" s="241"/>
      <c r="FA735" s="241"/>
      <c r="FB735" s="241"/>
      <c r="FC735" s="241"/>
      <c r="FD735" s="241"/>
      <c r="FE735" s="241"/>
      <c r="FF735" s="241"/>
      <c r="FG735" s="241"/>
      <c r="FH735" s="241"/>
      <c r="FI735" s="241"/>
      <c r="FJ735" s="241"/>
      <c r="FK735" s="241"/>
      <c r="FL735" s="241"/>
      <c r="FM735" s="241"/>
      <c r="FN735" s="241"/>
      <c r="FO735" s="241"/>
      <c r="FP735" s="241"/>
      <c r="FQ735" s="241"/>
      <c r="FR735" s="241"/>
      <c r="FS735" s="241"/>
      <c r="FT735" s="241"/>
      <c r="FU735" s="241"/>
      <c r="FV735" s="241"/>
      <c r="FW735" s="241"/>
      <c r="FX735" s="241"/>
      <c r="FY735" s="241"/>
      <c r="FZ735" s="241"/>
      <c r="GA735" s="241"/>
      <c r="GB735" s="241"/>
      <c r="GC735" s="241"/>
      <c r="GD735" s="241"/>
      <c r="GE735" s="241"/>
      <c r="GF735" s="241"/>
      <c r="GG735" s="241"/>
      <c r="GH735" s="241"/>
      <c r="GI735" s="241"/>
      <c r="GJ735" s="241"/>
      <c r="GK735" s="241"/>
      <c r="GL735" s="241"/>
      <c r="GM735" s="241"/>
      <c r="GN735" s="241"/>
      <c r="GO735" s="241"/>
      <c r="GP735" s="241"/>
      <c r="GQ735" s="241"/>
      <c r="GR735" s="241"/>
      <c r="GS735" s="241"/>
      <c r="GT735" s="241"/>
      <c r="GU735" s="241"/>
      <c r="GV735" s="241"/>
      <c r="GW735" s="241"/>
      <c r="GX735" s="241"/>
      <c r="GY735" s="241"/>
      <c r="GZ735" s="241"/>
      <c r="HA735" s="241"/>
      <c r="HB735" s="241"/>
      <c r="HC735" s="241"/>
      <c r="HD735" s="241"/>
      <c r="HE735" s="241"/>
      <c r="HF735" s="241"/>
    </row>
    <row r="736" spans="1:214" s="299" customFormat="1" ht="15" customHeight="1">
      <c r="A736" s="240"/>
      <c r="B736" s="241"/>
      <c r="C736" s="241"/>
      <c r="D736" s="241"/>
      <c r="E736" s="241"/>
      <c r="F736" s="241"/>
      <c r="G736" s="241"/>
      <c r="H736" s="241"/>
      <c r="I736" s="241"/>
      <c r="J736" s="241"/>
      <c r="K736" s="241"/>
      <c r="L736" s="241"/>
      <c r="M736" s="241"/>
      <c r="N736" s="241"/>
      <c r="O736" s="241"/>
      <c r="P736" s="241"/>
      <c r="Q736" s="241"/>
      <c r="R736" s="241"/>
      <c r="S736" s="241"/>
      <c r="T736" s="241"/>
      <c r="U736" s="241" t="s">
        <v>919</v>
      </c>
      <c r="V736" s="241"/>
      <c r="W736" s="241"/>
      <c r="X736" s="241"/>
      <c r="Y736" s="241"/>
      <c r="Z736" s="241"/>
      <c r="AA736" s="241"/>
      <c r="AB736" s="241"/>
      <c r="AC736" s="241" t="s">
        <v>325</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c r="CJ736" s="241"/>
      <c r="CK736" s="241"/>
      <c r="CL736" s="241"/>
      <c r="CM736" s="241"/>
      <c r="CN736" s="241"/>
      <c r="CO736" s="241"/>
      <c r="CP736" s="241"/>
      <c r="CQ736" s="241"/>
      <c r="CR736" s="241"/>
      <c r="CS736" s="241"/>
      <c r="CT736" s="241"/>
      <c r="CU736" s="241"/>
      <c r="CV736" s="241"/>
      <c r="CW736" s="241"/>
      <c r="CX736" s="241"/>
      <c r="CY736" s="241"/>
      <c r="CZ736" s="241"/>
      <c r="DA736" s="241"/>
      <c r="DB736" s="241"/>
      <c r="DC736" s="241"/>
      <c r="DD736" s="241"/>
      <c r="DE736" s="241"/>
      <c r="DF736" s="241"/>
      <c r="DG736" s="241"/>
      <c r="DH736" s="241"/>
      <c r="DI736" s="241"/>
      <c r="DJ736" s="241"/>
      <c r="DK736" s="241"/>
      <c r="DL736" s="241"/>
      <c r="DM736" s="241"/>
      <c r="DN736" s="241"/>
      <c r="DO736" s="241"/>
      <c r="DP736" s="241"/>
      <c r="DQ736" s="241"/>
      <c r="DR736" s="241"/>
      <c r="DS736" s="241"/>
      <c r="DT736" s="241"/>
      <c r="DU736" s="241"/>
      <c r="DV736" s="241"/>
      <c r="DW736" s="241"/>
      <c r="DX736" s="241"/>
      <c r="DY736" s="241"/>
      <c r="DZ736" s="241"/>
      <c r="EA736" s="241"/>
      <c r="EB736" s="241"/>
      <c r="EC736" s="241"/>
      <c r="ED736" s="241"/>
      <c r="EE736" s="241"/>
      <c r="EF736" s="241"/>
      <c r="EG736" s="241"/>
      <c r="EH736" s="241"/>
      <c r="EI736" s="241"/>
      <c r="EJ736" s="241"/>
      <c r="EK736" s="241"/>
      <c r="EL736" s="241"/>
      <c r="EM736" s="241"/>
      <c r="EN736" s="241"/>
      <c r="EO736" s="241"/>
      <c r="EP736" s="241"/>
      <c r="EQ736" s="241"/>
      <c r="ER736" s="241"/>
      <c r="ES736" s="241"/>
      <c r="ET736" s="241"/>
      <c r="EU736" s="241"/>
      <c r="EV736" s="241"/>
      <c r="EW736" s="241"/>
      <c r="EX736" s="241"/>
      <c r="EY736" s="241"/>
      <c r="EZ736" s="241"/>
      <c r="FA736" s="241"/>
      <c r="FB736" s="241"/>
      <c r="FC736" s="241"/>
      <c r="FD736" s="241"/>
      <c r="FE736" s="241"/>
      <c r="FF736" s="241"/>
      <c r="FG736" s="241"/>
      <c r="FH736" s="241"/>
      <c r="FI736" s="241"/>
      <c r="FJ736" s="241"/>
      <c r="FK736" s="241"/>
      <c r="FL736" s="241"/>
      <c r="FM736" s="241"/>
      <c r="FN736" s="241"/>
      <c r="FO736" s="241"/>
      <c r="FP736" s="241"/>
      <c r="FQ736" s="241"/>
      <c r="FR736" s="241"/>
      <c r="FS736" s="241"/>
      <c r="FT736" s="241"/>
      <c r="FU736" s="241"/>
      <c r="FV736" s="241"/>
      <c r="FW736" s="241"/>
      <c r="FX736" s="241"/>
      <c r="FY736" s="241"/>
      <c r="FZ736" s="241"/>
      <c r="GA736" s="241"/>
      <c r="GB736" s="241"/>
      <c r="GC736" s="241"/>
      <c r="GD736" s="241"/>
      <c r="GE736" s="241"/>
      <c r="GF736" s="241"/>
      <c r="GG736" s="241"/>
      <c r="GH736" s="241"/>
      <c r="GI736" s="241"/>
      <c r="GJ736" s="241"/>
      <c r="GK736" s="241"/>
      <c r="GL736" s="241"/>
      <c r="GM736" s="241"/>
      <c r="GN736" s="241"/>
      <c r="GO736" s="241"/>
      <c r="GP736" s="241"/>
      <c r="GQ736" s="241"/>
      <c r="GR736" s="241"/>
      <c r="GS736" s="241"/>
      <c r="GT736" s="241"/>
      <c r="GU736" s="241"/>
      <c r="GV736" s="241"/>
      <c r="GW736" s="241"/>
      <c r="GX736" s="241"/>
      <c r="GY736" s="241"/>
      <c r="GZ736" s="241"/>
      <c r="HA736" s="241"/>
      <c r="HB736" s="241"/>
      <c r="HC736" s="241"/>
      <c r="HD736" s="241"/>
      <c r="HE736" s="241"/>
      <c r="HF736" s="241"/>
    </row>
    <row r="737" spans="1:214" s="299" customFormat="1" ht="15" customHeight="1">
      <c r="A737" s="240"/>
      <c r="B737" s="241"/>
      <c r="C737" s="241"/>
      <c r="D737" s="241"/>
      <c r="E737" s="241"/>
      <c r="F737" s="241"/>
      <c r="G737" s="241"/>
      <c r="H737" s="241"/>
      <c r="I737" s="241"/>
      <c r="J737" s="241"/>
      <c r="K737" s="241"/>
      <c r="L737" s="241"/>
      <c r="M737" s="241"/>
      <c r="N737" s="241"/>
      <c r="O737" s="241"/>
      <c r="P737" s="241"/>
      <c r="Q737" s="241"/>
      <c r="R737" s="241"/>
      <c r="S737" s="241"/>
      <c r="T737" s="241"/>
      <c r="U737" s="241" t="s">
        <v>920</v>
      </c>
      <c r="V737" s="241"/>
      <c r="W737" s="241"/>
      <c r="X737" s="241"/>
      <c r="Y737" s="241"/>
      <c r="Z737" s="241"/>
      <c r="AA737" s="241"/>
      <c r="AB737" s="241"/>
      <c r="AC737" s="241" t="s">
        <v>309</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c r="DD737" s="241"/>
      <c r="DE737" s="241"/>
      <c r="DF737" s="241"/>
      <c r="DG737" s="241"/>
      <c r="DH737" s="241"/>
      <c r="DI737" s="241"/>
      <c r="DJ737" s="241"/>
      <c r="DK737" s="241"/>
      <c r="DL737" s="241"/>
      <c r="DM737" s="241"/>
      <c r="DN737" s="241"/>
      <c r="DO737" s="241"/>
      <c r="DP737" s="241"/>
      <c r="DQ737" s="241"/>
      <c r="DR737" s="241"/>
      <c r="DS737" s="241"/>
      <c r="DT737" s="241"/>
      <c r="DU737" s="241"/>
      <c r="DV737" s="241"/>
      <c r="DW737" s="241"/>
      <c r="DX737" s="241"/>
      <c r="DY737" s="241"/>
      <c r="DZ737" s="241"/>
      <c r="EA737" s="241"/>
      <c r="EB737" s="241"/>
      <c r="EC737" s="241"/>
      <c r="ED737" s="241"/>
      <c r="EE737" s="241"/>
      <c r="EF737" s="241"/>
      <c r="EG737" s="241"/>
      <c r="EH737" s="241"/>
      <c r="EI737" s="241"/>
      <c r="EJ737" s="241"/>
      <c r="EK737" s="241"/>
      <c r="EL737" s="241"/>
      <c r="EM737" s="241"/>
      <c r="EN737" s="241"/>
      <c r="EO737" s="241"/>
      <c r="EP737" s="241"/>
      <c r="EQ737" s="241"/>
      <c r="ER737" s="241"/>
      <c r="ES737" s="241"/>
      <c r="ET737" s="241"/>
      <c r="EU737" s="241"/>
      <c r="EV737" s="241"/>
      <c r="EW737" s="241"/>
      <c r="EX737" s="241"/>
      <c r="EY737" s="241"/>
      <c r="EZ737" s="241"/>
      <c r="FA737" s="241"/>
      <c r="FB737" s="241"/>
      <c r="FC737" s="241"/>
      <c r="FD737" s="241"/>
      <c r="FE737" s="241"/>
      <c r="FF737" s="241"/>
      <c r="FG737" s="241"/>
      <c r="FH737" s="241"/>
      <c r="FI737" s="241"/>
      <c r="FJ737" s="241"/>
      <c r="FK737" s="241"/>
      <c r="FL737" s="241"/>
      <c r="FM737" s="241"/>
      <c r="FN737" s="241"/>
      <c r="FO737" s="241"/>
      <c r="FP737" s="241"/>
      <c r="FQ737" s="241"/>
      <c r="FR737" s="241"/>
      <c r="FS737" s="241"/>
      <c r="FT737" s="241"/>
      <c r="FU737" s="241"/>
      <c r="FV737" s="241"/>
      <c r="FW737" s="241"/>
      <c r="FX737" s="241"/>
      <c r="FY737" s="241"/>
      <c r="FZ737" s="241"/>
      <c r="GA737" s="241"/>
      <c r="GB737" s="241"/>
      <c r="GC737" s="241"/>
      <c r="GD737" s="241"/>
      <c r="GE737" s="241"/>
      <c r="GF737" s="241"/>
      <c r="GG737" s="241"/>
      <c r="GH737" s="241"/>
      <c r="GI737" s="241"/>
      <c r="GJ737" s="241"/>
      <c r="GK737" s="241"/>
      <c r="GL737" s="241"/>
      <c r="GM737" s="241"/>
      <c r="GN737" s="241"/>
      <c r="GO737" s="241"/>
      <c r="GP737" s="241"/>
      <c r="GQ737" s="241"/>
      <c r="GR737" s="241"/>
      <c r="GS737" s="241"/>
      <c r="GT737" s="241"/>
      <c r="GU737" s="241"/>
      <c r="GV737" s="241"/>
      <c r="GW737" s="241"/>
      <c r="GX737" s="241"/>
      <c r="GY737" s="241"/>
      <c r="GZ737" s="241"/>
      <c r="HA737" s="241"/>
      <c r="HB737" s="241"/>
      <c r="HC737" s="241"/>
      <c r="HD737" s="241"/>
      <c r="HE737" s="241"/>
      <c r="HF737" s="241"/>
    </row>
    <row r="738" spans="1:214" s="299" customFormat="1" ht="15" customHeight="1">
      <c r="A738" s="240"/>
      <c r="B738" s="241"/>
      <c r="C738" s="241"/>
      <c r="D738" s="241"/>
      <c r="E738" s="241"/>
      <c r="F738" s="241"/>
      <c r="G738" s="241"/>
      <c r="H738" s="241"/>
      <c r="I738" s="241"/>
      <c r="J738" s="241"/>
      <c r="K738" s="241"/>
      <c r="L738" s="241"/>
      <c r="M738" s="241"/>
      <c r="N738" s="241"/>
      <c r="O738" s="241"/>
      <c r="P738" s="241"/>
      <c r="Q738" s="241"/>
      <c r="R738" s="241"/>
      <c r="S738" s="241"/>
      <c r="T738" s="241"/>
      <c r="U738" s="241" t="s">
        <v>921</v>
      </c>
      <c r="V738" s="241"/>
      <c r="W738" s="241"/>
      <c r="X738" s="241"/>
      <c r="Y738" s="241"/>
      <c r="Z738" s="241"/>
      <c r="AA738" s="241"/>
      <c r="AB738" s="241"/>
      <c r="AC738" s="241" t="s">
        <v>325</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c r="CJ738" s="241"/>
      <c r="CK738" s="241"/>
      <c r="CL738" s="241"/>
      <c r="CM738" s="241"/>
      <c r="CN738" s="241"/>
      <c r="CO738" s="241"/>
      <c r="CP738" s="241"/>
      <c r="CQ738" s="241"/>
      <c r="CR738" s="241"/>
      <c r="CS738" s="241"/>
      <c r="CT738" s="241"/>
      <c r="CU738" s="241"/>
      <c r="CV738" s="241"/>
      <c r="CW738" s="241"/>
      <c r="CX738" s="241"/>
      <c r="CY738" s="241"/>
      <c r="CZ738" s="241"/>
      <c r="DA738" s="241"/>
      <c r="DB738" s="241"/>
      <c r="DC738" s="241"/>
      <c r="DD738" s="241"/>
      <c r="DE738" s="241"/>
      <c r="DF738" s="241"/>
      <c r="DG738" s="241"/>
      <c r="DH738" s="241"/>
      <c r="DI738" s="241"/>
      <c r="DJ738" s="241"/>
      <c r="DK738" s="241"/>
      <c r="DL738" s="241"/>
      <c r="DM738" s="241"/>
      <c r="DN738" s="241"/>
      <c r="DO738" s="241"/>
      <c r="DP738" s="241"/>
      <c r="DQ738" s="241"/>
      <c r="DR738" s="241"/>
      <c r="DS738" s="241"/>
      <c r="DT738" s="241"/>
      <c r="DU738" s="241"/>
      <c r="DV738" s="241"/>
      <c r="DW738" s="241"/>
      <c r="DX738" s="241"/>
      <c r="DY738" s="241"/>
      <c r="DZ738" s="241"/>
      <c r="EA738" s="241"/>
      <c r="EB738" s="241"/>
      <c r="EC738" s="241"/>
      <c r="ED738" s="241"/>
      <c r="EE738" s="241"/>
      <c r="EF738" s="241"/>
      <c r="EG738" s="241"/>
      <c r="EH738" s="241"/>
      <c r="EI738" s="241"/>
      <c r="EJ738" s="241"/>
      <c r="EK738" s="241"/>
      <c r="EL738" s="241"/>
      <c r="EM738" s="241"/>
      <c r="EN738" s="241"/>
      <c r="EO738" s="241"/>
      <c r="EP738" s="241"/>
      <c r="EQ738" s="241"/>
      <c r="ER738" s="241"/>
      <c r="ES738" s="241"/>
      <c r="ET738" s="241"/>
      <c r="EU738" s="241"/>
      <c r="EV738" s="241"/>
      <c r="EW738" s="241"/>
      <c r="EX738" s="241"/>
      <c r="EY738" s="241"/>
      <c r="EZ738" s="241"/>
      <c r="FA738" s="241"/>
      <c r="FB738" s="241"/>
      <c r="FC738" s="241"/>
      <c r="FD738" s="241"/>
      <c r="FE738" s="241"/>
      <c r="FF738" s="241"/>
      <c r="FG738" s="241"/>
      <c r="FH738" s="241"/>
      <c r="FI738" s="241"/>
      <c r="FJ738" s="241"/>
      <c r="FK738" s="241"/>
      <c r="FL738" s="241"/>
      <c r="FM738" s="241"/>
      <c r="FN738" s="241"/>
      <c r="FO738" s="241"/>
      <c r="FP738" s="241"/>
      <c r="FQ738" s="241"/>
      <c r="FR738" s="241"/>
      <c r="FS738" s="241"/>
      <c r="FT738" s="241"/>
      <c r="FU738" s="241"/>
      <c r="FV738" s="241"/>
      <c r="FW738" s="241"/>
      <c r="FX738" s="241"/>
      <c r="FY738" s="241"/>
      <c r="FZ738" s="241"/>
      <c r="GA738" s="241"/>
      <c r="GB738" s="241"/>
      <c r="GC738" s="241"/>
      <c r="GD738" s="241"/>
      <c r="GE738" s="241"/>
      <c r="GF738" s="241"/>
      <c r="GG738" s="241"/>
      <c r="GH738" s="241"/>
      <c r="GI738" s="241"/>
      <c r="GJ738" s="241"/>
      <c r="GK738" s="241"/>
      <c r="GL738" s="241"/>
      <c r="GM738" s="241"/>
      <c r="GN738" s="241"/>
      <c r="GO738" s="241"/>
      <c r="GP738" s="241"/>
      <c r="GQ738" s="241"/>
      <c r="GR738" s="241"/>
      <c r="GS738" s="241"/>
      <c r="GT738" s="241"/>
      <c r="GU738" s="241"/>
      <c r="GV738" s="241"/>
      <c r="GW738" s="241"/>
      <c r="GX738" s="241"/>
      <c r="GY738" s="241"/>
      <c r="GZ738" s="241"/>
      <c r="HA738" s="241"/>
      <c r="HB738" s="241"/>
      <c r="HC738" s="241"/>
      <c r="HD738" s="241"/>
      <c r="HE738" s="241"/>
      <c r="HF738" s="241"/>
    </row>
    <row r="739" spans="1:214" s="299" customFormat="1" ht="15" customHeight="1">
      <c r="A739" s="240"/>
      <c r="B739" s="241"/>
      <c r="C739" s="241"/>
      <c r="D739" s="241"/>
      <c r="E739" s="241"/>
      <c r="F739" s="241"/>
      <c r="G739" s="241"/>
      <c r="H739" s="241"/>
      <c r="I739" s="241"/>
      <c r="J739" s="241"/>
      <c r="K739" s="241"/>
      <c r="L739" s="241"/>
      <c r="M739" s="241"/>
      <c r="N739" s="241"/>
      <c r="O739" s="241"/>
      <c r="P739" s="241"/>
      <c r="Q739" s="241"/>
      <c r="R739" s="241"/>
      <c r="S739" s="241"/>
      <c r="T739" s="241"/>
      <c r="U739" s="241" t="s">
        <v>922</v>
      </c>
      <c r="V739" s="241"/>
      <c r="W739" s="241"/>
      <c r="X739" s="241"/>
      <c r="Y739" s="241"/>
      <c r="Z739" s="241"/>
      <c r="AA739" s="241"/>
      <c r="AB739" s="241"/>
      <c r="AC739" s="241" t="s">
        <v>309</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c r="CJ739" s="241"/>
      <c r="CK739" s="241"/>
      <c r="CL739" s="241"/>
      <c r="CM739" s="241"/>
      <c r="CN739" s="241"/>
      <c r="CO739" s="241"/>
      <c r="CP739" s="241"/>
      <c r="CQ739" s="241"/>
      <c r="CR739" s="241"/>
      <c r="CS739" s="241"/>
      <c r="CT739" s="241"/>
      <c r="CU739" s="241"/>
      <c r="CV739" s="241"/>
      <c r="CW739" s="241"/>
      <c r="CX739" s="241"/>
      <c r="CY739" s="241"/>
      <c r="CZ739" s="241"/>
      <c r="DA739" s="241"/>
      <c r="DB739" s="241"/>
      <c r="DC739" s="241"/>
      <c r="DD739" s="241"/>
      <c r="DE739" s="241"/>
      <c r="DF739" s="241"/>
      <c r="DG739" s="241"/>
      <c r="DH739" s="241"/>
      <c r="DI739" s="241"/>
      <c r="DJ739" s="241"/>
      <c r="DK739" s="241"/>
      <c r="DL739" s="241"/>
      <c r="DM739" s="241"/>
      <c r="DN739" s="241"/>
      <c r="DO739" s="241"/>
      <c r="DP739" s="241"/>
      <c r="DQ739" s="241"/>
      <c r="DR739" s="241"/>
      <c r="DS739" s="241"/>
      <c r="DT739" s="241"/>
      <c r="DU739" s="241"/>
      <c r="DV739" s="241"/>
      <c r="DW739" s="241"/>
      <c r="DX739" s="241"/>
      <c r="DY739" s="241"/>
      <c r="DZ739" s="241"/>
      <c r="EA739" s="241"/>
      <c r="EB739" s="241"/>
      <c r="EC739" s="241"/>
      <c r="ED739" s="241"/>
      <c r="EE739" s="241"/>
      <c r="EF739" s="241"/>
      <c r="EG739" s="241"/>
      <c r="EH739" s="241"/>
      <c r="EI739" s="241"/>
      <c r="EJ739" s="241"/>
      <c r="EK739" s="241"/>
      <c r="EL739" s="241"/>
      <c r="EM739" s="241"/>
      <c r="EN739" s="241"/>
      <c r="EO739" s="241"/>
      <c r="EP739" s="241"/>
      <c r="EQ739" s="241"/>
      <c r="ER739" s="241"/>
      <c r="ES739" s="241"/>
      <c r="ET739" s="241"/>
      <c r="EU739" s="241"/>
      <c r="EV739" s="241"/>
      <c r="EW739" s="241"/>
      <c r="EX739" s="241"/>
      <c r="EY739" s="241"/>
      <c r="EZ739" s="241"/>
      <c r="FA739" s="241"/>
      <c r="FB739" s="241"/>
      <c r="FC739" s="241"/>
      <c r="FD739" s="241"/>
      <c r="FE739" s="241"/>
      <c r="FF739" s="241"/>
      <c r="FG739" s="241"/>
      <c r="FH739" s="241"/>
      <c r="FI739" s="241"/>
      <c r="FJ739" s="241"/>
      <c r="FK739" s="241"/>
      <c r="FL739" s="241"/>
      <c r="FM739" s="241"/>
      <c r="FN739" s="241"/>
      <c r="FO739" s="241"/>
      <c r="FP739" s="241"/>
      <c r="FQ739" s="241"/>
      <c r="FR739" s="241"/>
      <c r="FS739" s="241"/>
      <c r="FT739" s="241"/>
      <c r="FU739" s="241"/>
      <c r="FV739" s="241"/>
      <c r="FW739" s="241"/>
      <c r="FX739" s="241"/>
      <c r="FY739" s="241"/>
      <c r="FZ739" s="241"/>
      <c r="GA739" s="241"/>
      <c r="GB739" s="241"/>
      <c r="GC739" s="241"/>
      <c r="GD739" s="241"/>
      <c r="GE739" s="241"/>
      <c r="GF739" s="241"/>
      <c r="GG739" s="241"/>
      <c r="GH739" s="241"/>
      <c r="GI739" s="241"/>
      <c r="GJ739" s="241"/>
      <c r="GK739" s="241"/>
      <c r="GL739" s="241"/>
      <c r="GM739" s="241"/>
      <c r="GN739" s="241"/>
      <c r="GO739" s="241"/>
      <c r="GP739" s="241"/>
      <c r="GQ739" s="241"/>
      <c r="GR739" s="241"/>
      <c r="GS739" s="241"/>
      <c r="GT739" s="241"/>
      <c r="GU739" s="241"/>
      <c r="GV739" s="241"/>
      <c r="GW739" s="241"/>
      <c r="GX739" s="241"/>
      <c r="GY739" s="241"/>
      <c r="GZ739" s="241"/>
      <c r="HA739" s="241"/>
      <c r="HB739" s="241"/>
      <c r="HC739" s="241"/>
      <c r="HD739" s="241"/>
      <c r="HE739" s="241"/>
      <c r="HF739" s="241"/>
    </row>
    <row r="740" spans="1:214" s="299" customFormat="1" ht="15" customHeight="1">
      <c r="A740" s="240"/>
      <c r="B740" s="241"/>
      <c r="C740" s="241"/>
      <c r="D740" s="241"/>
      <c r="E740" s="241"/>
      <c r="F740" s="241"/>
      <c r="G740" s="241"/>
      <c r="H740" s="241"/>
      <c r="I740" s="241"/>
      <c r="J740" s="241"/>
      <c r="K740" s="241"/>
      <c r="L740" s="241"/>
      <c r="M740" s="241"/>
      <c r="N740" s="241"/>
      <c r="O740" s="241"/>
      <c r="P740" s="241"/>
      <c r="Q740" s="241"/>
      <c r="R740" s="241"/>
      <c r="S740" s="241"/>
      <c r="T740" s="241"/>
      <c r="U740" s="241" t="s">
        <v>923</v>
      </c>
      <c r="V740" s="241"/>
      <c r="W740" s="241"/>
      <c r="X740" s="241"/>
      <c r="Y740" s="241"/>
      <c r="Z740" s="241"/>
      <c r="AA740" s="241"/>
      <c r="AB740" s="241"/>
      <c r="AC740" s="241" t="s">
        <v>313</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c r="CJ740" s="241"/>
      <c r="CK740" s="241"/>
      <c r="CL740" s="241"/>
      <c r="CM740" s="241"/>
      <c r="CN740" s="241"/>
      <c r="CO740" s="241"/>
      <c r="CP740" s="241"/>
      <c r="CQ740" s="241"/>
      <c r="CR740" s="241"/>
      <c r="CS740" s="241"/>
      <c r="CT740" s="241"/>
      <c r="CU740" s="241"/>
      <c r="CV740" s="241"/>
      <c r="CW740" s="241"/>
      <c r="CX740" s="241"/>
      <c r="CY740" s="241"/>
      <c r="CZ740" s="241"/>
      <c r="DA740" s="241"/>
      <c r="DB740" s="241"/>
      <c r="DC740" s="241"/>
      <c r="DD740" s="241"/>
      <c r="DE740" s="241"/>
      <c r="DF740" s="241"/>
      <c r="DG740" s="241"/>
      <c r="DH740" s="241"/>
      <c r="DI740" s="241"/>
      <c r="DJ740" s="241"/>
      <c r="DK740" s="241"/>
      <c r="DL740" s="241"/>
      <c r="DM740" s="241"/>
      <c r="DN740" s="241"/>
      <c r="DO740" s="241"/>
      <c r="DP740" s="241"/>
      <c r="DQ740" s="241"/>
      <c r="DR740" s="241"/>
      <c r="DS740" s="241"/>
      <c r="DT740" s="241"/>
      <c r="DU740" s="241"/>
      <c r="DV740" s="241"/>
      <c r="DW740" s="241"/>
      <c r="DX740" s="241"/>
      <c r="DY740" s="241"/>
      <c r="DZ740" s="241"/>
      <c r="EA740" s="241"/>
      <c r="EB740" s="241"/>
      <c r="EC740" s="241"/>
      <c r="ED740" s="241"/>
      <c r="EE740" s="241"/>
      <c r="EF740" s="241"/>
      <c r="EG740" s="241"/>
      <c r="EH740" s="241"/>
      <c r="EI740" s="241"/>
      <c r="EJ740" s="241"/>
      <c r="EK740" s="241"/>
      <c r="EL740" s="241"/>
      <c r="EM740" s="241"/>
      <c r="EN740" s="241"/>
      <c r="EO740" s="241"/>
      <c r="EP740" s="241"/>
      <c r="EQ740" s="241"/>
      <c r="ER740" s="241"/>
      <c r="ES740" s="241"/>
      <c r="ET740" s="241"/>
      <c r="EU740" s="241"/>
      <c r="EV740" s="241"/>
      <c r="EW740" s="241"/>
      <c r="EX740" s="241"/>
      <c r="EY740" s="241"/>
      <c r="EZ740" s="241"/>
      <c r="FA740" s="241"/>
      <c r="FB740" s="241"/>
      <c r="FC740" s="241"/>
      <c r="FD740" s="241"/>
      <c r="FE740" s="241"/>
      <c r="FF740" s="241"/>
      <c r="FG740" s="241"/>
      <c r="FH740" s="241"/>
      <c r="FI740" s="241"/>
      <c r="FJ740" s="241"/>
      <c r="FK740" s="241"/>
      <c r="FL740" s="241"/>
      <c r="FM740" s="241"/>
      <c r="FN740" s="241"/>
      <c r="FO740" s="241"/>
      <c r="FP740" s="241"/>
      <c r="FQ740" s="241"/>
      <c r="FR740" s="241"/>
      <c r="FS740" s="241"/>
      <c r="FT740" s="241"/>
      <c r="FU740" s="241"/>
      <c r="FV740" s="241"/>
      <c r="FW740" s="241"/>
      <c r="FX740" s="241"/>
      <c r="FY740" s="241"/>
      <c r="FZ740" s="241"/>
      <c r="GA740" s="241"/>
      <c r="GB740" s="241"/>
      <c r="GC740" s="241"/>
      <c r="GD740" s="241"/>
      <c r="GE740" s="241"/>
      <c r="GF740" s="241"/>
      <c r="GG740" s="241"/>
      <c r="GH740" s="241"/>
      <c r="GI740" s="241"/>
      <c r="GJ740" s="241"/>
      <c r="GK740" s="241"/>
      <c r="GL740" s="241"/>
      <c r="GM740" s="241"/>
      <c r="GN740" s="241"/>
      <c r="GO740" s="241"/>
      <c r="GP740" s="241"/>
      <c r="GQ740" s="241"/>
      <c r="GR740" s="241"/>
      <c r="GS740" s="241"/>
      <c r="GT740" s="241"/>
      <c r="GU740" s="241"/>
      <c r="GV740" s="241"/>
      <c r="GW740" s="241"/>
      <c r="GX740" s="241"/>
      <c r="GY740" s="241"/>
      <c r="GZ740" s="241"/>
      <c r="HA740" s="241"/>
      <c r="HB740" s="241"/>
      <c r="HC740" s="241"/>
      <c r="HD740" s="241"/>
      <c r="HE740" s="241"/>
      <c r="HF740" s="241"/>
    </row>
    <row r="741" spans="1:214" s="299" customFormat="1" ht="15" customHeight="1">
      <c r="A741" s="240"/>
      <c r="B741" s="241"/>
      <c r="C741" s="241"/>
      <c r="D741" s="241"/>
      <c r="E741" s="241"/>
      <c r="F741" s="241"/>
      <c r="G741" s="241"/>
      <c r="H741" s="241"/>
      <c r="I741" s="241"/>
      <c r="J741" s="241"/>
      <c r="K741" s="241"/>
      <c r="L741" s="241"/>
      <c r="M741" s="241"/>
      <c r="N741" s="241"/>
      <c r="O741" s="241"/>
      <c r="P741" s="241"/>
      <c r="Q741" s="241"/>
      <c r="R741" s="241"/>
      <c r="S741" s="241"/>
      <c r="T741" s="241"/>
      <c r="U741" s="241" t="s">
        <v>924</v>
      </c>
      <c r="V741" s="241"/>
      <c r="W741" s="241"/>
      <c r="X741" s="241"/>
      <c r="Y741" s="241"/>
      <c r="Z741" s="241"/>
      <c r="AA741" s="241"/>
      <c r="AB741" s="241"/>
      <c r="AC741" s="241" t="s">
        <v>350</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c r="DD741" s="241"/>
      <c r="DE741" s="241"/>
      <c r="DF741" s="241"/>
      <c r="DG741" s="241"/>
      <c r="DH741" s="241"/>
      <c r="DI741" s="241"/>
      <c r="DJ741" s="241"/>
      <c r="DK741" s="241"/>
      <c r="DL741" s="241"/>
      <c r="DM741" s="241"/>
      <c r="DN741" s="241"/>
      <c r="DO741" s="241"/>
      <c r="DP741" s="241"/>
      <c r="DQ741" s="241"/>
      <c r="DR741" s="241"/>
      <c r="DS741" s="241"/>
      <c r="DT741" s="241"/>
      <c r="DU741" s="241"/>
      <c r="DV741" s="241"/>
      <c r="DW741" s="241"/>
      <c r="DX741" s="241"/>
      <c r="DY741" s="241"/>
      <c r="DZ741" s="241"/>
      <c r="EA741" s="241"/>
      <c r="EB741" s="241"/>
      <c r="EC741" s="241"/>
      <c r="ED741" s="241"/>
      <c r="EE741" s="241"/>
      <c r="EF741" s="241"/>
      <c r="EG741" s="241"/>
      <c r="EH741" s="241"/>
      <c r="EI741" s="241"/>
      <c r="EJ741" s="241"/>
      <c r="EK741" s="241"/>
      <c r="EL741" s="241"/>
      <c r="EM741" s="241"/>
      <c r="EN741" s="241"/>
      <c r="EO741" s="241"/>
      <c r="EP741" s="241"/>
      <c r="EQ741" s="241"/>
      <c r="ER741" s="241"/>
      <c r="ES741" s="241"/>
      <c r="ET741" s="241"/>
      <c r="EU741" s="241"/>
      <c r="EV741" s="241"/>
      <c r="EW741" s="241"/>
      <c r="EX741" s="241"/>
      <c r="EY741" s="241"/>
      <c r="EZ741" s="241"/>
      <c r="FA741" s="241"/>
      <c r="FB741" s="241"/>
      <c r="FC741" s="241"/>
      <c r="FD741" s="241"/>
      <c r="FE741" s="241"/>
      <c r="FF741" s="241"/>
      <c r="FG741" s="241"/>
      <c r="FH741" s="241"/>
      <c r="FI741" s="241"/>
      <c r="FJ741" s="241"/>
      <c r="FK741" s="241"/>
      <c r="FL741" s="241"/>
      <c r="FM741" s="241"/>
      <c r="FN741" s="241"/>
      <c r="FO741" s="241"/>
      <c r="FP741" s="241"/>
      <c r="FQ741" s="241"/>
      <c r="FR741" s="241"/>
      <c r="FS741" s="241"/>
      <c r="FT741" s="241"/>
      <c r="FU741" s="241"/>
      <c r="FV741" s="241"/>
      <c r="FW741" s="241"/>
      <c r="FX741" s="241"/>
      <c r="FY741" s="241"/>
      <c r="FZ741" s="241"/>
      <c r="GA741" s="241"/>
      <c r="GB741" s="241"/>
      <c r="GC741" s="241"/>
      <c r="GD741" s="241"/>
      <c r="GE741" s="241"/>
      <c r="GF741" s="241"/>
      <c r="GG741" s="241"/>
      <c r="GH741" s="241"/>
      <c r="GI741" s="241"/>
      <c r="GJ741" s="241"/>
      <c r="GK741" s="241"/>
      <c r="GL741" s="241"/>
      <c r="GM741" s="241"/>
      <c r="GN741" s="241"/>
      <c r="GO741" s="241"/>
      <c r="GP741" s="241"/>
      <c r="GQ741" s="241"/>
      <c r="GR741" s="241"/>
      <c r="GS741" s="241"/>
      <c r="GT741" s="241"/>
      <c r="GU741" s="241"/>
      <c r="GV741" s="241"/>
      <c r="GW741" s="241"/>
      <c r="GX741" s="241"/>
      <c r="GY741" s="241"/>
      <c r="GZ741" s="241"/>
      <c r="HA741" s="241"/>
      <c r="HB741" s="241"/>
      <c r="HC741" s="241"/>
      <c r="HD741" s="241"/>
      <c r="HE741" s="241"/>
      <c r="HF741" s="241"/>
    </row>
    <row r="742" spans="1:214" s="299" customFormat="1" ht="15" customHeight="1">
      <c r="A742" s="240"/>
      <c r="B742" s="241"/>
      <c r="C742" s="241"/>
      <c r="D742" s="241"/>
      <c r="E742" s="241"/>
      <c r="F742" s="241"/>
      <c r="G742" s="241"/>
      <c r="H742" s="241"/>
      <c r="I742" s="241"/>
      <c r="J742" s="241"/>
      <c r="K742" s="241"/>
      <c r="L742" s="241"/>
      <c r="M742" s="241"/>
      <c r="N742" s="241"/>
      <c r="O742" s="241"/>
      <c r="P742" s="241"/>
      <c r="Q742" s="241"/>
      <c r="R742" s="241"/>
      <c r="S742" s="241"/>
      <c r="T742" s="241"/>
      <c r="U742" s="241" t="s">
        <v>925</v>
      </c>
      <c r="V742" s="241"/>
      <c r="W742" s="241"/>
      <c r="X742" s="241"/>
      <c r="Y742" s="241"/>
      <c r="Z742" s="241"/>
      <c r="AA742" s="241"/>
      <c r="AB742" s="241"/>
      <c r="AC742" s="241" t="s">
        <v>322</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c r="CM742" s="241"/>
      <c r="CN742" s="241"/>
      <c r="CO742" s="241"/>
      <c r="CP742" s="241"/>
      <c r="CQ742" s="241"/>
      <c r="CR742" s="241"/>
      <c r="CS742" s="241"/>
      <c r="CT742" s="241"/>
      <c r="CU742" s="241"/>
      <c r="CV742" s="241"/>
      <c r="CW742" s="241"/>
      <c r="CX742" s="241"/>
      <c r="CY742" s="241"/>
      <c r="CZ742" s="241"/>
      <c r="DA742" s="241"/>
      <c r="DB742" s="241"/>
      <c r="DC742" s="241"/>
      <c r="DD742" s="241"/>
      <c r="DE742" s="241"/>
      <c r="DF742" s="241"/>
      <c r="DG742" s="241"/>
      <c r="DH742" s="241"/>
      <c r="DI742" s="241"/>
      <c r="DJ742" s="241"/>
      <c r="DK742" s="241"/>
      <c r="DL742" s="241"/>
      <c r="DM742" s="241"/>
      <c r="DN742" s="241"/>
      <c r="DO742" s="241"/>
      <c r="DP742" s="241"/>
      <c r="DQ742" s="241"/>
      <c r="DR742" s="241"/>
      <c r="DS742" s="241"/>
      <c r="DT742" s="241"/>
      <c r="DU742" s="241"/>
      <c r="DV742" s="241"/>
      <c r="DW742" s="241"/>
      <c r="DX742" s="241"/>
      <c r="DY742" s="241"/>
      <c r="DZ742" s="241"/>
      <c r="EA742" s="241"/>
      <c r="EB742" s="241"/>
      <c r="EC742" s="241"/>
      <c r="ED742" s="241"/>
      <c r="EE742" s="241"/>
      <c r="EF742" s="241"/>
      <c r="EG742" s="241"/>
      <c r="EH742" s="241"/>
      <c r="EI742" s="241"/>
      <c r="EJ742" s="241"/>
      <c r="EK742" s="241"/>
      <c r="EL742" s="241"/>
      <c r="EM742" s="241"/>
      <c r="EN742" s="241"/>
      <c r="EO742" s="241"/>
      <c r="EP742" s="241"/>
      <c r="EQ742" s="241"/>
      <c r="ER742" s="241"/>
      <c r="ES742" s="241"/>
      <c r="ET742" s="241"/>
      <c r="EU742" s="241"/>
      <c r="EV742" s="241"/>
      <c r="EW742" s="241"/>
      <c r="EX742" s="241"/>
      <c r="EY742" s="241"/>
      <c r="EZ742" s="241"/>
      <c r="FA742" s="241"/>
      <c r="FB742" s="241"/>
      <c r="FC742" s="241"/>
      <c r="FD742" s="241"/>
      <c r="FE742" s="241"/>
      <c r="FF742" s="241"/>
      <c r="FG742" s="241"/>
      <c r="FH742" s="241"/>
      <c r="FI742" s="241"/>
      <c r="FJ742" s="241"/>
      <c r="FK742" s="241"/>
      <c r="FL742" s="241"/>
      <c r="FM742" s="241"/>
      <c r="FN742" s="241"/>
      <c r="FO742" s="241"/>
      <c r="FP742" s="241"/>
      <c r="FQ742" s="241"/>
      <c r="FR742" s="241"/>
      <c r="FS742" s="241"/>
      <c r="FT742" s="241"/>
      <c r="FU742" s="241"/>
      <c r="FV742" s="241"/>
      <c r="FW742" s="241"/>
      <c r="FX742" s="241"/>
      <c r="FY742" s="241"/>
      <c r="FZ742" s="241"/>
      <c r="GA742" s="241"/>
      <c r="GB742" s="241"/>
      <c r="GC742" s="241"/>
      <c r="GD742" s="241"/>
      <c r="GE742" s="241"/>
      <c r="GF742" s="241"/>
      <c r="GG742" s="241"/>
      <c r="GH742" s="241"/>
      <c r="GI742" s="241"/>
      <c r="GJ742" s="241"/>
      <c r="GK742" s="241"/>
      <c r="GL742" s="241"/>
      <c r="GM742" s="241"/>
      <c r="GN742" s="241"/>
      <c r="GO742" s="241"/>
      <c r="GP742" s="241"/>
      <c r="GQ742" s="241"/>
      <c r="GR742" s="241"/>
      <c r="GS742" s="241"/>
      <c r="GT742" s="241"/>
      <c r="GU742" s="241"/>
      <c r="GV742" s="241"/>
      <c r="GW742" s="241"/>
      <c r="GX742" s="241"/>
      <c r="GY742" s="241"/>
      <c r="GZ742" s="241"/>
      <c r="HA742" s="241"/>
      <c r="HB742" s="241"/>
      <c r="HC742" s="241"/>
      <c r="HD742" s="241"/>
      <c r="HE742" s="241"/>
      <c r="HF742" s="241"/>
    </row>
    <row r="743" spans="1:214" s="299" customFormat="1" ht="15" customHeight="1">
      <c r="A743" s="240"/>
      <c r="B743" s="241"/>
      <c r="C743" s="241"/>
      <c r="D743" s="241"/>
      <c r="E743" s="241"/>
      <c r="F743" s="241"/>
      <c r="G743" s="241"/>
      <c r="H743" s="241"/>
      <c r="I743" s="241"/>
      <c r="J743" s="241"/>
      <c r="K743" s="241"/>
      <c r="L743" s="241"/>
      <c r="M743" s="241"/>
      <c r="N743" s="241"/>
      <c r="O743" s="241"/>
      <c r="P743" s="241"/>
      <c r="Q743" s="241"/>
      <c r="R743" s="241"/>
      <c r="S743" s="241"/>
      <c r="T743" s="241"/>
      <c r="U743" s="241" t="s">
        <v>926</v>
      </c>
      <c r="V743" s="241"/>
      <c r="W743" s="241"/>
      <c r="X743" s="241"/>
      <c r="Y743" s="241"/>
      <c r="Z743" s="241"/>
      <c r="AA743" s="241"/>
      <c r="AB743" s="241"/>
      <c r="AC743" s="241" t="s">
        <v>309</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c r="CJ743" s="241"/>
      <c r="CK743" s="241"/>
      <c r="CL743" s="241"/>
      <c r="CM743" s="241"/>
      <c r="CN743" s="241"/>
      <c r="CO743" s="241"/>
      <c r="CP743" s="241"/>
      <c r="CQ743" s="241"/>
      <c r="CR743" s="241"/>
      <c r="CS743" s="241"/>
      <c r="CT743" s="241"/>
      <c r="CU743" s="241"/>
      <c r="CV743" s="241"/>
      <c r="CW743" s="241"/>
      <c r="CX743" s="241"/>
      <c r="CY743" s="241"/>
      <c r="CZ743" s="241"/>
      <c r="DA743" s="241"/>
      <c r="DB743" s="241"/>
      <c r="DC743" s="241"/>
      <c r="DD743" s="241"/>
      <c r="DE743" s="241"/>
      <c r="DF743" s="241"/>
      <c r="DG743" s="241"/>
      <c r="DH743" s="241"/>
      <c r="DI743" s="241"/>
      <c r="DJ743" s="241"/>
      <c r="DK743" s="241"/>
      <c r="DL743" s="241"/>
      <c r="DM743" s="241"/>
      <c r="DN743" s="241"/>
      <c r="DO743" s="241"/>
      <c r="DP743" s="241"/>
      <c r="DQ743" s="241"/>
      <c r="DR743" s="241"/>
      <c r="DS743" s="241"/>
      <c r="DT743" s="241"/>
      <c r="DU743" s="241"/>
      <c r="DV743" s="241"/>
      <c r="DW743" s="241"/>
      <c r="DX743" s="241"/>
      <c r="DY743" s="241"/>
      <c r="DZ743" s="241"/>
      <c r="EA743" s="241"/>
      <c r="EB743" s="241"/>
      <c r="EC743" s="241"/>
      <c r="ED743" s="241"/>
      <c r="EE743" s="241"/>
      <c r="EF743" s="241"/>
      <c r="EG743" s="241"/>
      <c r="EH743" s="241"/>
      <c r="EI743" s="241"/>
      <c r="EJ743" s="241"/>
      <c r="EK743" s="241"/>
      <c r="EL743" s="241"/>
      <c r="EM743" s="241"/>
      <c r="EN743" s="241"/>
      <c r="EO743" s="241"/>
      <c r="EP743" s="241"/>
      <c r="EQ743" s="241"/>
      <c r="ER743" s="241"/>
      <c r="ES743" s="241"/>
      <c r="ET743" s="241"/>
      <c r="EU743" s="241"/>
      <c r="EV743" s="241"/>
      <c r="EW743" s="241"/>
      <c r="EX743" s="241"/>
      <c r="EY743" s="241"/>
      <c r="EZ743" s="241"/>
      <c r="FA743" s="241"/>
      <c r="FB743" s="241"/>
      <c r="FC743" s="241"/>
      <c r="FD743" s="241"/>
      <c r="FE743" s="241"/>
      <c r="FF743" s="241"/>
      <c r="FG743" s="241"/>
      <c r="FH743" s="241"/>
      <c r="FI743" s="241"/>
      <c r="FJ743" s="241"/>
      <c r="FK743" s="241"/>
      <c r="FL743" s="241"/>
      <c r="FM743" s="241"/>
      <c r="FN743" s="241"/>
      <c r="FO743" s="241"/>
      <c r="FP743" s="241"/>
      <c r="FQ743" s="241"/>
      <c r="FR743" s="241"/>
      <c r="FS743" s="241"/>
      <c r="FT743" s="241"/>
      <c r="FU743" s="241"/>
      <c r="FV743" s="241"/>
      <c r="FW743" s="241"/>
      <c r="FX743" s="241"/>
      <c r="FY743" s="241"/>
      <c r="FZ743" s="241"/>
      <c r="GA743" s="241"/>
      <c r="GB743" s="241"/>
      <c r="GC743" s="241"/>
      <c r="GD743" s="241"/>
      <c r="GE743" s="241"/>
      <c r="GF743" s="241"/>
      <c r="GG743" s="241"/>
      <c r="GH743" s="241"/>
      <c r="GI743" s="241"/>
      <c r="GJ743" s="241"/>
      <c r="GK743" s="241"/>
      <c r="GL743" s="241"/>
      <c r="GM743" s="241"/>
      <c r="GN743" s="241"/>
      <c r="GO743" s="241"/>
      <c r="GP743" s="241"/>
      <c r="GQ743" s="241"/>
      <c r="GR743" s="241"/>
      <c r="GS743" s="241"/>
      <c r="GT743" s="241"/>
      <c r="GU743" s="241"/>
      <c r="GV743" s="241"/>
      <c r="GW743" s="241"/>
      <c r="GX743" s="241"/>
      <c r="GY743" s="241"/>
      <c r="GZ743" s="241"/>
      <c r="HA743" s="241"/>
      <c r="HB743" s="241"/>
      <c r="HC743" s="241"/>
      <c r="HD743" s="241"/>
      <c r="HE743" s="241"/>
      <c r="HF743" s="241"/>
    </row>
    <row r="744" spans="1:214" s="299" customFormat="1" ht="15" customHeight="1">
      <c r="A744" s="240"/>
      <c r="B744" s="241"/>
      <c r="C744" s="241"/>
      <c r="D744" s="241"/>
      <c r="E744" s="241"/>
      <c r="F744" s="241"/>
      <c r="G744" s="241"/>
      <c r="H744" s="241"/>
      <c r="I744" s="241"/>
      <c r="J744" s="241"/>
      <c r="K744" s="241"/>
      <c r="L744" s="241"/>
      <c r="M744" s="241"/>
      <c r="N744" s="241"/>
      <c r="O744" s="241"/>
      <c r="P744" s="241"/>
      <c r="Q744" s="241"/>
      <c r="R744" s="241"/>
      <c r="S744" s="241"/>
      <c r="T744" s="241"/>
      <c r="U744" s="241" t="s">
        <v>927</v>
      </c>
      <c r="V744" s="241"/>
      <c r="W744" s="241"/>
      <c r="X744" s="241"/>
      <c r="Y744" s="241"/>
      <c r="Z744" s="241"/>
      <c r="AA744" s="241"/>
      <c r="AB744" s="241"/>
      <c r="AC744" s="241" t="s">
        <v>350</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c r="CJ744" s="241"/>
      <c r="CK744" s="241"/>
      <c r="CL744" s="241"/>
      <c r="CM744" s="241"/>
      <c r="CN744" s="241"/>
      <c r="CO744" s="241"/>
      <c r="CP744" s="241"/>
      <c r="CQ744" s="241"/>
      <c r="CR744" s="241"/>
      <c r="CS744" s="241"/>
      <c r="CT744" s="241"/>
      <c r="CU744" s="241"/>
      <c r="CV744" s="241"/>
      <c r="CW744" s="241"/>
      <c r="CX744" s="241"/>
      <c r="CY744" s="241"/>
      <c r="CZ744" s="241"/>
      <c r="DA744" s="241"/>
      <c r="DB744" s="241"/>
      <c r="DC744" s="241"/>
      <c r="DD744" s="241"/>
      <c r="DE744" s="241"/>
      <c r="DF744" s="241"/>
      <c r="DG744" s="241"/>
      <c r="DH744" s="241"/>
      <c r="DI744" s="241"/>
      <c r="DJ744" s="241"/>
      <c r="DK744" s="241"/>
      <c r="DL744" s="241"/>
      <c r="DM744" s="241"/>
      <c r="DN744" s="241"/>
      <c r="DO744" s="241"/>
      <c r="DP744" s="241"/>
      <c r="DQ744" s="241"/>
      <c r="DR744" s="241"/>
      <c r="DS744" s="241"/>
      <c r="DT744" s="241"/>
      <c r="DU744" s="241"/>
      <c r="DV744" s="241"/>
      <c r="DW744" s="241"/>
      <c r="DX744" s="241"/>
      <c r="DY744" s="241"/>
      <c r="DZ744" s="241"/>
      <c r="EA744" s="241"/>
      <c r="EB744" s="241"/>
      <c r="EC744" s="241"/>
      <c r="ED744" s="241"/>
      <c r="EE744" s="241"/>
      <c r="EF744" s="241"/>
      <c r="EG744" s="241"/>
      <c r="EH744" s="241"/>
      <c r="EI744" s="241"/>
      <c r="EJ744" s="241"/>
      <c r="EK744" s="241"/>
      <c r="EL744" s="241"/>
      <c r="EM744" s="241"/>
      <c r="EN744" s="241"/>
      <c r="EO744" s="241"/>
      <c r="EP744" s="241"/>
      <c r="EQ744" s="241"/>
      <c r="ER744" s="241"/>
      <c r="ES744" s="241"/>
      <c r="ET744" s="241"/>
      <c r="EU744" s="241"/>
      <c r="EV744" s="241"/>
      <c r="EW744" s="241"/>
      <c r="EX744" s="241"/>
      <c r="EY744" s="241"/>
      <c r="EZ744" s="241"/>
      <c r="FA744" s="241"/>
      <c r="FB744" s="241"/>
      <c r="FC744" s="241"/>
      <c r="FD744" s="241"/>
      <c r="FE744" s="241"/>
      <c r="FF744" s="241"/>
      <c r="FG744" s="241"/>
      <c r="FH744" s="241"/>
      <c r="FI744" s="241"/>
      <c r="FJ744" s="241"/>
      <c r="FK744" s="241"/>
      <c r="FL744" s="241"/>
      <c r="FM744" s="241"/>
      <c r="FN744" s="241"/>
      <c r="FO744" s="241"/>
      <c r="FP744" s="241"/>
      <c r="FQ744" s="241"/>
      <c r="FR744" s="241"/>
      <c r="FS744" s="241"/>
      <c r="FT744" s="241"/>
      <c r="FU744" s="241"/>
      <c r="FV744" s="241"/>
      <c r="FW744" s="241"/>
      <c r="FX744" s="241"/>
      <c r="FY744" s="241"/>
      <c r="FZ744" s="241"/>
      <c r="GA744" s="241"/>
      <c r="GB744" s="241"/>
      <c r="GC744" s="241"/>
      <c r="GD744" s="241"/>
      <c r="GE744" s="241"/>
      <c r="GF744" s="241"/>
      <c r="GG744" s="241"/>
      <c r="GH744" s="241"/>
      <c r="GI744" s="241"/>
      <c r="GJ744" s="241"/>
      <c r="GK744" s="241"/>
      <c r="GL744" s="241"/>
      <c r="GM744" s="241"/>
      <c r="GN744" s="241"/>
      <c r="GO744" s="241"/>
      <c r="GP744" s="241"/>
      <c r="GQ744" s="241"/>
      <c r="GR744" s="241"/>
      <c r="GS744" s="241"/>
      <c r="GT744" s="241"/>
      <c r="GU744" s="241"/>
      <c r="GV744" s="241"/>
      <c r="GW744" s="241"/>
      <c r="GX744" s="241"/>
      <c r="GY744" s="241"/>
      <c r="GZ744" s="241"/>
      <c r="HA744" s="241"/>
      <c r="HB744" s="241"/>
      <c r="HC744" s="241"/>
      <c r="HD744" s="241"/>
      <c r="HE744" s="241"/>
      <c r="HF744" s="241"/>
    </row>
    <row r="745" spans="1:214" s="299" customFormat="1" ht="15" customHeight="1">
      <c r="A745" s="240"/>
      <c r="B745" s="241"/>
      <c r="C745" s="241"/>
      <c r="D745" s="241"/>
      <c r="E745" s="241"/>
      <c r="F745" s="241"/>
      <c r="G745" s="241"/>
      <c r="H745" s="241"/>
      <c r="I745" s="241"/>
      <c r="J745" s="241"/>
      <c r="K745" s="241"/>
      <c r="L745" s="241"/>
      <c r="M745" s="241"/>
      <c r="N745" s="241"/>
      <c r="O745" s="241"/>
      <c r="P745" s="241"/>
      <c r="Q745" s="241"/>
      <c r="R745" s="241"/>
      <c r="S745" s="241"/>
      <c r="T745" s="241"/>
      <c r="U745" s="241" t="s">
        <v>928</v>
      </c>
      <c r="V745" s="241"/>
      <c r="W745" s="241"/>
      <c r="X745" s="241"/>
      <c r="Y745" s="241"/>
      <c r="Z745" s="241"/>
      <c r="AA745" s="241"/>
      <c r="AB745" s="241"/>
      <c r="AC745" s="241" t="s">
        <v>311</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c r="CJ745" s="241"/>
      <c r="CK745" s="241"/>
      <c r="CL745" s="241"/>
      <c r="CM745" s="241"/>
      <c r="CN745" s="241"/>
      <c r="CO745" s="241"/>
      <c r="CP745" s="241"/>
      <c r="CQ745" s="241"/>
      <c r="CR745" s="241"/>
      <c r="CS745" s="241"/>
      <c r="CT745" s="241"/>
      <c r="CU745" s="241"/>
      <c r="CV745" s="241"/>
      <c r="CW745" s="241"/>
      <c r="CX745" s="241"/>
      <c r="CY745" s="241"/>
      <c r="CZ745" s="241"/>
      <c r="DA745" s="241"/>
      <c r="DB745" s="241"/>
      <c r="DC745" s="241"/>
      <c r="DD745" s="241"/>
      <c r="DE745" s="241"/>
      <c r="DF745" s="241"/>
      <c r="DG745" s="241"/>
      <c r="DH745" s="241"/>
      <c r="DI745" s="241"/>
      <c r="DJ745" s="241"/>
      <c r="DK745" s="241"/>
      <c r="DL745" s="241"/>
      <c r="DM745" s="241"/>
      <c r="DN745" s="241"/>
      <c r="DO745" s="241"/>
      <c r="DP745" s="241"/>
      <c r="DQ745" s="241"/>
      <c r="DR745" s="241"/>
      <c r="DS745" s="241"/>
      <c r="DT745" s="241"/>
      <c r="DU745" s="241"/>
      <c r="DV745" s="241"/>
      <c r="DW745" s="241"/>
      <c r="DX745" s="241"/>
      <c r="DY745" s="241"/>
      <c r="DZ745" s="241"/>
      <c r="EA745" s="241"/>
      <c r="EB745" s="241"/>
      <c r="EC745" s="241"/>
      <c r="ED745" s="241"/>
      <c r="EE745" s="241"/>
      <c r="EF745" s="241"/>
      <c r="EG745" s="241"/>
      <c r="EH745" s="241"/>
      <c r="EI745" s="241"/>
      <c r="EJ745" s="241"/>
      <c r="EK745" s="241"/>
      <c r="EL745" s="241"/>
      <c r="EM745" s="241"/>
      <c r="EN745" s="241"/>
      <c r="EO745" s="241"/>
      <c r="EP745" s="241"/>
      <c r="EQ745" s="241"/>
      <c r="ER745" s="241"/>
      <c r="ES745" s="241"/>
      <c r="ET745" s="241"/>
      <c r="EU745" s="241"/>
      <c r="EV745" s="241"/>
      <c r="EW745" s="241"/>
      <c r="EX745" s="241"/>
      <c r="EY745" s="241"/>
      <c r="EZ745" s="241"/>
      <c r="FA745" s="241"/>
      <c r="FB745" s="241"/>
      <c r="FC745" s="241"/>
      <c r="FD745" s="241"/>
      <c r="FE745" s="241"/>
      <c r="FF745" s="241"/>
      <c r="FG745" s="241"/>
      <c r="FH745" s="241"/>
      <c r="FI745" s="241"/>
      <c r="FJ745" s="241"/>
      <c r="FK745" s="241"/>
      <c r="FL745" s="241"/>
      <c r="FM745" s="241"/>
      <c r="FN745" s="241"/>
      <c r="FO745" s="241"/>
      <c r="FP745" s="241"/>
      <c r="FQ745" s="241"/>
      <c r="FR745" s="241"/>
      <c r="FS745" s="241"/>
      <c r="FT745" s="241"/>
      <c r="FU745" s="241"/>
      <c r="FV745" s="241"/>
      <c r="FW745" s="241"/>
      <c r="FX745" s="241"/>
      <c r="FY745" s="241"/>
      <c r="FZ745" s="241"/>
      <c r="GA745" s="241"/>
      <c r="GB745" s="241"/>
      <c r="GC745" s="241"/>
      <c r="GD745" s="241"/>
      <c r="GE745" s="241"/>
      <c r="GF745" s="241"/>
      <c r="GG745" s="241"/>
      <c r="GH745" s="241"/>
      <c r="GI745" s="241"/>
      <c r="GJ745" s="241"/>
      <c r="GK745" s="241"/>
      <c r="GL745" s="241"/>
      <c r="GM745" s="241"/>
      <c r="GN745" s="241"/>
      <c r="GO745" s="241"/>
      <c r="GP745" s="241"/>
      <c r="GQ745" s="241"/>
      <c r="GR745" s="241"/>
      <c r="GS745" s="241"/>
      <c r="GT745" s="241"/>
      <c r="GU745" s="241"/>
      <c r="GV745" s="241"/>
      <c r="GW745" s="241"/>
      <c r="GX745" s="241"/>
      <c r="GY745" s="241"/>
      <c r="GZ745" s="241"/>
      <c r="HA745" s="241"/>
      <c r="HB745" s="241"/>
      <c r="HC745" s="241"/>
      <c r="HD745" s="241"/>
      <c r="HE745" s="241"/>
      <c r="HF745" s="241"/>
    </row>
    <row r="746" spans="1:214" s="299" customFormat="1" ht="15" customHeight="1">
      <c r="A746" s="240"/>
      <c r="B746" s="241"/>
      <c r="C746" s="241"/>
      <c r="D746" s="241"/>
      <c r="E746" s="241"/>
      <c r="F746" s="241"/>
      <c r="G746" s="241"/>
      <c r="H746" s="241"/>
      <c r="I746" s="241"/>
      <c r="J746" s="241"/>
      <c r="K746" s="241"/>
      <c r="L746" s="241"/>
      <c r="M746" s="241"/>
      <c r="N746" s="241"/>
      <c r="O746" s="241"/>
      <c r="P746" s="241"/>
      <c r="Q746" s="241"/>
      <c r="R746" s="241"/>
      <c r="S746" s="241"/>
      <c r="T746" s="241"/>
      <c r="U746" s="241" t="s">
        <v>929</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c r="CJ746" s="241"/>
      <c r="CK746" s="241"/>
      <c r="CL746" s="241"/>
      <c r="CM746" s="241"/>
      <c r="CN746" s="241"/>
      <c r="CO746" s="241"/>
      <c r="CP746" s="241"/>
      <c r="CQ746" s="241"/>
      <c r="CR746" s="241"/>
      <c r="CS746" s="241"/>
      <c r="CT746" s="241"/>
      <c r="CU746" s="241"/>
      <c r="CV746" s="241"/>
      <c r="CW746" s="241"/>
      <c r="CX746" s="241"/>
      <c r="CY746" s="241"/>
      <c r="CZ746" s="241"/>
      <c r="DA746" s="241"/>
      <c r="DB746" s="241"/>
      <c r="DC746" s="241"/>
      <c r="DD746" s="241"/>
      <c r="DE746" s="241"/>
      <c r="DF746" s="241"/>
      <c r="DG746" s="241"/>
      <c r="DH746" s="241"/>
      <c r="DI746" s="241"/>
      <c r="DJ746" s="241"/>
      <c r="DK746" s="241"/>
      <c r="DL746" s="241"/>
      <c r="DM746" s="241"/>
      <c r="DN746" s="241"/>
      <c r="DO746" s="241"/>
      <c r="DP746" s="241"/>
      <c r="DQ746" s="241"/>
      <c r="DR746" s="241"/>
      <c r="DS746" s="241"/>
      <c r="DT746" s="241"/>
      <c r="DU746" s="241"/>
      <c r="DV746" s="241"/>
      <c r="DW746" s="241"/>
      <c r="DX746" s="241"/>
      <c r="DY746" s="241"/>
      <c r="DZ746" s="241"/>
      <c r="EA746" s="241"/>
      <c r="EB746" s="241"/>
      <c r="EC746" s="241"/>
      <c r="ED746" s="241"/>
      <c r="EE746" s="241"/>
      <c r="EF746" s="241"/>
      <c r="EG746" s="241"/>
      <c r="EH746" s="241"/>
      <c r="EI746" s="241"/>
      <c r="EJ746" s="241"/>
      <c r="EK746" s="241"/>
      <c r="EL746" s="241"/>
      <c r="EM746" s="241"/>
      <c r="EN746" s="241"/>
      <c r="EO746" s="241"/>
      <c r="EP746" s="241"/>
      <c r="EQ746" s="241"/>
      <c r="ER746" s="241"/>
      <c r="ES746" s="241"/>
      <c r="ET746" s="241"/>
      <c r="EU746" s="241"/>
      <c r="EV746" s="241"/>
      <c r="EW746" s="241"/>
      <c r="EX746" s="241"/>
      <c r="EY746" s="241"/>
      <c r="EZ746" s="241"/>
      <c r="FA746" s="241"/>
      <c r="FB746" s="241"/>
      <c r="FC746" s="241"/>
      <c r="FD746" s="241"/>
      <c r="FE746" s="241"/>
      <c r="FF746" s="241"/>
      <c r="FG746" s="241"/>
      <c r="FH746" s="241"/>
      <c r="FI746" s="241"/>
      <c r="FJ746" s="241"/>
      <c r="FK746" s="241"/>
      <c r="FL746" s="241"/>
      <c r="FM746" s="241"/>
      <c r="FN746" s="241"/>
      <c r="FO746" s="241"/>
      <c r="FP746" s="241"/>
      <c r="FQ746" s="241"/>
      <c r="FR746" s="241"/>
      <c r="FS746" s="241"/>
      <c r="FT746" s="241"/>
      <c r="FU746" s="241"/>
      <c r="FV746" s="241"/>
      <c r="FW746" s="241"/>
      <c r="FX746" s="241"/>
      <c r="FY746" s="241"/>
      <c r="FZ746" s="241"/>
      <c r="GA746" s="241"/>
      <c r="GB746" s="241"/>
      <c r="GC746" s="241"/>
      <c r="GD746" s="241"/>
      <c r="GE746" s="241"/>
      <c r="GF746" s="241"/>
      <c r="GG746" s="241"/>
      <c r="GH746" s="241"/>
      <c r="GI746" s="241"/>
      <c r="GJ746" s="241"/>
      <c r="GK746" s="241"/>
      <c r="GL746" s="241"/>
      <c r="GM746" s="241"/>
      <c r="GN746" s="241"/>
      <c r="GO746" s="241"/>
      <c r="GP746" s="241"/>
      <c r="GQ746" s="241"/>
      <c r="GR746" s="241"/>
      <c r="GS746" s="241"/>
      <c r="GT746" s="241"/>
      <c r="GU746" s="241"/>
      <c r="GV746" s="241"/>
      <c r="GW746" s="241"/>
      <c r="GX746" s="241"/>
      <c r="GY746" s="241"/>
      <c r="GZ746" s="241"/>
      <c r="HA746" s="241"/>
      <c r="HB746" s="241"/>
      <c r="HC746" s="241"/>
      <c r="HD746" s="241"/>
      <c r="HE746" s="241"/>
      <c r="HF746" s="241"/>
    </row>
    <row r="747" spans="1:214" s="299" customFormat="1" ht="15" customHeight="1">
      <c r="A747" s="240"/>
      <c r="B747" s="241"/>
      <c r="C747" s="241"/>
      <c r="D747" s="241"/>
      <c r="E747" s="241"/>
      <c r="F747" s="241"/>
      <c r="G747" s="241"/>
      <c r="H747" s="241"/>
      <c r="I747" s="241"/>
      <c r="J747" s="241"/>
      <c r="K747" s="241"/>
      <c r="L747" s="241"/>
      <c r="M747" s="241"/>
      <c r="N747" s="241"/>
      <c r="O747" s="241"/>
      <c r="P747" s="241"/>
      <c r="Q747" s="241"/>
      <c r="R747" s="241"/>
      <c r="S747" s="241"/>
      <c r="T747" s="241"/>
      <c r="U747" s="241" t="s">
        <v>930</v>
      </c>
      <c r="V747" s="241"/>
      <c r="W747" s="241"/>
      <c r="X747" s="241"/>
      <c r="Y747" s="241"/>
      <c r="Z747" s="241"/>
      <c r="AA747" s="241"/>
      <c r="AB747" s="241"/>
      <c r="AC747" s="241" t="s">
        <v>350</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c r="CJ747" s="241"/>
      <c r="CK747" s="241"/>
      <c r="CL747" s="241"/>
      <c r="CM747" s="241"/>
      <c r="CN747" s="241"/>
      <c r="CO747" s="241"/>
      <c r="CP747" s="241"/>
      <c r="CQ747" s="241"/>
      <c r="CR747" s="241"/>
      <c r="CS747" s="241"/>
      <c r="CT747" s="241"/>
      <c r="CU747" s="241"/>
      <c r="CV747" s="241"/>
      <c r="CW747" s="241"/>
      <c r="CX747" s="241"/>
      <c r="CY747" s="241"/>
      <c r="CZ747" s="241"/>
      <c r="DA747" s="241"/>
      <c r="DB747" s="241"/>
      <c r="DC747" s="241"/>
      <c r="DD747" s="241"/>
      <c r="DE747" s="241"/>
      <c r="DF747" s="241"/>
      <c r="DG747" s="241"/>
      <c r="DH747" s="241"/>
      <c r="DI747" s="241"/>
      <c r="DJ747" s="241"/>
      <c r="DK747" s="241"/>
      <c r="DL747" s="241"/>
      <c r="DM747" s="241"/>
      <c r="DN747" s="241"/>
      <c r="DO747" s="241"/>
      <c r="DP747" s="241"/>
      <c r="DQ747" s="241"/>
      <c r="DR747" s="241"/>
      <c r="DS747" s="241"/>
      <c r="DT747" s="241"/>
      <c r="DU747" s="241"/>
      <c r="DV747" s="241"/>
      <c r="DW747" s="241"/>
      <c r="DX747" s="241"/>
      <c r="DY747" s="241"/>
      <c r="DZ747" s="241"/>
      <c r="EA747" s="241"/>
      <c r="EB747" s="241"/>
      <c r="EC747" s="241"/>
      <c r="ED747" s="241"/>
      <c r="EE747" s="241"/>
      <c r="EF747" s="241"/>
      <c r="EG747" s="241"/>
      <c r="EH747" s="241"/>
      <c r="EI747" s="241"/>
      <c r="EJ747" s="241"/>
      <c r="EK747" s="241"/>
      <c r="EL747" s="241"/>
      <c r="EM747" s="241"/>
      <c r="EN747" s="241"/>
      <c r="EO747" s="241"/>
      <c r="EP747" s="241"/>
      <c r="EQ747" s="241"/>
      <c r="ER747" s="241"/>
      <c r="ES747" s="241"/>
      <c r="ET747" s="241"/>
      <c r="EU747" s="241"/>
      <c r="EV747" s="241"/>
      <c r="EW747" s="241"/>
      <c r="EX747" s="241"/>
      <c r="EY747" s="241"/>
      <c r="EZ747" s="241"/>
      <c r="FA747" s="241"/>
      <c r="FB747" s="241"/>
      <c r="FC747" s="241"/>
      <c r="FD747" s="241"/>
      <c r="FE747" s="241"/>
      <c r="FF747" s="241"/>
      <c r="FG747" s="241"/>
      <c r="FH747" s="241"/>
      <c r="FI747" s="241"/>
      <c r="FJ747" s="241"/>
      <c r="FK747" s="241"/>
      <c r="FL747" s="241"/>
      <c r="FM747" s="241"/>
      <c r="FN747" s="241"/>
      <c r="FO747" s="241"/>
      <c r="FP747" s="241"/>
      <c r="FQ747" s="241"/>
      <c r="FR747" s="241"/>
      <c r="FS747" s="241"/>
      <c r="FT747" s="241"/>
      <c r="FU747" s="241"/>
      <c r="FV747" s="241"/>
      <c r="FW747" s="241"/>
      <c r="FX747" s="241"/>
      <c r="FY747" s="241"/>
      <c r="FZ747" s="241"/>
      <c r="GA747" s="241"/>
      <c r="GB747" s="241"/>
      <c r="GC747" s="241"/>
      <c r="GD747" s="241"/>
      <c r="GE747" s="241"/>
      <c r="GF747" s="241"/>
      <c r="GG747" s="241"/>
      <c r="GH747" s="241"/>
      <c r="GI747" s="241"/>
      <c r="GJ747" s="241"/>
      <c r="GK747" s="241"/>
      <c r="GL747" s="241"/>
      <c r="GM747" s="241"/>
      <c r="GN747" s="241"/>
      <c r="GO747" s="241"/>
      <c r="GP747" s="241"/>
      <c r="GQ747" s="241"/>
      <c r="GR747" s="241"/>
      <c r="GS747" s="241"/>
      <c r="GT747" s="241"/>
      <c r="GU747" s="241"/>
      <c r="GV747" s="241"/>
      <c r="GW747" s="241"/>
      <c r="GX747" s="241"/>
      <c r="GY747" s="241"/>
      <c r="GZ747" s="241"/>
      <c r="HA747" s="241"/>
      <c r="HB747" s="241"/>
      <c r="HC747" s="241"/>
      <c r="HD747" s="241"/>
      <c r="HE747" s="241"/>
      <c r="HF747" s="241"/>
    </row>
    <row r="748" spans="1:214" s="299" customFormat="1" ht="15" customHeight="1">
      <c r="A748" s="240"/>
      <c r="B748" s="241"/>
      <c r="C748" s="241"/>
      <c r="D748" s="241"/>
      <c r="E748" s="241"/>
      <c r="F748" s="241"/>
      <c r="G748" s="241"/>
      <c r="H748" s="241"/>
      <c r="I748" s="241"/>
      <c r="J748" s="241"/>
      <c r="K748" s="241"/>
      <c r="L748" s="241"/>
      <c r="M748" s="241"/>
      <c r="N748" s="241"/>
      <c r="O748" s="241"/>
      <c r="P748" s="241"/>
      <c r="Q748" s="241"/>
      <c r="R748" s="241"/>
      <c r="S748" s="241"/>
      <c r="T748" s="241"/>
      <c r="U748" s="241" t="s">
        <v>931</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c r="DV748" s="241"/>
      <c r="DW748" s="241"/>
      <c r="DX748" s="241"/>
      <c r="DY748" s="241"/>
      <c r="DZ748" s="241"/>
      <c r="EA748" s="241"/>
      <c r="EB748" s="241"/>
      <c r="EC748" s="241"/>
      <c r="ED748" s="241"/>
      <c r="EE748" s="241"/>
      <c r="EF748" s="241"/>
      <c r="EG748" s="241"/>
      <c r="EH748" s="241"/>
      <c r="EI748" s="241"/>
      <c r="EJ748" s="241"/>
      <c r="EK748" s="241"/>
      <c r="EL748" s="241"/>
      <c r="EM748" s="241"/>
      <c r="EN748" s="241"/>
      <c r="EO748" s="241"/>
      <c r="EP748" s="241"/>
      <c r="EQ748" s="241"/>
      <c r="ER748" s="241"/>
      <c r="ES748" s="241"/>
      <c r="ET748" s="241"/>
      <c r="EU748" s="241"/>
      <c r="EV748" s="241"/>
      <c r="EW748" s="241"/>
      <c r="EX748" s="241"/>
      <c r="EY748" s="241"/>
      <c r="EZ748" s="241"/>
      <c r="FA748" s="241"/>
      <c r="FB748" s="241"/>
      <c r="FC748" s="241"/>
      <c r="FD748" s="241"/>
      <c r="FE748" s="241"/>
      <c r="FF748" s="241"/>
      <c r="FG748" s="241"/>
      <c r="FH748" s="241"/>
      <c r="FI748" s="241"/>
      <c r="FJ748" s="241"/>
      <c r="FK748" s="241"/>
      <c r="FL748" s="241"/>
      <c r="FM748" s="241"/>
      <c r="FN748" s="241"/>
      <c r="FO748" s="241"/>
      <c r="FP748" s="241"/>
      <c r="FQ748" s="241"/>
      <c r="FR748" s="241"/>
      <c r="FS748" s="241"/>
      <c r="FT748" s="241"/>
      <c r="FU748" s="241"/>
      <c r="FV748" s="241"/>
      <c r="FW748" s="241"/>
      <c r="FX748" s="241"/>
      <c r="FY748" s="241"/>
      <c r="FZ748" s="241"/>
      <c r="GA748" s="241"/>
      <c r="GB748" s="241"/>
      <c r="GC748" s="241"/>
      <c r="GD748" s="241"/>
      <c r="GE748" s="241"/>
      <c r="GF748" s="241"/>
      <c r="GG748" s="241"/>
      <c r="GH748" s="241"/>
      <c r="GI748" s="241"/>
      <c r="GJ748" s="241"/>
      <c r="GK748" s="241"/>
      <c r="GL748" s="241"/>
      <c r="GM748" s="241"/>
      <c r="GN748" s="241"/>
      <c r="GO748" s="241"/>
      <c r="GP748" s="241"/>
      <c r="GQ748" s="241"/>
      <c r="GR748" s="241"/>
      <c r="GS748" s="241"/>
      <c r="GT748" s="241"/>
      <c r="GU748" s="241"/>
      <c r="GV748" s="241"/>
      <c r="GW748" s="241"/>
      <c r="GX748" s="241"/>
      <c r="GY748" s="241"/>
      <c r="GZ748" s="241"/>
      <c r="HA748" s="241"/>
      <c r="HB748" s="241"/>
      <c r="HC748" s="241"/>
      <c r="HD748" s="241"/>
      <c r="HE748" s="241"/>
      <c r="HF748" s="241"/>
    </row>
    <row r="749" spans="1:214" s="299" customFormat="1" ht="15" customHeight="1">
      <c r="A749" s="240"/>
      <c r="B749" s="241"/>
      <c r="C749" s="241"/>
      <c r="D749" s="241"/>
      <c r="E749" s="241"/>
      <c r="F749" s="241"/>
      <c r="G749" s="241"/>
      <c r="H749" s="241"/>
      <c r="I749" s="241"/>
      <c r="J749" s="241"/>
      <c r="K749" s="241"/>
      <c r="L749" s="241"/>
      <c r="M749" s="241"/>
      <c r="N749" s="241"/>
      <c r="O749" s="241"/>
      <c r="P749" s="241"/>
      <c r="Q749" s="241"/>
      <c r="R749" s="241"/>
      <c r="S749" s="241"/>
      <c r="T749" s="241"/>
      <c r="U749" s="241" t="s">
        <v>932</v>
      </c>
      <c r="V749" s="241"/>
      <c r="W749" s="241"/>
      <c r="X749" s="241"/>
      <c r="Y749" s="241"/>
      <c r="Z749" s="241"/>
      <c r="AA749" s="241"/>
      <c r="AB749" s="241"/>
      <c r="AC749" s="241" t="s">
        <v>313</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c r="DD749" s="241"/>
      <c r="DE749" s="241"/>
      <c r="DF749" s="241"/>
      <c r="DG749" s="241"/>
      <c r="DH749" s="241"/>
      <c r="DI749" s="241"/>
      <c r="DJ749" s="241"/>
      <c r="DK749" s="241"/>
      <c r="DL749" s="241"/>
      <c r="DM749" s="241"/>
      <c r="DN749" s="241"/>
      <c r="DO749" s="241"/>
      <c r="DP749" s="241"/>
      <c r="DQ749" s="241"/>
      <c r="DR749" s="241"/>
      <c r="DS749" s="241"/>
      <c r="DT749" s="241"/>
      <c r="DU749" s="241"/>
      <c r="DV749" s="241"/>
      <c r="DW749" s="241"/>
      <c r="DX749" s="241"/>
      <c r="DY749" s="241"/>
      <c r="DZ749" s="241"/>
      <c r="EA749" s="241"/>
      <c r="EB749" s="241"/>
      <c r="EC749" s="241"/>
      <c r="ED749" s="241"/>
      <c r="EE749" s="241"/>
      <c r="EF749" s="241"/>
      <c r="EG749" s="241"/>
      <c r="EH749" s="241"/>
      <c r="EI749" s="241"/>
      <c r="EJ749" s="241"/>
      <c r="EK749" s="241"/>
      <c r="EL749" s="241"/>
      <c r="EM749" s="241"/>
      <c r="EN749" s="241"/>
      <c r="EO749" s="241"/>
      <c r="EP749" s="241"/>
      <c r="EQ749" s="241"/>
      <c r="ER749" s="241"/>
      <c r="ES749" s="241"/>
      <c r="ET749" s="241"/>
      <c r="EU749" s="241"/>
      <c r="EV749" s="241"/>
      <c r="EW749" s="241"/>
      <c r="EX749" s="241"/>
      <c r="EY749" s="241"/>
      <c r="EZ749" s="241"/>
      <c r="FA749" s="241"/>
      <c r="FB749" s="241"/>
      <c r="FC749" s="241"/>
      <c r="FD749" s="241"/>
      <c r="FE749" s="241"/>
      <c r="FF749" s="241"/>
      <c r="FG749" s="241"/>
      <c r="FH749" s="241"/>
      <c r="FI749" s="241"/>
      <c r="FJ749" s="241"/>
      <c r="FK749" s="241"/>
      <c r="FL749" s="241"/>
      <c r="FM749" s="241"/>
      <c r="FN749" s="241"/>
      <c r="FO749" s="241"/>
      <c r="FP749" s="241"/>
      <c r="FQ749" s="241"/>
      <c r="FR749" s="241"/>
      <c r="FS749" s="241"/>
      <c r="FT749" s="241"/>
      <c r="FU749" s="241"/>
      <c r="FV749" s="241"/>
      <c r="FW749" s="241"/>
      <c r="FX749" s="241"/>
      <c r="FY749" s="241"/>
      <c r="FZ749" s="241"/>
      <c r="GA749" s="241"/>
      <c r="GB749" s="241"/>
      <c r="GC749" s="241"/>
      <c r="GD749" s="241"/>
      <c r="GE749" s="241"/>
      <c r="GF749" s="241"/>
      <c r="GG749" s="241"/>
      <c r="GH749" s="241"/>
      <c r="GI749" s="241"/>
      <c r="GJ749" s="241"/>
      <c r="GK749" s="241"/>
      <c r="GL749" s="241"/>
      <c r="GM749" s="241"/>
      <c r="GN749" s="241"/>
      <c r="GO749" s="241"/>
      <c r="GP749" s="241"/>
      <c r="GQ749" s="241"/>
      <c r="GR749" s="241"/>
      <c r="GS749" s="241"/>
      <c r="GT749" s="241"/>
      <c r="GU749" s="241"/>
      <c r="GV749" s="241"/>
      <c r="GW749" s="241"/>
      <c r="GX749" s="241"/>
      <c r="GY749" s="241"/>
      <c r="GZ749" s="241"/>
      <c r="HA749" s="241"/>
      <c r="HB749" s="241"/>
      <c r="HC749" s="241"/>
      <c r="HD749" s="241"/>
      <c r="HE749" s="241"/>
      <c r="HF749" s="241"/>
    </row>
    <row r="750" spans="1:214" s="299" customFormat="1" ht="15" customHeight="1">
      <c r="A750" s="240"/>
      <c r="B750" s="241"/>
      <c r="C750" s="241"/>
      <c r="D750" s="241"/>
      <c r="E750" s="241"/>
      <c r="F750" s="241"/>
      <c r="G750" s="241"/>
      <c r="H750" s="241"/>
      <c r="I750" s="241"/>
      <c r="J750" s="241"/>
      <c r="K750" s="241"/>
      <c r="L750" s="241"/>
      <c r="M750" s="241"/>
      <c r="N750" s="241"/>
      <c r="O750" s="241"/>
      <c r="P750" s="241"/>
      <c r="Q750" s="241"/>
      <c r="R750" s="241"/>
      <c r="S750" s="241"/>
      <c r="T750" s="241"/>
      <c r="U750" s="241" t="s">
        <v>933</v>
      </c>
      <c r="V750" s="241"/>
      <c r="W750" s="241"/>
      <c r="X750" s="241"/>
      <c r="Y750" s="241"/>
      <c r="Z750" s="241"/>
      <c r="AA750" s="241"/>
      <c r="AB750" s="241"/>
      <c r="AC750" s="241" t="s">
        <v>313</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c r="CJ750" s="241"/>
      <c r="CK750" s="241"/>
      <c r="CL750" s="241"/>
      <c r="CM750" s="241"/>
      <c r="CN750" s="241"/>
      <c r="CO750" s="241"/>
      <c r="CP750" s="241"/>
      <c r="CQ750" s="241"/>
      <c r="CR750" s="241"/>
      <c r="CS750" s="241"/>
      <c r="CT750" s="241"/>
      <c r="CU750" s="241"/>
      <c r="CV750" s="241"/>
      <c r="CW750" s="241"/>
      <c r="CX750" s="241"/>
      <c r="CY750" s="241"/>
      <c r="CZ750" s="241"/>
      <c r="DA750" s="241"/>
      <c r="DB750" s="241"/>
      <c r="DC750" s="241"/>
      <c r="DD750" s="241"/>
      <c r="DE750" s="241"/>
      <c r="DF750" s="241"/>
      <c r="DG750" s="241"/>
      <c r="DH750" s="241"/>
      <c r="DI750" s="241"/>
      <c r="DJ750" s="241"/>
      <c r="DK750" s="241"/>
      <c r="DL750" s="241"/>
      <c r="DM750" s="241"/>
      <c r="DN750" s="241"/>
      <c r="DO750" s="241"/>
      <c r="DP750" s="241"/>
      <c r="DQ750" s="241"/>
      <c r="DR750" s="241"/>
      <c r="DS750" s="241"/>
      <c r="DT750" s="241"/>
      <c r="DU750" s="241"/>
      <c r="DV750" s="241"/>
      <c r="DW750" s="241"/>
      <c r="DX750" s="241"/>
      <c r="DY750" s="241"/>
      <c r="DZ750" s="241"/>
      <c r="EA750" s="241"/>
      <c r="EB750" s="241"/>
      <c r="EC750" s="241"/>
      <c r="ED750" s="241"/>
      <c r="EE750" s="241"/>
      <c r="EF750" s="241"/>
      <c r="EG750" s="241"/>
      <c r="EH750" s="241"/>
      <c r="EI750" s="241"/>
      <c r="EJ750" s="241"/>
      <c r="EK750" s="241"/>
      <c r="EL750" s="241"/>
      <c r="EM750" s="241"/>
      <c r="EN750" s="241"/>
      <c r="EO750" s="241"/>
      <c r="EP750" s="241"/>
      <c r="EQ750" s="241"/>
      <c r="ER750" s="241"/>
      <c r="ES750" s="241"/>
      <c r="ET750" s="241"/>
      <c r="EU750" s="241"/>
      <c r="EV750" s="241"/>
      <c r="EW750" s="241"/>
      <c r="EX750" s="241"/>
      <c r="EY750" s="241"/>
      <c r="EZ750" s="241"/>
      <c r="FA750" s="241"/>
      <c r="FB750" s="241"/>
      <c r="FC750" s="241"/>
      <c r="FD750" s="241"/>
      <c r="FE750" s="241"/>
      <c r="FF750" s="241"/>
      <c r="FG750" s="241"/>
      <c r="FH750" s="241"/>
      <c r="FI750" s="241"/>
      <c r="FJ750" s="241"/>
      <c r="FK750" s="241"/>
      <c r="FL750" s="241"/>
      <c r="FM750" s="241"/>
      <c r="FN750" s="241"/>
      <c r="FO750" s="241"/>
      <c r="FP750" s="241"/>
      <c r="FQ750" s="241"/>
      <c r="FR750" s="241"/>
      <c r="FS750" s="241"/>
      <c r="FT750" s="241"/>
      <c r="FU750" s="241"/>
      <c r="FV750" s="241"/>
      <c r="FW750" s="241"/>
      <c r="FX750" s="241"/>
      <c r="FY750" s="241"/>
      <c r="FZ750" s="241"/>
      <c r="GA750" s="241"/>
      <c r="GB750" s="241"/>
      <c r="GC750" s="241"/>
      <c r="GD750" s="241"/>
      <c r="GE750" s="241"/>
      <c r="GF750" s="241"/>
      <c r="GG750" s="241"/>
      <c r="GH750" s="241"/>
      <c r="GI750" s="241"/>
      <c r="GJ750" s="241"/>
      <c r="GK750" s="241"/>
      <c r="GL750" s="241"/>
      <c r="GM750" s="241"/>
      <c r="GN750" s="241"/>
      <c r="GO750" s="241"/>
      <c r="GP750" s="241"/>
      <c r="GQ750" s="241"/>
      <c r="GR750" s="241"/>
      <c r="GS750" s="241"/>
      <c r="GT750" s="241"/>
      <c r="GU750" s="241"/>
      <c r="GV750" s="241"/>
      <c r="GW750" s="241"/>
      <c r="GX750" s="241"/>
      <c r="GY750" s="241"/>
      <c r="GZ750" s="241"/>
      <c r="HA750" s="241"/>
      <c r="HB750" s="241"/>
      <c r="HC750" s="241"/>
      <c r="HD750" s="241"/>
      <c r="HE750" s="241"/>
      <c r="HF750" s="241"/>
    </row>
    <row r="751" spans="1:214" s="299" customFormat="1" ht="15" customHeight="1">
      <c r="A751" s="240"/>
      <c r="B751" s="241"/>
      <c r="C751" s="241"/>
      <c r="D751" s="241"/>
      <c r="E751" s="241"/>
      <c r="F751" s="241"/>
      <c r="G751" s="241"/>
      <c r="H751" s="241"/>
      <c r="I751" s="241"/>
      <c r="J751" s="241"/>
      <c r="K751" s="241"/>
      <c r="L751" s="241"/>
      <c r="M751" s="241"/>
      <c r="N751" s="241"/>
      <c r="O751" s="241"/>
      <c r="P751" s="241"/>
      <c r="Q751" s="241"/>
      <c r="R751" s="241"/>
      <c r="S751" s="241"/>
      <c r="T751" s="241"/>
      <c r="U751" s="241" t="s">
        <v>934</v>
      </c>
      <c r="V751" s="241"/>
      <c r="W751" s="241"/>
      <c r="X751" s="241"/>
      <c r="Y751" s="241"/>
      <c r="Z751" s="241"/>
      <c r="AA751" s="241"/>
      <c r="AB751" s="241"/>
      <c r="AC751" s="241" t="s">
        <v>325</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c r="CJ751" s="241"/>
      <c r="CK751" s="241"/>
      <c r="CL751" s="241"/>
      <c r="CM751" s="241"/>
      <c r="CN751" s="241"/>
      <c r="CO751" s="241"/>
      <c r="CP751" s="241"/>
      <c r="CQ751" s="241"/>
      <c r="CR751" s="241"/>
      <c r="CS751" s="241"/>
      <c r="CT751" s="241"/>
      <c r="CU751" s="241"/>
      <c r="CV751" s="241"/>
      <c r="CW751" s="241"/>
      <c r="CX751" s="241"/>
      <c r="CY751" s="241"/>
      <c r="CZ751" s="241"/>
      <c r="DA751" s="241"/>
      <c r="DB751" s="241"/>
      <c r="DC751" s="241"/>
      <c r="DD751" s="241"/>
      <c r="DE751" s="241"/>
      <c r="DF751" s="241"/>
      <c r="DG751" s="241"/>
      <c r="DH751" s="241"/>
      <c r="DI751" s="241"/>
      <c r="DJ751" s="241"/>
      <c r="DK751" s="241"/>
      <c r="DL751" s="241"/>
      <c r="DM751" s="241"/>
      <c r="DN751" s="241"/>
      <c r="DO751" s="241"/>
      <c r="DP751" s="241"/>
      <c r="DQ751" s="241"/>
      <c r="DR751" s="241"/>
      <c r="DS751" s="241"/>
      <c r="DT751" s="241"/>
      <c r="DU751" s="241"/>
      <c r="DV751" s="241"/>
      <c r="DW751" s="241"/>
      <c r="DX751" s="241"/>
      <c r="DY751" s="241"/>
      <c r="DZ751" s="241"/>
      <c r="EA751" s="241"/>
      <c r="EB751" s="241"/>
      <c r="EC751" s="241"/>
      <c r="ED751" s="241"/>
      <c r="EE751" s="241"/>
      <c r="EF751" s="241"/>
      <c r="EG751" s="241"/>
      <c r="EH751" s="241"/>
      <c r="EI751" s="241"/>
      <c r="EJ751" s="241"/>
      <c r="EK751" s="241"/>
      <c r="EL751" s="241"/>
      <c r="EM751" s="241"/>
      <c r="EN751" s="241"/>
      <c r="EO751" s="241"/>
      <c r="EP751" s="241"/>
      <c r="EQ751" s="241"/>
      <c r="ER751" s="241"/>
      <c r="ES751" s="241"/>
      <c r="ET751" s="241"/>
      <c r="EU751" s="241"/>
      <c r="EV751" s="241"/>
      <c r="EW751" s="241"/>
      <c r="EX751" s="241"/>
      <c r="EY751" s="241"/>
      <c r="EZ751" s="241"/>
      <c r="FA751" s="241"/>
      <c r="FB751" s="241"/>
      <c r="FC751" s="241"/>
      <c r="FD751" s="241"/>
      <c r="FE751" s="241"/>
      <c r="FF751" s="241"/>
      <c r="FG751" s="241"/>
      <c r="FH751" s="241"/>
      <c r="FI751" s="241"/>
      <c r="FJ751" s="241"/>
      <c r="FK751" s="241"/>
      <c r="FL751" s="241"/>
      <c r="FM751" s="241"/>
      <c r="FN751" s="241"/>
      <c r="FO751" s="241"/>
      <c r="FP751" s="241"/>
      <c r="FQ751" s="241"/>
      <c r="FR751" s="241"/>
      <c r="FS751" s="241"/>
      <c r="FT751" s="241"/>
      <c r="FU751" s="241"/>
      <c r="FV751" s="241"/>
      <c r="FW751" s="241"/>
      <c r="FX751" s="241"/>
      <c r="FY751" s="241"/>
      <c r="FZ751" s="241"/>
      <c r="GA751" s="241"/>
      <c r="GB751" s="241"/>
      <c r="GC751" s="241"/>
      <c r="GD751" s="241"/>
      <c r="GE751" s="241"/>
      <c r="GF751" s="241"/>
      <c r="GG751" s="241"/>
      <c r="GH751" s="241"/>
      <c r="GI751" s="241"/>
      <c r="GJ751" s="241"/>
      <c r="GK751" s="241"/>
      <c r="GL751" s="241"/>
      <c r="GM751" s="241"/>
      <c r="GN751" s="241"/>
      <c r="GO751" s="241"/>
      <c r="GP751" s="241"/>
      <c r="GQ751" s="241"/>
      <c r="GR751" s="241"/>
      <c r="GS751" s="241"/>
      <c r="GT751" s="241"/>
      <c r="GU751" s="241"/>
      <c r="GV751" s="241"/>
      <c r="GW751" s="241"/>
      <c r="GX751" s="241"/>
      <c r="GY751" s="241"/>
      <c r="GZ751" s="241"/>
      <c r="HA751" s="241"/>
      <c r="HB751" s="241"/>
      <c r="HC751" s="241"/>
      <c r="HD751" s="241"/>
      <c r="HE751" s="241"/>
      <c r="HF751" s="241"/>
    </row>
    <row r="752" spans="1:214" s="299" customFormat="1" ht="15" customHeight="1">
      <c r="A752" s="240"/>
      <c r="B752" s="241"/>
      <c r="C752" s="241"/>
      <c r="D752" s="241"/>
      <c r="E752" s="241"/>
      <c r="F752" s="241"/>
      <c r="G752" s="241"/>
      <c r="H752" s="241"/>
      <c r="I752" s="241"/>
      <c r="J752" s="241"/>
      <c r="K752" s="241"/>
      <c r="L752" s="241"/>
      <c r="M752" s="241"/>
      <c r="N752" s="241"/>
      <c r="O752" s="241"/>
      <c r="P752" s="241"/>
      <c r="Q752" s="241"/>
      <c r="R752" s="241"/>
      <c r="S752" s="241"/>
      <c r="T752" s="241"/>
      <c r="U752" s="241" t="s">
        <v>935</v>
      </c>
      <c r="V752" s="241"/>
      <c r="W752" s="241"/>
      <c r="X752" s="241"/>
      <c r="Y752" s="241"/>
      <c r="Z752" s="241"/>
      <c r="AA752" s="241"/>
      <c r="AB752" s="241"/>
      <c r="AC752" s="241" t="s">
        <v>316</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c r="DD752" s="241"/>
      <c r="DE752" s="241"/>
      <c r="DF752" s="241"/>
      <c r="DG752" s="241"/>
      <c r="DH752" s="241"/>
      <c r="DI752" s="241"/>
      <c r="DJ752" s="241"/>
      <c r="DK752" s="241"/>
      <c r="DL752" s="241"/>
      <c r="DM752" s="241"/>
      <c r="DN752" s="241"/>
      <c r="DO752" s="241"/>
      <c r="DP752" s="241"/>
      <c r="DQ752" s="241"/>
      <c r="DR752" s="241"/>
      <c r="DS752" s="241"/>
      <c r="DT752" s="241"/>
      <c r="DU752" s="241"/>
      <c r="DV752" s="241"/>
      <c r="DW752" s="241"/>
      <c r="DX752" s="241"/>
      <c r="DY752" s="241"/>
      <c r="DZ752" s="241"/>
      <c r="EA752" s="241"/>
      <c r="EB752" s="241"/>
      <c r="EC752" s="241"/>
      <c r="ED752" s="241"/>
      <c r="EE752" s="241"/>
      <c r="EF752" s="241"/>
      <c r="EG752" s="241"/>
      <c r="EH752" s="241"/>
      <c r="EI752" s="241"/>
      <c r="EJ752" s="241"/>
      <c r="EK752" s="241"/>
      <c r="EL752" s="241"/>
      <c r="EM752" s="241"/>
      <c r="EN752" s="241"/>
      <c r="EO752" s="241"/>
      <c r="EP752" s="241"/>
      <c r="EQ752" s="241"/>
      <c r="ER752" s="241"/>
      <c r="ES752" s="241"/>
      <c r="ET752" s="241"/>
      <c r="EU752" s="241"/>
      <c r="EV752" s="241"/>
      <c r="EW752" s="241"/>
      <c r="EX752" s="241"/>
      <c r="EY752" s="241"/>
      <c r="EZ752" s="241"/>
      <c r="FA752" s="241"/>
      <c r="FB752" s="241"/>
      <c r="FC752" s="241"/>
      <c r="FD752" s="241"/>
      <c r="FE752" s="241"/>
      <c r="FF752" s="241"/>
      <c r="FG752" s="241"/>
      <c r="FH752" s="241"/>
      <c r="FI752" s="241"/>
      <c r="FJ752" s="241"/>
      <c r="FK752" s="241"/>
      <c r="FL752" s="241"/>
      <c r="FM752" s="241"/>
      <c r="FN752" s="241"/>
      <c r="FO752" s="241"/>
      <c r="FP752" s="241"/>
      <c r="FQ752" s="241"/>
      <c r="FR752" s="241"/>
      <c r="FS752" s="241"/>
      <c r="FT752" s="241"/>
      <c r="FU752" s="241"/>
      <c r="FV752" s="241"/>
      <c r="FW752" s="241"/>
      <c r="FX752" s="241"/>
      <c r="FY752" s="241"/>
      <c r="FZ752" s="241"/>
      <c r="GA752" s="241"/>
      <c r="GB752" s="241"/>
      <c r="GC752" s="241"/>
      <c r="GD752" s="241"/>
      <c r="GE752" s="241"/>
      <c r="GF752" s="241"/>
      <c r="GG752" s="241"/>
      <c r="GH752" s="241"/>
      <c r="GI752" s="241"/>
      <c r="GJ752" s="241"/>
      <c r="GK752" s="241"/>
      <c r="GL752" s="241"/>
      <c r="GM752" s="241"/>
      <c r="GN752" s="241"/>
      <c r="GO752" s="241"/>
      <c r="GP752" s="241"/>
      <c r="GQ752" s="241"/>
      <c r="GR752" s="241"/>
      <c r="GS752" s="241"/>
      <c r="GT752" s="241"/>
      <c r="GU752" s="241"/>
      <c r="GV752" s="241"/>
      <c r="GW752" s="241"/>
      <c r="GX752" s="241"/>
      <c r="GY752" s="241"/>
      <c r="GZ752" s="241"/>
      <c r="HA752" s="241"/>
      <c r="HB752" s="241"/>
      <c r="HC752" s="241"/>
      <c r="HD752" s="241"/>
      <c r="HE752" s="241"/>
      <c r="HF752" s="241"/>
    </row>
    <row r="753" spans="1:214" s="299" customFormat="1" ht="15" customHeight="1">
      <c r="A753" s="240"/>
      <c r="B753" s="241"/>
      <c r="C753" s="241"/>
      <c r="D753" s="241"/>
      <c r="E753" s="241"/>
      <c r="F753" s="241"/>
      <c r="G753" s="241"/>
      <c r="H753" s="241"/>
      <c r="I753" s="241"/>
      <c r="J753" s="241"/>
      <c r="K753" s="241"/>
      <c r="L753" s="241"/>
      <c r="M753" s="241"/>
      <c r="N753" s="241"/>
      <c r="O753" s="241"/>
      <c r="P753" s="241"/>
      <c r="Q753" s="241"/>
      <c r="R753" s="241"/>
      <c r="S753" s="241"/>
      <c r="T753" s="241"/>
      <c r="U753" s="241" t="s">
        <v>936</v>
      </c>
      <c r="V753" s="241"/>
      <c r="W753" s="241"/>
      <c r="X753" s="241"/>
      <c r="Y753" s="241"/>
      <c r="Z753" s="241"/>
      <c r="AA753" s="241"/>
      <c r="AB753" s="241"/>
      <c r="AC753" s="241" t="s">
        <v>313</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c r="CJ753" s="241"/>
      <c r="CK753" s="241"/>
      <c r="CL753" s="241"/>
      <c r="CM753" s="241"/>
      <c r="CN753" s="241"/>
      <c r="CO753" s="241"/>
      <c r="CP753" s="241"/>
      <c r="CQ753" s="241"/>
      <c r="CR753" s="241"/>
      <c r="CS753" s="241"/>
      <c r="CT753" s="241"/>
      <c r="CU753" s="241"/>
      <c r="CV753" s="241"/>
      <c r="CW753" s="241"/>
      <c r="CX753" s="241"/>
      <c r="CY753" s="241"/>
      <c r="CZ753" s="241"/>
      <c r="DA753" s="241"/>
      <c r="DB753" s="241"/>
      <c r="DC753" s="241"/>
      <c r="DD753" s="241"/>
      <c r="DE753" s="241"/>
      <c r="DF753" s="241"/>
      <c r="DG753" s="241"/>
      <c r="DH753" s="241"/>
      <c r="DI753" s="241"/>
      <c r="DJ753" s="241"/>
      <c r="DK753" s="241"/>
      <c r="DL753" s="241"/>
      <c r="DM753" s="241"/>
      <c r="DN753" s="241"/>
      <c r="DO753" s="241"/>
      <c r="DP753" s="241"/>
      <c r="DQ753" s="241"/>
      <c r="DR753" s="241"/>
      <c r="DS753" s="241"/>
      <c r="DT753" s="241"/>
      <c r="DU753" s="241"/>
      <c r="DV753" s="241"/>
      <c r="DW753" s="241"/>
      <c r="DX753" s="241"/>
      <c r="DY753" s="241"/>
      <c r="DZ753" s="241"/>
      <c r="EA753" s="241"/>
      <c r="EB753" s="241"/>
      <c r="EC753" s="241"/>
      <c r="ED753" s="241"/>
      <c r="EE753" s="241"/>
      <c r="EF753" s="241"/>
      <c r="EG753" s="241"/>
      <c r="EH753" s="241"/>
      <c r="EI753" s="241"/>
      <c r="EJ753" s="241"/>
      <c r="EK753" s="241"/>
      <c r="EL753" s="241"/>
      <c r="EM753" s="241"/>
      <c r="EN753" s="241"/>
      <c r="EO753" s="241"/>
      <c r="EP753" s="241"/>
      <c r="EQ753" s="241"/>
      <c r="ER753" s="241"/>
      <c r="ES753" s="241"/>
      <c r="ET753" s="241"/>
      <c r="EU753" s="241"/>
      <c r="EV753" s="241"/>
      <c r="EW753" s="241"/>
      <c r="EX753" s="241"/>
      <c r="EY753" s="241"/>
      <c r="EZ753" s="241"/>
      <c r="FA753" s="241"/>
      <c r="FB753" s="241"/>
      <c r="FC753" s="241"/>
      <c r="FD753" s="241"/>
      <c r="FE753" s="241"/>
      <c r="FF753" s="241"/>
      <c r="FG753" s="241"/>
      <c r="FH753" s="241"/>
      <c r="FI753" s="241"/>
      <c r="FJ753" s="241"/>
      <c r="FK753" s="241"/>
      <c r="FL753" s="241"/>
      <c r="FM753" s="241"/>
      <c r="FN753" s="241"/>
      <c r="FO753" s="241"/>
      <c r="FP753" s="241"/>
      <c r="FQ753" s="241"/>
      <c r="FR753" s="241"/>
      <c r="FS753" s="241"/>
      <c r="FT753" s="241"/>
      <c r="FU753" s="241"/>
      <c r="FV753" s="241"/>
      <c r="FW753" s="241"/>
      <c r="FX753" s="241"/>
      <c r="FY753" s="241"/>
      <c r="FZ753" s="241"/>
      <c r="GA753" s="241"/>
      <c r="GB753" s="241"/>
      <c r="GC753" s="241"/>
      <c r="GD753" s="241"/>
      <c r="GE753" s="241"/>
      <c r="GF753" s="241"/>
      <c r="GG753" s="241"/>
      <c r="GH753" s="241"/>
      <c r="GI753" s="241"/>
      <c r="GJ753" s="241"/>
      <c r="GK753" s="241"/>
      <c r="GL753" s="241"/>
      <c r="GM753" s="241"/>
      <c r="GN753" s="241"/>
      <c r="GO753" s="241"/>
      <c r="GP753" s="241"/>
      <c r="GQ753" s="241"/>
      <c r="GR753" s="241"/>
      <c r="GS753" s="241"/>
      <c r="GT753" s="241"/>
      <c r="GU753" s="241"/>
      <c r="GV753" s="241"/>
      <c r="GW753" s="241"/>
      <c r="GX753" s="241"/>
      <c r="GY753" s="241"/>
      <c r="GZ753" s="241"/>
      <c r="HA753" s="241"/>
      <c r="HB753" s="241"/>
      <c r="HC753" s="241"/>
      <c r="HD753" s="241"/>
      <c r="HE753" s="241"/>
      <c r="HF753" s="241"/>
    </row>
    <row r="754" spans="1:214" s="299" customFormat="1" ht="15" customHeight="1">
      <c r="A754" s="240"/>
      <c r="B754" s="241"/>
      <c r="C754" s="241"/>
      <c r="D754" s="241"/>
      <c r="E754" s="241"/>
      <c r="F754" s="241"/>
      <c r="G754" s="241"/>
      <c r="H754" s="241"/>
      <c r="I754" s="241"/>
      <c r="J754" s="241"/>
      <c r="K754" s="241"/>
      <c r="L754" s="241"/>
      <c r="M754" s="241"/>
      <c r="N754" s="241"/>
      <c r="O754" s="241"/>
      <c r="P754" s="241"/>
      <c r="Q754" s="241"/>
      <c r="R754" s="241"/>
      <c r="S754" s="241"/>
      <c r="T754" s="241"/>
      <c r="U754" s="241" t="s">
        <v>937</v>
      </c>
      <c r="V754" s="241"/>
      <c r="W754" s="241"/>
      <c r="X754" s="241"/>
      <c r="Y754" s="241"/>
      <c r="Z754" s="241"/>
      <c r="AA754" s="241"/>
      <c r="AB754" s="241"/>
      <c r="AC754" s="241" t="s">
        <v>366</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c r="CJ754" s="241"/>
      <c r="CK754" s="241"/>
      <c r="CL754" s="241"/>
      <c r="CM754" s="241"/>
      <c r="CN754" s="241"/>
      <c r="CO754" s="241"/>
      <c r="CP754" s="241"/>
      <c r="CQ754" s="241"/>
      <c r="CR754" s="241"/>
      <c r="CS754" s="241"/>
      <c r="CT754" s="241"/>
      <c r="CU754" s="241"/>
      <c r="CV754" s="241"/>
      <c r="CW754" s="241"/>
      <c r="CX754" s="241"/>
      <c r="CY754" s="241"/>
      <c r="CZ754" s="241"/>
      <c r="DA754" s="241"/>
      <c r="DB754" s="241"/>
      <c r="DC754" s="241"/>
      <c r="DD754" s="241"/>
      <c r="DE754" s="241"/>
      <c r="DF754" s="241"/>
      <c r="DG754" s="241"/>
      <c r="DH754" s="241"/>
      <c r="DI754" s="241"/>
      <c r="DJ754" s="241"/>
      <c r="DK754" s="241"/>
      <c r="DL754" s="241"/>
      <c r="DM754" s="241"/>
      <c r="DN754" s="241"/>
      <c r="DO754" s="241"/>
      <c r="DP754" s="241"/>
      <c r="DQ754" s="241"/>
      <c r="DR754" s="241"/>
      <c r="DS754" s="241"/>
      <c r="DT754" s="241"/>
      <c r="DU754" s="241"/>
      <c r="DV754" s="241"/>
      <c r="DW754" s="241"/>
      <c r="DX754" s="241"/>
      <c r="DY754" s="241"/>
      <c r="DZ754" s="241"/>
      <c r="EA754" s="241"/>
      <c r="EB754" s="241"/>
      <c r="EC754" s="241"/>
      <c r="ED754" s="241"/>
      <c r="EE754" s="241"/>
      <c r="EF754" s="241"/>
      <c r="EG754" s="241"/>
      <c r="EH754" s="241"/>
      <c r="EI754" s="241"/>
      <c r="EJ754" s="241"/>
      <c r="EK754" s="241"/>
      <c r="EL754" s="241"/>
      <c r="EM754" s="241"/>
      <c r="EN754" s="241"/>
      <c r="EO754" s="241"/>
      <c r="EP754" s="241"/>
      <c r="EQ754" s="241"/>
      <c r="ER754" s="241"/>
      <c r="ES754" s="241"/>
      <c r="ET754" s="241"/>
      <c r="EU754" s="241"/>
      <c r="EV754" s="241"/>
      <c r="EW754" s="241"/>
      <c r="EX754" s="241"/>
      <c r="EY754" s="241"/>
      <c r="EZ754" s="241"/>
      <c r="FA754" s="241"/>
      <c r="FB754" s="241"/>
      <c r="FC754" s="241"/>
      <c r="FD754" s="241"/>
      <c r="FE754" s="241"/>
      <c r="FF754" s="241"/>
      <c r="FG754" s="241"/>
      <c r="FH754" s="241"/>
      <c r="FI754" s="241"/>
      <c r="FJ754" s="241"/>
      <c r="FK754" s="241"/>
      <c r="FL754" s="241"/>
      <c r="FM754" s="241"/>
      <c r="FN754" s="241"/>
      <c r="FO754" s="241"/>
      <c r="FP754" s="241"/>
      <c r="FQ754" s="241"/>
      <c r="FR754" s="241"/>
      <c r="FS754" s="241"/>
      <c r="FT754" s="241"/>
      <c r="FU754" s="241"/>
      <c r="FV754" s="241"/>
      <c r="FW754" s="241"/>
      <c r="FX754" s="241"/>
      <c r="FY754" s="241"/>
      <c r="FZ754" s="241"/>
      <c r="GA754" s="241"/>
      <c r="GB754" s="241"/>
      <c r="GC754" s="241"/>
      <c r="GD754" s="241"/>
      <c r="GE754" s="241"/>
      <c r="GF754" s="241"/>
      <c r="GG754" s="241"/>
      <c r="GH754" s="241"/>
      <c r="GI754" s="241"/>
      <c r="GJ754" s="241"/>
      <c r="GK754" s="241"/>
      <c r="GL754" s="241"/>
      <c r="GM754" s="241"/>
      <c r="GN754" s="241"/>
      <c r="GO754" s="241"/>
      <c r="GP754" s="241"/>
      <c r="GQ754" s="241"/>
      <c r="GR754" s="241"/>
      <c r="GS754" s="241"/>
      <c r="GT754" s="241"/>
      <c r="GU754" s="241"/>
      <c r="GV754" s="241"/>
      <c r="GW754" s="241"/>
      <c r="GX754" s="241"/>
      <c r="GY754" s="241"/>
      <c r="GZ754" s="241"/>
      <c r="HA754" s="241"/>
      <c r="HB754" s="241"/>
      <c r="HC754" s="241"/>
      <c r="HD754" s="241"/>
      <c r="HE754" s="241"/>
      <c r="HF754" s="241"/>
    </row>
    <row r="755" spans="1:214" s="299" customFormat="1" ht="15" customHeight="1">
      <c r="A755" s="240"/>
      <c r="B755" s="241"/>
      <c r="C755" s="241"/>
      <c r="D755" s="241"/>
      <c r="E755" s="241"/>
      <c r="F755" s="241"/>
      <c r="G755" s="241"/>
      <c r="H755" s="241"/>
      <c r="I755" s="241"/>
      <c r="J755" s="241"/>
      <c r="K755" s="241"/>
      <c r="L755" s="241"/>
      <c r="M755" s="241"/>
      <c r="N755" s="241"/>
      <c r="O755" s="241"/>
      <c r="P755" s="241"/>
      <c r="Q755" s="241"/>
      <c r="R755" s="241"/>
      <c r="S755" s="241"/>
      <c r="T755" s="241"/>
      <c r="U755" s="241" t="s">
        <v>938</v>
      </c>
      <c r="V755" s="241"/>
      <c r="W755" s="241"/>
      <c r="X755" s="241"/>
      <c r="Y755" s="241"/>
      <c r="Z755" s="241"/>
      <c r="AA755" s="241"/>
      <c r="AB755" s="241"/>
      <c r="AC755" s="241" t="s">
        <v>386</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c r="CJ755" s="241"/>
      <c r="CK755" s="241"/>
      <c r="CL755" s="241"/>
      <c r="CM755" s="241"/>
      <c r="CN755" s="241"/>
      <c r="CO755" s="241"/>
      <c r="CP755" s="241"/>
      <c r="CQ755" s="241"/>
      <c r="CR755" s="241"/>
      <c r="CS755" s="241"/>
      <c r="CT755" s="241"/>
      <c r="CU755" s="241"/>
      <c r="CV755" s="241"/>
      <c r="CW755" s="241"/>
      <c r="CX755" s="241"/>
      <c r="CY755" s="241"/>
      <c r="CZ755" s="241"/>
      <c r="DA755" s="241"/>
      <c r="DB755" s="241"/>
      <c r="DC755" s="241"/>
      <c r="DD755" s="241"/>
      <c r="DE755" s="241"/>
      <c r="DF755" s="241"/>
      <c r="DG755" s="241"/>
      <c r="DH755" s="241"/>
      <c r="DI755" s="241"/>
      <c r="DJ755" s="241"/>
      <c r="DK755" s="241"/>
      <c r="DL755" s="241"/>
      <c r="DM755" s="241"/>
      <c r="DN755" s="241"/>
      <c r="DO755" s="241"/>
      <c r="DP755" s="241"/>
      <c r="DQ755" s="241"/>
      <c r="DR755" s="241"/>
      <c r="DS755" s="241"/>
      <c r="DT755" s="241"/>
      <c r="DU755" s="241"/>
      <c r="DV755" s="241"/>
      <c r="DW755" s="241"/>
      <c r="DX755" s="241"/>
      <c r="DY755" s="241"/>
      <c r="DZ755" s="241"/>
      <c r="EA755" s="241"/>
      <c r="EB755" s="241"/>
      <c r="EC755" s="241"/>
      <c r="ED755" s="241"/>
      <c r="EE755" s="241"/>
      <c r="EF755" s="241"/>
      <c r="EG755" s="241"/>
      <c r="EH755" s="241"/>
      <c r="EI755" s="241"/>
      <c r="EJ755" s="241"/>
      <c r="EK755" s="241"/>
      <c r="EL755" s="241"/>
      <c r="EM755" s="241"/>
      <c r="EN755" s="241"/>
      <c r="EO755" s="241"/>
      <c r="EP755" s="241"/>
      <c r="EQ755" s="241"/>
      <c r="ER755" s="241"/>
      <c r="ES755" s="241"/>
      <c r="ET755" s="241"/>
      <c r="EU755" s="241"/>
      <c r="EV755" s="241"/>
      <c r="EW755" s="241"/>
      <c r="EX755" s="241"/>
      <c r="EY755" s="241"/>
      <c r="EZ755" s="241"/>
      <c r="FA755" s="241"/>
      <c r="FB755" s="241"/>
      <c r="FC755" s="241"/>
      <c r="FD755" s="241"/>
      <c r="FE755" s="241"/>
      <c r="FF755" s="241"/>
      <c r="FG755" s="241"/>
      <c r="FH755" s="241"/>
      <c r="FI755" s="241"/>
      <c r="FJ755" s="241"/>
      <c r="FK755" s="241"/>
      <c r="FL755" s="241"/>
      <c r="FM755" s="241"/>
      <c r="FN755" s="241"/>
      <c r="FO755" s="241"/>
      <c r="FP755" s="241"/>
      <c r="FQ755" s="241"/>
      <c r="FR755" s="241"/>
      <c r="FS755" s="241"/>
      <c r="FT755" s="241"/>
      <c r="FU755" s="241"/>
      <c r="FV755" s="241"/>
      <c r="FW755" s="241"/>
      <c r="FX755" s="241"/>
      <c r="FY755" s="241"/>
      <c r="FZ755" s="241"/>
      <c r="GA755" s="241"/>
      <c r="GB755" s="241"/>
      <c r="GC755" s="241"/>
      <c r="GD755" s="241"/>
      <c r="GE755" s="241"/>
      <c r="GF755" s="241"/>
      <c r="GG755" s="241"/>
      <c r="GH755" s="241"/>
      <c r="GI755" s="241"/>
      <c r="GJ755" s="241"/>
      <c r="GK755" s="241"/>
      <c r="GL755" s="241"/>
      <c r="GM755" s="241"/>
      <c r="GN755" s="241"/>
      <c r="GO755" s="241"/>
      <c r="GP755" s="241"/>
      <c r="GQ755" s="241"/>
      <c r="GR755" s="241"/>
      <c r="GS755" s="241"/>
      <c r="GT755" s="241"/>
      <c r="GU755" s="241"/>
      <c r="GV755" s="241"/>
      <c r="GW755" s="241"/>
      <c r="GX755" s="241"/>
      <c r="GY755" s="241"/>
      <c r="GZ755" s="241"/>
      <c r="HA755" s="241"/>
      <c r="HB755" s="241"/>
      <c r="HC755" s="241"/>
      <c r="HD755" s="241"/>
      <c r="HE755" s="241"/>
      <c r="HF755" s="241"/>
    </row>
    <row r="756" spans="1:214" s="299" customFormat="1" ht="15" customHeight="1">
      <c r="A756" s="240"/>
      <c r="B756" s="241"/>
      <c r="C756" s="241"/>
      <c r="D756" s="241"/>
      <c r="E756" s="241"/>
      <c r="F756" s="241"/>
      <c r="G756" s="241"/>
      <c r="H756" s="241"/>
      <c r="I756" s="241"/>
      <c r="J756" s="241"/>
      <c r="K756" s="241"/>
      <c r="L756" s="241"/>
      <c r="M756" s="241"/>
      <c r="N756" s="241"/>
      <c r="O756" s="241"/>
      <c r="P756" s="241"/>
      <c r="Q756" s="241"/>
      <c r="R756" s="241"/>
      <c r="S756" s="241"/>
      <c r="T756" s="241"/>
      <c r="U756" s="241" t="s">
        <v>286</v>
      </c>
      <c r="V756" s="241"/>
      <c r="W756" s="241"/>
      <c r="X756" s="241"/>
      <c r="Y756" s="241"/>
      <c r="Z756" s="241"/>
      <c r="AA756" s="241"/>
      <c r="AB756" s="241"/>
      <c r="AC756" s="241" t="s">
        <v>350</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c r="CO756" s="241"/>
      <c r="CP756" s="241"/>
      <c r="CQ756" s="241"/>
      <c r="CR756" s="241"/>
      <c r="CS756" s="241"/>
      <c r="CT756" s="241"/>
      <c r="CU756" s="241"/>
      <c r="CV756" s="241"/>
      <c r="CW756" s="241"/>
      <c r="CX756" s="241"/>
      <c r="CY756" s="241"/>
      <c r="CZ756" s="241"/>
      <c r="DA756" s="241"/>
      <c r="DB756" s="241"/>
      <c r="DC756" s="241"/>
      <c r="DD756" s="241"/>
      <c r="DE756" s="241"/>
      <c r="DF756" s="241"/>
      <c r="DG756" s="241"/>
      <c r="DH756" s="241"/>
      <c r="DI756" s="241"/>
      <c r="DJ756" s="241"/>
      <c r="DK756" s="241"/>
      <c r="DL756" s="241"/>
      <c r="DM756" s="241"/>
      <c r="DN756" s="241"/>
      <c r="DO756" s="241"/>
      <c r="DP756" s="241"/>
      <c r="DQ756" s="241"/>
      <c r="DR756" s="241"/>
      <c r="DS756" s="241"/>
      <c r="DT756" s="241"/>
      <c r="DU756" s="241"/>
      <c r="DV756" s="241"/>
      <c r="DW756" s="241"/>
      <c r="DX756" s="241"/>
      <c r="DY756" s="241"/>
      <c r="DZ756" s="241"/>
      <c r="EA756" s="241"/>
      <c r="EB756" s="241"/>
      <c r="EC756" s="241"/>
      <c r="ED756" s="241"/>
      <c r="EE756" s="241"/>
      <c r="EF756" s="241"/>
      <c r="EG756" s="241"/>
      <c r="EH756" s="241"/>
      <c r="EI756" s="241"/>
      <c r="EJ756" s="241"/>
      <c r="EK756" s="241"/>
      <c r="EL756" s="241"/>
      <c r="EM756" s="241"/>
      <c r="EN756" s="241"/>
      <c r="EO756" s="241"/>
      <c r="EP756" s="241"/>
      <c r="EQ756" s="241"/>
      <c r="ER756" s="241"/>
      <c r="ES756" s="241"/>
      <c r="ET756" s="241"/>
      <c r="EU756" s="241"/>
      <c r="EV756" s="241"/>
      <c r="EW756" s="241"/>
      <c r="EX756" s="241"/>
      <c r="EY756" s="241"/>
      <c r="EZ756" s="241"/>
      <c r="FA756" s="241"/>
      <c r="FB756" s="241"/>
      <c r="FC756" s="241"/>
      <c r="FD756" s="241"/>
      <c r="FE756" s="241"/>
      <c r="FF756" s="241"/>
      <c r="FG756" s="241"/>
      <c r="FH756" s="241"/>
      <c r="FI756" s="241"/>
      <c r="FJ756" s="241"/>
      <c r="FK756" s="241"/>
      <c r="FL756" s="241"/>
      <c r="FM756" s="241"/>
      <c r="FN756" s="241"/>
      <c r="FO756" s="241"/>
      <c r="FP756" s="241"/>
      <c r="FQ756" s="241"/>
      <c r="FR756" s="241"/>
      <c r="FS756" s="241"/>
      <c r="FT756" s="241"/>
      <c r="FU756" s="241"/>
      <c r="FV756" s="241"/>
      <c r="FW756" s="241"/>
      <c r="FX756" s="241"/>
      <c r="FY756" s="241"/>
      <c r="FZ756" s="241"/>
      <c r="GA756" s="241"/>
      <c r="GB756" s="241"/>
      <c r="GC756" s="241"/>
      <c r="GD756" s="241"/>
      <c r="GE756" s="241"/>
      <c r="GF756" s="241"/>
      <c r="GG756" s="241"/>
      <c r="GH756" s="241"/>
      <c r="GI756" s="241"/>
      <c r="GJ756" s="241"/>
      <c r="GK756" s="241"/>
      <c r="GL756" s="241"/>
      <c r="GM756" s="241"/>
      <c r="GN756" s="241"/>
      <c r="GO756" s="241"/>
      <c r="GP756" s="241"/>
      <c r="GQ756" s="241"/>
      <c r="GR756" s="241"/>
      <c r="GS756" s="241"/>
      <c r="GT756" s="241"/>
      <c r="GU756" s="241"/>
      <c r="GV756" s="241"/>
      <c r="GW756" s="241"/>
      <c r="GX756" s="241"/>
      <c r="GY756" s="241"/>
      <c r="GZ756" s="241"/>
      <c r="HA756" s="241"/>
      <c r="HB756" s="241"/>
      <c r="HC756" s="241"/>
      <c r="HD756" s="241"/>
      <c r="HE756" s="241"/>
      <c r="HF756" s="241"/>
    </row>
    <row r="757" spans="1:214" s="299" customFormat="1" ht="15" customHeight="1">
      <c r="A757" s="240"/>
      <c r="B757" s="241"/>
      <c r="C757" s="241"/>
      <c r="D757" s="241"/>
      <c r="E757" s="241"/>
      <c r="F757" s="241"/>
      <c r="G757" s="241"/>
      <c r="H757" s="241"/>
      <c r="I757" s="241"/>
      <c r="J757" s="241"/>
      <c r="K757" s="241"/>
      <c r="L757" s="241"/>
      <c r="M757" s="241"/>
      <c r="N757" s="241"/>
      <c r="O757" s="241"/>
      <c r="P757" s="241"/>
      <c r="Q757" s="241"/>
      <c r="R757" s="241"/>
      <c r="S757" s="241"/>
      <c r="T757" s="241"/>
      <c r="U757" s="241" t="s">
        <v>939</v>
      </c>
      <c r="V757" s="241"/>
      <c r="W757" s="241"/>
      <c r="X757" s="241"/>
      <c r="Y757" s="241"/>
      <c r="Z757" s="241"/>
      <c r="AA757" s="241"/>
      <c r="AB757" s="241"/>
      <c r="AC757" s="241" t="s">
        <v>325</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c r="DD757" s="241"/>
      <c r="DE757" s="241"/>
      <c r="DF757" s="241"/>
      <c r="DG757" s="241"/>
      <c r="DH757" s="241"/>
      <c r="DI757" s="241"/>
      <c r="DJ757" s="241"/>
      <c r="DK757" s="241"/>
      <c r="DL757" s="241"/>
      <c r="DM757" s="241"/>
      <c r="DN757" s="241"/>
      <c r="DO757" s="241"/>
      <c r="DP757" s="241"/>
      <c r="DQ757" s="241"/>
      <c r="DR757" s="241"/>
      <c r="DS757" s="241"/>
      <c r="DT757" s="241"/>
      <c r="DU757" s="241"/>
      <c r="DV757" s="241"/>
      <c r="DW757" s="241"/>
      <c r="DX757" s="241"/>
      <c r="DY757" s="241"/>
      <c r="DZ757" s="241"/>
      <c r="EA757" s="241"/>
      <c r="EB757" s="241"/>
      <c r="EC757" s="241"/>
      <c r="ED757" s="241"/>
      <c r="EE757" s="241"/>
      <c r="EF757" s="241"/>
      <c r="EG757" s="241"/>
      <c r="EH757" s="241"/>
      <c r="EI757" s="241"/>
      <c r="EJ757" s="241"/>
      <c r="EK757" s="241"/>
      <c r="EL757" s="241"/>
      <c r="EM757" s="241"/>
      <c r="EN757" s="241"/>
      <c r="EO757" s="241"/>
      <c r="EP757" s="241"/>
      <c r="EQ757" s="241"/>
      <c r="ER757" s="241"/>
      <c r="ES757" s="241"/>
      <c r="ET757" s="241"/>
      <c r="EU757" s="241"/>
      <c r="EV757" s="241"/>
      <c r="EW757" s="241"/>
      <c r="EX757" s="241"/>
      <c r="EY757" s="241"/>
      <c r="EZ757" s="241"/>
      <c r="FA757" s="241"/>
      <c r="FB757" s="241"/>
      <c r="FC757" s="241"/>
      <c r="FD757" s="241"/>
      <c r="FE757" s="241"/>
      <c r="FF757" s="241"/>
      <c r="FG757" s="241"/>
      <c r="FH757" s="241"/>
      <c r="FI757" s="241"/>
      <c r="FJ757" s="241"/>
      <c r="FK757" s="241"/>
      <c r="FL757" s="241"/>
      <c r="FM757" s="241"/>
      <c r="FN757" s="241"/>
      <c r="FO757" s="241"/>
      <c r="FP757" s="241"/>
      <c r="FQ757" s="241"/>
      <c r="FR757" s="241"/>
      <c r="FS757" s="241"/>
      <c r="FT757" s="241"/>
      <c r="FU757" s="241"/>
      <c r="FV757" s="241"/>
      <c r="FW757" s="241"/>
      <c r="FX757" s="241"/>
      <c r="FY757" s="241"/>
      <c r="FZ757" s="241"/>
      <c r="GA757" s="241"/>
      <c r="GB757" s="241"/>
      <c r="GC757" s="241"/>
      <c r="GD757" s="241"/>
      <c r="GE757" s="241"/>
      <c r="GF757" s="241"/>
      <c r="GG757" s="241"/>
      <c r="GH757" s="241"/>
      <c r="GI757" s="241"/>
      <c r="GJ757" s="241"/>
      <c r="GK757" s="241"/>
      <c r="GL757" s="241"/>
      <c r="GM757" s="241"/>
      <c r="GN757" s="241"/>
      <c r="GO757" s="241"/>
      <c r="GP757" s="241"/>
      <c r="GQ757" s="241"/>
      <c r="GR757" s="241"/>
      <c r="GS757" s="241"/>
      <c r="GT757" s="241"/>
      <c r="GU757" s="241"/>
      <c r="GV757" s="241"/>
      <c r="GW757" s="241"/>
      <c r="GX757" s="241"/>
      <c r="GY757" s="241"/>
      <c r="GZ757" s="241"/>
      <c r="HA757" s="241"/>
      <c r="HB757" s="241"/>
      <c r="HC757" s="241"/>
      <c r="HD757" s="241"/>
      <c r="HE757" s="241"/>
      <c r="HF757" s="241"/>
    </row>
    <row r="758" spans="1:214" s="299" customFormat="1" ht="15" customHeight="1">
      <c r="A758" s="240"/>
      <c r="B758" s="241"/>
      <c r="C758" s="241"/>
      <c r="D758" s="241"/>
      <c r="E758" s="241"/>
      <c r="F758" s="241"/>
      <c r="G758" s="241"/>
      <c r="H758" s="241"/>
      <c r="I758" s="241"/>
      <c r="J758" s="241"/>
      <c r="K758" s="241"/>
      <c r="L758" s="241"/>
      <c r="M758" s="241"/>
      <c r="N758" s="241"/>
      <c r="O758" s="241"/>
      <c r="P758" s="241"/>
      <c r="Q758" s="241"/>
      <c r="R758" s="241"/>
      <c r="S758" s="241"/>
      <c r="T758" s="241"/>
      <c r="U758" s="241" t="s">
        <v>940</v>
      </c>
      <c r="V758" s="241"/>
      <c r="W758" s="241"/>
      <c r="X758" s="241"/>
      <c r="Y758" s="241"/>
      <c r="Z758" s="241"/>
      <c r="AA758" s="241"/>
      <c r="AB758" s="241"/>
      <c r="AC758" s="241" t="s">
        <v>350</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c r="CJ758" s="241"/>
      <c r="CK758" s="241"/>
      <c r="CL758" s="241"/>
      <c r="CM758" s="241"/>
      <c r="CN758" s="241"/>
      <c r="CO758" s="241"/>
      <c r="CP758" s="241"/>
      <c r="CQ758" s="241"/>
      <c r="CR758" s="241"/>
      <c r="CS758" s="241"/>
      <c r="CT758" s="241"/>
      <c r="CU758" s="241"/>
      <c r="CV758" s="241"/>
      <c r="CW758" s="241"/>
      <c r="CX758" s="241"/>
      <c r="CY758" s="241"/>
      <c r="CZ758" s="241"/>
      <c r="DA758" s="241"/>
      <c r="DB758" s="241"/>
      <c r="DC758" s="241"/>
      <c r="DD758" s="241"/>
      <c r="DE758" s="241"/>
      <c r="DF758" s="241"/>
      <c r="DG758" s="241"/>
      <c r="DH758" s="241"/>
      <c r="DI758" s="241"/>
      <c r="DJ758" s="241"/>
      <c r="DK758" s="241"/>
      <c r="DL758" s="241"/>
      <c r="DM758" s="241"/>
      <c r="DN758" s="241"/>
      <c r="DO758" s="241"/>
      <c r="DP758" s="241"/>
      <c r="DQ758" s="241"/>
      <c r="DR758" s="241"/>
      <c r="DS758" s="241"/>
      <c r="DT758" s="241"/>
      <c r="DU758" s="241"/>
      <c r="DV758" s="241"/>
      <c r="DW758" s="241"/>
      <c r="DX758" s="241"/>
      <c r="DY758" s="241"/>
      <c r="DZ758" s="241"/>
      <c r="EA758" s="241"/>
      <c r="EB758" s="241"/>
      <c r="EC758" s="241"/>
      <c r="ED758" s="241"/>
      <c r="EE758" s="241"/>
      <c r="EF758" s="241"/>
      <c r="EG758" s="241"/>
      <c r="EH758" s="241"/>
      <c r="EI758" s="241"/>
      <c r="EJ758" s="241"/>
      <c r="EK758" s="241"/>
      <c r="EL758" s="241"/>
      <c r="EM758" s="241"/>
      <c r="EN758" s="241"/>
      <c r="EO758" s="241"/>
      <c r="EP758" s="241"/>
      <c r="EQ758" s="241"/>
      <c r="ER758" s="241"/>
      <c r="ES758" s="241"/>
      <c r="ET758" s="241"/>
      <c r="EU758" s="241"/>
      <c r="EV758" s="241"/>
      <c r="EW758" s="241"/>
      <c r="EX758" s="241"/>
      <c r="EY758" s="241"/>
      <c r="EZ758" s="241"/>
      <c r="FA758" s="241"/>
      <c r="FB758" s="241"/>
      <c r="FC758" s="241"/>
      <c r="FD758" s="241"/>
      <c r="FE758" s="241"/>
      <c r="FF758" s="241"/>
      <c r="FG758" s="241"/>
      <c r="FH758" s="241"/>
      <c r="FI758" s="241"/>
      <c r="FJ758" s="241"/>
      <c r="FK758" s="241"/>
      <c r="FL758" s="241"/>
      <c r="FM758" s="241"/>
      <c r="FN758" s="241"/>
      <c r="FO758" s="241"/>
      <c r="FP758" s="241"/>
      <c r="FQ758" s="241"/>
      <c r="FR758" s="241"/>
      <c r="FS758" s="241"/>
      <c r="FT758" s="241"/>
      <c r="FU758" s="241"/>
      <c r="FV758" s="241"/>
      <c r="FW758" s="241"/>
      <c r="FX758" s="241"/>
      <c r="FY758" s="241"/>
      <c r="FZ758" s="241"/>
      <c r="GA758" s="241"/>
      <c r="GB758" s="241"/>
      <c r="GC758" s="241"/>
      <c r="GD758" s="241"/>
      <c r="GE758" s="241"/>
      <c r="GF758" s="241"/>
      <c r="GG758" s="241"/>
      <c r="GH758" s="241"/>
      <c r="GI758" s="241"/>
      <c r="GJ758" s="241"/>
      <c r="GK758" s="241"/>
      <c r="GL758" s="241"/>
      <c r="GM758" s="241"/>
      <c r="GN758" s="241"/>
      <c r="GO758" s="241"/>
      <c r="GP758" s="241"/>
      <c r="GQ758" s="241"/>
      <c r="GR758" s="241"/>
      <c r="GS758" s="241"/>
      <c r="GT758" s="241"/>
      <c r="GU758" s="241"/>
      <c r="GV758" s="241"/>
      <c r="GW758" s="241"/>
      <c r="GX758" s="241"/>
      <c r="GY758" s="241"/>
      <c r="GZ758" s="241"/>
      <c r="HA758" s="241"/>
      <c r="HB758" s="241"/>
      <c r="HC758" s="241"/>
      <c r="HD758" s="241"/>
      <c r="HE758" s="241"/>
      <c r="HF758" s="241"/>
    </row>
    <row r="759" spans="1:214" s="299" customFormat="1" ht="15" customHeight="1">
      <c r="A759" s="240"/>
      <c r="B759" s="241"/>
      <c r="C759" s="241"/>
      <c r="D759" s="241"/>
      <c r="E759" s="241"/>
      <c r="F759" s="241"/>
      <c r="G759" s="241"/>
      <c r="H759" s="241"/>
      <c r="I759" s="241"/>
      <c r="J759" s="241"/>
      <c r="K759" s="241"/>
      <c r="L759" s="241"/>
      <c r="M759" s="241"/>
      <c r="N759" s="241"/>
      <c r="O759" s="241"/>
      <c r="P759" s="241"/>
      <c r="Q759" s="241"/>
      <c r="R759" s="241"/>
      <c r="S759" s="241"/>
      <c r="T759" s="241"/>
      <c r="U759" s="241" t="s">
        <v>941</v>
      </c>
      <c r="V759" s="241"/>
      <c r="W759" s="241"/>
      <c r="X759" s="241"/>
      <c r="Y759" s="241"/>
      <c r="Z759" s="241"/>
      <c r="AA759" s="241"/>
      <c r="AB759" s="241"/>
      <c r="AC759" s="241" t="s">
        <v>313</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c r="CJ759" s="241"/>
      <c r="CK759" s="241"/>
      <c r="CL759" s="241"/>
      <c r="CM759" s="241"/>
      <c r="CN759" s="241"/>
      <c r="CO759" s="241"/>
      <c r="CP759" s="241"/>
      <c r="CQ759" s="241"/>
      <c r="CR759" s="241"/>
      <c r="CS759" s="241"/>
      <c r="CT759" s="241"/>
      <c r="CU759" s="241"/>
      <c r="CV759" s="241"/>
      <c r="CW759" s="241"/>
      <c r="CX759" s="241"/>
      <c r="CY759" s="241"/>
      <c r="CZ759" s="241"/>
      <c r="DA759" s="241"/>
      <c r="DB759" s="241"/>
      <c r="DC759" s="241"/>
      <c r="DD759" s="241"/>
      <c r="DE759" s="241"/>
      <c r="DF759" s="241"/>
      <c r="DG759" s="241"/>
      <c r="DH759" s="241"/>
      <c r="DI759" s="241"/>
      <c r="DJ759" s="241"/>
      <c r="DK759" s="241"/>
      <c r="DL759" s="241"/>
      <c r="DM759" s="241"/>
      <c r="DN759" s="241"/>
      <c r="DO759" s="241"/>
      <c r="DP759" s="241"/>
      <c r="DQ759" s="241"/>
      <c r="DR759" s="241"/>
      <c r="DS759" s="241"/>
      <c r="DT759" s="241"/>
      <c r="DU759" s="241"/>
      <c r="DV759" s="241"/>
      <c r="DW759" s="241"/>
      <c r="DX759" s="241"/>
      <c r="DY759" s="241"/>
      <c r="DZ759" s="241"/>
      <c r="EA759" s="241"/>
      <c r="EB759" s="241"/>
      <c r="EC759" s="241"/>
      <c r="ED759" s="241"/>
      <c r="EE759" s="241"/>
      <c r="EF759" s="241"/>
      <c r="EG759" s="241"/>
      <c r="EH759" s="241"/>
      <c r="EI759" s="241"/>
      <c r="EJ759" s="241"/>
      <c r="EK759" s="241"/>
      <c r="EL759" s="241"/>
      <c r="EM759" s="241"/>
      <c r="EN759" s="241"/>
      <c r="EO759" s="241"/>
      <c r="EP759" s="241"/>
      <c r="EQ759" s="241"/>
      <c r="ER759" s="241"/>
      <c r="ES759" s="241"/>
      <c r="ET759" s="241"/>
      <c r="EU759" s="241"/>
      <c r="EV759" s="241"/>
      <c r="EW759" s="241"/>
      <c r="EX759" s="241"/>
      <c r="EY759" s="241"/>
      <c r="EZ759" s="241"/>
      <c r="FA759" s="241"/>
      <c r="FB759" s="241"/>
      <c r="FC759" s="241"/>
      <c r="FD759" s="241"/>
      <c r="FE759" s="241"/>
      <c r="FF759" s="241"/>
      <c r="FG759" s="241"/>
      <c r="FH759" s="241"/>
      <c r="FI759" s="241"/>
      <c r="FJ759" s="241"/>
      <c r="FK759" s="241"/>
      <c r="FL759" s="241"/>
      <c r="FM759" s="241"/>
      <c r="FN759" s="241"/>
      <c r="FO759" s="241"/>
      <c r="FP759" s="241"/>
      <c r="FQ759" s="241"/>
      <c r="FR759" s="241"/>
      <c r="FS759" s="241"/>
      <c r="FT759" s="241"/>
      <c r="FU759" s="241"/>
      <c r="FV759" s="241"/>
      <c r="FW759" s="241"/>
      <c r="FX759" s="241"/>
      <c r="FY759" s="241"/>
      <c r="FZ759" s="241"/>
      <c r="GA759" s="241"/>
      <c r="GB759" s="241"/>
      <c r="GC759" s="241"/>
      <c r="GD759" s="241"/>
      <c r="GE759" s="241"/>
      <c r="GF759" s="241"/>
      <c r="GG759" s="241"/>
      <c r="GH759" s="241"/>
      <c r="GI759" s="241"/>
      <c r="GJ759" s="241"/>
      <c r="GK759" s="241"/>
      <c r="GL759" s="241"/>
      <c r="GM759" s="241"/>
      <c r="GN759" s="241"/>
      <c r="GO759" s="241"/>
      <c r="GP759" s="241"/>
      <c r="GQ759" s="241"/>
      <c r="GR759" s="241"/>
      <c r="GS759" s="241"/>
      <c r="GT759" s="241"/>
      <c r="GU759" s="241"/>
      <c r="GV759" s="241"/>
      <c r="GW759" s="241"/>
      <c r="GX759" s="241"/>
      <c r="GY759" s="241"/>
      <c r="GZ759" s="241"/>
      <c r="HA759" s="241"/>
      <c r="HB759" s="241"/>
      <c r="HC759" s="241"/>
      <c r="HD759" s="241"/>
      <c r="HE759" s="241"/>
      <c r="HF759" s="241"/>
    </row>
    <row r="760" spans="1:214" s="299" customFormat="1" ht="15" customHeight="1">
      <c r="A760" s="240"/>
      <c r="B760" s="241"/>
      <c r="C760" s="241"/>
      <c r="D760" s="241"/>
      <c r="E760" s="241"/>
      <c r="F760" s="241"/>
      <c r="G760" s="241"/>
      <c r="H760" s="241"/>
      <c r="I760" s="241"/>
      <c r="J760" s="241"/>
      <c r="K760" s="241"/>
      <c r="L760" s="241"/>
      <c r="M760" s="241"/>
      <c r="N760" s="241"/>
      <c r="O760" s="241"/>
      <c r="P760" s="241"/>
      <c r="Q760" s="241"/>
      <c r="R760" s="241"/>
      <c r="S760" s="241"/>
      <c r="T760" s="241"/>
      <c r="U760" s="241" t="s">
        <v>942</v>
      </c>
      <c r="V760" s="241"/>
      <c r="W760" s="241"/>
      <c r="X760" s="241"/>
      <c r="Y760" s="241"/>
      <c r="Z760" s="241"/>
      <c r="AA760" s="241"/>
      <c r="AB760" s="241"/>
      <c r="AC760" s="241" t="s">
        <v>322</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c r="DT760" s="241"/>
      <c r="DU760" s="241"/>
      <c r="DV760" s="241"/>
      <c r="DW760" s="241"/>
      <c r="DX760" s="241"/>
      <c r="DY760" s="241"/>
      <c r="DZ760" s="241"/>
      <c r="EA760" s="241"/>
      <c r="EB760" s="241"/>
      <c r="EC760" s="241"/>
      <c r="ED760" s="241"/>
      <c r="EE760" s="241"/>
      <c r="EF760" s="241"/>
      <c r="EG760" s="241"/>
      <c r="EH760" s="241"/>
      <c r="EI760" s="241"/>
      <c r="EJ760" s="241"/>
      <c r="EK760" s="241"/>
      <c r="EL760" s="241"/>
      <c r="EM760" s="241"/>
      <c r="EN760" s="241"/>
      <c r="EO760" s="241"/>
      <c r="EP760" s="241"/>
      <c r="EQ760" s="241"/>
      <c r="ER760" s="241"/>
      <c r="ES760" s="241"/>
      <c r="ET760" s="241"/>
      <c r="EU760" s="241"/>
      <c r="EV760" s="241"/>
      <c r="EW760" s="241"/>
      <c r="EX760" s="241"/>
      <c r="EY760" s="241"/>
      <c r="EZ760" s="241"/>
      <c r="FA760" s="241"/>
      <c r="FB760" s="241"/>
      <c r="FC760" s="241"/>
      <c r="FD760" s="241"/>
      <c r="FE760" s="241"/>
      <c r="FF760" s="241"/>
      <c r="FG760" s="241"/>
      <c r="FH760" s="241"/>
      <c r="FI760" s="241"/>
      <c r="FJ760" s="241"/>
      <c r="FK760" s="241"/>
      <c r="FL760" s="241"/>
      <c r="FM760" s="241"/>
      <c r="FN760" s="241"/>
      <c r="FO760" s="241"/>
      <c r="FP760" s="241"/>
      <c r="FQ760" s="241"/>
      <c r="FR760" s="241"/>
      <c r="FS760" s="241"/>
      <c r="FT760" s="241"/>
      <c r="FU760" s="241"/>
      <c r="FV760" s="241"/>
      <c r="FW760" s="241"/>
      <c r="FX760" s="241"/>
      <c r="FY760" s="241"/>
      <c r="FZ760" s="241"/>
      <c r="GA760" s="241"/>
      <c r="GB760" s="241"/>
      <c r="GC760" s="241"/>
      <c r="GD760" s="241"/>
      <c r="GE760" s="241"/>
      <c r="GF760" s="241"/>
      <c r="GG760" s="241"/>
      <c r="GH760" s="241"/>
      <c r="GI760" s="241"/>
      <c r="GJ760" s="241"/>
      <c r="GK760" s="241"/>
      <c r="GL760" s="241"/>
      <c r="GM760" s="241"/>
      <c r="GN760" s="241"/>
      <c r="GO760" s="241"/>
      <c r="GP760" s="241"/>
      <c r="GQ760" s="241"/>
      <c r="GR760" s="241"/>
      <c r="GS760" s="241"/>
      <c r="GT760" s="241"/>
      <c r="GU760" s="241"/>
      <c r="GV760" s="241"/>
      <c r="GW760" s="241"/>
      <c r="GX760" s="241"/>
      <c r="GY760" s="241"/>
      <c r="GZ760" s="241"/>
      <c r="HA760" s="241"/>
      <c r="HB760" s="241"/>
      <c r="HC760" s="241"/>
      <c r="HD760" s="241"/>
      <c r="HE760" s="241"/>
      <c r="HF760" s="241"/>
    </row>
    <row r="761" spans="1:214" s="299" customFormat="1" ht="15" customHeight="1">
      <c r="A761" s="240"/>
      <c r="B761" s="241"/>
      <c r="C761" s="241"/>
      <c r="D761" s="241"/>
      <c r="E761" s="241"/>
      <c r="F761" s="241"/>
      <c r="G761" s="241"/>
      <c r="H761" s="241"/>
      <c r="I761" s="241"/>
      <c r="J761" s="241"/>
      <c r="K761" s="241"/>
      <c r="L761" s="241"/>
      <c r="M761" s="241"/>
      <c r="N761" s="241"/>
      <c r="O761" s="241"/>
      <c r="P761" s="241"/>
      <c r="Q761" s="241"/>
      <c r="R761" s="241"/>
      <c r="S761" s="241"/>
      <c r="T761" s="241"/>
      <c r="U761" s="241" t="s">
        <v>943</v>
      </c>
      <c r="V761" s="241"/>
      <c r="W761" s="241"/>
      <c r="X761" s="241"/>
      <c r="Y761" s="241"/>
      <c r="Z761" s="241"/>
      <c r="AA761" s="241"/>
      <c r="AB761" s="241"/>
      <c r="AC761" s="241" t="s">
        <v>313</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c r="DD761" s="241"/>
      <c r="DE761" s="241"/>
      <c r="DF761" s="241"/>
      <c r="DG761" s="241"/>
      <c r="DH761" s="241"/>
      <c r="DI761" s="241"/>
      <c r="DJ761" s="241"/>
      <c r="DK761" s="241"/>
      <c r="DL761" s="241"/>
      <c r="DM761" s="241"/>
      <c r="DN761" s="241"/>
      <c r="DO761" s="241"/>
      <c r="DP761" s="241"/>
      <c r="DQ761" s="241"/>
      <c r="DR761" s="241"/>
      <c r="DS761" s="241"/>
      <c r="DT761" s="241"/>
      <c r="DU761" s="241"/>
      <c r="DV761" s="241"/>
      <c r="DW761" s="241"/>
      <c r="DX761" s="241"/>
      <c r="DY761" s="241"/>
      <c r="DZ761" s="241"/>
      <c r="EA761" s="241"/>
      <c r="EB761" s="241"/>
      <c r="EC761" s="241"/>
      <c r="ED761" s="241"/>
      <c r="EE761" s="241"/>
      <c r="EF761" s="241"/>
      <c r="EG761" s="241"/>
      <c r="EH761" s="241"/>
      <c r="EI761" s="241"/>
      <c r="EJ761" s="241"/>
      <c r="EK761" s="241"/>
      <c r="EL761" s="241"/>
      <c r="EM761" s="241"/>
      <c r="EN761" s="241"/>
      <c r="EO761" s="241"/>
      <c r="EP761" s="241"/>
      <c r="EQ761" s="241"/>
      <c r="ER761" s="241"/>
      <c r="ES761" s="241"/>
      <c r="ET761" s="241"/>
      <c r="EU761" s="241"/>
      <c r="EV761" s="241"/>
      <c r="EW761" s="241"/>
      <c r="EX761" s="241"/>
      <c r="EY761" s="241"/>
      <c r="EZ761" s="241"/>
      <c r="FA761" s="241"/>
      <c r="FB761" s="241"/>
      <c r="FC761" s="241"/>
      <c r="FD761" s="241"/>
      <c r="FE761" s="241"/>
      <c r="FF761" s="241"/>
      <c r="FG761" s="241"/>
      <c r="FH761" s="241"/>
      <c r="FI761" s="241"/>
      <c r="FJ761" s="241"/>
      <c r="FK761" s="241"/>
      <c r="FL761" s="241"/>
      <c r="FM761" s="241"/>
      <c r="FN761" s="241"/>
      <c r="FO761" s="241"/>
      <c r="FP761" s="241"/>
      <c r="FQ761" s="241"/>
      <c r="FR761" s="241"/>
      <c r="FS761" s="241"/>
      <c r="FT761" s="241"/>
      <c r="FU761" s="241"/>
      <c r="FV761" s="241"/>
      <c r="FW761" s="241"/>
      <c r="FX761" s="241"/>
      <c r="FY761" s="241"/>
      <c r="FZ761" s="241"/>
      <c r="GA761" s="241"/>
      <c r="GB761" s="241"/>
      <c r="GC761" s="241"/>
      <c r="GD761" s="241"/>
      <c r="GE761" s="241"/>
      <c r="GF761" s="241"/>
      <c r="GG761" s="241"/>
      <c r="GH761" s="241"/>
      <c r="GI761" s="241"/>
      <c r="GJ761" s="241"/>
      <c r="GK761" s="241"/>
      <c r="GL761" s="241"/>
      <c r="GM761" s="241"/>
      <c r="GN761" s="241"/>
      <c r="GO761" s="241"/>
      <c r="GP761" s="241"/>
      <c r="GQ761" s="241"/>
      <c r="GR761" s="241"/>
      <c r="GS761" s="241"/>
      <c r="GT761" s="241"/>
      <c r="GU761" s="241"/>
      <c r="GV761" s="241"/>
      <c r="GW761" s="241"/>
      <c r="GX761" s="241"/>
      <c r="GY761" s="241"/>
      <c r="GZ761" s="241"/>
      <c r="HA761" s="241"/>
      <c r="HB761" s="241"/>
      <c r="HC761" s="241"/>
      <c r="HD761" s="241"/>
      <c r="HE761" s="241"/>
      <c r="HF761" s="241"/>
    </row>
    <row r="762" spans="1:214" s="299" customFormat="1" ht="15" customHeight="1">
      <c r="A762" s="240"/>
      <c r="B762" s="241"/>
      <c r="C762" s="241"/>
      <c r="D762" s="241"/>
      <c r="E762" s="241"/>
      <c r="F762" s="241"/>
      <c r="G762" s="241"/>
      <c r="H762" s="241"/>
      <c r="I762" s="241"/>
      <c r="J762" s="241"/>
      <c r="K762" s="241"/>
      <c r="L762" s="241"/>
      <c r="M762" s="241"/>
      <c r="N762" s="241"/>
      <c r="O762" s="241"/>
      <c r="P762" s="241"/>
      <c r="Q762" s="241"/>
      <c r="R762" s="241"/>
      <c r="S762" s="241"/>
      <c r="T762" s="241"/>
      <c r="U762" s="241" t="s">
        <v>944</v>
      </c>
      <c r="V762" s="241"/>
      <c r="W762" s="241"/>
      <c r="X762" s="241"/>
      <c r="Y762" s="241"/>
      <c r="Z762" s="241"/>
      <c r="AA762" s="241"/>
      <c r="AB762" s="241"/>
      <c r="AC762" s="241" t="s">
        <v>313</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c r="CJ762" s="241"/>
      <c r="CK762" s="241"/>
      <c r="CL762" s="241"/>
      <c r="CM762" s="241"/>
      <c r="CN762" s="241"/>
      <c r="CO762" s="241"/>
      <c r="CP762" s="241"/>
      <c r="CQ762" s="241"/>
      <c r="CR762" s="241"/>
      <c r="CS762" s="241"/>
      <c r="CT762" s="241"/>
      <c r="CU762" s="241"/>
      <c r="CV762" s="241"/>
      <c r="CW762" s="241"/>
      <c r="CX762" s="241"/>
      <c r="CY762" s="241"/>
      <c r="CZ762" s="241"/>
      <c r="DA762" s="241"/>
      <c r="DB762" s="241"/>
      <c r="DC762" s="241"/>
      <c r="DD762" s="241"/>
      <c r="DE762" s="241"/>
      <c r="DF762" s="241"/>
      <c r="DG762" s="241"/>
      <c r="DH762" s="241"/>
      <c r="DI762" s="241"/>
      <c r="DJ762" s="241"/>
      <c r="DK762" s="241"/>
      <c r="DL762" s="241"/>
      <c r="DM762" s="241"/>
      <c r="DN762" s="241"/>
      <c r="DO762" s="241"/>
      <c r="DP762" s="241"/>
      <c r="DQ762" s="241"/>
      <c r="DR762" s="241"/>
      <c r="DS762" s="241"/>
      <c r="DT762" s="241"/>
      <c r="DU762" s="241"/>
      <c r="DV762" s="241"/>
      <c r="DW762" s="241"/>
      <c r="DX762" s="241"/>
      <c r="DY762" s="241"/>
      <c r="DZ762" s="241"/>
      <c r="EA762" s="241"/>
      <c r="EB762" s="241"/>
      <c r="EC762" s="241"/>
      <c r="ED762" s="241"/>
      <c r="EE762" s="241"/>
      <c r="EF762" s="241"/>
      <c r="EG762" s="241"/>
      <c r="EH762" s="241"/>
      <c r="EI762" s="241"/>
      <c r="EJ762" s="241"/>
      <c r="EK762" s="241"/>
      <c r="EL762" s="241"/>
      <c r="EM762" s="241"/>
      <c r="EN762" s="241"/>
      <c r="EO762" s="241"/>
      <c r="EP762" s="241"/>
      <c r="EQ762" s="241"/>
      <c r="ER762" s="241"/>
      <c r="ES762" s="241"/>
      <c r="ET762" s="241"/>
      <c r="EU762" s="241"/>
      <c r="EV762" s="241"/>
      <c r="EW762" s="241"/>
      <c r="EX762" s="241"/>
      <c r="EY762" s="241"/>
      <c r="EZ762" s="241"/>
      <c r="FA762" s="241"/>
      <c r="FB762" s="241"/>
      <c r="FC762" s="241"/>
      <c r="FD762" s="241"/>
      <c r="FE762" s="241"/>
      <c r="FF762" s="241"/>
      <c r="FG762" s="241"/>
      <c r="FH762" s="241"/>
      <c r="FI762" s="241"/>
      <c r="FJ762" s="241"/>
      <c r="FK762" s="241"/>
      <c r="FL762" s="241"/>
      <c r="FM762" s="241"/>
      <c r="FN762" s="241"/>
      <c r="FO762" s="241"/>
      <c r="FP762" s="241"/>
      <c r="FQ762" s="241"/>
      <c r="FR762" s="241"/>
      <c r="FS762" s="241"/>
      <c r="FT762" s="241"/>
      <c r="FU762" s="241"/>
      <c r="FV762" s="241"/>
      <c r="FW762" s="241"/>
      <c r="FX762" s="241"/>
      <c r="FY762" s="241"/>
      <c r="FZ762" s="241"/>
      <c r="GA762" s="241"/>
      <c r="GB762" s="241"/>
      <c r="GC762" s="241"/>
      <c r="GD762" s="241"/>
      <c r="GE762" s="241"/>
      <c r="GF762" s="241"/>
      <c r="GG762" s="241"/>
      <c r="GH762" s="241"/>
      <c r="GI762" s="241"/>
      <c r="GJ762" s="241"/>
      <c r="GK762" s="241"/>
      <c r="GL762" s="241"/>
      <c r="GM762" s="241"/>
      <c r="GN762" s="241"/>
      <c r="GO762" s="241"/>
      <c r="GP762" s="241"/>
      <c r="GQ762" s="241"/>
      <c r="GR762" s="241"/>
      <c r="GS762" s="241"/>
      <c r="GT762" s="241"/>
      <c r="GU762" s="241"/>
      <c r="GV762" s="241"/>
      <c r="GW762" s="241"/>
      <c r="GX762" s="241"/>
      <c r="GY762" s="241"/>
      <c r="GZ762" s="241"/>
      <c r="HA762" s="241"/>
      <c r="HB762" s="241"/>
      <c r="HC762" s="241"/>
      <c r="HD762" s="241"/>
      <c r="HE762" s="241"/>
      <c r="HF762" s="241"/>
    </row>
    <row r="763" spans="1:214" s="299" customFormat="1" ht="15" customHeight="1">
      <c r="A763" s="240"/>
      <c r="B763" s="241"/>
      <c r="C763" s="241"/>
      <c r="D763" s="241"/>
      <c r="E763" s="241"/>
      <c r="F763" s="241"/>
      <c r="G763" s="241"/>
      <c r="H763" s="241"/>
      <c r="I763" s="241"/>
      <c r="J763" s="241"/>
      <c r="K763" s="241"/>
      <c r="L763" s="241"/>
      <c r="M763" s="241"/>
      <c r="N763" s="241"/>
      <c r="O763" s="241"/>
      <c r="P763" s="241"/>
      <c r="Q763" s="241"/>
      <c r="R763" s="241"/>
      <c r="S763" s="241"/>
      <c r="T763" s="241"/>
      <c r="U763" s="241" t="s">
        <v>945</v>
      </c>
      <c r="V763" s="241"/>
      <c r="W763" s="241"/>
      <c r="X763" s="241"/>
      <c r="Y763" s="241"/>
      <c r="Z763" s="241"/>
      <c r="AA763" s="241"/>
      <c r="AB763" s="241"/>
      <c r="AC763" s="241" t="s">
        <v>350</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c r="CJ763" s="241"/>
      <c r="CK763" s="241"/>
      <c r="CL763" s="241"/>
      <c r="CM763" s="241"/>
      <c r="CN763" s="241"/>
      <c r="CO763" s="241"/>
      <c r="CP763" s="241"/>
      <c r="CQ763" s="241"/>
      <c r="CR763" s="241"/>
      <c r="CS763" s="241"/>
      <c r="CT763" s="241"/>
      <c r="CU763" s="241"/>
      <c r="CV763" s="241"/>
      <c r="CW763" s="241"/>
      <c r="CX763" s="241"/>
      <c r="CY763" s="241"/>
      <c r="CZ763" s="241"/>
      <c r="DA763" s="241"/>
      <c r="DB763" s="241"/>
      <c r="DC763" s="241"/>
      <c r="DD763" s="241"/>
      <c r="DE763" s="241"/>
      <c r="DF763" s="241"/>
      <c r="DG763" s="241"/>
      <c r="DH763" s="241"/>
      <c r="DI763" s="241"/>
      <c r="DJ763" s="241"/>
      <c r="DK763" s="241"/>
      <c r="DL763" s="241"/>
      <c r="DM763" s="241"/>
      <c r="DN763" s="241"/>
      <c r="DO763" s="241"/>
      <c r="DP763" s="241"/>
      <c r="DQ763" s="241"/>
      <c r="DR763" s="241"/>
      <c r="DS763" s="241"/>
      <c r="DT763" s="241"/>
      <c r="DU763" s="241"/>
      <c r="DV763" s="241"/>
      <c r="DW763" s="241"/>
      <c r="DX763" s="241"/>
      <c r="DY763" s="241"/>
      <c r="DZ763" s="241"/>
      <c r="EA763" s="241"/>
      <c r="EB763" s="241"/>
      <c r="EC763" s="241"/>
      <c r="ED763" s="241"/>
      <c r="EE763" s="241"/>
      <c r="EF763" s="241"/>
      <c r="EG763" s="241"/>
      <c r="EH763" s="241"/>
      <c r="EI763" s="241"/>
      <c r="EJ763" s="241"/>
      <c r="EK763" s="241"/>
      <c r="EL763" s="241"/>
      <c r="EM763" s="241"/>
      <c r="EN763" s="241"/>
      <c r="EO763" s="241"/>
      <c r="EP763" s="241"/>
      <c r="EQ763" s="241"/>
      <c r="ER763" s="241"/>
      <c r="ES763" s="241"/>
      <c r="ET763" s="241"/>
      <c r="EU763" s="241"/>
      <c r="EV763" s="241"/>
      <c r="EW763" s="241"/>
      <c r="EX763" s="241"/>
      <c r="EY763" s="241"/>
      <c r="EZ763" s="241"/>
      <c r="FA763" s="241"/>
      <c r="FB763" s="241"/>
      <c r="FC763" s="241"/>
      <c r="FD763" s="241"/>
      <c r="FE763" s="241"/>
      <c r="FF763" s="241"/>
      <c r="FG763" s="241"/>
      <c r="FH763" s="241"/>
      <c r="FI763" s="241"/>
      <c r="FJ763" s="241"/>
      <c r="FK763" s="241"/>
      <c r="FL763" s="241"/>
      <c r="FM763" s="241"/>
      <c r="FN763" s="241"/>
      <c r="FO763" s="241"/>
      <c r="FP763" s="241"/>
      <c r="FQ763" s="241"/>
      <c r="FR763" s="241"/>
      <c r="FS763" s="241"/>
      <c r="FT763" s="241"/>
      <c r="FU763" s="241"/>
      <c r="FV763" s="241"/>
      <c r="FW763" s="241"/>
      <c r="FX763" s="241"/>
      <c r="FY763" s="241"/>
      <c r="FZ763" s="241"/>
      <c r="GA763" s="241"/>
      <c r="GB763" s="241"/>
      <c r="GC763" s="241"/>
      <c r="GD763" s="241"/>
      <c r="GE763" s="241"/>
      <c r="GF763" s="241"/>
      <c r="GG763" s="241"/>
      <c r="GH763" s="241"/>
      <c r="GI763" s="241"/>
      <c r="GJ763" s="241"/>
      <c r="GK763" s="241"/>
      <c r="GL763" s="241"/>
      <c r="GM763" s="241"/>
      <c r="GN763" s="241"/>
      <c r="GO763" s="241"/>
      <c r="GP763" s="241"/>
      <c r="GQ763" s="241"/>
      <c r="GR763" s="241"/>
      <c r="GS763" s="241"/>
      <c r="GT763" s="241"/>
      <c r="GU763" s="241"/>
      <c r="GV763" s="241"/>
      <c r="GW763" s="241"/>
      <c r="GX763" s="241"/>
      <c r="GY763" s="241"/>
      <c r="GZ763" s="241"/>
      <c r="HA763" s="241"/>
      <c r="HB763" s="241"/>
      <c r="HC763" s="241"/>
      <c r="HD763" s="241"/>
      <c r="HE763" s="241"/>
      <c r="HF763" s="241"/>
    </row>
    <row r="764" spans="1:214" s="299" customFormat="1" ht="15" customHeight="1">
      <c r="A764" s="240"/>
      <c r="B764" s="241"/>
      <c r="C764" s="241"/>
      <c r="D764" s="241"/>
      <c r="E764" s="241"/>
      <c r="F764" s="241"/>
      <c r="G764" s="241"/>
      <c r="H764" s="241"/>
      <c r="I764" s="241"/>
      <c r="J764" s="241"/>
      <c r="K764" s="241"/>
      <c r="L764" s="241"/>
      <c r="M764" s="241"/>
      <c r="N764" s="241"/>
      <c r="O764" s="241"/>
      <c r="P764" s="241"/>
      <c r="Q764" s="241"/>
      <c r="R764" s="241"/>
      <c r="S764" s="241"/>
      <c r="T764" s="241"/>
      <c r="U764" s="241" t="s">
        <v>946</v>
      </c>
      <c r="V764" s="241"/>
      <c r="W764" s="241"/>
      <c r="X764" s="241"/>
      <c r="Y764" s="241"/>
      <c r="Z764" s="241"/>
      <c r="AA764" s="241"/>
      <c r="AB764" s="241"/>
      <c r="AC764" s="241" t="s">
        <v>313</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c r="CJ764" s="241"/>
      <c r="CK764" s="241"/>
      <c r="CL764" s="241"/>
      <c r="CM764" s="241"/>
      <c r="CN764" s="241"/>
      <c r="CO764" s="241"/>
      <c r="CP764" s="241"/>
      <c r="CQ764" s="241"/>
      <c r="CR764" s="241"/>
      <c r="CS764" s="241"/>
      <c r="CT764" s="241"/>
      <c r="CU764" s="241"/>
      <c r="CV764" s="241"/>
      <c r="CW764" s="241"/>
      <c r="CX764" s="241"/>
      <c r="CY764" s="241"/>
      <c r="CZ764" s="241"/>
      <c r="DA764" s="241"/>
      <c r="DB764" s="241"/>
      <c r="DC764" s="241"/>
      <c r="DD764" s="241"/>
      <c r="DE764" s="241"/>
      <c r="DF764" s="241"/>
      <c r="DG764" s="241"/>
      <c r="DH764" s="241"/>
      <c r="DI764" s="241"/>
      <c r="DJ764" s="241"/>
      <c r="DK764" s="241"/>
      <c r="DL764" s="241"/>
      <c r="DM764" s="241"/>
      <c r="DN764" s="241"/>
      <c r="DO764" s="241"/>
      <c r="DP764" s="241"/>
      <c r="DQ764" s="241"/>
      <c r="DR764" s="241"/>
      <c r="DS764" s="241"/>
      <c r="DT764" s="241"/>
      <c r="DU764" s="241"/>
      <c r="DV764" s="241"/>
      <c r="DW764" s="241"/>
      <c r="DX764" s="241"/>
      <c r="DY764" s="241"/>
      <c r="DZ764" s="241"/>
      <c r="EA764" s="241"/>
      <c r="EB764" s="241"/>
      <c r="EC764" s="241"/>
      <c r="ED764" s="241"/>
      <c r="EE764" s="241"/>
      <c r="EF764" s="241"/>
      <c r="EG764" s="241"/>
      <c r="EH764" s="241"/>
      <c r="EI764" s="241"/>
      <c r="EJ764" s="241"/>
      <c r="EK764" s="241"/>
      <c r="EL764" s="241"/>
      <c r="EM764" s="241"/>
      <c r="EN764" s="241"/>
      <c r="EO764" s="241"/>
      <c r="EP764" s="241"/>
      <c r="EQ764" s="241"/>
      <c r="ER764" s="241"/>
      <c r="ES764" s="241"/>
      <c r="ET764" s="241"/>
      <c r="EU764" s="241"/>
      <c r="EV764" s="241"/>
      <c r="EW764" s="241"/>
      <c r="EX764" s="241"/>
      <c r="EY764" s="241"/>
      <c r="EZ764" s="241"/>
      <c r="FA764" s="241"/>
      <c r="FB764" s="241"/>
      <c r="FC764" s="241"/>
      <c r="FD764" s="241"/>
      <c r="FE764" s="241"/>
      <c r="FF764" s="241"/>
      <c r="FG764" s="241"/>
      <c r="FH764" s="241"/>
      <c r="FI764" s="241"/>
      <c r="FJ764" s="241"/>
      <c r="FK764" s="241"/>
      <c r="FL764" s="241"/>
      <c r="FM764" s="241"/>
      <c r="FN764" s="241"/>
      <c r="FO764" s="241"/>
      <c r="FP764" s="241"/>
      <c r="FQ764" s="241"/>
      <c r="FR764" s="241"/>
      <c r="FS764" s="241"/>
      <c r="FT764" s="241"/>
      <c r="FU764" s="241"/>
      <c r="FV764" s="241"/>
      <c r="FW764" s="241"/>
      <c r="FX764" s="241"/>
      <c r="FY764" s="241"/>
      <c r="FZ764" s="241"/>
      <c r="GA764" s="241"/>
      <c r="GB764" s="241"/>
      <c r="GC764" s="241"/>
      <c r="GD764" s="241"/>
      <c r="GE764" s="241"/>
      <c r="GF764" s="241"/>
      <c r="GG764" s="241"/>
      <c r="GH764" s="241"/>
      <c r="GI764" s="241"/>
      <c r="GJ764" s="241"/>
      <c r="GK764" s="241"/>
      <c r="GL764" s="241"/>
      <c r="GM764" s="241"/>
      <c r="GN764" s="241"/>
      <c r="GO764" s="241"/>
      <c r="GP764" s="241"/>
      <c r="GQ764" s="241"/>
      <c r="GR764" s="241"/>
      <c r="GS764" s="241"/>
      <c r="GT764" s="241"/>
      <c r="GU764" s="241"/>
      <c r="GV764" s="241"/>
      <c r="GW764" s="241"/>
      <c r="GX764" s="241"/>
      <c r="GY764" s="241"/>
      <c r="GZ764" s="241"/>
      <c r="HA764" s="241"/>
      <c r="HB764" s="241"/>
      <c r="HC764" s="241"/>
      <c r="HD764" s="241"/>
      <c r="HE764" s="241"/>
      <c r="HF764" s="241"/>
    </row>
    <row r="765" spans="1:214" s="299" customFormat="1" ht="15" customHeight="1">
      <c r="A765" s="240"/>
      <c r="B765" s="241"/>
      <c r="C765" s="241"/>
      <c r="D765" s="241"/>
      <c r="E765" s="241"/>
      <c r="F765" s="241"/>
      <c r="G765" s="241"/>
      <c r="H765" s="241"/>
      <c r="I765" s="241"/>
      <c r="J765" s="241"/>
      <c r="K765" s="241"/>
      <c r="L765" s="241"/>
      <c r="M765" s="241"/>
      <c r="N765" s="241"/>
      <c r="O765" s="241"/>
      <c r="P765" s="241"/>
      <c r="Q765" s="241"/>
      <c r="R765" s="241"/>
      <c r="S765" s="241"/>
      <c r="T765" s="241"/>
      <c r="U765" s="241" t="s">
        <v>947</v>
      </c>
      <c r="V765" s="241"/>
      <c r="W765" s="241"/>
      <c r="X765" s="241"/>
      <c r="Y765" s="241"/>
      <c r="Z765" s="241"/>
      <c r="AA765" s="241"/>
      <c r="AB765" s="241"/>
      <c r="AC765" s="241" t="s">
        <v>309</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c r="CJ765" s="241"/>
      <c r="CK765" s="241"/>
      <c r="CL765" s="241"/>
      <c r="CM765" s="241"/>
      <c r="CN765" s="241"/>
      <c r="CO765" s="241"/>
      <c r="CP765" s="241"/>
      <c r="CQ765" s="241"/>
      <c r="CR765" s="241"/>
      <c r="CS765" s="241"/>
      <c r="CT765" s="241"/>
      <c r="CU765" s="241"/>
      <c r="CV765" s="241"/>
      <c r="CW765" s="241"/>
      <c r="CX765" s="241"/>
      <c r="CY765" s="241"/>
      <c r="CZ765" s="241"/>
      <c r="DA765" s="241"/>
      <c r="DB765" s="241"/>
      <c r="DC765" s="241"/>
      <c r="DD765" s="241"/>
      <c r="DE765" s="241"/>
      <c r="DF765" s="241"/>
      <c r="DG765" s="241"/>
      <c r="DH765" s="241"/>
      <c r="DI765" s="241"/>
      <c r="DJ765" s="241"/>
      <c r="DK765" s="241"/>
      <c r="DL765" s="241"/>
      <c r="DM765" s="241"/>
      <c r="DN765" s="241"/>
      <c r="DO765" s="241"/>
      <c r="DP765" s="241"/>
      <c r="DQ765" s="241"/>
      <c r="DR765" s="241"/>
      <c r="DS765" s="241"/>
      <c r="DT765" s="241"/>
      <c r="DU765" s="241"/>
      <c r="DV765" s="241"/>
      <c r="DW765" s="241"/>
      <c r="DX765" s="241"/>
      <c r="DY765" s="241"/>
      <c r="DZ765" s="241"/>
      <c r="EA765" s="241"/>
      <c r="EB765" s="241"/>
      <c r="EC765" s="241"/>
      <c r="ED765" s="241"/>
      <c r="EE765" s="241"/>
      <c r="EF765" s="241"/>
      <c r="EG765" s="241"/>
      <c r="EH765" s="241"/>
      <c r="EI765" s="241"/>
      <c r="EJ765" s="241"/>
      <c r="EK765" s="241"/>
      <c r="EL765" s="241"/>
      <c r="EM765" s="241"/>
      <c r="EN765" s="241"/>
      <c r="EO765" s="241"/>
      <c r="EP765" s="241"/>
      <c r="EQ765" s="241"/>
      <c r="ER765" s="241"/>
      <c r="ES765" s="241"/>
      <c r="ET765" s="241"/>
      <c r="EU765" s="241"/>
      <c r="EV765" s="241"/>
      <c r="EW765" s="241"/>
      <c r="EX765" s="241"/>
      <c r="EY765" s="241"/>
      <c r="EZ765" s="241"/>
      <c r="FA765" s="241"/>
      <c r="FB765" s="241"/>
      <c r="FC765" s="241"/>
      <c r="FD765" s="241"/>
      <c r="FE765" s="241"/>
      <c r="FF765" s="241"/>
      <c r="FG765" s="241"/>
      <c r="FH765" s="241"/>
      <c r="FI765" s="241"/>
      <c r="FJ765" s="241"/>
      <c r="FK765" s="241"/>
      <c r="FL765" s="241"/>
      <c r="FM765" s="241"/>
      <c r="FN765" s="241"/>
      <c r="FO765" s="241"/>
      <c r="FP765" s="241"/>
      <c r="FQ765" s="241"/>
      <c r="FR765" s="241"/>
      <c r="FS765" s="241"/>
      <c r="FT765" s="241"/>
      <c r="FU765" s="241"/>
      <c r="FV765" s="241"/>
      <c r="FW765" s="241"/>
      <c r="FX765" s="241"/>
      <c r="FY765" s="241"/>
      <c r="FZ765" s="241"/>
      <c r="GA765" s="241"/>
      <c r="GB765" s="241"/>
      <c r="GC765" s="241"/>
      <c r="GD765" s="241"/>
      <c r="GE765" s="241"/>
      <c r="GF765" s="241"/>
      <c r="GG765" s="241"/>
      <c r="GH765" s="241"/>
      <c r="GI765" s="241"/>
      <c r="GJ765" s="241"/>
      <c r="GK765" s="241"/>
      <c r="GL765" s="241"/>
      <c r="GM765" s="241"/>
      <c r="GN765" s="241"/>
      <c r="GO765" s="241"/>
      <c r="GP765" s="241"/>
      <c r="GQ765" s="241"/>
      <c r="GR765" s="241"/>
      <c r="GS765" s="241"/>
      <c r="GT765" s="241"/>
      <c r="GU765" s="241"/>
      <c r="GV765" s="241"/>
      <c r="GW765" s="241"/>
      <c r="GX765" s="241"/>
      <c r="GY765" s="241"/>
      <c r="GZ765" s="241"/>
      <c r="HA765" s="241"/>
      <c r="HB765" s="241"/>
      <c r="HC765" s="241"/>
      <c r="HD765" s="241"/>
      <c r="HE765" s="241"/>
      <c r="HF765" s="241"/>
    </row>
    <row r="766" spans="1:214" s="299" customFormat="1" ht="15" customHeight="1">
      <c r="A766" s="240"/>
      <c r="B766" s="241"/>
      <c r="C766" s="241"/>
      <c r="D766" s="241"/>
      <c r="E766" s="241"/>
      <c r="F766" s="241"/>
      <c r="G766" s="241"/>
      <c r="H766" s="241"/>
      <c r="I766" s="241"/>
      <c r="J766" s="241"/>
      <c r="K766" s="241"/>
      <c r="L766" s="241"/>
      <c r="M766" s="241"/>
      <c r="N766" s="241"/>
      <c r="O766" s="241"/>
      <c r="P766" s="241"/>
      <c r="Q766" s="241"/>
      <c r="R766" s="241"/>
      <c r="S766" s="241"/>
      <c r="T766" s="241"/>
      <c r="U766" s="241" t="s">
        <v>948</v>
      </c>
      <c r="V766" s="241"/>
      <c r="W766" s="241"/>
      <c r="X766" s="241"/>
      <c r="Y766" s="241"/>
      <c r="Z766" s="241"/>
      <c r="AA766" s="241"/>
      <c r="AB766" s="241"/>
      <c r="AC766" s="241" t="s">
        <v>386</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c r="CJ766" s="241"/>
      <c r="CK766" s="241"/>
      <c r="CL766" s="241"/>
      <c r="CM766" s="241"/>
      <c r="CN766" s="241"/>
      <c r="CO766" s="241"/>
      <c r="CP766" s="241"/>
      <c r="CQ766" s="241"/>
      <c r="CR766" s="241"/>
      <c r="CS766" s="241"/>
      <c r="CT766" s="241"/>
      <c r="CU766" s="241"/>
      <c r="CV766" s="241"/>
      <c r="CW766" s="241"/>
      <c r="CX766" s="241"/>
      <c r="CY766" s="241"/>
      <c r="CZ766" s="241"/>
      <c r="DA766" s="241"/>
      <c r="DB766" s="241"/>
      <c r="DC766" s="241"/>
      <c r="DD766" s="241"/>
      <c r="DE766" s="241"/>
      <c r="DF766" s="241"/>
      <c r="DG766" s="241"/>
      <c r="DH766" s="241"/>
      <c r="DI766" s="241"/>
      <c r="DJ766" s="241"/>
      <c r="DK766" s="241"/>
      <c r="DL766" s="241"/>
      <c r="DM766" s="241"/>
      <c r="DN766" s="241"/>
      <c r="DO766" s="241"/>
      <c r="DP766" s="241"/>
      <c r="DQ766" s="241"/>
      <c r="DR766" s="241"/>
      <c r="DS766" s="241"/>
      <c r="DT766" s="241"/>
      <c r="DU766" s="241"/>
      <c r="DV766" s="241"/>
      <c r="DW766" s="241"/>
      <c r="DX766" s="241"/>
      <c r="DY766" s="241"/>
      <c r="DZ766" s="241"/>
      <c r="EA766" s="241"/>
      <c r="EB766" s="241"/>
      <c r="EC766" s="241"/>
      <c r="ED766" s="241"/>
      <c r="EE766" s="241"/>
      <c r="EF766" s="241"/>
      <c r="EG766" s="241"/>
      <c r="EH766" s="241"/>
      <c r="EI766" s="241"/>
      <c r="EJ766" s="241"/>
      <c r="EK766" s="241"/>
      <c r="EL766" s="241"/>
      <c r="EM766" s="241"/>
      <c r="EN766" s="241"/>
      <c r="EO766" s="241"/>
      <c r="EP766" s="241"/>
      <c r="EQ766" s="241"/>
      <c r="ER766" s="241"/>
      <c r="ES766" s="241"/>
      <c r="ET766" s="241"/>
      <c r="EU766" s="241"/>
      <c r="EV766" s="241"/>
      <c r="EW766" s="241"/>
      <c r="EX766" s="241"/>
      <c r="EY766" s="241"/>
      <c r="EZ766" s="241"/>
      <c r="FA766" s="241"/>
      <c r="FB766" s="241"/>
      <c r="FC766" s="241"/>
      <c r="FD766" s="241"/>
      <c r="FE766" s="241"/>
      <c r="FF766" s="241"/>
      <c r="FG766" s="241"/>
      <c r="FH766" s="241"/>
      <c r="FI766" s="241"/>
      <c r="FJ766" s="241"/>
      <c r="FK766" s="241"/>
      <c r="FL766" s="241"/>
      <c r="FM766" s="241"/>
      <c r="FN766" s="241"/>
      <c r="FO766" s="241"/>
      <c r="FP766" s="241"/>
      <c r="FQ766" s="241"/>
      <c r="FR766" s="241"/>
      <c r="FS766" s="241"/>
      <c r="FT766" s="241"/>
      <c r="FU766" s="241"/>
      <c r="FV766" s="241"/>
      <c r="FW766" s="241"/>
      <c r="FX766" s="241"/>
      <c r="FY766" s="241"/>
      <c r="FZ766" s="241"/>
      <c r="GA766" s="241"/>
      <c r="GB766" s="241"/>
      <c r="GC766" s="241"/>
      <c r="GD766" s="241"/>
      <c r="GE766" s="241"/>
      <c r="GF766" s="241"/>
      <c r="GG766" s="241"/>
      <c r="GH766" s="241"/>
      <c r="GI766" s="241"/>
      <c r="GJ766" s="241"/>
      <c r="GK766" s="241"/>
      <c r="GL766" s="241"/>
      <c r="GM766" s="241"/>
      <c r="GN766" s="241"/>
      <c r="GO766" s="241"/>
      <c r="GP766" s="241"/>
      <c r="GQ766" s="241"/>
      <c r="GR766" s="241"/>
      <c r="GS766" s="241"/>
      <c r="GT766" s="241"/>
      <c r="GU766" s="241"/>
      <c r="GV766" s="241"/>
      <c r="GW766" s="241"/>
      <c r="GX766" s="241"/>
      <c r="GY766" s="241"/>
      <c r="GZ766" s="241"/>
      <c r="HA766" s="241"/>
      <c r="HB766" s="241"/>
      <c r="HC766" s="241"/>
      <c r="HD766" s="241"/>
      <c r="HE766" s="241"/>
      <c r="HF766" s="241"/>
    </row>
    <row r="767" spans="1:214" s="299" customFormat="1" ht="15" customHeight="1">
      <c r="A767" s="240"/>
      <c r="B767" s="241"/>
      <c r="C767" s="241"/>
      <c r="D767" s="241"/>
      <c r="E767" s="241"/>
      <c r="F767" s="241"/>
      <c r="G767" s="241"/>
      <c r="H767" s="241"/>
      <c r="I767" s="241"/>
      <c r="J767" s="241"/>
      <c r="K767" s="241"/>
      <c r="L767" s="241"/>
      <c r="M767" s="241"/>
      <c r="N767" s="241"/>
      <c r="O767" s="241"/>
      <c r="P767" s="241"/>
      <c r="Q767" s="241"/>
      <c r="R767" s="241"/>
      <c r="S767" s="241"/>
      <c r="T767" s="241"/>
      <c r="U767" s="241" t="s">
        <v>949</v>
      </c>
      <c r="V767" s="241"/>
      <c r="W767" s="241"/>
      <c r="X767" s="241"/>
      <c r="Y767" s="241"/>
      <c r="Z767" s="241"/>
      <c r="AA767" s="241"/>
      <c r="AB767" s="241"/>
      <c r="AC767" s="241" t="s">
        <v>316</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CM767" s="241"/>
      <c r="CN767" s="241"/>
      <c r="CO767" s="241"/>
      <c r="CP767" s="241"/>
      <c r="CQ767" s="241"/>
      <c r="CR767" s="241"/>
      <c r="CS767" s="241"/>
      <c r="CT767" s="241"/>
      <c r="CU767" s="241"/>
      <c r="CV767" s="241"/>
      <c r="CW767" s="241"/>
      <c r="CX767" s="241"/>
      <c r="CY767" s="241"/>
      <c r="CZ767" s="241"/>
      <c r="DA767" s="241"/>
      <c r="DB767" s="241"/>
      <c r="DC767" s="241"/>
      <c r="DD767" s="241"/>
      <c r="DE767" s="241"/>
      <c r="DF767" s="241"/>
      <c r="DG767" s="241"/>
      <c r="DH767" s="241"/>
      <c r="DI767" s="241"/>
      <c r="DJ767" s="241"/>
      <c r="DK767" s="241"/>
      <c r="DL767" s="241"/>
      <c r="DM767" s="241"/>
      <c r="DN767" s="241"/>
      <c r="DO767" s="241"/>
      <c r="DP767" s="241"/>
      <c r="DQ767" s="241"/>
      <c r="DR767" s="241"/>
      <c r="DS767" s="241"/>
      <c r="DT767" s="241"/>
      <c r="DU767" s="241"/>
      <c r="DV767" s="241"/>
      <c r="DW767" s="241"/>
      <c r="DX767" s="241"/>
      <c r="DY767" s="241"/>
      <c r="DZ767" s="241"/>
      <c r="EA767" s="241"/>
      <c r="EB767" s="241"/>
      <c r="EC767" s="241"/>
      <c r="ED767" s="241"/>
      <c r="EE767" s="241"/>
      <c r="EF767" s="241"/>
      <c r="EG767" s="241"/>
      <c r="EH767" s="241"/>
      <c r="EI767" s="241"/>
      <c r="EJ767" s="241"/>
      <c r="EK767" s="241"/>
      <c r="EL767" s="241"/>
      <c r="EM767" s="241"/>
      <c r="EN767" s="241"/>
      <c r="EO767" s="241"/>
      <c r="EP767" s="241"/>
      <c r="EQ767" s="241"/>
      <c r="ER767" s="241"/>
      <c r="ES767" s="241"/>
      <c r="ET767" s="241"/>
      <c r="EU767" s="241"/>
      <c r="EV767" s="241"/>
      <c r="EW767" s="241"/>
      <c r="EX767" s="241"/>
      <c r="EY767" s="241"/>
      <c r="EZ767" s="241"/>
      <c r="FA767" s="241"/>
      <c r="FB767" s="241"/>
      <c r="FC767" s="241"/>
      <c r="FD767" s="241"/>
      <c r="FE767" s="241"/>
      <c r="FF767" s="241"/>
      <c r="FG767" s="241"/>
      <c r="FH767" s="241"/>
      <c r="FI767" s="241"/>
      <c r="FJ767" s="241"/>
      <c r="FK767" s="241"/>
      <c r="FL767" s="241"/>
      <c r="FM767" s="241"/>
      <c r="FN767" s="241"/>
      <c r="FO767" s="241"/>
      <c r="FP767" s="241"/>
      <c r="FQ767" s="241"/>
      <c r="FR767" s="241"/>
      <c r="FS767" s="241"/>
      <c r="FT767" s="241"/>
      <c r="FU767" s="241"/>
      <c r="FV767" s="241"/>
      <c r="FW767" s="241"/>
      <c r="FX767" s="241"/>
      <c r="FY767" s="241"/>
      <c r="FZ767" s="241"/>
      <c r="GA767" s="241"/>
      <c r="GB767" s="241"/>
      <c r="GC767" s="241"/>
      <c r="GD767" s="241"/>
      <c r="GE767" s="241"/>
      <c r="GF767" s="241"/>
      <c r="GG767" s="241"/>
      <c r="GH767" s="241"/>
      <c r="GI767" s="241"/>
      <c r="GJ767" s="241"/>
      <c r="GK767" s="241"/>
      <c r="GL767" s="241"/>
      <c r="GM767" s="241"/>
      <c r="GN767" s="241"/>
      <c r="GO767" s="241"/>
      <c r="GP767" s="241"/>
      <c r="GQ767" s="241"/>
      <c r="GR767" s="241"/>
      <c r="GS767" s="241"/>
      <c r="GT767" s="241"/>
      <c r="GU767" s="241"/>
      <c r="GV767" s="241"/>
      <c r="GW767" s="241"/>
      <c r="GX767" s="241"/>
      <c r="GY767" s="241"/>
      <c r="GZ767" s="241"/>
      <c r="HA767" s="241"/>
      <c r="HB767" s="241"/>
      <c r="HC767" s="241"/>
      <c r="HD767" s="241"/>
      <c r="HE767" s="241"/>
      <c r="HF767" s="241"/>
    </row>
    <row r="768" spans="1:214" s="299" customFormat="1" ht="15" customHeight="1">
      <c r="A768" s="240"/>
      <c r="B768" s="241"/>
      <c r="C768" s="241"/>
      <c r="D768" s="241"/>
      <c r="E768" s="241"/>
      <c r="F768" s="241"/>
      <c r="G768" s="241"/>
      <c r="H768" s="241"/>
      <c r="I768" s="241"/>
      <c r="J768" s="241"/>
      <c r="K768" s="241"/>
      <c r="L768" s="241"/>
      <c r="M768" s="241"/>
      <c r="N768" s="241"/>
      <c r="O768" s="241"/>
      <c r="P768" s="241"/>
      <c r="Q768" s="241"/>
      <c r="R768" s="241"/>
      <c r="S768" s="241"/>
      <c r="T768" s="241"/>
      <c r="U768" s="241" t="s">
        <v>950</v>
      </c>
      <c r="V768" s="241"/>
      <c r="W768" s="241"/>
      <c r="X768" s="241"/>
      <c r="Y768" s="241"/>
      <c r="Z768" s="241"/>
      <c r="AA768" s="241"/>
      <c r="AB768" s="241"/>
      <c r="AC768" s="241" t="s">
        <v>313</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CM768" s="241"/>
      <c r="CN768" s="241"/>
      <c r="CO768" s="241"/>
      <c r="CP768" s="241"/>
      <c r="CQ768" s="241"/>
      <c r="CR768" s="241"/>
      <c r="CS768" s="241"/>
      <c r="CT768" s="241"/>
      <c r="CU768" s="241"/>
      <c r="CV768" s="241"/>
      <c r="CW768" s="241"/>
      <c r="CX768" s="241"/>
      <c r="CY768" s="241"/>
      <c r="CZ768" s="241"/>
      <c r="DA768" s="241"/>
      <c r="DB768" s="241"/>
      <c r="DC768" s="241"/>
      <c r="DD768" s="241"/>
      <c r="DE768" s="241"/>
      <c r="DF768" s="241"/>
      <c r="DG768" s="241"/>
      <c r="DH768" s="241"/>
      <c r="DI768" s="241"/>
      <c r="DJ768" s="241"/>
      <c r="DK768" s="241"/>
      <c r="DL768" s="241"/>
      <c r="DM768" s="241"/>
      <c r="DN768" s="241"/>
      <c r="DO768" s="241"/>
      <c r="DP768" s="241"/>
      <c r="DQ768" s="241"/>
      <c r="DR768" s="241"/>
      <c r="DS768" s="241"/>
      <c r="DT768" s="241"/>
      <c r="DU768" s="241"/>
      <c r="DV768" s="241"/>
      <c r="DW768" s="241"/>
      <c r="DX768" s="241"/>
      <c r="DY768" s="241"/>
      <c r="DZ768" s="241"/>
      <c r="EA768" s="241"/>
      <c r="EB768" s="241"/>
      <c r="EC768" s="241"/>
      <c r="ED768" s="241"/>
      <c r="EE768" s="241"/>
      <c r="EF768" s="241"/>
      <c r="EG768" s="241"/>
      <c r="EH768" s="241"/>
      <c r="EI768" s="241"/>
      <c r="EJ768" s="241"/>
      <c r="EK768" s="241"/>
      <c r="EL768" s="241"/>
      <c r="EM768" s="241"/>
      <c r="EN768" s="241"/>
      <c r="EO768" s="241"/>
      <c r="EP768" s="241"/>
      <c r="EQ768" s="241"/>
      <c r="ER768" s="241"/>
      <c r="ES768" s="241"/>
      <c r="ET768" s="241"/>
      <c r="EU768" s="241"/>
      <c r="EV768" s="241"/>
      <c r="EW768" s="241"/>
      <c r="EX768" s="241"/>
      <c r="EY768" s="241"/>
      <c r="EZ768" s="241"/>
      <c r="FA768" s="241"/>
      <c r="FB768" s="241"/>
      <c r="FC768" s="241"/>
      <c r="FD768" s="241"/>
      <c r="FE768" s="241"/>
      <c r="FF768" s="241"/>
      <c r="FG768" s="241"/>
      <c r="FH768" s="241"/>
      <c r="FI768" s="241"/>
      <c r="FJ768" s="241"/>
      <c r="FK768" s="241"/>
      <c r="FL768" s="241"/>
      <c r="FM768" s="241"/>
      <c r="FN768" s="241"/>
      <c r="FO768" s="241"/>
      <c r="FP768" s="241"/>
      <c r="FQ768" s="241"/>
      <c r="FR768" s="241"/>
      <c r="FS768" s="241"/>
      <c r="FT768" s="241"/>
      <c r="FU768" s="241"/>
      <c r="FV768" s="241"/>
      <c r="FW768" s="241"/>
      <c r="FX768" s="241"/>
      <c r="FY768" s="241"/>
      <c r="FZ768" s="241"/>
      <c r="GA768" s="241"/>
      <c r="GB768" s="241"/>
      <c r="GC768" s="241"/>
      <c r="GD768" s="241"/>
      <c r="GE768" s="241"/>
      <c r="GF768" s="241"/>
      <c r="GG768" s="241"/>
      <c r="GH768" s="241"/>
      <c r="GI768" s="241"/>
      <c r="GJ768" s="241"/>
      <c r="GK768" s="241"/>
      <c r="GL768" s="241"/>
      <c r="GM768" s="241"/>
      <c r="GN768" s="241"/>
      <c r="GO768" s="241"/>
      <c r="GP768" s="241"/>
      <c r="GQ768" s="241"/>
      <c r="GR768" s="241"/>
      <c r="GS768" s="241"/>
      <c r="GT768" s="241"/>
      <c r="GU768" s="241"/>
      <c r="GV768" s="241"/>
      <c r="GW768" s="241"/>
      <c r="GX768" s="241"/>
      <c r="GY768" s="241"/>
      <c r="GZ768" s="241"/>
      <c r="HA768" s="241"/>
      <c r="HB768" s="241"/>
      <c r="HC768" s="241"/>
      <c r="HD768" s="241"/>
      <c r="HE768" s="241"/>
      <c r="HF768" s="241"/>
    </row>
    <row r="769" spans="1:214" s="299" customFormat="1" ht="15" customHeight="1">
      <c r="A769" s="240"/>
      <c r="B769" s="241"/>
      <c r="C769" s="241"/>
      <c r="D769" s="241"/>
      <c r="E769" s="241"/>
      <c r="F769" s="241"/>
      <c r="G769" s="241"/>
      <c r="H769" s="241"/>
      <c r="I769" s="241"/>
      <c r="J769" s="241"/>
      <c r="K769" s="241"/>
      <c r="L769" s="241"/>
      <c r="M769" s="241"/>
      <c r="N769" s="241"/>
      <c r="O769" s="241"/>
      <c r="P769" s="241"/>
      <c r="Q769" s="241"/>
      <c r="R769" s="241"/>
      <c r="S769" s="241"/>
      <c r="T769" s="241"/>
      <c r="U769" s="241" t="s">
        <v>951</v>
      </c>
      <c r="V769" s="241"/>
      <c r="W769" s="241"/>
      <c r="X769" s="241"/>
      <c r="Y769" s="241"/>
      <c r="Z769" s="241"/>
      <c r="AA769" s="241"/>
      <c r="AB769" s="241"/>
      <c r="AC769" s="241" t="s">
        <v>313</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c r="CJ769" s="241"/>
      <c r="CK769" s="241"/>
      <c r="CL769" s="241"/>
      <c r="CM769" s="241"/>
      <c r="CN769" s="241"/>
      <c r="CO769" s="241"/>
      <c r="CP769" s="241"/>
      <c r="CQ769" s="241"/>
      <c r="CR769" s="241"/>
      <c r="CS769" s="241"/>
      <c r="CT769" s="241"/>
      <c r="CU769" s="241"/>
      <c r="CV769" s="241"/>
      <c r="CW769" s="241"/>
      <c r="CX769" s="241"/>
      <c r="CY769" s="241"/>
      <c r="CZ769" s="241"/>
      <c r="DA769" s="241"/>
      <c r="DB769" s="241"/>
      <c r="DC769" s="241"/>
      <c r="DD769" s="241"/>
      <c r="DE769" s="241"/>
      <c r="DF769" s="241"/>
      <c r="DG769" s="241"/>
      <c r="DH769" s="241"/>
      <c r="DI769" s="241"/>
      <c r="DJ769" s="241"/>
      <c r="DK769" s="241"/>
      <c r="DL769" s="241"/>
      <c r="DM769" s="241"/>
      <c r="DN769" s="241"/>
      <c r="DO769" s="241"/>
      <c r="DP769" s="241"/>
      <c r="DQ769" s="241"/>
      <c r="DR769" s="241"/>
      <c r="DS769" s="241"/>
      <c r="DT769" s="241"/>
      <c r="DU769" s="241"/>
      <c r="DV769" s="241"/>
      <c r="DW769" s="241"/>
      <c r="DX769" s="241"/>
      <c r="DY769" s="241"/>
      <c r="DZ769" s="241"/>
      <c r="EA769" s="241"/>
      <c r="EB769" s="241"/>
      <c r="EC769" s="241"/>
      <c r="ED769" s="241"/>
      <c r="EE769" s="241"/>
      <c r="EF769" s="241"/>
      <c r="EG769" s="241"/>
      <c r="EH769" s="241"/>
      <c r="EI769" s="241"/>
      <c r="EJ769" s="241"/>
      <c r="EK769" s="241"/>
      <c r="EL769" s="241"/>
      <c r="EM769" s="241"/>
      <c r="EN769" s="241"/>
      <c r="EO769" s="241"/>
      <c r="EP769" s="241"/>
      <c r="EQ769" s="241"/>
      <c r="ER769" s="241"/>
      <c r="ES769" s="241"/>
      <c r="ET769" s="241"/>
      <c r="EU769" s="241"/>
      <c r="EV769" s="241"/>
      <c r="EW769" s="241"/>
      <c r="EX769" s="241"/>
      <c r="EY769" s="241"/>
      <c r="EZ769" s="241"/>
      <c r="FA769" s="241"/>
      <c r="FB769" s="241"/>
      <c r="FC769" s="241"/>
      <c r="FD769" s="241"/>
      <c r="FE769" s="241"/>
      <c r="FF769" s="241"/>
      <c r="FG769" s="241"/>
      <c r="FH769" s="241"/>
      <c r="FI769" s="241"/>
      <c r="FJ769" s="241"/>
      <c r="FK769" s="241"/>
      <c r="FL769" s="241"/>
      <c r="FM769" s="241"/>
      <c r="FN769" s="241"/>
      <c r="FO769" s="241"/>
      <c r="FP769" s="241"/>
      <c r="FQ769" s="241"/>
      <c r="FR769" s="241"/>
      <c r="FS769" s="241"/>
      <c r="FT769" s="241"/>
      <c r="FU769" s="241"/>
      <c r="FV769" s="241"/>
      <c r="FW769" s="241"/>
      <c r="FX769" s="241"/>
      <c r="FY769" s="241"/>
      <c r="FZ769" s="241"/>
      <c r="GA769" s="241"/>
      <c r="GB769" s="241"/>
      <c r="GC769" s="241"/>
      <c r="GD769" s="241"/>
      <c r="GE769" s="241"/>
      <c r="GF769" s="241"/>
      <c r="GG769" s="241"/>
      <c r="GH769" s="241"/>
      <c r="GI769" s="241"/>
      <c r="GJ769" s="241"/>
      <c r="GK769" s="241"/>
      <c r="GL769" s="241"/>
      <c r="GM769" s="241"/>
      <c r="GN769" s="241"/>
      <c r="GO769" s="241"/>
      <c r="GP769" s="241"/>
      <c r="GQ769" s="241"/>
      <c r="GR769" s="241"/>
      <c r="GS769" s="241"/>
      <c r="GT769" s="241"/>
      <c r="GU769" s="241"/>
      <c r="GV769" s="241"/>
      <c r="GW769" s="241"/>
      <c r="GX769" s="241"/>
      <c r="GY769" s="241"/>
      <c r="GZ769" s="241"/>
      <c r="HA769" s="241"/>
      <c r="HB769" s="241"/>
      <c r="HC769" s="241"/>
      <c r="HD769" s="241"/>
      <c r="HE769" s="241"/>
      <c r="HF769" s="241"/>
    </row>
    <row r="770" spans="1:214" s="299" customFormat="1" ht="15" customHeight="1">
      <c r="A770" s="240"/>
      <c r="B770" s="241"/>
      <c r="C770" s="241"/>
      <c r="D770" s="241"/>
      <c r="E770" s="241"/>
      <c r="F770" s="241"/>
      <c r="G770" s="241"/>
      <c r="H770" s="241"/>
      <c r="I770" s="241"/>
      <c r="J770" s="241"/>
      <c r="K770" s="241"/>
      <c r="L770" s="241"/>
      <c r="M770" s="241"/>
      <c r="N770" s="241"/>
      <c r="O770" s="241"/>
      <c r="P770" s="241"/>
      <c r="Q770" s="241"/>
      <c r="R770" s="241"/>
      <c r="S770" s="241"/>
      <c r="T770" s="241"/>
      <c r="U770" s="241" t="s">
        <v>952</v>
      </c>
      <c r="V770" s="241"/>
      <c r="W770" s="241"/>
      <c r="X770" s="241"/>
      <c r="Y770" s="241"/>
      <c r="Z770" s="241"/>
      <c r="AA770" s="241"/>
      <c r="AB770" s="241"/>
      <c r="AC770" s="241" t="s">
        <v>322</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c r="EN770" s="241"/>
      <c r="EO770" s="241"/>
      <c r="EP770" s="241"/>
      <c r="EQ770" s="241"/>
      <c r="ER770" s="241"/>
      <c r="ES770" s="241"/>
      <c r="ET770" s="241"/>
      <c r="EU770" s="241"/>
      <c r="EV770" s="241"/>
      <c r="EW770" s="241"/>
      <c r="EX770" s="241"/>
      <c r="EY770" s="241"/>
      <c r="EZ770" s="241"/>
      <c r="FA770" s="241"/>
      <c r="FB770" s="241"/>
      <c r="FC770" s="241"/>
      <c r="FD770" s="241"/>
      <c r="FE770" s="241"/>
      <c r="FF770" s="241"/>
      <c r="FG770" s="241"/>
      <c r="FH770" s="241"/>
      <c r="FI770" s="241"/>
      <c r="FJ770" s="241"/>
      <c r="FK770" s="241"/>
      <c r="FL770" s="241"/>
      <c r="FM770" s="241"/>
      <c r="FN770" s="241"/>
      <c r="FO770" s="241"/>
      <c r="FP770" s="241"/>
      <c r="FQ770" s="241"/>
      <c r="FR770" s="241"/>
      <c r="FS770" s="241"/>
      <c r="FT770" s="241"/>
      <c r="FU770" s="241"/>
      <c r="FV770" s="241"/>
      <c r="FW770" s="241"/>
      <c r="FX770" s="241"/>
      <c r="FY770" s="241"/>
      <c r="FZ770" s="241"/>
      <c r="GA770" s="241"/>
      <c r="GB770" s="241"/>
      <c r="GC770" s="241"/>
      <c r="GD770" s="241"/>
      <c r="GE770" s="241"/>
      <c r="GF770" s="241"/>
      <c r="GG770" s="241"/>
      <c r="GH770" s="241"/>
      <c r="GI770" s="241"/>
      <c r="GJ770" s="241"/>
      <c r="GK770" s="241"/>
      <c r="GL770" s="241"/>
      <c r="GM770" s="241"/>
      <c r="GN770" s="241"/>
      <c r="GO770" s="241"/>
      <c r="GP770" s="241"/>
      <c r="GQ770" s="241"/>
      <c r="GR770" s="241"/>
      <c r="GS770" s="241"/>
      <c r="GT770" s="241"/>
      <c r="GU770" s="241"/>
      <c r="GV770" s="241"/>
      <c r="GW770" s="241"/>
      <c r="GX770" s="241"/>
      <c r="GY770" s="241"/>
      <c r="GZ770" s="241"/>
      <c r="HA770" s="241"/>
      <c r="HB770" s="241"/>
      <c r="HC770" s="241"/>
      <c r="HD770" s="241"/>
      <c r="HE770" s="241"/>
      <c r="HF770" s="241"/>
    </row>
    <row r="771" spans="1:214" s="299" customFormat="1" ht="15" customHeight="1">
      <c r="A771" s="240"/>
      <c r="B771" s="241"/>
      <c r="C771" s="241"/>
      <c r="D771" s="241"/>
      <c r="E771" s="241"/>
      <c r="F771" s="241"/>
      <c r="G771" s="241"/>
      <c r="H771" s="241"/>
      <c r="I771" s="241"/>
      <c r="J771" s="241"/>
      <c r="K771" s="241"/>
      <c r="L771" s="241"/>
      <c r="M771" s="241"/>
      <c r="N771" s="241"/>
      <c r="O771" s="241"/>
      <c r="P771" s="241"/>
      <c r="Q771" s="241"/>
      <c r="R771" s="241"/>
      <c r="S771" s="241"/>
      <c r="T771" s="241"/>
      <c r="U771" s="241" t="s">
        <v>953</v>
      </c>
      <c r="V771" s="241"/>
      <c r="W771" s="241"/>
      <c r="X771" s="241"/>
      <c r="Y771" s="241"/>
      <c r="Z771" s="241"/>
      <c r="AA771" s="241"/>
      <c r="AB771" s="241"/>
      <c r="AC771" s="241" t="s">
        <v>325</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c r="CJ771" s="241"/>
      <c r="CK771" s="241"/>
      <c r="CL771" s="241"/>
      <c r="CM771" s="241"/>
      <c r="CN771" s="241"/>
      <c r="CO771" s="241"/>
      <c r="CP771" s="241"/>
      <c r="CQ771" s="241"/>
      <c r="CR771" s="241"/>
      <c r="CS771" s="241"/>
      <c r="CT771" s="241"/>
      <c r="CU771" s="241"/>
      <c r="CV771" s="241"/>
      <c r="CW771" s="241"/>
      <c r="CX771" s="241"/>
      <c r="CY771" s="241"/>
      <c r="CZ771" s="241"/>
      <c r="DA771" s="241"/>
      <c r="DB771" s="241"/>
      <c r="DC771" s="241"/>
      <c r="DD771" s="241"/>
      <c r="DE771" s="241"/>
      <c r="DF771" s="241"/>
      <c r="DG771" s="241"/>
      <c r="DH771" s="241"/>
      <c r="DI771" s="241"/>
      <c r="DJ771" s="241"/>
      <c r="DK771" s="241"/>
      <c r="DL771" s="241"/>
      <c r="DM771" s="241"/>
      <c r="DN771" s="241"/>
      <c r="DO771" s="241"/>
      <c r="DP771" s="241"/>
      <c r="DQ771" s="241"/>
      <c r="DR771" s="241"/>
      <c r="DS771" s="241"/>
      <c r="DT771" s="241"/>
      <c r="DU771" s="241"/>
      <c r="DV771" s="241"/>
      <c r="DW771" s="241"/>
      <c r="DX771" s="241"/>
      <c r="DY771" s="241"/>
      <c r="DZ771" s="241"/>
      <c r="EA771" s="241"/>
      <c r="EB771" s="241"/>
      <c r="EC771" s="241"/>
      <c r="ED771" s="241"/>
      <c r="EE771" s="241"/>
      <c r="EF771" s="241"/>
      <c r="EG771" s="241"/>
      <c r="EH771" s="241"/>
      <c r="EI771" s="241"/>
      <c r="EJ771" s="241"/>
      <c r="EK771" s="241"/>
      <c r="EL771" s="241"/>
      <c r="EM771" s="241"/>
      <c r="EN771" s="241"/>
      <c r="EO771" s="241"/>
      <c r="EP771" s="241"/>
      <c r="EQ771" s="241"/>
      <c r="ER771" s="241"/>
      <c r="ES771" s="241"/>
      <c r="ET771" s="241"/>
      <c r="EU771" s="241"/>
      <c r="EV771" s="241"/>
      <c r="EW771" s="241"/>
      <c r="EX771" s="241"/>
      <c r="EY771" s="241"/>
      <c r="EZ771" s="241"/>
      <c r="FA771" s="241"/>
      <c r="FB771" s="241"/>
      <c r="FC771" s="241"/>
      <c r="FD771" s="241"/>
      <c r="FE771" s="241"/>
      <c r="FF771" s="241"/>
      <c r="FG771" s="241"/>
      <c r="FH771" s="241"/>
      <c r="FI771" s="241"/>
      <c r="FJ771" s="241"/>
      <c r="FK771" s="241"/>
      <c r="FL771" s="241"/>
      <c r="FM771" s="241"/>
      <c r="FN771" s="241"/>
      <c r="FO771" s="241"/>
      <c r="FP771" s="241"/>
      <c r="FQ771" s="241"/>
      <c r="FR771" s="241"/>
      <c r="FS771" s="241"/>
      <c r="FT771" s="241"/>
      <c r="FU771" s="241"/>
      <c r="FV771" s="241"/>
      <c r="FW771" s="241"/>
      <c r="FX771" s="241"/>
      <c r="FY771" s="241"/>
      <c r="FZ771" s="241"/>
      <c r="GA771" s="241"/>
      <c r="GB771" s="241"/>
      <c r="GC771" s="241"/>
      <c r="GD771" s="241"/>
      <c r="GE771" s="241"/>
      <c r="GF771" s="241"/>
      <c r="GG771" s="241"/>
      <c r="GH771" s="241"/>
      <c r="GI771" s="241"/>
      <c r="GJ771" s="241"/>
      <c r="GK771" s="241"/>
      <c r="GL771" s="241"/>
      <c r="GM771" s="241"/>
      <c r="GN771" s="241"/>
      <c r="GO771" s="241"/>
      <c r="GP771" s="241"/>
      <c r="GQ771" s="241"/>
      <c r="GR771" s="241"/>
      <c r="GS771" s="241"/>
      <c r="GT771" s="241"/>
      <c r="GU771" s="241"/>
      <c r="GV771" s="241"/>
      <c r="GW771" s="241"/>
      <c r="GX771" s="241"/>
      <c r="GY771" s="241"/>
      <c r="GZ771" s="241"/>
      <c r="HA771" s="241"/>
      <c r="HB771" s="241"/>
      <c r="HC771" s="241"/>
      <c r="HD771" s="241"/>
      <c r="HE771" s="241"/>
      <c r="HF771" s="241"/>
    </row>
    <row r="772" spans="1:214" s="299" customFormat="1" ht="15" customHeight="1">
      <c r="A772" s="240"/>
      <c r="B772" s="241"/>
      <c r="C772" s="241"/>
      <c r="D772" s="241"/>
      <c r="E772" s="241"/>
      <c r="F772" s="241"/>
      <c r="G772" s="241"/>
      <c r="H772" s="241"/>
      <c r="I772" s="241"/>
      <c r="J772" s="241"/>
      <c r="K772" s="241"/>
      <c r="L772" s="241"/>
      <c r="M772" s="241"/>
      <c r="N772" s="241"/>
      <c r="O772" s="241"/>
      <c r="P772" s="241"/>
      <c r="Q772" s="241"/>
      <c r="R772" s="241"/>
      <c r="S772" s="241"/>
      <c r="T772" s="241"/>
      <c r="U772" s="241" t="s">
        <v>954</v>
      </c>
      <c r="V772" s="241"/>
      <c r="W772" s="241"/>
      <c r="X772" s="241"/>
      <c r="Y772" s="241"/>
      <c r="Z772" s="241"/>
      <c r="AA772" s="241"/>
      <c r="AB772" s="241"/>
      <c r="AC772" s="241" t="s">
        <v>313</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c r="CJ772" s="241"/>
      <c r="CK772" s="241"/>
      <c r="CL772" s="241"/>
      <c r="CM772" s="241"/>
      <c r="CN772" s="241"/>
      <c r="CO772" s="241"/>
      <c r="CP772" s="241"/>
      <c r="CQ772" s="241"/>
      <c r="CR772" s="241"/>
      <c r="CS772" s="241"/>
      <c r="CT772" s="241"/>
      <c r="CU772" s="241"/>
      <c r="CV772" s="241"/>
      <c r="CW772" s="241"/>
      <c r="CX772" s="241"/>
      <c r="CY772" s="241"/>
      <c r="CZ772" s="241"/>
      <c r="DA772" s="241"/>
      <c r="DB772" s="241"/>
      <c r="DC772" s="241"/>
      <c r="DD772" s="241"/>
      <c r="DE772" s="241"/>
      <c r="DF772" s="241"/>
      <c r="DG772" s="241"/>
      <c r="DH772" s="241"/>
      <c r="DI772" s="241"/>
      <c r="DJ772" s="241"/>
      <c r="DK772" s="241"/>
      <c r="DL772" s="241"/>
      <c r="DM772" s="241"/>
      <c r="DN772" s="241"/>
      <c r="DO772" s="241"/>
      <c r="DP772" s="241"/>
      <c r="DQ772" s="241"/>
      <c r="DR772" s="241"/>
      <c r="DS772" s="241"/>
      <c r="DT772" s="241"/>
      <c r="DU772" s="241"/>
      <c r="DV772" s="241"/>
      <c r="DW772" s="241"/>
      <c r="DX772" s="241"/>
      <c r="DY772" s="241"/>
      <c r="DZ772" s="241"/>
      <c r="EA772" s="241"/>
      <c r="EB772" s="241"/>
      <c r="EC772" s="241"/>
      <c r="ED772" s="241"/>
      <c r="EE772" s="241"/>
      <c r="EF772" s="241"/>
      <c r="EG772" s="241"/>
      <c r="EH772" s="241"/>
      <c r="EI772" s="241"/>
      <c r="EJ772" s="241"/>
      <c r="EK772" s="241"/>
      <c r="EL772" s="241"/>
      <c r="EM772" s="241"/>
      <c r="EN772" s="241"/>
      <c r="EO772" s="241"/>
      <c r="EP772" s="241"/>
      <c r="EQ772" s="241"/>
      <c r="ER772" s="241"/>
      <c r="ES772" s="241"/>
      <c r="ET772" s="241"/>
      <c r="EU772" s="241"/>
      <c r="EV772" s="241"/>
      <c r="EW772" s="241"/>
      <c r="EX772" s="241"/>
      <c r="EY772" s="241"/>
      <c r="EZ772" s="241"/>
      <c r="FA772" s="241"/>
      <c r="FB772" s="241"/>
      <c r="FC772" s="241"/>
      <c r="FD772" s="241"/>
      <c r="FE772" s="241"/>
      <c r="FF772" s="241"/>
      <c r="FG772" s="241"/>
      <c r="FH772" s="241"/>
      <c r="FI772" s="241"/>
      <c r="FJ772" s="241"/>
      <c r="FK772" s="241"/>
      <c r="FL772" s="241"/>
      <c r="FM772" s="241"/>
      <c r="FN772" s="241"/>
      <c r="FO772" s="241"/>
      <c r="FP772" s="241"/>
      <c r="FQ772" s="241"/>
      <c r="FR772" s="241"/>
      <c r="FS772" s="241"/>
      <c r="FT772" s="241"/>
      <c r="FU772" s="241"/>
      <c r="FV772" s="241"/>
      <c r="FW772" s="241"/>
      <c r="FX772" s="241"/>
      <c r="FY772" s="241"/>
      <c r="FZ772" s="241"/>
      <c r="GA772" s="241"/>
      <c r="GB772" s="241"/>
      <c r="GC772" s="241"/>
      <c r="GD772" s="241"/>
      <c r="GE772" s="241"/>
      <c r="GF772" s="241"/>
      <c r="GG772" s="241"/>
      <c r="GH772" s="241"/>
      <c r="GI772" s="241"/>
      <c r="GJ772" s="241"/>
      <c r="GK772" s="241"/>
      <c r="GL772" s="241"/>
      <c r="GM772" s="241"/>
      <c r="GN772" s="241"/>
      <c r="GO772" s="241"/>
      <c r="GP772" s="241"/>
      <c r="GQ772" s="241"/>
      <c r="GR772" s="241"/>
      <c r="GS772" s="241"/>
      <c r="GT772" s="241"/>
      <c r="GU772" s="241"/>
      <c r="GV772" s="241"/>
      <c r="GW772" s="241"/>
      <c r="GX772" s="241"/>
      <c r="GY772" s="241"/>
      <c r="GZ772" s="241"/>
      <c r="HA772" s="241"/>
      <c r="HB772" s="241"/>
      <c r="HC772" s="241"/>
      <c r="HD772" s="241"/>
      <c r="HE772" s="241"/>
      <c r="HF772" s="241"/>
    </row>
    <row r="773" spans="1:214" s="299" customFormat="1" ht="15" customHeight="1">
      <c r="A773" s="240"/>
      <c r="B773" s="241"/>
      <c r="C773" s="241"/>
      <c r="D773" s="241"/>
      <c r="E773" s="241"/>
      <c r="F773" s="241"/>
      <c r="G773" s="241"/>
      <c r="H773" s="241"/>
      <c r="I773" s="241"/>
      <c r="J773" s="241"/>
      <c r="K773" s="241"/>
      <c r="L773" s="241"/>
      <c r="M773" s="241"/>
      <c r="N773" s="241"/>
      <c r="O773" s="241"/>
      <c r="P773" s="241"/>
      <c r="Q773" s="241"/>
      <c r="R773" s="241"/>
      <c r="S773" s="241"/>
      <c r="T773" s="241"/>
      <c r="U773" s="241" t="s">
        <v>955</v>
      </c>
      <c r="V773" s="241"/>
      <c r="W773" s="241"/>
      <c r="X773" s="241"/>
      <c r="Y773" s="241"/>
      <c r="Z773" s="241"/>
      <c r="AA773" s="241"/>
      <c r="AB773" s="241"/>
      <c r="AC773" s="241" t="s">
        <v>313</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c r="CJ773" s="241"/>
      <c r="CK773" s="241"/>
      <c r="CL773" s="241"/>
      <c r="CM773" s="241"/>
      <c r="CN773" s="241"/>
      <c r="CO773" s="241"/>
      <c r="CP773" s="241"/>
      <c r="CQ773" s="241"/>
      <c r="CR773" s="241"/>
      <c r="CS773" s="241"/>
      <c r="CT773" s="241"/>
      <c r="CU773" s="241"/>
      <c r="CV773" s="241"/>
      <c r="CW773" s="241"/>
      <c r="CX773" s="241"/>
      <c r="CY773" s="241"/>
      <c r="CZ773" s="241"/>
      <c r="DA773" s="241"/>
      <c r="DB773" s="241"/>
      <c r="DC773" s="241"/>
      <c r="DD773" s="241"/>
      <c r="DE773" s="241"/>
      <c r="DF773" s="241"/>
      <c r="DG773" s="241"/>
      <c r="DH773" s="241"/>
      <c r="DI773" s="241"/>
      <c r="DJ773" s="241"/>
      <c r="DK773" s="241"/>
      <c r="DL773" s="241"/>
      <c r="DM773" s="241"/>
      <c r="DN773" s="241"/>
      <c r="DO773" s="241"/>
      <c r="DP773" s="241"/>
      <c r="DQ773" s="241"/>
      <c r="DR773" s="241"/>
      <c r="DS773" s="241"/>
      <c r="DT773" s="241"/>
      <c r="DU773" s="241"/>
      <c r="DV773" s="241"/>
      <c r="DW773" s="241"/>
      <c r="DX773" s="241"/>
      <c r="DY773" s="241"/>
      <c r="DZ773" s="241"/>
      <c r="EA773" s="241"/>
      <c r="EB773" s="241"/>
      <c r="EC773" s="241"/>
      <c r="ED773" s="241"/>
      <c r="EE773" s="241"/>
      <c r="EF773" s="241"/>
      <c r="EG773" s="241"/>
      <c r="EH773" s="241"/>
      <c r="EI773" s="241"/>
      <c r="EJ773" s="241"/>
      <c r="EK773" s="241"/>
      <c r="EL773" s="241"/>
      <c r="EM773" s="241"/>
      <c r="EN773" s="241"/>
      <c r="EO773" s="241"/>
      <c r="EP773" s="241"/>
      <c r="EQ773" s="241"/>
      <c r="ER773" s="241"/>
      <c r="ES773" s="241"/>
      <c r="ET773" s="241"/>
      <c r="EU773" s="241"/>
      <c r="EV773" s="241"/>
      <c r="EW773" s="241"/>
      <c r="EX773" s="241"/>
      <c r="EY773" s="241"/>
      <c r="EZ773" s="241"/>
      <c r="FA773" s="241"/>
      <c r="FB773" s="241"/>
      <c r="FC773" s="241"/>
      <c r="FD773" s="241"/>
      <c r="FE773" s="241"/>
      <c r="FF773" s="241"/>
      <c r="FG773" s="241"/>
      <c r="FH773" s="241"/>
      <c r="FI773" s="241"/>
      <c r="FJ773" s="241"/>
      <c r="FK773" s="241"/>
      <c r="FL773" s="241"/>
      <c r="FM773" s="241"/>
      <c r="FN773" s="241"/>
      <c r="FO773" s="241"/>
      <c r="FP773" s="241"/>
      <c r="FQ773" s="241"/>
      <c r="FR773" s="241"/>
      <c r="FS773" s="241"/>
      <c r="FT773" s="241"/>
      <c r="FU773" s="241"/>
      <c r="FV773" s="241"/>
      <c r="FW773" s="241"/>
      <c r="FX773" s="241"/>
      <c r="FY773" s="241"/>
      <c r="FZ773" s="241"/>
      <c r="GA773" s="241"/>
      <c r="GB773" s="241"/>
      <c r="GC773" s="241"/>
      <c r="GD773" s="241"/>
      <c r="GE773" s="241"/>
      <c r="GF773" s="241"/>
      <c r="GG773" s="241"/>
      <c r="GH773" s="241"/>
      <c r="GI773" s="241"/>
      <c r="GJ773" s="241"/>
      <c r="GK773" s="241"/>
      <c r="GL773" s="241"/>
      <c r="GM773" s="241"/>
      <c r="GN773" s="241"/>
      <c r="GO773" s="241"/>
      <c r="GP773" s="241"/>
      <c r="GQ773" s="241"/>
      <c r="GR773" s="241"/>
      <c r="GS773" s="241"/>
      <c r="GT773" s="241"/>
      <c r="GU773" s="241"/>
      <c r="GV773" s="241"/>
      <c r="GW773" s="241"/>
      <c r="GX773" s="241"/>
      <c r="GY773" s="241"/>
      <c r="GZ773" s="241"/>
      <c r="HA773" s="241"/>
      <c r="HB773" s="241"/>
      <c r="HC773" s="241"/>
      <c r="HD773" s="241"/>
      <c r="HE773" s="241"/>
      <c r="HF773" s="241"/>
    </row>
    <row r="774" spans="1:214" s="299" customFormat="1" ht="15" customHeight="1">
      <c r="A774" s="240"/>
      <c r="B774" s="241"/>
      <c r="C774" s="241"/>
      <c r="D774" s="241"/>
      <c r="E774" s="241"/>
      <c r="F774" s="241"/>
      <c r="G774" s="241"/>
      <c r="H774" s="241"/>
      <c r="I774" s="241"/>
      <c r="J774" s="241"/>
      <c r="K774" s="241"/>
      <c r="L774" s="241"/>
      <c r="M774" s="241"/>
      <c r="N774" s="241"/>
      <c r="O774" s="241"/>
      <c r="P774" s="241"/>
      <c r="Q774" s="241"/>
      <c r="R774" s="241"/>
      <c r="S774" s="241"/>
      <c r="T774" s="241"/>
      <c r="U774" s="241" t="s">
        <v>956</v>
      </c>
      <c r="V774" s="241"/>
      <c r="W774" s="241"/>
      <c r="X774" s="241"/>
      <c r="Y774" s="241"/>
      <c r="Z774" s="241"/>
      <c r="AA774" s="241"/>
      <c r="AB774" s="241"/>
      <c r="AC774" s="241" t="s">
        <v>309</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c r="CJ774" s="241"/>
      <c r="CK774" s="241"/>
      <c r="CL774" s="241"/>
      <c r="CM774" s="241"/>
      <c r="CN774" s="241"/>
      <c r="CO774" s="241"/>
      <c r="CP774" s="241"/>
      <c r="CQ774" s="241"/>
      <c r="CR774" s="241"/>
      <c r="CS774" s="241"/>
      <c r="CT774" s="241"/>
      <c r="CU774" s="241"/>
      <c r="CV774" s="241"/>
      <c r="CW774" s="241"/>
      <c r="CX774" s="241"/>
      <c r="CY774" s="241"/>
      <c r="CZ774" s="241"/>
      <c r="DA774" s="241"/>
      <c r="DB774" s="241"/>
      <c r="DC774" s="241"/>
      <c r="DD774" s="241"/>
      <c r="DE774" s="241"/>
      <c r="DF774" s="241"/>
      <c r="DG774" s="241"/>
      <c r="DH774" s="241"/>
      <c r="DI774" s="241"/>
      <c r="DJ774" s="241"/>
      <c r="DK774" s="241"/>
      <c r="DL774" s="241"/>
      <c r="DM774" s="241"/>
      <c r="DN774" s="241"/>
      <c r="DO774" s="241"/>
      <c r="DP774" s="241"/>
      <c r="DQ774" s="241"/>
      <c r="DR774" s="241"/>
      <c r="DS774" s="241"/>
      <c r="DT774" s="241"/>
      <c r="DU774" s="241"/>
      <c r="DV774" s="241"/>
      <c r="DW774" s="241"/>
      <c r="DX774" s="241"/>
      <c r="DY774" s="241"/>
      <c r="DZ774" s="241"/>
      <c r="EA774" s="241"/>
      <c r="EB774" s="241"/>
      <c r="EC774" s="241"/>
      <c r="ED774" s="241"/>
      <c r="EE774" s="241"/>
      <c r="EF774" s="241"/>
      <c r="EG774" s="241"/>
      <c r="EH774" s="241"/>
      <c r="EI774" s="241"/>
      <c r="EJ774" s="241"/>
      <c r="EK774" s="241"/>
      <c r="EL774" s="241"/>
      <c r="EM774" s="241"/>
      <c r="EN774" s="241"/>
      <c r="EO774" s="241"/>
      <c r="EP774" s="241"/>
      <c r="EQ774" s="241"/>
      <c r="ER774" s="241"/>
      <c r="ES774" s="241"/>
      <c r="ET774" s="241"/>
      <c r="EU774" s="241"/>
      <c r="EV774" s="241"/>
      <c r="EW774" s="241"/>
      <c r="EX774" s="241"/>
      <c r="EY774" s="241"/>
      <c r="EZ774" s="241"/>
      <c r="FA774" s="241"/>
      <c r="FB774" s="241"/>
      <c r="FC774" s="241"/>
      <c r="FD774" s="241"/>
      <c r="FE774" s="241"/>
      <c r="FF774" s="241"/>
      <c r="FG774" s="241"/>
      <c r="FH774" s="241"/>
      <c r="FI774" s="241"/>
      <c r="FJ774" s="241"/>
      <c r="FK774" s="241"/>
      <c r="FL774" s="241"/>
      <c r="FM774" s="241"/>
      <c r="FN774" s="241"/>
      <c r="FO774" s="241"/>
      <c r="FP774" s="241"/>
      <c r="FQ774" s="241"/>
      <c r="FR774" s="241"/>
      <c r="FS774" s="241"/>
      <c r="FT774" s="241"/>
      <c r="FU774" s="241"/>
      <c r="FV774" s="241"/>
      <c r="FW774" s="241"/>
      <c r="FX774" s="241"/>
      <c r="FY774" s="241"/>
      <c r="FZ774" s="241"/>
      <c r="GA774" s="241"/>
      <c r="GB774" s="241"/>
      <c r="GC774" s="241"/>
      <c r="GD774" s="241"/>
      <c r="GE774" s="241"/>
      <c r="GF774" s="241"/>
      <c r="GG774" s="241"/>
      <c r="GH774" s="241"/>
      <c r="GI774" s="241"/>
      <c r="GJ774" s="241"/>
      <c r="GK774" s="241"/>
      <c r="GL774" s="241"/>
      <c r="GM774" s="241"/>
      <c r="GN774" s="241"/>
      <c r="GO774" s="241"/>
      <c r="GP774" s="241"/>
      <c r="GQ774" s="241"/>
      <c r="GR774" s="241"/>
      <c r="GS774" s="241"/>
      <c r="GT774" s="241"/>
      <c r="GU774" s="241"/>
      <c r="GV774" s="241"/>
      <c r="GW774" s="241"/>
      <c r="GX774" s="241"/>
      <c r="GY774" s="241"/>
      <c r="GZ774" s="241"/>
      <c r="HA774" s="241"/>
      <c r="HB774" s="241"/>
      <c r="HC774" s="241"/>
      <c r="HD774" s="241"/>
      <c r="HE774" s="241"/>
      <c r="HF774" s="241"/>
    </row>
    <row r="775" spans="1:214" s="299" customFormat="1" ht="15" customHeight="1">
      <c r="A775" s="240"/>
      <c r="B775" s="241"/>
      <c r="C775" s="241"/>
      <c r="D775" s="241"/>
      <c r="E775" s="241"/>
      <c r="F775" s="241"/>
      <c r="G775" s="241"/>
      <c r="H775" s="241"/>
      <c r="I775" s="241"/>
      <c r="J775" s="241"/>
      <c r="K775" s="241"/>
      <c r="L775" s="241"/>
      <c r="M775" s="241"/>
      <c r="N775" s="241"/>
      <c r="O775" s="241"/>
      <c r="P775" s="241"/>
      <c r="Q775" s="241"/>
      <c r="R775" s="241"/>
      <c r="S775" s="241"/>
      <c r="T775" s="241"/>
      <c r="U775" s="241" t="s">
        <v>957</v>
      </c>
      <c r="V775" s="241"/>
      <c r="W775" s="241"/>
      <c r="X775" s="241"/>
      <c r="Y775" s="241"/>
      <c r="Z775" s="241"/>
      <c r="AA775" s="241"/>
      <c r="AB775" s="241"/>
      <c r="AC775" s="241" t="s">
        <v>313</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c r="CJ775" s="241"/>
      <c r="CK775" s="241"/>
      <c r="CL775" s="241"/>
      <c r="CM775" s="241"/>
      <c r="CN775" s="241"/>
      <c r="CO775" s="241"/>
      <c r="CP775" s="241"/>
      <c r="CQ775" s="241"/>
      <c r="CR775" s="241"/>
      <c r="CS775" s="241"/>
      <c r="CT775" s="241"/>
      <c r="CU775" s="241"/>
      <c r="CV775" s="241"/>
      <c r="CW775" s="241"/>
      <c r="CX775" s="241"/>
      <c r="CY775" s="241"/>
      <c r="CZ775" s="241"/>
      <c r="DA775" s="241"/>
      <c r="DB775" s="241"/>
      <c r="DC775" s="241"/>
      <c r="DD775" s="241"/>
      <c r="DE775" s="241"/>
      <c r="DF775" s="241"/>
      <c r="DG775" s="241"/>
      <c r="DH775" s="241"/>
      <c r="DI775" s="241"/>
      <c r="DJ775" s="241"/>
      <c r="DK775" s="241"/>
      <c r="DL775" s="241"/>
      <c r="DM775" s="241"/>
      <c r="DN775" s="241"/>
      <c r="DO775" s="241"/>
      <c r="DP775" s="241"/>
      <c r="DQ775" s="241"/>
      <c r="DR775" s="241"/>
      <c r="DS775" s="241"/>
      <c r="DT775" s="241"/>
      <c r="DU775" s="241"/>
      <c r="DV775" s="241"/>
      <c r="DW775" s="241"/>
      <c r="DX775" s="241"/>
      <c r="DY775" s="241"/>
      <c r="DZ775" s="241"/>
      <c r="EA775" s="241"/>
      <c r="EB775" s="241"/>
      <c r="EC775" s="241"/>
      <c r="ED775" s="241"/>
      <c r="EE775" s="241"/>
      <c r="EF775" s="241"/>
      <c r="EG775" s="241"/>
      <c r="EH775" s="241"/>
      <c r="EI775" s="241"/>
      <c r="EJ775" s="241"/>
      <c r="EK775" s="241"/>
      <c r="EL775" s="241"/>
      <c r="EM775" s="241"/>
      <c r="EN775" s="241"/>
      <c r="EO775" s="241"/>
      <c r="EP775" s="241"/>
      <c r="EQ775" s="241"/>
      <c r="ER775" s="241"/>
      <c r="ES775" s="241"/>
      <c r="ET775" s="241"/>
      <c r="EU775" s="241"/>
      <c r="EV775" s="241"/>
      <c r="EW775" s="241"/>
      <c r="EX775" s="241"/>
      <c r="EY775" s="241"/>
      <c r="EZ775" s="241"/>
      <c r="FA775" s="241"/>
      <c r="FB775" s="241"/>
      <c r="FC775" s="241"/>
      <c r="FD775" s="241"/>
      <c r="FE775" s="241"/>
      <c r="FF775" s="241"/>
      <c r="FG775" s="241"/>
      <c r="FH775" s="241"/>
      <c r="FI775" s="241"/>
      <c r="FJ775" s="241"/>
      <c r="FK775" s="241"/>
      <c r="FL775" s="241"/>
      <c r="FM775" s="241"/>
      <c r="FN775" s="241"/>
      <c r="FO775" s="241"/>
      <c r="FP775" s="241"/>
      <c r="FQ775" s="241"/>
      <c r="FR775" s="241"/>
      <c r="FS775" s="241"/>
      <c r="FT775" s="241"/>
      <c r="FU775" s="241"/>
      <c r="FV775" s="241"/>
      <c r="FW775" s="241"/>
      <c r="FX775" s="241"/>
      <c r="FY775" s="241"/>
      <c r="FZ775" s="241"/>
      <c r="GA775" s="241"/>
      <c r="GB775" s="241"/>
      <c r="GC775" s="241"/>
      <c r="GD775" s="241"/>
      <c r="GE775" s="241"/>
      <c r="GF775" s="241"/>
      <c r="GG775" s="241"/>
      <c r="GH775" s="241"/>
      <c r="GI775" s="241"/>
      <c r="GJ775" s="241"/>
      <c r="GK775" s="241"/>
      <c r="GL775" s="241"/>
      <c r="GM775" s="241"/>
      <c r="GN775" s="241"/>
      <c r="GO775" s="241"/>
      <c r="GP775" s="241"/>
      <c r="GQ775" s="241"/>
      <c r="GR775" s="241"/>
      <c r="GS775" s="241"/>
      <c r="GT775" s="241"/>
      <c r="GU775" s="241"/>
      <c r="GV775" s="241"/>
      <c r="GW775" s="241"/>
      <c r="GX775" s="241"/>
      <c r="GY775" s="241"/>
      <c r="GZ775" s="241"/>
      <c r="HA775" s="241"/>
      <c r="HB775" s="241"/>
      <c r="HC775" s="241"/>
      <c r="HD775" s="241"/>
      <c r="HE775" s="241"/>
      <c r="HF775" s="241"/>
    </row>
    <row r="776" spans="1:214" s="299" customFormat="1" ht="15" customHeight="1">
      <c r="A776" s="240"/>
      <c r="B776" s="241"/>
      <c r="C776" s="241"/>
      <c r="D776" s="241"/>
      <c r="E776" s="241"/>
      <c r="F776" s="241"/>
      <c r="G776" s="241"/>
      <c r="H776" s="241"/>
      <c r="I776" s="241"/>
      <c r="J776" s="241"/>
      <c r="K776" s="241"/>
      <c r="L776" s="241"/>
      <c r="M776" s="241"/>
      <c r="N776" s="241"/>
      <c r="O776" s="241"/>
      <c r="P776" s="241"/>
      <c r="Q776" s="241"/>
      <c r="R776" s="241"/>
      <c r="S776" s="241"/>
      <c r="T776" s="241"/>
      <c r="U776" s="241" t="s">
        <v>958</v>
      </c>
      <c r="V776" s="241"/>
      <c r="W776" s="241"/>
      <c r="X776" s="241"/>
      <c r="Y776" s="241"/>
      <c r="Z776" s="241"/>
      <c r="AA776" s="241"/>
      <c r="AB776" s="241"/>
      <c r="AC776" s="241" t="s">
        <v>386</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c r="EN776" s="241"/>
      <c r="EO776" s="241"/>
      <c r="EP776" s="241"/>
      <c r="EQ776" s="241"/>
      <c r="ER776" s="241"/>
      <c r="ES776" s="241"/>
      <c r="ET776" s="241"/>
      <c r="EU776" s="241"/>
      <c r="EV776" s="241"/>
      <c r="EW776" s="241"/>
      <c r="EX776" s="241"/>
      <c r="EY776" s="241"/>
      <c r="EZ776" s="241"/>
      <c r="FA776" s="241"/>
      <c r="FB776" s="241"/>
      <c r="FC776" s="241"/>
      <c r="FD776" s="241"/>
      <c r="FE776" s="241"/>
      <c r="FF776" s="241"/>
      <c r="FG776" s="241"/>
      <c r="FH776" s="241"/>
      <c r="FI776" s="241"/>
      <c r="FJ776" s="241"/>
      <c r="FK776" s="241"/>
      <c r="FL776" s="241"/>
      <c r="FM776" s="241"/>
      <c r="FN776" s="241"/>
      <c r="FO776" s="241"/>
      <c r="FP776" s="241"/>
      <c r="FQ776" s="241"/>
      <c r="FR776" s="241"/>
      <c r="FS776" s="241"/>
      <c r="FT776" s="241"/>
      <c r="FU776" s="241"/>
      <c r="FV776" s="241"/>
      <c r="FW776" s="241"/>
      <c r="FX776" s="241"/>
      <c r="FY776" s="241"/>
      <c r="FZ776" s="241"/>
      <c r="GA776" s="241"/>
      <c r="GB776" s="241"/>
      <c r="GC776" s="241"/>
      <c r="GD776" s="241"/>
      <c r="GE776" s="241"/>
      <c r="GF776" s="241"/>
      <c r="GG776" s="241"/>
      <c r="GH776" s="241"/>
      <c r="GI776" s="241"/>
      <c r="GJ776" s="241"/>
      <c r="GK776" s="241"/>
      <c r="GL776" s="241"/>
      <c r="GM776" s="241"/>
      <c r="GN776" s="241"/>
      <c r="GO776" s="241"/>
      <c r="GP776" s="241"/>
      <c r="GQ776" s="241"/>
      <c r="GR776" s="241"/>
      <c r="GS776" s="241"/>
      <c r="GT776" s="241"/>
      <c r="GU776" s="241"/>
      <c r="GV776" s="241"/>
      <c r="GW776" s="241"/>
      <c r="GX776" s="241"/>
      <c r="GY776" s="241"/>
      <c r="GZ776" s="241"/>
      <c r="HA776" s="241"/>
      <c r="HB776" s="241"/>
      <c r="HC776" s="241"/>
      <c r="HD776" s="241"/>
      <c r="HE776" s="241"/>
      <c r="HF776" s="241"/>
    </row>
    <row r="777" spans="1:214" s="299" customFormat="1" ht="15" customHeight="1">
      <c r="A777" s="240"/>
      <c r="B777" s="241"/>
      <c r="C777" s="241"/>
      <c r="D777" s="241"/>
      <c r="E777" s="241"/>
      <c r="F777" s="241"/>
      <c r="G777" s="241"/>
      <c r="H777" s="241"/>
      <c r="I777" s="241"/>
      <c r="J777" s="241"/>
      <c r="K777" s="241"/>
      <c r="L777" s="241"/>
      <c r="M777" s="241"/>
      <c r="N777" s="241"/>
      <c r="O777" s="241"/>
      <c r="P777" s="241"/>
      <c r="Q777" s="241"/>
      <c r="R777" s="241"/>
      <c r="S777" s="241"/>
      <c r="T777" s="241"/>
      <c r="U777" s="241" t="s">
        <v>959</v>
      </c>
      <c r="V777" s="241"/>
      <c r="W777" s="241"/>
      <c r="X777" s="241"/>
      <c r="Y777" s="241"/>
      <c r="Z777" s="241"/>
      <c r="AA777" s="241"/>
      <c r="AB777" s="241"/>
      <c r="AC777" s="241" t="s">
        <v>322</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c r="CJ777" s="241"/>
      <c r="CK777" s="241"/>
      <c r="CL777" s="241"/>
      <c r="CM777" s="241"/>
      <c r="CN777" s="241"/>
      <c r="CO777" s="241"/>
      <c r="CP777" s="241"/>
      <c r="CQ777" s="241"/>
      <c r="CR777" s="241"/>
      <c r="CS777" s="241"/>
      <c r="CT777" s="241"/>
      <c r="CU777" s="241"/>
      <c r="CV777" s="241"/>
      <c r="CW777" s="241"/>
      <c r="CX777" s="241"/>
      <c r="CY777" s="241"/>
      <c r="CZ777" s="241"/>
      <c r="DA777" s="241"/>
      <c r="DB777" s="241"/>
      <c r="DC777" s="241"/>
      <c r="DD777" s="241"/>
      <c r="DE777" s="241"/>
      <c r="DF777" s="241"/>
      <c r="DG777" s="241"/>
      <c r="DH777" s="241"/>
      <c r="DI777" s="241"/>
      <c r="DJ777" s="241"/>
      <c r="DK777" s="241"/>
      <c r="DL777" s="241"/>
      <c r="DM777" s="241"/>
      <c r="DN777" s="241"/>
      <c r="DO777" s="241"/>
      <c r="DP777" s="241"/>
      <c r="DQ777" s="241"/>
      <c r="DR777" s="241"/>
      <c r="DS777" s="241"/>
      <c r="DT777" s="241"/>
      <c r="DU777" s="241"/>
      <c r="DV777" s="241"/>
      <c r="DW777" s="241"/>
      <c r="DX777" s="241"/>
      <c r="DY777" s="241"/>
      <c r="DZ777" s="241"/>
      <c r="EA777" s="241"/>
      <c r="EB777" s="241"/>
      <c r="EC777" s="241"/>
      <c r="ED777" s="241"/>
      <c r="EE777" s="241"/>
      <c r="EF777" s="241"/>
      <c r="EG777" s="241"/>
      <c r="EH777" s="241"/>
      <c r="EI777" s="241"/>
      <c r="EJ777" s="241"/>
      <c r="EK777" s="241"/>
      <c r="EL777" s="241"/>
      <c r="EM777" s="241"/>
      <c r="EN777" s="241"/>
      <c r="EO777" s="241"/>
      <c r="EP777" s="241"/>
      <c r="EQ777" s="241"/>
      <c r="ER777" s="241"/>
      <c r="ES777" s="241"/>
      <c r="ET777" s="241"/>
      <c r="EU777" s="241"/>
      <c r="EV777" s="241"/>
      <c r="EW777" s="241"/>
      <c r="EX777" s="241"/>
      <c r="EY777" s="241"/>
      <c r="EZ777" s="241"/>
      <c r="FA777" s="241"/>
      <c r="FB777" s="241"/>
      <c r="FC777" s="241"/>
      <c r="FD777" s="241"/>
      <c r="FE777" s="241"/>
      <c r="FF777" s="241"/>
      <c r="FG777" s="241"/>
      <c r="FH777" s="241"/>
      <c r="FI777" s="241"/>
      <c r="FJ777" s="241"/>
      <c r="FK777" s="241"/>
      <c r="FL777" s="241"/>
      <c r="FM777" s="241"/>
      <c r="FN777" s="241"/>
      <c r="FO777" s="241"/>
      <c r="FP777" s="241"/>
      <c r="FQ777" s="241"/>
      <c r="FR777" s="241"/>
      <c r="FS777" s="241"/>
      <c r="FT777" s="241"/>
      <c r="FU777" s="241"/>
      <c r="FV777" s="241"/>
      <c r="FW777" s="241"/>
      <c r="FX777" s="241"/>
      <c r="FY777" s="241"/>
      <c r="FZ777" s="241"/>
      <c r="GA777" s="241"/>
      <c r="GB777" s="241"/>
      <c r="GC777" s="241"/>
      <c r="GD777" s="241"/>
      <c r="GE777" s="241"/>
      <c r="GF777" s="241"/>
      <c r="GG777" s="241"/>
      <c r="GH777" s="241"/>
      <c r="GI777" s="241"/>
      <c r="GJ777" s="241"/>
      <c r="GK777" s="241"/>
      <c r="GL777" s="241"/>
      <c r="GM777" s="241"/>
      <c r="GN777" s="241"/>
      <c r="GO777" s="241"/>
      <c r="GP777" s="241"/>
      <c r="GQ777" s="241"/>
      <c r="GR777" s="241"/>
      <c r="GS777" s="241"/>
      <c r="GT777" s="241"/>
      <c r="GU777" s="241"/>
      <c r="GV777" s="241"/>
      <c r="GW777" s="241"/>
      <c r="GX777" s="241"/>
      <c r="GY777" s="241"/>
      <c r="GZ777" s="241"/>
      <c r="HA777" s="241"/>
      <c r="HB777" s="241"/>
      <c r="HC777" s="241"/>
      <c r="HD777" s="241"/>
      <c r="HE777" s="241"/>
      <c r="HF777" s="241"/>
    </row>
    <row r="778" spans="1:214" s="299" customFormat="1" ht="15" customHeight="1">
      <c r="A778" s="240"/>
      <c r="B778" s="241"/>
      <c r="C778" s="241"/>
      <c r="D778" s="241"/>
      <c r="E778" s="241"/>
      <c r="F778" s="241"/>
      <c r="G778" s="241"/>
      <c r="H778" s="241"/>
      <c r="I778" s="241"/>
      <c r="J778" s="241"/>
      <c r="K778" s="241"/>
      <c r="L778" s="241"/>
      <c r="M778" s="241"/>
      <c r="N778" s="241"/>
      <c r="O778" s="241"/>
      <c r="P778" s="241"/>
      <c r="Q778" s="241"/>
      <c r="R778" s="241"/>
      <c r="S778" s="241"/>
      <c r="T778" s="241"/>
      <c r="U778" s="241" t="s">
        <v>287</v>
      </c>
      <c r="V778" s="241"/>
      <c r="W778" s="241"/>
      <c r="X778" s="241"/>
      <c r="Y778" s="241"/>
      <c r="Z778" s="241"/>
      <c r="AA778" s="241"/>
      <c r="AB778" s="241"/>
      <c r="AC778" s="241" t="s">
        <v>350</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c r="CJ778" s="241"/>
      <c r="CK778" s="241"/>
      <c r="CL778" s="241"/>
      <c r="CM778" s="241"/>
      <c r="CN778" s="241"/>
      <c r="CO778" s="241"/>
      <c r="CP778" s="241"/>
      <c r="CQ778" s="241"/>
      <c r="CR778" s="241"/>
      <c r="CS778" s="241"/>
      <c r="CT778" s="241"/>
      <c r="CU778" s="241"/>
      <c r="CV778" s="241"/>
      <c r="CW778" s="241"/>
      <c r="CX778" s="241"/>
      <c r="CY778" s="241"/>
      <c r="CZ778" s="241"/>
      <c r="DA778" s="241"/>
      <c r="DB778" s="241"/>
      <c r="DC778" s="241"/>
      <c r="DD778" s="241"/>
      <c r="DE778" s="241"/>
      <c r="DF778" s="241"/>
      <c r="DG778" s="241"/>
      <c r="DH778" s="241"/>
      <c r="DI778" s="241"/>
      <c r="DJ778" s="241"/>
      <c r="DK778" s="241"/>
      <c r="DL778" s="241"/>
      <c r="DM778" s="241"/>
      <c r="DN778" s="241"/>
      <c r="DO778" s="241"/>
      <c r="DP778" s="241"/>
      <c r="DQ778" s="241"/>
      <c r="DR778" s="241"/>
      <c r="DS778" s="241"/>
      <c r="DT778" s="241"/>
      <c r="DU778" s="241"/>
      <c r="DV778" s="241"/>
      <c r="DW778" s="241"/>
      <c r="DX778" s="241"/>
      <c r="DY778" s="241"/>
      <c r="DZ778" s="241"/>
      <c r="EA778" s="241"/>
      <c r="EB778" s="241"/>
      <c r="EC778" s="241"/>
      <c r="ED778" s="241"/>
      <c r="EE778" s="241"/>
      <c r="EF778" s="241"/>
      <c r="EG778" s="241"/>
      <c r="EH778" s="241"/>
      <c r="EI778" s="241"/>
      <c r="EJ778" s="241"/>
      <c r="EK778" s="241"/>
      <c r="EL778" s="241"/>
      <c r="EM778" s="241"/>
      <c r="EN778" s="241"/>
      <c r="EO778" s="241"/>
      <c r="EP778" s="241"/>
      <c r="EQ778" s="241"/>
      <c r="ER778" s="241"/>
      <c r="ES778" s="241"/>
      <c r="ET778" s="241"/>
      <c r="EU778" s="241"/>
      <c r="EV778" s="241"/>
      <c r="EW778" s="241"/>
      <c r="EX778" s="241"/>
      <c r="EY778" s="241"/>
      <c r="EZ778" s="241"/>
      <c r="FA778" s="241"/>
      <c r="FB778" s="241"/>
      <c r="FC778" s="241"/>
      <c r="FD778" s="241"/>
      <c r="FE778" s="241"/>
      <c r="FF778" s="241"/>
      <c r="FG778" s="241"/>
      <c r="FH778" s="241"/>
      <c r="FI778" s="241"/>
      <c r="FJ778" s="241"/>
      <c r="FK778" s="241"/>
      <c r="FL778" s="241"/>
      <c r="FM778" s="241"/>
      <c r="FN778" s="241"/>
      <c r="FO778" s="241"/>
      <c r="FP778" s="241"/>
      <c r="FQ778" s="241"/>
      <c r="FR778" s="241"/>
      <c r="FS778" s="241"/>
      <c r="FT778" s="241"/>
      <c r="FU778" s="241"/>
      <c r="FV778" s="241"/>
      <c r="FW778" s="241"/>
      <c r="FX778" s="241"/>
      <c r="FY778" s="241"/>
      <c r="FZ778" s="241"/>
      <c r="GA778" s="241"/>
      <c r="GB778" s="241"/>
      <c r="GC778" s="241"/>
      <c r="GD778" s="241"/>
      <c r="GE778" s="241"/>
      <c r="GF778" s="241"/>
      <c r="GG778" s="241"/>
      <c r="GH778" s="241"/>
      <c r="GI778" s="241"/>
      <c r="GJ778" s="241"/>
      <c r="GK778" s="241"/>
      <c r="GL778" s="241"/>
      <c r="GM778" s="241"/>
      <c r="GN778" s="241"/>
      <c r="GO778" s="241"/>
      <c r="GP778" s="241"/>
      <c r="GQ778" s="241"/>
      <c r="GR778" s="241"/>
      <c r="GS778" s="241"/>
      <c r="GT778" s="241"/>
      <c r="GU778" s="241"/>
      <c r="GV778" s="241"/>
      <c r="GW778" s="241"/>
      <c r="GX778" s="241"/>
      <c r="GY778" s="241"/>
      <c r="GZ778" s="241"/>
      <c r="HA778" s="241"/>
      <c r="HB778" s="241"/>
      <c r="HC778" s="241"/>
      <c r="HD778" s="241"/>
      <c r="HE778" s="241"/>
      <c r="HF778" s="241"/>
    </row>
    <row r="779" spans="1:214" s="299" customFormat="1" ht="15" customHeight="1">
      <c r="A779" s="240"/>
      <c r="B779" s="241"/>
      <c r="C779" s="241"/>
      <c r="D779" s="241"/>
      <c r="E779" s="241"/>
      <c r="F779" s="241"/>
      <c r="G779" s="241"/>
      <c r="H779" s="241"/>
      <c r="I779" s="241"/>
      <c r="J779" s="241"/>
      <c r="K779" s="241"/>
      <c r="L779" s="241"/>
      <c r="M779" s="241"/>
      <c r="N779" s="241"/>
      <c r="O779" s="241"/>
      <c r="P779" s="241"/>
      <c r="Q779" s="241"/>
      <c r="R779" s="241"/>
      <c r="S779" s="241"/>
      <c r="T779" s="241"/>
      <c r="U779" s="241" t="s">
        <v>960</v>
      </c>
      <c r="V779" s="241"/>
      <c r="W779" s="241"/>
      <c r="X779" s="241"/>
      <c r="Y779" s="241"/>
      <c r="Z779" s="241"/>
      <c r="AA779" s="241"/>
      <c r="AB779" s="241"/>
      <c r="AC779" s="241" t="s">
        <v>316</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c r="CJ779" s="241"/>
      <c r="CK779" s="241"/>
      <c r="CL779" s="241"/>
      <c r="CM779" s="241"/>
      <c r="CN779" s="241"/>
      <c r="CO779" s="241"/>
      <c r="CP779" s="241"/>
      <c r="CQ779" s="241"/>
      <c r="CR779" s="241"/>
      <c r="CS779" s="241"/>
      <c r="CT779" s="241"/>
      <c r="CU779" s="241"/>
      <c r="CV779" s="241"/>
      <c r="CW779" s="241"/>
      <c r="CX779" s="241"/>
      <c r="CY779" s="241"/>
      <c r="CZ779" s="241"/>
      <c r="DA779" s="241"/>
      <c r="DB779" s="241"/>
      <c r="DC779" s="241"/>
      <c r="DD779" s="241"/>
      <c r="DE779" s="241"/>
      <c r="DF779" s="241"/>
      <c r="DG779" s="241"/>
      <c r="DH779" s="241"/>
      <c r="DI779" s="241"/>
      <c r="DJ779" s="241"/>
      <c r="DK779" s="241"/>
      <c r="DL779" s="241"/>
      <c r="DM779" s="241"/>
      <c r="DN779" s="241"/>
      <c r="DO779" s="241"/>
      <c r="DP779" s="241"/>
      <c r="DQ779" s="241"/>
      <c r="DR779" s="241"/>
      <c r="DS779" s="241"/>
      <c r="DT779" s="241"/>
      <c r="DU779" s="241"/>
      <c r="DV779" s="241"/>
      <c r="DW779" s="241"/>
      <c r="DX779" s="241"/>
      <c r="DY779" s="241"/>
      <c r="DZ779" s="241"/>
      <c r="EA779" s="241"/>
      <c r="EB779" s="241"/>
      <c r="EC779" s="241"/>
      <c r="ED779" s="241"/>
      <c r="EE779" s="241"/>
      <c r="EF779" s="241"/>
      <c r="EG779" s="241"/>
      <c r="EH779" s="241"/>
      <c r="EI779" s="241"/>
      <c r="EJ779" s="241"/>
      <c r="EK779" s="241"/>
      <c r="EL779" s="241"/>
      <c r="EM779" s="241"/>
      <c r="EN779" s="241"/>
      <c r="EO779" s="241"/>
      <c r="EP779" s="241"/>
      <c r="EQ779" s="241"/>
      <c r="ER779" s="241"/>
      <c r="ES779" s="241"/>
      <c r="ET779" s="241"/>
      <c r="EU779" s="241"/>
      <c r="EV779" s="241"/>
      <c r="EW779" s="241"/>
      <c r="EX779" s="241"/>
      <c r="EY779" s="241"/>
      <c r="EZ779" s="241"/>
      <c r="FA779" s="241"/>
      <c r="FB779" s="241"/>
      <c r="FC779" s="241"/>
      <c r="FD779" s="241"/>
      <c r="FE779" s="241"/>
      <c r="FF779" s="241"/>
      <c r="FG779" s="241"/>
      <c r="FH779" s="241"/>
      <c r="FI779" s="241"/>
      <c r="FJ779" s="241"/>
      <c r="FK779" s="241"/>
      <c r="FL779" s="241"/>
      <c r="FM779" s="241"/>
      <c r="FN779" s="241"/>
      <c r="FO779" s="241"/>
      <c r="FP779" s="241"/>
      <c r="FQ779" s="241"/>
      <c r="FR779" s="241"/>
      <c r="FS779" s="241"/>
      <c r="FT779" s="241"/>
      <c r="FU779" s="241"/>
      <c r="FV779" s="241"/>
      <c r="FW779" s="241"/>
      <c r="FX779" s="241"/>
      <c r="FY779" s="241"/>
      <c r="FZ779" s="241"/>
      <c r="GA779" s="241"/>
      <c r="GB779" s="241"/>
      <c r="GC779" s="241"/>
      <c r="GD779" s="241"/>
      <c r="GE779" s="241"/>
      <c r="GF779" s="241"/>
      <c r="GG779" s="241"/>
      <c r="GH779" s="241"/>
      <c r="GI779" s="241"/>
      <c r="GJ779" s="241"/>
      <c r="GK779" s="241"/>
      <c r="GL779" s="241"/>
      <c r="GM779" s="241"/>
      <c r="GN779" s="241"/>
      <c r="GO779" s="241"/>
      <c r="GP779" s="241"/>
      <c r="GQ779" s="241"/>
      <c r="GR779" s="241"/>
      <c r="GS779" s="241"/>
      <c r="GT779" s="241"/>
      <c r="GU779" s="241"/>
      <c r="GV779" s="241"/>
      <c r="GW779" s="241"/>
      <c r="GX779" s="241"/>
      <c r="GY779" s="241"/>
      <c r="GZ779" s="241"/>
      <c r="HA779" s="241"/>
      <c r="HB779" s="241"/>
      <c r="HC779" s="241"/>
      <c r="HD779" s="241"/>
      <c r="HE779" s="241"/>
      <c r="HF779" s="241"/>
    </row>
    <row r="780" spans="1:214" s="299" customFormat="1" ht="15" customHeight="1">
      <c r="A780" s="240"/>
      <c r="B780" s="241"/>
      <c r="C780" s="241"/>
      <c r="D780" s="241"/>
      <c r="E780" s="241"/>
      <c r="F780" s="241"/>
      <c r="G780" s="241"/>
      <c r="H780" s="241"/>
      <c r="I780" s="241"/>
      <c r="J780" s="241"/>
      <c r="K780" s="241"/>
      <c r="L780" s="241"/>
      <c r="M780" s="241"/>
      <c r="N780" s="241"/>
      <c r="O780" s="241"/>
      <c r="P780" s="241"/>
      <c r="Q780" s="241"/>
      <c r="R780" s="241"/>
      <c r="S780" s="241"/>
      <c r="T780" s="241"/>
      <c r="U780" s="241" t="s">
        <v>961</v>
      </c>
      <c r="V780" s="241"/>
      <c r="W780" s="241"/>
      <c r="X780" s="241"/>
      <c r="Y780" s="241"/>
      <c r="Z780" s="241"/>
      <c r="AA780" s="241"/>
      <c r="AB780" s="241"/>
      <c r="AC780" s="241" t="s">
        <v>309</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c r="CJ780" s="241"/>
      <c r="CK780" s="241"/>
      <c r="CL780" s="241"/>
      <c r="CM780" s="241"/>
      <c r="CN780" s="241"/>
      <c r="CO780" s="241"/>
      <c r="CP780" s="241"/>
      <c r="CQ780" s="241"/>
      <c r="CR780" s="241"/>
      <c r="CS780" s="241"/>
      <c r="CT780" s="241"/>
      <c r="CU780" s="241"/>
      <c r="CV780" s="241"/>
      <c r="CW780" s="241"/>
      <c r="CX780" s="241"/>
      <c r="CY780" s="241"/>
      <c r="CZ780" s="241"/>
      <c r="DA780" s="241"/>
      <c r="DB780" s="241"/>
      <c r="DC780" s="241"/>
      <c r="DD780" s="241"/>
      <c r="DE780" s="241"/>
      <c r="DF780" s="241"/>
      <c r="DG780" s="241"/>
      <c r="DH780" s="241"/>
      <c r="DI780" s="241"/>
      <c r="DJ780" s="241"/>
      <c r="DK780" s="241"/>
      <c r="DL780" s="241"/>
      <c r="DM780" s="241"/>
      <c r="DN780" s="241"/>
      <c r="DO780" s="241"/>
      <c r="DP780" s="241"/>
      <c r="DQ780" s="241"/>
      <c r="DR780" s="241"/>
      <c r="DS780" s="241"/>
      <c r="DT780" s="241"/>
      <c r="DU780" s="241"/>
      <c r="DV780" s="241"/>
      <c r="DW780" s="241"/>
      <c r="DX780" s="241"/>
      <c r="DY780" s="241"/>
      <c r="DZ780" s="241"/>
      <c r="EA780" s="241"/>
      <c r="EB780" s="241"/>
      <c r="EC780" s="241"/>
      <c r="ED780" s="241"/>
      <c r="EE780" s="241"/>
      <c r="EF780" s="241"/>
      <c r="EG780" s="241"/>
      <c r="EH780" s="241"/>
      <c r="EI780" s="241"/>
      <c r="EJ780" s="241"/>
      <c r="EK780" s="241"/>
      <c r="EL780" s="241"/>
      <c r="EM780" s="241"/>
      <c r="EN780" s="241"/>
      <c r="EO780" s="241"/>
      <c r="EP780" s="241"/>
      <c r="EQ780" s="241"/>
      <c r="ER780" s="241"/>
      <c r="ES780" s="241"/>
      <c r="ET780" s="241"/>
      <c r="EU780" s="241"/>
      <c r="EV780" s="241"/>
      <c r="EW780" s="241"/>
      <c r="EX780" s="241"/>
      <c r="EY780" s="241"/>
      <c r="EZ780" s="241"/>
      <c r="FA780" s="241"/>
      <c r="FB780" s="241"/>
      <c r="FC780" s="241"/>
      <c r="FD780" s="241"/>
      <c r="FE780" s="241"/>
      <c r="FF780" s="241"/>
      <c r="FG780" s="241"/>
      <c r="FH780" s="241"/>
      <c r="FI780" s="241"/>
      <c r="FJ780" s="241"/>
      <c r="FK780" s="241"/>
      <c r="FL780" s="241"/>
      <c r="FM780" s="241"/>
      <c r="FN780" s="241"/>
      <c r="FO780" s="241"/>
      <c r="FP780" s="241"/>
      <c r="FQ780" s="241"/>
      <c r="FR780" s="241"/>
      <c r="FS780" s="241"/>
      <c r="FT780" s="241"/>
      <c r="FU780" s="241"/>
      <c r="FV780" s="241"/>
      <c r="FW780" s="241"/>
      <c r="FX780" s="241"/>
      <c r="FY780" s="241"/>
      <c r="FZ780" s="241"/>
      <c r="GA780" s="241"/>
      <c r="GB780" s="241"/>
      <c r="GC780" s="241"/>
      <c r="GD780" s="241"/>
      <c r="GE780" s="241"/>
      <c r="GF780" s="241"/>
      <c r="GG780" s="241"/>
      <c r="GH780" s="241"/>
      <c r="GI780" s="241"/>
      <c r="GJ780" s="241"/>
      <c r="GK780" s="241"/>
      <c r="GL780" s="241"/>
      <c r="GM780" s="241"/>
      <c r="GN780" s="241"/>
      <c r="GO780" s="241"/>
      <c r="GP780" s="241"/>
      <c r="GQ780" s="241"/>
      <c r="GR780" s="241"/>
      <c r="GS780" s="241"/>
      <c r="GT780" s="241"/>
      <c r="GU780" s="241"/>
      <c r="GV780" s="241"/>
      <c r="GW780" s="241"/>
      <c r="GX780" s="241"/>
      <c r="GY780" s="241"/>
      <c r="GZ780" s="241"/>
      <c r="HA780" s="241"/>
      <c r="HB780" s="241"/>
      <c r="HC780" s="241"/>
      <c r="HD780" s="241"/>
      <c r="HE780" s="241"/>
      <c r="HF780" s="241"/>
    </row>
    <row r="781" spans="1:214" s="299" customFormat="1" ht="15" customHeight="1">
      <c r="A781" s="240"/>
      <c r="B781" s="241"/>
      <c r="C781" s="241"/>
      <c r="D781" s="241"/>
      <c r="E781" s="241"/>
      <c r="F781" s="241"/>
      <c r="G781" s="241"/>
      <c r="H781" s="241"/>
      <c r="I781" s="241"/>
      <c r="J781" s="241"/>
      <c r="K781" s="241"/>
      <c r="L781" s="241"/>
      <c r="M781" s="241"/>
      <c r="N781" s="241"/>
      <c r="O781" s="241"/>
      <c r="P781" s="241"/>
      <c r="Q781" s="241"/>
      <c r="R781" s="241"/>
      <c r="S781" s="241"/>
      <c r="T781" s="241"/>
      <c r="U781" s="241" t="s">
        <v>962</v>
      </c>
      <c r="V781" s="241"/>
      <c r="W781" s="241"/>
      <c r="X781" s="241"/>
      <c r="Y781" s="241"/>
      <c r="Z781" s="241"/>
      <c r="AA781" s="241"/>
      <c r="AB781" s="241"/>
      <c r="AC781" s="241" t="s">
        <v>386</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c r="CJ781" s="241"/>
      <c r="CK781" s="241"/>
      <c r="CL781" s="241"/>
      <c r="CM781" s="241"/>
      <c r="CN781" s="241"/>
      <c r="CO781" s="241"/>
      <c r="CP781" s="241"/>
      <c r="CQ781" s="241"/>
      <c r="CR781" s="241"/>
      <c r="CS781" s="241"/>
      <c r="CT781" s="241"/>
      <c r="CU781" s="241"/>
      <c r="CV781" s="241"/>
      <c r="CW781" s="241"/>
      <c r="CX781" s="241"/>
      <c r="CY781" s="241"/>
      <c r="CZ781" s="241"/>
      <c r="DA781" s="241"/>
      <c r="DB781" s="241"/>
      <c r="DC781" s="241"/>
      <c r="DD781" s="241"/>
      <c r="DE781" s="241"/>
      <c r="DF781" s="241"/>
      <c r="DG781" s="241"/>
      <c r="DH781" s="241"/>
      <c r="DI781" s="241"/>
      <c r="DJ781" s="241"/>
      <c r="DK781" s="241"/>
      <c r="DL781" s="241"/>
      <c r="DM781" s="241"/>
      <c r="DN781" s="241"/>
      <c r="DO781" s="241"/>
      <c r="DP781" s="241"/>
      <c r="DQ781" s="241"/>
      <c r="DR781" s="241"/>
      <c r="DS781" s="241"/>
      <c r="DT781" s="241"/>
      <c r="DU781" s="241"/>
      <c r="DV781" s="241"/>
      <c r="DW781" s="241"/>
      <c r="DX781" s="241"/>
      <c r="DY781" s="241"/>
      <c r="DZ781" s="241"/>
      <c r="EA781" s="241"/>
      <c r="EB781" s="241"/>
      <c r="EC781" s="241"/>
      <c r="ED781" s="241"/>
      <c r="EE781" s="241"/>
      <c r="EF781" s="241"/>
      <c r="EG781" s="241"/>
      <c r="EH781" s="241"/>
      <c r="EI781" s="241"/>
      <c r="EJ781" s="241"/>
      <c r="EK781" s="241"/>
      <c r="EL781" s="241"/>
      <c r="EM781" s="241"/>
      <c r="EN781" s="241"/>
      <c r="EO781" s="241"/>
      <c r="EP781" s="241"/>
      <c r="EQ781" s="241"/>
      <c r="ER781" s="241"/>
      <c r="ES781" s="241"/>
      <c r="ET781" s="241"/>
      <c r="EU781" s="241"/>
      <c r="EV781" s="241"/>
      <c r="EW781" s="241"/>
      <c r="EX781" s="241"/>
      <c r="EY781" s="241"/>
      <c r="EZ781" s="241"/>
      <c r="FA781" s="241"/>
      <c r="FB781" s="241"/>
      <c r="FC781" s="241"/>
      <c r="FD781" s="241"/>
      <c r="FE781" s="241"/>
      <c r="FF781" s="241"/>
      <c r="FG781" s="241"/>
      <c r="FH781" s="241"/>
      <c r="FI781" s="241"/>
      <c r="FJ781" s="241"/>
      <c r="FK781" s="241"/>
      <c r="FL781" s="241"/>
      <c r="FM781" s="241"/>
      <c r="FN781" s="241"/>
      <c r="FO781" s="241"/>
      <c r="FP781" s="241"/>
      <c r="FQ781" s="241"/>
      <c r="FR781" s="241"/>
      <c r="FS781" s="241"/>
      <c r="FT781" s="241"/>
      <c r="FU781" s="241"/>
      <c r="FV781" s="241"/>
      <c r="FW781" s="241"/>
      <c r="FX781" s="241"/>
      <c r="FY781" s="241"/>
      <c r="FZ781" s="241"/>
      <c r="GA781" s="241"/>
      <c r="GB781" s="241"/>
      <c r="GC781" s="241"/>
      <c r="GD781" s="241"/>
      <c r="GE781" s="241"/>
      <c r="GF781" s="241"/>
      <c r="GG781" s="241"/>
      <c r="GH781" s="241"/>
      <c r="GI781" s="241"/>
      <c r="GJ781" s="241"/>
      <c r="GK781" s="241"/>
      <c r="GL781" s="241"/>
      <c r="GM781" s="241"/>
      <c r="GN781" s="241"/>
      <c r="GO781" s="241"/>
      <c r="GP781" s="241"/>
      <c r="GQ781" s="241"/>
      <c r="GR781" s="241"/>
      <c r="GS781" s="241"/>
      <c r="GT781" s="241"/>
      <c r="GU781" s="241"/>
      <c r="GV781" s="241"/>
      <c r="GW781" s="241"/>
      <c r="GX781" s="241"/>
      <c r="GY781" s="241"/>
      <c r="GZ781" s="241"/>
      <c r="HA781" s="241"/>
      <c r="HB781" s="241"/>
      <c r="HC781" s="241"/>
      <c r="HD781" s="241"/>
      <c r="HE781" s="241"/>
      <c r="HF781" s="241"/>
    </row>
    <row r="782" spans="1:214" s="299" customFormat="1" ht="15" customHeight="1">
      <c r="A782" s="240"/>
      <c r="B782" s="241"/>
      <c r="C782" s="241"/>
      <c r="D782" s="241"/>
      <c r="E782" s="241"/>
      <c r="F782" s="241"/>
      <c r="G782" s="241"/>
      <c r="H782" s="241"/>
      <c r="I782" s="241"/>
      <c r="J782" s="241"/>
      <c r="K782" s="241"/>
      <c r="L782" s="241"/>
      <c r="M782" s="241"/>
      <c r="N782" s="241"/>
      <c r="O782" s="241"/>
      <c r="P782" s="241"/>
      <c r="Q782" s="241"/>
      <c r="R782" s="241"/>
      <c r="S782" s="241"/>
      <c r="T782" s="241"/>
      <c r="U782" s="241" t="s">
        <v>963</v>
      </c>
      <c r="V782" s="241"/>
      <c r="W782" s="241"/>
      <c r="X782" s="241"/>
      <c r="Y782" s="241"/>
      <c r="Z782" s="241"/>
      <c r="AA782" s="241"/>
      <c r="AB782" s="241"/>
      <c r="AC782" s="241" t="s">
        <v>322</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c r="CJ782" s="241"/>
      <c r="CK782" s="241"/>
      <c r="CL782" s="241"/>
      <c r="CM782" s="241"/>
      <c r="CN782" s="241"/>
      <c r="CO782" s="241"/>
      <c r="CP782" s="241"/>
      <c r="CQ782" s="241"/>
      <c r="CR782" s="241"/>
      <c r="CS782" s="241"/>
      <c r="CT782" s="241"/>
      <c r="CU782" s="241"/>
      <c r="CV782" s="241"/>
      <c r="CW782" s="241"/>
      <c r="CX782" s="241"/>
      <c r="CY782" s="241"/>
      <c r="CZ782" s="241"/>
      <c r="DA782" s="241"/>
      <c r="DB782" s="241"/>
      <c r="DC782" s="241"/>
      <c r="DD782" s="241"/>
      <c r="DE782" s="241"/>
      <c r="DF782" s="241"/>
      <c r="DG782" s="241"/>
      <c r="DH782" s="241"/>
      <c r="DI782" s="241"/>
      <c r="DJ782" s="241"/>
      <c r="DK782" s="241"/>
      <c r="DL782" s="241"/>
      <c r="DM782" s="241"/>
      <c r="DN782" s="241"/>
      <c r="DO782" s="241"/>
      <c r="DP782" s="241"/>
      <c r="DQ782" s="241"/>
      <c r="DR782" s="241"/>
      <c r="DS782" s="241"/>
      <c r="DT782" s="241"/>
      <c r="DU782" s="241"/>
      <c r="DV782" s="241"/>
      <c r="DW782" s="241"/>
      <c r="DX782" s="241"/>
      <c r="DY782" s="241"/>
      <c r="DZ782" s="241"/>
      <c r="EA782" s="241"/>
      <c r="EB782" s="241"/>
      <c r="EC782" s="241"/>
      <c r="ED782" s="241"/>
      <c r="EE782" s="241"/>
      <c r="EF782" s="241"/>
      <c r="EG782" s="241"/>
      <c r="EH782" s="241"/>
      <c r="EI782" s="241"/>
      <c r="EJ782" s="241"/>
      <c r="EK782" s="241"/>
      <c r="EL782" s="241"/>
      <c r="EM782" s="241"/>
      <c r="EN782" s="241"/>
      <c r="EO782" s="241"/>
      <c r="EP782" s="241"/>
      <c r="EQ782" s="241"/>
      <c r="ER782" s="241"/>
      <c r="ES782" s="241"/>
      <c r="ET782" s="241"/>
      <c r="EU782" s="241"/>
      <c r="EV782" s="241"/>
      <c r="EW782" s="241"/>
      <c r="EX782" s="241"/>
      <c r="EY782" s="241"/>
      <c r="EZ782" s="241"/>
      <c r="FA782" s="241"/>
      <c r="FB782" s="241"/>
      <c r="FC782" s="241"/>
      <c r="FD782" s="241"/>
      <c r="FE782" s="241"/>
      <c r="FF782" s="241"/>
      <c r="FG782" s="241"/>
      <c r="FH782" s="241"/>
      <c r="FI782" s="241"/>
      <c r="FJ782" s="241"/>
      <c r="FK782" s="241"/>
      <c r="FL782" s="241"/>
      <c r="FM782" s="241"/>
      <c r="FN782" s="241"/>
      <c r="FO782" s="241"/>
      <c r="FP782" s="241"/>
      <c r="FQ782" s="241"/>
      <c r="FR782" s="241"/>
      <c r="FS782" s="241"/>
      <c r="FT782" s="241"/>
      <c r="FU782" s="241"/>
      <c r="FV782" s="241"/>
      <c r="FW782" s="241"/>
      <c r="FX782" s="241"/>
      <c r="FY782" s="241"/>
      <c r="FZ782" s="241"/>
      <c r="GA782" s="241"/>
      <c r="GB782" s="241"/>
      <c r="GC782" s="241"/>
      <c r="GD782" s="241"/>
      <c r="GE782" s="241"/>
      <c r="GF782" s="241"/>
      <c r="GG782" s="241"/>
      <c r="GH782" s="241"/>
      <c r="GI782" s="241"/>
      <c r="GJ782" s="241"/>
      <c r="GK782" s="241"/>
      <c r="GL782" s="241"/>
      <c r="GM782" s="241"/>
      <c r="GN782" s="241"/>
      <c r="GO782" s="241"/>
      <c r="GP782" s="241"/>
      <c r="GQ782" s="241"/>
      <c r="GR782" s="241"/>
      <c r="GS782" s="241"/>
      <c r="GT782" s="241"/>
      <c r="GU782" s="241"/>
      <c r="GV782" s="241"/>
      <c r="GW782" s="241"/>
      <c r="GX782" s="241"/>
      <c r="GY782" s="241"/>
      <c r="GZ782" s="241"/>
      <c r="HA782" s="241"/>
      <c r="HB782" s="241"/>
      <c r="HC782" s="241"/>
      <c r="HD782" s="241"/>
      <c r="HE782" s="241"/>
      <c r="HF782" s="241"/>
    </row>
    <row r="783" spans="1:214" s="299" customFormat="1" ht="15" customHeight="1">
      <c r="A783" s="240"/>
      <c r="B783" s="241"/>
      <c r="C783" s="241"/>
      <c r="D783" s="241"/>
      <c r="E783" s="241"/>
      <c r="F783" s="241"/>
      <c r="G783" s="241"/>
      <c r="H783" s="241"/>
      <c r="I783" s="241"/>
      <c r="J783" s="241"/>
      <c r="K783" s="241"/>
      <c r="L783" s="241"/>
      <c r="M783" s="241"/>
      <c r="N783" s="241"/>
      <c r="O783" s="241"/>
      <c r="P783" s="241"/>
      <c r="Q783" s="241"/>
      <c r="R783" s="241"/>
      <c r="S783" s="241"/>
      <c r="T783" s="241"/>
      <c r="U783" s="241" t="s">
        <v>964</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c r="CJ783" s="241"/>
      <c r="CK783" s="241"/>
      <c r="CL783" s="241"/>
      <c r="CM783" s="241"/>
      <c r="CN783" s="241"/>
      <c r="CO783" s="241"/>
      <c r="CP783" s="241"/>
      <c r="CQ783" s="241"/>
      <c r="CR783" s="241"/>
      <c r="CS783" s="241"/>
      <c r="CT783" s="241"/>
      <c r="CU783" s="241"/>
      <c r="CV783" s="241"/>
      <c r="CW783" s="241"/>
      <c r="CX783" s="241"/>
      <c r="CY783" s="241"/>
      <c r="CZ783" s="241"/>
      <c r="DA783" s="241"/>
      <c r="DB783" s="241"/>
      <c r="DC783" s="241"/>
      <c r="DD783" s="241"/>
      <c r="DE783" s="241"/>
      <c r="DF783" s="241"/>
      <c r="DG783" s="241"/>
      <c r="DH783" s="241"/>
      <c r="DI783" s="241"/>
      <c r="DJ783" s="241"/>
      <c r="DK783" s="241"/>
      <c r="DL783" s="241"/>
      <c r="DM783" s="241"/>
      <c r="DN783" s="241"/>
      <c r="DO783" s="241"/>
      <c r="DP783" s="241"/>
      <c r="DQ783" s="241"/>
      <c r="DR783" s="241"/>
      <c r="DS783" s="241"/>
      <c r="DT783" s="241"/>
      <c r="DU783" s="241"/>
      <c r="DV783" s="241"/>
      <c r="DW783" s="241"/>
      <c r="DX783" s="241"/>
      <c r="DY783" s="241"/>
      <c r="DZ783" s="241"/>
      <c r="EA783" s="241"/>
      <c r="EB783" s="241"/>
      <c r="EC783" s="241"/>
      <c r="ED783" s="241"/>
      <c r="EE783" s="241"/>
      <c r="EF783" s="241"/>
      <c r="EG783" s="241"/>
      <c r="EH783" s="241"/>
      <c r="EI783" s="241"/>
      <c r="EJ783" s="241"/>
      <c r="EK783" s="241"/>
      <c r="EL783" s="241"/>
      <c r="EM783" s="241"/>
      <c r="EN783" s="241"/>
      <c r="EO783" s="241"/>
      <c r="EP783" s="241"/>
      <c r="EQ783" s="241"/>
      <c r="ER783" s="241"/>
      <c r="ES783" s="241"/>
      <c r="ET783" s="241"/>
      <c r="EU783" s="241"/>
      <c r="EV783" s="241"/>
      <c r="EW783" s="241"/>
      <c r="EX783" s="241"/>
      <c r="EY783" s="241"/>
      <c r="EZ783" s="241"/>
      <c r="FA783" s="241"/>
      <c r="FB783" s="241"/>
      <c r="FC783" s="241"/>
      <c r="FD783" s="241"/>
      <c r="FE783" s="241"/>
      <c r="FF783" s="241"/>
      <c r="FG783" s="241"/>
      <c r="FH783" s="241"/>
      <c r="FI783" s="241"/>
      <c r="FJ783" s="241"/>
      <c r="FK783" s="241"/>
      <c r="FL783" s="241"/>
      <c r="FM783" s="241"/>
      <c r="FN783" s="241"/>
      <c r="FO783" s="241"/>
      <c r="FP783" s="241"/>
      <c r="FQ783" s="241"/>
      <c r="FR783" s="241"/>
      <c r="FS783" s="241"/>
      <c r="FT783" s="241"/>
      <c r="FU783" s="241"/>
      <c r="FV783" s="241"/>
      <c r="FW783" s="241"/>
      <c r="FX783" s="241"/>
      <c r="FY783" s="241"/>
      <c r="FZ783" s="241"/>
      <c r="GA783" s="241"/>
      <c r="GB783" s="241"/>
      <c r="GC783" s="241"/>
      <c r="GD783" s="241"/>
      <c r="GE783" s="241"/>
      <c r="GF783" s="241"/>
      <c r="GG783" s="241"/>
      <c r="GH783" s="241"/>
      <c r="GI783" s="241"/>
      <c r="GJ783" s="241"/>
      <c r="GK783" s="241"/>
      <c r="GL783" s="241"/>
      <c r="GM783" s="241"/>
      <c r="GN783" s="241"/>
      <c r="GO783" s="241"/>
      <c r="GP783" s="241"/>
      <c r="GQ783" s="241"/>
      <c r="GR783" s="241"/>
      <c r="GS783" s="241"/>
      <c r="GT783" s="241"/>
      <c r="GU783" s="241"/>
      <c r="GV783" s="241"/>
      <c r="GW783" s="241"/>
      <c r="GX783" s="241"/>
      <c r="GY783" s="241"/>
      <c r="GZ783" s="241"/>
      <c r="HA783" s="241"/>
      <c r="HB783" s="241"/>
      <c r="HC783" s="241"/>
      <c r="HD783" s="241"/>
      <c r="HE783" s="241"/>
      <c r="HF783" s="241"/>
    </row>
    <row r="784" spans="1:214" s="299" customFormat="1" ht="15" customHeight="1">
      <c r="A784" s="240"/>
      <c r="B784" s="241"/>
      <c r="C784" s="241"/>
      <c r="D784" s="241"/>
      <c r="E784" s="241"/>
      <c r="F784" s="241"/>
      <c r="G784" s="241"/>
      <c r="H784" s="241"/>
      <c r="I784" s="241"/>
      <c r="J784" s="241"/>
      <c r="K784" s="241"/>
      <c r="L784" s="241"/>
      <c r="M784" s="241"/>
      <c r="N784" s="241"/>
      <c r="O784" s="241"/>
      <c r="P784" s="241"/>
      <c r="Q784" s="241"/>
      <c r="R784" s="241"/>
      <c r="S784" s="241"/>
      <c r="T784" s="241"/>
      <c r="U784" s="241" t="s">
        <v>965</v>
      </c>
      <c r="V784" s="241"/>
      <c r="W784" s="241"/>
      <c r="X784" s="241"/>
      <c r="Y784" s="241"/>
      <c r="Z784" s="241"/>
      <c r="AA784" s="241"/>
      <c r="AB784" s="241"/>
      <c r="AC784" s="241" t="s">
        <v>316</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c r="CJ784" s="241"/>
      <c r="CK784" s="241"/>
      <c r="CL784" s="241"/>
      <c r="CM784" s="241"/>
      <c r="CN784" s="241"/>
      <c r="CO784" s="241"/>
      <c r="CP784" s="241"/>
      <c r="CQ784" s="241"/>
      <c r="CR784" s="241"/>
      <c r="CS784" s="241"/>
      <c r="CT784" s="241"/>
      <c r="CU784" s="241"/>
      <c r="CV784" s="241"/>
      <c r="CW784" s="241"/>
      <c r="CX784" s="241"/>
      <c r="CY784" s="241"/>
      <c r="CZ784" s="241"/>
      <c r="DA784" s="241"/>
      <c r="DB784" s="241"/>
      <c r="DC784" s="241"/>
      <c r="DD784" s="241"/>
      <c r="DE784" s="241"/>
      <c r="DF784" s="241"/>
      <c r="DG784" s="241"/>
      <c r="DH784" s="241"/>
      <c r="DI784" s="241"/>
      <c r="DJ784" s="241"/>
      <c r="DK784" s="241"/>
      <c r="DL784" s="241"/>
      <c r="DM784" s="241"/>
      <c r="DN784" s="241"/>
      <c r="DO784" s="241"/>
      <c r="DP784" s="241"/>
      <c r="DQ784" s="241"/>
      <c r="DR784" s="241"/>
      <c r="DS784" s="241"/>
      <c r="DT784" s="241"/>
      <c r="DU784" s="241"/>
      <c r="DV784" s="241"/>
      <c r="DW784" s="241"/>
      <c r="DX784" s="241"/>
      <c r="DY784" s="241"/>
      <c r="DZ784" s="241"/>
      <c r="EA784" s="241"/>
      <c r="EB784" s="241"/>
      <c r="EC784" s="241"/>
      <c r="ED784" s="241"/>
      <c r="EE784" s="241"/>
      <c r="EF784" s="241"/>
      <c r="EG784" s="241"/>
      <c r="EH784" s="241"/>
      <c r="EI784" s="241"/>
      <c r="EJ784" s="241"/>
      <c r="EK784" s="241"/>
      <c r="EL784" s="241"/>
      <c r="EM784" s="241"/>
      <c r="EN784" s="241"/>
      <c r="EO784" s="241"/>
      <c r="EP784" s="241"/>
      <c r="EQ784" s="241"/>
      <c r="ER784" s="241"/>
      <c r="ES784" s="241"/>
      <c r="ET784" s="241"/>
      <c r="EU784" s="241"/>
      <c r="EV784" s="241"/>
      <c r="EW784" s="241"/>
      <c r="EX784" s="241"/>
      <c r="EY784" s="241"/>
      <c r="EZ784" s="241"/>
      <c r="FA784" s="241"/>
      <c r="FB784" s="241"/>
      <c r="FC784" s="241"/>
      <c r="FD784" s="241"/>
      <c r="FE784" s="241"/>
      <c r="FF784" s="241"/>
      <c r="FG784" s="241"/>
      <c r="FH784" s="241"/>
      <c r="FI784" s="241"/>
      <c r="FJ784" s="241"/>
      <c r="FK784" s="241"/>
      <c r="FL784" s="241"/>
      <c r="FM784" s="241"/>
      <c r="FN784" s="241"/>
      <c r="FO784" s="241"/>
      <c r="FP784" s="241"/>
      <c r="FQ784" s="241"/>
      <c r="FR784" s="241"/>
      <c r="FS784" s="241"/>
      <c r="FT784" s="241"/>
      <c r="FU784" s="241"/>
      <c r="FV784" s="241"/>
      <c r="FW784" s="241"/>
      <c r="FX784" s="241"/>
      <c r="FY784" s="241"/>
      <c r="FZ784" s="241"/>
      <c r="GA784" s="241"/>
      <c r="GB784" s="241"/>
      <c r="GC784" s="241"/>
      <c r="GD784" s="241"/>
      <c r="GE784" s="241"/>
      <c r="GF784" s="241"/>
      <c r="GG784" s="241"/>
      <c r="GH784" s="241"/>
      <c r="GI784" s="241"/>
      <c r="GJ784" s="241"/>
      <c r="GK784" s="241"/>
      <c r="GL784" s="241"/>
      <c r="GM784" s="241"/>
      <c r="GN784" s="241"/>
      <c r="GO784" s="241"/>
      <c r="GP784" s="241"/>
      <c r="GQ784" s="241"/>
      <c r="GR784" s="241"/>
      <c r="GS784" s="241"/>
      <c r="GT784" s="241"/>
      <c r="GU784" s="241"/>
      <c r="GV784" s="241"/>
      <c r="GW784" s="241"/>
      <c r="GX784" s="241"/>
      <c r="GY784" s="241"/>
      <c r="GZ784" s="241"/>
      <c r="HA784" s="241"/>
      <c r="HB784" s="241"/>
      <c r="HC784" s="241"/>
      <c r="HD784" s="241"/>
      <c r="HE784" s="241"/>
      <c r="HF784" s="241"/>
    </row>
    <row r="785" spans="1:214" s="299" customFormat="1" ht="15" customHeight="1">
      <c r="A785" s="240"/>
      <c r="B785" s="241"/>
      <c r="C785" s="241"/>
      <c r="D785" s="241"/>
      <c r="E785" s="241"/>
      <c r="F785" s="241"/>
      <c r="G785" s="241"/>
      <c r="H785" s="241"/>
      <c r="I785" s="241"/>
      <c r="J785" s="241"/>
      <c r="K785" s="241"/>
      <c r="L785" s="241"/>
      <c r="M785" s="241"/>
      <c r="N785" s="241"/>
      <c r="O785" s="241"/>
      <c r="P785" s="241"/>
      <c r="Q785" s="241"/>
      <c r="R785" s="241"/>
      <c r="S785" s="241"/>
      <c r="T785" s="241"/>
      <c r="U785" s="241" t="s">
        <v>966</v>
      </c>
      <c r="V785" s="241"/>
      <c r="W785" s="241"/>
      <c r="X785" s="241"/>
      <c r="Y785" s="241"/>
      <c r="Z785" s="241"/>
      <c r="AA785" s="241"/>
      <c r="AB785" s="241"/>
      <c r="AC785" s="241" t="s">
        <v>313</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c r="CJ785" s="241"/>
      <c r="CK785" s="241"/>
      <c r="CL785" s="241"/>
      <c r="CM785" s="241"/>
      <c r="CN785" s="241"/>
      <c r="CO785" s="241"/>
      <c r="CP785" s="241"/>
      <c r="CQ785" s="241"/>
      <c r="CR785" s="241"/>
      <c r="CS785" s="241"/>
      <c r="CT785" s="241"/>
      <c r="CU785" s="241"/>
      <c r="CV785" s="241"/>
      <c r="CW785" s="241"/>
      <c r="CX785" s="241"/>
      <c r="CY785" s="241"/>
      <c r="CZ785" s="241"/>
      <c r="DA785" s="241"/>
      <c r="DB785" s="241"/>
      <c r="DC785" s="241"/>
      <c r="DD785" s="241"/>
      <c r="DE785" s="241"/>
      <c r="DF785" s="241"/>
      <c r="DG785" s="241"/>
      <c r="DH785" s="241"/>
      <c r="DI785" s="241"/>
      <c r="DJ785" s="241"/>
      <c r="DK785" s="241"/>
      <c r="DL785" s="241"/>
      <c r="DM785" s="241"/>
      <c r="DN785" s="241"/>
      <c r="DO785" s="241"/>
      <c r="DP785" s="241"/>
      <c r="DQ785" s="241"/>
      <c r="DR785" s="241"/>
      <c r="DS785" s="241"/>
      <c r="DT785" s="241"/>
      <c r="DU785" s="241"/>
      <c r="DV785" s="241"/>
      <c r="DW785" s="241"/>
      <c r="DX785" s="241"/>
      <c r="DY785" s="241"/>
      <c r="DZ785" s="241"/>
      <c r="EA785" s="241"/>
      <c r="EB785" s="241"/>
      <c r="EC785" s="241"/>
      <c r="ED785" s="241"/>
      <c r="EE785" s="241"/>
      <c r="EF785" s="241"/>
      <c r="EG785" s="241"/>
      <c r="EH785" s="241"/>
      <c r="EI785" s="241"/>
      <c r="EJ785" s="241"/>
      <c r="EK785" s="241"/>
      <c r="EL785" s="241"/>
      <c r="EM785" s="241"/>
      <c r="EN785" s="241"/>
      <c r="EO785" s="241"/>
      <c r="EP785" s="241"/>
      <c r="EQ785" s="241"/>
      <c r="ER785" s="241"/>
      <c r="ES785" s="241"/>
      <c r="ET785" s="241"/>
      <c r="EU785" s="241"/>
      <c r="EV785" s="241"/>
      <c r="EW785" s="241"/>
      <c r="EX785" s="241"/>
      <c r="EY785" s="241"/>
      <c r="EZ785" s="241"/>
      <c r="FA785" s="241"/>
      <c r="FB785" s="241"/>
      <c r="FC785" s="241"/>
      <c r="FD785" s="241"/>
      <c r="FE785" s="241"/>
      <c r="FF785" s="241"/>
      <c r="FG785" s="241"/>
      <c r="FH785" s="241"/>
      <c r="FI785" s="241"/>
      <c r="FJ785" s="241"/>
      <c r="FK785" s="241"/>
      <c r="FL785" s="241"/>
      <c r="FM785" s="241"/>
      <c r="FN785" s="241"/>
      <c r="FO785" s="241"/>
      <c r="FP785" s="241"/>
      <c r="FQ785" s="241"/>
      <c r="FR785" s="241"/>
      <c r="FS785" s="241"/>
      <c r="FT785" s="241"/>
      <c r="FU785" s="241"/>
      <c r="FV785" s="241"/>
      <c r="FW785" s="241"/>
      <c r="FX785" s="241"/>
      <c r="FY785" s="241"/>
      <c r="FZ785" s="241"/>
      <c r="GA785" s="241"/>
      <c r="GB785" s="241"/>
      <c r="GC785" s="241"/>
      <c r="GD785" s="241"/>
      <c r="GE785" s="241"/>
      <c r="GF785" s="241"/>
      <c r="GG785" s="241"/>
      <c r="GH785" s="241"/>
      <c r="GI785" s="241"/>
      <c r="GJ785" s="241"/>
      <c r="GK785" s="241"/>
      <c r="GL785" s="241"/>
      <c r="GM785" s="241"/>
      <c r="GN785" s="241"/>
      <c r="GO785" s="241"/>
      <c r="GP785" s="241"/>
      <c r="GQ785" s="241"/>
      <c r="GR785" s="241"/>
      <c r="GS785" s="241"/>
      <c r="GT785" s="241"/>
      <c r="GU785" s="241"/>
      <c r="GV785" s="241"/>
      <c r="GW785" s="241"/>
      <c r="GX785" s="241"/>
      <c r="GY785" s="241"/>
      <c r="GZ785" s="241"/>
      <c r="HA785" s="241"/>
      <c r="HB785" s="241"/>
      <c r="HC785" s="241"/>
      <c r="HD785" s="241"/>
      <c r="HE785" s="241"/>
      <c r="HF785" s="241"/>
    </row>
    <row r="786" spans="1:214" s="299" customFormat="1" ht="15" customHeight="1">
      <c r="A786" s="240"/>
      <c r="B786" s="241"/>
      <c r="C786" s="241"/>
      <c r="D786" s="241"/>
      <c r="E786" s="241"/>
      <c r="F786" s="241"/>
      <c r="G786" s="241"/>
      <c r="H786" s="241"/>
      <c r="I786" s="241"/>
      <c r="J786" s="241"/>
      <c r="K786" s="241"/>
      <c r="L786" s="241"/>
      <c r="M786" s="241"/>
      <c r="N786" s="241"/>
      <c r="O786" s="241"/>
      <c r="P786" s="241"/>
      <c r="Q786" s="241"/>
      <c r="R786" s="241"/>
      <c r="S786" s="241"/>
      <c r="T786" s="241"/>
      <c r="U786" s="241" t="s">
        <v>967</v>
      </c>
      <c r="V786" s="241"/>
      <c r="W786" s="241"/>
      <c r="X786" s="241"/>
      <c r="Y786" s="241"/>
      <c r="Z786" s="241"/>
      <c r="AA786" s="241"/>
      <c r="AB786" s="241"/>
      <c r="AC786" s="241" t="s">
        <v>313</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c r="EN786" s="241"/>
      <c r="EO786" s="241"/>
      <c r="EP786" s="241"/>
      <c r="EQ786" s="241"/>
      <c r="ER786" s="241"/>
      <c r="ES786" s="241"/>
      <c r="ET786" s="241"/>
      <c r="EU786" s="241"/>
      <c r="EV786" s="241"/>
      <c r="EW786" s="241"/>
      <c r="EX786" s="241"/>
      <c r="EY786" s="241"/>
      <c r="EZ786" s="241"/>
      <c r="FA786" s="241"/>
      <c r="FB786" s="241"/>
      <c r="FC786" s="241"/>
      <c r="FD786" s="241"/>
      <c r="FE786" s="241"/>
      <c r="FF786" s="241"/>
      <c r="FG786" s="241"/>
      <c r="FH786" s="241"/>
      <c r="FI786" s="241"/>
      <c r="FJ786" s="241"/>
      <c r="FK786" s="241"/>
      <c r="FL786" s="241"/>
      <c r="FM786" s="241"/>
      <c r="FN786" s="241"/>
      <c r="FO786" s="241"/>
      <c r="FP786" s="241"/>
      <c r="FQ786" s="241"/>
      <c r="FR786" s="241"/>
      <c r="FS786" s="241"/>
      <c r="FT786" s="241"/>
      <c r="FU786" s="241"/>
      <c r="FV786" s="241"/>
      <c r="FW786" s="241"/>
      <c r="FX786" s="241"/>
      <c r="FY786" s="241"/>
      <c r="FZ786" s="241"/>
      <c r="GA786" s="241"/>
      <c r="GB786" s="241"/>
      <c r="GC786" s="241"/>
      <c r="GD786" s="241"/>
      <c r="GE786" s="241"/>
      <c r="GF786" s="241"/>
      <c r="GG786" s="241"/>
      <c r="GH786" s="241"/>
      <c r="GI786" s="241"/>
      <c r="GJ786" s="241"/>
      <c r="GK786" s="241"/>
      <c r="GL786" s="241"/>
      <c r="GM786" s="241"/>
      <c r="GN786" s="241"/>
      <c r="GO786" s="241"/>
      <c r="GP786" s="241"/>
      <c r="GQ786" s="241"/>
      <c r="GR786" s="241"/>
      <c r="GS786" s="241"/>
      <c r="GT786" s="241"/>
      <c r="GU786" s="241"/>
      <c r="GV786" s="241"/>
      <c r="GW786" s="241"/>
      <c r="GX786" s="241"/>
      <c r="GY786" s="241"/>
      <c r="GZ786" s="241"/>
      <c r="HA786" s="241"/>
      <c r="HB786" s="241"/>
      <c r="HC786" s="241"/>
      <c r="HD786" s="241"/>
      <c r="HE786" s="241"/>
      <c r="HF786" s="241"/>
    </row>
    <row r="787" spans="1:214" s="299" customFormat="1" ht="15" customHeight="1">
      <c r="A787" s="240"/>
      <c r="B787" s="241"/>
      <c r="C787" s="241"/>
      <c r="D787" s="241"/>
      <c r="E787" s="241"/>
      <c r="F787" s="241"/>
      <c r="G787" s="241"/>
      <c r="H787" s="241"/>
      <c r="I787" s="241"/>
      <c r="J787" s="241"/>
      <c r="K787" s="241"/>
      <c r="L787" s="241"/>
      <c r="M787" s="241"/>
      <c r="N787" s="241"/>
      <c r="O787" s="241"/>
      <c r="P787" s="241"/>
      <c r="Q787" s="241"/>
      <c r="R787" s="241"/>
      <c r="S787" s="241"/>
      <c r="T787" s="241"/>
      <c r="U787" s="241" t="s">
        <v>968</v>
      </c>
      <c r="V787" s="241"/>
      <c r="W787" s="241"/>
      <c r="X787" s="241"/>
      <c r="Y787" s="241"/>
      <c r="Z787" s="241"/>
      <c r="AA787" s="241"/>
      <c r="AB787" s="241"/>
      <c r="AC787" s="241" t="s">
        <v>325</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c r="EN787" s="241"/>
      <c r="EO787" s="241"/>
      <c r="EP787" s="241"/>
      <c r="EQ787" s="241"/>
      <c r="ER787" s="241"/>
      <c r="ES787" s="241"/>
      <c r="ET787" s="241"/>
      <c r="EU787" s="241"/>
      <c r="EV787" s="241"/>
      <c r="EW787" s="241"/>
      <c r="EX787" s="241"/>
      <c r="EY787" s="241"/>
      <c r="EZ787" s="241"/>
      <c r="FA787" s="241"/>
      <c r="FB787" s="241"/>
      <c r="FC787" s="241"/>
      <c r="FD787" s="241"/>
      <c r="FE787" s="241"/>
      <c r="FF787" s="241"/>
      <c r="FG787" s="241"/>
      <c r="FH787" s="241"/>
      <c r="FI787" s="241"/>
      <c r="FJ787" s="241"/>
      <c r="FK787" s="241"/>
      <c r="FL787" s="241"/>
      <c r="FM787" s="241"/>
      <c r="FN787" s="241"/>
      <c r="FO787" s="241"/>
      <c r="FP787" s="241"/>
      <c r="FQ787" s="241"/>
      <c r="FR787" s="241"/>
      <c r="FS787" s="241"/>
      <c r="FT787" s="241"/>
      <c r="FU787" s="241"/>
      <c r="FV787" s="241"/>
      <c r="FW787" s="241"/>
      <c r="FX787" s="241"/>
      <c r="FY787" s="241"/>
      <c r="FZ787" s="241"/>
      <c r="GA787" s="241"/>
      <c r="GB787" s="241"/>
      <c r="GC787" s="241"/>
      <c r="GD787" s="241"/>
      <c r="GE787" s="241"/>
      <c r="GF787" s="241"/>
      <c r="GG787" s="241"/>
      <c r="GH787" s="241"/>
      <c r="GI787" s="241"/>
      <c r="GJ787" s="241"/>
      <c r="GK787" s="241"/>
      <c r="GL787" s="241"/>
      <c r="GM787" s="241"/>
      <c r="GN787" s="241"/>
      <c r="GO787" s="241"/>
      <c r="GP787" s="241"/>
      <c r="GQ787" s="241"/>
      <c r="GR787" s="241"/>
      <c r="GS787" s="241"/>
      <c r="GT787" s="241"/>
      <c r="GU787" s="241"/>
      <c r="GV787" s="241"/>
      <c r="GW787" s="241"/>
      <c r="GX787" s="241"/>
      <c r="GY787" s="241"/>
      <c r="GZ787" s="241"/>
      <c r="HA787" s="241"/>
      <c r="HB787" s="241"/>
      <c r="HC787" s="241"/>
      <c r="HD787" s="241"/>
      <c r="HE787" s="241"/>
      <c r="HF787" s="241"/>
    </row>
    <row r="788" spans="1:214" s="299" customFormat="1" ht="15" customHeight="1">
      <c r="A788" s="240"/>
      <c r="B788" s="241"/>
      <c r="C788" s="241"/>
      <c r="D788" s="241"/>
      <c r="E788" s="241"/>
      <c r="F788" s="241"/>
      <c r="G788" s="241"/>
      <c r="H788" s="241"/>
      <c r="I788" s="241"/>
      <c r="J788" s="241"/>
      <c r="K788" s="241"/>
      <c r="L788" s="241"/>
      <c r="M788" s="241"/>
      <c r="N788" s="241"/>
      <c r="O788" s="241"/>
      <c r="P788" s="241"/>
      <c r="Q788" s="241"/>
      <c r="R788" s="241"/>
      <c r="S788" s="241"/>
      <c r="T788" s="241"/>
      <c r="U788" s="241" t="s">
        <v>969</v>
      </c>
      <c r="V788" s="241"/>
      <c r="W788" s="241"/>
      <c r="X788" s="241"/>
      <c r="Y788" s="241"/>
      <c r="Z788" s="241"/>
      <c r="AA788" s="241"/>
      <c r="AB788" s="241"/>
      <c r="AC788" s="241" t="s">
        <v>322</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41"/>
      <c r="CL788" s="241"/>
      <c r="CM788" s="241"/>
      <c r="CN788" s="241"/>
      <c r="CO788" s="241"/>
      <c r="CP788" s="241"/>
      <c r="CQ788" s="241"/>
      <c r="CR788" s="241"/>
      <c r="CS788" s="241"/>
      <c r="CT788" s="241"/>
      <c r="CU788" s="241"/>
      <c r="CV788" s="241"/>
      <c r="CW788" s="241"/>
      <c r="CX788" s="241"/>
      <c r="CY788" s="241"/>
      <c r="CZ788" s="241"/>
      <c r="DA788" s="241"/>
      <c r="DB788" s="241"/>
      <c r="DC788" s="241"/>
      <c r="DD788" s="241"/>
      <c r="DE788" s="241"/>
      <c r="DF788" s="241"/>
      <c r="DG788" s="241"/>
      <c r="DH788" s="241"/>
      <c r="DI788" s="241"/>
      <c r="DJ788" s="241"/>
      <c r="DK788" s="241"/>
      <c r="DL788" s="241"/>
      <c r="DM788" s="241"/>
      <c r="DN788" s="241"/>
      <c r="DO788" s="241"/>
      <c r="DP788" s="241"/>
      <c r="DQ788" s="241"/>
      <c r="DR788" s="241"/>
      <c r="DS788" s="241"/>
      <c r="DT788" s="241"/>
      <c r="DU788" s="241"/>
      <c r="DV788" s="241"/>
      <c r="DW788" s="241"/>
      <c r="DX788" s="241"/>
      <c r="DY788" s="241"/>
      <c r="DZ788" s="241"/>
      <c r="EA788" s="241"/>
      <c r="EB788" s="241"/>
      <c r="EC788" s="241"/>
      <c r="ED788" s="241"/>
      <c r="EE788" s="241"/>
      <c r="EF788" s="241"/>
      <c r="EG788" s="241"/>
      <c r="EH788" s="241"/>
      <c r="EI788" s="241"/>
      <c r="EJ788" s="241"/>
      <c r="EK788" s="241"/>
      <c r="EL788" s="241"/>
      <c r="EM788" s="241"/>
      <c r="EN788" s="241"/>
      <c r="EO788" s="241"/>
      <c r="EP788" s="241"/>
      <c r="EQ788" s="241"/>
      <c r="ER788" s="241"/>
      <c r="ES788" s="241"/>
      <c r="ET788" s="241"/>
      <c r="EU788" s="241"/>
      <c r="EV788" s="241"/>
      <c r="EW788" s="241"/>
      <c r="EX788" s="241"/>
      <c r="EY788" s="241"/>
      <c r="EZ788" s="241"/>
      <c r="FA788" s="241"/>
      <c r="FB788" s="241"/>
      <c r="FC788" s="241"/>
      <c r="FD788" s="241"/>
      <c r="FE788" s="241"/>
      <c r="FF788" s="241"/>
      <c r="FG788" s="241"/>
      <c r="FH788" s="241"/>
      <c r="FI788" s="241"/>
      <c r="FJ788" s="241"/>
      <c r="FK788" s="241"/>
      <c r="FL788" s="241"/>
      <c r="FM788" s="241"/>
      <c r="FN788" s="241"/>
      <c r="FO788" s="241"/>
      <c r="FP788" s="241"/>
      <c r="FQ788" s="241"/>
      <c r="FR788" s="241"/>
      <c r="FS788" s="241"/>
      <c r="FT788" s="241"/>
      <c r="FU788" s="241"/>
      <c r="FV788" s="241"/>
      <c r="FW788" s="241"/>
      <c r="FX788" s="241"/>
      <c r="FY788" s="241"/>
      <c r="FZ788" s="241"/>
      <c r="GA788" s="241"/>
      <c r="GB788" s="241"/>
      <c r="GC788" s="241"/>
      <c r="GD788" s="241"/>
      <c r="GE788" s="241"/>
      <c r="GF788" s="241"/>
      <c r="GG788" s="241"/>
      <c r="GH788" s="241"/>
      <c r="GI788" s="241"/>
      <c r="GJ788" s="241"/>
      <c r="GK788" s="241"/>
      <c r="GL788" s="241"/>
      <c r="GM788" s="241"/>
      <c r="GN788" s="241"/>
      <c r="GO788" s="241"/>
      <c r="GP788" s="241"/>
      <c r="GQ788" s="241"/>
      <c r="GR788" s="241"/>
      <c r="GS788" s="241"/>
      <c r="GT788" s="241"/>
      <c r="GU788" s="241"/>
      <c r="GV788" s="241"/>
      <c r="GW788" s="241"/>
      <c r="GX788" s="241"/>
      <c r="GY788" s="241"/>
      <c r="GZ788" s="241"/>
      <c r="HA788" s="241"/>
      <c r="HB788" s="241"/>
      <c r="HC788" s="241"/>
      <c r="HD788" s="241"/>
      <c r="HE788" s="241"/>
      <c r="HF788" s="241"/>
    </row>
    <row r="789" spans="1:214" s="299" customFormat="1" ht="15" customHeight="1">
      <c r="A789" s="240"/>
      <c r="B789" s="241"/>
      <c r="C789" s="241"/>
      <c r="D789" s="241"/>
      <c r="E789" s="241"/>
      <c r="F789" s="241"/>
      <c r="G789" s="241"/>
      <c r="H789" s="241"/>
      <c r="I789" s="241"/>
      <c r="J789" s="241"/>
      <c r="K789" s="241"/>
      <c r="L789" s="241"/>
      <c r="M789" s="241"/>
      <c r="N789" s="241"/>
      <c r="O789" s="241"/>
      <c r="P789" s="241"/>
      <c r="Q789" s="241"/>
      <c r="R789" s="241"/>
      <c r="S789" s="241"/>
      <c r="T789" s="241"/>
      <c r="U789" s="241" t="s">
        <v>970</v>
      </c>
      <c r="V789" s="241"/>
      <c r="W789" s="241"/>
      <c r="X789" s="241"/>
      <c r="Y789" s="241"/>
      <c r="Z789" s="241"/>
      <c r="AA789" s="241"/>
      <c r="AB789" s="241"/>
      <c r="AC789" s="241" t="s">
        <v>313</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c r="CJ789" s="241"/>
      <c r="CK789" s="241"/>
      <c r="CL789" s="241"/>
      <c r="CM789" s="241"/>
      <c r="CN789" s="241"/>
      <c r="CO789" s="241"/>
      <c r="CP789" s="241"/>
      <c r="CQ789" s="241"/>
      <c r="CR789" s="241"/>
      <c r="CS789" s="241"/>
      <c r="CT789" s="241"/>
      <c r="CU789" s="241"/>
      <c r="CV789" s="241"/>
      <c r="CW789" s="241"/>
      <c r="CX789" s="241"/>
      <c r="CY789" s="241"/>
      <c r="CZ789" s="241"/>
      <c r="DA789" s="241"/>
      <c r="DB789" s="241"/>
      <c r="DC789" s="241"/>
      <c r="DD789" s="241"/>
      <c r="DE789" s="241"/>
      <c r="DF789" s="241"/>
      <c r="DG789" s="241"/>
      <c r="DH789" s="241"/>
      <c r="DI789" s="241"/>
      <c r="DJ789" s="241"/>
      <c r="DK789" s="241"/>
      <c r="DL789" s="241"/>
      <c r="DM789" s="241"/>
      <c r="DN789" s="241"/>
      <c r="DO789" s="241"/>
      <c r="DP789" s="241"/>
      <c r="DQ789" s="241"/>
      <c r="DR789" s="241"/>
      <c r="DS789" s="241"/>
      <c r="DT789" s="241"/>
      <c r="DU789" s="241"/>
      <c r="DV789" s="241"/>
      <c r="DW789" s="241"/>
      <c r="DX789" s="241"/>
      <c r="DY789" s="241"/>
      <c r="DZ789" s="241"/>
      <c r="EA789" s="241"/>
      <c r="EB789" s="241"/>
      <c r="EC789" s="241"/>
      <c r="ED789" s="241"/>
      <c r="EE789" s="241"/>
      <c r="EF789" s="241"/>
      <c r="EG789" s="241"/>
      <c r="EH789" s="241"/>
      <c r="EI789" s="241"/>
      <c r="EJ789" s="241"/>
      <c r="EK789" s="241"/>
      <c r="EL789" s="241"/>
      <c r="EM789" s="241"/>
      <c r="EN789" s="241"/>
      <c r="EO789" s="241"/>
      <c r="EP789" s="241"/>
      <c r="EQ789" s="241"/>
      <c r="ER789" s="241"/>
      <c r="ES789" s="241"/>
      <c r="ET789" s="241"/>
      <c r="EU789" s="241"/>
      <c r="EV789" s="241"/>
      <c r="EW789" s="241"/>
      <c r="EX789" s="241"/>
      <c r="EY789" s="241"/>
      <c r="EZ789" s="241"/>
      <c r="FA789" s="241"/>
      <c r="FB789" s="241"/>
      <c r="FC789" s="241"/>
      <c r="FD789" s="241"/>
      <c r="FE789" s="241"/>
      <c r="FF789" s="241"/>
      <c r="FG789" s="241"/>
      <c r="FH789" s="241"/>
      <c r="FI789" s="241"/>
      <c r="FJ789" s="241"/>
      <c r="FK789" s="241"/>
      <c r="FL789" s="241"/>
      <c r="FM789" s="241"/>
      <c r="FN789" s="241"/>
      <c r="FO789" s="241"/>
      <c r="FP789" s="241"/>
      <c r="FQ789" s="241"/>
      <c r="FR789" s="241"/>
      <c r="FS789" s="241"/>
      <c r="FT789" s="241"/>
      <c r="FU789" s="241"/>
      <c r="FV789" s="241"/>
      <c r="FW789" s="241"/>
      <c r="FX789" s="241"/>
      <c r="FY789" s="241"/>
      <c r="FZ789" s="241"/>
      <c r="GA789" s="241"/>
      <c r="GB789" s="241"/>
      <c r="GC789" s="241"/>
      <c r="GD789" s="241"/>
      <c r="GE789" s="241"/>
      <c r="GF789" s="241"/>
      <c r="GG789" s="241"/>
      <c r="GH789" s="241"/>
      <c r="GI789" s="241"/>
      <c r="GJ789" s="241"/>
      <c r="GK789" s="241"/>
      <c r="GL789" s="241"/>
      <c r="GM789" s="241"/>
      <c r="GN789" s="241"/>
      <c r="GO789" s="241"/>
      <c r="GP789" s="241"/>
      <c r="GQ789" s="241"/>
      <c r="GR789" s="241"/>
      <c r="GS789" s="241"/>
      <c r="GT789" s="241"/>
      <c r="GU789" s="241"/>
      <c r="GV789" s="241"/>
      <c r="GW789" s="241"/>
      <c r="GX789" s="241"/>
      <c r="GY789" s="241"/>
      <c r="GZ789" s="241"/>
      <c r="HA789" s="241"/>
      <c r="HB789" s="241"/>
      <c r="HC789" s="241"/>
      <c r="HD789" s="241"/>
      <c r="HE789" s="241"/>
      <c r="HF789" s="241"/>
    </row>
    <row r="790" spans="1:214" s="299" customFormat="1" ht="15" customHeight="1">
      <c r="A790" s="240"/>
      <c r="B790" s="241"/>
      <c r="C790" s="241"/>
      <c r="D790" s="241"/>
      <c r="E790" s="241"/>
      <c r="F790" s="241"/>
      <c r="G790" s="241"/>
      <c r="H790" s="241"/>
      <c r="I790" s="241"/>
      <c r="J790" s="241"/>
      <c r="K790" s="241"/>
      <c r="L790" s="241"/>
      <c r="M790" s="241"/>
      <c r="N790" s="241"/>
      <c r="O790" s="241"/>
      <c r="P790" s="241"/>
      <c r="Q790" s="241"/>
      <c r="R790" s="241"/>
      <c r="S790" s="241"/>
      <c r="T790" s="241"/>
      <c r="U790" s="241" t="s">
        <v>971</v>
      </c>
      <c r="V790" s="241"/>
      <c r="W790" s="241"/>
      <c r="X790" s="241"/>
      <c r="Y790" s="241"/>
      <c r="Z790" s="241"/>
      <c r="AA790" s="241"/>
      <c r="AB790" s="241"/>
      <c r="AC790" s="241" t="s">
        <v>316</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c r="CJ790" s="241"/>
      <c r="CK790" s="241"/>
      <c r="CL790" s="241"/>
      <c r="CM790" s="241"/>
      <c r="CN790" s="241"/>
      <c r="CO790" s="241"/>
      <c r="CP790" s="241"/>
      <c r="CQ790" s="241"/>
      <c r="CR790" s="241"/>
      <c r="CS790" s="241"/>
      <c r="CT790" s="241"/>
      <c r="CU790" s="241"/>
      <c r="CV790" s="241"/>
      <c r="CW790" s="241"/>
      <c r="CX790" s="241"/>
      <c r="CY790" s="241"/>
      <c r="CZ790" s="241"/>
      <c r="DA790" s="241"/>
      <c r="DB790" s="241"/>
      <c r="DC790" s="241"/>
      <c r="DD790" s="241"/>
      <c r="DE790" s="241"/>
      <c r="DF790" s="241"/>
      <c r="DG790" s="241"/>
      <c r="DH790" s="241"/>
      <c r="DI790" s="241"/>
      <c r="DJ790" s="241"/>
      <c r="DK790" s="241"/>
      <c r="DL790" s="241"/>
      <c r="DM790" s="241"/>
      <c r="DN790" s="241"/>
      <c r="DO790" s="241"/>
      <c r="DP790" s="241"/>
      <c r="DQ790" s="241"/>
      <c r="DR790" s="241"/>
      <c r="DS790" s="241"/>
      <c r="DT790" s="241"/>
      <c r="DU790" s="241"/>
      <c r="DV790" s="241"/>
      <c r="DW790" s="241"/>
      <c r="DX790" s="241"/>
      <c r="DY790" s="241"/>
      <c r="DZ790" s="241"/>
      <c r="EA790" s="241"/>
      <c r="EB790" s="241"/>
      <c r="EC790" s="241"/>
      <c r="ED790" s="241"/>
      <c r="EE790" s="241"/>
      <c r="EF790" s="241"/>
      <c r="EG790" s="241"/>
      <c r="EH790" s="241"/>
      <c r="EI790" s="241"/>
      <c r="EJ790" s="241"/>
      <c r="EK790" s="241"/>
      <c r="EL790" s="241"/>
      <c r="EM790" s="241"/>
      <c r="EN790" s="241"/>
      <c r="EO790" s="241"/>
      <c r="EP790" s="241"/>
      <c r="EQ790" s="241"/>
      <c r="ER790" s="241"/>
      <c r="ES790" s="241"/>
      <c r="ET790" s="241"/>
      <c r="EU790" s="241"/>
      <c r="EV790" s="241"/>
      <c r="EW790" s="241"/>
      <c r="EX790" s="241"/>
      <c r="EY790" s="241"/>
      <c r="EZ790" s="241"/>
      <c r="FA790" s="241"/>
      <c r="FB790" s="241"/>
      <c r="FC790" s="241"/>
      <c r="FD790" s="241"/>
      <c r="FE790" s="241"/>
      <c r="FF790" s="241"/>
      <c r="FG790" s="241"/>
      <c r="FH790" s="241"/>
      <c r="FI790" s="241"/>
      <c r="FJ790" s="241"/>
      <c r="FK790" s="241"/>
      <c r="FL790" s="241"/>
      <c r="FM790" s="241"/>
      <c r="FN790" s="241"/>
      <c r="FO790" s="241"/>
      <c r="FP790" s="241"/>
      <c r="FQ790" s="241"/>
      <c r="FR790" s="241"/>
      <c r="FS790" s="241"/>
      <c r="FT790" s="241"/>
      <c r="FU790" s="241"/>
      <c r="FV790" s="241"/>
      <c r="FW790" s="241"/>
      <c r="FX790" s="241"/>
      <c r="FY790" s="241"/>
      <c r="FZ790" s="241"/>
      <c r="GA790" s="241"/>
      <c r="GB790" s="241"/>
      <c r="GC790" s="241"/>
      <c r="GD790" s="241"/>
      <c r="GE790" s="241"/>
      <c r="GF790" s="241"/>
      <c r="GG790" s="241"/>
      <c r="GH790" s="241"/>
      <c r="GI790" s="241"/>
      <c r="GJ790" s="241"/>
      <c r="GK790" s="241"/>
      <c r="GL790" s="241"/>
      <c r="GM790" s="241"/>
      <c r="GN790" s="241"/>
      <c r="GO790" s="241"/>
      <c r="GP790" s="241"/>
      <c r="GQ790" s="241"/>
      <c r="GR790" s="241"/>
      <c r="GS790" s="241"/>
      <c r="GT790" s="241"/>
      <c r="GU790" s="241"/>
      <c r="GV790" s="241"/>
      <c r="GW790" s="241"/>
      <c r="GX790" s="241"/>
      <c r="GY790" s="241"/>
      <c r="GZ790" s="241"/>
      <c r="HA790" s="241"/>
      <c r="HB790" s="241"/>
      <c r="HC790" s="241"/>
      <c r="HD790" s="241"/>
      <c r="HE790" s="241"/>
      <c r="HF790" s="241"/>
    </row>
    <row r="791" spans="1:214" s="299" customFormat="1" ht="15" customHeight="1">
      <c r="A791" s="240"/>
      <c r="B791" s="241"/>
      <c r="C791" s="241"/>
      <c r="D791" s="241"/>
      <c r="E791" s="241"/>
      <c r="F791" s="241"/>
      <c r="G791" s="241"/>
      <c r="H791" s="241"/>
      <c r="I791" s="241"/>
      <c r="J791" s="241"/>
      <c r="K791" s="241"/>
      <c r="L791" s="241"/>
      <c r="M791" s="241"/>
      <c r="N791" s="241"/>
      <c r="O791" s="241"/>
      <c r="P791" s="241"/>
      <c r="Q791" s="241"/>
      <c r="R791" s="241"/>
      <c r="S791" s="241"/>
      <c r="T791" s="241"/>
      <c r="U791" s="241" t="s">
        <v>972</v>
      </c>
      <c r="V791" s="241"/>
      <c r="W791" s="241"/>
      <c r="X791" s="241"/>
      <c r="Y791" s="241"/>
      <c r="Z791" s="241"/>
      <c r="AA791" s="241"/>
      <c r="AB791" s="241"/>
      <c r="AC791" s="241" t="s">
        <v>386</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c r="CN791" s="241"/>
      <c r="CO791" s="241"/>
      <c r="CP791" s="241"/>
      <c r="CQ791" s="241"/>
      <c r="CR791" s="241"/>
      <c r="CS791" s="241"/>
      <c r="CT791" s="241"/>
      <c r="CU791" s="241"/>
      <c r="CV791" s="241"/>
      <c r="CW791" s="241"/>
      <c r="CX791" s="241"/>
      <c r="CY791" s="241"/>
      <c r="CZ791" s="241"/>
      <c r="DA791" s="241"/>
      <c r="DB791" s="241"/>
      <c r="DC791" s="241"/>
      <c r="DD791" s="241"/>
      <c r="DE791" s="241"/>
      <c r="DF791" s="241"/>
      <c r="DG791" s="241"/>
      <c r="DH791" s="241"/>
      <c r="DI791" s="241"/>
      <c r="DJ791" s="241"/>
      <c r="DK791" s="241"/>
      <c r="DL791" s="241"/>
      <c r="DM791" s="241"/>
      <c r="DN791" s="241"/>
      <c r="DO791" s="241"/>
      <c r="DP791" s="241"/>
      <c r="DQ791" s="241"/>
      <c r="DR791" s="241"/>
      <c r="DS791" s="241"/>
      <c r="DT791" s="241"/>
      <c r="DU791" s="241"/>
      <c r="DV791" s="241"/>
      <c r="DW791" s="241"/>
      <c r="DX791" s="241"/>
      <c r="DY791" s="241"/>
      <c r="DZ791" s="241"/>
      <c r="EA791" s="241"/>
      <c r="EB791" s="241"/>
      <c r="EC791" s="241"/>
      <c r="ED791" s="241"/>
      <c r="EE791" s="241"/>
      <c r="EF791" s="241"/>
      <c r="EG791" s="241"/>
      <c r="EH791" s="241"/>
      <c r="EI791" s="241"/>
      <c r="EJ791" s="241"/>
      <c r="EK791" s="241"/>
      <c r="EL791" s="241"/>
      <c r="EM791" s="241"/>
      <c r="EN791" s="241"/>
      <c r="EO791" s="241"/>
      <c r="EP791" s="241"/>
      <c r="EQ791" s="241"/>
      <c r="ER791" s="241"/>
      <c r="ES791" s="241"/>
      <c r="ET791" s="241"/>
      <c r="EU791" s="241"/>
      <c r="EV791" s="241"/>
      <c r="EW791" s="241"/>
      <c r="EX791" s="241"/>
      <c r="EY791" s="241"/>
      <c r="EZ791" s="241"/>
      <c r="FA791" s="241"/>
      <c r="FB791" s="241"/>
      <c r="FC791" s="241"/>
      <c r="FD791" s="241"/>
      <c r="FE791" s="241"/>
      <c r="FF791" s="241"/>
      <c r="FG791" s="241"/>
      <c r="FH791" s="241"/>
      <c r="FI791" s="241"/>
      <c r="FJ791" s="241"/>
      <c r="FK791" s="241"/>
      <c r="FL791" s="241"/>
      <c r="FM791" s="241"/>
      <c r="FN791" s="241"/>
      <c r="FO791" s="241"/>
      <c r="FP791" s="241"/>
      <c r="FQ791" s="241"/>
      <c r="FR791" s="241"/>
      <c r="FS791" s="241"/>
      <c r="FT791" s="241"/>
      <c r="FU791" s="241"/>
      <c r="FV791" s="241"/>
      <c r="FW791" s="241"/>
      <c r="FX791" s="241"/>
      <c r="FY791" s="241"/>
      <c r="FZ791" s="241"/>
      <c r="GA791" s="241"/>
      <c r="GB791" s="241"/>
      <c r="GC791" s="241"/>
      <c r="GD791" s="241"/>
      <c r="GE791" s="241"/>
      <c r="GF791" s="241"/>
      <c r="GG791" s="241"/>
      <c r="GH791" s="241"/>
      <c r="GI791" s="241"/>
      <c r="GJ791" s="241"/>
      <c r="GK791" s="241"/>
      <c r="GL791" s="241"/>
      <c r="GM791" s="241"/>
      <c r="GN791" s="241"/>
      <c r="GO791" s="241"/>
      <c r="GP791" s="241"/>
      <c r="GQ791" s="241"/>
      <c r="GR791" s="241"/>
      <c r="GS791" s="241"/>
      <c r="GT791" s="241"/>
      <c r="GU791" s="241"/>
      <c r="GV791" s="241"/>
      <c r="GW791" s="241"/>
      <c r="GX791" s="241"/>
      <c r="GY791" s="241"/>
      <c r="GZ791" s="241"/>
      <c r="HA791" s="241"/>
      <c r="HB791" s="241"/>
      <c r="HC791" s="241"/>
      <c r="HD791" s="241"/>
      <c r="HE791" s="241"/>
      <c r="HF791" s="241"/>
    </row>
    <row r="792" spans="1:214" s="299" customFormat="1" ht="15" customHeight="1">
      <c r="A792" s="240"/>
      <c r="B792" s="241"/>
      <c r="C792" s="241"/>
      <c r="D792" s="241"/>
      <c r="E792" s="241"/>
      <c r="F792" s="241"/>
      <c r="G792" s="241"/>
      <c r="H792" s="241"/>
      <c r="I792" s="241"/>
      <c r="J792" s="241"/>
      <c r="K792" s="241"/>
      <c r="L792" s="241"/>
      <c r="M792" s="241"/>
      <c r="N792" s="241"/>
      <c r="O792" s="241"/>
      <c r="P792" s="241"/>
      <c r="Q792" s="241"/>
      <c r="R792" s="241"/>
      <c r="S792" s="241"/>
      <c r="T792" s="241"/>
      <c r="U792" s="241" t="s">
        <v>973</v>
      </c>
      <c r="V792" s="241"/>
      <c r="W792" s="241"/>
      <c r="X792" s="241"/>
      <c r="Y792" s="241"/>
      <c r="Z792" s="241"/>
      <c r="AA792" s="241"/>
      <c r="AB792" s="241"/>
      <c r="AC792" s="241" t="s">
        <v>316</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c r="EN792" s="241"/>
      <c r="EO792" s="241"/>
      <c r="EP792" s="241"/>
      <c r="EQ792" s="241"/>
      <c r="ER792" s="241"/>
      <c r="ES792" s="241"/>
      <c r="ET792" s="241"/>
      <c r="EU792" s="241"/>
      <c r="EV792" s="241"/>
      <c r="EW792" s="241"/>
      <c r="EX792" s="241"/>
      <c r="EY792" s="241"/>
      <c r="EZ792" s="241"/>
      <c r="FA792" s="241"/>
      <c r="FB792" s="241"/>
      <c r="FC792" s="241"/>
      <c r="FD792" s="241"/>
      <c r="FE792" s="241"/>
      <c r="FF792" s="241"/>
      <c r="FG792" s="241"/>
      <c r="FH792" s="241"/>
      <c r="FI792" s="241"/>
      <c r="FJ792" s="241"/>
      <c r="FK792" s="241"/>
      <c r="FL792" s="241"/>
      <c r="FM792" s="241"/>
      <c r="FN792" s="241"/>
      <c r="FO792" s="241"/>
      <c r="FP792" s="241"/>
      <c r="FQ792" s="241"/>
      <c r="FR792" s="241"/>
      <c r="FS792" s="241"/>
      <c r="FT792" s="241"/>
      <c r="FU792" s="241"/>
      <c r="FV792" s="241"/>
      <c r="FW792" s="241"/>
      <c r="FX792" s="241"/>
      <c r="FY792" s="241"/>
      <c r="FZ792" s="241"/>
      <c r="GA792" s="241"/>
      <c r="GB792" s="241"/>
      <c r="GC792" s="241"/>
      <c r="GD792" s="241"/>
      <c r="GE792" s="241"/>
      <c r="GF792" s="241"/>
      <c r="GG792" s="241"/>
      <c r="GH792" s="241"/>
      <c r="GI792" s="241"/>
      <c r="GJ792" s="241"/>
      <c r="GK792" s="241"/>
      <c r="GL792" s="241"/>
      <c r="GM792" s="241"/>
      <c r="GN792" s="241"/>
      <c r="GO792" s="241"/>
      <c r="GP792" s="241"/>
      <c r="GQ792" s="241"/>
      <c r="GR792" s="241"/>
      <c r="GS792" s="241"/>
      <c r="GT792" s="241"/>
      <c r="GU792" s="241"/>
      <c r="GV792" s="241"/>
      <c r="GW792" s="241"/>
      <c r="GX792" s="241"/>
      <c r="GY792" s="241"/>
      <c r="GZ792" s="241"/>
      <c r="HA792" s="241"/>
      <c r="HB792" s="241"/>
      <c r="HC792" s="241"/>
      <c r="HD792" s="241"/>
      <c r="HE792" s="241"/>
      <c r="HF792" s="241"/>
    </row>
    <row r="793" spans="1:214" s="299" customFormat="1" ht="15" customHeight="1">
      <c r="A793" s="240"/>
      <c r="B793" s="241"/>
      <c r="C793" s="241"/>
      <c r="D793" s="241"/>
      <c r="E793" s="241"/>
      <c r="F793" s="241"/>
      <c r="G793" s="241"/>
      <c r="H793" s="241"/>
      <c r="I793" s="241"/>
      <c r="J793" s="241"/>
      <c r="K793" s="241"/>
      <c r="L793" s="241"/>
      <c r="M793" s="241"/>
      <c r="N793" s="241"/>
      <c r="O793" s="241"/>
      <c r="P793" s="241"/>
      <c r="Q793" s="241"/>
      <c r="R793" s="241"/>
      <c r="S793" s="241"/>
      <c r="T793" s="241"/>
      <c r="U793" s="241" t="s">
        <v>974</v>
      </c>
      <c r="V793" s="241"/>
      <c r="W793" s="241"/>
      <c r="X793" s="241"/>
      <c r="Y793" s="241"/>
      <c r="Z793" s="241"/>
      <c r="AA793" s="241"/>
      <c r="AB793" s="241"/>
      <c r="AC793" s="241" t="s">
        <v>309</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c r="EN793" s="241"/>
      <c r="EO793" s="241"/>
      <c r="EP793" s="241"/>
      <c r="EQ793" s="241"/>
      <c r="ER793" s="241"/>
      <c r="ES793" s="241"/>
      <c r="ET793" s="241"/>
      <c r="EU793" s="241"/>
      <c r="EV793" s="241"/>
      <c r="EW793" s="241"/>
      <c r="EX793" s="241"/>
      <c r="EY793" s="241"/>
      <c r="EZ793" s="241"/>
      <c r="FA793" s="241"/>
      <c r="FB793" s="241"/>
      <c r="FC793" s="241"/>
      <c r="FD793" s="241"/>
      <c r="FE793" s="241"/>
      <c r="FF793" s="241"/>
      <c r="FG793" s="241"/>
      <c r="FH793" s="241"/>
      <c r="FI793" s="241"/>
      <c r="FJ793" s="241"/>
      <c r="FK793" s="241"/>
      <c r="FL793" s="241"/>
      <c r="FM793" s="241"/>
      <c r="FN793" s="241"/>
      <c r="FO793" s="241"/>
      <c r="FP793" s="241"/>
      <c r="FQ793" s="241"/>
      <c r="FR793" s="241"/>
      <c r="FS793" s="241"/>
      <c r="FT793" s="241"/>
      <c r="FU793" s="241"/>
      <c r="FV793" s="241"/>
      <c r="FW793" s="241"/>
      <c r="FX793" s="241"/>
      <c r="FY793" s="241"/>
      <c r="FZ793" s="241"/>
      <c r="GA793" s="241"/>
      <c r="GB793" s="241"/>
      <c r="GC793" s="241"/>
      <c r="GD793" s="241"/>
      <c r="GE793" s="241"/>
      <c r="GF793" s="241"/>
      <c r="GG793" s="241"/>
      <c r="GH793" s="241"/>
      <c r="GI793" s="241"/>
      <c r="GJ793" s="241"/>
      <c r="GK793" s="241"/>
      <c r="GL793" s="241"/>
      <c r="GM793" s="241"/>
      <c r="GN793" s="241"/>
      <c r="GO793" s="241"/>
      <c r="GP793" s="241"/>
      <c r="GQ793" s="241"/>
      <c r="GR793" s="241"/>
      <c r="GS793" s="241"/>
      <c r="GT793" s="241"/>
      <c r="GU793" s="241"/>
      <c r="GV793" s="241"/>
      <c r="GW793" s="241"/>
      <c r="GX793" s="241"/>
      <c r="GY793" s="241"/>
      <c r="GZ793" s="241"/>
      <c r="HA793" s="241"/>
      <c r="HB793" s="241"/>
      <c r="HC793" s="241"/>
      <c r="HD793" s="241"/>
      <c r="HE793" s="241"/>
      <c r="HF793" s="241"/>
    </row>
    <row r="794" spans="1:214" s="299" customFormat="1" ht="15" customHeight="1">
      <c r="A794" s="240"/>
      <c r="B794" s="241"/>
      <c r="C794" s="241"/>
      <c r="D794" s="241"/>
      <c r="E794" s="241"/>
      <c r="F794" s="241"/>
      <c r="G794" s="241"/>
      <c r="H794" s="241"/>
      <c r="I794" s="241"/>
      <c r="J794" s="241"/>
      <c r="K794" s="241"/>
      <c r="L794" s="241"/>
      <c r="M794" s="241"/>
      <c r="N794" s="241"/>
      <c r="O794" s="241"/>
      <c r="P794" s="241"/>
      <c r="Q794" s="241"/>
      <c r="R794" s="241"/>
      <c r="S794" s="241"/>
      <c r="T794" s="241"/>
      <c r="U794" s="241" t="s">
        <v>288</v>
      </c>
      <c r="V794" s="241"/>
      <c r="W794" s="241"/>
      <c r="X794" s="241"/>
      <c r="Y794" s="241"/>
      <c r="Z794" s="241"/>
      <c r="AA794" s="241"/>
      <c r="AB794" s="241"/>
      <c r="AC794" s="241" t="s">
        <v>350</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c r="EN794" s="241"/>
      <c r="EO794" s="241"/>
      <c r="EP794" s="241"/>
      <c r="EQ794" s="241"/>
      <c r="ER794" s="241"/>
      <c r="ES794" s="241"/>
      <c r="ET794" s="241"/>
      <c r="EU794" s="241"/>
      <c r="EV794" s="241"/>
      <c r="EW794" s="241"/>
      <c r="EX794" s="241"/>
      <c r="EY794" s="241"/>
      <c r="EZ794" s="241"/>
      <c r="FA794" s="241"/>
      <c r="FB794" s="241"/>
      <c r="FC794" s="241"/>
      <c r="FD794" s="241"/>
      <c r="FE794" s="241"/>
      <c r="FF794" s="241"/>
      <c r="FG794" s="241"/>
      <c r="FH794" s="241"/>
      <c r="FI794" s="241"/>
      <c r="FJ794" s="241"/>
      <c r="FK794" s="241"/>
      <c r="FL794" s="241"/>
      <c r="FM794" s="241"/>
      <c r="FN794" s="241"/>
      <c r="FO794" s="241"/>
      <c r="FP794" s="241"/>
      <c r="FQ794" s="241"/>
      <c r="FR794" s="241"/>
      <c r="FS794" s="241"/>
      <c r="FT794" s="241"/>
      <c r="FU794" s="241"/>
      <c r="FV794" s="241"/>
      <c r="FW794" s="241"/>
      <c r="FX794" s="241"/>
      <c r="FY794" s="241"/>
      <c r="FZ794" s="241"/>
      <c r="GA794" s="241"/>
      <c r="GB794" s="241"/>
      <c r="GC794" s="241"/>
      <c r="GD794" s="241"/>
      <c r="GE794" s="241"/>
      <c r="GF794" s="241"/>
      <c r="GG794" s="241"/>
      <c r="GH794" s="241"/>
      <c r="GI794" s="241"/>
      <c r="GJ794" s="241"/>
      <c r="GK794" s="241"/>
      <c r="GL794" s="241"/>
      <c r="GM794" s="241"/>
      <c r="GN794" s="241"/>
      <c r="GO794" s="241"/>
      <c r="GP794" s="241"/>
      <c r="GQ794" s="241"/>
      <c r="GR794" s="241"/>
      <c r="GS794" s="241"/>
      <c r="GT794" s="241"/>
      <c r="GU794" s="241"/>
      <c r="GV794" s="241"/>
      <c r="GW794" s="241"/>
      <c r="GX794" s="241"/>
      <c r="GY794" s="241"/>
      <c r="GZ794" s="241"/>
      <c r="HA794" s="241"/>
      <c r="HB794" s="241"/>
      <c r="HC794" s="241"/>
      <c r="HD794" s="241"/>
      <c r="HE794" s="241"/>
      <c r="HF794" s="241"/>
    </row>
    <row r="795" spans="1:214" s="299" customFormat="1" ht="15" customHeight="1">
      <c r="A795" s="240"/>
      <c r="B795" s="241"/>
      <c r="C795" s="241"/>
      <c r="D795" s="241"/>
      <c r="E795" s="241"/>
      <c r="F795" s="241"/>
      <c r="G795" s="241"/>
      <c r="H795" s="241"/>
      <c r="I795" s="241"/>
      <c r="J795" s="241"/>
      <c r="K795" s="241"/>
      <c r="L795" s="241"/>
      <c r="M795" s="241"/>
      <c r="N795" s="241"/>
      <c r="O795" s="241"/>
      <c r="P795" s="241"/>
      <c r="Q795" s="241"/>
      <c r="R795" s="241"/>
      <c r="S795" s="241"/>
      <c r="T795" s="241"/>
      <c r="U795" s="241" t="s">
        <v>975</v>
      </c>
      <c r="V795" s="241"/>
      <c r="W795" s="241"/>
      <c r="X795" s="241"/>
      <c r="Y795" s="241"/>
      <c r="Z795" s="241"/>
      <c r="AA795" s="241"/>
      <c r="AB795" s="241"/>
      <c r="AC795" s="241" t="s">
        <v>313</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c r="CJ795" s="241"/>
      <c r="CK795" s="241"/>
      <c r="CL795" s="241"/>
      <c r="CM795" s="241"/>
      <c r="CN795" s="241"/>
      <c r="CO795" s="241"/>
      <c r="CP795" s="241"/>
      <c r="CQ795" s="241"/>
      <c r="CR795" s="241"/>
      <c r="CS795" s="241"/>
      <c r="CT795" s="241"/>
      <c r="CU795" s="241"/>
      <c r="CV795" s="241"/>
      <c r="CW795" s="241"/>
      <c r="CX795" s="241"/>
      <c r="CY795" s="241"/>
      <c r="CZ795" s="241"/>
      <c r="DA795" s="241"/>
      <c r="DB795" s="241"/>
      <c r="DC795" s="241"/>
      <c r="DD795" s="241"/>
      <c r="DE795" s="241"/>
      <c r="DF795" s="241"/>
      <c r="DG795" s="241"/>
      <c r="DH795" s="241"/>
      <c r="DI795" s="241"/>
      <c r="DJ795" s="241"/>
      <c r="DK795" s="241"/>
      <c r="DL795" s="241"/>
      <c r="DM795" s="241"/>
      <c r="DN795" s="241"/>
      <c r="DO795" s="241"/>
      <c r="DP795" s="241"/>
      <c r="DQ795" s="241"/>
      <c r="DR795" s="241"/>
      <c r="DS795" s="241"/>
      <c r="DT795" s="241"/>
      <c r="DU795" s="241"/>
      <c r="DV795" s="241"/>
      <c r="DW795" s="241"/>
      <c r="DX795" s="241"/>
      <c r="DY795" s="241"/>
      <c r="DZ795" s="241"/>
      <c r="EA795" s="241"/>
      <c r="EB795" s="241"/>
      <c r="EC795" s="241"/>
      <c r="ED795" s="241"/>
      <c r="EE795" s="241"/>
      <c r="EF795" s="241"/>
      <c r="EG795" s="241"/>
      <c r="EH795" s="241"/>
      <c r="EI795" s="241"/>
      <c r="EJ795" s="241"/>
      <c r="EK795" s="241"/>
      <c r="EL795" s="241"/>
      <c r="EM795" s="241"/>
      <c r="EN795" s="241"/>
      <c r="EO795" s="241"/>
      <c r="EP795" s="241"/>
      <c r="EQ795" s="241"/>
      <c r="ER795" s="241"/>
      <c r="ES795" s="241"/>
      <c r="ET795" s="241"/>
      <c r="EU795" s="241"/>
      <c r="EV795" s="241"/>
      <c r="EW795" s="241"/>
      <c r="EX795" s="241"/>
      <c r="EY795" s="241"/>
      <c r="EZ795" s="241"/>
      <c r="FA795" s="241"/>
      <c r="FB795" s="241"/>
      <c r="FC795" s="241"/>
      <c r="FD795" s="241"/>
      <c r="FE795" s="241"/>
      <c r="FF795" s="241"/>
      <c r="FG795" s="241"/>
      <c r="FH795" s="241"/>
      <c r="FI795" s="241"/>
      <c r="FJ795" s="241"/>
      <c r="FK795" s="241"/>
      <c r="FL795" s="241"/>
      <c r="FM795" s="241"/>
      <c r="FN795" s="241"/>
      <c r="FO795" s="241"/>
      <c r="FP795" s="241"/>
      <c r="FQ795" s="241"/>
      <c r="FR795" s="241"/>
      <c r="FS795" s="241"/>
      <c r="FT795" s="241"/>
      <c r="FU795" s="241"/>
      <c r="FV795" s="241"/>
      <c r="FW795" s="241"/>
      <c r="FX795" s="241"/>
      <c r="FY795" s="241"/>
      <c r="FZ795" s="241"/>
      <c r="GA795" s="241"/>
      <c r="GB795" s="241"/>
      <c r="GC795" s="241"/>
      <c r="GD795" s="241"/>
      <c r="GE795" s="241"/>
      <c r="GF795" s="241"/>
      <c r="GG795" s="241"/>
      <c r="GH795" s="241"/>
      <c r="GI795" s="241"/>
      <c r="GJ795" s="241"/>
      <c r="GK795" s="241"/>
      <c r="GL795" s="241"/>
      <c r="GM795" s="241"/>
      <c r="GN795" s="241"/>
      <c r="GO795" s="241"/>
      <c r="GP795" s="241"/>
      <c r="GQ795" s="241"/>
      <c r="GR795" s="241"/>
      <c r="GS795" s="241"/>
      <c r="GT795" s="241"/>
      <c r="GU795" s="241"/>
      <c r="GV795" s="241"/>
      <c r="GW795" s="241"/>
      <c r="GX795" s="241"/>
      <c r="GY795" s="241"/>
      <c r="GZ795" s="241"/>
      <c r="HA795" s="241"/>
      <c r="HB795" s="241"/>
      <c r="HC795" s="241"/>
      <c r="HD795" s="241"/>
      <c r="HE795" s="241"/>
      <c r="HF795" s="241"/>
    </row>
    <row r="796" spans="1:214" s="299" customFormat="1" ht="15" customHeight="1">
      <c r="A796" s="240"/>
      <c r="B796" s="241"/>
      <c r="C796" s="241"/>
      <c r="D796" s="241"/>
      <c r="E796" s="241"/>
      <c r="F796" s="241"/>
      <c r="G796" s="241"/>
      <c r="H796" s="241"/>
      <c r="I796" s="241"/>
      <c r="J796" s="241"/>
      <c r="K796" s="241"/>
      <c r="L796" s="241"/>
      <c r="M796" s="241"/>
      <c r="N796" s="241"/>
      <c r="O796" s="241"/>
      <c r="P796" s="241"/>
      <c r="Q796" s="241"/>
      <c r="R796" s="241"/>
      <c r="S796" s="241"/>
      <c r="T796" s="241"/>
      <c r="U796" s="241" t="s">
        <v>976</v>
      </c>
      <c r="V796" s="241"/>
      <c r="W796" s="241"/>
      <c r="X796" s="241"/>
      <c r="Y796" s="241"/>
      <c r="Z796" s="241"/>
      <c r="AA796" s="241"/>
      <c r="AB796" s="241"/>
      <c r="AC796" s="241" t="s">
        <v>316</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c r="CJ796" s="241"/>
      <c r="CK796" s="241"/>
      <c r="CL796" s="241"/>
      <c r="CM796" s="241"/>
      <c r="CN796" s="241"/>
      <c r="CO796" s="241"/>
      <c r="CP796" s="241"/>
      <c r="CQ796" s="241"/>
      <c r="CR796" s="241"/>
      <c r="CS796" s="241"/>
      <c r="CT796" s="241"/>
      <c r="CU796" s="241"/>
      <c r="CV796" s="241"/>
      <c r="CW796" s="241"/>
      <c r="CX796" s="241"/>
      <c r="CY796" s="241"/>
      <c r="CZ796" s="241"/>
      <c r="DA796" s="241"/>
      <c r="DB796" s="241"/>
      <c r="DC796" s="241"/>
      <c r="DD796" s="241"/>
      <c r="DE796" s="241"/>
      <c r="DF796" s="241"/>
      <c r="DG796" s="241"/>
      <c r="DH796" s="241"/>
      <c r="DI796" s="241"/>
      <c r="DJ796" s="241"/>
      <c r="DK796" s="241"/>
      <c r="DL796" s="241"/>
      <c r="DM796" s="241"/>
      <c r="DN796" s="241"/>
      <c r="DO796" s="241"/>
      <c r="DP796" s="241"/>
      <c r="DQ796" s="241"/>
      <c r="DR796" s="241"/>
      <c r="DS796" s="241"/>
      <c r="DT796" s="241"/>
      <c r="DU796" s="241"/>
      <c r="DV796" s="241"/>
      <c r="DW796" s="241"/>
      <c r="DX796" s="241"/>
      <c r="DY796" s="241"/>
      <c r="DZ796" s="241"/>
      <c r="EA796" s="241"/>
      <c r="EB796" s="241"/>
      <c r="EC796" s="241"/>
      <c r="ED796" s="241"/>
      <c r="EE796" s="241"/>
      <c r="EF796" s="241"/>
      <c r="EG796" s="241"/>
      <c r="EH796" s="241"/>
      <c r="EI796" s="241"/>
      <c r="EJ796" s="241"/>
      <c r="EK796" s="241"/>
      <c r="EL796" s="241"/>
      <c r="EM796" s="241"/>
      <c r="EN796" s="241"/>
      <c r="EO796" s="241"/>
      <c r="EP796" s="241"/>
      <c r="EQ796" s="241"/>
      <c r="ER796" s="241"/>
      <c r="ES796" s="241"/>
      <c r="ET796" s="241"/>
      <c r="EU796" s="241"/>
      <c r="EV796" s="241"/>
      <c r="EW796" s="241"/>
      <c r="EX796" s="241"/>
      <c r="EY796" s="241"/>
      <c r="EZ796" s="241"/>
      <c r="FA796" s="241"/>
      <c r="FB796" s="241"/>
      <c r="FC796" s="241"/>
      <c r="FD796" s="241"/>
      <c r="FE796" s="241"/>
      <c r="FF796" s="241"/>
      <c r="FG796" s="241"/>
      <c r="FH796" s="241"/>
      <c r="FI796" s="241"/>
      <c r="FJ796" s="241"/>
      <c r="FK796" s="241"/>
      <c r="FL796" s="241"/>
      <c r="FM796" s="241"/>
      <c r="FN796" s="241"/>
      <c r="FO796" s="241"/>
      <c r="FP796" s="241"/>
      <c r="FQ796" s="241"/>
      <c r="FR796" s="241"/>
      <c r="FS796" s="241"/>
      <c r="FT796" s="241"/>
      <c r="FU796" s="241"/>
      <c r="FV796" s="241"/>
      <c r="FW796" s="241"/>
      <c r="FX796" s="241"/>
      <c r="FY796" s="241"/>
      <c r="FZ796" s="241"/>
      <c r="GA796" s="241"/>
      <c r="GB796" s="241"/>
      <c r="GC796" s="241"/>
      <c r="GD796" s="241"/>
      <c r="GE796" s="241"/>
      <c r="GF796" s="241"/>
      <c r="GG796" s="241"/>
      <c r="GH796" s="241"/>
      <c r="GI796" s="241"/>
      <c r="GJ796" s="241"/>
      <c r="GK796" s="241"/>
      <c r="GL796" s="241"/>
      <c r="GM796" s="241"/>
      <c r="GN796" s="241"/>
      <c r="GO796" s="241"/>
      <c r="GP796" s="241"/>
      <c r="GQ796" s="241"/>
      <c r="GR796" s="241"/>
      <c r="GS796" s="241"/>
      <c r="GT796" s="241"/>
      <c r="GU796" s="241"/>
      <c r="GV796" s="241"/>
      <c r="GW796" s="241"/>
      <c r="GX796" s="241"/>
      <c r="GY796" s="241"/>
      <c r="GZ796" s="241"/>
      <c r="HA796" s="241"/>
      <c r="HB796" s="241"/>
      <c r="HC796" s="241"/>
      <c r="HD796" s="241"/>
      <c r="HE796" s="241"/>
      <c r="HF796" s="241"/>
    </row>
    <row r="797" spans="1:214" s="299" customFormat="1" ht="15" customHeight="1">
      <c r="A797" s="240"/>
      <c r="B797" s="241"/>
      <c r="C797" s="241"/>
      <c r="D797" s="241"/>
      <c r="E797" s="241"/>
      <c r="F797" s="241"/>
      <c r="G797" s="241"/>
      <c r="H797" s="241"/>
      <c r="I797" s="241"/>
      <c r="J797" s="241"/>
      <c r="K797" s="241"/>
      <c r="L797" s="241"/>
      <c r="M797" s="241"/>
      <c r="N797" s="241"/>
      <c r="O797" s="241"/>
      <c r="P797" s="241"/>
      <c r="Q797" s="241"/>
      <c r="R797" s="241"/>
      <c r="S797" s="241"/>
      <c r="T797" s="241"/>
      <c r="U797" s="241" t="s">
        <v>977</v>
      </c>
      <c r="V797" s="241"/>
      <c r="W797" s="241"/>
      <c r="X797" s="241"/>
      <c r="Y797" s="241"/>
      <c r="Z797" s="241"/>
      <c r="AA797" s="241"/>
      <c r="AB797" s="241"/>
      <c r="AC797" s="241" t="s">
        <v>322</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c r="CJ797" s="241"/>
      <c r="CK797" s="241"/>
      <c r="CL797" s="241"/>
      <c r="CM797" s="241"/>
      <c r="CN797" s="241"/>
      <c r="CO797" s="241"/>
      <c r="CP797" s="241"/>
      <c r="CQ797" s="241"/>
      <c r="CR797" s="241"/>
      <c r="CS797" s="241"/>
      <c r="CT797" s="241"/>
      <c r="CU797" s="241"/>
      <c r="CV797" s="241"/>
      <c r="CW797" s="241"/>
      <c r="CX797" s="241"/>
      <c r="CY797" s="241"/>
      <c r="CZ797" s="241"/>
      <c r="DA797" s="241"/>
      <c r="DB797" s="241"/>
      <c r="DC797" s="241"/>
      <c r="DD797" s="241"/>
      <c r="DE797" s="241"/>
      <c r="DF797" s="241"/>
      <c r="DG797" s="241"/>
      <c r="DH797" s="241"/>
      <c r="DI797" s="241"/>
      <c r="DJ797" s="241"/>
      <c r="DK797" s="241"/>
      <c r="DL797" s="241"/>
      <c r="DM797" s="241"/>
      <c r="DN797" s="241"/>
      <c r="DO797" s="241"/>
      <c r="DP797" s="241"/>
      <c r="DQ797" s="241"/>
      <c r="DR797" s="241"/>
      <c r="DS797" s="241"/>
      <c r="DT797" s="241"/>
      <c r="DU797" s="241"/>
      <c r="DV797" s="241"/>
      <c r="DW797" s="241"/>
      <c r="DX797" s="241"/>
      <c r="DY797" s="241"/>
      <c r="DZ797" s="241"/>
      <c r="EA797" s="241"/>
      <c r="EB797" s="241"/>
      <c r="EC797" s="241"/>
      <c r="ED797" s="241"/>
      <c r="EE797" s="241"/>
      <c r="EF797" s="241"/>
      <c r="EG797" s="241"/>
      <c r="EH797" s="241"/>
      <c r="EI797" s="241"/>
      <c r="EJ797" s="241"/>
      <c r="EK797" s="241"/>
      <c r="EL797" s="241"/>
      <c r="EM797" s="241"/>
      <c r="EN797" s="241"/>
      <c r="EO797" s="241"/>
      <c r="EP797" s="241"/>
      <c r="EQ797" s="241"/>
      <c r="ER797" s="241"/>
      <c r="ES797" s="241"/>
      <c r="ET797" s="241"/>
      <c r="EU797" s="241"/>
      <c r="EV797" s="241"/>
      <c r="EW797" s="241"/>
      <c r="EX797" s="241"/>
      <c r="EY797" s="241"/>
      <c r="EZ797" s="241"/>
      <c r="FA797" s="241"/>
      <c r="FB797" s="241"/>
      <c r="FC797" s="241"/>
      <c r="FD797" s="241"/>
      <c r="FE797" s="241"/>
      <c r="FF797" s="241"/>
      <c r="FG797" s="241"/>
      <c r="FH797" s="241"/>
      <c r="FI797" s="241"/>
      <c r="FJ797" s="241"/>
      <c r="FK797" s="241"/>
      <c r="FL797" s="241"/>
      <c r="FM797" s="241"/>
      <c r="FN797" s="241"/>
      <c r="FO797" s="241"/>
      <c r="FP797" s="241"/>
      <c r="FQ797" s="241"/>
      <c r="FR797" s="241"/>
      <c r="FS797" s="241"/>
      <c r="FT797" s="241"/>
      <c r="FU797" s="241"/>
      <c r="FV797" s="241"/>
      <c r="FW797" s="241"/>
      <c r="FX797" s="241"/>
      <c r="FY797" s="241"/>
      <c r="FZ797" s="241"/>
      <c r="GA797" s="241"/>
      <c r="GB797" s="241"/>
      <c r="GC797" s="241"/>
      <c r="GD797" s="241"/>
      <c r="GE797" s="241"/>
      <c r="GF797" s="241"/>
      <c r="GG797" s="241"/>
      <c r="GH797" s="241"/>
      <c r="GI797" s="241"/>
      <c r="GJ797" s="241"/>
      <c r="GK797" s="241"/>
      <c r="GL797" s="241"/>
      <c r="GM797" s="241"/>
      <c r="GN797" s="241"/>
      <c r="GO797" s="241"/>
      <c r="GP797" s="241"/>
      <c r="GQ797" s="241"/>
      <c r="GR797" s="241"/>
      <c r="GS797" s="241"/>
      <c r="GT797" s="241"/>
      <c r="GU797" s="241"/>
      <c r="GV797" s="241"/>
      <c r="GW797" s="241"/>
      <c r="GX797" s="241"/>
      <c r="GY797" s="241"/>
      <c r="GZ797" s="241"/>
      <c r="HA797" s="241"/>
      <c r="HB797" s="241"/>
      <c r="HC797" s="241"/>
      <c r="HD797" s="241"/>
      <c r="HE797" s="241"/>
      <c r="HF797" s="241"/>
    </row>
    <row r="798" spans="1:214" s="299" customFormat="1" ht="15" customHeight="1">
      <c r="A798" s="240"/>
      <c r="B798" s="241"/>
      <c r="C798" s="241"/>
      <c r="D798" s="241"/>
      <c r="E798" s="241"/>
      <c r="F798" s="241"/>
      <c r="G798" s="241"/>
      <c r="H798" s="241"/>
      <c r="I798" s="241"/>
      <c r="J798" s="241"/>
      <c r="K798" s="241"/>
      <c r="L798" s="241"/>
      <c r="M798" s="241"/>
      <c r="N798" s="241"/>
      <c r="O798" s="241"/>
      <c r="P798" s="241"/>
      <c r="Q798" s="241"/>
      <c r="R798" s="241"/>
      <c r="S798" s="241"/>
      <c r="T798" s="241"/>
      <c r="U798" s="241" t="s">
        <v>978</v>
      </c>
      <c r="V798" s="241"/>
      <c r="W798" s="241"/>
      <c r="X798" s="241"/>
      <c r="Y798" s="241"/>
      <c r="Z798" s="241"/>
      <c r="AA798" s="241"/>
      <c r="AB798" s="241"/>
      <c r="AC798" s="241" t="s">
        <v>316</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c r="DD798" s="241"/>
      <c r="DE798" s="241"/>
      <c r="DF798" s="241"/>
      <c r="DG798" s="241"/>
      <c r="DH798" s="241"/>
      <c r="DI798" s="241"/>
      <c r="DJ798" s="241"/>
      <c r="DK798" s="241"/>
      <c r="DL798" s="241"/>
      <c r="DM798" s="241"/>
      <c r="DN798" s="241"/>
      <c r="DO798" s="241"/>
      <c r="DP798" s="241"/>
      <c r="DQ798" s="241"/>
      <c r="DR798" s="241"/>
      <c r="DS798" s="241"/>
      <c r="DT798" s="241"/>
      <c r="DU798" s="241"/>
      <c r="DV798" s="241"/>
      <c r="DW798" s="241"/>
      <c r="DX798" s="241"/>
      <c r="DY798" s="241"/>
      <c r="DZ798" s="241"/>
      <c r="EA798" s="241"/>
      <c r="EB798" s="241"/>
      <c r="EC798" s="241"/>
      <c r="ED798" s="241"/>
      <c r="EE798" s="241"/>
      <c r="EF798" s="241"/>
      <c r="EG798" s="241"/>
      <c r="EH798" s="241"/>
      <c r="EI798" s="241"/>
      <c r="EJ798" s="241"/>
      <c r="EK798" s="241"/>
      <c r="EL798" s="241"/>
      <c r="EM798" s="241"/>
      <c r="EN798" s="241"/>
      <c r="EO798" s="241"/>
      <c r="EP798" s="241"/>
      <c r="EQ798" s="241"/>
      <c r="ER798" s="241"/>
      <c r="ES798" s="241"/>
      <c r="ET798" s="241"/>
      <c r="EU798" s="241"/>
      <c r="EV798" s="241"/>
      <c r="EW798" s="241"/>
      <c r="EX798" s="241"/>
      <c r="EY798" s="241"/>
      <c r="EZ798" s="241"/>
      <c r="FA798" s="241"/>
      <c r="FB798" s="241"/>
      <c r="FC798" s="241"/>
      <c r="FD798" s="241"/>
      <c r="FE798" s="241"/>
      <c r="FF798" s="241"/>
      <c r="FG798" s="241"/>
      <c r="FH798" s="241"/>
      <c r="FI798" s="241"/>
      <c r="FJ798" s="241"/>
      <c r="FK798" s="241"/>
      <c r="FL798" s="241"/>
      <c r="FM798" s="241"/>
      <c r="FN798" s="241"/>
      <c r="FO798" s="241"/>
      <c r="FP798" s="241"/>
      <c r="FQ798" s="241"/>
      <c r="FR798" s="241"/>
      <c r="FS798" s="241"/>
      <c r="FT798" s="241"/>
      <c r="FU798" s="241"/>
      <c r="FV798" s="241"/>
      <c r="FW798" s="241"/>
      <c r="FX798" s="241"/>
      <c r="FY798" s="241"/>
      <c r="FZ798" s="241"/>
      <c r="GA798" s="241"/>
      <c r="GB798" s="241"/>
      <c r="GC798" s="241"/>
      <c r="GD798" s="241"/>
      <c r="GE798" s="241"/>
      <c r="GF798" s="241"/>
      <c r="GG798" s="241"/>
      <c r="GH798" s="241"/>
      <c r="GI798" s="241"/>
      <c r="GJ798" s="241"/>
      <c r="GK798" s="241"/>
      <c r="GL798" s="241"/>
      <c r="GM798" s="241"/>
      <c r="GN798" s="241"/>
      <c r="GO798" s="241"/>
      <c r="GP798" s="241"/>
      <c r="GQ798" s="241"/>
      <c r="GR798" s="241"/>
      <c r="GS798" s="241"/>
      <c r="GT798" s="241"/>
      <c r="GU798" s="241"/>
      <c r="GV798" s="241"/>
      <c r="GW798" s="241"/>
      <c r="GX798" s="241"/>
      <c r="GY798" s="241"/>
      <c r="GZ798" s="241"/>
      <c r="HA798" s="241"/>
      <c r="HB798" s="241"/>
      <c r="HC798" s="241"/>
      <c r="HD798" s="241"/>
      <c r="HE798" s="241"/>
      <c r="HF798" s="241"/>
    </row>
    <row r="799" spans="1:214" s="299" customFormat="1" ht="15" customHeight="1">
      <c r="A799" s="240"/>
      <c r="B799" s="241"/>
      <c r="C799" s="241"/>
      <c r="D799" s="241"/>
      <c r="E799" s="241"/>
      <c r="F799" s="241"/>
      <c r="G799" s="241"/>
      <c r="H799" s="241"/>
      <c r="I799" s="241"/>
      <c r="J799" s="241"/>
      <c r="K799" s="241"/>
      <c r="L799" s="241"/>
      <c r="M799" s="241"/>
      <c r="N799" s="241"/>
      <c r="O799" s="241"/>
      <c r="P799" s="241"/>
      <c r="Q799" s="241"/>
      <c r="R799" s="241"/>
      <c r="S799" s="241"/>
      <c r="T799" s="241"/>
      <c r="U799" s="241" t="s">
        <v>979</v>
      </c>
      <c r="V799" s="241"/>
      <c r="W799" s="241"/>
      <c r="X799" s="241"/>
      <c r="Y799" s="241"/>
      <c r="Z799" s="241"/>
      <c r="AA799" s="241"/>
      <c r="AB799" s="241"/>
      <c r="AC799" s="241" t="s">
        <v>325</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c r="EN799" s="241"/>
      <c r="EO799" s="241"/>
      <c r="EP799" s="241"/>
      <c r="EQ799" s="241"/>
      <c r="ER799" s="241"/>
      <c r="ES799" s="241"/>
      <c r="ET799" s="241"/>
      <c r="EU799" s="241"/>
      <c r="EV799" s="241"/>
      <c r="EW799" s="241"/>
      <c r="EX799" s="241"/>
      <c r="EY799" s="241"/>
      <c r="EZ799" s="241"/>
      <c r="FA799" s="241"/>
      <c r="FB799" s="241"/>
      <c r="FC799" s="241"/>
      <c r="FD799" s="241"/>
      <c r="FE799" s="241"/>
      <c r="FF799" s="241"/>
      <c r="FG799" s="241"/>
      <c r="FH799" s="241"/>
      <c r="FI799" s="241"/>
      <c r="FJ799" s="241"/>
      <c r="FK799" s="241"/>
      <c r="FL799" s="241"/>
      <c r="FM799" s="241"/>
      <c r="FN799" s="241"/>
      <c r="FO799" s="241"/>
      <c r="FP799" s="241"/>
      <c r="FQ799" s="241"/>
      <c r="FR799" s="241"/>
      <c r="FS799" s="241"/>
      <c r="FT799" s="241"/>
      <c r="FU799" s="241"/>
      <c r="FV799" s="241"/>
      <c r="FW799" s="241"/>
      <c r="FX799" s="241"/>
      <c r="FY799" s="241"/>
      <c r="FZ799" s="241"/>
      <c r="GA799" s="241"/>
      <c r="GB799" s="241"/>
      <c r="GC799" s="241"/>
      <c r="GD799" s="241"/>
      <c r="GE799" s="241"/>
      <c r="GF799" s="241"/>
      <c r="GG799" s="241"/>
      <c r="GH799" s="241"/>
      <c r="GI799" s="241"/>
      <c r="GJ799" s="241"/>
      <c r="GK799" s="241"/>
      <c r="GL799" s="241"/>
      <c r="GM799" s="241"/>
      <c r="GN799" s="241"/>
      <c r="GO799" s="241"/>
      <c r="GP799" s="241"/>
      <c r="GQ799" s="241"/>
      <c r="GR799" s="241"/>
      <c r="GS799" s="241"/>
      <c r="GT799" s="241"/>
      <c r="GU799" s="241"/>
      <c r="GV799" s="241"/>
      <c r="GW799" s="241"/>
      <c r="GX799" s="241"/>
      <c r="GY799" s="241"/>
      <c r="GZ799" s="241"/>
      <c r="HA799" s="241"/>
      <c r="HB799" s="241"/>
      <c r="HC799" s="241"/>
      <c r="HD799" s="241"/>
      <c r="HE799" s="241"/>
      <c r="HF799" s="241"/>
    </row>
    <row r="800" spans="1:214" s="299" customFormat="1" ht="15" customHeight="1">
      <c r="A800" s="240"/>
      <c r="B800" s="241"/>
      <c r="C800" s="241"/>
      <c r="D800" s="241"/>
      <c r="E800" s="241"/>
      <c r="F800" s="241"/>
      <c r="G800" s="241"/>
      <c r="H800" s="241"/>
      <c r="I800" s="241"/>
      <c r="J800" s="241"/>
      <c r="K800" s="241"/>
      <c r="L800" s="241"/>
      <c r="M800" s="241"/>
      <c r="N800" s="241"/>
      <c r="O800" s="241"/>
      <c r="P800" s="241"/>
      <c r="Q800" s="241"/>
      <c r="R800" s="241"/>
      <c r="S800" s="241"/>
      <c r="T800" s="241"/>
      <c r="U800" s="241" t="s">
        <v>980</v>
      </c>
      <c r="V800" s="241"/>
      <c r="W800" s="241"/>
      <c r="X800" s="241"/>
      <c r="Y800" s="241"/>
      <c r="Z800" s="241"/>
      <c r="AA800" s="241"/>
      <c r="AB800" s="241"/>
      <c r="AC800" s="241" t="s">
        <v>316</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c r="EN800" s="241"/>
      <c r="EO800" s="241"/>
      <c r="EP800" s="241"/>
      <c r="EQ800" s="241"/>
      <c r="ER800" s="241"/>
      <c r="ES800" s="241"/>
      <c r="ET800" s="241"/>
      <c r="EU800" s="241"/>
      <c r="EV800" s="241"/>
      <c r="EW800" s="241"/>
      <c r="EX800" s="241"/>
      <c r="EY800" s="241"/>
      <c r="EZ800" s="241"/>
      <c r="FA800" s="241"/>
      <c r="FB800" s="241"/>
      <c r="FC800" s="241"/>
      <c r="FD800" s="241"/>
      <c r="FE800" s="241"/>
      <c r="FF800" s="241"/>
      <c r="FG800" s="241"/>
      <c r="FH800" s="241"/>
      <c r="FI800" s="241"/>
      <c r="FJ800" s="241"/>
      <c r="FK800" s="241"/>
      <c r="FL800" s="241"/>
      <c r="FM800" s="241"/>
      <c r="FN800" s="241"/>
      <c r="FO800" s="241"/>
      <c r="FP800" s="241"/>
      <c r="FQ800" s="241"/>
      <c r="FR800" s="241"/>
      <c r="FS800" s="241"/>
      <c r="FT800" s="241"/>
      <c r="FU800" s="241"/>
      <c r="FV800" s="241"/>
      <c r="FW800" s="241"/>
      <c r="FX800" s="241"/>
      <c r="FY800" s="241"/>
      <c r="FZ800" s="241"/>
      <c r="GA800" s="241"/>
      <c r="GB800" s="241"/>
      <c r="GC800" s="241"/>
      <c r="GD800" s="241"/>
      <c r="GE800" s="241"/>
      <c r="GF800" s="241"/>
      <c r="GG800" s="241"/>
      <c r="GH800" s="241"/>
      <c r="GI800" s="241"/>
      <c r="GJ800" s="241"/>
      <c r="GK800" s="241"/>
      <c r="GL800" s="241"/>
      <c r="GM800" s="241"/>
      <c r="GN800" s="241"/>
      <c r="GO800" s="241"/>
      <c r="GP800" s="241"/>
      <c r="GQ800" s="241"/>
      <c r="GR800" s="241"/>
      <c r="GS800" s="241"/>
      <c r="GT800" s="241"/>
      <c r="GU800" s="241"/>
      <c r="GV800" s="241"/>
      <c r="GW800" s="241"/>
      <c r="GX800" s="241"/>
      <c r="GY800" s="241"/>
      <c r="GZ800" s="241"/>
      <c r="HA800" s="241"/>
      <c r="HB800" s="241"/>
      <c r="HC800" s="241"/>
      <c r="HD800" s="241"/>
      <c r="HE800" s="241"/>
      <c r="HF800" s="241"/>
    </row>
    <row r="801" spans="1:214" s="299" customFormat="1" ht="15" customHeight="1">
      <c r="A801" s="240"/>
      <c r="B801" s="241"/>
      <c r="C801" s="241"/>
      <c r="D801" s="241"/>
      <c r="E801" s="241"/>
      <c r="F801" s="241"/>
      <c r="G801" s="241"/>
      <c r="H801" s="241"/>
      <c r="I801" s="241"/>
      <c r="J801" s="241"/>
      <c r="K801" s="241"/>
      <c r="L801" s="241"/>
      <c r="M801" s="241"/>
      <c r="N801" s="241"/>
      <c r="O801" s="241"/>
      <c r="P801" s="241"/>
      <c r="Q801" s="241"/>
      <c r="R801" s="241"/>
      <c r="S801" s="241"/>
      <c r="T801" s="241"/>
      <c r="U801" s="241" t="s">
        <v>981</v>
      </c>
      <c r="V801" s="241"/>
      <c r="W801" s="241"/>
      <c r="X801" s="241"/>
      <c r="Y801" s="241"/>
      <c r="Z801" s="241"/>
      <c r="AA801" s="241"/>
      <c r="AB801" s="241"/>
      <c r="AC801" s="241" t="s">
        <v>313</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c r="DD801" s="241"/>
      <c r="DE801" s="241"/>
      <c r="DF801" s="241"/>
      <c r="DG801" s="241"/>
      <c r="DH801" s="241"/>
      <c r="DI801" s="241"/>
      <c r="DJ801" s="241"/>
      <c r="DK801" s="241"/>
      <c r="DL801" s="241"/>
      <c r="DM801" s="241"/>
      <c r="DN801" s="241"/>
      <c r="DO801" s="241"/>
      <c r="DP801" s="241"/>
      <c r="DQ801" s="241"/>
      <c r="DR801" s="241"/>
      <c r="DS801" s="241"/>
      <c r="DT801" s="241"/>
      <c r="DU801" s="241"/>
      <c r="DV801" s="241"/>
      <c r="DW801" s="241"/>
      <c r="DX801" s="241"/>
      <c r="DY801" s="241"/>
      <c r="DZ801" s="241"/>
      <c r="EA801" s="241"/>
      <c r="EB801" s="241"/>
      <c r="EC801" s="241"/>
      <c r="ED801" s="241"/>
      <c r="EE801" s="241"/>
      <c r="EF801" s="241"/>
      <c r="EG801" s="241"/>
      <c r="EH801" s="241"/>
      <c r="EI801" s="241"/>
      <c r="EJ801" s="241"/>
      <c r="EK801" s="241"/>
      <c r="EL801" s="241"/>
      <c r="EM801" s="241"/>
      <c r="EN801" s="241"/>
      <c r="EO801" s="241"/>
      <c r="EP801" s="241"/>
      <c r="EQ801" s="241"/>
      <c r="ER801" s="241"/>
      <c r="ES801" s="241"/>
      <c r="ET801" s="241"/>
      <c r="EU801" s="241"/>
      <c r="EV801" s="241"/>
      <c r="EW801" s="241"/>
      <c r="EX801" s="241"/>
      <c r="EY801" s="241"/>
      <c r="EZ801" s="241"/>
      <c r="FA801" s="241"/>
      <c r="FB801" s="241"/>
      <c r="FC801" s="241"/>
      <c r="FD801" s="241"/>
      <c r="FE801" s="241"/>
      <c r="FF801" s="241"/>
      <c r="FG801" s="241"/>
      <c r="FH801" s="241"/>
      <c r="FI801" s="241"/>
      <c r="FJ801" s="241"/>
      <c r="FK801" s="241"/>
      <c r="FL801" s="241"/>
      <c r="FM801" s="241"/>
      <c r="FN801" s="241"/>
      <c r="FO801" s="241"/>
      <c r="FP801" s="241"/>
      <c r="FQ801" s="241"/>
      <c r="FR801" s="241"/>
      <c r="FS801" s="241"/>
      <c r="FT801" s="241"/>
      <c r="FU801" s="241"/>
      <c r="FV801" s="241"/>
      <c r="FW801" s="241"/>
      <c r="FX801" s="241"/>
      <c r="FY801" s="241"/>
      <c r="FZ801" s="241"/>
      <c r="GA801" s="241"/>
      <c r="GB801" s="241"/>
      <c r="GC801" s="241"/>
      <c r="GD801" s="241"/>
      <c r="GE801" s="241"/>
      <c r="GF801" s="241"/>
      <c r="GG801" s="241"/>
      <c r="GH801" s="241"/>
      <c r="GI801" s="241"/>
      <c r="GJ801" s="241"/>
      <c r="GK801" s="241"/>
      <c r="GL801" s="241"/>
      <c r="GM801" s="241"/>
      <c r="GN801" s="241"/>
      <c r="GO801" s="241"/>
      <c r="GP801" s="241"/>
      <c r="GQ801" s="241"/>
      <c r="GR801" s="241"/>
      <c r="GS801" s="241"/>
      <c r="GT801" s="241"/>
      <c r="GU801" s="241"/>
      <c r="GV801" s="241"/>
      <c r="GW801" s="241"/>
      <c r="GX801" s="241"/>
      <c r="GY801" s="241"/>
      <c r="GZ801" s="241"/>
      <c r="HA801" s="241"/>
      <c r="HB801" s="241"/>
      <c r="HC801" s="241"/>
      <c r="HD801" s="241"/>
      <c r="HE801" s="241"/>
      <c r="HF801" s="241"/>
    </row>
    <row r="802" spans="1:214" s="299" customFormat="1" ht="15" customHeight="1">
      <c r="A802" s="240"/>
      <c r="B802" s="241"/>
      <c r="C802" s="241"/>
      <c r="D802" s="241"/>
      <c r="E802" s="241"/>
      <c r="F802" s="241"/>
      <c r="G802" s="241"/>
      <c r="H802" s="241"/>
      <c r="I802" s="241"/>
      <c r="J802" s="241"/>
      <c r="K802" s="241"/>
      <c r="L802" s="241"/>
      <c r="M802" s="241"/>
      <c r="N802" s="241"/>
      <c r="O802" s="241"/>
      <c r="P802" s="241"/>
      <c r="Q802" s="241"/>
      <c r="R802" s="241"/>
      <c r="S802" s="241"/>
      <c r="T802" s="241"/>
      <c r="U802" s="241" t="s">
        <v>982</v>
      </c>
      <c r="V802" s="241"/>
      <c r="W802" s="241"/>
      <c r="X802" s="241"/>
      <c r="Y802" s="241"/>
      <c r="Z802" s="241"/>
      <c r="AA802" s="241"/>
      <c r="AB802" s="241"/>
      <c r="AC802" s="241" t="s">
        <v>316</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c r="DD802" s="241"/>
      <c r="DE802" s="241"/>
      <c r="DF802" s="241"/>
      <c r="DG802" s="241"/>
      <c r="DH802" s="241"/>
      <c r="DI802" s="241"/>
      <c r="DJ802" s="241"/>
      <c r="DK802" s="241"/>
      <c r="DL802" s="241"/>
      <c r="DM802" s="241"/>
      <c r="DN802" s="241"/>
      <c r="DO802" s="241"/>
      <c r="DP802" s="241"/>
      <c r="DQ802" s="241"/>
      <c r="DR802" s="241"/>
      <c r="DS802" s="241"/>
      <c r="DT802" s="241"/>
      <c r="DU802" s="241"/>
      <c r="DV802" s="241"/>
      <c r="DW802" s="241"/>
      <c r="DX802" s="241"/>
      <c r="DY802" s="241"/>
      <c r="DZ802" s="241"/>
      <c r="EA802" s="241"/>
      <c r="EB802" s="241"/>
      <c r="EC802" s="241"/>
      <c r="ED802" s="241"/>
      <c r="EE802" s="241"/>
      <c r="EF802" s="241"/>
      <c r="EG802" s="241"/>
      <c r="EH802" s="241"/>
      <c r="EI802" s="241"/>
      <c r="EJ802" s="241"/>
      <c r="EK802" s="241"/>
      <c r="EL802" s="241"/>
      <c r="EM802" s="241"/>
      <c r="EN802" s="241"/>
      <c r="EO802" s="241"/>
      <c r="EP802" s="241"/>
      <c r="EQ802" s="241"/>
      <c r="ER802" s="241"/>
      <c r="ES802" s="241"/>
      <c r="ET802" s="241"/>
      <c r="EU802" s="241"/>
      <c r="EV802" s="241"/>
      <c r="EW802" s="241"/>
      <c r="EX802" s="241"/>
      <c r="EY802" s="241"/>
      <c r="EZ802" s="241"/>
      <c r="FA802" s="241"/>
      <c r="FB802" s="241"/>
      <c r="FC802" s="241"/>
      <c r="FD802" s="241"/>
      <c r="FE802" s="241"/>
      <c r="FF802" s="241"/>
      <c r="FG802" s="241"/>
      <c r="FH802" s="241"/>
      <c r="FI802" s="241"/>
      <c r="FJ802" s="241"/>
      <c r="FK802" s="241"/>
      <c r="FL802" s="241"/>
      <c r="FM802" s="241"/>
      <c r="FN802" s="241"/>
      <c r="FO802" s="241"/>
      <c r="FP802" s="241"/>
      <c r="FQ802" s="241"/>
      <c r="FR802" s="241"/>
      <c r="FS802" s="241"/>
      <c r="FT802" s="241"/>
      <c r="FU802" s="241"/>
      <c r="FV802" s="241"/>
      <c r="FW802" s="241"/>
      <c r="FX802" s="241"/>
      <c r="FY802" s="241"/>
      <c r="FZ802" s="241"/>
      <c r="GA802" s="241"/>
      <c r="GB802" s="241"/>
      <c r="GC802" s="241"/>
      <c r="GD802" s="241"/>
      <c r="GE802" s="241"/>
      <c r="GF802" s="241"/>
      <c r="GG802" s="241"/>
      <c r="GH802" s="241"/>
      <c r="GI802" s="241"/>
      <c r="GJ802" s="241"/>
      <c r="GK802" s="241"/>
      <c r="GL802" s="241"/>
      <c r="GM802" s="241"/>
      <c r="GN802" s="241"/>
      <c r="GO802" s="241"/>
      <c r="GP802" s="241"/>
      <c r="GQ802" s="241"/>
      <c r="GR802" s="241"/>
      <c r="GS802" s="241"/>
      <c r="GT802" s="241"/>
      <c r="GU802" s="241"/>
      <c r="GV802" s="241"/>
      <c r="GW802" s="241"/>
      <c r="GX802" s="241"/>
      <c r="GY802" s="241"/>
      <c r="GZ802" s="241"/>
      <c r="HA802" s="241"/>
      <c r="HB802" s="241"/>
      <c r="HC802" s="241"/>
      <c r="HD802" s="241"/>
      <c r="HE802" s="241"/>
      <c r="HF802" s="241"/>
    </row>
    <row r="803" spans="1:214" s="299" customFormat="1" ht="15" customHeight="1">
      <c r="A803" s="240"/>
      <c r="B803" s="241"/>
      <c r="C803" s="241"/>
      <c r="D803" s="241"/>
      <c r="E803" s="241"/>
      <c r="F803" s="241"/>
      <c r="G803" s="241"/>
      <c r="H803" s="241"/>
      <c r="I803" s="241"/>
      <c r="J803" s="241"/>
      <c r="K803" s="241"/>
      <c r="L803" s="241"/>
      <c r="M803" s="241"/>
      <c r="N803" s="241"/>
      <c r="O803" s="241"/>
      <c r="P803" s="241"/>
      <c r="Q803" s="241"/>
      <c r="R803" s="241"/>
      <c r="S803" s="241"/>
      <c r="T803" s="241"/>
      <c r="U803" s="241" t="s">
        <v>983</v>
      </c>
      <c r="V803" s="241"/>
      <c r="W803" s="241"/>
      <c r="X803" s="241"/>
      <c r="Y803" s="241"/>
      <c r="Z803" s="241"/>
      <c r="AA803" s="241"/>
      <c r="AB803" s="241"/>
      <c r="AC803" s="241" t="s">
        <v>313</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c r="DD803" s="241"/>
      <c r="DE803" s="241"/>
      <c r="DF803" s="241"/>
      <c r="DG803" s="241"/>
      <c r="DH803" s="241"/>
      <c r="DI803" s="241"/>
      <c r="DJ803" s="241"/>
      <c r="DK803" s="241"/>
      <c r="DL803" s="241"/>
      <c r="DM803" s="241"/>
      <c r="DN803" s="241"/>
      <c r="DO803" s="241"/>
      <c r="DP803" s="241"/>
      <c r="DQ803" s="241"/>
      <c r="DR803" s="241"/>
      <c r="DS803" s="241"/>
      <c r="DT803" s="241"/>
      <c r="DU803" s="241"/>
      <c r="DV803" s="241"/>
      <c r="DW803" s="241"/>
      <c r="DX803" s="241"/>
      <c r="DY803" s="241"/>
      <c r="DZ803" s="241"/>
      <c r="EA803" s="241"/>
      <c r="EB803" s="241"/>
      <c r="EC803" s="241"/>
      <c r="ED803" s="241"/>
      <c r="EE803" s="241"/>
      <c r="EF803" s="241"/>
      <c r="EG803" s="241"/>
      <c r="EH803" s="241"/>
      <c r="EI803" s="241"/>
      <c r="EJ803" s="241"/>
      <c r="EK803" s="241"/>
      <c r="EL803" s="241"/>
      <c r="EM803" s="241"/>
      <c r="EN803" s="241"/>
      <c r="EO803" s="241"/>
      <c r="EP803" s="241"/>
      <c r="EQ803" s="241"/>
      <c r="ER803" s="241"/>
      <c r="ES803" s="241"/>
      <c r="ET803" s="241"/>
      <c r="EU803" s="241"/>
      <c r="EV803" s="241"/>
      <c r="EW803" s="241"/>
      <c r="EX803" s="241"/>
      <c r="EY803" s="241"/>
      <c r="EZ803" s="241"/>
      <c r="FA803" s="241"/>
      <c r="FB803" s="241"/>
      <c r="FC803" s="241"/>
      <c r="FD803" s="241"/>
      <c r="FE803" s="241"/>
      <c r="FF803" s="241"/>
      <c r="FG803" s="241"/>
      <c r="FH803" s="241"/>
      <c r="FI803" s="241"/>
      <c r="FJ803" s="241"/>
      <c r="FK803" s="241"/>
      <c r="FL803" s="241"/>
      <c r="FM803" s="241"/>
      <c r="FN803" s="241"/>
      <c r="FO803" s="241"/>
      <c r="FP803" s="241"/>
      <c r="FQ803" s="241"/>
      <c r="FR803" s="241"/>
      <c r="FS803" s="241"/>
      <c r="FT803" s="241"/>
      <c r="FU803" s="241"/>
      <c r="FV803" s="241"/>
      <c r="FW803" s="241"/>
      <c r="FX803" s="241"/>
      <c r="FY803" s="241"/>
      <c r="FZ803" s="241"/>
      <c r="GA803" s="241"/>
      <c r="GB803" s="241"/>
      <c r="GC803" s="241"/>
      <c r="GD803" s="241"/>
      <c r="GE803" s="241"/>
      <c r="GF803" s="241"/>
      <c r="GG803" s="241"/>
      <c r="GH803" s="241"/>
      <c r="GI803" s="241"/>
      <c r="GJ803" s="241"/>
      <c r="GK803" s="241"/>
      <c r="GL803" s="241"/>
      <c r="GM803" s="241"/>
      <c r="GN803" s="241"/>
      <c r="GO803" s="241"/>
      <c r="GP803" s="241"/>
      <c r="GQ803" s="241"/>
      <c r="GR803" s="241"/>
      <c r="GS803" s="241"/>
      <c r="GT803" s="241"/>
      <c r="GU803" s="241"/>
      <c r="GV803" s="241"/>
      <c r="GW803" s="241"/>
      <c r="GX803" s="241"/>
      <c r="GY803" s="241"/>
      <c r="GZ803" s="241"/>
      <c r="HA803" s="241"/>
      <c r="HB803" s="241"/>
      <c r="HC803" s="241"/>
      <c r="HD803" s="241"/>
      <c r="HE803" s="241"/>
      <c r="HF803" s="241"/>
    </row>
    <row r="804" spans="1:214" s="299" customFormat="1" ht="15" customHeight="1">
      <c r="A804" s="240"/>
      <c r="B804" s="241"/>
      <c r="C804" s="241"/>
      <c r="D804" s="241"/>
      <c r="E804" s="241"/>
      <c r="F804" s="241"/>
      <c r="G804" s="241"/>
      <c r="H804" s="241"/>
      <c r="I804" s="241"/>
      <c r="J804" s="241"/>
      <c r="K804" s="241"/>
      <c r="L804" s="241"/>
      <c r="M804" s="241"/>
      <c r="N804" s="241"/>
      <c r="O804" s="241"/>
      <c r="P804" s="241"/>
      <c r="Q804" s="241"/>
      <c r="R804" s="241"/>
      <c r="S804" s="241"/>
      <c r="T804" s="241"/>
      <c r="U804" s="241" t="s">
        <v>984</v>
      </c>
      <c r="V804" s="241"/>
      <c r="W804" s="241"/>
      <c r="X804" s="241"/>
      <c r="Y804" s="241"/>
      <c r="Z804" s="241"/>
      <c r="AA804" s="241"/>
      <c r="AB804" s="241"/>
      <c r="AC804" s="241" t="s">
        <v>325</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c r="EN804" s="241"/>
      <c r="EO804" s="241"/>
      <c r="EP804" s="241"/>
      <c r="EQ804" s="241"/>
      <c r="ER804" s="241"/>
      <c r="ES804" s="241"/>
      <c r="ET804" s="241"/>
      <c r="EU804" s="241"/>
      <c r="EV804" s="241"/>
      <c r="EW804" s="241"/>
      <c r="EX804" s="241"/>
      <c r="EY804" s="241"/>
      <c r="EZ804" s="241"/>
      <c r="FA804" s="241"/>
      <c r="FB804" s="241"/>
      <c r="FC804" s="241"/>
      <c r="FD804" s="241"/>
      <c r="FE804" s="241"/>
      <c r="FF804" s="241"/>
      <c r="FG804" s="241"/>
      <c r="FH804" s="241"/>
      <c r="FI804" s="241"/>
      <c r="FJ804" s="241"/>
      <c r="FK804" s="241"/>
      <c r="FL804" s="241"/>
      <c r="FM804" s="241"/>
      <c r="FN804" s="241"/>
      <c r="FO804" s="241"/>
      <c r="FP804" s="241"/>
      <c r="FQ804" s="241"/>
      <c r="FR804" s="241"/>
      <c r="FS804" s="241"/>
      <c r="FT804" s="241"/>
      <c r="FU804" s="241"/>
      <c r="FV804" s="241"/>
      <c r="FW804" s="241"/>
      <c r="FX804" s="241"/>
      <c r="FY804" s="241"/>
      <c r="FZ804" s="241"/>
      <c r="GA804" s="241"/>
      <c r="GB804" s="241"/>
      <c r="GC804" s="241"/>
      <c r="GD804" s="241"/>
      <c r="GE804" s="241"/>
      <c r="GF804" s="241"/>
      <c r="GG804" s="241"/>
      <c r="GH804" s="241"/>
      <c r="GI804" s="241"/>
      <c r="GJ804" s="241"/>
      <c r="GK804" s="241"/>
      <c r="GL804" s="241"/>
      <c r="GM804" s="241"/>
      <c r="GN804" s="241"/>
      <c r="GO804" s="241"/>
      <c r="GP804" s="241"/>
      <c r="GQ804" s="241"/>
      <c r="GR804" s="241"/>
      <c r="GS804" s="241"/>
      <c r="GT804" s="241"/>
      <c r="GU804" s="241"/>
      <c r="GV804" s="241"/>
      <c r="GW804" s="241"/>
      <c r="GX804" s="241"/>
      <c r="GY804" s="241"/>
      <c r="GZ804" s="241"/>
      <c r="HA804" s="241"/>
      <c r="HB804" s="241"/>
      <c r="HC804" s="241"/>
      <c r="HD804" s="241"/>
      <c r="HE804" s="241"/>
      <c r="HF804" s="241"/>
    </row>
    <row r="805" spans="1:214" s="299" customFormat="1" ht="15" customHeight="1">
      <c r="A805" s="240"/>
      <c r="B805" s="241"/>
      <c r="C805" s="241"/>
      <c r="D805" s="241"/>
      <c r="E805" s="241"/>
      <c r="F805" s="241"/>
      <c r="G805" s="241"/>
      <c r="H805" s="241"/>
      <c r="I805" s="241"/>
      <c r="J805" s="241"/>
      <c r="K805" s="241"/>
      <c r="L805" s="241"/>
      <c r="M805" s="241"/>
      <c r="N805" s="241"/>
      <c r="O805" s="241"/>
      <c r="P805" s="241"/>
      <c r="Q805" s="241"/>
      <c r="R805" s="241"/>
      <c r="S805" s="241"/>
      <c r="T805" s="241"/>
      <c r="U805" s="241" t="s">
        <v>985</v>
      </c>
      <c r="V805" s="241"/>
      <c r="W805" s="241"/>
      <c r="X805" s="241"/>
      <c r="Y805" s="241"/>
      <c r="Z805" s="241"/>
      <c r="AA805" s="241"/>
      <c r="AB805" s="241"/>
      <c r="AC805" s="241" t="s">
        <v>309</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c r="EN805" s="241"/>
      <c r="EO805" s="241"/>
      <c r="EP805" s="241"/>
      <c r="EQ805" s="241"/>
      <c r="ER805" s="241"/>
      <c r="ES805" s="241"/>
      <c r="ET805" s="241"/>
      <c r="EU805" s="241"/>
      <c r="EV805" s="241"/>
      <c r="EW805" s="241"/>
      <c r="EX805" s="241"/>
      <c r="EY805" s="241"/>
      <c r="EZ805" s="241"/>
      <c r="FA805" s="241"/>
      <c r="FB805" s="241"/>
      <c r="FC805" s="241"/>
      <c r="FD805" s="241"/>
      <c r="FE805" s="241"/>
      <c r="FF805" s="241"/>
      <c r="FG805" s="241"/>
      <c r="FH805" s="241"/>
      <c r="FI805" s="241"/>
      <c r="FJ805" s="241"/>
      <c r="FK805" s="241"/>
      <c r="FL805" s="241"/>
      <c r="FM805" s="241"/>
      <c r="FN805" s="241"/>
      <c r="FO805" s="241"/>
      <c r="FP805" s="241"/>
      <c r="FQ805" s="241"/>
      <c r="FR805" s="241"/>
      <c r="FS805" s="241"/>
      <c r="FT805" s="241"/>
      <c r="FU805" s="241"/>
      <c r="FV805" s="241"/>
      <c r="FW805" s="241"/>
      <c r="FX805" s="241"/>
      <c r="FY805" s="241"/>
      <c r="FZ805" s="241"/>
      <c r="GA805" s="241"/>
      <c r="GB805" s="241"/>
      <c r="GC805" s="241"/>
      <c r="GD805" s="241"/>
      <c r="GE805" s="241"/>
      <c r="GF805" s="241"/>
      <c r="GG805" s="241"/>
      <c r="GH805" s="241"/>
      <c r="GI805" s="241"/>
      <c r="GJ805" s="241"/>
      <c r="GK805" s="241"/>
      <c r="GL805" s="241"/>
      <c r="GM805" s="241"/>
      <c r="GN805" s="241"/>
      <c r="GO805" s="241"/>
      <c r="GP805" s="241"/>
      <c r="GQ805" s="241"/>
      <c r="GR805" s="241"/>
      <c r="GS805" s="241"/>
      <c r="GT805" s="241"/>
      <c r="GU805" s="241"/>
      <c r="GV805" s="241"/>
      <c r="GW805" s="241"/>
      <c r="GX805" s="241"/>
      <c r="GY805" s="241"/>
      <c r="GZ805" s="241"/>
      <c r="HA805" s="241"/>
      <c r="HB805" s="241"/>
      <c r="HC805" s="241"/>
      <c r="HD805" s="241"/>
      <c r="HE805" s="241"/>
      <c r="HF805" s="241"/>
    </row>
    <row r="806" spans="1:214" s="299" customFormat="1" ht="15" customHeight="1">
      <c r="A806" s="240"/>
      <c r="B806" s="241"/>
      <c r="C806" s="241"/>
      <c r="D806" s="241"/>
      <c r="E806" s="241"/>
      <c r="F806" s="241"/>
      <c r="G806" s="241"/>
      <c r="H806" s="241"/>
      <c r="I806" s="241"/>
      <c r="J806" s="241"/>
      <c r="K806" s="241"/>
      <c r="L806" s="241"/>
      <c r="M806" s="241"/>
      <c r="N806" s="241"/>
      <c r="O806" s="241"/>
      <c r="P806" s="241"/>
      <c r="Q806" s="241"/>
      <c r="R806" s="241"/>
      <c r="S806" s="241"/>
      <c r="T806" s="241"/>
      <c r="U806" s="241" t="s">
        <v>986</v>
      </c>
      <c r="V806" s="241"/>
      <c r="W806" s="241"/>
      <c r="X806" s="241"/>
      <c r="Y806" s="241"/>
      <c r="Z806" s="241"/>
      <c r="AA806" s="241"/>
      <c r="AB806" s="241"/>
      <c r="AC806" s="241" t="s">
        <v>309</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c r="EN806" s="241"/>
      <c r="EO806" s="241"/>
      <c r="EP806" s="241"/>
      <c r="EQ806" s="241"/>
      <c r="ER806" s="241"/>
      <c r="ES806" s="241"/>
      <c r="ET806" s="241"/>
      <c r="EU806" s="241"/>
      <c r="EV806" s="241"/>
      <c r="EW806" s="241"/>
      <c r="EX806" s="241"/>
      <c r="EY806" s="241"/>
      <c r="EZ806" s="241"/>
      <c r="FA806" s="241"/>
      <c r="FB806" s="241"/>
      <c r="FC806" s="241"/>
      <c r="FD806" s="241"/>
      <c r="FE806" s="241"/>
      <c r="FF806" s="241"/>
      <c r="FG806" s="241"/>
      <c r="FH806" s="241"/>
      <c r="FI806" s="241"/>
      <c r="FJ806" s="241"/>
      <c r="FK806" s="241"/>
      <c r="FL806" s="241"/>
      <c r="FM806" s="241"/>
      <c r="FN806" s="241"/>
      <c r="FO806" s="241"/>
      <c r="FP806" s="241"/>
      <c r="FQ806" s="241"/>
      <c r="FR806" s="241"/>
      <c r="FS806" s="241"/>
      <c r="FT806" s="241"/>
      <c r="FU806" s="241"/>
      <c r="FV806" s="241"/>
      <c r="FW806" s="241"/>
      <c r="FX806" s="241"/>
      <c r="FY806" s="241"/>
      <c r="FZ806" s="241"/>
      <c r="GA806" s="241"/>
      <c r="GB806" s="241"/>
      <c r="GC806" s="241"/>
      <c r="GD806" s="241"/>
      <c r="GE806" s="241"/>
      <c r="GF806" s="241"/>
      <c r="GG806" s="241"/>
      <c r="GH806" s="241"/>
      <c r="GI806" s="241"/>
      <c r="GJ806" s="241"/>
      <c r="GK806" s="241"/>
      <c r="GL806" s="241"/>
      <c r="GM806" s="241"/>
      <c r="GN806" s="241"/>
      <c r="GO806" s="241"/>
      <c r="GP806" s="241"/>
      <c r="GQ806" s="241"/>
      <c r="GR806" s="241"/>
      <c r="GS806" s="241"/>
      <c r="GT806" s="241"/>
      <c r="GU806" s="241"/>
      <c r="GV806" s="241"/>
      <c r="GW806" s="241"/>
      <c r="GX806" s="241"/>
      <c r="GY806" s="241"/>
      <c r="GZ806" s="241"/>
      <c r="HA806" s="241"/>
      <c r="HB806" s="241"/>
      <c r="HC806" s="241"/>
      <c r="HD806" s="241"/>
      <c r="HE806" s="241"/>
      <c r="HF806" s="241"/>
    </row>
    <row r="807" spans="1:214" s="299" customFormat="1" ht="15" customHeight="1">
      <c r="A807" s="240"/>
      <c r="B807" s="241"/>
      <c r="C807" s="241"/>
      <c r="D807" s="241"/>
      <c r="E807" s="241"/>
      <c r="F807" s="241"/>
      <c r="G807" s="241"/>
      <c r="H807" s="241"/>
      <c r="I807" s="241"/>
      <c r="J807" s="241"/>
      <c r="K807" s="241"/>
      <c r="L807" s="241"/>
      <c r="M807" s="241"/>
      <c r="N807" s="241"/>
      <c r="O807" s="241"/>
      <c r="P807" s="241"/>
      <c r="Q807" s="241"/>
      <c r="R807" s="241"/>
      <c r="S807" s="241"/>
      <c r="T807" s="241"/>
      <c r="U807" s="241" t="s">
        <v>987</v>
      </c>
      <c r="V807" s="241"/>
      <c r="W807" s="241"/>
      <c r="X807" s="241"/>
      <c r="Y807" s="241"/>
      <c r="Z807" s="241"/>
      <c r="AA807" s="241"/>
      <c r="AB807" s="241"/>
      <c r="AC807" s="241" t="s">
        <v>325</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c r="DD807" s="241"/>
      <c r="DE807" s="241"/>
      <c r="DF807" s="241"/>
      <c r="DG807" s="241"/>
      <c r="DH807" s="241"/>
      <c r="DI807" s="241"/>
      <c r="DJ807" s="241"/>
      <c r="DK807" s="241"/>
      <c r="DL807" s="241"/>
      <c r="DM807" s="241"/>
      <c r="DN807" s="241"/>
      <c r="DO807" s="241"/>
      <c r="DP807" s="241"/>
      <c r="DQ807" s="241"/>
      <c r="DR807" s="241"/>
      <c r="DS807" s="241"/>
      <c r="DT807" s="241"/>
      <c r="DU807" s="241"/>
      <c r="DV807" s="241"/>
      <c r="DW807" s="241"/>
      <c r="DX807" s="241"/>
      <c r="DY807" s="241"/>
      <c r="DZ807" s="241"/>
      <c r="EA807" s="241"/>
      <c r="EB807" s="241"/>
      <c r="EC807" s="241"/>
      <c r="ED807" s="241"/>
      <c r="EE807" s="241"/>
      <c r="EF807" s="241"/>
      <c r="EG807" s="241"/>
      <c r="EH807" s="241"/>
      <c r="EI807" s="241"/>
      <c r="EJ807" s="241"/>
      <c r="EK807" s="241"/>
      <c r="EL807" s="241"/>
      <c r="EM807" s="241"/>
      <c r="EN807" s="241"/>
      <c r="EO807" s="241"/>
      <c r="EP807" s="241"/>
      <c r="EQ807" s="241"/>
      <c r="ER807" s="241"/>
      <c r="ES807" s="241"/>
      <c r="ET807" s="241"/>
      <c r="EU807" s="241"/>
      <c r="EV807" s="241"/>
      <c r="EW807" s="241"/>
      <c r="EX807" s="241"/>
      <c r="EY807" s="241"/>
      <c r="EZ807" s="241"/>
      <c r="FA807" s="241"/>
      <c r="FB807" s="241"/>
      <c r="FC807" s="241"/>
      <c r="FD807" s="241"/>
      <c r="FE807" s="241"/>
      <c r="FF807" s="241"/>
      <c r="FG807" s="241"/>
      <c r="FH807" s="241"/>
      <c r="FI807" s="241"/>
      <c r="FJ807" s="241"/>
      <c r="FK807" s="241"/>
      <c r="FL807" s="241"/>
      <c r="FM807" s="241"/>
      <c r="FN807" s="241"/>
      <c r="FO807" s="241"/>
      <c r="FP807" s="241"/>
      <c r="FQ807" s="241"/>
      <c r="FR807" s="241"/>
      <c r="FS807" s="241"/>
      <c r="FT807" s="241"/>
      <c r="FU807" s="241"/>
      <c r="FV807" s="241"/>
      <c r="FW807" s="241"/>
      <c r="FX807" s="241"/>
      <c r="FY807" s="241"/>
      <c r="FZ807" s="241"/>
      <c r="GA807" s="241"/>
      <c r="GB807" s="241"/>
      <c r="GC807" s="241"/>
      <c r="GD807" s="241"/>
      <c r="GE807" s="241"/>
      <c r="GF807" s="241"/>
      <c r="GG807" s="241"/>
      <c r="GH807" s="241"/>
      <c r="GI807" s="241"/>
      <c r="GJ807" s="241"/>
      <c r="GK807" s="241"/>
      <c r="GL807" s="241"/>
      <c r="GM807" s="241"/>
      <c r="GN807" s="241"/>
      <c r="GO807" s="241"/>
      <c r="GP807" s="241"/>
      <c r="GQ807" s="241"/>
      <c r="GR807" s="241"/>
      <c r="GS807" s="241"/>
      <c r="GT807" s="241"/>
      <c r="GU807" s="241"/>
      <c r="GV807" s="241"/>
      <c r="GW807" s="241"/>
      <c r="GX807" s="241"/>
      <c r="GY807" s="241"/>
      <c r="GZ807" s="241"/>
      <c r="HA807" s="241"/>
      <c r="HB807" s="241"/>
      <c r="HC807" s="241"/>
      <c r="HD807" s="241"/>
      <c r="HE807" s="241"/>
      <c r="HF807" s="241"/>
    </row>
    <row r="808" spans="1:214" s="299" customFormat="1" ht="15" customHeight="1">
      <c r="A808" s="240"/>
      <c r="B808" s="241"/>
      <c r="C808" s="241"/>
      <c r="D808" s="241"/>
      <c r="E808" s="241"/>
      <c r="F808" s="241"/>
      <c r="G808" s="241"/>
      <c r="H808" s="241"/>
      <c r="I808" s="241"/>
      <c r="J808" s="241"/>
      <c r="K808" s="241"/>
      <c r="L808" s="241"/>
      <c r="M808" s="241"/>
      <c r="N808" s="241"/>
      <c r="O808" s="241"/>
      <c r="P808" s="241"/>
      <c r="Q808" s="241"/>
      <c r="R808" s="241"/>
      <c r="S808" s="241"/>
      <c r="T808" s="241"/>
      <c r="U808" s="241" t="s">
        <v>988</v>
      </c>
      <c r="V808" s="241"/>
      <c r="W808" s="241"/>
      <c r="X808" s="241"/>
      <c r="Y808" s="241"/>
      <c r="Z808" s="241"/>
      <c r="AA808" s="241"/>
      <c r="AB808" s="241"/>
      <c r="AC808" s="241" t="s">
        <v>313</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c r="DD808" s="241"/>
      <c r="DE808" s="241"/>
      <c r="DF808" s="241"/>
      <c r="DG808" s="241"/>
      <c r="DH808" s="241"/>
      <c r="DI808" s="241"/>
      <c r="DJ808" s="241"/>
      <c r="DK808" s="241"/>
      <c r="DL808" s="241"/>
      <c r="DM808" s="241"/>
      <c r="DN808" s="241"/>
      <c r="DO808" s="241"/>
      <c r="DP808" s="241"/>
      <c r="DQ808" s="241"/>
      <c r="DR808" s="241"/>
      <c r="DS808" s="241"/>
      <c r="DT808" s="241"/>
      <c r="DU808" s="241"/>
      <c r="DV808" s="241"/>
      <c r="DW808" s="241"/>
      <c r="DX808" s="241"/>
      <c r="DY808" s="241"/>
      <c r="DZ808" s="241"/>
      <c r="EA808" s="241"/>
      <c r="EB808" s="241"/>
      <c r="EC808" s="241"/>
      <c r="ED808" s="241"/>
      <c r="EE808" s="241"/>
      <c r="EF808" s="241"/>
      <c r="EG808" s="241"/>
      <c r="EH808" s="241"/>
      <c r="EI808" s="241"/>
      <c r="EJ808" s="241"/>
      <c r="EK808" s="241"/>
      <c r="EL808" s="241"/>
      <c r="EM808" s="241"/>
      <c r="EN808" s="241"/>
      <c r="EO808" s="241"/>
      <c r="EP808" s="241"/>
      <c r="EQ808" s="241"/>
      <c r="ER808" s="241"/>
      <c r="ES808" s="241"/>
      <c r="ET808" s="241"/>
      <c r="EU808" s="241"/>
      <c r="EV808" s="241"/>
      <c r="EW808" s="241"/>
      <c r="EX808" s="241"/>
      <c r="EY808" s="241"/>
      <c r="EZ808" s="241"/>
      <c r="FA808" s="241"/>
      <c r="FB808" s="241"/>
      <c r="FC808" s="241"/>
      <c r="FD808" s="241"/>
      <c r="FE808" s="241"/>
      <c r="FF808" s="241"/>
      <c r="FG808" s="241"/>
      <c r="FH808" s="241"/>
      <c r="FI808" s="241"/>
      <c r="FJ808" s="241"/>
      <c r="FK808" s="241"/>
      <c r="FL808" s="241"/>
      <c r="FM808" s="241"/>
      <c r="FN808" s="241"/>
      <c r="FO808" s="241"/>
      <c r="FP808" s="241"/>
      <c r="FQ808" s="241"/>
      <c r="FR808" s="241"/>
      <c r="FS808" s="241"/>
      <c r="FT808" s="241"/>
      <c r="FU808" s="241"/>
      <c r="FV808" s="241"/>
      <c r="FW808" s="241"/>
      <c r="FX808" s="241"/>
      <c r="FY808" s="241"/>
      <c r="FZ808" s="241"/>
      <c r="GA808" s="241"/>
      <c r="GB808" s="241"/>
      <c r="GC808" s="241"/>
      <c r="GD808" s="241"/>
      <c r="GE808" s="241"/>
      <c r="GF808" s="241"/>
      <c r="GG808" s="241"/>
      <c r="GH808" s="241"/>
      <c r="GI808" s="241"/>
      <c r="GJ808" s="241"/>
      <c r="GK808" s="241"/>
      <c r="GL808" s="241"/>
      <c r="GM808" s="241"/>
      <c r="GN808" s="241"/>
      <c r="GO808" s="241"/>
      <c r="GP808" s="241"/>
      <c r="GQ808" s="241"/>
      <c r="GR808" s="241"/>
      <c r="GS808" s="241"/>
      <c r="GT808" s="241"/>
      <c r="GU808" s="241"/>
      <c r="GV808" s="241"/>
      <c r="GW808" s="241"/>
      <c r="GX808" s="241"/>
      <c r="GY808" s="241"/>
      <c r="GZ808" s="241"/>
      <c r="HA808" s="241"/>
      <c r="HB808" s="241"/>
      <c r="HC808" s="241"/>
      <c r="HD808" s="241"/>
      <c r="HE808" s="241"/>
      <c r="HF808" s="241"/>
    </row>
    <row r="809" spans="1:214" s="299" customFormat="1" ht="15" customHeight="1">
      <c r="A809" s="240"/>
      <c r="B809" s="241"/>
      <c r="C809" s="241"/>
      <c r="D809" s="241"/>
      <c r="E809" s="241"/>
      <c r="F809" s="241"/>
      <c r="G809" s="241"/>
      <c r="H809" s="241"/>
      <c r="I809" s="241"/>
      <c r="J809" s="241"/>
      <c r="K809" s="241"/>
      <c r="L809" s="241"/>
      <c r="M809" s="241"/>
      <c r="N809" s="241"/>
      <c r="O809" s="241"/>
      <c r="P809" s="241"/>
      <c r="Q809" s="241"/>
      <c r="R809" s="241"/>
      <c r="S809" s="241"/>
      <c r="T809" s="241"/>
      <c r="U809" s="241" t="s">
        <v>989</v>
      </c>
      <c r="V809" s="241"/>
      <c r="W809" s="241"/>
      <c r="X809" s="241"/>
      <c r="Y809" s="241"/>
      <c r="Z809" s="241"/>
      <c r="AA809" s="241"/>
      <c r="AB809" s="241"/>
      <c r="AC809" s="241" t="s">
        <v>350</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c r="DD809" s="241"/>
      <c r="DE809" s="241"/>
      <c r="DF809" s="241"/>
      <c r="DG809" s="241"/>
      <c r="DH809" s="241"/>
      <c r="DI809" s="241"/>
      <c r="DJ809" s="241"/>
      <c r="DK809" s="241"/>
      <c r="DL809" s="241"/>
      <c r="DM809" s="241"/>
      <c r="DN809" s="241"/>
      <c r="DO809" s="241"/>
      <c r="DP809" s="241"/>
      <c r="DQ809" s="241"/>
      <c r="DR809" s="241"/>
      <c r="DS809" s="241"/>
      <c r="DT809" s="241"/>
      <c r="DU809" s="241"/>
      <c r="DV809" s="241"/>
      <c r="DW809" s="241"/>
      <c r="DX809" s="241"/>
      <c r="DY809" s="241"/>
      <c r="DZ809" s="241"/>
      <c r="EA809" s="241"/>
      <c r="EB809" s="241"/>
      <c r="EC809" s="241"/>
      <c r="ED809" s="241"/>
      <c r="EE809" s="241"/>
      <c r="EF809" s="241"/>
      <c r="EG809" s="241"/>
      <c r="EH809" s="241"/>
      <c r="EI809" s="241"/>
      <c r="EJ809" s="241"/>
      <c r="EK809" s="241"/>
      <c r="EL809" s="241"/>
      <c r="EM809" s="241"/>
      <c r="EN809" s="241"/>
      <c r="EO809" s="241"/>
      <c r="EP809" s="241"/>
      <c r="EQ809" s="241"/>
      <c r="ER809" s="241"/>
      <c r="ES809" s="241"/>
      <c r="ET809" s="241"/>
      <c r="EU809" s="241"/>
      <c r="EV809" s="241"/>
      <c r="EW809" s="241"/>
      <c r="EX809" s="241"/>
      <c r="EY809" s="241"/>
      <c r="EZ809" s="241"/>
      <c r="FA809" s="241"/>
      <c r="FB809" s="241"/>
      <c r="FC809" s="241"/>
      <c r="FD809" s="241"/>
      <c r="FE809" s="241"/>
      <c r="FF809" s="241"/>
      <c r="FG809" s="241"/>
      <c r="FH809" s="241"/>
      <c r="FI809" s="241"/>
      <c r="FJ809" s="241"/>
      <c r="FK809" s="241"/>
      <c r="FL809" s="241"/>
      <c r="FM809" s="241"/>
      <c r="FN809" s="241"/>
      <c r="FO809" s="241"/>
      <c r="FP809" s="241"/>
      <c r="FQ809" s="241"/>
      <c r="FR809" s="241"/>
      <c r="FS809" s="241"/>
      <c r="FT809" s="241"/>
      <c r="FU809" s="241"/>
      <c r="FV809" s="241"/>
      <c r="FW809" s="241"/>
      <c r="FX809" s="241"/>
      <c r="FY809" s="241"/>
      <c r="FZ809" s="241"/>
      <c r="GA809" s="241"/>
      <c r="GB809" s="241"/>
      <c r="GC809" s="241"/>
      <c r="GD809" s="241"/>
      <c r="GE809" s="241"/>
      <c r="GF809" s="241"/>
      <c r="GG809" s="241"/>
      <c r="GH809" s="241"/>
      <c r="GI809" s="241"/>
      <c r="GJ809" s="241"/>
      <c r="GK809" s="241"/>
      <c r="GL809" s="241"/>
      <c r="GM809" s="241"/>
      <c r="GN809" s="241"/>
      <c r="GO809" s="241"/>
      <c r="GP809" s="241"/>
      <c r="GQ809" s="241"/>
      <c r="GR809" s="241"/>
      <c r="GS809" s="241"/>
      <c r="GT809" s="241"/>
      <c r="GU809" s="241"/>
      <c r="GV809" s="241"/>
      <c r="GW809" s="241"/>
      <c r="GX809" s="241"/>
      <c r="GY809" s="241"/>
      <c r="GZ809" s="241"/>
      <c r="HA809" s="241"/>
      <c r="HB809" s="241"/>
      <c r="HC809" s="241"/>
      <c r="HD809" s="241"/>
      <c r="HE809" s="241"/>
      <c r="HF809" s="241"/>
    </row>
    <row r="810" spans="1:214" s="299" customFormat="1" ht="15" customHeight="1">
      <c r="A810" s="240"/>
      <c r="B810" s="241"/>
      <c r="C810" s="241"/>
      <c r="D810" s="241"/>
      <c r="E810" s="241"/>
      <c r="F810" s="241"/>
      <c r="G810" s="241"/>
      <c r="H810" s="241"/>
      <c r="I810" s="241"/>
      <c r="J810" s="241"/>
      <c r="K810" s="241"/>
      <c r="L810" s="241"/>
      <c r="M810" s="241"/>
      <c r="N810" s="241"/>
      <c r="O810" s="241"/>
      <c r="P810" s="241"/>
      <c r="Q810" s="241"/>
      <c r="R810" s="241"/>
      <c r="S810" s="241"/>
      <c r="T810" s="241"/>
      <c r="U810" s="241" t="s">
        <v>990</v>
      </c>
      <c r="V810" s="241"/>
      <c r="W810" s="241"/>
      <c r="X810" s="241"/>
      <c r="Y810" s="241"/>
      <c r="Z810" s="241"/>
      <c r="AA810" s="241"/>
      <c r="AB810" s="241"/>
      <c r="AC810" s="241" t="s">
        <v>313</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row>
    <row r="811" spans="1:214" s="299" customFormat="1" ht="15" customHeight="1">
      <c r="A811" s="240"/>
      <c r="B811" s="241"/>
      <c r="C811" s="241"/>
      <c r="D811" s="241"/>
      <c r="E811" s="241"/>
      <c r="F811" s="241"/>
      <c r="G811" s="241"/>
      <c r="H811" s="241"/>
      <c r="I811" s="241"/>
      <c r="J811" s="241"/>
      <c r="K811" s="241"/>
      <c r="L811" s="241"/>
      <c r="M811" s="241"/>
      <c r="N811" s="241"/>
      <c r="O811" s="241"/>
      <c r="P811" s="241"/>
      <c r="Q811" s="241"/>
      <c r="R811" s="241"/>
      <c r="S811" s="241"/>
      <c r="T811" s="241"/>
      <c r="U811" s="241" t="s">
        <v>991</v>
      </c>
      <c r="V811" s="241"/>
      <c r="W811" s="241"/>
      <c r="X811" s="241"/>
      <c r="Y811" s="241"/>
      <c r="Z811" s="241"/>
      <c r="AA811" s="241"/>
      <c r="AB811" s="241"/>
      <c r="AC811" s="241" t="s">
        <v>325</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c r="DV811" s="241"/>
      <c r="DW811" s="241"/>
      <c r="DX811" s="241"/>
      <c r="DY811" s="241"/>
      <c r="DZ811" s="241"/>
      <c r="EA811" s="241"/>
      <c r="EB811" s="241"/>
      <c r="EC811" s="241"/>
      <c r="ED811" s="241"/>
      <c r="EE811" s="241"/>
      <c r="EF811" s="241"/>
      <c r="EG811" s="241"/>
      <c r="EH811" s="241"/>
      <c r="EI811" s="241"/>
      <c r="EJ811" s="241"/>
      <c r="EK811" s="241"/>
      <c r="EL811" s="241"/>
      <c r="EM811" s="241"/>
      <c r="EN811" s="241"/>
      <c r="EO811" s="241"/>
      <c r="EP811" s="241"/>
      <c r="EQ811" s="241"/>
      <c r="ER811" s="241"/>
      <c r="ES811" s="241"/>
      <c r="ET811" s="241"/>
      <c r="EU811" s="241"/>
      <c r="EV811" s="241"/>
      <c r="EW811" s="241"/>
      <c r="EX811" s="241"/>
      <c r="EY811" s="241"/>
      <c r="EZ811" s="241"/>
      <c r="FA811" s="241"/>
      <c r="FB811" s="241"/>
      <c r="FC811" s="241"/>
      <c r="FD811" s="241"/>
      <c r="FE811" s="241"/>
      <c r="FF811" s="241"/>
      <c r="FG811" s="241"/>
      <c r="FH811" s="241"/>
      <c r="FI811" s="241"/>
      <c r="FJ811" s="241"/>
      <c r="FK811" s="241"/>
      <c r="FL811" s="241"/>
      <c r="FM811" s="241"/>
      <c r="FN811" s="241"/>
      <c r="FO811" s="241"/>
      <c r="FP811" s="241"/>
      <c r="FQ811" s="241"/>
      <c r="FR811" s="241"/>
      <c r="FS811" s="241"/>
      <c r="FT811" s="241"/>
      <c r="FU811" s="241"/>
      <c r="FV811" s="241"/>
      <c r="FW811" s="241"/>
      <c r="FX811" s="241"/>
      <c r="FY811" s="241"/>
      <c r="FZ811" s="241"/>
      <c r="GA811" s="241"/>
      <c r="GB811" s="241"/>
      <c r="GC811" s="241"/>
      <c r="GD811" s="241"/>
      <c r="GE811" s="241"/>
      <c r="GF811" s="241"/>
      <c r="GG811" s="241"/>
      <c r="GH811" s="241"/>
      <c r="GI811" s="241"/>
      <c r="GJ811" s="241"/>
      <c r="GK811" s="241"/>
      <c r="GL811" s="241"/>
      <c r="GM811" s="241"/>
      <c r="GN811" s="241"/>
      <c r="GO811" s="241"/>
      <c r="GP811" s="241"/>
      <c r="GQ811" s="241"/>
      <c r="GR811" s="241"/>
      <c r="GS811" s="241"/>
      <c r="GT811" s="241"/>
      <c r="GU811" s="241"/>
      <c r="GV811" s="241"/>
      <c r="GW811" s="241"/>
      <c r="GX811" s="241"/>
      <c r="GY811" s="241"/>
      <c r="GZ811" s="241"/>
      <c r="HA811" s="241"/>
      <c r="HB811" s="241"/>
      <c r="HC811" s="241"/>
      <c r="HD811" s="241"/>
      <c r="HE811" s="241"/>
      <c r="HF811" s="241"/>
    </row>
    <row r="812" spans="1:214" s="299" customFormat="1" ht="15" customHeight="1">
      <c r="A812" s="240"/>
      <c r="B812" s="241"/>
      <c r="C812" s="241"/>
      <c r="D812" s="241"/>
      <c r="E812" s="241"/>
      <c r="F812" s="241"/>
      <c r="G812" s="241"/>
      <c r="H812" s="241"/>
      <c r="I812" s="241"/>
      <c r="J812" s="241"/>
      <c r="K812" s="241"/>
      <c r="L812" s="241"/>
      <c r="M812" s="241"/>
      <c r="N812" s="241"/>
      <c r="O812" s="241"/>
      <c r="P812" s="241"/>
      <c r="Q812" s="241"/>
      <c r="R812" s="241"/>
      <c r="S812" s="241"/>
      <c r="T812" s="241"/>
      <c r="U812" s="241" t="s">
        <v>992</v>
      </c>
      <c r="V812" s="241"/>
      <c r="W812" s="241"/>
      <c r="X812" s="241"/>
      <c r="Y812" s="241"/>
      <c r="Z812" s="241"/>
      <c r="AA812" s="241"/>
      <c r="AB812" s="241"/>
      <c r="AC812" s="241" t="s">
        <v>325</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c r="DV812" s="241"/>
      <c r="DW812" s="241"/>
      <c r="DX812" s="241"/>
      <c r="DY812" s="241"/>
      <c r="DZ812" s="241"/>
      <c r="EA812" s="241"/>
      <c r="EB812" s="241"/>
      <c r="EC812" s="241"/>
      <c r="ED812" s="241"/>
      <c r="EE812" s="241"/>
      <c r="EF812" s="241"/>
      <c r="EG812" s="241"/>
      <c r="EH812" s="241"/>
      <c r="EI812" s="241"/>
      <c r="EJ812" s="241"/>
      <c r="EK812" s="241"/>
      <c r="EL812" s="241"/>
      <c r="EM812" s="241"/>
      <c r="EN812" s="241"/>
      <c r="EO812" s="241"/>
      <c r="EP812" s="241"/>
      <c r="EQ812" s="241"/>
      <c r="ER812" s="241"/>
      <c r="ES812" s="241"/>
      <c r="ET812" s="241"/>
      <c r="EU812" s="241"/>
      <c r="EV812" s="241"/>
      <c r="EW812" s="241"/>
      <c r="EX812" s="241"/>
      <c r="EY812" s="241"/>
      <c r="EZ812" s="241"/>
      <c r="FA812" s="241"/>
      <c r="FB812" s="241"/>
      <c r="FC812" s="241"/>
      <c r="FD812" s="241"/>
      <c r="FE812" s="241"/>
      <c r="FF812" s="241"/>
      <c r="FG812" s="241"/>
      <c r="FH812" s="241"/>
      <c r="FI812" s="241"/>
      <c r="FJ812" s="241"/>
      <c r="FK812" s="241"/>
      <c r="FL812" s="241"/>
      <c r="FM812" s="241"/>
      <c r="FN812" s="241"/>
      <c r="FO812" s="241"/>
      <c r="FP812" s="241"/>
      <c r="FQ812" s="241"/>
      <c r="FR812" s="241"/>
      <c r="FS812" s="241"/>
      <c r="FT812" s="241"/>
      <c r="FU812" s="241"/>
      <c r="FV812" s="241"/>
      <c r="FW812" s="241"/>
      <c r="FX812" s="241"/>
      <c r="FY812" s="241"/>
      <c r="FZ812" s="241"/>
      <c r="GA812" s="241"/>
      <c r="GB812" s="241"/>
      <c r="GC812" s="241"/>
      <c r="GD812" s="241"/>
      <c r="GE812" s="241"/>
      <c r="GF812" s="241"/>
      <c r="GG812" s="241"/>
      <c r="GH812" s="241"/>
      <c r="GI812" s="241"/>
      <c r="GJ812" s="241"/>
      <c r="GK812" s="241"/>
      <c r="GL812" s="241"/>
      <c r="GM812" s="241"/>
      <c r="GN812" s="241"/>
      <c r="GO812" s="241"/>
      <c r="GP812" s="241"/>
      <c r="GQ812" s="241"/>
      <c r="GR812" s="241"/>
      <c r="GS812" s="241"/>
      <c r="GT812" s="241"/>
      <c r="GU812" s="241"/>
      <c r="GV812" s="241"/>
      <c r="GW812" s="241"/>
      <c r="GX812" s="241"/>
      <c r="GY812" s="241"/>
      <c r="GZ812" s="241"/>
      <c r="HA812" s="241"/>
      <c r="HB812" s="241"/>
      <c r="HC812" s="241"/>
      <c r="HD812" s="241"/>
      <c r="HE812" s="241"/>
      <c r="HF812" s="241"/>
    </row>
    <row r="813" spans="1:214" s="299" customFormat="1" ht="15" customHeight="1">
      <c r="A813" s="240"/>
      <c r="B813" s="241"/>
      <c r="C813" s="241"/>
      <c r="D813" s="241"/>
      <c r="E813" s="241"/>
      <c r="F813" s="241"/>
      <c r="G813" s="241"/>
      <c r="H813" s="241"/>
      <c r="I813" s="241"/>
      <c r="J813" s="241"/>
      <c r="K813" s="241"/>
      <c r="L813" s="241"/>
      <c r="M813" s="241"/>
      <c r="N813" s="241"/>
      <c r="O813" s="241"/>
      <c r="P813" s="241"/>
      <c r="Q813" s="241"/>
      <c r="R813" s="241"/>
      <c r="S813" s="241"/>
      <c r="T813" s="241"/>
      <c r="U813" s="241" t="s">
        <v>993</v>
      </c>
      <c r="V813" s="241"/>
      <c r="W813" s="241"/>
      <c r="X813" s="241"/>
      <c r="Y813" s="241"/>
      <c r="Z813" s="241"/>
      <c r="AA813" s="241"/>
      <c r="AB813" s="241"/>
      <c r="AC813" s="241" t="s">
        <v>313</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c r="DV813" s="241"/>
      <c r="DW813" s="241"/>
      <c r="DX813" s="241"/>
      <c r="DY813" s="241"/>
      <c r="DZ813" s="241"/>
      <c r="EA813" s="241"/>
      <c r="EB813" s="241"/>
      <c r="EC813" s="241"/>
      <c r="ED813" s="241"/>
      <c r="EE813" s="241"/>
      <c r="EF813" s="241"/>
      <c r="EG813" s="241"/>
      <c r="EH813" s="241"/>
      <c r="EI813" s="241"/>
      <c r="EJ813" s="241"/>
      <c r="EK813" s="241"/>
      <c r="EL813" s="241"/>
      <c r="EM813" s="241"/>
      <c r="EN813" s="241"/>
      <c r="EO813" s="241"/>
      <c r="EP813" s="241"/>
      <c r="EQ813" s="241"/>
      <c r="ER813" s="241"/>
      <c r="ES813" s="241"/>
      <c r="ET813" s="241"/>
      <c r="EU813" s="241"/>
      <c r="EV813" s="241"/>
      <c r="EW813" s="241"/>
      <c r="EX813" s="241"/>
      <c r="EY813" s="241"/>
      <c r="EZ813" s="241"/>
      <c r="FA813" s="241"/>
      <c r="FB813" s="241"/>
      <c r="FC813" s="241"/>
      <c r="FD813" s="241"/>
      <c r="FE813" s="241"/>
      <c r="FF813" s="241"/>
      <c r="FG813" s="241"/>
      <c r="FH813" s="241"/>
      <c r="FI813" s="241"/>
      <c r="FJ813" s="241"/>
      <c r="FK813" s="241"/>
      <c r="FL813" s="241"/>
      <c r="FM813" s="241"/>
      <c r="FN813" s="241"/>
      <c r="FO813" s="241"/>
      <c r="FP813" s="241"/>
      <c r="FQ813" s="241"/>
      <c r="FR813" s="241"/>
      <c r="FS813" s="241"/>
      <c r="FT813" s="241"/>
      <c r="FU813" s="241"/>
      <c r="FV813" s="241"/>
      <c r="FW813" s="241"/>
      <c r="FX813" s="241"/>
      <c r="FY813" s="241"/>
      <c r="FZ813" s="241"/>
      <c r="GA813" s="241"/>
      <c r="GB813" s="241"/>
      <c r="GC813" s="241"/>
      <c r="GD813" s="241"/>
      <c r="GE813" s="241"/>
      <c r="GF813" s="241"/>
      <c r="GG813" s="241"/>
      <c r="GH813" s="241"/>
      <c r="GI813" s="241"/>
      <c r="GJ813" s="241"/>
      <c r="GK813" s="241"/>
      <c r="GL813" s="241"/>
      <c r="GM813" s="241"/>
      <c r="GN813" s="241"/>
      <c r="GO813" s="241"/>
      <c r="GP813" s="241"/>
      <c r="GQ813" s="241"/>
      <c r="GR813" s="241"/>
      <c r="GS813" s="241"/>
      <c r="GT813" s="241"/>
      <c r="GU813" s="241"/>
      <c r="GV813" s="241"/>
      <c r="GW813" s="241"/>
      <c r="GX813" s="241"/>
      <c r="GY813" s="241"/>
      <c r="GZ813" s="241"/>
      <c r="HA813" s="241"/>
      <c r="HB813" s="241"/>
      <c r="HC813" s="241"/>
      <c r="HD813" s="241"/>
      <c r="HE813" s="241"/>
      <c r="HF813" s="241"/>
    </row>
    <row r="814" spans="1:214" s="299" customFormat="1" ht="15" customHeight="1">
      <c r="A814" s="240"/>
      <c r="B814" s="241"/>
      <c r="C814" s="241"/>
      <c r="D814" s="241"/>
      <c r="E814" s="241"/>
      <c r="F814" s="241"/>
      <c r="G814" s="241"/>
      <c r="H814" s="241"/>
      <c r="I814" s="241"/>
      <c r="J814" s="241"/>
      <c r="K814" s="241"/>
      <c r="L814" s="241"/>
      <c r="M814" s="241"/>
      <c r="N814" s="241"/>
      <c r="O814" s="241"/>
      <c r="P814" s="241"/>
      <c r="Q814" s="241"/>
      <c r="R814" s="241"/>
      <c r="S814" s="241"/>
      <c r="T814" s="241"/>
      <c r="U814" s="241" t="s">
        <v>994</v>
      </c>
      <c r="V814" s="241"/>
      <c r="W814" s="241"/>
      <c r="X814" s="241"/>
      <c r="Y814" s="241"/>
      <c r="Z814" s="241"/>
      <c r="AA814" s="241"/>
      <c r="AB814" s="241"/>
      <c r="AC814" s="241" t="s">
        <v>316</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c r="DD814" s="241"/>
      <c r="DE814" s="241"/>
      <c r="DF814" s="241"/>
      <c r="DG814" s="241"/>
      <c r="DH814" s="241"/>
      <c r="DI814" s="241"/>
      <c r="DJ814" s="241"/>
      <c r="DK814" s="241"/>
      <c r="DL814" s="241"/>
      <c r="DM814" s="241"/>
      <c r="DN814" s="241"/>
      <c r="DO814" s="241"/>
      <c r="DP814" s="241"/>
      <c r="DQ814" s="241"/>
      <c r="DR814" s="241"/>
      <c r="DS814" s="241"/>
      <c r="DT814" s="241"/>
      <c r="DU814" s="241"/>
      <c r="DV814" s="241"/>
      <c r="DW814" s="241"/>
      <c r="DX814" s="241"/>
      <c r="DY814" s="241"/>
      <c r="DZ814" s="241"/>
      <c r="EA814" s="241"/>
      <c r="EB814" s="241"/>
      <c r="EC814" s="241"/>
      <c r="ED814" s="241"/>
      <c r="EE814" s="241"/>
      <c r="EF814" s="241"/>
      <c r="EG814" s="241"/>
      <c r="EH814" s="241"/>
      <c r="EI814" s="241"/>
      <c r="EJ814" s="241"/>
      <c r="EK814" s="241"/>
      <c r="EL814" s="241"/>
      <c r="EM814" s="241"/>
      <c r="EN814" s="241"/>
      <c r="EO814" s="241"/>
      <c r="EP814" s="241"/>
      <c r="EQ814" s="241"/>
      <c r="ER814" s="241"/>
      <c r="ES814" s="241"/>
      <c r="ET814" s="241"/>
      <c r="EU814" s="241"/>
      <c r="EV814" s="241"/>
      <c r="EW814" s="241"/>
      <c r="EX814" s="241"/>
      <c r="EY814" s="241"/>
      <c r="EZ814" s="241"/>
      <c r="FA814" s="241"/>
      <c r="FB814" s="241"/>
      <c r="FC814" s="241"/>
      <c r="FD814" s="241"/>
      <c r="FE814" s="241"/>
      <c r="FF814" s="241"/>
      <c r="FG814" s="241"/>
      <c r="FH814" s="241"/>
      <c r="FI814" s="241"/>
      <c r="FJ814" s="241"/>
      <c r="FK814" s="241"/>
      <c r="FL814" s="241"/>
      <c r="FM814" s="241"/>
      <c r="FN814" s="241"/>
      <c r="FO814" s="241"/>
      <c r="FP814" s="241"/>
      <c r="FQ814" s="241"/>
      <c r="FR814" s="241"/>
      <c r="FS814" s="241"/>
      <c r="FT814" s="241"/>
      <c r="FU814" s="241"/>
      <c r="FV814" s="241"/>
      <c r="FW814" s="241"/>
      <c r="FX814" s="241"/>
      <c r="FY814" s="241"/>
      <c r="FZ814" s="241"/>
      <c r="GA814" s="241"/>
      <c r="GB814" s="241"/>
      <c r="GC814" s="241"/>
      <c r="GD814" s="241"/>
      <c r="GE814" s="241"/>
      <c r="GF814" s="241"/>
      <c r="GG814" s="241"/>
      <c r="GH814" s="241"/>
      <c r="GI814" s="241"/>
      <c r="GJ814" s="241"/>
      <c r="GK814" s="241"/>
      <c r="GL814" s="241"/>
      <c r="GM814" s="241"/>
      <c r="GN814" s="241"/>
      <c r="GO814" s="241"/>
      <c r="GP814" s="241"/>
      <c r="GQ814" s="241"/>
      <c r="GR814" s="241"/>
      <c r="GS814" s="241"/>
      <c r="GT814" s="241"/>
      <c r="GU814" s="241"/>
      <c r="GV814" s="241"/>
      <c r="GW814" s="241"/>
      <c r="GX814" s="241"/>
      <c r="GY814" s="241"/>
      <c r="GZ814" s="241"/>
      <c r="HA814" s="241"/>
      <c r="HB814" s="241"/>
      <c r="HC814" s="241"/>
      <c r="HD814" s="241"/>
      <c r="HE814" s="241"/>
      <c r="HF814" s="241"/>
    </row>
    <row r="815" spans="1:214" s="299" customFormat="1" ht="15" customHeight="1">
      <c r="A815" s="240"/>
      <c r="B815" s="241"/>
      <c r="C815" s="241"/>
      <c r="D815" s="241"/>
      <c r="E815" s="241"/>
      <c r="F815" s="241"/>
      <c r="G815" s="241"/>
      <c r="H815" s="241"/>
      <c r="I815" s="241"/>
      <c r="J815" s="241"/>
      <c r="K815" s="241"/>
      <c r="L815" s="241"/>
      <c r="M815" s="241"/>
      <c r="N815" s="241"/>
      <c r="O815" s="241"/>
      <c r="P815" s="241"/>
      <c r="Q815" s="241"/>
      <c r="R815" s="241"/>
      <c r="S815" s="241"/>
      <c r="T815" s="241"/>
      <c r="U815" s="241" t="s">
        <v>284</v>
      </c>
      <c r="V815" s="241"/>
      <c r="W815" s="241"/>
      <c r="X815" s="241"/>
      <c r="Y815" s="241"/>
      <c r="Z815" s="241"/>
      <c r="AA815" s="241"/>
      <c r="AB815" s="241"/>
      <c r="AC815" s="241" t="s">
        <v>350</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c r="DD815" s="241"/>
      <c r="DE815" s="241"/>
      <c r="DF815" s="241"/>
      <c r="DG815" s="241"/>
      <c r="DH815" s="241"/>
      <c r="DI815" s="241"/>
      <c r="DJ815" s="241"/>
      <c r="DK815" s="241"/>
      <c r="DL815" s="241"/>
      <c r="DM815" s="241"/>
      <c r="DN815" s="241"/>
      <c r="DO815" s="241"/>
      <c r="DP815" s="241"/>
      <c r="DQ815" s="241"/>
      <c r="DR815" s="241"/>
      <c r="DS815" s="241"/>
      <c r="DT815" s="241"/>
      <c r="DU815" s="241"/>
      <c r="DV815" s="241"/>
      <c r="DW815" s="241"/>
      <c r="DX815" s="241"/>
      <c r="DY815" s="241"/>
      <c r="DZ815" s="241"/>
      <c r="EA815" s="241"/>
      <c r="EB815" s="241"/>
      <c r="EC815" s="241"/>
      <c r="ED815" s="241"/>
      <c r="EE815" s="241"/>
      <c r="EF815" s="241"/>
      <c r="EG815" s="241"/>
      <c r="EH815" s="241"/>
      <c r="EI815" s="241"/>
      <c r="EJ815" s="241"/>
      <c r="EK815" s="241"/>
      <c r="EL815" s="241"/>
      <c r="EM815" s="241"/>
      <c r="EN815" s="241"/>
      <c r="EO815" s="241"/>
      <c r="EP815" s="241"/>
      <c r="EQ815" s="241"/>
      <c r="ER815" s="241"/>
      <c r="ES815" s="241"/>
      <c r="ET815" s="241"/>
      <c r="EU815" s="241"/>
      <c r="EV815" s="241"/>
      <c r="EW815" s="241"/>
      <c r="EX815" s="241"/>
      <c r="EY815" s="241"/>
      <c r="EZ815" s="241"/>
      <c r="FA815" s="241"/>
      <c r="FB815" s="241"/>
      <c r="FC815" s="241"/>
      <c r="FD815" s="241"/>
      <c r="FE815" s="241"/>
      <c r="FF815" s="241"/>
      <c r="FG815" s="241"/>
      <c r="FH815" s="241"/>
      <c r="FI815" s="241"/>
      <c r="FJ815" s="241"/>
      <c r="FK815" s="241"/>
      <c r="FL815" s="241"/>
      <c r="FM815" s="241"/>
      <c r="FN815" s="241"/>
      <c r="FO815" s="241"/>
      <c r="FP815" s="241"/>
      <c r="FQ815" s="241"/>
      <c r="FR815" s="241"/>
      <c r="FS815" s="241"/>
      <c r="FT815" s="241"/>
      <c r="FU815" s="241"/>
      <c r="FV815" s="241"/>
      <c r="FW815" s="241"/>
      <c r="FX815" s="241"/>
      <c r="FY815" s="241"/>
      <c r="FZ815" s="241"/>
      <c r="GA815" s="241"/>
      <c r="GB815" s="241"/>
      <c r="GC815" s="241"/>
      <c r="GD815" s="241"/>
      <c r="GE815" s="241"/>
      <c r="GF815" s="241"/>
      <c r="GG815" s="241"/>
      <c r="GH815" s="241"/>
      <c r="GI815" s="241"/>
      <c r="GJ815" s="241"/>
      <c r="GK815" s="241"/>
      <c r="GL815" s="241"/>
      <c r="GM815" s="241"/>
      <c r="GN815" s="241"/>
      <c r="GO815" s="241"/>
      <c r="GP815" s="241"/>
      <c r="GQ815" s="241"/>
      <c r="GR815" s="241"/>
      <c r="GS815" s="241"/>
      <c r="GT815" s="241"/>
      <c r="GU815" s="241"/>
      <c r="GV815" s="241"/>
      <c r="GW815" s="241"/>
      <c r="GX815" s="241"/>
      <c r="GY815" s="241"/>
      <c r="GZ815" s="241"/>
      <c r="HA815" s="241"/>
      <c r="HB815" s="241"/>
      <c r="HC815" s="241"/>
      <c r="HD815" s="241"/>
      <c r="HE815" s="241"/>
      <c r="HF815" s="241"/>
    </row>
    <row r="816" spans="1:214" s="299" customFormat="1" ht="15" customHeight="1">
      <c r="A816" s="240"/>
      <c r="B816" s="241"/>
      <c r="C816" s="241"/>
      <c r="D816" s="241"/>
      <c r="E816" s="241"/>
      <c r="F816" s="241"/>
      <c r="G816" s="241"/>
      <c r="H816" s="241"/>
      <c r="I816" s="241"/>
      <c r="J816" s="241"/>
      <c r="K816" s="241"/>
      <c r="L816" s="241"/>
      <c r="M816" s="241"/>
      <c r="N816" s="241"/>
      <c r="O816" s="241"/>
      <c r="P816" s="241"/>
      <c r="Q816" s="241"/>
      <c r="R816" s="241"/>
      <c r="S816" s="241"/>
      <c r="T816" s="241"/>
      <c r="U816" s="241" t="s">
        <v>995</v>
      </c>
      <c r="V816" s="241"/>
      <c r="W816" s="241"/>
      <c r="X816" s="241"/>
      <c r="Y816" s="241"/>
      <c r="Z816" s="241"/>
      <c r="AA816" s="241"/>
      <c r="AB816" s="241"/>
      <c r="AC816" s="241" t="s">
        <v>350</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c r="DV816" s="241"/>
      <c r="DW816" s="241"/>
      <c r="DX816" s="241"/>
      <c r="DY816" s="241"/>
      <c r="DZ816" s="241"/>
      <c r="EA816" s="241"/>
      <c r="EB816" s="241"/>
      <c r="EC816" s="241"/>
      <c r="ED816" s="241"/>
      <c r="EE816" s="241"/>
      <c r="EF816" s="241"/>
      <c r="EG816" s="241"/>
      <c r="EH816" s="241"/>
      <c r="EI816" s="241"/>
      <c r="EJ816" s="241"/>
      <c r="EK816" s="241"/>
      <c r="EL816" s="241"/>
      <c r="EM816" s="241"/>
      <c r="EN816" s="241"/>
      <c r="EO816" s="241"/>
      <c r="EP816" s="241"/>
      <c r="EQ816" s="241"/>
      <c r="ER816" s="241"/>
      <c r="ES816" s="241"/>
      <c r="ET816" s="241"/>
      <c r="EU816" s="241"/>
      <c r="EV816" s="241"/>
      <c r="EW816" s="241"/>
      <c r="EX816" s="241"/>
      <c r="EY816" s="241"/>
      <c r="EZ816" s="241"/>
      <c r="FA816" s="241"/>
      <c r="FB816" s="241"/>
      <c r="FC816" s="241"/>
      <c r="FD816" s="241"/>
      <c r="FE816" s="241"/>
      <c r="FF816" s="241"/>
      <c r="FG816" s="241"/>
      <c r="FH816" s="241"/>
      <c r="FI816" s="241"/>
      <c r="FJ816" s="241"/>
      <c r="FK816" s="241"/>
      <c r="FL816" s="241"/>
      <c r="FM816" s="241"/>
      <c r="FN816" s="241"/>
      <c r="FO816" s="241"/>
      <c r="FP816" s="241"/>
      <c r="FQ816" s="241"/>
      <c r="FR816" s="241"/>
      <c r="FS816" s="241"/>
      <c r="FT816" s="241"/>
      <c r="FU816" s="241"/>
      <c r="FV816" s="241"/>
      <c r="FW816" s="241"/>
      <c r="FX816" s="241"/>
      <c r="FY816" s="241"/>
      <c r="FZ816" s="241"/>
      <c r="GA816" s="241"/>
      <c r="GB816" s="241"/>
      <c r="GC816" s="241"/>
      <c r="GD816" s="241"/>
      <c r="GE816" s="241"/>
      <c r="GF816" s="241"/>
      <c r="GG816" s="241"/>
      <c r="GH816" s="241"/>
      <c r="GI816" s="241"/>
      <c r="GJ816" s="241"/>
      <c r="GK816" s="241"/>
      <c r="GL816" s="241"/>
      <c r="GM816" s="241"/>
      <c r="GN816" s="241"/>
      <c r="GO816" s="241"/>
      <c r="GP816" s="241"/>
      <c r="GQ816" s="241"/>
      <c r="GR816" s="241"/>
      <c r="GS816" s="241"/>
      <c r="GT816" s="241"/>
      <c r="GU816" s="241"/>
      <c r="GV816" s="241"/>
      <c r="GW816" s="241"/>
      <c r="GX816" s="241"/>
      <c r="GY816" s="241"/>
      <c r="GZ816" s="241"/>
      <c r="HA816" s="241"/>
      <c r="HB816" s="241"/>
      <c r="HC816" s="241"/>
      <c r="HD816" s="241"/>
      <c r="HE816" s="241"/>
      <c r="HF816" s="241"/>
    </row>
    <row r="817" spans="1:214" s="299" customFormat="1" ht="15" customHeight="1">
      <c r="A817" s="240"/>
      <c r="B817" s="241"/>
      <c r="C817" s="241"/>
      <c r="D817" s="241"/>
      <c r="E817" s="241"/>
      <c r="F817" s="241"/>
      <c r="G817" s="241"/>
      <c r="H817" s="241"/>
      <c r="I817" s="241"/>
      <c r="J817" s="241"/>
      <c r="K817" s="241"/>
      <c r="L817" s="241"/>
      <c r="M817" s="241"/>
      <c r="N817" s="241"/>
      <c r="O817" s="241"/>
      <c r="P817" s="241"/>
      <c r="Q817" s="241"/>
      <c r="R817" s="241"/>
      <c r="S817" s="241"/>
      <c r="T817" s="241"/>
      <c r="U817" s="241" t="s">
        <v>996</v>
      </c>
      <c r="V817" s="241"/>
      <c r="W817" s="241"/>
      <c r="X817" s="241"/>
      <c r="Y817" s="241"/>
      <c r="Z817" s="241"/>
      <c r="AA817" s="241"/>
      <c r="AB817" s="241"/>
      <c r="AC817" s="241" t="s">
        <v>325</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241"/>
      <c r="EO817" s="241"/>
      <c r="EP817" s="241"/>
      <c r="EQ817" s="241"/>
      <c r="ER817" s="241"/>
      <c r="ES817" s="241"/>
      <c r="ET817" s="241"/>
      <c r="EU817" s="241"/>
      <c r="EV817" s="241"/>
      <c r="EW817" s="241"/>
      <c r="EX817" s="241"/>
      <c r="EY817" s="241"/>
      <c r="EZ817" s="241"/>
      <c r="FA817" s="241"/>
      <c r="FB817" s="241"/>
      <c r="FC817" s="241"/>
      <c r="FD817" s="241"/>
      <c r="FE817" s="241"/>
      <c r="FF817" s="241"/>
      <c r="FG817" s="241"/>
      <c r="FH817" s="241"/>
      <c r="FI817" s="241"/>
      <c r="FJ817" s="241"/>
      <c r="FK817" s="241"/>
      <c r="FL817" s="241"/>
      <c r="FM817" s="241"/>
      <c r="FN817" s="241"/>
      <c r="FO817" s="241"/>
      <c r="FP817" s="241"/>
      <c r="FQ817" s="241"/>
      <c r="FR817" s="241"/>
      <c r="FS817" s="241"/>
      <c r="FT817" s="241"/>
      <c r="FU817" s="241"/>
      <c r="FV817" s="241"/>
      <c r="FW817" s="241"/>
      <c r="FX817" s="241"/>
      <c r="FY817" s="241"/>
      <c r="FZ817" s="241"/>
      <c r="GA817" s="241"/>
      <c r="GB817" s="241"/>
      <c r="GC817" s="241"/>
      <c r="GD817" s="241"/>
      <c r="GE817" s="241"/>
      <c r="GF817" s="241"/>
      <c r="GG817" s="241"/>
      <c r="GH817" s="241"/>
      <c r="GI817" s="241"/>
      <c r="GJ817" s="241"/>
      <c r="GK817" s="241"/>
      <c r="GL817" s="241"/>
      <c r="GM817" s="241"/>
      <c r="GN817" s="241"/>
      <c r="GO817" s="241"/>
      <c r="GP817" s="241"/>
      <c r="GQ817" s="241"/>
      <c r="GR817" s="241"/>
      <c r="GS817" s="241"/>
      <c r="GT817" s="241"/>
      <c r="GU817" s="241"/>
      <c r="GV817" s="241"/>
      <c r="GW817" s="241"/>
      <c r="GX817" s="241"/>
      <c r="GY817" s="241"/>
      <c r="GZ817" s="241"/>
      <c r="HA817" s="241"/>
      <c r="HB817" s="241"/>
      <c r="HC817" s="241"/>
      <c r="HD817" s="241"/>
      <c r="HE817" s="241"/>
      <c r="HF817" s="241"/>
    </row>
    <row r="818" spans="1:214" s="299" customFormat="1" ht="15" customHeight="1">
      <c r="A818" s="240"/>
      <c r="B818" s="241"/>
      <c r="C818" s="241"/>
      <c r="D818" s="241"/>
      <c r="E818" s="241"/>
      <c r="F818" s="241"/>
      <c r="G818" s="241"/>
      <c r="H818" s="241"/>
      <c r="I818" s="241"/>
      <c r="J818" s="241"/>
      <c r="K818" s="241"/>
      <c r="L818" s="241"/>
      <c r="M818" s="241"/>
      <c r="N818" s="241"/>
      <c r="O818" s="241"/>
      <c r="P818" s="241"/>
      <c r="Q818" s="241"/>
      <c r="R818" s="241"/>
      <c r="S818" s="241"/>
      <c r="T818" s="241"/>
      <c r="U818" s="241" t="s">
        <v>997</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row>
    <row r="819" spans="1:214" s="299" customFormat="1" ht="15" customHeight="1">
      <c r="A819" s="240"/>
      <c r="B819" s="241"/>
      <c r="C819" s="241"/>
      <c r="D819" s="241"/>
      <c r="E819" s="241"/>
      <c r="F819" s="241"/>
      <c r="G819" s="241"/>
      <c r="H819" s="241"/>
      <c r="I819" s="241"/>
      <c r="J819" s="241"/>
      <c r="K819" s="241"/>
      <c r="L819" s="241"/>
      <c r="M819" s="241"/>
      <c r="N819" s="241"/>
      <c r="O819" s="241"/>
      <c r="P819" s="241"/>
      <c r="Q819" s="241"/>
      <c r="R819" s="241"/>
      <c r="S819" s="241"/>
      <c r="T819" s="241"/>
      <c r="U819" s="241" t="s">
        <v>998</v>
      </c>
      <c r="V819" s="241"/>
      <c r="W819" s="241"/>
      <c r="X819" s="241"/>
      <c r="Y819" s="241"/>
      <c r="Z819" s="241"/>
      <c r="AA819" s="241"/>
      <c r="AB819" s="241"/>
      <c r="AC819" s="241" t="s">
        <v>313</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c r="EN819" s="241"/>
      <c r="EO819" s="241"/>
      <c r="EP819" s="241"/>
      <c r="EQ819" s="241"/>
      <c r="ER819" s="241"/>
      <c r="ES819" s="241"/>
      <c r="ET819" s="241"/>
      <c r="EU819" s="241"/>
      <c r="EV819" s="241"/>
      <c r="EW819" s="241"/>
      <c r="EX819" s="241"/>
      <c r="EY819" s="241"/>
      <c r="EZ819" s="241"/>
      <c r="FA819" s="241"/>
      <c r="FB819" s="241"/>
      <c r="FC819" s="241"/>
      <c r="FD819" s="241"/>
      <c r="FE819" s="241"/>
      <c r="FF819" s="241"/>
      <c r="FG819" s="241"/>
      <c r="FH819" s="241"/>
      <c r="FI819" s="241"/>
      <c r="FJ819" s="241"/>
      <c r="FK819" s="241"/>
      <c r="FL819" s="241"/>
      <c r="FM819" s="241"/>
      <c r="FN819" s="241"/>
      <c r="FO819" s="241"/>
      <c r="FP819" s="241"/>
      <c r="FQ819" s="241"/>
      <c r="FR819" s="241"/>
      <c r="FS819" s="241"/>
      <c r="FT819" s="241"/>
      <c r="FU819" s="241"/>
      <c r="FV819" s="241"/>
      <c r="FW819" s="241"/>
      <c r="FX819" s="241"/>
      <c r="FY819" s="241"/>
      <c r="FZ819" s="241"/>
      <c r="GA819" s="241"/>
      <c r="GB819" s="241"/>
      <c r="GC819" s="241"/>
      <c r="GD819" s="241"/>
      <c r="GE819" s="241"/>
      <c r="GF819" s="241"/>
      <c r="GG819" s="241"/>
      <c r="GH819" s="241"/>
      <c r="GI819" s="241"/>
      <c r="GJ819" s="241"/>
      <c r="GK819" s="241"/>
      <c r="GL819" s="241"/>
      <c r="GM819" s="241"/>
      <c r="GN819" s="241"/>
      <c r="GO819" s="241"/>
      <c r="GP819" s="241"/>
      <c r="GQ819" s="241"/>
      <c r="GR819" s="241"/>
      <c r="GS819" s="241"/>
      <c r="GT819" s="241"/>
      <c r="GU819" s="241"/>
      <c r="GV819" s="241"/>
      <c r="GW819" s="241"/>
      <c r="GX819" s="241"/>
      <c r="GY819" s="241"/>
      <c r="GZ819" s="241"/>
      <c r="HA819" s="241"/>
      <c r="HB819" s="241"/>
      <c r="HC819" s="241"/>
      <c r="HD819" s="241"/>
      <c r="HE819" s="241"/>
      <c r="HF819" s="241"/>
    </row>
    <row r="820" spans="1:214" s="299" customFormat="1" ht="15" customHeight="1">
      <c r="A820" s="240"/>
      <c r="B820" s="241"/>
      <c r="C820" s="241"/>
      <c r="D820" s="241"/>
      <c r="E820" s="241"/>
      <c r="F820" s="241"/>
      <c r="G820" s="241"/>
      <c r="H820" s="241"/>
      <c r="I820" s="241"/>
      <c r="J820" s="241"/>
      <c r="K820" s="241"/>
      <c r="L820" s="241"/>
      <c r="M820" s="241"/>
      <c r="N820" s="241"/>
      <c r="O820" s="241"/>
      <c r="P820" s="241"/>
      <c r="Q820" s="241"/>
      <c r="R820" s="241"/>
      <c r="S820" s="241"/>
      <c r="T820" s="241"/>
      <c r="U820" s="241" t="s">
        <v>999</v>
      </c>
      <c r="V820" s="241"/>
      <c r="W820" s="241"/>
      <c r="X820" s="241"/>
      <c r="Y820" s="241"/>
      <c r="Z820" s="241"/>
      <c r="AA820" s="241"/>
      <c r="AB820" s="241"/>
      <c r="AC820" s="241" t="s">
        <v>322</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c r="DV820" s="241"/>
      <c r="DW820" s="241"/>
      <c r="DX820" s="241"/>
      <c r="DY820" s="241"/>
      <c r="DZ820" s="241"/>
      <c r="EA820" s="241"/>
      <c r="EB820" s="241"/>
      <c r="EC820" s="241"/>
      <c r="ED820" s="241"/>
      <c r="EE820" s="241"/>
      <c r="EF820" s="241"/>
      <c r="EG820" s="241"/>
      <c r="EH820" s="241"/>
      <c r="EI820" s="241"/>
      <c r="EJ820" s="241"/>
      <c r="EK820" s="241"/>
      <c r="EL820" s="241"/>
      <c r="EM820" s="241"/>
      <c r="EN820" s="241"/>
      <c r="EO820" s="241"/>
      <c r="EP820" s="241"/>
      <c r="EQ820" s="241"/>
      <c r="ER820" s="241"/>
      <c r="ES820" s="241"/>
      <c r="ET820" s="241"/>
      <c r="EU820" s="241"/>
      <c r="EV820" s="241"/>
      <c r="EW820" s="241"/>
      <c r="EX820" s="241"/>
      <c r="EY820" s="241"/>
      <c r="EZ820" s="241"/>
      <c r="FA820" s="241"/>
      <c r="FB820" s="241"/>
      <c r="FC820" s="241"/>
      <c r="FD820" s="241"/>
      <c r="FE820" s="241"/>
      <c r="FF820" s="241"/>
      <c r="FG820" s="241"/>
      <c r="FH820" s="241"/>
      <c r="FI820" s="241"/>
      <c r="FJ820" s="241"/>
      <c r="FK820" s="241"/>
      <c r="FL820" s="241"/>
      <c r="FM820" s="241"/>
      <c r="FN820" s="241"/>
      <c r="FO820" s="241"/>
      <c r="FP820" s="241"/>
      <c r="FQ820" s="241"/>
      <c r="FR820" s="241"/>
      <c r="FS820" s="241"/>
      <c r="FT820" s="241"/>
      <c r="FU820" s="241"/>
      <c r="FV820" s="241"/>
      <c r="FW820" s="241"/>
      <c r="FX820" s="241"/>
      <c r="FY820" s="241"/>
      <c r="FZ820" s="241"/>
      <c r="GA820" s="241"/>
      <c r="GB820" s="241"/>
      <c r="GC820" s="241"/>
      <c r="GD820" s="241"/>
      <c r="GE820" s="241"/>
      <c r="GF820" s="241"/>
      <c r="GG820" s="241"/>
      <c r="GH820" s="241"/>
      <c r="GI820" s="241"/>
      <c r="GJ820" s="241"/>
      <c r="GK820" s="241"/>
      <c r="GL820" s="241"/>
      <c r="GM820" s="241"/>
      <c r="GN820" s="241"/>
      <c r="GO820" s="241"/>
      <c r="GP820" s="241"/>
      <c r="GQ820" s="241"/>
      <c r="GR820" s="241"/>
      <c r="GS820" s="241"/>
      <c r="GT820" s="241"/>
      <c r="GU820" s="241"/>
      <c r="GV820" s="241"/>
      <c r="GW820" s="241"/>
      <c r="GX820" s="241"/>
      <c r="GY820" s="241"/>
      <c r="GZ820" s="241"/>
      <c r="HA820" s="241"/>
      <c r="HB820" s="241"/>
      <c r="HC820" s="241"/>
      <c r="HD820" s="241"/>
      <c r="HE820" s="241"/>
      <c r="HF820" s="241"/>
    </row>
    <row r="821" spans="1:214" s="299" customFormat="1" ht="15" customHeight="1">
      <c r="A821" s="240"/>
      <c r="B821" s="241"/>
      <c r="C821" s="241"/>
      <c r="D821" s="241"/>
      <c r="E821" s="241"/>
      <c r="F821" s="241"/>
      <c r="G821" s="241"/>
      <c r="H821" s="241"/>
      <c r="I821" s="241"/>
      <c r="J821" s="241"/>
      <c r="K821" s="241"/>
      <c r="L821" s="241"/>
      <c r="M821" s="241"/>
      <c r="N821" s="241"/>
      <c r="O821" s="241"/>
      <c r="P821" s="241"/>
      <c r="Q821" s="241"/>
      <c r="R821" s="241"/>
      <c r="S821" s="241"/>
      <c r="T821" s="241"/>
      <c r="U821" s="241" t="s">
        <v>1000</v>
      </c>
      <c r="V821" s="241"/>
      <c r="W821" s="241"/>
      <c r="X821" s="241"/>
      <c r="Y821" s="241"/>
      <c r="Z821" s="241"/>
      <c r="AA821" s="241"/>
      <c r="AB821" s="241"/>
      <c r="AC821" s="241" t="s">
        <v>322</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c r="DV821" s="241"/>
      <c r="DW821" s="241"/>
      <c r="DX821" s="241"/>
      <c r="DY821" s="241"/>
      <c r="DZ821" s="241"/>
      <c r="EA821" s="241"/>
      <c r="EB821" s="241"/>
      <c r="EC821" s="241"/>
      <c r="ED821" s="241"/>
      <c r="EE821" s="241"/>
      <c r="EF821" s="241"/>
      <c r="EG821" s="241"/>
      <c r="EH821" s="241"/>
      <c r="EI821" s="241"/>
      <c r="EJ821" s="241"/>
      <c r="EK821" s="241"/>
      <c r="EL821" s="241"/>
      <c r="EM821" s="241"/>
      <c r="EN821" s="241"/>
      <c r="EO821" s="241"/>
      <c r="EP821" s="241"/>
      <c r="EQ821" s="241"/>
      <c r="ER821" s="241"/>
      <c r="ES821" s="241"/>
      <c r="ET821" s="241"/>
      <c r="EU821" s="241"/>
      <c r="EV821" s="241"/>
      <c r="EW821" s="241"/>
      <c r="EX821" s="241"/>
      <c r="EY821" s="241"/>
      <c r="EZ821" s="241"/>
      <c r="FA821" s="241"/>
      <c r="FB821" s="241"/>
      <c r="FC821" s="241"/>
      <c r="FD821" s="241"/>
      <c r="FE821" s="241"/>
      <c r="FF821" s="241"/>
      <c r="FG821" s="241"/>
      <c r="FH821" s="241"/>
      <c r="FI821" s="241"/>
      <c r="FJ821" s="241"/>
      <c r="FK821" s="241"/>
      <c r="FL821" s="241"/>
      <c r="FM821" s="241"/>
      <c r="FN821" s="241"/>
      <c r="FO821" s="241"/>
      <c r="FP821" s="241"/>
      <c r="FQ821" s="241"/>
      <c r="FR821" s="241"/>
      <c r="FS821" s="241"/>
      <c r="FT821" s="241"/>
      <c r="FU821" s="241"/>
      <c r="FV821" s="241"/>
      <c r="FW821" s="241"/>
      <c r="FX821" s="241"/>
      <c r="FY821" s="241"/>
      <c r="FZ821" s="241"/>
      <c r="GA821" s="241"/>
      <c r="GB821" s="241"/>
      <c r="GC821" s="241"/>
      <c r="GD821" s="241"/>
      <c r="GE821" s="241"/>
      <c r="GF821" s="241"/>
      <c r="GG821" s="241"/>
      <c r="GH821" s="241"/>
      <c r="GI821" s="241"/>
      <c r="GJ821" s="241"/>
      <c r="GK821" s="241"/>
      <c r="GL821" s="241"/>
      <c r="GM821" s="241"/>
      <c r="GN821" s="241"/>
      <c r="GO821" s="241"/>
      <c r="GP821" s="241"/>
      <c r="GQ821" s="241"/>
      <c r="GR821" s="241"/>
      <c r="GS821" s="241"/>
      <c r="GT821" s="241"/>
      <c r="GU821" s="241"/>
      <c r="GV821" s="241"/>
      <c r="GW821" s="241"/>
      <c r="GX821" s="241"/>
      <c r="GY821" s="241"/>
      <c r="GZ821" s="241"/>
      <c r="HA821" s="241"/>
      <c r="HB821" s="241"/>
      <c r="HC821" s="241"/>
      <c r="HD821" s="241"/>
      <c r="HE821" s="241"/>
      <c r="HF821" s="241"/>
    </row>
    <row r="822" spans="1:214" s="299" customFormat="1" ht="15" customHeight="1">
      <c r="A822" s="240"/>
      <c r="B822" s="241"/>
      <c r="C822" s="241"/>
      <c r="D822" s="241"/>
      <c r="E822" s="241"/>
      <c r="F822" s="241"/>
      <c r="G822" s="241"/>
      <c r="H822" s="241"/>
      <c r="I822" s="241"/>
      <c r="J822" s="241"/>
      <c r="K822" s="241"/>
      <c r="L822" s="241"/>
      <c r="M822" s="241"/>
      <c r="N822" s="241"/>
      <c r="O822" s="241"/>
      <c r="P822" s="241"/>
      <c r="Q822" s="241"/>
      <c r="R822" s="241"/>
      <c r="S822" s="241"/>
      <c r="T822" s="241"/>
      <c r="U822" s="241" t="s">
        <v>1001</v>
      </c>
      <c r="V822" s="241"/>
      <c r="W822" s="241"/>
      <c r="X822" s="241"/>
      <c r="Y822" s="241"/>
      <c r="Z822" s="241"/>
      <c r="AA822" s="241"/>
      <c r="AB822" s="241"/>
      <c r="AC822" s="241" t="s">
        <v>311</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c r="DD822" s="241"/>
      <c r="DE822" s="241"/>
      <c r="DF822" s="241"/>
      <c r="DG822" s="241"/>
      <c r="DH822" s="241"/>
      <c r="DI822" s="241"/>
      <c r="DJ822" s="241"/>
      <c r="DK822" s="241"/>
      <c r="DL822" s="241"/>
      <c r="DM822" s="241"/>
      <c r="DN822" s="241"/>
      <c r="DO822" s="241"/>
      <c r="DP822" s="241"/>
      <c r="DQ822" s="241"/>
      <c r="DR822" s="241"/>
      <c r="DS822" s="241"/>
      <c r="DT822" s="241"/>
      <c r="DU822" s="241"/>
      <c r="DV822" s="241"/>
      <c r="DW822" s="241"/>
      <c r="DX822" s="241"/>
      <c r="DY822" s="241"/>
      <c r="DZ822" s="241"/>
      <c r="EA822" s="241"/>
      <c r="EB822" s="241"/>
      <c r="EC822" s="241"/>
      <c r="ED822" s="241"/>
      <c r="EE822" s="241"/>
      <c r="EF822" s="241"/>
      <c r="EG822" s="241"/>
      <c r="EH822" s="241"/>
      <c r="EI822" s="241"/>
      <c r="EJ822" s="241"/>
      <c r="EK822" s="241"/>
      <c r="EL822" s="241"/>
      <c r="EM822" s="241"/>
      <c r="EN822" s="241"/>
      <c r="EO822" s="241"/>
      <c r="EP822" s="241"/>
      <c r="EQ822" s="241"/>
      <c r="ER822" s="241"/>
      <c r="ES822" s="241"/>
      <c r="ET822" s="241"/>
      <c r="EU822" s="241"/>
      <c r="EV822" s="241"/>
      <c r="EW822" s="241"/>
      <c r="EX822" s="241"/>
      <c r="EY822" s="241"/>
      <c r="EZ822" s="241"/>
      <c r="FA822" s="241"/>
      <c r="FB822" s="241"/>
      <c r="FC822" s="241"/>
      <c r="FD822" s="241"/>
      <c r="FE822" s="241"/>
      <c r="FF822" s="241"/>
      <c r="FG822" s="241"/>
      <c r="FH822" s="241"/>
      <c r="FI822" s="241"/>
      <c r="FJ822" s="241"/>
      <c r="FK822" s="241"/>
      <c r="FL822" s="241"/>
      <c r="FM822" s="241"/>
      <c r="FN822" s="241"/>
      <c r="FO822" s="241"/>
      <c r="FP822" s="241"/>
      <c r="FQ822" s="241"/>
      <c r="FR822" s="241"/>
      <c r="FS822" s="241"/>
      <c r="FT822" s="241"/>
      <c r="FU822" s="241"/>
      <c r="FV822" s="241"/>
      <c r="FW822" s="241"/>
      <c r="FX822" s="241"/>
      <c r="FY822" s="241"/>
      <c r="FZ822" s="241"/>
      <c r="GA822" s="241"/>
      <c r="GB822" s="241"/>
      <c r="GC822" s="241"/>
      <c r="GD822" s="241"/>
      <c r="GE822" s="241"/>
      <c r="GF822" s="241"/>
      <c r="GG822" s="241"/>
      <c r="GH822" s="241"/>
      <c r="GI822" s="241"/>
      <c r="GJ822" s="241"/>
      <c r="GK822" s="241"/>
      <c r="GL822" s="241"/>
      <c r="GM822" s="241"/>
      <c r="GN822" s="241"/>
      <c r="GO822" s="241"/>
      <c r="GP822" s="241"/>
      <c r="GQ822" s="241"/>
      <c r="GR822" s="241"/>
      <c r="GS822" s="241"/>
      <c r="GT822" s="241"/>
      <c r="GU822" s="241"/>
      <c r="GV822" s="241"/>
      <c r="GW822" s="241"/>
      <c r="GX822" s="241"/>
      <c r="GY822" s="241"/>
      <c r="GZ822" s="241"/>
      <c r="HA822" s="241"/>
      <c r="HB822" s="241"/>
      <c r="HC822" s="241"/>
      <c r="HD822" s="241"/>
      <c r="HE822" s="241"/>
      <c r="HF822" s="241"/>
    </row>
    <row r="823" spans="1:214" s="299" customFormat="1" ht="15" customHeight="1">
      <c r="A823" s="240"/>
      <c r="B823" s="241"/>
      <c r="C823" s="241"/>
      <c r="D823" s="241"/>
      <c r="E823" s="241"/>
      <c r="F823" s="241"/>
      <c r="G823" s="241"/>
      <c r="H823" s="241"/>
      <c r="I823" s="241"/>
      <c r="J823" s="241"/>
      <c r="K823" s="241"/>
      <c r="L823" s="241"/>
      <c r="M823" s="241"/>
      <c r="N823" s="241"/>
      <c r="O823" s="241"/>
      <c r="P823" s="241"/>
      <c r="Q823" s="241"/>
      <c r="R823" s="241"/>
      <c r="S823" s="241"/>
      <c r="T823" s="241"/>
      <c r="U823" s="241" t="s">
        <v>1002</v>
      </c>
      <c r="V823" s="241"/>
      <c r="W823" s="241"/>
      <c r="X823" s="241"/>
      <c r="Y823" s="241"/>
      <c r="Z823" s="241"/>
      <c r="AA823" s="241"/>
      <c r="AB823" s="241"/>
      <c r="AC823" s="241" t="s">
        <v>386</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c r="DD823" s="241"/>
      <c r="DE823" s="241"/>
      <c r="DF823" s="241"/>
      <c r="DG823" s="241"/>
      <c r="DH823" s="241"/>
      <c r="DI823" s="241"/>
      <c r="DJ823" s="241"/>
      <c r="DK823" s="241"/>
      <c r="DL823" s="241"/>
      <c r="DM823" s="241"/>
      <c r="DN823" s="241"/>
      <c r="DO823" s="241"/>
      <c r="DP823" s="241"/>
      <c r="DQ823" s="241"/>
      <c r="DR823" s="241"/>
      <c r="DS823" s="241"/>
      <c r="DT823" s="241"/>
      <c r="DU823" s="241"/>
      <c r="DV823" s="241"/>
      <c r="DW823" s="241"/>
      <c r="DX823" s="241"/>
      <c r="DY823" s="241"/>
      <c r="DZ823" s="241"/>
      <c r="EA823" s="241"/>
      <c r="EB823" s="241"/>
      <c r="EC823" s="241"/>
      <c r="ED823" s="241"/>
      <c r="EE823" s="241"/>
      <c r="EF823" s="241"/>
      <c r="EG823" s="241"/>
      <c r="EH823" s="241"/>
      <c r="EI823" s="241"/>
      <c r="EJ823" s="241"/>
      <c r="EK823" s="241"/>
      <c r="EL823" s="241"/>
      <c r="EM823" s="241"/>
      <c r="EN823" s="241"/>
      <c r="EO823" s="241"/>
      <c r="EP823" s="241"/>
      <c r="EQ823" s="241"/>
      <c r="ER823" s="241"/>
      <c r="ES823" s="241"/>
      <c r="ET823" s="241"/>
      <c r="EU823" s="241"/>
      <c r="EV823" s="241"/>
      <c r="EW823" s="241"/>
      <c r="EX823" s="241"/>
      <c r="EY823" s="241"/>
      <c r="EZ823" s="241"/>
      <c r="FA823" s="241"/>
      <c r="FB823" s="241"/>
      <c r="FC823" s="241"/>
      <c r="FD823" s="241"/>
      <c r="FE823" s="241"/>
      <c r="FF823" s="241"/>
      <c r="FG823" s="241"/>
      <c r="FH823" s="241"/>
      <c r="FI823" s="241"/>
      <c r="FJ823" s="241"/>
      <c r="FK823" s="241"/>
      <c r="FL823" s="241"/>
      <c r="FM823" s="241"/>
      <c r="FN823" s="241"/>
      <c r="FO823" s="241"/>
      <c r="FP823" s="241"/>
      <c r="FQ823" s="241"/>
      <c r="FR823" s="241"/>
      <c r="FS823" s="241"/>
      <c r="FT823" s="241"/>
      <c r="FU823" s="241"/>
      <c r="FV823" s="241"/>
      <c r="FW823" s="241"/>
      <c r="FX823" s="241"/>
      <c r="FY823" s="241"/>
      <c r="FZ823" s="241"/>
      <c r="GA823" s="241"/>
      <c r="GB823" s="241"/>
      <c r="GC823" s="241"/>
      <c r="GD823" s="241"/>
      <c r="GE823" s="241"/>
      <c r="GF823" s="241"/>
      <c r="GG823" s="241"/>
      <c r="GH823" s="241"/>
      <c r="GI823" s="241"/>
      <c r="GJ823" s="241"/>
      <c r="GK823" s="241"/>
      <c r="GL823" s="241"/>
      <c r="GM823" s="241"/>
      <c r="GN823" s="241"/>
      <c r="GO823" s="241"/>
      <c r="GP823" s="241"/>
      <c r="GQ823" s="241"/>
      <c r="GR823" s="241"/>
      <c r="GS823" s="241"/>
      <c r="GT823" s="241"/>
      <c r="GU823" s="241"/>
      <c r="GV823" s="241"/>
      <c r="GW823" s="241"/>
      <c r="GX823" s="241"/>
      <c r="GY823" s="241"/>
      <c r="GZ823" s="241"/>
      <c r="HA823" s="241"/>
      <c r="HB823" s="241"/>
      <c r="HC823" s="241"/>
      <c r="HD823" s="241"/>
      <c r="HE823" s="241"/>
      <c r="HF823" s="241"/>
    </row>
    <row r="824" spans="1:214" s="299" customFormat="1" ht="15" customHeight="1">
      <c r="A824" s="240"/>
      <c r="B824" s="241"/>
      <c r="C824" s="241"/>
      <c r="D824" s="241"/>
      <c r="E824" s="241"/>
      <c r="F824" s="241"/>
      <c r="G824" s="241"/>
      <c r="H824" s="241"/>
      <c r="I824" s="241"/>
      <c r="J824" s="241"/>
      <c r="K824" s="241"/>
      <c r="L824" s="241"/>
      <c r="M824" s="241"/>
      <c r="N824" s="241"/>
      <c r="O824" s="241"/>
      <c r="P824" s="241"/>
      <c r="Q824" s="241"/>
      <c r="R824" s="241"/>
      <c r="S824" s="241"/>
      <c r="T824" s="241"/>
      <c r="U824" s="241" t="s">
        <v>1003</v>
      </c>
      <c r="V824" s="241"/>
      <c r="W824" s="241"/>
      <c r="X824" s="241"/>
      <c r="Y824" s="241"/>
      <c r="Z824" s="241"/>
      <c r="AA824" s="241"/>
      <c r="AB824" s="241"/>
      <c r="AC824" s="241" t="s">
        <v>316</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c r="DV824" s="241"/>
      <c r="DW824" s="241"/>
      <c r="DX824" s="241"/>
      <c r="DY824" s="241"/>
      <c r="DZ824" s="241"/>
      <c r="EA824" s="241"/>
      <c r="EB824" s="241"/>
      <c r="EC824" s="241"/>
      <c r="ED824" s="241"/>
      <c r="EE824" s="241"/>
      <c r="EF824" s="241"/>
      <c r="EG824" s="241"/>
      <c r="EH824" s="241"/>
      <c r="EI824" s="241"/>
      <c r="EJ824" s="241"/>
      <c r="EK824" s="241"/>
      <c r="EL824" s="241"/>
      <c r="EM824" s="241"/>
      <c r="EN824" s="241"/>
      <c r="EO824" s="241"/>
      <c r="EP824" s="241"/>
      <c r="EQ824" s="241"/>
      <c r="ER824" s="241"/>
      <c r="ES824" s="241"/>
      <c r="ET824" s="241"/>
      <c r="EU824" s="241"/>
      <c r="EV824" s="241"/>
      <c r="EW824" s="241"/>
      <c r="EX824" s="241"/>
      <c r="EY824" s="241"/>
      <c r="EZ824" s="241"/>
      <c r="FA824" s="241"/>
      <c r="FB824" s="241"/>
      <c r="FC824" s="241"/>
      <c r="FD824" s="241"/>
      <c r="FE824" s="241"/>
      <c r="FF824" s="241"/>
      <c r="FG824" s="241"/>
      <c r="FH824" s="241"/>
      <c r="FI824" s="241"/>
      <c r="FJ824" s="241"/>
      <c r="FK824" s="241"/>
      <c r="FL824" s="241"/>
      <c r="FM824" s="241"/>
      <c r="FN824" s="241"/>
      <c r="FO824" s="241"/>
      <c r="FP824" s="241"/>
      <c r="FQ824" s="241"/>
      <c r="FR824" s="241"/>
      <c r="FS824" s="241"/>
      <c r="FT824" s="241"/>
      <c r="FU824" s="241"/>
      <c r="FV824" s="241"/>
      <c r="FW824" s="241"/>
      <c r="FX824" s="241"/>
      <c r="FY824" s="241"/>
      <c r="FZ824" s="241"/>
      <c r="GA824" s="241"/>
      <c r="GB824" s="241"/>
      <c r="GC824" s="241"/>
      <c r="GD824" s="241"/>
      <c r="GE824" s="241"/>
      <c r="GF824" s="241"/>
      <c r="GG824" s="241"/>
      <c r="GH824" s="241"/>
      <c r="GI824" s="241"/>
      <c r="GJ824" s="241"/>
      <c r="GK824" s="241"/>
      <c r="GL824" s="241"/>
      <c r="GM824" s="241"/>
      <c r="GN824" s="241"/>
      <c r="GO824" s="241"/>
      <c r="GP824" s="241"/>
      <c r="GQ824" s="241"/>
      <c r="GR824" s="241"/>
      <c r="GS824" s="241"/>
      <c r="GT824" s="241"/>
      <c r="GU824" s="241"/>
      <c r="GV824" s="241"/>
      <c r="GW824" s="241"/>
      <c r="GX824" s="241"/>
      <c r="GY824" s="241"/>
      <c r="GZ824" s="241"/>
      <c r="HA824" s="241"/>
      <c r="HB824" s="241"/>
      <c r="HC824" s="241"/>
      <c r="HD824" s="241"/>
      <c r="HE824" s="241"/>
      <c r="HF824" s="241"/>
    </row>
    <row r="825" spans="1:214" s="299" customFormat="1" ht="15" customHeight="1">
      <c r="A825" s="240"/>
      <c r="B825" s="241"/>
      <c r="C825" s="241"/>
      <c r="D825" s="241"/>
      <c r="E825" s="241"/>
      <c r="F825" s="241"/>
      <c r="G825" s="241"/>
      <c r="H825" s="241"/>
      <c r="I825" s="241"/>
      <c r="J825" s="241"/>
      <c r="K825" s="241"/>
      <c r="L825" s="241"/>
      <c r="M825" s="241"/>
      <c r="N825" s="241"/>
      <c r="O825" s="241"/>
      <c r="P825" s="241"/>
      <c r="Q825" s="241"/>
      <c r="R825" s="241"/>
      <c r="S825" s="241"/>
      <c r="T825" s="241"/>
      <c r="U825" s="241" t="s">
        <v>1004</v>
      </c>
      <c r="V825" s="241"/>
      <c r="W825" s="241"/>
      <c r="X825" s="241"/>
      <c r="Y825" s="241"/>
      <c r="Z825" s="241"/>
      <c r="AA825" s="241"/>
      <c r="AB825" s="241"/>
      <c r="AC825" s="241" t="s">
        <v>350</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c r="DD825" s="241"/>
      <c r="DE825" s="241"/>
      <c r="DF825" s="241"/>
      <c r="DG825" s="241"/>
      <c r="DH825" s="241"/>
      <c r="DI825" s="241"/>
      <c r="DJ825" s="241"/>
      <c r="DK825" s="241"/>
      <c r="DL825" s="241"/>
      <c r="DM825" s="241"/>
      <c r="DN825" s="241"/>
      <c r="DO825" s="241"/>
      <c r="DP825" s="241"/>
      <c r="DQ825" s="241"/>
      <c r="DR825" s="241"/>
      <c r="DS825" s="241"/>
      <c r="DT825" s="241"/>
      <c r="DU825" s="241"/>
      <c r="DV825" s="241"/>
      <c r="DW825" s="241"/>
      <c r="DX825" s="241"/>
      <c r="DY825" s="241"/>
      <c r="DZ825" s="241"/>
      <c r="EA825" s="241"/>
      <c r="EB825" s="241"/>
      <c r="EC825" s="241"/>
      <c r="ED825" s="241"/>
      <c r="EE825" s="241"/>
      <c r="EF825" s="241"/>
      <c r="EG825" s="241"/>
      <c r="EH825" s="241"/>
      <c r="EI825" s="241"/>
      <c r="EJ825" s="241"/>
      <c r="EK825" s="241"/>
      <c r="EL825" s="241"/>
      <c r="EM825" s="241"/>
      <c r="EN825" s="241"/>
      <c r="EO825" s="241"/>
      <c r="EP825" s="241"/>
      <c r="EQ825" s="241"/>
      <c r="ER825" s="241"/>
      <c r="ES825" s="241"/>
      <c r="ET825" s="241"/>
      <c r="EU825" s="241"/>
      <c r="EV825" s="241"/>
      <c r="EW825" s="241"/>
      <c r="EX825" s="241"/>
      <c r="EY825" s="241"/>
      <c r="EZ825" s="241"/>
      <c r="FA825" s="241"/>
      <c r="FB825" s="241"/>
      <c r="FC825" s="241"/>
      <c r="FD825" s="241"/>
      <c r="FE825" s="241"/>
      <c r="FF825" s="241"/>
      <c r="FG825" s="241"/>
      <c r="FH825" s="241"/>
      <c r="FI825" s="241"/>
      <c r="FJ825" s="241"/>
      <c r="FK825" s="241"/>
      <c r="FL825" s="241"/>
      <c r="FM825" s="241"/>
      <c r="FN825" s="241"/>
      <c r="FO825" s="241"/>
      <c r="FP825" s="241"/>
      <c r="FQ825" s="241"/>
      <c r="FR825" s="241"/>
      <c r="FS825" s="241"/>
      <c r="FT825" s="241"/>
      <c r="FU825" s="241"/>
      <c r="FV825" s="241"/>
      <c r="FW825" s="241"/>
      <c r="FX825" s="241"/>
      <c r="FY825" s="241"/>
      <c r="FZ825" s="241"/>
      <c r="GA825" s="241"/>
      <c r="GB825" s="241"/>
      <c r="GC825" s="241"/>
      <c r="GD825" s="241"/>
      <c r="GE825" s="241"/>
      <c r="GF825" s="241"/>
      <c r="GG825" s="241"/>
      <c r="GH825" s="241"/>
      <c r="GI825" s="241"/>
      <c r="GJ825" s="241"/>
      <c r="GK825" s="241"/>
      <c r="GL825" s="241"/>
      <c r="GM825" s="241"/>
      <c r="GN825" s="241"/>
      <c r="GO825" s="241"/>
      <c r="GP825" s="241"/>
      <c r="GQ825" s="241"/>
      <c r="GR825" s="241"/>
      <c r="GS825" s="241"/>
      <c r="GT825" s="241"/>
      <c r="GU825" s="241"/>
      <c r="GV825" s="241"/>
      <c r="GW825" s="241"/>
      <c r="GX825" s="241"/>
      <c r="GY825" s="241"/>
      <c r="GZ825" s="241"/>
      <c r="HA825" s="241"/>
      <c r="HB825" s="241"/>
      <c r="HC825" s="241"/>
      <c r="HD825" s="241"/>
      <c r="HE825" s="241"/>
      <c r="HF825" s="241"/>
    </row>
    <row r="826" spans="1:214" s="299" customFormat="1" ht="15" customHeight="1">
      <c r="A826" s="240"/>
      <c r="B826" s="241"/>
      <c r="C826" s="241"/>
      <c r="D826" s="241"/>
      <c r="E826" s="241"/>
      <c r="F826" s="241"/>
      <c r="G826" s="241"/>
      <c r="H826" s="241"/>
      <c r="I826" s="241"/>
      <c r="J826" s="241"/>
      <c r="K826" s="241"/>
      <c r="L826" s="241"/>
      <c r="M826" s="241"/>
      <c r="N826" s="241"/>
      <c r="O826" s="241"/>
      <c r="P826" s="241"/>
      <c r="Q826" s="241"/>
      <c r="R826" s="241"/>
      <c r="S826" s="241"/>
      <c r="T826" s="241"/>
      <c r="U826" s="241" t="s">
        <v>1005</v>
      </c>
      <c r="V826" s="241"/>
      <c r="W826" s="241"/>
      <c r="X826" s="241"/>
      <c r="Y826" s="241"/>
      <c r="Z826" s="241"/>
      <c r="AA826" s="241"/>
      <c r="AB826" s="241"/>
      <c r="AC826" s="241" t="s">
        <v>313</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c r="DD826" s="241"/>
      <c r="DE826" s="241"/>
      <c r="DF826" s="241"/>
      <c r="DG826" s="241"/>
      <c r="DH826" s="241"/>
      <c r="DI826" s="241"/>
      <c r="DJ826" s="241"/>
      <c r="DK826" s="241"/>
      <c r="DL826" s="241"/>
      <c r="DM826" s="241"/>
      <c r="DN826" s="241"/>
      <c r="DO826" s="241"/>
      <c r="DP826" s="241"/>
      <c r="DQ826" s="241"/>
      <c r="DR826" s="241"/>
      <c r="DS826" s="241"/>
      <c r="DT826" s="241"/>
      <c r="DU826" s="241"/>
      <c r="DV826" s="241"/>
      <c r="DW826" s="241"/>
      <c r="DX826" s="241"/>
      <c r="DY826" s="241"/>
      <c r="DZ826" s="241"/>
      <c r="EA826" s="241"/>
      <c r="EB826" s="241"/>
      <c r="EC826" s="241"/>
      <c r="ED826" s="241"/>
      <c r="EE826" s="241"/>
      <c r="EF826" s="241"/>
      <c r="EG826" s="241"/>
      <c r="EH826" s="241"/>
      <c r="EI826" s="241"/>
      <c r="EJ826" s="241"/>
      <c r="EK826" s="241"/>
      <c r="EL826" s="241"/>
      <c r="EM826" s="241"/>
      <c r="EN826" s="241"/>
      <c r="EO826" s="241"/>
      <c r="EP826" s="241"/>
      <c r="EQ826" s="241"/>
      <c r="ER826" s="241"/>
      <c r="ES826" s="241"/>
      <c r="ET826" s="241"/>
      <c r="EU826" s="241"/>
      <c r="EV826" s="241"/>
      <c r="EW826" s="241"/>
      <c r="EX826" s="241"/>
      <c r="EY826" s="241"/>
      <c r="EZ826" s="241"/>
      <c r="FA826" s="241"/>
      <c r="FB826" s="241"/>
      <c r="FC826" s="241"/>
      <c r="FD826" s="241"/>
      <c r="FE826" s="241"/>
      <c r="FF826" s="241"/>
      <c r="FG826" s="241"/>
      <c r="FH826" s="241"/>
      <c r="FI826" s="241"/>
      <c r="FJ826" s="241"/>
      <c r="FK826" s="241"/>
      <c r="FL826" s="241"/>
      <c r="FM826" s="241"/>
      <c r="FN826" s="241"/>
      <c r="FO826" s="241"/>
      <c r="FP826" s="241"/>
      <c r="FQ826" s="241"/>
      <c r="FR826" s="241"/>
      <c r="FS826" s="241"/>
      <c r="FT826" s="241"/>
      <c r="FU826" s="241"/>
      <c r="FV826" s="241"/>
      <c r="FW826" s="241"/>
      <c r="FX826" s="241"/>
      <c r="FY826" s="241"/>
      <c r="FZ826" s="241"/>
      <c r="GA826" s="241"/>
      <c r="GB826" s="241"/>
      <c r="GC826" s="241"/>
      <c r="GD826" s="241"/>
      <c r="GE826" s="241"/>
      <c r="GF826" s="241"/>
      <c r="GG826" s="241"/>
      <c r="GH826" s="241"/>
      <c r="GI826" s="241"/>
      <c r="GJ826" s="241"/>
      <c r="GK826" s="241"/>
      <c r="GL826" s="241"/>
      <c r="GM826" s="241"/>
      <c r="GN826" s="241"/>
      <c r="GO826" s="241"/>
      <c r="GP826" s="241"/>
      <c r="GQ826" s="241"/>
      <c r="GR826" s="241"/>
      <c r="GS826" s="241"/>
      <c r="GT826" s="241"/>
      <c r="GU826" s="241"/>
      <c r="GV826" s="241"/>
      <c r="GW826" s="241"/>
      <c r="GX826" s="241"/>
      <c r="GY826" s="241"/>
      <c r="GZ826" s="241"/>
      <c r="HA826" s="241"/>
      <c r="HB826" s="241"/>
      <c r="HC826" s="241"/>
      <c r="HD826" s="241"/>
      <c r="HE826" s="241"/>
      <c r="HF826" s="241"/>
    </row>
    <row r="827" spans="1:214" s="299" customFormat="1" ht="15" customHeight="1">
      <c r="A827" s="240"/>
      <c r="B827" s="241"/>
      <c r="C827" s="241"/>
      <c r="D827" s="241"/>
      <c r="E827" s="241"/>
      <c r="F827" s="241"/>
      <c r="G827" s="241"/>
      <c r="H827" s="241"/>
      <c r="I827" s="241"/>
      <c r="J827" s="241"/>
      <c r="K827" s="241"/>
      <c r="L827" s="241"/>
      <c r="M827" s="241"/>
      <c r="N827" s="241"/>
      <c r="O827" s="241"/>
      <c r="P827" s="241"/>
      <c r="Q827" s="241"/>
      <c r="R827" s="241"/>
      <c r="S827" s="241"/>
      <c r="T827" s="241"/>
      <c r="U827" s="241" t="s">
        <v>1006</v>
      </c>
      <c r="V827" s="241"/>
      <c r="W827" s="241"/>
      <c r="X827" s="241"/>
      <c r="Y827" s="241"/>
      <c r="Z827" s="241"/>
      <c r="AA827" s="241"/>
      <c r="AB827" s="241"/>
      <c r="AC827" s="241" t="s">
        <v>325</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c r="DD827" s="241"/>
      <c r="DE827" s="241"/>
      <c r="DF827" s="241"/>
      <c r="DG827" s="241"/>
      <c r="DH827" s="241"/>
      <c r="DI827" s="241"/>
      <c r="DJ827" s="241"/>
      <c r="DK827" s="241"/>
      <c r="DL827" s="241"/>
      <c r="DM827" s="241"/>
      <c r="DN827" s="241"/>
      <c r="DO827" s="241"/>
      <c r="DP827" s="241"/>
      <c r="DQ827" s="241"/>
      <c r="DR827" s="241"/>
      <c r="DS827" s="241"/>
      <c r="DT827" s="241"/>
      <c r="DU827" s="241"/>
      <c r="DV827" s="241"/>
      <c r="DW827" s="241"/>
      <c r="DX827" s="241"/>
      <c r="DY827" s="241"/>
      <c r="DZ827" s="241"/>
      <c r="EA827" s="241"/>
      <c r="EB827" s="241"/>
      <c r="EC827" s="241"/>
      <c r="ED827" s="241"/>
      <c r="EE827" s="241"/>
      <c r="EF827" s="241"/>
      <c r="EG827" s="241"/>
      <c r="EH827" s="241"/>
      <c r="EI827" s="241"/>
      <c r="EJ827" s="241"/>
      <c r="EK827" s="241"/>
      <c r="EL827" s="241"/>
      <c r="EM827" s="241"/>
      <c r="EN827" s="241"/>
      <c r="EO827" s="241"/>
      <c r="EP827" s="241"/>
      <c r="EQ827" s="241"/>
      <c r="ER827" s="241"/>
      <c r="ES827" s="241"/>
      <c r="ET827" s="241"/>
      <c r="EU827" s="241"/>
      <c r="EV827" s="241"/>
      <c r="EW827" s="241"/>
      <c r="EX827" s="241"/>
      <c r="EY827" s="241"/>
      <c r="EZ827" s="241"/>
      <c r="FA827" s="241"/>
      <c r="FB827" s="241"/>
      <c r="FC827" s="241"/>
      <c r="FD827" s="241"/>
      <c r="FE827" s="241"/>
      <c r="FF827" s="241"/>
      <c r="FG827" s="241"/>
      <c r="FH827" s="241"/>
      <c r="FI827" s="241"/>
      <c r="FJ827" s="241"/>
      <c r="FK827" s="241"/>
      <c r="FL827" s="241"/>
      <c r="FM827" s="241"/>
      <c r="FN827" s="241"/>
      <c r="FO827" s="241"/>
      <c r="FP827" s="241"/>
      <c r="FQ827" s="241"/>
      <c r="FR827" s="241"/>
      <c r="FS827" s="241"/>
      <c r="FT827" s="241"/>
      <c r="FU827" s="241"/>
      <c r="FV827" s="241"/>
      <c r="FW827" s="241"/>
      <c r="FX827" s="241"/>
      <c r="FY827" s="241"/>
      <c r="FZ827" s="241"/>
      <c r="GA827" s="241"/>
      <c r="GB827" s="241"/>
      <c r="GC827" s="241"/>
      <c r="GD827" s="241"/>
      <c r="GE827" s="241"/>
      <c r="GF827" s="241"/>
      <c r="GG827" s="241"/>
      <c r="GH827" s="241"/>
      <c r="GI827" s="241"/>
      <c r="GJ827" s="241"/>
      <c r="GK827" s="241"/>
      <c r="GL827" s="241"/>
      <c r="GM827" s="241"/>
      <c r="GN827" s="241"/>
      <c r="GO827" s="241"/>
      <c r="GP827" s="241"/>
      <c r="GQ827" s="241"/>
      <c r="GR827" s="241"/>
      <c r="GS827" s="241"/>
      <c r="GT827" s="241"/>
      <c r="GU827" s="241"/>
      <c r="GV827" s="241"/>
      <c r="GW827" s="241"/>
      <c r="GX827" s="241"/>
      <c r="GY827" s="241"/>
      <c r="GZ827" s="241"/>
      <c r="HA827" s="241"/>
      <c r="HB827" s="241"/>
      <c r="HC827" s="241"/>
      <c r="HD827" s="241"/>
      <c r="HE827" s="241"/>
      <c r="HF827" s="241"/>
    </row>
    <row r="828" spans="1:214" s="299" customFormat="1" ht="15" customHeight="1">
      <c r="A828" s="240"/>
      <c r="B828" s="241"/>
      <c r="C828" s="241"/>
      <c r="D828" s="241"/>
      <c r="E828" s="241"/>
      <c r="F828" s="241"/>
      <c r="G828" s="241"/>
      <c r="H828" s="241"/>
      <c r="I828" s="241"/>
      <c r="J828" s="241"/>
      <c r="K828" s="241"/>
      <c r="L828" s="241"/>
      <c r="M828" s="241"/>
      <c r="N828" s="241"/>
      <c r="O828" s="241"/>
      <c r="P828" s="241"/>
      <c r="Q828" s="241"/>
      <c r="R828" s="241"/>
      <c r="S828" s="241"/>
      <c r="T828" s="241"/>
      <c r="U828" s="241" t="s">
        <v>1007</v>
      </c>
      <c r="V828" s="241"/>
      <c r="W828" s="241"/>
      <c r="X828" s="241"/>
      <c r="Y828" s="241"/>
      <c r="Z828" s="241"/>
      <c r="AA828" s="241"/>
      <c r="AB828" s="241"/>
      <c r="AC828" s="241" t="s">
        <v>350</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c r="DV828" s="241"/>
      <c r="DW828" s="241"/>
      <c r="DX828" s="241"/>
      <c r="DY828" s="241"/>
      <c r="DZ828" s="241"/>
      <c r="EA828" s="241"/>
      <c r="EB828" s="241"/>
      <c r="EC828" s="241"/>
      <c r="ED828" s="241"/>
      <c r="EE828" s="241"/>
      <c r="EF828" s="241"/>
      <c r="EG828" s="241"/>
      <c r="EH828" s="241"/>
      <c r="EI828" s="241"/>
      <c r="EJ828" s="241"/>
      <c r="EK828" s="241"/>
      <c r="EL828" s="241"/>
      <c r="EM828" s="241"/>
      <c r="EN828" s="241"/>
      <c r="EO828" s="241"/>
      <c r="EP828" s="241"/>
      <c r="EQ828" s="241"/>
      <c r="ER828" s="241"/>
      <c r="ES828" s="241"/>
      <c r="ET828" s="241"/>
      <c r="EU828" s="241"/>
      <c r="EV828" s="241"/>
      <c r="EW828" s="241"/>
      <c r="EX828" s="241"/>
      <c r="EY828" s="241"/>
      <c r="EZ828" s="241"/>
      <c r="FA828" s="241"/>
      <c r="FB828" s="241"/>
      <c r="FC828" s="241"/>
      <c r="FD828" s="241"/>
      <c r="FE828" s="241"/>
      <c r="FF828" s="241"/>
      <c r="FG828" s="241"/>
      <c r="FH828" s="241"/>
      <c r="FI828" s="241"/>
      <c r="FJ828" s="241"/>
      <c r="FK828" s="241"/>
      <c r="FL828" s="241"/>
      <c r="FM828" s="241"/>
      <c r="FN828" s="241"/>
      <c r="FO828" s="241"/>
      <c r="FP828" s="241"/>
      <c r="FQ828" s="241"/>
      <c r="FR828" s="241"/>
      <c r="FS828" s="241"/>
      <c r="FT828" s="241"/>
      <c r="FU828" s="241"/>
      <c r="FV828" s="241"/>
      <c r="FW828" s="241"/>
      <c r="FX828" s="241"/>
      <c r="FY828" s="241"/>
      <c r="FZ828" s="241"/>
      <c r="GA828" s="241"/>
      <c r="GB828" s="241"/>
      <c r="GC828" s="241"/>
      <c r="GD828" s="241"/>
      <c r="GE828" s="241"/>
      <c r="GF828" s="241"/>
      <c r="GG828" s="241"/>
      <c r="GH828" s="241"/>
      <c r="GI828" s="241"/>
      <c r="GJ828" s="241"/>
      <c r="GK828" s="241"/>
      <c r="GL828" s="241"/>
      <c r="GM828" s="241"/>
      <c r="GN828" s="241"/>
      <c r="GO828" s="241"/>
      <c r="GP828" s="241"/>
      <c r="GQ828" s="241"/>
      <c r="GR828" s="241"/>
      <c r="GS828" s="241"/>
      <c r="GT828" s="241"/>
      <c r="GU828" s="241"/>
      <c r="GV828" s="241"/>
      <c r="GW828" s="241"/>
      <c r="GX828" s="241"/>
      <c r="GY828" s="241"/>
      <c r="GZ828" s="241"/>
      <c r="HA828" s="241"/>
      <c r="HB828" s="241"/>
      <c r="HC828" s="241"/>
      <c r="HD828" s="241"/>
      <c r="HE828" s="241"/>
      <c r="HF828" s="241"/>
    </row>
    <row r="829" spans="1:214" s="299" customFormat="1" ht="15" customHeight="1">
      <c r="A829" s="240"/>
      <c r="B829" s="241"/>
      <c r="C829" s="241"/>
      <c r="D829" s="241"/>
      <c r="E829" s="241"/>
      <c r="F829" s="241"/>
      <c r="G829" s="241"/>
      <c r="H829" s="241"/>
      <c r="I829" s="241"/>
      <c r="J829" s="241"/>
      <c r="K829" s="241"/>
      <c r="L829" s="241"/>
      <c r="M829" s="241"/>
      <c r="N829" s="241"/>
      <c r="O829" s="241"/>
      <c r="P829" s="241"/>
      <c r="Q829" s="241"/>
      <c r="R829" s="241"/>
      <c r="S829" s="241"/>
      <c r="T829" s="241"/>
      <c r="U829" s="241" t="s">
        <v>1008</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c r="DV829" s="241"/>
      <c r="DW829" s="241"/>
      <c r="DX829" s="241"/>
      <c r="DY829" s="241"/>
      <c r="DZ829" s="241"/>
      <c r="EA829" s="241"/>
      <c r="EB829" s="241"/>
      <c r="EC829" s="241"/>
      <c r="ED829" s="241"/>
      <c r="EE829" s="241"/>
      <c r="EF829" s="241"/>
      <c r="EG829" s="241"/>
      <c r="EH829" s="241"/>
      <c r="EI829" s="241"/>
      <c r="EJ829" s="241"/>
      <c r="EK829" s="241"/>
      <c r="EL829" s="241"/>
      <c r="EM829" s="241"/>
      <c r="EN829" s="241"/>
      <c r="EO829" s="241"/>
      <c r="EP829" s="241"/>
      <c r="EQ829" s="241"/>
      <c r="ER829" s="241"/>
      <c r="ES829" s="241"/>
      <c r="ET829" s="241"/>
      <c r="EU829" s="241"/>
      <c r="EV829" s="241"/>
      <c r="EW829" s="241"/>
      <c r="EX829" s="241"/>
      <c r="EY829" s="241"/>
      <c r="EZ829" s="241"/>
      <c r="FA829" s="241"/>
      <c r="FB829" s="241"/>
      <c r="FC829" s="241"/>
      <c r="FD829" s="241"/>
      <c r="FE829" s="241"/>
      <c r="FF829" s="241"/>
      <c r="FG829" s="241"/>
      <c r="FH829" s="241"/>
      <c r="FI829" s="241"/>
      <c r="FJ829" s="241"/>
      <c r="FK829" s="241"/>
      <c r="FL829" s="241"/>
      <c r="FM829" s="241"/>
      <c r="FN829" s="241"/>
      <c r="FO829" s="241"/>
      <c r="FP829" s="241"/>
      <c r="FQ829" s="241"/>
      <c r="FR829" s="241"/>
      <c r="FS829" s="241"/>
      <c r="FT829" s="241"/>
      <c r="FU829" s="241"/>
      <c r="FV829" s="241"/>
      <c r="FW829" s="241"/>
      <c r="FX829" s="241"/>
      <c r="FY829" s="241"/>
      <c r="FZ829" s="241"/>
      <c r="GA829" s="241"/>
      <c r="GB829" s="241"/>
      <c r="GC829" s="241"/>
      <c r="GD829" s="241"/>
      <c r="GE829" s="241"/>
      <c r="GF829" s="241"/>
      <c r="GG829" s="241"/>
      <c r="GH829" s="241"/>
      <c r="GI829" s="241"/>
      <c r="GJ829" s="241"/>
      <c r="GK829" s="241"/>
      <c r="GL829" s="241"/>
      <c r="GM829" s="241"/>
      <c r="GN829" s="241"/>
      <c r="GO829" s="241"/>
      <c r="GP829" s="241"/>
      <c r="GQ829" s="241"/>
      <c r="GR829" s="241"/>
      <c r="GS829" s="241"/>
      <c r="GT829" s="241"/>
      <c r="GU829" s="241"/>
      <c r="GV829" s="241"/>
      <c r="GW829" s="241"/>
      <c r="GX829" s="241"/>
      <c r="GY829" s="241"/>
      <c r="GZ829" s="241"/>
      <c r="HA829" s="241"/>
      <c r="HB829" s="241"/>
      <c r="HC829" s="241"/>
      <c r="HD829" s="241"/>
      <c r="HE829" s="241"/>
      <c r="HF829" s="241"/>
    </row>
    <row r="830" spans="1:214" s="299" customFormat="1" ht="15" customHeight="1">
      <c r="A830" s="240"/>
      <c r="B830" s="241"/>
      <c r="C830" s="241"/>
      <c r="D830" s="241"/>
      <c r="E830" s="241"/>
      <c r="F830" s="241"/>
      <c r="G830" s="241"/>
      <c r="H830" s="241"/>
      <c r="I830" s="241"/>
      <c r="J830" s="241"/>
      <c r="K830" s="241"/>
      <c r="L830" s="241"/>
      <c r="M830" s="241"/>
      <c r="N830" s="241"/>
      <c r="O830" s="241"/>
      <c r="P830" s="241"/>
      <c r="Q830" s="241"/>
      <c r="R830" s="241"/>
      <c r="S830" s="241"/>
      <c r="T830" s="241"/>
      <c r="U830" s="241" t="s">
        <v>1009</v>
      </c>
      <c r="V830" s="241"/>
      <c r="W830" s="241"/>
      <c r="X830" s="241"/>
      <c r="Y830" s="241"/>
      <c r="Z830" s="241"/>
      <c r="AA830" s="241"/>
      <c r="AB830" s="241"/>
      <c r="AC830" s="241" t="s">
        <v>316</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c r="DD830" s="241"/>
      <c r="DE830" s="241"/>
      <c r="DF830" s="241"/>
      <c r="DG830" s="241"/>
      <c r="DH830" s="241"/>
      <c r="DI830" s="241"/>
      <c r="DJ830" s="241"/>
      <c r="DK830" s="241"/>
      <c r="DL830" s="241"/>
      <c r="DM830" s="241"/>
      <c r="DN830" s="241"/>
      <c r="DO830" s="241"/>
      <c r="DP830" s="241"/>
      <c r="DQ830" s="241"/>
      <c r="DR830" s="241"/>
      <c r="DS830" s="241"/>
      <c r="DT830" s="241"/>
      <c r="DU830" s="241"/>
      <c r="DV830" s="241"/>
      <c r="DW830" s="241"/>
      <c r="DX830" s="241"/>
      <c r="DY830" s="241"/>
      <c r="DZ830" s="241"/>
      <c r="EA830" s="241"/>
      <c r="EB830" s="241"/>
      <c r="EC830" s="241"/>
      <c r="ED830" s="241"/>
      <c r="EE830" s="241"/>
      <c r="EF830" s="241"/>
      <c r="EG830" s="241"/>
      <c r="EH830" s="241"/>
      <c r="EI830" s="241"/>
      <c r="EJ830" s="241"/>
      <c r="EK830" s="241"/>
      <c r="EL830" s="241"/>
      <c r="EM830" s="241"/>
      <c r="EN830" s="241"/>
      <c r="EO830" s="241"/>
      <c r="EP830" s="241"/>
      <c r="EQ830" s="241"/>
      <c r="ER830" s="241"/>
      <c r="ES830" s="241"/>
      <c r="ET830" s="241"/>
      <c r="EU830" s="241"/>
      <c r="EV830" s="241"/>
      <c r="EW830" s="241"/>
      <c r="EX830" s="241"/>
      <c r="EY830" s="241"/>
      <c r="EZ830" s="241"/>
      <c r="FA830" s="241"/>
      <c r="FB830" s="241"/>
      <c r="FC830" s="241"/>
      <c r="FD830" s="241"/>
      <c r="FE830" s="241"/>
      <c r="FF830" s="241"/>
      <c r="FG830" s="241"/>
      <c r="FH830" s="241"/>
      <c r="FI830" s="241"/>
      <c r="FJ830" s="241"/>
      <c r="FK830" s="241"/>
      <c r="FL830" s="241"/>
      <c r="FM830" s="241"/>
      <c r="FN830" s="241"/>
      <c r="FO830" s="241"/>
      <c r="FP830" s="241"/>
      <c r="FQ830" s="241"/>
      <c r="FR830" s="241"/>
      <c r="FS830" s="241"/>
      <c r="FT830" s="241"/>
      <c r="FU830" s="241"/>
      <c r="FV830" s="241"/>
      <c r="FW830" s="241"/>
      <c r="FX830" s="241"/>
      <c r="FY830" s="241"/>
      <c r="FZ830" s="241"/>
      <c r="GA830" s="241"/>
      <c r="GB830" s="241"/>
      <c r="GC830" s="241"/>
      <c r="GD830" s="241"/>
      <c r="GE830" s="241"/>
      <c r="GF830" s="241"/>
      <c r="GG830" s="241"/>
      <c r="GH830" s="241"/>
      <c r="GI830" s="241"/>
      <c r="GJ830" s="241"/>
      <c r="GK830" s="241"/>
      <c r="GL830" s="241"/>
      <c r="GM830" s="241"/>
      <c r="GN830" s="241"/>
      <c r="GO830" s="241"/>
      <c r="GP830" s="241"/>
      <c r="GQ830" s="241"/>
      <c r="GR830" s="241"/>
      <c r="GS830" s="241"/>
      <c r="GT830" s="241"/>
      <c r="GU830" s="241"/>
      <c r="GV830" s="241"/>
      <c r="GW830" s="241"/>
      <c r="GX830" s="241"/>
      <c r="GY830" s="241"/>
      <c r="GZ830" s="241"/>
      <c r="HA830" s="241"/>
      <c r="HB830" s="241"/>
      <c r="HC830" s="241"/>
      <c r="HD830" s="241"/>
      <c r="HE830" s="241"/>
      <c r="HF830" s="241"/>
    </row>
    <row r="831" spans="1:214" s="299" customFormat="1" ht="15" customHeight="1">
      <c r="A831" s="240"/>
      <c r="B831" s="241"/>
      <c r="C831" s="241"/>
      <c r="D831" s="241"/>
      <c r="E831" s="241"/>
      <c r="F831" s="241"/>
      <c r="G831" s="241"/>
      <c r="H831" s="241"/>
      <c r="I831" s="241"/>
      <c r="J831" s="241"/>
      <c r="K831" s="241"/>
      <c r="L831" s="241"/>
      <c r="M831" s="241"/>
      <c r="N831" s="241"/>
      <c r="O831" s="241"/>
      <c r="P831" s="241"/>
      <c r="Q831" s="241"/>
      <c r="R831" s="241"/>
      <c r="S831" s="241"/>
      <c r="T831" s="241"/>
      <c r="U831" s="241" t="s">
        <v>1010</v>
      </c>
      <c r="V831" s="241"/>
      <c r="W831" s="241"/>
      <c r="X831" s="241"/>
      <c r="Y831" s="241"/>
      <c r="Z831" s="241"/>
      <c r="AA831" s="241"/>
      <c r="AB831" s="241"/>
      <c r="AC831" s="241" t="s">
        <v>316</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c r="DD831" s="241"/>
      <c r="DE831" s="241"/>
      <c r="DF831" s="241"/>
      <c r="DG831" s="241"/>
      <c r="DH831" s="241"/>
      <c r="DI831" s="241"/>
      <c r="DJ831" s="241"/>
      <c r="DK831" s="241"/>
      <c r="DL831" s="241"/>
      <c r="DM831" s="241"/>
      <c r="DN831" s="241"/>
      <c r="DO831" s="241"/>
      <c r="DP831" s="241"/>
      <c r="DQ831" s="241"/>
      <c r="DR831" s="241"/>
      <c r="DS831" s="241"/>
      <c r="DT831" s="241"/>
      <c r="DU831" s="241"/>
      <c r="DV831" s="241"/>
      <c r="DW831" s="241"/>
      <c r="DX831" s="241"/>
      <c r="DY831" s="241"/>
      <c r="DZ831" s="241"/>
      <c r="EA831" s="241"/>
      <c r="EB831" s="241"/>
      <c r="EC831" s="241"/>
      <c r="ED831" s="241"/>
      <c r="EE831" s="241"/>
      <c r="EF831" s="241"/>
      <c r="EG831" s="241"/>
      <c r="EH831" s="241"/>
      <c r="EI831" s="241"/>
      <c r="EJ831" s="241"/>
      <c r="EK831" s="241"/>
      <c r="EL831" s="241"/>
      <c r="EM831" s="241"/>
      <c r="EN831" s="241"/>
      <c r="EO831" s="241"/>
      <c r="EP831" s="241"/>
      <c r="EQ831" s="241"/>
      <c r="ER831" s="241"/>
      <c r="ES831" s="241"/>
      <c r="ET831" s="241"/>
      <c r="EU831" s="241"/>
      <c r="EV831" s="241"/>
      <c r="EW831" s="241"/>
      <c r="EX831" s="241"/>
      <c r="EY831" s="241"/>
      <c r="EZ831" s="241"/>
      <c r="FA831" s="241"/>
      <c r="FB831" s="241"/>
      <c r="FC831" s="241"/>
      <c r="FD831" s="241"/>
      <c r="FE831" s="241"/>
      <c r="FF831" s="241"/>
      <c r="FG831" s="241"/>
      <c r="FH831" s="241"/>
      <c r="FI831" s="241"/>
      <c r="FJ831" s="241"/>
      <c r="FK831" s="241"/>
      <c r="FL831" s="241"/>
      <c r="FM831" s="241"/>
      <c r="FN831" s="241"/>
      <c r="FO831" s="241"/>
      <c r="FP831" s="241"/>
      <c r="FQ831" s="241"/>
      <c r="FR831" s="241"/>
      <c r="FS831" s="241"/>
      <c r="FT831" s="241"/>
      <c r="FU831" s="241"/>
      <c r="FV831" s="241"/>
      <c r="FW831" s="241"/>
      <c r="FX831" s="241"/>
      <c r="FY831" s="241"/>
      <c r="FZ831" s="241"/>
      <c r="GA831" s="241"/>
      <c r="GB831" s="241"/>
      <c r="GC831" s="241"/>
      <c r="GD831" s="241"/>
      <c r="GE831" s="241"/>
      <c r="GF831" s="241"/>
      <c r="GG831" s="241"/>
      <c r="GH831" s="241"/>
      <c r="GI831" s="241"/>
      <c r="GJ831" s="241"/>
      <c r="GK831" s="241"/>
      <c r="GL831" s="241"/>
      <c r="GM831" s="241"/>
      <c r="GN831" s="241"/>
      <c r="GO831" s="241"/>
      <c r="GP831" s="241"/>
      <c r="GQ831" s="241"/>
      <c r="GR831" s="241"/>
      <c r="GS831" s="241"/>
      <c r="GT831" s="241"/>
      <c r="GU831" s="241"/>
      <c r="GV831" s="241"/>
      <c r="GW831" s="241"/>
      <c r="GX831" s="241"/>
      <c r="GY831" s="241"/>
      <c r="GZ831" s="241"/>
      <c r="HA831" s="241"/>
      <c r="HB831" s="241"/>
      <c r="HC831" s="241"/>
      <c r="HD831" s="241"/>
      <c r="HE831" s="241"/>
      <c r="HF831" s="241"/>
    </row>
    <row r="832" spans="1:214" s="299" customFormat="1" ht="15" customHeight="1">
      <c r="A832" s="240"/>
      <c r="B832" s="241"/>
      <c r="C832" s="241"/>
      <c r="D832" s="241"/>
      <c r="E832" s="241"/>
      <c r="F832" s="241"/>
      <c r="G832" s="241"/>
      <c r="H832" s="241"/>
      <c r="I832" s="241"/>
      <c r="J832" s="241"/>
      <c r="K832" s="241"/>
      <c r="L832" s="241"/>
      <c r="M832" s="241"/>
      <c r="N832" s="241"/>
      <c r="O832" s="241"/>
      <c r="P832" s="241"/>
      <c r="Q832" s="241"/>
      <c r="R832" s="241"/>
      <c r="S832" s="241"/>
      <c r="T832" s="241"/>
      <c r="U832" s="241" t="s">
        <v>1011</v>
      </c>
      <c r="V832" s="241"/>
      <c r="W832" s="241"/>
      <c r="X832" s="241"/>
      <c r="Y832" s="241"/>
      <c r="Z832" s="241"/>
      <c r="AA832" s="241"/>
      <c r="AB832" s="241"/>
      <c r="AC832" s="241" t="s">
        <v>386</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c r="DD832" s="241"/>
      <c r="DE832" s="241"/>
      <c r="DF832" s="241"/>
      <c r="DG832" s="241"/>
      <c r="DH832" s="241"/>
      <c r="DI832" s="241"/>
      <c r="DJ832" s="241"/>
      <c r="DK832" s="241"/>
      <c r="DL832" s="241"/>
      <c r="DM832" s="241"/>
      <c r="DN832" s="241"/>
      <c r="DO832" s="241"/>
      <c r="DP832" s="241"/>
      <c r="DQ832" s="241"/>
      <c r="DR832" s="241"/>
      <c r="DS832" s="241"/>
      <c r="DT832" s="241"/>
      <c r="DU832" s="241"/>
      <c r="DV832" s="241"/>
      <c r="DW832" s="241"/>
      <c r="DX832" s="241"/>
      <c r="DY832" s="241"/>
      <c r="DZ832" s="241"/>
      <c r="EA832" s="241"/>
      <c r="EB832" s="241"/>
      <c r="EC832" s="241"/>
      <c r="ED832" s="241"/>
      <c r="EE832" s="241"/>
      <c r="EF832" s="241"/>
      <c r="EG832" s="241"/>
      <c r="EH832" s="241"/>
      <c r="EI832" s="241"/>
      <c r="EJ832" s="241"/>
      <c r="EK832" s="241"/>
      <c r="EL832" s="241"/>
      <c r="EM832" s="241"/>
      <c r="EN832" s="241"/>
      <c r="EO832" s="241"/>
      <c r="EP832" s="241"/>
      <c r="EQ832" s="241"/>
      <c r="ER832" s="241"/>
      <c r="ES832" s="241"/>
      <c r="ET832" s="241"/>
      <c r="EU832" s="241"/>
      <c r="EV832" s="241"/>
      <c r="EW832" s="241"/>
      <c r="EX832" s="241"/>
      <c r="EY832" s="241"/>
      <c r="EZ832" s="241"/>
      <c r="FA832" s="241"/>
      <c r="FB832" s="241"/>
      <c r="FC832" s="241"/>
      <c r="FD832" s="241"/>
      <c r="FE832" s="241"/>
      <c r="FF832" s="241"/>
      <c r="FG832" s="241"/>
      <c r="FH832" s="241"/>
      <c r="FI832" s="241"/>
      <c r="FJ832" s="241"/>
      <c r="FK832" s="241"/>
      <c r="FL832" s="241"/>
      <c r="FM832" s="241"/>
      <c r="FN832" s="241"/>
      <c r="FO832" s="241"/>
      <c r="FP832" s="241"/>
      <c r="FQ832" s="241"/>
      <c r="FR832" s="241"/>
      <c r="FS832" s="241"/>
      <c r="FT832" s="241"/>
      <c r="FU832" s="241"/>
      <c r="FV832" s="241"/>
      <c r="FW832" s="241"/>
      <c r="FX832" s="241"/>
      <c r="FY832" s="241"/>
      <c r="FZ832" s="241"/>
      <c r="GA832" s="241"/>
      <c r="GB832" s="241"/>
      <c r="GC832" s="241"/>
      <c r="GD832" s="241"/>
      <c r="GE832" s="241"/>
      <c r="GF832" s="241"/>
      <c r="GG832" s="241"/>
      <c r="GH832" s="241"/>
      <c r="GI832" s="241"/>
      <c r="GJ832" s="241"/>
      <c r="GK832" s="241"/>
      <c r="GL832" s="241"/>
      <c r="GM832" s="241"/>
      <c r="GN832" s="241"/>
      <c r="GO832" s="241"/>
      <c r="GP832" s="241"/>
      <c r="GQ832" s="241"/>
      <c r="GR832" s="241"/>
      <c r="GS832" s="241"/>
      <c r="GT832" s="241"/>
      <c r="GU832" s="241"/>
      <c r="GV832" s="241"/>
      <c r="GW832" s="241"/>
      <c r="GX832" s="241"/>
      <c r="GY832" s="241"/>
      <c r="GZ832" s="241"/>
      <c r="HA832" s="241"/>
      <c r="HB832" s="241"/>
      <c r="HC832" s="241"/>
      <c r="HD832" s="241"/>
      <c r="HE832" s="241"/>
      <c r="HF832" s="241"/>
    </row>
    <row r="833" spans="1:214" s="299" customFormat="1" ht="15" customHeight="1">
      <c r="A833" s="240"/>
      <c r="B833" s="241"/>
      <c r="C833" s="241"/>
      <c r="D833" s="241"/>
      <c r="E833" s="241"/>
      <c r="F833" s="241"/>
      <c r="G833" s="241"/>
      <c r="H833" s="241"/>
      <c r="I833" s="241"/>
      <c r="J833" s="241"/>
      <c r="K833" s="241"/>
      <c r="L833" s="241"/>
      <c r="M833" s="241"/>
      <c r="N833" s="241"/>
      <c r="O833" s="241"/>
      <c r="P833" s="241"/>
      <c r="Q833" s="241"/>
      <c r="R833" s="241"/>
      <c r="S833" s="241"/>
      <c r="T833" s="241"/>
      <c r="U833" s="241" t="s">
        <v>1012</v>
      </c>
      <c r="V833" s="241"/>
      <c r="W833" s="241"/>
      <c r="X833" s="241"/>
      <c r="Y833" s="241"/>
      <c r="Z833" s="241"/>
      <c r="AA833" s="241"/>
      <c r="AB833" s="241"/>
      <c r="AC833" s="241" t="s">
        <v>311</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c r="DD833" s="241"/>
      <c r="DE833" s="241"/>
      <c r="DF833" s="241"/>
      <c r="DG833" s="241"/>
      <c r="DH833" s="241"/>
      <c r="DI833" s="241"/>
      <c r="DJ833" s="241"/>
      <c r="DK833" s="241"/>
      <c r="DL833" s="241"/>
      <c r="DM833" s="241"/>
      <c r="DN833" s="241"/>
      <c r="DO833" s="241"/>
      <c r="DP833" s="241"/>
      <c r="DQ833" s="241"/>
      <c r="DR833" s="241"/>
      <c r="DS833" s="241"/>
      <c r="DT833" s="241"/>
      <c r="DU833" s="241"/>
      <c r="DV833" s="241"/>
      <c r="DW833" s="241"/>
      <c r="DX833" s="241"/>
      <c r="DY833" s="241"/>
      <c r="DZ833" s="241"/>
      <c r="EA833" s="241"/>
      <c r="EB833" s="241"/>
      <c r="EC833" s="241"/>
      <c r="ED833" s="241"/>
      <c r="EE833" s="241"/>
      <c r="EF833" s="241"/>
      <c r="EG833" s="241"/>
      <c r="EH833" s="241"/>
      <c r="EI833" s="241"/>
      <c r="EJ833" s="241"/>
      <c r="EK833" s="241"/>
      <c r="EL833" s="241"/>
      <c r="EM833" s="241"/>
      <c r="EN833" s="241"/>
      <c r="EO833" s="241"/>
      <c r="EP833" s="241"/>
      <c r="EQ833" s="241"/>
      <c r="ER833" s="241"/>
      <c r="ES833" s="241"/>
      <c r="ET833" s="241"/>
      <c r="EU833" s="241"/>
      <c r="EV833" s="241"/>
      <c r="EW833" s="241"/>
      <c r="EX833" s="241"/>
      <c r="EY833" s="241"/>
      <c r="EZ833" s="241"/>
      <c r="FA833" s="241"/>
      <c r="FB833" s="241"/>
      <c r="FC833" s="241"/>
      <c r="FD833" s="241"/>
      <c r="FE833" s="241"/>
      <c r="FF833" s="241"/>
      <c r="FG833" s="241"/>
      <c r="FH833" s="241"/>
      <c r="FI833" s="241"/>
      <c r="FJ833" s="241"/>
      <c r="FK833" s="241"/>
      <c r="FL833" s="241"/>
      <c r="FM833" s="241"/>
      <c r="FN833" s="241"/>
      <c r="FO833" s="241"/>
      <c r="FP833" s="241"/>
      <c r="FQ833" s="241"/>
      <c r="FR833" s="241"/>
      <c r="FS833" s="241"/>
      <c r="FT833" s="241"/>
      <c r="FU833" s="241"/>
      <c r="FV833" s="241"/>
      <c r="FW833" s="241"/>
      <c r="FX833" s="241"/>
      <c r="FY833" s="241"/>
      <c r="FZ833" s="241"/>
      <c r="GA833" s="241"/>
      <c r="GB833" s="241"/>
      <c r="GC833" s="241"/>
      <c r="GD833" s="241"/>
      <c r="GE833" s="241"/>
      <c r="GF833" s="241"/>
      <c r="GG833" s="241"/>
      <c r="GH833" s="241"/>
      <c r="GI833" s="241"/>
      <c r="GJ833" s="241"/>
      <c r="GK833" s="241"/>
      <c r="GL833" s="241"/>
      <c r="GM833" s="241"/>
      <c r="GN833" s="241"/>
      <c r="GO833" s="241"/>
      <c r="GP833" s="241"/>
      <c r="GQ833" s="241"/>
      <c r="GR833" s="241"/>
      <c r="GS833" s="241"/>
      <c r="GT833" s="241"/>
      <c r="GU833" s="241"/>
      <c r="GV833" s="241"/>
      <c r="GW833" s="241"/>
      <c r="GX833" s="241"/>
      <c r="GY833" s="241"/>
      <c r="GZ833" s="241"/>
      <c r="HA833" s="241"/>
      <c r="HB833" s="241"/>
      <c r="HC833" s="241"/>
      <c r="HD833" s="241"/>
      <c r="HE833" s="241"/>
      <c r="HF833" s="241"/>
    </row>
    <row r="834" spans="1:214" s="299" customFormat="1" ht="15" customHeight="1">
      <c r="A834" s="240"/>
      <c r="B834" s="241"/>
      <c r="C834" s="241"/>
      <c r="D834" s="241"/>
      <c r="E834" s="241"/>
      <c r="F834" s="241"/>
      <c r="G834" s="241"/>
      <c r="H834" s="241"/>
      <c r="I834" s="241"/>
      <c r="J834" s="241"/>
      <c r="K834" s="241"/>
      <c r="L834" s="241"/>
      <c r="M834" s="241"/>
      <c r="N834" s="241"/>
      <c r="O834" s="241"/>
      <c r="P834" s="241"/>
      <c r="Q834" s="241"/>
      <c r="R834" s="241"/>
      <c r="S834" s="241"/>
      <c r="T834" s="241"/>
      <c r="U834" s="241" t="s">
        <v>1013</v>
      </c>
      <c r="V834" s="241"/>
      <c r="W834" s="241"/>
      <c r="X834" s="241"/>
      <c r="Y834" s="241"/>
      <c r="Z834" s="241"/>
      <c r="AA834" s="241"/>
      <c r="AB834" s="241"/>
      <c r="AC834" s="241" t="s">
        <v>309</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c r="DD834" s="241"/>
      <c r="DE834" s="241"/>
      <c r="DF834" s="241"/>
      <c r="DG834" s="241"/>
      <c r="DH834" s="241"/>
      <c r="DI834" s="241"/>
      <c r="DJ834" s="241"/>
      <c r="DK834" s="241"/>
      <c r="DL834" s="241"/>
      <c r="DM834" s="241"/>
      <c r="DN834" s="241"/>
      <c r="DO834" s="241"/>
      <c r="DP834" s="241"/>
      <c r="DQ834" s="241"/>
      <c r="DR834" s="241"/>
      <c r="DS834" s="241"/>
      <c r="DT834" s="241"/>
      <c r="DU834" s="241"/>
      <c r="DV834" s="241"/>
      <c r="DW834" s="241"/>
      <c r="DX834" s="241"/>
      <c r="DY834" s="241"/>
      <c r="DZ834" s="241"/>
      <c r="EA834" s="241"/>
      <c r="EB834" s="241"/>
      <c r="EC834" s="241"/>
      <c r="ED834" s="241"/>
      <c r="EE834" s="241"/>
      <c r="EF834" s="241"/>
      <c r="EG834" s="241"/>
      <c r="EH834" s="241"/>
      <c r="EI834" s="241"/>
      <c r="EJ834" s="241"/>
      <c r="EK834" s="241"/>
      <c r="EL834" s="241"/>
      <c r="EM834" s="241"/>
      <c r="EN834" s="241"/>
      <c r="EO834" s="241"/>
      <c r="EP834" s="241"/>
      <c r="EQ834" s="241"/>
      <c r="ER834" s="241"/>
      <c r="ES834" s="241"/>
      <c r="ET834" s="241"/>
      <c r="EU834" s="241"/>
      <c r="EV834" s="241"/>
      <c r="EW834" s="241"/>
      <c r="EX834" s="241"/>
      <c r="EY834" s="241"/>
      <c r="EZ834" s="241"/>
      <c r="FA834" s="241"/>
      <c r="FB834" s="241"/>
      <c r="FC834" s="241"/>
      <c r="FD834" s="241"/>
      <c r="FE834" s="241"/>
      <c r="FF834" s="241"/>
      <c r="FG834" s="241"/>
      <c r="FH834" s="241"/>
      <c r="FI834" s="241"/>
      <c r="FJ834" s="241"/>
      <c r="FK834" s="241"/>
      <c r="FL834" s="241"/>
      <c r="FM834" s="241"/>
      <c r="FN834" s="241"/>
      <c r="FO834" s="241"/>
      <c r="FP834" s="241"/>
      <c r="FQ834" s="241"/>
      <c r="FR834" s="241"/>
      <c r="FS834" s="241"/>
      <c r="FT834" s="241"/>
      <c r="FU834" s="241"/>
      <c r="FV834" s="241"/>
      <c r="FW834" s="241"/>
      <c r="FX834" s="241"/>
      <c r="FY834" s="241"/>
      <c r="FZ834" s="241"/>
      <c r="GA834" s="241"/>
      <c r="GB834" s="241"/>
      <c r="GC834" s="241"/>
      <c r="GD834" s="241"/>
      <c r="GE834" s="241"/>
      <c r="GF834" s="241"/>
      <c r="GG834" s="241"/>
      <c r="GH834" s="241"/>
      <c r="GI834" s="241"/>
      <c r="GJ834" s="241"/>
      <c r="GK834" s="241"/>
      <c r="GL834" s="241"/>
      <c r="GM834" s="241"/>
      <c r="GN834" s="241"/>
      <c r="GO834" s="241"/>
      <c r="GP834" s="241"/>
      <c r="GQ834" s="241"/>
      <c r="GR834" s="241"/>
      <c r="GS834" s="241"/>
      <c r="GT834" s="241"/>
      <c r="GU834" s="241"/>
      <c r="GV834" s="241"/>
      <c r="GW834" s="241"/>
      <c r="GX834" s="241"/>
      <c r="GY834" s="241"/>
      <c r="GZ834" s="241"/>
      <c r="HA834" s="241"/>
      <c r="HB834" s="241"/>
      <c r="HC834" s="241"/>
      <c r="HD834" s="241"/>
      <c r="HE834" s="241"/>
      <c r="HF834" s="241"/>
    </row>
    <row r="835" spans="1:214" s="299" customFormat="1" ht="15" customHeight="1">
      <c r="A835" s="240"/>
      <c r="B835" s="241"/>
      <c r="C835" s="241"/>
      <c r="D835" s="241"/>
      <c r="E835" s="241"/>
      <c r="F835" s="241"/>
      <c r="G835" s="241"/>
      <c r="H835" s="241"/>
      <c r="I835" s="241"/>
      <c r="J835" s="241"/>
      <c r="K835" s="241"/>
      <c r="L835" s="241"/>
      <c r="M835" s="241"/>
      <c r="N835" s="241"/>
      <c r="O835" s="241"/>
      <c r="P835" s="241"/>
      <c r="Q835" s="241"/>
      <c r="R835" s="241"/>
      <c r="S835" s="241"/>
      <c r="T835" s="241"/>
      <c r="U835" s="241" t="s">
        <v>1014</v>
      </c>
      <c r="V835" s="241"/>
      <c r="W835" s="241"/>
      <c r="X835" s="241"/>
      <c r="Y835" s="241"/>
      <c r="Z835" s="241"/>
      <c r="AA835" s="241"/>
      <c r="AB835" s="241"/>
      <c r="AC835" s="241" t="s">
        <v>313</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c r="DD835" s="241"/>
      <c r="DE835" s="241"/>
      <c r="DF835" s="241"/>
      <c r="DG835" s="241"/>
      <c r="DH835" s="241"/>
      <c r="DI835" s="241"/>
      <c r="DJ835" s="241"/>
      <c r="DK835" s="241"/>
      <c r="DL835" s="241"/>
      <c r="DM835" s="241"/>
      <c r="DN835" s="241"/>
      <c r="DO835" s="241"/>
      <c r="DP835" s="241"/>
      <c r="DQ835" s="241"/>
      <c r="DR835" s="241"/>
      <c r="DS835" s="241"/>
      <c r="DT835" s="241"/>
      <c r="DU835" s="241"/>
      <c r="DV835" s="241"/>
      <c r="DW835" s="241"/>
      <c r="DX835" s="241"/>
      <c r="DY835" s="241"/>
      <c r="DZ835" s="241"/>
      <c r="EA835" s="241"/>
      <c r="EB835" s="241"/>
      <c r="EC835" s="241"/>
      <c r="ED835" s="241"/>
      <c r="EE835" s="241"/>
      <c r="EF835" s="241"/>
      <c r="EG835" s="241"/>
      <c r="EH835" s="241"/>
      <c r="EI835" s="241"/>
      <c r="EJ835" s="241"/>
      <c r="EK835" s="241"/>
      <c r="EL835" s="241"/>
      <c r="EM835" s="241"/>
      <c r="EN835" s="241"/>
      <c r="EO835" s="241"/>
      <c r="EP835" s="241"/>
      <c r="EQ835" s="241"/>
      <c r="ER835" s="241"/>
      <c r="ES835" s="241"/>
      <c r="ET835" s="241"/>
      <c r="EU835" s="241"/>
      <c r="EV835" s="241"/>
      <c r="EW835" s="241"/>
      <c r="EX835" s="241"/>
      <c r="EY835" s="241"/>
      <c r="EZ835" s="241"/>
      <c r="FA835" s="241"/>
      <c r="FB835" s="241"/>
      <c r="FC835" s="241"/>
      <c r="FD835" s="241"/>
      <c r="FE835" s="241"/>
      <c r="FF835" s="241"/>
      <c r="FG835" s="241"/>
      <c r="FH835" s="241"/>
      <c r="FI835" s="241"/>
      <c r="FJ835" s="241"/>
      <c r="FK835" s="241"/>
      <c r="FL835" s="241"/>
      <c r="FM835" s="241"/>
      <c r="FN835" s="241"/>
      <c r="FO835" s="241"/>
      <c r="FP835" s="241"/>
      <c r="FQ835" s="241"/>
      <c r="FR835" s="241"/>
      <c r="FS835" s="241"/>
      <c r="FT835" s="241"/>
      <c r="FU835" s="241"/>
      <c r="FV835" s="241"/>
      <c r="FW835" s="241"/>
      <c r="FX835" s="241"/>
      <c r="FY835" s="241"/>
      <c r="FZ835" s="241"/>
      <c r="GA835" s="241"/>
      <c r="GB835" s="241"/>
      <c r="GC835" s="241"/>
      <c r="GD835" s="241"/>
      <c r="GE835" s="241"/>
      <c r="GF835" s="241"/>
      <c r="GG835" s="241"/>
      <c r="GH835" s="241"/>
      <c r="GI835" s="241"/>
      <c r="GJ835" s="241"/>
      <c r="GK835" s="241"/>
      <c r="GL835" s="241"/>
      <c r="GM835" s="241"/>
      <c r="GN835" s="241"/>
      <c r="GO835" s="241"/>
      <c r="GP835" s="241"/>
      <c r="GQ835" s="241"/>
      <c r="GR835" s="241"/>
      <c r="GS835" s="241"/>
      <c r="GT835" s="241"/>
      <c r="GU835" s="241"/>
      <c r="GV835" s="241"/>
      <c r="GW835" s="241"/>
      <c r="GX835" s="241"/>
      <c r="GY835" s="241"/>
      <c r="GZ835" s="241"/>
      <c r="HA835" s="241"/>
      <c r="HB835" s="241"/>
      <c r="HC835" s="241"/>
      <c r="HD835" s="241"/>
      <c r="HE835" s="241"/>
      <c r="HF835" s="241"/>
    </row>
    <row r="836" spans="1:214" s="299" customFormat="1" ht="15" customHeight="1">
      <c r="A836" s="240"/>
      <c r="B836" s="241"/>
      <c r="C836" s="241"/>
      <c r="D836" s="241"/>
      <c r="E836" s="241"/>
      <c r="F836" s="241"/>
      <c r="G836" s="241"/>
      <c r="H836" s="241"/>
      <c r="I836" s="241"/>
      <c r="J836" s="241"/>
      <c r="K836" s="241"/>
      <c r="L836" s="241"/>
      <c r="M836" s="241"/>
      <c r="N836" s="241"/>
      <c r="O836" s="241"/>
      <c r="P836" s="241"/>
      <c r="Q836" s="241"/>
      <c r="R836" s="241"/>
      <c r="S836" s="241"/>
      <c r="T836" s="241"/>
      <c r="U836" s="241" t="s">
        <v>1015</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c r="DD836" s="241"/>
      <c r="DE836" s="241"/>
      <c r="DF836" s="241"/>
      <c r="DG836" s="241"/>
      <c r="DH836" s="241"/>
      <c r="DI836" s="241"/>
      <c r="DJ836" s="241"/>
      <c r="DK836" s="241"/>
      <c r="DL836" s="241"/>
      <c r="DM836" s="241"/>
      <c r="DN836" s="241"/>
      <c r="DO836" s="241"/>
      <c r="DP836" s="241"/>
      <c r="DQ836" s="241"/>
      <c r="DR836" s="241"/>
      <c r="DS836" s="241"/>
      <c r="DT836" s="241"/>
      <c r="DU836" s="241"/>
      <c r="DV836" s="241"/>
      <c r="DW836" s="241"/>
      <c r="DX836" s="241"/>
      <c r="DY836" s="241"/>
      <c r="DZ836" s="241"/>
      <c r="EA836" s="241"/>
      <c r="EB836" s="241"/>
      <c r="EC836" s="241"/>
      <c r="ED836" s="241"/>
      <c r="EE836" s="241"/>
      <c r="EF836" s="241"/>
      <c r="EG836" s="241"/>
      <c r="EH836" s="241"/>
      <c r="EI836" s="241"/>
      <c r="EJ836" s="241"/>
      <c r="EK836" s="241"/>
      <c r="EL836" s="241"/>
      <c r="EM836" s="241"/>
      <c r="EN836" s="241"/>
      <c r="EO836" s="241"/>
      <c r="EP836" s="241"/>
      <c r="EQ836" s="241"/>
      <c r="ER836" s="241"/>
      <c r="ES836" s="241"/>
      <c r="ET836" s="241"/>
      <c r="EU836" s="241"/>
      <c r="EV836" s="241"/>
      <c r="EW836" s="241"/>
      <c r="EX836" s="241"/>
      <c r="EY836" s="241"/>
      <c r="EZ836" s="241"/>
      <c r="FA836" s="241"/>
      <c r="FB836" s="241"/>
      <c r="FC836" s="241"/>
      <c r="FD836" s="241"/>
      <c r="FE836" s="241"/>
      <c r="FF836" s="241"/>
      <c r="FG836" s="241"/>
      <c r="FH836" s="241"/>
      <c r="FI836" s="241"/>
      <c r="FJ836" s="241"/>
      <c r="FK836" s="241"/>
      <c r="FL836" s="241"/>
      <c r="FM836" s="241"/>
      <c r="FN836" s="241"/>
      <c r="FO836" s="241"/>
      <c r="FP836" s="241"/>
      <c r="FQ836" s="241"/>
      <c r="FR836" s="241"/>
      <c r="FS836" s="241"/>
      <c r="FT836" s="241"/>
      <c r="FU836" s="241"/>
      <c r="FV836" s="241"/>
      <c r="FW836" s="241"/>
      <c r="FX836" s="241"/>
      <c r="FY836" s="241"/>
      <c r="FZ836" s="241"/>
      <c r="GA836" s="241"/>
      <c r="GB836" s="241"/>
      <c r="GC836" s="241"/>
      <c r="GD836" s="241"/>
      <c r="GE836" s="241"/>
      <c r="GF836" s="241"/>
      <c r="GG836" s="241"/>
      <c r="GH836" s="241"/>
      <c r="GI836" s="241"/>
      <c r="GJ836" s="241"/>
      <c r="GK836" s="241"/>
      <c r="GL836" s="241"/>
      <c r="GM836" s="241"/>
      <c r="GN836" s="241"/>
      <c r="GO836" s="241"/>
      <c r="GP836" s="241"/>
      <c r="GQ836" s="241"/>
      <c r="GR836" s="241"/>
      <c r="GS836" s="241"/>
      <c r="GT836" s="241"/>
      <c r="GU836" s="241"/>
      <c r="GV836" s="241"/>
      <c r="GW836" s="241"/>
      <c r="GX836" s="241"/>
      <c r="GY836" s="241"/>
      <c r="GZ836" s="241"/>
      <c r="HA836" s="241"/>
      <c r="HB836" s="241"/>
      <c r="HC836" s="241"/>
      <c r="HD836" s="241"/>
      <c r="HE836" s="241"/>
      <c r="HF836" s="241"/>
    </row>
    <row r="837" spans="1:214" s="299" customFormat="1" ht="15" customHeight="1">
      <c r="A837" s="240"/>
      <c r="B837" s="241"/>
      <c r="C837" s="241"/>
      <c r="D837" s="241"/>
      <c r="E837" s="241"/>
      <c r="F837" s="241"/>
      <c r="G837" s="241"/>
      <c r="H837" s="241"/>
      <c r="I837" s="241"/>
      <c r="J837" s="241"/>
      <c r="K837" s="241"/>
      <c r="L837" s="241"/>
      <c r="M837" s="241"/>
      <c r="N837" s="241"/>
      <c r="O837" s="241"/>
      <c r="P837" s="241"/>
      <c r="Q837" s="241"/>
      <c r="R837" s="241"/>
      <c r="S837" s="241"/>
      <c r="T837" s="241"/>
      <c r="U837" s="241" t="s">
        <v>1016</v>
      </c>
      <c r="V837" s="241"/>
      <c r="W837" s="241"/>
      <c r="X837" s="241"/>
      <c r="Y837" s="241"/>
      <c r="Z837" s="241"/>
      <c r="AA837" s="241"/>
      <c r="AB837" s="241"/>
      <c r="AC837" s="241" t="s">
        <v>316</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c r="EN837" s="241"/>
      <c r="EO837" s="241"/>
      <c r="EP837" s="241"/>
      <c r="EQ837" s="241"/>
      <c r="ER837" s="241"/>
      <c r="ES837" s="241"/>
      <c r="ET837" s="241"/>
      <c r="EU837" s="241"/>
      <c r="EV837" s="241"/>
      <c r="EW837" s="241"/>
      <c r="EX837" s="241"/>
      <c r="EY837" s="241"/>
      <c r="EZ837" s="241"/>
      <c r="FA837" s="241"/>
      <c r="FB837" s="241"/>
      <c r="FC837" s="241"/>
      <c r="FD837" s="241"/>
      <c r="FE837" s="241"/>
      <c r="FF837" s="241"/>
      <c r="FG837" s="241"/>
      <c r="FH837" s="241"/>
      <c r="FI837" s="241"/>
      <c r="FJ837" s="241"/>
      <c r="FK837" s="241"/>
      <c r="FL837" s="241"/>
      <c r="FM837" s="241"/>
      <c r="FN837" s="241"/>
      <c r="FO837" s="241"/>
      <c r="FP837" s="241"/>
      <c r="FQ837" s="241"/>
      <c r="FR837" s="241"/>
      <c r="FS837" s="241"/>
      <c r="FT837" s="241"/>
      <c r="FU837" s="241"/>
      <c r="FV837" s="241"/>
      <c r="FW837" s="241"/>
      <c r="FX837" s="241"/>
      <c r="FY837" s="241"/>
      <c r="FZ837" s="241"/>
      <c r="GA837" s="241"/>
      <c r="GB837" s="241"/>
      <c r="GC837" s="241"/>
      <c r="GD837" s="241"/>
      <c r="GE837" s="241"/>
      <c r="GF837" s="241"/>
      <c r="GG837" s="241"/>
      <c r="GH837" s="241"/>
      <c r="GI837" s="241"/>
      <c r="GJ837" s="241"/>
      <c r="GK837" s="241"/>
      <c r="GL837" s="241"/>
      <c r="GM837" s="241"/>
      <c r="GN837" s="241"/>
      <c r="GO837" s="241"/>
      <c r="GP837" s="241"/>
      <c r="GQ837" s="241"/>
      <c r="GR837" s="241"/>
      <c r="GS837" s="241"/>
      <c r="GT837" s="241"/>
      <c r="GU837" s="241"/>
      <c r="GV837" s="241"/>
      <c r="GW837" s="241"/>
      <c r="GX837" s="241"/>
      <c r="GY837" s="241"/>
      <c r="GZ837" s="241"/>
      <c r="HA837" s="241"/>
      <c r="HB837" s="241"/>
      <c r="HC837" s="241"/>
      <c r="HD837" s="241"/>
      <c r="HE837" s="241"/>
      <c r="HF837" s="241"/>
    </row>
    <row r="838" spans="1:214" s="299" customFormat="1" ht="15" customHeight="1">
      <c r="A838" s="240"/>
      <c r="B838" s="241"/>
      <c r="C838" s="241"/>
      <c r="D838" s="241"/>
      <c r="E838" s="241"/>
      <c r="F838" s="241"/>
      <c r="G838" s="241"/>
      <c r="H838" s="241"/>
      <c r="I838" s="241"/>
      <c r="J838" s="241"/>
      <c r="K838" s="241"/>
      <c r="L838" s="241"/>
      <c r="M838" s="241"/>
      <c r="N838" s="241"/>
      <c r="O838" s="241"/>
      <c r="P838" s="241"/>
      <c r="Q838" s="241"/>
      <c r="R838" s="241"/>
      <c r="S838" s="241"/>
      <c r="T838" s="241"/>
      <c r="U838" s="241" t="s">
        <v>1017</v>
      </c>
      <c r="V838" s="241"/>
      <c r="W838" s="241"/>
      <c r="X838" s="241"/>
      <c r="Y838" s="241"/>
      <c r="Z838" s="241"/>
      <c r="AA838" s="241"/>
      <c r="AB838" s="241"/>
      <c r="AC838" s="241" t="s">
        <v>316</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c r="EN838" s="241"/>
      <c r="EO838" s="241"/>
      <c r="EP838" s="241"/>
      <c r="EQ838" s="241"/>
      <c r="ER838" s="241"/>
      <c r="ES838" s="241"/>
      <c r="ET838" s="241"/>
      <c r="EU838" s="241"/>
      <c r="EV838" s="241"/>
      <c r="EW838" s="241"/>
      <c r="EX838" s="241"/>
      <c r="EY838" s="241"/>
      <c r="EZ838" s="241"/>
      <c r="FA838" s="241"/>
      <c r="FB838" s="241"/>
      <c r="FC838" s="241"/>
      <c r="FD838" s="241"/>
      <c r="FE838" s="241"/>
      <c r="FF838" s="241"/>
      <c r="FG838" s="241"/>
      <c r="FH838" s="241"/>
      <c r="FI838" s="241"/>
      <c r="FJ838" s="241"/>
      <c r="FK838" s="241"/>
      <c r="FL838" s="241"/>
      <c r="FM838" s="241"/>
      <c r="FN838" s="241"/>
      <c r="FO838" s="241"/>
      <c r="FP838" s="241"/>
      <c r="FQ838" s="241"/>
      <c r="FR838" s="241"/>
      <c r="FS838" s="241"/>
      <c r="FT838" s="241"/>
      <c r="FU838" s="241"/>
      <c r="FV838" s="241"/>
      <c r="FW838" s="241"/>
      <c r="FX838" s="241"/>
      <c r="FY838" s="241"/>
      <c r="FZ838" s="241"/>
      <c r="GA838" s="241"/>
      <c r="GB838" s="241"/>
      <c r="GC838" s="241"/>
      <c r="GD838" s="241"/>
      <c r="GE838" s="241"/>
      <c r="GF838" s="241"/>
      <c r="GG838" s="241"/>
      <c r="GH838" s="241"/>
      <c r="GI838" s="241"/>
      <c r="GJ838" s="241"/>
      <c r="GK838" s="241"/>
      <c r="GL838" s="241"/>
      <c r="GM838" s="241"/>
      <c r="GN838" s="241"/>
      <c r="GO838" s="241"/>
      <c r="GP838" s="241"/>
      <c r="GQ838" s="241"/>
      <c r="GR838" s="241"/>
      <c r="GS838" s="241"/>
      <c r="GT838" s="241"/>
      <c r="GU838" s="241"/>
      <c r="GV838" s="241"/>
      <c r="GW838" s="241"/>
      <c r="GX838" s="241"/>
      <c r="GY838" s="241"/>
      <c r="GZ838" s="241"/>
      <c r="HA838" s="241"/>
      <c r="HB838" s="241"/>
      <c r="HC838" s="241"/>
      <c r="HD838" s="241"/>
      <c r="HE838" s="241"/>
      <c r="HF838" s="241"/>
    </row>
    <row r="839" spans="1:214" s="299" customFormat="1" ht="15" customHeight="1">
      <c r="A839" s="240"/>
      <c r="B839" s="241"/>
      <c r="C839" s="241"/>
      <c r="D839" s="241"/>
      <c r="E839" s="241"/>
      <c r="F839" s="241"/>
      <c r="G839" s="241"/>
      <c r="H839" s="241"/>
      <c r="I839" s="241"/>
      <c r="J839" s="241"/>
      <c r="K839" s="241"/>
      <c r="L839" s="241"/>
      <c r="M839" s="241"/>
      <c r="N839" s="241"/>
      <c r="O839" s="241"/>
      <c r="P839" s="241"/>
      <c r="Q839" s="241"/>
      <c r="R839" s="241"/>
      <c r="S839" s="241"/>
      <c r="T839" s="241"/>
      <c r="U839" s="241" t="s">
        <v>1018</v>
      </c>
      <c r="V839" s="241"/>
      <c r="W839" s="241"/>
      <c r="X839" s="241"/>
      <c r="Y839" s="241"/>
      <c r="Z839" s="241"/>
      <c r="AA839" s="241"/>
      <c r="AB839" s="241"/>
      <c r="AC839" s="241" t="s">
        <v>366</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c r="EN839" s="241"/>
      <c r="EO839" s="241"/>
      <c r="EP839" s="241"/>
      <c r="EQ839" s="241"/>
      <c r="ER839" s="241"/>
      <c r="ES839" s="241"/>
      <c r="ET839" s="241"/>
      <c r="EU839" s="241"/>
      <c r="EV839" s="241"/>
      <c r="EW839" s="241"/>
      <c r="EX839" s="241"/>
      <c r="EY839" s="241"/>
      <c r="EZ839" s="241"/>
      <c r="FA839" s="241"/>
      <c r="FB839" s="241"/>
      <c r="FC839" s="241"/>
      <c r="FD839" s="241"/>
      <c r="FE839" s="241"/>
      <c r="FF839" s="241"/>
      <c r="FG839" s="241"/>
      <c r="FH839" s="241"/>
      <c r="FI839" s="241"/>
      <c r="FJ839" s="241"/>
      <c r="FK839" s="241"/>
      <c r="FL839" s="241"/>
      <c r="FM839" s="241"/>
      <c r="FN839" s="241"/>
      <c r="FO839" s="241"/>
      <c r="FP839" s="241"/>
      <c r="FQ839" s="241"/>
      <c r="FR839" s="241"/>
      <c r="FS839" s="241"/>
      <c r="FT839" s="241"/>
      <c r="FU839" s="241"/>
      <c r="FV839" s="241"/>
      <c r="FW839" s="241"/>
      <c r="FX839" s="241"/>
      <c r="FY839" s="241"/>
      <c r="FZ839" s="241"/>
      <c r="GA839" s="241"/>
      <c r="GB839" s="241"/>
      <c r="GC839" s="241"/>
      <c r="GD839" s="241"/>
      <c r="GE839" s="241"/>
      <c r="GF839" s="241"/>
      <c r="GG839" s="241"/>
      <c r="GH839" s="241"/>
      <c r="GI839" s="241"/>
      <c r="GJ839" s="241"/>
      <c r="GK839" s="241"/>
      <c r="GL839" s="241"/>
      <c r="GM839" s="241"/>
      <c r="GN839" s="241"/>
      <c r="GO839" s="241"/>
      <c r="GP839" s="241"/>
      <c r="GQ839" s="241"/>
      <c r="GR839" s="241"/>
      <c r="GS839" s="241"/>
      <c r="GT839" s="241"/>
      <c r="GU839" s="241"/>
      <c r="GV839" s="241"/>
      <c r="GW839" s="241"/>
      <c r="GX839" s="241"/>
      <c r="GY839" s="241"/>
      <c r="GZ839" s="241"/>
      <c r="HA839" s="241"/>
      <c r="HB839" s="241"/>
      <c r="HC839" s="241"/>
      <c r="HD839" s="241"/>
      <c r="HE839" s="241"/>
      <c r="HF839" s="241"/>
    </row>
    <row r="840" spans="1:214" s="299" customFormat="1" ht="15" customHeight="1">
      <c r="A840" s="240"/>
      <c r="B840" s="241"/>
      <c r="C840" s="241"/>
      <c r="D840" s="241"/>
      <c r="E840" s="241"/>
      <c r="F840" s="241"/>
      <c r="G840" s="241"/>
      <c r="H840" s="241"/>
      <c r="I840" s="241"/>
      <c r="J840" s="241"/>
      <c r="K840" s="241"/>
      <c r="L840" s="241"/>
      <c r="M840" s="241"/>
      <c r="N840" s="241"/>
      <c r="O840" s="241"/>
      <c r="P840" s="241"/>
      <c r="Q840" s="241"/>
      <c r="R840" s="241"/>
      <c r="S840" s="241"/>
      <c r="T840" s="241"/>
      <c r="U840" s="241" t="s">
        <v>1019</v>
      </c>
      <c r="V840" s="241"/>
      <c r="W840" s="241"/>
      <c r="X840" s="241"/>
      <c r="Y840" s="241"/>
      <c r="Z840" s="241"/>
      <c r="AA840" s="241"/>
      <c r="AB840" s="241"/>
      <c r="AC840" s="241" t="s">
        <v>311</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c r="EN840" s="241"/>
      <c r="EO840" s="241"/>
      <c r="EP840" s="241"/>
      <c r="EQ840" s="241"/>
      <c r="ER840" s="241"/>
      <c r="ES840" s="241"/>
      <c r="ET840" s="241"/>
      <c r="EU840" s="241"/>
      <c r="EV840" s="241"/>
      <c r="EW840" s="241"/>
      <c r="EX840" s="241"/>
      <c r="EY840" s="241"/>
      <c r="EZ840" s="241"/>
      <c r="FA840" s="241"/>
      <c r="FB840" s="241"/>
      <c r="FC840" s="241"/>
      <c r="FD840" s="241"/>
      <c r="FE840" s="241"/>
      <c r="FF840" s="241"/>
      <c r="FG840" s="241"/>
      <c r="FH840" s="241"/>
      <c r="FI840" s="241"/>
      <c r="FJ840" s="241"/>
      <c r="FK840" s="241"/>
      <c r="FL840" s="241"/>
      <c r="FM840" s="241"/>
      <c r="FN840" s="241"/>
      <c r="FO840" s="241"/>
      <c r="FP840" s="241"/>
      <c r="FQ840" s="241"/>
      <c r="FR840" s="241"/>
      <c r="FS840" s="241"/>
      <c r="FT840" s="241"/>
      <c r="FU840" s="241"/>
      <c r="FV840" s="241"/>
      <c r="FW840" s="241"/>
      <c r="FX840" s="241"/>
      <c r="FY840" s="241"/>
      <c r="FZ840" s="241"/>
      <c r="GA840" s="241"/>
      <c r="GB840" s="241"/>
      <c r="GC840" s="241"/>
      <c r="GD840" s="241"/>
      <c r="GE840" s="241"/>
      <c r="GF840" s="241"/>
      <c r="GG840" s="241"/>
      <c r="GH840" s="241"/>
      <c r="GI840" s="241"/>
      <c r="GJ840" s="241"/>
      <c r="GK840" s="241"/>
      <c r="GL840" s="241"/>
      <c r="GM840" s="241"/>
      <c r="GN840" s="241"/>
      <c r="GO840" s="241"/>
      <c r="GP840" s="241"/>
      <c r="GQ840" s="241"/>
      <c r="GR840" s="241"/>
      <c r="GS840" s="241"/>
      <c r="GT840" s="241"/>
      <c r="GU840" s="241"/>
      <c r="GV840" s="241"/>
      <c r="GW840" s="241"/>
      <c r="GX840" s="241"/>
      <c r="GY840" s="241"/>
      <c r="GZ840" s="241"/>
      <c r="HA840" s="241"/>
      <c r="HB840" s="241"/>
      <c r="HC840" s="241"/>
      <c r="HD840" s="241"/>
      <c r="HE840" s="241"/>
      <c r="HF840" s="241"/>
    </row>
    <row r="841" spans="1:214" s="299" customFormat="1" ht="15" customHeight="1">
      <c r="A841" s="240"/>
      <c r="B841" s="241"/>
      <c r="C841" s="241"/>
      <c r="D841" s="241"/>
      <c r="E841" s="241"/>
      <c r="F841" s="241"/>
      <c r="G841" s="241"/>
      <c r="H841" s="241"/>
      <c r="I841" s="241"/>
      <c r="J841" s="241"/>
      <c r="K841" s="241"/>
      <c r="L841" s="241"/>
      <c r="M841" s="241"/>
      <c r="N841" s="241"/>
      <c r="O841" s="241"/>
      <c r="P841" s="241"/>
      <c r="Q841" s="241"/>
      <c r="R841" s="241"/>
      <c r="S841" s="241"/>
      <c r="T841" s="241"/>
      <c r="U841" s="241" t="s">
        <v>1020</v>
      </c>
      <c r="V841" s="241"/>
      <c r="W841" s="241"/>
      <c r="X841" s="241"/>
      <c r="Y841" s="241"/>
      <c r="Z841" s="241"/>
      <c r="AA841" s="241"/>
      <c r="AB841" s="241"/>
      <c r="AC841" s="241" t="s">
        <v>316</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c r="DD841" s="241"/>
      <c r="DE841" s="241"/>
      <c r="DF841" s="241"/>
      <c r="DG841" s="241"/>
      <c r="DH841" s="241"/>
      <c r="DI841" s="241"/>
      <c r="DJ841" s="241"/>
      <c r="DK841" s="241"/>
      <c r="DL841" s="241"/>
      <c r="DM841" s="241"/>
      <c r="DN841" s="241"/>
      <c r="DO841" s="241"/>
      <c r="DP841" s="241"/>
      <c r="DQ841" s="241"/>
      <c r="DR841" s="241"/>
      <c r="DS841" s="241"/>
      <c r="DT841" s="241"/>
      <c r="DU841" s="241"/>
      <c r="DV841" s="241"/>
      <c r="DW841" s="241"/>
      <c r="DX841" s="241"/>
      <c r="DY841" s="241"/>
      <c r="DZ841" s="241"/>
      <c r="EA841" s="241"/>
      <c r="EB841" s="241"/>
      <c r="EC841" s="241"/>
      <c r="ED841" s="241"/>
      <c r="EE841" s="241"/>
      <c r="EF841" s="241"/>
      <c r="EG841" s="241"/>
      <c r="EH841" s="241"/>
      <c r="EI841" s="241"/>
      <c r="EJ841" s="241"/>
      <c r="EK841" s="241"/>
      <c r="EL841" s="241"/>
      <c r="EM841" s="241"/>
      <c r="EN841" s="241"/>
      <c r="EO841" s="241"/>
      <c r="EP841" s="241"/>
      <c r="EQ841" s="241"/>
      <c r="ER841" s="241"/>
      <c r="ES841" s="241"/>
      <c r="ET841" s="241"/>
      <c r="EU841" s="241"/>
      <c r="EV841" s="241"/>
      <c r="EW841" s="241"/>
      <c r="EX841" s="241"/>
      <c r="EY841" s="241"/>
      <c r="EZ841" s="241"/>
      <c r="FA841" s="241"/>
      <c r="FB841" s="241"/>
      <c r="FC841" s="241"/>
      <c r="FD841" s="241"/>
      <c r="FE841" s="241"/>
      <c r="FF841" s="241"/>
      <c r="FG841" s="241"/>
      <c r="FH841" s="241"/>
      <c r="FI841" s="241"/>
      <c r="FJ841" s="241"/>
      <c r="FK841" s="241"/>
      <c r="FL841" s="241"/>
      <c r="FM841" s="241"/>
      <c r="FN841" s="241"/>
      <c r="FO841" s="241"/>
      <c r="FP841" s="241"/>
      <c r="FQ841" s="241"/>
      <c r="FR841" s="241"/>
      <c r="FS841" s="241"/>
      <c r="FT841" s="241"/>
      <c r="FU841" s="241"/>
      <c r="FV841" s="241"/>
      <c r="FW841" s="241"/>
      <c r="FX841" s="241"/>
      <c r="FY841" s="241"/>
      <c r="FZ841" s="241"/>
      <c r="GA841" s="241"/>
      <c r="GB841" s="241"/>
      <c r="GC841" s="241"/>
      <c r="GD841" s="241"/>
      <c r="GE841" s="241"/>
      <c r="GF841" s="241"/>
      <c r="GG841" s="241"/>
      <c r="GH841" s="241"/>
      <c r="GI841" s="241"/>
      <c r="GJ841" s="241"/>
      <c r="GK841" s="241"/>
      <c r="GL841" s="241"/>
      <c r="GM841" s="241"/>
      <c r="GN841" s="241"/>
      <c r="GO841" s="241"/>
      <c r="GP841" s="241"/>
      <c r="GQ841" s="241"/>
      <c r="GR841" s="241"/>
      <c r="GS841" s="241"/>
      <c r="GT841" s="241"/>
      <c r="GU841" s="241"/>
      <c r="GV841" s="241"/>
      <c r="GW841" s="241"/>
      <c r="GX841" s="241"/>
      <c r="GY841" s="241"/>
      <c r="GZ841" s="241"/>
      <c r="HA841" s="241"/>
      <c r="HB841" s="241"/>
      <c r="HC841" s="241"/>
      <c r="HD841" s="241"/>
      <c r="HE841" s="241"/>
      <c r="HF841" s="241"/>
    </row>
    <row r="842" spans="1:214" s="299" customFormat="1" ht="15" customHeight="1">
      <c r="A842" s="240"/>
      <c r="B842" s="241"/>
      <c r="C842" s="241"/>
      <c r="D842" s="241"/>
      <c r="E842" s="241"/>
      <c r="F842" s="241"/>
      <c r="G842" s="241"/>
      <c r="H842" s="241"/>
      <c r="I842" s="241"/>
      <c r="J842" s="241"/>
      <c r="K842" s="241"/>
      <c r="L842" s="241"/>
      <c r="M842" s="241"/>
      <c r="N842" s="241"/>
      <c r="O842" s="241"/>
      <c r="P842" s="241"/>
      <c r="Q842" s="241"/>
      <c r="R842" s="241"/>
      <c r="S842" s="241"/>
      <c r="T842" s="241"/>
      <c r="U842" s="241" t="s">
        <v>1021</v>
      </c>
      <c r="V842" s="241"/>
      <c r="W842" s="241"/>
      <c r="X842" s="241"/>
      <c r="Y842" s="241"/>
      <c r="Z842" s="241"/>
      <c r="AA842" s="241"/>
      <c r="AB842" s="241"/>
      <c r="AC842" s="241" t="s">
        <v>322</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c r="DD842" s="241"/>
      <c r="DE842" s="241"/>
      <c r="DF842" s="241"/>
      <c r="DG842" s="241"/>
      <c r="DH842" s="241"/>
      <c r="DI842" s="241"/>
      <c r="DJ842" s="241"/>
      <c r="DK842" s="241"/>
      <c r="DL842" s="241"/>
      <c r="DM842" s="241"/>
      <c r="DN842" s="241"/>
      <c r="DO842" s="241"/>
      <c r="DP842" s="241"/>
      <c r="DQ842" s="241"/>
      <c r="DR842" s="241"/>
      <c r="DS842" s="241"/>
      <c r="DT842" s="241"/>
      <c r="DU842" s="241"/>
      <c r="DV842" s="241"/>
      <c r="DW842" s="241"/>
      <c r="DX842" s="241"/>
      <c r="DY842" s="241"/>
      <c r="DZ842" s="241"/>
      <c r="EA842" s="241"/>
      <c r="EB842" s="241"/>
      <c r="EC842" s="241"/>
      <c r="ED842" s="241"/>
      <c r="EE842" s="241"/>
      <c r="EF842" s="241"/>
      <c r="EG842" s="241"/>
      <c r="EH842" s="241"/>
      <c r="EI842" s="241"/>
      <c r="EJ842" s="241"/>
      <c r="EK842" s="241"/>
      <c r="EL842" s="241"/>
      <c r="EM842" s="241"/>
      <c r="EN842" s="241"/>
      <c r="EO842" s="241"/>
      <c r="EP842" s="241"/>
      <c r="EQ842" s="241"/>
      <c r="ER842" s="241"/>
      <c r="ES842" s="241"/>
      <c r="ET842" s="241"/>
      <c r="EU842" s="241"/>
      <c r="EV842" s="241"/>
      <c r="EW842" s="241"/>
      <c r="EX842" s="241"/>
      <c r="EY842" s="241"/>
      <c r="EZ842" s="241"/>
      <c r="FA842" s="241"/>
      <c r="FB842" s="241"/>
      <c r="FC842" s="241"/>
      <c r="FD842" s="241"/>
      <c r="FE842" s="241"/>
      <c r="FF842" s="241"/>
      <c r="FG842" s="241"/>
      <c r="FH842" s="241"/>
      <c r="FI842" s="241"/>
      <c r="FJ842" s="241"/>
      <c r="FK842" s="241"/>
      <c r="FL842" s="241"/>
      <c r="FM842" s="241"/>
      <c r="FN842" s="241"/>
      <c r="FO842" s="241"/>
      <c r="FP842" s="241"/>
      <c r="FQ842" s="241"/>
      <c r="FR842" s="241"/>
      <c r="FS842" s="241"/>
      <c r="FT842" s="241"/>
      <c r="FU842" s="241"/>
      <c r="FV842" s="241"/>
      <c r="FW842" s="241"/>
      <c r="FX842" s="241"/>
      <c r="FY842" s="241"/>
      <c r="FZ842" s="241"/>
      <c r="GA842" s="241"/>
      <c r="GB842" s="241"/>
      <c r="GC842" s="241"/>
      <c r="GD842" s="241"/>
      <c r="GE842" s="241"/>
      <c r="GF842" s="241"/>
      <c r="GG842" s="241"/>
      <c r="GH842" s="241"/>
      <c r="GI842" s="241"/>
      <c r="GJ842" s="241"/>
      <c r="GK842" s="241"/>
      <c r="GL842" s="241"/>
      <c r="GM842" s="241"/>
      <c r="GN842" s="241"/>
      <c r="GO842" s="241"/>
      <c r="GP842" s="241"/>
      <c r="GQ842" s="241"/>
      <c r="GR842" s="241"/>
      <c r="GS842" s="241"/>
      <c r="GT842" s="241"/>
      <c r="GU842" s="241"/>
      <c r="GV842" s="241"/>
      <c r="GW842" s="241"/>
      <c r="GX842" s="241"/>
      <c r="GY842" s="241"/>
      <c r="GZ842" s="241"/>
      <c r="HA842" s="241"/>
      <c r="HB842" s="241"/>
      <c r="HC842" s="241"/>
      <c r="HD842" s="241"/>
      <c r="HE842" s="241"/>
      <c r="HF842" s="241"/>
    </row>
    <row r="843" spans="1:214" s="299" customFormat="1" ht="15" customHeight="1">
      <c r="A843" s="240"/>
      <c r="B843" s="241"/>
      <c r="C843" s="241"/>
      <c r="D843" s="241"/>
      <c r="E843" s="241"/>
      <c r="F843" s="241"/>
      <c r="G843" s="241"/>
      <c r="H843" s="241"/>
      <c r="I843" s="241"/>
      <c r="J843" s="241"/>
      <c r="K843" s="241"/>
      <c r="L843" s="241"/>
      <c r="M843" s="241"/>
      <c r="N843" s="241"/>
      <c r="O843" s="241"/>
      <c r="P843" s="241"/>
      <c r="Q843" s="241"/>
      <c r="R843" s="241"/>
      <c r="S843" s="241"/>
      <c r="T843" s="241"/>
      <c r="U843" s="241" t="s">
        <v>1022</v>
      </c>
      <c r="V843" s="241"/>
      <c r="W843" s="241"/>
      <c r="X843" s="241"/>
      <c r="Y843" s="241"/>
      <c r="Z843" s="241"/>
      <c r="AA843" s="241"/>
      <c r="AB843" s="241"/>
      <c r="AC843" s="241" t="s">
        <v>325</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c r="DD843" s="241"/>
      <c r="DE843" s="241"/>
      <c r="DF843" s="241"/>
      <c r="DG843" s="241"/>
      <c r="DH843" s="241"/>
      <c r="DI843" s="241"/>
      <c r="DJ843" s="241"/>
      <c r="DK843" s="241"/>
      <c r="DL843" s="241"/>
      <c r="DM843" s="241"/>
      <c r="DN843" s="241"/>
      <c r="DO843" s="241"/>
      <c r="DP843" s="241"/>
      <c r="DQ843" s="241"/>
      <c r="DR843" s="241"/>
      <c r="DS843" s="241"/>
      <c r="DT843" s="241"/>
      <c r="DU843" s="241"/>
      <c r="DV843" s="241"/>
      <c r="DW843" s="241"/>
      <c r="DX843" s="241"/>
      <c r="DY843" s="241"/>
      <c r="DZ843" s="241"/>
      <c r="EA843" s="241"/>
      <c r="EB843" s="241"/>
      <c r="EC843" s="241"/>
      <c r="ED843" s="241"/>
      <c r="EE843" s="241"/>
      <c r="EF843" s="241"/>
      <c r="EG843" s="241"/>
      <c r="EH843" s="241"/>
      <c r="EI843" s="241"/>
      <c r="EJ843" s="241"/>
      <c r="EK843" s="241"/>
      <c r="EL843" s="241"/>
      <c r="EM843" s="241"/>
      <c r="EN843" s="241"/>
      <c r="EO843" s="241"/>
      <c r="EP843" s="241"/>
      <c r="EQ843" s="241"/>
      <c r="ER843" s="241"/>
      <c r="ES843" s="241"/>
      <c r="ET843" s="241"/>
      <c r="EU843" s="241"/>
      <c r="EV843" s="241"/>
      <c r="EW843" s="241"/>
      <c r="EX843" s="241"/>
      <c r="EY843" s="241"/>
      <c r="EZ843" s="241"/>
      <c r="FA843" s="241"/>
      <c r="FB843" s="241"/>
      <c r="FC843" s="241"/>
      <c r="FD843" s="241"/>
      <c r="FE843" s="241"/>
      <c r="FF843" s="241"/>
      <c r="FG843" s="241"/>
      <c r="FH843" s="241"/>
      <c r="FI843" s="241"/>
      <c r="FJ843" s="241"/>
      <c r="FK843" s="241"/>
      <c r="FL843" s="241"/>
      <c r="FM843" s="241"/>
      <c r="FN843" s="241"/>
      <c r="FO843" s="241"/>
      <c r="FP843" s="241"/>
      <c r="FQ843" s="241"/>
      <c r="FR843" s="241"/>
      <c r="FS843" s="241"/>
      <c r="FT843" s="241"/>
      <c r="FU843" s="241"/>
      <c r="FV843" s="241"/>
      <c r="FW843" s="241"/>
      <c r="FX843" s="241"/>
      <c r="FY843" s="241"/>
      <c r="FZ843" s="241"/>
      <c r="GA843" s="241"/>
      <c r="GB843" s="241"/>
      <c r="GC843" s="241"/>
      <c r="GD843" s="241"/>
      <c r="GE843" s="241"/>
      <c r="GF843" s="241"/>
      <c r="GG843" s="241"/>
      <c r="GH843" s="241"/>
      <c r="GI843" s="241"/>
      <c r="GJ843" s="241"/>
      <c r="GK843" s="241"/>
      <c r="GL843" s="241"/>
      <c r="GM843" s="241"/>
      <c r="GN843" s="241"/>
      <c r="GO843" s="241"/>
      <c r="GP843" s="241"/>
      <c r="GQ843" s="241"/>
      <c r="GR843" s="241"/>
      <c r="GS843" s="241"/>
      <c r="GT843" s="241"/>
      <c r="GU843" s="241"/>
      <c r="GV843" s="241"/>
      <c r="GW843" s="241"/>
      <c r="GX843" s="241"/>
      <c r="GY843" s="241"/>
      <c r="GZ843" s="241"/>
      <c r="HA843" s="241"/>
      <c r="HB843" s="241"/>
      <c r="HC843" s="241"/>
      <c r="HD843" s="241"/>
      <c r="HE843" s="241"/>
      <c r="HF843" s="241"/>
    </row>
    <row r="844" spans="1:214" s="299" customFormat="1" ht="15" customHeight="1">
      <c r="A844" s="240"/>
      <c r="B844" s="241"/>
      <c r="C844" s="241"/>
      <c r="D844" s="241"/>
      <c r="E844" s="241"/>
      <c r="F844" s="241"/>
      <c r="G844" s="241"/>
      <c r="H844" s="241"/>
      <c r="I844" s="241"/>
      <c r="J844" s="241"/>
      <c r="K844" s="241"/>
      <c r="L844" s="241"/>
      <c r="M844" s="241"/>
      <c r="N844" s="241"/>
      <c r="O844" s="241"/>
      <c r="P844" s="241"/>
      <c r="Q844" s="241"/>
      <c r="R844" s="241"/>
      <c r="S844" s="241"/>
      <c r="T844" s="241"/>
      <c r="U844" s="241" t="s">
        <v>1023</v>
      </c>
      <c r="V844" s="241"/>
      <c r="W844" s="241"/>
      <c r="X844" s="241"/>
      <c r="Y844" s="241"/>
      <c r="Z844" s="241"/>
      <c r="AA844" s="241"/>
      <c r="AB844" s="241"/>
      <c r="AC844" s="241" t="s">
        <v>309</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c r="DD844" s="241"/>
      <c r="DE844" s="241"/>
      <c r="DF844" s="241"/>
      <c r="DG844" s="241"/>
      <c r="DH844" s="241"/>
      <c r="DI844" s="241"/>
      <c r="DJ844" s="241"/>
      <c r="DK844" s="241"/>
      <c r="DL844" s="241"/>
      <c r="DM844" s="241"/>
      <c r="DN844" s="241"/>
      <c r="DO844" s="241"/>
      <c r="DP844" s="241"/>
      <c r="DQ844" s="241"/>
      <c r="DR844" s="241"/>
      <c r="DS844" s="241"/>
      <c r="DT844" s="241"/>
      <c r="DU844" s="241"/>
      <c r="DV844" s="241"/>
      <c r="DW844" s="241"/>
      <c r="DX844" s="241"/>
      <c r="DY844" s="241"/>
      <c r="DZ844" s="241"/>
      <c r="EA844" s="241"/>
      <c r="EB844" s="241"/>
      <c r="EC844" s="241"/>
      <c r="ED844" s="241"/>
      <c r="EE844" s="241"/>
      <c r="EF844" s="241"/>
      <c r="EG844" s="241"/>
      <c r="EH844" s="241"/>
      <c r="EI844" s="241"/>
      <c r="EJ844" s="241"/>
      <c r="EK844" s="241"/>
      <c r="EL844" s="241"/>
      <c r="EM844" s="241"/>
      <c r="EN844" s="241"/>
      <c r="EO844" s="241"/>
      <c r="EP844" s="241"/>
      <c r="EQ844" s="241"/>
      <c r="ER844" s="241"/>
      <c r="ES844" s="241"/>
      <c r="ET844" s="241"/>
      <c r="EU844" s="241"/>
      <c r="EV844" s="241"/>
      <c r="EW844" s="241"/>
      <c r="EX844" s="241"/>
      <c r="EY844" s="241"/>
      <c r="EZ844" s="241"/>
      <c r="FA844" s="241"/>
      <c r="FB844" s="241"/>
      <c r="FC844" s="241"/>
      <c r="FD844" s="241"/>
      <c r="FE844" s="241"/>
      <c r="FF844" s="241"/>
      <c r="FG844" s="241"/>
      <c r="FH844" s="241"/>
      <c r="FI844" s="241"/>
      <c r="FJ844" s="241"/>
      <c r="FK844" s="241"/>
      <c r="FL844" s="241"/>
      <c r="FM844" s="241"/>
      <c r="FN844" s="241"/>
      <c r="FO844" s="241"/>
      <c r="FP844" s="241"/>
      <c r="FQ844" s="241"/>
      <c r="FR844" s="241"/>
      <c r="FS844" s="241"/>
      <c r="FT844" s="241"/>
      <c r="FU844" s="241"/>
      <c r="FV844" s="241"/>
      <c r="FW844" s="241"/>
      <c r="FX844" s="241"/>
      <c r="FY844" s="241"/>
      <c r="FZ844" s="241"/>
      <c r="GA844" s="241"/>
      <c r="GB844" s="241"/>
      <c r="GC844" s="241"/>
      <c r="GD844" s="241"/>
      <c r="GE844" s="241"/>
      <c r="GF844" s="241"/>
      <c r="GG844" s="241"/>
      <c r="GH844" s="241"/>
      <c r="GI844" s="241"/>
      <c r="GJ844" s="241"/>
      <c r="GK844" s="241"/>
      <c r="GL844" s="241"/>
      <c r="GM844" s="241"/>
      <c r="GN844" s="241"/>
      <c r="GO844" s="241"/>
      <c r="GP844" s="241"/>
      <c r="GQ844" s="241"/>
      <c r="GR844" s="241"/>
      <c r="GS844" s="241"/>
      <c r="GT844" s="241"/>
      <c r="GU844" s="241"/>
      <c r="GV844" s="241"/>
      <c r="GW844" s="241"/>
      <c r="GX844" s="241"/>
      <c r="GY844" s="241"/>
      <c r="GZ844" s="241"/>
      <c r="HA844" s="241"/>
      <c r="HB844" s="241"/>
      <c r="HC844" s="241"/>
      <c r="HD844" s="241"/>
      <c r="HE844" s="241"/>
      <c r="HF844" s="241"/>
    </row>
    <row r="845" spans="1:214" s="299" customFormat="1" ht="15" customHeight="1">
      <c r="A845" s="240"/>
      <c r="B845" s="241"/>
      <c r="C845" s="241"/>
      <c r="D845" s="241"/>
      <c r="E845" s="241"/>
      <c r="F845" s="241"/>
      <c r="G845" s="241"/>
      <c r="H845" s="241"/>
      <c r="I845" s="241"/>
      <c r="J845" s="241"/>
      <c r="K845" s="241"/>
      <c r="L845" s="241"/>
      <c r="M845" s="241"/>
      <c r="N845" s="241"/>
      <c r="O845" s="241"/>
      <c r="P845" s="241"/>
      <c r="Q845" s="241"/>
      <c r="R845" s="241"/>
      <c r="S845" s="241"/>
      <c r="T845" s="241"/>
      <c r="U845" s="241" t="s">
        <v>1024</v>
      </c>
      <c r="V845" s="241"/>
      <c r="W845" s="241"/>
      <c r="X845" s="241"/>
      <c r="Y845" s="241"/>
      <c r="Z845" s="241"/>
      <c r="AA845" s="241"/>
      <c r="AB845" s="241"/>
      <c r="AC845" s="241" t="s">
        <v>325</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c r="EN845" s="241"/>
      <c r="EO845" s="241"/>
      <c r="EP845" s="241"/>
      <c r="EQ845" s="241"/>
      <c r="ER845" s="241"/>
      <c r="ES845" s="241"/>
      <c r="ET845" s="241"/>
      <c r="EU845" s="241"/>
      <c r="EV845" s="241"/>
      <c r="EW845" s="241"/>
      <c r="EX845" s="241"/>
      <c r="EY845" s="241"/>
      <c r="EZ845" s="241"/>
      <c r="FA845" s="241"/>
      <c r="FB845" s="241"/>
      <c r="FC845" s="241"/>
      <c r="FD845" s="241"/>
      <c r="FE845" s="241"/>
      <c r="FF845" s="241"/>
      <c r="FG845" s="241"/>
      <c r="FH845" s="241"/>
      <c r="FI845" s="241"/>
      <c r="FJ845" s="241"/>
      <c r="FK845" s="241"/>
      <c r="FL845" s="241"/>
      <c r="FM845" s="241"/>
      <c r="FN845" s="241"/>
      <c r="FO845" s="241"/>
      <c r="FP845" s="241"/>
      <c r="FQ845" s="241"/>
      <c r="FR845" s="241"/>
      <c r="FS845" s="241"/>
      <c r="FT845" s="241"/>
      <c r="FU845" s="241"/>
      <c r="FV845" s="241"/>
      <c r="FW845" s="241"/>
      <c r="FX845" s="241"/>
      <c r="FY845" s="241"/>
      <c r="FZ845" s="241"/>
      <c r="GA845" s="241"/>
      <c r="GB845" s="241"/>
      <c r="GC845" s="241"/>
      <c r="GD845" s="241"/>
      <c r="GE845" s="241"/>
      <c r="GF845" s="241"/>
      <c r="GG845" s="241"/>
      <c r="GH845" s="241"/>
      <c r="GI845" s="241"/>
      <c r="GJ845" s="241"/>
      <c r="GK845" s="241"/>
      <c r="GL845" s="241"/>
      <c r="GM845" s="241"/>
      <c r="GN845" s="241"/>
      <c r="GO845" s="241"/>
      <c r="GP845" s="241"/>
      <c r="GQ845" s="241"/>
      <c r="GR845" s="241"/>
      <c r="GS845" s="241"/>
      <c r="GT845" s="241"/>
      <c r="GU845" s="241"/>
      <c r="GV845" s="241"/>
      <c r="GW845" s="241"/>
      <c r="GX845" s="241"/>
      <c r="GY845" s="241"/>
      <c r="GZ845" s="241"/>
      <c r="HA845" s="241"/>
      <c r="HB845" s="241"/>
      <c r="HC845" s="241"/>
      <c r="HD845" s="241"/>
      <c r="HE845" s="241"/>
      <c r="HF845" s="241"/>
    </row>
    <row r="846" spans="1:214" s="299" customFormat="1" ht="15" customHeight="1">
      <c r="A846" s="240"/>
      <c r="B846" s="241"/>
      <c r="C846" s="241"/>
      <c r="D846" s="241"/>
      <c r="E846" s="241"/>
      <c r="F846" s="241"/>
      <c r="G846" s="241"/>
      <c r="H846" s="241"/>
      <c r="I846" s="241"/>
      <c r="J846" s="241"/>
      <c r="K846" s="241"/>
      <c r="L846" s="241"/>
      <c r="M846" s="241"/>
      <c r="N846" s="241"/>
      <c r="O846" s="241"/>
      <c r="P846" s="241"/>
      <c r="Q846" s="241"/>
      <c r="R846" s="241"/>
      <c r="S846" s="241"/>
      <c r="T846" s="241"/>
      <c r="U846" s="241" t="s">
        <v>1025</v>
      </c>
      <c r="V846" s="241"/>
      <c r="W846" s="241"/>
      <c r="X846" s="241"/>
      <c r="Y846" s="241"/>
      <c r="Z846" s="241"/>
      <c r="AA846" s="241"/>
      <c r="AB846" s="241"/>
      <c r="AC846" s="241" t="s">
        <v>386</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c r="DD846" s="241"/>
      <c r="DE846" s="241"/>
      <c r="DF846" s="241"/>
      <c r="DG846" s="241"/>
      <c r="DH846" s="241"/>
      <c r="DI846" s="241"/>
      <c r="DJ846" s="241"/>
      <c r="DK846" s="241"/>
      <c r="DL846" s="241"/>
      <c r="DM846" s="241"/>
      <c r="DN846" s="241"/>
      <c r="DO846" s="241"/>
      <c r="DP846" s="241"/>
      <c r="DQ846" s="241"/>
      <c r="DR846" s="241"/>
      <c r="DS846" s="241"/>
      <c r="DT846" s="241"/>
      <c r="DU846" s="241"/>
      <c r="DV846" s="241"/>
      <c r="DW846" s="241"/>
      <c r="DX846" s="241"/>
      <c r="DY846" s="241"/>
      <c r="DZ846" s="241"/>
      <c r="EA846" s="241"/>
      <c r="EB846" s="241"/>
      <c r="EC846" s="241"/>
      <c r="ED846" s="241"/>
      <c r="EE846" s="241"/>
      <c r="EF846" s="241"/>
      <c r="EG846" s="241"/>
      <c r="EH846" s="241"/>
      <c r="EI846" s="241"/>
      <c r="EJ846" s="241"/>
      <c r="EK846" s="241"/>
      <c r="EL846" s="241"/>
      <c r="EM846" s="241"/>
      <c r="EN846" s="241"/>
      <c r="EO846" s="241"/>
      <c r="EP846" s="241"/>
      <c r="EQ846" s="241"/>
      <c r="ER846" s="241"/>
      <c r="ES846" s="241"/>
      <c r="ET846" s="241"/>
      <c r="EU846" s="241"/>
      <c r="EV846" s="241"/>
      <c r="EW846" s="241"/>
      <c r="EX846" s="241"/>
      <c r="EY846" s="241"/>
      <c r="EZ846" s="241"/>
      <c r="FA846" s="241"/>
      <c r="FB846" s="241"/>
      <c r="FC846" s="241"/>
      <c r="FD846" s="241"/>
      <c r="FE846" s="241"/>
      <c r="FF846" s="241"/>
      <c r="FG846" s="241"/>
      <c r="FH846" s="241"/>
      <c r="FI846" s="241"/>
      <c r="FJ846" s="241"/>
      <c r="FK846" s="241"/>
      <c r="FL846" s="241"/>
      <c r="FM846" s="241"/>
      <c r="FN846" s="241"/>
      <c r="FO846" s="241"/>
      <c r="FP846" s="241"/>
      <c r="FQ846" s="241"/>
      <c r="FR846" s="241"/>
      <c r="FS846" s="241"/>
      <c r="FT846" s="241"/>
      <c r="FU846" s="241"/>
      <c r="FV846" s="241"/>
      <c r="FW846" s="241"/>
      <c r="FX846" s="241"/>
      <c r="FY846" s="241"/>
      <c r="FZ846" s="241"/>
      <c r="GA846" s="241"/>
      <c r="GB846" s="241"/>
      <c r="GC846" s="241"/>
      <c r="GD846" s="241"/>
      <c r="GE846" s="241"/>
      <c r="GF846" s="241"/>
      <c r="GG846" s="241"/>
      <c r="GH846" s="241"/>
      <c r="GI846" s="241"/>
      <c r="GJ846" s="241"/>
      <c r="GK846" s="241"/>
      <c r="GL846" s="241"/>
      <c r="GM846" s="241"/>
      <c r="GN846" s="241"/>
      <c r="GO846" s="241"/>
      <c r="GP846" s="241"/>
      <c r="GQ846" s="241"/>
      <c r="GR846" s="241"/>
      <c r="GS846" s="241"/>
      <c r="GT846" s="241"/>
      <c r="GU846" s="241"/>
      <c r="GV846" s="241"/>
      <c r="GW846" s="241"/>
      <c r="GX846" s="241"/>
      <c r="GY846" s="241"/>
      <c r="GZ846" s="241"/>
      <c r="HA846" s="241"/>
      <c r="HB846" s="241"/>
      <c r="HC846" s="241"/>
      <c r="HD846" s="241"/>
      <c r="HE846" s="241"/>
      <c r="HF846" s="241"/>
    </row>
    <row r="847" spans="1:214" s="299" customFormat="1" ht="15" customHeight="1">
      <c r="A847" s="240"/>
      <c r="B847" s="241"/>
      <c r="C847" s="241"/>
      <c r="D847" s="241"/>
      <c r="E847" s="241"/>
      <c r="F847" s="241"/>
      <c r="G847" s="241"/>
      <c r="H847" s="241"/>
      <c r="I847" s="241"/>
      <c r="J847" s="241"/>
      <c r="K847" s="241"/>
      <c r="L847" s="241"/>
      <c r="M847" s="241"/>
      <c r="N847" s="241"/>
      <c r="O847" s="241"/>
      <c r="P847" s="241"/>
      <c r="Q847" s="241"/>
      <c r="R847" s="241"/>
      <c r="S847" s="241"/>
      <c r="T847" s="241"/>
      <c r="U847" s="241" t="s">
        <v>1026</v>
      </c>
      <c r="V847" s="241"/>
      <c r="W847" s="241"/>
      <c r="X847" s="241"/>
      <c r="Y847" s="241"/>
      <c r="Z847" s="241"/>
      <c r="AA847" s="241"/>
      <c r="AB847" s="241"/>
      <c r="AC847" s="241" t="s">
        <v>325</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c r="DD847" s="241"/>
      <c r="DE847" s="241"/>
      <c r="DF847" s="241"/>
      <c r="DG847" s="241"/>
      <c r="DH847" s="241"/>
      <c r="DI847" s="241"/>
      <c r="DJ847" s="241"/>
      <c r="DK847" s="241"/>
      <c r="DL847" s="241"/>
      <c r="DM847" s="241"/>
      <c r="DN847" s="241"/>
      <c r="DO847" s="241"/>
      <c r="DP847" s="241"/>
      <c r="DQ847" s="241"/>
      <c r="DR847" s="241"/>
      <c r="DS847" s="241"/>
      <c r="DT847" s="241"/>
      <c r="DU847" s="241"/>
      <c r="DV847" s="241"/>
      <c r="DW847" s="241"/>
      <c r="DX847" s="241"/>
      <c r="DY847" s="241"/>
      <c r="DZ847" s="241"/>
      <c r="EA847" s="241"/>
      <c r="EB847" s="241"/>
      <c r="EC847" s="241"/>
      <c r="ED847" s="241"/>
      <c r="EE847" s="241"/>
      <c r="EF847" s="241"/>
      <c r="EG847" s="241"/>
      <c r="EH847" s="241"/>
      <c r="EI847" s="241"/>
      <c r="EJ847" s="241"/>
      <c r="EK847" s="241"/>
      <c r="EL847" s="241"/>
      <c r="EM847" s="241"/>
      <c r="EN847" s="241"/>
      <c r="EO847" s="241"/>
      <c r="EP847" s="241"/>
      <c r="EQ847" s="241"/>
      <c r="ER847" s="241"/>
      <c r="ES847" s="241"/>
      <c r="ET847" s="241"/>
      <c r="EU847" s="241"/>
      <c r="EV847" s="241"/>
      <c r="EW847" s="241"/>
      <c r="EX847" s="241"/>
      <c r="EY847" s="241"/>
      <c r="EZ847" s="241"/>
      <c r="FA847" s="241"/>
      <c r="FB847" s="241"/>
      <c r="FC847" s="241"/>
      <c r="FD847" s="241"/>
      <c r="FE847" s="241"/>
      <c r="FF847" s="241"/>
      <c r="FG847" s="241"/>
      <c r="FH847" s="241"/>
      <c r="FI847" s="241"/>
      <c r="FJ847" s="241"/>
      <c r="FK847" s="241"/>
      <c r="FL847" s="241"/>
      <c r="FM847" s="241"/>
      <c r="FN847" s="241"/>
      <c r="FO847" s="241"/>
      <c r="FP847" s="241"/>
      <c r="FQ847" s="241"/>
      <c r="FR847" s="241"/>
      <c r="FS847" s="241"/>
      <c r="FT847" s="241"/>
      <c r="FU847" s="241"/>
      <c r="FV847" s="241"/>
      <c r="FW847" s="241"/>
      <c r="FX847" s="241"/>
      <c r="FY847" s="241"/>
      <c r="FZ847" s="241"/>
      <c r="GA847" s="241"/>
      <c r="GB847" s="241"/>
      <c r="GC847" s="241"/>
      <c r="GD847" s="241"/>
      <c r="GE847" s="241"/>
      <c r="GF847" s="241"/>
      <c r="GG847" s="241"/>
      <c r="GH847" s="241"/>
      <c r="GI847" s="241"/>
      <c r="GJ847" s="241"/>
      <c r="GK847" s="241"/>
      <c r="GL847" s="241"/>
      <c r="GM847" s="241"/>
      <c r="GN847" s="241"/>
      <c r="GO847" s="241"/>
      <c r="GP847" s="241"/>
      <c r="GQ847" s="241"/>
      <c r="GR847" s="241"/>
      <c r="GS847" s="241"/>
      <c r="GT847" s="241"/>
      <c r="GU847" s="241"/>
      <c r="GV847" s="241"/>
      <c r="GW847" s="241"/>
      <c r="GX847" s="241"/>
      <c r="GY847" s="241"/>
      <c r="GZ847" s="241"/>
      <c r="HA847" s="241"/>
      <c r="HB847" s="241"/>
      <c r="HC847" s="241"/>
      <c r="HD847" s="241"/>
      <c r="HE847" s="241"/>
      <c r="HF847" s="241"/>
    </row>
    <row r="848" spans="1:214" s="299" customFormat="1" ht="15" customHeight="1">
      <c r="A848" s="240"/>
      <c r="B848" s="241"/>
      <c r="C848" s="241"/>
      <c r="D848" s="241"/>
      <c r="E848" s="241"/>
      <c r="F848" s="241"/>
      <c r="G848" s="241"/>
      <c r="H848" s="241"/>
      <c r="I848" s="241"/>
      <c r="J848" s="241"/>
      <c r="K848" s="241"/>
      <c r="L848" s="241"/>
      <c r="M848" s="241"/>
      <c r="N848" s="241"/>
      <c r="O848" s="241"/>
      <c r="P848" s="241"/>
      <c r="Q848" s="241"/>
      <c r="R848" s="241"/>
      <c r="S848" s="241"/>
      <c r="T848" s="241"/>
      <c r="U848" s="241" t="s">
        <v>1027</v>
      </c>
      <c r="V848" s="241"/>
      <c r="W848" s="241"/>
      <c r="X848" s="241"/>
      <c r="Y848" s="241"/>
      <c r="Z848" s="241"/>
      <c r="AA848" s="241"/>
      <c r="AB848" s="241"/>
      <c r="AC848" s="241" t="s">
        <v>386</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c r="DD848" s="241"/>
      <c r="DE848" s="241"/>
      <c r="DF848" s="241"/>
      <c r="DG848" s="241"/>
      <c r="DH848" s="241"/>
      <c r="DI848" s="241"/>
      <c r="DJ848" s="241"/>
      <c r="DK848" s="241"/>
      <c r="DL848" s="241"/>
      <c r="DM848" s="241"/>
      <c r="DN848" s="241"/>
      <c r="DO848" s="241"/>
      <c r="DP848" s="241"/>
      <c r="DQ848" s="241"/>
      <c r="DR848" s="241"/>
      <c r="DS848" s="241"/>
      <c r="DT848" s="241"/>
      <c r="DU848" s="241"/>
      <c r="DV848" s="241"/>
      <c r="DW848" s="241"/>
      <c r="DX848" s="241"/>
      <c r="DY848" s="241"/>
      <c r="DZ848" s="241"/>
      <c r="EA848" s="241"/>
      <c r="EB848" s="241"/>
      <c r="EC848" s="241"/>
      <c r="ED848" s="241"/>
      <c r="EE848" s="241"/>
      <c r="EF848" s="241"/>
      <c r="EG848" s="241"/>
      <c r="EH848" s="241"/>
      <c r="EI848" s="241"/>
      <c r="EJ848" s="241"/>
      <c r="EK848" s="241"/>
      <c r="EL848" s="241"/>
      <c r="EM848" s="241"/>
      <c r="EN848" s="241"/>
      <c r="EO848" s="241"/>
      <c r="EP848" s="241"/>
      <c r="EQ848" s="241"/>
      <c r="ER848" s="241"/>
      <c r="ES848" s="241"/>
      <c r="ET848" s="241"/>
      <c r="EU848" s="241"/>
      <c r="EV848" s="241"/>
      <c r="EW848" s="241"/>
      <c r="EX848" s="241"/>
      <c r="EY848" s="241"/>
      <c r="EZ848" s="241"/>
      <c r="FA848" s="241"/>
      <c r="FB848" s="241"/>
      <c r="FC848" s="241"/>
      <c r="FD848" s="241"/>
      <c r="FE848" s="241"/>
      <c r="FF848" s="241"/>
      <c r="FG848" s="241"/>
      <c r="FH848" s="241"/>
      <c r="FI848" s="241"/>
      <c r="FJ848" s="241"/>
      <c r="FK848" s="241"/>
      <c r="FL848" s="241"/>
      <c r="FM848" s="241"/>
      <c r="FN848" s="241"/>
      <c r="FO848" s="241"/>
      <c r="FP848" s="241"/>
      <c r="FQ848" s="241"/>
      <c r="FR848" s="241"/>
      <c r="FS848" s="241"/>
      <c r="FT848" s="241"/>
      <c r="FU848" s="241"/>
      <c r="FV848" s="241"/>
      <c r="FW848" s="241"/>
      <c r="FX848" s="241"/>
      <c r="FY848" s="241"/>
      <c r="FZ848" s="241"/>
      <c r="GA848" s="241"/>
      <c r="GB848" s="241"/>
      <c r="GC848" s="241"/>
      <c r="GD848" s="241"/>
      <c r="GE848" s="241"/>
      <c r="GF848" s="241"/>
      <c r="GG848" s="241"/>
      <c r="GH848" s="241"/>
      <c r="GI848" s="241"/>
      <c r="GJ848" s="241"/>
      <c r="GK848" s="241"/>
      <c r="GL848" s="241"/>
      <c r="GM848" s="241"/>
      <c r="GN848" s="241"/>
      <c r="GO848" s="241"/>
      <c r="GP848" s="241"/>
      <c r="GQ848" s="241"/>
      <c r="GR848" s="241"/>
      <c r="GS848" s="241"/>
      <c r="GT848" s="241"/>
      <c r="GU848" s="241"/>
      <c r="GV848" s="241"/>
      <c r="GW848" s="241"/>
      <c r="GX848" s="241"/>
      <c r="GY848" s="241"/>
      <c r="GZ848" s="241"/>
      <c r="HA848" s="241"/>
      <c r="HB848" s="241"/>
      <c r="HC848" s="241"/>
      <c r="HD848" s="241"/>
      <c r="HE848" s="241"/>
      <c r="HF848" s="241"/>
    </row>
    <row r="849" spans="1:214" s="299" customFormat="1" ht="15" customHeight="1">
      <c r="A849" s="240"/>
      <c r="B849" s="241"/>
      <c r="C849" s="241"/>
      <c r="D849" s="241"/>
      <c r="E849" s="241"/>
      <c r="F849" s="241"/>
      <c r="G849" s="241"/>
      <c r="H849" s="241"/>
      <c r="I849" s="241"/>
      <c r="J849" s="241"/>
      <c r="K849" s="241"/>
      <c r="L849" s="241"/>
      <c r="M849" s="241"/>
      <c r="N849" s="241"/>
      <c r="O849" s="241"/>
      <c r="P849" s="241"/>
      <c r="Q849" s="241"/>
      <c r="R849" s="241"/>
      <c r="S849" s="241"/>
      <c r="T849" s="241"/>
      <c r="U849" s="241" t="s">
        <v>1028</v>
      </c>
      <c r="V849" s="241"/>
      <c r="W849" s="241"/>
      <c r="X849" s="241"/>
      <c r="Y849" s="241"/>
      <c r="Z849" s="241"/>
      <c r="AA849" s="241"/>
      <c r="AB849" s="241"/>
      <c r="AC849" s="241" t="s">
        <v>386</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c r="DD849" s="241"/>
      <c r="DE849" s="241"/>
      <c r="DF849" s="241"/>
      <c r="DG849" s="241"/>
      <c r="DH849" s="241"/>
      <c r="DI849" s="241"/>
      <c r="DJ849" s="241"/>
      <c r="DK849" s="241"/>
      <c r="DL849" s="241"/>
      <c r="DM849" s="241"/>
      <c r="DN849" s="241"/>
      <c r="DO849" s="241"/>
      <c r="DP849" s="241"/>
      <c r="DQ849" s="241"/>
      <c r="DR849" s="241"/>
      <c r="DS849" s="241"/>
      <c r="DT849" s="241"/>
      <c r="DU849" s="241"/>
      <c r="DV849" s="241"/>
      <c r="DW849" s="241"/>
      <c r="DX849" s="241"/>
      <c r="DY849" s="241"/>
      <c r="DZ849" s="241"/>
      <c r="EA849" s="241"/>
      <c r="EB849" s="241"/>
      <c r="EC849" s="241"/>
      <c r="ED849" s="241"/>
      <c r="EE849" s="241"/>
      <c r="EF849" s="241"/>
      <c r="EG849" s="241"/>
      <c r="EH849" s="241"/>
      <c r="EI849" s="241"/>
      <c r="EJ849" s="241"/>
      <c r="EK849" s="241"/>
      <c r="EL849" s="241"/>
      <c r="EM849" s="241"/>
      <c r="EN849" s="241"/>
      <c r="EO849" s="241"/>
      <c r="EP849" s="241"/>
      <c r="EQ849" s="241"/>
      <c r="ER849" s="241"/>
      <c r="ES849" s="241"/>
      <c r="ET849" s="241"/>
      <c r="EU849" s="241"/>
      <c r="EV849" s="241"/>
      <c r="EW849" s="241"/>
      <c r="EX849" s="241"/>
      <c r="EY849" s="241"/>
      <c r="EZ849" s="241"/>
      <c r="FA849" s="241"/>
      <c r="FB849" s="241"/>
      <c r="FC849" s="241"/>
      <c r="FD849" s="241"/>
      <c r="FE849" s="241"/>
      <c r="FF849" s="241"/>
      <c r="FG849" s="241"/>
      <c r="FH849" s="241"/>
      <c r="FI849" s="241"/>
      <c r="FJ849" s="241"/>
      <c r="FK849" s="241"/>
      <c r="FL849" s="241"/>
      <c r="FM849" s="241"/>
      <c r="FN849" s="241"/>
      <c r="FO849" s="241"/>
      <c r="FP849" s="241"/>
      <c r="FQ849" s="241"/>
      <c r="FR849" s="241"/>
      <c r="FS849" s="241"/>
      <c r="FT849" s="241"/>
      <c r="FU849" s="241"/>
      <c r="FV849" s="241"/>
      <c r="FW849" s="241"/>
      <c r="FX849" s="241"/>
      <c r="FY849" s="241"/>
      <c r="FZ849" s="241"/>
      <c r="GA849" s="241"/>
      <c r="GB849" s="241"/>
      <c r="GC849" s="241"/>
      <c r="GD849" s="241"/>
      <c r="GE849" s="241"/>
      <c r="GF849" s="241"/>
      <c r="GG849" s="241"/>
      <c r="GH849" s="241"/>
      <c r="GI849" s="241"/>
      <c r="GJ849" s="241"/>
      <c r="GK849" s="241"/>
      <c r="GL849" s="241"/>
      <c r="GM849" s="241"/>
      <c r="GN849" s="241"/>
      <c r="GO849" s="241"/>
      <c r="GP849" s="241"/>
      <c r="GQ849" s="241"/>
      <c r="GR849" s="241"/>
      <c r="GS849" s="241"/>
      <c r="GT849" s="241"/>
      <c r="GU849" s="241"/>
      <c r="GV849" s="241"/>
      <c r="GW849" s="241"/>
      <c r="GX849" s="241"/>
      <c r="GY849" s="241"/>
      <c r="GZ849" s="241"/>
      <c r="HA849" s="241"/>
      <c r="HB849" s="241"/>
      <c r="HC849" s="241"/>
      <c r="HD849" s="241"/>
      <c r="HE849" s="241"/>
      <c r="HF849" s="241"/>
    </row>
    <row r="850" spans="1:214" s="299" customFormat="1" ht="15" customHeight="1">
      <c r="A850" s="240"/>
      <c r="B850" s="241"/>
      <c r="C850" s="241"/>
      <c r="D850" s="241"/>
      <c r="E850" s="241"/>
      <c r="F850" s="241"/>
      <c r="G850" s="241"/>
      <c r="H850" s="241"/>
      <c r="I850" s="241"/>
      <c r="J850" s="241"/>
      <c r="K850" s="241"/>
      <c r="L850" s="241"/>
      <c r="M850" s="241"/>
      <c r="N850" s="241"/>
      <c r="O850" s="241"/>
      <c r="P850" s="241"/>
      <c r="Q850" s="241"/>
      <c r="R850" s="241"/>
      <c r="S850" s="241"/>
      <c r="T850" s="241"/>
      <c r="U850" s="241" t="s">
        <v>1029</v>
      </c>
      <c r="V850" s="241"/>
      <c r="W850" s="241"/>
      <c r="X850" s="241"/>
      <c r="Y850" s="241"/>
      <c r="Z850" s="241"/>
      <c r="AA850" s="241"/>
      <c r="AB850" s="241"/>
      <c r="AC850" s="241" t="s">
        <v>325</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c r="DD850" s="241"/>
      <c r="DE850" s="241"/>
      <c r="DF850" s="241"/>
      <c r="DG850" s="241"/>
      <c r="DH850" s="241"/>
      <c r="DI850" s="241"/>
      <c r="DJ850" s="241"/>
      <c r="DK850" s="241"/>
      <c r="DL850" s="241"/>
      <c r="DM850" s="241"/>
      <c r="DN850" s="241"/>
      <c r="DO850" s="241"/>
      <c r="DP850" s="241"/>
      <c r="DQ850" s="241"/>
      <c r="DR850" s="241"/>
      <c r="DS850" s="241"/>
      <c r="DT850" s="241"/>
      <c r="DU850" s="241"/>
      <c r="DV850" s="241"/>
      <c r="DW850" s="241"/>
      <c r="DX850" s="241"/>
      <c r="DY850" s="241"/>
      <c r="DZ850" s="241"/>
      <c r="EA850" s="241"/>
      <c r="EB850" s="241"/>
      <c r="EC850" s="241"/>
      <c r="ED850" s="241"/>
      <c r="EE850" s="241"/>
      <c r="EF850" s="241"/>
      <c r="EG850" s="241"/>
      <c r="EH850" s="241"/>
      <c r="EI850" s="241"/>
      <c r="EJ850" s="241"/>
      <c r="EK850" s="241"/>
      <c r="EL850" s="241"/>
      <c r="EM850" s="241"/>
      <c r="EN850" s="241"/>
      <c r="EO850" s="241"/>
      <c r="EP850" s="241"/>
      <c r="EQ850" s="241"/>
      <c r="ER850" s="241"/>
      <c r="ES850" s="241"/>
      <c r="ET850" s="241"/>
      <c r="EU850" s="241"/>
      <c r="EV850" s="241"/>
      <c r="EW850" s="241"/>
      <c r="EX850" s="241"/>
      <c r="EY850" s="241"/>
      <c r="EZ850" s="241"/>
      <c r="FA850" s="241"/>
      <c r="FB850" s="241"/>
      <c r="FC850" s="241"/>
      <c r="FD850" s="241"/>
      <c r="FE850" s="241"/>
      <c r="FF850" s="241"/>
      <c r="FG850" s="241"/>
      <c r="FH850" s="241"/>
      <c r="FI850" s="241"/>
      <c r="FJ850" s="241"/>
      <c r="FK850" s="241"/>
      <c r="FL850" s="241"/>
      <c r="FM850" s="241"/>
      <c r="FN850" s="241"/>
      <c r="FO850" s="241"/>
      <c r="FP850" s="241"/>
      <c r="FQ850" s="241"/>
      <c r="FR850" s="241"/>
      <c r="FS850" s="241"/>
      <c r="FT850" s="241"/>
      <c r="FU850" s="241"/>
      <c r="FV850" s="241"/>
      <c r="FW850" s="241"/>
      <c r="FX850" s="241"/>
      <c r="FY850" s="241"/>
      <c r="FZ850" s="241"/>
      <c r="GA850" s="241"/>
      <c r="GB850" s="241"/>
      <c r="GC850" s="241"/>
      <c r="GD850" s="241"/>
      <c r="GE850" s="241"/>
      <c r="GF850" s="241"/>
      <c r="GG850" s="241"/>
      <c r="GH850" s="241"/>
      <c r="GI850" s="241"/>
      <c r="GJ850" s="241"/>
      <c r="GK850" s="241"/>
      <c r="GL850" s="241"/>
      <c r="GM850" s="241"/>
      <c r="GN850" s="241"/>
      <c r="GO850" s="241"/>
      <c r="GP850" s="241"/>
      <c r="GQ850" s="241"/>
      <c r="GR850" s="241"/>
      <c r="GS850" s="241"/>
      <c r="GT850" s="241"/>
      <c r="GU850" s="241"/>
      <c r="GV850" s="241"/>
      <c r="GW850" s="241"/>
      <c r="GX850" s="241"/>
      <c r="GY850" s="241"/>
      <c r="GZ850" s="241"/>
      <c r="HA850" s="241"/>
      <c r="HB850" s="241"/>
      <c r="HC850" s="241"/>
      <c r="HD850" s="241"/>
      <c r="HE850" s="241"/>
      <c r="HF850" s="241"/>
    </row>
    <row r="851" spans="1:214" s="299" customFormat="1" ht="15" customHeight="1">
      <c r="A851" s="240"/>
      <c r="B851" s="241"/>
      <c r="C851" s="241"/>
      <c r="D851" s="241"/>
      <c r="E851" s="241"/>
      <c r="F851" s="241"/>
      <c r="G851" s="241"/>
      <c r="H851" s="241"/>
      <c r="I851" s="241"/>
      <c r="J851" s="241"/>
      <c r="K851" s="241"/>
      <c r="L851" s="241"/>
      <c r="M851" s="241"/>
      <c r="N851" s="241"/>
      <c r="O851" s="241"/>
      <c r="P851" s="241"/>
      <c r="Q851" s="241"/>
      <c r="R851" s="241"/>
      <c r="S851" s="241"/>
      <c r="T851" s="241"/>
      <c r="U851" s="241" t="s">
        <v>1030</v>
      </c>
      <c r="V851" s="241"/>
      <c r="W851" s="241"/>
      <c r="X851" s="241"/>
      <c r="Y851" s="241"/>
      <c r="Z851" s="241"/>
      <c r="AA851" s="241"/>
      <c r="AB851" s="241"/>
      <c r="AC851" s="241" t="s">
        <v>313</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c r="DD851" s="241"/>
      <c r="DE851" s="241"/>
      <c r="DF851" s="241"/>
      <c r="DG851" s="241"/>
      <c r="DH851" s="241"/>
      <c r="DI851" s="241"/>
      <c r="DJ851" s="241"/>
      <c r="DK851" s="241"/>
      <c r="DL851" s="241"/>
      <c r="DM851" s="241"/>
      <c r="DN851" s="241"/>
      <c r="DO851" s="241"/>
      <c r="DP851" s="241"/>
      <c r="DQ851" s="241"/>
      <c r="DR851" s="241"/>
      <c r="DS851" s="241"/>
      <c r="DT851" s="241"/>
      <c r="DU851" s="241"/>
      <c r="DV851" s="241"/>
      <c r="DW851" s="241"/>
      <c r="DX851" s="241"/>
      <c r="DY851" s="241"/>
      <c r="DZ851" s="241"/>
      <c r="EA851" s="241"/>
      <c r="EB851" s="241"/>
      <c r="EC851" s="241"/>
      <c r="ED851" s="241"/>
      <c r="EE851" s="241"/>
      <c r="EF851" s="241"/>
      <c r="EG851" s="241"/>
      <c r="EH851" s="241"/>
      <c r="EI851" s="241"/>
      <c r="EJ851" s="241"/>
      <c r="EK851" s="241"/>
      <c r="EL851" s="241"/>
      <c r="EM851" s="241"/>
      <c r="EN851" s="241"/>
      <c r="EO851" s="241"/>
      <c r="EP851" s="241"/>
      <c r="EQ851" s="241"/>
      <c r="ER851" s="241"/>
      <c r="ES851" s="241"/>
      <c r="ET851" s="241"/>
      <c r="EU851" s="241"/>
      <c r="EV851" s="241"/>
      <c r="EW851" s="241"/>
      <c r="EX851" s="241"/>
      <c r="EY851" s="241"/>
      <c r="EZ851" s="241"/>
      <c r="FA851" s="241"/>
      <c r="FB851" s="241"/>
      <c r="FC851" s="241"/>
      <c r="FD851" s="241"/>
      <c r="FE851" s="241"/>
      <c r="FF851" s="241"/>
      <c r="FG851" s="241"/>
      <c r="FH851" s="241"/>
      <c r="FI851" s="241"/>
      <c r="FJ851" s="241"/>
      <c r="FK851" s="241"/>
      <c r="FL851" s="241"/>
      <c r="FM851" s="241"/>
      <c r="FN851" s="241"/>
      <c r="FO851" s="241"/>
      <c r="FP851" s="241"/>
      <c r="FQ851" s="241"/>
      <c r="FR851" s="241"/>
      <c r="FS851" s="241"/>
      <c r="FT851" s="241"/>
      <c r="FU851" s="241"/>
      <c r="FV851" s="241"/>
      <c r="FW851" s="241"/>
      <c r="FX851" s="241"/>
      <c r="FY851" s="241"/>
      <c r="FZ851" s="241"/>
      <c r="GA851" s="241"/>
      <c r="GB851" s="241"/>
      <c r="GC851" s="241"/>
      <c r="GD851" s="241"/>
      <c r="GE851" s="241"/>
      <c r="GF851" s="241"/>
      <c r="GG851" s="241"/>
      <c r="GH851" s="241"/>
      <c r="GI851" s="241"/>
      <c r="GJ851" s="241"/>
      <c r="GK851" s="241"/>
      <c r="GL851" s="241"/>
      <c r="GM851" s="241"/>
      <c r="GN851" s="241"/>
      <c r="GO851" s="241"/>
      <c r="GP851" s="241"/>
      <c r="GQ851" s="241"/>
      <c r="GR851" s="241"/>
      <c r="GS851" s="241"/>
      <c r="GT851" s="241"/>
      <c r="GU851" s="241"/>
      <c r="GV851" s="241"/>
      <c r="GW851" s="241"/>
      <c r="GX851" s="241"/>
      <c r="GY851" s="241"/>
      <c r="GZ851" s="241"/>
      <c r="HA851" s="241"/>
      <c r="HB851" s="241"/>
      <c r="HC851" s="241"/>
      <c r="HD851" s="241"/>
      <c r="HE851" s="241"/>
      <c r="HF851" s="241"/>
    </row>
    <row r="852" spans="1:214" s="299" customFormat="1" ht="15" customHeight="1">
      <c r="A852" s="240"/>
      <c r="B852" s="241"/>
      <c r="C852" s="241"/>
      <c r="D852" s="241"/>
      <c r="E852" s="241"/>
      <c r="F852" s="241"/>
      <c r="G852" s="241"/>
      <c r="H852" s="241"/>
      <c r="I852" s="241"/>
      <c r="J852" s="241"/>
      <c r="K852" s="241"/>
      <c r="L852" s="241"/>
      <c r="M852" s="241"/>
      <c r="N852" s="241"/>
      <c r="O852" s="241"/>
      <c r="P852" s="241"/>
      <c r="Q852" s="241"/>
      <c r="R852" s="241"/>
      <c r="S852" s="241"/>
      <c r="T852" s="241"/>
      <c r="U852" s="241" t="s">
        <v>1031</v>
      </c>
      <c r="V852" s="241"/>
      <c r="W852" s="241"/>
      <c r="X852" s="241"/>
      <c r="Y852" s="241"/>
      <c r="Z852" s="241"/>
      <c r="AA852" s="241"/>
      <c r="AB852" s="241"/>
      <c r="AC852" s="241" t="s">
        <v>316</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c r="DD852" s="241"/>
      <c r="DE852" s="241"/>
      <c r="DF852" s="241"/>
      <c r="DG852" s="241"/>
      <c r="DH852" s="241"/>
      <c r="DI852" s="241"/>
      <c r="DJ852" s="241"/>
      <c r="DK852" s="241"/>
      <c r="DL852" s="241"/>
      <c r="DM852" s="241"/>
      <c r="DN852" s="241"/>
      <c r="DO852" s="241"/>
      <c r="DP852" s="241"/>
      <c r="DQ852" s="241"/>
      <c r="DR852" s="241"/>
      <c r="DS852" s="241"/>
      <c r="DT852" s="241"/>
      <c r="DU852" s="241"/>
      <c r="DV852" s="241"/>
      <c r="DW852" s="241"/>
      <c r="DX852" s="241"/>
      <c r="DY852" s="241"/>
      <c r="DZ852" s="241"/>
      <c r="EA852" s="241"/>
      <c r="EB852" s="241"/>
      <c r="EC852" s="241"/>
      <c r="ED852" s="241"/>
      <c r="EE852" s="241"/>
      <c r="EF852" s="241"/>
      <c r="EG852" s="241"/>
      <c r="EH852" s="241"/>
      <c r="EI852" s="241"/>
      <c r="EJ852" s="241"/>
      <c r="EK852" s="241"/>
      <c r="EL852" s="241"/>
      <c r="EM852" s="241"/>
      <c r="EN852" s="241"/>
      <c r="EO852" s="241"/>
      <c r="EP852" s="241"/>
      <c r="EQ852" s="241"/>
      <c r="ER852" s="241"/>
      <c r="ES852" s="241"/>
      <c r="ET852" s="241"/>
      <c r="EU852" s="241"/>
      <c r="EV852" s="241"/>
      <c r="EW852" s="241"/>
      <c r="EX852" s="241"/>
      <c r="EY852" s="241"/>
      <c r="EZ852" s="241"/>
      <c r="FA852" s="241"/>
      <c r="FB852" s="241"/>
      <c r="FC852" s="241"/>
      <c r="FD852" s="241"/>
      <c r="FE852" s="241"/>
      <c r="FF852" s="241"/>
      <c r="FG852" s="241"/>
      <c r="FH852" s="241"/>
      <c r="FI852" s="241"/>
      <c r="FJ852" s="241"/>
      <c r="FK852" s="241"/>
      <c r="FL852" s="241"/>
      <c r="FM852" s="241"/>
      <c r="FN852" s="241"/>
      <c r="FO852" s="241"/>
      <c r="FP852" s="241"/>
      <c r="FQ852" s="241"/>
      <c r="FR852" s="241"/>
      <c r="FS852" s="241"/>
      <c r="FT852" s="241"/>
      <c r="FU852" s="241"/>
      <c r="FV852" s="241"/>
      <c r="FW852" s="241"/>
      <c r="FX852" s="241"/>
      <c r="FY852" s="241"/>
      <c r="FZ852" s="241"/>
      <c r="GA852" s="241"/>
      <c r="GB852" s="241"/>
      <c r="GC852" s="241"/>
      <c r="GD852" s="241"/>
      <c r="GE852" s="241"/>
      <c r="GF852" s="241"/>
      <c r="GG852" s="241"/>
      <c r="GH852" s="241"/>
      <c r="GI852" s="241"/>
      <c r="GJ852" s="241"/>
      <c r="GK852" s="241"/>
      <c r="GL852" s="241"/>
      <c r="GM852" s="241"/>
      <c r="GN852" s="241"/>
      <c r="GO852" s="241"/>
      <c r="GP852" s="241"/>
      <c r="GQ852" s="241"/>
      <c r="GR852" s="241"/>
      <c r="GS852" s="241"/>
      <c r="GT852" s="241"/>
      <c r="GU852" s="241"/>
      <c r="GV852" s="241"/>
      <c r="GW852" s="241"/>
      <c r="GX852" s="241"/>
      <c r="GY852" s="241"/>
      <c r="GZ852" s="241"/>
      <c r="HA852" s="241"/>
      <c r="HB852" s="241"/>
      <c r="HC852" s="241"/>
      <c r="HD852" s="241"/>
      <c r="HE852" s="241"/>
      <c r="HF852" s="241"/>
    </row>
    <row r="853" spans="1:214" s="299" customFormat="1" ht="15" customHeight="1">
      <c r="A853" s="240"/>
      <c r="B853" s="241"/>
      <c r="C853" s="241"/>
      <c r="D853" s="241"/>
      <c r="E853" s="241"/>
      <c r="F853" s="241"/>
      <c r="G853" s="241"/>
      <c r="H853" s="241"/>
      <c r="I853" s="241"/>
      <c r="J853" s="241"/>
      <c r="K853" s="241"/>
      <c r="L853" s="241"/>
      <c r="M853" s="241"/>
      <c r="N853" s="241"/>
      <c r="O853" s="241"/>
      <c r="P853" s="241"/>
      <c r="Q853" s="241"/>
      <c r="R853" s="241"/>
      <c r="S853" s="241"/>
      <c r="T853" s="241"/>
      <c r="U853" s="241" t="s">
        <v>1032</v>
      </c>
      <c r="V853" s="241"/>
      <c r="W853" s="241"/>
      <c r="X853" s="241"/>
      <c r="Y853" s="241"/>
      <c r="Z853" s="241"/>
      <c r="AA853" s="241"/>
      <c r="AB853" s="241"/>
      <c r="AC853" s="241" t="s">
        <v>316</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c r="DD853" s="241"/>
      <c r="DE853" s="241"/>
      <c r="DF853" s="241"/>
      <c r="DG853" s="241"/>
      <c r="DH853" s="241"/>
      <c r="DI853" s="241"/>
      <c r="DJ853" s="241"/>
      <c r="DK853" s="241"/>
      <c r="DL853" s="241"/>
      <c r="DM853" s="241"/>
      <c r="DN853" s="241"/>
      <c r="DO853" s="241"/>
      <c r="DP853" s="241"/>
      <c r="DQ853" s="241"/>
      <c r="DR853" s="241"/>
      <c r="DS853" s="241"/>
      <c r="DT853" s="241"/>
      <c r="DU853" s="241"/>
      <c r="DV853" s="241"/>
      <c r="DW853" s="241"/>
      <c r="DX853" s="241"/>
      <c r="DY853" s="241"/>
      <c r="DZ853" s="241"/>
      <c r="EA853" s="241"/>
      <c r="EB853" s="241"/>
      <c r="EC853" s="241"/>
      <c r="ED853" s="241"/>
      <c r="EE853" s="241"/>
      <c r="EF853" s="241"/>
      <c r="EG853" s="241"/>
      <c r="EH853" s="241"/>
      <c r="EI853" s="241"/>
      <c r="EJ853" s="241"/>
      <c r="EK853" s="241"/>
      <c r="EL853" s="241"/>
      <c r="EM853" s="241"/>
      <c r="EN853" s="241"/>
      <c r="EO853" s="241"/>
      <c r="EP853" s="241"/>
      <c r="EQ853" s="241"/>
      <c r="ER853" s="241"/>
      <c r="ES853" s="241"/>
      <c r="ET853" s="241"/>
      <c r="EU853" s="241"/>
      <c r="EV853" s="241"/>
      <c r="EW853" s="241"/>
      <c r="EX853" s="241"/>
      <c r="EY853" s="241"/>
      <c r="EZ853" s="241"/>
      <c r="FA853" s="241"/>
      <c r="FB853" s="241"/>
      <c r="FC853" s="241"/>
      <c r="FD853" s="241"/>
      <c r="FE853" s="241"/>
      <c r="FF853" s="241"/>
      <c r="FG853" s="241"/>
      <c r="FH853" s="241"/>
      <c r="FI853" s="241"/>
      <c r="FJ853" s="241"/>
      <c r="FK853" s="241"/>
      <c r="FL853" s="241"/>
      <c r="FM853" s="241"/>
      <c r="FN853" s="241"/>
      <c r="FO853" s="241"/>
      <c r="FP853" s="241"/>
      <c r="FQ853" s="241"/>
      <c r="FR853" s="241"/>
      <c r="FS853" s="241"/>
      <c r="FT853" s="241"/>
      <c r="FU853" s="241"/>
      <c r="FV853" s="241"/>
      <c r="FW853" s="241"/>
      <c r="FX853" s="241"/>
      <c r="FY853" s="241"/>
      <c r="FZ853" s="241"/>
      <c r="GA853" s="241"/>
      <c r="GB853" s="241"/>
      <c r="GC853" s="241"/>
      <c r="GD853" s="241"/>
      <c r="GE853" s="241"/>
      <c r="GF853" s="241"/>
      <c r="GG853" s="241"/>
      <c r="GH853" s="241"/>
      <c r="GI853" s="241"/>
      <c r="GJ853" s="241"/>
      <c r="GK853" s="241"/>
      <c r="GL853" s="241"/>
      <c r="GM853" s="241"/>
      <c r="GN853" s="241"/>
      <c r="GO853" s="241"/>
      <c r="GP853" s="241"/>
      <c r="GQ853" s="241"/>
      <c r="GR853" s="241"/>
      <c r="GS853" s="241"/>
      <c r="GT853" s="241"/>
      <c r="GU853" s="241"/>
      <c r="GV853" s="241"/>
      <c r="GW853" s="241"/>
      <c r="GX853" s="241"/>
      <c r="GY853" s="241"/>
      <c r="GZ853" s="241"/>
      <c r="HA853" s="241"/>
      <c r="HB853" s="241"/>
      <c r="HC853" s="241"/>
      <c r="HD853" s="241"/>
      <c r="HE853" s="241"/>
      <c r="HF853" s="241"/>
    </row>
    <row r="854" spans="1:214" s="299" customFormat="1" ht="15" customHeight="1">
      <c r="A854" s="240"/>
      <c r="B854" s="241"/>
      <c r="C854" s="241"/>
      <c r="D854" s="241"/>
      <c r="E854" s="241"/>
      <c r="F854" s="241"/>
      <c r="G854" s="241"/>
      <c r="H854" s="241"/>
      <c r="I854" s="241"/>
      <c r="J854" s="241"/>
      <c r="K854" s="241"/>
      <c r="L854" s="241"/>
      <c r="M854" s="241"/>
      <c r="N854" s="241"/>
      <c r="O854" s="241"/>
      <c r="P854" s="241"/>
      <c r="Q854" s="241"/>
      <c r="R854" s="241"/>
      <c r="S854" s="241"/>
      <c r="T854" s="241"/>
      <c r="U854" s="241" t="s">
        <v>1033</v>
      </c>
      <c r="V854" s="241"/>
      <c r="W854" s="241"/>
      <c r="X854" s="241"/>
      <c r="Y854" s="241"/>
      <c r="Z854" s="241"/>
      <c r="AA854" s="241"/>
      <c r="AB854" s="241"/>
      <c r="AC854" s="241" t="s">
        <v>386</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c r="DD854" s="241"/>
      <c r="DE854" s="241"/>
      <c r="DF854" s="241"/>
      <c r="DG854" s="241"/>
      <c r="DH854" s="241"/>
      <c r="DI854" s="241"/>
      <c r="DJ854" s="241"/>
      <c r="DK854" s="241"/>
      <c r="DL854" s="241"/>
      <c r="DM854" s="241"/>
      <c r="DN854" s="241"/>
      <c r="DO854" s="241"/>
      <c r="DP854" s="241"/>
      <c r="DQ854" s="241"/>
      <c r="DR854" s="241"/>
      <c r="DS854" s="241"/>
      <c r="DT854" s="241"/>
      <c r="DU854" s="241"/>
      <c r="DV854" s="241"/>
      <c r="DW854" s="241"/>
      <c r="DX854" s="241"/>
      <c r="DY854" s="241"/>
      <c r="DZ854" s="241"/>
      <c r="EA854" s="241"/>
      <c r="EB854" s="241"/>
      <c r="EC854" s="241"/>
      <c r="ED854" s="241"/>
      <c r="EE854" s="241"/>
      <c r="EF854" s="241"/>
      <c r="EG854" s="241"/>
      <c r="EH854" s="241"/>
      <c r="EI854" s="241"/>
      <c r="EJ854" s="241"/>
      <c r="EK854" s="241"/>
      <c r="EL854" s="241"/>
      <c r="EM854" s="241"/>
      <c r="EN854" s="241"/>
      <c r="EO854" s="241"/>
      <c r="EP854" s="241"/>
      <c r="EQ854" s="241"/>
      <c r="ER854" s="241"/>
      <c r="ES854" s="241"/>
      <c r="ET854" s="241"/>
      <c r="EU854" s="241"/>
      <c r="EV854" s="241"/>
      <c r="EW854" s="241"/>
      <c r="EX854" s="241"/>
      <c r="EY854" s="241"/>
      <c r="EZ854" s="241"/>
      <c r="FA854" s="241"/>
      <c r="FB854" s="241"/>
      <c r="FC854" s="241"/>
      <c r="FD854" s="241"/>
      <c r="FE854" s="241"/>
      <c r="FF854" s="241"/>
      <c r="FG854" s="241"/>
      <c r="FH854" s="241"/>
      <c r="FI854" s="241"/>
      <c r="FJ854" s="241"/>
      <c r="FK854" s="241"/>
      <c r="FL854" s="241"/>
      <c r="FM854" s="241"/>
      <c r="FN854" s="241"/>
      <c r="FO854" s="241"/>
      <c r="FP854" s="241"/>
      <c r="FQ854" s="241"/>
      <c r="FR854" s="241"/>
      <c r="FS854" s="241"/>
      <c r="FT854" s="241"/>
      <c r="FU854" s="241"/>
      <c r="FV854" s="241"/>
      <c r="FW854" s="241"/>
      <c r="FX854" s="241"/>
      <c r="FY854" s="241"/>
      <c r="FZ854" s="241"/>
      <c r="GA854" s="241"/>
      <c r="GB854" s="241"/>
      <c r="GC854" s="241"/>
      <c r="GD854" s="241"/>
      <c r="GE854" s="241"/>
      <c r="GF854" s="241"/>
      <c r="GG854" s="241"/>
      <c r="GH854" s="241"/>
      <c r="GI854" s="241"/>
      <c r="GJ854" s="241"/>
      <c r="GK854" s="241"/>
      <c r="GL854" s="241"/>
      <c r="GM854" s="241"/>
      <c r="GN854" s="241"/>
      <c r="GO854" s="241"/>
      <c r="GP854" s="241"/>
      <c r="GQ854" s="241"/>
      <c r="GR854" s="241"/>
      <c r="GS854" s="241"/>
      <c r="GT854" s="241"/>
      <c r="GU854" s="241"/>
      <c r="GV854" s="241"/>
      <c r="GW854" s="241"/>
      <c r="GX854" s="241"/>
      <c r="GY854" s="241"/>
      <c r="GZ854" s="241"/>
      <c r="HA854" s="241"/>
      <c r="HB854" s="241"/>
      <c r="HC854" s="241"/>
      <c r="HD854" s="241"/>
      <c r="HE854" s="241"/>
      <c r="HF854" s="241"/>
    </row>
    <row r="855" spans="1:214" s="299" customFormat="1" ht="15" customHeight="1">
      <c r="A855" s="240"/>
      <c r="B855" s="241"/>
      <c r="C855" s="241"/>
      <c r="D855" s="241"/>
      <c r="E855" s="241"/>
      <c r="F855" s="241"/>
      <c r="G855" s="241"/>
      <c r="H855" s="241"/>
      <c r="I855" s="241"/>
      <c r="J855" s="241"/>
      <c r="K855" s="241"/>
      <c r="L855" s="241"/>
      <c r="M855" s="241"/>
      <c r="N855" s="241"/>
      <c r="O855" s="241"/>
      <c r="P855" s="241"/>
      <c r="Q855" s="241"/>
      <c r="R855" s="241"/>
      <c r="S855" s="241"/>
      <c r="T855" s="241"/>
      <c r="U855" s="241" t="s">
        <v>1034</v>
      </c>
      <c r="V855" s="241"/>
      <c r="W855" s="241"/>
      <c r="X855" s="241"/>
      <c r="Y855" s="241"/>
      <c r="Z855" s="241"/>
      <c r="AA855" s="241"/>
      <c r="AB855" s="241"/>
      <c r="AC855" s="241" t="s">
        <v>386</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c r="DD855" s="241"/>
      <c r="DE855" s="241"/>
      <c r="DF855" s="241"/>
      <c r="DG855" s="241"/>
      <c r="DH855" s="241"/>
      <c r="DI855" s="241"/>
      <c r="DJ855" s="241"/>
      <c r="DK855" s="241"/>
      <c r="DL855" s="241"/>
      <c r="DM855" s="241"/>
      <c r="DN855" s="241"/>
      <c r="DO855" s="241"/>
      <c r="DP855" s="241"/>
      <c r="DQ855" s="241"/>
      <c r="DR855" s="241"/>
      <c r="DS855" s="241"/>
      <c r="DT855" s="241"/>
      <c r="DU855" s="241"/>
      <c r="DV855" s="241"/>
      <c r="DW855" s="241"/>
      <c r="DX855" s="241"/>
      <c r="DY855" s="241"/>
      <c r="DZ855" s="241"/>
      <c r="EA855" s="241"/>
      <c r="EB855" s="241"/>
      <c r="EC855" s="241"/>
      <c r="ED855" s="241"/>
      <c r="EE855" s="241"/>
      <c r="EF855" s="241"/>
      <c r="EG855" s="241"/>
      <c r="EH855" s="241"/>
      <c r="EI855" s="241"/>
      <c r="EJ855" s="241"/>
      <c r="EK855" s="241"/>
      <c r="EL855" s="241"/>
      <c r="EM855" s="241"/>
      <c r="EN855" s="241"/>
      <c r="EO855" s="241"/>
      <c r="EP855" s="241"/>
      <c r="EQ855" s="241"/>
      <c r="ER855" s="241"/>
      <c r="ES855" s="241"/>
      <c r="ET855" s="241"/>
      <c r="EU855" s="241"/>
      <c r="EV855" s="241"/>
      <c r="EW855" s="241"/>
      <c r="EX855" s="241"/>
      <c r="EY855" s="241"/>
      <c r="EZ855" s="241"/>
      <c r="FA855" s="241"/>
      <c r="FB855" s="241"/>
      <c r="FC855" s="241"/>
      <c r="FD855" s="241"/>
      <c r="FE855" s="241"/>
      <c r="FF855" s="241"/>
      <c r="FG855" s="241"/>
      <c r="FH855" s="241"/>
      <c r="FI855" s="241"/>
      <c r="FJ855" s="241"/>
      <c r="FK855" s="241"/>
      <c r="FL855" s="241"/>
      <c r="FM855" s="241"/>
      <c r="FN855" s="241"/>
      <c r="FO855" s="241"/>
      <c r="FP855" s="241"/>
      <c r="FQ855" s="241"/>
      <c r="FR855" s="241"/>
      <c r="FS855" s="241"/>
      <c r="FT855" s="241"/>
      <c r="FU855" s="241"/>
      <c r="FV855" s="241"/>
      <c r="FW855" s="241"/>
      <c r="FX855" s="241"/>
      <c r="FY855" s="241"/>
      <c r="FZ855" s="241"/>
      <c r="GA855" s="241"/>
      <c r="GB855" s="241"/>
      <c r="GC855" s="241"/>
      <c r="GD855" s="241"/>
      <c r="GE855" s="241"/>
      <c r="GF855" s="241"/>
      <c r="GG855" s="241"/>
      <c r="GH855" s="241"/>
      <c r="GI855" s="241"/>
      <c r="GJ855" s="241"/>
      <c r="GK855" s="241"/>
      <c r="GL855" s="241"/>
      <c r="GM855" s="241"/>
      <c r="GN855" s="241"/>
      <c r="GO855" s="241"/>
      <c r="GP855" s="241"/>
      <c r="GQ855" s="241"/>
      <c r="GR855" s="241"/>
      <c r="GS855" s="241"/>
      <c r="GT855" s="241"/>
      <c r="GU855" s="241"/>
      <c r="GV855" s="241"/>
      <c r="GW855" s="241"/>
      <c r="GX855" s="241"/>
      <c r="GY855" s="241"/>
      <c r="GZ855" s="241"/>
      <c r="HA855" s="241"/>
      <c r="HB855" s="241"/>
      <c r="HC855" s="241"/>
      <c r="HD855" s="241"/>
      <c r="HE855" s="241"/>
      <c r="HF855" s="241"/>
    </row>
    <row r="856" spans="1:214" s="299" customFormat="1" ht="15" customHeight="1">
      <c r="A856" s="240"/>
      <c r="B856" s="241"/>
      <c r="C856" s="241"/>
      <c r="D856" s="241"/>
      <c r="E856" s="241"/>
      <c r="F856" s="241"/>
      <c r="G856" s="241"/>
      <c r="H856" s="241"/>
      <c r="I856" s="241"/>
      <c r="J856" s="241"/>
      <c r="K856" s="241"/>
      <c r="L856" s="241"/>
      <c r="M856" s="241"/>
      <c r="N856" s="241"/>
      <c r="O856" s="241"/>
      <c r="P856" s="241"/>
      <c r="Q856" s="241"/>
      <c r="R856" s="241"/>
      <c r="S856" s="241"/>
      <c r="T856" s="241"/>
      <c r="U856" s="241" t="s">
        <v>1035</v>
      </c>
      <c r="V856" s="241"/>
      <c r="W856" s="241"/>
      <c r="X856" s="241"/>
      <c r="Y856" s="241"/>
      <c r="Z856" s="241"/>
      <c r="AA856" s="241"/>
      <c r="AB856" s="241"/>
      <c r="AC856" s="241" t="s">
        <v>316</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c r="DD856" s="241"/>
      <c r="DE856" s="241"/>
      <c r="DF856" s="241"/>
      <c r="DG856" s="241"/>
      <c r="DH856" s="241"/>
      <c r="DI856" s="241"/>
      <c r="DJ856" s="241"/>
      <c r="DK856" s="241"/>
      <c r="DL856" s="241"/>
      <c r="DM856" s="241"/>
      <c r="DN856" s="241"/>
      <c r="DO856" s="241"/>
      <c r="DP856" s="241"/>
      <c r="DQ856" s="241"/>
      <c r="DR856" s="241"/>
      <c r="DS856" s="241"/>
      <c r="DT856" s="241"/>
      <c r="DU856" s="241"/>
      <c r="DV856" s="241"/>
      <c r="DW856" s="241"/>
      <c r="DX856" s="241"/>
      <c r="DY856" s="241"/>
      <c r="DZ856" s="241"/>
      <c r="EA856" s="241"/>
      <c r="EB856" s="241"/>
      <c r="EC856" s="241"/>
      <c r="ED856" s="241"/>
      <c r="EE856" s="241"/>
      <c r="EF856" s="241"/>
      <c r="EG856" s="241"/>
      <c r="EH856" s="241"/>
      <c r="EI856" s="241"/>
      <c r="EJ856" s="241"/>
      <c r="EK856" s="241"/>
      <c r="EL856" s="241"/>
      <c r="EM856" s="241"/>
      <c r="EN856" s="241"/>
      <c r="EO856" s="241"/>
      <c r="EP856" s="241"/>
      <c r="EQ856" s="241"/>
      <c r="ER856" s="241"/>
      <c r="ES856" s="241"/>
      <c r="ET856" s="241"/>
      <c r="EU856" s="241"/>
      <c r="EV856" s="241"/>
      <c r="EW856" s="241"/>
      <c r="EX856" s="241"/>
      <c r="EY856" s="241"/>
      <c r="EZ856" s="241"/>
      <c r="FA856" s="241"/>
      <c r="FB856" s="241"/>
      <c r="FC856" s="241"/>
      <c r="FD856" s="241"/>
      <c r="FE856" s="241"/>
      <c r="FF856" s="241"/>
      <c r="FG856" s="241"/>
      <c r="FH856" s="241"/>
      <c r="FI856" s="241"/>
      <c r="FJ856" s="241"/>
      <c r="FK856" s="241"/>
      <c r="FL856" s="241"/>
      <c r="FM856" s="241"/>
      <c r="FN856" s="241"/>
      <c r="FO856" s="241"/>
      <c r="FP856" s="241"/>
      <c r="FQ856" s="241"/>
      <c r="FR856" s="241"/>
      <c r="FS856" s="241"/>
      <c r="FT856" s="241"/>
      <c r="FU856" s="241"/>
      <c r="FV856" s="241"/>
      <c r="FW856" s="241"/>
      <c r="FX856" s="241"/>
      <c r="FY856" s="241"/>
      <c r="FZ856" s="241"/>
      <c r="GA856" s="241"/>
      <c r="GB856" s="241"/>
      <c r="GC856" s="241"/>
      <c r="GD856" s="241"/>
      <c r="GE856" s="241"/>
      <c r="GF856" s="241"/>
      <c r="GG856" s="241"/>
      <c r="GH856" s="241"/>
      <c r="GI856" s="241"/>
      <c r="GJ856" s="241"/>
      <c r="GK856" s="241"/>
      <c r="GL856" s="241"/>
      <c r="GM856" s="241"/>
      <c r="GN856" s="241"/>
      <c r="GO856" s="241"/>
      <c r="GP856" s="241"/>
      <c r="GQ856" s="241"/>
      <c r="GR856" s="241"/>
      <c r="GS856" s="241"/>
      <c r="GT856" s="241"/>
      <c r="GU856" s="241"/>
      <c r="GV856" s="241"/>
      <c r="GW856" s="241"/>
      <c r="GX856" s="241"/>
      <c r="GY856" s="241"/>
      <c r="GZ856" s="241"/>
      <c r="HA856" s="241"/>
      <c r="HB856" s="241"/>
      <c r="HC856" s="241"/>
      <c r="HD856" s="241"/>
      <c r="HE856" s="241"/>
      <c r="HF856" s="241"/>
    </row>
    <row r="857" spans="1:214" s="299" customFormat="1" ht="15" customHeight="1">
      <c r="A857" s="240"/>
      <c r="B857" s="241"/>
      <c r="C857" s="241"/>
      <c r="D857" s="241"/>
      <c r="E857" s="241"/>
      <c r="F857" s="241"/>
      <c r="G857" s="241"/>
      <c r="H857" s="241"/>
      <c r="I857" s="241"/>
      <c r="J857" s="241"/>
      <c r="K857" s="241"/>
      <c r="L857" s="241"/>
      <c r="M857" s="241"/>
      <c r="N857" s="241"/>
      <c r="O857" s="241"/>
      <c r="P857" s="241"/>
      <c r="Q857" s="241"/>
      <c r="R857" s="241"/>
      <c r="S857" s="241"/>
      <c r="T857" s="241"/>
      <c r="U857" s="241" t="s">
        <v>1036</v>
      </c>
      <c r="V857" s="241"/>
      <c r="W857" s="241"/>
      <c r="X857" s="241"/>
      <c r="Y857" s="241"/>
      <c r="Z857" s="241"/>
      <c r="AA857" s="241"/>
      <c r="AB857" s="241"/>
      <c r="AC857" s="241" t="s">
        <v>313</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c r="DD857" s="241"/>
      <c r="DE857" s="241"/>
      <c r="DF857" s="241"/>
      <c r="DG857" s="241"/>
      <c r="DH857" s="241"/>
      <c r="DI857" s="241"/>
      <c r="DJ857" s="241"/>
      <c r="DK857" s="241"/>
      <c r="DL857" s="241"/>
      <c r="DM857" s="241"/>
      <c r="DN857" s="241"/>
      <c r="DO857" s="241"/>
      <c r="DP857" s="241"/>
      <c r="DQ857" s="241"/>
      <c r="DR857" s="241"/>
      <c r="DS857" s="241"/>
      <c r="DT857" s="241"/>
      <c r="DU857" s="241"/>
      <c r="DV857" s="241"/>
      <c r="DW857" s="241"/>
      <c r="DX857" s="241"/>
      <c r="DY857" s="241"/>
      <c r="DZ857" s="241"/>
      <c r="EA857" s="241"/>
      <c r="EB857" s="241"/>
      <c r="EC857" s="241"/>
      <c r="ED857" s="241"/>
      <c r="EE857" s="241"/>
      <c r="EF857" s="241"/>
      <c r="EG857" s="241"/>
      <c r="EH857" s="241"/>
      <c r="EI857" s="241"/>
      <c r="EJ857" s="241"/>
      <c r="EK857" s="241"/>
      <c r="EL857" s="241"/>
      <c r="EM857" s="241"/>
      <c r="EN857" s="241"/>
      <c r="EO857" s="241"/>
      <c r="EP857" s="241"/>
      <c r="EQ857" s="241"/>
      <c r="ER857" s="241"/>
      <c r="ES857" s="241"/>
      <c r="ET857" s="241"/>
      <c r="EU857" s="241"/>
      <c r="EV857" s="241"/>
      <c r="EW857" s="241"/>
      <c r="EX857" s="241"/>
      <c r="EY857" s="241"/>
      <c r="EZ857" s="241"/>
      <c r="FA857" s="241"/>
      <c r="FB857" s="241"/>
      <c r="FC857" s="241"/>
      <c r="FD857" s="241"/>
      <c r="FE857" s="241"/>
      <c r="FF857" s="241"/>
      <c r="FG857" s="241"/>
      <c r="FH857" s="241"/>
      <c r="FI857" s="241"/>
      <c r="FJ857" s="241"/>
      <c r="FK857" s="241"/>
      <c r="FL857" s="241"/>
      <c r="FM857" s="241"/>
      <c r="FN857" s="241"/>
      <c r="FO857" s="241"/>
      <c r="FP857" s="241"/>
      <c r="FQ857" s="241"/>
      <c r="FR857" s="241"/>
      <c r="FS857" s="241"/>
      <c r="FT857" s="241"/>
      <c r="FU857" s="241"/>
      <c r="FV857" s="241"/>
      <c r="FW857" s="241"/>
      <c r="FX857" s="241"/>
      <c r="FY857" s="241"/>
      <c r="FZ857" s="241"/>
      <c r="GA857" s="241"/>
      <c r="GB857" s="241"/>
      <c r="GC857" s="241"/>
      <c r="GD857" s="241"/>
      <c r="GE857" s="241"/>
      <c r="GF857" s="241"/>
      <c r="GG857" s="241"/>
      <c r="GH857" s="241"/>
      <c r="GI857" s="241"/>
      <c r="GJ857" s="241"/>
      <c r="GK857" s="241"/>
      <c r="GL857" s="241"/>
      <c r="GM857" s="241"/>
      <c r="GN857" s="241"/>
      <c r="GO857" s="241"/>
      <c r="GP857" s="241"/>
      <c r="GQ857" s="241"/>
      <c r="GR857" s="241"/>
      <c r="GS857" s="241"/>
      <c r="GT857" s="241"/>
      <c r="GU857" s="241"/>
      <c r="GV857" s="241"/>
      <c r="GW857" s="241"/>
      <c r="GX857" s="241"/>
      <c r="GY857" s="241"/>
      <c r="GZ857" s="241"/>
      <c r="HA857" s="241"/>
      <c r="HB857" s="241"/>
      <c r="HC857" s="241"/>
      <c r="HD857" s="241"/>
      <c r="HE857" s="241"/>
      <c r="HF857" s="241"/>
    </row>
    <row r="858" spans="1:214" s="299" customFormat="1" ht="15" customHeight="1">
      <c r="A858" s="240"/>
      <c r="B858" s="241"/>
      <c r="C858" s="241"/>
      <c r="D858" s="241"/>
      <c r="E858" s="241"/>
      <c r="F858" s="241"/>
      <c r="G858" s="241"/>
      <c r="H858" s="241"/>
      <c r="I858" s="241"/>
      <c r="J858" s="241"/>
      <c r="K858" s="241"/>
      <c r="L858" s="241"/>
      <c r="M858" s="241"/>
      <c r="N858" s="241"/>
      <c r="O858" s="241"/>
      <c r="P858" s="241"/>
      <c r="Q858" s="241"/>
      <c r="R858" s="241"/>
      <c r="S858" s="241"/>
      <c r="T858" s="241"/>
      <c r="U858" s="241" t="s">
        <v>1037</v>
      </c>
      <c r="V858" s="241"/>
      <c r="W858" s="241"/>
      <c r="X858" s="241"/>
      <c r="Y858" s="241"/>
      <c r="Z858" s="241"/>
      <c r="AA858" s="241"/>
      <c r="AB858" s="241"/>
      <c r="AC858" s="241" t="s">
        <v>350</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c r="DD858" s="241"/>
      <c r="DE858" s="241"/>
      <c r="DF858" s="241"/>
      <c r="DG858" s="241"/>
      <c r="DH858" s="241"/>
      <c r="DI858" s="241"/>
      <c r="DJ858" s="241"/>
      <c r="DK858" s="241"/>
      <c r="DL858" s="241"/>
      <c r="DM858" s="241"/>
      <c r="DN858" s="241"/>
      <c r="DO858" s="241"/>
      <c r="DP858" s="241"/>
      <c r="DQ858" s="241"/>
      <c r="DR858" s="241"/>
      <c r="DS858" s="241"/>
      <c r="DT858" s="241"/>
      <c r="DU858" s="241"/>
      <c r="DV858" s="241"/>
      <c r="DW858" s="241"/>
      <c r="DX858" s="241"/>
      <c r="DY858" s="241"/>
      <c r="DZ858" s="241"/>
      <c r="EA858" s="241"/>
      <c r="EB858" s="241"/>
      <c r="EC858" s="241"/>
      <c r="ED858" s="241"/>
      <c r="EE858" s="241"/>
      <c r="EF858" s="241"/>
      <c r="EG858" s="241"/>
      <c r="EH858" s="241"/>
      <c r="EI858" s="241"/>
      <c r="EJ858" s="241"/>
      <c r="EK858" s="241"/>
      <c r="EL858" s="241"/>
      <c r="EM858" s="241"/>
      <c r="EN858" s="241"/>
      <c r="EO858" s="241"/>
      <c r="EP858" s="241"/>
      <c r="EQ858" s="241"/>
      <c r="ER858" s="241"/>
      <c r="ES858" s="241"/>
      <c r="ET858" s="241"/>
      <c r="EU858" s="241"/>
      <c r="EV858" s="241"/>
      <c r="EW858" s="241"/>
      <c r="EX858" s="241"/>
      <c r="EY858" s="241"/>
      <c r="EZ858" s="241"/>
      <c r="FA858" s="241"/>
      <c r="FB858" s="241"/>
      <c r="FC858" s="241"/>
      <c r="FD858" s="241"/>
      <c r="FE858" s="241"/>
      <c r="FF858" s="241"/>
      <c r="FG858" s="241"/>
      <c r="FH858" s="241"/>
      <c r="FI858" s="241"/>
      <c r="FJ858" s="241"/>
      <c r="FK858" s="241"/>
      <c r="FL858" s="241"/>
      <c r="FM858" s="241"/>
      <c r="FN858" s="241"/>
      <c r="FO858" s="241"/>
      <c r="FP858" s="241"/>
      <c r="FQ858" s="241"/>
      <c r="FR858" s="241"/>
      <c r="FS858" s="241"/>
      <c r="FT858" s="241"/>
      <c r="FU858" s="241"/>
      <c r="FV858" s="241"/>
      <c r="FW858" s="241"/>
      <c r="FX858" s="241"/>
      <c r="FY858" s="241"/>
      <c r="FZ858" s="241"/>
      <c r="GA858" s="241"/>
      <c r="GB858" s="241"/>
      <c r="GC858" s="241"/>
      <c r="GD858" s="241"/>
      <c r="GE858" s="241"/>
      <c r="GF858" s="241"/>
      <c r="GG858" s="241"/>
      <c r="GH858" s="241"/>
      <c r="GI858" s="241"/>
      <c r="GJ858" s="241"/>
      <c r="GK858" s="241"/>
      <c r="GL858" s="241"/>
      <c r="GM858" s="241"/>
      <c r="GN858" s="241"/>
      <c r="GO858" s="241"/>
      <c r="GP858" s="241"/>
      <c r="GQ858" s="241"/>
      <c r="GR858" s="241"/>
      <c r="GS858" s="241"/>
      <c r="GT858" s="241"/>
      <c r="GU858" s="241"/>
      <c r="GV858" s="241"/>
      <c r="GW858" s="241"/>
      <c r="GX858" s="241"/>
      <c r="GY858" s="241"/>
      <c r="GZ858" s="241"/>
      <c r="HA858" s="241"/>
      <c r="HB858" s="241"/>
      <c r="HC858" s="241"/>
      <c r="HD858" s="241"/>
      <c r="HE858" s="241"/>
      <c r="HF858" s="241"/>
    </row>
    <row r="859" spans="1:214" s="299" customFormat="1" ht="15" customHeight="1">
      <c r="A859" s="240"/>
      <c r="B859" s="241"/>
      <c r="C859" s="241"/>
      <c r="D859" s="241"/>
      <c r="E859" s="241"/>
      <c r="F859" s="241"/>
      <c r="G859" s="241"/>
      <c r="H859" s="241"/>
      <c r="I859" s="241"/>
      <c r="J859" s="241"/>
      <c r="K859" s="241"/>
      <c r="L859" s="241"/>
      <c r="M859" s="241"/>
      <c r="N859" s="241"/>
      <c r="O859" s="241"/>
      <c r="P859" s="241"/>
      <c r="Q859" s="241"/>
      <c r="R859" s="241"/>
      <c r="S859" s="241"/>
      <c r="T859" s="241"/>
      <c r="U859" s="241" t="s">
        <v>1038</v>
      </c>
      <c r="V859" s="241"/>
      <c r="W859" s="241"/>
      <c r="X859" s="241"/>
      <c r="Y859" s="241"/>
      <c r="Z859" s="241"/>
      <c r="AA859" s="241"/>
      <c r="AB859" s="241"/>
      <c r="AC859" s="241" t="s">
        <v>325</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c r="DD859" s="241"/>
      <c r="DE859" s="241"/>
      <c r="DF859" s="241"/>
      <c r="DG859" s="241"/>
      <c r="DH859" s="241"/>
      <c r="DI859" s="241"/>
      <c r="DJ859" s="241"/>
      <c r="DK859" s="241"/>
      <c r="DL859" s="241"/>
      <c r="DM859" s="241"/>
      <c r="DN859" s="241"/>
      <c r="DO859" s="241"/>
      <c r="DP859" s="241"/>
      <c r="DQ859" s="241"/>
      <c r="DR859" s="241"/>
      <c r="DS859" s="241"/>
      <c r="DT859" s="241"/>
      <c r="DU859" s="241"/>
      <c r="DV859" s="241"/>
      <c r="DW859" s="241"/>
      <c r="DX859" s="241"/>
      <c r="DY859" s="241"/>
      <c r="DZ859" s="241"/>
      <c r="EA859" s="241"/>
      <c r="EB859" s="241"/>
      <c r="EC859" s="241"/>
      <c r="ED859" s="241"/>
      <c r="EE859" s="241"/>
      <c r="EF859" s="241"/>
      <c r="EG859" s="241"/>
      <c r="EH859" s="241"/>
      <c r="EI859" s="241"/>
      <c r="EJ859" s="241"/>
      <c r="EK859" s="241"/>
      <c r="EL859" s="241"/>
      <c r="EM859" s="241"/>
      <c r="EN859" s="241"/>
      <c r="EO859" s="241"/>
      <c r="EP859" s="241"/>
      <c r="EQ859" s="241"/>
      <c r="ER859" s="241"/>
      <c r="ES859" s="241"/>
      <c r="ET859" s="241"/>
      <c r="EU859" s="241"/>
      <c r="EV859" s="241"/>
      <c r="EW859" s="241"/>
      <c r="EX859" s="241"/>
      <c r="EY859" s="241"/>
      <c r="EZ859" s="241"/>
      <c r="FA859" s="241"/>
      <c r="FB859" s="241"/>
      <c r="FC859" s="241"/>
      <c r="FD859" s="241"/>
      <c r="FE859" s="241"/>
      <c r="FF859" s="241"/>
      <c r="FG859" s="241"/>
      <c r="FH859" s="241"/>
      <c r="FI859" s="241"/>
      <c r="FJ859" s="241"/>
      <c r="FK859" s="241"/>
      <c r="FL859" s="241"/>
      <c r="FM859" s="241"/>
      <c r="FN859" s="241"/>
      <c r="FO859" s="241"/>
      <c r="FP859" s="241"/>
      <c r="FQ859" s="241"/>
      <c r="FR859" s="241"/>
      <c r="FS859" s="241"/>
      <c r="FT859" s="241"/>
      <c r="FU859" s="241"/>
      <c r="FV859" s="241"/>
      <c r="FW859" s="241"/>
      <c r="FX859" s="241"/>
      <c r="FY859" s="241"/>
      <c r="FZ859" s="241"/>
      <c r="GA859" s="241"/>
      <c r="GB859" s="241"/>
      <c r="GC859" s="241"/>
      <c r="GD859" s="241"/>
      <c r="GE859" s="241"/>
      <c r="GF859" s="241"/>
      <c r="GG859" s="241"/>
      <c r="GH859" s="241"/>
      <c r="GI859" s="241"/>
      <c r="GJ859" s="241"/>
      <c r="GK859" s="241"/>
      <c r="GL859" s="241"/>
      <c r="GM859" s="241"/>
      <c r="GN859" s="241"/>
      <c r="GO859" s="241"/>
      <c r="GP859" s="241"/>
      <c r="GQ859" s="241"/>
      <c r="GR859" s="241"/>
      <c r="GS859" s="241"/>
      <c r="GT859" s="241"/>
      <c r="GU859" s="241"/>
      <c r="GV859" s="241"/>
      <c r="GW859" s="241"/>
      <c r="GX859" s="241"/>
      <c r="GY859" s="241"/>
      <c r="GZ859" s="241"/>
      <c r="HA859" s="241"/>
      <c r="HB859" s="241"/>
      <c r="HC859" s="241"/>
      <c r="HD859" s="241"/>
      <c r="HE859" s="241"/>
      <c r="HF859" s="241"/>
    </row>
    <row r="860" spans="1:214" s="299" customFormat="1" ht="15" customHeight="1">
      <c r="A860" s="240"/>
      <c r="B860" s="241"/>
      <c r="C860" s="241"/>
      <c r="D860" s="241"/>
      <c r="E860" s="241"/>
      <c r="F860" s="241"/>
      <c r="G860" s="241"/>
      <c r="H860" s="241"/>
      <c r="I860" s="241"/>
      <c r="J860" s="241"/>
      <c r="K860" s="241"/>
      <c r="L860" s="241"/>
      <c r="M860" s="241"/>
      <c r="N860" s="241"/>
      <c r="O860" s="241"/>
      <c r="P860" s="241"/>
      <c r="Q860" s="241"/>
      <c r="R860" s="241"/>
      <c r="S860" s="241"/>
      <c r="T860" s="241"/>
      <c r="U860" s="241" t="s">
        <v>289</v>
      </c>
      <c r="V860" s="241"/>
      <c r="W860" s="241"/>
      <c r="X860" s="241"/>
      <c r="Y860" s="241"/>
      <c r="Z860" s="241"/>
      <c r="AA860" s="241"/>
      <c r="AB860" s="241"/>
      <c r="AC860" s="241" t="s">
        <v>350</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c r="DT860" s="241"/>
      <c r="DU860" s="241"/>
      <c r="DV860" s="241"/>
      <c r="DW860" s="241"/>
      <c r="DX860" s="241"/>
      <c r="DY860" s="241"/>
      <c r="DZ860" s="241"/>
      <c r="EA860" s="241"/>
      <c r="EB860" s="241"/>
      <c r="EC860" s="241"/>
      <c r="ED860" s="241"/>
      <c r="EE860" s="241"/>
      <c r="EF860" s="241"/>
      <c r="EG860" s="241"/>
      <c r="EH860" s="241"/>
      <c r="EI860" s="241"/>
      <c r="EJ860" s="241"/>
      <c r="EK860" s="241"/>
      <c r="EL860" s="241"/>
      <c r="EM860" s="241"/>
      <c r="EN860" s="241"/>
      <c r="EO860" s="241"/>
      <c r="EP860" s="241"/>
      <c r="EQ860" s="241"/>
      <c r="ER860" s="241"/>
      <c r="ES860" s="241"/>
      <c r="ET860" s="241"/>
      <c r="EU860" s="241"/>
      <c r="EV860" s="241"/>
      <c r="EW860" s="241"/>
      <c r="EX860" s="241"/>
      <c r="EY860" s="241"/>
      <c r="EZ860" s="241"/>
      <c r="FA860" s="241"/>
      <c r="FB860" s="241"/>
      <c r="FC860" s="241"/>
      <c r="FD860" s="241"/>
      <c r="FE860" s="241"/>
      <c r="FF860" s="241"/>
      <c r="FG860" s="241"/>
      <c r="FH860" s="241"/>
      <c r="FI860" s="241"/>
      <c r="FJ860" s="241"/>
      <c r="FK860" s="241"/>
      <c r="FL860" s="241"/>
      <c r="FM860" s="241"/>
      <c r="FN860" s="241"/>
      <c r="FO860" s="241"/>
      <c r="FP860" s="241"/>
      <c r="FQ860" s="241"/>
      <c r="FR860" s="241"/>
      <c r="FS860" s="241"/>
      <c r="FT860" s="241"/>
      <c r="FU860" s="241"/>
      <c r="FV860" s="241"/>
      <c r="FW860" s="241"/>
      <c r="FX860" s="241"/>
      <c r="FY860" s="241"/>
      <c r="FZ860" s="241"/>
      <c r="GA860" s="241"/>
      <c r="GB860" s="241"/>
      <c r="GC860" s="241"/>
      <c r="GD860" s="241"/>
      <c r="GE860" s="241"/>
      <c r="GF860" s="241"/>
      <c r="GG860" s="241"/>
      <c r="GH860" s="241"/>
      <c r="GI860" s="241"/>
      <c r="GJ860" s="241"/>
      <c r="GK860" s="241"/>
      <c r="GL860" s="241"/>
      <c r="GM860" s="241"/>
      <c r="GN860" s="241"/>
      <c r="GO860" s="241"/>
      <c r="GP860" s="241"/>
      <c r="GQ860" s="241"/>
      <c r="GR860" s="241"/>
      <c r="GS860" s="241"/>
      <c r="GT860" s="241"/>
      <c r="GU860" s="241"/>
      <c r="GV860" s="241"/>
      <c r="GW860" s="241"/>
      <c r="GX860" s="241"/>
      <c r="GY860" s="241"/>
      <c r="GZ860" s="241"/>
      <c r="HA860" s="241"/>
      <c r="HB860" s="241"/>
      <c r="HC860" s="241"/>
      <c r="HD860" s="241"/>
      <c r="HE860" s="241"/>
      <c r="HF860" s="241"/>
    </row>
    <row r="861" spans="1:214" s="299" customFormat="1" ht="15" customHeight="1">
      <c r="A861" s="240"/>
      <c r="B861" s="241"/>
      <c r="C861" s="241"/>
      <c r="D861" s="241"/>
      <c r="E861" s="241"/>
      <c r="F861" s="241"/>
      <c r="G861" s="241"/>
      <c r="H861" s="241"/>
      <c r="I861" s="241"/>
      <c r="J861" s="241"/>
      <c r="K861" s="241"/>
      <c r="L861" s="241"/>
      <c r="M861" s="241"/>
      <c r="N861" s="241"/>
      <c r="O861" s="241"/>
      <c r="P861" s="241"/>
      <c r="Q861" s="241"/>
      <c r="R861" s="241"/>
      <c r="S861" s="241"/>
      <c r="T861" s="241"/>
      <c r="U861" s="241" t="s">
        <v>1039</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c r="DD861" s="241"/>
      <c r="DE861" s="241"/>
      <c r="DF861" s="241"/>
      <c r="DG861" s="241"/>
      <c r="DH861" s="241"/>
      <c r="DI861" s="241"/>
      <c r="DJ861" s="241"/>
      <c r="DK861" s="241"/>
      <c r="DL861" s="241"/>
      <c r="DM861" s="241"/>
      <c r="DN861" s="241"/>
      <c r="DO861" s="241"/>
      <c r="DP861" s="241"/>
      <c r="DQ861" s="241"/>
      <c r="DR861" s="241"/>
      <c r="DS861" s="241"/>
      <c r="DT861" s="241"/>
      <c r="DU861" s="241"/>
      <c r="DV861" s="241"/>
      <c r="DW861" s="241"/>
      <c r="DX861" s="241"/>
      <c r="DY861" s="241"/>
      <c r="DZ861" s="241"/>
      <c r="EA861" s="241"/>
      <c r="EB861" s="241"/>
      <c r="EC861" s="241"/>
      <c r="ED861" s="241"/>
      <c r="EE861" s="241"/>
      <c r="EF861" s="241"/>
      <c r="EG861" s="241"/>
      <c r="EH861" s="241"/>
      <c r="EI861" s="241"/>
      <c r="EJ861" s="241"/>
      <c r="EK861" s="241"/>
      <c r="EL861" s="241"/>
      <c r="EM861" s="241"/>
      <c r="EN861" s="241"/>
      <c r="EO861" s="241"/>
      <c r="EP861" s="241"/>
      <c r="EQ861" s="241"/>
      <c r="ER861" s="241"/>
      <c r="ES861" s="241"/>
      <c r="ET861" s="241"/>
      <c r="EU861" s="241"/>
      <c r="EV861" s="241"/>
      <c r="EW861" s="241"/>
      <c r="EX861" s="241"/>
      <c r="EY861" s="241"/>
      <c r="EZ861" s="241"/>
      <c r="FA861" s="241"/>
      <c r="FB861" s="241"/>
      <c r="FC861" s="241"/>
      <c r="FD861" s="241"/>
      <c r="FE861" s="241"/>
      <c r="FF861" s="241"/>
      <c r="FG861" s="241"/>
      <c r="FH861" s="241"/>
      <c r="FI861" s="241"/>
      <c r="FJ861" s="241"/>
      <c r="FK861" s="241"/>
      <c r="FL861" s="241"/>
      <c r="FM861" s="241"/>
      <c r="FN861" s="241"/>
      <c r="FO861" s="241"/>
      <c r="FP861" s="241"/>
      <c r="FQ861" s="241"/>
      <c r="FR861" s="241"/>
      <c r="FS861" s="241"/>
      <c r="FT861" s="241"/>
      <c r="FU861" s="241"/>
      <c r="FV861" s="241"/>
      <c r="FW861" s="241"/>
      <c r="FX861" s="241"/>
      <c r="FY861" s="241"/>
      <c r="FZ861" s="241"/>
      <c r="GA861" s="241"/>
      <c r="GB861" s="241"/>
      <c r="GC861" s="241"/>
      <c r="GD861" s="241"/>
      <c r="GE861" s="241"/>
      <c r="GF861" s="241"/>
      <c r="GG861" s="241"/>
      <c r="GH861" s="241"/>
      <c r="GI861" s="241"/>
      <c r="GJ861" s="241"/>
      <c r="GK861" s="241"/>
      <c r="GL861" s="241"/>
      <c r="GM861" s="241"/>
      <c r="GN861" s="241"/>
      <c r="GO861" s="241"/>
      <c r="GP861" s="241"/>
      <c r="GQ861" s="241"/>
      <c r="GR861" s="241"/>
      <c r="GS861" s="241"/>
      <c r="GT861" s="241"/>
      <c r="GU861" s="241"/>
      <c r="GV861" s="241"/>
      <c r="GW861" s="241"/>
      <c r="GX861" s="241"/>
      <c r="GY861" s="241"/>
      <c r="GZ861" s="241"/>
      <c r="HA861" s="241"/>
      <c r="HB861" s="241"/>
      <c r="HC861" s="241"/>
      <c r="HD861" s="241"/>
      <c r="HE861" s="241"/>
      <c r="HF861" s="241"/>
    </row>
    <row r="862" spans="1:214" s="299" customFormat="1" ht="15" customHeight="1">
      <c r="A862" s="240"/>
      <c r="B862" s="241"/>
      <c r="C862" s="241"/>
      <c r="D862" s="241"/>
      <c r="E862" s="241"/>
      <c r="F862" s="241"/>
      <c r="G862" s="241"/>
      <c r="H862" s="241"/>
      <c r="I862" s="241"/>
      <c r="J862" s="241"/>
      <c r="K862" s="241"/>
      <c r="L862" s="241"/>
      <c r="M862" s="241"/>
      <c r="N862" s="241"/>
      <c r="O862" s="241"/>
      <c r="P862" s="241"/>
      <c r="Q862" s="241"/>
      <c r="R862" s="241"/>
      <c r="S862" s="241"/>
      <c r="T862" s="241"/>
      <c r="U862" s="241" t="s">
        <v>1040</v>
      </c>
      <c r="V862" s="241"/>
      <c r="W862" s="241"/>
      <c r="X862" s="241"/>
      <c r="Y862" s="241"/>
      <c r="Z862" s="241"/>
      <c r="AA862" s="241"/>
      <c r="AB862" s="241"/>
      <c r="AC862" s="241" t="s">
        <v>311</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c r="DD862" s="241"/>
      <c r="DE862" s="241"/>
      <c r="DF862" s="241"/>
      <c r="DG862" s="241"/>
      <c r="DH862" s="241"/>
      <c r="DI862" s="241"/>
      <c r="DJ862" s="241"/>
      <c r="DK862" s="241"/>
      <c r="DL862" s="241"/>
      <c r="DM862" s="241"/>
      <c r="DN862" s="241"/>
      <c r="DO862" s="241"/>
      <c r="DP862" s="241"/>
      <c r="DQ862" s="241"/>
      <c r="DR862" s="241"/>
      <c r="DS862" s="241"/>
      <c r="DT862" s="241"/>
      <c r="DU862" s="241"/>
      <c r="DV862" s="241"/>
      <c r="DW862" s="241"/>
      <c r="DX862" s="241"/>
      <c r="DY862" s="241"/>
      <c r="DZ862" s="241"/>
      <c r="EA862" s="241"/>
      <c r="EB862" s="241"/>
      <c r="EC862" s="241"/>
      <c r="ED862" s="241"/>
      <c r="EE862" s="241"/>
      <c r="EF862" s="241"/>
      <c r="EG862" s="241"/>
      <c r="EH862" s="241"/>
      <c r="EI862" s="241"/>
      <c r="EJ862" s="241"/>
      <c r="EK862" s="241"/>
      <c r="EL862" s="241"/>
      <c r="EM862" s="241"/>
      <c r="EN862" s="241"/>
      <c r="EO862" s="241"/>
      <c r="EP862" s="241"/>
      <c r="EQ862" s="241"/>
      <c r="ER862" s="241"/>
      <c r="ES862" s="241"/>
      <c r="ET862" s="241"/>
      <c r="EU862" s="241"/>
      <c r="EV862" s="241"/>
      <c r="EW862" s="241"/>
      <c r="EX862" s="241"/>
      <c r="EY862" s="241"/>
      <c r="EZ862" s="241"/>
      <c r="FA862" s="241"/>
      <c r="FB862" s="241"/>
      <c r="FC862" s="241"/>
      <c r="FD862" s="241"/>
      <c r="FE862" s="241"/>
      <c r="FF862" s="241"/>
      <c r="FG862" s="241"/>
      <c r="FH862" s="241"/>
      <c r="FI862" s="241"/>
      <c r="FJ862" s="241"/>
      <c r="FK862" s="241"/>
      <c r="FL862" s="241"/>
      <c r="FM862" s="241"/>
      <c r="FN862" s="241"/>
      <c r="FO862" s="241"/>
      <c r="FP862" s="241"/>
      <c r="FQ862" s="241"/>
      <c r="FR862" s="241"/>
      <c r="FS862" s="241"/>
      <c r="FT862" s="241"/>
      <c r="FU862" s="241"/>
      <c r="FV862" s="241"/>
      <c r="FW862" s="241"/>
      <c r="FX862" s="241"/>
      <c r="FY862" s="241"/>
      <c r="FZ862" s="241"/>
      <c r="GA862" s="241"/>
      <c r="GB862" s="241"/>
      <c r="GC862" s="241"/>
      <c r="GD862" s="241"/>
      <c r="GE862" s="241"/>
      <c r="GF862" s="241"/>
      <c r="GG862" s="241"/>
      <c r="GH862" s="241"/>
      <c r="GI862" s="241"/>
      <c r="GJ862" s="241"/>
      <c r="GK862" s="241"/>
      <c r="GL862" s="241"/>
      <c r="GM862" s="241"/>
      <c r="GN862" s="241"/>
      <c r="GO862" s="241"/>
      <c r="GP862" s="241"/>
      <c r="GQ862" s="241"/>
      <c r="GR862" s="241"/>
      <c r="GS862" s="241"/>
      <c r="GT862" s="241"/>
      <c r="GU862" s="241"/>
      <c r="GV862" s="241"/>
      <c r="GW862" s="241"/>
      <c r="GX862" s="241"/>
      <c r="GY862" s="241"/>
      <c r="GZ862" s="241"/>
      <c r="HA862" s="241"/>
      <c r="HB862" s="241"/>
      <c r="HC862" s="241"/>
      <c r="HD862" s="241"/>
      <c r="HE862" s="241"/>
      <c r="HF862" s="241"/>
    </row>
    <row r="863" spans="1:214" s="299" customFormat="1" ht="15" customHeight="1">
      <c r="A863" s="240"/>
      <c r="B863" s="241"/>
      <c r="C863" s="241"/>
      <c r="D863" s="241"/>
      <c r="E863" s="241"/>
      <c r="F863" s="241"/>
      <c r="G863" s="241"/>
      <c r="H863" s="241"/>
      <c r="I863" s="241"/>
      <c r="J863" s="241"/>
      <c r="K863" s="241"/>
      <c r="L863" s="241"/>
      <c r="M863" s="241"/>
      <c r="N863" s="241"/>
      <c r="O863" s="241"/>
      <c r="P863" s="241"/>
      <c r="Q863" s="241"/>
      <c r="R863" s="241"/>
      <c r="S863" s="241"/>
      <c r="T863" s="241"/>
      <c r="U863" s="241" t="s">
        <v>1041</v>
      </c>
      <c r="V863" s="241"/>
      <c r="W863" s="241"/>
      <c r="X863" s="241"/>
      <c r="Y863" s="241"/>
      <c r="Z863" s="241"/>
      <c r="AA863" s="241"/>
      <c r="AB863" s="241"/>
      <c r="AC863" s="241" t="s">
        <v>325</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c r="DD863" s="241"/>
      <c r="DE863" s="241"/>
      <c r="DF863" s="241"/>
      <c r="DG863" s="241"/>
      <c r="DH863" s="241"/>
      <c r="DI863" s="241"/>
      <c r="DJ863" s="241"/>
      <c r="DK863" s="241"/>
      <c r="DL863" s="241"/>
      <c r="DM863" s="241"/>
      <c r="DN863" s="241"/>
      <c r="DO863" s="241"/>
      <c r="DP863" s="241"/>
      <c r="DQ863" s="241"/>
      <c r="DR863" s="241"/>
      <c r="DS863" s="241"/>
      <c r="DT863" s="241"/>
      <c r="DU863" s="241"/>
      <c r="DV863" s="241"/>
      <c r="DW863" s="241"/>
      <c r="DX863" s="241"/>
      <c r="DY863" s="241"/>
      <c r="DZ863" s="241"/>
      <c r="EA863" s="241"/>
      <c r="EB863" s="241"/>
      <c r="EC863" s="241"/>
      <c r="ED863" s="241"/>
      <c r="EE863" s="241"/>
      <c r="EF863" s="241"/>
      <c r="EG863" s="241"/>
      <c r="EH863" s="241"/>
      <c r="EI863" s="241"/>
      <c r="EJ863" s="241"/>
      <c r="EK863" s="241"/>
      <c r="EL863" s="241"/>
      <c r="EM863" s="241"/>
      <c r="EN863" s="241"/>
      <c r="EO863" s="241"/>
      <c r="EP863" s="241"/>
      <c r="EQ863" s="241"/>
      <c r="ER863" s="241"/>
      <c r="ES863" s="241"/>
      <c r="ET863" s="241"/>
      <c r="EU863" s="241"/>
      <c r="EV863" s="241"/>
      <c r="EW863" s="241"/>
      <c r="EX863" s="241"/>
      <c r="EY863" s="241"/>
      <c r="EZ863" s="241"/>
      <c r="FA863" s="241"/>
      <c r="FB863" s="241"/>
      <c r="FC863" s="241"/>
      <c r="FD863" s="241"/>
      <c r="FE863" s="241"/>
      <c r="FF863" s="241"/>
      <c r="FG863" s="241"/>
      <c r="FH863" s="241"/>
      <c r="FI863" s="241"/>
      <c r="FJ863" s="241"/>
      <c r="FK863" s="241"/>
      <c r="FL863" s="241"/>
      <c r="FM863" s="241"/>
      <c r="FN863" s="241"/>
      <c r="FO863" s="241"/>
      <c r="FP863" s="241"/>
      <c r="FQ863" s="241"/>
      <c r="FR863" s="241"/>
      <c r="FS863" s="241"/>
      <c r="FT863" s="241"/>
      <c r="FU863" s="241"/>
      <c r="FV863" s="241"/>
      <c r="FW863" s="241"/>
      <c r="FX863" s="241"/>
      <c r="FY863" s="241"/>
      <c r="FZ863" s="241"/>
      <c r="GA863" s="241"/>
      <c r="GB863" s="241"/>
      <c r="GC863" s="241"/>
      <c r="GD863" s="241"/>
      <c r="GE863" s="241"/>
      <c r="GF863" s="241"/>
      <c r="GG863" s="241"/>
      <c r="GH863" s="241"/>
      <c r="GI863" s="241"/>
      <c r="GJ863" s="241"/>
      <c r="GK863" s="241"/>
      <c r="GL863" s="241"/>
      <c r="GM863" s="241"/>
      <c r="GN863" s="241"/>
      <c r="GO863" s="241"/>
      <c r="GP863" s="241"/>
      <c r="GQ863" s="241"/>
      <c r="GR863" s="241"/>
      <c r="GS863" s="241"/>
      <c r="GT863" s="241"/>
      <c r="GU863" s="241"/>
      <c r="GV863" s="241"/>
      <c r="GW863" s="241"/>
      <c r="GX863" s="241"/>
      <c r="GY863" s="241"/>
      <c r="GZ863" s="241"/>
      <c r="HA863" s="241"/>
      <c r="HB863" s="241"/>
      <c r="HC863" s="241"/>
      <c r="HD863" s="241"/>
      <c r="HE863" s="241"/>
      <c r="HF863" s="241"/>
    </row>
    <row r="864" spans="1:214" s="299" customFormat="1" ht="15" customHeight="1">
      <c r="A864" s="240"/>
      <c r="B864" s="241"/>
      <c r="C864" s="241"/>
      <c r="D864" s="241"/>
      <c r="E864" s="241"/>
      <c r="F864" s="241"/>
      <c r="G864" s="241"/>
      <c r="H864" s="241"/>
      <c r="I864" s="241"/>
      <c r="J864" s="241"/>
      <c r="K864" s="241"/>
      <c r="L864" s="241"/>
      <c r="M864" s="241"/>
      <c r="N864" s="241"/>
      <c r="O864" s="241"/>
      <c r="P864" s="241"/>
      <c r="Q864" s="241"/>
      <c r="R864" s="241"/>
      <c r="S864" s="241"/>
      <c r="T864" s="241"/>
      <c r="U864" s="241" t="s">
        <v>1042</v>
      </c>
      <c r="V864" s="241"/>
      <c r="W864" s="241"/>
      <c r="X864" s="241"/>
      <c r="Y864" s="241"/>
      <c r="Z864" s="241"/>
      <c r="AA864" s="241"/>
      <c r="AB864" s="241"/>
      <c r="AC864" s="241" t="s">
        <v>316</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c r="DD864" s="241"/>
      <c r="DE864" s="241"/>
      <c r="DF864" s="241"/>
      <c r="DG864" s="241"/>
      <c r="DH864" s="241"/>
      <c r="DI864" s="241"/>
      <c r="DJ864" s="241"/>
      <c r="DK864" s="241"/>
      <c r="DL864" s="241"/>
      <c r="DM864" s="241"/>
      <c r="DN864" s="241"/>
      <c r="DO864" s="241"/>
      <c r="DP864" s="241"/>
      <c r="DQ864" s="241"/>
      <c r="DR864" s="241"/>
      <c r="DS864" s="241"/>
      <c r="DT864" s="241"/>
      <c r="DU864" s="241"/>
      <c r="DV864" s="241"/>
      <c r="DW864" s="241"/>
      <c r="DX864" s="241"/>
      <c r="DY864" s="241"/>
      <c r="DZ864" s="241"/>
      <c r="EA864" s="241"/>
      <c r="EB864" s="241"/>
      <c r="EC864" s="241"/>
      <c r="ED864" s="241"/>
      <c r="EE864" s="241"/>
      <c r="EF864" s="241"/>
      <c r="EG864" s="241"/>
      <c r="EH864" s="241"/>
      <c r="EI864" s="241"/>
      <c r="EJ864" s="241"/>
      <c r="EK864" s="241"/>
      <c r="EL864" s="241"/>
      <c r="EM864" s="241"/>
      <c r="EN864" s="241"/>
      <c r="EO864" s="241"/>
      <c r="EP864" s="241"/>
      <c r="EQ864" s="241"/>
      <c r="ER864" s="241"/>
      <c r="ES864" s="241"/>
      <c r="ET864" s="241"/>
      <c r="EU864" s="241"/>
      <c r="EV864" s="241"/>
      <c r="EW864" s="241"/>
      <c r="EX864" s="241"/>
      <c r="EY864" s="241"/>
      <c r="EZ864" s="241"/>
      <c r="FA864" s="241"/>
      <c r="FB864" s="241"/>
      <c r="FC864" s="241"/>
      <c r="FD864" s="241"/>
      <c r="FE864" s="241"/>
      <c r="FF864" s="241"/>
      <c r="FG864" s="241"/>
      <c r="FH864" s="241"/>
      <c r="FI864" s="241"/>
      <c r="FJ864" s="241"/>
      <c r="FK864" s="241"/>
      <c r="FL864" s="241"/>
      <c r="FM864" s="241"/>
      <c r="FN864" s="241"/>
      <c r="FO864" s="241"/>
      <c r="FP864" s="241"/>
      <c r="FQ864" s="241"/>
      <c r="FR864" s="241"/>
      <c r="FS864" s="241"/>
      <c r="FT864" s="241"/>
      <c r="FU864" s="241"/>
      <c r="FV864" s="241"/>
      <c r="FW864" s="241"/>
      <c r="FX864" s="241"/>
      <c r="FY864" s="241"/>
      <c r="FZ864" s="241"/>
      <c r="GA864" s="241"/>
      <c r="GB864" s="241"/>
      <c r="GC864" s="241"/>
      <c r="GD864" s="241"/>
      <c r="GE864" s="241"/>
      <c r="GF864" s="241"/>
      <c r="GG864" s="241"/>
      <c r="GH864" s="241"/>
      <c r="GI864" s="241"/>
      <c r="GJ864" s="241"/>
      <c r="GK864" s="241"/>
      <c r="GL864" s="241"/>
      <c r="GM864" s="241"/>
      <c r="GN864" s="241"/>
      <c r="GO864" s="241"/>
      <c r="GP864" s="241"/>
      <c r="GQ864" s="241"/>
      <c r="GR864" s="241"/>
      <c r="GS864" s="241"/>
      <c r="GT864" s="241"/>
      <c r="GU864" s="241"/>
      <c r="GV864" s="241"/>
      <c r="GW864" s="241"/>
      <c r="GX864" s="241"/>
      <c r="GY864" s="241"/>
      <c r="GZ864" s="241"/>
      <c r="HA864" s="241"/>
      <c r="HB864" s="241"/>
      <c r="HC864" s="241"/>
      <c r="HD864" s="241"/>
      <c r="HE864" s="241"/>
      <c r="HF864" s="241"/>
    </row>
    <row r="865" spans="1:214" s="299" customFormat="1" ht="15" customHeight="1">
      <c r="A865" s="240"/>
      <c r="B865" s="241"/>
      <c r="C865" s="241"/>
      <c r="D865" s="241"/>
      <c r="E865" s="241"/>
      <c r="F865" s="241"/>
      <c r="G865" s="241"/>
      <c r="H865" s="241"/>
      <c r="I865" s="241"/>
      <c r="J865" s="241"/>
      <c r="K865" s="241"/>
      <c r="L865" s="241"/>
      <c r="M865" s="241"/>
      <c r="N865" s="241"/>
      <c r="O865" s="241"/>
      <c r="P865" s="241"/>
      <c r="Q865" s="241"/>
      <c r="R865" s="241"/>
      <c r="S865" s="241"/>
      <c r="T865" s="241"/>
      <c r="U865" s="241" t="s">
        <v>1043</v>
      </c>
      <c r="V865" s="241"/>
      <c r="W865" s="241"/>
      <c r="X865" s="241"/>
      <c r="Y865" s="241"/>
      <c r="Z865" s="241"/>
      <c r="AA865" s="241"/>
      <c r="AB865" s="241"/>
      <c r="AC865" s="241" t="s">
        <v>316</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c r="DD865" s="241"/>
      <c r="DE865" s="241"/>
      <c r="DF865" s="241"/>
      <c r="DG865" s="241"/>
      <c r="DH865" s="241"/>
      <c r="DI865" s="241"/>
      <c r="DJ865" s="241"/>
      <c r="DK865" s="241"/>
      <c r="DL865" s="241"/>
      <c r="DM865" s="241"/>
      <c r="DN865" s="241"/>
      <c r="DO865" s="241"/>
      <c r="DP865" s="241"/>
      <c r="DQ865" s="241"/>
      <c r="DR865" s="241"/>
      <c r="DS865" s="241"/>
      <c r="DT865" s="241"/>
      <c r="DU865" s="241"/>
      <c r="DV865" s="241"/>
      <c r="DW865" s="241"/>
      <c r="DX865" s="241"/>
      <c r="DY865" s="241"/>
      <c r="DZ865" s="241"/>
      <c r="EA865" s="241"/>
      <c r="EB865" s="241"/>
      <c r="EC865" s="241"/>
      <c r="ED865" s="241"/>
      <c r="EE865" s="241"/>
      <c r="EF865" s="241"/>
      <c r="EG865" s="241"/>
      <c r="EH865" s="241"/>
      <c r="EI865" s="241"/>
      <c r="EJ865" s="241"/>
      <c r="EK865" s="241"/>
      <c r="EL865" s="241"/>
      <c r="EM865" s="241"/>
      <c r="EN865" s="241"/>
      <c r="EO865" s="241"/>
      <c r="EP865" s="241"/>
      <c r="EQ865" s="241"/>
      <c r="ER865" s="241"/>
      <c r="ES865" s="241"/>
      <c r="ET865" s="241"/>
      <c r="EU865" s="241"/>
      <c r="EV865" s="241"/>
      <c r="EW865" s="241"/>
      <c r="EX865" s="241"/>
      <c r="EY865" s="241"/>
      <c r="EZ865" s="241"/>
      <c r="FA865" s="241"/>
      <c r="FB865" s="241"/>
      <c r="FC865" s="241"/>
      <c r="FD865" s="241"/>
      <c r="FE865" s="241"/>
      <c r="FF865" s="241"/>
      <c r="FG865" s="241"/>
      <c r="FH865" s="241"/>
      <c r="FI865" s="241"/>
      <c r="FJ865" s="241"/>
      <c r="FK865" s="241"/>
      <c r="FL865" s="241"/>
      <c r="FM865" s="241"/>
      <c r="FN865" s="241"/>
      <c r="FO865" s="241"/>
      <c r="FP865" s="241"/>
      <c r="FQ865" s="241"/>
      <c r="FR865" s="241"/>
      <c r="FS865" s="241"/>
      <c r="FT865" s="241"/>
      <c r="FU865" s="241"/>
      <c r="FV865" s="241"/>
      <c r="FW865" s="241"/>
      <c r="FX865" s="241"/>
      <c r="FY865" s="241"/>
      <c r="FZ865" s="241"/>
      <c r="GA865" s="241"/>
      <c r="GB865" s="241"/>
      <c r="GC865" s="241"/>
      <c r="GD865" s="241"/>
      <c r="GE865" s="241"/>
      <c r="GF865" s="241"/>
      <c r="GG865" s="241"/>
      <c r="GH865" s="241"/>
      <c r="GI865" s="241"/>
      <c r="GJ865" s="241"/>
      <c r="GK865" s="241"/>
      <c r="GL865" s="241"/>
      <c r="GM865" s="241"/>
      <c r="GN865" s="241"/>
      <c r="GO865" s="241"/>
      <c r="GP865" s="241"/>
      <c r="GQ865" s="241"/>
      <c r="GR865" s="241"/>
      <c r="GS865" s="241"/>
      <c r="GT865" s="241"/>
      <c r="GU865" s="241"/>
      <c r="GV865" s="241"/>
      <c r="GW865" s="241"/>
      <c r="GX865" s="241"/>
      <c r="GY865" s="241"/>
      <c r="GZ865" s="241"/>
      <c r="HA865" s="241"/>
      <c r="HB865" s="241"/>
      <c r="HC865" s="241"/>
      <c r="HD865" s="241"/>
      <c r="HE865" s="241"/>
      <c r="HF865" s="241"/>
    </row>
    <row r="866" spans="1:214" s="299" customFormat="1" ht="15" customHeight="1">
      <c r="A866" s="240"/>
      <c r="B866" s="241"/>
      <c r="C866" s="241"/>
      <c r="D866" s="241"/>
      <c r="E866" s="241"/>
      <c r="F866" s="241"/>
      <c r="G866" s="241"/>
      <c r="H866" s="241"/>
      <c r="I866" s="241"/>
      <c r="J866" s="241"/>
      <c r="K866" s="241"/>
      <c r="L866" s="241"/>
      <c r="M866" s="241"/>
      <c r="N866" s="241"/>
      <c r="O866" s="241"/>
      <c r="P866" s="241"/>
      <c r="Q866" s="241"/>
      <c r="R866" s="241"/>
      <c r="S866" s="241"/>
      <c r="T866" s="241"/>
      <c r="U866" s="241" t="s">
        <v>1044</v>
      </c>
      <c r="V866" s="241"/>
      <c r="W866" s="241"/>
      <c r="X866" s="241"/>
      <c r="Y866" s="241"/>
      <c r="Z866" s="241"/>
      <c r="AA866" s="241"/>
      <c r="AB866" s="241"/>
      <c r="AC866" s="241" t="s">
        <v>316</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c r="DD866" s="241"/>
      <c r="DE866" s="241"/>
      <c r="DF866" s="241"/>
      <c r="DG866" s="241"/>
      <c r="DH866" s="241"/>
      <c r="DI866" s="241"/>
      <c r="DJ866" s="241"/>
      <c r="DK866" s="241"/>
      <c r="DL866" s="241"/>
      <c r="DM866" s="241"/>
      <c r="DN866" s="241"/>
      <c r="DO866" s="241"/>
      <c r="DP866" s="241"/>
      <c r="DQ866" s="241"/>
      <c r="DR866" s="241"/>
      <c r="DS866" s="241"/>
      <c r="DT866" s="241"/>
      <c r="DU866" s="241"/>
      <c r="DV866" s="241"/>
      <c r="DW866" s="241"/>
      <c r="DX866" s="241"/>
      <c r="DY866" s="241"/>
      <c r="DZ866" s="241"/>
      <c r="EA866" s="241"/>
      <c r="EB866" s="241"/>
      <c r="EC866" s="241"/>
      <c r="ED866" s="241"/>
      <c r="EE866" s="241"/>
      <c r="EF866" s="241"/>
      <c r="EG866" s="241"/>
      <c r="EH866" s="241"/>
      <c r="EI866" s="241"/>
      <c r="EJ866" s="241"/>
      <c r="EK866" s="241"/>
      <c r="EL866" s="241"/>
      <c r="EM866" s="241"/>
      <c r="EN866" s="241"/>
      <c r="EO866" s="241"/>
      <c r="EP866" s="241"/>
      <c r="EQ866" s="241"/>
      <c r="ER866" s="241"/>
      <c r="ES866" s="241"/>
      <c r="ET866" s="241"/>
      <c r="EU866" s="241"/>
      <c r="EV866" s="241"/>
      <c r="EW866" s="241"/>
      <c r="EX866" s="241"/>
      <c r="EY866" s="241"/>
      <c r="EZ866" s="241"/>
      <c r="FA866" s="241"/>
      <c r="FB866" s="241"/>
      <c r="FC866" s="241"/>
      <c r="FD866" s="241"/>
      <c r="FE866" s="241"/>
      <c r="FF866" s="241"/>
      <c r="FG866" s="241"/>
      <c r="FH866" s="241"/>
      <c r="FI866" s="241"/>
      <c r="FJ866" s="241"/>
      <c r="FK866" s="241"/>
      <c r="FL866" s="241"/>
      <c r="FM866" s="241"/>
      <c r="FN866" s="241"/>
      <c r="FO866" s="241"/>
      <c r="FP866" s="241"/>
      <c r="FQ866" s="241"/>
      <c r="FR866" s="241"/>
      <c r="FS866" s="241"/>
      <c r="FT866" s="241"/>
      <c r="FU866" s="241"/>
      <c r="FV866" s="241"/>
      <c r="FW866" s="241"/>
      <c r="FX866" s="241"/>
      <c r="FY866" s="241"/>
      <c r="FZ866" s="241"/>
      <c r="GA866" s="241"/>
      <c r="GB866" s="241"/>
      <c r="GC866" s="241"/>
      <c r="GD866" s="241"/>
      <c r="GE866" s="241"/>
      <c r="GF866" s="241"/>
      <c r="GG866" s="241"/>
      <c r="GH866" s="241"/>
      <c r="GI866" s="241"/>
      <c r="GJ866" s="241"/>
      <c r="GK866" s="241"/>
      <c r="GL866" s="241"/>
      <c r="GM866" s="241"/>
      <c r="GN866" s="241"/>
      <c r="GO866" s="241"/>
      <c r="GP866" s="241"/>
      <c r="GQ866" s="241"/>
      <c r="GR866" s="241"/>
      <c r="GS866" s="241"/>
      <c r="GT866" s="241"/>
      <c r="GU866" s="241"/>
      <c r="GV866" s="241"/>
      <c r="GW866" s="241"/>
      <c r="GX866" s="241"/>
      <c r="GY866" s="241"/>
      <c r="GZ866" s="241"/>
      <c r="HA866" s="241"/>
      <c r="HB866" s="241"/>
      <c r="HC866" s="241"/>
      <c r="HD866" s="241"/>
      <c r="HE866" s="241"/>
      <c r="HF866" s="241"/>
    </row>
    <row r="867" spans="1:214" s="299" customFormat="1" ht="15" customHeight="1">
      <c r="A867" s="240"/>
      <c r="B867" s="241"/>
      <c r="C867" s="241"/>
      <c r="D867" s="241"/>
      <c r="E867" s="241"/>
      <c r="F867" s="241"/>
      <c r="G867" s="241"/>
      <c r="H867" s="241"/>
      <c r="I867" s="241"/>
      <c r="J867" s="241"/>
      <c r="K867" s="241"/>
      <c r="L867" s="241"/>
      <c r="M867" s="241"/>
      <c r="N867" s="241"/>
      <c r="O867" s="241"/>
      <c r="P867" s="241"/>
      <c r="Q867" s="241"/>
      <c r="R867" s="241"/>
      <c r="S867" s="241"/>
      <c r="T867" s="241"/>
      <c r="U867" s="241" t="s">
        <v>1045</v>
      </c>
      <c r="V867" s="241"/>
      <c r="W867" s="241"/>
      <c r="X867" s="241"/>
      <c r="Y867" s="241"/>
      <c r="Z867" s="241"/>
      <c r="AA867" s="241"/>
      <c r="AB867" s="241"/>
      <c r="AC867" s="241" t="s">
        <v>313</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c r="EN867" s="241"/>
      <c r="EO867" s="241"/>
      <c r="EP867" s="241"/>
      <c r="EQ867" s="241"/>
      <c r="ER867" s="241"/>
      <c r="ES867" s="241"/>
      <c r="ET867" s="241"/>
      <c r="EU867" s="241"/>
      <c r="EV867" s="241"/>
      <c r="EW867" s="241"/>
      <c r="EX867" s="241"/>
      <c r="EY867" s="241"/>
      <c r="EZ867" s="241"/>
      <c r="FA867" s="241"/>
      <c r="FB867" s="241"/>
      <c r="FC867" s="241"/>
      <c r="FD867" s="241"/>
      <c r="FE867" s="241"/>
      <c r="FF867" s="241"/>
      <c r="FG867" s="241"/>
      <c r="FH867" s="241"/>
      <c r="FI867" s="241"/>
      <c r="FJ867" s="241"/>
      <c r="FK867" s="241"/>
      <c r="FL867" s="241"/>
      <c r="FM867" s="241"/>
      <c r="FN867" s="241"/>
      <c r="FO867" s="241"/>
      <c r="FP867" s="241"/>
      <c r="FQ867" s="241"/>
      <c r="FR867" s="241"/>
      <c r="FS867" s="241"/>
      <c r="FT867" s="241"/>
      <c r="FU867" s="241"/>
      <c r="FV867" s="241"/>
      <c r="FW867" s="241"/>
      <c r="FX867" s="241"/>
      <c r="FY867" s="241"/>
      <c r="FZ867" s="241"/>
      <c r="GA867" s="241"/>
      <c r="GB867" s="241"/>
      <c r="GC867" s="241"/>
      <c r="GD867" s="241"/>
      <c r="GE867" s="241"/>
      <c r="GF867" s="241"/>
      <c r="GG867" s="241"/>
      <c r="GH867" s="241"/>
      <c r="GI867" s="241"/>
      <c r="GJ867" s="241"/>
      <c r="GK867" s="241"/>
      <c r="GL867" s="241"/>
      <c r="GM867" s="241"/>
      <c r="GN867" s="241"/>
      <c r="GO867" s="241"/>
      <c r="GP867" s="241"/>
      <c r="GQ867" s="241"/>
      <c r="GR867" s="241"/>
      <c r="GS867" s="241"/>
      <c r="GT867" s="241"/>
      <c r="GU867" s="241"/>
      <c r="GV867" s="241"/>
      <c r="GW867" s="241"/>
      <c r="GX867" s="241"/>
      <c r="GY867" s="241"/>
      <c r="GZ867" s="241"/>
      <c r="HA867" s="241"/>
      <c r="HB867" s="241"/>
      <c r="HC867" s="241"/>
      <c r="HD867" s="241"/>
      <c r="HE867" s="241"/>
      <c r="HF867" s="241"/>
    </row>
    <row r="868" spans="1:214" s="299" customFormat="1" ht="15" customHeight="1">
      <c r="A868" s="240"/>
      <c r="B868" s="241"/>
      <c r="C868" s="241"/>
      <c r="D868" s="241"/>
      <c r="E868" s="241"/>
      <c r="F868" s="241"/>
      <c r="G868" s="241"/>
      <c r="H868" s="241"/>
      <c r="I868" s="241"/>
      <c r="J868" s="241"/>
      <c r="K868" s="241"/>
      <c r="L868" s="241"/>
      <c r="M868" s="241"/>
      <c r="N868" s="241"/>
      <c r="O868" s="241"/>
      <c r="P868" s="241"/>
      <c r="Q868" s="241"/>
      <c r="R868" s="241"/>
      <c r="S868" s="241"/>
      <c r="T868" s="241"/>
      <c r="U868" s="241" t="s">
        <v>1046</v>
      </c>
      <c r="V868" s="241"/>
      <c r="W868" s="241"/>
      <c r="X868" s="241"/>
      <c r="Y868" s="241"/>
      <c r="Z868" s="241"/>
      <c r="AA868" s="241"/>
      <c r="AB868" s="241"/>
      <c r="AC868" s="241" t="s">
        <v>325</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c r="EN868" s="241"/>
      <c r="EO868" s="241"/>
      <c r="EP868" s="241"/>
      <c r="EQ868" s="241"/>
      <c r="ER868" s="241"/>
      <c r="ES868" s="241"/>
      <c r="ET868" s="241"/>
      <c r="EU868" s="241"/>
      <c r="EV868" s="241"/>
      <c r="EW868" s="241"/>
      <c r="EX868" s="241"/>
      <c r="EY868" s="241"/>
      <c r="EZ868" s="241"/>
      <c r="FA868" s="241"/>
      <c r="FB868" s="241"/>
      <c r="FC868" s="241"/>
      <c r="FD868" s="241"/>
      <c r="FE868" s="241"/>
      <c r="FF868" s="241"/>
      <c r="FG868" s="241"/>
      <c r="FH868" s="241"/>
      <c r="FI868" s="241"/>
      <c r="FJ868" s="241"/>
      <c r="FK868" s="241"/>
      <c r="FL868" s="241"/>
      <c r="FM868" s="241"/>
      <c r="FN868" s="241"/>
      <c r="FO868" s="241"/>
      <c r="FP868" s="241"/>
      <c r="FQ868" s="241"/>
      <c r="FR868" s="241"/>
      <c r="FS868" s="241"/>
      <c r="FT868" s="241"/>
      <c r="FU868" s="241"/>
      <c r="FV868" s="241"/>
      <c r="FW868" s="241"/>
      <c r="FX868" s="241"/>
      <c r="FY868" s="241"/>
      <c r="FZ868" s="241"/>
      <c r="GA868" s="241"/>
      <c r="GB868" s="241"/>
      <c r="GC868" s="241"/>
      <c r="GD868" s="241"/>
      <c r="GE868" s="241"/>
      <c r="GF868" s="241"/>
      <c r="GG868" s="241"/>
      <c r="GH868" s="241"/>
      <c r="GI868" s="241"/>
      <c r="GJ868" s="241"/>
      <c r="GK868" s="241"/>
      <c r="GL868" s="241"/>
      <c r="GM868" s="241"/>
      <c r="GN868" s="241"/>
      <c r="GO868" s="241"/>
      <c r="GP868" s="241"/>
      <c r="GQ868" s="241"/>
      <c r="GR868" s="241"/>
      <c r="GS868" s="241"/>
      <c r="GT868" s="241"/>
      <c r="GU868" s="241"/>
      <c r="GV868" s="241"/>
      <c r="GW868" s="241"/>
      <c r="GX868" s="241"/>
      <c r="GY868" s="241"/>
      <c r="GZ868" s="241"/>
      <c r="HA868" s="241"/>
      <c r="HB868" s="241"/>
      <c r="HC868" s="241"/>
      <c r="HD868" s="241"/>
      <c r="HE868" s="241"/>
      <c r="HF868" s="241"/>
    </row>
    <row r="869" spans="1:214" s="299" customFormat="1" ht="15" customHeight="1">
      <c r="A869" s="240"/>
      <c r="B869" s="241"/>
      <c r="C869" s="241"/>
      <c r="D869" s="241"/>
      <c r="E869" s="241"/>
      <c r="F869" s="241"/>
      <c r="G869" s="241"/>
      <c r="H869" s="241"/>
      <c r="I869" s="241"/>
      <c r="J869" s="241"/>
      <c r="K869" s="241"/>
      <c r="L869" s="241"/>
      <c r="M869" s="241"/>
      <c r="N869" s="241"/>
      <c r="O869" s="241"/>
      <c r="P869" s="241"/>
      <c r="Q869" s="241"/>
      <c r="R869" s="241"/>
      <c r="S869" s="241"/>
      <c r="T869" s="241"/>
      <c r="U869" s="241" t="s">
        <v>1047</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c r="EN869" s="241"/>
      <c r="EO869" s="241"/>
      <c r="EP869" s="241"/>
      <c r="EQ869" s="241"/>
      <c r="ER869" s="241"/>
      <c r="ES869" s="241"/>
      <c r="ET869" s="241"/>
      <c r="EU869" s="241"/>
      <c r="EV869" s="241"/>
      <c r="EW869" s="241"/>
      <c r="EX869" s="241"/>
      <c r="EY869" s="241"/>
      <c r="EZ869" s="241"/>
      <c r="FA869" s="241"/>
      <c r="FB869" s="241"/>
      <c r="FC869" s="241"/>
      <c r="FD869" s="241"/>
      <c r="FE869" s="241"/>
      <c r="FF869" s="241"/>
      <c r="FG869" s="241"/>
      <c r="FH869" s="241"/>
      <c r="FI869" s="241"/>
      <c r="FJ869" s="241"/>
      <c r="FK869" s="241"/>
      <c r="FL869" s="241"/>
      <c r="FM869" s="241"/>
      <c r="FN869" s="241"/>
      <c r="FO869" s="241"/>
      <c r="FP869" s="241"/>
      <c r="FQ869" s="241"/>
      <c r="FR869" s="241"/>
      <c r="FS869" s="241"/>
      <c r="FT869" s="241"/>
      <c r="FU869" s="241"/>
      <c r="FV869" s="241"/>
      <c r="FW869" s="241"/>
      <c r="FX869" s="241"/>
      <c r="FY869" s="241"/>
      <c r="FZ869" s="241"/>
      <c r="GA869" s="241"/>
      <c r="GB869" s="241"/>
      <c r="GC869" s="241"/>
      <c r="GD869" s="241"/>
      <c r="GE869" s="241"/>
      <c r="GF869" s="241"/>
      <c r="GG869" s="241"/>
      <c r="GH869" s="241"/>
      <c r="GI869" s="241"/>
      <c r="GJ869" s="241"/>
      <c r="GK869" s="241"/>
      <c r="GL869" s="241"/>
      <c r="GM869" s="241"/>
      <c r="GN869" s="241"/>
      <c r="GO869" s="241"/>
      <c r="GP869" s="241"/>
      <c r="GQ869" s="241"/>
      <c r="GR869" s="241"/>
      <c r="GS869" s="241"/>
      <c r="GT869" s="241"/>
      <c r="GU869" s="241"/>
      <c r="GV869" s="241"/>
      <c r="GW869" s="241"/>
      <c r="GX869" s="241"/>
      <c r="GY869" s="241"/>
      <c r="GZ869" s="241"/>
      <c r="HA869" s="241"/>
      <c r="HB869" s="241"/>
      <c r="HC869" s="241"/>
      <c r="HD869" s="241"/>
      <c r="HE869" s="241"/>
      <c r="HF869" s="241"/>
    </row>
    <row r="870" spans="1:214" s="299" customFormat="1" ht="15" customHeight="1">
      <c r="A870" s="240"/>
      <c r="B870" s="241"/>
      <c r="C870" s="241"/>
      <c r="D870" s="241"/>
      <c r="E870" s="241"/>
      <c r="F870" s="241"/>
      <c r="G870" s="241"/>
      <c r="H870" s="241"/>
      <c r="I870" s="241"/>
      <c r="J870" s="241"/>
      <c r="K870" s="241"/>
      <c r="L870" s="241"/>
      <c r="M870" s="241"/>
      <c r="N870" s="241"/>
      <c r="O870" s="241"/>
      <c r="P870" s="241"/>
      <c r="Q870" s="241"/>
      <c r="R870" s="241"/>
      <c r="S870" s="241"/>
      <c r="T870" s="241"/>
      <c r="U870" s="241" t="s">
        <v>1048</v>
      </c>
      <c r="V870" s="241"/>
      <c r="W870" s="241"/>
      <c r="X870" s="241"/>
      <c r="Y870" s="241"/>
      <c r="Z870" s="241"/>
      <c r="AA870" s="241"/>
      <c r="AB870" s="241"/>
      <c r="AC870" s="241" t="s">
        <v>325</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c r="DD870" s="241"/>
      <c r="DE870" s="241"/>
      <c r="DF870" s="241"/>
      <c r="DG870" s="241"/>
      <c r="DH870" s="241"/>
      <c r="DI870" s="241"/>
      <c r="DJ870" s="241"/>
      <c r="DK870" s="241"/>
      <c r="DL870" s="241"/>
      <c r="DM870" s="241"/>
      <c r="DN870" s="241"/>
      <c r="DO870" s="241"/>
      <c r="DP870" s="241"/>
      <c r="DQ870" s="241"/>
      <c r="DR870" s="241"/>
      <c r="DS870" s="241"/>
      <c r="DT870" s="241"/>
      <c r="DU870" s="241"/>
      <c r="DV870" s="241"/>
      <c r="DW870" s="241"/>
      <c r="DX870" s="241"/>
      <c r="DY870" s="241"/>
      <c r="DZ870" s="241"/>
      <c r="EA870" s="241"/>
      <c r="EB870" s="241"/>
      <c r="EC870" s="241"/>
      <c r="ED870" s="241"/>
      <c r="EE870" s="241"/>
      <c r="EF870" s="241"/>
      <c r="EG870" s="241"/>
      <c r="EH870" s="241"/>
      <c r="EI870" s="241"/>
      <c r="EJ870" s="241"/>
      <c r="EK870" s="241"/>
      <c r="EL870" s="241"/>
      <c r="EM870" s="241"/>
      <c r="EN870" s="241"/>
      <c r="EO870" s="241"/>
      <c r="EP870" s="241"/>
      <c r="EQ870" s="241"/>
      <c r="ER870" s="241"/>
      <c r="ES870" s="241"/>
      <c r="ET870" s="241"/>
      <c r="EU870" s="241"/>
      <c r="EV870" s="241"/>
      <c r="EW870" s="241"/>
      <c r="EX870" s="241"/>
      <c r="EY870" s="241"/>
      <c r="EZ870" s="241"/>
      <c r="FA870" s="241"/>
      <c r="FB870" s="241"/>
      <c r="FC870" s="241"/>
      <c r="FD870" s="241"/>
      <c r="FE870" s="241"/>
      <c r="FF870" s="241"/>
      <c r="FG870" s="241"/>
      <c r="FH870" s="241"/>
      <c r="FI870" s="241"/>
      <c r="FJ870" s="241"/>
      <c r="FK870" s="241"/>
      <c r="FL870" s="241"/>
      <c r="FM870" s="241"/>
      <c r="FN870" s="241"/>
      <c r="FO870" s="241"/>
      <c r="FP870" s="241"/>
      <c r="FQ870" s="241"/>
      <c r="FR870" s="241"/>
      <c r="FS870" s="241"/>
      <c r="FT870" s="241"/>
      <c r="FU870" s="241"/>
      <c r="FV870" s="241"/>
      <c r="FW870" s="241"/>
      <c r="FX870" s="241"/>
      <c r="FY870" s="241"/>
      <c r="FZ870" s="241"/>
      <c r="GA870" s="241"/>
      <c r="GB870" s="241"/>
      <c r="GC870" s="241"/>
      <c r="GD870" s="241"/>
      <c r="GE870" s="241"/>
      <c r="GF870" s="241"/>
      <c r="GG870" s="241"/>
      <c r="GH870" s="241"/>
      <c r="GI870" s="241"/>
      <c r="GJ870" s="241"/>
      <c r="GK870" s="241"/>
      <c r="GL870" s="241"/>
      <c r="GM870" s="241"/>
      <c r="GN870" s="241"/>
      <c r="GO870" s="241"/>
      <c r="GP870" s="241"/>
      <c r="GQ870" s="241"/>
      <c r="GR870" s="241"/>
      <c r="GS870" s="241"/>
      <c r="GT870" s="241"/>
      <c r="GU870" s="241"/>
      <c r="GV870" s="241"/>
      <c r="GW870" s="241"/>
      <c r="GX870" s="241"/>
      <c r="GY870" s="241"/>
      <c r="GZ870" s="241"/>
      <c r="HA870" s="241"/>
      <c r="HB870" s="241"/>
      <c r="HC870" s="241"/>
      <c r="HD870" s="241"/>
      <c r="HE870" s="241"/>
      <c r="HF870" s="241"/>
    </row>
    <row r="871" spans="1:214" s="299" customFormat="1" ht="15" customHeight="1">
      <c r="A871" s="240"/>
      <c r="B871" s="241"/>
      <c r="C871" s="241"/>
      <c r="D871" s="241"/>
      <c r="E871" s="241"/>
      <c r="F871" s="241"/>
      <c r="G871" s="241"/>
      <c r="H871" s="241"/>
      <c r="I871" s="241"/>
      <c r="J871" s="241"/>
      <c r="K871" s="241"/>
      <c r="L871" s="241"/>
      <c r="M871" s="241"/>
      <c r="N871" s="241"/>
      <c r="O871" s="241"/>
      <c r="P871" s="241"/>
      <c r="Q871" s="241"/>
      <c r="R871" s="241"/>
      <c r="S871" s="241"/>
      <c r="T871" s="241"/>
      <c r="U871" s="241" t="s">
        <v>1049</v>
      </c>
      <c r="V871" s="241"/>
      <c r="W871" s="241"/>
      <c r="X871" s="241"/>
      <c r="Y871" s="241"/>
      <c r="Z871" s="241"/>
      <c r="AA871" s="241"/>
      <c r="AB871" s="241"/>
      <c r="AC871" s="241" t="s">
        <v>316</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c r="DD871" s="241"/>
      <c r="DE871" s="241"/>
      <c r="DF871" s="241"/>
      <c r="DG871" s="241"/>
      <c r="DH871" s="241"/>
      <c r="DI871" s="241"/>
      <c r="DJ871" s="241"/>
      <c r="DK871" s="241"/>
      <c r="DL871" s="241"/>
      <c r="DM871" s="241"/>
      <c r="DN871" s="241"/>
      <c r="DO871" s="241"/>
      <c r="DP871" s="241"/>
      <c r="DQ871" s="241"/>
      <c r="DR871" s="241"/>
      <c r="DS871" s="241"/>
      <c r="DT871" s="241"/>
      <c r="DU871" s="241"/>
      <c r="DV871" s="241"/>
      <c r="DW871" s="241"/>
      <c r="DX871" s="241"/>
      <c r="DY871" s="241"/>
      <c r="DZ871" s="241"/>
      <c r="EA871" s="241"/>
      <c r="EB871" s="241"/>
      <c r="EC871" s="241"/>
      <c r="ED871" s="241"/>
      <c r="EE871" s="241"/>
      <c r="EF871" s="241"/>
      <c r="EG871" s="241"/>
      <c r="EH871" s="241"/>
      <c r="EI871" s="241"/>
      <c r="EJ871" s="241"/>
      <c r="EK871" s="241"/>
      <c r="EL871" s="241"/>
      <c r="EM871" s="241"/>
      <c r="EN871" s="241"/>
      <c r="EO871" s="241"/>
      <c r="EP871" s="241"/>
      <c r="EQ871" s="241"/>
      <c r="ER871" s="241"/>
      <c r="ES871" s="241"/>
      <c r="ET871" s="241"/>
      <c r="EU871" s="241"/>
      <c r="EV871" s="241"/>
      <c r="EW871" s="241"/>
      <c r="EX871" s="241"/>
      <c r="EY871" s="241"/>
      <c r="EZ871" s="241"/>
      <c r="FA871" s="241"/>
      <c r="FB871" s="241"/>
      <c r="FC871" s="241"/>
      <c r="FD871" s="241"/>
      <c r="FE871" s="241"/>
      <c r="FF871" s="241"/>
      <c r="FG871" s="241"/>
      <c r="FH871" s="241"/>
      <c r="FI871" s="241"/>
      <c r="FJ871" s="241"/>
      <c r="FK871" s="241"/>
      <c r="FL871" s="241"/>
      <c r="FM871" s="241"/>
      <c r="FN871" s="241"/>
      <c r="FO871" s="241"/>
      <c r="FP871" s="241"/>
      <c r="FQ871" s="241"/>
      <c r="FR871" s="241"/>
      <c r="FS871" s="241"/>
      <c r="FT871" s="241"/>
      <c r="FU871" s="241"/>
      <c r="FV871" s="241"/>
      <c r="FW871" s="241"/>
      <c r="FX871" s="241"/>
      <c r="FY871" s="241"/>
      <c r="FZ871" s="241"/>
      <c r="GA871" s="241"/>
      <c r="GB871" s="241"/>
      <c r="GC871" s="241"/>
      <c r="GD871" s="241"/>
      <c r="GE871" s="241"/>
      <c r="GF871" s="241"/>
      <c r="GG871" s="241"/>
      <c r="GH871" s="241"/>
      <c r="GI871" s="241"/>
      <c r="GJ871" s="241"/>
      <c r="GK871" s="241"/>
      <c r="GL871" s="241"/>
      <c r="GM871" s="241"/>
      <c r="GN871" s="241"/>
      <c r="GO871" s="241"/>
      <c r="GP871" s="241"/>
      <c r="GQ871" s="241"/>
      <c r="GR871" s="241"/>
      <c r="GS871" s="241"/>
      <c r="GT871" s="241"/>
      <c r="GU871" s="241"/>
      <c r="GV871" s="241"/>
      <c r="GW871" s="241"/>
      <c r="GX871" s="241"/>
      <c r="GY871" s="241"/>
      <c r="GZ871" s="241"/>
      <c r="HA871" s="241"/>
      <c r="HB871" s="241"/>
      <c r="HC871" s="241"/>
      <c r="HD871" s="241"/>
      <c r="HE871" s="241"/>
      <c r="HF871" s="241"/>
    </row>
    <row r="872" spans="1:214" s="299" customFormat="1" ht="15" customHeight="1">
      <c r="A872" s="240"/>
      <c r="B872" s="241"/>
      <c r="C872" s="241"/>
      <c r="D872" s="241"/>
      <c r="E872" s="241"/>
      <c r="F872" s="241"/>
      <c r="G872" s="241"/>
      <c r="H872" s="241"/>
      <c r="I872" s="241"/>
      <c r="J872" s="241"/>
      <c r="K872" s="241"/>
      <c r="L872" s="241"/>
      <c r="M872" s="241"/>
      <c r="N872" s="241"/>
      <c r="O872" s="241"/>
      <c r="P872" s="241"/>
      <c r="Q872" s="241"/>
      <c r="R872" s="241"/>
      <c r="S872" s="241"/>
      <c r="T872" s="241"/>
      <c r="U872" s="241" t="s">
        <v>1050</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c r="DD872" s="241"/>
      <c r="DE872" s="241"/>
      <c r="DF872" s="241"/>
      <c r="DG872" s="241"/>
      <c r="DH872" s="241"/>
      <c r="DI872" s="241"/>
      <c r="DJ872" s="241"/>
      <c r="DK872" s="241"/>
      <c r="DL872" s="241"/>
      <c r="DM872" s="241"/>
      <c r="DN872" s="241"/>
      <c r="DO872" s="241"/>
      <c r="DP872" s="241"/>
      <c r="DQ872" s="241"/>
      <c r="DR872" s="241"/>
      <c r="DS872" s="241"/>
      <c r="DT872" s="241"/>
      <c r="DU872" s="241"/>
      <c r="DV872" s="241"/>
      <c r="DW872" s="241"/>
      <c r="DX872" s="241"/>
      <c r="DY872" s="241"/>
      <c r="DZ872" s="241"/>
      <c r="EA872" s="241"/>
      <c r="EB872" s="241"/>
      <c r="EC872" s="241"/>
      <c r="ED872" s="241"/>
      <c r="EE872" s="241"/>
      <c r="EF872" s="241"/>
      <c r="EG872" s="241"/>
      <c r="EH872" s="241"/>
      <c r="EI872" s="241"/>
      <c r="EJ872" s="241"/>
      <c r="EK872" s="241"/>
      <c r="EL872" s="241"/>
      <c r="EM872" s="241"/>
      <c r="EN872" s="241"/>
      <c r="EO872" s="241"/>
      <c r="EP872" s="241"/>
      <c r="EQ872" s="241"/>
      <c r="ER872" s="241"/>
      <c r="ES872" s="241"/>
      <c r="ET872" s="241"/>
      <c r="EU872" s="241"/>
      <c r="EV872" s="241"/>
      <c r="EW872" s="241"/>
      <c r="EX872" s="241"/>
      <c r="EY872" s="241"/>
      <c r="EZ872" s="241"/>
      <c r="FA872" s="241"/>
      <c r="FB872" s="241"/>
      <c r="FC872" s="241"/>
      <c r="FD872" s="241"/>
      <c r="FE872" s="241"/>
      <c r="FF872" s="241"/>
      <c r="FG872" s="241"/>
      <c r="FH872" s="241"/>
      <c r="FI872" s="241"/>
      <c r="FJ872" s="241"/>
      <c r="FK872" s="241"/>
      <c r="FL872" s="241"/>
      <c r="FM872" s="241"/>
      <c r="FN872" s="241"/>
      <c r="FO872" s="241"/>
      <c r="FP872" s="241"/>
      <c r="FQ872" s="241"/>
      <c r="FR872" s="241"/>
      <c r="FS872" s="241"/>
      <c r="FT872" s="241"/>
      <c r="FU872" s="241"/>
      <c r="FV872" s="241"/>
      <c r="FW872" s="241"/>
      <c r="FX872" s="241"/>
      <c r="FY872" s="241"/>
      <c r="FZ872" s="241"/>
      <c r="GA872" s="241"/>
      <c r="GB872" s="241"/>
      <c r="GC872" s="241"/>
      <c r="GD872" s="241"/>
      <c r="GE872" s="241"/>
      <c r="GF872" s="241"/>
      <c r="GG872" s="241"/>
      <c r="GH872" s="241"/>
      <c r="GI872" s="241"/>
      <c r="GJ872" s="241"/>
      <c r="GK872" s="241"/>
      <c r="GL872" s="241"/>
      <c r="GM872" s="241"/>
      <c r="GN872" s="241"/>
      <c r="GO872" s="241"/>
      <c r="GP872" s="241"/>
      <c r="GQ872" s="241"/>
      <c r="GR872" s="241"/>
      <c r="GS872" s="241"/>
      <c r="GT872" s="241"/>
      <c r="GU872" s="241"/>
      <c r="GV872" s="241"/>
      <c r="GW872" s="241"/>
      <c r="GX872" s="241"/>
      <c r="GY872" s="241"/>
      <c r="GZ872" s="241"/>
      <c r="HA872" s="241"/>
      <c r="HB872" s="241"/>
      <c r="HC872" s="241"/>
      <c r="HD872" s="241"/>
      <c r="HE872" s="241"/>
      <c r="HF872" s="241"/>
    </row>
    <row r="873" spans="1:214" s="299" customFormat="1" ht="15" customHeight="1">
      <c r="A873" s="240"/>
      <c r="B873" s="241"/>
      <c r="C873" s="241"/>
      <c r="D873" s="241"/>
      <c r="E873" s="241"/>
      <c r="F873" s="241"/>
      <c r="G873" s="241"/>
      <c r="H873" s="241"/>
      <c r="I873" s="241"/>
      <c r="J873" s="241"/>
      <c r="K873" s="241"/>
      <c r="L873" s="241"/>
      <c r="M873" s="241"/>
      <c r="N873" s="241"/>
      <c r="O873" s="241"/>
      <c r="P873" s="241"/>
      <c r="Q873" s="241"/>
      <c r="R873" s="241"/>
      <c r="S873" s="241"/>
      <c r="T873" s="241"/>
      <c r="U873" s="241" t="s">
        <v>1051</v>
      </c>
      <c r="V873" s="241"/>
      <c r="W873" s="241"/>
      <c r="X873" s="241"/>
      <c r="Y873" s="241"/>
      <c r="Z873" s="241"/>
      <c r="AA873" s="241"/>
      <c r="AB873" s="241"/>
      <c r="AC873" s="241" t="s">
        <v>386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c r="DD873" s="241"/>
      <c r="DE873" s="241"/>
      <c r="DF873" s="241"/>
      <c r="DG873" s="241"/>
      <c r="DH873" s="241"/>
      <c r="DI873" s="241"/>
      <c r="DJ873" s="241"/>
      <c r="DK873" s="241"/>
      <c r="DL873" s="241"/>
      <c r="DM873" s="241"/>
      <c r="DN873" s="241"/>
      <c r="DO873" s="241"/>
      <c r="DP873" s="241"/>
      <c r="DQ873" s="241"/>
      <c r="DR873" s="241"/>
      <c r="DS873" s="241"/>
      <c r="DT873" s="241"/>
      <c r="DU873" s="241"/>
      <c r="DV873" s="241"/>
      <c r="DW873" s="241"/>
      <c r="DX873" s="241"/>
      <c r="DY873" s="241"/>
      <c r="DZ873" s="241"/>
      <c r="EA873" s="241"/>
      <c r="EB873" s="241"/>
      <c r="EC873" s="241"/>
      <c r="ED873" s="241"/>
      <c r="EE873" s="241"/>
      <c r="EF873" s="241"/>
      <c r="EG873" s="241"/>
      <c r="EH873" s="241"/>
      <c r="EI873" s="241"/>
      <c r="EJ873" s="241"/>
      <c r="EK873" s="241"/>
      <c r="EL873" s="241"/>
      <c r="EM873" s="241"/>
      <c r="EN873" s="241"/>
      <c r="EO873" s="241"/>
      <c r="EP873" s="241"/>
      <c r="EQ873" s="241"/>
      <c r="ER873" s="241"/>
      <c r="ES873" s="241"/>
      <c r="ET873" s="241"/>
      <c r="EU873" s="241"/>
      <c r="EV873" s="241"/>
      <c r="EW873" s="241"/>
      <c r="EX873" s="241"/>
      <c r="EY873" s="241"/>
      <c r="EZ873" s="241"/>
      <c r="FA873" s="241"/>
      <c r="FB873" s="241"/>
      <c r="FC873" s="241"/>
      <c r="FD873" s="241"/>
      <c r="FE873" s="241"/>
      <c r="FF873" s="241"/>
      <c r="FG873" s="241"/>
      <c r="FH873" s="241"/>
      <c r="FI873" s="241"/>
      <c r="FJ873" s="241"/>
      <c r="FK873" s="241"/>
      <c r="FL873" s="241"/>
      <c r="FM873" s="241"/>
      <c r="FN873" s="241"/>
      <c r="FO873" s="241"/>
      <c r="FP873" s="241"/>
      <c r="FQ873" s="241"/>
      <c r="FR873" s="241"/>
      <c r="FS873" s="241"/>
      <c r="FT873" s="241"/>
      <c r="FU873" s="241"/>
      <c r="FV873" s="241"/>
      <c r="FW873" s="241"/>
      <c r="FX873" s="241"/>
      <c r="FY873" s="241"/>
      <c r="FZ873" s="241"/>
      <c r="GA873" s="241"/>
      <c r="GB873" s="241"/>
      <c r="GC873" s="241"/>
      <c r="GD873" s="241"/>
      <c r="GE873" s="241"/>
      <c r="GF873" s="241"/>
      <c r="GG873" s="241"/>
      <c r="GH873" s="241"/>
      <c r="GI873" s="241"/>
      <c r="GJ873" s="241"/>
      <c r="GK873" s="241"/>
      <c r="GL873" s="241"/>
      <c r="GM873" s="241"/>
      <c r="GN873" s="241"/>
      <c r="GO873" s="241"/>
      <c r="GP873" s="241"/>
      <c r="GQ873" s="241"/>
      <c r="GR873" s="241"/>
      <c r="GS873" s="241"/>
      <c r="GT873" s="241"/>
      <c r="GU873" s="241"/>
      <c r="GV873" s="241"/>
      <c r="GW873" s="241"/>
      <c r="GX873" s="241"/>
      <c r="GY873" s="241"/>
      <c r="GZ873" s="241"/>
      <c r="HA873" s="241"/>
      <c r="HB873" s="241"/>
      <c r="HC873" s="241"/>
      <c r="HD873" s="241"/>
      <c r="HE873" s="241"/>
      <c r="HF873" s="241"/>
    </row>
    <row r="874" spans="1:214" s="299" customFormat="1" ht="15" customHeight="1">
      <c r="A874" s="240"/>
      <c r="B874" s="241"/>
      <c r="C874" s="241"/>
      <c r="D874" s="241"/>
      <c r="E874" s="241"/>
      <c r="F874" s="241"/>
      <c r="G874" s="241"/>
      <c r="H874" s="241"/>
      <c r="I874" s="241"/>
      <c r="J874" s="241"/>
      <c r="K874" s="241"/>
      <c r="L874" s="241"/>
      <c r="M874" s="241"/>
      <c r="N874" s="241"/>
      <c r="O874" s="241"/>
      <c r="P874" s="241"/>
      <c r="Q874" s="241"/>
      <c r="R874" s="241"/>
      <c r="S874" s="241"/>
      <c r="T874" s="241"/>
      <c r="U874" s="241" t="s">
        <v>1052</v>
      </c>
      <c r="V874" s="241"/>
      <c r="W874" s="241"/>
      <c r="X874" s="241"/>
      <c r="Y874" s="241"/>
      <c r="Z874" s="241"/>
      <c r="AA874" s="241"/>
      <c r="AB874" s="241"/>
      <c r="AC874" s="241" t="s">
        <v>311</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c r="DD874" s="241"/>
      <c r="DE874" s="241"/>
      <c r="DF874" s="241"/>
      <c r="DG874" s="241"/>
      <c r="DH874" s="241"/>
      <c r="DI874" s="241"/>
      <c r="DJ874" s="241"/>
      <c r="DK874" s="241"/>
      <c r="DL874" s="241"/>
      <c r="DM874" s="241"/>
      <c r="DN874" s="241"/>
      <c r="DO874" s="241"/>
      <c r="DP874" s="241"/>
      <c r="DQ874" s="241"/>
      <c r="DR874" s="241"/>
      <c r="DS874" s="241"/>
      <c r="DT874" s="241"/>
      <c r="DU874" s="241"/>
      <c r="DV874" s="241"/>
      <c r="DW874" s="241"/>
      <c r="DX874" s="241"/>
      <c r="DY874" s="241"/>
      <c r="DZ874" s="241"/>
      <c r="EA874" s="241"/>
      <c r="EB874" s="241"/>
      <c r="EC874" s="241"/>
      <c r="ED874" s="241"/>
      <c r="EE874" s="241"/>
      <c r="EF874" s="241"/>
      <c r="EG874" s="241"/>
      <c r="EH874" s="241"/>
      <c r="EI874" s="241"/>
      <c r="EJ874" s="241"/>
      <c r="EK874" s="241"/>
      <c r="EL874" s="241"/>
      <c r="EM874" s="241"/>
      <c r="EN874" s="241"/>
      <c r="EO874" s="241"/>
      <c r="EP874" s="241"/>
      <c r="EQ874" s="241"/>
      <c r="ER874" s="241"/>
      <c r="ES874" s="241"/>
      <c r="ET874" s="241"/>
      <c r="EU874" s="241"/>
      <c r="EV874" s="241"/>
      <c r="EW874" s="241"/>
      <c r="EX874" s="241"/>
      <c r="EY874" s="241"/>
      <c r="EZ874" s="241"/>
      <c r="FA874" s="241"/>
      <c r="FB874" s="241"/>
      <c r="FC874" s="241"/>
      <c r="FD874" s="241"/>
      <c r="FE874" s="241"/>
      <c r="FF874" s="241"/>
      <c r="FG874" s="241"/>
      <c r="FH874" s="241"/>
      <c r="FI874" s="241"/>
      <c r="FJ874" s="241"/>
      <c r="FK874" s="241"/>
      <c r="FL874" s="241"/>
      <c r="FM874" s="241"/>
      <c r="FN874" s="241"/>
      <c r="FO874" s="241"/>
      <c r="FP874" s="241"/>
      <c r="FQ874" s="241"/>
      <c r="FR874" s="241"/>
      <c r="FS874" s="241"/>
      <c r="FT874" s="241"/>
      <c r="FU874" s="241"/>
      <c r="FV874" s="241"/>
      <c r="FW874" s="241"/>
      <c r="FX874" s="241"/>
      <c r="FY874" s="241"/>
      <c r="FZ874" s="241"/>
      <c r="GA874" s="241"/>
      <c r="GB874" s="241"/>
      <c r="GC874" s="241"/>
      <c r="GD874" s="241"/>
      <c r="GE874" s="241"/>
      <c r="GF874" s="241"/>
      <c r="GG874" s="241"/>
      <c r="GH874" s="241"/>
      <c r="GI874" s="241"/>
      <c r="GJ874" s="241"/>
      <c r="GK874" s="241"/>
      <c r="GL874" s="241"/>
      <c r="GM874" s="241"/>
      <c r="GN874" s="241"/>
      <c r="GO874" s="241"/>
      <c r="GP874" s="241"/>
      <c r="GQ874" s="241"/>
      <c r="GR874" s="241"/>
      <c r="GS874" s="241"/>
      <c r="GT874" s="241"/>
      <c r="GU874" s="241"/>
      <c r="GV874" s="241"/>
      <c r="GW874" s="241"/>
      <c r="GX874" s="241"/>
      <c r="GY874" s="241"/>
      <c r="GZ874" s="241"/>
      <c r="HA874" s="241"/>
      <c r="HB874" s="241"/>
      <c r="HC874" s="241"/>
      <c r="HD874" s="241"/>
      <c r="HE874" s="241"/>
      <c r="HF874" s="241"/>
    </row>
    <row r="875" spans="1:214" s="299" customFormat="1" ht="15" customHeight="1">
      <c r="A875" s="240"/>
      <c r="B875" s="241"/>
      <c r="C875" s="241"/>
      <c r="D875" s="241"/>
      <c r="E875" s="241"/>
      <c r="F875" s="241"/>
      <c r="G875" s="241"/>
      <c r="H875" s="241"/>
      <c r="I875" s="241"/>
      <c r="J875" s="241"/>
      <c r="K875" s="241"/>
      <c r="L875" s="241"/>
      <c r="M875" s="241"/>
      <c r="N875" s="241"/>
      <c r="O875" s="241"/>
      <c r="P875" s="241"/>
      <c r="Q875" s="241"/>
      <c r="R875" s="241"/>
      <c r="S875" s="241"/>
      <c r="T875" s="241"/>
      <c r="U875" s="241" t="s">
        <v>1053</v>
      </c>
      <c r="V875" s="241"/>
      <c r="W875" s="241"/>
      <c r="X875" s="241"/>
      <c r="Y875" s="241"/>
      <c r="Z875" s="241"/>
      <c r="AA875" s="241"/>
      <c r="AB875" s="241"/>
      <c r="AC875" s="241" t="s">
        <v>325</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c r="DD875" s="241"/>
      <c r="DE875" s="241"/>
      <c r="DF875" s="241"/>
      <c r="DG875" s="241"/>
      <c r="DH875" s="241"/>
      <c r="DI875" s="241"/>
      <c r="DJ875" s="241"/>
      <c r="DK875" s="241"/>
      <c r="DL875" s="241"/>
      <c r="DM875" s="241"/>
      <c r="DN875" s="241"/>
      <c r="DO875" s="241"/>
      <c r="DP875" s="241"/>
      <c r="DQ875" s="241"/>
      <c r="DR875" s="241"/>
      <c r="DS875" s="241"/>
      <c r="DT875" s="241"/>
      <c r="DU875" s="241"/>
      <c r="DV875" s="241"/>
      <c r="DW875" s="241"/>
      <c r="DX875" s="241"/>
      <c r="DY875" s="241"/>
      <c r="DZ875" s="241"/>
      <c r="EA875" s="241"/>
      <c r="EB875" s="241"/>
      <c r="EC875" s="241"/>
      <c r="ED875" s="241"/>
      <c r="EE875" s="241"/>
      <c r="EF875" s="241"/>
      <c r="EG875" s="241"/>
      <c r="EH875" s="241"/>
      <c r="EI875" s="241"/>
      <c r="EJ875" s="241"/>
      <c r="EK875" s="241"/>
      <c r="EL875" s="241"/>
      <c r="EM875" s="241"/>
      <c r="EN875" s="241"/>
      <c r="EO875" s="241"/>
      <c r="EP875" s="241"/>
      <c r="EQ875" s="241"/>
      <c r="ER875" s="241"/>
      <c r="ES875" s="241"/>
      <c r="ET875" s="241"/>
      <c r="EU875" s="241"/>
      <c r="EV875" s="241"/>
      <c r="EW875" s="241"/>
      <c r="EX875" s="241"/>
      <c r="EY875" s="241"/>
      <c r="EZ875" s="241"/>
      <c r="FA875" s="241"/>
      <c r="FB875" s="241"/>
      <c r="FC875" s="241"/>
      <c r="FD875" s="241"/>
      <c r="FE875" s="241"/>
      <c r="FF875" s="241"/>
      <c r="FG875" s="241"/>
      <c r="FH875" s="241"/>
      <c r="FI875" s="241"/>
      <c r="FJ875" s="241"/>
      <c r="FK875" s="241"/>
      <c r="FL875" s="241"/>
      <c r="FM875" s="241"/>
      <c r="FN875" s="241"/>
      <c r="FO875" s="241"/>
      <c r="FP875" s="241"/>
      <c r="FQ875" s="241"/>
      <c r="FR875" s="241"/>
      <c r="FS875" s="241"/>
      <c r="FT875" s="241"/>
      <c r="FU875" s="241"/>
      <c r="FV875" s="241"/>
      <c r="FW875" s="241"/>
      <c r="FX875" s="241"/>
      <c r="FY875" s="241"/>
      <c r="FZ875" s="241"/>
      <c r="GA875" s="241"/>
      <c r="GB875" s="241"/>
      <c r="GC875" s="241"/>
      <c r="GD875" s="241"/>
      <c r="GE875" s="241"/>
      <c r="GF875" s="241"/>
      <c r="GG875" s="241"/>
      <c r="GH875" s="241"/>
      <c r="GI875" s="241"/>
      <c r="GJ875" s="241"/>
      <c r="GK875" s="241"/>
      <c r="GL875" s="241"/>
      <c r="GM875" s="241"/>
      <c r="GN875" s="241"/>
      <c r="GO875" s="241"/>
      <c r="GP875" s="241"/>
      <c r="GQ875" s="241"/>
      <c r="GR875" s="241"/>
      <c r="GS875" s="241"/>
      <c r="GT875" s="241"/>
      <c r="GU875" s="241"/>
      <c r="GV875" s="241"/>
      <c r="GW875" s="241"/>
      <c r="GX875" s="241"/>
      <c r="GY875" s="241"/>
      <c r="GZ875" s="241"/>
      <c r="HA875" s="241"/>
      <c r="HB875" s="241"/>
      <c r="HC875" s="241"/>
      <c r="HD875" s="241"/>
      <c r="HE875" s="241"/>
      <c r="HF875" s="241"/>
    </row>
    <row r="876" spans="1:214" s="299" customFormat="1" ht="15" customHeight="1">
      <c r="A876" s="240"/>
      <c r="B876" s="241"/>
      <c r="C876" s="241"/>
      <c r="D876" s="241"/>
      <c r="E876" s="241"/>
      <c r="F876" s="241"/>
      <c r="G876" s="241"/>
      <c r="H876" s="241"/>
      <c r="I876" s="241"/>
      <c r="J876" s="241"/>
      <c r="K876" s="241"/>
      <c r="L876" s="241"/>
      <c r="M876" s="241"/>
      <c r="N876" s="241"/>
      <c r="O876" s="241"/>
      <c r="P876" s="241"/>
      <c r="Q876" s="241"/>
      <c r="R876" s="241"/>
      <c r="S876" s="241"/>
      <c r="T876" s="241"/>
      <c r="U876" s="241" t="s">
        <v>1054</v>
      </c>
      <c r="V876" s="241"/>
      <c r="W876" s="241"/>
      <c r="X876" s="241"/>
      <c r="Y876" s="241"/>
      <c r="Z876" s="241"/>
      <c r="AA876" s="241"/>
      <c r="AB876" s="241"/>
      <c r="AC876" s="241" t="s">
        <v>313</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c r="DD876" s="241"/>
      <c r="DE876" s="241"/>
      <c r="DF876" s="241"/>
      <c r="DG876" s="241"/>
      <c r="DH876" s="241"/>
      <c r="DI876" s="241"/>
      <c r="DJ876" s="241"/>
      <c r="DK876" s="241"/>
      <c r="DL876" s="241"/>
      <c r="DM876" s="241"/>
      <c r="DN876" s="241"/>
      <c r="DO876" s="241"/>
      <c r="DP876" s="241"/>
      <c r="DQ876" s="241"/>
      <c r="DR876" s="241"/>
      <c r="DS876" s="241"/>
      <c r="DT876" s="241"/>
      <c r="DU876" s="241"/>
      <c r="DV876" s="241"/>
      <c r="DW876" s="241"/>
      <c r="DX876" s="241"/>
      <c r="DY876" s="241"/>
      <c r="DZ876" s="241"/>
      <c r="EA876" s="241"/>
      <c r="EB876" s="241"/>
      <c r="EC876" s="241"/>
      <c r="ED876" s="241"/>
      <c r="EE876" s="241"/>
      <c r="EF876" s="241"/>
      <c r="EG876" s="241"/>
      <c r="EH876" s="241"/>
      <c r="EI876" s="241"/>
      <c r="EJ876" s="241"/>
      <c r="EK876" s="241"/>
      <c r="EL876" s="241"/>
      <c r="EM876" s="241"/>
      <c r="EN876" s="241"/>
      <c r="EO876" s="241"/>
      <c r="EP876" s="241"/>
      <c r="EQ876" s="241"/>
      <c r="ER876" s="241"/>
      <c r="ES876" s="241"/>
      <c r="ET876" s="241"/>
      <c r="EU876" s="241"/>
      <c r="EV876" s="241"/>
      <c r="EW876" s="241"/>
      <c r="EX876" s="241"/>
      <c r="EY876" s="241"/>
      <c r="EZ876" s="241"/>
      <c r="FA876" s="241"/>
      <c r="FB876" s="241"/>
      <c r="FC876" s="241"/>
      <c r="FD876" s="241"/>
      <c r="FE876" s="241"/>
      <c r="FF876" s="241"/>
      <c r="FG876" s="241"/>
      <c r="FH876" s="241"/>
      <c r="FI876" s="241"/>
      <c r="FJ876" s="241"/>
      <c r="FK876" s="241"/>
      <c r="FL876" s="241"/>
      <c r="FM876" s="241"/>
      <c r="FN876" s="241"/>
      <c r="FO876" s="241"/>
      <c r="FP876" s="241"/>
      <c r="FQ876" s="241"/>
      <c r="FR876" s="241"/>
      <c r="FS876" s="241"/>
      <c r="FT876" s="241"/>
      <c r="FU876" s="241"/>
      <c r="FV876" s="241"/>
      <c r="FW876" s="241"/>
      <c r="FX876" s="241"/>
      <c r="FY876" s="241"/>
      <c r="FZ876" s="241"/>
      <c r="GA876" s="241"/>
      <c r="GB876" s="241"/>
      <c r="GC876" s="241"/>
      <c r="GD876" s="241"/>
      <c r="GE876" s="241"/>
      <c r="GF876" s="241"/>
      <c r="GG876" s="241"/>
      <c r="GH876" s="241"/>
      <c r="GI876" s="241"/>
      <c r="GJ876" s="241"/>
      <c r="GK876" s="241"/>
      <c r="GL876" s="241"/>
      <c r="GM876" s="241"/>
      <c r="GN876" s="241"/>
      <c r="GO876" s="241"/>
      <c r="GP876" s="241"/>
      <c r="GQ876" s="241"/>
      <c r="GR876" s="241"/>
      <c r="GS876" s="241"/>
      <c r="GT876" s="241"/>
      <c r="GU876" s="241"/>
      <c r="GV876" s="241"/>
      <c r="GW876" s="241"/>
      <c r="GX876" s="241"/>
      <c r="GY876" s="241"/>
      <c r="GZ876" s="241"/>
      <c r="HA876" s="241"/>
      <c r="HB876" s="241"/>
      <c r="HC876" s="241"/>
      <c r="HD876" s="241"/>
      <c r="HE876" s="241"/>
      <c r="HF876" s="241"/>
    </row>
    <row r="877" spans="1:214" s="299" customFormat="1" ht="15" customHeight="1">
      <c r="A877" s="240"/>
      <c r="B877" s="241"/>
      <c r="C877" s="241"/>
      <c r="D877" s="241"/>
      <c r="E877" s="241"/>
      <c r="F877" s="241"/>
      <c r="G877" s="241"/>
      <c r="H877" s="241"/>
      <c r="I877" s="241"/>
      <c r="J877" s="241"/>
      <c r="K877" s="241"/>
      <c r="L877" s="241"/>
      <c r="M877" s="241"/>
      <c r="N877" s="241"/>
      <c r="O877" s="241"/>
      <c r="P877" s="241"/>
      <c r="Q877" s="241"/>
      <c r="R877" s="241"/>
      <c r="S877" s="241"/>
      <c r="T877" s="241"/>
      <c r="U877" s="241" t="s">
        <v>1055</v>
      </c>
      <c r="V877" s="241"/>
      <c r="W877" s="241"/>
      <c r="X877" s="241"/>
      <c r="Y877" s="241"/>
      <c r="Z877" s="241"/>
      <c r="AA877" s="241"/>
      <c r="AB877" s="241"/>
      <c r="AC877" s="241" t="s">
        <v>316</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c r="DD877" s="241"/>
      <c r="DE877" s="241"/>
      <c r="DF877" s="241"/>
      <c r="DG877" s="241"/>
      <c r="DH877" s="241"/>
      <c r="DI877" s="241"/>
      <c r="DJ877" s="241"/>
      <c r="DK877" s="241"/>
      <c r="DL877" s="241"/>
      <c r="DM877" s="241"/>
      <c r="DN877" s="241"/>
      <c r="DO877" s="241"/>
      <c r="DP877" s="241"/>
      <c r="DQ877" s="241"/>
      <c r="DR877" s="241"/>
      <c r="DS877" s="241"/>
      <c r="DT877" s="241"/>
      <c r="DU877" s="241"/>
      <c r="DV877" s="241"/>
      <c r="DW877" s="241"/>
      <c r="DX877" s="241"/>
      <c r="DY877" s="241"/>
      <c r="DZ877" s="241"/>
      <c r="EA877" s="241"/>
      <c r="EB877" s="241"/>
      <c r="EC877" s="241"/>
      <c r="ED877" s="241"/>
      <c r="EE877" s="241"/>
      <c r="EF877" s="241"/>
      <c r="EG877" s="241"/>
      <c r="EH877" s="241"/>
      <c r="EI877" s="241"/>
      <c r="EJ877" s="241"/>
      <c r="EK877" s="241"/>
      <c r="EL877" s="241"/>
      <c r="EM877" s="241"/>
      <c r="EN877" s="241"/>
      <c r="EO877" s="241"/>
      <c r="EP877" s="241"/>
      <c r="EQ877" s="241"/>
      <c r="ER877" s="241"/>
      <c r="ES877" s="241"/>
      <c r="ET877" s="241"/>
      <c r="EU877" s="241"/>
      <c r="EV877" s="241"/>
      <c r="EW877" s="241"/>
      <c r="EX877" s="241"/>
      <c r="EY877" s="241"/>
      <c r="EZ877" s="241"/>
      <c r="FA877" s="241"/>
      <c r="FB877" s="241"/>
      <c r="FC877" s="241"/>
      <c r="FD877" s="241"/>
      <c r="FE877" s="241"/>
      <c r="FF877" s="241"/>
      <c r="FG877" s="241"/>
      <c r="FH877" s="241"/>
      <c r="FI877" s="241"/>
      <c r="FJ877" s="241"/>
      <c r="FK877" s="241"/>
      <c r="FL877" s="241"/>
      <c r="FM877" s="241"/>
      <c r="FN877" s="241"/>
      <c r="FO877" s="241"/>
      <c r="FP877" s="241"/>
      <c r="FQ877" s="241"/>
      <c r="FR877" s="241"/>
      <c r="FS877" s="241"/>
      <c r="FT877" s="241"/>
      <c r="FU877" s="241"/>
      <c r="FV877" s="241"/>
      <c r="FW877" s="241"/>
      <c r="FX877" s="241"/>
      <c r="FY877" s="241"/>
      <c r="FZ877" s="241"/>
      <c r="GA877" s="241"/>
      <c r="GB877" s="241"/>
      <c r="GC877" s="241"/>
      <c r="GD877" s="241"/>
      <c r="GE877" s="241"/>
      <c r="GF877" s="241"/>
      <c r="GG877" s="241"/>
      <c r="GH877" s="241"/>
      <c r="GI877" s="241"/>
      <c r="GJ877" s="241"/>
      <c r="GK877" s="241"/>
      <c r="GL877" s="241"/>
      <c r="GM877" s="241"/>
      <c r="GN877" s="241"/>
      <c r="GO877" s="241"/>
      <c r="GP877" s="241"/>
      <c r="GQ877" s="241"/>
      <c r="GR877" s="241"/>
      <c r="GS877" s="241"/>
      <c r="GT877" s="241"/>
      <c r="GU877" s="241"/>
      <c r="GV877" s="241"/>
      <c r="GW877" s="241"/>
      <c r="GX877" s="241"/>
      <c r="GY877" s="241"/>
      <c r="GZ877" s="241"/>
      <c r="HA877" s="241"/>
      <c r="HB877" s="241"/>
      <c r="HC877" s="241"/>
      <c r="HD877" s="241"/>
      <c r="HE877" s="241"/>
      <c r="HF877" s="241"/>
    </row>
    <row r="878" spans="1:214" s="299" customFormat="1" ht="15" customHeight="1">
      <c r="A878" s="240"/>
      <c r="B878" s="241"/>
      <c r="C878" s="241"/>
      <c r="D878" s="241"/>
      <c r="E878" s="241"/>
      <c r="F878" s="241"/>
      <c r="G878" s="241"/>
      <c r="H878" s="241"/>
      <c r="I878" s="241"/>
      <c r="J878" s="241"/>
      <c r="K878" s="241"/>
      <c r="L878" s="241"/>
      <c r="M878" s="241"/>
      <c r="N878" s="241"/>
      <c r="O878" s="241"/>
      <c r="P878" s="241"/>
      <c r="Q878" s="241"/>
      <c r="R878" s="241"/>
      <c r="S878" s="241"/>
      <c r="T878" s="241"/>
      <c r="U878" s="241" t="s">
        <v>1056</v>
      </c>
      <c r="V878" s="241"/>
      <c r="W878" s="241"/>
      <c r="X878" s="241"/>
      <c r="Y878" s="241"/>
      <c r="Z878" s="241"/>
      <c r="AA878" s="241"/>
      <c r="AB878" s="241"/>
      <c r="AC878" s="241" t="s">
        <v>316</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c r="DD878" s="241"/>
      <c r="DE878" s="241"/>
      <c r="DF878" s="241"/>
      <c r="DG878" s="241"/>
      <c r="DH878" s="241"/>
      <c r="DI878" s="241"/>
      <c r="DJ878" s="241"/>
      <c r="DK878" s="241"/>
      <c r="DL878" s="241"/>
      <c r="DM878" s="241"/>
      <c r="DN878" s="241"/>
      <c r="DO878" s="241"/>
      <c r="DP878" s="241"/>
      <c r="DQ878" s="241"/>
      <c r="DR878" s="241"/>
      <c r="DS878" s="241"/>
      <c r="DT878" s="241"/>
      <c r="DU878" s="241"/>
      <c r="DV878" s="241"/>
      <c r="DW878" s="241"/>
      <c r="DX878" s="241"/>
      <c r="DY878" s="241"/>
      <c r="DZ878" s="241"/>
      <c r="EA878" s="241"/>
      <c r="EB878" s="241"/>
      <c r="EC878" s="241"/>
      <c r="ED878" s="241"/>
      <c r="EE878" s="241"/>
      <c r="EF878" s="241"/>
      <c r="EG878" s="241"/>
      <c r="EH878" s="241"/>
      <c r="EI878" s="241"/>
      <c r="EJ878" s="241"/>
      <c r="EK878" s="241"/>
      <c r="EL878" s="241"/>
      <c r="EM878" s="241"/>
      <c r="EN878" s="241"/>
      <c r="EO878" s="241"/>
      <c r="EP878" s="241"/>
      <c r="EQ878" s="241"/>
      <c r="ER878" s="241"/>
      <c r="ES878" s="241"/>
      <c r="ET878" s="241"/>
      <c r="EU878" s="241"/>
      <c r="EV878" s="241"/>
      <c r="EW878" s="241"/>
      <c r="EX878" s="241"/>
      <c r="EY878" s="241"/>
      <c r="EZ878" s="241"/>
      <c r="FA878" s="241"/>
      <c r="FB878" s="241"/>
      <c r="FC878" s="241"/>
      <c r="FD878" s="241"/>
      <c r="FE878" s="241"/>
      <c r="FF878" s="241"/>
      <c r="FG878" s="241"/>
      <c r="FH878" s="241"/>
      <c r="FI878" s="241"/>
      <c r="FJ878" s="241"/>
      <c r="FK878" s="241"/>
      <c r="FL878" s="241"/>
      <c r="FM878" s="241"/>
      <c r="FN878" s="241"/>
      <c r="FO878" s="241"/>
      <c r="FP878" s="241"/>
      <c r="FQ878" s="241"/>
      <c r="FR878" s="241"/>
      <c r="FS878" s="241"/>
      <c r="FT878" s="241"/>
      <c r="FU878" s="241"/>
      <c r="FV878" s="241"/>
      <c r="FW878" s="241"/>
      <c r="FX878" s="241"/>
      <c r="FY878" s="241"/>
      <c r="FZ878" s="241"/>
      <c r="GA878" s="241"/>
      <c r="GB878" s="241"/>
      <c r="GC878" s="241"/>
      <c r="GD878" s="241"/>
      <c r="GE878" s="241"/>
      <c r="GF878" s="241"/>
      <c r="GG878" s="241"/>
      <c r="GH878" s="241"/>
      <c r="GI878" s="241"/>
      <c r="GJ878" s="241"/>
      <c r="GK878" s="241"/>
      <c r="GL878" s="241"/>
      <c r="GM878" s="241"/>
      <c r="GN878" s="241"/>
      <c r="GO878" s="241"/>
      <c r="GP878" s="241"/>
      <c r="GQ878" s="241"/>
      <c r="GR878" s="241"/>
      <c r="GS878" s="241"/>
      <c r="GT878" s="241"/>
      <c r="GU878" s="241"/>
      <c r="GV878" s="241"/>
      <c r="GW878" s="241"/>
      <c r="GX878" s="241"/>
      <c r="GY878" s="241"/>
      <c r="GZ878" s="241"/>
      <c r="HA878" s="241"/>
      <c r="HB878" s="241"/>
      <c r="HC878" s="241"/>
      <c r="HD878" s="241"/>
      <c r="HE878" s="241"/>
      <c r="HF878" s="241"/>
    </row>
    <row r="879" spans="1:214" s="299" customFormat="1" ht="15" customHeight="1">
      <c r="A879" s="240"/>
      <c r="B879" s="241"/>
      <c r="C879" s="241"/>
      <c r="D879" s="241"/>
      <c r="E879" s="241"/>
      <c r="F879" s="241"/>
      <c r="G879" s="241"/>
      <c r="H879" s="241"/>
      <c r="I879" s="241"/>
      <c r="J879" s="241"/>
      <c r="K879" s="241"/>
      <c r="L879" s="241"/>
      <c r="M879" s="241"/>
      <c r="N879" s="241"/>
      <c r="O879" s="241"/>
      <c r="P879" s="241"/>
      <c r="Q879" s="241"/>
      <c r="R879" s="241"/>
      <c r="S879" s="241"/>
      <c r="T879" s="241"/>
      <c r="U879" s="241" t="s">
        <v>1057</v>
      </c>
      <c r="V879" s="241"/>
      <c r="W879" s="241"/>
      <c r="X879" s="241"/>
      <c r="Y879" s="241"/>
      <c r="Z879" s="241"/>
      <c r="AA879" s="241"/>
      <c r="AB879" s="241"/>
      <c r="AC879" s="241" t="s">
        <v>311</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c r="DD879" s="241"/>
      <c r="DE879" s="241"/>
      <c r="DF879" s="241"/>
      <c r="DG879" s="241"/>
      <c r="DH879" s="241"/>
      <c r="DI879" s="241"/>
      <c r="DJ879" s="241"/>
      <c r="DK879" s="241"/>
      <c r="DL879" s="241"/>
      <c r="DM879" s="241"/>
      <c r="DN879" s="241"/>
      <c r="DO879" s="241"/>
      <c r="DP879" s="241"/>
      <c r="DQ879" s="241"/>
      <c r="DR879" s="241"/>
      <c r="DS879" s="241"/>
      <c r="DT879" s="241"/>
      <c r="DU879" s="241"/>
      <c r="DV879" s="241"/>
      <c r="DW879" s="241"/>
      <c r="DX879" s="241"/>
      <c r="DY879" s="241"/>
      <c r="DZ879" s="241"/>
      <c r="EA879" s="241"/>
      <c r="EB879" s="241"/>
      <c r="EC879" s="241"/>
      <c r="ED879" s="241"/>
      <c r="EE879" s="241"/>
      <c r="EF879" s="241"/>
      <c r="EG879" s="241"/>
      <c r="EH879" s="241"/>
      <c r="EI879" s="241"/>
      <c r="EJ879" s="241"/>
      <c r="EK879" s="241"/>
      <c r="EL879" s="241"/>
      <c r="EM879" s="241"/>
      <c r="EN879" s="241"/>
      <c r="EO879" s="241"/>
      <c r="EP879" s="241"/>
      <c r="EQ879" s="241"/>
      <c r="ER879" s="241"/>
      <c r="ES879" s="241"/>
      <c r="ET879" s="241"/>
      <c r="EU879" s="241"/>
      <c r="EV879" s="241"/>
      <c r="EW879" s="241"/>
      <c r="EX879" s="241"/>
      <c r="EY879" s="241"/>
      <c r="EZ879" s="241"/>
      <c r="FA879" s="241"/>
      <c r="FB879" s="241"/>
      <c r="FC879" s="241"/>
      <c r="FD879" s="241"/>
      <c r="FE879" s="241"/>
      <c r="FF879" s="241"/>
      <c r="FG879" s="241"/>
      <c r="FH879" s="241"/>
      <c r="FI879" s="241"/>
      <c r="FJ879" s="241"/>
      <c r="FK879" s="241"/>
      <c r="FL879" s="241"/>
      <c r="FM879" s="241"/>
      <c r="FN879" s="241"/>
      <c r="FO879" s="241"/>
      <c r="FP879" s="241"/>
      <c r="FQ879" s="241"/>
      <c r="FR879" s="241"/>
      <c r="FS879" s="241"/>
      <c r="FT879" s="241"/>
      <c r="FU879" s="241"/>
      <c r="FV879" s="241"/>
      <c r="FW879" s="241"/>
      <c r="FX879" s="241"/>
      <c r="FY879" s="241"/>
      <c r="FZ879" s="241"/>
      <c r="GA879" s="241"/>
      <c r="GB879" s="241"/>
      <c r="GC879" s="241"/>
      <c r="GD879" s="241"/>
      <c r="GE879" s="241"/>
      <c r="GF879" s="241"/>
      <c r="GG879" s="241"/>
      <c r="GH879" s="241"/>
      <c r="GI879" s="241"/>
      <c r="GJ879" s="241"/>
      <c r="GK879" s="241"/>
      <c r="GL879" s="241"/>
      <c r="GM879" s="241"/>
      <c r="GN879" s="241"/>
      <c r="GO879" s="241"/>
      <c r="GP879" s="241"/>
      <c r="GQ879" s="241"/>
      <c r="GR879" s="241"/>
      <c r="GS879" s="241"/>
      <c r="GT879" s="241"/>
      <c r="GU879" s="241"/>
      <c r="GV879" s="241"/>
      <c r="GW879" s="241"/>
      <c r="GX879" s="241"/>
      <c r="GY879" s="241"/>
      <c r="GZ879" s="241"/>
      <c r="HA879" s="241"/>
      <c r="HB879" s="241"/>
      <c r="HC879" s="241"/>
      <c r="HD879" s="241"/>
      <c r="HE879" s="241"/>
      <c r="HF879" s="241"/>
    </row>
    <row r="880" spans="1:214" s="299" customFormat="1" ht="15" customHeight="1">
      <c r="A880" s="240"/>
      <c r="B880" s="241"/>
      <c r="C880" s="241"/>
      <c r="D880" s="241"/>
      <c r="E880" s="241"/>
      <c r="F880" s="241"/>
      <c r="G880" s="241"/>
      <c r="H880" s="241"/>
      <c r="I880" s="241"/>
      <c r="J880" s="241"/>
      <c r="K880" s="241"/>
      <c r="L880" s="241"/>
      <c r="M880" s="241"/>
      <c r="N880" s="241"/>
      <c r="O880" s="241"/>
      <c r="P880" s="241"/>
      <c r="Q880" s="241"/>
      <c r="R880" s="241"/>
      <c r="S880" s="241"/>
      <c r="T880" s="241"/>
      <c r="U880" s="241" t="s">
        <v>1058</v>
      </c>
      <c r="V880" s="241"/>
      <c r="W880" s="241"/>
      <c r="X880" s="241"/>
      <c r="Y880" s="241"/>
      <c r="Z880" s="241"/>
      <c r="AA880" s="241"/>
      <c r="AB880" s="241"/>
      <c r="AC880" s="241" t="s">
        <v>325</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c r="DV880" s="241"/>
      <c r="DW880" s="241"/>
      <c r="DX880" s="241"/>
      <c r="DY880" s="241"/>
      <c r="DZ880" s="241"/>
      <c r="EA880" s="241"/>
      <c r="EB880" s="241"/>
      <c r="EC880" s="241"/>
      <c r="ED880" s="241"/>
      <c r="EE880" s="241"/>
      <c r="EF880" s="241"/>
      <c r="EG880" s="241"/>
      <c r="EH880" s="241"/>
      <c r="EI880" s="241"/>
      <c r="EJ880" s="241"/>
      <c r="EK880" s="241"/>
      <c r="EL880" s="241"/>
      <c r="EM880" s="241"/>
      <c r="EN880" s="241"/>
      <c r="EO880" s="241"/>
      <c r="EP880" s="241"/>
      <c r="EQ880" s="241"/>
      <c r="ER880" s="241"/>
      <c r="ES880" s="241"/>
      <c r="ET880" s="241"/>
      <c r="EU880" s="241"/>
      <c r="EV880" s="241"/>
      <c r="EW880" s="241"/>
      <c r="EX880" s="241"/>
      <c r="EY880" s="241"/>
      <c r="EZ880" s="241"/>
      <c r="FA880" s="241"/>
      <c r="FB880" s="241"/>
      <c r="FC880" s="241"/>
      <c r="FD880" s="241"/>
      <c r="FE880" s="241"/>
      <c r="FF880" s="241"/>
      <c r="FG880" s="241"/>
      <c r="FH880" s="241"/>
      <c r="FI880" s="241"/>
      <c r="FJ880" s="241"/>
      <c r="FK880" s="241"/>
      <c r="FL880" s="241"/>
      <c r="FM880" s="241"/>
      <c r="FN880" s="241"/>
      <c r="FO880" s="241"/>
      <c r="FP880" s="241"/>
      <c r="FQ880" s="241"/>
      <c r="FR880" s="241"/>
      <c r="FS880" s="241"/>
      <c r="FT880" s="241"/>
      <c r="FU880" s="241"/>
      <c r="FV880" s="241"/>
      <c r="FW880" s="241"/>
      <c r="FX880" s="241"/>
      <c r="FY880" s="241"/>
      <c r="FZ880" s="241"/>
      <c r="GA880" s="241"/>
      <c r="GB880" s="241"/>
      <c r="GC880" s="241"/>
      <c r="GD880" s="241"/>
      <c r="GE880" s="241"/>
      <c r="GF880" s="241"/>
      <c r="GG880" s="241"/>
      <c r="GH880" s="241"/>
      <c r="GI880" s="241"/>
      <c r="GJ880" s="241"/>
      <c r="GK880" s="241"/>
      <c r="GL880" s="241"/>
      <c r="GM880" s="241"/>
      <c r="GN880" s="241"/>
      <c r="GO880" s="241"/>
      <c r="GP880" s="241"/>
      <c r="GQ880" s="241"/>
      <c r="GR880" s="241"/>
      <c r="GS880" s="241"/>
      <c r="GT880" s="241"/>
      <c r="GU880" s="241"/>
      <c r="GV880" s="241"/>
      <c r="GW880" s="241"/>
      <c r="GX880" s="241"/>
      <c r="GY880" s="241"/>
      <c r="GZ880" s="241"/>
      <c r="HA880" s="241"/>
      <c r="HB880" s="241"/>
      <c r="HC880" s="241"/>
      <c r="HD880" s="241"/>
      <c r="HE880" s="241"/>
      <c r="HF880" s="241"/>
    </row>
    <row r="881" spans="1:214" s="299" customFormat="1" ht="15" customHeight="1">
      <c r="A881" s="240"/>
      <c r="B881" s="241"/>
      <c r="C881" s="241"/>
      <c r="D881" s="241"/>
      <c r="E881" s="241"/>
      <c r="F881" s="241"/>
      <c r="G881" s="241"/>
      <c r="H881" s="241"/>
      <c r="I881" s="241"/>
      <c r="J881" s="241"/>
      <c r="K881" s="241"/>
      <c r="L881" s="241"/>
      <c r="M881" s="241"/>
      <c r="N881" s="241"/>
      <c r="O881" s="241"/>
      <c r="P881" s="241"/>
      <c r="Q881" s="241"/>
      <c r="R881" s="241"/>
      <c r="S881" s="241"/>
      <c r="T881" s="241"/>
      <c r="U881" s="241" t="s">
        <v>1059</v>
      </c>
      <c r="V881" s="241"/>
      <c r="W881" s="241"/>
      <c r="X881" s="241"/>
      <c r="Y881" s="241"/>
      <c r="Z881" s="241"/>
      <c r="AA881" s="241"/>
      <c r="AB881" s="241"/>
      <c r="AC881" s="241" t="s">
        <v>316</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c r="DV881" s="241"/>
      <c r="DW881" s="241"/>
      <c r="DX881" s="241"/>
      <c r="DY881" s="241"/>
      <c r="DZ881" s="241"/>
      <c r="EA881" s="241"/>
      <c r="EB881" s="241"/>
      <c r="EC881" s="241"/>
      <c r="ED881" s="241"/>
      <c r="EE881" s="241"/>
      <c r="EF881" s="241"/>
      <c r="EG881" s="241"/>
      <c r="EH881" s="241"/>
      <c r="EI881" s="241"/>
      <c r="EJ881" s="241"/>
      <c r="EK881" s="241"/>
      <c r="EL881" s="241"/>
      <c r="EM881" s="241"/>
      <c r="EN881" s="241"/>
      <c r="EO881" s="241"/>
      <c r="EP881" s="241"/>
      <c r="EQ881" s="241"/>
      <c r="ER881" s="241"/>
      <c r="ES881" s="241"/>
      <c r="ET881" s="241"/>
      <c r="EU881" s="241"/>
      <c r="EV881" s="241"/>
      <c r="EW881" s="241"/>
      <c r="EX881" s="241"/>
      <c r="EY881" s="241"/>
      <c r="EZ881" s="241"/>
      <c r="FA881" s="241"/>
      <c r="FB881" s="241"/>
      <c r="FC881" s="241"/>
      <c r="FD881" s="241"/>
      <c r="FE881" s="241"/>
      <c r="FF881" s="241"/>
      <c r="FG881" s="241"/>
      <c r="FH881" s="241"/>
      <c r="FI881" s="241"/>
      <c r="FJ881" s="241"/>
      <c r="FK881" s="241"/>
      <c r="FL881" s="241"/>
      <c r="FM881" s="241"/>
      <c r="FN881" s="241"/>
      <c r="FO881" s="241"/>
      <c r="FP881" s="241"/>
      <c r="FQ881" s="241"/>
      <c r="FR881" s="241"/>
      <c r="FS881" s="241"/>
      <c r="FT881" s="241"/>
      <c r="FU881" s="241"/>
      <c r="FV881" s="241"/>
      <c r="FW881" s="241"/>
      <c r="FX881" s="241"/>
      <c r="FY881" s="241"/>
      <c r="FZ881" s="241"/>
      <c r="GA881" s="241"/>
      <c r="GB881" s="241"/>
      <c r="GC881" s="241"/>
      <c r="GD881" s="241"/>
      <c r="GE881" s="241"/>
      <c r="GF881" s="241"/>
      <c r="GG881" s="241"/>
      <c r="GH881" s="241"/>
      <c r="GI881" s="241"/>
      <c r="GJ881" s="241"/>
      <c r="GK881" s="241"/>
      <c r="GL881" s="241"/>
      <c r="GM881" s="241"/>
      <c r="GN881" s="241"/>
      <c r="GO881" s="241"/>
      <c r="GP881" s="241"/>
      <c r="GQ881" s="241"/>
      <c r="GR881" s="241"/>
      <c r="GS881" s="241"/>
      <c r="GT881" s="241"/>
      <c r="GU881" s="241"/>
      <c r="GV881" s="241"/>
      <c r="GW881" s="241"/>
      <c r="GX881" s="241"/>
      <c r="GY881" s="241"/>
      <c r="GZ881" s="241"/>
      <c r="HA881" s="241"/>
      <c r="HB881" s="241"/>
      <c r="HC881" s="241"/>
      <c r="HD881" s="241"/>
      <c r="HE881" s="241"/>
      <c r="HF881" s="241"/>
    </row>
    <row r="882" spans="1:214" s="299" customFormat="1" ht="15" customHeight="1">
      <c r="A882" s="240"/>
      <c r="B882" s="241"/>
      <c r="C882" s="241"/>
      <c r="D882" s="241"/>
      <c r="E882" s="241"/>
      <c r="F882" s="241"/>
      <c r="G882" s="241"/>
      <c r="H882" s="241"/>
      <c r="I882" s="241"/>
      <c r="J882" s="241"/>
      <c r="K882" s="241"/>
      <c r="L882" s="241"/>
      <c r="M882" s="241"/>
      <c r="N882" s="241"/>
      <c r="O882" s="241"/>
      <c r="P882" s="241"/>
      <c r="Q882" s="241"/>
      <c r="R882" s="241"/>
      <c r="S882" s="241"/>
      <c r="T882" s="241"/>
      <c r="U882" s="241" t="s">
        <v>1060</v>
      </c>
      <c r="V882" s="241"/>
      <c r="W882" s="241"/>
      <c r="X882" s="241"/>
      <c r="Y882" s="241"/>
      <c r="Z882" s="241"/>
      <c r="AA882" s="241"/>
      <c r="AB882" s="241"/>
      <c r="AC882" s="241" t="s">
        <v>325</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c r="DV882" s="241"/>
      <c r="DW882" s="241"/>
      <c r="DX882" s="241"/>
      <c r="DY882" s="241"/>
      <c r="DZ882" s="241"/>
      <c r="EA882" s="241"/>
      <c r="EB882" s="241"/>
      <c r="EC882" s="241"/>
      <c r="ED882" s="241"/>
      <c r="EE882" s="241"/>
      <c r="EF882" s="241"/>
      <c r="EG882" s="241"/>
      <c r="EH882" s="241"/>
      <c r="EI882" s="241"/>
      <c r="EJ882" s="241"/>
      <c r="EK882" s="241"/>
      <c r="EL882" s="241"/>
      <c r="EM882" s="241"/>
      <c r="EN882" s="241"/>
      <c r="EO882" s="241"/>
      <c r="EP882" s="241"/>
      <c r="EQ882" s="241"/>
      <c r="ER882" s="241"/>
      <c r="ES882" s="241"/>
      <c r="ET882" s="241"/>
      <c r="EU882" s="241"/>
      <c r="EV882" s="241"/>
      <c r="EW882" s="241"/>
      <c r="EX882" s="241"/>
      <c r="EY882" s="241"/>
      <c r="EZ882" s="241"/>
      <c r="FA882" s="241"/>
      <c r="FB882" s="241"/>
      <c r="FC882" s="241"/>
      <c r="FD882" s="241"/>
      <c r="FE882" s="241"/>
      <c r="FF882" s="241"/>
      <c r="FG882" s="241"/>
      <c r="FH882" s="241"/>
      <c r="FI882" s="241"/>
      <c r="FJ882" s="241"/>
      <c r="FK882" s="241"/>
      <c r="FL882" s="241"/>
      <c r="FM882" s="241"/>
      <c r="FN882" s="241"/>
      <c r="FO882" s="241"/>
      <c r="FP882" s="241"/>
      <c r="FQ882" s="241"/>
      <c r="FR882" s="241"/>
      <c r="FS882" s="241"/>
      <c r="FT882" s="241"/>
      <c r="FU882" s="241"/>
      <c r="FV882" s="241"/>
      <c r="FW882" s="241"/>
      <c r="FX882" s="241"/>
      <c r="FY882" s="241"/>
      <c r="FZ882" s="241"/>
      <c r="GA882" s="241"/>
      <c r="GB882" s="241"/>
      <c r="GC882" s="241"/>
      <c r="GD882" s="241"/>
      <c r="GE882" s="241"/>
      <c r="GF882" s="241"/>
      <c r="GG882" s="241"/>
      <c r="GH882" s="241"/>
      <c r="GI882" s="241"/>
      <c r="GJ882" s="241"/>
      <c r="GK882" s="241"/>
      <c r="GL882" s="241"/>
      <c r="GM882" s="241"/>
      <c r="GN882" s="241"/>
      <c r="GO882" s="241"/>
      <c r="GP882" s="241"/>
      <c r="GQ882" s="241"/>
      <c r="GR882" s="241"/>
      <c r="GS882" s="241"/>
      <c r="GT882" s="241"/>
      <c r="GU882" s="241"/>
      <c r="GV882" s="241"/>
      <c r="GW882" s="241"/>
      <c r="GX882" s="241"/>
      <c r="GY882" s="241"/>
      <c r="GZ882" s="241"/>
      <c r="HA882" s="241"/>
      <c r="HB882" s="241"/>
      <c r="HC882" s="241"/>
      <c r="HD882" s="241"/>
      <c r="HE882" s="241"/>
      <c r="HF882" s="241"/>
    </row>
    <row r="883" spans="1:214" s="299" customFormat="1" ht="15" customHeight="1">
      <c r="A883" s="240"/>
      <c r="B883" s="241"/>
      <c r="C883" s="241"/>
      <c r="D883" s="241"/>
      <c r="E883" s="241"/>
      <c r="F883" s="241"/>
      <c r="G883" s="241"/>
      <c r="H883" s="241"/>
      <c r="I883" s="241"/>
      <c r="J883" s="241"/>
      <c r="K883" s="241"/>
      <c r="L883" s="241"/>
      <c r="M883" s="241"/>
      <c r="N883" s="241"/>
      <c r="O883" s="241"/>
      <c r="P883" s="241"/>
      <c r="Q883" s="241"/>
      <c r="R883" s="241"/>
      <c r="S883" s="241"/>
      <c r="T883" s="241"/>
      <c r="U883" s="241" t="s">
        <v>1061</v>
      </c>
      <c r="V883" s="241"/>
      <c r="W883" s="241"/>
      <c r="X883" s="241"/>
      <c r="Y883" s="241"/>
      <c r="Z883" s="241"/>
      <c r="AA883" s="241"/>
      <c r="AB883" s="241"/>
      <c r="AC883" s="241" t="s">
        <v>325</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c r="DV883" s="241"/>
      <c r="DW883" s="241"/>
      <c r="DX883" s="241"/>
      <c r="DY883" s="241"/>
      <c r="DZ883" s="241"/>
      <c r="EA883" s="241"/>
      <c r="EB883" s="241"/>
      <c r="EC883" s="241"/>
      <c r="ED883" s="241"/>
      <c r="EE883" s="241"/>
      <c r="EF883" s="241"/>
      <c r="EG883" s="241"/>
      <c r="EH883" s="241"/>
      <c r="EI883" s="241"/>
      <c r="EJ883" s="241"/>
      <c r="EK883" s="241"/>
      <c r="EL883" s="241"/>
      <c r="EM883" s="241"/>
      <c r="EN883" s="241"/>
      <c r="EO883" s="241"/>
      <c r="EP883" s="241"/>
      <c r="EQ883" s="241"/>
      <c r="ER883" s="241"/>
      <c r="ES883" s="241"/>
      <c r="ET883" s="241"/>
      <c r="EU883" s="241"/>
      <c r="EV883" s="241"/>
      <c r="EW883" s="241"/>
      <c r="EX883" s="241"/>
      <c r="EY883" s="241"/>
      <c r="EZ883" s="241"/>
      <c r="FA883" s="241"/>
      <c r="FB883" s="241"/>
      <c r="FC883" s="241"/>
      <c r="FD883" s="241"/>
      <c r="FE883" s="241"/>
      <c r="FF883" s="241"/>
      <c r="FG883" s="241"/>
      <c r="FH883" s="241"/>
      <c r="FI883" s="241"/>
      <c r="FJ883" s="241"/>
      <c r="FK883" s="241"/>
      <c r="FL883" s="241"/>
      <c r="FM883" s="241"/>
      <c r="FN883" s="241"/>
      <c r="FO883" s="241"/>
      <c r="FP883" s="241"/>
      <c r="FQ883" s="241"/>
      <c r="FR883" s="241"/>
      <c r="FS883" s="241"/>
      <c r="FT883" s="241"/>
      <c r="FU883" s="241"/>
      <c r="FV883" s="241"/>
      <c r="FW883" s="241"/>
      <c r="FX883" s="241"/>
      <c r="FY883" s="241"/>
      <c r="FZ883" s="241"/>
      <c r="GA883" s="241"/>
      <c r="GB883" s="241"/>
      <c r="GC883" s="241"/>
      <c r="GD883" s="241"/>
      <c r="GE883" s="241"/>
      <c r="GF883" s="241"/>
      <c r="GG883" s="241"/>
      <c r="GH883" s="241"/>
      <c r="GI883" s="241"/>
      <c r="GJ883" s="241"/>
      <c r="GK883" s="241"/>
      <c r="GL883" s="241"/>
      <c r="GM883" s="241"/>
      <c r="GN883" s="241"/>
      <c r="GO883" s="241"/>
      <c r="GP883" s="241"/>
      <c r="GQ883" s="241"/>
      <c r="GR883" s="241"/>
      <c r="GS883" s="241"/>
      <c r="GT883" s="241"/>
      <c r="GU883" s="241"/>
      <c r="GV883" s="241"/>
      <c r="GW883" s="241"/>
      <c r="GX883" s="241"/>
      <c r="GY883" s="241"/>
      <c r="GZ883" s="241"/>
      <c r="HA883" s="241"/>
      <c r="HB883" s="241"/>
      <c r="HC883" s="241"/>
      <c r="HD883" s="241"/>
      <c r="HE883" s="241"/>
      <c r="HF883" s="241"/>
    </row>
    <row r="884" spans="1:214" s="299" customFormat="1" ht="15" customHeight="1">
      <c r="A884" s="240"/>
      <c r="B884" s="241"/>
      <c r="C884" s="241"/>
      <c r="D884" s="241"/>
      <c r="E884" s="241"/>
      <c r="F884" s="241"/>
      <c r="G884" s="241"/>
      <c r="H884" s="241"/>
      <c r="I884" s="241"/>
      <c r="J884" s="241"/>
      <c r="K884" s="241"/>
      <c r="L884" s="241"/>
      <c r="M884" s="241"/>
      <c r="N884" s="241"/>
      <c r="O884" s="241"/>
      <c r="P884" s="241"/>
      <c r="Q884" s="241"/>
      <c r="R884" s="241"/>
      <c r="S884" s="241"/>
      <c r="T884" s="241"/>
      <c r="U884" s="241" t="s">
        <v>1062</v>
      </c>
      <c r="V884" s="241"/>
      <c r="W884" s="241"/>
      <c r="X884" s="241"/>
      <c r="Y884" s="241"/>
      <c r="Z884" s="241"/>
      <c r="AA884" s="241"/>
      <c r="AB884" s="241"/>
      <c r="AC884" s="241" t="s">
        <v>325</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c r="DV884" s="241"/>
      <c r="DW884" s="241"/>
      <c r="DX884" s="241"/>
      <c r="DY884" s="241"/>
      <c r="DZ884" s="241"/>
      <c r="EA884" s="241"/>
      <c r="EB884" s="241"/>
      <c r="EC884" s="241"/>
      <c r="ED884" s="241"/>
      <c r="EE884" s="241"/>
      <c r="EF884" s="241"/>
      <c r="EG884" s="241"/>
      <c r="EH884" s="241"/>
      <c r="EI884" s="241"/>
      <c r="EJ884" s="241"/>
      <c r="EK884" s="241"/>
      <c r="EL884" s="241"/>
      <c r="EM884" s="241"/>
      <c r="EN884" s="241"/>
      <c r="EO884" s="241"/>
      <c r="EP884" s="241"/>
      <c r="EQ884" s="241"/>
      <c r="ER884" s="241"/>
      <c r="ES884" s="241"/>
      <c r="ET884" s="241"/>
      <c r="EU884" s="241"/>
      <c r="EV884" s="241"/>
      <c r="EW884" s="241"/>
      <c r="EX884" s="241"/>
      <c r="EY884" s="241"/>
      <c r="EZ884" s="241"/>
      <c r="FA884" s="241"/>
      <c r="FB884" s="241"/>
      <c r="FC884" s="241"/>
      <c r="FD884" s="241"/>
      <c r="FE884" s="241"/>
      <c r="FF884" s="241"/>
      <c r="FG884" s="241"/>
      <c r="FH884" s="241"/>
      <c r="FI884" s="241"/>
      <c r="FJ884" s="241"/>
      <c r="FK884" s="241"/>
      <c r="FL884" s="241"/>
      <c r="FM884" s="241"/>
      <c r="FN884" s="241"/>
      <c r="FO884" s="241"/>
      <c r="FP884" s="241"/>
      <c r="FQ884" s="241"/>
      <c r="FR884" s="241"/>
      <c r="FS884" s="241"/>
      <c r="FT884" s="241"/>
      <c r="FU884" s="241"/>
      <c r="FV884" s="241"/>
      <c r="FW884" s="241"/>
      <c r="FX884" s="241"/>
      <c r="FY884" s="241"/>
      <c r="FZ884" s="241"/>
      <c r="GA884" s="241"/>
      <c r="GB884" s="241"/>
      <c r="GC884" s="241"/>
      <c r="GD884" s="241"/>
      <c r="GE884" s="241"/>
      <c r="GF884" s="241"/>
      <c r="GG884" s="241"/>
      <c r="GH884" s="241"/>
      <c r="GI884" s="241"/>
      <c r="GJ884" s="241"/>
      <c r="GK884" s="241"/>
      <c r="GL884" s="241"/>
      <c r="GM884" s="241"/>
      <c r="GN884" s="241"/>
      <c r="GO884" s="241"/>
      <c r="GP884" s="241"/>
      <c r="GQ884" s="241"/>
      <c r="GR884" s="241"/>
      <c r="GS884" s="241"/>
      <c r="GT884" s="241"/>
      <c r="GU884" s="241"/>
      <c r="GV884" s="241"/>
      <c r="GW884" s="241"/>
      <c r="GX884" s="241"/>
      <c r="GY884" s="241"/>
      <c r="GZ884" s="241"/>
      <c r="HA884" s="241"/>
      <c r="HB884" s="241"/>
      <c r="HC884" s="241"/>
      <c r="HD884" s="241"/>
      <c r="HE884" s="241"/>
      <c r="HF884" s="241"/>
    </row>
    <row r="885" spans="1:214" s="299" customFormat="1" ht="15" customHeight="1">
      <c r="A885" s="240"/>
      <c r="B885" s="241"/>
      <c r="C885" s="241"/>
      <c r="D885" s="241"/>
      <c r="E885" s="241"/>
      <c r="F885" s="241"/>
      <c r="G885" s="241"/>
      <c r="H885" s="241"/>
      <c r="I885" s="241"/>
      <c r="J885" s="241"/>
      <c r="K885" s="241"/>
      <c r="L885" s="241"/>
      <c r="M885" s="241"/>
      <c r="N885" s="241"/>
      <c r="O885" s="241"/>
      <c r="P885" s="241"/>
      <c r="Q885" s="241"/>
      <c r="R885" s="241"/>
      <c r="S885" s="241"/>
      <c r="T885" s="241"/>
      <c r="U885" s="241" t="s">
        <v>1063</v>
      </c>
      <c r="V885" s="241"/>
      <c r="W885" s="241"/>
      <c r="X885" s="241"/>
      <c r="Y885" s="241"/>
      <c r="Z885" s="241"/>
      <c r="AA885" s="241"/>
      <c r="AB885" s="241"/>
      <c r="AC885" s="241" t="s">
        <v>325</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c r="DV885" s="241"/>
      <c r="DW885" s="241"/>
      <c r="DX885" s="241"/>
      <c r="DY885" s="241"/>
      <c r="DZ885" s="241"/>
      <c r="EA885" s="241"/>
      <c r="EB885" s="241"/>
      <c r="EC885" s="241"/>
      <c r="ED885" s="241"/>
      <c r="EE885" s="241"/>
      <c r="EF885" s="241"/>
      <c r="EG885" s="241"/>
      <c r="EH885" s="241"/>
      <c r="EI885" s="241"/>
      <c r="EJ885" s="241"/>
      <c r="EK885" s="241"/>
      <c r="EL885" s="241"/>
      <c r="EM885" s="241"/>
      <c r="EN885" s="241"/>
      <c r="EO885" s="241"/>
      <c r="EP885" s="241"/>
      <c r="EQ885" s="241"/>
      <c r="ER885" s="241"/>
      <c r="ES885" s="241"/>
      <c r="ET885" s="241"/>
      <c r="EU885" s="241"/>
      <c r="EV885" s="241"/>
      <c r="EW885" s="241"/>
      <c r="EX885" s="241"/>
      <c r="EY885" s="241"/>
      <c r="EZ885" s="241"/>
      <c r="FA885" s="241"/>
      <c r="FB885" s="241"/>
      <c r="FC885" s="241"/>
      <c r="FD885" s="241"/>
      <c r="FE885" s="241"/>
      <c r="FF885" s="241"/>
      <c r="FG885" s="241"/>
      <c r="FH885" s="241"/>
      <c r="FI885" s="241"/>
      <c r="FJ885" s="241"/>
      <c r="FK885" s="241"/>
      <c r="FL885" s="241"/>
      <c r="FM885" s="241"/>
      <c r="FN885" s="241"/>
      <c r="FO885" s="241"/>
      <c r="FP885" s="241"/>
      <c r="FQ885" s="241"/>
      <c r="FR885" s="241"/>
      <c r="FS885" s="241"/>
      <c r="FT885" s="241"/>
      <c r="FU885" s="241"/>
      <c r="FV885" s="241"/>
      <c r="FW885" s="241"/>
      <c r="FX885" s="241"/>
      <c r="FY885" s="241"/>
      <c r="FZ885" s="241"/>
      <c r="GA885" s="241"/>
      <c r="GB885" s="241"/>
      <c r="GC885" s="241"/>
      <c r="GD885" s="241"/>
      <c r="GE885" s="241"/>
      <c r="GF885" s="241"/>
      <c r="GG885" s="241"/>
      <c r="GH885" s="241"/>
      <c r="GI885" s="241"/>
      <c r="GJ885" s="241"/>
      <c r="GK885" s="241"/>
      <c r="GL885" s="241"/>
      <c r="GM885" s="241"/>
      <c r="GN885" s="241"/>
      <c r="GO885" s="241"/>
      <c r="GP885" s="241"/>
      <c r="GQ885" s="241"/>
      <c r="GR885" s="241"/>
      <c r="GS885" s="241"/>
      <c r="GT885" s="241"/>
      <c r="GU885" s="241"/>
      <c r="GV885" s="241"/>
      <c r="GW885" s="241"/>
      <c r="GX885" s="241"/>
      <c r="GY885" s="241"/>
      <c r="GZ885" s="241"/>
      <c r="HA885" s="241"/>
      <c r="HB885" s="241"/>
      <c r="HC885" s="241"/>
      <c r="HD885" s="241"/>
      <c r="HE885" s="241"/>
      <c r="HF885" s="241"/>
    </row>
    <row r="886" spans="1:214" s="299" customFormat="1" ht="15" customHeight="1">
      <c r="A886" s="240"/>
      <c r="B886" s="241"/>
      <c r="C886" s="241"/>
      <c r="D886" s="241"/>
      <c r="E886" s="241"/>
      <c r="F886" s="241"/>
      <c r="G886" s="241"/>
      <c r="H886" s="241"/>
      <c r="I886" s="241"/>
      <c r="J886" s="241"/>
      <c r="K886" s="241"/>
      <c r="L886" s="241"/>
      <c r="M886" s="241"/>
      <c r="N886" s="241"/>
      <c r="O886" s="241"/>
      <c r="P886" s="241"/>
      <c r="Q886" s="241"/>
      <c r="R886" s="241"/>
      <c r="S886" s="241"/>
      <c r="T886" s="241"/>
      <c r="U886" s="241" t="s">
        <v>1064</v>
      </c>
      <c r="V886" s="241"/>
      <c r="W886" s="241"/>
      <c r="X886" s="241"/>
      <c r="Y886" s="241"/>
      <c r="Z886" s="241"/>
      <c r="AA886" s="241"/>
      <c r="AB886" s="241"/>
      <c r="AC886" s="241" t="s">
        <v>325</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c r="DV886" s="241"/>
      <c r="DW886" s="241"/>
      <c r="DX886" s="241"/>
      <c r="DY886" s="241"/>
      <c r="DZ886" s="241"/>
      <c r="EA886" s="241"/>
      <c r="EB886" s="241"/>
      <c r="EC886" s="241"/>
      <c r="ED886" s="241"/>
      <c r="EE886" s="241"/>
      <c r="EF886" s="241"/>
      <c r="EG886" s="241"/>
      <c r="EH886" s="241"/>
      <c r="EI886" s="241"/>
      <c r="EJ886" s="241"/>
      <c r="EK886" s="241"/>
      <c r="EL886" s="241"/>
      <c r="EM886" s="241"/>
      <c r="EN886" s="241"/>
      <c r="EO886" s="241"/>
      <c r="EP886" s="241"/>
      <c r="EQ886" s="241"/>
      <c r="ER886" s="241"/>
      <c r="ES886" s="241"/>
      <c r="ET886" s="241"/>
      <c r="EU886" s="241"/>
      <c r="EV886" s="241"/>
      <c r="EW886" s="241"/>
      <c r="EX886" s="241"/>
      <c r="EY886" s="241"/>
      <c r="EZ886" s="241"/>
      <c r="FA886" s="241"/>
      <c r="FB886" s="241"/>
      <c r="FC886" s="241"/>
      <c r="FD886" s="241"/>
      <c r="FE886" s="241"/>
      <c r="FF886" s="241"/>
      <c r="FG886" s="241"/>
      <c r="FH886" s="241"/>
      <c r="FI886" s="241"/>
      <c r="FJ886" s="241"/>
      <c r="FK886" s="241"/>
      <c r="FL886" s="241"/>
      <c r="FM886" s="241"/>
      <c r="FN886" s="241"/>
      <c r="FO886" s="241"/>
      <c r="FP886" s="241"/>
      <c r="FQ886" s="241"/>
      <c r="FR886" s="241"/>
      <c r="FS886" s="241"/>
      <c r="FT886" s="241"/>
      <c r="FU886" s="241"/>
      <c r="FV886" s="241"/>
      <c r="FW886" s="241"/>
      <c r="FX886" s="241"/>
      <c r="FY886" s="241"/>
      <c r="FZ886" s="241"/>
      <c r="GA886" s="241"/>
      <c r="GB886" s="241"/>
      <c r="GC886" s="241"/>
      <c r="GD886" s="241"/>
      <c r="GE886" s="241"/>
      <c r="GF886" s="241"/>
      <c r="GG886" s="241"/>
      <c r="GH886" s="241"/>
      <c r="GI886" s="241"/>
      <c r="GJ886" s="241"/>
      <c r="GK886" s="241"/>
      <c r="GL886" s="241"/>
      <c r="GM886" s="241"/>
      <c r="GN886" s="241"/>
      <c r="GO886" s="241"/>
      <c r="GP886" s="241"/>
      <c r="GQ886" s="241"/>
      <c r="GR886" s="241"/>
      <c r="GS886" s="241"/>
      <c r="GT886" s="241"/>
      <c r="GU886" s="241"/>
      <c r="GV886" s="241"/>
      <c r="GW886" s="241"/>
      <c r="GX886" s="241"/>
      <c r="GY886" s="241"/>
      <c r="GZ886" s="241"/>
      <c r="HA886" s="241"/>
      <c r="HB886" s="241"/>
      <c r="HC886" s="241"/>
      <c r="HD886" s="241"/>
      <c r="HE886" s="241"/>
      <c r="HF886" s="241"/>
    </row>
    <row r="887" spans="1:214" s="299" customFormat="1" ht="15" customHeight="1">
      <c r="A887" s="240"/>
      <c r="B887" s="241"/>
      <c r="C887" s="241"/>
      <c r="D887" s="241"/>
      <c r="E887" s="241"/>
      <c r="F887" s="241"/>
      <c r="G887" s="241"/>
      <c r="H887" s="241"/>
      <c r="I887" s="241"/>
      <c r="J887" s="241"/>
      <c r="K887" s="241"/>
      <c r="L887" s="241"/>
      <c r="M887" s="241"/>
      <c r="N887" s="241"/>
      <c r="O887" s="241"/>
      <c r="P887" s="241"/>
      <c r="Q887" s="241"/>
      <c r="R887" s="241"/>
      <c r="S887" s="241"/>
      <c r="T887" s="241"/>
      <c r="U887" s="241" t="s">
        <v>1065</v>
      </c>
      <c r="V887" s="241"/>
      <c r="W887" s="241"/>
      <c r="X887" s="241"/>
      <c r="Y887" s="241"/>
      <c r="Z887" s="241"/>
      <c r="AA887" s="241"/>
      <c r="AB887" s="241"/>
      <c r="AC887" s="241" t="s">
        <v>325</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c r="DV887" s="241"/>
      <c r="DW887" s="241"/>
      <c r="DX887" s="241"/>
      <c r="DY887" s="241"/>
      <c r="DZ887" s="241"/>
      <c r="EA887" s="241"/>
      <c r="EB887" s="241"/>
      <c r="EC887" s="241"/>
      <c r="ED887" s="241"/>
      <c r="EE887" s="241"/>
      <c r="EF887" s="241"/>
      <c r="EG887" s="241"/>
      <c r="EH887" s="241"/>
      <c r="EI887" s="241"/>
      <c r="EJ887" s="241"/>
      <c r="EK887" s="241"/>
      <c r="EL887" s="241"/>
      <c r="EM887" s="241"/>
      <c r="EN887" s="241"/>
      <c r="EO887" s="241"/>
      <c r="EP887" s="241"/>
      <c r="EQ887" s="241"/>
      <c r="ER887" s="241"/>
      <c r="ES887" s="241"/>
      <c r="ET887" s="241"/>
      <c r="EU887" s="241"/>
      <c r="EV887" s="241"/>
      <c r="EW887" s="241"/>
      <c r="EX887" s="241"/>
      <c r="EY887" s="241"/>
      <c r="EZ887" s="241"/>
      <c r="FA887" s="241"/>
      <c r="FB887" s="241"/>
      <c r="FC887" s="241"/>
      <c r="FD887" s="241"/>
      <c r="FE887" s="241"/>
      <c r="FF887" s="241"/>
      <c r="FG887" s="241"/>
      <c r="FH887" s="241"/>
      <c r="FI887" s="241"/>
      <c r="FJ887" s="241"/>
      <c r="FK887" s="241"/>
      <c r="FL887" s="241"/>
      <c r="FM887" s="241"/>
      <c r="FN887" s="241"/>
      <c r="FO887" s="241"/>
      <c r="FP887" s="241"/>
      <c r="FQ887" s="241"/>
      <c r="FR887" s="241"/>
      <c r="FS887" s="241"/>
      <c r="FT887" s="241"/>
      <c r="FU887" s="241"/>
      <c r="FV887" s="241"/>
      <c r="FW887" s="241"/>
      <c r="FX887" s="241"/>
      <c r="FY887" s="241"/>
      <c r="FZ887" s="241"/>
      <c r="GA887" s="241"/>
      <c r="GB887" s="241"/>
      <c r="GC887" s="241"/>
      <c r="GD887" s="241"/>
      <c r="GE887" s="241"/>
      <c r="GF887" s="241"/>
      <c r="GG887" s="241"/>
      <c r="GH887" s="241"/>
      <c r="GI887" s="241"/>
      <c r="GJ887" s="241"/>
      <c r="GK887" s="241"/>
      <c r="GL887" s="241"/>
      <c r="GM887" s="241"/>
      <c r="GN887" s="241"/>
      <c r="GO887" s="241"/>
      <c r="GP887" s="241"/>
      <c r="GQ887" s="241"/>
      <c r="GR887" s="241"/>
      <c r="GS887" s="241"/>
      <c r="GT887" s="241"/>
      <c r="GU887" s="241"/>
      <c r="GV887" s="241"/>
      <c r="GW887" s="241"/>
      <c r="GX887" s="241"/>
      <c r="GY887" s="241"/>
      <c r="GZ887" s="241"/>
      <c r="HA887" s="241"/>
      <c r="HB887" s="241"/>
      <c r="HC887" s="241"/>
      <c r="HD887" s="241"/>
      <c r="HE887" s="241"/>
      <c r="HF887" s="241"/>
    </row>
    <row r="888" spans="1:214" s="299" customFormat="1" ht="15" customHeight="1">
      <c r="A888" s="240"/>
      <c r="B888" s="241"/>
      <c r="C888" s="241"/>
      <c r="D888" s="241"/>
      <c r="E888" s="241"/>
      <c r="F888" s="241"/>
      <c r="G888" s="241"/>
      <c r="H888" s="241"/>
      <c r="I888" s="241"/>
      <c r="J888" s="241"/>
      <c r="K888" s="241"/>
      <c r="L888" s="241"/>
      <c r="M888" s="241"/>
      <c r="N888" s="241"/>
      <c r="O888" s="241"/>
      <c r="P888" s="241"/>
      <c r="Q888" s="241"/>
      <c r="R888" s="241"/>
      <c r="S888" s="241"/>
      <c r="T888" s="241"/>
      <c r="U888" s="241" t="s">
        <v>1066</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c r="DV888" s="241"/>
      <c r="DW888" s="241"/>
      <c r="DX888" s="241"/>
      <c r="DY888" s="241"/>
      <c r="DZ888" s="241"/>
      <c r="EA888" s="241"/>
      <c r="EB888" s="241"/>
      <c r="EC888" s="241"/>
      <c r="ED888" s="241"/>
      <c r="EE888" s="241"/>
      <c r="EF888" s="241"/>
      <c r="EG888" s="241"/>
      <c r="EH888" s="241"/>
      <c r="EI888" s="241"/>
      <c r="EJ888" s="241"/>
      <c r="EK888" s="241"/>
      <c r="EL888" s="241"/>
      <c r="EM888" s="241"/>
      <c r="EN888" s="241"/>
      <c r="EO888" s="241"/>
      <c r="EP888" s="241"/>
      <c r="EQ888" s="241"/>
      <c r="ER888" s="241"/>
      <c r="ES888" s="241"/>
      <c r="ET888" s="241"/>
      <c r="EU888" s="241"/>
      <c r="EV888" s="241"/>
      <c r="EW888" s="241"/>
      <c r="EX888" s="241"/>
      <c r="EY888" s="241"/>
      <c r="EZ888" s="241"/>
      <c r="FA888" s="241"/>
      <c r="FB888" s="241"/>
      <c r="FC888" s="241"/>
      <c r="FD888" s="241"/>
      <c r="FE888" s="241"/>
      <c r="FF888" s="241"/>
      <c r="FG888" s="241"/>
      <c r="FH888" s="241"/>
      <c r="FI888" s="241"/>
      <c r="FJ888" s="241"/>
      <c r="FK888" s="241"/>
      <c r="FL888" s="241"/>
      <c r="FM888" s="241"/>
      <c r="FN888" s="241"/>
      <c r="FO888" s="241"/>
      <c r="FP888" s="241"/>
      <c r="FQ888" s="241"/>
      <c r="FR888" s="241"/>
      <c r="FS888" s="241"/>
      <c r="FT888" s="241"/>
      <c r="FU888" s="241"/>
      <c r="FV888" s="241"/>
      <c r="FW888" s="241"/>
      <c r="FX888" s="241"/>
      <c r="FY888" s="241"/>
      <c r="FZ888" s="241"/>
      <c r="GA888" s="241"/>
      <c r="GB888" s="241"/>
      <c r="GC888" s="241"/>
      <c r="GD888" s="241"/>
      <c r="GE888" s="241"/>
      <c r="GF888" s="241"/>
      <c r="GG888" s="241"/>
      <c r="GH888" s="241"/>
      <c r="GI888" s="241"/>
      <c r="GJ888" s="241"/>
      <c r="GK888" s="241"/>
      <c r="GL888" s="241"/>
      <c r="GM888" s="241"/>
      <c r="GN888" s="241"/>
      <c r="GO888" s="241"/>
      <c r="GP888" s="241"/>
      <c r="GQ888" s="241"/>
      <c r="GR888" s="241"/>
      <c r="GS888" s="241"/>
      <c r="GT888" s="241"/>
      <c r="GU888" s="241"/>
      <c r="GV888" s="241"/>
      <c r="GW888" s="241"/>
      <c r="GX888" s="241"/>
      <c r="GY888" s="241"/>
      <c r="GZ888" s="241"/>
      <c r="HA888" s="241"/>
      <c r="HB888" s="241"/>
      <c r="HC888" s="241"/>
      <c r="HD888" s="241"/>
      <c r="HE888" s="241"/>
      <c r="HF888" s="241"/>
    </row>
    <row r="889" spans="1:214" s="299" customFormat="1" ht="15" customHeight="1">
      <c r="A889" s="240"/>
      <c r="B889" s="241"/>
      <c r="C889" s="241"/>
      <c r="D889" s="241"/>
      <c r="E889" s="241"/>
      <c r="F889" s="241"/>
      <c r="G889" s="241"/>
      <c r="H889" s="241"/>
      <c r="I889" s="241"/>
      <c r="J889" s="241"/>
      <c r="K889" s="241"/>
      <c r="L889" s="241"/>
      <c r="M889" s="241"/>
      <c r="N889" s="241"/>
      <c r="O889" s="241"/>
      <c r="P889" s="241"/>
      <c r="Q889" s="241"/>
      <c r="R889" s="241"/>
      <c r="S889" s="241"/>
      <c r="T889" s="241"/>
      <c r="U889" s="241" t="s">
        <v>1067</v>
      </c>
      <c r="V889" s="241"/>
      <c r="W889" s="241"/>
      <c r="X889" s="241"/>
      <c r="Y889" s="241"/>
      <c r="Z889" s="241"/>
      <c r="AA889" s="241"/>
      <c r="AB889" s="241"/>
      <c r="AC889" s="241" t="s">
        <v>350</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c r="DV889" s="241"/>
      <c r="DW889" s="241"/>
      <c r="DX889" s="241"/>
      <c r="DY889" s="241"/>
      <c r="DZ889" s="241"/>
      <c r="EA889" s="241"/>
      <c r="EB889" s="241"/>
      <c r="EC889" s="241"/>
      <c r="ED889" s="241"/>
      <c r="EE889" s="241"/>
      <c r="EF889" s="241"/>
      <c r="EG889" s="241"/>
      <c r="EH889" s="241"/>
      <c r="EI889" s="241"/>
      <c r="EJ889" s="241"/>
      <c r="EK889" s="241"/>
      <c r="EL889" s="241"/>
      <c r="EM889" s="241"/>
      <c r="EN889" s="241"/>
      <c r="EO889" s="241"/>
      <c r="EP889" s="241"/>
      <c r="EQ889" s="241"/>
      <c r="ER889" s="241"/>
      <c r="ES889" s="241"/>
      <c r="ET889" s="241"/>
      <c r="EU889" s="241"/>
      <c r="EV889" s="241"/>
      <c r="EW889" s="241"/>
      <c r="EX889" s="241"/>
      <c r="EY889" s="241"/>
      <c r="EZ889" s="241"/>
      <c r="FA889" s="241"/>
      <c r="FB889" s="241"/>
      <c r="FC889" s="241"/>
      <c r="FD889" s="241"/>
      <c r="FE889" s="241"/>
      <c r="FF889" s="241"/>
      <c r="FG889" s="241"/>
      <c r="FH889" s="241"/>
      <c r="FI889" s="241"/>
      <c r="FJ889" s="241"/>
      <c r="FK889" s="241"/>
      <c r="FL889" s="241"/>
      <c r="FM889" s="241"/>
      <c r="FN889" s="241"/>
      <c r="FO889" s="241"/>
      <c r="FP889" s="241"/>
      <c r="FQ889" s="241"/>
      <c r="FR889" s="241"/>
      <c r="FS889" s="241"/>
      <c r="FT889" s="241"/>
      <c r="FU889" s="241"/>
      <c r="FV889" s="241"/>
      <c r="FW889" s="241"/>
      <c r="FX889" s="241"/>
      <c r="FY889" s="241"/>
      <c r="FZ889" s="241"/>
      <c r="GA889" s="241"/>
      <c r="GB889" s="241"/>
      <c r="GC889" s="241"/>
      <c r="GD889" s="241"/>
      <c r="GE889" s="241"/>
      <c r="GF889" s="241"/>
      <c r="GG889" s="241"/>
      <c r="GH889" s="241"/>
      <c r="GI889" s="241"/>
      <c r="GJ889" s="241"/>
      <c r="GK889" s="241"/>
      <c r="GL889" s="241"/>
      <c r="GM889" s="241"/>
      <c r="GN889" s="241"/>
      <c r="GO889" s="241"/>
      <c r="GP889" s="241"/>
      <c r="GQ889" s="241"/>
      <c r="GR889" s="241"/>
      <c r="GS889" s="241"/>
      <c r="GT889" s="241"/>
      <c r="GU889" s="241"/>
      <c r="GV889" s="241"/>
      <c r="GW889" s="241"/>
      <c r="GX889" s="241"/>
      <c r="GY889" s="241"/>
      <c r="GZ889" s="241"/>
      <c r="HA889" s="241"/>
      <c r="HB889" s="241"/>
      <c r="HC889" s="241"/>
      <c r="HD889" s="241"/>
      <c r="HE889" s="241"/>
      <c r="HF889" s="241"/>
    </row>
    <row r="890" spans="1:214" s="299" customFormat="1" ht="15" customHeight="1">
      <c r="A890" s="240"/>
      <c r="B890" s="241"/>
      <c r="C890" s="241"/>
      <c r="D890" s="241"/>
      <c r="E890" s="241"/>
      <c r="F890" s="241"/>
      <c r="G890" s="241"/>
      <c r="H890" s="241"/>
      <c r="I890" s="241"/>
      <c r="J890" s="241"/>
      <c r="K890" s="241"/>
      <c r="L890" s="241"/>
      <c r="M890" s="241"/>
      <c r="N890" s="241"/>
      <c r="O890" s="241"/>
      <c r="P890" s="241"/>
      <c r="Q890" s="241"/>
      <c r="R890" s="241"/>
      <c r="S890" s="241"/>
      <c r="T890" s="241"/>
      <c r="U890" s="241" t="s">
        <v>1068</v>
      </c>
      <c r="V890" s="241"/>
      <c r="W890" s="241"/>
      <c r="X890" s="241"/>
      <c r="Y890" s="241"/>
      <c r="Z890" s="241"/>
      <c r="AA890" s="241"/>
      <c r="AB890" s="241"/>
      <c r="AC890" s="241" t="s">
        <v>313</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c r="DV890" s="241"/>
      <c r="DW890" s="241"/>
      <c r="DX890" s="241"/>
      <c r="DY890" s="241"/>
      <c r="DZ890" s="241"/>
      <c r="EA890" s="241"/>
      <c r="EB890" s="241"/>
      <c r="EC890" s="241"/>
      <c r="ED890" s="241"/>
      <c r="EE890" s="241"/>
      <c r="EF890" s="241"/>
      <c r="EG890" s="241"/>
      <c r="EH890" s="241"/>
      <c r="EI890" s="241"/>
      <c r="EJ890" s="241"/>
      <c r="EK890" s="241"/>
      <c r="EL890" s="241"/>
      <c r="EM890" s="241"/>
      <c r="EN890" s="241"/>
      <c r="EO890" s="241"/>
      <c r="EP890" s="241"/>
      <c r="EQ890" s="241"/>
      <c r="ER890" s="241"/>
      <c r="ES890" s="241"/>
      <c r="ET890" s="241"/>
      <c r="EU890" s="241"/>
      <c r="EV890" s="241"/>
      <c r="EW890" s="241"/>
      <c r="EX890" s="241"/>
      <c r="EY890" s="241"/>
      <c r="EZ890" s="241"/>
      <c r="FA890" s="241"/>
      <c r="FB890" s="241"/>
      <c r="FC890" s="241"/>
      <c r="FD890" s="241"/>
      <c r="FE890" s="241"/>
      <c r="FF890" s="241"/>
      <c r="FG890" s="241"/>
      <c r="FH890" s="241"/>
      <c r="FI890" s="241"/>
      <c r="FJ890" s="241"/>
      <c r="FK890" s="241"/>
      <c r="FL890" s="241"/>
      <c r="FM890" s="241"/>
      <c r="FN890" s="241"/>
      <c r="FO890" s="241"/>
      <c r="FP890" s="241"/>
      <c r="FQ890" s="241"/>
      <c r="FR890" s="241"/>
      <c r="FS890" s="241"/>
      <c r="FT890" s="241"/>
      <c r="FU890" s="241"/>
      <c r="FV890" s="241"/>
      <c r="FW890" s="241"/>
      <c r="FX890" s="241"/>
      <c r="FY890" s="241"/>
      <c r="FZ890" s="241"/>
      <c r="GA890" s="241"/>
      <c r="GB890" s="241"/>
      <c r="GC890" s="241"/>
      <c r="GD890" s="241"/>
      <c r="GE890" s="241"/>
      <c r="GF890" s="241"/>
      <c r="GG890" s="241"/>
      <c r="GH890" s="241"/>
      <c r="GI890" s="241"/>
      <c r="GJ890" s="241"/>
      <c r="GK890" s="241"/>
      <c r="GL890" s="241"/>
      <c r="GM890" s="241"/>
      <c r="GN890" s="241"/>
      <c r="GO890" s="241"/>
      <c r="GP890" s="241"/>
      <c r="GQ890" s="241"/>
      <c r="GR890" s="241"/>
      <c r="GS890" s="241"/>
      <c r="GT890" s="241"/>
      <c r="GU890" s="241"/>
      <c r="GV890" s="241"/>
      <c r="GW890" s="241"/>
      <c r="GX890" s="241"/>
      <c r="GY890" s="241"/>
      <c r="GZ890" s="241"/>
      <c r="HA890" s="241"/>
      <c r="HB890" s="241"/>
      <c r="HC890" s="241"/>
      <c r="HD890" s="241"/>
      <c r="HE890" s="241"/>
      <c r="HF890" s="241"/>
    </row>
    <row r="891" spans="1:214" s="299" customFormat="1" ht="15" customHeight="1">
      <c r="A891" s="240"/>
      <c r="B891" s="241"/>
      <c r="C891" s="241"/>
      <c r="D891" s="241"/>
      <c r="E891" s="241"/>
      <c r="F891" s="241"/>
      <c r="G891" s="241"/>
      <c r="H891" s="241"/>
      <c r="I891" s="241"/>
      <c r="J891" s="241"/>
      <c r="K891" s="241"/>
      <c r="L891" s="241"/>
      <c r="M891" s="241"/>
      <c r="N891" s="241"/>
      <c r="O891" s="241"/>
      <c r="P891" s="241"/>
      <c r="Q891" s="241"/>
      <c r="R891" s="241"/>
      <c r="S891" s="241"/>
      <c r="T891" s="241"/>
      <c r="U891" s="241" t="s">
        <v>1069</v>
      </c>
      <c r="V891" s="241"/>
      <c r="W891" s="241"/>
      <c r="X891" s="241"/>
      <c r="Y891" s="241"/>
      <c r="Z891" s="241"/>
      <c r="AA891" s="241"/>
      <c r="AB891" s="241"/>
      <c r="AC891" s="241" t="s">
        <v>325</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c r="DV891" s="241"/>
      <c r="DW891" s="241"/>
      <c r="DX891" s="241"/>
      <c r="DY891" s="241"/>
      <c r="DZ891" s="241"/>
      <c r="EA891" s="241"/>
      <c r="EB891" s="241"/>
      <c r="EC891" s="241"/>
      <c r="ED891" s="241"/>
      <c r="EE891" s="241"/>
      <c r="EF891" s="241"/>
      <c r="EG891" s="241"/>
      <c r="EH891" s="241"/>
      <c r="EI891" s="241"/>
      <c r="EJ891" s="241"/>
      <c r="EK891" s="241"/>
      <c r="EL891" s="241"/>
      <c r="EM891" s="241"/>
      <c r="EN891" s="241"/>
      <c r="EO891" s="241"/>
      <c r="EP891" s="241"/>
      <c r="EQ891" s="241"/>
      <c r="ER891" s="241"/>
      <c r="ES891" s="241"/>
      <c r="ET891" s="241"/>
      <c r="EU891" s="241"/>
      <c r="EV891" s="241"/>
      <c r="EW891" s="241"/>
      <c r="EX891" s="241"/>
      <c r="EY891" s="241"/>
      <c r="EZ891" s="241"/>
      <c r="FA891" s="241"/>
      <c r="FB891" s="241"/>
      <c r="FC891" s="241"/>
      <c r="FD891" s="241"/>
      <c r="FE891" s="241"/>
      <c r="FF891" s="241"/>
      <c r="FG891" s="241"/>
      <c r="FH891" s="241"/>
      <c r="FI891" s="241"/>
      <c r="FJ891" s="241"/>
      <c r="FK891" s="241"/>
      <c r="FL891" s="241"/>
      <c r="FM891" s="241"/>
      <c r="FN891" s="241"/>
      <c r="FO891" s="241"/>
      <c r="FP891" s="241"/>
      <c r="FQ891" s="241"/>
      <c r="FR891" s="241"/>
      <c r="FS891" s="241"/>
      <c r="FT891" s="241"/>
      <c r="FU891" s="241"/>
      <c r="FV891" s="241"/>
      <c r="FW891" s="241"/>
      <c r="FX891" s="241"/>
      <c r="FY891" s="241"/>
      <c r="FZ891" s="241"/>
      <c r="GA891" s="241"/>
      <c r="GB891" s="241"/>
      <c r="GC891" s="241"/>
      <c r="GD891" s="241"/>
      <c r="GE891" s="241"/>
      <c r="GF891" s="241"/>
      <c r="GG891" s="241"/>
      <c r="GH891" s="241"/>
      <c r="GI891" s="241"/>
      <c r="GJ891" s="241"/>
      <c r="GK891" s="241"/>
      <c r="GL891" s="241"/>
      <c r="GM891" s="241"/>
      <c r="GN891" s="241"/>
      <c r="GO891" s="241"/>
      <c r="GP891" s="241"/>
      <c r="GQ891" s="241"/>
      <c r="GR891" s="241"/>
      <c r="GS891" s="241"/>
      <c r="GT891" s="241"/>
      <c r="GU891" s="241"/>
      <c r="GV891" s="241"/>
      <c r="GW891" s="241"/>
      <c r="GX891" s="241"/>
      <c r="GY891" s="241"/>
      <c r="GZ891" s="241"/>
      <c r="HA891" s="241"/>
      <c r="HB891" s="241"/>
      <c r="HC891" s="241"/>
      <c r="HD891" s="241"/>
      <c r="HE891" s="241"/>
      <c r="HF891" s="241"/>
    </row>
    <row r="892" spans="1:214" s="299" customFormat="1" ht="15" customHeight="1">
      <c r="A892" s="240"/>
      <c r="B892" s="241"/>
      <c r="C892" s="241"/>
      <c r="D892" s="241"/>
      <c r="E892" s="241"/>
      <c r="F892" s="241"/>
      <c r="G892" s="241"/>
      <c r="H892" s="241"/>
      <c r="I892" s="241"/>
      <c r="J892" s="241"/>
      <c r="K892" s="241"/>
      <c r="L892" s="241"/>
      <c r="M892" s="241"/>
      <c r="N892" s="241"/>
      <c r="O892" s="241"/>
      <c r="P892" s="241"/>
      <c r="Q892" s="241"/>
      <c r="R892" s="241"/>
      <c r="S892" s="241"/>
      <c r="T892" s="241"/>
      <c r="U892" s="241" t="s">
        <v>1070</v>
      </c>
      <c r="V892" s="241"/>
      <c r="W892" s="241"/>
      <c r="X892" s="241"/>
      <c r="Y892" s="241"/>
      <c r="Z892" s="241"/>
      <c r="AA892" s="241"/>
      <c r="AB892" s="241"/>
      <c r="AC892" s="241" t="s">
        <v>313</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c r="DV892" s="241"/>
      <c r="DW892" s="241"/>
      <c r="DX892" s="241"/>
      <c r="DY892" s="241"/>
      <c r="DZ892" s="241"/>
      <c r="EA892" s="241"/>
      <c r="EB892" s="241"/>
      <c r="EC892" s="241"/>
      <c r="ED892" s="241"/>
      <c r="EE892" s="241"/>
      <c r="EF892" s="241"/>
      <c r="EG892" s="241"/>
      <c r="EH892" s="241"/>
      <c r="EI892" s="241"/>
      <c r="EJ892" s="241"/>
      <c r="EK892" s="241"/>
      <c r="EL892" s="241"/>
      <c r="EM892" s="241"/>
      <c r="EN892" s="241"/>
      <c r="EO892" s="241"/>
      <c r="EP892" s="241"/>
      <c r="EQ892" s="241"/>
      <c r="ER892" s="241"/>
      <c r="ES892" s="241"/>
      <c r="ET892" s="241"/>
      <c r="EU892" s="241"/>
      <c r="EV892" s="241"/>
      <c r="EW892" s="241"/>
      <c r="EX892" s="241"/>
      <c r="EY892" s="241"/>
      <c r="EZ892" s="241"/>
      <c r="FA892" s="241"/>
      <c r="FB892" s="241"/>
      <c r="FC892" s="241"/>
      <c r="FD892" s="241"/>
      <c r="FE892" s="241"/>
      <c r="FF892" s="241"/>
      <c r="FG892" s="241"/>
      <c r="FH892" s="241"/>
      <c r="FI892" s="241"/>
      <c r="FJ892" s="241"/>
      <c r="FK892" s="241"/>
      <c r="FL892" s="241"/>
      <c r="FM892" s="241"/>
      <c r="FN892" s="241"/>
      <c r="FO892" s="241"/>
      <c r="FP892" s="241"/>
      <c r="FQ892" s="241"/>
      <c r="FR892" s="241"/>
      <c r="FS892" s="241"/>
      <c r="FT892" s="241"/>
      <c r="FU892" s="241"/>
      <c r="FV892" s="241"/>
      <c r="FW892" s="241"/>
      <c r="FX892" s="241"/>
      <c r="FY892" s="241"/>
      <c r="FZ892" s="241"/>
      <c r="GA892" s="241"/>
      <c r="GB892" s="241"/>
      <c r="GC892" s="241"/>
      <c r="GD892" s="241"/>
      <c r="GE892" s="241"/>
      <c r="GF892" s="241"/>
      <c r="GG892" s="241"/>
      <c r="GH892" s="241"/>
      <c r="GI892" s="241"/>
      <c r="GJ892" s="241"/>
      <c r="GK892" s="241"/>
      <c r="GL892" s="241"/>
      <c r="GM892" s="241"/>
      <c r="GN892" s="241"/>
      <c r="GO892" s="241"/>
      <c r="GP892" s="241"/>
      <c r="GQ892" s="241"/>
      <c r="GR892" s="241"/>
      <c r="GS892" s="241"/>
      <c r="GT892" s="241"/>
      <c r="GU892" s="241"/>
      <c r="GV892" s="241"/>
      <c r="GW892" s="241"/>
      <c r="GX892" s="241"/>
      <c r="GY892" s="241"/>
      <c r="GZ892" s="241"/>
      <c r="HA892" s="241"/>
      <c r="HB892" s="241"/>
      <c r="HC892" s="241"/>
      <c r="HD892" s="241"/>
      <c r="HE892" s="241"/>
      <c r="HF892" s="241"/>
    </row>
    <row r="893" spans="1:214" s="299" customFormat="1" ht="15" customHeight="1">
      <c r="A893" s="240"/>
      <c r="B893" s="241"/>
      <c r="C893" s="241"/>
      <c r="D893" s="241"/>
      <c r="E893" s="241"/>
      <c r="F893" s="241"/>
      <c r="G893" s="241"/>
      <c r="H893" s="241"/>
      <c r="I893" s="241"/>
      <c r="J893" s="241"/>
      <c r="K893" s="241"/>
      <c r="L893" s="241"/>
      <c r="M893" s="241"/>
      <c r="N893" s="241"/>
      <c r="O893" s="241"/>
      <c r="P893" s="241"/>
      <c r="Q893" s="241"/>
      <c r="R893" s="241"/>
      <c r="S893" s="241"/>
      <c r="T893" s="241"/>
      <c r="U893" s="241" t="s">
        <v>1071</v>
      </c>
      <c r="V893" s="241"/>
      <c r="W893" s="241"/>
      <c r="X893" s="241"/>
      <c r="Y893" s="241"/>
      <c r="Z893" s="241"/>
      <c r="AA893" s="241"/>
      <c r="AB893" s="241"/>
      <c r="AC893" s="241" t="s">
        <v>313</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c r="DV893" s="241"/>
      <c r="DW893" s="241"/>
      <c r="DX893" s="241"/>
      <c r="DY893" s="241"/>
      <c r="DZ893" s="241"/>
      <c r="EA893" s="241"/>
      <c r="EB893" s="241"/>
      <c r="EC893" s="241"/>
      <c r="ED893" s="241"/>
      <c r="EE893" s="241"/>
      <c r="EF893" s="241"/>
      <c r="EG893" s="241"/>
      <c r="EH893" s="241"/>
      <c r="EI893" s="241"/>
      <c r="EJ893" s="241"/>
      <c r="EK893" s="241"/>
      <c r="EL893" s="241"/>
      <c r="EM893" s="241"/>
      <c r="EN893" s="241"/>
      <c r="EO893" s="241"/>
      <c r="EP893" s="241"/>
      <c r="EQ893" s="241"/>
      <c r="ER893" s="241"/>
      <c r="ES893" s="241"/>
      <c r="ET893" s="241"/>
      <c r="EU893" s="241"/>
      <c r="EV893" s="241"/>
      <c r="EW893" s="241"/>
      <c r="EX893" s="241"/>
      <c r="EY893" s="241"/>
      <c r="EZ893" s="241"/>
      <c r="FA893" s="241"/>
      <c r="FB893" s="241"/>
      <c r="FC893" s="241"/>
      <c r="FD893" s="241"/>
      <c r="FE893" s="241"/>
      <c r="FF893" s="241"/>
      <c r="FG893" s="241"/>
      <c r="FH893" s="241"/>
      <c r="FI893" s="241"/>
      <c r="FJ893" s="241"/>
      <c r="FK893" s="241"/>
      <c r="FL893" s="241"/>
      <c r="FM893" s="241"/>
      <c r="FN893" s="241"/>
      <c r="FO893" s="241"/>
      <c r="FP893" s="241"/>
      <c r="FQ893" s="241"/>
      <c r="FR893" s="241"/>
      <c r="FS893" s="241"/>
      <c r="FT893" s="241"/>
      <c r="FU893" s="241"/>
      <c r="FV893" s="241"/>
      <c r="FW893" s="241"/>
      <c r="FX893" s="241"/>
      <c r="FY893" s="241"/>
      <c r="FZ893" s="241"/>
      <c r="GA893" s="241"/>
      <c r="GB893" s="241"/>
      <c r="GC893" s="241"/>
      <c r="GD893" s="241"/>
      <c r="GE893" s="241"/>
      <c r="GF893" s="241"/>
      <c r="GG893" s="241"/>
      <c r="GH893" s="241"/>
      <c r="GI893" s="241"/>
      <c r="GJ893" s="241"/>
      <c r="GK893" s="241"/>
      <c r="GL893" s="241"/>
      <c r="GM893" s="241"/>
      <c r="GN893" s="241"/>
      <c r="GO893" s="241"/>
      <c r="GP893" s="241"/>
      <c r="GQ893" s="241"/>
      <c r="GR893" s="241"/>
      <c r="GS893" s="241"/>
      <c r="GT893" s="241"/>
      <c r="GU893" s="241"/>
      <c r="GV893" s="241"/>
      <c r="GW893" s="241"/>
      <c r="GX893" s="241"/>
      <c r="GY893" s="241"/>
      <c r="GZ893" s="241"/>
      <c r="HA893" s="241"/>
      <c r="HB893" s="241"/>
      <c r="HC893" s="241"/>
      <c r="HD893" s="241"/>
      <c r="HE893" s="241"/>
      <c r="HF893" s="241"/>
    </row>
    <row r="894" spans="1:214" s="299" customFormat="1" ht="15" customHeight="1">
      <c r="A894" s="240"/>
      <c r="B894" s="241"/>
      <c r="C894" s="241"/>
      <c r="D894" s="241"/>
      <c r="E894" s="241"/>
      <c r="F894" s="241"/>
      <c r="G894" s="241"/>
      <c r="H894" s="241"/>
      <c r="I894" s="241"/>
      <c r="J894" s="241"/>
      <c r="K894" s="241"/>
      <c r="L894" s="241"/>
      <c r="M894" s="241"/>
      <c r="N894" s="241"/>
      <c r="O894" s="241"/>
      <c r="P894" s="241"/>
      <c r="Q894" s="241"/>
      <c r="R894" s="241"/>
      <c r="S894" s="241"/>
      <c r="T894" s="241"/>
      <c r="U894" s="241" t="s">
        <v>1072</v>
      </c>
      <c r="V894" s="241"/>
      <c r="W894" s="241"/>
      <c r="X894" s="241"/>
      <c r="Y894" s="241"/>
      <c r="Z894" s="241"/>
      <c r="AA894" s="241"/>
      <c r="AB894" s="241"/>
      <c r="AC894" s="241" t="s">
        <v>325</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c r="DV894" s="241"/>
      <c r="DW894" s="241"/>
      <c r="DX894" s="241"/>
      <c r="DY894" s="241"/>
      <c r="DZ894" s="241"/>
      <c r="EA894" s="241"/>
      <c r="EB894" s="241"/>
      <c r="EC894" s="241"/>
      <c r="ED894" s="241"/>
      <c r="EE894" s="241"/>
      <c r="EF894" s="241"/>
      <c r="EG894" s="241"/>
      <c r="EH894" s="241"/>
      <c r="EI894" s="241"/>
      <c r="EJ894" s="241"/>
      <c r="EK894" s="241"/>
      <c r="EL894" s="241"/>
      <c r="EM894" s="241"/>
      <c r="EN894" s="241"/>
      <c r="EO894" s="241"/>
      <c r="EP894" s="241"/>
      <c r="EQ894" s="241"/>
      <c r="ER894" s="241"/>
      <c r="ES894" s="241"/>
      <c r="ET894" s="241"/>
      <c r="EU894" s="241"/>
      <c r="EV894" s="241"/>
      <c r="EW894" s="241"/>
      <c r="EX894" s="241"/>
      <c r="EY894" s="241"/>
      <c r="EZ894" s="241"/>
      <c r="FA894" s="241"/>
      <c r="FB894" s="241"/>
      <c r="FC894" s="241"/>
      <c r="FD894" s="241"/>
      <c r="FE894" s="241"/>
      <c r="FF894" s="241"/>
      <c r="FG894" s="241"/>
      <c r="FH894" s="241"/>
      <c r="FI894" s="241"/>
      <c r="FJ894" s="241"/>
      <c r="FK894" s="241"/>
      <c r="FL894" s="241"/>
      <c r="FM894" s="241"/>
      <c r="FN894" s="241"/>
      <c r="FO894" s="241"/>
      <c r="FP894" s="241"/>
      <c r="FQ894" s="241"/>
      <c r="FR894" s="241"/>
      <c r="FS894" s="241"/>
      <c r="FT894" s="241"/>
      <c r="FU894" s="241"/>
      <c r="FV894" s="241"/>
      <c r="FW894" s="241"/>
      <c r="FX894" s="241"/>
      <c r="FY894" s="241"/>
      <c r="FZ894" s="241"/>
      <c r="GA894" s="241"/>
      <c r="GB894" s="241"/>
      <c r="GC894" s="241"/>
      <c r="GD894" s="241"/>
      <c r="GE894" s="241"/>
      <c r="GF894" s="241"/>
      <c r="GG894" s="241"/>
      <c r="GH894" s="241"/>
      <c r="GI894" s="241"/>
      <c r="GJ894" s="241"/>
      <c r="GK894" s="241"/>
      <c r="GL894" s="241"/>
      <c r="GM894" s="241"/>
      <c r="GN894" s="241"/>
      <c r="GO894" s="241"/>
      <c r="GP894" s="241"/>
      <c r="GQ894" s="241"/>
      <c r="GR894" s="241"/>
      <c r="GS894" s="241"/>
      <c r="GT894" s="241"/>
      <c r="GU894" s="241"/>
      <c r="GV894" s="241"/>
      <c r="GW894" s="241"/>
      <c r="GX894" s="241"/>
      <c r="GY894" s="241"/>
      <c r="GZ894" s="241"/>
      <c r="HA894" s="241"/>
      <c r="HB894" s="241"/>
      <c r="HC894" s="241"/>
      <c r="HD894" s="241"/>
      <c r="HE894" s="241"/>
      <c r="HF894" s="241"/>
    </row>
    <row r="895" spans="1:214" s="299" customFormat="1" ht="15" customHeight="1">
      <c r="A895" s="240"/>
      <c r="B895" s="241"/>
      <c r="C895" s="241"/>
      <c r="D895" s="241"/>
      <c r="E895" s="241"/>
      <c r="F895" s="241"/>
      <c r="G895" s="241"/>
      <c r="H895" s="241"/>
      <c r="I895" s="241"/>
      <c r="J895" s="241"/>
      <c r="K895" s="241"/>
      <c r="L895" s="241"/>
      <c r="M895" s="241"/>
      <c r="N895" s="241"/>
      <c r="O895" s="241"/>
      <c r="P895" s="241"/>
      <c r="Q895" s="241"/>
      <c r="R895" s="241"/>
      <c r="S895" s="241"/>
      <c r="T895" s="241"/>
      <c r="U895" s="241" t="s">
        <v>1073</v>
      </c>
      <c r="V895" s="241"/>
      <c r="W895" s="241"/>
      <c r="X895" s="241"/>
      <c r="Y895" s="241"/>
      <c r="Z895" s="241"/>
      <c r="AA895" s="241"/>
      <c r="AB895" s="241"/>
      <c r="AC895" s="241" t="s">
        <v>322</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c r="DV895" s="241"/>
      <c r="DW895" s="241"/>
      <c r="DX895" s="241"/>
      <c r="DY895" s="241"/>
      <c r="DZ895" s="241"/>
      <c r="EA895" s="241"/>
      <c r="EB895" s="241"/>
      <c r="EC895" s="241"/>
      <c r="ED895" s="241"/>
      <c r="EE895" s="241"/>
      <c r="EF895" s="241"/>
      <c r="EG895" s="241"/>
      <c r="EH895" s="241"/>
      <c r="EI895" s="241"/>
      <c r="EJ895" s="241"/>
      <c r="EK895" s="241"/>
      <c r="EL895" s="241"/>
      <c r="EM895" s="241"/>
      <c r="EN895" s="241"/>
      <c r="EO895" s="241"/>
      <c r="EP895" s="241"/>
      <c r="EQ895" s="241"/>
      <c r="ER895" s="241"/>
      <c r="ES895" s="241"/>
      <c r="ET895" s="241"/>
      <c r="EU895" s="241"/>
      <c r="EV895" s="241"/>
      <c r="EW895" s="241"/>
      <c r="EX895" s="241"/>
      <c r="EY895" s="241"/>
      <c r="EZ895" s="241"/>
      <c r="FA895" s="241"/>
      <c r="FB895" s="241"/>
      <c r="FC895" s="241"/>
      <c r="FD895" s="241"/>
      <c r="FE895" s="241"/>
      <c r="FF895" s="241"/>
      <c r="FG895" s="241"/>
      <c r="FH895" s="241"/>
      <c r="FI895" s="241"/>
      <c r="FJ895" s="241"/>
      <c r="FK895" s="241"/>
      <c r="FL895" s="241"/>
      <c r="FM895" s="241"/>
      <c r="FN895" s="241"/>
      <c r="FO895" s="241"/>
      <c r="FP895" s="241"/>
      <c r="FQ895" s="241"/>
      <c r="FR895" s="241"/>
      <c r="FS895" s="241"/>
      <c r="FT895" s="241"/>
      <c r="FU895" s="241"/>
      <c r="FV895" s="241"/>
      <c r="FW895" s="241"/>
      <c r="FX895" s="241"/>
      <c r="FY895" s="241"/>
      <c r="FZ895" s="241"/>
      <c r="GA895" s="241"/>
      <c r="GB895" s="241"/>
      <c r="GC895" s="241"/>
      <c r="GD895" s="241"/>
      <c r="GE895" s="241"/>
      <c r="GF895" s="241"/>
      <c r="GG895" s="241"/>
      <c r="GH895" s="241"/>
      <c r="GI895" s="241"/>
      <c r="GJ895" s="241"/>
      <c r="GK895" s="241"/>
      <c r="GL895" s="241"/>
      <c r="GM895" s="241"/>
      <c r="GN895" s="241"/>
      <c r="GO895" s="241"/>
      <c r="GP895" s="241"/>
      <c r="GQ895" s="241"/>
      <c r="GR895" s="241"/>
      <c r="GS895" s="241"/>
      <c r="GT895" s="241"/>
      <c r="GU895" s="241"/>
      <c r="GV895" s="241"/>
      <c r="GW895" s="241"/>
      <c r="GX895" s="241"/>
      <c r="GY895" s="241"/>
      <c r="GZ895" s="241"/>
      <c r="HA895" s="241"/>
      <c r="HB895" s="241"/>
      <c r="HC895" s="241"/>
      <c r="HD895" s="241"/>
      <c r="HE895" s="241"/>
      <c r="HF895" s="241"/>
    </row>
    <row r="896" spans="1:214" s="299" customFormat="1" ht="15" customHeight="1">
      <c r="A896" s="240"/>
      <c r="B896" s="241"/>
      <c r="C896" s="241"/>
      <c r="D896" s="241"/>
      <c r="E896" s="241"/>
      <c r="F896" s="241"/>
      <c r="G896" s="241"/>
      <c r="H896" s="241"/>
      <c r="I896" s="241"/>
      <c r="J896" s="241"/>
      <c r="K896" s="241"/>
      <c r="L896" s="241"/>
      <c r="M896" s="241"/>
      <c r="N896" s="241"/>
      <c r="O896" s="241"/>
      <c r="P896" s="241"/>
      <c r="Q896" s="241"/>
      <c r="R896" s="241"/>
      <c r="S896" s="241"/>
      <c r="T896" s="241"/>
      <c r="U896" s="241" t="s">
        <v>1074</v>
      </c>
      <c r="V896" s="241"/>
      <c r="W896" s="241"/>
      <c r="X896" s="241"/>
      <c r="Y896" s="241"/>
      <c r="Z896" s="241"/>
      <c r="AA896" s="241"/>
      <c r="AB896" s="241"/>
      <c r="AC896" s="241" t="s">
        <v>313</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1"/>
      <c r="EE896" s="241"/>
      <c r="EF896" s="241"/>
      <c r="EG896" s="241"/>
      <c r="EH896" s="241"/>
      <c r="EI896" s="241"/>
      <c r="EJ896" s="241"/>
      <c r="EK896" s="241"/>
      <c r="EL896" s="241"/>
      <c r="EM896" s="241"/>
      <c r="EN896" s="241"/>
      <c r="EO896" s="241"/>
      <c r="EP896" s="241"/>
      <c r="EQ896" s="241"/>
      <c r="ER896" s="241"/>
      <c r="ES896" s="241"/>
      <c r="ET896" s="241"/>
      <c r="EU896" s="241"/>
      <c r="EV896" s="241"/>
      <c r="EW896" s="241"/>
      <c r="EX896" s="241"/>
      <c r="EY896" s="241"/>
      <c r="EZ896" s="241"/>
      <c r="FA896" s="241"/>
      <c r="FB896" s="241"/>
      <c r="FC896" s="241"/>
      <c r="FD896" s="241"/>
      <c r="FE896" s="241"/>
      <c r="FF896" s="241"/>
      <c r="FG896" s="241"/>
      <c r="FH896" s="241"/>
      <c r="FI896" s="241"/>
      <c r="FJ896" s="241"/>
      <c r="FK896" s="241"/>
      <c r="FL896" s="241"/>
      <c r="FM896" s="241"/>
      <c r="FN896" s="241"/>
      <c r="FO896" s="241"/>
      <c r="FP896" s="241"/>
      <c r="FQ896" s="241"/>
      <c r="FR896" s="241"/>
      <c r="FS896" s="241"/>
      <c r="FT896" s="241"/>
      <c r="FU896" s="241"/>
      <c r="FV896" s="241"/>
      <c r="FW896" s="241"/>
      <c r="FX896" s="241"/>
      <c r="FY896" s="241"/>
      <c r="FZ896" s="241"/>
      <c r="GA896" s="241"/>
      <c r="GB896" s="241"/>
      <c r="GC896" s="241"/>
      <c r="GD896" s="241"/>
      <c r="GE896" s="241"/>
      <c r="GF896" s="241"/>
      <c r="GG896" s="241"/>
      <c r="GH896" s="241"/>
      <c r="GI896" s="241"/>
      <c r="GJ896" s="241"/>
      <c r="GK896" s="241"/>
      <c r="GL896" s="241"/>
      <c r="GM896" s="241"/>
      <c r="GN896" s="241"/>
      <c r="GO896" s="241"/>
      <c r="GP896" s="241"/>
      <c r="GQ896" s="241"/>
      <c r="GR896" s="241"/>
      <c r="GS896" s="241"/>
      <c r="GT896" s="241"/>
      <c r="GU896" s="241"/>
      <c r="GV896" s="241"/>
      <c r="GW896" s="241"/>
      <c r="GX896" s="241"/>
      <c r="GY896" s="241"/>
      <c r="GZ896" s="241"/>
      <c r="HA896" s="241"/>
      <c r="HB896" s="241"/>
      <c r="HC896" s="241"/>
      <c r="HD896" s="241"/>
      <c r="HE896" s="241"/>
      <c r="HF896" s="241"/>
    </row>
    <row r="897" spans="1:214" s="299" customFormat="1" ht="15" customHeight="1">
      <c r="A897" s="240"/>
      <c r="B897" s="241"/>
      <c r="C897" s="241"/>
      <c r="D897" s="241"/>
      <c r="E897" s="241"/>
      <c r="F897" s="241"/>
      <c r="G897" s="241"/>
      <c r="H897" s="241"/>
      <c r="I897" s="241"/>
      <c r="J897" s="241"/>
      <c r="K897" s="241"/>
      <c r="L897" s="241"/>
      <c r="M897" s="241"/>
      <c r="N897" s="241"/>
      <c r="O897" s="241"/>
      <c r="P897" s="241"/>
      <c r="Q897" s="241"/>
      <c r="R897" s="241"/>
      <c r="S897" s="241"/>
      <c r="T897" s="241"/>
      <c r="U897" s="241" t="s">
        <v>1075</v>
      </c>
      <c r="V897" s="241"/>
      <c r="W897" s="241"/>
      <c r="X897" s="241"/>
      <c r="Y897" s="241"/>
      <c r="Z897" s="241"/>
      <c r="AA897" s="241"/>
      <c r="AB897" s="241"/>
      <c r="AC897" s="241" t="s">
        <v>316</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c r="DV897" s="241"/>
      <c r="DW897" s="241"/>
      <c r="DX897" s="241"/>
      <c r="DY897" s="241"/>
      <c r="DZ897" s="241"/>
      <c r="EA897" s="241"/>
      <c r="EB897" s="241"/>
      <c r="EC897" s="241"/>
      <c r="ED897" s="241"/>
      <c r="EE897" s="241"/>
      <c r="EF897" s="241"/>
      <c r="EG897" s="241"/>
      <c r="EH897" s="241"/>
      <c r="EI897" s="241"/>
      <c r="EJ897" s="241"/>
      <c r="EK897" s="241"/>
      <c r="EL897" s="241"/>
      <c r="EM897" s="241"/>
      <c r="EN897" s="241"/>
      <c r="EO897" s="241"/>
      <c r="EP897" s="241"/>
      <c r="EQ897" s="241"/>
      <c r="ER897" s="241"/>
      <c r="ES897" s="241"/>
      <c r="ET897" s="241"/>
      <c r="EU897" s="241"/>
      <c r="EV897" s="241"/>
      <c r="EW897" s="241"/>
      <c r="EX897" s="241"/>
      <c r="EY897" s="241"/>
      <c r="EZ897" s="241"/>
      <c r="FA897" s="241"/>
      <c r="FB897" s="241"/>
      <c r="FC897" s="241"/>
      <c r="FD897" s="241"/>
      <c r="FE897" s="241"/>
      <c r="FF897" s="241"/>
      <c r="FG897" s="241"/>
      <c r="FH897" s="241"/>
      <c r="FI897" s="241"/>
      <c r="FJ897" s="241"/>
      <c r="FK897" s="241"/>
      <c r="FL897" s="241"/>
      <c r="FM897" s="241"/>
      <c r="FN897" s="241"/>
      <c r="FO897" s="241"/>
      <c r="FP897" s="241"/>
      <c r="FQ897" s="241"/>
      <c r="FR897" s="241"/>
      <c r="FS897" s="241"/>
      <c r="FT897" s="241"/>
      <c r="FU897" s="241"/>
      <c r="FV897" s="241"/>
      <c r="FW897" s="241"/>
      <c r="FX897" s="241"/>
      <c r="FY897" s="241"/>
      <c r="FZ897" s="241"/>
      <c r="GA897" s="241"/>
      <c r="GB897" s="241"/>
      <c r="GC897" s="241"/>
      <c r="GD897" s="241"/>
      <c r="GE897" s="241"/>
      <c r="GF897" s="241"/>
      <c r="GG897" s="241"/>
      <c r="GH897" s="241"/>
      <c r="GI897" s="241"/>
      <c r="GJ897" s="241"/>
      <c r="GK897" s="241"/>
      <c r="GL897" s="241"/>
      <c r="GM897" s="241"/>
      <c r="GN897" s="241"/>
      <c r="GO897" s="241"/>
      <c r="GP897" s="241"/>
      <c r="GQ897" s="241"/>
      <c r="GR897" s="241"/>
      <c r="GS897" s="241"/>
      <c r="GT897" s="241"/>
      <c r="GU897" s="241"/>
      <c r="GV897" s="241"/>
      <c r="GW897" s="241"/>
      <c r="GX897" s="241"/>
      <c r="GY897" s="241"/>
      <c r="GZ897" s="241"/>
      <c r="HA897" s="241"/>
      <c r="HB897" s="241"/>
      <c r="HC897" s="241"/>
      <c r="HD897" s="241"/>
      <c r="HE897" s="241"/>
      <c r="HF897" s="241"/>
    </row>
    <row r="898" spans="1:214" s="299" customFormat="1" ht="15" customHeight="1">
      <c r="A898" s="240"/>
      <c r="B898" s="241"/>
      <c r="C898" s="241"/>
      <c r="D898" s="241"/>
      <c r="E898" s="241"/>
      <c r="F898" s="241"/>
      <c r="G898" s="241"/>
      <c r="H898" s="241"/>
      <c r="I898" s="241"/>
      <c r="J898" s="241"/>
      <c r="K898" s="241"/>
      <c r="L898" s="241"/>
      <c r="M898" s="241"/>
      <c r="N898" s="241"/>
      <c r="O898" s="241"/>
      <c r="P898" s="241"/>
      <c r="Q898" s="241"/>
      <c r="R898" s="241"/>
      <c r="S898" s="241"/>
      <c r="T898" s="241"/>
      <c r="U898" s="241" t="s">
        <v>1076</v>
      </c>
      <c r="V898" s="241"/>
      <c r="W898" s="241"/>
      <c r="X898" s="241"/>
      <c r="Y898" s="241"/>
      <c r="Z898" s="241"/>
      <c r="AA898" s="241"/>
      <c r="AB898" s="241"/>
      <c r="AC898" s="241" t="s">
        <v>313</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row>
    <row r="899" spans="1:214" s="299" customFormat="1" ht="15" customHeight="1">
      <c r="A899" s="240"/>
      <c r="B899" s="241"/>
      <c r="C899" s="241"/>
      <c r="D899" s="241"/>
      <c r="E899" s="241"/>
      <c r="F899" s="241"/>
      <c r="G899" s="241"/>
      <c r="H899" s="241"/>
      <c r="I899" s="241"/>
      <c r="J899" s="241"/>
      <c r="K899" s="241"/>
      <c r="L899" s="241"/>
      <c r="M899" s="241"/>
      <c r="N899" s="241"/>
      <c r="O899" s="241"/>
      <c r="P899" s="241"/>
      <c r="Q899" s="241"/>
      <c r="R899" s="241"/>
      <c r="S899" s="241"/>
      <c r="T899" s="241"/>
      <c r="U899" s="241" t="s">
        <v>1077</v>
      </c>
      <c r="V899" s="241"/>
      <c r="W899" s="241"/>
      <c r="X899" s="241"/>
      <c r="Y899" s="241"/>
      <c r="Z899" s="241"/>
      <c r="AA899" s="241"/>
      <c r="AB899" s="241"/>
      <c r="AC899" s="241" t="s">
        <v>313</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row>
    <row r="900" spans="1:214" s="299" customFormat="1" ht="15" customHeight="1">
      <c r="A900" s="240"/>
      <c r="B900" s="241"/>
      <c r="C900" s="241"/>
      <c r="D900" s="241"/>
      <c r="E900" s="241"/>
      <c r="F900" s="241"/>
      <c r="G900" s="241"/>
      <c r="H900" s="241"/>
      <c r="I900" s="241"/>
      <c r="J900" s="241"/>
      <c r="K900" s="241"/>
      <c r="L900" s="241"/>
      <c r="M900" s="241"/>
      <c r="N900" s="241"/>
      <c r="O900" s="241"/>
      <c r="P900" s="241"/>
      <c r="Q900" s="241"/>
      <c r="R900" s="241"/>
      <c r="S900" s="241"/>
      <c r="T900" s="241"/>
      <c r="U900" s="241" t="s">
        <v>1078</v>
      </c>
      <c r="V900" s="241"/>
      <c r="W900" s="241"/>
      <c r="X900" s="241"/>
      <c r="Y900" s="241"/>
      <c r="Z900" s="241"/>
      <c r="AA900" s="241"/>
      <c r="AB900" s="241"/>
      <c r="AC900" s="241" t="s">
        <v>325</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row>
    <row r="901" spans="1:214" s="299" customFormat="1" ht="15" customHeight="1">
      <c r="A901" s="240"/>
      <c r="B901" s="241"/>
      <c r="C901" s="241"/>
      <c r="D901" s="241"/>
      <c r="E901" s="241"/>
      <c r="F901" s="241"/>
      <c r="G901" s="241"/>
      <c r="H901" s="241"/>
      <c r="I901" s="241"/>
      <c r="J901" s="241"/>
      <c r="K901" s="241"/>
      <c r="L901" s="241"/>
      <c r="M901" s="241"/>
      <c r="N901" s="241"/>
      <c r="O901" s="241"/>
      <c r="P901" s="241"/>
      <c r="Q901" s="241"/>
      <c r="R901" s="241"/>
      <c r="S901" s="241"/>
      <c r="T901" s="241"/>
      <c r="U901" s="241" t="s">
        <v>1079</v>
      </c>
      <c r="V901" s="241"/>
      <c r="W901" s="241"/>
      <c r="X901" s="241"/>
      <c r="Y901" s="241"/>
      <c r="Z901" s="241"/>
      <c r="AA901" s="241"/>
      <c r="AB901" s="241"/>
      <c r="AC901" s="241" t="s">
        <v>322</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c r="EN901" s="241"/>
      <c r="EO901" s="241"/>
      <c r="EP901" s="241"/>
      <c r="EQ901" s="241"/>
      <c r="ER901" s="241"/>
      <c r="ES901" s="241"/>
      <c r="ET901" s="241"/>
      <c r="EU901" s="241"/>
      <c r="EV901" s="241"/>
      <c r="EW901" s="241"/>
      <c r="EX901" s="241"/>
      <c r="EY901" s="241"/>
      <c r="EZ901" s="241"/>
      <c r="FA901" s="241"/>
      <c r="FB901" s="241"/>
      <c r="FC901" s="241"/>
      <c r="FD901" s="241"/>
      <c r="FE901" s="241"/>
      <c r="FF901" s="241"/>
      <c r="FG901" s="241"/>
      <c r="FH901" s="241"/>
      <c r="FI901" s="241"/>
      <c r="FJ901" s="241"/>
      <c r="FK901" s="241"/>
      <c r="FL901" s="241"/>
      <c r="FM901" s="241"/>
      <c r="FN901" s="241"/>
      <c r="FO901" s="241"/>
      <c r="FP901" s="241"/>
      <c r="FQ901" s="241"/>
      <c r="FR901" s="241"/>
      <c r="FS901" s="241"/>
      <c r="FT901" s="241"/>
      <c r="FU901" s="241"/>
      <c r="FV901" s="241"/>
      <c r="FW901" s="241"/>
      <c r="FX901" s="241"/>
      <c r="FY901" s="241"/>
      <c r="FZ901" s="241"/>
      <c r="GA901" s="241"/>
      <c r="GB901" s="241"/>
      <c r="GC901" s="241"/>
      <c r="GD901" s="241"/>
      <c r="GE901" s="241"/>
      <c r="GF901" s="241"/>
      <c r="GG901" s="241"/>
      <c r="GH901" s="241"/>
      <c r="GI901" s="241"/>
      <c r="GJ901" s="241"/>
      <c r="GK901" s="241"/>
      <c r="GL901" s="241"/>
      <c r="GM901" s="241"/>
      <c r="GN901" s="241"/>
      <c r="GO901" s="241"/>
      <c r="GP901" s="241"/>
      <c r="GQ901" s="241"/>
      <c r="GR901" s="241"/>
      <c r="GS901" s="241"/>
      <c r="GT901" s="241"/>
      <c r="GU901" s="241"/>
      <c r="GV901" s="241"/>
      <c r="GW901" s="241"/>
      <c r="GX901" s="241"/>
      <c r="GY901" s="241"/>
      <c r="GZ901" s="241"/>
      <c r="HA901" s="241"/>
      <c r="HB901" s="241"/>
      <c r="HC901" s="241"/>
      <c r="HD901" s="241"/>
      <c r="HE901" s="241"/>
      <c r="HF901" s="241"/>
    </row>
    <row r="902" spans="1:214" s="299" customFormat="1" ht="15" customHeight="1">
      <c r="A902" s="240"/>
      <c r="B902" s="241"/>
      <c r="C902" s="241"/>
      <c r="D902" s="241"/>
      <c r="E902" s="241"/>
      <c r="F902" s="241"/>
      <c r="G902" s="241"/>
      <c r="H902" s="241"/>
      <c r="I902" s="241"/>
      <c r="J902" s="241"/>
      <c r="K902" s="241"/>
      <c r="L902" s="241"/>
      <c r="M902" s="241"/>
      <c r="N902" s="241"/>
      <c r="O902" s="241"/>
      <c r="P902" s="241"/>
      <c r="Q902" s="241"/>
      <c r="R902" s="241"/>
      <c r="S902" s="241"/>
      <c r="T902" s="241"/>
      <c r="U902" s="241" t="s">
        <v>1080</v>
      </c>
      <c r="V902" s="241"/>
      <c r="W902" s="241"/>
      <c r="X902" s="241"/>
      <c r="Y902" s="241"/>
      <c r="Z902" s="241"/>
      <c r="AA902" s="241"/>
      <c r="AB902" s="241"/>
      <c r="AC902" s="241" t="s">
        <v>311</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c r="EN902" s="241"/>
      <c r="EO902" s="241"/>
      <c r="EP902" s="241"/>
      <c r="EQ902" s="241"/>
      <c r="ER902" s="241"/>
      <c r="ES902" s="241"/>
      <c r="ET902" s="241"/>
      <c r="EU902" s="241"/>
      <c r="EV902" s="241"/>
      <c r="EW902" s="241"/>
      <c r="EX902" s="241"/>
      <c r="EY902" s="241"/>
      <c r="EZ902" s="241"/>
      <c r="FA902" s="241"/>
      <c r="FB902" s="241"/>
      <c r="FC902" s="241"/>
      <c r="FD902" s="241"/>
      <c r="FE902" s="241"/>
      <c r="FF902" s="241"/>
      <c r="FG902" s="241"/>
      <c r="FH902" s="241"/>
      <c r="FI902" s="241"/>
      <c r="FJ902" s="241"/>
      <c r="FK902" s="241"/>
      <c r="FL902" s="241"/>
      <c r="FM902" s="241"/>
      <c r="FN902" s="241"/>
      <c r="FO902" s="241"/>
      <c r="FP902" s="241"/>
      <c r="FQ902" s="241"/>
      <c r="FR902" s="241"/>
      <c r="FS902" s="241"/>
      <c r="FT902" s="241"/>
      <c r="FU902" s="241"/>
      <c r="FV902" s="241"/>
      <c r="FW902" s="241"/>
      <c r="FX902" s="241"/>
      <c r="FY902" s="241"/>
      <c r="FZ902" s="241"/>
      <c r="GA902" s="241"/>
      <c r="GB902" s="241"/>
      <c r="GC902" s="241"/>
      <c r="GD902" s="241"/>
      <c r="GE902" s="241"/>
      <c r="GF902" s="241"/>
      <c r="GG902" s="241"/>
      <c r="GH902" s="241"/>
      <c r="GI902" s="241"/>
      <c r="GJ902" s="241"/>
      <c r="GK902" s="241"/>
      <c r="GL902" s="241"/>
      <c r="GM902" s="241"/>
      <c r="GN902" s="241"/>
      <c r="GO902" s="241"/>
      <c r="GP902" s="241"/>
      <c r="GQ902" s="241"/>
      <c r="GR902" s="241"/>
      <c r="GS902" s="241"/>
      <c r="GT902" s="241"/>
      <c r="GU902" s="241"/>
      <c r="GV902" s="241"/>
      <c r="GW902" s="241"/>
      <c r="GX902" s="241"/>
      <c r="GY902" s="241"/>
      <c r="GZ902" s="241"/>
      <c r="HA902" s="241"/>
      <c r="HB902" s="241"/>
      <c r="HC902" s="241"/>
      <c r="HD902" s="241"/>
      <c r="HE902" s="241"/>
      <c r="HF902" s="241"/>
    </row>
    <row r="903" spans="1:214" s="299" customFormat="1" ht="15" customHeight="1">
      <c r="A903" s="240"/>
      <c r="B903" s="241"/>
      <c r="C903" s="241"/>
      <c r="D903" s="241"/>
      <c r="E903" s="241"/>
      <c r="F903" s="241"/>
      <c r="G903" s="241"/>
      <c r="H903" s="241"/>
      <c r="I903" s="241"/>
      <c r="J903" s="241"/>
      <c r="K903" s="241"/>
      <c r="L903" s="241"/>
      <c r="M903" s="241"/>
      <c r="N903" s="241"/>
      <c r="O903" s="241"/>
      <c r="P903" s="241"/>
      <c r="Q903" s="241"/>
      <c r="R903" s="241"/>
      <c r="S903" s="241"/>
      <c r="T903" s="241"/>
      <c r="U903" s="241" t="s">
        <v>1081</v>
      </c>
      <c r="V903" s="241"/>
      <c r="W903" s="241"/>
      <c r="X903" s="241"/>
      <c r="Y903" s="241"/>
      <c r="Z903" s="241"/>
      <c r="AA903" s="241"/>
      <c r="AB903" s="241"/>
      <c r="AC903" s="241" t="s">
        <v>309</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c r="EN903" s="241"/>
      <c r="EO903" s="241"/>
      <c r="EP903" s="241"/>
      <c r="EQ903" s="241"/>
      <c r="ER903" s="241"/>
      <c r="ES903" s="241"/>
      <c r="ET903" s="241"/>
      <c r="EU903" s="241"/>
      <c r="EV903" s="241"/>
      <c r="EW903" s="241"/>
      <c r="EX903" s="241"/>
      <c r="EY903" s="241"/>
      <c r="EZ903" s="241"/>
      <c r="FA903" s="241"/>
      <c r="FB903" s="241"/>
      <c r="FC903" s="241"/>
      <c r="FD903" s="241"/>
      <c r="FE903" s="241"/>
      <c r="FF903" s="241"/>
      <c r="FG903" s="241"/>
      <c r="FH903" s="241"/>
      <c r="FI903" s="241"/>
      <c r="FJ903" s="241"/>
      <c r="FK903" s="241"/>
      <c r="FL903" s="241"/>
      <c r="FM903" s="241"/>
      <c r="FN903" s="241"/>
      <c r="FO903" s="241"/>
      <c r="FP903" s="241"/>
      <c r="FQ903" s="241"/>
      <c r="FR903" s="241"/>
      <c r="FS903" s="241"/>
      <c r="FT903" s="241"/>
      <c r="FU903" s="241"/>
      <c r="FV903" s="241"/>
      <c r="FW903" s="241"/>
      <c r="FX903" s="241"/>
      <c r="FY903" s="241"/>
      <c r="FZ903" s="241"/>
      <c r="GA903" s="241"/>
      <c r="GB903" s="241"/>
      <c r="GC903" s="241"/>
      <c r="GD903" s="241"/>
      <c r="GE903" s="241"/>
      <c r="GF903" s="241"/>
      <c r="GG903" s="241"/>
      <c r="GH903" s="241"/>
      <c r="GI903" s="241"/>
      <c r="GJ903" s="241"/>
      <c r="GK903" s="241"/>
      <c r="GL903" s="241"/>
      <c r="GM903" s="241"/>
      <c r="GN903" s="241"/>
      <c r="GO903" s="241"/>
      <c r="GP903" s="241"/>
      <c r="GQ903" s="241"/>
      <c r="GR903" s="241"/>
      <c r="GS903" s="241"/>
      <c r="GT903" s="241"/>
      <c r="GU903" s="241"/>
      <c r="GV903" s="241"/>
      <c r="GW903" s="241"/>
      <c r="GX903" s="241"/>
      <c r="GY903" s="241"/>
      <c r="GZ903" s="241"/>
      <c r="HA903" s="241"/>
      <c r="HB903" s="241"/>
      <c r="HC903" s="241"/>
      <c r="HD903" s="241"/>
      <c r="HE903" s="241"/>
      <c r="HF903" s="241"/>
    </row>
    <row r="904" spans="1:214" s="299" customFormat="1" ht="15" customHeight="1">
      <c r="A904" s="240"/>
      <c r="B904" s="241"/>
      <c r="C904" s="241"/>
      <c r="D904" s="241"/>
      <c r="E904" s="241"/>
      <c r="F904" s="241"/>
      <c r="G904" s="241"/>
      <c r="H904" s="241"/>
      <c r="I904" s="241"/>
      <c r="J904" s="241"/>
      <c r="K904" s="241"/>
      <c r="L904" s="241"/>
      <c r="M904" s="241"/>
      <c r="N904" s="241"/>
      <c r="O904" s="241"/>
      <c r="P904" s="241"/>
      <c r="Q904" s="241"/>
      <c r="R904" s="241"/>
      <c r="S904" s="241"/>
      <c r="T904" s="241"/>
      <c r="U904" s="241" t="s">
        <v>1082</v>
      </c>
      <c r="V904" s="241"/>
      <c r="W904" s="241"/>
      <c r="X904" s="241"/>
      <c r="Y904" s="241"/>
      <c r="Z904" s="241"/>
      <c r="AA904" s="241"/>
      <c r="AB904" s="241"/>
      <c r="AC904" s="241" t="s">
        <v>316</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c r="EN904" s="241"/>
      <c r="EO904" s="241"/>
      <c r="EP904" s="241"/>
      <c r="EQ904" s="241"/>
      <c r="ER904" s="241"/>
      <c r="ES904" s="241"/>
      <c r="ET904" s="241"/>
      <c r="EU904" s="241"/>
      <c r="EV904" s="241"/>
      <c r="EW904" s="241"/>
      <c r="EX904" s="241"/>
      <c r="EY904" s="241"/>
      <c r="EZ904" s="241"/>
      <c r="FA904" s="241"/>
      <c r="FB904" s="241"/>
      <c r="FC904" s="241"/>
      <c r="FD904" s="241"/>
      <c r="FE904" s="241"/>
      <c r="FF904" s="241"/>
      <c r="FG904" s="241"/>
      <c r="FH904" s="241"/>
      <c r="FI904" s="241"/>
      <c r="FJ904" s="241"/>
      <c r="FK904" s="241"/>
      <c r="FL904" s="241"/>
      <c r="FM904" s="241"/>
      <c r="FN904" s="241"/>
      <c r="FO904" s="241"/>
      <c r="FP904" s="241"/>
      <c r="FQ904" s="241"/>
      <c r="FR904" s="241"/>
      <c r="FS904" s="241"/>
      <c r="FT904" s="241"/>
      <c r="FU904" s="241"/>
      <c r="FV904" s="241"/>
      <c r="FW904" s="241"/>
      <c r="FX904" s="241"/>
      <c r="FY904" s="241"/>
      <c r="FZ904" s="241"/>
      <c r="GA904" s="241"/>
      <c r="GB904" s="241"/>
      <c r="GC904" s="241"/>
      <c r="GD904" s="241"/>
      <c r="GE904" s="241"/>
      <c r="GF904" s="241"/>
      <c r="GG904" s="241"/>
      <c r="GH904" s="241"/>
      <c r="GI904" s="241"/>
      <c r="GJ904" s="241"/>
      <c r="GK904" s="241"/>
      <c r="GL904" s="241"/>
      <c r="GM904" s="241"/>
      <c r="GN904" s="241"/>
      <c r="GO904" s="241"/>
      <c r="GP904" s="241"/>
      <c r="GQ904" s="241"/>
      <c r="GR904" s="241"/>
      <c r="GS904" s="241"/>
      <c r="GT904" s="241"/>
      <c r="GU904" s="241"/>
      <c r="GV904" s="241"/>
      <c r="GW904" s="241"/>
      <c r="GX904" s="241"/>
      <c r="GY904" s="241"/>
      <c r="GZ904" s="241"/>
      <c r="HA904" s="241"/>
      <c r="HB904" s="241"/>
      <c r="HC904" s="241"/>
      <c r="HD904" s="241"/>
      <c r="HE904" s="241"/>
      <c r="HF904" s="241"/>
    </row>
    <row r="905" spans="1:214" s="299" customFormat="1" ht="15" customHeight="1">
      <c r="A905" s="240"/>
      <c r="B905" s="241"/>
      <c r="C905" s="241"/>
      <c r="D905" s="241"/>
      <c r="E905" s="241"/>
      <c r="F905" s="241"/>
      <c r="G905" s="241"/>
      <c r="H905" s="241"/>
      <c r="I905" s="241"/>
      <c r="J905" s="241"/>
      <c r="K905" s="241"/>
      <c r="L905" s="241"/>
      <c r="M905" s="241"/>
      <c r="N905" s="241"/>
      <c r="O905" s="241"/>
      <c r="P905" s="241"/>
      <c r="Q905" s="241"/>
      <c r="R905" s="241"/>
      <c r="S905" s="241"/>
      <c r="T905" s="241"/>
      <c r="U905" s="241" t="s">
        <v>1083</v>
      </c>
      <c r="V905" s="241"/>
      <c r="W905" s="241"/>
      <c r="X905" s="241"/>
      <c r="Y905" s="241"/>
      <c r="Z905" s="241"/>
      <c r="AA905" s="241"/>
      <c r="AB905" s="241"/>
      <c r="AC905" s="241" t="s">
        <v>325</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c r="EN905" s="241"/>
      <c r="EO905" s="241"/>
      <c r="EP905" s="241"/>
      <c r="EQ905" s="241"/>
      <c r="ER905" s="241"/>
      <c r="ES905" s="241"/>
      <c r="ET905" s="241"/>
      <c r="EU905" s="241"/>
      <c r="EV905" s="241"/>
      <c r="EW905" s="241"/>
      <c r="EX905" s="241"/>
      <c r="EY905" s="241"/>
      <c r="EZ905" s="241"/>
      <c r="FA905" s="241"/>
      <c r="FB905" s="241"/>
      <c r="FC905" s="241"/>
      <c r="FD905" s="241"/>
      <c r="FE905" s="241"/>
      <c r="FF905" s="241"/>
      <c r="FG905" s="241"/>
      <c r="FH905" s="241"/>
      <c r="FI905" s="241"/>
      <c r="FJ905" s="241"/>
      <c r="FK905" s="241"/>
      <c r="FL905" s="241"/>
      <c r="FM905" s="241"/>
      <c r="FN905" s="241"/>
      <c r="FO905" s="241"/>
      <c r="FP905" s="241"/>
      <c r="FQ905" s="241"/>
      <c r="FR905" s="241"/>
      <c r="FS905" s="241"/>
      <c r="FT905" s="241"/>
      <c r="FU905" s="241"/>
      <c r="FV905" s="241"/>
      <c r="FW905" s="241"/>
      <c r="FX905" s="241"/>
      <c r="FY905" s="241"/>
      <c r="FZ905" s="241"/>
      <c r="GA905" s="241"/>
      <c r="GB905" s="241"/>
      <c r="GC905" s="241"/>
      <c r="GD905" s="241"/>
      <c r="GE905" s="241"/>
      <c r="GF905" s="241"/>
      <c r="GG905" s="241"/>
      <c r="GH905" s="241"/>
      <c r="GI905" s="241"/>
      <c r="GJ905" s="241"/>
      <c r="GK905" s="241"/>
      <c r="GL905" s="241"/>
      <c r="GM905" s="241"/>
      <c r="GN905" s="241"/>
      <c r="GO905" s="241"/>
      <c r="GP905" s="241"/>
      <c r="GQ905" s="241"/>
      <c r="GR905" s="241"/>
      <c r="GS905" s="241"/>
      <c r="GT905" s="241"/>
      <c r="GU905" s="241"/>
      <c r="GV905" s="241"/>
      <c r="GW905" s="241"/>
      <c r="GX905" s="241"/>
      <c r="GY905" s="241"/>
      <c r="GZ905" s="241"/>
      <c r="HA905" s="241"/>
      <c r="HB905" s="241"/>
      <c r="HC905" s="241"/>
      <c r="HD905" s="241"/>
      <c r="HE905" s="241"/>
      <c r="HF905" s="241"/>
    </row>
    <row r="906" spans="1:214" s="299" customFormat="1" ht="15" customHeight="1">
      <c r="A906" s="240"/>
      <c r="B906" s="241"/>
      <c r="C906" s="241"/>
      <c r="D906" s="241"/>
      <c r="E906" s="241"/>
      <c r="F906" s="241"/>
      <c r="G906" s="241"/>
      <c r="H906" s="241"/>
      <c r="I906" s="241"/>
      <c r="J906" s="241"/>
      <c r="K906" s="241"/>
      <c r="L906" s="241"/>
      <c r="M906" s="241"/>
      <c r="N906" s="241"/>
      <c r="O906" s="241"/>
      <c r="P906" s="241"/>
      <c r="Q906" s="241"/>
      <c r="R906" s="241"/>
      <c r="S906" s="241"/>
      <c r="T906" s="241"/>
      <c r="U906" s="241" t="s">
        <v>1084</v>
      </c>
      <c r="V906" s="241"/>
      <c r="W906" s="241"/>
      <c r="X906" s="241"/>
      <c r="Y906" s="241"/>
      <c r="Z906" s="241"/>
      <c r="AA906" s="241"/>
      <c r="AB906" s="241"/>
      <c r="AC906" s="241" t="s">
        <v>386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c r="EN906" s="241"/>
      <c r="EO906" s="241"/>
      <c r="EP906" s="241"/>
      <c r="EQ906" s="241"/>
      <c r="ER906" s="241"/>
      <c r="ES906" s="241"/>
      <c r="ET906" s="241"/>
      <c r="EU906" s="241"/>
      <c r="EV906" s="241"/>
      <c r="EW906" s="241"/>
      <c r="EX906" s="241"/>
      <c r="EY906" s="241"/>
      <c r="EZ906" s="241"/>
      <c r="FA906" s="241"/>
      <c r="FB906" s="241"/>
      <c r="FC906" s="241"/>
      <c r="FD906" s="241"/>
      <c r="FE906" s="241"/>
      <c r="FF906" s="241"/>
      <c r="FG906" s="241"/>
      <c r="FH906" s="241"/>
      <c r="FI906" s="241"/>
      <c r="FJ906" s="241"/>
      <c r="FK906" s="241"/>
      <c r="FL906" s="241"/>
      <c r="FM906" s="241"/>
      <c r="FN906" s="241"/>
      <c r="FO906" s="241"/>
      <c r="FP906" s="241"/>
      <c r="FQ906" s="241"/>
      <c r="FR906" s="241"/>
      <c r="FS906" s="241"/>
      <c r="FT906" s="241"/>
      <c r="FU906" s="241"/>
      <c r="FV906" s="241"/>
      <c r="FW906" s="241"/>
      <c r="FX906" s="241"/>
      <c r="FY906" s="241"/>
      <c r="FZ906" s="241"/>
      <c r="GA906" s="241"/>
      <c r="GB906" s="241"/>
      <c r="GC906" s="241"/>
      <c r="GD906" s="241"/>
      <c r="GE906" s="241"/>
      <c r="GF906" s="241"/>
      <c r="GG906" s="241"/>
      <c r="GH906" s="241"/>
      <c r="GI906" s="241"/>
      <c r="GJ906" s="241"/>
      <c r="GK906" s="241"/>
      <c r="GL906" s="241"/>
      <c r="GM906" s="241"/>
      <c r="GN906" s="241"/>
      <c r="GO906" s="241"/>
      <c r="GP906" s="241"/>
      <c r="GQ906" s="241"/>
      <c r="GR906" s="241"/>
      <c r="GS906" s="241"/>
      <c r="GT906" s="241"/>
      <c r="GU906" s="241"/>
      <c r="GV906" s="241"/>
      <c r="GW906" s="241"/>
      <c r="GX906" s="241"/>
      <c r="GY906" s="241"/>
      <c r="GZ906" s="241"/>
      <c r="HA906" s="241"/>
      <c r="HB906" s="241"/>
      <c r="HC906" s="241"/>
      <c r="HD906" s="241"/>
      <c r="HE906" s="241"/>
      <c r="HF906" s="241"/>
    </row>
    <row r="907" spans="1:214" s="299" customFormat="1" ht="15" customHeight="1">
      <c r="A907" s="240"/>
      <c r="B907" s="241"/>
      <c r="C907" s="241"/>
      <c r="D907" s="241"/>
      <c r="E907" s="241"/>
      <c r="F907" s="241"/>
      <c r="G907" s="241"/>
      <c r="H907" s="241"/>
      <c r="I907" s="241"/>
      <c r="J907" s="241"/>
      <c r="K907" s="241"/>
      <c r="L907" s="241"/>
      <c r="M907" s="241"/>
      <c r="N907" s="241"/>
      <c r="O907" s="241"/>
      <c r="P907" s="241"/>
      <c r="Q907" s="241"/>
      <c r="R907" s="241"/>
      <c r="S907" s="241"/>
      <c r="T907" s="241"/>
      <c r="U907" s="241" t="s">
        <v>1085</v>
      </c>
      <c r="V907" s="241"/>
      <c r="W907" s="241"/>
      <c r="X907" s="241"/>
      <c r="Y907" s="241"/>
      <c r="Z907" s="241"/>
      <c r="AA907" s="241"/>
      <c r="AB907" s="241"/>
      <c r="AC907" s="241" t="s">
        <v>325</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c r="DV907" s="241"/>
      <c r="DW907" s="241"/>
      <c r="DX907" s="241"/>
      <c r="DY907" s="241"/>
      <c r="DZ907" s="241"/>
      <c r="EA907" s="241"/>
      <c r="EB907" s="241"/>
      <c r="EC907" s="241"/>
      <c r="ED907" s="241"/>
      <c r="EE907" s="241"/>
      <c r="EF907" s="241"/>
      <c r="EG907" s="241"/>
      <c r="EH907" s="241"/>
      <c r="EI907" s="241"/>
      <c r="EJ907" s="241"/>
      <c r="EK907" s="241"/>
      <c r="EL907" s="241"/>
      <c r="EM907" s="241"/>
      <c r="EN907" s="241"/>
      <c r="EO907" s="241"/>
      <c r="EP907" s="241"/>
      <c r="EQ907" s="241"/>
      <c r="ER907" s="241"/>
      <c r="ES907" s="241"/>
      <c r="ET907" s="241"/>
      <c r="EU907" s="241"/>
      <c r="EV907" s="241"/>
      <c r="EW907" s="241"/>
      <c r="EX907" s="241"/>
      <c r="EY907" s="241"/>
      <c r="EZ907" s="241"/>
      <c r="FA907" s="241"/>
      <c r="FB907" s="241"/>
      <c r="FC907" s="241"/>
      <c r="FD907" s="241"/>
      <c r="FE907" s="241"/>
      <c r="FF907" s="241"/>
      <c r="FG907" s="241"/>
      <c r="FH907" s="241"/>
      <c r="FI907" s="241"/>
      <c r="FJ907" s="241"/>
      <c r="FK907" s="241"/>
      <c r="FL907" s="241"/>
      <c r="FM907" s="241"/>
      <c r="FN907" s="241"/>
      <c r="FO907" s="241"/>
      <c r="FP907" s="241"/>
      <c r="FQ907" s="241"/>
      <c r="FR907" s="241"/>
      <c r="FS907" s="241"/>
      <c r="FT907" s="241"/>
      <c r="FU907" s="241"/>
      <c r="FV907" s="241"/>
      <c r="FW907" s="241"/>
      <c r="FX907" s="241"/>
      <c r="FY907" s="241"/>
      <c r="FZ907" s="241"/>
      <c r="GA907" s="241"/>
      <c r="GB907" s="241"/>
      <c r="GC907" s="241"/>
      <c r="GD907" s="241"/>
      <c r="GE907" s="241"/>
      <c r="GF907" s="241"/>
      <c r="GG907" s="241"/>
      <c r="GH907" s="241"/>
      <c r="GI907" s="241"/>
      <c r="GJ907" s="241"/>
      <c r="GK907" s="241"/>
      <c r="GL907" s="241"/>
      <c r="GM907" s="241"/>
      <c r="GN907" s="241"/>
      <c r="GO907" s="241"/>
      <c r="GP907" s="241"/>
      <c r="GQ907" s="241"/>
      <c r="GR907" s="241"/>
      <c r="GS907" s="241"/>
      <c r="GT907" s="241"/>
      <c r="GU907" s="241"/>
      <c r="GV907" s="241"/>
      <c r="GW907" s="241"/>
      <c r="GX907" s="241"/>
      <c r="GY907" s="241"/>
      <c r="GZ907" s="241"/>
      <c r="HA907" s="241"/>
      <c r="HB907" s="241"/>
      <c r="HC907" s="241"/>
      <c r="HD907" s="241"/>
      <c r="HE907" s="241"/>
      <c r="HF907" s="241"/>
    </row>
    <row r="908" spans="1:214" s="299" customFormat="1" ht="15" customHeight="1">
      <c r="A908" s="240"/>
      <c r="B908" s="241"/>
      <c r="C908" s="241"/>
      <c r="D908" s="241"/>
      <c r="E908" s="241"/>
      <c r="F908" s="241"/>
      <c r="G908" s="241"/>
      <c r="H908" s="241"/>
      <c r="I908" s="241"/>
      <c r="J908" s="241"/>
      <c r="K908" s="241"/>
      <c r="L908" s="241"/>
      <c r="M908" s="241"/>
      <c r="N908" s="241"/>
      <c r="O908" s="241"/>
      <c r="P908" s="241"/>
      <c r="Q908" s="241"/>
      <c r="R908" s="241"/>
      <c r="S908" s="241"/>
      <c r="T908" s="241"/>
      <c r="U908" s="241" t="s">
        <v>1086</v>
      </c>
      <c r="V908" s="241"/>
      <c r="W908" s="241"/>
      <c r="X908" s="241"/>
      <c r="Y908" s="241"/>
      <c r="Z908" s="241"/>
      <c r="AA908" s="241"/>
      <c r="AB908" s="241"/>
      <c r="AC908" s="241" t="s">
        <v>322</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c r="DV908" s="241"/>
      <c r="DW908" s="241"/>
      <c r="DX908" s="241"/>
      <c r="DY908" s="241"/>
      <c r="DZ908" s="241"/>
      <c r="EA908" s="241"/>
      <c r="EB908" s="241"/>
      <c r="EC908" s="241"/>
      <c r="ED908" s="241"/>
      <c r="EE908" s="241"/>
      <c r="EF908" s="241"/>
      <c r="EG908" s="241"/>
      <c r="EH908" s="241"/>
      <c r="EI908" s="241"/>
      <c r="EJ908" s="241"/>
      <c r="EK908" s="241"/>
      <c r="EL908" s="241"/>
      <c r="EM908" s="241"/>
      <c r="EN908" s="241"/>
      <c r="EO908" s="241"/>
      <c r="EP908" s="241"/>
      <c r="EQ908" s="241"/>
      <c r="ER908" s="241"/>
      <c r="ES908" s="241"/>
      <c r="ET908" s="241"/>
      <c r="EU908" s="241"/>
      <c r="EV908" s="241"/>
      <c r="EW908" s="241"/>
      <c r="EX908" s="241"/>
      <c r="EY908" s="241"/>
      <c r="EZ908" s="241"/>
      <c r="FA908" s="241"/>
      <c r="FB908" s="241"/>
      <c r="FC908" s="241"/>
      <c r="FD908" s="241"/>
      <c r="FE908" s="241"/>
      <c r="FF908" s="241"/>
      <c r="FG908" s="241"/>
      <c r="FH908" s="241"/>
      <c r="FI908" s="241"/>
      <c r="FJ908" s="241"/>
      <c r="FK908" s="241"/>
      <c r="FL908" s="241"/>
      <c r="FM908" s="241"/>
      <c r="FN908" s="241"/>
      <c r="FO908" s="241"/>
      <c r="FP908" s="241"/>
      <c r="FQ908" s="241"/>
      <c r="FR908" s="241"/>
      <c r="FS908" s="241"/>
      <c r="FT908" s="241"/>
      <c r="FU908" s="241"/>
      <c r="FV908" s="241"/>
      <c r="FW908" s="241"/>
      <c r="FX908" s="241"/>
      <c r="FY908" s="241"/>
      <c r="FZ908" s="241"/>
      <c r="GA908" s="241"/>
      <c r="GB908" s="241"/>
      <c r="GC908" s="241"/>
      <c r="GD908" s="241"/>
      <c r="GE908" s="241"/>
      <c r="GF908" s="241"/>
      <c r="GG908" s="241"/>
      <c r="GH908" s="241"/>
      <c r="GI908" s="241"/>
      <c r="GJ908" s="241"/>
      <c r="GK908" s="241"/>
      <c r="GL908" s="241"/>
      <c r="GM908" s="241"/>
      <c r="GN908" s="241"/>
      <c r="GO908" s="241"/>
      <c r="GP908" s="241"/>
      <c r="GQ908" s="241"/>
      <c r="GR908" s="241"/>
      <c r="GS908" s="241"/>
      <c r="GT908" s="241"/>
      <c r="GU908" s="241"/>
      <c r="GV908" s="241"/>
      <c r="GW908" s="241"/>
      <c r="GX908" s="241"/>
      <c r="GY908" s="241"/>
      <c r="GZ908" s="241"/>
      <c r="HA908" s="241"/>
      <c r="HB908" s="241"/>
      <c r="HC908" s="241"/>
      <c r="HD908" s="241"/>
      <c r="HE908" s="241"/>
      <c r="HF908" s="241"/>
    </row>
    <row r="909" spans="1:214" s="299" customFormat="1" ht="15" customHeight="1">
      <c r="A909" s="240"/>
      <c r="B909" s="241"/>
      <c r="C909" s="241"/>
      <c r="D909" s="241"/>
      <c r="E909" s="241"/>
      <c r="F909" s="241"/>
      <c r="G909" s="241"/>
      <c r="H909" s="241"/>
      <c r="I909" s="241"/>
      <c r="J909" s="241"/>
      <c r="K909" s="241"/>
      <c r="L909" s="241"/>
      <c r="M909" s="241"/>
      <c r="N909" s="241"/>
      <c r="O909" s="241"/>
      <c r="P909" s="241"/>
      <c r="Q909" s="241"/>
      <c r="R909" s="241"/>
      <c r="S909" s="241"/>
      <c r="T909" s="241"/>
      <c r="U909" s="241" t="s">
        <v>1087</v>
      </c>
      <c r="V909" s="241"/>
      <c r="W909" s="241"/>
      <c r="X909" s="241"/>
      <c r="Y909" s="241"/>
      <c r="Z909" s="241"/>
      <c r="AA909" s="241"/>
      <c r="AB909" s="241"/>
      <c r="AC909" s="241" t="s">
        <v>350</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row>
    <row r="910" spans="1:214" s="299" customFormat="1" ht="15" customHeight="1">
      <c r="A910" s="240"/>
      <c r="B910" s="241"/>
      <c r="C910" s="241"/>
      <c r="D910" s="241"/>
      <c r="E910" s="241"/>
      <c r="F910" s="241"/>
      <c r="G910" s="241"/>
      <c r="H910" s="241"/>
      <c r="I910" s="241"/>
      <c r="J910" s="241"/>
      <c r="K910" s="241"/>
      <c r="L910" s="241"/>
      <c r="M910" s="241"/>
      <c r="N910" s="241"/>
      <c r="O910" s="241"/>
      <c r="P910" s="241"/>
      <c r="Q910" s="241"/>
      <c r="R910" s="241"/>
      <c r="S910" s="241"/>
      <c r="T910" s="241"/>
      <c r="U910" s="241" t="s">
        <v>1088</v>
      </c>
      <c r="V910" s="241"/>
      <c r="W910" s="241"/>
      <c r="X910" s="241"/>
      <c r="Y910" s="241"/>
      <c r="Z910" s="241"/>
      <c r="AA910" s="241"/>
      <c r="AB910" s="241"/>
      <c r="AC910" s="241" t="s">
        <v>322</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row>
    <row r="911" spans="1:214" s="299" customFormat="1" ht="15" customHeight="1">
      <c r="A911" s="240"/>
      <c r="B911" s="241"/>
      <c r="C911" s="241"/>
      <c r="D911" s="241"/>
      <c r="E911" s="241"/>
      <c r="F911" s="241"/>
      <c r="G911" s="241"/>
      <c r="H911" s="241"/>
      <c r="I911" s="241"/>
      <c r="J911" s="241"/>
      <c r="K911" s="241"/>
      <c r="L911" s="241"/>
      <c r="M911" s="241"/>
      <c r="N911" s="241"/>
      <c r="O911" s="241"/>
      <c r="P911" s="241"/>
      <c r="Q911" s="241"/>
      <c r="R911" s="241"/>
      <c r="S911" s="241"/>
      <c r="T911" s="241"/>
      <c r="U911" s="241" t="s">
        <v>1089</v>
      </c>
      <c r="V911" s="241"/>
      <c r="W911" s="241"/>
      <c r="X911" s="241"/>
      <c r="Y911" s="241"/>
      <c r="Z911" s="241"/>
      <c r="AA911" s="241"/>
      <c r="AB911" s="241"/>
      <c r="AC911" s="241" t="s">
        <v>313</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c r="DV911" s="241"/>
      <c r="DW911" s="241"/>
      <c r="DX911" s="241"/>
      <c r="DY911" s="241"/>
      <c r="DZ911" s="241"/>
      <c r="EA911" s="241"/>
      <c r="EB911" s="241"/>
      <c r="EC911" s="241"/>
      <c r="ED911" s="241"/>
      <c r="EE911" s="241"/>
      <c r="EF911" s="241"/>
      <c r="EG911" s="241"/>
      <c r="EH911" s="241"/>
      <c r="EI911" s="241"/>
      <c r="EJ911" s="241"/>
      <c r="EK911" s="241"/>
      <c r="EL911" s="241"/>
      <c r="EM911" s="241"/>
      <c r="EN911" s="241"/>
      <c r="EO911" s="241"/>
      <c r="EP911" s="241"/>
      <c r="EQ911" s="241"/>
      <c r="ER911" s="241"/>
      <c r="ES911" s="241"/>
      <c r="ET911" s="241"/>
      <c r="EU911" s="241"/>
      <c r="EV911" s="241"/>
      <c r="EW911" s="241"/>
      <c r="EX911" s="241"/>
      <c r="EY911" s="241"/>
      <c r="EZ911" s="241"/>
      <c r="FA911" s="241"/>
      <c r="FB911" s="241"/>
      <c r="FC911" s="241"/>
      <c r="FD911" s="241"/>
      <c r="FE911" s="241"/>
      <c r="FF911" s="241"/>
      <c r="FG911" s="241"/>
      <c r="FH911" s="241"/>
      <c r="FI911" s="241"/>
      <c r="FJ911" s="241"/>
      <c r="FK911" s="241"/>
      <c r="FL911" s="241"/>
      <c r="FM911" s="241"/>
      <c r="FN911" s="241"/>
      <c r="FO911" s="241"/>
      <c r="FP911" s="241"/>
      <c r="FQ911" s="241"/>
      <c r="FR911" s="241"/>
      <c r="FS911" s="241"/>
      <c r="FT911" s="241"/>
      <c r="FU911" s="241"/>
      <c r="FV911" s="241"/>
      <c r="FW911" s="241"/>
      <c r="FX911" s="241"/>
      <c r="FY911" s="241"/>
      <c r="FZ911" s="241"/>
      <c r="GA911" s="241"/>
      <c r="GB911" s="241"/>
      <c r="GC911" s="241"/>
      <c r="GD911" s="241"/>
      <c r="GE911" s="241"/>
      <c r="GF911" s="241"/>
      <c r="GG911" s="241"/>
      <c r="GH911" s="241"/>
      <c r="GI911" s="241"/>
      <c r="GJ911" s="241"/>
      <c r="GK911" s="241"/>
      <c r="GL911" s="241"/>
      <c r="GM911" s="241"/>
      <c r="GN911" s="241"/>
      <c r="GO911" s="241"/>
      <c r="GP911" s="241"/>
      <c r="GQ911" s="241"/>
      <c r="GR911" s="241"/>
      <c r="GS911" s="241"/>
      <c r="GT911" s="241"/>
      <c r="GU911" s="241"/>
      <c r="GV911" s="241"/>
      <c r="GW911" s="241"/>
      <c r="GX911" s="241"/>
      <c r="GY911" s="241"/>
      <c r="GZ911" s="241"/>
      <c r="HA911" s="241"/>
      <c r="HB911" s="241"/>
      <c r="HC911" s="241"/>
      <c r="HD911" s="241"/>
      <c r="HE911" s="241"/>
      <c r="HF911" s="241"/>
    </row>
    <row r="912" spans="1:214" s="299" customFormat="1" ht="15" customHeight="1">
      <c r="A912" s="240"/>
      <c r="B912" s="241"/>
      <c r="C912" s="241"/>
      <c r="D912" s="241"/>
      <c r="E912" s="241"/>
      <c r="F912" s="241"/>
      <c r="G912" s="241"/>
      <c r="H912" s="241"/>
      <c r="I912" s="241"/>
      <c r="J912" s="241"/>
      <c r="K912" s="241"/>
      <c r="L912" s="241"/>
      <c r="M912" s="241"/>
      <c r="N912" s="241"/>
      <c r="O912" s="241"/>
      <c r="P912" s="241"/>
      <c r="Q912" s="241"/>
      <c r="R912" s="241"/>
      <c r="S912" s="241"/>
      <c r="T912" s="241"/>
      <c r="U912" s="241" t="s">
        <v>1090</v>
      </c>
      <c r="V912" s="241"/>
      <c r="W912" s="241"/>
      <c r="X912" s="241"/>
      <c r="Y912" s="241"/>
      <c r="Z912" s="241"/>
      <c r="AA912" s="241"/>
      <c r="AB912" s="241"/>
      <c r="AC912" s="241" t="s">
        <v>325</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c r="DV912" s="241"/>
      <c r="DW912" s="241"/>
      <c r="DX912" s="241"/>
      <c r="DY912" s="241"/>
      <c r="DZ912" s="241"/>
      <c r="EA912" s="241"/>
      <c r="EB912" s="241"/>
      <c r="EC912" s="241"/>
      <c r="ED912" s="241"/>
      <c r="EE912" s="241"/>
      <c r="EF912" s="241"/>
      <c r="EG912" s="241"/>
      <c r="EH912" s="241"/>
      <c r="EI912" s="241"/>
      <c r="EJ912" s="241"/>
      <c r="EK912" s="241"/>
      <c r="EL912" s="241"/>
      <c r="EM912" s="241"/>
      <c r="EN912" s="241"/>
      <c r="EO912" s="241"/>
      <c r="EP912" s="241"/>
      <c r="EQ912" s="241"/>
      <c r="ER912" s="241"/>
      <c r="ES912" s="241"/>
      <c r="ET912" s="241"/>
      <c r="EU912" s="241"/>
      <c r="EV912" s="241"/>
      <c r="EW912" s="241"/>
      <c r="EX912" s="241"/>
      <c r="EY912" s="241"/>
      <c r="EZ912" s="241"/>
      <c r="FA912" s="241"/>
      <c r="FB912" s="241"/>
      <c r="FC912" s="241"/>
      <c r="FD912" s="241"/>
      <c r="FE912" s="241"/>
      <c r="FF912" s="241"/>
      <c r="FG912" s="241"/>
      <c r="FH912" s="241"/>
      <c r="FI912" s="241"/>
      <c r="FJ912" s="241"/>
      <c r="FK912" s="241"/>
      <c r="FL912" s="241"/>
      <c r="FM912" s="241"/>
      <c r="FN912" s="241"/>
      <c r="FO912" s="241"/>
      <c r="FP912" s="241"/>
      <c r="FQ912" s="241"/>
      <c r="FR912" s="241"/>
      <c r="FS912" s="241"/>
      <c r="FT912" s="241"/>
      <c r="FU912" s="241"/>
      <c r="FV912" s="241"/>
      <c r="FW912" s="241"/>
      <c r="FX912" s="241"/>
      <c r="FY912" s="241"/>
      <c r="FZ912" s="241"/>
      <c r="GA912" s="241"/>
      <c r="GB912" s="241"/>
      <c r="GC912" s="241"/>
      <c r="GD912" s="241"/>
      <c r="GE912" s="241"/>
      <c r="GF912" s="241"/>
      <c r="GG912" s="241"/>
      <c r="GH912" s="241"/>
      <c r="GI912" s="241"/>
      <c r="GJ912" s="241"/>
      <c r="GK912" s="241"/>
      <c r="GL912" s="241"/>
      <c r="GM912" s="241"/>
      <c r="GN912" s="241"/>
      <c r="GO912" s="241"/>
      <c r="GP912" s="241"/>
      <c r="GQ912" s="241"/>
      <c r="GR912" s="241"/>
      <c r="GS912" s="241"/>
      <c r="GT912" s="241"/>
      <c r="GU912" s="241"/>
      <c r="GV912" s="241"/>
      <c r="GW912" s="241"/>
      <c r="GX912" s="241"/>
      <c r="GY912" s="241"/>
      <c r="GZ912" s="241"/>
      <c r="HA912" s="241"/>
      <c r="HB912" s="241"/>
      <c r="HC912" s="241"/>
      <c r="HD912" s="241"/>
      <c r="HE912" s="241"/>
      <c r="HF912" s="241"/>
    </row>
    <row r="913" spans="1:214" s="299" customFormat="1" ht="15" customHeight="1">
      <c r="A913" s="240"/>
      <c r="B913" s="241"/>
      <c r="C913" s="241"/>
      <c r="D913" s="241"/>
      <c r="E913" s="241"/>
      <c r="F913" s="241"/>
      <c r="G913" s="241"/>
      <c r="H913" s="241"/>
      <c r="I913" s="241"/>
      <c r="J913" s="241"/>
      <c r="K913" s="241"/>
      <c r="L913" s="241"/>
      <c r="M913" s="241"/>
      <c r="N913" s="241"/>
      <c r="O913" s="241"/>
      <c r="P913" s="241"/>
      <c r="Q913" s="241"/>
      <c r="R913" s="241"/>
      <c r="S913" s="241"/>
      <c r="T913" s="241"/>
      <c r="U913" s="241" t="s">
        <v>1091</v>
      </c>
      <c r="V913" s="241"/>
      <c r="W913" s="241"/>
      <c r="X913" s="241"/>
      <c r="Y913" s="241"/>
      <c r="Z913" s="241"/>
      <c r="AA913" s="241"/>
      <c r="AB913" s="241"/>
      <c r="AC913" s="241" t="s">
        <v>313</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c r="DV913" s="241"/>
      <c r="DW913" s="241"/>
      <c r="DX913" s="241"/>
      <c r="DY913" s="241"/>
      <c r="DZ913" s="241"/>
      <c r="EA913" s="241"/>
      <c r="EB913" s="241"/>
      <c r="EC913" s="241"/>
      <c r="ED913" s="241"/>
      <c r="EE913" s="241"/>
      <c r="EF913" s="241"/>
      <c r="EG913" s="241"/>
      <c r="EH913" s="241"/>
      <c r="EI913" s="241"/>
      <c r="EJ913" s="241"/>
      <c r="EK913" s="241"/>
      <c r="EL913" s="241"/>
      <c r="EM913" s="241"/>
      <c r="EN913" s="241"/>
      <c r="EO913" s="241"/>
      <c r="EP913" s="241"/>
      <c r="EQ913" s="241"/>
      <c r="ER913" s="241"/>
      <c r="ES913" s="241"/>
      <c r="ET913" s="241"/>
      <c r="EU913" s="241"/>
      <c r="EV913" s="241"/>
      <c r="EW913" s="241"/>
      <c r="EX913" s="241"/>
      <c r="EY913" s="241"/>
      <c r="EZ913" s="241"/>
      <c r="FA913" s="241"/>
      <c r="FB913" s="241"/>
      <c r="FC913" s="241"/>
      <c r="FD913" s="241"/>
      <c r="FE913" s="241"/>
      <c r="FF913" s="241"/>
      <c r="FG913" s="241"/>
      <c r="FH913" s="241"/>
      <c r="FI913" s="241"/>
      <c r="FJ913" s="241"/>
      <c r="FK913" s="241"/>
      <c r="FL913" s="241"/>
      <c r="FM913" s="241"/>
      <c r="FN913" s="241"/>
      <c r="FO913" s="241"/>
      <c r="FP913" s="241"/>
      <c r="FQ913" s="241"/>
      <c r="FR913" s="241"/>
      <c r="FS913" s="241"/>
      <c r="FT913" s="241"/>
      <c r="FU913" s="241"/>
      <c r="FV913" s="241"/>
      <c r="FW913" s="241"/>
      <c r="FX913" s="241"/>
      <c r="FY913" s="241"/>
      <c r="FZ913" s="241"/>
      <c r="GA913" s="241"/>
      <c r="GB913" s="241"/>
      <c r="GC913" s="241"/>
      <c r="GD913" s="241"/>
      <c r="GE913" s="241"/>
      <c r="GF913" s="241"/>
      <c r="GG913" s="241"/>
      <c r="GH913" s="241"/>
      <c r="GI913" s="241"/>
      <c r="GJ913" s="241"/>
      <c r="GK913" s="241"/>
      <c r="GL913" s="241"/>
      <c r="GM913" s="241"/>
      <c r="GN913" s="241"/>
      <c r="GO913" s="241"/>
      <c r="GP913" s="241"/>
      <c r="GQ913" s="241"/>
      <c r="GR913" s="241"/>
      <c r="GS913" s="241"/>
      <c r="GT913" s="241"/>
      <c r="GU913" s="241"/>
      <c r="GV913" s="241"/>
      <c r="GW913" s="241"/>
      <c r="GX913" s="241"/>
      <c r="GY913" s="241"/>
      <c r="GZ913" s="241"/>
      <c r="HA913" s="241"/>
      <c r="HB913" s="241"/>
      <c r="HC913" s="241"/>
      <c r="HD913" s="241"/>
      <c r="HE913" s="241"/>
      <c r="HF913" s="241"/>
    </row>
    <row r="914" spans="1:214" s="299" customFormat="1" ht="15" customHeight="1">
      <c r="A914" s="240"/>
      <c r="B914" s="241"/>
      <c r="C914" s="241"/>
      <c r="D914" s="241"/>
      <c r="E914" s="241"/>
      <c r="F914" s="241"/>
      <c r="G914" s="241"/>
      <c r="H914" s="241"/>
      <c r="I914" s="241"/>
      <c r="J914" s="241"/>
      <c r="K914" s="241"/>
      <c r="L914" s="241"/>
      <c r="M914" s="241"/>
      <c r="N914" s="241"/>
      <c r="O914" s="241"/>
      <c r="P914" s="241"/>
      <c r="Q914" s="241"/>
      <c r="R914" s="241"/>
      <c r="S914" s="241"/>
      <c r="T914" s="241"/>
      <c r="U914" s="241" t="s">
        <v>1092</v>
      </c>
      <c r="V914" s="241"/>
      <c r="W914" s="241"/>
      <c r="X914" s="241"/>
      <c r="Y914" s="241"/>
      <c r="Z914" s="241"/>
      <c r="AA914" s="241"/>
      <c r="AB914" s="241"/>
      <c r="AC914" s="241" t="s">
        <v>313</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c r="DV914" s="241"/>
      <c r="DW914" s="241"/>
      <c r="DX914" s="241"/>
      <c r="DY914" s="241"/>
      <c r="DZ914" s="241"/>
      <c r="EA914" s="241"/>
      <c r="EB914" s="241"/>
      <c r="EC914" s="241"/>
      <c r="ED914" s="241"/>
      <c r="EE914" s="241"/>
      <c r="EF914" s="241"/>
      <c r="EG914" s="241"/>
      <c r="EH914" s="241"/>
      <c r="EI914" s="241"/>
      <c r="EJ914" s="241"/>
      <c r="EK914" s="241"/>
      <c r="EL914" s="241"/>
      <c r="EM914" s="241"/>
      <c r="EN914" s="241"/>
      <c r="EO914" s="241"/>
      <c r="EP914" s="241"/>
      <c r="EQ914" s="241"/>
      <c r="ER914" s="241"/>
      <c r="ES914" s="241"/>
      <c r="ET914" s="241"/>
      <c r="EU914" s="241"/>
      <c r="EV914" s="241"/>
      <c r="EW914" s="241"/>
      <c r="EX914" s="241"/>
      <c r="EY914" s="241"/>
      <c r="EZ914" s="241"/>
      <c r="FA914" s="241"/>
      <c r="FB914" s="241"/>
      <c r="FC914" s="241"/>
      <c r="FD914" s="241"/>
      <c r="FE914" s="241"/>
      <c r="FF914" s="241"/>
      <c r="FG914" s="241"/>
      <c r="FH914" s="241"/>
      <c r="FI914" s="241"/>
      <c r="FJ914" s="241"/>
      <c r="FK914" s="241"/>
      <c r="FL914" s="241"/>
      <c r="FM914" s="241"/>
      <c r="FN914" s="241"/>
      <c r="FO914" s="241"/>
      <c r="FP914" s="241"/>
      <c r="FQ914" s="241"/>
      <c r="FR914" s="241"/>
      <c r="FS914" s="241"/>
      <c r="FT914" s="241"/>
      <c r="FU914" s="241"/>
      <c r="FV914" s="241"/>
      <c r="FW914" s="241"/>
      <c r="FX914" s="241"/>
      <c r="FY914" s="241"/>
      <c r="FZ914" s="241"/>
      <c r="GA914" s="241"/>
      <c r="GB914" s="241"/>
      <c r="GC914" s="241"/>
      <c r="GD914" s="241"/>
      <c r="GE914" s="241"/>
      <c r="GF914" s="241"/>
      <c r="GG914" s="241"/>
      <c r="GH914" s="241"/>
      <c r="GI914" s="241"/>
      <c r="GJ914" s="241"/>
      <c r="GK914" s="241"/>
      <c r="GL914" s="241"/>
      <c r="GM914" s="241"/>
      <c r="GN914" s="241"/>
      <c r="GO914" s="241"/>
      <c r="GP914" s="241"/>
      <c r="GQ914" s="241"/>
      <c r="GR914" s="241"/>
      <c r="GS914" s="241"/>
      <c r="GT914" s="241"/>
      <c r="GU914" s="241"/>
      <c r="GV914" s="241"/>
      <c r="GW914" s="241"/>
      <c r="GX914" s="241"/>
      <c r="GY914" s="241"/>
      <c r="GZ914" s="241"/>
      <c r="HA914" s="241"/>
      <c r="HB914" s="241"/>
      <c r="HC914" s="241"/>
      <c r="HD914" s="241"/>
      <c r="HE914" s="241"/>
      <c r="HF914" s="241"/>
    </row>
    <row r="915" spans="1:214" s="299" customFormat="1" ht="15" customHeight="1">
      <c r="A915" s="240"/>
      <c r="B915" s="241"/>
      <c r="C915" s="241"/>
      <c r="D915" s="241"/>
      <c r="E915" s="241"/>
      <c r="F915" s="241"/>
      <c r="G915" s="241"/>
      <c r="H915" s="241"/>
      <c r="I915" s="241"/>
      <c r="J915" s="241"/>
      <c r="K915" s="241"/>
      <c r="L915" s="241"/>
      <c r="M915" s="241"/>
      <c r="N915" s="241"/>
      <c r="O915" s="241"/>
      <c r="P915" s="241"/>
      <c r="Q915" s="241"/>
      <c r="R915" s="241"/>
      <c r="S915" s="241"/>
      <c r="T915" s="241"/>
      <c r="U915" s="241" t="s">
        <v>1093</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c r="DV915" s="241"/>
      <c r="DW915" s="241"/>
      <c r="DX915" s="241"/>
      <c r="DY915" s="241"/>
      <c r="DZ915" s="241"/>
      <c r="EA915" s="241"/>
      <c r="EB915" s="241"/>
      <c r="EC915" s="241"/>
      <c r="ED915" s="241"/>
      <c r="EE915" s="241"/>
      <c r="EF915" s="241"/>
      <c r="EG915" s="241"/>
      <c r="EH915" s="241"/>
      <c r="EI915" s="241"/>
      <c r="EJ915" s="241"/>
      <c r="EK915" s="241"/>
      <c r="EL915" s="241"/>
      <c r="EM915" s="241"/>
      <c r="EN915" s="241"/>
      <c r="EO915" s="241"/>
      <c r="EP915" s="241"/>
      <c r="EQ915" s="241"/>
      <c r="ER915" s="241"/>
      <c r="ES915" s="241"/>
      <c r="ET915" s="241"/>
      <c r="EU915" s="241"/>
      <c r="EV915" s="241"/>
      <c r="EW915" s="241"/>
      <c r="EX915" s="241"/>
      <c r="EY915" s="241"/>
      <c r="EZ915" s="241"/>
      <c r="FA915" s="241"/>
      <c r="FB915" s="241"/>
      <c r="FC915" s="241"/>
      <c r="FD915" s="241"/>
      <c r="FE915" s="241"/>
      <c r="FF915" s="241"/>
      <c r="FG915" s="241"/>
      <c r="FH915" s="241"/>
      <c r="FI915" s="241"/>
      <c r="FJ915" s="241"/>
      <c r="FK915" s="241"/>
      <c r="FL915" s="241"/>
      <c r="FM915" s="241"/>
      <c r="FN915" s="241"/>
      <c r="FO915" s="241"/>
      <c r="FP915" s="241"/>
      <c r="FQ915" s="241"/>
      <c r="FR915" s="241"/>
      <c r="FS915" s="241"/>
      <c r="FT915" s="241"/>
      <c r="FU915" s="241"/>
      <c r="FV915" s="241"/>
      <c r="FW915" s="241"/>
      <c r="FX915" s="241"/>
      <c r="FY915" s="241"/>
      <c r="FZ915" s="241"/>
      <c r="GA915" s="241"/>
      <c r="GB915" s="241"/>
      <c r="GC915" s="241"/>
      <c r="GD915" s="241"/>
      <c r="GE915" s="241"/>
      <c r="GF915" s="241"/>
      <c r="GG915" s="241"/>
      <c r="GH915" s="241"/>
      <c r="GI915" s="241"/>
      <c r="GJ915" s="241"/>
      <c r="GK915" s="241"/>
      <c r="GL915" s="241"/>
      <c r="GM915" s="241"/>
      <c r="GN915" s="241"/>
      <c r="GO915" s="241"/>
      <c r="GP915" s="241"/>
      <c r="GQ915" s="241"/>
      <c r="GR915" s="241"/>
      <c r="GS915" s="241"/>
      <c r="GT915" s="241"/>
      <c r="GU915" s="241"/>
      <c r="GV915" s="241"/>
      <c r="GW915" s="241"/>
      <c r="GX915" s="241"/>
      <c r="GY915" s="241"/>
      <c r="GZ915" s="241"/>
      <c r="HA915" s="241"/>
      <c r="HB915" s="241"/>
      <c r="HC915" s="241"/>
      <c r="HD915" s="241"/>
      <c r="HE915" s="241"/>
      <c r="HF915" s="241"/>
    </row>
    <row r="916" spans="1:214" s="299" customFormat="1" ht="15" customHeight="1">
      <c r="A916" s="240"/>
      <c r="B916" s="241"/>
      <c r="C916" s="241"/>
      <c r="D916" s="241"/>
      <c r="E916" s="241"/>
      <c r="F916" s="241"/>
      <c r="G916" s="241"/>
      <c r="H916" s="241"/>
      <c r="I916" s="241"/>
      <c r="J916" s="241"/>
      <c r="K916" s="241"/>
      <c r="L916" s="241"/>
      <c r="M916" s="241"/>
      <c r="N916" s="241"/>
      <c r="O916" s="241"/>
      <c r="P916" s="241"/>
      <c r="Q916" s="241"/>
      <c r="R916" s="241"/>
      <c r="S916" s="241"/>
      <c r="T916" s="241"/>
      <c r="U916" s="241" t="s">
        <v>1094</v>
      </c>
      <c r="V916" s="241"/>
      <c r="W916" s="241"/>
      <c r="X916" s="241"/>
      <c r="Y916" s="241"/>
      <c r="Z916" s="241"/>
      <c r="AA916" s="241"/>
      <c r="AB916" s="241"/>
      <c r="AC916" s="241" t="s">
        <v>325</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c r="DV916" s="241"/>
      <c r="DW916" s="241"/>
      <c r="DX916" s="241"/>
      <c r="DY916" s="241"/>
      <c r="DZ916" s="241"/>
      <c r="EA916" s="241"/>
      <c r="EB916" s="241"/>
      <c r="EC916" s="241"/>
      <c r="ED916" s="241"/>
      <c r="EE916" s="241"/>
      <c r="EF916" s="241"/>
      <c r="EG916" s="241"/>
      <c r="EH916" s="241"/>
      <c r="EI916" s="241"/>
      <c r="EJ916" s="241"/>
      <c r="EK916" s="241"/>
      <c r="EL916" s="241"/>
      <c r="EM916" s="241"/>
      <c r="EN916" s="241"/>
      <c r="EO916" s="241"/>
      <c r="EP916" s="241"/>
      <c r="EQ916" s="241"/>
      <c r="ER916" s="241"/>
      <c r="ES916" s="241"/>
      <c r="ET916" s="241"/>
      <c r="EU916" s="241"/>
      <c r="EV916" s="241"/>
      <c r="EW916" s="241"/>
      <c r="EX916" s="241"/>
      <c r="EY916" s="241"/>
      <c r="EZ916" s="241"/>
      <c r="FA916" s="241"/>
      <c r="FB916" s="241"/>
      <c r="FC916" s="241"/>
      <c r="FD916" s="241"/>
      <c r="FE916" s="241"/>
      <c r="FF916" s="241"/>
      <c r="FG916" s="241"/>
      <c r="FH916" s="241"/>
      <c r="FI916" s="241"/>
      <c r="FJ916" s="241"/>
      <c r="FK916" s="241"/>
      <c r="FL916" s="241"/>
      <c r="FM916" s="241"/>
      <c r="FN916" s="241"/>
      <c r="FO916" s="241"/>
      <c r="FP916" s="241"/>
      <c r="FQ916" s="241"/>
      <c r="FR916" s="241"/>
      <c r="FS916" s="241"/>
      <c r="FT916" s="241"/>
      <c r="FU916" s="241"/>
      <c r="FV916" s="241"/>
      <c r="FW916" s="241"/>
      <c r="FX916" s="241"/>
      <c r="FY916" s="241"/>
      <c r="FZ916" s="241"/>
      <c r="GA916" s="241"/>
      <c r="GB916" s="241"/>
      <c r="GC916" s="241"/>
      <c r="GD916" s="241"/>
      <c r="GE916" s="241"/>
      <c r="GF916" s="241"/>
      <c r="GG916" s="241"/>
      <c r="GH916" s="241"/>
      <c r="GI916" s="241"/>
      <c r="GJ916" s="241"/>
      <c r="GK916" s="241"/>
      <c r="GL916" s="241"/>
      <c r="GM916" s="241"/>
      <c r="GN916" s="241"/>
      <c r="GO916" s="241"/>
      <c r="GP916" s="241"/>
      <c r="GQ916" s="241"/>
      <c r="GR916" s="241"/>
      <c r="GS916" s="241"/>
      <c r="GT916" s="241"/>
      <c r="GU916" s="241"/>
      <c r="GV916" s="241"/>
      <c r="GW916" s="241"/>
      <c r="GX916" s="241"/>
      <c r="GY916" s="241"/>
      <c r="GZ916" s="241"/>
      <c r="HA916" s="241"/>
      <c r="HB916" s="241"/>
      <c r="HC916" s="241"/>
      <c r="HD916" s="241"/>
      <c r="HE916" s="241"/>
      <c r="HF916" s="241"/>
    </row>
    <row r="917" spans="1:214" s="299" customFormat="1" ht="15" customHeight="1">
      <c r="A917" s="240"/>
      <c r="B917" s="241"/>
      <c r="C917" s="241"/>
      <c r="D917" s="241"/>
      <c r="E917" s="241"/>
      <c r="F917" s="241"/>
      <c r="G917" s="241"/>
      <c r="H917" s="241"/>
      <c r="I917" s="241"/>
      <c r="J917" s="241"/>
      <c r="K917" s="241"/>
      <c r="L917" s="241"/>
      <c r="M917" s="241"/>
      <c r="N917" s="241"/>
      <c r="O917" s="241"/>
      <c r="P917" s="241"/>
      <c r="Q917" s="241"/>
      <c r="R917" s="241"/>
      <c r="S917" s="241"/>
      <c r="T917" s="241"/>
      <c r="U917" s="241" t="s">
        <v>1095</v>
      </c>
      <c r="V917" s="241"/>
      <c r="W917" s="241"/>
      <c r="X917" s="241"/>
      <c r="Y917" s="241"/>
      <c r="Z917" s="241"/>
      <c r="AA917" s="241"/>
      <c r="AB917" s="241"/>
      <c r="AC917" s="241" t="s">
        <v>313</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c r="EN917" s="241"/>
      <c r="EO917" s="241"/>
      <c r="EP917" s="241"/>
      <c r="EQ917" s="241"/>
      <c r="ER917" s="241"/>
      <c r="ES917" s="241"/>
      <c r="ET917" s="241"/>
      <c r="EU917" s="241"/>
      <c r="EV917" s="241"/>
      <c r="EW917" s="241"/>
      <c r="EX917" s="241"/>
      <c r="EY917" s="241"/>
      <c r="EZ917" s="241"/>
      <c r="FA917" s="241"/>
      <c r="FB917" s="241"/>
      <c r="FC917" s="241"/>
      <c r="FD917" s="241"/>
      <c r="FE917" s="241"/>
      <c r="FF917" s="241"/>
      <c r="FG917" s="241"/>
      <c r="FH917" s="241"/>
      <c r="FI917" s="241"/>
      <c r="FJ917" s="241"/>
      <c r="FK917" s="241"/>
      <c r="FL917" s="241"/>
      <c r="FM917" s="241"/>
      <c r="FN917" s="241"/>
      <c r="FO917" s="241"/>
      <c r="FP917" s="241"/>
      <c r="FQ917" s="241"/>
      <c r="FR917" s="241"/>
      <c r="FS917" s="241"/>
      <c r="FT917" s="241"/>
      <c r="FU917" s="241"/>
      <c r="FV917" s="241"/>
      <c r="FW917" s="241"/>
      <c r="FX917" s="241"/>
      <c r="FY917" s="241"/>
      <c r="FZ917" s="241"/>
      <c r="GA917" s="241"/>
      <c r="GB917" s="241"/>
      <c r="GC917" s="241"/>
      <c r="GD917" s="241"/>
      <c r="GE917" s="241"/>
      <c r="GF917" s="241"/>
      <c r="GG917" s="241"/>
      <c r="GH917" s="241"/>
      <c r="GI917" s="241"/>
      <c r="GJ917" s="241"/>
      <c r="GK917" s="241"/>
      <c r="GL917" s="241"/>
      <c r="GM917" s="241"/>
      <c r="GN917" s="241"/>
      <c r="GO917" s="241"/>
      <c r="GP917" s="241"/>
      <c r="GQ917" s="241"/>
      <c r="GR917" s="241"/>
      <c r="GS917" s="241"/>
      <c r="GT917" s="241"/>
      <c r="GU917" s="241"/>
      <c r="GV917" s="241"/>
      <c r="GW917" s="241"/>
      <c r="GX917" s="241"/>
      <c r="GY917" s="241"/>
      <c r="GZ917" s="241"/>
      <c r="HA917" s="241"/>
      <c r="HB917" s="241"/>
      <c r="HC917" s="241"/>
      <c r="HD917" s="241"/>
      <c r="HE917" s="241"/>
      <c r="HF917" s="241"/>
    </row>
    <row r="918" spans="1:214" s="299" customFormat="1" ht="15" customHeight="1">
      <c r="A918" s="240"/>
      <c r="B918" s="241"/>
      <c r="C918" s="241"/>
      <c r="D918" s="241"/>
      <c r="E918" s="241"/>
      <c r="F918" s="241"/>
      <c r="G918" s="241"/>
      <c r="H918" s="241"/>
      <c r="I918" s="241"/>
      <c r="J918" s="241"/>
      <c r="K918" s="241"/>
      <c r="L918" s="241"/>
      <c r="M918" s="241"/>
      <c r="N918" s="241"/>
      <c r="O918" s="241"/>
      <c r="P918" s="241"/>
      <c r="Q918" s="241"/>
      <c r="R918" s="241"/>
      <c r="S918" s="241"/>
      <c r="T918" s="241"/>
      <c r="U918" s="241" t="s">
        <v>1096</v>
      </c>
      <c r="V918" s="241"/>
      <c r="W918" s="241"/>
      <c r="X918" s="241"/>
      <c r="Y918" s="241"/>
      <c r="Z918" s="241"/>
      <c r="AA918" s="241"/>
      <c r="AB918" s="241"/>
      <c r="AC918" s="241" t="s">
        <v>386</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c r="DV918" s="241"/>
      <c r="DW918" s="241"/>
      <c r="DX918" s="241"/>
      <c r="DY918" s="241"/>
      <c r="DZ918" s="241"/>
      <c r="EA918" s="241"/>
      <c r="EB918" s="241"/>
      <c r="EC918" s="241"/>
      <c r="ED918" s="241"/>
      <c r="EE918" s="241"/>
      <c r="EF918" s="241"/>
      <c r="EG918" s="241"/>
      <c r="EH918" s="241"/>
      <c r="EI918" s="241"/>
      <c r="EJ918" s="241"/>
      <c r="EK918" s="241"/>
      <c r="EL918" s="241"/>
      <c r="EM918" s="241"/>
      <c r="EN918" s="241"/>
      <c r="EO918" s="241"/>
      <c r="EP918" s="241"/>
      <c r="EQ918" s="241"/>
      <c r="ER918" s="241"/>
      <c r="ES918" s="241"/>
      <c r="ET918" s="241"/>
      <c r="EU918" s="241"/>
      <c r="EV918" s="241"/>
      <c r="EW918" s="241"/>
      <c r="EX918" s="241"/>
      <c r="EY918" s="241"/>
      <c r="EZ918" s="241"/>
      <c r="FA918" s="241"/>
      <c r="FB918" s="241"/>
      <c r="FC918" s="241"/>
      <c r="FD918" s="241"/>
      <c r="FE918" s="241"/>
      <c r="FF918" s="241"/>
      <c r="FG918" s="241"/>
      <c r="FH918" s="241"/>
      <c r="FI918" s="241"/>
      <c r="FJ918" s="241"/>
      <c r="FK918" s="241"/>
      <c r="FL918" s="241"/>
      <c r="FM918" s="241"/>
      <c r="FN918" s="241"/>
      <c r="FO918" s="241"/>
      <c r="FP918" s="241"/>
      <c r="FQ918" s="241"/>
      <c r="FR918" s="241"/>
      <c r="FS918" s="241"/>
      <c r="FT918" s="241"/>
      <c r="FU918" s="241"/>
      <c r="FV918" s="241"/>
      <c r="FW918" s="241"/>
      <c r="FX918" s="241"/>
      <c r="FY918" s="241"/>
      <c r="FZ918" s="241"/>
      <c r="GA918" s="241"/>
      <c r="GB918" s="241"/>
      <c r="GC918" s="241"/>
      <c r="GD918" s="241"/>
      <c r="GE918" s="241"/>
      <c r="GF918" s="241"/>
      <c r="GG918" s="241"/>
      <c r="GH918" s="241"/>
      <c r="GI918" s="241"/>
      <c r="GJ918" s="241"/>
      <c r="GK918" s="241"/>
      <c r="GL918" s="241"/>
      <c r="GM918" s="241"/>
      <c r="GN918" s="241"/>
      <c r="GO918" s="241"/>
      <c r="GP918" s="241"/>
      <c r="GQ918" s="241"/>
      <c r="GR918" s="241"/>
      <c r="GS918" s="241"/>
      <c r="GT918" s="241"/>
      <c r="GU918" s="241"/>
      <c r="GV918" s="241"/>
      <c r="GW918" s="241"/>
      <c r="GX918" s="241"/>
      <c r="GY918" s="241"/>
      <c r="GZ918" s="241"/>
      <c r="HA918" s="241"/>
      <c r="HB918" s="241"/>
      <c r="HC918" s="241"/>
      <c r="HD918" s="241"/>
      <c r="HE918" s="241"/>
      <c r="HF918" s="241"/>
    </row>
    <row r="919" spans="1:214" s="299" customFormat="1" ht="15" customHeight="1">
      <c r="A919" s="240"/>
      <c r="B919" s="241"/>
      <c r="C919" s="241"/>
      <c r="D919" s="241"/>
      <c r="E919" s="241"/>
      <c r="F919" s="241"/>
      <c r="G919" s="241"/>
      <c r="H919" s="241"/>
      <c r="I919" s="241"/>
      <c r="J919" s="241"/>
      <c r="K919" s="241"/>
      <c r="L919" s="241"/>
      <c r="M919" s="241"/>
      <c r="N919" s="241"/>
      <c r="O919" s="241"/>
      <c r="P919" s="241"/>
      <c r="Q919" s="241"/>
      <c r="R919" s="241"/>
      <c r="S919" s="241"/>
      <c r="T919" s="241"/>
      <c r="U919" s="241" t="s">
        <v>1097</v>
      </c>
      <c r="V919" s="241"/>
      <c r="W919" s="241"/>
      <c r="X919" s="241"/>
      <c r="Y919" s="241"/>
      <c r="Z919" s="241"/>
      <c r="AA919" s="241"/>
      <c r="AB919" s="241"/>
      <c r="AC919" s="241" t="s">
        <v>316</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c r="DV919" s="241"/>
      <c r="DW919" s="241"/>
      <c r="DX919" s="241"/>
      <c r="DY919" s="241"/>
      <c r="DZ919" s="241"/>
      <c r="EA919" s="241"/>
      <c r="EB919" s="241"/>
      <c r="EC919" s="241"/>
      <c r="ED919" s="241"/>
      <c r="EE919" s="241"/>
      <c r="EF919" s="241"/>
      <c r="EG919" s="241"/>
      <c r="EH919" s="241"/>
      <c r="EI919" s="241"/>
      <c r="EJ919" s="241"/>
      <c r="EK919" s="241"/>
      <c r="EL919" s="241"/>
      <c r="EM919" s="241"/>
      <c r="EN919" s="241"/>
      <c r="EO919" s="241"/>
      <c r="EP919" s="241"/>
      <c r="EQ919" s="241"/>
      <c r="ER919" s="241"/>
      <c r="ES919" s="241"/>
      <c r="ET919" s="241"/>
      <c r="EU919" s="241"/>
      <c r="EV919" s="241"/>
      <c r="EW919" s="241"/>
      <c r="EX919" s="241"/>
      <c r="EY919" s="241"/>
      <c r="EZ919" s="241"/>
      <c r="FA919" s="241"/>
      <c r="FB919" s="241"/>
      <c r="FC919" s="241"/>
      <c r="FD919" s="241"/>
      <c r="FE919" s="241"/>
      <c r="FF919" s="241"/>
      <c r="FG919" s="241"/>
      <c r="FH919" s="241"/>
      <c r="FI919" s="241"/>
      <c r="FJ919" s="241"/>
      <c r="FK919" s="241"/>
      <c r="FL919" s="241"/>
      <c r="FM919" s="241"/>
      <c r="FN919" s="241"/>
      <c r="FO919" s="241"/>
      <c r="FP919" s="241"/>
      <c r="FQ919" s="241"/>
      <c r="FR919" s="241"/>
      <c r="FS919" s="241"/>
      <c r="FT919" s="241"/>
      <c r="FU919" s="241"/>
      <c r="FV919" s="241"/>
      <c r="FW919" s="241"/>
      <c r="FX919" s="241"/>
      <c r="FY919" s="241"/>
      <c r="FZ919" s="241"/>
      <c r="GA919" s="241"/>
      <c r="GB919" s="241"/>
      <c r="GC919" s="241"/>
      <c r="GD919" s="241"/>
      <c r="GE919" s="241"/>
      <c r="GF919" s="241"/>
      <c r="GG919" s="241"/>
      <c r="GH919" s="241"/>
      <c r="GI919" s="241"/>
      <c r="GJ919" s="241"/>
      <c r="GK919" s="241"/>
      <c r="GL919" s="241"/>
      <c r="GM919" s="241"/>
      <c r="GN919" s="241"/>
      <c r="GO919" s="241"/>
      <c r="GP919" s="241"/>
      <c r="GQ919" s="241"/>
      <c r="GR919" s="241"/>
      <c r="GS919" s="241"/>
      <c r="GT919" s="241"/>
      <c r="GU919" s="241"/>
      <c r="GV919" s="241"/>
      <c r="GW919" s="241"/>
      <c r="GX919" s="241"/>
      <c r="GY919" s="241"/>
      <c r="GZ919" s="241"/>
      <c r="HA919" s="241"/>
      <c r="HB919" s="241"/>
      <c r="HC919" s="241"/>
      <c r="HD919" s="241"/>
      <c r="HE919" s="241"/>
      <c r="HF919" s="241"/>
    </row>
    <row r="920" spans="1:214" s="299" customFormat="1" ht="15" customHeight="1">
      <c r="A920" s="240"/>
      <c r="B920" s="241"/>
      <c r="C920" s="241"/>
      <c r="D920" s="241"/>
      <c r="E920" s="241"/>
      <c r="F920" s="241"/>
      <c r="G920" s="241"/>
      <c r="H920" s="241"/>
      <c r="I920" s="241"/>
      <c r="J920" s="241"/>
      <c r="K920" s="241"/>
      <c r="L920" s="241"/>
      <c r="M920" s="241"/>
      <c r="N920" s="241"/>
      <c r="O920" s="241"/>
      <c r="P920" s="241"/>
      <c r="Q920" s="241"/>
      <c r="R920" s="241"/>
      <c r="S920" s="241"/>
      <c r="T920" s="241"/>
      <c r="U920" s="241" t="s">
        <v>1098</v>
      </c>
      <c r="V920" s="241"/>
      <c r="W920" s="241"/>
      <c r="X920" s="241"/>
      <c r="Y920" s="241"/>
      <c r="Z920" s="241"/>
      <c r="AA920" s="241"/>
      <c r="AB920" s="241"/>
      <c r="AC920" s="241" t="s">
        <v>309</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c r="DV920" s="241"/>
      <c r="DW920" s="241"/>
      <c r="DX920" s="241"/>
      <c r="DY920" s="241"/>
      <c r="DZ920" s="241"/>
      <c r="EA920" s="241"/>
      <c r="EB920" s="241"/>
      <c r="EC920" s="241"/>
      <c r="ED920" s="241"/>
      <c r="EE920" s="241"/>
      <c r="EF920" s="241"/>
      <c r="EG920" s="241"/>
      <c r="EH920" s="241"/>
      <c r="EI920" s="241"/>
      <c r="EJ920" s="241"/>
      <c r="EK920" s="241"/>
      <c r="EL920" s="241"/>
      <c r="EM920" s="241"/>
      <c r="EN920" s="241"/>
      <c r="EO920" s="241"/>
      <c r="EP920" s="241"/>
      <c r="EQ920" s="241"/>
      <c r="ER920" s="241"/>
      <c r="ES920" s="241"/>
      <c r="ET920" s="241"/>
      <c r="EU920" s="241"/>
      <c r="EV920" s="241"/>
      <c r="EW920" s="241"/>
      <c r="EX920" s="241"/>
      <c r="EY920" s="241"/>
      <c r="EZ920" s="241"/>
      <c r="FA920" s="241"/>
      <c r="FB920" s="241"/>
      <c r="FC920" s="241"/>
      <c r="FD920" s="241"/>
      <c r="FE920" s="241"/>
      <c r="FF920" s="241"/>
      <c r="FG920" s="241"/>
      <c r="FH920" s="241"/>
      <c r="FI920" s="241"/>
      <c r="FJ920" s="241"/>
      <c r="FK920" s="241"/>
      <c r="FL920" s="241"/>
      <c r="FM920" s="241"/>
      <c r="FN920" s="241"/>
      <c r="FO920" s="241"/>
      <c r="FP920" s="241"/>
      <c r="FQ920" s="241"/>
      <c r="FR920" s="241"/>
      <c r="FS920" s="241"/>
      <c r="FT920" s="241"/>
      <c r="FU920" s="241"/>
      <c r="FV920" s="241"/>
      <c r="FW920" s="241"/>
      <c r="FX920" s="241"/>
      <c r="FY920" s="241"/>
      <c r="FZ920" s="241"/>
      <c r="GA920" s="241"/>
      <c r="GB920" s="241"/>
      <c r="GC920" s="241"/>
      <c r="GD920" s="241"/>
      <c r="GE920" s="241"/>
      <c r="GF920" s="241"/>
      <c r="GG920" s="241"/>
      <c r="GH920" s="241"/>
      <c r="GI920" s="241"/>
      <c r="GJ920" s="241"/>
      <c r="GK920" s="241"/>
      <c r="GL920" s="241"/>
      <c r="GM920" s="241"/>
      <c r="GN920" s="241"/>
      <c r="GO920" s="241"/>
      <c r="GP920" s="241"/>
      <c r="GQ920" s="241"/>
      <c r="GR920" s="241"/>
      <c r="GS920" s="241"/>
      <c r="GT920" s="241"/>
      <c r="GU920" s="241"/>
      <c r="GV920" s="241"/>
      <c r="GW920" s="241"/>
      <c r="GX920" s="241"/>
      <c r="GY920" s="241"/>
      <c r="GZ920" s="241"/>
      <c r="HA920" s="241"/>
      <c r="HB920" s="241"/>
      <c r="HC920" s="241"/>
      <c r="HD920" s="241"/>
      <c r="HE920" s="241"/>
      <c r="HF920" s="241"/>
    </row>
    <row r="921" spans="1:214" s="299" customFormat="1" ht="15" customHeight="1">
      <c r="A921" s="240"/>
      <c r="B921" s="241"/>
      <c r="C921" s="241"/>
      <c r="D921" s="241"/>
      <c r="E921" s="241"/>
      <c r="F921" s="241"/>
      <c r="G921" s="241"/>
      <c r="H921" s="241"/>
      <c r="I921" s="241"/>
      <c r="J921" s="241"/>
      <c r="K921" s="241"/>
      <c r="L921" s="241"/>
      <c r="M921" s="241"/>
      <c r="N921" s="241"/>
      <c r="O921" s="241"/>
      <c r="P921" s="241"/>
      <c r="Q921" s="241"/>
      <c r="R921" s="241"/>
      <c r="S921" s="241"/>
      <c r="T921" s="241"/>
      <c r="U921" s="241" t="s">
        <v>1099</v>
      </c>
      <c r="V921" s="241"/>
      <c r="W921" s="241"/>
      <c r="X921" s="241"/>
      <c r="Y921" s="241"/>
      <c r="Z921" s="241"/>
      <c r="AA921" s="241"/>
      <c r="AB921" s="241"/>
      <c r="AC921" s="241" t="s">
        <v>311</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c r="DV921" s="241"/>
      <c r="DW921" s="241"/>
      <c r="DX921" s="241"/>
      <c r="DY921" s="241"/>
      <c r="DZ921" s="241"/>
      <c r="EA921" s="241"/>
      <c r="EB921" s="241"/>
      <c r="EC921" s="241"/>
      <c r="ED921" s="241"/>
      <c r="EE921" s="241"/>
      <c r="EF921" s="241"/>
      <c r="EG921" s="241"/>
      <c r="EH921" s="241"/>
      <c r="EI921" s="241"/>
      <c r="EJ921" s="241"/>
      <c r="EK921" s="241"/>
      <c r="EL921" s="241"/>
      <c r="EM921" s="241"/>
      <c r="EN921" s="241"/>
      <c r="EO921" s="241"/>
      <c r="EP921" s="241"/>
      <c r="EQ921" s="241"/>
      <c r="ER921" s="241"/>
      <c r="ES921" s="241"/>
      <c r="ET921" s="241"/>
      <c r="EU921" s="241"/>
      <c r="EV921" s="241"/>
      <c r="EW921" s="241"/>
      <c r="EX921" s="241"/>
      <c r="EY921" s="241"/>
      <c r="EZ921" s="241"/>
      <c r="FA921" s="241"/>
      <c r="FB921" s="241"/>
      <c r="FC921" s="241"/>
      <c r="FD921" s="241"/>
      <c r="FE921" s="241"/>
      <c r="FF921" s="241"/>
      <c r="FG921" s="241"/>
      <c r="FH921" s="241"/>
      <c r="FI921" s="241"/>
      <c r="FJ921" s="241"/>
      <c r="FK921" s="241"/>
      <c r="FL921" s="241"/>
      <c r="FM921" s="241"/>
      <c r="FN921" s="241"/>
      <c r="FO921" s="241"/>
      <c r="FP921" s="241"/>
      <c r="FQ921" s="241"/>
      <c r="FR921" s="241"/>
      <c r="FS921" s="241"/>
      <c r="FT921" s="241"/>
      <c r="FU921" s="241"/>
      <c r="FV921" s="241"/>
      <c r="FW921" s="241"/>
      <c r="FX921" s="241"/>
      <c r="FY921" s="241"/>
      <c r="FZ921" s="241"/>
      <c r="GA921" s="241"/>
      <c r="GB921" s="241"/>
      <c r="GC921" s="241"/>
      <c r="GD921" s="241"/>
      <c r="GE921" s="241"/>
      <c r="GF921" s="241"/>
      <c r="GG921" s="241"/>
      <c r="GH921" s="241"/>
      <c r="GI921" s="241"/>
      <c r="GJ921" s="241"/>
      <c r="GK921" s="241"/>
      <c r="GL921" s="241"/>
      <c r="GM921" s="241"/>
      <c r="GN921" s="241"/>
      <c r="GO921" s="241"/>
      <c r="GP921" s="241"/>
      <c r="GQ921" s="241"/>
      <c r="GR921" s="241"/>
      <c r="GS921" s="241"/>
      <c r="GT921" s="241"/>
      <c r="GU921" s="241"/>
      <c r="GV921" s="241"/>
      <c r="GW921" s="241"/>
      <c r="GX921" s="241"/>
      <c r="GY921" s="241"/>
      <c r="GZ921" s="241"/>
      <c r="HA921" s="241"/>
      <c r="HB921" s="241"/>
      <c r="HC921" s="241"/>
      <c r="HD921" s="241"/>
      <c r="HE921" s="241"/>
      <c r="HF921" s="241"/>
    </row>
    <row r="922" spans="1:214" s="299" customFormat="1" ht="15" customHeight="1">
      <c r="A922" s="240"/>
      <c r="B922" s="241"/>
      <c r="C922" s="241"/>
      <c r="D922" s="241"/>
      <c r="E922" s="241"/>
      <c r="F922" s="241"/>
      <c r="G922" s="241"/>
      <c r="H922" s="241"/>
      <c r="I922" s="241"/>
      <c r="J922" s="241"/>
      <c r="K922" s="241"/>
      <c r="L922" s="241"/>
      <c r="M922" s="241"/>
      <c r="N922" s="241"/>
      <c r="O922" s="241"/>
      <c r="P922" s="241"/>
      <c r="Q922" s="241"/>
      <c r="R922" s="241"/>
      <c r="S922" s="241"/>
      <c r="T922" s="241"/>
      <c r="U922" s="241" t="s">
        <v>285</v>
      </c>
      <c r="V922" s="241"/>
      <c r="W922" s="241"/>
      <c r="X922" s="241"/>
      <c r="Y922" s="241"/>
      <c r="Z922" s="241"/>
      <c r="AA922" s="241"/>
      <c r="AB922" s="241"/>
      <c r="AC922" s="241" t="s">
        <v>350</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c r="DV922" s="241"/>
      <c r="DW922" s="241"/>
      <c r="DX922" s="241"/>
      <c r="DY922" s="241"/>
      <c r="DZ922" s="241"/>
      <c r="EA922" s="241"/>
      <c r="EB922" s="241"/>
      <c r="EC922" s="241"/>
      <c r="ED922" s="241"/>
      <c r="EE922" s="241"/>
      <c r="EF922" s="241"/>
      <c r="EG922" s="241"/>
      <c r="EH922" s="241"/>
      <c r="EI922" s="241"/>
      <c r="EJ922" s="241"/>
      <c r="EK922" s="241"/>
      <c r="EL922" s="241"/>
      <c r="EM922" s="241"/>
      <c r="EN922" s="241"/>
      <c r="EO922" s="241"/>
      <c r="EP922" s="241"/>
      <c r="EQ922" s="241"/>
      <c r="ER922" s="241"/>
      <c r="ES922" s="241"/>
      <c r="ET922" s="241"/>
      <c r="EU922" s="241"/>
      <c r="EV922" s="241"/>
      <c r="EW922" s="241"/>
      <c r="EX922" s="241"/>
      <c r="EY922" s="241"/>
      <c r="EZ922" s="241"/>
      <c r="FA922" s="241"/>
      <c r="FB922" s="241"/>
      <c r="FC922" s="241"/>
      <c r="FD922" s="241"/>
      <c r="FE922" s="241"/>
      <c r="FF922" s="241"/>
      <c r="FG922" s="241"/>
      <c r="FH922" s="241"/>
      <c r="FI922" s="241"/>
      <c r="FJ922" s="241"/>
      <c r="FK922" s="241"/>
      <c r="FL922" s="241"/>
      <c r="FM922" s="241"/>
      <c r="FN922" s="241"/>
      <c r="FO922" s="241"/>
      <c r="FP922" s="241"/>
      <c r="FQ922" s="241"/>
      <c r="FR922" s="241"/>
      <c r="FS922" s="241"/>
      <c r="FT922" s="241"/>
      <c r="FU922" s="241"/>
      <c r="FV922" s="241"/>
      <c r="FW922" s="241"/>
      <c r="FX922" s="241"/>
      <c r="FY922" s="241"/>
      <c r="FZ922" s="241"/>
      <c r="GA922" s="241"/>
      <c r="GB922" s="241"/>
      <c r="GC922" s="241"/>
      <c r="GD922" s="241"/>
      <c r="GE922" s="241"/>
      <c r="GF922" s="241"/>
      <c r="GG922" s="241"/>
      <c r="GH922" s="241"/>
      <c r="GI922" s="241"/>
      <c r="GJ922" s="241"/>
      <c r="GK922" s="241"/>
      <c r="GL922" s="241"/>
      <c r="GM922" s="241"/>
      <c r="GN922" s="241"/>
      <c r="GO922" s="241"/>
      <c r="GP922" s="241"/>
      <c r="GQ922" s="241"/>
      <c r="GR922" s="241"/>
      <c r="GS922" s="241"/>
      <c r="GT922" s="241"/>
      <c r="GU922" s="241"/>
      <c r="GV922" s="241"/>
      <c r="GW922" s="241"/>
      <c r="GX922" s="241"/>
      <c r="GY922" s="241"/>
      <c r="GZ922" s="241"/>
      <c r="HA922" s="241"/>
      <c r="HB922" s="241"/>
      <c r="HC922" s="241"/>
      <c r="HD922" s="241"/>
      <c r="HE922" s="241"/>
      <c r="HF922" s="241"/>
    </row>
    <row r="923" spans="1:214" s="299" customFormat="1" ht="15" customHeight="1">
      <c r="A923" s="240"/>
      <c r="B923" s="241"/>
      <c r="C923" s="241"/>
      <c r="D923" s="241"/>
      <c r="E923" s="241"/>
      <c r="F923" s="241"/>
      <c r="G923" s="241"/>
      <c r="H923" s="241"/>
      <c r="I923" s="241"/>
      <c r="J923" s="241"/>
      <c r="K923" s="241"/>
      <c r="L923" s="241"/>
      <c r="M923" s="241"/>
      <c r="N923" s="241"/>
      <c r="O923" s="241"/>
      <c r="P923" s="241"/>
      <c r="Q923" s="241"/>
      <c r="R923" s="241"/>
      <c r="S923" s="241"/>
      <c r="T923" s="241"/>
      <c r="U923" s="241" t="s">
        <v>1100</v>
      </c>
      <c r="V923" s="241"/>
      <c r="W923" s="241"/>
      <c r="X923" s="241"/>
      <c r="Y923" s="241"/>
      <c r="Z923" s="241"/>
      <c r="AA923" s="241"/>
      <c r="AB923" s="241"/>
      <c r="AC923" s="241" t="s">
        <v>316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c r="DV923" s="241"/>
      <c r="DW923" s="241"/>
      <c r="DX923" s="241"/>
      <c r="DY923" s="241"/>
      <c r="DZ923" s="241"/>
      <c r="EA923" s="241"/>
      <c r="EB923" s="241"/>
      <c r="EC923" s="241"/>
      <c r="ED923" s="241"/>
      <c r="EE923" s="241"/>
      <c r="EF923" s="241"/>
      <c r="EG923" s="241"/>
      <c r="EH923" s="241"/>
      <c r="EI923" s="241"/>
      <c r="EJ923" s="241"/>
      <c r="EK923" s="241"/>
      <c r="EL923" s="241"/>
      <c r="EM923" s="241"/>
      <c r="EN923" s="241"/>
      <c r="EO923" s="241"/>
      <c r="EP923" s="241"/>
      <c r="EQ923" s="241"/>
      <c r="ER923" s="241"/>
      <c r="ES923" s="241"/>
      <c r="ET923" s="241"/>
      <c r="EU923" s="241"/>
      <c r="EV923" s="241"/>
      <c r="EW923" s="241"/>
      <c r="EX923" s="241"/>
      <c r="EY923" s="241"/>
      <c r="EZ923" s="241"/>
      <c r="FA923" s="241"/>
      <c r="FB923" s="241"/>
      <c r="FC923" s="241"/>
      <c r="FD923" s="241"/>
      <c r="FE923" s="241"/>
      <c r="FF923" s="241"/>
      <c r="FG923" s="241"/>
      <c r="FH923" s="241"/>
      <c r="FI923" s="241"/>
      <c r="FJ923" s="241"/>
      <c r="FK923" s="241"/>
      <c r="FL923" s="241"/>
      <c r="FM923" s="241"/>
      <c r="FN923" s="241"/>
      <c r="FO923" s="241"/>
      <c r="FP923" s="241"/>
      <c r="FQ923" s="241"/>
      <c r="FR923" s="241"/>
      <c r="FS923" s="241"/>
      <c r="FT923" s="241"/>
      <c r="FU923" s="241"/>
      <c r="FV923" s="241"/>
      <c r="FW923" s="241"/>
      <c r="FX923" s="241"/>
      <c r="FY923" s="241"/>
      <c r="FZ923" s="241"/>
      <c r="GA923" s="241"/>
      <c r="GB923" s="241"/>
      <c r="GC923" s="241"/>
      <c r="GD923" s="241"/>
      <c r="GE923" s="241"/>
      <c r="GF923" s="241"/>
      <c r="GG923" s="241"/>
      <c r="GH923" s="241"/>
      <c r="GI923" s="241"/>
      <c r="GJ923" s="241"/>
      <c r="GK923" s="241"/>
      <c r="GL923" s="241"/>
      <c r="GM923" s="241"/>
      <c r="GN923" s="241"/>
      <c r="GO923" s="241"/>
      <c r="GP923" s="241"/>
      <c r="GQ923" s="241"/>
      <c r="GR923" s="241"/>
      <c r="GS923" s="241"/>
      <c r="GT923" s="241"/>
      <c r="GU923" s="241"/>
      <c r="GV923" s="241"/>
      <c r="GW923" s="241"/>
      <c r="GX923" s="241"/>
      <c r="GY923" s="241"/>
      <c r="GZ923" s="241"/>
      <c r="HA923" s="241"/>
      <c r="HB923" s="241"/>
      <c r="HC923" s="241"/>
      <c r="HD923" s="241"/>
      <c r="HE923" s="241"/>
      <c r="HF923" s="241"/>
    </row>
    <row r="924" spans="1:214" s="299" customFormat="1" ht="15" customHeight="1">
      <c r="A924" s="240"/>
      <c r="B924" s="241"/>
      <c r="C924" s="241"/>
      <c r="D924" s="241"/>
      <c r="E924" s="241"/>
      <c r="F924" s="241"/>
      <c r="G924" s="241"/>
      <c r="H924" s="241"/>
      <c r="I924" s="241"/>
      <c r="J924" s="241"/>
      <c r="K924" s="241"/>
      <c r="L924" s="241"/>
      <c r="M924" s="241"/>
      <c r="N924" s="241"/>
      <c r="O924" s="241"/>
      <c r="P924" s="241"/>
      <c r="Q924" s="241"/>
      <c r="R924" s="241"/>
      <c r="S924" s="241"/>
      <c r="T924" s="241"/>
      <c r="U924" s="241" t="s">
        <v>1101</v>
      </c>
      <c r="V924" s="241"/>
      <c r="W924" s="241"/>
      <c r="X924" s="241"/>
      <c r="Y924" s="241"/>
      <c r="Z924" s="241"/>
      <c r="AA924" s="241"/>
      <c r="AB924" s="241"/>
      <c r="AC924" s="241" t="s">
        <v>313</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c r="DV924" s="241"/>
      <c r="DW924" s="241"/>
      <c r="DX924" s="241"/>
      <c r="DY924" s="241"/>
      <c r="DZ924" s="241"/>
      <c r="EA924" s="241"/>
      <c r="EB924" s="241"/>
      <c r="EC924" s="241"/>
      <c r="ED924" s="241"/>
      <c r="EE924" s="241"/>
      <c r="EF924" s="241"/>
      <c r="EG924" s="241"/>
      <c r="EH924" s="241"/>
      <c r="EI924" s="241"/>
      <c r="EJ924" s="241"/>
      <c r="EK924" s="241"/>
      <c r="EL924" s="241"/>
      <c r="EM924" s="241"/>
      <c r="EN924" s="241"/>
      <c r="EO924" s="241"/>
      <c r="EP924" s="241"/>
      <c r="EQ924" s="241"/>
      <c r="ER924" s="241"/>
      <c r="ES924" s="241"/>
      <c r="ET924" s="241"/>
      <c r="EU924" s="241"/>
      <c r="EV924" s="241"/>
      <c r="EW924" s="241"/>
      <c r="EX924" s="241"/>
      <c r="EY924" s="241"/>
      <c r="EZ924" s="241"/>
      <c r="FA924" s="241"/>
      <c r="FB924" s="241"/>
      <c r="FC924" s="241"/>
      <c r="FD924" s="241"/>
      <c r="FE924" s="241"/>
      <c r="FF924" s="241"/>
      <c r="FG924" s="241"/>
      <c r="FH924" s="241"/>
      <c r="FI924" s="241"/>
      <c r="FJ924" s="241"/>
      <c r="FK924" s="241"/>
      <c r="FL924" s="241"/>
      <c r="FM924" s="241"/>
      <c r="FN924" s="241"/>
      <c r="FO924" s="241"/>
      <c r="FP924" s="241"/>
      <c r="FQ924" s="241"/>
      <c r="FR924" s="241"/>
      <c r="FS924" s="241"/>
      <c r="FT924" s="241"/>
      <c r="FU924" s="241"/>
      <c r="FV924" s="241"/>
      <c r="FW924" s="241"/>
      <c r="FX924" s="241"/>
      <c r="FY924" s="241"/>
      <c r="FZ924" s="241"/>
      <c r="GA924" s="241"/>
      <c r="GB924" s="241"/>
      <c r="GC924" s="241"/>
      <c r="GD924" s="241"/>
      <c r="GE924" s="241"/>
      <c r="GF924" s="241"/>
      <c r="GG924" s="241"/>
      <c r="GH924" s="241"/>
      <c r="GI924" s="241"/>
      <c r="GJ924" s="241"/>
      <c r="GK924" s="241"/>
      <c r="GL924" s="241"/>
      <c r="GM924" s="241"/>
      <c r="GN924" s="241"/>
      <c r="GO924" s="241"/>
      <c r="GP924" s="241"/>
      <c r="GQ924" s="241"/>
      <c r="GR924" s="241"/>
      <c r="GS924" s="241"/>
      <c r="GT924" s="241"/>
      <c r="GU924" s="241"/>
      <c r="GV924" s="241"/>
      <c r="GW924" s="241"/>
      <c r="GX924" s="241"/>
      <c r="GY924" s="241"/>
      <c r="GZ924" s="241"/>
      <c r="HA924" s="241"/>
      <c r="HB924" s="241"/>
      <c r="HC924" s="241"/>
      <c r="HD924" s="241"/>
      <c r="HE924" s="241"/>
      <c r="HF924" s="241"/>
    </row>
    <row r="925" spans="1:214" s="299" customFormat="1" ht="15" customHeight="1">
      <c r="A925" s="240"/>
      <c r="B925" s="241"/>
      <c r="C925" s="241"/>
      <c r="D925" s="241"/>
      <c r="E925" s="241"/>
      <c r="F925" s="241"/>
      <c r="G925" s="241"/>
      <c r="H925" s="241"/>
      <c r="I925" s="241"/>
      <c r="J925" s="241"/>
      <c r="K925" s="241"/>
      <c r="L925" s="241"/>
      <c r="M925" s="241"/>
      <c r="N925" s="241"/>
      <c r="O925" s="241"/>
      <c r="P925" s="241"/>
      <c r="Q925" s="241"/>
      <c r="R925" s="241"/>
      <c r="S925" s="241"/>
      <c r="T925" s="241"/>
      <c r="U925" s="241" t="s">
        <v>1102</v>
      </c>
      <c r="V925" s="241"/>
      <c r="W925" s="241"/>
      <c r="X925" s="241"/>
      <c r="Y925" s="241"/>
      <c r="Z925" s="241"/>
      <c r="AA925" s="241"/>
      <c r="AB925" s="241"/>
      <c r="AC925" s="241" t="s">
        <v>316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c r="DV925" s="241"/>
      <c r="DW925" s="241"/>
      <c r="DX925" s="241"/>
      <c r="DY925" s="241"/>
      <c r="DZ925" s="241"/>
      <c r="EA925" s="241"/>
      <c r="EB925" s="241"/>
      <c r="EC925" s="241"/>
      <c r="ED925" s="241"/>
      <c r="EE925" s="241"/>
      <c r="EF925" s="241"/>
      <c r="EG925" s="241"/>
      <c r="EH925" s="241"/>
      <c r="EI925" s="241"/>
      <c r="EJ925" s="241"/>
      <c r="EK925" s="241"/>
      <c r="EL925" s="241"/>
      <c r="EM925" s="241"/>
      <c r="EN925" s="241"/>
      <c r="EO925" s="241"/>
      <c r="EP925" s="241"/>
      <c r="EQ925" s="241"/>
      <c r="ER925" s="241"/>
      <c r="ES925" s="241"/>
      <c r="ET925" s="241"/>
      <c r="EU925" s="241"/>
      <c r="EV925" s="241"/>
      <c r="EW925" s="241"/>
      <c r="EX925" s="241"/>
      <c r="EY925" s="241"/>
      <c r="EZ925" s="241"/>
      <c r="FA925" s="241"/>
      <c r="FB925" s="241"/>
      <c r="FC925" s="241"/>
      <c r="FD925" s="241"/>
      <c r="FE925" s="241"/>
      <c r="FF925" s="241"/>
      <c r="FG925" s="241"/>
      <c r="FH925" s="241"/>
      <c r="FI925" s="241"/>
      <c r="FJ925" s="241"/>
      <c r="FK925" s="241"/>
      <c r="FL925" s="241"/>
      <c r="FM925" s="241"/>
      <c r="FN925" s="241"/>
      <c r="FO925" s="241"/>
      <c r="FP925" s="241"/>
      <c r="FQ925" s="241"/>
      <c r="FR925" s="241"/>
      <c r="FS925" s="241"/>
      <c r="FT925" s="241"/>
      <c r="FU925" s="241"/>
      <c r="FV925" s="241"/>
      <c r="FW925" s="241"/>
      <c r="FX925" s="241"/>
      <c r="FY925" s="241"/>
      <c r="FZ925" s="241"/>
      <c r="GA925" s="241"/>
      <c r="GB925" s="241"/>
      <c r="GC925" s="241"/>
      <c r="GD925" s="241"/>
      <c r="GE925" s="241"/>
      <c r="GF925" s="241"/>
      <c r="GG925" s="241"/>
      <c r="GH925" s="241"/>
      <c r="GI925" s="241"/>
      <c r="GJ925" s="241"/>
      <c r="GK925" s="241"/>
      <c r="GL925" s="241"/>
      <c r="GM925" s="241"/>
      <c r="GN925" s="241"/>
      <c r="GO925" s="241"/>
      <c r="GP925" s="241"/>
      <c r="GQ925" s="241"/>
      <c r="GR925" s="241"/>
      <c r="GS925" s="241"/>
      <c r="GT925" s="241"/>
      <c r="GU925" s="241"/>
      <c r="GV925" s="241"/>
      <c r="GW925" s="241"/>
      <c r="GX925" s="241"/>
      <c r="GY925" s="241"/>
      <c r="GZ925" s="241"/>
      <c r="HA925" s="241"/>
      <c r="HB925" s="241"/>
      <c r="HC925" s="241"/>
      <c r="HD925" s="241"/>
      <c r="HE925" s="241"/>
      <c r="HF925" s="241"/>
    </row>
    <row r="926" spans="1:214" s="299" customFormat="1" ht="15" customHeight="1">
      <c r="A926" s="240"/>
      <c r="B926" s="241"/>
      <c r="C926" s="241"/>
      <c r="D926" s="241"/>
      <c r="E926" s="241"/>
      <c r="F926" s="241"/>
      <c r="G926" s="241"/>
      <c r="H926" s="241"/>
      <c r="I926" s="241"/>
      <c r="J926" s="241"/>
      <c r="K926" s="241"/>
      <c r="L926" s="241"/>
      <c r="M926" s="241"/>
      <c r="N926" s="241"/>
      <c r="O926" s="241"/>
      <c r="P926" s="241"/>
      <c r="Q926" s="241"/>
      <c r="R926" s="241"/>
      <c r="S926" s="241"/>
      <c r="T926" s="241"/>
      <c r="U926" s="241" t="s">
        <v>1103</v>
      </c>
      <c r="V926" s="241"/>
      <c r="W926" s="241"/>
      <c r="X926" s="241"/>
      <c r="Y926" s="241"/>
      <c r="Z926" s="241"/>
      <c r="AA926" s="241"/>
      <c r="AB926" s="241"/>
      <c r="AC926" s="241" t="s">
        <v>316</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c r="DV926" s="241"/>
      <c r="DW926" s="241"/>
      <c r="DX926" s="241"/>
      <c r="DY926" s="241"/>
      <c r="DZ926" s="241"/>
      <c r="EA926" s="241"/>
      <c r="EB926" s="241"/>
      <c r="EC926" s="241"/>
      <c r="ED926" s="241"/>
      <c r="EE926" s="241"/>
      <c r="EF926" s="241"/>
      <c r="EG926" s="241"/>
      <c r="EH926" s="241"/>
      <c r="EI926" s="241"/>
      <c r="EJ926" s="241"/>
      <c r="EK926" s="241"/>
      <c r="EL926" s="241"/>
      <c r="EM926" s="241"/>
      <c r="EN926" s="241"/>
      <c r="EO926" s="241"/>
      <c r="EP926" s="241"/>
      <c r="EQ926" s="241"/>
      <c r="ER926" s="241"/>
      <c r="ES926" s="241"/>
      <c r="ET926" s="241"/>
      <c r="EU926" s="241"/>
      <c r="EV926" s="241"/>
      <c r="EW926" s="241"/>
      <c r="EX926" s="241"/>
      <c r="EY926" s="241"/>
      <c r="EZ926" s="241"/>
      <c r="FA926" s="241"/>
      <c r="FB926" s="241"/>
      <c r="FC926" s="241"/>
      <c r="FD926" s="241"/>
      <c r="FE926" s="241"/>
      <c r="FF926" s="241"/>
      <c r="FG926" s="241"/>
      <c r="FH926" s="241"/>
      <c r="FI926" s="241"/>
      <c r="FJ926" s="241"/>
      <c r="FK926" s="241"/>
      <c r="FL926" s="241"/>
      <c r="FM926" s="241"/>
      <c r="FN926" s="241"/>
      <c r="FO926" s="241"/>
      <c r="FP926" s="241"/>
      <c r="FQ926" s="241"/>
      <c r="FR926" s="241"/>
      <c r="FS926" s="241"/>
      <c r="FT926" s="241"/>
      <c r="FU926" s="241"/>
      <c r="FV926" s="241"/>
      <c r="FW926" s="241"/>
      <c r="FX926" s="241"/>
      <c r="FY926" s="241"/>
      <c r="FZ926" s="241"/>
      <c r="GA926" s="241"/>
      <c r="GB926" s="241"/>
      <c r="GC926" s="241"/>
      <c r="GD926" s="241"/>
      <c r="GE926" s="241"/>
      <c r="GF926" s="241"/>
      <c r="GG926" s="241"/>
      <c r="GH926" s="241"/>
      <c r="GI926" s="241"/>
      <c r="GJ926" s="241"/>
      <c r="GK926" s="241"/>
      <c r="GL926" s="241"/>
      <c r="GM926" s="241"/>
      <c r="GN926" s="241"/>
      <c r="GO926" s="241"/>
      <c r="GP926" s="241"/>
      <c r="GQ926" s="241"/>
      <c r="GR926" s="241"/>
      <c r="GS926" s="241"/>
      <c r="GT926" s="241"/>
      <c r="GU926" s="241"/>
      <c r="GV926" s="241"/>
      <c r="GW926" s="241"/>
      <c r="GX926" s="241"/>
      <c r="GY926" s="241"/>
      <c r="GZ926" s="241"/>
      <c r="HA926" s="241"/>
      <c r="HB926" s="241"/>
      <c r="HC926" s="241"/>
      <c r="HD926" s="241"/>
      <c r="HE926" s="241"/>
      <c r="HF926" s="241"/>
    </row>
    <row r="927" spans="1:214" s="299" customFormat="1" ht="15" customHeight="1">
      <c r="A927" s="240"/>
      <c r="B927" s="241"/>
      <c r="C927" s="241"/>
      <c r="D927" s="241"/>
      <c r="E927" s="241"/>
      <c r="F927" s="241"/>
      <c r="G927" s="241"/>
      <c r="H927" s="241"/>
      <c r="I927" s="241"/>
      <c r="J927" s="241"/>
      <c r="K927" s="241"/>
      <c r="L927" s="241"/>
      <c r="M927" s="241"/>
      <c r="N927" s="241"/>
      <c r="O927" s="241"/>
      <c r="P927" s="241"/>
      <c r="Q927" s="241"/>
      <c r="R927" s="241"/>
      <c r="S927" s="241"/>
      <c r="T927" s="241"/>
      <c r="U927" s="241" t="s">
        <v>1104</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c r="DV927" s="241"/>
      <c r="DW927" s="241"/>
      <c r="DX927" s="241"/>
      <c r="DY927" s="241"/>
      <c r="DZ927" s="241"/>
      <c r="EA927" s="241"/>
      <c r="EB927" s="241"/>
      <c r="EC927" s="241"/>
      <c r="ED927" s="241"/>
      <c r="EE927" s="241"/>
      <c r="EF927" s="241"/>
      <c r="EG927" s="241"/>
      <c r="EH927" s="241"/>
      <c r="EI927" s="241"/>
      <c r="EJ927" s="241"/>
      <c r="EK927" s="241"/>
      <c r="EL927" s="241"/>
      <c r="EM927" s="241"/>
      <c r="EN927" s="241"/>
      <c r="EO927" s="241"/>
      <c r="EP927" s="241"/>
      <c r="EQ927" s="241"/>
      <c r="ER927" s="241"/>
      <c r="ES927" s="241"/>
      <c r="ET927" s="241"/>
      <c r="EU927" s="241"/>
      <c r="EV927" s="241"/>
      <c r="EW927" s="241"/>
      <c r="EX927" s="241"/>
      <c r="EY927" s="241"/>
      <c r="EZ927" s="241"/>
      <c r="FA927" s="241"/>
      <c r="FB927" s="241"/>
      <c r="FC927" s="241"/>
      <c r="FD927" s="241"/>
      <c r="FE927" s="241"/>
      <c r="FF927" s="241"/>
      <c r="FG927" s="241"/>
      <c r="FH927" s="241"/>
      <c r="FI927" s="241"/>
      <c r="FJ927" s="241"/>
      <c r="FK927" s="241"/>
      <c r="FL927" s="241"/>
      <c r="FM927" s="241"/>
      <c r="FN927" s="241"/>
      <c r="FO927" s="241"/>
      <c r="FP927" s="241"/>
      <c r="FQ927" s="241"/>
      <c r="FR927" s="241"/>
      <c r="FS927" s="241"/>
      <c r="FT927" s="241"/>
      <c r="FU927" s="241"/>
      <c r="FV927" s="241"/>
      <c r="FW927" s="241"/>
      <c r="FX927" s="241"/>
      <c r="FY927" s="241"/>
      <c r="FZ927" s="241"/>
      <c r="GA927" s="241"/>
      <c r="GB927" s="241"/>
      <c r="GC927" s="241"/>
      <c r="GD927" s="241"/>
      <c r="GE927" s="241"/>
      <c r="GF927" s="241"/>
      <c r="GG927" s="241"/>
      <c r="GH927" s="241"/>
      <c r="GI927" s="241"/>
      <c r="GJ927" s="241"/>
      <c r="GK927" s="241"/>
      <c r="GL927" s="241"/>
      <c r="GM927" s="241"/>
      <c r="GN927" s="241"/>
      <c r="GO927" s="241"/>
      <c r="GP927" s="241"/>
      <c r="GQ927" s="241"/>
      <c r="GR927" s="241"/>
      <c r="GS927" s="241"/>
      <c r="GT927" s="241"/>
      <c r="GU927" s="241"/>
      <c r="GV927" s="241"/>
      <c r="GW927" s="241"/>
      <c r="GX927" s="241"/>
      <c r="GY927" s="241"/>
      <c r="GZ927" s="241"/>
      <c r="HA927" s="241"/>
      <c r="HB927" s="241"/>
      <c r="HC927" s="241"/>
      <c r="HD927" s="241"/>
      <c r="HE927" s="241"/>
      <c r="HF927" s="241"/>
    </row>
    <row r="928" spans="1:214" s="299" customFormat="1" ht="15" customHeight="1">
      <c r="A928" s="240"/>
      <c r="B928" s="241"/>
      <c r="C928" s="241"/>
      <c r="D928" s="241"/>
      <c r="E928" s="241"/>
      <c r="F928" s="241"/>
      <c r="G928" s="241"/>
      <c r="H928" s="241"/>
      <c r="I928" s="241"/>
      <c r="J928" s="241"/>
      <c r="K928" s="241"/>
      <c r="L928" s="241"/>
      <c r="M928" s="241"/>
      <c r="N928" s="241"/>
      <c r="O928" s="241"/>
      <c r="P928" s="241"/>
      <c r="Q928" s="241"/>
      <c r="R928" s="241"/>
      <c r="S928" s="241"/>
      <c r="T928" s="241"/>
      <c r="U928" s="241" t="s">
        <v>1105</v>
      </c>
      <c r="V928" s="241"/>
      <c r="W928" s="241"/>
      <c r="X928" s="241"/>
      <c r="Y928" s="241"/>
      <c r="Z928" s="241"/>
      <c r="AA928" s="241"/>
      <c r="AB928" s="241"/>
      <c r="AC928" s="241" t="s">
        <v>309</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c r="DV928" s="241"/>
      <c r="DW928" s="241"/>
      <c r="DX928" s="241"/>
      <c r="DY928" s="241"/>
      <c r="DZ928" s="241"/>
      <c r="EA928" s="241"/>
      <c r="EB928" s="241"/>
      <c r="EC928" s="241"/>
      <c r="ED928" s="241"/>
      <c r="EE928" s="241"/>
      <c r="EF928" s="241"/>
      <c r="EG928" s="241"/>
      <c r="EH928" s="241"/>
      <c r="EI928" s="241"/>
      <c r="EJ928" s="241"/>
      <c r="EK928" s="241"/>
      <c r="EL928" s="241"/>
      <c r="EM928" s="241"/>
      <c r="EN928" s="241"/>
      <c r="EO928" s="241"/>
      <c r="EP928" s="241"/>
      <c r="EQ928" s="241"/>
      <c r="ER928" s="241"/>
      <c r="ES928" s="241"/>
      <c r="ET928" s="241"/>
      <c r="EU928" s="241"/>
      <c r="EV928" s="241"/>
      <c r="EW928" s="241"/>
      <c r="EX928" s="241"/>
      <c r="EY928" s="241"/>
      <c r="EZ928" s="241"/>
      <c r="FA928" s="241"/>
      <c r="FB928" s="241"/>
      <c r="FC928" s="241"/>
      <c r="FD928" s="241"/>
      <c r="FE928" s="241"/>
      <c r="FF928" s="241"/>
      <c r="FG928" s="241"/>
      <c r="FH928" s="241"/>
      <c r="FI928" s="241"/>
      <c r="FJ928" s="241"/>
      <c r="FK928" s="241"/>
      <c r="FL928" s="241"/>
      <c r="FM928" s="241"/>
      <c r="FN928" s="241"/>
      <c r="FO928" s="241"/>
      <c r="FP928" s="241"/>
      <c r="FQ928" s="241"/>
      <c r="FR928" s="241"/>
      <c r="FS928" s="241"/>
      <c r="FT928" s="241"/>
      <c r="FU928" s="241"/>
      <c r="FV928" s="241"/>
      <c r="FW928" s="241"/>
      <c r="FX928" s="241"/>
      <c r="FY928" s="241"/>
      <c r="FZ928" s="241"/>
      <c r="GA928" s="241"/>
      <c r="GB928" s="241"/>
      <c r="GC928" s="241"/>
      <c r="GD928" s="241"/>
      <c r="GE928" s="241"/>
      <c r="GF928" s="241"/>
      <c r="GG928" s="241"/>
      <c r="GH928" s="241"/>
      <c r="GI928" s="241"/>
      <c r="GJ928" s="241"/>
      <c r="GK928" s="241"/>
      <c r="GL928" s="241"/>
      <c r="GM928" s="241"/>
      <c r="GN928" s="241"/>
      <c r="GO928" s="241"/>
      <c r="GP928" s="241"/>
      <c r="GQ928" s="241"/>
      <c r="GR928" s="241"/>
      <c r="GS928" s="241"/>
      <c r="GT928" s="241"/>
      <c r="GU928" s="241"/>
      <c r="GV928" s="241"/>
      <c r="GW928" s="241"/>
      <c r="GX928" s="241"/>
      <c r="GY928" s="241"/>
      <c r="GZ928" s="241"/>
      <c r="HA928" s="241"/>
      <c r="HB928" s="241"/>
      <c r="HC928" s="241"/>
      <c r="HD928" s="241"/>
      <c r="HE928" s="241"/>
      <c r="HF928" s="241"/>
    </row>
    <row r="929" spans="1:214" s="299" customFormat="1" ht="15" customHeight="1">
      <c r="A929" s="240"/>
      <c r="B929" s="241"/>
      <c r="C929" s="241"/>
      <c r="D929" s="241"/>
      <c r="E929" s="241"/>
      <c r="F929" s="241"/>
      <c r="G929" s="241"/>
      <c r="H929" s="241"/>
      <c r="I929" s="241"/>
      <c r="J929" s="241"/>
      <c r="K929" s="241"/>
      <c r="L929" s="241"/>
      <c r="M929" s="241"/>
      <c r="N929" s="241"/>
      <c r="O929" s="241"/>
      <c r="P929" s="241"/>
      <c r="Q929" s="241"/>
      <c r="R929" s="241"/>
      <c r="S929" s="241"/>
      <c r="T929" s="241"/>
      <c r="U929" s="241" t="s">
        <v>1106</v>
      </c>
      <c r="V929" s="241"/>
      <c r="W929" s="241"/>
      <c r="X929" s="241"/>
      <c r="Y929" s="241"/>
      <c r="Z929" s="241"/>
      <c r="AA929" s="241"/>
      <c r="AB929" s="241"/>
      <c r="AC929" s="241" t="s">
        <v>313</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c r="DV929" s="241"/>
      <c r="DW929" s="241"/>
      <c r="DX929" s="241"/>
      <c r="DY929" s="241"/>
      <c r="DZ929" s="241"/>
      <c r="EA929" s="241"/>
      <c r="EB929" s="241"/>
      <c r="EC929" s="241"/>
      <c r="ED929" s="241"/>
      <c r="EE929" s="241"/>
      <c r="EF929" s="241"/>
      <c r="EG929" s="241"/>
      <c r="EH929" s="241"/>
      <c r="EI929" s="241"/>
      <c r="EJ929" s="241"/>
      <c r="EK929" s="241"/>
      <c r="EL929" s="241"/>
      <c r="EM929" s="241"/>
      <c r="EN929" s="241"/>
      <c r="EO929" s="241"/>
      <c r="EP929" s="241"/>
      <c r="EQ929" s="241"/>
      <c r="ER929" s="241"/>
      <c r="ES929" s="241"/>
      <c r="ET929" s="241"/>
      <c r="EU929" s="241"/>
      <c r="EV929" s="241"/>
      <c r="EW929" s="241"/>
      <c r="EX929" s="241"/>
      <c r="EY929" s="241"/>
      <c r="EZ929" s="241"/>
      <c r="FA929" s="241"/>
      <c r="FB929" s="241"/>
      <c r="FC929" s="241"/>
      <c r="FD929" s="241"/>
      <c r="FE929" s="241"/>
      <c r="FF929" s="241"/>
      <c r="FG929" s="241"/>
      <c r="FH929" s="241"/>
      <c r="FI929" s="241"/>
      <c r="FJ929" s="241"/>
      <c r="FK929" s="241"/>
      <c r="FL929" s="241"/>
      <c r="FM929" s="241"/>
      <c r="FN929" s="241"/>
      <c r="FO929" s="241"/>
      <c r="FP929" s="241"/>
      <c r="FQ929" s="241"/>
      <c r="FR929" s="241"/>
      <c r="FS929" s="241"/>
      <c r="FT929" s="241"/>
      <c r="FU929" s="241"/>
      <c r="FV929" s="241"/>
      <c r="FW929" s="241"/>
      <c r="FX929" s="241"/>
      <c r="FY929" s="241"/>
      <c r="FZ929" s="241"/>
      <c r="GA929" s="241"/>
      <c r="GB929" s="241"/>
      <c r="GC929" s="241"/>
      <c r="GD929" s="241"/>
      <c r="GE929" s="241"/>
      <c r="GF929" s="241"/>
      <c r="GG929" s="241"/>
      <c r="GH929" s="241"/>
      <c r="GI929" s="241"/>
      <c r="GJ929" s="241"/>
      <c r="GK929" s="241"/>
      <c r="GL929" s="241"/>
      <c r="GM929" s="241"/>
      <c r="GN929" s="241"/>
      <c r="GO929" s="241"/>
      <c r="GP929" s="241"/>
      <c r="GQ929" s="241"/>
      <c r="GR929" s="241"/>
      <c r="GS929" s="241"/>
      <c r="GT929" s="241"/>
      <c r="GU929" s="241"/>
      <c r="GV929" s="241"/>
      <c r="GW929" s="241"/>
      <c r="GX929" s="241"/>
      <c r="GY929" s="241"/>
      <c r="GZ929" s="241"/>
      <c r="HA929" s="241"/>
      <c r="HB929" s="241"/>
      <c r="HC929" s="241"/>
      <c r="HD929" s="241"/>
      <c r="HE929" s="241"/>
      <c r="HF929" s="241"/>
    </row>
    <row r="930" spans="1:214" s="299" customFormat="1" ht="15" customHeight="1">
      <c r="A930" s="240"/>
      <c r="B930" s="241"/>
      <c r="C930" s="241"/>
      <c r="D930" s="241"/>
      <c r="E930" s="241"/>
      <c r="F930" s="241"/>
      <c r="G930" s="241"/>
      <c r="H930" s="241"/>
      <c r="I930" s="241"/>
      <c r="J930" s="241"/>
      <c r="K930" s="241"/>
      <c r="L930" s="241"/>
      <c r="M930" s="241"/>
      <c r="N930" s="241"/>
      <c r="O930" s="241"/>
      <c r="P930" s="241"/>
      <c r="Q930" s="241"/>
      <c r="R930" s="241"/>
      <c r="S930" s="241"/>
      <c r="T930" s="241"/>
      <c r="U930" s="241" t="s">
        <v>1107</v>
      </c>
      <c r="V930" s="241"/>
      <c r="W930" s="241"/>
      <c r="X930" s="241"/>
      <c r="Y930" s="241"/>
      <c r="Z930" s="241"/>
      <c r="AA930" s="241"/>
      <c r="AB930" s="241"/>
      <c r="AC930" s="241" t="s">
        <v>325</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c r="DV930" s="241"/>
      <c r="DW930" s="241"/>
      <c r="DX930" s="241"/>
      <c r="DY930" s="241"/>
      <c r="DZ930" s="241"/>
      <c r="EA930" s="241"/>
      <c r="EB930" s="241"/>
      <c r="EC930" s="241"/>
      <c r="ED930" s="241"/>
      <c r="EE930" s="241"/>
      <c r="EF930" s="241"/>
      <c r="EG930" s="241"/>
      <c r="EH930" s="241"/>
      <c r="EI930" s="241"/>
      <c r="EJ930" s="241"/>
      <c r="EK930" s="241"/>
      <c r="EL930" s="241"/>
      <c r="EM930" s="241"/>
      <c r="EN930" s="241"/>
      <c r="EO930" s="241"/>
      <c r="EP930" s="241"/>
      <c r="EQ930" s="241"/>
      <c r="ER930" s="241"/>
      <c r="ES930" s="241"/>
      <c r="ET930" s="241"/>
      <c r="EU930" s="241"/>
      <c r="EV930" s="241"/>
      <c r="EW930" s="241"/>
      <c r="EX930" s="241"/>
      <c r="EY930" s="241"/>
      <c r="EZ930" s="241"/>
      <c r="FA930" s="241"/>
      <c r="FB930" s="241"/>
      <c r="FC930" s="241"/>
      <c r="FD930" s="241"/>
      <c r="FE930" s="241"/>
      <c r="FF930" s="241"/>
      <c r="FG930" s="241"/>
      <c r="FH930" s="241"/>
      <c r="FI930" s="241"/>
      <c r="FJ930" s="241"/>
      <c r="FK930" s="241"/>
      <c r="FL930" s="241"/>
      <c r="FM930" s="241"/>
      <c r="FN930" s="241"/>
      <c r="FO930" s="241"/>
      <c r="FP930" s="241"/>
      <c r="FQ930" s="241"/>
      <c r="FR930" s="241"/>
      <c r="FS930" s="241"/>
      <c r="FT930" s="241"/>
      <c r="FU930" s="241"/>
      <c r="FV930" s="241"/>
      <c r="FW930" s="241"/>
      <c r="FX930" s="241"/>
      <c r="FY930" s="241"/>
      <c r="FZ930" s="241"/>
      <c r="GA930" s="241"/>
      <c r="GB930" s="241"/>
      <c r="GC930" s="241"/>
      <c r="GD930" s="241"/>
      <c r="GE930" s="241"/>
      <c r="GF930" s="241"/>
      <c r="GG930" s="241"/>
      <c r="GH930" s="241"/>
      <c r="GI930" s="241"/>
      <c r="GJ930" s="241"/>
      <c r="GK930" s="241"/>
      <c r="GL930" s="241"/>
      <c r="GM930" s="241"/>
      <c r="GN930" s="241"/>
      <c r="GO930" s="241"/>
      <c r="GP930" s="241"/>
      <c r="GQ930" s="241"/>
      <c r="GR930" s="241"/>
      <c r="GS930" s="241"/>
      <c r="GT930" s="241"/>
      <c r="GU930" s="241"/>
      <c r="GV930" s="241"/>
      <c r="GW930" s="241"/>
      <c r="GX930" s="241"/>
      <c r="GY930" s="241"/>
      <c r="GZ930" s="241"/>
      <c r="HA930" s="241"/>
      <c r="HB930" s="241"/>
      <c r="HC930" s="241"/>
      <c r="HD930" s="241"/>
      <c r="HE930" s="241"/>
      <c r="HF930" s="241"/>
    </row>
    <row r="931" spans="1:214" s="299" customFormat="1" ht="15" customHeight="1">
      <c r="A931" s="240"/>
      <c r="B931" s="241"/>
      <c r="C931" s="241"/>
      <c r="D931" s="241"/>
      <c r="E931" s="241"/>
      <c r="F931" s="241"/>
      <c r="G931" s="241"/>
      <c r="H931" s="241"/>
      <c r="I931" s="241"/>
      <c r="J931" s="241"/>
      <c r="K931" s="241"/>
      <c r="L931" s="241"/>
      <c r="M931" s="241"/>
      <c r="N931" s="241"/>
      <c r="O931" s="241"/>
      <c r="P931" s="241"/>
      <c r="Q931" s="241"/>
      <c r="R931" s="241"/>
      <c r="S931" s="241"/>
      <c r="T931" s="241"/>
      <c r="U931" s="241" t="s">
        <v>1108</v>
      </c>
      <c r="V931" s="241"/>
      <c r="W931" s="241"/>
      <c r="X931" s="241"/>
      <c r="Y931" s="241"/>
      <c r="Z931" s="241"/>
      <c r="AA931" s="241"/>
      <c r="AB931" s="241"/>
      <c r="AC931" s="241" t="s">
        <v>325</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c r="DV931" s="241"/>
      <c r="DW931" s="241"/>
      <c r="DX931" s="241"/>
      <c r="DY931" s="241"/>
      <c r="DZ931" s="241"/>
      <c r="EA931" s="241"/>
      <c r="EB931" s="241"/>
      <c r="EC931" s="241"/>
      <c r="ED931" s="241"/>
      <c r="EE931" s="241"/>
      <c r="EF931" s="241"/>
      <c r="EG931" s="241"/>
      <c r="EH931" s="241"/>
      <c r="EI931" s="241"/>
      <c r="EJ931" s="241"/>
      <c r="EK931" s="241"/>
      <c r="EL931" s="241"/>
      <c r="EM931" s="241"/>
      <c r="EN931" s="241"/>
      <c r="EO931" s="241"/>
      <c r="EP931" s="241"/>
      <c r="EQ931" s="241"/>
      <c r="ER931" s="241"/>
      <c r="ES931" s="241"/>
      <c r="ET931" s="241"/>
      <c r="EU931" s="241"/>
      <c r="EV931" s="241"/>
      <c r="EW931" s="241"/>
      <c r="EX931" s="241"/>
      <c r="EY931" s="241"/>
      <c r="EZ931" s="241"/>
      <c r="FA931" s="241"/>
      <c r="FB931" s="241"/>
      <c r="FC931" s="241"/>
      <c r="FD931" s="241"/>
      <c r="FE931" s="241"/>
      <c r="FF931" s="241"/>
      <c r="FG931" s="241"/>
      <c r="FH931" s="241"/>
      <c r="FI931" s="241"/>
      <c r="FJ931" s="241"/>
      <c r="FK931" s="241"/>
      <c r="FL931" s="241"/>
      <c r="FM931" s="241"/>
      <c r="FN931" s="241"/>
      <c r="FO931" s="241"/>
      <c r="FP931" s="241"/>
      <c r="FQ931" s="241"/>
      <c r="FR931" s="241"/>
      <c r="FS931" s="241"/>
      <c r="FT931" s="241"/>
      <c r="FU931" s="241"/>
      <c r="FV931" s="241"/>
      <c r="FW931" s="241"/>
      <c r="FX931" s="241"/>
      <c r="FY931" s="241"/>
      <c r="FZ931" s="241"/>
      <c r="GA931" s="241"/>
      <c r="GB931" s="241"/>
      <c r="GC931" s="241"/>
      <c r="GD931" s="241"/>
      <c r="GE931" s="241"/>
      <c r="GF931" s="241"/>
      <c r="GG931" s="241"/>
      <c r="GH931" s="241"/>
      <c r="GI931" s="241"/>
      <c r="GJ931" s="241"/>
      <c r="GK931" s="241"/>
      <c r="GL931" s="241"/>
      <c r="GM931" s="241"/>
      <c r="GN931" s="241"/>
      <c r="GO931" s="241"/>
      <c r="GP931" s="241"/>
      <c r="GQ931" s="241"/>
      <c r="GR931" s="241"/>
      <c r="GS931" s="241"/>
      <c r="GT931" s="241"/>
      <c r="GU931" s="241"/>
      <c r="GV931" s="241"/>
      <c r="GW931" s="241"/>
      <c r="GX931" s="241"/>
      <c r="GY931" s="241"/>
      <c r="GZ931" s="241"/>
      <c r="HA931" s="241"/>
      <c r="HB931" s="241"/>
      <c r="HC931" s="241"/>
      <c r="HD931" s="241"/>
      <c r="HE931" s="241"/>
      <c r="HF931" s="241"/>
    </row>
    <row r="932" spans="1:214" s="299" customFormat="1" ht="15" customHeight="1">
      <c r="A932" s="240"/>
      <c r="B932" s="241"/>
      <c r="C932" s="241"/>
      <c r="D932" s="241"/>
      <c r="E932" s="241"/>
      <c r="F932" s="241"/>
      <c r="G932" s="241"/>
      <c r="H932" s="241"/>
      <c r="I932" s="241"/>
      <c r="J932" s="241"/>
      <c r="K932" s="241"/>
      <c r="L932" s="241"/>
      <c r="M932" s="241"/>
      <c r="N932" s="241"/>
      <c r="O932" s="241"/>
      <c r="P932" s="241"/>
      <c r="Q932" s="241"/>
      <c r="R932" s="241"/>
      <c r="S932" s="241"/>
      <c r="T932" s="241"/>
      <c r="U932" s="241" t="s">
        <v>1109</v>
      </c>
      <c r="V932" s="241"/>
      <c r="W932" s="241"/>
      <c r="X932" s="241"/>
      <c r="Y932" s="241"/>
      <c r="Z932" s="241"/>
      <c r="AA932" s="241"/>
      <c r="AB932" s="241"/>
      <c r="AC932" s="241" t="s">
        <v>313</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c r="DV932" s="241"/>
      <c r="DW932" s="241"/>
      <c r="DX932" s="241"/>
      <c r="DY932" s="241"/>
      <c r="DZ932" s="241"/>
      <c r="EA932" s="241"/>
      <c r="EB932" s="241"/>
      <c r="EC932" s="241"/>
      <c r="ED932" s="241"/>
      <c r="EE932" s="241"/>
      <c r="EF932" s="241"/>
      <c r="EG932" s="241"/>
      <c r="EH932" s="241"/>
      <c r="EI932" s="241"/>
      <c r="EJ932" s="241"/>
      <c r="EK932" s="241"/>
      <c r="EL932" s="241"/>
      <c r="EM932" s="241"/>
      <c r="EN932" s="241"/>
      <c r="EO932" s="241"/>
      <c r="EP932" s="241"/>
      <c r="EQ932" s="241"/>
      <c r="ER932" s="241"/>
      <c r="ES932" s="241"/>
      <c r="ET932" s="241"/>
      <c r="EU932" s="241"/>
      <c r="EV932" s="241"/>
      <c r="EW932" s="241"/>
      <c r="EX932" s="241"/>
      <c r="EY932" s="241"/>
      <c r="EZ932" s="241"/>
      <c r="FA932" s="241"/>
      <c r="FB932" s="241"/>
      <c r="FC932" s="241"/>
      <c r="FD932" s="241"/>
      <c r="FE932" s="241"/>
      <c r="FF932" s="241"/>
      <c r="FG932" s="241"/>
      <c r="FH932" s="241"/>
      <c r="FI932" s="241"/>
      <c r="FJ932" s="241"/>
      <c r="FK932" s="241"/>
      <c r="FL932" s="241"/>
      <c r="FM932" s="241"/>
      <c r="FN932" s="241"/>
      <c r="FO932" s="241"/>
      <c r="FP932" s="241"/>
      <c r="FQ932" s="241"/>
      <c r="FR932" s="241"/>
      <c r="FS932" s="241"/>
      <c r="FT932" s="241"/>
      <c r="FU932" s="241"/>
      <c r="FV932" s="241"/>
      <c r="FW932" s="241"/>
      <c r="FX932" s="241"/>
      <c r="FY932" s="241"/>
      <c r="FZ932" s="241"/>
      <c r="GA932" s="241"/>
      <c r="GB932" s="241"/>
      <c r="GC932" s="241"/>
      <c r="GD932" s="241"/>
      <c r="GE932" s="241"/>
      <c r="GF932" s="241"/>
      <c r="GG932" s="241"/>
      <c r="GH932" s="241"/>
      <c r="GI932" s="241"/>
      <c r="GJ932" s="241"/>
      <c r="GK932" s="241"/>
      <c r="GL932" s="241"/>
      <c r="GM932" s="241"/>
      <c r="GN932" s="241"/>
      <c r="GO932" s="241"/>
      <c r="GP932" s="241"/>
      <c r="GQ932" s="241"/>
      <c r="GR932" s="241"/>
      <c r="GS932" s="241"/>
      <c r="GT932" s="241"/>
      <c r="GU932" s="241"/>
      <c r="GV932" s="241"/>
      <c r="GW932" s="241"/>
      <c r="GX932" s="241"/>
      <c r="GY932" s="241"/>
      <c r="GZ932" s="241"/>
      <c r="HA932" s="241"/>
      <c r="HB932" s="241"/>
      <c r="HC932" s="241"/>
      <c r="HD932" s="241"/>
      <c r="HE932" s="241"/>
      <c r="HF932" s="241"/>
    </row>
    <row r="933" spans="1:214" s="299" customFormat="1" ht="15" customHeight="1">
      <c r="A933" s="240"/>
      <c r="B933" s="241"/>
      <c r="C933" s="241"/>
      <c r="D933" s="241"/>
      <c r="E933" s="241"/>
      <c r="F933" s="241"/>
      <c r="G933" s="241"/>
      <c r="H933" s="241"/>
      <c r="I933" s="241"/>
      <c r="J933" s="241"/>
      <c r="K933" s="241"/>
      <c r="L933" s="241"/>
      <c r="M933" s="241"/>
      <c r="N933" s="241"/>
      <c r="O933" s="241"/>
      <c r="P933" s="241"/>
      <c r="Q933" s="241"/>
      <c r="R933" s="241"/>
      <c r="S933" s="241"/>
      <c r="T933" s="241"/>
      <c r="U933" s="241" t="s">
        <v>1110</v>
      </c>
      <c r="V933" s="241"/>
      <c r="W933" s="241"/>
      <c r="X933" s="241"/>
      <c r="Y933" s="241"/>
      <c r="Z933" s="241"/>
      <c r="AA933" s="241"/>
      <c r="AB933" s="241"/>
      <c r="AC933" s="241" t="s">
        <v>325</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c r="DV933" s="241"/>
      <c r="DW933" s="241"/>
      <c r="DX933" s="241"/>
      <c r="DY933" s="241"/>
      <c r="DZ933" s="241"/>
      <c r="EA933" s="241"/>
      <c r="EB933" s="241"/>
      <c r="EC933" s="241"/>
      <c r="ED933" s="241"/>
      <c r="EE933" s="241"/>
      <c r="EF933" s="241"/>
      <c r="EG933" s="241"/>
      <c r="EH933" s="241"/>
      <c r="EI933" s="241"/>
      <c r="EJ933" s="241"/>
      <c r="EK933" s="241"/>
      <c r="EL933" s="241"/>
      <c r="EM933" s="241"/>
      <c r="EN933" s="241"/>
      <c r="EO933" s="241"/>
      <c r="EP933" s="241"/>
      <c r="EQ933" s="241"/>
      <c r="ER933" s="241"/>
      <c r="ES933" s="241"/>
      <c r="ET933" s="241"/>
      <c r="EU933" s="241"/>
      <c r="EV933" s="241"/>
      <c r="EW933" s="241"/>
      <c r="EX933" s="241"/>
      <c r="EY933" s="241"/>
      <c r="EZ933" s="241"/>
      <c r="FA933" s="241"/>
      <c r="FB933" s="241"/>
      <c r="FC933" s="241"/>
      <c r="FD933" s="241"/>
      <c r="FE933" s="241"/>
      <c r="FF933" s="241"/>
      <c r="FG933" s="241"/>
      <c r="FH933" s="241"/>
      <c r="FI933" s="241"/>
      <c r="FJ933" s="241"/>
      <c r="FK933" s="241"/>
      <c r="FL933" s="241"/>
      <c r="FM933" s="241"/>
      <c r="FN933" s="241"/>
      <c r="FO933" s="241"/>
      <c r="FP933" s="241"/>
      <c r="FQ933" s="241"/>
      <c r="FR933" s="241"/>
      <c r="FS933" s="241"/>
      <c r="FT933" s="241"/>
      <c r="FU933" s="241"/>
      <c r="FV933" s="241"/>
      <c r="FW933" s="241"/>
      <c r="FX933" s="241"/>
      <c r="FY933" s="241"/>
      <c r="FZ933" s="241"/>
      <c r="GA933" s="241"/>
      <c r="GB933" s="241"/>
      <c r="GC933" s="241"/>
      <c r="GD933" s="241"/>
      <c r="GE933" s="241"/>
      <c r="GF933" s="241"/>
      <c r="GG933" s="241"/>
      <c r="GH933" s="241"/>
      <c r="GI933" s="241"/>
      <c r="GJ933" s="241"/>
      <c r="GK933" s="241"/>
      <c r="GL933" s="241"/>
      <c r="GM933" s="241"/>
      <c r="GN933" s="241"/>
      <c r="GO933" s="241"/>
      <c r="GP933" s="241"/>
      <c r="GQ933" s="241"/>
      <c r="GR933" s="241"/>
      <c r="GS933" s="241"/>
      <c r="GT933" s="241"/>
      <c r="GU933" s="241"/>
      <c r="GV933" s="241"/>
      <c r="GW933" s="241"/>
      <c r="GX933" s="241"/>
      <c r="GY933" s="241"/>
      <c r="GZ933" s="241"/>
      <c r="HA933" s="241"/>
      <c r="HB933" s="241"/>
      <c r="HC933" s="241"/>
      <c r="HD933" s="241"/>
      <c r="HE933" s="241"/>
      <c r="HF933" s="241"/>
    </row>
    <row r="934" spans="1:214" s="299" customFormat="1" ht="15" customHeight="1">
      <c r="A934" s="240"/>
      <c r="B934" s="241"/>
      <c r="C934" s="241"/>
      <c r="D934" s="241"/>
      <c r="E934" s="241"/>
      <c r="F934" s="241"/>
      <c r="G934" s="241"/>
      <c r="H934" s="241"/>
      <c r="I934" s="241"/>
      <c r="J934" s="241"/>
      <c r="K934" s="241"/>
      <c r="L934" s="241"/>
      <c r="M934" s="241"/>
      <c r="N934" s="241"/>
      <c r="O934" s="241"/>
      <c r="P934" s="241"/>
      <c r="Q934" s="241"/>
      <c r="R934" s="241"/>
      <c r="S934" s="241"/>
      <c r="T934" s="241"/>
      <c r="U934" s="241" t="s">
        <v>1111</v>
      </c>
      <c r="V934" s="241"/>
      <c r="W934" s="241"/>
      <c r="X934" s="241"/>
      <c r="Y934" s="241"/>
      <c r="Z934" s="241"/>
      <c r="AA934" s="241"/>
      <c r="AB934" s="241"/>
      <c r="AC934" s="241" t="s">
        <v>350</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row>
    <row r="935" spans="1:214" s="299" customFormat="1" ht="15" customHeight="1">
      <c r="A935" s="240"/>
      <c r="B935" s="241"/>
      <c r="C935" s="241"/>
      <c r="D935" s="241"/>
      <c r="E935" s="241"/>
      <c r="F935" s="241"/>
      <c r="G935" s="241"/>
      <c r="H935" s="241"/>
      <c r="I935" s="241"/>
      <c r="J935" s="241"/>
      <c r="K935" s="241"/>
      <c r="L935" s="241"/>
      <c r="M935" s="241"/>
      <c r="N935" s="241"/>
      <c r="O935" s="241"/>
      <c r="P935" s="241"/>
      <c r="Q935" s="241"/>
      <c r="R935" s="241"/>
      <c r="S935" s="241"/>
      <c r="T935" s="241"/>
      <c r="U935" s="241" t="s">
        <v>1112</v>
      </c>
      <c r="V935" s="241"/>
      <c r="W935" s="241"/>
      <c r="X935" s="241"/>
      <c r="Y935" s="241"/>
      <c r="Z935" s="241"/>
      <c r="AA935" s="241"/>
      <c r="AB935" s="241"/>
      <c r="AC935" s="241" t="s">
        <v>325</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c r="DV935" s="241"/>
      <c r="DW935" s="241"/>
      <c r="DX935" s="241"/>
      <c r="DY935" s="241"/>
      <c r="DZ935" s="241"/>
      <c r="EA935" s="241"/>
      <c r="EB935" s="241"/>
      <c r="EC935" s="241"/>
      <c r="ED935" s="241"/>
      <c r="EE935" s="241"/>
      <c r="EF935" s="241"/>
      <c r="EG935" s="241"/>
      <c r="EH935" s="241"/>
      <c r="EI935" s="241"/>
      <c r="EJ935" s="241"/>
      <c r="EK935" s="241"/>
      <c r="EL935" s="241"/>
      <c r="EM935" s="241"/>
      <c r="EN935" s="241"/>
      <c r="EO935" s="241"/>
      <c r="EP935" s="241"/>
      <c r="EQ935" s="241"/>
      <c r="ER935" s="241"/>
      <c r="ES935" s="241"/>
      <c r="ET935" s="241"/>
      <c r="EU935" s="241"/>
      <c r="EV935" s="241"/>
      <c r="EW935" s="241"/>
      <c r="EX935" s="241"/>
      <c r="EY935" s="241"/>
      <c r="EZ935" s="241"/>
      <c r="FA935" s="241"/>
      <c r="FB935" s="241"/>
      <c r="FC935" s="241"/>
      <c r="FD935" s="241"/>
      <c r="FE935" s="241"/>
      <c r="FF935" s="241"/>
      <c r="FG935" s="241"/>
      <c r="FH935" s="241"/>
      <c r="FI935" s="241"/>
      <c r="FJ935" s="241"/>
      <c r="FK935" s="241"/>
      <c r="FL935" s="241"/>
      <c r="FM935" s="241"/>
      <c r="FN935" s="241"/>
      <c r="FO935" s="241"/>
      <c r="FP935" s="241"/>
      <c r="FQ935" s="241"/>
      <c r="FR935" s="241"/>
      <c r="FS935" s="241"/>
      <c r="FT935" s="241"/>
      <c r="FU935" s="241"/>
      <c r="FV935" s="241"/>
      <c r="FW935" s="241"/>
      <c r="FX935" s="241"/>
      <c r="FY935" s="241"/>
      <c r="FZ935" s="241"/>
      <c r="GA935" s="241"/>
      <c r="GB935" s="241"/>
      <c r="GC935" s="241"/>
      <c r="GD935" s="241"/>
      <c r="GE935" s="241"/>
      <c r="GF935" s="241"/>
      <c r="GG935" s="241"/>
      <c r="GH935" s="241"/>
      <c r="GI935" s="241"/>
      <c r="GJ935" s="241"/>
      <c r="GK935" s="241"/>
      <c r="GL935" s="241"/>
      <c r="GM935" s="241"/>
      <c r="GN935" s="241"/>
      <c r="GO935" s="241"/>
      <c r="GP935" s="241"/>
      <c r="GQ935" s="241"/>
      <c r="GR935" s="241"/>
      <c r="GS935" s="241"/>
      <c r="GT935" s="241"/>
      <c r="GU935" s="241"/>
      <c r="GV935" s="241"/>
      <c r="GW935" s="241"/>
      <c r="GX935" s="241"/>
      <c r="GY935" s="241"/>
      <c r="GZ935" s="241"/>
      <c r="HA935" s="241"/>
      <c r="HB935" s="241"/>
      <c r="HC935" s="241"/>
      <c r="HD935" s="241"/>
      <c r="HE935" s="241"/>
      <c r="HF935" s="241"/>
    </row>
    <row r="936" spans="1:214" s="299" customFormat="1" ht="15" customHeight="1">
      <c r="A936" s="240"/>
      <c r="B936" s="241"/>
      <c r="C936" s="241"/>
      <c r="D936" s="241"/>
      <c r="E936" s="241"/>
      <c r="F936" s="241"/>
      <c r="G936" s="241"/>
      <c r="H936" s="241"/>
      <c r="I936" s="241"/>
      <c r="J936" s="241"/>
      <c r="K936" s="241"/>
      <c r="L936" s="241"/>
      <c r="M936" s="241"/>
      <c r="N936" s="241"/>
      <c r="O936" s="241"/>
      <c r="P936" s="241"/>
      <c r="Q936" s="241"/>
      <c r="R936" s="241"/>
      <c r="S936" s="241"/>
      <c r="T936" s="241"/>
      <c r="U936" s="241" t="s">
        <v>1113</v>
      </c>
      <c r="V936" s="241"/>
      <c r="W936" s="241"/>
      <c r="X936" s="241"/>
      <c r="Y936" s="241"/>
      <c r="Z936" s="241"/>
      <c r="AA936" s="241"/>
      <c r="AB936" s="241"/>
      <c r="AC936" s="241" t="s">
        <v>316</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c r="DV936" s="241"/>
      <c r="DW936" s="241"/>
      <c r="DX936" s="241"/>
      <c r="DY936" s="241"/>
      <c r="DZ936" s="241"/>
      <c r="EA936" s="241"/>
      <c r="EB936" s="241"/>
      <c r="EC936" s="241"/>
      <c r="ED936" s="241"/>
      <c r="EE936" s="241"/>
      <c r="EF936" s="241"/>
      <c r="EG936" s="241"/>
      <c r="EH936" s="241"/>
      <c r="EI936" s="241"/>
      <c r="EJ936" s="241"/>
      <c r="EK936" s="241"/>
      <c r="EL936" s="241"/>
      <c r="EM936" s="241"/>
      <c r="EN936" s="241"/>
      <c r="EO936" s="241"/>
      <c r="EP936" s="241"/>
      <c r="EQ936" s="241"/>
      <c r="ER936" s="241"/>
      <c r="ES936" s="241"/>
      <c r="ET936" s="241"/>
      <c r="EU936" s="241"/>
      <c r="EV936" s="241"/>
      <c r="EW936" s="241"/>
      <c r="EX936" s="241"/>
      <c r="EY936" s="241"/>
      <c r="EZ936" s="241"/>
      <c r="FA936" s="241"/>
      <c r="FB936" s="241"/>
      <c r="FC936" s="241"/>
      <c r="FD936" s="241"/>
      <c r="FE936" s="241"/>
      <c r="FF936" s="241"/>
      <c r="FG936" s="241"/>
      <c r="FH936" s="241"/>
      <c r="FI936" s="241"/>
      <c r="FJ936" s="241"/>
      <c r="FK936" s="241"/>
      <c r="FL936" s="241"/>
      <c r="FM936" s="241"/>
      <c r="FN936" s="241"/>
      <c r="FO936" s="241"/>
      <c r="FP936" s="241"/>
      <c r="FQ936" s="241"/>
      <c r="FR936" s="241"/>
      <c r="FS936" s="241"/>
      <c r="FT936" s="241"/>
      <c r="FU936" s="241"/>
      <c r="FV936" s="241"/>
      <c r="FW936" s="241"/>
      <c r="FX936" s="241"/>
      <c r="FY936" s="241"/>
      <c r="FZ936" s="241"/>
      <c r="GA936" s="241"/>
      <c r="GB936" s="241"/>
      <c r="GC936" s="241"/>
      <c r="GD936" s="241"/>
      <c r="GE936" s="241"/>
      <c r="GF936" s="241"/>
      <c r="GG936" s="241"/>
      <c r="GH936" s="241"/>
      <c r="GI936" s="241"/>
      <c r="GJ936" s="241"/>
      <c r="GK936" s="241"/>
      <c r="GL936" s="241"/>
      <c r="GM936" s="241"/>
      <c r="GN936" s="241"/>
      <c r="GO936" s="241"/>
      <c r="GP936" s="241"/>
      <c r="GQ936" s="241"/>
      <c r="GR936" s="241"/>
      <c r="GS936" s="241"/>
      <c r="GT936" s="241"/>
      <c r="GU936" s="241"/>
      <c r="GV936" s="241"/>
      <c r="GW936" s="241"/>
      <c r="GX936" s="241"/>
      <c r="GY936" s="241"/>
      <c r="GZ936" s="241"/>
      <c r="HA936" s="241"/>
      <c r="HB936" s="241"/>
      <c r="HC936" s="241"/>
      <c r="HD936" s="241"/>
      <c r="HE936" s="241"/>
      <c r="HF936" s="241"/>
    </row>
    <row r="937" spans="1:214" s="299" customFormat="1" ht="15" customHeight="1">
      <c r="A937" s="240"/>
      <c r="B937" s="241"/>
      <c r="C937" s="241"/>
      <c r="D937" s="241"/>
      <c r="E937" s="241"/>
      <c r="F937" s="241"/>
      <c r="G937" s="241"/>
      <c r="H937" s="241"/>
      <c r="I937" s="241"/>
      <c r="J937" s="241"/>
      <c r="K937" s="241"/>
      <c r="L937" s="241"/>
      <c r="M937" s="241"/>
      <c r="N937" s="241"/>
      <c r="O937" s="241"/>
      <c r="P937" s="241"/>
      <c r="Q937" s="241"/>
      <c r="R937" s="241"/>
      <c r="S937" s="241"/>
      <c r="T937" s="241"/>
      <c r="U937" s="241" t="s">
        <v>1114</v>
      </c>
      <c r="V937" s="241"/>
      <c r="W937" s="241"/>
      <c r="X937" s="241"/>
      <c r="Y937" s="241"/>
      <c r="Z937" s="241"/>
      <c r="AA937" s="241"/>
      <c r="AB937" s="241"/>
      <c r="AC937" s="241" t="s">
        <v>309</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c r="DV937" s="241"/>
      <c r="DW937" s="241"/>
      <c r="DX937" s="241"/>
      <c r="DY937" s="241"/>
      <c r="DZ937" s="241"/>
      <c r="EA937" s="241"/>
      <c r="EB937" s="241"/>
      <c r="EC937" s="241"/>
      <c r="ED937" s="241"/>
      <c r="EE937" s="241"/>
      <c r="EF937" s="241"/>
      <c r="EG937" s="241"/>
      <c r="EH937" s="241"/>
      <c r="EI937" s="241"/>
      <c r="EJ937" s="241"/>
      <c r="EK937" s="241"/>
      <c r="EL937" s="241"/>
      <c r="EM937" s="241"/>
      <c r="EN937" s="241"/>
      <c r="EO937" s="241"/>
      <c r="EP937" s="241"/>
      <c r="EQ937" s="241"/>
      <c r="ER937" s="241"/>
      <c r="ES937" s="241"/>
      <c r="ET937" s="241"/>
      <c r="EU937" s="241"/>
      <c r="EV937" s="241"/>
      <c r="EW937" s="241"/>
      <c r="EX937" s="241"/>
      <c r="EY937" s="241"/>
      <c r="EZ937" s="241"/>
      <c r="FA937" s="241"/>
      <c r="FB937" s="241"/>
      <c r="FC937" s="241"/>
      <c r="FD937" s="241"/>
      <c r="FE937" s="241"/>
      <c r="FF937" s="241"/>
      <c r="FG937" s="241"/>
      <c r="FH937" s="241"/>
      <c r="FI937" s="241"/>
      <c r="FJ937" s="241"/>
      <c r="FK937" s="241"/>
      <c r="FL937" s="241"/>
      <c r="FM937" s="241"/>
      <c r="FN937" s="241"/>
      <c r="FO937" s="241"/>
      <c r="FP937" s="241"/>
      <c r="FQ937" s="241"/>
      <c r="FR937" s="241"/>
      <c r="FS937" s="241"/>
      <c r="FT937" s="241"/>
      <c r="FU937" s="241"/>
      <c r="FV937" s="241"/>
      <c r="FW937" s="241"/>
      <c r="FX937" s="241"/>
      <c r="FY937" s="241"/>
      <c r="FZ937" s="241"/>
      <c r="GA937" s="241"/>
      <c r="GB937" s="241"/>
      <c r="GC937" s="241"/>
      <c r="GD937" s="241"/>
      <c r="GE937" s="241"/>
      <c r="GF937" s="241"/>
      <c r="GG937" s="241"/>
      <c r="GH937" s="241"/>
      <c r="GI937" s="241"/>
      <c r="GJ937" s="241"/>
      <c r="GK937" s="241"/>
      <c r="GL937" s="241"/>
      <c r="GM937" s="241"/>
      <c r="GN937" s="241"/>
      <c r="GO937" s="241"/>
      <c r="GP937" s="241"/>
      <c r="GQ937" s="241"/>
      <c r="GR937" s="241"/>
      <c r="GS937" s="241"/>
      <c r="GT937" s="241"/>
      <c r="GU937" s="241"/>
      <c r="GV937" s="241"/>
      <c r="GW937" s="241"/>
      <c r="GX937" s="241"/>
      <c r="GY937" s="241"/>
      <c r="GZ937" s="241"/>
      <c r="HA937" s="241"/>
      <c r="HB937" s="241"/>
      <c r="HC937" s="241"/>
      <c r="HD937" s="241"/>
      <c r="HE937" s="241"/>
      <c r="HF937" s="241"/>
    </row>
    <row r="938" spans="1:214" s="299" customFormat="1" ht="15" customHeight="1">
      <c r="A938" s="240"/>
      <c r="B938" s="241"/>
      <c r="C938" s="241"/>
      <c r="D938" s="241"/>
      <c r="E938" s="241"/>
      <c r="F938" s="241"/>
      <c r="G938" s="241"/>
      <c r="H938" s="241"/>
      <c r="I938" s="241"/>
      <c r="J938" s="241"/>
      <c r="K938" s="241"/>
      <c r="L938" s="241"/>
      <c r="M938" s="241"/>
      <c r="N938" s="241"/>
      <c r="O938" s="241"/>
      <c r="P938" s="241"/>
      <c r="Q938" s="241"/>
      <c r="R938" s="241"/>
      <c r="S938" s="241"/>
      <c r="T938" s="241"/>
      <c r="U938" s="241" t="s">
        <v>1115</v>
      </c>
      <c r="V938" s="241"/>
      <c r="W938" s="241"/>
      <c r="X938" s="241"/>
      <c r="Y938" s="241"/>
      <c r="Z938" s="241"/>
      <c r="AA938" s="241"/>
      <c r="AB938" s="241"/>
      <c r="AC938" s="241" t="s">
        <v>322</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c r="DV938" s="241"/>
      <c r="DW938" s="241"/>
      <c r="DX938" s="241"/>
      <c r="DY938" s="241"/>
      <c r="DZ938" s="241"/>
      <c r="EA938" s="241"/>
      <c r="EB938" s="241"/>
      <c r="EC938" s="241"/>
      <c r="ED938" s="241"/>
      <c r="EE938" s="241"/>
      <c r="EF938" s="241"/>
      <c r="EG938" s="241"/>
      <c r="EH938" s="241"/>
      <c r="EI938" s="241"/>
      <c r="EJ938" s="241"/>
      <c r="EK938" s="241"/>
      <c r="EL938" s="241"/>
      <c r="EM938" s="241"/>
      <c r="EN938" s="241"/>
      <c r="EO938" s="241"/>
      <c r="EP938" s="241"/>
      <c r="EQ938" s="241"/>
      <c r="ER938" s="241"/>
      <c r="ES938" s="241"/>
      <c r="ET938" s="241"/>
      <c r="EU938" s="241"/>
      <c r="EV938" s="241"/>
      <c r="EW938" s="241"/>
      <c r="EX938" s="241"/>
      <c r="EY938" s="241"/>
      <c r="EZ938" s="241"/>
      <c r="FA938" s="241"/>
      <c r="FB938" s="241"/>
      <c r="FC938" s="241"/>
      <c r="FD938" s="241"/>
      <c r="FE938" s="241"/>
      <c r="FF938" s="241"/>
      <c r="FG938" s="241"/>
      <c r="FH938" s="241"/>
      <c r="FI938" s="241"/>
      <c r="FJ938" s="241"/>
      <c r="FK938" s="241"/>
      <c r="FL938" s="241"/>
      <c r="FM938" s="241"/>
      <c r="FN938" s="241"/>
      <c r="FO938" s="241"/>
      <c r="FP938" s="241"/>
      <c r="FQ938" s="241"/>
      <c r="FR938" s="241"/>
      <c r="FS938" s="241"/>
      <c r="FT938" s="241"/>
      <c r="FU938" s="241"/>
      <c r="FV938" s="241"/>
      <c r="FW938" s="241"/>
      <c r="FX938" s="241"/>
      <c r="FY938" s="241"/>
      <c r="FZ938" s="241"/>
      <c r="GA938" s="241"/>
      <c r="GB938" s="241"/>
      <c r="GC938" s="241"/>
      <c r="GD938" s="241"/>
      <c r="GE938" s="241"/>
      <c r="GF938" s="241"/>
      <c r="GG938" s="241"/>
      <c r="GH938" s="241"/>
      <c r="GI938" s="241"/>
      <c r="GJ938" s="241"/>
      <c r="GK938" s="241"/>
      <c r="GL938" s="241"/>
      <c r="GM938" s="241"/>
      <c r="GN938" s="241"/>
      <c r="GO938" s="241"/>
      <c r="GP938" s="241"/>
      <c r="GQ938" s="241"/>
      <c r="GR938" s="241"/>
      <c r="GS938" s="241"/>
      <c r="GT938" s="241"/>
      <c r="GU938" s="241"/>
      <c r="GV938" s="241"/>
      <c r="GW938" s="241"/>
      <c r="GX938" s="241"/>
      <c r="GY938" s="241"/>
      <c r="GZ938" s="241"/>
      <c r="HA938" s="241"/>
      <c r="HB938" s="241"/>
      <c r="HC938" s="241"/>
      <c r="HD938" s="241"/>
      <c r="HE938" s="241"/>
      <c r="HF938" s="241"/>
    </row>
    <row r="939" spans="1:214" s="299" customFormat="1" ht="15" customHeight="1">
      <c r="A939" s="240"/>
      <c r="B939" s="241"/>
      <c r="C939" s="241"/>
      <c r="D939" s="241"/>
      <c r="E939" s="241"/>
      <c r="F939" s="241"/>
      <c r="G939" s="241"/>
      <c r="H939" s="241"/>
      <c r="I939" s="241"/>
      <c r="J939" s="241"/>
      <c r="K939" s="241"/>
      <c r="L939" s="241"/>
      <c r="M939" s="241"/>
      <c r="N939" s="241"/>
      <c r="O939" s="241"/>
      <c r="P939" s="241"/>
      <c r="Q939" s="241"/>
      <c r="R939" s="241"/>
      <c r="S939" s="241"/>
      <c r="T939" s="241"/>
      <c r="U939" s="241" t="s">
        <v>1116</v>
      </c>
      <c r="V939" s="241"/>
      <c r="W939" s="241"/>
      <c r="X939" s="241"/>
      <c r="Y939" s="241"/>
      <c r="Z939" s="241"/>
      <c r="AA939" s="241"/>
      <c r="AB939" s="241"/>
      <c r="AC939" s="241" t="s">
        <v>325</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c r="DV939" s="241"/>
      <c r="DW939" s="241"/>
      <c r="DX939" s="241"/>
      <c r="DY939" s="241"/>
      <c r="DZ939" s="241"/>
      <c r="EA939" s="241"/>
      <c r="EB939" s="241"/>
      <c r="EC939" s="241"/>
      <c r="ED939" s="241"/>
      <c r="EE939" s="241"/>
      <c r="EF939" s="241"/>
      <c r="EG939" s="241"/>
      <c r="EH939" s="241"/>
      <c r="EI939" s="241"/>
      <c r="EJ939" s="241"/>
      <c r="EK939" s="241"/>
      <c r="EL939" s="241"/>
      <c r="EM939" s="241"/>
      <c r="EN939" s="241"/>
      <c r="EO939" s="241"/>
      <c r="EP939" s="241"/>
      <c r="EQ939" s="241"/>
      <c r="ER939" s="241"/>
      <c r="ES939" s="241"/>
      <c r="ET939" s="241"/>
      <c r="EU939" s="241"/>
      <c r="EV939" s="241"/>
      <c r="EW939" s="241"/>
      <c r="EX939" s="241"/>
      <c r="EY939" s="241"/>
      <c r="EZ939" s="241"/>
      <c r="FA939" s="241"/>
      <c r="FB939" s="241"/>
      <c r="FC939" s="241"/>
      <c r="FD939" s="241"/>
      <c r="FE939" s="241"/>
      <c r="FF939" s="241"/>
      <c r="FG939" s="241"/>
      <c r="FH939" s="241"/>
      <c r="FI939" s="241"/>
      <c r="FJ939" s="241"/>
      <c r="FK939" s="241"/>
      <c r="FL939" s="241"/>
      <c r="FM939" s="241"/>
      <c r="FN939" s="241"/>
      <c r="FO939" s="241"/>
      <c r="FP939" s="241"/>
      <c r="FQ939" s="241"/>
      <c r="FR939" s="241"/>
      <c r="FS939" s="241"/>
      <c r="FT939" s="241"/>
      <c r="FU939" s="241"/>
      <c r="FV939" s="241"/>
      <c r="FW939" s="241"/>
      <c r="FX939" s="241"/>
      <c r="FY939" s="241"/>
      <c r="FZ939" s="241"/>
      <c r="GA939" s="241"/>
      <c r="GB939" s="241"/>
      <c r="GC939" s="241"/>
      <c r="GD939" s="241"/>
      <c r="GE939" s="241"/>
      <c r="GF939" s="241"/>
      <c r="GG939" s="241"/>
      <c r="GH939" s="241"/>
      <c r="GI939" s="241"/>
      <c r="GJ939" s="241"/>
      <c r="GK939" s="241"/>
      <c r="GL939" s="241"/>
      <c r="GM939" s="241"/>
      <c r="GN939" s="241"/>
      <c r="GO939" s="241"/>
      <c r="GP939" s="241"/>
      <c r="GQ939" s="241"/>
      <c r="GR939" s="241"/>
      <c r="GS939" s="241"/>
      <c r="GT939" s="241"/>
      <c r="GU939" s="241"/>
      <c r="GV939" s="241"/>
      <c r="GW939" s="241"/>
      <c r="GX939" s="241"/>
      <c r="GY939" s="241"/>
      <c r="GZ939" s="241"/>
      <c r="HA939" s="241"/>
      <c r="HB939" s="241"/>
      <c r="HC939" s="241"/>
      <c r="HD939" s="241"/>
      <c r="HE939" s="241"/>
      <c r="HF939" s="241"/>
    </row>
    <row r="940" spans="1:214" s="299" customFormat="1" ht="15" customHeight="1">
      <c r="A940" s="240"/>
      <c r="B940" s="241"/>
      <c r="C940" s="241"/>
      <c r="D940" s="241"/>
      <c r="E940" s="241"/>
      <c r="F940" s="241"/>
      <c r="G940" s="241"/>
      <c r="H940" s="241"/>
      <c r="I940" s="241"/>
      <c r="J940" s="241"/>
      <c r="K940" s="241"/>
      <c r="L940" s="241"/>
      <c r="M940" s="241"/>
      <c r="N940" s="241"/>
      <c r="O940" s="241"/>
      <c r="P940" s="241"/>
      <c r="Q940" s="241"/>
      <c r="R940" s="241"/>
      <c r="S940" s="241"/>
      <c r="T940" s="241"/>
      <c r="U940" s="241" t="s">
        <v>1117</v>
      </c>
      <c r="V940" s="241"/>
      <c r="W940" s="241"/>
      <c r="X940" s="241"/>
      <c r="Y940" s="241"/>
      <c r="Z940" s="241"/>
      <c r="AA940" s="241"/>
      <c r="AB940" s="241"/>
      <c r="AC940" s="241" t="s">
        <v>386</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c r="DV940" s="241"/>
      <c r="DW940" s="241"/>
      <c r="DX940" s="241"/>
      <c r="DY940" s="241"/>
      <c r="DZ940" s="241"/>
      <c r="EA940" s="241"/>
      <c r="EB940" s="241"/>
      <c r="EC940" s="241"/>
      <c r="ED940" s="241"/>
      <c r="EE940" s="241"/>
      <c r="EF940" s="241"/>
      <c r="EG940" s="241"/>
      <c r="EH940" s="241"/>
      <c r="EI940" s="241"/>
      <c r="EJ940" s="241"/>
      <c r="EK940" s="241"/>
      <c r="EL940" s="241"/>
      <c r="EM940" s="241"/>
      <c r="EN940" s="241"/>
      <c r="EO940" s="241"/>
      <c r="EP940" s="241"/>
      <c r="EQ940" s="241"/>
      <c r="ER940" s="241"/>
      <c r="ES940" s="241"/>
      <c r="ET940" s="241"/>
      <c r="EU940" s="241"/>
      <c r="EV940" s="241"/>
      <c r="EW940" s="241"/>
      <c r="EX940" s="241"/>
      <c r="EY940" s="241"/>
      <c r="EZ940" s="241"/>
      <c r="FA940" s="241"/>
      <c r="FB940" s="241"/>
      <c r="FC940" s="241"/>
      <c r="FD940" s="241"/>
      <c r="FE940" s="241"/>
      <c r="FF940" s="241"/>
      <c r="FG940" s="241"/>
      <c r="FH940" s="241"/>
      <c r="FI940" s="241"/>
      <c r="FJ940" s="241"/>
      <c r="FK940" s="241"/>
      <c r="FL940" s="241"/>
      <c r="FM940" s="241"/>
      <c r="FN940" s="241"/>
      <c r="FO940" s="241"/>
      <c r="FP940" s="241"/>
      <c r="FQ940" s="241"/>
      <c r="FR940" s="241"/>
      <c r="FS940" s="241"/>
      <c r="FT940" s="241"/>
      <c r="FU940" s="241"/>
      <c r="FV940" s="241"/>
      <c r="FW940" s="241"/>
      <c r="FX940" s="241"/>
      <c r="FY940" s="241"/>
      <c r="FZ940" s="241"/>
      <c r="GA940" s="241"/>
      <c r="GB940" s="241"/>
      <c r="GC940" s="241"/>
      <c r="GD940" s="241"/>
      <c r="GE940" s="241"/>
      <c r="GF940" s="241"/>
      <c r="GG940" s="241"/>
      <c r="GH940" s="241"/>
      <c r="GI940" s="241"/>
      <c r="GJ940" s="241"/>
      <c r="GK940" s="241"/>
      <c r="GL940" s="241"/>
      <c r="GM940" s="241"/>
      <c r="GN940" s="241"/>
      <c r="GO940" s="241"/>
      <c r="GP940" s="241"/>
      <c r="GQ940" s="241"/>
      <c r="GR940" s="241"/>
      <c r="GS940" s="241"/>
      <c r="GT940" s="241"/>
      <c r="GU940" s="241"/>
      <c r="GV940" s="241"/>
      <c r="GW940" s="241"/>
      <c r="GX940" s="241"/>
      <c r="GY940" s="241"/>
      <c r="GZ940" s="241"/>
      <c r="HA940" s="241"/>
      <c r="HB940" s="241"/>
      <c r="HC940" s="241"/>
      <c r="HD940" s="241"/>
      <c r="HE940" s="241"/>
      <c r="HF940" s="241"/>
    </row>
    <row r="941" spans="1:214" s="299" customFormat="1" ht="15" customHeight="1">
      <c r="A941" s="240"/>
      <c r="B941" s="241"/>
      <c r="C941" s="241"/>
      <c r="D941" s="241"/>
      <c r="E941" s="241"/>
      <c r="F941" s="241"/>
      <c r="G941" s="241"/>
      <c r="H941" s="241"/>
      <c r="I941" s="241"/>
      <c r="J941" s="241"/>
      <c r="K941" s="241"/>
      <c r="L941" s="241"/>
      <c r="M941" s="241"/>
      <c r="N941" s="241"/>
      <c r="O941" s="241"/>
      <c r="P941" s="241"/>
      <c r="Q941" s="241"/>
      <c r="R941" s="241"/>
      <c r="S941" s="241"/>
      <c r="T941" s="241"/>
      <c r="U941" s="241" t="s">
        <v>1118</v>
      </c>
      <c r="V941" s="241"/>
      <c r="W941" s="241"/>
      <c r="X941" s="241"/>
      <c r="Y941" s="241"/>
      <c r="Z941" s="241"/>
      <c r="AA941" s="241"/>
      <c r="AB941" s="241"/>
      <c r="AC941" s="241" t="s">
        <v>316</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c r="DV941" s="241"/>
      <c r="DW941" s="241"/>
      <c r="DX941" s="241"/>
      <c r="DY941" s="241"/>
      <c r="DZ941" s="241"/>
      <c r="EA941" s="241"/>
      <c r="EB941" s="241"/>
      <c r="EC941" s="241"/>
      <c r="ED941" s="241"/>
      <c r="EE941" s="241"/>
      <c r="EF941" s="241"/>
      <c r="EG941" s="241"/>
      <c r="EH941" s="241"/>
      <c r="EI941" s="241"/>
      <c r="EJ941" s="241"/>
      <c r="EK941" s="241"/>
      <c r="EL941" s="241"/>
      <c r="EM941" s="241"/>
      <c r="EN941" s="241"/>
      <c r="EO941" s="241"/>
      <c r="EP941" s="241"/>
      <c r="EQ941" s="241"/>
      <c r="ER941" s="241"/>
      <c r="ES941" s="241"/>
      <c r="ET941" s="241"/>
      <c r="EU941" s="241"/>
      <c r="EV941" s="241"/>
      <c r="EW941" s="241"/>
      <c r="EX941" s="241"/>
      <c r="EY941" s="241"/>
      <c r="EZ941" s="241"/>
      <c r="FA941" s="241"/>
      <c r="FB941" s="241"/>
      <c r="FC941" s="241"/>
      <c r="FD941" s="241"/>
      <c r="FE941" s="241"/>
      <c r="FF941" s="241"/>
      <c r="FG941" s="241"/>
      <c r="FH941" s="241"/>
      <c r="FI941" s="241"/>
      <c r="FJ941" s="241"/>
      <c r="FK941" s="241"/>
      <c r="FL941" s="241"/>
      <c r="FM941" s="241"/>
      <c r="FN941" s="241"/>
      <c r="FO941" s="241"/>
      <c r="FP941" s="241"/>
      <c r="FQ941" s="241"/>
      <c r="FR941" s="241"/>
      <c r="FS941" s="241"/>
      <c r="FT941" s="241"/>
      <c r="FU941" s="241"/>
      <c r="FV941" s="241"/>
      <c r="FW941" s="241"/>
      <c r="FX941" s="241"/>
      <c r="FY941" s="241"/>
      <c r="FZ941" s="241"/>
      <c r="GA941" s="241"/>
      <c r="GB941" s="241"/>
      <c r="GC941" s="241"/>
      <c r="GD941" s="241"/>
      <c r="GE941" s="241"/>
      <c r="GF941" s="241"/>
      <c r="GG941" s="241"/>
      <c r="GH941" s="241"/>
      <c r="GI941" s="241"/>
      <c r="GJ941" s="241"/>
      <c r="GK941" s="241"/>
      <c r="GL941" s="241"/>
      <c r="GM941" s="241"/>
      <c r="GN941" s="241"/>
      <c r="GO941" s="241"/>
      <c r="GP941" s="241"/>
      <c r="GQ941" s="241"/>
      <c r="GR941" s="241"/>
      <c r="GS941" s="241"/>
      <c r="GT941" s="241"/>
      <c r="GU941" s="241"/>
      <c r="GV941" s="241"/>
      <c r="GW941" s="241"/>
      <c r="GX941" s="241"/>
      <c r="GY941" s="241"/>
      <c r="GZ941" s="241"/>
      <c r="HA941" s="241"/>
      <c r="HB941" s="241"/>
      <c r="HC941" s="241"/>
      <c r="HD941" s="241"/>
      <c r="HE941" s="241"/>
      <c r="HF941" s="241"/>
    </row>
    <row r="942" spans="1:214" s="299" customFormat="1" ht="15" customHeight="1">
      <c r="A942" s="240"/>
      <c r="B942" s="241"/>
      <c r="C942" s="241"/>
      <c r="D942" s="241"/>
      <c r="E942" s="241"/>
      <c r="F942" s="241"/>
      <c r="G942" s="241"/>
      <c r="H942" s="241"/>
      <c r="I942" s="241"/>
      <c r="J942" s="241"/>
      <c r="K942" s="241"/>
      <c r="L942" s="241"/>
      <c r="M942" s="241"/>
      <c r="N942" s="241"/>
      <c r="O942" s="241"/>
      <c r="P942" s="241"/>
      <c r="Q942" s="241"/>
      <c r="R942" s="241"/>
      <c r="S942" s="241"/>
      <c r="T942" s="241"/>
      <c r="U942" s="241" t="s">
        <v>1119</v>
      </c>
      <c r="V942" s="241"/>
      <c r="W942" s="241"/>
      <c r="X942" s="241"/>
      <c r="Y942" s="241"/>
      <c r="Z942" s="241"/>
      <c r="AA942" s="241"/>
      <c r="AB942" s="241"/>
      <c r="AC942" s="241" t="s">
        <v>313</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c r="DV942" s="241"/>
      <c r="DW942" s="241"/>
      <c r="DX942" s="241"/>
      <c r="DY942" s="241"/>
      <c r="DZ942" s="241"/>
      <c r="EA942" s="241"/>
      <c r="EB942" s="241"/>
      <c r="EC942" s="241"/>
      <c r="ED942" s="241"/>
      <c r="EE942" s="241"/>
      <c r="EF942" s="241"/>
      <c r="EG942" s="241"/>
      <c r="EH942" s="241"/>
      <c r="EI942" s="241"/>
      <c r="EJ942" s="241"/>
      <c r="EK942" s="241"/>
      <c r="EL942" s="241"/>
      <c r="EM942" s="241"/>
      <c r="EN942" s="241"/>
      <c r="EO942" s="241"/>
      <c r="EP942" s="241"/>
      <c r="EQ942" s="241"/>
      <c r="ER942" s="241"/>
      <c r="ES942" s="241"/>
      <c r="ET942" s="241"/>
      <c r="EU942" s="241"/>
      <c r="EV942" s="241"/>
      <c r="EW942" s="241"/>
      <c r="EX942" s="241"/>
      <c r="EY942" s="241"/>
      <c r="EZ942" s="241"/>
      <c r="FA942" s="241"/>
      <c r="FB942" s="241"/>
      <c r="FC942" s="241"/>
      <c r="FD942" s="241"/>
      <c r="FE942" s="241"/>
      <c r="FF942" s="241"/>
      <c r="FG942" s="241"/>
      <c r="FH942" s="241"/>
      <c r="FI942" s="241"/>
      <c r="FJ942" s="241"/>
      <c r="FK942" s="241"/>
      <c r="FL942" s="241"/>
      <c r="FM942" s="241"/>
      <c r="FN942" s="241"/>
      <c r="FO942" s="241"/>
      <c r="FP942" s="241"/>
      <c r="FQ942" s="241"/>
      <c r="FR942" s="241"/>
      <c r="FS942" s="241"/>
      <c r="FT942" s="241"/>
      <c r="FU942" s="241"/>
      <c r="FV942" s="241"/>
      <c r="FW942" s="241"/>
      <c r="FX942" s="241"/>
      <c r="FY942" s="241"/>
      <c r="FZ942" s="241"/>
      <c r="GA942" s="241"/>
      <c r="GB942" s="241"/>
      <c r="GC942" s="241"/>
      <c r="GD942" s="241"/>
      <c r="GE942" s="241"/>
      <c r="GF942" s="241"/>
      <c r="GG942" s="241"/>
      <c r="GH942" s="241"/>
      <c r="GI942" s="241"/>
      <c r="GJ942" s="241"/>
      <c r="GK942" s="241"/>
      <c r="GL942" s="241"/>
      <c r="GM942" s="241"/>
      <c r="GN942" s="241"/>
      <c r="GO942" s="241"/>
      <c r="GP942" s="241"/>
      <c r="GQ942" s="241"/>
      <c r="GR942" s="241"/>
      <c r="GS942" s="241"/>
      <c r="GT942" s="241"/>
      <c r="GU942" s="241"/>
      <c r="GV942" s="241"/>
      <c r="GW942" s="241"/>
      <c r="GX942" s="241"/>
      <c r="GY942" s="241"/>
      <c r="GZ942" s="241"/>
      <c r="HA942" s="241"/>
      <c r="HB942" s="241"/>
      <c r="HC942" s="241"/>
      <c r="HD942" s="241"/>
      <c r="HE942" s="241"/>
      <c r="HF942" s="241"/>
    </row>
    <row r="943" spans="1:214" s="299" customFormat="1" ht="15" customHeight="1">
      <c r="A943" s="240"/>
      <c r="B943" s="241"/>
      <c r="C943" s="241"/>
      <c r="D943" s="241"/>
      <c r="E943" s="241"/>
      <c r="F943" s="241"/>
      <c r="G943" s="241"/>
      <c r="H943" s="241"/>
      <c r="I943" s="241"/>
      <c r="J943" s="241"/>
      <c r="K943" s="241"/>
      <c r="L943" s="241"/>
      <c r="M943" s="241"/>
      <c r="N943" s="241"/>
      <c r="O943" s="241"/>
      <c r="P943" s="241"/>
      <c r="Q943" s="241"/>
      <c r="R943" s="241"/>
      <c r="S943" s="241"/>
      <c r="T943" s="241"/>
      <c r="U943" s="241" t="s">
        <v>1120</v>
      </c>
      <c r="V943" s="241"/>
      <c r="W943" s="241"/>
      <c r="X943" s="241"/>
      <c r="Y943" s="241"/>
      <c r="Z943" s="241"/>
      <c r="AA943" s="241"/>
      <c r="AB943" s="241"/>
      <c r="AC943" s="241" t="s">
        <v>309</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c r="DV943" s="241"/>
      <c r="DW943" s="241"/>
      <c r="DX943" s="241"/>
      <c r="DY943" s="241"/>
      <c r="DZ943" s="241"/>
      <c r="EA943" s="241"/>
      <c r="EB943" s="241"/>
      <c r="EC943" s="241"/>
      <c r="ED943" s="241"/>
      <c r="EE943" s="241"/>
      <c r="EF943" s="241"/>
      <c r="EG943" s="241"/>
      <c r="EH943" s="241"/>
      <c r="EI943" s="241"/>
      <c r="EJ943" s="241"/>
      <c r="EK943" s="241"/>
      <c r="EL943" s="241"/>
      <c r="EM943" s="241"/>
      <c r="EN943" s="241"/>
      <c r="EO943" s="241"/>
      <c r="EP943" s="241"/>
      <c r="EQ943" s="241"/>
      <c r="ER943" s="241"/>
      <c r="ES943" s="241"/>
      <c r="ET943" s="241"/>
      <c r="EU943" s="241"/>
      <c r="EV943" s="241"/>
      <c r="EW943" s="241"/>
      <c r="EX943" s="241"/>
      <c r="EY943" s="241"/>
      <c r="EZ943" s="241"/>
      <c r="FA943" s="241"/>
      <c r="FB943" s="241"/>
      <c r="FC943" s="241"/>
      <c r="FD943" s="241"/>
      <c r="FE943" s="241"/>
      <c r="FF943" s="241"/>
      <c r="FG943" s="241"/>
      <c r="FH943" s="241"/>
      <c r="FI943" s="241"/>
      <c r="FJ943" s="241"/>
      <c r="FK943" s="241"/>
      <c r="FL943" s="241"/>
      <c r="FM943" s="241"/>
      <c r="FN943" s="241"/>
      <c r="FO943" s="241"/>
      <c r="FP943" s="241"/>
      <c r="FQ943" s="241"/>
      <c r="FR943" s="241"/>
      <c r="FS943" s="241"/>
      <c r="FT943" s="241"/>
      <c r="FU943" s="241"/>
      <c r="FV943" s="241"/>
      <c r="FW943" s="241"/>
      <c r="FX943" s="241"/>
      <c r="FY943" s="241"/>
      <c r="FZ943" s="241"/>
      <c r="GA943" s="241"/>
      <c r="GB943" s="241"/>
      <c r="GC943" s="241"/>
      <c r="GD943" s="241"/>
      <c r="GE943" s="241"/>
      <c r="GF943" s="241"/>
      <c r="GG943" s="241"/>
      <c r="GH943" s="241"/>
      <c r="GI943" s="241"/>
      <c r="GJ943" s="241"/>
      <c r="GK943" s="241"/>
      <c r="GL943" s="241"/>
      <c r="GM943" s="241"/>
      <c r="GN943" s="241"/>
      <c r="GO943" s="241"/>
      <c r="GP943" s="241"/>
      <c r="GQ943" s="241"/>
      <c r="GR943" s="241"/>
      <c r="GS943" s="241"/>
      <c r="GT943" s="241"/>
      <c r="GU943" s="241"/>
      <c r="GV943" s="241"/>
      <c r="GW943" s="241"/>
      <c r="GX943" s="241"/>
      <c r="GY943" s="241"/>
      <c r="GZ943" s="241"/>
      <c r="HA943" s="241"/>
      <c r="HB943" s="241"/>
      <c r="HC943" s="241"/>
      <c r="HD943" s="241"/>
      <c r="HE943" s="241"/>
      <c r="HF943" s="241"/>
    </row>
    <row r="944" spans="1:214" s="299" customFormat="1" ht="15" customHeight="1">
      <c r="A944" s="240"/>
      <c r="B944" s="241"/>
      <c r="C944" s="241"/>
      <c r="D944" s="241"/>
      <c r="E944" s="241"/>
      <c r="F944" s="241"/>
      <c r="G944" s="241"/>
      <c r="H944" s="241"/>
      <c r="I944" s="241"/>
      <c r="J944" s="241"/>
      <c r="K944" s="241"/>
      <c r="L944" s="241"/>
      <c r="M944" s="241"/>
      <c r="N944" s="241"/>
      <c r="O944" s="241"/>
      <c r="P944" s="241"/>
      <c r="Q944" s="241"/>
      <c r="R944" s="241"/>
      <c r="S944" s="241"/>
      <c r="T944" s="241"/>
      <c r="U944" s="241" t="s">
        <v>1121</v>
      </c>
      <c r="V944" s="241"/>
      <c r="W944" s="241"/>
      <c r="X944" s="241"/>
      <c r="Y944" s="241"/>
      <c r="Z944" s="241"/>
      <c r="AA944" s="241"/>
      <c r="AB944" s="241"/>
      <c r="AC944" s="241" t="s">
        <v>309</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row>
    <row r="945" spans="1:214" s="299" customFormat="1" ht="15" customHeight="1">
      <c r="A945" s="240"/>
      <c r="B945" s="241"/>
      <c r="C945" s="241"/>
      <c r="D945" s="241"/>
      <c r="E945" s="241"/>
      <c r="F945" s="241"/>
      <c r="G945" s="241"/>
      <c r="H945" s="241"/>
      <c r="I945" s="241"/>
      <c r="J945" s="241"/>
      <c r="K945" s="241"/>
      <c r="L945" s="241"/>
      <c r="M945" s="241"/>
      <c r="N945" s="241"/>
      <c r="O945" s="241"/>
      <c r="P945" s="241"/>
      <c r="Q945" s="241"/>
      <c r="R945" s="241"/>
      <c r="S945" s="241"/>
      <c r="T945" s="241"/>
      <c r="U945" s="241" t="s">
        <v>1122</v>
      </c>
      <c r="V945" s="241"/>
      <c r="W945" s="241"/>
      <c r="X945" s="241"/>
      <c r="Y945" s="241"/>
      <c r="Z945" s="241"/>
      <c r="AA945" s="241"/>
      <c r="AB945" s="241"/>
      <c r="AC945" s="241" t="s">
        <v>316</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row>
    <row r="946" spans="1:214" s="299" customFormat="1" ht="15" customHeight="1">
      <c r="A946" s="240"/>
      <c r="B946" s="241"/>
      <c r="C946" s="241"/>
      <c r="D946" s="241"/>
      <c r="E946" s="241"/>
      <c r="F946" s="241"/>
      <c r="G946" s="241"/>
      <c r="H946" s="241"/>
      <c r="I946" s="241"/>
      <c r="J946" s="241"/>
      <c r="K946" s="241"/>
      <c r="L946" s="241"/>
      <c r="M946" s="241"/>
      <c r="N946" s="241"/>
      <c r="O946" s="241"/>
      <c r="P946" s="241"/>
      <c r="Q946" s="241"/>
      <c r="R946" s="241"/>
      <c r="S946" s="241"/>
      <c r="T946" s="241"/>
      <c r="U946" s="241" t="s">
        <v>1123</v>
      </c>
      <c r="V946" s="241"/>
      <c r="W946" s="241"/>
      <c r="X946" s="241"/>
      <c r="Y946" s="241"/>
      <c r="Z946" s="241"/>
      <c r="AA946" s="241"/>
      <c r="AB946" s="241"/>
      <c r="AC946" s="241" t="s">
        <v>366</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c r="DV946" s="241"/>
      <c r="DW946" s="241"/>
      <c r="DX946" s="241"/>
      <c r="DY946" s="241"/>
      <c r="DZ946" s="241"/>
      <c r="EA946" s="241"/>
      <c r="EB946" s="241"/>
      <c r="EC946" s="241"/>
      <c r="ED946" s="241"/>
      <c r="EE946" s="241"/>
      <c r="EF946" s="241"/>
      <c r="EG946" s="241"/>
      <c r="EH946" s="241"/>
      <c r="EI946" s="241"/>
      <c r="EJ946" s="241"/>
      <c r="EK946" s="241"/>
      <c r="EL946" s="241"/>
      <c r="EM946" s="241"/>
      <c r="EN946" s="241"/>
      <c r="EO946" s="241"/>
      <c r="EP946" s="241"/>
      <c r="EQ946" s="241"/>
      <c r="ER946" s="241"/>
      <c r="ES946" s="241"/>
      <c r="ET946" s="241"/>
      <c r="EU946" s="241"/>
      <c r="EV946" s="241"/>
      <c r="EW946" s="241"/>
      <c r="EX946" s="241"/>
      <c r="EY946" s="241"/>
      <c r="EZ946" s="241"/>
      <c r="FA946" s="241"/>
      <c r="FB946" s="241"/>
      <c r="FC946" s="241"/>
      <c r="FD946" s="241"/>
      <c r="FE946" s="241"/>
      <c r="FF946" s="241"/>
      <c r="FG946" s="241"/>
      <c r="FH946" s="241"/>
      <c r="FI946" s="241"/>
      <c r="FJ946" s="241"/>
      <c r="FK946" s="241"/>
      <c r="FL946" s="241"/>
      <c r="FM946" s="241"/>
      <c r="FN946" s="241"/>
      <c r="FO946" s="241"/>
      <c r="FP946" s="241"/>
      <c r="FQ946" s="241"/>
      <c r="FR946" s="241"/>
      <c r="FS946" s="241"/>
      <c r="FT946" s="241"/>
      <c r="FU946" s="241"/>
      <c r="FV946" s="241"/>
      <c r="FW946" s="241"/>
      <c r="FX946" s="241"/>
      <c r="FY946" s="241"/>
      <c r="FZ946" s="241"/>
      <c r="GA946" s="241"/>
      <c r="GB946" s="241"/>
      <c r="GC946" s="241"/>
      <c r="GD946" s="241"/>
      <c r="GE946" s="241"/>
      <c r="GF946" s="241"/>
      <c r="GG946" s="241"/>
      <c r="GH946" s="241"/>
      <c r="GI946" s="241"/>
      <c r="GJ946" s="241"/>
      <c r="GK946" s="241"/>
      <c r="GL946" s="241"/>
      <c r="GM946" s="241"/>
      <c r="GN946" s="241"/>
      <c r="GO946" s="241"/>
      <c r="GP946" s="241"/>
      <c r="GQ946" s="241"/>
      <c r="GR946" s="241"/>
      <c r="GS946" s="241"/>
      <c r="GT946" s="241"/>
      <c r="GU946" s="241"/>
      <c r="GV946" s="241"/>
      <c r="GW946" s="241"/>
      <c r="GX946" s="241"/>
      <c r="GY946" s="241"/>
      <c r="GZ946" s="241"/>
      <c r="HA946" s="241"/>
      <c r="HB946" s="241"/>
      <c r="HC946" s="241"/>
      <c r="HD946" s="241"/>
      <c r="HE946" s="241"/>
      <c r="HF946" s="241"/>
    </row>
    <row r="947" spans="1:214" s="299" customFormat="1" ht="15" customHeight="1">
      <c r="A947" s="240"/>
      <c r="B947" s="241"/>
      <c r="C947" s="241"/>
      <c r="D947" s="241"/>
      <c r="E947" s="241"/>
      <c r="F947" s="241"/>
      <c r="G947" s="241"/>
      <c r="H947" s="241"/>
      <c r="I947" s="241"/>
      <c r="J947" s="241"/>
      <c r="K947" s="241"/>
      <c r="L947" s="241"/>
      <c r="M947" s="241"/>
      <c r="N947" s="241"/>
      <c r="O947" s="241"/>
      <c r="P947" s="241"/>
      <c r="Q947" s="241"/>
      <c r="R947" s="241"/>
      <c r="S947" s="241"/>
      <c r="T947" s="241"/>
      <c r="U947" s="241" t="s">
        <v>1124</v>
      </c>
      <c r="V947" s="241"/>
      <c r="W947" s="241"/>
      <c r="X947" s="241"/>
      <c r="Y947" s="241"/>
      <c r="Z947" s="241"/>
      <c r="AA947" s="241"/>
      <c r="AB947" s="241"/>
      <c r="AC947" s="241" t="s">
        <v>309</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c r="DV947" s="241"/>
      <c r="DW947" s="241"/>
      <c r="DX947" s="241"/>
      <c r="DY947" s="241"/>
      <c r="DZ947" s="241"/>
      <c r="EA947" s="241"/>
      <c r="EB947" s="241"/>
      <c r="EC947" s="241"/>
      <c r="ED947" s="241"/>
      <c r="EE947" s="241"/>
      <c r="EF947" s="241"/>
      <c r="EG947" s="241"/>
      <c r="EH947" s="241"/>
      <c r="EI947" s="241"/>
      <c r="EJ947" s="241"/>
      <c r="EK947" s="241"/>
      <c r="EL947" s="241"/>
      <c r="EM947" s="241"/>
      <c r="EN947" s="241"/>
      <c r="EO947" s="241"/>
      <c r="EP947" s="241"/>
      <c r="EQ947" s="241"/>
      <c r="ER947" s="241"/>
      <c r="ES947" s="241"/>
      <c r="ET947" s="241"/>
      <c r="EU947" s="241"/>
      <c r="EV947" s="241"/>
      <c r="EW947" s="241"/>
      <c r="EX947" s="241"/>
      <c r="EY947" s="241"/>
      <c r="EZ947" s="241"/>
      <c r="FA947" s="241"/>
      <c r="FB947" s="241"/>
      <c r="FC947" s="241"/>
      <c r="FD947" s="241"/>
      <c r="FE947" s="241"/>
      <c r="FF947" s="241"/>
      <c r="FG947" s="241"/>
      <c r="FH947" s="241"/>
      <c r="FI947" s="241"/>
      <c r="FJ947" s="241"/>
      <c r="FK947" s="241"/>
      <c r="FL947" s="241"/>
      <c r="FM947" s="241"/>
      <c r="FN947" s="241"/>
      <c r="FO947" s="241"/>
      <c r="FP947" s="241"/>
      <c r="FQ947" s="241"/>
      <c r="FR947" s="241"/>
      <c r="FS947" s="241"/>
      <c r="FT947" s="241"/>
      <c r="FU947" s="241"/>
      <c r="FV947" s="241"/>
      <c r="FW947" s="241"/>
      <c r="FX947" s="241"/>
      <c r="FY947" s="241"/>
      <c r="FZ947" s="241"/>
      <c r="GA947" s="241"/>
      <c r="GB947" s="241"/>
      <c r="GC947" s="241"/>
      <c r="GD947" s="241"/>
      <c r="GE947" s="241"/>
      <c r="GF947" s="241"/>
      <c r="GG947" s="241"/>
      <c r="GH947" s="241"/>
      <c r="GI947" s="241"/>
      <c r="GJ947" s="241"/>
      <c r="GK947" s="241"/>
      <c r="GL947" s="241"/>
      <c r="GM947" s="241"/>
      <c r="GN947" s="241"/>
      <c r="GO947" s="241"/>
      <c r="GP947" s="241"/>
      <c r="GQ947" s="241"/>
      <c r="GR947" s="241"/>
      <c r="GS947" s="241"/>
      <c r="GT947" s="241"/>
      <c r="GU947" s="241"/>
      <c r="GV947" s="241"/>
      <c r="GW947" s="241"/>
      <c r="GX947" s="241"/>
      <c r="GY947" s="241"/>
      <c r="GZ947" s="241"/>
      <c r="HA947" s="241"/>
      <c r="HB947" s="241"/>
      <c r="HC947" s="241"/>
      <c r="HD947" s="241"/>
      <c r="HE947" s="241"/>
      <c r="HF947" s="241"/>
    </row>
    <row r="948" spans="1:214" s="299" customFormat="1" ht="15" customHeight="1">
      <c r="A948" s="240"/>
      <c r="B948" s="241"/>
      <c r="C948" s="241"/>
      <c r="D948" s="241"/>
      <c r="E948" s="241"/>
      <c r="F948" s="241"/>
      <c r="G948" s="241"/>
      <c r="H948" s="241"/>
      <c r="I948" s="241"/>
      <c r="J948" s="241"/>
      <c r="K948" s="241"/>
      <c r="L948" s="241"/>
      <c r="M948" s="241"/>
      <c r="N948" s="241"/>
      <c r="O948" s="241"/>
      <c r="P948" s="241"/>
      <c r="Q948" s="241"/>
      <c r="R948" s="241"/>
      <c r="S948" s="241"/>
      <c r="T948" s="241"/>
      <c r="U948" s="241" t="s">
        <v>1125</v>
      </c>
      <c r="V948" s="241"/>
      <c r="W948" s="241"/>
      <c r="X948" s="241"/>
      <c r="Y948" s="241"/>
      <c r="Z948" s="241"/>
      <c r="AA948" s="241"/>
      <c r="AB948" s="241"/>
      <c r="AC948" s="241" t="s">
        <v>366</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241"/>
      <c r="EO948" s="241"/>
      <c r="EP948" s="241"/>
      <c r="EQ948" s="241"/>
      <c r="ER948" s="241"/>
      <c r="ES948" s="241"/>
      <c r="ET948" s="241"/>
      <c r="EU948" s="241"/>
      <c r="EV948" s="241"/>
      <c r="EW948" s="241"/>
      <c r="EX948" s="241"/>
      <c r="EY948" s="241"/>
      <c r="EZ948" s="241"/>
      <c r="FA948" s="241"/>
      <c r="FB948" s="241"/>
      <c r="FC948" s="241"/>
      <c r="FD948" s="241"/>
      <c r="FE948" s="241"/>
      <c r="FF948" s="241"/>
      <c r="FG948" s="241"/>
      <c r="FH948" s="241"/>
      <c r="FI948" s="241"/>
      <c r="FJ948" s="241"/>
      <c r="FK948" s="241"/>
      <c r="FL948" s="241"/>
      <c r="FM948" s="241"/>
      <c r="FN948" s="241"/>
      <c r="FO948" s="241"/>
      <c r="FP948" s="241"/>
      <c r="FQ948" s="241"/>
      <c r="FR948" s="241"/>
      <c r="FS948" s="241"/>
      <c r="FT948" s="241"/>
      <c r="FU948" s="241"/>
      <c r="FV948" s="241"/>
      <c r="FW948" s="241"/>
      <c r="FX948" s="241"/>
      <c r="FY948" s="241"/>
      <c r="FZ948" s="241"/>
      <c r="GA948" s="241"/>
      <c r="GB948" s="241"/>
      <c r="GC948" s="241"/>
      <c r="GD948" s="241"/>
      <c r="GE948" s="241"/>
      <c r="GF948" s="241"/>
      <c r="GG948" s="241"/>
      <c r="GH948" s="241"/>
      <c r="GI948" s="241"/>
      <c r="GJ948" s="241"/>
      <c r="GK948" s="241"/>
      <c r="GL948" s="241"/>
      <c r="GM948" s="241"/>
      <c r="GN948" s="241"/>
      <c r="GO948" s="241"/>
      <c r="GP948" s="241"/>
      <c r="GQ948" s="241"/>
      <c r="GR948" s="241"/>
      <c r="GS948" s="241"/>
      <c r="GT948" s="241"/>
      <c r="GU948" s="241"/>
      <c r="GV948" s="241"/>
      <c r="GW948" s="241"/>
      <c r="GX948" s="241"/>
      <c r="GY948" s="241"/>
      <c r="GZ948" s="241"/>
      <c r="HA948" s="241"/>
      <c r="HB948" s="241"/>
      <c r="HC948" s="241"/>
      <c r="HD948" s="241"/>
      <c r="HE948" s="241"/>
      <c r="HF948" s="241"/>
    </row>
    <row r="949" spans="1:214" s="299" customFormat="1" ht="15" customHeight="1">
      <c r="A949" s="240"/>
      <c r="B949" s="241"/>
      <c r="C949" s="241"/>
      <c r="D949" s="241"/>
      <c r="E949" s="241"/>
      <c r="F949" s="241"/>
      <c r="G949" s="241"/>
      <c r="H949" s="241"/>
      <c r="I949" s="241"/>
      <c r="J949" s="241"/>
      <c r="K949" s="241"/>
      <c r="L949" s="241"/>
      <c r="M949" s="241"/>
      <c r="N949" s="241"/>
      <c r="O949" s="241"/>
      <c r="P949" s="241"/>
      <c r="Q949" s="241"/>
      <c r="R949" s="241"/>
      <c r="S949" s="241"/>
      <c r="T949" s="241"/>
      <c r="U949" s="241" t="s">
        <v>1126</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row>
    <row r="950" spans="1:214" s="299" customFormat="1" ht="15" customHeight="1">
      <c r="A950" s="240"/>
      <c r="B950" s="241"/>
      <c r="C950" s="241"/>
      <c r="D950" s="241"/>
      <c r="E950" s="241"/>
      <c r="F950" s="241"/>
      <c r="G950" s="241"/>
      <c r="H950" s="241"/>
      <c r="I950" s="241"/>
      <c r="J950" s="241"/>
      <c r="K950" s="241"/>
      <c r="L950" s="241"/>
      <c r="M950" s="241"/>
      <c r="N950" s="241"/>
      <c r="O950" s="241"/>
      <c r="P950" s="241"/>
      <c r="Q950" s="241"/>
      <c r="R950" s="241"/>
      <c r="S950" s="241"/>
      <c r="T950" s="241"/>
      <c r="U950" s="241" t="s">
        <v>1127</v>
      </c>
      <c r="V950" s="241"/>
      <c r="W950" s="241"/>
      <c r="X950" s="241"/>
      <c r="Y950" s="241"/>
      <c r="Z950" s="241"/>
      <c r="AA950" s="241"/>
      <c r="AB950" s="241"/>
      <c r="AC950" s="241" t="s">
        <v>366</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c r="DV950" s="241"/>
      <c r="DW950" s="241"/>
      <c r="DX950" s="241"/>
      <c r="DY950" s="241"/>
      <c r="DZ950" s="241"/>
      <c r="EA950" s="241"/>
      <c r="EB950" s="241"/>
      <c r="EC950" s="241"/>
      <c r="ED950" s="241"/>
      <c r="EE950" s="241"/>
      <c r="EF950" s="241"/>
      <c r="EG950" s="241"/>
      <c r="EH950" s="241"/>
      <c r="EI950" s="241"/>
      <c r="EJ950" s="241"/>
      <c r="EK950" s="241"/>
      <c r="EL950" s="241"/>
      <c r="EM950" s="241"/>
      <c r="EN950" s="241"/>
      <c r="EO950" s="241"/>
      <c r="EP950" s="241"/>
      <c r="EQ950" s="241"/>
      <c r="ER950" s="241"/>
      <c r="ES950" s="241"/>
      <c r="ET950" s="241"/>
      <c r="EU950" s="241"/>
      <c r="EV950" s="241"/>
      <c r="EW950" s="241"/>
      <c r="EX950" s="241"/>
      <c r="EY950" s="241"/>
      <c r="EZ950" s="241"/>
      <c r="FA950" s="241"/>
      <c r="FB950" s="241"/>
      <c r="FC950" s="241"/>
      <c r="FD950" s="241"/>
      <c r="FE950" s="241"/>
      <c r="FF950" s="241"/>
      <c r="FG950" s="241"/>
      <c r="FH950" s="241"/>
      <c r="FI950" s="241"/>
      <c r="FJ950" s="241"/>
      <c r="FK950" s="241"/>
      <c r="FL950" s="241"/>
      <c r="FM950" s="241"/>
      <c r="FN950" s="241"/>
      <c r="FO950" s="241"/>
      <c r="FP950" s="241"/>
      <c r="FQ950" s="241"/>
      <c r="FR950" s="241"/>
      <c r="FS950" s="241"/>
      <c r="FT950" s="241"/>
      <c r="FU950" s="241"/>
      <c r="FV950" s="241"/>
      <c r="FW950" s="241"/>
      <c r="FX950" s="241"/>
      <c r="FY950" s="241"/>
      <c r="FZ950" s="241"/>
      <c r="GA950" s="241"/>
      <c r="GB950" s="241"/>
      <c r="GC950" s="241"/>
      <c r="GD950" s="241"/>
      <c r="GE950" s="241"/>
      <c r="GF950" s="241"/>
      <c r="GG950" s="241"/>
      <c r="GH950" s="241"/>
      <c r="GI950" s="241"/>
      <c r="GJ950" s="241"/>
      <c r="GK950" s="241"/>
      <c r="GL950" s="241"/>
      <c r="GM950" s="241"/>
      <c r="GN950" s="241"/>
      <c r="GO950" s="241"/>
      <c r="GP950" s="241"/>
      <c r="GQ950" s="241"/>
      <c r="GR950" s="241"/>
      <c r="GS950" s="241"/>
      <c r="GT950" s="241"/>
      <c r="GU950" s="241"/>
      <c r="GV950" s="241"/>
      <c r="GW950" s="241"/>
      <c r="GX950" s="241"/>
      <c r="GY950" s="241"/>
      <c r="GZ950" s="241"/>
      <c r="HA950" s="241"/>
      <c r="HB950" s="241"/>
      <c r="HC950" s="241"/>
      <c r="HD950" s="241"/>
      <c r="HE950" s="241"/>
      <c r="HF950" s="241"/>
    </row>
    <row r="951" spans="1:214" s="299" customFormat="1" ht="15" customHeight="1">
      <c r="A951" s="240"/>
      <c r="B951" s="241"/>
      <c r="C951" s="241"/>
      <c r="D951" s="241"/>
      <c r="E951" s="241"/>
      <c r="F951" s="241"/>
      <c r="G951" s="241"/>
      <c r="H951" s="241"/>
      <c r="I951" s="241"/>
      <c r="J951" s="241"/>
      <c r="K951" s="241"/>
      <c r="L951" s="241"/>
      <c r="M951" s="241"/>
      <c r="N951" s="241"/>
      <c r="O951" s="241"/>
      <c r="P951" s="241"/>
      <c r="Q951" s="241"/>
      <c r="R951" s="241"/>
      <c r="S951" s="241"/>
      <c r="T951" s="241"/>
      <c r="U951" s="241" t="s">
        <v>1128</v>
      </c>
      <c r="V951" s="241"/>
      <c r="W951" s="241"/>
      <c r="X951" s="241"/>
      <c r="Y951" s="241"/>
      <c r="Z951" s="241"/>
      <c r="AA951" s="241"/>
      <c r="AB951" s="241"/>
      <c r="AC951" s="241" t="s">
        <v>316</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c r="DV951" s="241"/>
      <c r="DW951" s="241"/>
      <c r="DX951" s="241"/>
      <c r="DY951" s="241"/>
      <c r="DZ951" s="241"/>
      <c r="EA951" s="241"/>
      <c r="EB951" s="241"/>
      <c r="EC951" s="241"/>
      <c r="ED951" s="241"/>
      <c r="EE951" s="241"/>
      <c r="EF951" s="241"/>
      <c r="EG951" s="241"/>
      <c r="EH951" s="241"/>
      <c r="EI951" s="241"/>
      <c r="EJ951" s="241"/>
      <c r="EK951" s="241"/>
      <c r="EL951" s="241"/>
      <c r="EM951" s="241"/>
      <c r="EN951" s="241"/>
      <c r="EO951" s="241"/>
      <c r="EP951" s="241"/>
      <c r="EQ951" s="241"/>
      <c r="ER951" s="241"/>
      <c r="ES951" s="241"/>
      <c r="ET951" s="241"/>
      <c r="EU951" s="241"/>
      <c r="EV951" s="241"/>
      <c r="EW951" s="241"/>
      <c r="EX951" s="241"/>
      <c r="EY951" s="241"/>
      <c r="EZ951" s="241"/>
      <c r="FA951" s="241"/>
      <c r="FB951" s="241"/>
      <c r="FC951" s="241"/>
      <c r="FD951" s="241"/>
      <c r="FE951" s="241"/>
      <c r="FF951" s="241"/>
      <c r="FG951" s="241"/>
      <c r="FH951" s="241"/>
      <c r="FI951" s="241"/>
      <c r="FJ951" s="241"/>
      <c r="FK951" s="241"/>
      <c r="FL951" s="241"/>
      <c r="FM951" s="241"/>
      <c r="FN951" s="241"/>
      <c r="FO951" s="241"/>
      <c r="FP951" s="241"/>
      <c r="FQ951" s="241"/>
      <c r="FR951" s="241"/>
      <c r="FS951" s="241"/>
      <c r="FT951" s="241"/>
      <c r="FU951" s="241"/>
      <c r="FV951" s="241"/>
      <c r="FW951" s="241"/>
      <c r="FX951" s="241"/>
      <c r="FY951" s="241"/>
      <c r="FZ951" s="241"/>
      <c r="GA951" s="241"/>
      <c r="GB951" s="241"/>
      <c r="GC951" s="241"/>
      <c r="GD951" s="241"/>
      <c r="GE951" s="241"/>
      <c r="GF951" s="241"/>
      <c r="GG951" s="241"/>
      <c r="GH951" s="241"/>
      <c r="GI951" s="241"/>
      <c r="GJ951" s="241"/>
      <c r="GK951" s="241"/>
      <c r="GL951" s="241"/>
      <c r="GM951" s="241"/>
      <c r="GN951" s="241"/>
      <c r="GO951" s="241"/>
      <c r="GP951" s="241"/>
      <c r="GQ951" s="241"/>
      <c r="GR951" s="241"/>
      <c r="GS951" s="241"/>
      <c r="GT951" s="241"/>
      <c r="GU951" s="241"/>
      <c r="GV951" s="241"/>
      <c r="GW951" s="241"/>
      <c r="GX951" s="241"/>
      <c r="GY951" s="241"/>
      <c r="GZ951" s="241"/>
      <c r="HA951" s="241"/>
      <c r="HB951" s="241"/>
      <c r="HC951" s="241"/>
      <c r="HD951" s="241"/>
      <c r="HE951" s="241"/>
      <c r="HF951" s="241"/>
    </row>
    <row r="952" spans="1:214" s="299" customFormat="1" ht="15" customHeight="1">
      <c r="A952" s="240"/>
      <c r="B952" s="241"/>
      <c r="C952" s="241"/>
      <c r="D952" s="241"/>
      <c r="E952" s="241"/>
      <c r="F952" s="241"/>
      <c r="G952" s="241"/>
      <c r="H952" s="241"/>
      <c r="I952" s="241"/>
      <c r="J952" s="241"/>
      <c r="K952" s="241"/>
      <c r="L952" s="241"/>
      <c r="M952" s="241"/>
      <c r="N952" s="241"/>
      <c r="O952" s="241"/>
      <c r="P952" s="241"/>
      <c r="Q952" s="241"/>
      <c r="R952" s="241"/>
      <c r="S952" s="241"/>
      <c r="T952" s="241"/>
      <c r="U952" s="241" t="s">
        <v>1129</v>
      </c>
      <c r="V952" s="241"/>
      <c r="W952" s="241"/>
      <c r="X952" s="241"/>
      <c r="Y952" s="241"/>
      <c r="Z952" s="241"/>
      <c r="AA952" s="241"/>
      <c r="AB952" s="241"/>
      <c r="AC952" s="241" t="s">
        <v>311</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row>
    <row r="953" spans="1:214" s="299" customFormat="1" ht="15" customHeight="1">
      <c r="A953" s="240"/>
      <c r="B953" s="241"/>
      <c r="C953" s="241"/>
      <c r="D953" s="241"/>
      <c r="E953" s="241"/>
      <c r="F953" s="241"/>
      <c r="G953" s="241"/>
      <c r="H953" s="241"/>
      <c r="I953" s="241"/>
      <c r="J953" s="241"/>
      <c r="K953" s="241"/>
      <c r="L953" s="241"/>
      <c r="M953" s="241"/>
      <c r="N953" s="241"/>
      <c r="O953" s="241"/>
      <c r="P953" s="241"/>
      <c r="Q953" s="241"/>
      <c r="R953" s="241"/>
      <c r="S953" s="241"/>
      <c r="T953" s="241"/>
      <c r="U953" s="241" t="s">
        <v>1130</v>
      </c>
      <c r="V953" s="241"/>
      <c r="W953" s="241"/>
      <c r="X953" s="241"/>
      <c r="Y953" s="241"/>
      <c r="Z953" s="241"/>
      <c r="AA953" s="241"/>
      <c r="AB953" s="241"/>
      <c r="AC953" s="241" t="s">
        <v>386</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row>
    <row r="954" spans="1:214" s="299" customFormat="1" ht="15" customHeight="1">
      <c r="A954" s="240"/>
      <c r="B954" s="241"/>
      <c r="C954" s="241"/>
      <c r="D954" s="241"/>
      <c r="E954" s="241"/>
      <c r="F954" s="241"/>
      <c r="G954" s="241"/>
      <c r="H954" s="241"/>
      <c r="I954" s="241"/>
      <c r="J954" s="241"/>
      <c r="K954" s="241"/>
      <c r="L954" s="241"/>
      <c r="M954" s="241"/>
      <c r="N954" s="241"/>
      <c r="O954" s="241"/>
      <c r="P954" s="241"/>
      <c r="Q954" s="241"/>
      <c r="R954" s="241"/>
      <c r="S954" s="241"/>
      <c r="T954" s="241"/>
      <c r="U954" s="241" t="s">
        <v>1131</v>
      </c>
      <c r="V954" s="241"/>
      <c r="W954" s="241"/>
      <c r="X954" s="241"/>
      <c r="Y954" s="241"/>
      <c r="Z954" s="241"/>
      <c r="AA954" s="241"/>
      <c r="AB954" s="241"/>
      <c r="AC954" s="241" t="s">
        <v>325</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row>
    <row r="955" spans="1:214" s="299" customFormat="1" ht="15" customHeight="1">
      <c r="A955" s="240"/>
      <c r="B955" s="241"/>
      <c r="C955" s="241"/>
      <c r="D955" s="241"/>
      <c r="E955" s="241"/>
      <c r="F955" s="241"/>
      <c r="G955" s="241"/>
      <c r="H955" s="241"/>
      <c r="I955" s="241"/>
      <c r="J955" s="241"/>
      <c r="K955" s="241"/>
      <c r="L955" s="241"/>
      <c r="M955" s="241"/>
      <c r="N955" s="241"/>
      <c r="O955" s="241"/>
      <c r="P955" s="241"/>
      <c r="Q955" s="241"/>
      <c r="R955" s="241"/>
      <c r="S955" s="241"/>
      <c r="T955" s="241"/>
      <c r="U955" s="241" t="s">
        <v>1132</v>
      </c>
      <c r="V955" s="241"/>
      <c r="W955" s="241"/>
      <c r="X955" s="241"/>
      <c r="Y955" s="241"/>
      <c r="Z955" s="241"/>
      <c r="AA955" s="241"/>
      <c r="AB955" s="241"/>
      <c r="AC955" s="241" t="s">
        <v>366</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c r="DV955" s="241"/>
      <c r="DW955" s="241"/>
      <c r="DX955" s="241"/>
      <c r="DY955" s="241"/>
      <c r="DZ955" s="241"/>
      <c r="EA955" s="241"/>
      <c r="EB955" s="241"/>
      <c r="EC955" s="241"/>
      <c r="ED955" s="241"/>
      <c r="EE955" s="241"/>
      <c r="EF955" s="241"/>
      <c r="EG955" s="241"/>
      <c r="EH955" s="241"/>
      <c r="EI955" s="241"/>
      <c r="EJ955" s="241"/>
      <c r="EK955" s="241"/>
      <c r="EL955" s="241"/>
      <c r="EM955" s="241"/>
      <c r="EN955" s="241"/>
      <c r="EO955" s="241"/>
      <c r="EP955" s="241"/>
      <c r="EQ955" s="241"/>
      <c r="ER955" s="241"/>
      <c r="ES955" s="241"/>
      <c r="ET955" s="241"/>
      <c r="EU955" s="241"/>
      <c r="EV955" s="241"/>
      <c r="EW955" s="241"/>
      <c r="EX955" s="241"/>
      <c r="EY955" s="241"/>
      <c r="EZ955" s="241"/>
      <c r="FA955" s="241"/>
      <c r="FB955" s="241"/>
      <c r="FC955" s="241"/>
      <c r="FD955" s="241"/>
      <c r="FE955" s="241"/>
      <c r="FF955" s="241"/>
      <c r="FG955" s="241"/>
      <c r="FH955" s="241"/>
      <c r="FI955" s="241"/>
      <c r="FJ955" s="241"/>
      <c r="FK955" s="241"/>
      <c r="FL955" s="241"/>
      <c r="FM955" s="241"/>
      <c r="FN955" s="241"/>
      <c r="FO955" s="241"/>
      <c r="FP955" s="241"/>
      <c r="FQ955" s="241"/>
      <c r="FR955" s="241"/>
      <c r="FS955" s="241"/>
      <c r="FT955" s="241"/>
      <c r="FU955" s="241"/>
      <c r="FV955" s="241"/>
      <c r="FW955" s="241"/>
      <c r="FX955" s="241"/>
      <c r="FY955" s="241"/>
      <c r="FZ955" s="241"/>
      <c r="GA955" s="241"/>
      <c r="GB955" s="241"/>
      <c r="GC955" s="241"/>
      <c r="GD955" s="241"/>
      <c r="GE955" s="241"/>
      <c r="GF955" s="241"/>
      <c r="GG955" s="241"/>
      <c r="GH955" s="241"/>
      <c r="GI955" s="241"/>
      <c r="GJ955" s="241"/>
      <c r="GK955" s="241"/>
      <c r="GL955" s="241"/>
      <c r="GM955" s="241"/>
      <c r="GN955" s="241"/>
      <c r="GO955" s="241"/>
      <c r="GP955" s="241"/>
      <c r="GQ955" s="241"/>
      <c r="GR955" s="241"/>
      <c r="GS955" s="241"/>
      <c r="GT955" s="241"/>
      <c r="GU955" s="241"/>
      <c r="GV955" s="241"/>
      <c r="GW955" s="241"/>
      <c r="GX955" s="241"/>
      <c r="GY955" s="241"/>
      <c r="GZ955" s="241"/>
      <c r="HA955" s="241"/>
      <c r="HB955" s="241"/>
      <c r="HC955" s="241"/>
      <c r="HD955" s="241"/>
      <c r="HE955" s="241"/>
      <c r="HF955" s="241"/>
    </row>
    <row r="956" spans="1:214" s="299" customFormat="1" ht="15" customHeight="1">
      <c r="A956" s="240"/>
      <c r="B956" s="241"/>
      <c r="C956" s="241"/>
      <c r="D956" s="241"/>
      <c r="E956" s="241"/>
      <c r="F956" s="241"/>
      <c r="G956" s="241"/>
      <c r="H956" s="241"/>
      <c r="I956" s="241"/>
      <c r="J956" s="241"/>
      <c r="K956" s="241"/>
      <c r="L956" s="241"/>
      <c r="M956" s="241"/>
      <c r="N956" s="241"/>
      <c r="O956" s="241"/>
      <c r="P956" s="241"/>
      <c r="Q956" s="241"/>
      <c r="R956" s="241"/>
      <c r="S956" s="241"/>
      <c r="T956" s="241"/>
      <c r="U956" s="241" t="s">
        <v>1133</v>
      </c>
      <c r="V956" s="241"/>
      <c r="W956" s="241"/>
      <c r="X956" s="241"/>
      <c r="Y956" s="241"/>
      <c r="Z956" s="241"/>
      <c r="AA956" s="241"/>
      <c r="AB956" s="241"/>
      <c r="AC956" s="241" t="s">
        <v>386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c r="DV956" s="241"/>
      <c r="DW956" s="241"/>
      <c r="DX956" s="241"/>
      <c r="DY956" s="241"/>
      <c r="DZ956" s="241"/>
      <c r="EA956" s="241"/>
      <c r="EB956" s="241"/>
      <c r="EC956" s="241"/>
      <c r="ED956" s="241"/>
      <c r="EE956" s="241"/>
      <c r="EF956" s="241"/>
      <c r="EG956" s="241"/>
      <c r="EH956" s="241"/>
      <c r="EI956" s="241"/>
      <c r="EJ956" s="241"/>
      <c r="EK956" s="241"/>
      <c r="EL956" s="241"/>
      <c r="EM956" s="241"/>
      <c r="EN956" s="241"/>
      <c r="EO956" s="241"/>
      <c r="EP956" s="241"/>
      <c r="EQ956" s="241"/>
      <c r="ER956" s="241"/>
      <c r="ES956" s="241"/>
      <c r="ET956" s="241"/>
      <c r="EU956" s="241"/>
      <c r="EV956" s="241"/>
      <c r="EW956" s="241"/>
      <c r="EX956" s="241"/>
      <c r="EY956" s="241"/>
      <c r="EZ956" s="241"/>
      <c r="FA956" s="241"/>
      <c r="FB956" s="241"/>
      <c r="FC956" s="241"/>
      <c r="FD956" s="241"/>
      <c r="FE956" s="241"/>
      <c r="FF956" s="241"/>
      <c r="FG956" s="241"/>
      <c r="FH956" s="241"/>
      <c r="FI956" s="241"/>
      <c r="FJ956" s="241"/>
      <c r="FK956" s="241"/>
      <c r="FL956" s="241"/>
      <c r="FM956" s="241"/>
      <c r="FN956" s="241"/>
      <c r="FO956" s="241"/>
      <c r="FP956" s="241"/>
      <c r="FQ956" s="241"/>
      <c r="FR956" s="241"/>
      <c r="FS956" s="241"/>
      <c r="FT956" s="241"/>
      <c r="FU956" s="241"/>
      <c r="FV956" s="241"/>
      <c r="FW956" s="241"/>
      <c r="FX956" s="241"/>
      <c r="FY956" s="241"/>
      <c r="FZ956" s="241"/>
      <c r="GA956" s="241"/>
      <c r="GB956" s="241"/>
      <c r="GC956" s="241"/>
      <c r="GD956" s="241"/>
      <c r="GE956" s="241"/>
      <c r="GF956" s="241"/>
      <c r="GG956" s="241"/>
      <c r="GH956" s="241"/>
      <c r="GI956" s="241"/>
      <c r="GJ956" s="241"/>
      <c r="GK956" s="241"/>
      <c r="GL956" s="241"/>
      <c r="GM956" s="241"/>
      <c r="GN956" s="241"/>
      <c r="GO956" s="241"/>
      <c r="GP956" s="241"/>
      <c r="GQ956" s="241"/>
      <c r="GR956" s="241"/>
      <c r="GS956" s="241"/>
      <c r="GT956" s="241"/>
      <c r="GU956" s="241"/>
      <c r="GV956" s="241"/>
      <c r="GW956" s="241"/>
      <c r="GX956" s="241"/>
      <c r="GY956" s="241"/>
      <c r="GZ956" s="241"/>
      <c r="HA956" s="241"/>
      <c r="HB956" s="241"/>
      <c r="HC956" s="241"/>
      <c r="HD956" s="241"/>
      <c r="HE956" s="241"/>
      <c r="HF956" s="241"/>
    </row>
    <row r="957" spans="1:214" s="299" customFormat="1" ht="15" customHeight="1">
      <c r="A957" s="240"/>
      <c r="B957" s="241"/>
      <c r="C957" s="241"/>
      <c r="D957" s="241"/>
      <c r="E957" s="241"/>
      <c r="F957" s="241"/>
      <c r="G957" s="241"/>
      <c r="H957" s="241"/>
      <c r="I957" s="241"/>
      <c r="J957" s="241"/>
      <c r="K957" s="241"/>
      <c r="L957" s="241"/>
      <c r="M957" s="241"/>
      <c r="N957" s="241"/>
      <c r="O957" s="241"/>
      <c r="P957" s="241"/>
      <c r="Q957" s="241"/>
      <c r="R957" s="241"/>
      <c r="S957" s="241"/>
      <c r="T957" s="241"/>
      <c r="U957" s="241" t="s">
        <v>1134</v>
      </c>
      <c r="V957" s="241"/>
      <c r="W957" s="241"/>
      <c r="X957" s="241"/>
      <c r="Y957" s="241"/>
      <c r="Z957" s="241"/>
      <c r="AA957" s="241"/>
      <c r="AB957" s="241"/>
      <c r="AC957" s="241" t="s">
        <v>386</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row>
    <row r="958" spans="1:214" s="299" customFormat="1" ht="15" customHeight="1">
      <c r="A958" s="240"/>
      <c r="B958" s="241"/>
      <c r="C958" s="241"/>
      <c r="D958" s="241"/>
      <c r="E958" s="241"/>
      <c r="F958" s="241"/>
      <c r="G958" s="241"/>
      <c r="H958" s="241"/>
      <c r="I958" s="241"/>
      <c r="J958" s="241"/>
      <c r="K958" s="241"/>
      <c r="L958" s="241"/>
      <c r="M958" s="241"/>
      <c r="N958" s="241"/>
      <c r="O958" s="241"/>
      <c r="P958" s="241"/>
      <c r="Q958" s="241"/>
      <c r="R958" s="241"/>
      <c r="S958" s="241"/>
      <c r="T958" s="241"/>
      <c r="U958" s="241" t="s">
        <v>1135</v>
      </c>
      <c r="V958" s="241"/>
      <c r="W958" s="241"/>
      <c r="X958" s="241"/>
      <c r="Y958" s="241"/>
      <c r="Z958" s="241"/>
      <c r="AA958" s="241"/>
      <c r="AB958" s="241"/>
      <c r="AC958" s="241" t="s">
        <v>366</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row>
    <row r="959" spans="1:214" s="299" customFormat="1" ht="15" customHeight="1">
      <c r="A959" s="240"/>
      <c r="B959" s="241"/>
      <c r="C959" s="241"/>
      <c r="D959" s="241"/>
      <c r="E959" s="241"/>
      <c r="F959" s="241"/>
      <c r="G959" s="241"/>
      <c r="H959" s="241"/>
      <c r="I959" s="241"/>
      <c r="J959" s="241"/>
      <c r="K959" s="241"/>
      <c r="L959" s="241"/>
      <c r="M959" s="241"/>
      <c r="N959" s="241"/>
      <c r="O959" s="241"/>
      <c r="P959" s="241"/>
      <c r="Q959" s="241"/>
      <c r="R959" s="241"/>
      <c r="S959" s="241"/>
      <c r="T959" s="241"/>
      <c r="U959" s="241" t="s">
        <v>1136</v>
      </c>
      <c r="V959" s="241"/>
      <c r="W959" s="241"/>
      <c r="X959" s="241"/>
      <c r="Y959" s="241"/>
      <c r="Z959" s="241"/>
      <c r="AA959" s="241"/>
      <c r="AB959" s="241"/>
      <c r="AC959" s="241" t="s">
        <v>386</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row>
    <row r="960" spans="1:214" s="299" customFormat="1" ht="15" customHeight="1">
      <c r="A960" s="240"/>
      <c r="B960" s="241"/>
      <c r="C960" s="241"/>
      <c r="D960" s="241"/>
      <c r="E960" s="241"/>
      <c r="F960" s="241"/>
      <c r="G960" s="241"/>
      <c r="H960" s="241"/>
      <c r="I960" s="241"/>
      <c r="J960" s="241"/>
      <c r="K960" s="241"/>
      <c r="L960" s="241"/>
      <c r="M960" s="241"/>
      <c r="N960" s="241"/>
      <c r="O960" s="241"/>
      <c r="P960" s="241"/>
      <c r="Q960" s="241"/>
      <c r="R960" s="241"/>
      <c r="S960" s="241"/>
      <c r="T960" s="241"/>
      <c r="U960" s="241" t="s">
        <v>1137</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row>
    <row r="961" spans="1:214" s="299" customFormat="1" ht="15" customHeight="1">
      <c r="A961" s="240"/>
      <c r="B961" s="241"/>
      <c r="C961" s="241"/>
      <c r="D961" s="241"/>
      <c r="E961" s="241"/>
      <c r="F961" s="241"/>
      <c r="G961" s="241"/>
      <c r="H961" s="241"/>
      <c r="I961" s="241"/>
      <c r="J961" s="241"/>
      <c r="K961" s="241"/>
      <c r="L961" s="241"/>
      <c r="M961" s="241"/>
      <c r="N961" s="241"/>
      <c r="O961" s="241"/>
      <c r="P961" s="241"/>
      <c r="Q961" s="241"/>
      <c r="R961" s="241"/>
      <c r="S961" s="241"/>
      <c r="T961" s="241"/>
      <c r="U961" s="241" t="s">
        <v>1138</v>
      </c>
      <c r="V961" s="241"/>
      <c r="W961" s="241"/>
      <c r="X961" s="241"/>
      <c r="Y961" s="241"/>
      <c r="Z961" s="241"/>
      <c r="AA961" s="241"/>
      <c r="AB961" s="241"/>
      <c r="AC961" s="241" t="s">
        <v>309</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row>
    <row r="962" spans="1:214" s="299" customFormat="1" ht="15" customHeight="1">
      <c r="A962" s="240"/>
      <c r="B962" s="241"/>
      <c r="C962" s="241"/>
      <c r="D962" s="241"/>
      <c r="E962" s="241"/>
      <c r="F962" s="241"/>
      <c r="G962" s="241"/>
      <c r="H962" s="241"/>
      <c r="I962" s="241"/>
      <c r="J962" s="241"/>
      <c r="K962" s="241"/>
      <c r="L962" s="241"/>
      <c r="M962" s="241"/>
      <c r="N962" s="241"/>
      <c r="O962" s="241"/>
      <c r="P962" s="241"/>
      <c r="Q962" s="241"/>
      <c r="R962" s="241"/>
      <c r="S962" s="241"/>
      <c r="T962" s="241"/>
      <c r="U962" s="241" t="s">
        <v>1139</v>
      </c>
      <c r="V962" s="241"/>
      <c r="W962" s="241"/>
      <c r="X962" s="241"/>
      <c r="Y962" s="241"/>
      <c r="Z962" s="241"/>
      <c r="AA962" s="241"/>
      <c r="AB962" s="241"/>
      <c r="AC962" s="241" t="s">
        <v>313</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row>
    <row r="963" spans="1:214" s="299" customFormat="1" ht="15" customHeight="1">
      <c r="A963" s="240"/>
      <c r="B963" s="241"/>
      <c r="C963" s="241"/>
      <c r="D963" s="241"/>
      <c r="E963" s="241"/>
      <c r="F963" s="241"/>
      <c r="G963" s="241"/>
      <c r="H963" s="241"/>
      <c r="I963" s="241"/>
      <c r="J963" s="241"/>
      <c r="K963" s="241"/>
      <c r="L963" s="241"/>
      <c r="M963" s="241"/>
      <c r="N963" s="241"/>
      <c r="O963" s="241"/>
      <c r="P963" s="241"/>
      <c r="Q963" s="241"/>
      <c r="R963" s="241"/>
      <c r="S963" s="241"/>
      <c r="T963" s="241"/>
      <c r="U963" s="241" t="s">
        <v>290</v>
      </c>
      <c r="V963" s="241"/>
      <c r="W963" s="241"/>
      <c r="X963" s="241"/>
      <c r="Y963" s="241"/>
      <c r="Z963" s="241"/>
      <c r="AA963" s="241"/>
      <c r="AB963" s="241"/>
      <c r="AC963" s="241" t="s">
        <v>350</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row>
    <row r="964" spans="1:214" s="299" customFormat="1" ht="15" customHeight="1">
      <c r="A964" s="240"/>
      <c r="B964" s="241"/>
      <c r="C964" s="241"/>
      <c r="D964" s="241"/>
      <c r="E964" s="241"/>
      <c r="F964" s="241"/>
      <c r="G964" s="241"/>
      <c r="H964" s="241"/>
      <c r="I964" s="241"/>
      <c r="J964" s="241"/>
      <c r="K964" s="241"/>
      <c r="L964" s="241"/>
      <c r="M964" s="241"/>
      <c r="N964" s="241"/>
      <c r="O964" s="241"/>
      <c r="P964" s="241"/>
      <c r="Q964" s="241"/>
      <c r="R964" s="241"/>
      <c r="S964" s="241"/>
      <c r="T964" s="241"/>
      <c r="U964" s="241" t="s">
        <v>1140</v>
      </c>
      <c r="V964" s="241"/>
      <c r="W964" s="241"/>
      <c r="X964" s="241"/>
      <c r="Y964" s="241"/>
      <c r="Z964" s="241"/>
      <c r="AA964" s="241"/>
      <c r="AB964" s="241"/>
      <c r="AC964" s="241" t="s">
        <v>313</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c r="DV964" s="241"/>
      <c r="DW964" s="241"/>
      <c r="DX964" s="241"/>
      <c r="DY964" s="241"/>
      <c r="DZ964" s="241"/>
      <c r="EA964" s="241"/>
      <c r="EB964" s="241"/>
      <c r="EC964" s="241"/>
      <c r="ED964" s="241"/>
      <c r="EE964" s="241"/>
      <c r="EF964" s="241"/>
      <c r="EG964" s="241"/>
      <c r="EH964" s="241"/>
      <c r="EI964" s="241"/>
      <c r="EJ964" s="241"/>
      <c r="EK964" s="241"/>
      <c r="EL964" s="241"/>
      <c r="EM964" s="241"/>
      <c r="EN964" s="241"/>
      <c r="EO964" s="241"/>
      <c r="EP964" s="241"/>
      <c r="EQ964" s="241"/>
      <c r="ER964" s="241"/>
      <c r="ES964" s="241"/>
      <c r="ET964" s="241"/>
      <c r="EU964" s="241"/>
      <c r="EV964" s="241"/>
      <c r="EW964" s="241"/>
      <c r="EX964" s="241"/>
      <c r="EY964" s="241"/>
      <c r="EZ964" s="241"/>
      <c r="FA964" s="241"/>
      <c r="FB964" s="241"/>
      <c r="FC964" s="241"/>
      <c r="FD964" s="241"/>
      <c r="FE964" s="241"/>
      <c r="FF964" s="241"/>
      <c r="FG964" s="241"/>
      <c r="FH964" s="241"/>
      <c r="FI964" s="241"/>
      <c r="FJ964" s="241"/>
      <c r="FK964" s="241"/>
      <c r="FL964" s="241"/>
      <c r="FM964" s="241"/>
      <c r="FN964" s="241"/>
      <c r="FO964" s="241"/>
      <c r="FP964" s="241"/>
      <c r="FQ964" s="241"/>
      <c r="FR964" s="241"/>
      <c r="FS964" s="241"/>
      <c r="FT964" s="241"/>
      <c r="FU964" s="241"/>
      <c r="FV964" s="241"/>
      <c r="FW964" s="241"/>
      <c r="FX964" s="241"/>
      <c r="FY964" s="241"/>
      <c r="FZ964" s="241"/>
      <c r="GA964" s="241"/>
      <c r="GB964" s="241"/>
      <c r="GC964" s="241"/>
      <c r="GD964" s="241"/>
      <c r="GE964" s="241"/>
      <c r="GF964" s="241"/>
      <c r="GG964" s="241"/>
      <c r="GH964" s="241"/>
      <c r="GI964" s="241"/>
      <c r="GJ964" s="241"/>
      <c r="GK964" s="241"/>
      <c r="GL964" s="241"/>
      <c r="GM964" s="241"/>
      <c r="GN964" s="241"/>
      <c r="GO964" s="241"/>
      <c r="GP964" s="241"/>
      <c r="GQ964" s="241"/>
      <c r="GR964" s="241"/>
      <c r="GS964" s="241"/>
      <c r="GT964" s="241"/>
      <c r="GU964" s="241"/>
      <c r="GV964" s="241"/>
      <c r="GW964" s="241"/>
      <c r="GX964" s="241"/>
      <c r="GY964" s="241"/>
      <c r="GZ964" s="241"/>
      <c r="HA964" s="241"/>
      <c r="HB964" s="241"/>
      <c r="HC964" s="241"/>
      <c r="HD964" s="241"/>
      <c r="HE964" s="241"/>
      <c r="HF964" s="241"/>
    </row>
    <row r="965" spans="1:214" s="299" customFormat="1" ht="15" customHeight="1">
      <c r="A965" s="240"/>
      <c r="B965" s="241"/>
      <c r="C965" s="241"/>
      <c r="D965" s="241"/>
      <c r="E965" s="241"/>
      <c r="F965" s="241"/>
      <c r="G965" s="241"/>
      <c r="H965" s="241"/>
      <c r="I965" s="241"/>
      <c r="J965" s="241"/>
      <c r="K965" s="241"/>
      <c r="L965" s="241"/>
      <c r="M965" s="241"/>
      <c r="N965" s="241"/>
      <c r="O965" s="241"/>
      <c r="P965" s="241"/>
      <c r="Q965" s="241"/>
      <c r="R965" s="241"/>
      <c r="S965" s="241"/>
      <c r="T965" s="241"/>
      <c r="U965" s="241" t="s">
        <v>1141</v>
      </c>
      <c r="V965" s="241"/>
      <c r="W965" s="241"/>
      <c r="X965" s="241"/>
      <c r="Y965" s="241"/>
      <c r="Z965" s="241"/>
      <c r="AA965" s="241"/>
      <c r="AB965" s="241"/>
      <c r="AC965" s="241" t="s">
        <v>313</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c r="DV965" s="241"/>
      <c r="DW965" s="241"/>
      <c r="DX965" s="241"/>
      <c r="DY965" s="241"/>
      <c r="DZ965" s="241"/>
      <c r="EA965" s="241"/>
      <c r="EB965" s="241"/>
      <c r="EC965" s="241"/>
      <c r="ED965" s="241"/>
      <c r="EE965" s="241"/>
      <c r="EF965" s="241"/>
      <c r="EG965" s="241"/>
      <c r="EH965" s="241"/>
      <c r="EI965" s="241"/>
      <c r="EJ965" s="241"/>
      <c r="EK965" s="241"/>
      <c r="EL965" s="241"/>
      <c r="EM965" s="241"/>
      <c r="EN965" s="241"/>
      <c r="EO965" s="241"/>
      <c r="EP965" s="241"/>
      <c r="EQ965" s="241"/>
      <c r="ER965" s="241"/>
      <c r="ES965" s="241"/>
      <c r="ET965" s="241"/>
      <c r="EU965" s="241"/>
      <c r="EV965" s="241"/>
      <c r="EW965" s="241"/>
      <c r="EX965" s="241"/>
      <c r="EY965" s="241"/>
      <c r="EZ965" s="241"/>
      <c r="FA965" s="241"/>
      <c r="FB965" s="241"/>
      <c r="FC965" s="241"/>
      <c r="FD965" s="241"/>
      <c r="FE965" s="241"/>
      <c r="FF965" s="241"/>
      <c r="FG965" s="241"/>
      <c r="FH965" s="241"/>
      <c r="FI965" s="241"/>
      <c r="FJ965" s="241"/>
      <c r="FK965" s="241"/>
      <c r="FL965" s="241"/>
      <c r="FM965" s="241"/>
      <c r="FN965" s="241"/>
      <c r="FO965" s="241"/>
      <c r="FP965" s="241"/>
      <c r="FQ965" s="241"/>
      <c r="FR965" s="241"/>
      <c r="FS965" s="241"/>
      <c r="FT965" s="241"/>
      <c r="FU965" s="241"/>
      <c r="FV965" s="241"/>
      <c r="FW965" s="241"/>
      <c r="FX965" s="241"/>
      <c r="FY965" s="241"/>
      <c r="FZ965" s="241"/>
      <c r="GA965" s="241"/>
      <c r="GB965" s="241"/>
      <c r="GC965" s="241"/>
      <c r="GD965" s="241"/>
      <c r="GE965" s="241"/>
      <c r="GF965" s="241"/>
      <c r="GG965" s="241"/>
      <c r="GH965" s="241"/>
      <c r="GI965" s="241"/>
      <c r="GJ965" s="241"/>
      <c r="GK965" s="241"/>
      <c r="GL965" s="241"/>
      <c r="GM965" s="241"/>
      <c r="GN965" s="241"/>
      <c r="GO965" s="241"/>
      <c r="GP965" s="241"/>
      <c r="GQ965" s="241"/>
      <c r="GR965" s="241"/>
      <c r="GS965" s="241"/>
      <c r="GT965" s="241"/>
      <c r="GU965" s="241"/>
      <c r="GV965" s="241"/>
      <c r="GW965" s="241"/>
      <c r="GX965" s="241"/>
      <c r="GY965" s="241"/>
      <c r="GZ965" s="241"/>
      <c r="HA965" s="241"/>
      <c r="HB965" s="241"/>
      <c r="HC965" s="241"/>
      <c r="HD965" s="241"/>
      <c r="HE965" s="241"/>
      <c r="HF965" s="241"/>
    </row>
    <row r="966" spans="1:214" s="299" customFormat="1" ht="15" customHeight="1">
      <c r="A966" s="240"/>
      <c r="B966" s="241"/>
      <c r="C966" s="241"/>
      <c r="D966" s="241"/>
      <c r="E966" s="241"/>
      <c r="F966" s="241"/>
      <c r="G966" s="241"/>
      <c r="H966" s="241"/>
      <c r="I966" s="241"/>
      <c r="J966" s="241"/>
      <c r="K966" s="241"/>
      <c r="L966" s="241"/>
      <c r="M966" s="241"/>
      <c r="N966" s="241"/>
      <c r="O966" s="241"/>
      <c r="P966" s="241"/>
      <c r="Q966" s="241"/>
      <c r="R966" s="241"/>
      <c r="S966" s="241"/>
      <c r="T966" s="241"/>
      <c r="U966" s="241" t="s">
        <v>1142</v>
      </c>
      <c r="V966" s="241"/>
      <c r="W966" s="241"/>
      <c r="X966" s="241"/>
      <c r="Y966" s="241"/>
      <c r="Z966" s="241"/>
      <c r="AA966" s="241"/>
      <c r="AB966" s="241"/>
      <c r="AC966" s="241" t="s">
        <v>322</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c r="DV966" s="241"/>
      <c r="DW966" s="241"/>
      <c r="DX966" s="241"/>
      <c r="DY966" s="241"/>
      <c r="DZ966" s="241"/>
      <c r="EA966" s="241"/>
      <c r="EB966" s="241"/>
      <c r="EC966" s="241"/>
      <c r="ED966" s="241"/>
      <c r="EE966" s="241"/>
      <c r="EF966" s="241"/>
      <c r="EG966" s="241"/>
      <c r="EH966" s="241"/>
      <c r="EI966" s="241"/>
      <c r="EJ966" s="241"/>
      <c r="EK966" s="241"/>
      <c r="EL966" s="241"/>
      <c r="EM966" s="241"/>
      <c r="EN966" s="241"/>
      <c r="EO966" s="241"/>
      <c r="EP966" s="241"/>
      <c r="EQ966" s="241"/>
      <c r="ER966" s="241"/>
      <c r="ES966" s="241"/>
      <c r="ET966" s="241"/>
      <c r="EU966" s="241"/>
      <c r="EV966" s="241"/>
      <c r="EW966" s="241"/>
      <c r="EX966" s="241"/>
      <c r="EY966" s="241"/>
      <c r="EZ966" s="241"/>
      <c r="FA966" s="241"/>
      <c r="FB966" s="241"/>
      <c r="FC966" s="241"/>
      <c r="FD966" s="241"/>
      <c r="FE966" s="241"/>
      <c r="FF966" s="241"/>
      <c r="FG966" s="241"/>
      <c r="FH966" s="241"/>
      <c r="FI966" s="241"/>
      <c r="FJ966" s="241"/>
      <c r="FK966" s="241"/>
      <c r="FL966" s="241"/>
      <c r="FM966" s="241"/>
      <c r="FN966" s="241"/>
      <c r="FO966" s="241"/>
      <c r="FP966" s="241"/>
      <c r="FQ966" s="241"/>
      <c r="FR966" s="241"/>
      <c r="FS966" s="241"/>
      <c r="FT966" s="241"/>
      <c r="FU966" s="241"/>
      <c r="FV966" s="241"/>
      <c r="FW966" s="241"/>
      <c r="FX966" s="241"/>
      <c r="FY966" s="241"/>
      <c r="FZ966" s="241"/>
      <c r="GA966" s="241"/>
      <c r="GB966" s="241"/>
      <c r="GC966" s="241"/>
      <c r="GD966" s="241"/>
      <c r="GE966" s="241"/>
      <c r="GF966" s="241"/>
      <c r="GG966" s="241"/>
      <c r="GH966" s="241"/>
      <c r="GI966" s="241"/>
      <c r="GJ966" s="241"/>
      <c r="GK966" s="241"/>
      <c r="GL966" s="241"/>
      <c r="GM966" s="241"/>
      <c r="GN966" s="241"/>
      <c r="GO966" s="241"/>
      <c r="GP966" s="241"/>
      <c r="GQ966" s="241"/>
      <c r="GR966" s="241"/>
      <c r="GS966" s="241"/>
      <c r="GT966" s="241"/>
      <c r="GU966" s="241"/>
      <c r="GV966" s="241"/>
      <c r="GW966" s="241"/>
      <c r="GX966" s="241"/>
      <c r="GY966" s="241"/>
      <c r="GZ966" s="241"/>
      <c r="HA966" s="241"/>
      <c r="HB966" s="241"/>
      <c r="HC966" s="241"/>
      <c r="HD966" s="241"/>
      <c r="HE966" s="241"/>
      <c r="HF966" s="241"/>
    </row>
    <row r="967" spans="1:214" s="299" customFormat="1" ht="15" customHeight="1">
      <c r="A967" s="240"/>
      <c r="B967" s="241"/>
      <c r="C967" s="241"/>
      <c r="D967" s="241"/>
      <c r="E967" s="241"/>
      <c r="F967" s="241"/>
      <c r="G967" s="241"/>
      <c r="H967" s="241"/>
      <c r="I967" s="241"/>
      <c r="J967" s="241"/>
      <c r="K967" s="241"/>
      <c r="L967" s="241"/>
      <c r="M967" s="241"/>
      <c r="N967" s="241"/>
      <c r="O967" s="241"/>
      <c r="P967" s="241"/>
      <c r="Q967" s="241"/>
      <c r="R967" s="241"/>
      <c r="S967" s="241"/>
      <c r="T967" s="241"/>
      <c r="U967" s="241" t="s">
        <v>1143</v>
      </c>
      <c r="V967" s="241"/>
      <c r="W967" s="241"/>
      <c r="X967" s="241"/>
      <c r="Y967" s="241"/>
      <c r="Z967" s="241"/>
      <c r="AA967" s="241"/>
      <c r="AB967" s="241"/>
      <c r="AC967" s="241" t="s">
        <v>325</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c r="DV967" s="241"/>
      <c r="DW967" s="241"/>
      <c r="DX967" s="241"/>
      <c r="DY967" s="241"/>
      <c r="DZ967" s="241"/>
      <c r="EA967" s="241"/>
      <c r="EB967" s="241"/>
      <c r="EC967" s="241"/>
      <c r="ED967" s="241"/>
      <c r="EE967" s="241"/>
      <c r="EF967" s="241"/>
      <c r="EG967" s="241"/>
      <c r="EH967" s="241"/>
      <c r="EI967" s="241"/>
      <c r="EJ967" s="241"/>
      <c r="EK967" s="241"/>
      <c r="EL967" s="241"/>
      <c r="EM967" s="241"/>
      <c r="EN967" s="241"/>
      <c r="EO967" s="241"/>
      <c r="EP967" s="241"/>
      <c r="EQ967" s="241"/>
      <c r="ER967" s="241"/>
      <c r="ES967" s="241"/>
      <c r="ET967" s="241"/>
      <c r="EU967" s="241"/>
      <c r="EV967" s="241"/>
      <c r="EW967" s="241"/>
      <c r="EX967" s="241"/>
      <c r="EY967" s="241"/>
      <c r="EZ967" s="241"/>
      <c r="FA967" s="241"/>
      <c r="FB967" s="241"/>
      <c r="FC967" s="241"/>
      <c r="FD967" s="241"/>
      <c r="FE967" s="241"/>
      <c r="FF967" s="241"/>
      <c r="FG967" s="241"/>
      <c r="FH967" s="241"/>
      <c r="FI967" s="241"/>
      <c r="FJ967" s="241"/>
      <c r="FK967" s="241"/>
      <c r="FL967" s="241"/>
      <c r="FM967" s="241"/>
      <c r="FN967" s="241"/>
      <c r="FO967" s="241"/>
      <c r="FP967" s="241"/>
      <c r="FQ967" s="241"/>
      <c r="FR967" s="241"/>
      <c r="FS967" s="241"/>
      <c r="FT967" s="241"/>
      <c r="FU967" s="241"/>
      <c r="FV967" s="241"/>
      <c r="FW967" s="241"/>
      <c r="FX967" s="241"/>
      <c r="FY967" s="241"/>
      <c r="FZ967" s="241"/>
      <c r="GA967" s="241"/>
      <c r="GB967" s="241"/>
      <c r="GC967" s="241"/>
      <c r="GD967" s="241"/>
      <c r="GE967" s="241"/>
      <c r="GF967" s="241"/>
      <c r="GG967" s="241"/>
      <c r="GH967" s="241"/>
      <c r="GI967" s="241"/>
      <c r="GJ967" s="241"/>
      <c r="GK967" s="241"/>
      <c r="GL967" s="241"/>
      <c r="GM967" s="241"/>
      <c r="GN967" s="241"/>
      <c r="GO967" s="241"/>
      <c r="GP967" s="241"/>
      <c r="GQ967" s="241"/>
      <c r="GR967" s="241"/>
      <c r="GS967" s="241"/>
      <c r="GT967" s="241"/>
      <c r="GU967" s="241"/>
      <c r="GV967" s="241"/>
      <c r="GW967" s="241"/>
      <c r="GX967" s="241"/>
      <c r="GY967" s="241"/>
      <c r="GZ967" s="241"/>
      <c r="HA967" s="241"/>
      <c r="HB967" s="241"/>
      <c r="HC967" s="241"/>
      <c r="HD967" s="241"/>
      <c r="HE967" s="241"/>
      <c r="HF967" s="241"/>
    </row>
    <row r="968" spans="1:214" s="299" customFormat="1" ht="15" customHeight="1">
      <c r="A968" s="240"/>
      <c r="B968" s="241"/>
      <c r="C968" s="241"/>
      <c r="D968" s="241"/>
      <c r="E968" s="241"/>
      <c r="F968" s="241"/>
      <c r="G968" s="241"/>
      <c r="H968" s="241"/>
      <c r="I968" s="241"/>
      <c r="J968" s="241"/>
      <c r="K968" s="241"/>
      <c r="L968" s="241"/>
      <c r="M968" s="241"/>
      <c r="N968" s="241"/>
      <c r="O968" s="241"/>
      <c r="P968" s="241"/>
      <c r="Q968" s="241"/>
      <c r="R968" s="241"/>
      <c r="S968" s="241"/>
      <c r="T968" s="241"/>
      <c r="U968" s="241" t="s">
        <v>1144</v>
      </c>
      <c r="V968" s="241"/>
      <c r="W968" s="241"/>
      <c r="X968" s="241"/>
      <c r="Y968" s="241"/>
      <c r="Z968" s="241"/>
      <c r="AA968" s="241"/>
      <c r="AB968" s="241"/>
      <c r="AC968" s="241" t="s">
        <v>316</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1"/>
      <c r="EE968" s="241"/>
      <c r="EF968" s="241"/>
      <c r="EG968" s="241"/>
      <c r="EH968" s="241"/>
      <c r="EI968" s="241"/>
      <c r="EJ968" s="241"/>
      <c r="EK968" s="241"/>
      <c r="EL968" s="241"/>
      <c r="EM968" s="241"/>
      <c r="EN968" s="241"/>
      <c r="EO968" s="241"/>
      <c r="EP968" s="241"/>
      <c r="EQ968" s="241"/>
      <c r="ER968" s="241"/>
      <c r="ES968" s="241"/>
      <c r="ET968" s="241"/>
      <c r="EU968" s="241"/>
      <c r="EV968" s="241"/>
      <c r="EW968" s="241"/>
      <c r="EX968" s="241"/>
      <c r="EY968" s="241"/>
      <c r="EZ968" s="241"/>
      <c r="FA968" s="241"/>
      <c r="FB968" s="241"/>
      <c r="FC968" s="241"/>
      <c r="FD968" s="241"/>
      <c r="FE968" s="241"/>
      <c r="FF968" s="241"/>
      <c r="FG968" s="241"/>
      <c r="FH968" s="241"/>
      <c r="FI968" s="241"/>
      <c r="FJ968" s="241"/>
      <c r="FK968" s="241"/>
      <c r="FL968" s="241"/>
      <c r="FM968" s="241"/>
      <c r="FN968" s="241"/>
      <c r="FO968" s="241"/>
      <c r="FP968" s="241"/>
      <c r="FQ968" s="241"/>
      <c r="FR968" s="241"/>
      <c r="FS968" s="241"/>
      <c r="FT968" s="241"/>
      <c r="FU968" s="241"/>
      <c r="FV968" s="241"/>
      <c r="FW968" s="241"/>
      <c r="FX968" s="241"/>
      <c r="FY968" s="241"/>
      <c r="FZ968" s="241"/>
      <c r="GA968" s="241"/>
      <c r="GB968" s="241"/>
      <c r="GC968" s="241"/>
      <c r="GD968" s="241"/>
      <c r="GE968" s="241"/>
      <c r="GF968" s="241"/>
      <c r="GG968" s="241"/>
      <c r="GH968" s="241"/>
      <c r="GI968" s="241"/>
      <c r="GJ968" s="241"/>
      <c r="GK968" s="241"/>
      <c r="GL968" s="241"/>
      <c r="GM968" s="241"/>
      <c r="GN968" s="241"/>
      <c r="GO968" s="241"/>
      <c r="GP968" s="241"/>
      <c r="GQ968" s="241"/>
      <c r="GR968" s="241"/>
      <c r="GS968" s="241"/>
      <c r="GT968" s="241"/>
      <c r="GU968" s="241"/>
      <c r="GV968" s="241"/>
      <c r="GW968" s="241"/>
      <c r="GX968" s="241"/>
      <c r="GY968" s="241"/>
      <c r="GZ968" s="241"/>
      <c r="HA968" s="241"/>
      <c r="HB968" s="241"/>
      <c r="HC968" s="241"/>
      <c r="HD968" s="241"/>
      <c r="HE968" s="241"/>
      <c r="HF968" s="241"/>
    </row>
    <row r="969" spans="1:214" s="299" customFormat="1" ht="15" customHeight="1">
      <c r="A969" s="240"/>
      <c r="B969" s="241"/>
      <c r="C969" s="241"/>
      <c r="D969" s="241"/>
      <c r="E969" s="241"/>
      <c r="F969" s="241"/>
      <c r="G969" s="241"/>
      <c r="H969" s="241"/>
      <c r="I969" s="241"/>
      <c r="J969" s="241"/>
      <c r="K969" s="241"/>
      <c r="L969" s="241"/>
      <c r="M969" s="241"/>
      <c r="N969" s="241"/>
      <c r="O969" s="241"/>
      <c r="P969" s="241"/>
      <c r="Q969" s="241"/>
      <c r="R969" s="241"/>
      <c r="S969" s="241"/>
      <c r="T969" s="241"/>
      <c r="U969" s="241" t="s">
        <v>1145</v>
      </c>
      <c r="V969" s="241"/>
      <c r="W969" s="241"/>
      <c r="X969" s="241"/>
      <c r="Y969" s="241"/>
      <c r="Z969" s="241"/>
      <c r="AA969" s="241"/>
      <c r="AB969" s="241"/>
      <c r="AC969" s="241" t="s">
        <v>316</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c r="DV969" s="241"/>
      <c r="DW969" s="241"/>
      <c r="DX969" s="241"/>
      <c r="DY969" s="241"/>
      <c r="DZ969" s="241"/>
      <c r="EA969" s="241"/>
      <c r="EB969" s="241"/>
      <c r="EC969" s="241"/>
      <c r="ED969" s="241"/>
      <c r="EE969" s="241"/>
      <c r="EF969" s="241"/>
      <c r="EG969" s="241"/>
      <c r="EH969" s="241"/>
      <c r="EI969" s="241"/>
      <c r="EJ969" s="241"/>
      <c r="EK969" s="241"/>
      <c r="EL969" s="241"/>
      <c r="EM969" s="241"/>
      <c r="EN969" s="241"/>
      <c r="EO969" s="241"/>
      <c r="EP969" s="241"/>
      <c r="EQ969" s="241"/>
      <c r="ER969" s="241"/>
      <c r="ES969" s="241"/>
      <c r="ET969" s="241"/>
      <c r="EU969" s="241"/>
      <c r="EV969" s="241"/>
      <c r="EW969" s="241"/>
      <c r="EX969" s="241"/>
      <c r="EY969" s="241"/>
      <c r="EZ969" s="241"/>
      <c r="FA969" s="241"/>
      <c r="FB969" s="241"/>
      <c r="FC969" s="241"/>
      <c r="FD969" s="241"/>
      <c r="FE969" s="241"/>
      <c r="FF969" s="241"/>
      <c r="FG969" s="241"/>
      <c r="FH969" s="241"/>
      <c r="FI969" s="241"/>
      <c r="FJ969" s="241"/>
      <c r="FK969" s="241"/>
      <c r="FL969" s="241"/>
      <c r="FM969" s="241"/>
      <c r="FN969" s="241"/>
      <c r="FO969" s="241"/>
      <c r="FP969" s="241"/>
      <c r="FQ969" s="241"/>
      <c r="FR969" s="241"/>
      <c r="FS969" s="241"/>
      <c r="FT969" s="241"/>
      <c r="FU969" s="241"/>
      <c r="FV969" s="241"/>
      <c r="FW969" s="241"/>
      <c r="FX969" s="241"/>
      <c r="FY969" s="241"/>
      <c r="FZ969" s="241"/>
      <c r="GA969" s="241"/>
      <c r="GB969" s="241"/>
      <c r="GC969" s="241"/>
      <c r="GD969" s="241"/>
      <c r="GE969" s="241"/>
      <c r="GF969" s="241"/>
      <c r="GG969" s="241"/>
      <c r="GH969" s="241"/>
      <c r="GI969" s="241"/>
      <c r="GJ969" s="241"/>
      <c r="GK969" s="241"/>
      <c r="GL969" s="241"/>
      <c r="GM969" s="241"/>
      <c r="GN969" s="241"/>
      <c r="GO969" s="241"/>
      <c r="GP969" s="241"/>
      <c r="GQ969" s="241"/>
      <c r="GR969" s="241"/>
      <c r="GS969" s="241"/>
      <c r="GT969" s="241"/>
      <c r="GU969" s="241"/>
      <c r="GV969" s="241"/>
      <c r="GW969" s="241"/>
      <c r="GX969" s="241"/>
      <c r="GY969" s="241"/>
      <c r="GZ969" s="241"/>
      <c r="HA969" s="241"/>
      <c r="HB969" s="241"/>
      <c r="HC969" s="241"/>
      <c r="HD969" s="241"/>
      <c r="HE969" s="241"/>
      <c r="HF969" s="241"/>
    </row>
    <row r="970" spans="1:214" s="299" customFormat="1" ht="15" customHeight="1">
      <c r="A970" s="240"/>
      <c r="B970" s="241"/>
      <c r="C970" s="241"/>
      <c r="D970" s="241"/>
      <c r="E970" s="241"/>
      <c r="F970" s="241"/>
      <c r="G970" s="241"/>
      <c r="H970" s="241"/>
      <c r="I970" s="241"/>
      <c r="J970" s="241"/>
      <c r="K970" s="241"/>
      <c r="L970" s="241"/>
      <c r="M970" s="241"/>
      <c r="N970" s="241"/>
      <c r="O970" s="241"/>
      <c r="P970" s="241"/>
      <c r="Q970" s="241"/>
      <c r="R970" s="241"/>
      <c r="S970" s="241"/>
      <c r="T970" s="241"/>
      <c r="U970" s="241" t="s">
        <v>1146</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c r="DV970" s="241"/>
      <c r="DW970" s="241"/>
      <c r="DX970" s="241"/>
      <c r="DY970" s="241"/>
      <c r="DZ970" s="241"/>
      <c r="EA970" s="241"/>
      <c r="EB970" s="241"/>
      <c r="EC970" s="241"/>
      <c r="ED970" s="241"/>
      <c r="EE970" s="241"/>
      <c r="EF970" s="241"/>
      <c r="EG970" s="241"/>
      <c r="EH970" s="241"/>
      <c r="EI970" s="241"/>
      <c r="EJ970" s="241"/>
      <c r="EK970" s="241"/>
      <c r="EL970" s="241"/>
      <c r="EM970" s="241"/>
      <c r="EN970" s="241"/>
      <c r="EO970" s="241"/>
      <c r="EP970" s="241"/>
      <c r="EQ970" s="241"/>
      <c r="ER970" s="241"/>
      <c r="ES970" s="241"/>
      <c r="ET970" s="241"/>
      <c r="EU970" s="241"/>
      <c r="EV970" s="241"/>
      <c r="EW970" s="241"/>
      <c r="EX970" s="241"/>
      <c r="EY970" s="241"/>
      <c r="EZ970" s="241"/>
      <c r="FA970" s="241"/>
      <c r="FB970" s="241"/>
      <c r="FC970" s="241"/>
      <c r="FD970" s="241"/>
      <c r="FE970" s="241"/>
      <c r="FF970" s="241"/>
      <c r="FG970" s="241"/>
      <c r="FH970" s="241"/>
      <c r="FI970" s="241"/>
      <c r="FJ970" s="241"/>
      <c r="FK970" s="241"/>
      <c r="FL970" s="241"/>
      <c r="FM970" s="241"/>
      <c r="FN970" s="241"/>
      <c r="FO970" s="241"/>
      <c r="FP970" s="241"/>
      <c r="FQ970" s="241"/>
      <c r="FR970" s="241"/>
      <c r="FS970" s="241"/>
      <c r="FT970" s="241"/>
      <c r="FU970" s="241"/>
      <c r="FV970" s="241"/>
      <c r="FW970" s="241"/>
      <c r="FX970" s="241"/>
      <c r="FY970" s="241"/>
      <c r="FZ970" s="241"/>
      <c r="GA970" s="241"/>
      <c r="GB970" s="241"/>
      <c r="GC970" s="241"/>
      <c r="GD970" s="241"/>
      <c r="GE970" s="241"/>
      <c r="GF970" s="241"/>
      <c r="GG970" s="241"/>
      <c r="GH970" s="241"/>
      <c r="GI970" s="241"/>
      <c r="GJ970" s="241"/>
      <c r="GK970" s="241"/>
      <c r="GL970" s="241"/>
      <c r="GM970" s="241"/>
      <c r="GN970" s="241"/>
      <c r="GO970" s="241"/>
      <c r="GP970" s="241"/>
      <c r="GQ970" s="241"/>
      <c r="GR970" s="241"/>
      <c r="GS970" s="241"/>
      <c r="GT970" s="241"/>
      <c r="GU970" s="241"/>
      <c r="GV970" s="241"/>
      <c r="GW970" s="241"/>
      <c r="GX970" s="241"/>
      <c r="GY970" s="241"/>
      <c r="GZ970" s="241"/>
      <c r="HA970" s="241"/>
      <c r="HB970" s="241"/>
      <c r="HC970" s="241"/>
      <c r="HD970" s="241"/>
      <c r="HE970" s="241"/>
      <c r="HF970" s="241"/>
    </row>
    <row r="971" spans="1:214" s="299" customFormat="1" ht="15" customHeight="1">
      <c r="A971" s="240"/>
      <c r="B971" s="241"/>
      <c r="C971" s="241"/>
      <c r="D971" s="241"/>
      <c r="E971" s="241"/>
      <c r="F971" s="241"/>
      <c r="G971" s="241"/>
      <c r="H971" s="241"/>
      <c r="I971" s="241"/>
      <c r="J971" s="241"/>
      <c r="K971" s="241"/>
      <c r="L971" s="241"/>
      <c r="M971" s="241"/>
      <c r="N971" s="241"/>
      <c r="O971" s="241"/>
      <c r="P971" s="241"/>
      <c r="Q971" s="241"/>
      <c r="R971" s="241"/>
      <c r="S971" s="241"/>
      <c r="T971" s="241"/>
      <c r="U971" s="241" t="s">
        <v>1147</v>
      </c>
      <c r="V971" s="241"/>
      <c r="W971" s="241"/>
      <c r="X971" s="241"/>
      <c r="Y971" s="241"/>
      <c r="Z971" s="241"/>
      <c r="AA971" s="241"/>
      <c r="AB971" s="241"/>
      <c r="AC971" s="241" t="s">
        <v>313</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c r="DV971" s="241"/>
      <c r="DW971" s="241"/>
      <c r="DX971" s="241"/>
      <c r="DY971" s="241"/>
      <c r="DZ971" s="241"/>
      <c r="EA971" s="241"/>
      <c r="EB971" s="241"/>
      <c r="EC971" s="241"/>
      <c r="ED971" s="241"/>
      <c r="EE971" s="241"/>
      <c r="EF971" s="241"/>
      <c r="EG971" s="241"/>
      <c r="EH971" s="241"/>
      <c r="EI971" s="241"/>
      <c r="EJ971" s="241"/>
      <c r="EK971" s="241"/>
      <c r="EL971" s="241"/>
      <c r="EM971" s="241"/>
      <c r="EN971" s="241"/>
      <c r="EO971" s="241"/>
      <c r="EP971" s="241"/>
      <c r="EQ971" s="241"/>
      <c r="ER971" s="241"/>
      <c r="ES971" s="241"/>
      <c r="ET971" s="241"/>
      <c r="EU971" s="241"/>
      <c r="EV971" s="241"/>
      <c r="EW971" s="241"/>
      <c r="EX971" s="241"/>
      <c r="EY971" s="241"/>
      <c r="EZ971" s="241"/>
      <c r="FA971" s="241"/>
      <c r="FB971" s="241"/>
      <c r="FC971" s="241"/>
      <c r="FD971" s="241"/>
      <c r="FE971" s="241"/>
      <c r="FF971" s="241"/>
      <c r="FG971" s="241"/>
      <c r="FH971" s="241"/>
      <c r="FI971" s="241"/>
      <c r="FJ971" s="241"/>
      <c r="FK971" s="241"/>
      <c r="FL971" s="241"/>
      <c r="FM971" s="241"/>
      <c r="FN971" s="241"/>
      <c r="FO971" s="241"/>
      <c r="FP971" s="241"/>
      <c r="FQ971" s="241"/>
      <c r="FR971" s="241"/>
      <c r="FS971" s="241"/>
      <c r="FT971" s="241"/>
      <c r="FU971" s="241"/>
      <c r="FV971" s="241"/>
      <c r="FW971" s="241"/>
      <c r="FX971" s="241"/>
      <c r="FY971" s="241"/>
      <c r="FZ971" s="241"/>
      <c r="GA971" s="241"/>
      <c r="GB971" s="241"/>
      <c r="GC971" s="241"/>
      <c r="GD971" s="241"/>
      <c r="GE971" s="241"/>
      <c r="GF971" s="241"/>
      <c r="GG971" s="241"/>
      <c r="GH971" s="241"/>
      <c r="GI971" s="241"/>
      <c r="GJ971" s="241"/>
      <c r="GK971" s="241"/>
      <c r="GL971" s="241"/>
      <c r="GM971" s="241"/>
      <c r="GN971" s="241"/>
      <c r="GO971" s="241"/>
      <c r="GP971" s="241"/>
      <c r="GQ971" s="241"/>
      <c r="GR971" s="241"/>
      <c r="GS971" s="241"/>
      <c r="GT971" s="241"/>
      <c r="GU971" s="241"/>
      <c r="GV971" s="241"/>
      <c r="GW971" s="241"/>
      <c r="GX971" s="241"/>
      <c r="GY971" s="241"/>
      <c r="GZ971" s="241"/>
      <c r="HA971" s="241"/>
      <c r="HB971" s="241"/>
      <c r="HC971" s="241"/>
      <c r="HD971" s="241"/>
      <c r="HE971" s="241"/>
      <c r="HF971" s="241"/>
    </row>
    <row r="972" spans="1:214" s="299" customFormat="1" ht="15" customHeight="1">
      <c r="A972" s="240"/>
      <c r="B972" s="241"/>
      <c r="C972" s="241"/>
      <c r="D972" s="241"/>
      <c r="E972" s="241"/>
      <c r="F972" s="241"/>
      <c r="G972" s="241"/>
      <c r="H972" s="241"/>
      <c r="I972" s="241"/>
      <c r="J972" s="241"/>
      <c r="K972" s="241"/>
      <c r="L972" s="241"/>
      <c r="M972" s="241"/>
      <c r="N972" s="241"/>
      <c r="O972" s="241"/>
      <c r="P972" s="241"/>
      <c r="Q972" s="241"/>
      <c r="R972" s="241"/>
      <c r="S972" s="241"/>
      <c r="T972" s="241"/>
      <c r="U972" s="241" t="s">
        <v>1148</v>
      </c>
      <c r="V972" s="241"/>
      <c r="W972" s="241"/>
      <c r="X972" s="241"/>
      <c r="Y972" s="241"/>
      <c r="Z972" s="241"/>
      <c r="AA972" s="241"/>
      <c r="AB972" s="241"/>
      <c r="AC972" s="241" t="s">
        <v>325</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c r="DV972" s="241"/>
      <c r="DW972" s="241"/>
      <c r="DX972" s="241"/>
      <c r="DY972" s="241"/>
      <c r="DZ972" s="241"/>
      <c r="EA972" s="241"/>
      <c r="EB972" s="241"/>
      <c r="EC972" s="241"/>
      <c r="ED972" s="241"/>
      <c r="EE972" s="241"/>
      <c r="EF972" s="241"/>
      <c r="EG972" s="241"/>
      <c r="EH972" s="241"/>
      <c r="EI972" s="241"/>
      <c r="EJ972" s="241"/>
      <c r="EK972" s="241"/>
      <c r="EL972" s="241"/>
      <c r="EM972" s="241"/>
      <c r="EN972" s="241"/>
      <c r="EO972" s="241"/>
      <c r="EP972" s="241"/>
      <c r="EQ972" s="241"/>
      <c r="ER972" s="241"/>
      <c r="ES972" s="241"/>
      <c r="ET972" s="241"/>
      <c r="EU972" s="241"/>
      <c r="EV972" s="241"/>
      <c r="EW972" s="241"/>
      <c r="EX972" s="241"/>
      <c r="EY972" s="241"/>
      <c r="EZ972" s="241"/>
      <c r="FA972" s="241"/>
      <c r="FB972" s="241"/>
      <c r="FC972" s="241"/>
      <c r="FD972" s="241"/>
      <c r="FE972" s="241"/>
      <c r="FF972" s="241"/>
      <c r="FG972" s="241"/>
      <c r="FH972" s="241"/>
      <c r="FI972" s="241"/>
      <c r="FJ972" s="241"/>
      <c r="FK972" s="241"/>
      <c r="FL972" s="241"/>
      <c r="FM972" s="241"/>
      <c r="FN972" s="241"/>
      <c r="FO972" s="241"/>
      <c r="FP972" s="241"/>
      <c r="FQ972" s="241"/>
      <c r="FR972" s="241"/>
      <c r="FS972" s="241"/>
      <c r="FT972" s="241"/>
      <c r="FU972" s="241"/>
      <c r="FV972" s="241"/>
      <c r="FW972" s="241"/>
      <c r="FX972" s="241"/>
      <c r="FY972" s="241"/>
      <c r="FZ972" s="241"/>
      <c r="GA972" s="241"/>
      <c r="GB972" s="241"/>
      <c r="GC972" s="241"/>
      <c r="GD972" s="241"/>
      <c r="GE972" s="241"/>
      <c r="GF972" s="241"/>
      <c r="GG972" s="241"/>
      <c r="GH972" s="241"/>
      <c r="GI972" s="241"/>
      <c r="GJ972" s="241"/>
      <c r="GK972" s="241"/>
      <c r="GL972" s="241"/>
      <c r="GM972" s="241"/>
      <c r="GN972" s="241"/>
      <c r="GO972" s="241"/>
      <c r="GP972" s="241"/>
      <c r="GQ972" s="241"/>
      <c r="GR972" s="241"/>
      <c r="GS972" s="241"/>
      <c r="GT972" s="241"/>
      <c r="GU972" s="241"/>
      <c r="GV972" s="241"/>
      <c r="GW972" s="241"/>
      <c r="GX972" s="241"/>
      <c r="GY972" s="241"/>
      <c r="GZ972" s="241"/>
      <c r="HA972" s="241"/>
      <c r="HB972" s="241"/>
      <c r="HC972" s="241"/>
      <c r="HD972" s="241"/>
      <c r="HE972" s="241"/>
      <c r="HF972" s="241"/>
    </row>
    <row r="973" spans="1:214" s="240" customFormat="1" ht="15" customHeight="1">
      <c r="B973" s="241"/>
      <c r="C973" s="241"/>
      <c r="D973" s="241"/>
      <c r="E973" s="241"/>
      <c r="F973" s="241"/>
      <c r="G973" s="241"/>
      <c r="H973" s="241"/>
      <c r="I973" s="241"/>
      <c r="J973" s="241"/>
      <c r="K973" s="241"/>
      <c r="L973" s="241"/>
      <c r="M973" s="241"/>
      <c r="N973" s="241"/>
      <c r="O973" s="241"/>
      <c r="P973" s="241"/>
      <c r="Q973" s="241"/>
      <c r="R973" s="241"/>
      <c r="S973" s="241"/>
      <c r="T973" s="241"/>
      <c r="U973" s="241"/>
      <c r="V973" s="241"/>
      <c r="W973" s="241"/>
      <c r="X973" s="241"/>
      <c r="Y973" s="241"/>
      <c r="Z973" s="241"/>
      <c r="AA973" s="241"/>
      <c r="AB973" s="241"/>
      <c r="AC973" s="241"/>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c r="DV973" s="241"/>
      <c r="DW973" s="241"/>
      <c r="DX973" s="241"/>
      <c r="DY973" s="241"/>
      <c r="DZ973" s="241"/>
      <c r="EA973" s="241"/>
      <c r="EB973" s="241"/>
      <c r="EC973" s="241"/>
      <c r="ED973" s="241"/>
      <c r="EE973" s="241"/>
      <c r="EF973" s="241"/>
      <c r="EG973" s="241"/>
      <c r="EH973" s="241"/>
      <c r="EI973" s="241"/>
      <c r="EJ973" s="241"/>
      <c r="EK973" s="241"/>
      <c r="EL973" s="241"/>
      <c r="EM973" s="241"/>
      <c r="EN973" s="241"/>
      <c r="EO973" s="241"/>
      <c r="EP973" s="241"/>
      <c r="EQ973" s="241"/>
      <c r="ER973" s="241"/>
      <c r="ES973" s="241"/>
      <c r="ET973" s="241"/>
      <c r="EU973" s="241"/>
      <c r="EV973" s="241"/>
      <c r="EW973" s="241"/>
      <c r="EX973" s="241"/>
      <c r="EY973" s="241"/>
      <c r="EZ973" s="241"/>
      <c r="FA973" s="241"/>
      <c r="FB973" s="241"/>
      <c r="FC973" s="241"/>
      <c r="FD973" s="241"/>
      <c r="FE973" s="241"/>
      <c r="FF973" s="241"/>
      <c r="FG973" s="241"/>
      <c r="FH973" s="241"/>
      <c r="FI973" s="241"/>
      <c r="FJ973" s="241"/>
      <c r="FK973" s="241"/>
      <c r="FL973" s="241"/>
      <c r="FM973" s="241"/>
      <c r="FN973" s="241"/>
      <c r="FO973" s="241"/>
      <c r="FP973" s="241"/>
      <c r="FQ973" s="241"/>
      <c r="FR973" s="241"/>
      <c r="FS973" s="241"/>
      <c r="FT973" s="241"/>
      <c r="FU973" s="241"/>
      <c r="FV973" s="241"/>
      <c r="FW973" s="241"/>
      <c r="FX973" s="241"/>
      <c r="FY973" s="241"/>
      <c r="FZ973" s="241"/>
      <c r="GA973" s="241"/>
      <c r="GB973" s="241"/>
      <c r="GC973" s="241"/>
      <c r="GD973" s="241"/>
      <c r="GE973" s="241"/>
      <c r="GF973" s="241"/>
      <c r="GG973" s="241"/>
      <c r="GH973" s="241"/>
      <c r="GI973" s="241"/>
      <c r="GJ973" s="241"/>
      <c r="GK973" s="241"/>
      <c r="GL973" s="241"/>
      <c r="GM973" s="241"/>
      <c r="GN973" s="241"/>
      <c r="GO973" s="241"/>
      <c r="GP973" s="241"/>
      <c r="GQ973" s="241"/>
      <c r="GR973" s="241"/>
      <c r="GS973" s="241"/>
      <c r="GT973" s="241"/>
      <c r="GU973" s="241"/>
      <c r="GV973" s="241"/>
      <c r="GW973" s="241"/>
      <c r="GX973" s="241"/>
      <c r="GY973" s="241"/>
      <c r="GZ973" s="241"/>
      <c r="HA973" s="241"/>
      <c r="HB973" s="241"/>
      <c r="HC973" s="241"/>
      <c r="HD973" s="241"/>
      <c r="HE973" s="241"/>
      <c r="HF973" s="241"/>
    </row>
    <row r="974" spans="1:214" s="240" customFormat="1" ht="15" customHeight="1">
      <c r="B974" s="241"/>
      <c r="C974" s="241"/>
      <c r="D974" s="241"/>
      <c r="E974" s="241"/>
      <c r="F974" s="241"/>
      <c r="G974" s="241"/>
      <c r="H974" s="241"/>
      <c r="I974" s="241"/>
      <c r="J974" s="241"/>
      <c r="K974" s="241"/>
      <c r="L974" s="241"/>
      <c r="M974" s="241"/>
      <c r="N974" s="241"/>
      <c r="O974" s="241"/>
      <c r="P974" s="241"/>
      <c r="Q974" s="241"/>
      <c r="R974" s="241"/>
      <c r="S974" s="241"/>
      <c r="T974" s="241"/>
      <c r="U974" s="241"/>
      <c r="V974" s="241"/>
      <c r="W974" s="241"/>
      <c r="X974" s="241"/>
      <c r="Y974" s="241"/>
      <c r="Z974" s="241"/>
      <c r="AA974" s="241"/>
      <c r="AB974" s="241"/>
      <c r="AC974" s="241"/>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c r="DV974" s="241"/>
      <c r="DW974" s="241"/>
      <c r="DX974" s="241"/>
      <c r="DY974" s="241"/>
      <c r="DZ974" s="241"/>
      <c r="EA974" s="241"/>
      <c r="EB974" s="241"/>
      <c r="EC974" s="241"/>
      <c r="ED974" s="241"/>
      <c r="EE974" s="241"/>
      <c r="EF974" s="241"/>
      <c r="EG974" s="241"/>
      <c r="EH974" s="241"/>
      <c r="EI974" s="241"/>
      <c r="EJ974" s="241"/>
      <c r="EK974" s="241"/>
      <c r="EL974" s="241"/>
      <c r="EM974" s="241"/>
      <c r="EN974" s="241"/>
      <c r="EO974" s="241"/>
      <c r="EP974" s="241"/>
      <c r="EQ974" s="241"/>
      <c r="ER974" s="241"/>
      <c r="ES974" s="241"/>
      <c r="ET974" s="241"/>
      <c r="EU974" s="241"/>
      <c r="EV974" s="241"/>
      <c r="EW974" s="241"/>
      <c r="EX974" s="241"/>
      <c r="EY974" s="241"/>
      <c r="EZ974" s="241"/>
      <c r="FA974" s="241"/>
      <c r="FB974" s="241"/>
      <c r="FC974" s="241"/>
      <c r="FD974" s="241"/>
      <c r="FE974" s="241"/>
      <c r="FF974" s="241"/>
      <c r="FG974" s="241"/>
      <c r="FH974" s="241"/>
      <c r="FI974" s="241"/>
      <c r="FJ974" s="241"/>
      <c r="FK974" s="241"/>
      <c r="FL974" s="241"/>
      <c r="FM974" s="241"/>
      <c r="FN974" s="241"/>
      <c r="FO974" s="241"/>
      <c r="FP974" s="241"/>
      <c r="FQ974" s="241"/>
      <c r="FR974" s="241"/>
      <c r="FS974" s="241"/>
      <c r="FT974" s="241"/>
      <c r="FU974" s="241"/>
      <c r="FV974" s="241"/>
      <c r="FW974" s="241"/>
      <c r="FX974" s="241"/>
      <c r="FY974" s="241"/>
      <c r="FZ974" s="241"/>
      <c r="GA974" s="241"/>
      <c r="GB974" s="241"/>
      <c r="GC974" s="241"/>
      <c r="GD974" s="241"/>
      <c r="GE974" s="241"/>
      <c r="GF974" s="241"/>
      <c r="GG974" s="241"/>
      <c r="GH974" s="241"/>
      <c r="GI974" s="241"/>
      <c r="GJ974" s="241"/>
      <c r="GK974" s="241"/>
      <c r="GL974" s="241"/>
      <c r="GM974" s="241"/>
      <c r="GN974" s="241"/>
      <c r="GO974" s="241"/>
      <c r="GP974" s="241"/>
      <c r="GQ974" s="241"/>
      <c r="GR974" s="241"/>
      <c r="GS974" s="241"/>
      <c r="GT974" s="241"/>
      <c r="GU974" s="241"/>
      <c r="GV974" s="241"/>
      <c r="GW974" s="241"/>
      <c r="GX974" s="241"/>
      <c r="GY974" s="241"/>
      <c r="GZ974" s="241"/>
      <c r="HA974" s="241"/>
      <c r="HB974" s="241"/>
      <c r="HC974" s="241"/>
      <c r="HD974" s="241"/>
      <c r="HE974" s="241"/>
      <c r="HF974" s="241"/>
    </row>
    <row r="975" spans="1:214" s="240" customFormat="1" ht="15" customHeight="1">
      <c r="C975" s="241"/>
      <c r="D975" s="241"/>
      <c r="E975" s="241"/>
      <c r="F975" s="241"/>
      <c r="G975" s="241"/>
      <c r="H975" s="241"/>
      <c r="I975" s="241"/>
      <c r="J975" s="241"/>
      <c r="K975" s="241"/>
      <c r="L975" s="241"/>
      <c r="M975" s="241"/>
      <c r="N975" s="241"/>
      <c r="O975" s="241"/>
      <c r="P975" s="241"/>
      <c r="Q975" s="241"/>
      <c r="R975" s="241"/>
      <c r="S975" s="241"/>
      <c r="T975" s="241"/>
      <c r="U975" s="241"/>
      <c r="V975" s="241"/>
      <c r="W975" s="241"/>
      <c r="X975" s="241"/>
      <c r="Y975" s="241"/>
      <c r="Z975" s="241"/>
      <c r="AA975" s="241"/>
      <c r="AB975" s="241"/>
      <c r="AC975" s="241"/>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c r="DV975" s="241"/>
      <c r="DW975" s="241"/>
      <c r="DX975" s="241"/>
      <c r="DY975" s="241"/>
      <c r="DZ975" s="241"/>
      <c r="EA975" s="241"/>
      <c r="EB975" s="241"/>
      <c r="EC975" s="241"/>
      <c r="ED975" s="241"/>
      <c r="EE975" s="241"/>
      <c r="EF975" s="241"/>
      <c r="EG975" s="241"/>
      <c r="EH975" s="241"/>
      <c r="EI975" s="241"/>
      <c r="EJ975" s="241"/>
      <c r="EK975" s="241"/>
      <c r="EL975" s="241"/>
      <c r="EM975" s="241"/>
      <c r="EN975" s="241"/>
      <c r="EO975" s="241"/>
      <c r="EP975" s="241"/>
      <c r="EQ975" s="241"/>
      <c r="ER975" s="241"/>
      <c r="ES975" s="241"/>
      <c r="ET975" s="241"/>
      <c r="EU975" s="241"/>
      <c r="EV975" s="241"/>
      <c r="EW975" s="241"/>
      <c r="EX975" s="241"/>
      <c r="EY975" s="241"/>
      <c r="EZ975" s="241"/>
      <c r="FA975" s="241"/>
      <c r="FB975" s="241"/>
      <c r="FC975" s="241"/>
      <c r="FD975" s="241"/>
      <c r="FE975" s="241"/>
      <c r="FF975" s="241"/>
      <c r="FG975" s="241"/>
      <c r="FH975" s="241"/>
      <c r="FI975" s="241"/>
      <c r="FJ975" s="241"/>
      <c r="FK975" s="241"/>
      <c r="FL975" s="241"/>
      <c r="FM975" s="241"/>
      <c r="FN975" s="241"/>
      <c r="FO975" s="241"/>
      <c r="FP975" s="241"/>
      <c r="FQ975" s="241"/>
      <c r="FR975" s="241"/>
      <c r="FS975" s="241"/>
      <c r="FT975" s="241"/>
      <c r="FU975" s="241"/>
      <c r="FV975" s="241"/>
      <c r="FW975" s="241"/>
      <c r="FX975" s="241"/>
      <c r="FY975" s="241"/>
      <c r="FZ975" s="241"/>
      <c r="GA975" s="241"/>
      <c r="GB975" s="241"/>
      <c r="GC975" s="241"/>
      <c r="GD975" s="241"/>
      <c r="GE975" s="241"/>
      <c r="GF975" s="241"/>
      <c r="GG975" s="241"/>
      <c r="GH975" s="241"/>
      <c r="GI975" s="241"/>
      <c r="GJ975" s="241"/>
      <c r="GK975" s="241"/>
      <c r="GL975" s="241"/>
      <c r="GM975" s="241"/>
      <c r="GN975" s="241"/>
      <c r="GO975" s="241"/>
      <c r="GP975" s="241"/>
      <c r="GQ975" s="241"/>
      <c r="GR975" s="241"/>
      <c r="GS975" s="241"/>
      <c r="GT975" s="241"/>
      <c r="GU975" s="241"/>
      <c r="GV975" s="241"/>
      <c r="GW975" s="241"/>
      <c r="GX975" s="241"/>
      <c r="GY975" s="241"/>
      <c r="GZ975" s="241"/>
      <c r="HA975" s="241"/>
      <c r="HB975" s="241"/>
      <c r="HC975" s="241"/>
      <c r="HD975" s="241"/>
      <c r="HE975" s="241"/>
      <c r="HF975" s="241"/>
    </row>
    <row r="976" spans="1:214" s="240" customFormat="1" ht="15" customHeight="1">
      <c r="C976" s="241"/>
      <c r="D976" s="241"/>
      <c r="E976" s="241"/>
      <c r="F976" s="241"/>
      <c r="G976" s="241"/>
      <c r="H976" s="241"/>
      <c r="I976" s="241"/>
      <c r="J976" s="241"/>
      <c r="K976" s="241"/>
      <c r="L976" s="241"/>
      <c r="M976" s="241"/>
      <c r="N976" s="241"/>
      <c r="O976" s="241"/>
      <c r="P976" s="241"/>
      <c r="Q976" s="241"/>
      <c r="R976" s="241"/>
      <c r="S976" s="241"/>
      <c r="T976" s="241"/>
      <c r="U976" s="241"/>
      <c r="V976" s="241"/>
      <c r="W976" s="241"/>
      <c r="X976" s="241"/>
      <c r="Y976" s="241"/>
      <c r="Z976" s="241"/>
      <c r="AA976" s="241"/>
      <c r="AB976" s="241"/>
      <c r="AC976" s="241"/>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c r="DV976" s="241"/>
      <c r="DW976" s="241"/>
      <c r="DX976" s="241"/>
      <c r="DY976" s="241"/>
      <c r="DZ976" s="241"/>
      <c r="EA976" s="241"/>
      <c r="EB976" s="241"/>
      <c r="EC976" s="241"/>
      <c r="ED976" s="241"/>
      <c r="EE976" s="241"/>
      <c r="EF976" s="241"/>
      <c r="EG976" s="241"/>
      <c r="EH976" s="241"/>
      <c r="EI976" s="241"/>
      <c r="EJ976" s="241"/>
      <c r="EK976" s="241"/>
      <c r="EL976" s="241"/>
      <c r="EM976" s="241"/>
      <c r="EN976" s="241"/>
      <c r="EO976" s="241"/>
      <c r="EP976" s="241"/>
      <c r="EQ976" s="241"/>
      <c r="ER976" s="241"/>
      <c r="ES976" s="241"/>
      <c r="ET976" s="241"/>
      <c r="EU976" s="241"/>
      <c r="EV976" s="241"/>
      <c r="EW976" s="241"/>
      <c r="EX976" s="241"/>
      <c r="EY976" s="241"/>
      <c r="EZ976" s="241"/>
      <c r="FA976" s="241"/>
      <c r="FB976" s="241"/>
      <c r="FC976" s="241"/>
      <c r="FD976" s="241"/>
      <c r="FE976" s="241"/>
      <c r="FF976" s="241"/>
      <c r="FG976" s="241"/>
      <c r="FH976" s="241"/>
      <c r="FI976" s="241"/>
      <c r="FJ976" s="241"/>
      <c r="FK976" s="241"/>
      <c r="FL976" s="241"/>
      <c r="FM976" s="241"/>
      <c r="FN976" s="241"/>
      <c r="FO976" s="241"/>
      <c r="FP976" s="241"/>
      <c r="FQ976" s="241"/>
      <c r="FR976" s="241"/>
      <c r="FS976" s="241"/>
      <c r="FT976" s="241"/>
      <c r="FU976" s="241"/>
      <c r="FV976" s="241"/>
      <c r="FW976" s="241"/>
      <c r="FX976" s="241"/>
      <c r="FY976" s="241"/>
      <c r="FZ976" s="241"/>
      <c r="GA976" s="241"/>
      <c r="GB976" s="241"/>
      <c r="GC976" s="241"/>
      <c r="GD976" s="241"/>
      <c r="GE976" s="241"/>
      <c r="GF976" s="241"/>
      <c r="GG976" s="241"/>
      <c r="GH976" s="241"/>
      <c r="GI976" s="241"/>
      <c r="GJ976" s="241"/>
      <c r="GK976" s="241"/>
      <c r="GL976" s="241"/>
      <c r="GM976" s="241"/>
      <c r="GN976" s="241"/>
      <c r="GO976" s="241"/>
      <c r="GP976" s="241"/>
      <c r="GQ976" s="241"/>
      <c r="GR976" s="241"/>
      <c r="GS976" s="241"/>
      <c r="GT976" s="241"/>
      <c r="GU976" s="241"/>
      <c r="GV976" s="241"/>
      <c r="GW976" s="241"/>
      <c r="GX976" s="241"/>
      <c r="GY976" s="241"/>
      <c r="GZ976" s="241"/>
      <c r="HA976" s="241"/>
      <c r="HB976" s="241"/>
      <c r="HC976" s="241"/>
      <c r="HD976" s="241"/>
      <c r="HE976" s="241"/>
      <c r="HF976" s="241"/>
    </row>
    <row r="977" spans="3:214" s="240" customFormat="1" ht="15" customHeight="1">
      <c r="C977" s="241"/>
      <c r="D977" s="241"/>
      <c r="E977" s="241"/>
      <c r="F977" s="241"/>
      <c r="G977" s="241"/>
      <c r="H977" s="241"/>
      <c r="I977" s="241"/>
      <c r="J977" s="241"/>
      <c r="K977" s="241"/>
      <c r="L977" s="241"/>
      <c r="M977" s="241"/>
      <c r="N977" s="241"/>
      <c r="O977" s="241"/>
      <c r="P977" s="241"/>
      <c r="Q977" s="241"/>
      <c r="R977" s="241"/>
      <c r="S977" s="241"/>
      <c r="T977" s="241"/>
      <c r="U977" s="241"/>
      <c r="V977" s="241"/>
      <c r="W977" s="241"/>
      <c r="X977" s="241"/>
      <c r="Y977" s="241"/>
      <c r="Z977" s="241"/>
      <c r="AA977" s="241"/>
      <c r="AB977" s="241"/>
      <c r="AC977" s="241"/>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c r="EN977" s="241"/>
      <c r="EO977" s="241"/>
      <c r="EP977" s="241"/>
      <c r="EQ977" s="241"/>
      <c r="ER977" s="241"/>
      <c r="ES977" s="241"/>
      <c r="ET977" s="241"/>
      <c r="EU977" s="241"/>
      <c r="EV977" s="241"/>
      <c r="EW977" s="241"/>
      <c r="EX977" s="241"/>
      <c r="EY977" s="241"/>
      <c r="EZ977" s="241"/>
      <c r="FA977" s="241"/>
      <c r="FB977" s="241"/>
      <c r="FC977" s="241"/>
      <c r="FD977" s="241"/>
      <c r="FE977" s="241"/>
      <c r="FF977" s="241"/>
      <c r="FG977" s="241"/>
      <c r="FH977" s="241"/>
      <c r="FI977" s="241"/>
      <c r="FJ977" s="241"/>
      <c r="FK977" s="241"/>
      <c r="FL977" s="241"/>
      <c r="FM977" s="241"/>
      <c r="FN977" s="241"/>
      <c r="FO977" s="241"/>
      <c r="FP977" s="241"/>
      <c r="FQ977" s="241"/>
      <c r="FR977" s="241"/>
      <c r="FS977" s="241"/>
      <c r="FT977" s="241"/>
      <c r="FU977" s="241"/>
      <c r="FV977" s="241"/>
      <c r="FW977" s="241"/>
      <c r="FX977" s="241"/>
      <c r="FY977" s="241"/>
      <c r="FZ977" s="241"/>
      <c r="GA977" s="241"/>
      <c r="GB977" s="241"/>
      <c r="GC977" s="241"/>
      <c r="GD977" s="241"/>
      <c r="GE977" s="241"/>
      <c r="GF977" s="241"/>
      <c r="GG977" s="241"/>
      <c r="GH977" s="241"/>
      <c r="GI977" s="241"/>
      <c r="GJ977" s="241"/>
      <c r="GK977" s="241"/>
      <c r="GL977" s="241"/>
      <c r="GM977" s="241"/>
      <c r="GN977" s="241"/>
      <c r="GO977" s="241"/>
      <c r="GP977" s="241"/>
      <c r="GQ977" s="241"/>
      <c r="GR977" s="241"/>
      <c r="GS977" s="241"/>
      <c r="GT977" s="241"/>
      <c r="GU977" s="241"/>
      <c r="GV977" s="241"/>
      <c r="GW977" s="241"/>
      <c r="GX977" s="241"/>
      <c r="GY977" s="241"/>
      <c r="GZ977" s="241"/>
      <c r="HA977" s="241"/>
      <c r="HB977" s="241"/>
      <c r="HC977" s="241"/>
      <c r="HD977" s="241"/>
      <c r="HE977" s="241"/>
      <c r="HF977" s="241"/>
    </row>
    <row r="978" spans="3:214" s="240" customFormat="1" ht="15" customHeight="1">
      <c r="C978" s="241"/>
      <c r="D978" s="241"/>
      <c r="E978" s="241"/>
      <c r="F978" s="241"/>
      <c r="G978" s="241"/>
      <c r="H978" s="241"/>
      <c r="I978" s="241"/>
      <c r="J978" s="241"/>
      <c r="K978" s="241"/>
      <c r="L978" s="241"/>
      <c r="M978" s="241"/>
      <c r="N978" s="241"/>
      <c r="O978" s="241"/>
      <c r="P978" s="241"/>
      <c r="Q978" s="241"/>
      <c r="R978" s="241"/>
      <c r="S978" s="241"/>
      <c r="T978" s="241"/>
      <c r="U978" s="241"/>
      <c r="V978" s="241"/>
      <c r="W978" s="241"/>
      <c r="X978" s="241"/>
      <c r="Y978" s="241"/>
      <c r="Z978" s="241"/>
      <c r="AA978" s="241"/>
      <c r="AB978" s="241"/>
      <c r="AC978" s="241"/>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c r="DV978" s="241"/>
      <c r="DW978" s="241"/>
      <c r="DX978" s="241"/>
      <c r="DY978" s="241"/>
      <c r="DZ978" s="241"/>
      <c r="EA978" s="241"/>
      <c r="EB978" s="241"/>
      <c r="EC978" s="241"/>
      <c r="ED978" s="241"/>
      <c r="EE978" s="241"/>
      <c r="EF978" s="241"/>
      <c r="EG978" s="241"/>
      <c r="EH978" s="241"/>
      <c r="EI978" s="241"/>
      <c r="EJ978" s="241"/>
      <c r="EK978" s="241"/>
      <c r="EL978" s="241"/>
      <c r="EM978" s="241"/>
      <c r="EN978" s="241"/>
      <c r="EO978" s="241"/>
      <c r="EP978" s="241"/>
      <c r="EQ978" s="241"/>
      <c r="ER978" s="241"/>
      <c r="ES978" s="241"/>
      <c r="ET978" s="241"/>
      <c r="EU978" s="241"/>
      <c r="EV978" s="241"/>
      <c r="EW978" s="241"/>
      <c r="EX978" s="241"/>
      <c r="EY978" s="241"/>
      <c r="EZ978" s="241"/>
      <c r="FA978" s="241"/>
      <c r="FB978" s="241"/>
      <c r="FC978" s="241"/>
      <c r="FD978" s="241"/>
      <c r="FE978" s="241"/>
      <c r="FF978" s="241"/>
      <c r="FG978" s="241"/>
      <c r="FH978" s="241"/>
      <c r="FI978" s="241"/>
      <c r="FJ978" s="241"/>
      <c r="FK978" s="241"/>
      <c r="FL978" s="241"/>
      <c r="FM978" s="241"/>
      <c r="FN978" s="241"/>
      <c r="FO978" s="241"/>
      <c r="FP978" s="241"/>
      <c r="FQ978" s="241"/>
      <c r="FR978" s="241"/>
      <c r="FS978" s="241"/>
      <c r="FT978" s="241"/>
      <c r="FU978" s="241"/>
      <c r="FV978" s="241"/>
      <c r="FW978" s="241"/>
      <c r="FX978" s="241"/>
      <c r="FY978" s="241"/>
      <c r="FZ978" s="241"/>
      <c r="GA978" s="241"/>
      <c r="GB978" s="241"/>
      <c r="GC978" s="241"/>
      <c r="GD978" s="241"/>
      <c r="GE978" s="241"/>
      <c r="GF978" s="241"/>
      <c r="GG978" s="241"/>
      <c r="GH978" s="241"/>
      <c r="GI978" s="241"/>
      <c r="GJ978" s="241"/>
      <c r="GK978" s="241"/>
      <c r="GL978" s="241"/>
      <c r="GM978" s="241"/>
      <c r="GN978" s="241"/>
      <c r="GO978" s="241"/>
      <c r="GP978" s="241"/>
      <c r="GQ978" s="241"/>
      <c r="GR978" s="241"/>
      <c r="GS978" s="241"/>
      <c r="GT978" s="241"/>
      <c r="GU978" s="241"/>
      <c r="GV978" s="241"/>
      <c r="GW978" s="241"/>
      <c r="GX978" s="241"/>
      <c r="GY978" s="241"/>
      <c r="GZ978" s="241"/>
      <c r="HA978" s="241"/>
      <c r="HB978" s="241"/>
      <c r="HC978" s="241"/>
      <c r="HD978" s="241"/>
      <c r="HE978" s="241"/>
      <c r="HF978" s="241"/>
    </row>
    <row r="979" spans="3:214" s="240" customFormat="1" ht="15" customHeight="1">
      <c r="C979" s="241"/>
      <c r="D979" s="241"/>
      <c r="E979" s="241"/>
      <c r="F979" s="241"/>
      <c r="G979" s="241"/>
      <c r="H979" s="241"/>
      <c r="I979" s="241"/>
      <c r="J979" s="241"/>
      <c r="K979" s="241"/>
      <c r="L979" s="241"/>
      <c r="M979" s="241"/>
      <c r="N979" s="241"/>
      <c r="O979" s="241"/>
      <c r="P979" s="241"/>
      <c r="Q979" s="241"/>
      <c r="R979" s="241"/>
      <c r="S979" s="241"/>
      <c r="T979" s="241"/>
      <c r="U979" s="241"/>
      <c r="V979" s="241"/>
      <c r="W979" s="241"/>
      <c r="X979" s="241"/>
      <c r="Y979" s="241"/>
      <c r="Z979" s="241"/>
      <c r="AA979" s="241"/>
      <c r="AB979" s="241"/>
      <c r="AC979" s="241"/>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c r="DD979" s="241"/>
      <c r="DE979" s="241"/>
      <c r="DF979" s="241"/>
      <c r="DG979" s="241"/>
      <c r="DH979" s="241"/>
      <c r="DI979" s="241"/>
      <c r="DJ979" s="241"/>
      <c r="DK979" s="241"/>
      <c r="DL979" s="241"/>
      <c r="DM979" s="241"/>
      <c r="DN979" s="241"/>
      <c r="DO979" s="241"/>
      <c r="DP979" s="241"/>
      <c r="DQ979" s="241"/>
      <c r="DR979" s="241"/>
      <c r="DS979" s="241"/>
      <c r="DT979" s="241"/>
      <c r="DU979" s="241"/>
      <c r="DV979" s="241"/>
      <c r="DW979" s="241"/>
      <c r="DX979" s="241"/>
      <c r="DY979" s="241"/>
      <c r="DZ979" s="241"/>
      <c r="EA979" s="241"/>
      <c r="EB979" s="241"/>
      <c r="EC979" s="241"/>
      <c r="ED979" s="241"/>
      <c r="EE979" s="241"/>
      <c r="EF979" s="241"/>
      <c r="EG979" s="241"/>
      <c r="EH979" s="241"/>
      <c r="EI979" s="241"/>
      <c r="EJ979" s="241"/>
      <c r="EK979" s="241"/>
      <c r="EL979" s="241"/>
      <c r="EM979" s="241"/>
      <c r="EN979" s="241"/>
      <c r="EO979" s="241"/>
      <c r="EP979" s="241"/>
      <c r="EQ979" s="241"/>
      <c r="ER979" s="241"/>
      <c r="ES979" s="241"/>
      <c r="ET979" s="241"/>
      <c r="EU979" s="241"/>
      <c r="EV979" s="241"/>
      <c r="EW979" s="241"/>
      <c r="EX979" s="241"/>
      <c r="EY979" s="241"/>
      <c r="EZ979" s="241"/>
      <c r="FA979" s="241"/>
      <c r="FB979" s="241"/>
      <c r="FC979" s="241"/>
      <c r="FD979" s="241"/>
      <c r="FE979" s="241"/>
      <c r="FF979" s="241"/>
      <c r="FG979" s="241"/>
      <c r="FH979" s="241"/>
      <c r="FI979" s="241"/>
      <c r="FJ979" s="241"/>
      <c r="FK979" s="241"/>
      <c r="FL979" s="241"/>
      <c r="FM979" s="241"/>
      <c r="FN979" s="241"/>
      <c r="FO979" s="241"/>
      <c r="FP979" s="241"/>
      <c r="FQ979" s="241"/>
      <c r="FR979" s="241"/>
      <c r="FS979" s="241"/>
      <c r="FT979" s="241"/>
      <c r="FU979" s="241"/>
      <c r="FV979" s="241"/>
      <c r="FW979" s="241"/>
      <c r="FX979" s="241"/>
      <c r="FY979" s="241"/>
      <c r="FZ979" s="241"/>
      <c r="GA979" s="241"/>
      <c r="GB979" s="241"/>
      <c r="GC979" s="241"/>
      <c r="GD979" s="241"/>
      <c r="GE979" s="241"/>
      <c r="GF979" s="241"/>
      <c r="GG979" s="241"/>
      <c r="GH979" s="241"/>
      <c r="GI979" s="241"/>
      <c r="GJ979" s="241"/>
      <c r="GK979" s="241"/>
      <c r="GL979" s="241"/>
      <c r="GM979" s="241"/>
      <c r="GN979" s="241"/>
      <c r="GO979" s="241"/>
      <c r="GP979" s="241"/>
      <c r="GQ979" s="241"/>
      <c r="GR979" s="241"/>
      <c r="GS979" s="241"/>
      <c r="GT979" s="241"/>
      <c r="GU979" s="241"/>
      <c r="GV979" s="241"/>
      <c r="GW979" s="241"/>
      <c r="GX979" s="241"/>
      <c r="GY979" s="241"/>
      <c r="GZ979" s="241"/>
      <c r="HA979" s="241"/>
      <c r="HB979" s="241"/>
      <c r="HC979" s="241"/>
      <c r="HD979" s="241"/>
      <c r="HE979" s="241"/>
      <c r="HF979" s="241"/>
    </row>
    <row r="980" spans="3:214" s="240" customFormat="1" ht="15" customHeight="1">
      <c r="E980" s="241"/>
      <c r="F980" s="241"/>
      <c r="G980" s="241"/>
      <c r="H980" s="241"/>
      <c r="I980" s="241"/>
      <c r="J980" s="241"/>
      <c r="K980" s="241"/>
      <c r="L980" s="241"/>
      <c r="M980" s="241"/>
      <c r="N980" s="241"/>
      <c r="O980" s="241"/>
      <c r="P980" s="241"/>
      <c r="Q980" s="241"/>
      <c r="R980" s="241"/>
      <c r="S980" s="241"/>
      <c r="T980" s="241"/>
      <c r="U980" s="241"/>
      <c r="V980" s="241"/>
      <c r="W980" s="241"/>
      <c r="X980" s="241"/>
      <c r="Y980" s="241"/>
      <c r="Z980" s="241"/>
      <c r="AA980" s="241"/>
      <c r="AB980" s="241"/>
      <c r="AC980" s="241"/>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c r="DD980" s="241"/>
      <c r="DE980" s="241"/>
      <c r="DF980" s="241"/>
      <c r="DG980" s="241"/>
      <c r="DH980" s="241"/>
      <c r="DI980" s="241"/>
      <c r="DJ980" s="241"/>
      <c r="DK980" s="241"/>
      <c r="DL980" s="241"/>
      <c r="DM980" s="241"/>
      <c r="DN980" s="241"/>
      <c r="DO980" s="241"/>
      <c r="DP980" s="241"/>
      <c r="DQ980" s="241"/>
      <c r="DR980" s="241"/>
      <c r="DS980" s="241"/>
      <c r="DT980" s="241"/>
      <c r="DU980" s="241"/>
      <c r="DV980" s="241"/>
      <c r="DW980" s="241"/>
      <c r="DX980" s="241"/>
      <c r="DY980" s="241"/>
      <c r="DZ980" s="241"/>
      <c r="EA980" s="241"/>
      <c r="EB980" s="241"/>
      <c r="EC980" s="241"/>
      <c r="ED980" s="241"/>
      <c r="EE980" s="241"/>
      <c r="EF980" s="241"/>
      <c r="EG980" s="241"/>
      <c r="EH980" s="241"/>
      <c r="EI980" s="241"/>
      <c r="EJ980" s="241"/>
      <c r="EK980" s="241"/>
      <c r="EL980" s="241"/>
      <c r="EM980" s="241"/>
      <c r="EN980" s="241"/>
      <c r="EO980" s="241"/>
      <c r="EP980" s="241"/>
      <c r="EQ980" s="241"/>
      <c r="ER980" s="241"/>
      <c r="ES980" s="241"/>
      <c r="ET980" s="241"/>
      <c r="EU980" s="241"/>
      <c r="EV980" s="241"/>
      <c r="EW980" s="241"/>
      <c r="EX980" s="241"/>
      <c r="EY980" s="241"/>
      <c r="EZ980" s="241"/>
      <c r="FA980" s="241"/>
      <c r="FB980" s="241"/>
      <c r="FC980" s="241"/>
      <c r="FD980" s="241"/>
      <c r="FE980" s="241"/>
      <c r="FF980" s="241"/>
      <c r="FG980" s="241"/>
      <c r="FH980" s="241"/>
      <c r="FI980" s="241"/>
      <c r="FJ980" s="241"/>
      <c r="FK980" s="241"/>
      <c r="FL980" s="241"/>
      <c r="FM980" s="241"/>
      <c r="FN980" s="241"/>
      <c r="FO980" s="241"/>
      <c r="FP980" s="241"/>
      <c r="FQ980" s="241"/>
      <c r="FR980" s="241"/>
      <c r="FS980" s="241"/>
      <c r="FT980" s="241"/>
      <c r="FU980" s="241"/>
      <c r="FV980" s="241"/>
      <c r="FW980" s="241"/>
      <c r="FX980" s="241"/>
      <c r="FY980" s="241"/>
      <c r="FZ980" s="241"/>
      <c r="GA980" s="241"/>
      <c r="GB980" s="241"/>
      <c r="GC980" s="241"/>
      <c r="GD980" s="241"/>
      <c r="GE980" s="241"/>
      <c r="GF980" s="241"/>
      <c r="GG980" s="241"/>
      <c r="GH980" s="241"/>
      <c r="GI980" s="241"/>
      <c r="GJ980" s="241"/>
      <c r="GK980" s="241"/>
      <c r="GL980" s="241"/>
      <c r="GM980" s="241"/>
      <c r="GN980" s="241"/>
      <c r="GO980" s="241"/>
      <c r="GP980" s="241"/>
      <c r="GQ980" s="241"/>
      <c r="GR980" s="241"/>
      <c r="GS980" s="241"/>
      <c r="GT980" s="241"/>
      <c r="GU980" s="241"/>
      <c r="GV980" s="241"/>
      <c r="GW980" s="241"/>
      <c r="GX980" s="241"/>
      <c r="GY980" s="241"/>
      <c r="GZ980" s="241"/>
      <c r="HA980" s="241"/>
      <c r="HB980" s="241"/>
      <c r="HC980" s="241"/>
      <c r="HD980" s="241"/>
      <c r="HE980" s="241"/>
      <c r="HF980" s="241"/>
    </row>
    <row r="981" spans="3:214" s="240" customFormat="1" ht="15" customHeight="1">
      <c r="E981" s="241"/>
      <c r="F981" s="241"/>
      <c r="G981" s="241"/>
      <c r="H981" s="241"/>
      <c r="I981" s="241"/>
      <c r="J981" s="241"/>
      <c r="K981" s="241"/>
      <c r="L981" s="241"/>
      <c r="M981" s="241"/>
      <c r="N981" s="241"/>
      <c r="O981" s="241"/>
      <c r="P981" s="241"/>
      <c r="Q981" s="241"/>
      <c r="R981" s="241"/>
      <c r="S981" s="241"/>
      <c r="T981" s="241"/>
      <c r="U981" s="241"/>
      <c r="V981" s="241"/>
      <c r="W981" s="241"/>
      <c r="X981" s="241"/>
      <c r="Y981" s="241"/>
      <c r="Z981" s="241"/>
      <c r="AA981" s="241"/>
      <c r="AB981" s="241"/>
      <c r="AC981" s="241"/>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c r="DD981" s="241"/>
      <c r="DE981" s="241"/>
      <c r="DF981" s="241"/>
      <c r="DG981" s="241"/>
      <c r="DH981" s="241"/>
      <c r="DI981" s="241"/>
      <c r="DJ981" s="241"/>
      <c r="DK981" s="241"/>
      <c r="DL981" s="241"/>
      <c r="DM981" s="241"/>
      <c r="DN981" s="241"/>
      <c r="DO981" s="241"/>
      <c r="DP981" s="241"/>
      <c r="DQ981" s="241"/>
      <c r="DR981" s="241"/>
      <c r="DS981" s="241"/>
      <c r="DT981" s="241"/>
      <c r="DU981" s="241"/>
      <c r="DV981" s="241"/>
      <c r="DW981" s="241"/>
      <c r="DX981" s="241"/>
      <c r="DY981" s="241"/>
      <c r="DZ981" s="241"/>
      <c r="EA981" s="241"/>
      <c r="EB981" s="241"/>
      <c r="EC981" s="241"/>
      <c r="ED981" s="241"/>
      <c r="EE981" s="241"/>
      <c r="EF981" s="241"/>
      <c r="EG981" s="241"/>
      <c r="EH981" s="241"/>
      <c r="EI981" s="241"/>
      <c r="EJ981" s="241"/>
      <c r="EK981" s="241"/>
      <c r="EL981" s="241"/>
      <c r="EM981" s="241"/>
      <c r="EN981" s="241"/>
      <c r="EO981" s="241"/>
      <c r="EP981" s="241"/>
      <c r="EQ981" s="241"/>
      <c r="ER981" s="241"/>
      <c r="ES981" s="241"/>
      <c r="ET981" s="241"/>
      <c r="EU981" s="241"/>
      <c r="EV981" s="241"/>
      <c r="EW981" s="241"/>
      <c r="EX981" s="241"/>
      <c r="EY981" s="241"/>
      <c r="EZ981" s="241"/>
      <c r="FA981" s="241"/>
      <c r="FB981" s="241"/>
      <c r="FC981" s="241"/>
      <c r="FD981" s="241"/>
      <c r="FE981" s="241"/>
      <c r="FF981" s="241"/>
      <c r="FG981" s="241"/>
      <c r="FH981" s="241"/>
      <c r="FI981" s="241"/>
      <c r="FJ981" s="241"/>
      <c r="FK981" s="241"/>
      <c r="FL981" s="241"/>
      <c r="FM981" s="241"/>
      <c r="FN981" s="241"/>
      <c r="FO981" s="241"/>
      <c r="FP981" s="241"/>
      <c r="FQ981" s="241"/>
      <c r="FR981" s="241"/>
      <c r="FS981" s="241"/>
      <c r="FT981" s="241"/>
      <c r="FU981" s="241"/>
      <c r="FV981" s="241"/>
      <c r="FW981" s="241"/>
      <c r="FX981" s="241"/>
      <c r="FY981" s="241"/>
      <c r="FZ981" s="241"/>
      <c r="GA981" s="241"/>
      <c r="GB981" s="241"/>
      <c r="GC981" s="241"/>
      <c r="GD981" s="241"/>
      <c r="GE981" s="241"/>
      <c r="GF981" s="241"/>
      <c r="GG981" s="241"/>
      <c r="GH981" s="241"/>
      <c r="GI981" s="241"/>
      <c r="GJ981" s="241"/>
      <c r="GK981" s="241"/>
      <c r="GL981" s="241"/>
      <c r="GM981" s="241"/>
      <c r="GN981" s="241"/>
      <c r="GO981" s="241"/>
      <c r="GP981" s="241"/>
      <c r="GQ981" s="241"/>
      <c r="GR981" s="241"/>
      <c r="GS981" s="241"/>
      <c r="GT981" s="241"/>
      <c r="GU981" s="241"/>
      <c r="GV981" s="241"/>
      <c r="GW981" s="241"/>
      <c r="GX981" s="241"/>
      <c r="GY981" s="241"/>
      <c r="GZ981" s="241"/>
      <c r="HA981" s="241"/>
      <c r="HB981" s="241"/>
      <c r="HC981" s="241"/>
      <c r="HD981" s="241"/>
      <c r="HE981" s="241"/>
      <c r="HF981" s="241"/>
    </row>
    <row r="982" spans="3:214" s="240" customFormat="1" ht="15" customHeight="1">
      <c r="E982" s="241"/>
      <c r="F982" s="241"/>
      <c r="G982" s="241"/>
      <c r="H982" s="241"/>
      <c r="I982" s="241"/>
      <c r="J982" s="241"/>
      <c r="K982" s="241"/>
      <c r="L982" s="241"/>
      <c r="M982" s="241"/>
      <c r="N982" s="241"/>
      <c r="O982" s="241"/>
      <c r="P982" s="241"/>
      <c r="Q982" s="241"/>
      <c r="R982" s="241"/>
      <c r="S982" s="241"/>
      <c r="T982" s="241"/>
      <c r="U982" s="241"/>
      <c r="V982" s="241"/>
      <c r="W982" s="241"/>
      <c r="X982" s="241"/>
      <c r="Y982" s="241"/>
      <c r="Z982" s="241"/>
      <c r="AA982" s="241"/>
      <c r="AB982" s="241"/>
      <c r="AC982" s="241"/>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c r="DV982" s="241"/>
      <c r="DW982" s="241"/>
      <c r="DX982" s="241"/>
      <c r="DY982" s="241"/>
      <c r="DZ982" s="241"/>
      <c r="EA982" s="241"/>
      <c r="EB982" s="241"/>
      <c r="EC982" s="241"/>
      <c r="ED982" s="241"/>
      <c r="EE982" s="241"/>
      <c r="EF982" s="241"/>
      <c r="EG982" s="241"/>
      <c r="EH982" s="241"/>
      <c r="EI982" s="241"/>
      <c r="EJ982" s="241"/>
      <c r="EK982" s="241"/>
      <c r="EL982" s="241"/>
      <c r="EM982" s="241"/>
      <c r="EN982" s="241"/>
      <c r="EO982" s="241"/>
      <c r="EP982" s="241"/>
      <c r="EQ982" s="241"/>
      <c r="ER982" s="241"/>
      <c r="ES982" s="241"/>
      <c r="ET982" s="241"/>
      <c r="EU982" s="241"/>
      <c r="EV982" s="241"/>
      <c r="EW982" s="241"/>
      <c r="EX982" s="241"/>
      <c r="EY982" s="241"/>
      <c r="EZ982" s="241"/>
      <c r="FA982" s="241"/>
      <c r="FB982" s="241"/>
      <c r="FC982" s="241"/>
      <c r="FD982" s="241"/>
      <c r="FE982" s="241"/>
      <c r="FF982" s="241"/>
      <c r="FG982" s="241"/>
      <c r="FH982" s="241"/>
      <c r="FI982" s="241"/>
      <c r="FJ982" s="241"/>
      <c r="FK982" s="241"/>
      <c r="FL982" s="241"/>
      <c r="FM982" s="241"/>
      <c r="FN982" s="241"/>
      <c r="FO982" s="241"/>
      <c r="FP982" s="241"/>
      <c r="FQ982" s="241"/>
      <c r="FR982" s="241"/>
      <c r="FS982" s="241"/>
      <c r="FT982" s="241"/>
      <c r="FU982" s="241"/>
      <c r="FV982" s="241"/>
      <c r="FW982" s="241"/>
      <c r="FX982" s="241"/>
      <c r="FY982" s="241"/>
      <c r="FZ982" s="241"/>
      <c r="GA982" s="241"/>
      <c r="GB982" s="241"/>
      <c r="GC982" s="241"/>
      <c r="GD982" s="241"/>
      <c r="GE982" s="241"/>
      <c r="GF982" s="241"/>
      <c r="GG982" s="241"/>
      <c r="GH982" s="241"/>
      <c r="GI982" s="241"/>
      <c r="GJ982" s="241"/>
      <c r="GK982" s="241"/>
      <c r="GL982" s="241"/>
      <c r="GM982" s="241"/>
      <c r="GN982" s="241"/>
      <c r="GO982" s="241"/>
      <c r="GP982" s="241"/>
      <c r="GQ982" s="241"/>
      <c r="GR982" s="241"/>
      <c r="GS982" s="241"/>
      <c r="GT982" s="241"/>
      <c r="GU982" s="241"/>
      <c r="GV982" s="241"/>
      <c r="GW982" s="241"/>
      <c r="GX982" s="241"/>
      <c r="GY982" s="241"/>
      <c r="GZ982" s="241"/>
      <c r="HA982" s="241"/>
      <c r="HB982" s="241"/>
      <c r="HC982" s="241"/>
      <c r="HD982" s="241"/>
      <c r="HE982" s="241"/>
      <c r="HF982" s="241"/>
    </row>
    <row r="983" spans="3:214" s="240" customFormat="1" ht="15" customHeight="1">
      <c r="E983" s="241"/>
      <c r="F983" s="241"/>
      <c r="G983" s="241"/>
      <c r="H983" s="241"/>
      <c r="I983" s="241"/>
      <c r="J983" s="241"/>
      <c r="K983" s="241"/>
      <c r="L983" s="241"/>
      <c r="M983" s="241"/>
      <c r="N983" s="241"/>
      <c r="O983" s="241"/>
      <c r="P983" s="241"/>
      <c r="Q983" s="241"/>
      <c r="R983" s="241"/>
      <c r="S983" s="241"/>
      <c r="T983" s="241"/>
      <c r="U983" s="241"/>
      <c r="V983" s="241"/>
      <c r="W983" s="241"/>
      <c r="X983" s="241"/>
      <c r="Y983" s="241"/>
      <c r="Z983" s="241"/>
      <c r="AA983" s="241"/>
      <c r="AB983" s="241"/>
      <c r="AC983" s="241"/>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c r="DD983" s="241"/>
      <c r="DE983" s="241"/>
      <c r="DF983" s="241"/>
      <c r="DG983" s="241"/>
      <c r="DH983" s="241"/>
      <c r="DI983" s="241"/>
      <c r="DJ983" s="241"/>
      <c r="DK983" s="241"/>
      <c r="DL983" s="241"/>
      <c r="DM983" s="241"/>
      <c r="DN983" s="241"/>
      <c r="DO983" s="241"/>
      <c r="DP983" s="241"/>
      <c r="DQ983" s="241"/>
      <c r="DR983" s="241"/>
      <c r="DS983" s="241"/>
      <c r="DT983" s="241"/>
      <c r="DU983" s="241"/>
      <c r="DV983" s="241"/>
      <c r="DW983" s="241"/>
      <c r="DX983" s="241"/>
      <c r="DY983" s="241"/>
      <c r="DZ983" s="241"/>
      <c r="EA983" s="241"/>
      <c r="EB983" s="241"/>
      <c r="EC983" s="241"/>
      <c r="ED983" s="241"/>
      <c r="EE983" s="241"/>
      <c r="EF983" s="241"/>
      <c r="EG983" s="241"/>
      <c r="EH983" s="241"/>
      <c r="EI983" s="241"/>
      <c r="EJ983" s="241"/>
      <c r="EK983" s="241"/>
      <c r="EL983" s="241"/>
      <c r="EM983" s="241"/>
      <c r="EN983" s="241"/>
      <c r="EO983" s="241"/>
      <c r="EP983" s="241"/>
      <c r="EQ983" s="241"/>
      <c r="ER983" s="241"/>
      <c r="ES983" s="241"/>
      <c r="ET983" s="241"/>
      <c r="EU983" s="241"/>
      <c r="EV983" s="241"/>
      <c r="EW983" s="241"/>
      <c r="EX983" s="241"/>
      <c r="EY983" s="241"/>
      <c r="EZ983" s="241"/>
      <c r="FA983" s="241"/>
      <c r="FB983" s="241"/>
      <c r="FC983" s="241"/>
      <c r="FD983" s="241"/>
      <c r="FE983" s="241"/>
      <c r="FF983" s="241"/>
      <c r="FG983" s="241"/>
      <c r="FH983" s="241"/>
      <c r="FI983" s="241"/>
      <c r="FJ983" s="241"/>
      <c r="FK983" s="241"/>
      <c r="FL983" s="241"/>
      <c r="FM983" s="241"/>
      <c r="FN983" s="241"/>
      <c r="FO983" s="241"/>
      <c r="FP983" s="241"/>
      <c r="FQ983" s="241"/>
      <c r="FR983" s="241"/>
      <c r="FS983" s="241"/>
      <c r="FT983" s="241"/>
      <c r="FU983" s="241"/>
      <c r="FV983" s="241"/>
      <c r="FW983" s="241"/>
      <c r="FX983" s="241"/>
      <c r="FY983" s="241"/>
      <c r="FZ983" s="241"/>
      <c r="GA983" s="241"/>
      <c r="GB983" s="241"/>
      <c r="GC983" s="241"/>
      <c r="GD983" s="241"/>
      <c r="GE983" s="241"/>
      <c r="GF983" s="241"/>
      <c r="GG983" s="241"/>
      <c r="GH983" s="241"/>
      <c r="GI983" s="241"/>
      <c r="GJ983" s="241"/>
      <c r="GK983" s="241"/>
      <c r="GL983" s="241"/>
      <c r="GM983" s="241"/>
      <c r="GN983" s="241"/>
      <c r="GO983" s="241"/>
      <c r="GP983" s="241"/>
      <c r="GQ983" s="241"/>
      <c r="GR983" s="241"/>
      <c r="GS983" s="241"/>
      <c r="GT983" s="241"/>
      <c r="GU983" s="241"/>
      <c r="GV983" s="241"/>
      <c r="GW983" s="241"/>
      <c r="GX983" s="241"/>
      <c r="GY983" s="241"/>
      <c r="GZ983" s="241"/>
      <c r="HA983" s="241"/>
      <c r="HB983" s="241"/>
      <c r="HC983" s="241"/>
      <c r="HD983" s="241"/>
      <c r="HE983" s="241"/>
      <c r="HF983" s="241"/>
    </row>
    <row r="984" spans="3:214" s="240" customFormat="1" ht="15" customHeight="1">
      <c r="E984" s="241"/>
      <c r="F984" s="241"/>
      <c r="G984" s="241"/>
      <c r="H984" s="241"/>
      <c r="I984" s="241"/>
      <c r="J984" s="241"/>
      <c r="K984" s="241"/>
      <c r="L984" s="241"/>
      <c r="M984" s="241"/>
      <c r="N984" s="241"/>
      <c r="O984" s="241"/>
      <c r="P984" s="241"/>
      <c r="Q984" s="241"/>
      <c r="R984" s="241"/>
      <c r="S984" s="241"/>
      <c r="T984" s="241"/>
      <c r="U984" s="241"/>
      <c r="V984" s="241"/>
      <c r="W984" s="241"/>
      <c r="X984" s="241"/>
      <c r="Y984" s="241"/>
      <c r="Z984" s="241"/>
      <c r="AA984" s="241"/>
      <c r="AB984" s="241"/>
      <c r="AC984" s="241"/>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c r="DD984" s="241"/>
      <c r="DE984" s="241"/>
      <c r="DF984" s="241"/>
      <c r="DG984" s="241"/>
      <c r="DH984" s="241"/>
      <c r="DI984" s="241"/>
      <c r="DJ984" s="241"/>
      <c r="DK984" s="241"/>
      <c r="DL984" s="241"/>
      <c r="DM984" s="241"/>
      <c r="DN984" s="241"/>
      <c r="DO984" s="241"/>
      <c r="DP984" s="241"/>
      <c r="DQ984" s="241"/>
      <c r="DR984" s="241"/>
      <c r="DS984" s="241"/>
      <c r="DT984" s="241"/>
      <c r="DU984" s="241"/>
      <c r="DV984" s="241"/>
      <c r="DW984" s="241"/>
      <c r="DX984" s="241"/>
      <c r="DY984" s="241"/>
      <c r="DZ984" s="241"/>
      <c r="EA984" s="241"/>
      <c r="EB984" s="241"/>
      <c r="EC984" s="241"/>
      <c r="ED984" s="241"/>
      <c r="EE984" s="241"/>
      <c r="EF984" s="241"/>
      <c r="EG984" s="241"/>
      <c r="EH984" s="241"/>
      <c r="EI984" s="241"/>
      <c r="EJ984" s="241"/>
      <c r="EK984" s="241"/>
      <c r="EL984" s="241"/>
      <c r="EM984" s="241"/>
      <c r="EN984" s="241"/>
      <c r="EO984" s="241"/>
      <c r="EP984" s="241"/>
      <c r="EQ984" s="241"/>
      <c r="ER984" s="241"/>
      <c r="ES984" s="241"/>
      <c r="ET984" s="241"/>
      <c r="EU984" s="241"/>
      <c r="EV984" s="241"/>
      <c r="EW984" s="241"/>
      <c r="EX984" s="241"/>
      <c r="EY984" s="241"/>
      <c r="EZ984" s="241"/>
      <c r="FA984" s="241"/>
      <c r="FB984" s="241"/>
      <c r="FC984" s="241"/>
      <c r="FD984" s="241"/>
      <c r="FE984" s="241"/>
      <c r="FF984" s="241"/>
      <c r="FG984" s="241"/>
      <c r="FH984" s="241"/>
      <c r="FI984" s="241"/>
      <c r="FJ984" s="241"/>
      <c r="FK984" s="241"/>
      <c r="FL984" s="241"/>
      <c r="FM984" s="241"/>
      <c r="FN984" s="241"/>
      <c r="FO984" s="241"/>
      <c r="FP984" s="241"/>
      <c r="FQ984" s="241"/>
      <c r="FR984" s="241"/>
      <c r="FS984" s="241"/>
      <c r="FT984" s="241"/>
      <c r="FU984" s="241"/>
      <c r="FV984" s="241"/>
      <c r="FW984" s="241"/>
      <c r="FX984" s="241"/>
      <c r="FY984" s="241"/>
      <c r="FZ984" s="241"/>
      <c r="GA984" s="241"/>
      <c r="GB984" s="241"/>
      <c r="GC984" s="241"/>
      <c r="GD984" s="241"/>
      <c r="GE984" s="241"/>
      <c r="GF984" s="241"/>
      <c r="GG984" s="241"/>
      <c r="GH984" s="241"/>
      <c r="GI984" s="241"/>
      <c r="GJ984" s="241"/>
      <c r="GK984" s="241"/>
      <c r="GL984" s="241"/>
      <c r="GM984" s="241"/>
      <c r="GN984" s="241"/>
      <c r="GO984" s="241"/>
      <c r="GP984" s="241"/>
      <c r="GQ984" s="241"/>
      <c r="GR984" s="241"/>
      <c r="GS984" s="241"/>
      <c r="GT984" s="241"/>
      <c r="GU984" s="241"/>
      <c r="GV984" s="241"/>
      <c r="GW984" s="241"/>
      <c r="GX984" s="241"/>
      <c r="GY984" s="241"/>
      <c r="GZ984" s="241"/>
      <c r="HA984" s="241"/>
      <c r="HB984" s="241"/>
      <c r="HC984" s="241"/>
      <c r="HD984" s="241"/>
      <c r="HE984" s="241"/>
      <c r="HF984" s="241"/>
    </row>
    <row r="985" spans="3:214" s="240" customFormat="1" ht="15" customHeight="1">
      <c r="E985" s="241"/>
      <c r="F985" s="241"/>
      <c r="G985" s="241"/>
      <c r="H985" s="241"/>
      <c r="I985" s="241"/>
      <c r="J985" s="241"/>
      <c r="K985" s="241"/>
      <c r="L985" s="241"/>
      <c r="M985" s="241"/>
      <c r="N985" s="241"/>
      <c r="O985" s="241"/>
      <c r="P985" s="241"/>
      <c r="Q985" s="241"/>
      <c r="R985" s="241"/>
      <c r="S985" s="241"/>
      <c r="T985" s="241"/>
      <c r="U985" s="241"/>
      <c r="V985" s="241"/>
      <c r="W985" s="241"/>
      <c r="X985" s="241"/>
      <c r="Y985" s="241"/>
      <c r="Z985" s="241"/>
      <c r="AA985" s="241"/>
      <c r="AB985" s="241"/>
      <c r="AC985" s="241"/>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c r="EN985" s="241"/>
      <c r="EO985" s="241"/>
      <c r="EP985" s="241"/>
      <c r="EQ985" s="241"/>
      <c r="ER985" s="241"/>
      <c r="ES985" s="241"/>
      <c r="ET985" s="241"/>
      <c r="EU985" s="241"/>
      <c r="EV985" s="241"/>
      <c r="EW985" s="241"/>
      <c r="EX985" s="241"/>
      <c r="EY985" s="241"/>
      <c r="EZ985" s="241"/>
      <c r="FA985" s="241"/>
      <c r="FB985" s="241"/>
      <c r="FC985" s="241"/>
      <c r="FD985" s="241"/>
      <c r="FE985" s="241"/>
      <c r="FF985" s="241"/>
      <c r="FG985" s="241"/>
      <c r="FH985" s="241"/>
      <c r="FI985" s="241"/>
      <c r="FJ985" s="241"/>
      <c r="FK985" s="241"/>
      <c r="FL985" s="241"/>
      <c r="FM985" s="241"/>
      <c r="FN985" s="241"/>
      <c r="FO985" s="241"/>
      <c r="FP985" s="241"/>
      <c r="FQ985" s="241"/>
      <c r="FR985" s="241"/>
      <c r="FS985" s="241"/>
      <c r="FT985" s="241"/>
      <c r="FU985" s="241"/>
      <c r="FV985" s="241"/>
      <c r="FW985" s="241"/>
      <c r="FX985" s="241"/>
      <c r="FY985" s="241"/>
      <c r="FZ985" s="241"/>
      <c r="GA985" s="241"/>
      <c r="GB985" s="241"/>
      <c r="GC985" s="241"/>
      <c r="GD985" s="241"/>
      <c r="GE985" s="241"/>
      <c r="GF985" s="241"/>
      <c r="GG985" s="241"/>
      <c r="GH985" s="241"/>
      <c r="GI985" s="241"/>
      <c r="GJ985" s="241"/>
      <c r="GK985" s="241"/>
      <c r="GL985" s="241"/>
      <c r="GM985" s="241"/>
      <c r="GN985" s="241"/>
      <c r="GO985" s="241"/>
      <c r="GP985" s="241"/>
      <c r="GQ985" s="241"/>
      <c r="GR985" s="241"/>
      <c r="GS985" s="241"/>
      <c r="GT985" s="241"/>
      <c r="GU985" s="241"/>
      <c r="GV985" s="241"/>
      <c r="GW985" s="241"/>
      <c r="GX985" s="241"/>
      <c r="GY985" s="241"/>
      <c r="GZ985" s="241"/>
      <c r="HA985" s="241"/>
      <c r="HB985" s="241"/>
      <c r="HC985" s="241"/>
      <c r="HD985" s="241"/>
      <c r="HE985" s="241"/>
      <c r="HF985" s="241"/>
    </row>
    <row r="986" spans="3:214" s="240" customFormat="1" ht="15" customHeight="1">
      <c r="E986" s="241"/>
      <c r="F986" s="241"/>
      <c r="G986" s="241"/>
      <c r="H986" s="241"/>
      <c r="I986" s="241"/>
      <c r="J986" s="241"/>
      <c r="K986" s="241"/>
      <c r="L986" s="241"/>
      <c r="M986" s="241"/>
      <c r="N986" s="241"/>
      <c r="O986" s="241"/>
      <c r="P986" s="241"/>
      <c r="Q986" s="241"/>
      <c r="R986" s="241"/>
      <c r="S986" s="241"/>
      <c r="T986" s="241"/>
      <c r="U986" s="241"/>
      <c r="V986" s="241"/>
      <c r="W986" s="241"/>
      <c r="X986" s="241"/>
      <c r="Y986" s="241"/>
      <c r="Z986" s="241"/>
      <c r="AA986" s="241"/>
      <c r="AB986" s="241"/>
      <c r="AC986" s="241"/>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c r="DD986" s="241"/>
      <c r="DE986" s="241"/>
      <c r="DF986" s="241"/>
      <c r="DG986" s="241"/>
      <c r="DH986" s="241"/>
      <c r="DI986" s="241"/>
      <c r="DJ986" s="241"/>
      <c r="DK986" s="241"/>
      <c r="DL986" s="241"/>
      <c r="DM986" s="241"/>
      <c r="DN986" s="241"/>
      <c r="DO986" s="241"/>
      <c r="DP986" s="241"/>
      <c r="DQ986" s="241"/>
      <c r="DR986" s="241"/>
      <c r="DS986" s="241"/>
      <c r="DT986" s="241"/>
      <c r="DU986" s="241"/>
      <c r="DV986" s="241"/>
      <c r="DW986" s="241"/>
      <c r="DX986" s="241"/>
      <c r="DY986" s="241"/>
      <c r="DZ986" s="241"/>
      <c r="EA986" s="241"/>
      <c r="EB986" s="241"/>
      <c r="EC986" s="241"/>
      <c r="ED986" s="241"/>
      <c r="EE986" s="241"/>
      <c r="EF986" s="241"/>
      <c r="EG986" s="241"/>
      <c r="EH986" s="241"/>
      <c r="EI986" s="241"/>
      <c r="EJ986" s="241"/>
      <c r="EK986" s="241"/>
      <c r="EL986" s="241"/>
      <c r="EM986" s="241"/>
      <c r="EN986" s="241"/>
      <c r="EO986" s="241"/>
      <c r="EP986" s="241"/>
      <c r="EQ986" s="241"/>
      <c r="ER986" s="241"/>
      <c r="ES986" s="241"/>
      <c r="ET986" s="241"/>
      <c r="EU986" s="241"/>
      <c r="EV986" s="241"/>
      <c r="EW986" s="241"/>
      <c r="EX986" s="241"/>
      <c r="EY986" s="241"/>
      <c r="EZ986" s="241"/>
      <c r="FA986" s="241"/>
      <c r="FB986" s="241"/>
      <c r="FC986" s="241"/>
      <c r="FD986" s="241"/>
      <c r="FE986" s="241"/>
      <c r="FF986" s="241"/>
      <c r="FG986" s="241"/>
      <c r="FH986" s="241"/>
      <c r="FI986" s="241"/>
      <c r="FJ986" s="241"/>
      <c r="FK986" s="241"/>
      <c r="FL986" s="241"/>
      <c r="FM986" s="241"/>
      <c r="FN986" s="241"/>
      <c r="FO986" s="241"/>
      <c r="FP986" s="241"/>
      <c r="FQ986" s="241"/>
      <c r="FR986" s="241"/>
      <c r="FS986" s="241"/>
      <c r="FT986" s="241"/>
      <c r="FU986" s="241"/>
      <c r="FV986" s="241"/>
      <c r="FW986" s="241"/>
      <c r="FX986" s="241"/>
      <c r="FY986" s="241"/>
      <c r="FZ986" s="241"/>
      <c r="GA986" s="241"/>
      <c r="GB986" s="241"/>
      <c r="GC986" s="241"/>
      <c r="GD986" s="241"/>
      <c r="GE986" s="241"/>
      <c r="GF986" s="241"/>
      <c r="GG986" s="241"/>
      <c r="GH986" s="241"/>
      <c r="GI986" s="241"/>
      <c r="GJ986" s="241"/>
      <c r="GK986" s="241"/>
      <c r="GL986" s="241"/>
      <c r="GM986" s="241"/>
      <c r="GN986" s="241"/>
      <c r="GO986" s="241"/>
      <c r="GP986" s="241"/>
      <c r="GQ986" s="241"/>
      <c r="GR986" s="241"/>
      <c r="GS986" s="241"/>
      <c r="GT986" s="241"/>
      <c r="GU986" s="241"/>
      <c r="GV986" s="241"/>
      <c r="GW986" s="241"/>
      <c r="GX986" s="241"/>
      <c r="GY986" s="241"/>
      <c r="GZ986" s="241"/>
      <c r="HA986" s="241"/>
      <c r="HB986" s="241"/>
      <c r="HC986" s="241"/>
      <c r="HD986" s="241"/>
      <c r="HE986" s="241"/>
      <c r="HF986" s="241"/>
    </row>
    <row r="987" spans="3:214" s="240" customFormat="1" ht="15" customHeight="1">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c r="AA987" s="241"/>
      <c r="AB987" s="241"/>
      <c r="AC987" s="241"/>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c r="DV987" s="241"/>
      <c r="DW987" s="241"/>
      <c r="DX987" s="241"/>
      <c r="DY987" s="241"/>
      <c r="DZ987" s="241"/>
      <c r="EA987" s="241"/>
      <c r="EB987" s="241"/>
      <c r="EC987" s="241"/>
      <c r="ED987" s="241"/>
      <c r="EE987" s="241"/>
      <c r="EF987" s="241"/>
      <c r="EG987" s="241"/>
      <c r="EH987" s="241"/>
      <c r="EI987" s="241"/>
      <c r="EJ987" s="241"/>
      <c r="EK987" s="241"/>
      <c r="EL987" s="241"/>
      <c r="EM987" s="241"/>
      <c r="EN987" s="241"/>
      <c r="EO987" s="241"/>
      <c r="EP987" s="241"/>
      <c r="EQ987" s="241"/>
      <c r="ER987" s="241"/>
      <c r="ES987" s="241"/>
      <c r="ET987" s="241"/>
      <c r="EU987" s="241"/>
      <c r="EV987" s="241"/>
      <c r="EW987" s="241"/>
      <c r="EX987" s="241"/>
      <c r="EY987" s="241"/>
      <c r="EZ987" s="241"/>
      <c r="FA987" s="241"/>
      <c r="FB987" s="241"/>
      <c r="FC987" s="241"/>
      <c r="FD987" s="241"/>
      <c r="FE987" s="241"/>
      <c r="FF987" s="241"/>
      <c r="FG987" s="241"/>
      <c r="FH987" s="241"/>
      <c r="FI987" s="241"/>
      <c r="FJ987" s="241"/>
      <c r="FK987" s="241"/>
      <c r="FL987" s="241"/>
      <c r="FM987" s="241"/>
      <c r="FN987" s="241"/>
      <c r="FO987" s="241"/>
      <c r="FP987" s="241"/>
      <c r="FQ987" s="241"/>
      <c r="FR987" s="241"/>
      <c r="FS987" s="241"/>
      <c r="FT987" s="241"/>
      <c r="FU987" s="241"/>
      <c r="FV987" s="241"/>
      <c r="FW987" s="241"/>
      <c r="FX987" s="241"/>
      <c r="FY987" s="241"/>
      <c r="FZ987" s="241"/>
      <c r="GA987" s="241"/>
      <c r="GB987" s="241"/>
      <c r="GC987" s="241"/>
      <c r="GD987" s="241"/>
      <c r="GE987" s="241"/>
      <c r="GF987" s="241"/>
      <c r="GG987" s="241"/>
      <c r="GH987" s="241"/>
      <c r="GI987" s="241"/>
      <c r="GJ987" s="241"/>
      <c r="GK987" s="241"/>
      <c r="GL987" s="241"/>
      <c r="GM987" s="241"/>
      <c r="GN987" s="241"/>
      <c r="GO987" s="241"/>
      <c r="GP987" s="241"/>
      <c r="GQ987" s="241"/>
      <c r="GR987" s="241"/>
      <c r="GS987" s="241"/>
      <c r="GT987" s="241"/>
      <c r="GU987" s="241"/>
      <c r="GV987" s="241"/>
      <c r="GW987" s="241"/>
      <c r="GX987" s="241"/>
      <c r="GY987" s="241"/>
      <c r="GZ987" s="241"/>
      <c r="HA987" s="241"/>
      <c r="HB987" s="241"/>
      <c r="HC987" s="241"/>
      <c r="HD987" s="241"/>
      <c r="HE987" s="241"/>
      <c r="HF987" s="241"/>
    </row>
    <row r="988" spans="3:214" s="240" customFormat="1" ht="15" customHeight="1">
      <c r="E988" s="241"/>
      <c r="F988" s="241"/>
      <c r="G988" s="241"/>
      <c r="H988" s="241"/>
      <c r="I988" s="241"/>
      <c r="J988" s="241"/>
      <c r="K988" s="241"/>
      <c r="L988" s="241"/>
      <c r="M988" s="241"/>
      <c r="N988" s="241"/>
      <c r="O988" s="241"/>
      <c r="P988" s="241"/>
      <c r="Q988" s="241"/>
      <c r="R988" s="241"/>
      <c r="S988" s="241"/>
      <c r="T988" s="241"/>
      <c r="U988" s="241"/>
      <c r="V988" s="241"/>
      <c r="W988" s="241"/>
      <c r="X988" s="241"/>
      <c r="Y988" s="241"/>
      <c r="Z988" s="241"/>
      <c r="AA988" s="241"/>
      <c r="AB988" s="241"/>
      <c r="AC988" s="241"/>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c r="DD988" s="241"/>
      <c r="DE988" s="241"/>
      <c r="DF988" s="241"/>
      <c r="DG988" s="241"/>
      <c r="DH988" s="241"/>
      <c r="DI988" s="241"/>
      <c r="DJ988" s="241"/>
      <c r="DK988" s="241"/>
      <c r="DL988" s="241"/>
      <c r="DM988" s="241"/>
      <c r="DN988" s="241"/>
      <c r="DO988" s="241"/>
      <c r="DP988" s="241"/>
      <c r="DQ988" s="241"/>
      <c r="DR988" s="241"/>
      <c r="DS988" s="241"/>
      <c r="DT988" s="241"/>
      <c r="DU988" s="241"/>
      <c r="DV988" s="241"/>
      <c r="DW988" s="241"/>
      <c r="DX988" s="241"/>
      <c r="DY988" s="241"/>
      <c r="DZ988" s="241"/>
      <c r="EA988" s="241"/>
      <c r="EB988" s="241"/>
      <c r="EC988" s="241"/>
      <c r="ED988" s="241"/>
      <c r="EE988" s="241"/>
      <c r="EF988" s="241"/>
      <c r="EG988" s="241"/>
      <c r="EH988" s="241"/>
      <c r="EI988" s="241"/>
      <c r="EJ988" s="241"/>
      <c r="EK988" s="241"/>
      <c r="EL988" s="241"/>
      <c r="EM988" s="241"/>
      <c r="EN988" s="241"/>
      <c r="EO988" s="241"/>
      <c r="EP988" s="241"/>
      <c r="EQ988" s="241"/>
      <c r="ER988" s="241"/>
      <c r="ES988" s="241"/>
      <c r="ET988" s="241"/>
      <c r="EU988" s="241"/>
      <c r="EV988" s="241"/>
      <c r="EW988" s="241"/>
      <c r="EX988" s="241"/>
      <c r="EY988" s="241"/>
      <c r="EZ988" s="241"/>
      <c r="FA988" s="241"/>
      <c r="FB988" s="241"/>
      <c r="FC988" s="241"/>
      <c r="FD988" s="241"/>
      <c r="FE988" s="241"/>
      <c r="FF988" s="241"/>
      <c r="FG988" s="241"/>
      <c r="FH988" s="241"/>
      <c r="FI988" s="241"/>
      <c r="FJ988" s="241"/>
      <c r="FK988" s="241"/>
      <c r="FL988" s="241"/>
      <c r="FM988" s="241"/>
      <c r="FN988" s="241"/>
      <c r="FO988" s="241"/>
      <c r="FP988" s="241"/>
      <c r="FQ988" s="241"/>
      <c r="FR988" s="241"/>
      <c r="FS988" s="241"/>
      <c r="FT988" s="241"/>
      <c r="FU988" s="241"/>
      <c r="FV988" s="241"/>
      <c r="FW988" s="241"/>
      <c r="FX988" s="241"/>
      <c r="FY988" s="241"/>
      <c r="FZ988" s="241"/>
      <c r="GA988" s="241"/>
      <c r="GB988" s="241"/>
      <c r="GC988" s="241"/>
      <c r="GD988" s="241"/>
      <c r="GE988" s="241"/>
      <c r="GF988" s="241"/>
      <c r="GG988" s="241"/>
      <c r="GH988" s="241"/>
      <c r="GI988" s="241"/>
      <c r="GJ988" s="241"/>
      <c r="GK988" s="241"/>
      <c r="GL988" s="241"/>
      <c r="GM988" s="241"/>
      <c r="GN988" s="241"/>
      <c r="GO988" s="241"/>
      <c r="GP988" s="241"/>
      <c r="GQ988" s="241"/>
      <c r="GR988" s="241"/>
      <c r="GS988" s="241"/>
      <c r="GT988" s="241"/>
      <c r="GU988" s="241"/>
      <c r="GV988" s="241"/>
      <c r="GW988" s="241"/>
      <c r="GX988" s="241"/>
      <c r="GY988" s="241"/>
      <c r="GZ988" s="241"/>
      <c r="HA988" s="241"/>
      <c r="HB988" s="241"/>
      <c r="HC988" s="241"/>
      <c r="HD988" s="241"/>
      <c r="HE988" s="241"/>
      <c r="HF988" s="241"/>
    </row>
    <row r="989" spans="3:214" s="240" customFormat="1" ht="15" customHeight="1">
      <c r="E989" s="241"/>
      <c r="F989" s="241"/>
      <c r="G989" s="241"/>
      <c r="H989" s="241"/>
      <c r="I989" s="241"/>
      <c r="J989" s="241"/>
      <c r="K989" s="241"/>
      <c r="L989" s="241"/>
      <c r="M989" s="241"/>
      <c r="N989" s="241"/>
      <c r="O989" s="241"/>
      <c r="P989" s="241"/>
      <c r="Q989" s="241"/>
      <c r="R989" s="241"/>
      <c r="S989" s="241"/>
      <c r="T989" s="241"/>
      <c r="U989" s="241"/>
      <c r="V989" s="241"/>
      <c r="W989" s="241"/>
      <c r="X989" s="241"/>
      <c r="Y989" s="241"/>
      <c r="Z989" s="241"/>
      <c r="AA989" s="241"/>
      <c r="AB989" s="241"/>
      <c r="AC989" s="241"/>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c r="DD989" s="241"/>
      <c r="DE989" s="241"/>
      <c r="DF989" s="241"/>
      <c r="DG989" s="241"/>
      <c r="DH989" s="241"/>
      <c r="DI989" s="241"/>
      <c r="DJ989" s="241"/>
      <c r="DK989" s="241"/>
      <c r="DL989" s="241"/>
      <c r="DM989" s="241"/>
      <c r="DN989" s="241"/>
      <c r="DO989" s="241"/>
      <c r="DP989" s="241"/>
      <c r="DQ989" s="241"/>
      <c r="DR989" s="241"/>
      <c r="DS989" s="241"/>
      <c r="DT989" s="241"/>
      <c r="DU989" s="241"/>
      <c r="DV989" s="241"/>
      <c r="DW989" s="241"/>
      <c r="DX989" s="241"/>
      <c r="DY989" s="241"/>
      <c r="DZ989" s="241"/>
      <c r="EA989" s="241"/>
      <c r="EB989" s="241"/>
      <c r="EC989" s="241"/>
      <c r="ED989" s="241"/>
      <c r="EE989" s="241"/>
      <c r="EF989" s="241"/>
      <c r="EG989" s="241"/>
      <c r="EH989" s="241"/>
      <c r="EI989" s="241"/>
      <c r="EJ989" s="241"/>
      <c r="EK989" s="241"/>
      <c r="EL989" s="241"/>
      <c r="EM989" s="241"/>
      <c r="EN989" s="241"/>
      <c r="EO989" s="241"/>
      <c r="EP989" s="241"/>
      <c r="EQ989" s="241"/>
      <c r="ER989" s="241"/>
      <c r="ES989" s="241"/>
      <c r="ET989" s="241"/>
      <c r="EU989" s="241"/>
      <c r="EV989" s="241"/>
      <c r="EW989" s="241"/>
      <c r="EX989" s="241"/>
      <c r="EY989" s="241"/>
      <c r="EZ989" s="241"/>
      <c r="FA989" s="241"/>
      <c r="FB989" s="241"/>
      <c r="FC989" s="241"/>
      <c r="FD989" s="241"/>
      <c r="FE989" s="241"/>
      <c r="FF989" s="241"/>
      <c r="FG989" s="241"/>
      <c r="FH989" s="241"/>
      <c r="FI989" s="241"/>
      <c r="FJ989" s="241"/>
      <c r="FK989" s="241"/>
      <c r="FL989" s="241"/>
      <c r="FM989" s="241"/>
      <c r="FN989" s="241"/>
      <c r="FO989" s="241"/>
      <c r="FP989" s="241"/>
      <c r="FQ989" s="241"/>
      <c r="FR989" s="241"/>
      <c r="FS989" s="241"/>
      <c r="FT989" s="241"/>
      <c r="FU989" s="241"/>
      <c r="FV989" s="241"/>
      <c r="FW989" s="241"/>
      <c r="FX989" s="241"/>
      <c r="FY989" s="241"/>
      <c r="FZ989" s="241"/>
      <c r="GA989" s="241"/>
      <c r="GB989" s="241"/>
      <c r="GC989" s="241"/>
      <c r="GD989" s="241"/>
      <c r="GE989" s="241"/>
      <c r="GF989" s="241"/>
      <c r="GG989" s="241"/>
      <c r="GH989" s="241"/>
      <c r="GI989" s="241"/>
      <c r="GJ989" s="241"/>
      <c r="GK989" s="241"/>
      <c r="GL989" s="241"/>
      <c r="GM989" s="241"/>
      <c r="GN989" s="241"/>
      <c r="GO989" s="241"/>
      <c r="GP989" s="241"/>
      <c r="GQ989" s="241"/>
      <c r="GR989" s="241"/>
      <c r="GS989" s="241"/>
      <c r="GT989" s="241"/>
      <c r="GU989" s="241"/>
      <c r="GV989" s="241"/>
      <c r="GW989" s="241"/>
      <c r="GX989" s="241"/>
      <c r="GY989" s="241"/>
      <c r="GZ989" s="241"/>
      <c r="HA989" s="241"/>
      <c r="HB989" s="241"/>
      <c r="HC989" s="241"/>
      <c r="HD989" s="241"/>
      <c r="HE989" s="241"/>
      <c r="HF989" s="241"/>
    </row>
    <row r="990" spans="3:214" s="240" customFormat="1" ht="15" customHeight="1">
      <c r="E990" s="241"/>
      <c r="F990" s="241"/>
      <c r="G990" s="241"/>
      <c r="H990" s="241"/>
      <c r="I990" s="241"/>
      <c r="J990" s="241"/>
      <c r="K990" s="241"/>
      <c r="L990" s="241"/>
      <c r="M990" s="241"/>
      <c r="N990" s="241"/>
      <c r="O990" s="241"/>
      <c r="P990" s="241"/>
      <c r="Q990" s="241"/>
      <c r="R990" s="241"/>
      <c r="S990" s="241"/>
      <c r="T990" s="241"/>
      <c r="U990" s="241"/>
      <c r="V990" s="241"/>
      <c r="W990" s="241"/>
      <c r="X990" s="241"/>
      <c r="Y990" s="241"/>
      <c r="Z990" s="241"/>
      <c r="AA990" s="241"/>
      <c r="AB990" s="241"/>
      <c r="AC990" s="241"/>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c r="DV990" s="241"/>
      <c r="DW990" s="241"/>
      <c r="DX990" s="241"/>
      <c r="DY990" s="241"/>
      <c r="DZ990" s="241"/>
      <c r="EA990" s="241"/>
      <c r="EB990" s="241"/>
      <c r="EC990" s="241"/>
      <c r="ED990" s="241"/>
      <c r="EE990" s="241"/>
      <c r="EF990" s="241"/>
      <c r="EG990" s="241"/>
      <c r="EH990" s="241"/>
      <c r="EI990" s="241"/>
      <c r="EJ990" s="241"/>
      <c r="EK990" s="241"/>
      <c r="EL990" s="241"/>
      <c r="EM990" s="241"/>
      <c r="EN990" s="241"/>
      <c r="EO990" s="241"/>
      <c r="EP990" s="241"/>
      <c r="EQ990" s="241"/>
      <c r="ER990" s="241"/>
      <c r="ES990" s="241"/>
      <c r="ET990" s="241"/>
      <c r="EU990" s="241"/>
      <c r="EV990" s="241"/>
      <c r="EW990" s="241"/>
      <c r="EX990" s="241"/>
      <c r="EY990" s="241"/>
      <c r="EZ990" s="241"/>
      <c r="FA990" s="241"/>
      <c r="FB990" s="241"/>
      <c r="FC990" s="241"/>
      <c r="FD990" s="241"/>
      <c r="FE990" s="241"/>
      <c r="FF990" s="241"/>
      <c r="FG990" s="241"/>
      <c r="FH990" s="241"/>
      <c r="FI990" s="241"/>
      <c r="FJ990" s="241"/>
      <c r="FK990" s="241"/>
      <c r="FL990" s="241"/>
      <c r="FM990" s="241"/>
      <c r="FN990" s="241"/>
      <c r="FO990" s="241"/>
      <c r="FP990" s="241"/>
      <c r="FQ990" s="241"/>
      <c r="FR990" s="241"/>
      <c r="FS990" s="241"/>
      <c r="FT990" s="241"/>
      <c r="FU990" s="241"/>
      <c r="FV990" s="241"/>
      <c r="FW990" s="241"/>
      <c r="FX990" s="241"/>
      <c r="FY990" s="241"/>
      <c r="FZ990" s="241"/>
      <c r="GA990" s="241"/>
      <c r="GB990" s="241"/>
      <c r="GC990" s="241"/>
      <c r="GD990" s="241"/>
      <c r="GE990" s="241"/>
      <c r="GF990" s="241"/>
      <c r="GG990" s="241"/>
      <c r="GH990" s="241"/>
      <c r="GI990" s="241"/>
      <c r="GJ990" s="241"/>
      <c r="GK990" s="241"/>
      <c r="GL990" s="241"/>
      <c r="GM990" s="241"/>
      <c r="GN990" s="241"/>
      <c r="GO990" s="241"/>
      <c r="GP990" s="241"/>
      <c r="GQ990" s="241"/>
      <c r="GR990" s="241"/>
      <c r="GS990" s="241"/>
      <c r="GT990" s="241"/>
      <c r="GU990" s="241"/>
      <c r="GV990" s="241"/>
      <c r="GW990" s="241"/>
      <c r="GX990" s="241"/>
      <c r="GY990" s="241"/>
      <c r="GZ990" s="241"/>
      <c r="HA990" s="241"/>
      <c r="HB990" s="241"/>
      <c r="HC990" s="241"/>
      <c r="HD990" s="241"/>
      <c r="HE990" s="241"/>
      <c r="HF990" s="241"/>
    </row>
    <row r="991" spans="3:214" s="240" customFormat="1" ht="15" customHeight="1">
      <c r="E991" s="241"/>
      <c r="F991" s="241"/>
      <c r="G991" s="241"/>
      <c r="H991" s="241"/>
      <c r="I991" s="241"/>
      <c r="J991" s="241"/>
      <c r="K991" s="241"/>
      <c r="L991" s="241"/>
      <c r="M991" s="241"/>
      <c r="N991" s="241"/>
      <c r="O991" s="241"/>
      <c r="P991" s="241"/>
      <c r="Q991" s="241"/>
      <c r="R991" s="241"/>
      <c r="S991" s="241"/>
      <c r="T991" s="241"/>
      <c r="U991" s="241"/>
      <c r="V991" s="241"/>
      <c r="W991" s="241"/>
      <c r="X991" s="241"/>
      <c r="Y991" s="241"/>
      <c r="Z991" s="241"/>
      <c r="AA991" s="241"/>
      <c r="AB991" s="241"/>
      <c r="AC991" s="241"/>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c r="DD991" s="241"/>
      <c r="DE991" s="241"/>
      <c r="DF991" s="241"/>
      <c r="DG991" s="241"/>
      <c r="DH991" s="241"/>
      <c r="DI991" s="241"/>
      <c r="DJ991" s="241"/>
      <c r="DK991" s="241"/>
      <c r="DL991" s="241"/>
      <c r="DM991" s="241"/>
      <c r="DN991" s="241"/>
      <c r="DO991" s="241"/>
      <c r="DP991" s="241"/>
      <c r="DQ991" s="241"/>
      <c r="DR991" s="241"/>
      <c r="DS991" s="241"/>
      <c r="DT991" s="241"/>
      <c r="DU991" s="241"/>
      <c r="DV991" s="241"/>
      <c r="DW991" s="241"/>
      <c r="DX991" s="241"/>
      <c r="DY991" s="241"/>
      <c r="DZ991" s="241"/>
      <c r="EA991" s="241"/>
      <c r="EB991" s="241"/>
      <c r="EC991" s="241"/>
      <c r="ED991" s="241"/>
      <c r="EE991" s="241"/>
      <c r="EF991" s="241"/>
      <c r="EG991" s="241"/>
      <c r="EH991" s="241"/>
      <c r="EI991" s="241"/>
      <c r="EJ991" s="241"/>
      <c r="EK991" s="241"/>
      <c r="EL991" s="241"/>
      <c r="EM991" s="241"/>
      <c r="EN991" s="241"/>
      <c r="EO991" s="241"/>
      <c r="EP991" s="241"/>
      <c r="EQ991" s="241"/>
      <c r="ER991" s="241"/>
      <c r="ES991" s="241"/>
      <c r="ET991" s="241"/>
      <c r="EU991" s="241"/>
      <c r="EV991" s="241"/>
      <c r="EW991" s="241"/>
      <c r="EX991" s="241"/>
      <c r="EY991" s="241"/>
      <c r="EZ991" s="241"/>
      <c r="FA991" s="241"/>
      <c r="FB991" s="241"/>
      <c r="FC991" s="241"/>
      <c r="FD991" s="241"/>
      <c r="FE991" s="241"/>
      <c r="FF991" s="241"/>
      <c r="FG991" s="241"/>
      <c r="FH991" s="241"/>
      <c r="FI991" s="241"/>
      <c r="FJ991" s="241"/>
      <c r="FK991" s="241"/>
      <c r="FL991" s="241"/>
      <c r="FM991" s="241"/>
      <c r="FN991" s="241"/>
      <c r="FO991" s="241"/>
      <c r="FP991" s="241"/>
      <c r="FQ991" s="241"/>
      <c r="FR991" s="241"/>
      <c r="FS991" s="241"/>
      <c r="FT991" s="241"/>
      <c r="FU991" s="241"/>
      <c r="FV991" s="241"/>
      <c r="FW991" s="241"/>
      <c r="FX991" s="241"/>
      <c r="FY991" s="241"/>
      <c r="FZ991" s="241"/>
      <c r="GA991" s="241"/>
      <c r="GB991" s="241"/>
      <c r="GC991" s="241"/>
      <c r="GD991" s="241"/>
      <c r="GE991" s="241"/>
      <c r="GF991" s="241"/>
      <c r="GG991" s="241"/>
      <c r="GH991" s="241"/>
      <c r="GI991" s="241"/>
      <c r="GJ991" s="241"/>
      <c r="GK991" s="241"/>
      <c r="GL991" s="241"/>
      <c r="GM991" s="241"/>
      <c r="GN991" s="241"/>
      <c r="GO991" s="241"/>
      <c r="GP991" s="241"/>
      <c r="GQ991" s="241"/>
      <c r="GR991" s="241"/>
      <c r="GS991" s="241"/>
      <c r="GT991" s="241"/>
      <c r="GU991" s="241"/>
      <c r="GV991" s="241"/>
      <c r="GW991" s="241"/>
      <c r="GX991" s="241"/>
      <c r="GY991" s="241"/>
      <c r="GZ991" s="241"/>
      <c r="HA991" s="241"/>
      <c r="HB991" s="241"/>
      <c r="HC991" s="241"/>
      <c r="HD991" s="241"/>
      <c r="HE991" s="241"/>
      <c r="HF991" s="241"/>
    </row>
    <row r="992" spans="3:214" s="240" customFormat="1" ht="15" customHeight="1">
      <c r="E992" s="241"/>
      <c r="F992" s="241"/>
      <c r="G992" s="241"/>
      <c r="H992" s="241"/>
      <c r="I992" s="241"/>
      <c r="J992" s="241"/>
      <c r="K992" s="241"/>
      <c r="L992" s="241"/>
      <c r="M992" s="241"/>
      <c r="N992" s="241"/>
      <c r="O992" s="241"/>
      <c r="P992" s="241"/>
      <c r="Q992" s="241"/>
      <c r="R992" s="241"/>
      <c r="S992" s="241"/>
      <c r="T992" s="241"/>
      <c r="U992" s="241"/>
      <c r="V992" s="241"/>
      <c r="W992" s="241"/>
      <c r="X992" s="241"/>
      <c r="Y992" s="241"/>
      <c r="Z992" s="241"/>
      <c r="AA992" s="241"/>
      <c r="AB992" s="241"/>
      <c r="AC992" s="241"/>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c r="DD992" s="241"/>
      <c r="DE992" s="241"/>
      <c r="DF992" s="241"/>
      <c r="DG992" s="241"/>
      <c r="DH992" s="241"/>
      <c r="DI992" s="241"/>
      <c r="DJ992" s="241"/>
      <c r="DK992" s="241"/>
      <c r="DL992" s="241"/>
      <c r="DM992" s="241"/>
      <c r="DN992" s="241"/>
      <c r="DO992" s="241"/>
      <c r="DP992" s="241"/>
      <c r="DQ992" s="241"/>
      <c r="DR992" s="241"/>
      <c r="DS992" s="241"/>
      <c r="DT992" s="241"/>
      <c r="DU992" s="241"/>
      <c r="DV992" s="241"/>
      <c r="DW992" s="241"/>
      <c r="DX992" s="241"/>
      <c r="DY992" s="241"/>
      <c r="DZ992" s="241"/>
      <c r="EA992" s="241"/>
      <c r="EB992" s="241"/>
      <c r="EC992" s="241"/>
      <c r="ED992" s="241"/>
      <c r="EE992" s="241"/>
      <c r="EF992" s="241"/>
      <c r="EG992" s="241"/>
      <c r="EH992" s="241"/>
      <c r="EI992" s="241"/>
      <c r="EJ992" s="241"/>
      <c r="EK992" s="241"/>
      <c r="EL992" s="241"/>
      <c r="EM992" s="241"/>
      <c r="EN992" s="241"/>
      <c r="EO992" s="241"/>
      <c r="EP992" s="241"/>
      <c r="EQ992" s="241"/>
      <c r="ER992" s="241"/>
      <c r="ES992" s="241"/>
      <c r="ET992" s="241"/>
      <c r="EU992" s="241"/>
      <c r="EV992" s="241"/>
      <c r="EW992" s="241"/>
      <c r="EX992" s="241"/>
      <c r="EY992" s="241"/>
      <c r="EZ992" s="241"/>
      <c r="FA992" s="241"/>
      <c r="FB992" s="241"/>
      <c r="FC992" s="241"/>
      <c r="FD992" s="241"/>
      <c r="FE992" s="241"/>
      <c r="FF992" s="241"/>
      <c r="FG992" s="241"/>
      <c r="FH992" s="241"/>
      <c r="FI992" s="241"/>
      <c r="FJ992" s="241"/>
      <c r="FK992" s="241"/>
      <c r="FL992" s="241"/>
      <c r="FM992" s="241"/>
      <c r="FN992" s="241"/>
      <c r="FO992" s="241"/>
      <c r="FP992" s="241"/>
      <c r="FQ992" s="241"/>
      <c r="FR992" s="241"/>
      <c r="FS992" s="241"/>
      <c r="FT992" s="241"/>
      <c r="FU992" s="241"/>
      <c r="FV992" s="241"/>
      <c r="FW992" s="241"/>
      <c r="FX992" s="241"/>
      <c r="FY992" s="241"/>
      <c r="FZ992" s="241"/>
      <c r="GA992" s="241"/>
      <c r="GB992" s="241"/>
      <c r="GC992" s="241"/>
      <c r="GD992" s="241"/>
      <c r="GE992" s="241"/>
      <c r="GF992" s="241"/>
      <c r="GG992" s="241"/>
      <c r="GH992" s="241"/>
      <c r="GI992" s="241"/>
      <c r="GJ992" s="241"/>
      <c r="GK992" s="241"/>
      <c r="GL992" s="241"/>
      <c r="GM992" s="241"/>
      <c r="GN992" s="241"/>
      <c r="GO992" s="241"/>
      <c r="GP992" s="241"/>
      <c r="GQ992" s="241"/>
      <c r="GR992" s="241"/>
      <c r="GS992" s="241"/>
      <c r="GT992" s="241"/>
      <c r="GU992" s="241"/>
      <c r="GV992" s="241"/>
      <c r="GW992" s="241"/>
      <c r="GX992" s="241"/>
      <c r="GY992" s="241"/>
      <c r="GZ992" s="241"/>
      <c r="HA992" s="241"/>
      <c r="HB992" s="241"/>
      <c r="HC992" s="241"/>
      <c r="HD992" s="241"/>
      <c r="HE992" s="241"/>
      <c r="HF992" s="241"/>
    </row>
    <row r="993" spans="5:214" s="240" customFormat="1" ht="15" customHeight="1">
      <c r="E993" s="241"/>
      <c r="F993" s="241"/>
      <c r="G993" s="241"/>
      <c r="H993" s="241"/>
      <c r="I993" s="241"/>
      <c r="J993" s="241"/>
      <c r="K993" s="241"/>
      <c r="L993" s="241"/>
      <c r="M993" s="241"/>
      <c r="N993" s="241"/>
      <c r="O993" s="241"/>
      <c r="P993" s="241"/>
      <c r="Q993" s="241"/>
      <c r="R993" s="241"/>
      <c r="S993" s="241"/>
      <c r="T993" s="241"/>
      <c r="U993" s="241"/>
      <c r="V993" s="241"/>
      <c r="W993" s="241"/>
      <c r="X993" s="241"/>
      <c r="Y993" s="241"/>
      <c r="Z993" s="241"/>
      <c r="AA993" s="241"/>
      <c r="AB993" s="241"/>
      <c r="AC993" s="241"/>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c r="DV993" s="241"/>
      <c r="DW993" s="241"/>
      <c r="DX993" s="241"/>
      <c r="DY993" s="241"/>
      <c r="DZ993" s="241"/>
      <c r="EA993" s="241"/>
      <c r="EB993" s="241"/>
      <c r="EC993" s="241"/>
      <c r="ED993" s="241"/>
      <c r="EE993" s="241"/>
      <c r="EF993" s="241"/>
      <c r="EG993" s="241"/>
      <c r="EH993" s="241"/>
      <c r="EI993" s="241"/>
      <c r="EJ993" s="241"/>
      <c r="EK993" s="241"/>
      <c r="EL993" s="241"/>
      <c r="EM993" s="241"/>
      <c r="EN993" s="241"/>
      <c r="EO993" s="241"/>
      <c r="EP993" s="241"/>
      <c r="EQ993" s="241"/>
      <c r="ER993" s="241"/>
      <c r="ES993" s="241"/>
      <c r="ET993" s="241"/>
      <c r="EU993" s="241"/>
      <c r="EV993" s="241"/>
      <c r="EW993" s="241"/>
      <c r="EX993" s="241"/>
      <c r="EY993" s="241"/>
      <c r="EZ993" s="241"/>
      <c r="FA993" s="241"/>
      <c r="FB993" s="241"/>
      <c r="FC993" s="241"/>
      <c r="FD993" s="241"/>
      <c r="FE993" s="241"/>
      <c r="FF993" s="241"/>
      <c r="FG993" s="241"/>
      <c r="FH993" s="241"/>
      <c r="FI993" s="241"/>
      <c r="FJ993" s="241"/>
      <c r="FK993" s="241"/>
      <c r="FL993" s="241"/>
      <c r="FM993" s="241"/>
      <c r="FN993" s="241"/>
      <c r="FO993" s="241"/>
      <c r="FP993" s="241"/>
      <c r="FQ993" s="241"/>
      <c r="FR993" s="241"/>
      <c r="FS993" s="241"/>
      <c r="FT993" s="241"/>
      <c r="FU993" s="241"/>
      <c r="FV993" s="241"/>
      <c r="FW993" s="241"/>
      <c r="FX993" s="241"/>
      <c r="FY993" s="241"/>
      <c r="FZ993" s="241"/>
      <c r="GA993" s="241"/>
      <c r="GB993" s="241"/>
      <c r="GC993" s="241"/>
      <c r="GD993" s="241"/>
      <c r="GE993" s="241"/>
      <c r="GF993" s="241"/>
      <c r="GG993" s="241"/>
      <c r="GH993" s="241"/>
      <c r="GI993" s="241"/>
      <c r="GJ993" s="241"/>
      <c r="GK993" s="241"/>
      <c r="GL993" s="241"/>
      <c r="GM993" s="241"/>
      <c r="GN993" s="241"/>
      <c r="GO993" s="241"/>
      <c r="GP993" s="241"/>
      <c r="GQ993" s="241"/>
      <c r="GR993" s="241"/>
      <c r="GS993" s="241"/>
      <c r="GT993" s="241"/>
      <c r="GU993" s="241"/>
      <c r="GV993" s="241"/>
      <c r="GW993" s="241"/>
      <c r="GX993" s="241"/>
      <c r="GY993" s="241"/>
      <c r="GZ993" s="241"/>
      <c r="HA993" s="241"/>
      <c r="HB993" s="241"/>
      <c r="HC993" s="241"/>
      <c r="HD993" s="241"/>
      <c r="HE993" s="241"/>
      <c r="HF993" s="241"/>
    </row>
    <row r="994" spans="5:214" s="240" customFormat="1" ht="15" customHeight="1">
      <c r="E994" s="241"/>
      <c r="F994" s="241"/>
      <c r="G994" s="241"/>
      <c r="H994" s="241"/>
      <c r="I994" s="241"/>
      <c r="J994" s="241"/>
      <c r="K994" s="241"/>
      <c r="L994" s="241"/>
      <c r="M994" s="241"/>
      <c r="N994" s="241"/>
      <c r="O994" s="241"/>
      <c r="P994" s="241"/>
      <c r="Q994" s="241"/>
      <c r="R994" s="241"/>
      <c r="S994" s="241"/>
      <c r="T994" s="241"/>
      <c r="U994" s="241"/>
      <c r="V994" s="241"/>
      <c r="W994" s="241"/>
      <c r="X994" s="241"/>
      <c r="Y994" s="241"/>
      <c r="Z994" s="241"/>
      <c r="AA994" s="241"/>
      <c r="AB994" s="241"/>
      <c r="AC994" s="241"/>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c r="CJ994" s="241"/>
      <c r="CK994" s="241"/>
      <c r="CL994" s="241"/>
      <c r="CM994" s="241"/>
      <c r="CN994" s="241"/>
      <c r="CO994" s="241"/>
      <c r="CP994" s="241"/>
      <c r="CQ994" s="241"/>
      <c r="CR994" s="241"/>
      <c r="CS994" s="241"/>
      <c r="CT994" s="241"/>
      <c r="CU994" s="241"/>
      <c r="CV994" s="241"/>
      <c r="CW994" s="241"/>
      <c r="CX994" s="241"/>
      <c r="CY994" s="241"/>
      <c r="CZ994" s="241"/>
      <c r="DA994" s="241"/>
      <c r="DB994" s="241"/>
      <c r="DC994" s="241"/>
      <c r="DD994" s="241"/>
      <c r="DE994" s="241"/>
      <c r="DF994" s="241"/>
      <c r="DG994" s="241"/>
      <c r="DH994" s="241"/>
      <c r="DI994" s="241"/>
      <c r="DJ994" s="241"/>
      <c r="DK994" s="241"/>
      <c r="DL994" s="241"/>
      <c r="DM994" s="241"/>
      <c r="DN994" s="241"/>
      <c r="DO994" s="241"/>
      <c r="DP994" s="241"/>
      <c r="DQ994" s="241"/>
      <c r="DR994" s="241"/>
      <c r="DS994" s="241"/>
      <c r="DT994" s="241"/>
      <c r="DU994" s="241"/>
      <c r="DV994" s="241"/>
      <c r="DW994" s="241"/>
      <c r="DX994" s="241"/>
      <c r="DY994" s="241"/>
      <c r="DZ994" s="241"/>
      <c r="EA994" s="241"/>
      <c r="EB994" s="241"/>
      <c r="EC994" s="241"/>
      <c r="ED994" s="241"/>
      <c r="EE994" s="241"/>
      <c r="EF994" s="241"/>
      <c r="EG994" s="241"/>
      <c r="EH994" s="241"/>
      <c r="EI994" s="241"/>
      <c r="EJ994" s="241"/>
      <c r="EK994" s="241"/>
      <c r="EL994" s="241"/>
      <c r="EM994" s="241"/>
      <c r="EN994" s="241"/>
      <c r="EO994" s="241"/>
      <c r="EP994" s="241"/>
      <c r="EQ994" s="241"/>
      <c r="ER994" s="241"/>
      <c r="ES994" s="241"/>
      <c r="ET994" s="241"/>
      <c r="EU994" s="241"/>
      <c r="EV994" s="241"/>
      <c r="EW994" s="241"/>
      <c r="EX994" s="241"/>
      <c r="EY994" s="241"/>
      <c r="EZ994" s="241"/>
      <c r="FA994" s="241"/>
      <c r="FB994" s="241"/>
      <c r="FC994" s="241"/>
      <c r="FD994" s="241"/>
      <c r="FE994" s="241"/>
      <c r="FF994" s="241"/>
      <c r="FG994" s="241"/>
      <c r="FH994" s="241"/>
      <c r="FI994" s="241"/>
      <c r="FJ994" s="241"/>
      <c r="FK994" s="241"/>
      <c r="FL994" s="241"/>
      <c r="FM994" s="241"/>
      <c r="FN994" s="241"/>
      <c r="FO994" s="241"/>
      <c r="FP994" s="241"/>
      <c r="FQ994" s="241"/>
      <c r="FR994" s="241"/>
      <c r="FS994" s="241"/>
      <c r="FT994" s="241"/>
      <c r="FU994" s="241"/>
      <c r="FV994" s="241"/>
      <c r="FW994" s="241"/>
      <c r="FX994" s="241"/>
      <c r="FY994" s="241"/>
      <c r="FZ994" s="241"/>
      <c r="GA994" s="241"/>
      <c r="GB994" s="241"/>
      <c r="GC994" s="241"/>
      <c r="GD994" s="241"/>
      <c r="GE994" s="241"/>
      <c r="GF994" s="241"/>
      <c r="GG994" s="241"/>
      <c r="GH994" s="241"/>
      <c r="GI994" s="241"/>
      <c r="GJ994" s="241"/>
      <c r="GK994" s="241"/>
      <c r="GL994" s="241"/>
      <c r="GM994" s="241"/>
      <c r="GN994" s="241"/>
      <c r="GO994" s="241"/>
      <c r="GP994" s="241"/>
      <c r="GQ994" s="241"/>
      <c r="GR994" s="241"/>
      <c r="GS994" s="241"/>
      <c r="GT994" s="241"/>
      <c r="GU994" s="241"/>
      <c r="GV994" s="241"/>
      <c r="GW994" s="241"/>
      <c r="GX994" s="241"/>
      <c r="GY994" s="241"/>
      <c r="GZ994" s="241"/>
      <c r="HA994" s="241"/>
      <c r="HB994" s="241"/>
      <c r="HC994" s="241"/>
      <c r="HD994" s="241"/>
      <c r="HE994" s="241"/>
      <c r="HF994" s="241"/>
    </row>
    <row r="995" spans="5:214" s="240" customFormat="1" ht="15" customHeight="1">
      <c r="E995" s="241"/>
      <c r="F995" s="241"/>
      <c r="G995" s="241"/>
      <c r="H995" s="241"/>
      <c r="I995" s="241"/>
      <c r="J995" s="241"/>
      <c r="K995" s="241"/>
      <c r="L995" s="241"/>
      <c r="M995" s="241"/>
      <c r="N995" s="241"/>
      <c r="O995" s="241"/>
      <c r="P995" s="241"/>
      <c r="Q995" s="241"/>
      <c r="R995" s="241"/>
      <c r="S995" s="241"/>
      <c r="T995" s="241"/>
      <c r="U995" s="241"/>
      <c r="V995" s="241"/>
      <c r="W995" s="241"/>
      <c r="X995" s="241"/>
      <c r="Y995" s="241"/>
      <c r="Z995" s="241"/>
      <c r="AA995" s="241"/>
      <c r="AB995" s="241"/>
      <c r="AC995" s="241"/>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c r="CJ995" s="241"/>
      <c r="CK995" s="241"/>
      <c r="CL995" s="241"/>
      <c r="CM995" s="241"/>
      <c r="CN995" s="241"/>
      <c r="CO995" s="241"/>
      <c r="CP995" s="241"/>
      <c r="CQ995" s="241"/>
      <c r="CR995" s="241"/>
      <c r="CS995" s="241"/>
      <c r="CT995" s="241"/>
      <c r="CU995" s="241"/>
      <c r="CV995" s="241"/>
      <c r="CW995" s="241"/>
      <c r="CX995" s="241"/>
      <c r="CY995" s="241"/>
      <c r="CZ995" s="241"/>
      <c r="DA995" s="241"/>
      <c r="DB995" s="241"/>
      <c r="DC995" s="241"/>
      <c r="DD995" s="241"/>
      <c r="DE995" s="241"/>
      <c r="DF995" s="241"/>
      <c r="DG995" s="241"/>
      <c r="DH995" s="241"/>
      <c r="DI995" s="241"/>
      <c r="DJ995" s="241"/>
      <c r="DK995" s="241"/>
      <c r="DL995" s="241"/>
      <c r="DM995" s="241"/>
      <c r="DN995" s="241"/>
      <c r="DO995" s="241"/>
      <c r="DP995" s="241"/>
      <c r="DQ995" s="241"/>
      <c r="DR995" s="241"/>
      <c r="DS995" s="241"/>
      <c r="DT995" s="241"/>
      <c r="DU995" s="241"/>
      <c r="DV995" s="241"/>
      <c r="DW995" s="241"/>
      <c r="DX995" s="241"/>
      <c r="DY995" s="241"/>
      <c r="DZ995" s="241"/>
      <c r="EA995" s="241"/>
      <c r="EB995" s="241"/>
      <c r="EC995" s="241"/>
      <c r="ED995" s="241"/>
      <c r="EE995" s="241"/>
      <c r="EF995" s="241"/>
      <c r="EG995" s="241"/>
      <c r="EH995" s="241"/>
      <c r="EI995" s="241"/>
      <c r="EJ995" s="241"/>
      <c r="EK995" s="241"/>
      <c r="EL995" s="241"/>
      <c r="EM995" s="241"/>
      <c r="EN995" s="241"/>
      <c r="EO995" s="241"/>
      <c r="EP995" s="241"/>
      <c r="EQ995" s="241"/>
      <c r="ER995" s="241"/>
      <c r="ES995" s="241"/>
      <c r="ET995" s="241"/>
      <c r="EU995" s="241"/>
      <c r="EV995" s="241"/>
      <c r="EW995" s="241"/>
      <c r="EX995" s="241"/>
      <c r="EY995" s="241"/>
      <c r="EZ995" s="241"/>
      <c r="FA995" s="241"/>
      <c r="FB995" s="241"/>
      <c r="FC995" s="241"/>
      <c r="FD995" s="241"/>
      <c r="FE995" s="241"/>
      <c r="FF995" s="241"/>
      <c r="FG995" s="241"/>
      <c r="FH995" s="241"/>
      <c r="FI995" s="241"/>
      <c r="FJ995" s="241"/>
      <c r="FK995" s="241"/>
      <c r="FL995" s="241"/>
      <c r="FM995" s="241"/>
      <c r="FN995" s="241"/>
      <c r="FO995" s="241"/>
      <c r="FP995" s="241"/>
      <c r="FQ995" s="241"/>
      <c r="FR995" s="241"/>
      <c r="FS995" s="241"/>
      <c r="FT995" s="241"/>
      <c r="FU995" s="241"/>
      <c r="FV995" s="241"/>
      <c r="FW995" s="241"/>
      <c r="FX995" s="241"/>
      <c r="FY995" s="241"/>
      <c r="FZ995" s="241"/>
      <c r="GA995" s="241"/>
      <c r="GB995" s="241"/>
      <c r="GC995" s="241"/>
      <c r="GD995" s="241"/>
      <c r="GE995" s="241"/>
      <c r="GF995" s="241"/>
      <c r="GG995" s="241"/>
      <c r="GH995" s="241"/>
      <c r="GI995" s="241"/>
      <c r="GJ995" s="241"/>
      <c r="GK995" s="241"/>
      <c r="GL995" s="241"/>
      <c r="GM995" s="241"/>
      <c r="GN995" s="241"/>
      <c r="GO995" s="241"/>
      <c r="GP995" s="241"/>
      <c r="GQ995" s="241"/>
      <c r="GR995" s="241"/>
      <c r="GS995" s="241"/>
      <c r="GT995" s="241"/>
      <c r="GU995" s="241"/>
      <c r="GV995" s="241"/>
      <c r="GW995" s="241"/>
      <c r="GX995" s="241"/>
      <c r="GY995" s="241"/>
      <c r="GZ995" s="241"/>
      <c r="HA995" s="241"/>
      <c r="HB995" s="241"/>
      <c r="HC995" s="241"/>
      <c r="HD995" s="241"/>
      <c r="HE995" s="241"/>
      <c r="HF995" s="241"/>
    </row>
    <row r="996" spans="5:214" s="240" customFormat="1" ht="15" customHeight="1">
      <c r="E996" s="241"/>
      <c r="F996" s="241"/>
      <c r="G996" s="241"/>
      <c r="H996" s="241"/>
      <c r="I996" s="241"/>
      <c r="J996" s="241"/>
      <c r="K996" s="241"/>
      <c r="L996" s="241"/>
      <c r="M996" s="241"/>
      <c r="N996" s="241"/>
      <c r="O996" s="241"/>
      <c r="P996" s="241"/>
      <c r="Q996" s="241"/>
      <c r="R996" s="241"/>
      <c r="S996" s="241"/>
      <c r="T996" s="241"/>
      <c r="U996" s="241"/>
      <c r="V996" s="241"/>
      <c r="W996" s="241"/>
      <c r="X996" s="241"/>
      <c r="Y996" s="241"/>
      <c r="Z996" s="241"/>
      <c r="AA996" s="241"/>
      <c r="AB996" s="241"/>
      <c r="AC996" s="241"/>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c r="DV996" s="241"/>
      <c r="DW996" s="241"/>
      <c r="DX996" s="241"/>
      <c r="DY996" s="241"/>
      <c r="DZ996" s="241"/>
      <c r="EA996" s="241"/>
      <c r="EB996" s="241"/>
      <c r="EC996" s="241"/>
      <c r="ED996" s="241"/>
      <c r="EE996" s="241"/>
      <c r="EF996" s="241"/>
      <c r="EG996" s="241"/>
      <c r="EH996" s="241"/>
      <c r="EI996" s="241"/>
      <c r="EJ996" s="241"/>
      <c r="EK996" s="241"/>
      <c r="EL996" s="241"/>
      <c r="EM996" s="241"/>
      <c r="EN996" s="241"/>
      <c r="EO996" s="241"/>
      <c r="EP996" s="241"/>
      <c r="EQ996" s="241"/>
      <c r="ER996" s="241"/>
      <c r="ES996" s="241"/>
      <c r="ET996" s="241"/>
      <c r="EU996" s="241"/>
      <c r="EV996" s="241"/>
      <c r="EW996" s="241"/>
      <c r="EX996" s="241"/>
      <c r="EY996" s="241"/>
      <c r="EZ996" s="241"/>
      <c r="FA996" s="241"/>
      <c r="FB996" s="241"/>
      <c r="FC996" s="241"/>
      <c r="FD996" s="241"/>
      <c r="FE996" s="241"/>
      <c r="FF996" s="241"/>
      <c r="FG996" s="241"/>
      <c r="FH996" s="241"/>
      <c r="FI996" s="241"/>
      <c r="FJ996" s="241"/>
      <c r="FK996" s="241"/>
      <c r="FL996" s="241"/>
      <c r="FM996" s="241"/>
      <c r="FN996" s="241"/>
      <c r="FO996" s="241"/>
      <c r="FP996" s="241"/>
      <c r="FQ996" s="241"/>
      <c r="FR996" s="241"/>
      <c r="FS996" s="241"/>
      <c r="FT996" s="241"/>
      <c r="FU996" s="241"/>
      <c r="FV996" s="241"/>
      <c r="FW996" s="241"/>
      <c r="FX996" s="241"/>
      <c r="FY996" s="241"/>
      <c r="FZ996" s="241"/>
      <c r="GA996" s="241"/>
      <c r="GB996" s="241"/>
      <c r="GC996" s="241"/>
      <c r="GD996" s="241"/>
      <c r="GE996" s="241"/>
      <c r="GF996" s="241"/>
      <c r="GG996" s="241"/>
      <c r="GH996" s="241"/>
      <c r="GI996" s="241"/>
      <c r="GJ996" s="241"/>
      <c r="GK996" s="241"/>
      <c r="GL996" s="241"/>
      <c r="GM996" s="241"/>
      <c r="GN996" s="241"/>
      <c r="GO996" s="241"/>
      <c r="GP996" s="241"/>
      <c r="GQ996" s="241"/>
      <c r="GR996" s="241"/>
      <c r="GS996" s="241"/>
      <c r="GT996" s="241"/>
      <c r="GU996" s="241"/>
      <c r="GV996" s="241"/>
      <c r="GW996" s="241"/>
      <c r="GX996" s="241"/>
      <c r="GY996" s="241"/>
      <c r="GZ996" s="241"/>
      <c r="HA996" s="241"/>
      <c r="HB996" s="241"/>
      <c r="HC996" s="241"/>
      <c r="HD996" s="241"/>
      <c r="HE996" s="241"/>
      <c r="HF996" s="241"/>
    </row>
    <row r="997" spans="5:214" s="240" customFormat="1" ht="15" customHeight="1">
      <c r="E997" s="241"/>
      <c r="F997" s="241"/>
      <c r="G997" s="241"/>
      <c r="H997" s="241"/>
      <c r="I997" s="241"/>
      <c r="J997" s="241"/>
      <c r="K997" s="241"/>
      <c r="L997" s="241"/>
      <c r="M997" s="241"/>
      <c r="N997" s="241"/>
      <c r="O997" s="241"/>
      <c r="P997" s="241"/>
      <c r="Q997" s="241"/>
      <c r="R997" s="241"/>
      <c r="S997" s="241"/>
      <c r="T997" s="241"/>
      <c r="U997" s="241"/>
      <c r="V997" s="241"/>
      <c r="W997" s="241"/>
      <c r="X997" s="241"/>
      <c r="Y997" s="241"/>
      <c r="Z997" s="241"/>
      <c r="AA997" s="241"/>
      <c r="AB997" s="241"/>
      <c r="AC997" s="241"/>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c r="CJ997" s="241"/>
      <c r="CK997" s="241"/>
      <c r="CL997" s="241"/>
      <c r="CM997" s="241"/>
      <c r="CN997" s="241"/>
      <c r="CO997" s="241"/>
      <c r="CP997" s="241"/>
      <c r="CQ997" s="241"/>
      <c r="CR997" s="241"/>
      <c r="CS997" s="241"/>
      <c r="CT997" s="241"/>
      <c r="CU997" s="241"/>
      <c r="CV997" s="241"/>
      <c r="CW997" s="241"/>
      <c r="CX997" s="241"/>
      <c r="CY997" s="241"/>
      <c r="CZ997" s="241"/>
      <c r="DA997" s="241"/>
      <c r="DB997" s="241"/>
      <c r="DC997" s="241"/>
      <c r="DD997" s="241"/>
      <c r="DE997" s="241"/>
      <c r="DF997" s="241"/>
      <c r="DG997" s="241"/>
      <c r="DH997" s="241"/>
      <c r="DI997" s="241"/>
      <c r="DJ997" s="241"/>
      <c r="DK997" s="241"/>
      <c r="DL997" s="241"/>
      <c r="DM997" s="241"/>
      <c r="DN997" s="241"/>
      <c r="DO997" s="241"/>
      <c r="DP997" s="241"/>
      <c r="DQ997" s="241"/>
      <c r="DR997" s="241"/>
      <c r="DS997" s="241"/>
      <c r="DT997" s="241"/>
      <c r="DU997" s="241"/>
      <c r="DV997" s="241"/>
      <c r="DW997" s="241"/>
      <c r="DX997" s="241"/>
      <c r="DY997" s="241"/>
      <c r="DZ997" s="241"/>
      <c r="EA997" s="241"/>
      <c r="EB997" s="241"/>
      <c r="EC997" s="241"/>
      <c r="ED997" s="241"/>
      <c r="EE997" s="241"/>
      <c r="EF997" s="241"/>
      <c r="EG997" s="241"/>
      <c r="EH997" s="241"/>
      <c r="EI997" s="241"/>
      <c r="EJ997" s="241"/>
      <c r="EK997" s="241"/>
      <c r="EL997" s="241"/>
      <c r="EM997" s="241"/>
      <c r="EN997" s="241"/>
      <c r="EO997" s="241"/>
      <c r="EP997" s="241"/>
      <c r="EQ997" s="241"/>
      <c r="ER997" s="241"/>
      <c r="ES997" s="241"/>
      <c r="ET997" s="241"/>
      <c r="EU997" s="241"/>
      <c r="EV997" s="241"/>
      <c r="EW997" s="241"/>
      <c r="EX997" s="241"/>
      <c r="EY997" s="241"/>
      <c r="EZ997" s="241"/>
      <c r="FA997" s="241"/>
      <c r="FB997" s="241"/>
      <c r="FC997" s="241"/>
      <c r="FD997" s="241"/>
      <c r="FE997" s="241"/>
      <c r="FF997" s="241"/>
      <c r="FG997" s="241"/>
      <c r="FH997" s="241"/>
      <c r="FI997" s="241"/>
      <c r="FJ997" s="241"/>
      <c r="FK997" s="241"/>
      <c r="FL997" s="241"/>
      <c r="FM997" s="241"/>
      <c r="FN997" s="241"/>
      <c r="FO997" s="241"/>
      <c r="FP997" s="241"/>
      <c r="FQ997" s="241"/>
      <c r="FR997" s="241"/>
      <c r="FS997" s="241"/>
      <c r="FT997" s="241"/>
      <c r="FU997" s="241"/>
      <c r="FV997" s="241"/>
      <c r="FW997" s="241"/>
      <c r="FX997" s="241"/>
      <c r="FY997" s="241"/>
      <c r="FZ997" s="241"/>
      <c r="GA997" s="241"/>
      <c r="GB997" s="241"/>
      <c r="GC997" s="241"/>
      <c r="GD997" s="241"/>
      <c r="GE997" s="241"/>
      <c r="GF997" s="241"/>
      <c r="GG997" s="241"/>
      <c r="GH997" s="241"/>
      <c r="GI997" s="241"/>
      <c r="GJ997" s="241"/>
      <c r="GK997" s="241"/>
      <c r="GL997" s="241"/>
      <c r="GM997" s="241"/>
      <c r="GN997" s="241"/>
      <c r="GO997" s="241"/>
      <c r="GP997" s="241"/>
      <c r="GQ997" s="241"/>
      <c r="GR997" s="241"/>
      <c r="GS997" s="241"/>
      <c r="GT997" s="241"/>
      <c r="GU997" s="241"/>
      <c r="GV997" s="241"/>
      <c r="GW997" s="241"/>
      <c r="GX997" s="241"/>
      <c r="GY997" s="241"/>
      <c r="GZ997" s="241"/>
      <c r="HA997" s="241"/>
      <c r="HB997" s="241"/>
      <c r="HC997" s="241"/>
      <c r="HD997" s="241"/>
      <c r="HE997" s="241"/>
      <c r="HF997" s="241"/>
    </row>
    <row r="998" spans="5:214" s="240" customFormat="1" ht="15" customHeight="1">
      <c r="E998" s="241"/>
      <c r="F998" s="241"/>
      <c r="G998" s="241"/>
      <c r="H998" s="241"/>
      <c r="I998" s="241"/>
      <c r="J998" s="241"/>
      <c r="K998" s="241"/>
      <c r="L998" s="241"/>
      <c r="M998" s="241"/>
      <c r="N998" s="241"/>
      <c r="O998" s="241"/>
      <c r="P998" s="241"/>
      <c r="Q998" s="241"/>
      <c r="R998" s="241"/>
      <c r="S998" s="241"/>
      <c r="T998" s="241"/>
      <c r="U998" s="241"/>
      <c r="V998" s="241"/>
      <c r="W998" s="241"/>
      <c r="X998" s="241"/>
      <c r="Y998" s="241"/>
      <c r="Z998" s="241"/>
      <c r="AA998" s="241"/>
      <c r="AB998" s="241"/>
      <c r="AC998" s="241"/>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c r="DV998" s="241"/>
      <c r="DW998" s="241"/>
      <c r="DX998" s="241"/>
      <c r="DY998" s="241"/>
      <c r="DZ998" s="241"/>
      <c r="EA998" s="241"/>
      <c r="EB998" s="241"/>
      <c r="EC998" s="241"/>
      <c r="ED998" s="241"/>
      <c r="EE998" s="241"/>
      <c r="EF998" s="241"/>
      <c r="EG998" s="241"/>
      <c r="EH998" s="241"/>
      <c r="EI998" s="241"/>
      <c r="EJ998" s="241"/>
      <c r="EK998" s="241"/>
      <c r="EL998" s="241"/>
      <c r="EM998" s="241"/>
      <c r="EN998" s="241"/>
      <c r="EO998" s="241"/>
      <c r="EP998" s="241"/>
      <c r="EQ998" s="241"/>
      <c r="ER998" s="241"/>
      <c r="ES998" s="241"/>
      <c r="ET998" s="241"/>
      <c r="EU998" s="241"/>
      <c r="EV998" s="241"/>
      <c r="EW998" s="241"/>
      <c r="EX998" s="241"/>
      <c r="EY998" s="241"/>
      <c r="EZ998" s="241"/>
      <c r="FA998" s="241"/>
      <c r="FB998" s="241"/>
      <c r="FC998" s="241"/>
      <c r="FD998" s="241"/>
      <c r="FE998" s="241"/>
      <c r="FF998" s="241"/>
      <c r="FG998" s="241"/>
      <c r="FH998" s="241"/>
      <c r="FI998" s="241"/>
      <c r="FJ998" s="241"/>
      <c r="FK998" s="241"/>
      <c r="FL998" s="241"/>
      <c r="FM998" s="241"/>
      <c r="FN998" s="241"/>
      <c r="FO998" s="241"/>
      <c r="FP998" s="241"/>
      <c r="FQ998" s="241"/>
      <c r="FR998" s="241"/>
      <c r="FS998" s="241"/>
      <c r="FT998" s="241"/>
      <c r="FU998" s="241"/>
      <c r="FV998" s="241"/>
      <c r="FW998" s="241"/>
      <c r="FX998" s="241"/>
      <c r="FY998" s="241"/>
      <c r="FZ998" s="241"/>
      <c r="GA998" s="241"/>
      <c r="GB998" s="241"/>
      <c r="GC998" s="241"/>
      <c r="GD998" s="241"/>
      <c r="GE998" s="241"/>
      <c r="GF998" s="241"/>
      <c r="GG998" s="241"/>
      <c r="GH998" s="241"/>
      <c r="GI998" s="241"/>
      <c r="GJ998" s="241"/>
      <c r="GK998" s="241"/>
      <c r="GL998" s="241"/>
      <c r="GM998" s="241"/>
      <c r="GN998" s="241"/>
      <c r="GO998" s="241"/>
      <c r="GP998" s="241"/>
      <c r="GQ998" s="241"/>
      <c r="GR998" s="241"/>
      <c r="GS998" s="241"/>
      <c r="GT998" s="241"/>
      <c r="GU998" s="241"/>
      <c r="GV998" s="241"/>
      <c r="GW998" s="241"/>
      <c r="GX998" s="241"/>
      <c r="GY998" s="241"/>
      <c r="GZ998" s="241"/>
      <c r="HA998" s="241"/>
      <c r="HB998" s="241"/>
      <c r="HC998" s="241"/>
      <c r="HD998" s="241"/>
      <c r="HE998" s="241"/>
      <c r="HF998" s="241"/>
    </row>
    <row r="999" spans="5:214" s="240" customFormat="1" ht="15" customHeight="1">
      <c r="E999" s="241"/>
      <c r="F999" s="241"/>
      <c r="G999" s="241"/>
      <c r="H999" s="241"/>
      <c r="I999" s="241"/>
      <c r="J999" s="241"/>
      <c r="K999" s="241"/>
      <c r="L999" s="241"/>
      <c r="M999" s="241"/>
      <c r="N999" s="241"/>
      <c r="O999" s="241"/>
      <c r="P999" s="241"/>
      <c r="Q999" s="241"/>
      <c r="R999" s="241"/>
      <c r="S999" s="241"/>
      <c r="T999" s="241"/>
      <c r="U999" s="241"/>
      <c r="V999" s="241"/>
      <c r="W999" s="241"/>
      <c r="X999" s="241"/>
      <c r="Y999" s="241"/>
      <c r="Z999" s="241"/>
      <c r="AA999" s="241"/>
      <c r="AB999" s="241"/>
      <c r="AC999" s="241"/>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c r="CJ999" s="241"/>
      <c r="CK999" s="241"/>
      <c r="CL999" s="241"/>
      <c r="CM999" s="241"/>
      <c r="CN999" s="241"/>
      <c r="CO999" s="241"/>
      <c r="CP999" s="241"/>
      <c r="CQ999" s="241"/>
      <c r="CR999" s="241"/>
      <c r="CS999" s="241"/>
      <c r="CT999" s="241"/>
      <c r="CU999" s="241"/>
      <c r="CV999" s="241"/>
      <c r="CW999" s="241"/>
      <c r="CX999" s="241"/>
      <c r="CY999" s="241"/>
      <c r="CZ999" s="241"/>
      <c r="DA999" s="241"/>
      <c r="DB999" s="241"/>
      <c r="DC999" s="241"/>
      <c r="DD999" s="241"/>
      <c r="DE999" s="241"/>
      <c r="DF999" s="241"/>
      <c r="DG999" s="241"/>
      <c r="DH999" s="241"/>
      <c r="DI999" s="241"/>
      <c r="DJ999" s="241"/>
      <c r="DK999" s="241"/>
      <c r="DL999" s="241"/>
      <c r="DM999" s="241"/>
      <c r="DN999" s="241"/>
      <c r="DO999" s="241"/>
      <c r="DP999" s="241"/>
      <c r="DQ999" s="241"/>
      <c r="DR999" s="241"/>
      <c r="DS999" s="241"/>
      <c r="DT999" s="241"/>
      <c r="DU999" s="241"/>
      <c r="DV999" s="241"/>
      <c r="DW999" s="241"/>
      <c r="DX999" s="241"/>
      <c r="DY999" s="241"/>
      <c r="DZ999" s="241"/>
      <c r="EA999" s="241"/>
      <c r="EB999" s="241"/>
      <c r="EC999" s="241"/>
      <c r="ED999" s="241"/>
      <c r="EE999" s="241"/>
      <c r="EF999" s="241"/>
      <c r="EG999" s="241"/>
      <c r="EH999" s="241"/>
      <c r="EI999" s="241"/>
      <c r="EJ999" s="241"/>
      <c r="EK999" s="241"/>
      <c r="EL999" s="241"/>
      <c r="EM999" s="241"/>
      <c r="EN999" s="241"/>
      <c r="EO999" s="241"/>
      <c r="EP999" s="241"/>
      <c r="EQ999" s="241"/>
      <c r="ER999" s="241"/>
      <c r="ES999" s="241"/>
      <c r="ET999" s="241"/>
      <c r="EU999" s="241"/>
      <c r="EV999" s="241"/>
      <c r="EW999" s="241"/>
      <c r="EX999" s="241"/>
      <c r="EY999" s="241"/>
      <c r="EZ999" s="241"/>
      <c r="FA999" s="241"/>
      <c r="FB999" s="241"/>
      <c r="FC999" s="241"/>
      <c r="FD999" s="241"/>
      <c r="FE999" s="241"/>
      <c r="FF999" s="241"/>
      <c r="FG999" s="241"/>
      <c r="FH999" s="241"/>
      <c r="FI999" s="241"/>
      <c r="FJ999" s="241"/>
      <c r="FK999" s="241"/>
      <c r="FL999" s="241"/>
      <c r="FM999" s="241"/>
      <c r="FN999" s="241"/>
      <c r="FO999" s="241"/>
      <c r="FP999" s="241"/>
      <c r="FQ999" s="241"/>
      <c r="FR999" s="241"/>
      <c r="FS999" s="241"/>
      <c r="FT999" s="241"/>
      <c r="FU999" s="241"/>
      <c r="FV999" s="241"/>
      <c r="FW999" s="241"/>
      <c r="FX999" s="241"/>
      <c r="FY999" s="241"/>
      <c r="FZ999" s="241"/>
      <c r="GA999" s="241"/>
      <c r="GB999" s="241"/>
      <c r="GC999" s="241"/>
      <c r="GD999" s="241"/>
      <c r="GE999" s="241"/>
      <c r="GF999" s="241"/>
      <c r="GG999" s="241"/>
      <c r="GH999" s="241"/>
      <c r="GI999" s="241"/>
      <c r="GJ999" s="241"/>
      <c r="GK999" s="241"/>
      <c r="GL999" s="241"/>
      <c r="GM999" s="241"/>
      <c r="GN999" s="241"/>
      <c r="GO999" s="241"/>
      <c r="GP999" s="241"/>
      <c r="GQ999" s="241"/>
      <c r="GR999" s="241"/>
      <c r="GS999" s="241"/>
      <c r="GT999" s="241"/>
      <c r="GU999" s="241"/>
      <c r="GV999" s="241"/>
      <c r="GW999" s="241"/>
      <c r="GX999" s="241"/>
      <c r="GY999" s="241"/>
      <c r="GZ999" s="241"/>
      <c r="HA999" s="241"/>
      <c r="HB999" s="241"/>
      <c r="HC999" s="241"/>
      <c r="HD999" s="241"/>
      <c r="HE999" s="241"/>
      <c r="HF999" s="241"/>
    </row>
    <row r="1000" spans="5:214" s="240" customFormat="1" ht="15" customHeight="1">
      <c r="E1000" s="241"/>
      <c r="F1000" s="241"/>
      <c r="G1000" s="241"/>
      <c r="H1000" s="241"/>
      <c r="I1000" s="241"/>
      <c r="J1000" s="241"/>
      <c r="K1000" s="241"/>
      <c r="L1000" s="241"/>
      <c r="M1000" s="241"/>
      <c r="N1000" s="241"/>
      <c r="O1000" s="241"/>
      <c r="P1000" s="241"/>
      <c r="Q1000" s="241"/>
      <c r="R1000" s="241"/>
      <c r="S1000" s="241"/>
      <c r="T1000" s="241"/>
      <c r="U1000" s="241"/>
      <c r="V1000" s="241"/>
      <c r="W1000" s="241"/>
      <c r="X1000" s="241"/>
      <c r="Y1000" s="241"/>
      <c r="Z1000" s="241"/>
      <c r="AA1000" s="241"/>
      <c r="AB1000" s="241"/>
      <c r="AC1000" s="241"/>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c r="CJ1000" s="241"/>
      <c r="CK1000" s="241"/>
      <c r="CL1000" s="241"/>
      <c r="CM1000" s="241"/>
      <c r="CN1000" s="241"/>
      <c r="CO1000" s="241"/>
      <c r="CP1000" s="241"/>
      <c r="CQ1000" s="241"/>
      <c r="CR1000" s="241"/>
      <c r="CS1000" s="241"/>
      <c r="CT1000" s="241"/>
      <c r="CU1000" s="241"/>
      <c r="CV1000" s="241"/>
      <c r="CW1000" s="241"/>
      <c r="CX1000" s="241"/>
      <c r="CY1000" s="241"/>
      <c r="CZ1000" s="241"/>
      <c r="DA1000" s="241"/>
      <c r="DB1000" s="241"/>
      <c r="DC1000" s="241"/>
      <c r="DD1000" s="241"/>
      <c r="DE1000" s="241"/>
      <c r="DF1000" s="241"/>
      <c r="DG1000" s="241"/>
      <c r="DH1000" s="241"/>
      <c r="DI1000" s="241"/>
      <c r="DJ1000" s="241"/>
      <c r="DK1000" s="241"/>
      <c r="DL1000" s="241"/>
      <c r="DM1000" s="241"/>
      <c r="DN1000" s="241"/>
      <c r="DO1000" s="241"/>
      <c r="DP1000" s="241"/>
      <c r="DQ1000" s="241"/>
      <c r="DR1000" s="241"/>
      <c r="DS1000" s="241"/>
      <c r="DT1000" s="241"/>
      <c r="DU1000" s="241"/>
      <c r="DV1000" s="241"/>
      <c r="DW1000" s="241"/>
      <c r="DX1000" s="241"/>
      <c r="DY1000" s="241"/>
      <c r="DZ1000" s="241"/>
      <c r="EA1000" s="241"/>
      <c r="EB1000" s="241"/>
      <c r="EC1000" s="241"/>
      <c r="ED1000" s="241"/>
      <c r="EE1000" s="241"/>
      <c r="EF1000" s="241"/>
      <c r="EG1000" s="241"/>
      <c r="EH1000" s="241"/>
      <c r="EI1000" s="241"/>
      <c r="EJ1000" s="241"/>
      <c r="EK1000" s="241"/>
      <c r="EL1000" s="241"/>
      <c r="EM1000" s="241"/>
      <c r="EN1000" s="241"/>
      <c r="EO1000" s="241"/>
      <c r="EP1000" s="241"/>
      <c r="EQ1000" s="241"/>
      <c r="ER1000" s="241"/>
      <c r="ES1000" s="241"/>
      <c r="ET1000" s="241"/>
      <c r="EU1000" s="241"/>
      <c r="EV1000" s="241"/>
      <c r="EW1000" s="241"/>
      <c r="EX1000" s="241"/>
      <c r="EY1000" s="241"/>
      <c r="EZ1000" s="241"/>
      <c r="FA1000" s="241"/>
      <c r="FB1000" s="241"/>
      <c r="FC1000" s="241"/>
      <c r="FD1000" s="241"/>
      <c r="FE1000" s="241"/>
      <c r="FF1000" s="241"/>
      <c r="FG1000" s="241"/>
      <c r="FH1000" s="241"/>
      <c r="FI1000" s="241"/>
      <c r="FJ1000" s="241"/>
      <c r="FK1000" s="241"/>
      <c r="FL1000" s="241"/>
      <c r="FM1000" s="241"/>
      <c r="FN1000" s="241"/>
      <c r="FO1000" s="241"/>
      <c r="FP1000" s="241"/>
      <c r="FQ1000" s="241"/>
      <c r="FR1000" s="241"/>
      <c r="FS1000" s="241"/>
      <c r="FT1000" s="241"/>
      <c r="FU1000" s="241"/>
      <c r="FV1000" s="241"/>
      <c r="FW1000" s="241"/>
      <c r="FX1000" s="241"/>
      <c r="FY1000" s="241"/>
      <c r="FZ1000" s="241"/>
      <c r="GA1000" s="241"/>
      <c r="GB1000" s="241"/>
      <c r="GC1000" s="241"/>
      <c r="GD1000" s="241"/>
      <c r="GE1000" s="241"/>
      <c r="GF1000" s="241"/>
      <c r="GG1000" s="241"/>
      <c r="GH1000" s="241"/>
      <c r="GI1000" s="241"/>
      <c r="GJ1000" s="241"/>
      <c r="GK1000" s="241"/>
      <c r="GL1000" s="241"/>
      <c r="GM1000" s="241"/>
      <c r="GN1000" s="241"/>
      <c r="GO1000" s="241"/>
      <c r="GP1000" s="241"/>
      <c r="GQ1000" s="241"/>
      <c r="GR1000" s="241"/>
      <c r="GS1000" s="241"/>
      <c r="GT1000" s="241"/>
      <c r="GU1000" s="241"/>
      <c r="GV1000" s="241"/>
      <c r="GW1000" s="241"/>
      <c r="GX1000" s="241"/>
      <c r="GY1000" s="241"/>
      <c r="GZ1000" s="241"/>
      <c r="HA1000" s="241"/>
      <c r="HB1000" s="241"/>
      <c r="HC1000" s="241"/>
      <c r="HD1000" s="241"/>
      <c r="HE1000" s="241"/>
      <c r="HF1000" s="241"/>
    </row>
    <row r="1001" spans="5:214" s="240" customFormat="1" ht="15" customHeight="1">
      <c r="E1001" s="241"/>
      <c r="F1001" s="241"/>
      <c r="G1001" s="241"/>
      <c r="H1001" s="241"/>
      <c r="I1001" s="241"/>
      <c r="J1001" s="241"/>
      <c r="K1001" s="241"/>
      <c r="L1001" s="241"/>
      <c r="M1001" s="241"/>
      <c r="N1001" s="241"/>
      <c r="O1001" s="241"/>
      <c r="P1001" s="241"/>
      <c r="Q1001" s="241"/>
      <c r="R1001" s="241"/>
      <c r="S1001" s="241"/>
      <c r="T1001" s="241"/>
      <c r="U1001" s="241"/>
      <c r="V1001" s="241"/>
      <c r="W1001" s="241"/>
      <c r="X1001" s="241"/>
      <c r="Y1001" s="241"/>
      <c r="Z1001" s="241"/>
      <c r="AA1001" s="241"/>
      <c r="AB1001" s="241"/>
      <c r="AC1001" s="241"/>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c r="DV1001" s="241"/>
      <c r="DW1001" s="241"/>
      <c r="DX1001" s="241"/>
      <c r="DY1001" s="241"/>
      <c r="DZ1001" s="241"/>
      <c r="EA1001" s="241"/>
      <c r="EB1001" s="241"/>
      <c r="EC1001" s="241"/>
      <c r="ED1001" s="241"/>
      <c r="EE1001" s="241"/>
      <c r="EF1001" s="241"/>
      <c r="EG1001" s="241"/>
      <c r="EH1001" s="241"/>
      <c r="EI1001" s="241"/>
      <c r="EJ1001" s="241"/>
      <c r="EK1001" s="241"/>
      <c r="EL1001" s="241"/>
      <c r="EM1001" s="241"/>
      <c r="EN1001" s="241"/>
      <c r="EO1001" s="241"/>
      <c r="EP1001" s="241"/>
      <c r="EQ1001" s="241"/>
      <c r="ER1001" s="241"/>
      <c r="ES1001" s="241"/>
      <c r="ET1001" s="241"/>
      <c r="EU1001" s="241"/>
      <c r="EV1001" s="241"/>
      <c r="EW1001" s="241"/>
      <c r="EX1001" s="241"/>
      <c r="EY1001" s="241"/>
      <c r="EZ1001" s="241"/>
      <c r="FA1001" s="241"/>
      <c r="FB1001" s="241"/>
      <c r="FC1001" s="241"/>
      <c r="FD1001" s="241"/>
      <c r="FE1001" s="241"/>
      <c r="FF1001" s="241"/>
      <c r="FG1001" s="241"/>
      <c r="FH1001" s="241"/>
      <c r="FI1001" s="241"/>
      <c r="FJ1001" s="241"/>
      <c r="FK1001" s="241"/>
      <c r="FL1001" s="241"/>
      <c r="FM1001" s="241"/>
      <c r="FN1001" s="241"/>
      <c r="FO1001" s="241"/>
      <c r="FP1001" s="241"/>
      <c r="FQ1001" s="241"/>
      <c r="FR1001" s="241"/>
      <c r="FS1001" s="241"/>
      <c r="FT1001" s="241"/>
      <c r="FU1001" s="241"/>
      <c r="FV1001" s="241"/>
      <c r="FW1001" s="241"/>
      <c r="FX1001" s="241"/>
      <c r="FY1001" s="241"/>
      <c r="FZ1001" s="241"/>
      <c r="GA1001" s="241"/>
      <c r="GB1001" s="241"/>
      <c r="GC1001" s="241"/>
      <c r="GD1001" s="241"/>
      <c r="GE1001" s="241"/>
      <c r="GF1001" s="241"/>
      <c r="GG1001" s="241"/>
      <c r="GH1001" s="241"/>
      <c r="GI1001" s="241"/>
      <c r="GJ1001" s="241"/>
      <c r="GK1001" s="241"/>
      <c r="GL1001" s="241"/>
      <c r="GM1001" s="241"/>
      <c r="GN1001" s="241"/>
      <c r="GO1001" s="241"/>
      <c r="GP1001" s="241"/>
      <c r="GQ1001" s="241"/>
      <c r="GR1001" s="241"/>
      <c r="GS1001" s="241"/>
      <c r="GT1001" s="241"/>
      <c r="GU1001" s="241"/>
      <c r="GV1001" s="241"/>
      <c r="GW1001" s="241"/>
      <c r="GX1001" s="241"/>
      <c r="GY1001" s="241"/>
      <c r="GZ1001" s="241"/>
      <c r="HA1001" s="241"/>
      <c r="HB1001" s="241"/>
      <c r="HC1001" s="241"/>
      <c r="HD1001" s="241"/>
      <c r="HE1001" s="241"/>
      <c r="HF1001" s="241"/>
    </row>
    <row r="1002" spans="5:214" s="240" customFormat="1" ht="15" customHeight="1">
      <c r="E1002" s="241"/>
      <c r="F1002" s="241"/>
      <c r="G1002" s="241"/>
      <c r="H1002" s="241"/>
      <c r="I1002" s="241"/>
      <c r="J1002" s="241"/>
      <c r="K1002" s="241"/>
      <c r="L1002" s="241"/>
      <c r="M1002" s="241"/>
      <c r="N1002" s="241"/>
      <c r="O1002" s="241"/>
      <c r="P1002" s="241"/>
      <c r="Q1002" s="241"/>
      <c r="R1002" s="241"/>
      <c r="S1002" s="241"/>
      <c r="T1002" s="241"/>
      <c r="U1002" s="241"/>
      <c r="V1002" s="241"/>
      <c r="W1002" s="241"/>
      <c r="X1002" s="241"/>
      <c r="Y1002" s="241"/>
      <c r="Z1002" s="241"/>
      <c r="AA1002" s="241"/>
      <c r="AB1002" s="241"/>
      <c r="AC1002" s="241"/>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c r="CJ1002" s="241"/>
      <c r="CK1002" s="241"/>
      <c r="CL1002" s="241"/>
      <c r="CM1002" s="241"/>
      <c r="CN1002" s="241"/>
      <c r="CO1002" s="241"/>
      <c r="CP1002" s="241"/>
      <c r="CQ1002" s="241"/>
      <c r="CR1002" s="241"/>
      <c r="CS1002" s="241"/>
      <c r="CT1002" s="241"/>
      <c r="CU1002" s="241"/>
      <c r="CV1002" s="241"/>
      <c r="CW1002" s="241"/>
      <c r="CX1002" s="241"/>
      <c r="CY1002" s="241"/>
      <c r="CZ1002" s="241"/>
      <c r="DA1002" s="241"/>
      <c r="DB1002" s="241"/>
      <c r="DC1002" s="241"/>
      <c r="DD1002" s="241"/>
      <c r="DE1002" s="241"/>
      <c r="DF1002" s="241"/>
      <c r="DG1002" s="241"/>
      <c r="DH1002" s="241"/>
      <c r="DI1002" s="241"/>
      <c r="DJ1002" s="241"/>
      <c r="DK1002" s="241"/>
      <c r="DL1002" s="241"/>
      <c r="DM1002" s="241"/>
      <c r="DN1002" s="241"/>
      <c r="DO1002" s="241"/>
      <c r="DP1002" s="241"/>
      <c r="DQ1002" s="241"/>
      <c r="DR1002" s="241"/>
      <c r="DS1002" s="241"/>
      <c r="DT1002" s="241"/>
      <c r="DU1002" s="241"/>
      <c r="DV1002" s="241"/>
      <c r="DW1002" s="241"/>
      <c r="DX1002" s="241"/>
      <c r="DY1002" s="241"/>
      <c r="DZ1002" s="241"/>
      <c r="EA1002" s="241"/>
      <c r="EB1002" s="241"/>
      <c r="EC1002" s="241"/>
      <c r="ED1002" s="241"/>
      <c r="EE1002" s="241"/>
      <c r="EF1002" s="241"/>
      <c r="EG1002" s="241"/>
      <c r="EH1002" s="241"/>
      <c r="EI1002" s="241"/>
      <c r="EJ1002" s="241"/>
      <c r="EK1002" s="241"/>
      <c r="EL1002" s="241"/>
      <c r="EM1002" s="241"/>
      <c r="EN1002" s="241"/>
      <c r="EO1002" s="241"/>
      <c r="EP1002" s="241"/>
      <c r="EQ1002" s="241"/>
      <c r="ER1002" s="241"/>
      <c r="ES1002" s="241"/>
      <c r="ET1002" s="241"/>
      <c r="EU1002" s="241"/>
      <c r="EV1002" s="241"/>
      <c r="EW1002" s="241"/>
      <c r="EX1002" s="241"/>
      <c r="EY1002" s="241"/>
      <c r="EZ1002" s="241"/>
      <c r="FA1002" s="241"/>
      <c r="FB1002" s="241"/>
      <c r="FC1002" s="241"/>
      <c r="FD1002" s="241"/>
      <c r="FE1002" s="241"/>
      <c r="FF1002" s="241"/>
      <c r="FG1002" s="241"/>
      <c r="FH1002" s="241"/>
      <c r="FI1002" s="241"/>
      <c r="FJ1002" s="241"/>
      <c r="FK1002" s="241"/>
      <c r="FL1002" s="241"/>
      <c r="FM1002" s="241"/>
      <c r="FN1002" s="241"/>
      <c r="FO1002" s="241"/>
      <c r="FP1002" s="241"/>
      <c r="FQ1002" s="241"/>
      <c r="FR1002" s="241"/>
      <c r="FS1002" s="241"/>
      <c r="FT1002" s="241"/>
      <c r="FU1002" s="241"/>
      <c r="FV1002" s="241"/>
      <c r="FW1002" s="241"/>
      <c r="FX1002" s="241"/>
      <c r="FY1002" s="241"/>
      <c r="FZ1002" s="241"/>
      <c r="GA1002" s="241"/>
      <c r="GB1002" s="241"/>
      <c r="GC1002" s="241"/>
      <c r="GD1002" s="241"/>
      <c r="GE1002" s="241"/>
      <c r="GF1002" s="241"/>
      <c r="GG1002" s="241"/>
      <c r="GH1002" s="241"/>
      <c r="GI1002" s="241"/>
      <c r="GJ1002" s="241"/>
      <c r="GK1002" s="241"/>
      <c r="GL1002" s="241"/>
      <c r="GM1002" s="241"/>
      <c r="GN1002" s="241"/>
      <c r="GO1002" s="241"/>
      <c r="GP1002" s="241"/>
      <c r="GQ1002" s="241"/>
      <c r="GR1002" s="241"/>
      <c r="GS1002" s="241"/>
      <c r="GT1002" s="241"/>
      <c r="GU1002" s="241"/>
      <c r="GV1002" s="241"/>
      <c r="GW1002" s="241"/>
      <c r="GX1002" s="241"/>
      <c r="GY1002" s="241"/>
      <c r="GZ1002" s="241"/>
      <c r="HA1002" s="241"/>
      <c r="HB1002" s="241"/>
      <c r="HC1002" s="241"/>
      <c r="HD1002" s="241"/>
      <c r="HE1002" s="241"/>
      <c r="HF1002" s="241"/>
    </row>
    <row r="1003" spans="5:214" s="240" customFormat="1" ht="15" customHeight="1">
      <c r="E1003" s="241"/>
      <c r="F1003" s="241"/>
      <c r="G1003" s="241"/>
      <c r="H1003" s="241"/>
      <c r="I1003" s="241"/>
      <c r="J1003" s="241"/>
      <c r="K1003" s="241"/>
      <c r="L1003" s="241"/>
      <c r="M1003" s="241"/>
      <c r="N1003" s="241"/>
      <c r="O1003" s="241"/>
      <c r="P1003" s="241"/>
      <c r="Q1003" s="241"/>
      <c r="R1003" s="241"/>
      <c r="S1003" s="241"/>
      <c r="T1003" s="241"/>
      <c r="U1003" s="241"/>
      <c r="V1003" s="241"/>
      <c r="W1003" s="241"/>
      <c r="X1003" s="241"/>
      <c r="Y1003" s="241"/>
      <c r="Z1003" s="241"/>
      <c r="AA1003" s="241"/>
      <c r="AB1003" s="241"/>
      <c r="AC1003" s="241"/>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c r="BH1003" s="241"/>
      <c r="BI1003" s="241"/>
      <c r="BJ1003" s="241"/>
      <c r="BK1003" s="241"/>
      <c r="BL1003" s="241"/>
      <c r="BM1003" s="241"/>
      <c r="BN1003" s="241"/>
      <c r="BO1003" s="241"/>
      <c r="BP1003" s="241"/>
      <c r="BQ1003" s="241"/>
      <c r="BR1003" s="241"/>
      <c r="BS1003" s="241"/>
      <c r="BT1003" s="241"/>
      <c r="BU1003" s="241"/>
      <c r="BV1003" s="241"/>
      <c r="BW1003" s="241"/>
      <c r="BX1003" s="241"/>
      <c r="BY1003" s="241"/>
      <c r="BZ1003" s="241"/>
      <c r="CA1003" s="241"/>
      <c r="CB1003" s="241"/>
      <c r="CC1003" s="241"/>
      <c r="CD1003" s="241"/>
      <c r="CE1003" s="241"/>
      <c r="CF1003" s="241"/>
      <c r="CG1003" s="241"/>
      <c r="CH1003" s="241"/>
      <c r="CI1003" s="241"/>
      <c r="CJ1003" s="241"/>
      <c r="CK1003" s="241"/>
      <c r="CL1003" s="241"/>
      <c r="CM1003" s="241"/>
      <c r="CN1003" s="241"/>
      <c r="CO1003" s="241"/>
      <c r="CP1003" s="241"/>
      <c r="CQ1003" s="241"/>
      <c r="CR1003" s="241"/>
      <c r="CS1003" s="241"/>
      <c r="CT1003" s="241"/>
      <c r="CU1003" s="241"/>
      <c r="CV1003" s="241"/>
      <c r="CW1003" s="241"/>
      <c r="CX1003" s="241"/>
      <c r="CY1003" s="241"/>
      <c r="CZ1003" s="241"/>
      <c r="DA1003" s="241"/>
      <c r="DB1003" s="241"/>
      <c r="DC1003" s="241"/>
      <c r="DD1003" s="241"/>
      <c r="DE1003" s="241"/>
      <c r="DF1003" s="241"/>
      <c r="DG1003" s="241"/>
      <c r="DH1003" s="241"/>
      <c r="DI1003" s="241"/>
      <c r="DJ1003" s="241"/>
      <c r="DK1003" s="241"/>
      <c r="DL1003" s="241"/>
      <c r="DM1003" s="241"/>
      <c r="DN1003" s="241"/>
      <c r="DO1003" s="241"/>
      <c r="DP1003" s="241"/>
      <c r="DQ1003" s="241"/>
      <c r="DR1003" s="241"/>
      <c r="DS1003" s="241"/>
      <c r="DT1003" s="241"/>
      <c r="DU1003" s="241"/>
      <c r="DV1003" s="241"/>
      <c r="DW1003" s="241"/>
      <c r="DX1003" s="241"/>
      <c r="DY1003" s="241"/>
      <c r="DZ1003" s="241"/>
      <c r="EA1003" s="241"/>
      <c r="EB1003" s="241"/>
      <c r="EC1003" s="241"/>
      <c r="ED1003" s="241"/>
      <c r="EE1003" s="241"/>
      <c r="EF1003" s="241"/>
      <c r="EG1003" s="241"/>
      <c r="EH1003" s="241"/>
      <c r="EI1003" s="241"/>
      <c r="EJ1003" s="241"/>
      <c r="EK1003" s="241"/>
      <c r="EL1003" s="241"/>
      <c r="EM1003" s="241"/>
      <c r="EN1003" s="241"/>
      <c r="EO1003" s="241"/>
      <c r="EP1003" s="241"/>
      <c r="EQ1003" s="241"/>
      <c r="ER1003" s="241"/>
      <c r="ES1003" s="241"/>
      <c r="ET1003" s="241"/>
      <c r="EU1003" s="241"/>
      <c r="EV1003" s="241"/>
      <c r="EW1003" s="241"/>
      <c r="EX1003" s="241"/>
      <c r="EY1003" s="241"/>
      <c r="EZ1003" s="241"/>
      <c r="FA1003" s="241"/>
      <c r="FB1003" s="241"/>
      <c r="FC1003" s="241"/>
      <c r="FD1003" s="241"/>
      <c r="FE1003" s="241"/>
      <c r="FF1003" s="241"/>
      <c r="FG1003" s="241"/>
      <c r="FH1003" s="241"/>
      <c r="FI1003" s="241"/>
      <c r="FJ1003" s="241"/>
      <c r="FK1003" s="241"/>
      <c r="FL1003" s="241"/>
      <c r="FM1003" s="241"/>
      <c r="FN1003" s="241"/>
      <c r="FO1003" s="241"/>
      <c r="FP1003" s="241"/>
      <c r="FQ1003" s="241"/>
      <c r="FR1003" s="241"/>
      <c r="FS1003" s="241"/>
      <c r="FT1003" s="241"/>
      <c r="FU1003" s="241"/>
      <c r="FV1003" s="241"/>
      <c r="FW1003" s="241"/>
      <c r="FX1003" s="241"/>
      <c r="FY1003" s="241"/>
      <c r="FZ1003" s="241"/>
      <c r="GA1003" s="241"/>
      <c r="GB1003" s="241"/>
      <c r="GC1003" s="241"/>
      <c r="GD1003" s="241"/>
      <c r="GE1003" s="241"/>
      <c r="GF1003" s="241"/>
      <c r="GG1003" s="241"/>
      <c r="GH1003" s="241"/>
      <c r="GI1003" s="241"/>
      <c r="GJ1003" s="241"/>
      <c r="GK1003" s="241"/>
      <c r="GL1003" s="241"/>
      <c r="GM1003" s="241"/>
      <c r="GN1003" s="241"/>
      <c r="GO1003" s="241"/>
      <c r="GP1003" s="241"/>
      <c r="GQ1003" s="241"/>
      <c r="GR1003" s="241"/>
      <c r="GS1003" s="241"/>
      <c r="GT1003" s="241"/>
      <c r="GU1003" s="241"/>
      <c r="GV1003" s="241"/>
      <c r="GW1003" s="241"/>
      <c r="GX1003" s="241"/>
      <c r="GY1003" s="241"/>
      <c r="GZ1003" s="241"/>
      <c r="HA1003" s="241"/>
      <c r="HB1003" s="241"/>
      <c r="HC1003" s="241"/>
      <c r="HD1003" s="241"/>
      <c r="HE1003" s="241"/>
      <c r="HF1003" s="241"/>
    </row>
    <row r="1004" spans="5:214" s="240" customFormat="1" ht="15" customHeight="1">
      <c r="E1004" s="241"/>
      <c r="F1004" s="241"/>
      <c r="G1004" s="241"/>
      <c r="H1004" s="241"/>
      <c r="I1004" s="241"/>
      <c r="J1004" s="241"/>
      <c r="K1004" s="241"/>
      <c r="L1004" s="241"/>
      <c r="M1004" s="241"/>
      <c r="N1004" s="241"/>
      <c r="O1004" s="241"/>
      <c r="P1004" s="241"/>
      <c r="Q1004" s="241"/>
      <c r="R1004" s="241"/>
      <c r="S1004" s="241"/>
      <c r="T1004" s="241"/>
      <c r="U1004" s="241"/>
      <c r="V1004" s="241"/>
      <c r="W1004" s="241"/>
      <c r="X1004" s="241"/>
      <c r="Y1004" s="241"/>
      <c r="Z1004" s="241"/>
      <c r="AA1004" s="241"/>
      <c r="AB1004" s="241"/>
      <c r="AC1004" s="241"/>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c r="DV1004" s="241"/>
      <c r="DW1004" s="241"/>
      <c r="DX1004" s="241"/>
      <c r="DY1004" s="241"/>
      <c r="DZ1004" s="241"/>
      <c r="EA1004" s="241"/>
      <c r="EB1004" s="241"/>
      <c r="EC1004" s="241"/>
      <c r="ED1004" s="241"/>
      <c r="EE1004" s="241"/>
      <c r="EF1004" s="241"/>
      <c r="EG1004" s="241"/>
      <c r="EH1004" s="241"/>
      <c r="EI1004" s="241"/>
      <c r="EJ1004" s="241"/>
      <c r="EK1004" s="241"/>
      <c r="EL1004" s="241"/>
      <c r="EM1004" s="241"/>
      <c r="EN1004" s="241"/>
      <c r="EO1004" s="241"/>
      <c r="EP1004" s="241"/>
      <c r="EQ1004" s="241"/>
      <c r="ER1004" s="241"/>
      <c r="ES1004" s="241"/>
      <c r="ET1004" s="241"/>
      <c r="EU1004" s="241"/>
      <c r="EV1004" s="241"/>
      <c r="EW1004" s="241"/>
      <c r="EX1004" s="241"/>
      <c r="EY1004" s="241"/>
      <c r="EZ1004" s="241"/>
      <c r="FA1004" s="241"/>
      <c r="FB1004" s="241"/>
      <c r="FC1004" s="241"/>
      <c r="FD1004" s="241"/>
      <c r="FE1004" s="241"/>
      <c r="FF1004" s="241"/>
      <c r="FG1004" s="241"/>
      <c r="FH1004" s="241"/>
      <c r="FI1004" s="241"/>
      <c r="FJ1004" s="241"/>
      <c r="FK1004" s="241"/>
      <c r="FL1004" s="241"/>
      <c r="FM1004" s="241"/>
      <c r="FN1004" s="241"/>
      <c r="FO1004" s="241"/>
      <c r="FP1004" s="241"/>
      <c r="FQ1004" s="241"/>
      <c r="FR1004" s="241"/>
      <c r="FS1004" s="241"/>
      <c r="FT1004" s="241"/>
      <c r="FU1004" s="241"/>
      <c r="FV1004" s="241"/>
      <c r="FW1004" s="241"/>
      <c r="FX1004" s="241"/>
      <c r="FY1004" s="241"/>
      <c r="FZ1004" s="241"/>
      <c r="GA1004" s="241"/>
      <c r="GB1004" s="241"/>
      <c r="GC1004" s="241"/>
      <c r="GD1004" s="241"/>
      <c r="GE1004" s="241"/>
      <c r="GF1004" s="241"/>
      <c r="GG1004" s="241"/>
      <c r="GH1004" s="241"/>
      <c r="GI1004" s="241"/>
      <c r="GJ1004" s="241"/>
      <c r="GK1004" s="241"/>
      <c r="GL1004" s="241"/>
      <c r="GM1004" s="241"/>
      <c r="GN1004" s="241"/>
      <c r="GO1004" s="241"/>
      <c r="GP1004" s="241"/>
      <c r="GQ1004" s="241"/>
      <c r="GR1004" s="241"/>
      <c r="GS1004" s="241"/>
      <c r="GT1004" s="241"/>
      <c r="GU1004" s="241"/>
      <c r="GV1004" s="241"/>
      <c r="GW1004" s="241"/>
      <c r="GX1004" s="241"/>
      <c r="GY1004" s="241"/>
      <c r="GZ1004" s="241"/>
      <c r="HA1004" s="241"/>
      <c r="HB1004" s="241"/>
      <c r="HC1004" s="241"/>
      <c r="HD1004" s="241"/>
      <c r="HE1004" s="241"/>
      <c r="HF1004" s="241"/>
    </row>
    <row r="1005" spans="5:214" s="240" customFormat="1" ht="15" customHeight="1">
      <c r="E1005" s="241"/>
      <c r="F1005" s="241"/>
      <c r="G1005" s="241"/>
      <c r="H1005" s="241"/>
      <c r="I1005" s="241"/>
      <c r="J1005" s="241"/>
      <c r="K1005" s="241"/>
      <c r="L1005" s="241"/>
      <c r="M1005" s="241"/>
      <c r="N1005" s="241"/>
      <c r="O1005" s="241"/>
      <c r="P1005" s="241"/>
      <c r="Q1005" s="241"/>
      <c r="R1005" s="241"/>
      <c r="S1005" s="241"/>
      <c r="T1005" s="241"/>
      <c r="U1005" s="241"/>
      <c r="V1005" s="241"/>
      <c r="W1005" s="241"/>
      <c r="X1005" s="241"/>
      <c r="Y1005" s="241"/>
      <c r="Z1005" s="241"/>
      <c r="AA1005" s="241"/>
      <c r="AB1005" s="241"/>
      <c r="AC1005" s="241"/>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c r="BH1005" s="241"/>
      <c r="BI1005" s="241"/>
      <c r="BJ1005" s="241"/>
      <c r="BK1005" s="241"/>
      <c r="BL1005" s="241"/>
      <c r="BM1005" s="241"/>
      <c r="BN1005" s="241"/>
      <c r="BO1005" s="241"/>
      <c r="BP1005" s="241"/>
      <c r="BQ1005" s="241"/>
      <c r="BR1005" s="241"/>
      <c r="BS1005" s="241"/>
      <c r="BT1005" s="241"/>
      <c r="BU1005" s="241"/>
      <c r="BV1005" s="241"/>
      <c r="BW1005" s="241"/>
      <c r="BX1005" s="241"/>
      <c r="BY1005" s="241"/>
      <c r="BZ1005" s="241"/>
      <c r="CA1005" s="241"/>
      <c r="CB1005" s="241"/>
      <c r="CC1005" s="241"/>
      <c r="CD1005" s="241"/>
      <c r="CE1005" s="241"/>
      <c r="CF1005" s="241"/>
      <c r="CG1005" s="241"/>
      <c r="CH1005" s="241"/>
      <c r="CI1005" s="241"/>
      <c r="CJ1005" s="241"/>
      <c r="CK1005" s="241"/>
      <c r="CL1005" s="241"/>
      <c r="CM1005" s="241"/>
      <c r="CN1005" s="241"/>
      <c r="CO1005" s="241"/>
      <c r="CP1005" s="241"/>
      <c r="CQ1005" s="241"/>
      <c r="CR1005" s="241"/>
      <c r="CS1005" s="241"/>
      <c r="CT1005" s="241"/>
      <c r="CU1005" s="241"/>
      <c r="CV1005" s="241"/>
      <c r="CW1005" s="241"/>
      <c r="CX1005" s="241"/>
      <c r="CY1005" s="241"/>
      <c r="CZ1005" s="241"/>
      <c r="DA1005" s="241"/>
      <c r="DB1005" s="241"/>
      <c r="DC1005" s="241"/>
      <c r="DD1005" s="241"/>
      <c r="DE1005" s="241"/>
      <c r="DF1005" s="241"/>
      <c r="DG1005" s="241"/>
      <c r="DH1005" s="241"/>
      <c r="DI1005" s="241"/>
      <c r="DJ1005" s="241"/>
      <c r="DK1005" s="241"/>
      <c r="DL1005" s="241"/>
      <c r="DM1005" s="241"/>
      <c r="DN1005" s="241"/>
      <c r="DO1005" s="241"/>
      <c r="DP1005" s="241"/>
      <c r="DQ1005" s="241"/>
      <c r="DR1005" s="241"/>
      <c r="DS1005" s="241"/>
      <c r="DT1005" s="241"/>
      <c r="DU1005" s="241"/>
      <c r="DV1005" s="241"/>
      <c r="DW1005" s="241"/>
      <c r="DX1005" s="241"/>
      <c r="DY1005" s="241"/>
      <c r="DZ1005" s="241"/>
      <c r="EA1005" s="241"/>
      <c r="EB1005" s="241"/>
      <c r="EC1005" s="241"/>
      <c r="ED1005" s="241"/>
      <c r="EE1005" s="241"/>
      <c r="EF1005" s="241"/>
      <c r="EG1005" s="241"/>
      <c r="EH1005" s="241"/>
      <c r="EI1005" s="241"/>
      <c r="EJ1005" s="241"/>
      <c r="EK1005" s="241"/>
      <c r="EL1005" s="241"/>
      <c r="EM1005" s="241"/>
      <c r="EN1005" s="241"/>
      <c r="EO1005" s="241"/>
      <c r="EP1005" s="241"/>
      <c r="EQ1005" s="241"/>
      <c r="ER1005" s="241"/>
      <c r="ES1005" s="241"/>
      <c r="ET1005" s="241"/>
      <c r="EU1005" s="241"/>
      <c r="EV1005" s="241"/>
      <c r="EW1005" s="241"/>
      <c r="EX1005" s="241"/>
      <c r="EY1005" s="241"/>
      <c r="EZ1005" s="241"/>
      <c r="FA1005" s="241"/>
      <c r="FB1005" s="241"/>
      <c r="FC1005" s="241"/>
      <c r="FD1005" s="241"/>
      <c r="FE1005" s="241"/>
      <c r="FF1005" s="241"/>
      <c r="FG1005" s="241"/>
      <c r="FH1005" s="241"/>
      <c r="FI1005" s="241"/>
      <c r="FJ1005" s="241"/>
      <c r="FK1005" s="241"/>
      <c r="FL1005" s="241"/>
      <c r="FM1005" s="241"/>
      <c r="FN1005" s="241"/>
      <c r="FO1005" s="241"/>
      <c r="FP1005" s="241"/>
      <c r="FQ1005" s="241"/>
      <c r="FR1005" s="241"/>
      <c r="FS1005" s="241"/>
      <c r="FT1005" s="241"/>
      <c r="FU1005" s="241"/>
      <c r="FV1005" s="241"/>
      <c r="FW1005" s="241"/>
      <c r="FX1005" s="241"/>
      <c r="FY1005" s="241"/>
      <c r="FZ1005" s="241"/>
      <c r="GA1005" s="241"/>
      <c r="GB1005" s="241"/>
      <c r="GC1005" s="241"/>
      <c r="GD1005" s="241"/>
      <c r="GE1005" s="241"/>
      <c r="GF1005" s="241"/>
      <c r="GG1005" s="241"/>
      <c r="GH1005" s="241"/>
      <c r="GI1005" s="241"/>
      <c r="GJ1005" s="241"/>
      <c r="GK1005" s="241"/>
      <c r="GL1005" s="241"/>
      <c r="GM1005" s="241"/>
      <c r="GN1005" s="241"/>
      <c r="GO1005" s="241"/>
      <c r="GP1005" s="241"/>
      <c r="GQ1005" s="241"/>
      <c r="GR1005" s="241"/>
      <c r="GS1005" s="241"/>
      <c r="GT1005" s="241"/>
      <c r="GU1005" s="241"/>
      <c r="GV1005" s="241"/>
      <c r="GW1005" s="241"/>
      <c r="GX1005" s="241"/>
      <c r="GY1005" s="241"/>
      <c r="GZ1005" s="241"/>
      <c r="HA1005" s="241"/>
      <c r="HB1005" s="241"/>
      <c r="HC1005" s="241"/>
      <c r="HD1005" s="241"/>
      <c r="HE1005" s="241"/>
      <c r="HF1005" s="241"/>
    </row>
    <row r="1006" spans="5:214" s="240" customFormat="1" ht="15" customHeight="1">
      <c r="E1006" s="241"/>
      <c r="F1006" s="241"/>
      <c r="G1006" s="241"/>
      <c r="H1006" s="241"/>
      <c r="I1006" s="241"/>
      <c r="J1006" s="241"/>
      <c r="K1006" s="241"/>
      <c r="L1006" s="241"/>
      <c r="M1006" s="241"/>
      <c r="N1006" s="241"/>
      <c r="O1006" s="241"/>
      <c r="P1006" s="241"/>
      <c r="Q1006" s="241"/>
      <c r="R1006" s="241"/>
      <c r="S1006" s="241"/>
      <c r="T1006" s="241"/>
      <c r="U1006" s="241"/>
      <c r="V1006" s="241"/>
      <c r="W1006" s="241"/>
      <c r="X1006" s="241"/>
      <c r="Y1006" s="241"/>
      <c r="Z1006" s="241"/>
      <c r="AA1006" s="241"/>
      <c r="AB1006" s="241"/>
      <c r="AC1006" s="241"/>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c r="BH1006" s="241"/>
      <c r="BI1006" s="241"/>
      <c r="BJ1006" s="241"/>
      <c r="BK1006" s="241"/>
      <c r="BL1006" s="241"/>
      <c r="BM1006" s="241"/>
      <c r="BN1006" s="241"/>
      <c r="BO1006" s="241"/>
      <c r="BP1006" s="241"/>
      <c r="BQ1006" s="241"/>
      <c r="BR1006" s="241"/>
      <c r="BS1006" s="241"/>
      <c r="BT1006" s="241"/>
      <c r="BU1006" s="241"/>
      <c r="BV1006" s="241"/>
      <c r="BW1006" s="241"/>
      <c r="BX1006" s="241"/>
      <c r="BY1006" s="241"/>
      <c r="BZ1006" s="241"/>
      <c r="CA1006" s="241"/>
      <c r="CB1006" s="241"/>
      <c r="CC1006" s="241"/>
      <c r="CD1006" s="241"/>
      <c r="CE1006" s="241"/>
      <c r="CF1006" s="241"/>
      <c r="CG1006" s="241"/>
      <c r="CH1006" s="241"/>
      <c r="CI1006" s="241"/>
      <c r="CJ1006" s="241"/>
      <c r="CK1006" s="241"/>
      <c r="CL1006" s="241"/>
      <c r="CM1006" s="241"/>
      <c r="CN1006" s="241"/>
      <c r="CO1006" s="241"/>
      <c r="CP1006" s="241"/>
      <c r="CQ1006" s="241"/>
      <c r="CR1006" s="241"/>
      <c r="CS1006" s="241"/>
      <c r="CT1006" s="241"/>
      <c r="CU1006" s="241"/>
      <c r="CV1006" s="241"/>
      <c r="CW1006" s="241"/>
      <c r="CX1006" s="241"/>
      <c r="CY1006" s="241"/>
      <c r="CZ1006" s="241"/>
      <c r="DA1006" s="241"/>
      <c r="DB1006" s="241"/>
      <c r="DC1006" s="241"/>
      <c r="DD1006" s="241"/>
      <c r="DE1006" s="241"/>
      <c r="DF1006" s="241"/>
      <c r="DG1006" s="241"/>
      <c r="DH1006" s="241"/>
      <c r="DI1006" s="241"/>
      <c r="DJ1006" s="241"/>
      <c r="DK1006" s="241"/>
      <c r="DL1006" s="241"/>
      <c r="DM1006" s="241"/>
      <c r="DN1006" s="241"/>
      <c r="DO1006" s="241"/>
      <c r="DP1006" s="241"/>
      <c r="DQ1006" s="241"/>
      <c r="DR1006" s="241"/>
      <c r="DS1006" s="241"/>
      <c r="DT1006" s="241"/>
      <c r="DU1006" s="241"/>
      <c r="DV1006" s="241"/>
      <c r="DW1006" s="241"/>
      <c r="DX1006" s="241"/>
      <c r="DY1006" s="241"/>
      <c r="DZ1006" s="241"/>
      <c r="EA1006" s="241"/>
      <c r="EB1006" s="241"/>
      <c r="EC1006" s="241"/>
      <c r="ED1006" s="241"/>
      <c r="EE1006" s="241"/>
      <c r="EF1006" s="241"/>
      <c r="EG1006" s="241"/>
      <c r="EH1006" s="241"/>
      <c r="EI1006" s="241"/>
      <c r="EJ1006" s="241"/>
      <c r="EK1006" s="241"/>
      <c r="EL1006" s="241"/>
      <c r="EM1006" s="241"/>
      <c r="EN1006" s="241"/>
      <c r="EO1006" s="241"/>
      <c r="EP1006" s="241"/>
      <c r="EQ1006" s="241"/>
      <c r="ER1006" s="241"/>
      <c r="ES1006" s="241"/>
      <c r="ET1006" s="241"/>
      <c r="EU1006" s="241"/>
      <c r="EV1006" s="241"/>
      <c r="EW1006" s="241"/>
      <c r="EX1006" s="241"/>
      <c r="EY1006" s="241"/>
      <c r="EZ1006" s="241"/>
      <c r="FA1006" s="241"/>
      <c r="FB1006" s="241"/>
      <c r="FC1006" s="241"/>
      <c r="FD1006" s="241"/>
      <c r="FE1006" s="241"/>
      <c r="FF1006" s="241"/>
      <c r="FG1006" s="241"/>
      <c r="FH1006" s="241"/>
      <c r="FI1006" s="241"/>
      <c r="FJ1006" s="241"/>
      <c r="FK1006" s="241"/>
      <c r="FL1006" s="241"/>
      <c r="FM1006" s="241"/>
      <c r="FN1006" s="241"/>
      <c r="FO1006" s="241"/>
      <c r="FP1006" s="241"/>
      <c r="FQ1006" s="241"/>
      <c r="FR1006" s="241"/>
      <c r="FS1006" s="241"/>
      <c r="FT1006" s="241"/>
      <c r="FU1006" s="241"/>
      <c r="FV1006" s="241"/>
      <c r="FW1006" s="241"/>
      <c r="FX1006" s="241"/>
      <c r="FY1006" s="241"/>
      <c r="FZ1006" s="241"/>
      <c r="GA1006" s="241"/>
      <c r="GB1006" s="241"/>
      <c r="GC1006" s="241"/>
      <c r="GD1006" s="241"/>
      <c r="GE1006" s="241"/>
      <c r="GF1006" s="241"/>
      <c r="GG1006" s="241"/>
      <c r="GH1006" s="241"/>
      <c r="GI1006" s="241"/>
      <c r="GJ1006" s="241"/>
      <c r="GK1006" s="241"/>
      <c r="GL1006" s="241"/>
      <c r="GM1006" s="241"/>
      <c r="GN1006" s="241"/>
      <c r="GO1006" s="241"/>
      <c r="GP1006" s="241"/>
      <c r="GQ1006" s="241"/>
      <c r="GR1006" s="241"/>
      <c r="GS1006" s="241"/>
      <c r="GT1006" s="241"/>
      <c r="GU1006" s="241"/>
      <c r="GV1006" s="241"/>
      <c r="GW1006" s="241"/>
      <c r="GX1006" s="241"/>
      <c r="GY1006" s="241"/>
      <c r="GZ1006" s="241"/>
      <c r="HA1006" s="241"/>
      <c r="HB1006" s="241"/>
      <c r="HC1006" s="241"/>
      <c r="HD1006" s="241"/>
      <c r="HE1006" s="241"/>
      <c r="HF1006" s="241"/>
    </row>
    <row r="1007" spans="5:214" s="240" customFormat="1" ht="15" customHeight="1">
      <c r="E1007" s="241"/>
      <c r="F1007" s="241"/>
      <c r="G1007" s="241"/>
      <c r="H1007" s="241"/>
      <c r="I1007" s="241"/>
      <c r="J1007" s="241"/>
      <c r="K1007" s="241"/>
      <c r="L1007" s="241"/>
      <c r="M1007" s="241"/>
      <c r="N1007" s="241"/>
      <c r="O1007" s="241"/>
      <c r="P1007" s="241"/>
      <c r="Q1007" s="241"/>
      <c r="R1007" s="241"/>
      <c r="S1007" s="241"/>
      <c r="T1007" s="241"/>
      <c r="U1007" s="241"/>
      <c r="V1007" s="241"/>
      <c r="W1007" s="241"/>
      <c r="X1007" s="241"/>
      <c r="Y1007" s="241"/>
      <c r="Z1007" s="241"/>
      <c r="AA1007" s="241"/>
      <c r="AB1007" s="241"/>
      <c r="AC1007" s="241"/>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c r="DV1007" s="241"/>
      <c r="DW1007" s="241"/>
      <c r="DX1007" s="241"/>
      <c r="DY1007" s="241"/>
      <c r="DZ1007" s="241"/>
      <c r="EA1007" s="241"/>
      <c r="EB1007" s="241"/>
      <c r="EC1007" s="241"/>
      <c r="ED1007" s="241"/>
      <c r="EE1007" s="241"/>
      <c r="EF1007" s="241"/>
      <c r="EG1007" s="241"/>
      <c r="EH1007" s="241"/>
      <c r="EI1007" s="241"/>
      <c r="EJ1007" s="241"/>
      <c r="EK1007" s="241"/>
      <c r="EL1007" s="241"/>
      <c r="EM1007" s="241"/>
      <c r="EN1007" s="241"/>
      <c r="EO1007" s="241"/>
      <c r="EP1007" s="241"/>
      <c r="EQ1007" s="241"/>
      <c r="ER1007" s="241"/>
      <c r="ES1007" s="241"/>
      <c r="ET1007" s="241"/>
      <c r="EU1007" s="241"/>
      <c r="EV1007" s="241"/>
      <c r="EW1007" s="241"/>
      <c r="EX1007" s="241"/>
      <c r="EY1007" s="241"/>
      <c r="EZ1007" s="241"/>
      <c r="FA1007" s="241"/>
      <c r="FB1007" s="241"/>
      <c r="FC1007" s="241"/>
      <c r="FD1007" s="241"/>
      <c r="FE1007" s="241"/>
      <c r="FF1007" s="241"/>
      <c r="FG1007" s="241"/>
      <c r="FH1007" s="241"/>
      <c r="FI1007" s="241"/>
      <c r="FJ1007" s="241"/>
      <c r="FK1007" s="241"/>
      <c r="FL1007" s="241"/>
      <c r="FM1007" s="241"/>
      <c r="FN1007" s="241"/>
      <c r="FO1007" s="241"/>
      <c r="FP1007" s="241"/>
      <c r="FQ1007" s="241"/>
      <c r="FR1007" s="241"/>
      <c r="FS1007" s="241"/>
      <c r="FT1007" s="241"/>
      <c r="FU1007" s="241"/>
      <c r="FV1007" s="241"/>
      <c r="FW1007" s="241"/>
      <c r="FX1007" s="241"/>
      <c r="FY1007" s="241"/>
      <c r="FZ1007" s="241"/>
      <c r="GA1007" s="241"/>
      <c r="GB1007" s="241"/>
      <c r="GC1007" s="241"/>
      <c r="GD1007" s="241"/>
      <c r="GE1007" s="241"/>
      <c r="GF1007" s="241"/>
      <c r="GG1007" s="241"/>
      <c r="GH1007" s="241"/>
      <c r="GI1007" s="241"/>
      <c r="GJ1007" s="241"/>
      <c r="GK1007" s="241"/>
      <c r="GL1007" s="241"/>
      <c r="GM1007" s="241"/>
      <c r="GN1007" s="241"/>
      <c r="GO1007" s="241"/>
      <c r="GP1007" s="241"/>
      <c r="GQ1007" s="241"/>
      <c r="GR1007" s="241"/>
      <c r="GS1007" s="241"/>
      <c r="GT1007" s="241"/>
      <c r="GU1007" s="241"/>
      <c r="GV1007" s="241"/>
      <c r="GW1007" s="241"/>
      <c r="GX1007" s="241"/>
      <c r="GY1007" s="241"/>
      <c r="GZ1007" s="241"/>
      <c r="HA1007" s="241"/>
      <c r="HB1007" s="241"/>
      <c r="HC1007" s="241"/>
      <c r="HD1007" s="241"/>
      <c r="HE1007" s="241"/>
      <c r="HF1007" s="241"/>
    </row>
    <row r="1008" spans="5:214" s="240" customFormat="1" ht="15" customHeight="1">
      <c r="E1008" s="241"/>
      <c r="F1008" s="241"/>
      <c r="G1008" s="241"/>
      <c r="H1008" s="241"/>
      <c r="I1008" s="241"/>
      <c r="J1008" s="241"/>
      <c r="K1008" s="241"/>
      <c r="L1008" s="241"/>
      <c r="M1008" s="241"/>
      <c r="N1008" s="241"/>
      <c r="O1008" s="241"/>
      <c r="P1008" s="241"/>
      <c r="Q1008" s="241"/>
      <c r="R1008" s="241"/>
      <c r="S1008" s="241"/>
      <c r="T1008" s="241"/>
      <c r="U1008" s="241"/>
      <c r="V1008" s="241"/>
      <c r="W1008" s="241"/>
      <c r="X1008" s="241"/>
      <c r="Y1008" s="241"/>
      <c r="Z1008" s="241"/>
      <c r="AA1008" s="241"/>
      <c r="AB1008" s="241"/>
      <c r="AC1008" s="241"/>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c r="BH1008" s="241"/>
      <c r="BI1008" s="241"/>
      <c r="BJ1008" s="241"/>
      <c r="BK1008" s="241"/>
      <c r="BL1008" s="241"/>
      <c r="BM1008" s="241"/>
      <c r="BN1008" s="241"/>
      <c r="BO1008" s="241"/>
      <c r="BP1008" s="241"/>
      <c r="BQ1008" s="241"/>
      <c r="BR1008" s="241"/>
      <c r="BS1008" s="241"/>
      <c r="BT1008" s="241"/>
      <c r="BU1008" s="241"/>
      <c r="BV1008" s="241"/>
      <c r="BW1008" s="241"/>
      <c r="BX1008" s="241"/>
      <c r="BY1008" s="241"/>
      <c r="BZ1008" s="241"/>
      <c r="CA1008" s="241"/>
      <c r="CB1008" s="241"/>
      <c r="CC1008" s="241"/>
      <c r="CD1008" s="241"/>
      <c r="CE1008" s="241"/>
      <c r="CF1008" s="241"/>
      <c r="CG1008" s="241"/>
      <c r="CH1008" s="241"/>
      <c r="CI1008" s="241"/>
      <c r="CJ1008" s="241"/>
      <c r="CK1008" s="241"/>
      <c r="CL1008" s="241"/>
      <c r="CM1008" s="241"/>
      <c r="CN1008" s="241"/>
      <c r="CO1008" s="241"/>
      <c r="CP1008" s="241"/>
      <c r="CQ1008" s="241"/>
      <c r="CR1008" s="241"/>
      <c r="CS1008" s="241"/>
      <c r="CT1008" s="241"/>
      <c r="CU1008" s="241"/>
      <c r="CV1008" s="241"/>
      <c r="CW1008" s="241"/>
      <c r="CX1008" s="241"/>
      <c r="CY1008" s="241"/>
      <c r="CZ1008" s="241"/>
      <c r="DA1008" s="241"/>
      <c r="DB1008" s="241"/>
      <c r="DC1008" s="241"/>
      <c r="DD1008" s="241"/>
      <c r="DE1008" s="241"/>
      <c r="DF1008" s="241"/>
      <c r="DG1008" s="241"/>
      <c r="DH1008" s="241"/>
      <c r="DI1008" s="241"/>
      <c r="DJ1008" s="241"/>
      <c r="DK1008" s="241"/>
      <c r="DL1008" s="241"/>
      <c r="DM1008" s="241"/>
      <c r="DN1008" s="241"/>
      <c r="DO1008" s="241"/>
      <c r="DP1008" s="241"/>
      <c r="DQ1008" s="241"/>
      <c r="DR1008" s="241"/>
      <c r="DS1008" s="241"/>
      <c r="DT1008" s="241"/>
      <c r="DU1008" s="241"/>
      <c r="DV1008" s="241"/>
      <c r="DW1008" s="241"/>
      <c r="DX1008" s="241"/>
      <c r="DY1008" s="241"/>
      <c r="DZ1008" s="241"/>
      <c r="EA1008" s="241"/>
      <c r="EB1008" s="241"/>
      <c r="EC1008" s="241"/>
      <c r="ED1008" s="241"/>
      <c r="EE1008" s="241"/>
      <c r="EF1008" s="241"/>
      <c r="EG1008" s="241"/>
      <c r="EH1008" s="241"/>
      <c r="EI1008" s="241"/>
      <c r="EJ1008" s="241"/>
      <c r="EK1008" s="241"/>
      <c r="EL1008" s="241"/>
      <c r="EM1008" s="241"/>
      <c r="EN1008" s="241"/>
      <c r="EO1008" s="241"/>
      <c r="EP1008" s="241"/>
      <c r="EQ1008" s="241"/>
      <c r="ER1008" s="241"/>
      <c r="ES1008" s="241"/>
      <c r="ET1008" s="241"/>
      <c r="EU1008" s="241"/>
      <c r="EV1008" s="241"/>
      <c r="EW1008" s="241"/>
      <c r="EX1008" s="241"/>
      <c r="EY1008" s="241"/>
      <c r="EZ1008" s="241"/>
      <c r="FA1008" s="241"/>
      <c r="FB1008" s="241"/>
      <c r="FC1008" s="241"/>
      <c r="FD1008" s="241"/>
      <c r="FE1008" s="241"/>
      <c r="FF1008" s="241"/>
      <c r="FG1008" s="241"/>
      <c r="FH1008" s="241"/>
      <c r="FI1008" s="241"/>
      <c r="FJ1008" s="241"/>
      <c r="FK1008" s="241"/>
      <c r="FL1008" s="241"/>
      <c r="FM1008" s="241"/>
      <c r="FN1008" s="241"/>
      <c r="FO1008" s="241"/>
      <c r="FP1008" s="241"/>
      <c r="FQ1008" s="241"/>
      <c r="FR1008" s="241"/>
      <c r="FS1008" s="241"/>
      <c r="FT1008" s="241"/>
      <c r="FU1008" s="241"/>
      <c r="FV1008" s="241"/>
      <c r="FW1008" s="241"/>
      <c r="FX1008" s="241"/>
      <c r="FY1008" s="241"/>
      <c r="FZ1008" s="241"/>
      <c r="GA1008" s="241"/>
      <c r="GB1008" s="241"/>
      <c r="GC1008" s="241"/>
      <c r="GD1008" s="241"/>
      <c r="GE1008" s="241"/>
      <c r="GF1008" s="241"/>
      <c r="GG1008" s="241"/>
      <c r="GH1008" s="241"/>
      <c r="GI1008" s="241"/>
      <c r="GJ1008" s="241"/>
      <c r="GK1008" s="241"/>
      <c r="GL1008" s="241"/>
      <c r="GM1008" s="241"/>
      <c r="GN1008" s="241"/>
      <c r="GO1008" s="241"/>
      <c r="GP1008" s="241"/>
      <c r="GQ1008" s="241"/>
      <c r="GR1008" s="241"/>
      <c r="GS1008" s="241"/>
      <c r="GT1008" s="241"/>
      <c r="GU1008" s="241"/>
      <c r="GV1008" s="241"/>
      <c r="GW1008" s="241"/>
      <c r="GX1008" s="241"/>
      <c r="GY1008" s="241"/>
      <c r="GZ1008" s="241"/>
      <c r="HA1008" s="241"/>
      <c r="HB1008" s="241"/>
      <c r="HC1008" s="241"/>
      <c r="HD1008" s="241"/>
      <c r="HE1008" s="241"/>
      <c r="HF1008" s="241"/>
    </row>
    <row r="1009" spans="5:214" s="240" customFormat="1" ht="15" customHeight="1">
      <c r="E1009" s="241"/>
      <c r="F1009" s="241"/>
      <c r="G1009" s="241"/>
      <c r="H1009" s="241"/>
      <c r="I1009" s="241"/>
      <c r="J1009" s="241"/>
      <c r="K1009" s="241"/>
      <c r="L1009" s="241"/>
      <c r="M1009" s="241"/>
      <c r="N1009" s="241"/>
      <c r="O1009" s="241"/>
      <c r="P1009" s="241"/>
      <c r="Q1009" s="241"/>
      <c r="R1009" s="241"/>
      <c r="S1009" s="241"/>
      <c r="T1009" s="241"/>
      <c r="U1009" s="241"/>
      <c r="V1009" s="241"/>
      <c r="W1009" s="241"/>
      <c r="X1009" s="241"/>
      <c r="Y1009" s="241"/>
      <c r="Z1009" s="241"/>
      <c r="AA1009" s="241"/>
      <c r="AB1009" s="241"/>
      <c r="AC1009" s="241"/>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c r="BH1009" s="241"/>
      <c r="BI1009" s="241"/>
      <c r="BJ1009" s="241"/>
      <c r="BK1009" s="241"/>
      <c r="BL1009" s="241"/>
      <c r="BM1009" s="241"/>
      <c r="BN1009" s="241"/>
      <c r="BO1009" s="241"/>
      <c r="BP1009" s="241"/>
      <c r="BQ1009" s="241"/>
      <c r="BR1009" s="241"/>
      <c r="BS1009" s="241"/>
      <c r="BT1009" s="241"/>
      <c r="BU1009" s="241"/>
      <c r="BV1009" s="241"/>
      <c r="BW1009" s="241"/>
      <c r="BX1009" s="241"/>
      <c r="BY1009" s="241"/>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c r="CS1009" s="241"/>
      <c r="CT1009" s="241"/>
      <c r="CU1009" s="241"/>
      <c r="CV1009" s="241"/>
      <c r="CW1009" s="241"/>
      <c r="CX1009" s="241"/>
      <c r="CY1009" s="241"/>
      <c r="CZ1009" s="241"/>
      <c r="DA1009" s="241"/>
      <c r="DB1009" s="241"/>
      <c r="DC1009" s="241"/>
      <c r="DD1009" s="241"/>
      <c r="DE1009" s="241"/>
      <c r="DF1009" s="241"/>
      <c r="DG1009" s="241"/>
      <c r="DH1009" s="241"/>
      <c r="DI1009" s="241"/>
      <c r="DJ1009" s="241"/>
      <c r="DK1009" s="241"/>
      <c r="DL1009" s="241"/>
      <c r="DM1009" s="241"/>
      <c r="DN1009" s="241"/>
      <c r="DO1009" s="241"/>
      <c r="DP1009" s="241"/>
      <c r="DQ1009" s="241"/>
      <c r="DR1009" s="241"/>
      <c r="DS1009" s="241"/>
      <c r="DT1009" s="241"/>
      <c r="DU1009" s="241"/>
      <c r="DV1009" s="241"/>
      <c r="DW1009" s="241"/>
      <c r="DX1009" s="241"/>
      <c r="DY1009" s="241"/>
      <c r="DZ1009" s="241"/>
      <c r="EA1009" s="241"/>
      <c r="EB1009" s="241"/>
      <c r="EC1009" s="241"/>
      <c r="ED1009" s="241"/>
      <c r="EE1009" s="241"/>
      <c r="EF1009" s="241"/>
      <c r="EG1009" s="241"/>
      <c r="EH1009" s="241"/>
      <c r="EI1009" s="241"/>
      <c r="EJ1009" s="241"/>
      <c r="EK1009" s="241"/>
      <c r="EL1009" s="241"/>
      <c r="EM1009" s="241"/>
      <c r="EN1009" s="241"/>
      <c r="EO1009" s="241"/>
      <c r="EP1009" s="241"/>
      <c r="EQ1009" s="241"/>
      <c r="ER1009" s="241"/>
      <c r="ES1009" s="241"/>
      <c r="ET1009" s="241"/>
      <c r="EU1009" s="241"/>
      <c r="EV1009" s="241"/>
      <c r="EW1009" s="241"/>
      <c r="EX1009" s="241"/>
      <c r="EY1009" s="241"/>
      <c r="EZ1009" s="241"/>
      <c r="FA1009" s="241"/>
      <c r="FB1009" s="241"/>
      <c r="FC1009" s="241"/>
      <c r="FD1009" s="241"/>
      <c r="FE1009" s="241"/>
      <c r="FF1009" s="241"/>
      <c r="FG1009" s="241"/>
      <c r="FH1009" s="241"/>
      <c r="FI1009" s="241"/>
      <c r="FJ1009" s="241"/>
      <c r="FK1009" s="241"/>
      <c r="FL1009" s="241"/>
      <c r="FM1009" s="241"/>
      <c r="FN1009" s="241"/>
      <c r="FO1009" s="241"/>
      <c r="FP1009" s="241"/>
      <c r="FQ1009" s="241"/>
      <c r="FR1009" s="241"/>
      <c r="FS1009" s="241"/>
      <c r="FT1009" s="241"/>
      <c r="FU1009" s="241"/>
      <c r="FV1009" s="241"/>
      <c r="FW1009" s="241"/>
      <c r="FX1009" s="241"/>
      <c r="FY1009" s="241"/>
      <c r="FZ1009" s="241"/>
      <c r="GA1009" s="241"/>
      <c r="GB1009" s="241"/>
      <c r="GC1009" s="241"/>
      <c r="GD1009" s="241"/>
      <c r="GE1009" s="241"/>
      <c r="GF1009" s="241"/>
      <c r="GG1009" s="241"/>
      <c r="GH1009" s="241"/>
      <c r="GI1009" s="241"/>
      <c r="GJ1009" s="241"/>
      <c r="GK1009" s="241"/>
      <c r="GL1009" s="241"/>
      <c r="GM1009" s="241"/>
      <c r="GN1009" s="241"/>
      <c r="GO1009" s="241"/>
      <c r="GP1009" s="241"/>
      <c r="GQ1009" s="241"/>
      <c r="GR1009" s="241"/>
      <c r="GS1009" s="241"/>
      <c r="GT1009" s="241"/>
      <c r="GU1009" s="241"/>
      <c r="GV1009" s="241"/>
      <c r="GW1009" s="241"/>
      <c r="GX1009" s="241"/>
      <c r="GY1009" s="241"/>
      <c r="GZ1009" s="241"/>
      <c r="HA1009" s="241"/>
      <c r="HB1009" s="241"/>
      <c r="HC1009" s="241"/>
      <c r="HD1009" s="241"/>
      <c r="HE1009" s="241"/>
      <c r="HF1009" s="241"/>
    </row>
    <row r="1010" spans="5:214" s="240" customFormat="1" ht="15" customHeight="1">
      <c r="E1010" s="241"/>
      <c r="F1010" s="241"/>
      <c r="G1010" s="241"/>
      <c r="H1010" s="241"/>
      <c r="I1010" s="241"/>
      <c r="J1010" s="241"/>
      <c r="K1010" s="241"/>
      <c r="L1010" s="241"/>
      <c r="M1010" s="241"/>
      <c r="N1010" s="241"/>
      <c r="O1010" s="241"/>
      <c r="P1010" s="241"/>
      <c r="Q1010" s="241"/>
      <c r="R1010" s="241"/>
      <c r="S1010" s="241"/>
      <c r="T1010" s="241"/>
      <c r="U1010" s="241"/>
      <c r="V1010" s="241"/>
      <c r="W1010" s="241"/>
      <c r="X1010" s="241"/>
      <c r="Y1010" s="241"/>
      <c r="Z1010" s="241"/>
      <c r="AA1010" s="241"/>
      <c r="AB1010" s="241"/>
      <c r="AC1010" s="241"/>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c r="DT1010" s="241"/>
      <c r="DU1010" s="241"/>
      <c r="DV1010" s="241"/>
      <c r="DW1010" s="241"/>
      <c r="DX1010" s="241"/>
      <c r="DY1010" s="241"/>
      <c r="DZ1010" s="241"/>
      <c r="EA1010" s="241"/>
      <c r="EB1010" s="241"/>
      <c r="EC1010" s="241"/>
      <c r="ED1010" s="241"/>
      <c r="EE1010" s="241"/>
      <c r="EF1010" s="241"/>
      <c r="EG1010" s="241"/>
      <c r="EH1010" s="241"/>
      <c r="EI1010" s="241"/>
      <c r="EJ1010" s="241"/>
      <c r="EK1010" s="241"/>
      <c r="EL1010" s="241"/>
      <c r="EM1010" s="241"/>
      <c r="EN1010" s="241"/>
      <c r="EO1010" s="241"/>
      <c r="EP1010" s="241"/>
      <c r="EQ1010" s="241"/>
      <c r="ER1010" s="241"/>
      <c r="ES1010" s="241"/>
      <c r="ET1010" s="241"/>
      <c r="EU1010" s="241"/>
      <c r="EV1010" s="241"/>
      <c r="EW1010" s="241"/>
      <c r="EX1010" s="241"/>
      <c r="EY1010" s="241"/>
      <c r="EZ1010" s="241"/>
      <c r="FA1010" s="241"/>
      <c r="FB1010" s="241"/>
      <c r="FC1010" s="241"/>
      <c r="FD1010" s="241"/>
      <c r="FE1010" s="241"/>
      <c r="FF1010" s="241"/>
      <c r="FG1010" s="241"/>
      <c r="FH1010" s="241"/>
      <c r="FI1010" s="241"/>
      <c r="FJ1010" s="241"/>
      <c r="FK1010" s="241"/>
      <c r="FL1010" s="241"/>
      <c r="FM1010" s="241"/>
      <c r="FN1010" s="241"/>
      <c r="FO1010" s="241"/>
      <c r="FP1010" s="241"/>
      <c r="FQ1010" s="241"/>
      <c r="FR1010" s="241"/>
      <c r="FS1010" s="241"/>
      <c r="FT1010" s="241"/>
      <c r="FU1010" s="241"/>
      <c r="FV1010" s="241"/>
      <c r="FW1010" s="241"/>
      <c r="FX1010" s="241"/>
      <c r="FY1010" s="241"/>
      <c r="FZ1010" s="241"/>
      <c r="GA1010" s="241"/>
      <c r="GB1010" s="241"/>
      <c r="GC1010" s="241"/>
      <c r="GD1010" s="241"/>
      <c r="GE1010" s="241"/>
      <c r="GF1010" s="241"/>
      <c r="GG1010" s="241"/>
      <c r="GH1010" s="241"/>
      <c r="GI1010" s="241"/>
      <c r="GJ1010" s="241"/>
      <c r="GK1010" s="241"/>
      <c r="GL1010" s="241"/>
      <c r="GM1010" s="241"/>
      <c r="GN1010" s="241"/>
      <c r="GO1010" s="241"/>
      <c r="GP1010" s="241"/>
      <c r="GQ1010" s="241"/>
      <c r="GR1010" s="241"/>
      <c r="GS1010" s="241"/>
      <c r="GT1010" s="241"/>
      <c r="GU1010" s="241"/>
      <c r="GV1010" s="241"/>
      <c r="GW1010" s="241"/>
      <c r="GX1010" s="241"/>
      <c r="GY1010" s="241"/>
      <c r="GZ1010" s="241"/>
      <c r="HA1010" s="241"/>
      <c r="HB1010" s="241"/>
      <c r="HC1010" s="241"/>
      <c r="HD1010" s="241"/>
      <c r="HE1010" s="241"/>
      <c r="HF1010" s="241"/>
    </row>
    <row r="1011" spans="5:214" s="240" customFormat="1" ht="15" customHeight="1">
      <c r="E1011" s="241"/>
      <c r="F1011" s="241"/>
      <c r="G1011" s="241"/>
      <c r="H1011" s="241"/>
      <c r="I1011" s="241"/>
      <c r="J1011" s="241"/>
      <c r="K1011" s="241"/>
      <c r="L1011" s="241"/>
      <c r="M1011" s="241"/>
      <c r="N1011" s="241"/>
      <c r="O1011" s="241"/>
      <c r="P1011" s="241"/>
      <c r="Q1011" s="241"/>
      <c r="R1011" s="241"/>
      <c r="S1011" s="241"/>
      <c r="T1011" s="241"/>
      <c r="U1011" s="241"/>
      <c r="V1011" s="241"/>
      <c r="W1011" s="241"/>
      <c r="X1011" s="241"/>
      <c r="Y1011" s="241"/>
      <c r="Z1011" s="241"/>
      <c r="AA1011" s="241"/>
      <c r="AB1011" s="241"/>
      <c r="AC1011" s="241"/>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c r="BH1011" s="241"/>
      <c r="BI1011" s="241"/>
      <c r="BJ1011" s="241"/>
      <c r="BK1011" s="241"/>
      <c r="BL1011" s="241"/>
      <c r="BM1011" s="241"/>
      <c r="BN1011" s="241"/>
      <c r="BO1011" s="241"/>
      <c r="BP1011" s="241"/>
      <c r="BQ1011" s="241"/>
      <c r="BR1011" s="241"/>
      <c r="BS1011" s="241"/>
      <c r="BT1011" s="241"/>
      <c r="BU1011" s="241"/>
      <c r="BV1011" s="241"/>
      <c r="BW1011" s="241"/>
      <c r="BX1011" s="241"/>
      <c r="BY1011" s="241"/>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c r="CS1011" s="241"/>
      <c r="CT1011" s="241"/>
      <c r="CU1011" s="241"/>
      <c r="CV1011" s="241"/>
      <c r="CW1011" s="241"/>
      <c r="CX1011" s="241"/>
      <c r="CY1011" s="241"/>
      <c r="CZ1011" s="241"/>
      <c r="DA1011" s="241"/>
      <c r="DB1011" s="241"/>
      <c r="DC1011" s="241"/>
      <c r="DD1011" s="241"/>
      <c r="DE1011" s="241"/>
      <c r="DF1011" s="241"/>
      <c r="DG1011" s="241"/>
      <c r="DH1011" s="241"/>
      <c r="DI1011" s="241"/>
      <c r="DJ1011" s="241"/>
      <c r="DK1011" s="241"/>
      <c r="DL1011" s="241"/>
      <c r="DM1011" s="241"/>
      <c r="DN1011" s="241"/>
      <c r="DO1011" s="241"/>
      <c r="DP1011" s="241"/>
      <c r="DQ1011" s="241"/>
      <c r="DR1011" s="241"/>
      <c r="DS1011" s="241"/>
      <c r="DT1011" s="241"/>
      <c r="DU1011" s="241"/>
      <c r="DV1011" s="241"/>
      <c r="DW1011" s="241"/>
      <c r="DX1011" s="241"/>
      <c r="DY1011" s="241"/>
      <c r="DZ1011" s="241"/>
      <c r="EA1011" s="241"/>
      <c r="EB1011" s="241"/>
      <c r="EC1011" s="241"/>
      <c r="ED1011" s="241"/>
      <c r="EE1011" s="241"/>
      <c r="EF1011" s="241"/>
      <c r="EG1011" s="241"/>
      <c r="EH1011" s="241"/>
      <c r="EI1011" s="241"/>
      <c r="EJ1011" s="241"/>
      <c r="EK1011" s="241"/>
      <c r="EL1011" s="241"/>
      <c r="EM1011" s="241"/>
      <c r="EN1011" s="241"/>
      <c r="EO1011" s="241"/>
      <c r="EP1011" s="241"/>
      <c r="EQ1011" s="241"/>
      <c r="ER1011" s="241"/>
      <c r="ES1011" s="241"/>
      <c r="ET1011" s="241"/>
      <c r="EU1011" s="241"/>
      <c r="EV1011" s="241"/>
      <c r="EW1011" s="241"/>
      <c r="EX1011" s="241"/>
      <c r="EY1011" s="241"/>
      <c r="EZ1011" s="241"/>
      <c r="FA1011" s="241"/>
      <c r="FB1011" s="241"/>
      <c r="FC1011" s="241"/>
      <c r="FD1011" s="241"/>
      <c r="FE1011" s="241"/>
      <c r="FF1011" s="241"/>
      <c r="FG1011" s="241"/>
      <c r="FH1011" s="241"/>
      <c r="FI1011" s="241"/>
      <c r="FJ1011" s="241"/>
      <c r="FK1011" s="241"/>
      <c r="FL1011" s="241"/>
      <c r="FM1011" s="241"/>
      <c r="FN1011" s="241"/>
      <c r="FO1011" s="241"/>
      <c r="FP1011" s="241"/>
      <c r="FQ1011" s="241"/>
      <c r="FR1011" s="241"/>
      <c r="FS1011" s="241"/>
      <c r="FT1011" s="241"/>
      <c r="FU1011" s="241"/>
      <c r="FV1011" s="241"/>
      <c r="FW1011" s="241"/>
      <c r="FX1011" s="241"/>
      <c r="FY1011" s="241"/>
      <c r="FZ1011" s="241"/>
      <c r="GA1011" s="241"/>
      <c r="GB1011" s="241"/>
      <c r="GC1011" s="241"/>
      <c r="GD1011" s="241"/>
      <c r="GE1011" s="241"/>
      <c r="GF1011" s="241"/>
      <c r="GG1011" s="241"/>
      <c r="GH1011" s="241"/>
      <c r="GI1011" s="241"/>
      <c r="GJ1011" s="241"/>
      <c r="GK1011" s="241"/>
      <c r="GL1011" s="241"/>
      <c r="GM1011" s="241"/>
      <c r="GN1011" s="241"/>
      <c r="GO1011" s="241"/>
      <c r="GP1011" s="241"/>
      <c r="GQ1011" s="241"/>
      <c r="GR1011" s="241"/>
      <c r="GS1011" s="241"/>
      <c r="GT1011" s="241"/>
      <c r="GU1011" s="241"/>
      <c r="GV1011" s="241"/>
      <c r="GW1011" s="241"/>
      <c r="GX1011" s="241"/>
      <c r="GY1011" s="241"/>
      <c r="GZ1011" s="241"/>
      <c r="HA1011" s="241"/>
      <c r="HB1011" s="241"/>
      <c r="HC1011" s="241"/>
      <c r="HD1011" s="241"/>
      <c r="HE1011" s="241"/>
      <c r="HF1011" s="241"/>
    </row>
    <row r="1012" spans="5:214" s="240" customFormat="1" ht="15" customHeight="1">
      <c r="E1012" s="241"/>
      <c r="F1012" s="241"/>
      <c r="G1012" s="241"/>
      <c r="H1012" s="241"/>
      <c r="I1012" s="241"/>
      <c r="J1012" s="241"/>
      <c r="K1012" s="241"/>
      <c r="L1012" s="241"/>
      <c r="M1012" s="241"/>
      <c r="N1012" s="241"/>
      <c r="O1012" s="241"/>
      <c r="P1012" s="241"/>
      <c r="Q1012" s="241"/>
      <c r="R1012" s="241"/>
      <c r="S1012" s="241"/>
      <c r="T1012" s="241"/>
      <c r="U1012" s="241"/>
      <c r="V1012" s="241"/>
      <c r="W1012" s="241"/>
      <c r="X1012" s="241"/>
      <c r="Y1012" s="241"/>
      <c r="Z1012" s="241"/>
      <c r="AA1012" s="241"/>
      <c r="AB1012" s="241"/>
      <c r="AC1012" s="241"/>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c r="BH1012" s="241"/>
      <c r="BI1012" s="241"/>
      <c r="BJ1012" s="241"/>
      <c r="BK1012" s="241"/>
      <c r="BL1012" s="241"/>
      <c r="BM1012" s="241"/>
      <c r="BN1012" s="241"/>
      <c r="BO1012" s="241"/>
      <c r="BP1012" s="241"/>
      <c r="BQ1012" s="241"/>
      <c r="BR1012" s="241"/>
      <c r="BS1012" s="241"/>
      <c r="BT1012" s="241"/>
      <c r="BU1012" s="241"/>
      <c r="BV1012" s="241"/>
      <c r="BW1012" s="241"/>
      <c r="BX1012" s="241"/>
      <c r="BY1012" s="241"/>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c r="CS1012" s="241"/>
      <c r="CT1012" s="241"/>
      <c r="CU1012" s="241"/>
      <c r="CV1012" s="241"/>
      <c r="CW1012" s="241"/>
      <c r="CX1012" s="241"/>
      <c r="CY1012" s="241"/>
      <c r="CZ1012" s="241"/>
      <c r="DA1012" s="241"/>
      <c r="DB1012" s="241"/>
      <c r="DC1012" s="241"/>
      <c r="DD1012" s="241"/>
      <c r="DE1012" s="241"/>
      <c r="DF1012" s="241"/>
      <c r="DG1012" s="241"/>
      <c r="DH1012" s="241"/>
      <c r="DI1012" s="241"/>
      <c r="DJ1012" s="241"/>
      <c r="DK1012" s="241"/>
      <c r="DL1012" s="241"/>
      <c r="DM1012" s="241"/>
      <c r="DN1012" s="241"/>
      <c r="DO1012" s="241"/>
      <c r="DP1012" s="241"/>
      <c r="DQ1012" s="241"/>
      <c r="DR1012" s="241"/>
      <c r="DS1012" s="241"/>
      <c r="DT1012" s="241"/>
      <c r="DU1012" s="241"/>
      <c r="DV1012" s="241"/>
      <c r="DW1012" s="241"/>
      <c r="DX1012" s="241"/>
      <c r="DY1012" s="241"/>
      <c r="DZ1012" s="241"/>
      <c r="EA1012" s="241"/>
      <c r="EB1012" s="241"/>
      <c r="EC1012" s="241"/>
      <c r="ED1012" s="241"/>
      <c r="EE1012" s="241"/>
      <c r="EF1012" s="241"/>
      <c r="EG1012" s="241"/>
      <c r="EH1012" s="241"/>
      <c r="EI1012" s="241"/>
      <c r="EJ1012" s="241"/>
      <c r="EK1012" s="241"/>
      <c r="EL1012" s="241"/>
      <c r="EM1012" s="241"/>
      <c r="EN1012" s="241"/>
      <c r="EO1012" s="241"/>
      <c r="EP1012" s="241"/>
      <c r="EQ1012" s="241"/>
      <c r="ER1012" s="241"/>
      <c r="ES1012" s="241"/>
      <c r="ET1012" s="241"/>
      <c r="EU1012" s="241"/>
      <c r="EV1012" s="241"/>
      <c r="EW1012" s="241"/>
      <c r="EX1012" s="241"/>
      <c r="EY1012" s="241"/>
      <c r="EZ1012" s="241"/>
      <c r="FA1012" s="241"/>
      <c r="FB1012" s="241"/>
      <c r="FC1012" s="241"/>
      <c r="FD1012" s="241"/>
      <c r="FE1012" s="241"/>
      <c r="FF1012" s="241"/>
      <c r="FG1012" s="241"/>
      <c r="FH1012" s="241"/>
      <c r="FI1012" s="241"/>
      <c r="FJ1012" s="241"/>
      <c r="FK1012" s="241"/>
      <c r="FL1012" s="241"/>
      <c r="FM1012" s="241"/>
      <c r="FN1012" s="241"/>
      <c r="FO1012" s="241"/>
      <c r="FP1012" s="241"/>
      <c r="FQ1012" s="241"/>
      <c r="FR1012" s="241"/>
      <c r="FS1012" s="241"/>
      <c r="FT1012" s="241"/>
      <c r="FU1012" s="241"/>
      <c r="FV1012" s="241"/>
      <c r="FW1012" s="241"/>
      <c r="FX1012" s="241"/>
      <c r="FY1012" s="241"/>
      <c r="FZ1012" s="241"/>
      <c r="GA1012" s="241"/>
      <c r="GB1012" s="241"/>
      <c r="GC1012" s="241"/>
      <c r="GD1012" s="241"/>
      <c r="GE1012" s="241"/>
      <c r="GF1012" s="241"/>
      <c r="GG1012" s="241"/>
      <c r="GH1012" s="241"/>
      <c r="GI1012" s="241"/>
      <c r="GJ1012" s="241"/>
      <c r="GK1012" s="241"/>
      <c r="GL1012" s="241"/>
      <c r="GM1012" s="241"/>
      <c r="GN1012" s="241"/>
      <c r="GO1012" s="241"/>
      <c r="GP1012" s="241"/>
      <c r="GQ1012" s="241"/>
      <c r="GR1012" s="241"/>
      <c r="GS1012" s="241"/>
      <c r="GT1012" s="241"/>
      <c r="GU1012" s="241"/>
      <c r="GV1012" s="241"/>
      <c r="GW1012" s="241"/>
      <c r="GX1012" s="241"/>
      <c r="GY1012" s="241"/>
      <c r="GZ1012" s="241"/>
      <c r="HA1012" s="241"/>
      <c r="HB1012" s="241"/>
      <c r="HC1012" s="241"/>
      <c r="HD1012" s="241"/>
      <c r="HE1012" s="241"/>
      <c r="HF1012" s="241"/>
    </row>
    <row r="1013" spans="5:214" s="240" customFormat="1" ht="15" customHeight="1">
      <c r="E1013" s="241"/>
      <c r="F1013" s="241"/>
      <c r="G1013" s="241"/>
      <c r="H1013" s="241"/>
      <c r="I1013" s="241"/>
      <c r="J1013" s="241"/>
      <c r="K1013" s="241"/>
      <c r="L1013" s="241"/>
      <c r="M1013" s="241"/>
      <c r="N1013" s="241"/>
      <c r="O1013" s="241"/>
      <c r="P1013" s="241"/>
      <c r="Q1013" s="241"/>
      <c r="R1013" s="241"/>
      <c r="S1013" s="241"/>
      <c r="T1013" s="241"/>
      <c r="U1013" s="241"/>
      <c r="V1013" s="241"/>
      <c r="W1013" s="241"/>
      <c r="X1013" s="241"/>
      <c r="Y1013" s="241"/>
      <c r="Z1013" s="241"/>
      <c r="AA1013" s="241"/>
      <c r="AB1013" s="241"/>
      <c r="AC1013" s="241"/>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c r="BH1013" s="241"/>
      <c r="BI1013" s="241"/>
      <c r="BJ1013" s="241"/>
      <c r="BK1013" s="241"/>
      <c r="BL1013" s="241"/>
      <c r="BM1013" s="241"/>
      <c r="BN1013" s="241"/>
      <c r="BO1013" s="241"/>
      <c r="BP1013" s="241"/>
      <c r="BQ1013" s="241"/>
      <c r="BR1013" s="241"/>
      <c r="BS1013" s="241"/>
      <c r="BT1013" s="241"/>
      <c r="BU1013" s="241"/>
      <c r="BV1013" s="241"/>
      <c r="BW1013" s="241"/>
      <c r="BX1013" s="241"/>
      <c r="BY1013" s="241"/>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c r="CS1013" s="241"/>
      <c r="CT1013" s="241"/>
      <c r="CU1013" s="241"/>
      <c r="CV1013" s="241"/>
      <c r="CW1013" s="241"/>
      <c r="CX1013" s="241"/>
      <c r="CY1013" s="241"/>
      <c r="CZ1013" s="241"/>
      <c r="DA1013" s="241"/>
      <c r="DB1013" s="241"/>
      <c r="DC1013" s="241"/>
      <c r="DD1013" s="241"/>
      <c r="DE1013" s="241"/>
      <c r="DF1013" s="241"/>
      <c r="DG1013" s="241"/>
      <c r="DH1013" s="241"/>
      <c r="DI1013" s="241"/>
      <c r="DJ1013" s="241"/>
      <c r="DK1013" s="241"/>
      <c r="DL1013" s="241"/>
      <c r="DM1013" s="241"/>
      <c r="DN1013" s="241"/>
      <c r="DO1013" s="241"/>
      <c r="DP1013" s="241"/>
      <c r="DQ1013" s="241"/>
      <c r="DR1013" s="241"/>
      <c r="DS1013" s="241"/>
      <c r="DT1013" s="241"/>
      <c r="DU1013" s="241"/>
      <c r="DV1013" s="241"/>
      <c r="DW1013" s="241"/>
      <c r="DX1013" s="241"/>
      <c r="DY1013" s="241"/>
      <c r="DZ1013" s="241"/>
      <c r="EA1013" s="241"/>
      <c r="EB1013" s="241"/>
      <c r="EC1013" s="241"/>
      <c r="ED1013" s="241"/>
      <c r="EE1013" s="241"/>
      <c r="EF1013" s="241"/>
      <c r="EG1013" s="241"/>
      <c r="EH1013" s="241"/>
      <c r="EI1013" s="241"/>
      <c r="EJ1013" s="241"/>
      <c r="EK1013" s="241"/>
      <c r="EL1013" s="241"/>
      <c r="EM1013" s="241"/>
      <c r="EN1013" s="241"/>
      <c r="EO1013" s="241"/>
      <c r="EP1013" s="241"/>
      <c r="EQ1013" s="241"/>
      <c r="ER1013" s="241"/>
      <c r="ES1013" s="241"/>
      <c r="ET1013" s="241"/>
      <c r="EU1013" s="241"/>
      <c r="EV1013" s="241"/>
      <c r="EW1013" s="241"/>
      <c r="EX1013" s="241"/>
      <c r="EY1013" s="241"/>
      <c r="EZ1013" s="241"/>
      <c r="FA1013" s="241"/>
      <c r="FB1013" s="241"/>
      <c r="FC1013" s="241"/>
      <c r="FD1013" s="241"/>
      <c r="FE1013" s="241"/>
      <c r="FF1013" s="241"/>
      <c r="FG1013" s="241"/>
      <c r="FH1013" s="241"/>
      <c r="FI1013" s="241"/>
      <c r="FJ1013" s="241"/>
      <c r="FK1013" s="241"/>
      <c r="FL1013" s="241"/>
      <c r="FM1013" s="241"/>
      <c r="FN1013" s="241"/>
      <c r="FO1013" s="241"/>
      <c r="FP1013" s="241"/>
      <c r="FQ1013" s="241"/>
      <c r="FR1013" s="241"/>
      <c r="FS1013" s="241"/>
      <c r="FT1013" s="241"/>
      <c r="FU1013" s="241"/>
      <c r="FV1013" s="241"/>
      <c r="FW1013" s="241"/>
      <c r="FX1013" s="241"/>
      <c r="FY1013" s="241"/>
      <c r="FZ1013" s="241"/>
      <c r="GA1013" s="241"/>
      <c r="GB1013" s="241"/>
      <c r="GC1013" s="241"/>
      <c r="GD1013" s="241"/>
      <c r="GE1013" s="241"/>
      <c r="GF1013" s="241"/>
      <c r="GG1013" s="241"/>
      <c r="GH1013" s="241"/>
      <c r="GI1013" s="241"/>
      <c r="GJ1013" s="241"/>
      <c r="GK1013" s="241"/>
      <c r="GL1013" s="241"/>
      <c r="GM1013" s="241"/>
      <c r="GN1013" s="241"/>
      <c r="GO1013" s="241"/>
      <c r="GP1013" s="241"/>
      <c r="GQ1013" s="241"/>
      <c r="GR1013" s="241"/>
      <c r="GS1013" s="241"/>
      <c r="GT1013" s="241"/>
      <c r="GU1013" s="241"/>
      <c r="GV1013" s="241"/>
      <c r="GW1013" s="241"/>
      <c r="GX1013" s="241"/>
      <c r="GY1013" s="241"/>
      <c r="GZ1013" s="241"/>
      <c r="HA1013" s="241"/>
      <c r="HB1013" s="241"/>
      <c r="HC1013" s="241"/>
      <c r="HD1013" s="241"/>
      <c r="HE1013" s="241"/>
      <c r="HF1013" s="241"/>
    </row>
    <row r="1014" spans="5:214" s="240" customFormat="1" ht="15" customHeight="1">
      <c r="E1014" s="241"/>
      <c r="F1014" s="241"/>
      <c r="G1014" s="241"/>
      <c r="H1014" s="241"/>
      <c r="I1014" s="241"/>
      <c r="J1014" s="241"/>
      <c r="K1014" s="241"/>
      <c r="L1014" s="241"/>
      <c r="M1014" s="241"/>
      <c r="N1014" s="241"/>
      <c r="O1014" s="241"/>
      <c r="P1014" s="241"/>
      <c r="Q1014" s="241"/>
      <c r="R1014" s="241"/>
      <c r="S1014" s="241"/>
      <c r="T1014" s="241"/>
      <c r="U1014" s="241"/>
      <c r="V1014" s="241"/>
      <c r="W1014" s="241"/>
      <c r="X1014" s="241"/>
      <c r="Y1014" s="241"/>
      <c r="Z1014" s="241"/>
      <c r="AA1014" s="241"/>
      <c r="AB1014" s="241"/>
      <c r="AC1014" s="241"/>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c r="BH1014" s="241"/>
      <c r="BI1014" s="241"/>
      <c r="BJ1014" s="241"/>
      <c r="BK1014" s="241"/>
      <c r="BL1014" s="241"/>
      <c r="BM1014" s="241"/>
      <c r="BN1014" s="241"/>
      <c r="BO1014" s="241"/>
      <c r="BP1014" s="241"/>
      <c r="BQ1014" s="241"/>
      <c r="BR1014" s="241"/>
      <c r="BS1014" s="241"/>
      <c r="BT1014" s="241"/>
      <c r="BU1014" s="241"/>
      <c r="BV1014" s="241"/>
      <c r="BW1014" s="241"/>
      <c r="BX1014" s="241"/>
      <c r="BY1014" s="241"/>
      <c r="BZ1014" s="241"/>
      <c r="CA1014" s="241"/>
      <c r="CB1014" s="241"/>
      <c r="CC1014" s="241"/>
      <c r="CD1014" s="241"/>
      <c r="CE1014" s="241"/>
      <c r="CF1014" s="241"/>
      <c r="CG1014" s="241"/>
      <c r="CH1014" s="241"/>
      <c r="CI1014" s="241"/>
      <c r="CJ1014" s="241"/>
      <c r="CK1014" s="241"/>
      <c r="CL1014" s="241"/>
      <c r="CM1014" s="241"/>
      <c r="CN1014" s="241"/>
      <c r="CO1014" s="241"/>
      <c r="CP1014" s="241"/>
      <c r="CQ1014" s="241"/>
      <c r="CR1014" s="241"/>
      <c r="CS1014" s="241"/>
      <c r="CT1014" s="241"/>
      <c r="CU1014" s="241"/>
      <c r="CV1014" s="241"/>
      <c r="CW1014" s="241"/>
      <c r="CX1014" s="241"/>
      <c r="CY1014" s="241"/>
      <c r="CZ1014" s="241"/>
      <c r="DA1014" s="241"/>
      <c r="DB1014" s="241"/>
      <c r="DC1014" s="241"/>
      <c r="DD1014" s="241"/>
      <c r="DE1014" s="241"/>
      <c r="DF1014" s="241"/>
      <c r="DG1014" s="241"/>
      <c r="DH1014" s="241"/>
      <c r="DI1014" s="241"/>
      <c r="DJ1014" s="241"/>
      <c r="DK1014" s="241"/>
      <c r="DL1014" s="241"/>
      <c r="DM1014" s="241"/>
      <c r="DN1014" s="241"/>
      <c r="DO1014" s="241"/>
      <c r="DP1014" s="241"/>
      <c r="DQ1014" s="241"/>
      <c r="DR1014" s="241"/>
      <c r="DS1014" s="241"/>
      <c r="DT1014" s="241"/>
      <c r="DU1014" s="241"/>
      <c r="DV1014" s="241"/>
      <c r="DW1014" s="241"/>
      <c r="DX1014" s="241"/>
      <c r="DY1014" s="241"/>
      <c r="DZ1014" s="241"/>
      <c r="EA1014" s="241"/>
      <c r="EB1014" s="241"/>
      <c r="EC1014" s="241"/>
      <c r="ED1014" s="241"/>
      <c r="EE1014" s="241"/>
      <c r="EF1014" s="241"/>
      <c r="EG1014" s="241"/>
      <c r="EH1014" s="241"/>
      <c r="EI1014" s="241"/>
      <c r="EJ1014" s="241"/>
      <c r="EK1014" s="241"/>
      <c r="EL1014" s="241"/>
      <c r="EM1014" s="241"/>
      <c r="EN1014" s="241"/>
      <c r="EO1014" s="241"/>
      <c r="EP1014" s="241"/>
      <c r="EQ1014" s="241"/>
      <c r="ER1014" s="241"/>
      <c r="ES1014" s="241"/>
      <c r="ET1014" s="241"/>
      <c r="EU1014" s="241"/>
      <c r="EV1014" s="241"/>
      <c r="EW1014" s="241"/>
      <c r="EX1014" s="241"/>
      <c r="EY1014" s="241"/>
      <c r="EZ1014" s="241"/>
      <c r="FA1014" s="241"/>
      <c r="FB1014" s="241"/>
      <c r="FC1014" s="241"/>
      <c r="FD1014" s="241"/>
      <c r="FE1014" s="241"/>
      <c r="FF1014" s="241"/>
      <c r="FG1014" s="241"/>
      <c r="FH1014" s="241"/>
      <c r="FI1014" s="241"/>
      <c r="FJ1014" s="241"/>
      <c r="FK1014" s="241"/>
      <c r="FL1014" s="241"/>
      <c r="FM1014" s="241"/>
      <c r="FN1014" s="241"/>
      <c r="FO1014" s="241"/>
      <c r="FP1014" s="241"/>
      <c r="FQ1014" s="241"/>
      <c r="FR1014" s="241"/>
      <c r="FS1014" s="241"/>
      <c r="FT1014" s="241"/>
      <c r="FU1014" s="241"/>
      <c r="FV1014" s="241"/>
      <c r="FW1014" s="241"/>
      <c r="FX1014" s="241"/>
      <c r="FY1014" s="241"/>
      <c r="FZ1014" s="241"/>
      <c r="GA1014" s="241"/>
      <c r="GB1014" s="241"/>
      <c r="GC1014" s="241"/>
      <c r="GD1014" s="241"/>
      <c r="GE1014" s="241"/>
      <c r="GF1014" s="241"/>
      <c r="GG1014" s="241"/>
      <c r="GH1014" s="241"/>
      <c r="GI1014" s="241"/>
      <c r="GJ1014" s="241"/>
      <c r="GK1014" s="241"/>
      <c r="GL1014" s="241"/>
      <c r="GM1014" s="241"/>
      <c r="GN1014" s="241"/>
      <c r="GO1014" s="241"/>
      <c r="GP1014" s="241"/>
      <c r="GQ1014" s="241"/>
      <c r="GR1014" s="241"/>
      <c r="GS1014" s="241"/>
      <c r="GT1014" s="241"/>
      <c r="GU1014" s="241"/>
      <c r="GV1014" s="241"/>
      <c r="GW1014" s="241"/>
      <c r="GX1014" s="241"/>
      <c r="GY1014" s="241"/>
      <c r="GZ1014" s="241"/>
      <c r="HA1014" s="241"/>
      <c r="HB1014" s="241"/>
      <c r="HC1014" s="241"/>
      <c r="HD1014" s="241"/>
      <c r="HE1014" s="241"/>
      <c r="HF1014" s="241"/>
    </row>
    <row r="1015" spans="5:214" s="240" customFormat="1" ht="15" customHeight="1">
      <c r="E1015" s="241"/>
      <c r="F1015" s="241"/>
      <c r="G1015" s="241"/>
      <c r="H1015" s="241"/>
      <c r="I1015" s="241"/>
      <c r="J1015" s="241"/>
      <c r="K1015" s="241"/>
      <c r="L1015" s="241"/>
      <c r="M1015" s="241"/>
      <c r="N1015" s="241"/>
      <c r="O1015" s="241"/>
      <c r="P1015" s="241"/>
      <c r="Q1015" s="241"/>
      <c r="R1015" s="241"/>
      <c r="S1015" s="241"/>
      <c r="T1015" s="241"/>
      <c r="U1015" s="241"/>
      <c r="V1015" s="241"/>
      <c r="W1015" s="241"/>
      <c r="X1015" s="241"/>
      <c r="Y1015" s="241"/>
      <c r="Z1015" s="241"/>
      <c r="AA1015" s="241"/>
      <c r="AB1015" s="241"/>
      <c r="AC1015" s="241"/>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c r="DV1015" s="241"/>
      <c r="DW1015" s="241"/>
      <c r="DX1015" s="241"/>
      <c r="DY1015" s="241"/>
      <c r="DZ1015" s="241"/>
      <c r="EA1015" s="241"/>
      <c r="EB1015" s="241"/>
      <c r="EC1015" s="241"/>
      <c r="ED1015" s="241"/>
      <c r="EE1015" s="241"/>
      <c r="EF1015" s="241"/>
      <c r="EG1015" s="241"/>
      <c r="EH1015" s="241"/>
      <c r="EI1015" s="241"/>
      <c r="EJ1015" s="241"/>
      <c r="EK1015" s="241"/>
      <c r="EL1015" s="241"/>
      <c r="EM1015" s="241"/>
      <c r="EN1015" s="241"/>
      <c r="EO1015" s="241"/>
      <c r="EP1015" s="241"/>
      <c r="EQ1015" s="241"/>
      <c r="ER1015" s="241"/>
      <c r="ES1015" s="241"/>
      <c r="ET1015" s="241"/>
      <c r="EU1015" s="241"/>
      <c r="EV1015" s="241"/>
      <c r="EW1015" s="241"/>
      <c r="EX1015" s="241"/>
      <c r="EY1015" s="241"/>
      <c r="EZ1015" s="241"/>
      <c r="FA1015" s="241"/>
      <c r="FB1015" s="241"/>
      <c r="FC1015" s="241"/>
      <c r="FD1015" s="241"/>
      <c r="FE1015" s="241"/>
      <c r="FF1015" s="241"/>
      <c r="FG1015" s="241"/>
      <c r="FH1015" s="241"/>
      <c r="FI1015" s="241"/>
      <c r="FJ1015" s="241"/>
      <c r="FK1015" s="241"/>
      <c r="FL1015" s="241"/>
      <c r="FM1015" s="241"/>
      <c r="FN1015" s="241"/>
      <c r="FO1015" s="241"/>
      <c r="FP1015" s="241"/>
      <c r="FQ1015" s="241"/>
      <c r="FR1015" s="241"/>
      <c r="FS1015" s="241"/>
      <c r="FT1015" s="241"/>
      <c r="FU1015" s="241"/>
      <c r="FV1015" s="241"/>
      <c r="FW1015" s="241"/>
      <c r="FX1015" s="241"/>
      <c r="FY1015" s="241"/>
      <c r="FZ1015" s="241"/>
      <c r="GA1015" s="241"/>
      <c r="GB1015" s="241"/>
      <c r="GC1015" s="241"/>
      <c r="GD1015" s="241"/>
      <c r="GE1015" s="241"/>
      <c r="GF1015" s="241"/>
      <c r="GG1015" s="241"/>
      <c r="GH1015" s="241"/>
      <c r="GI1015" s="241"/>
      <c r="GJ1015" s="241"/>
      <c r="GK1015" s="241"/>
      <c r="GL1015" s="241"/>
      <c r="GM1015" s="241"/>
      <c r="GN1015" s="241"/>
      <c r="GO1015" s="241"/>
      <c r="GP1015" s="241"/>
      <c r="GQ1015" s="241"/>
      <c r="GR1015" s="241"/>
      <c r="GS1015" s="241"/>
      <c r="GT1015" s="241"/>
      <c r="GU1015" s="241"/>
      <c r="GV1015" s="241"/>
      <c r="GW1015" s="241"/>
      <c r="GX1015" s="241"/>
      <c r="GY1015" s="241"/>
      <c r="GZ1015" s="241"/>
      <c r="HA1015" s="241"/>
      <c r="HB1015" s="241"/>
      <c r="HC1015" s="241"/>
      <c r="HD1015" s="241"/>
      <c r="HE1015" s="241"/>
      <c r="HF1015" s="241"/>
    </row>
    <row r="1016" spans="5:214" s="240" customFormat="1" ht="15" customHeight="1">
      <c r="E1016" s="241"/>
      <c r="F1016" s="241"/>
      <c r="G1016" s="241"/>
      <c r="H1016" s="241"/>
      <c r="I1016" s="241"/>
      <c r="J1016" s="241"/>
      <c r="K1016" s="241"/>
      <c r="L1016" s="241"/>
      <c r="M1016" s="241"/>
      <c r="N1016" s="241"/>
      <c r="O1016" s="241"/>
      <c r="P1016" s="241"/>
      <c r="Q1016" s="241"/>
      <c r="R1016" s="241"/>
      <c r="S1016" s="241"/>
      <c r="T1016" s="241"/>
      <c r="U1016" s="241"/>
      <c r="V1016" s="241"/>
      <c r="W1016" s="241"/>
      <c r="X1016" s="241"/>
      <c r="Y1016" s="241"/>
      <c r="Z1016" s="241"/>
      <c r="AA1016" s="241"/>
      <c r="AB1016" s="241"/>
      <c r="AC1016" s="241"/>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c r="BH1016" s="241"/>
      <c r="BI1016" s="241"/>
      <c r="BJ1016" s="241"/>
      <c r="BK1016" s="241"/>
      <c r="BL1016" s="241"/>
      <c r="BM1016" s="241"/>
      <c r="BN1016" s="241"/>
      <c r="BO1016" s="241"/>
      <c r="BP1016" s="241"/>
      <c r="BQ1016" s="241"/>
      <c r="BR1016" s="241"/>
      <c r="BS1016" s="241"/>
      <c r="BT1016" s="241"/>
      <c r="BU1016" s="241"/>
      <c r="BV1016" s="241"/>
      <c r="BW1016" s="241"/>
      <c r="BX1016" s="241"/>
      <c r="BY1016" s="241"/>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c r="CS1016" s="241"/>
      <c r="CT1016" s="241"/>
      <c r="CU1016" s="241"/>
      <c r="CV1016" s="241"/>
      <c r="CW1016" s="241"/>
      <c r="CX1016" s="241"/>
      <c r="CY1016" s="241"/>
      <c r="CZ1016" s="241"/>
      <c r="DA1016" s="241"/>
      <c r="DB1016" s="241"/>
      <c r="DC1016" s="241"/>
      <c r="DD1016" s="241"/>
      <c r="DE1016" s="241"/>
      <c r="DF1016" s="241"/>
      <c r="DG1016" s="241"/>
      <c r="DH1016" s="241"/>
      <c r="DI1016" s="241"/>
      <c r="DJ1016" s="241"/>
      <c r="DK1016" s="241"/>
      <c r="DL1016" s="241"/>
      <c r="DM1016" s="241"/>
      <c r="DN1016" s="241"/>
      <c r="DO1016" s="241"/>
      <c r="DP1016" s="241"/>
      <c r="DQ1016" s="241"/>
      <c r="DR1016" s="241"/>
      <c r="DS1016" s="241"/>
      <c r="DT1016" s="241"/>
      <c r="DU1016" s="241"/>
      <c r="DV1016" s="241"/>
      <c r="DW1016" s="241"/>
      <c r="DX1016" s="241"/>
      <c r="DY1016" s="241"/>
      <c r="DZ1016" s="241"/>
      <c r="EA1016" s="241"/>
      <c r="EB1016" s="241"/>
      <c r="EC1016" s="241"/>
      <c r="ED1016" s="241"/>
      <c r="EE1016" s="241"/>
      <c r="EF1016" s="241"/>
      <c r="EG1016" s="241"/>
      <c r="EH1016" s="241"/>
      <c r="EI1016" s="241"/>
      <c r="EJ1016" s="241"/>
      <c r="EK1016" s="241"/>
      <c r="EL1016" s="241"/>
      <c r="EM1016" s="241"/>
      <c r="EN1016" s="241"/>
      <c r="EO1016" s="241"/>
      <c r="EP1016" s="241"/>
      <c r="EQ1016" s="241"/>
      <c r="ER1016" s="241"/>
      <c r="ES1016" s="241"/>
      <c r="ET1016" s="241"/>
      <c r="EU1016" s="241"/>
      <c r="EV1016" s="241"/>
      <c r="EW1016" s="241"/>
      <c r="EX1016" s="241"/>
      <c r="EY1016" s="241"/>
      <c r="EZ1016" s="241"/>
      <c r="FA1016" s="241"/>
      <c r="FB1016" s="241"/>
      <c r="FC1016" s="241"/>
      <c r="FD1016" s="241"/>
      <c r="FE1016" s="241"/>
      <c r="FF1016" s="241"/>
      <c r="FG1016" s="241"/>
      <c r="FH1016" s="241"/>
      <c r="FI1016" s="241"/>
      <c r="FJ1016" s="241"/>
      <c r="FK1016" s="241"/>
      <c r="FL1016" s="241"/>
      <c r="FM1016" s="241"/>
      <c r="FN1016" s="241"/>
      <c r="FO1016" s="241"/>
      <c r="FP1016" s="241"/>
      <c r="FQ1016" s="241"/>
      <c r="FR1016" s="241"/>
      <c r="FS1016" s="241"/>
      <c r="FT1016" s="241"/>
      <c r="FU1016" s="241"/>
      <c r="FV1016" s="241"/>
      <c r="FW1016" s="241"/>
      <c r="FX1016" s="241"/>
      <c r="FY1016" s="241"/>
      <c r="FZ1016" s="241"/>
      <c r="GA1016" s="241"/>
      <c r="GB1016" s="241"/>
      <c r="GC1016" s="241"/>
      <c r="GD1016" s="241"/>
      <c r="GE1016" s="241"/>
      <c r="GF1016" s="241"/>
      <c r="GG1016" s="241"/>
      <c r="GH1016" s="241"/>
      <c r="GI1016" s="241"/>
      <c r="GJ1016" s="241"/>
      <c r="GK1016" s="241"/>
      <c r="GL1016" s="241"/>
      <c r="GM1016" s="241"/>
      <c r="GN1016" s="241"/>
      <c r="GO1016" s="241"/>
      <c r="GP1016" s="241"/>
      <c r="GQ1016" s="241"/>
      <c r="GR1016" s="241"/>
      <c r="GS1016" s="241"/>
      <c r="GT1016" s="241"/>
      <c r="GU1016" s="241"/>
      <c r="GV1016" s="241"/>
      <c r="GW1016" s="241"/>
      <c r="GX1016" s="241"/>
      <c r="GY1016" s="241"/>
      <c r="GZ1016" s="241"/>
      <c r="HA1016" s="241"/>
      <c r="HB1016" s="241"/>
      <c r="HC1016" s="241"/>
      <c r="HD1016" s="241"/>
      <c r="HE1016" s="241"/>
      <c r="HF1016" s="241"/>
    </row>
    <row r="1017" spans="5:214" s="240" customFormat="1" ht="15" customHeight="1">
      <c r="E1017" s="241"/>
      <c r="F1017" s="241"/>
      <c r="G1017" s="241"/>
      <c r="H1017" s="241"/>
      <c r="I1017" s="241"/>
      <c r="J1017" s="241"/>
      <c r="K1017" s="241"/>
      <c r="L1017" s="241"/>
      <c r="M1017" s="241"/>
      <c r="N1017" s="241"/>
      <c r="O1017" s="241"/>
      <c r="P1017" s="241"/>
      <c r="Q1017" s="241"/>
      <c r="R1017" s="241"/>
      <c r="S1017" s="241"/>
      <c r="T1017" s="241"/>
      <c r="U1017" s="241"/>
      <c r="V1017" s="241"/>
      <c r="W1017" s="241"/>
      <c r="X1017" s="241"/>
      <c r="Y1017" s="241"/>
      <c r="Z1017" s="241"/>
      <c r="AA1017" s="241"/>
      <c r="AB1017" s="241"/>
      <c r="AC1017" s="241"/>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c r="BH1017" s="241"/>
      <c r="BI1017" s="241"/>
      <c r="BJ1017" s="241"/>
      <c r="BK1017" s="241"/>
      <c r="BL1017" s="241"/>
      <c r="BM1017" s="241"/>
      <c r="BN1017" s="241"/>
      <c r="BO1017" s="241"/>
      <c r="BP1017" s="241"/>
      <c r="BQ1017" s="241"/>
      <c r="BR1017" s="241"/>
      <c r="BS1017" s="241"/>
      <c r="BT1017" s="241"/>
      <c r="BU1017" s="241"/>
      <c r="BV1017" s="241"/>
      <c r="BW1017" s="241"/>
      <c r="BX1017" s="241"/>
      <c r="BY1017" s="241"/>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c r="CS1017" s="241"/>
      <c r="CT1017" s="241"/>
      <c r="CU1017" s="241"/>
      <c r="CV1017" s="241"/>
      <c r="CW1017" s="241"/>
      <c r="CX1017" s="241"/>
      <c r="CY1017" s="241"/>
      <c r="CZ1017" s="241"/>
      <c r="DA1017" s="241"/>
      <c r="DB1017" s="241"/>
      <c r="DC1017" s="241"/>
      <c r="DD1017" s="241"/>
      <c r="DE1017" s="241"/>
      <c r="DF1017" s="241"/>
      <c r="DG1017" s="241"/>
      <c r="DH1017" s="241"/>
      <c r="DI1017" s="241"/>
      <c r="DJ1017" s="241"/>
      <c r="DK1017" s="241"/>
      <c r="DL1017" s="241"/>
      <c r="DM1017" s="241"/>
      <c r="DN1017" s="241"/>
      <c r="DO1017" s="241"/>
      <c r="DP1017" s="241"/>
      <c r="DQ1017" s="241"/>
      <c r="DR1017" s="241"/>
      <c r="DS1017" s="241"/>
      <c r="DT1017" s="241"/>
      <c r="DU1017" s="241"/>
      <c r="DV1017" s="241"/>
      <c r="DW1017" s="241"/>
      <c r="DX1017" s="241"/>
      <c r="DY1017" s="241"/>
      <c r="DZ1017" s="241"/>
      <c r="EA1017" s="241"/>
      <c r="EB1017" s="241"/>
      <c r="EC1017" s="241"/>
      <c r="ED1017" s="241"/>
      <c r="EE1017" s="241"/>
      <c r="EF1017" s="241"/>
      <c r="EG1017" s="241"/>
      <c r="EH1017" s="241"/>
      <c r="EI1017" s="241"/>
      <c r="EJ1017" s="241"/>
      <c r="EK1017" s="241"/>
      <c r="EL1017" s="241"/>
      <c r="EM1017" s="241"/>
      <c r="EN1017" s="241"/>
      <c r="EO1017" s="241"/>
      <c r="EP1017" s="241"/>
      <c r="EQ1017" s="241"/>
      <c r="ER1017" s="241"/>
      <c r="ES1017" s="241"/>
      <c r="ET1017" s="241"/>
      <c r="EU1017" s="241"/>
      <c r="EV1017" s="241"/>
      <c r="EW1017" s="241"/>
      <c r="EX1017" s="241"/>
      <c r="EY1017" s="241"/>
      <c r="EZ1017" s="241"/>
      <c r="FA1017" s="241"/>
      <c r="FB1017" s="241"/>
      <c r="FC1017" s="241"/>
      <c r="FD1017" s="241"/>
      <c r="FE1017" s="241"/>
      <c r="FF1017" s="241"/>
      <c r="FG1017" s="241"/>
      <c r="FH1017" s="241"/>
      <c r="FI1017" s="241"/>
      <c r="FJ1017" s="241"/>
      <c r="FK1017" s="241"/>
      <c r="FL1017" s="241"/>
      <c r="FM1017" s="241"/>
      <c r="FN1017" s="241"/>
      <c r="FO1017" s="241"/>
      <c r="FP1017" s="241"/>
      <c r="FQ1017" s="241"/>
      <c r="FR1017" s="241"/>
      <c r="FS1017" s="241"/>
      <c r="FT1017" s="241"/>
      <c r="FU1017" s="241"/>
      <c r="FV1017" s="241"/>
      <c r="FW1017" s="241"/>
      <c r="FX1017" s="241"/>
      <c r="FY1017" s="241"/>
      <c r="FZ1017" s="241"/>
      <c r="GA1017" s="241"/>
      <c r="GB1017" s="241"/>
      <c r="GC1017" s="241"/>
      <c r="GD1017" s="241"/>
      <c r="GE1017" s="241"/>
      <c r="GF1017" s="241"/>
      <c r="GG1017" s="241"/>
      <c r="GH1017" s="241"/>
      <c r="GI1017" s="241"/>
      <c r="GJ1017" s="241"/>
      <c r="GK1017" s="241"/>
      <c r="GL1017" s="241"/>
      <c r="GM1017" s="241"/>
      <c r="GN1017" s="241"/>
      <c r="GO1017" s="241"/>
      <c r="GP1017" s="241"/>
      <c r="GQ1017" s="241"/>
      <c r="GR1017" s="241"/>
      <c r="GS1017" s="241"/>
      <c r="GT1017" s="241"/>
      <c r="GU1017" s="241"/>
      <c r="GV1017" s="241"/>
      <c r="GW1017" s="241"/>
      <c r="GX1017" s="241"/>
      <c r="GY1017" s="241"/>
      <c r="GZ1017" s="241"/>
      <c r="HA1017" s="241"/>
      <c r="HB1017" s="241"/>
      <c r="HC1017" s="241"/>
      <c r="HD1017" s="241"/>
      <c r="HE1017" s="241"/>
      <c r="HF1017" s="241"/>
    </row>
    <row r="1018" spans="5:214" s="240" customFormat="1" ht="15" customHeight="1">
      <c r="E1018" s="241"/>
      <c r="F1018" s="241"/>
      <c r="G1018" s="241"/>
      <c r="H1018" s="241"/>
      <c r="I1018" s="241"/>
      <c r="J1018" s="241"/>
      <c r="K1018" s="241"/>
      <c r="L1018" s="241"/>
      <c r="M1018" s="241"/>
      <c r="N1018" s="241"/>
      <c r="O1018" s="241"/>
      <c r="P1018" s="241"/>
      <c r="Q1018" s="241"/>
      <c r="R1018" s="241"/>
      <c r="S1018" s="241"/>
      <c r="T1018" s="241"/>
      <c r="U1018" s="241"/>
      <c r="V1018" s="241"/>
      <c r="W1018" s="241"/>
      <c r="X1018" s="241"/>
      <c r="Y1018" s="241"/>
      <c r="Z1018" s="241"/>
      <c r="AA1018" s="241"/>
      <c r="AB1018" s="241"/>
      <c r="AC1018" s="241"/>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c r="DV1018" s="241"/>
      <c r="DW1018" s="241"/>
      <c r="DX1018" s="241"/>
      <c r="DY1018" s="241"/>
      <c r="DZ1018" s="241"/>
      <c r="EA1018" s="241"/>
      <c r="EB1018" s="241"/>
      <c r="EC1018" s="241"/>
      <c r="ED1018" s="241"/>
      <c r="EE1018" s="241"/>
      <c r="EF1018" s="241"/>
      <c r="EG1018" s="241"/>
      <c r="EH1018" s="241"/>
      <c r="EI1018" s="241"/>
      <c r="EJ1018" s="241"/>
      <c r="EK1018" s="241"/>
      <c r="EL1018" s="241"/>
      <c r="EM1018" s="241"/>
      <c r="EN1018" s="241"/>
      <c r="EO1018" s="241"/>
      <c r="EP1018" s="241"/>
      <c r="EQ1018" s="241"/>
      <c r="ER1018" s="241"/>
      <c r="ES1018" s="241"/>
      <c r="ET1018" s="241"/>
      <c r="EU1018" s="241"/>
      <c r="EV1018" s="241"/>
      <c r="EW1018" s="241"/>
      <c r="EX1018" s="241"/>
      <c r="EY1018" s="241"/>
      <c r="EZ1018" s="241"/>
      <c r="FA1018" s="241"/>
      <c r="FB1018" s="241"/>
      <c r="FC1018" s="241"/>
      <c r="FD1018" s="241"/>
      <c r="FE1018" s="241"/>
      <c r="FF1018" s="241"/>
      <c r="FG1018" s="241"/>
      <c r="FH1018" s="241"/>
      <c r="FI1018" s="241"/>
      <c r="FJ1018" s="241"/>
      <c r="FK1018" s="241"/>
      <c r="FL1018" s="241"/>
      <c r="FM1018" s="241"/>
      <c r="FN1018" s="241"/>
      <c r="FO1018" s="241"/>
      <c r="FP1018" s="241"/>
      <c r="FQ1018" s="241"/>
      <c r="FR1018" s="241"/>
      <c r="FS1018" s="241"/>
      <c r="FT1018" s="241"/>
      <c r="FU1018" s="241"/>
      <c r="FV1018" s="241"/>
      <c r="FW1018" s="241"/>
      <c r="FX1018" s="241"/>
      <c r="FY1018" s="241"/>
      <c r="FZ1018" s="241"/>
      <c r="GA1018" s="241"/>
      <c r="GB1018" s="241"/>
      <c r="GC1018" s="241"/>
      <c r="GD1018" s="241"/>
      <c r="GE1018" s="241"/>
      <c r="GF1018" s="241"/>
      <c r="GG1018" s="241"/>
      <c r="GH1018" s="241"/>
      <c r="GI1018" s="241"/>
      <c r="GJ1018" s="241"/>
      <c r="GK1018" s="241"/>
      <c r="GL1018" s="241"/>
      <c r="GM1018" s="241"/>
      <c r="GN1018" s="241"/>
      <c r="GO1018" s="241"/>
      <c r="GP1018" s="241"/>
      <c r="GQ1018" s="241"/>
      <c r="GR1018" s="241"/>
      <c r="GS1018" s="241"/>
      <c r="GT1018" s="241"/>
      <c r="GU1018" s="241"/>
      <c r="GV1018" s="241"/>
      <c r="GW1018" s="241"/>
      <c r="GX1018" s="241"/>
      <c r="GY1018" s="241"/>
      <c r="GZ1018" s="241"/>
      <c r="HA1018" s="241"/>
      <c r="HB1018" s="241"/>
      <c r="HC1018" s="241"/>
      <c r="HD1018" s="241"/>
      <c r="HE1018" s="241"/>
      <c r="HF1018" s="241"/>
    </row>
    <row r="1019" spans="5:214" s="240" customFormat="1" ht="15" customHeight="1">
      <c r="E1019" s="241"/>
      <c r="F1019" s="241"/>
      <c r="G1019" s="241"/>
      <c r="H1019" s="241"/>
      <c r="I1019" s="241"/>
      <c r="J1019" s="241"/>
      <c r="K1019" s="241"/>
      <c r="L1019" s="241"/>
      <c r="M1019" s="241"/>
      <c r="N1019" s="241"/>
      <c r="O1019" s="241"/>
      <c r="P1019" s="241"/>
      <c r="Q1019" s="241"/>
      <c r="R1019" s="241"/>
      <c r="S1019" s="241"/>
      <c r="T1019" s="241"/>
      <c r="U1019" s="241"/>
      <c r="V1019" s="241"/>
      <c r="W1019" s="241"/>
      <c r="X1019" s="241"/>
      <c r="Y1019" s="241"/>
      <c r="Z1019" s="241"/>
      <c r="AA1019" s="241"/>
      <c r="AB1019" s="241"/>
      <c r="AC1019" s="241"/>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c r="BH1019" s="241"/>
      <c r="BI1019" s="241"/>
      <c r="BJ1019" s="241"/>
      <c r="BK1019" s="241"/>
      <c r="BL1019" s="241"/>
      <c r="BM1019" s="241"/>
      <c r="BN1019" s="241"/>
      <c r="BO1019" s="241"/>
      <c r="BP1019" s="241"/>
      <c r="BQ1019" s="241"/>
      <c r="BR1019" s="241"/>
      <c r="BS1019" s="241"/>
      <c r="BT1019" s="241"/>
      <c r="BU1019" s="241"/>
      <c r="BV1019" s="241"/>
      <c r="BW1019" s="241"/>
      <c r="BX1019" s="241"/>
      <c r="BY1019" s="241"/>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c r="CS1019" s="241"/>
      <c r="CT1019" s="241"/>
      <c r="CU1019" s="241"/>
      <c r="CV1019" s="241"/>
      <c r="CW1019" s="241"/>
      <c r="CX1019" s="241"/>
      <c r="CY1019" s="241"/>
      <c r="CZ1019" s="241"/>
      <c r="DA1019" s="241"/>
      <c r="DB1019" s="241"/>
      <c r="DC1019" s="241"/>
      <c r="DD1019" s="241"/>
      <c r="DE1019" s="241"/>
      <c r="DF1019" s="241"/>
      <c r="DG1019" s="241"/>
      <c r="DH1019" s="241"/>
      <c r="DI1019" s="241"/>
      <c r="DJ1019" s="241"/>
      <c r="DK1019" s="241"/>
      <c r="DL1019" s="241"/>
      <c r="DM1019" s="241"/>
      <c r="DN1019" s="241"/>
      <c r="DO1019" s="241"/>
      <c r="DP1019" s="241"/>
      <c r="DQ1019" s="241"/>
      <c r="DR1019" s="241"/>
      <c r="DS1019" s="241"/>
      <c r="DT1019" s="241"/>
      <c r="DU1019" s="241"/>
      <c r="DV1019" s="241"/>
      <c r="DW1019" s="241"/>
      <c r="DX1019" s="241"/>
      <c r="DY1019" s="241"/>
      <c r="DZ1019" s="241"/>
      <c r="EA1019" s="241"/>
      <c r="EB1019" s="241"/>
      <c r="EC1019" s="241"/>
      <c r="ED1019" s="241"/>
      <c r="EE1019" s="241"/>
      <c r="EF1019" s="241"/>
      <c r="EG1019" s="241"/>
      <c r="EH1019" s="241"/>
      <c r="EI1019" s="241"/>
      <c r="EJ1019" s="241"/>
      <c r="EK1019" s="241"/>
      <c r="EL1019" s="241"/>
      <c r="EM1019" s="241"/>
      <c r="EN1019" s="241"/>
      <c r="EO1019" s="241"/>
      <c r="EP1019" s="241"/>
      <c r="EQ1019" s="241"/>
      <c r="ER1019" s="241"/>
      <c r="ES1019" s="241"/>
      <c r="ET1019" s="241"/>
      <c r="EU1019" s="241"/>
      <c r="EV1019" s="241"/>
      <c r="EW1019" s="241"/>
      <c r="EX1019" s="241"/>
      <c r="EY1019" s="241"/>
      <c r="EZ1019" s="241"/>
      <c r="FA1019" s="241"/>
      <c r="FB1019" s="241"/>
      <c r="FC1019" s="241"/>
      <c r="FD1019" s="241"/>
      <c r="FE1019" s="241"/>
      <c r="FF1019" s="241"/>
      <c r="FG1019" s="241"/>
      <c r="FH1019" s="241"/>
      <c r="FI1019" s="241"/>
      <c r="FJ1019" s="241"/>
      <c r="FK1019" s="241"/>
      <c r="FL1019" s="241"/>
      <c r="FM1019" s="241"/>
      <c r="FN1019" s="241"/>
      <c r="FO1019" s="241"/>
      <c r="FP1019" s="241"/>
      <c r="FQ1019" s="241"/>
      <c r="FR1019" s="241"/>
      <c r="FS1019" s="241"/>
      <c r="FT1019" s="241"/>
      <c r="FU1019" s="241"/>
      <c r="FV1019" s="241"/>
      <c r="FW1019" s="241"/>
      <c r="FX1019" s="241"/>
      <c r="FY1019" s="241"/>
      <c r="FZ1019" s="241"/>
      <c r="GA1019" s="241"/>
      <c r="GB1019" s="241"/>
      <c r="GC1019" s="241"/>
      <c r="GD1019" s="241"/>
      <c r="GE1019" s="241"/>
      <c r="GF1019" s="241"/>
      <c r="GG1019" s="241"/>
      <c r="GH1019" s="241"/>
      <c r="GI1019" s="241"/>
      <c r="GJ1019" s="241"/>
      <c r="GK1019" s="241"/>
      <c r="GL1019" s="241"/>
      <c r="GM1019" s="241"/>
      <c r="GN1019" s="241"/>
      <c r="GO1019" s="241"/>
      <c r="GP1019" s="241"/>
      <c r="GQ1019" s="241"/>
      <c r="GR1019" s="241"/>
      <c r="GS1019" s="241"/>
      <c r="GT1019" s="241"/>
      <c r="GU1019" s="241"/>
      <c r="GV1019" s="241"/>
      <c r="GW1019" s="241"/>
      <c r="GX1019" s="241"/>
      <c r="GY1019" s="241"/>
      <c r="GZ1019" s="241"/>
      <c r="HA1019" s="241"/>
      <c r="HB1019" s="241"/>
      <c r="HC1019" s="241"/>
      <c r="HD1019" s="241"/>
      <c r="HE1019" s="241"/>
      <c r="HF1019" s="241"/>
    </row>
    <row r="1020" spans="5:214" s="240" customFormat="1" ht="15" customHeight="1">
      <c r="E1020" s="241"/>
      <c r="F1020" s="241"/>
      <c r="G1020" s="241"/>
      <c r="H1020" s="241"/>
      <c r="I1020" s="241"/>
      <c r="J1020" s="241"/>
      <c r="K1020" s="241"/>
      <c r="L1020" s="241"/>
      <c r="M1020" s="241"/>
      <c r="N1020" s="241"/>
      <c r="O1020" s="241"/>
      <c r="P1020" s="241"/>
      <c r="Q1020" s="241"/>
      <c r="R1020" s="241"/>
      <c r="S1020" s="241"/>
      <c r="T1020" s="241"/>
      <c r="U1020" s="241"/>
      <c r="V1020" s="241"/>
      <c r="W1020" s="241"/>
      <c r="X1020" s="241"/>
      <c r="Y1020" s="241"/>
      <c r="Z1020" s="241"/>
      <c r="AA1020" s="241"/>
      <c r="AB1020" s="241"/>
      <c r="AC1020" s="241"/>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c r="BH1020" s="241"/>
      <c r="BI1020" s="241"/>
      <c r="BJ1020" s="241"/>
      <c r="BK1020" s="241"/>
      <c r="BL1020" s="241"/>
      <c r="BM1020" s="241"/>
      <c r="BN1020" s="241"/>
      <c r="BO1020" s="241"/>
      <c r="BP1020" s="241"/>
      <c r="BQ1020" s="241"/>
      <c r="BR1020" s="241"/>
      <c r="BS1020" s="241"/>
      <c r="BT1020" s="241"/>
      <c r="BU1020" s="241"/>
      <c r="BV1020" s="241"/>
      <c r="BW1020" s="241"/>
      <c r="BX1020" s="241"/>
      <c r="BY1020" s="241"/>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c r="CS1020" s="241"/>
      <c r="CT1020" s="241"/>
      <c r="CU1020" s="241"/>
      <c r="CV1020" s="241"/>
      <c r="CW1020" s="241"/>
      <c r="CX1020" s="241"/>
      <c r="CY1020" s="241"/>
      <c r="CZ1020" s="241"/>
      <c r="DA1020" s="241"/>
      <c r="DB1020" s="241"/>
      <c r="DC1020" s="241"/>
      <c r="DD1020" s="241"/>
      <c r="DE1020" s="241"/>
      <c r="DF1020" s="241"/>
      <c r="DG1020" s="241"/>
      <c r="DH1020" s="241"/>
      <c r="DI1020" s="241"/>
      <c r="DJ1020" s="241"/>
      <c r="DK1020" s="241"/>
      <c r="DL1020" s="241"/>
      <c r="DM1020" s="241"/>
      <c r="DN1020" s="241"/>
      <c r="DO1020" s="241"/>
      <c r="DP1020" s="241"/>
      <c r="DQ1020" s="241"/>
      <c r="DR1020" s="241"/>
      <c r="DS1020" s="241"/>
      <c r="DT1020" s="241"/>
      <c r="DU1020" s="241"/>
      <c r="DV1020" s="241"/>
      <c r="DW1020" s="241"/>
      <c r="DX1020" s="241"/>
      <c r="DY1020" s="241"/>
      <c r="DZ1020" s="241"/>
      <c r="EA1020" s="241"/>
      <c r="EB1020" s="241"/>
      <c r="EC1020" s="241"/>
      <c r="ED1020" s="241"/>
      <c r="EE1020" s="241"/>
      <c r="EF1020" s="241"/>
      <c r="EG1020" s="241"/>
      <c r="EH1020" s="241"/>
      <c r="EI1020" s="241"/>
      <c r="EJ1020" s="241"/>
      <c r="EK1020" s="241"/>
      <c r="EL1020" s="241"/>
      <c r="EM1020" s="241"/>
      <c r="EN1020" s="241"/>
      <c r="EO1020" s="241"/>
      <c r="EP1020" s="241"/>
      <c r="EQ1020" s="241"/>
      <c r="ER1020" s="241"/>
      <c r="ES1020" s="241"/>
      <c r="ET1020" s="241"/>
      <c r="EU1020" s="241"/>
      <c r="EV1020" s="241"/>
      <c r="EW1020" s="241"/>
      <c r="EX1020" s="241"/>
      <c r="EY1020" s="241"/>
      <c r="EZ1020" s="241"/>
      <c r="FA1020" s="241"/>
      <c r="FB1020" s="241"/>
      <c r="FC1020" s="241"/>
      <c r="FD1020" s="241"/>
      <c r="FE1020" s="241"/>
      <c r="FF1020" s="241"/>
      <c r="FG1020" s="241"/>
      <c r="FH1020" s="241"/>
      <c r="FI1020" s="241"/>
      <c r="FJ1020" s="241"/>
      <c r="FK1020" s="241"/>
      <c r="FL1020" s="241"/>
      <c r="FM1020" s="241"/>
      <c r="FN1020" s="241"/>
      <c r="FO1020" s="241"/>
      <c r="FP1020" s="241"/>
      <c r="FQ1020" s="241"/>
      <c r="FR1020" s="241"/>
      <c r="FS1020" s="241"/>
      <c r="FT1020" s="241"/>
      <c r="FU1020" s="241"/>
      <c r="FV1020" s="241"/>
      <c r="FW1020" s="241"/>
      <c r="FX1020" s="241"/>
      <c r="FY1020" s="241"/>
      <c r="FZ1020" s="241"/>
      <c r="GA1020" s="241"/>
      <c r="GB1020" s="241"/>
      <c r="GC1020" s="241"/>
      <c r="GD1020" s="241"/>
      <c r="GE1020" s="241"/>
      <c r="GF1020" s="241"/>
      <c r="GG1020" s="241"/>
      <c r="GH1020" s="241"/>
      <c r="GI1020" s="241"/>
      <c r="GJ1020" s="241"/>
      <c r="GK1020" s="241"/>
      <c r="GL1020" s="241"/>
      <c r="GM1020" s="241"/>
      <c r="GN1020" s="241"/>
      <c r="GO1020" s="241"/>
      <c r="GP1020" s="241"/>
      <c r="GQ1020" s="241"/>
      <c r="GR1020" s="241"/>
      <c r="GS1020" s="241"/>
      <c r="GT1020" s="241"/>
      <c r="GU1020" s="241"/>
      <c r="GV1020" s="241"/>
      <c r="GW1020" s="241"/>
      <c r="GX1020" s="241"/>
      <c r="GY1020" s="241"/>
      <c r="GZ1020" s="241"/>
      <c r="HA1020" s="241"/>
      <c r="HB1020" s="241"/>
      <c r="HC1020" s="241"/>
      <c r="HD1020" s="241"/>
      <c r="HE1020" s="241"/>
      <c r="HF1020" s="241"/>
    </row>
    <row r="1021" spans="5:214" s="240" customFormat="1" ht="15" customHeight="1">
      <c r="E1021" s="241"/>
      <c r="F1021" s="241"/>
      <c r="G1021" s="241"/>
      <c r="H1021" s="241"/>
      <c r="I1021" s="241"/>
      <c r="J1021" s="241"/>
      <c r="K1021" s="241"/>
      <c r="L1021" s="241"/>
      <c r="M1021" s="241"/>
      <c r="N1021" s="241"/>
      <c r="O1021" s="241"/>
      <c r="P1021" s="241"/>
      <c r="Q1021" s="241"/>
      <c r="R1021" s="241"/>
      <c r="S1021" s="241"/>
      <c r="T1021" s="241"/>
      <c r="U1021" s="241"/>
      <c r="V1021" s="241"/>
      <c r="W1021" s="241"/>
      <c r="X1021" s="241"/>
      <c r="Y1021" s="241"/>
      <c r="Z1021" s="241"/>
      <c r="AA1021" s="241"/>
      <c r="AB1021" s="241"/>
      <c r="AC1021" s="241"/>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c r="DV1021" s="241"/>
      <c r="DW1021" s="241"/>
      <c r="DX1021" s="241"/>
      <c r="DY1021" s="241"/>
      <c r="DZ1021" s="241"/>
      <c r="EA1021" s="241"/>
      <c r="EB1021" s="241"/>
      <c r="EC1021" s="241"/>
      <c r="ED1021" s="241"/>
      <c r="EE1021" s="241"/>
      <c r="EF1021" s="241"/>
      <c r="EG1021" s="241"/>
      <c r="EH1021" s="241"/>
      <c r="EI1021" s="241"/>
      <c r="EJ1021" s="241"/>
      <c r="EK1021" s="241"/>
      <c r="EL1021" s="241"/>
      <c r="EM1021" s="241"/>
      <c r="EN1021" s="241"/>
      <c r="EO1021" s="241"/>
      <c r="EP1021" s="241"/>
      <c r="EQ1021" s="241"/>
      <c r="ER1021" s="241"/>
      <c r="ES1021" s="241"/>
      <c r="ET1021" s="241"/>
      <c r="EU1021" s="241"/>
      <c r="EV1021" s="241"/>
      <c r="EW1021" s="241"/>
      <c r="EX1021" s="241"/>
      <c r="EY1021" s="241"/>
      <c r="EZ1021" s="241"/>
      <c r="FA1021" s="241"/>
      <c r="FB1021" s="241"/>
      <c r="FC1021" s="241"/>
      <c r="FD1021" s="241"/>
      <c r="FE1021" s="241"/>
      <c r="FF1021" s="241"/>
      <c r="FG1021" s="241"/>
      <c r="FH1021" s="241"/>
      <c r="FI1021" s="241"/>
      <c r="FJ1021" s="241"/>
      <c r="FK1021" s="241"/>
      <c r="FL1021" s="241"/>
      <c r="FM1021" s="241"/>
      <c r="FN1021" s="241"/>
      <c r="FO1021" s="241"/>
      <c r="FP1021" s="241"/>
      <c r="FQ1021" s="241"/>
      <c r="FR1021" s="241"/>
      <c r="FS1021" s="241"/>
      <c r="FT1021" s="241"/>
      <c r="FU1021" s="241"/>
      <c r="FV1021" s="241"/>
      <c r="FW1021" s="241"/>
      <c r="FX1021" s="241"/>
      <c r="FY1021" s="241"/>
      <c r="FZ1021" s="241"/>
      <c r="GA1021" s="241"/>
      <c r="GB1021" s="241"/>
      <c r="GC1021" s="241"/>
      <c r="GD1021" s="241"/>
      <c r="GE1021" s="241"/>
      <c r="GF1021" s="241"/>
      <c r="GG1021" s="241"/>
      <c r="GH1021" s="241"/>
      <c r="GI1021" s="241"/>
      <c r="GJ1021" s="241"/>
      <c r="GK1021" s="241"/>
      <c r="GL1021" s="241"/>
      <c r="GM1021" s="241"/>
      <c r="GN1021" s="241"/>
      <c r="GO1021" s="241"/>
      <c r="GP1021" s="241"/>
      <c r="GQ1021" s="241"/>
      <c r="GR1021" s="241"/>
      <c r="GS1021" s="241"/>
      <c r="GT1021" s="241"/>
      <c r="GU1021" s="241"/>
      <c r="GV1021" s="241"/>
      <c r="GW1021" s="241"/>
      <c r="GX1021" s="241"/>
      <c r="GY1021" s="241"/>
      <c r="GZ1021" s="241"/>
      <c r="HA1021" s="241"/>
      <c r="HB1021" s="241"/>
      <c r="HC1021" s="241"/>
      <c r="HD1021" s="241"/>
      <c r="HE1021" s="241"/>
      <c r="HF1021" s="241"/>
    </row>
    <row r="1022" spans="5:214" s="240" customFormat="1" ht="15" customHeight="1">
      <c r="E1022" s="241"/>
      <c r="F1022" s="241"/>
      <c r="G1022" s="241"/>
      <c r="H1022" s="241"/>
      <c r="I1022" s="241"/>
      <c r="J1022" s="241"/>
      <c r="K1022" s="241"/>
      <c r="L1022" s="241"/>
      <c r="M1022" s="241"/>
      <c r="N1022" s="241"/>
      <c r="O1022" s="241"/>
      <c r="P1022" s="241"/>
      <c r="Q1022" s="241"/>
      <c r="R1022" s="241"/>
      <c r="S1022" s="241"/>
      <c r="T1022" s="241"/>
      <c r="U1022" s="241"/>
      <c r="V1022" s="241"/>
      <c r="W1022" s="241"/>
      <c r="X1022" s="241"/>
      <c r="Y1022" s="241"/>
      <c r="Z1022" s="241"/>
      <c r="AA1022" s="241"/>
      <c r="AB1022" s="241"/>
      <c r="AC1022" s="241"/>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c r="BH1022" s="241"/>
      <c r="BI1022" s="241"/>
      <c r="BJ1022" s="241"/>
      <c r="BK1022" s="241"/>
      <c r="BL1022" s="241"/>
      <c r="BM1022" s="241"/>
      <c r="BN1022" s="241"/>
      <c r="BO1022" s="241"/>
      <c r="BP1022" s="241"/>
      <c r="BQ1022" s="241"/>
      <c r="BR1022" s="241"/>
      <c r="BS1022" s="241"/>
      <c r="BT1022" s="241"/>
      <c r="BU1022" s="241"/>
      <c r="BV1022" s="241"/>
      <c r="BW1022" s="241"/>
      <c r="BX1022" s="241"/>
      <c r="BY1022" s="241"/>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c r="CS1022" s="241"/>
      <c r="CT1022" s="241"/>
      <c r="CU1022" s="241"/>
      <c r="CV1022" s="241"/>
      <c r="CW1022" s="241"/>
      <c r="CX1022" s="241"/>
      <c r="CY1022" s="241"/>
      <c r="CZ1022" s="241"/>
      <c r="DA1022" s="241"/>
      <c r="DB1022" s="241"/>
      <c r="DC1022" s="241"/>
      <c r="DD1022" s="241"/>
      <c r="DE1022" s="241"/>
      <c r="DF1022" s="241"/>
      <c r="DG1022" s="241"/>
      <c r="DH1022" s="241"/>
      <c r="DI1022" s="241"/>
      <c r="DJ1022" s="241"/>
      <c r="DK1022" s="241"/>
      <c r="DL1022" s="241"/>
      <c r="DM1022" s="241"/>
      <c r="DN1022" s="241"/>
      <c r="DO1022" s="241"/>
      <c r="DP1022" s="241"/>
      <c r="DQ1022" s="241"/>
      <c r="DR1022" s="241"/>
      <c r="DS1022" s="241"/>
      <c r="DT1022" s="241"/>
      <c r="DU1022" s="241"/>
      <c r="DV1022" s="241"/>
      <c r="DW1022" s="241"/>
      <c r="DX1022" s="241"/>
      <c r="DY1022" s="241"/>
      <c r="DZ1022" s="241"/>
      <c r="EA1022" s="241"/>
      <c r="EB1022" s="241"/>
      <c r="EC1022" s="241"/>
      <c r="ED1022" s="241"/>
      <c r="EE1022" s="241"/>
      <c r="EF1022" s="241"/>
      <c r="EG1022" s="241"/>
      <c r="EH1022" s="241"/>
      <c r="EI1022" s="241"/>
      <c r="EJ1022" s="241"/>
      <c r="EK1022" s="241"/>
      <c r="EL1022" s="241"/>
      <c r="EM1022" s="241"/>
      <c r="EN1022" s="241"/>
      <c r="EO1022" s="241"/>
      <c r="EP1022" s="241"/>
      <c r="EQ1022" s="241"/>
      <c r="ER1022" s="241"/>
      <c r="ES1022" s="241"/>
      <c r="ET1022" s="241"/>
      <c r="EU1022" s="241"/>
      <c r="EV1022" s="241"/>
      <c r="EW1022" s="241"/>
      <c r="EX1022" s="241"/>
      <c r="EY1022" s="241"/>
      <c r="EZ1022" s="241"/>
      <c r="FA1022" s="241"/>
      <c r="FB1022" s="241"/>
      <c r="FC1022" s="241"/>
      <c r="FD1022" s="241"/>
      <c r="FE1022" s="241"/>
      <c r="FF1022" s="241"/>
      <c r="FG1022" s="241"/>
      <c r="FH1022" s="241"/>
      <c r="FI1022" s="241"/>
      <c r="FJ1022" s="241"/>
      <c r="FK1022" s="241"/>
      <c r="FL1022" s="241"/>
      <c r="FM1022" s="241"/>
      <c r="FN1022" s="241"/>
      <c r="FO1022" s="241"/>
      <c r="FP1022" s="241"/>
      <c r="FQ1022" s="241"/>
      <c r="FR1022" s="241"/>
      <c r="FS1022" s="241"/>
      <c r="FT1022" s="241"/>
      <c r="FU1022" s="241"/>
      <c r="FV1022" s="241"/>
      <c r="FW1022" s="241"/>
      <c r="FX1022" s="241"/>
      <c r="FY1022" s="241"/>
      <c r="FZ1022" s="241"/>
      <c r="GA1022" s="241"/>
      <c r="GB1022" s="241"/>
      <c r="GC1022" s="241"/>
      <c r="GD1022" s="241"/>
      <c r="GE1022" s="241"/>
      <c r="GF1022" s="241"/>
      <c r="GG1022" s="241"/>
      <c r="GH1022" s="241"/>
      <c r="GI1022" s="241"/>
      <c r="GJ1022" s="241"/>
      <c r="GK1022" s="241"/>
      <c r="GL1022" s="241"/>
      <c r="GM1022" s="241"/>
      <c r="GN1022" s="241"/>
      <c r="GO1022" s="241"/>
      <c r="GP1022" s="241"/>
      <c r="GQ1022" s="241"/>
      <c r="GR1022" s="241"/>
      <c r="GS1022" s="241"/>
      <c r="GT1022" s="241"/>
      <c r="GU1022" s="241"/>
      <c r="GV1022" s="241"/>
      <c r="GW1022" s="241"/>
      <c r="GX1022" s="241"/>
      <c r="GY1022" s="241"/>
      <c r="GZ1022" s="241"/>
      <c r="HA1022" s="241"/>
      <c r="HB1022" s="241"/>
      <c r="HC1022" s="241"/>
      <c r="HD1022" s="241"/>
      <c r="HE1022" s="241"/>
      <c r="HF1022" s="241"/>
    </row>
    <row r="1023" spans="5:214" s="240" customFormat="1" ht="15" customHeight="1">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41"/>
      <c r="AB1023" s="241"/>
      <c r="AC1023" s="241"/>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c r="BH1023" s="241"/>
      <c r="BI1023" s="241"/>
      <c r="BJ1023" s="241"/>
      <c r="BK1023" s="241"/>
      <c r="BL1023" s="241"/>
      <c r="BM1023" s="241"/>
      <c r="BN1023" s="241"/>
      <c r="BO1023" s="241"/>
      <c r="BP1023" s="241"/>
      <c r="BQ1023" s="241"/>
      <c r="BR1023" s="241"/>
      <c r="BS1023" s="241"/>
      <c r="BT1023" s="241"/>
      <c r="BU1023" s="241"/>
      <c r="BV1023" s="241"/>
      <c r="BW1023" s="241"/>
      <c r="BX1023" s="241"/>
      <c r="BY1023" s="241"/>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c r="CS1023" s="241"/>
      <c r="CT1023" s="241"/>
      <c r="CU1023" s="241"/>
      <c r="CV1023" s="241"/>
      <c r="CW1023" s="241"/>
      <c r="CX1023" s="241"/>
      <c r="CY1023" s="241"/>
      <c r="CZ1023" s="241"/>
      <c r="DA1023" s="241"/>
      <c r="DB1023" s="241"/>
      <c r="DC1023" s="241"/>
      <c r="DD1023" s="241"/>
      <c r="DE1023" s="241"/>
      <c r="DF1023" s="241"/>
      <c r="DG1023" s="241"/>
      <c r="DH1023" s="241"/>
      <c r="DI1023" s="241"/>
      <c r="DJ1023" s="241"/>
      <c r="DK1023" s="241"/>
      <c r="DL1023" s="241"/>
      <c r="DM1023" s="241"/>
      <c r="DN1023" s="241"/>
      <c r="DO1023" s="241"/>
      <c r="DP1023" s="241"/>
      <c r="DQ1023" s="241"/>
      <c r="DR1023" s="241"/>
      <c r="DS1023" s="241"/>
      <c r="DT1023" s="241"/>
      <c r="DU1023" s="241"/>
      <c r="DV1023" s="241"/>
      <c r="DW1023" s="241"/>
      <c r="DX1023" s="241"/>
      <c r="DY1023" s="241"/>
      <c r="DZ1023" s="241"/>
      <c r="EA1023" s="241"/>
      <c r="EB1023" s="241"/>
      <c r="EC1023" s="241"/>
      <c r="ED1023" s="241"/>
      <c r="EE1023" s="241"/>
      <c r="EF1023" s="241"/>
      <c r="EG1023" s="241"/>
      <c r="EH1023" s="241"/>
      <c r="EI1023" s="241"/>
      <c r="EJ1023" s="241"/>
      <c r="EK1023" s="241"/>
      <c r="EL1023" s="241"/>
      <c r="EM1023" s="241"/>
      <c r="EN1023" s="241"/>
      <c r="EO1023" s="241"/>
      <c r="EP1023" s="241"/>
      <c r="EQ1023" s="241"/>
      <c r="ER1023" s="241"/>
      <c r="ES1023" s="241"/>
      <c r="ET1023" s="241"/>
      <c r="EU1023" s="241"/>
      <c r="EV1023" s="241"/>
      <c r="EW1023" s="241"/>
      <c r="EX1023" s="241"/>
      <c r="EY1023" s="241"/>
      <c r="EZ1023" s="241"/>
      <c r="FA1023" s="241"/>
      <c r="FB1023" s="241"/>
      <c r="FC1023" s="241"/>
      <c r="FD1023" s="241"/>
      <c r="FE1023" s="241"/>
      <c r="FF1023" s="241"/>
      <c r="FG1023" s="241"/>
      <c r="FH1023" s="241"/>
      <c r="FI1023" s="241"/>
      <c r="FJ1023" s="241"/>
      <c r="FK1023" s="241"/>
      <c r="FL1023" s="241"/>
      <c r="FM1023" s="241"/>
      <c r="FN1023" s="241"/>
      <c r="FO1023" s="241"/>
      <c r="FP1023" s="241"/>
      <c r="FQ1023" s="241"/>
      <c r="FR1023" s="241"/>
      <c r="FS1023" s="241"/>
      <c r="FT1023" s="241"/>
      <c r="FU1023" s="241"/>
      <c r="FV1023" s="241"/>
      <c r="FW1023" s="241"/>
      <c r="FX1023" s="241"/>
      <c r="FY1023" s="241"/>
      <c r="FZ1023" s="241"/>
      <c r="GA1023" s="241"/>
      <c r="GB1023" s="241"/>
      <c r="GC1023" s="241"/>
      <c r="GD1023" s="241"/>
      <c r="GE1023" s="241"/>
      <c r="GF1023" s="241"/>
      <c r="GG1023" s="241"/>
      <c r="GH1023" s="241"/>
      <c r="GI1023" s="241"/>
      <c r="GJ1023" s="241"/>
      <c r="GK1023" s="241"/>
      <c r="GL1023" s="241"/>
      <c r="GM1023" s="241"/>
      <c r="GN1023" s="241"/>
      <c r="GO1023" s="241"/>
      <c r="GP1023" s="241"/>
      <c r="GQ1023" s="241"/>
      <c r="GR1023" s="241"/>
      <c r="GS1023" s="241"/>
      <c r="GT1023" s="241"/>
      <c r="GU1023" s="241"/>
      <c r="GV1023" s="241"/>
      <c r="GW1023" s="241"/>
      <c r="GX1023" s="241"/>
      <c r="GY1023" s="241"/>
      <c r="GZ1023" s="241"/>
      <c r="HA1023" s="241"/>
      <c r="HB1023" s="241"/>
      <c r="HC1023" s="241"/>
      <c r="HD1023" s="241"/>
      <c r="HE1023" s="241"/>
      <c r="HF1023" s="241"/>
    </row>
    <row r="1024" spans="5:214" s="240" customFormat="1" ht="15" customHeight="1">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41"/>
      <c r="AB1024" s="241"/>
      <c r="AC1024" s="241"/>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c r="DV1024" s="241"/>
      <c r="DW1024" s="241"/>
      <c r="DX1024" s="241"/>
      <c r="DY1024" s="241"/>
      <c r="DZ1024" s="241"/>
      <c r="EA1024" s="241"/>
      <c r="EB1024" s="241"/>
      <c r="EC1024" s="241"/>
      <c r="ED1024" s="241"/>
      <c r="EE1024" s="241"/>
      <c r="EF1024" s="241"/>
      <c r="EG1024" s="241"/>
      <c r="EH1024" s="241"/>
      <c r="EI1024" s="241"/>
      <c r="EJ1024" s="241"/>
      <c r="EK1024" s="241"/>
      <c r="EL1024" s="241"/>
      <c r="EM1024" s="241"/>
      <c r="EN1024" s="241"/>
      <c r="EO1024" s="241"/>
      <c r="EP1024" s="241"/>
      <c r="EQ1024" s="241"/>
      <c r="ER1024" s="241"/>
      <c r="ES1024" s="241"/>
      <c r="ET1024" s="241"/>
      <c r="EU1024" s="241"/>
      <c r="EV1024" s="241"/>
      <c r="EW1024" s="241"/>
      <c r="EX1024" s="241"/>
      <c r="EY1024" s="241"/>
      <c r="EZ1024" s="241"/>
      <c r="FA1024" s="241"/>
      <c r="FB1024" s="241"/>
      <c r="FC1024" s="241"/>
      <c r="FD1024" s="241"/>
      <c r="FE1024" s="241"/>
      <c r="FF1024" s="241"/>
      <c r="FG1024" s="241"/>
      <c r="FH1024" s="241"/>
      <c r="FI1024" s="241"/>
      <c r="FJ1024" s="241"/>
      <c r="FK1024" s="241"/>
      <c r="FL1024" s="241"/>
      <c r="FM1024" s="241"/>
      <c r="FN1024" s="241"/>
      <c r="FO1024" s="241"/>
      <c r="FP1024" s="241"/>
      <c r="FQ1024" s="241"/>
      <c r="FR1024" s="241"/>
      <c r="FS1024" s="241"/>
      <c r="FT1024" s="241"/>
      <c r="FU1024" s="241"/>
      <c r="FV1024" s="241"/>
      <c r="FW1024" s="241"/>
      <c r="FX1024" s="241"/>
      <c r="FY1024" s="241"/>
      <c r="FZ1024" s="241"/>
      <c r="GA1024" s="241"/>
      <c r="GB1024" s="241"/>
      <c r="GC1024" s="241"/>
      <c r="GD1024" s="241"/>
      <c r="GE1024" s="241"/>
      <c r="GF1024" s="241"/>
      <c r="GG1024" s="241"/>
      <c r="GH1024" s="241"/>
      <c r="GI1024" s="241"/>
      <c r="GJ1024" s="241"/>
      <c r="GK1024" s="241"/>
      <c r="GL1024" s="241"/>
      <c r="GM1024" s="241"/>
      <c r="GN1024" s="241"/>
      <c r="GO1024" s="241"/>
      <c r="GP1024" s="241"/>
      <c r="GQ1024" s="241"/>
      <c r="GR1024" s="241"/>
      <c r="GS1024" s="241"/>
      <c r="GT1024" s="241"/>
      <c r="GU1024" s="241"/>
      <c r="GV1024" s="241"/>
      <c r="GW1024" s="241"/>
      <c r="GX1024" s="241"/>
      <c r="GY1024" s="241"/>
      <c r="GZ1024" s="241"/>
      <c r="HA1024" s="241"/>
      <c r="HB1024" s="241"/>
      <c r="HC1024" s="241"/>
      <c r="HD1024" s="241"/>
      <c r="HE1024" s="241"/>
      <c r="HF1024" s="241"/>
    </row>
    <row r="1025" spans="5:214" s="240" customFormat="1" ht="15" customHeight="1">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41"/>
      <c r="AB1025" s="241"/>
      <c r="AC1025" s="241"/>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c r="BH1025" s="241"/>
      <c r="BI1025" s="241"/>
      <c r="BJ1025" s="241"/>
      <c r="BK1025" s="241"/>
      <c r="BL1025" s="241"/>
      <c r="BM1025" s="241"/>
      <c r="BN1025" s="241"/>
      <c r="BO1025" s="241"/>
      <c r="BP1025" s="241"/>
      <c r="BQ1025" s="241"/>
      <c r="BR1025" s="241"/>
      <c r="BS1025" s="241"/>
      <c r="BT1025" s="241"/>
      <c r="BU1025" s="241"/>
      <c r="BV1025" s="241"/>
      <c r="BW1025" s="241"/>
      <c r="BX1025" s="241"/>
      <c r="BY1025" s="241"/>
      <c r="BZ1025" s="241"/>
      <c r="CA1025" s="241"/>
      <c r="CB1025" s="241"/>
      <c r="CC1025" s="241"/>
      <c r="CD1025" s="241"/>
      <c r="CE1025" s="241"/>
      <c r="CF1025" s="241"/>
      <c r="CG1025" s="241"/>
      <c r="CH1025" s="241"/>
      <c r="CI1025" s="241"/>
      <c r="CJ1025" s="241"/>
      <c r="CK1025" s="241"/>
      <c r="CL1025" s="241"/>
      <c r="CM1025" s="241"/>
      <c r="CN1025" s="241"/>
      <c r="CO1025" s="241"/>
      <c r="CP1025" s="241"/>
      <c r="CQ1025" s="241"/>
      <c r="CR1025" s="241"/>
      <c r="CS1025" s="241"/>
      <c r="CT1025" s="241"/>
      <c r="CU1025" s="241"/>
      <c r="CV1025" s="241"/>
      <c r="CW1025" s="241"/>
      <c r="CX1025" s="241"/>
      <c r="CY1025" s="241"/>
      <c r="CZ1025" s="241"/>
      <c r="DA1025" s="241"/>
      <c r="DB1025" s="241"/>
      <c r="DC1025" s="241"/>
      <c r="DD1025" s="241"/>
      <c r="DE1025" s="241"/>
      <c r="DF1025" s="241"/>
      <c r="DG1025" s="241"/>
      <c r="DH1025" s="241"/>
      <c r="DI1025" s="241"/>
      <c r="DJ1025" s="241"/>
      <c r="DK1025" s="241"/>
      <c r="DL1025" s="241"/>
      <c r="DM1025" s="241"/>
      <c r="DN1025" s="241"/>
      <c r="DO1025" s="241"/>
      <c r="DP1025" s="241"/>
      <c r="DQ1025" s="241"/>
      <c r="DR1025" s="241"/>
      <c r="DS1025" s="241"/>
      <c r="DT1025" s="241"/>
      <c r="DU1025" s="241"/>
      <c r="DV1025" s="241"/>
      <c r="DW1025" s="241"/>
      <c r="DX1025" s="241"/>
      <c r="DY1025" s="241"/>
      <c r="DZ1025" s="241"/>
      <c r="EA1025" s="241"/>
      <c r="EB1025" s="241"/>
      <c r="EC1025" s="241"/>
      <c r="ED1025" s="241"/>
      <c r="EE1025" s="241"/>
      <c r="EF1025" s="241"/>
      <c r="EG1025" s="241"/>
      <c r="EH1025" s="241"/>
      <c r="EI1025" s="241"/>
      <c r="EJ1025" s="241"/>
      <c r="EK1025" s="241"/>
      <c r="EL1025" s="241"/>
      <c r="EM1025" s="241"/>
      <c r="EN1025" s="241"/>
      <c r="EO1025" s="241"/>
      <c r="EP1025" s="241"/>
      <c r="EQ1025" s="241"/>
      <c r="ER1025" s="241"/>
      <c r="ES1025" s="241"/>
      <c r="ET1025" s="241"/>
      <c r="EU1025" s="241"/>
      <c r="EV1025" s="241"/>
      <c r="EW1025" s="241"/>
      <c r="EX1025" s="241"/>
      <c r="EY1025" s="241"/>
      <c r="EZ1025" s="241"/>
      <c r="FA1025" s="241"/>
      <c r="FB1025" s="241"/>
      <c r="FC1025" s="241"/>
      <c r="FD1025" s="241"/>
      <c r="FE1025" s="241"/>
      <c r="FF1025" s="241"/>
      <c r="FG1025" s="241"/>
      <c r="FH1025" s="241"/>
      <c r="FI1025" s="241"/>
      <c r="FJ1025" s="241"/>
      <c r="FK1025" s="241"/>
      <c r="FL1025" s="241"/>
      <c r="FM1025" s="241"/>
      <c r="FN1025" s="241"/>
      <c r="FO1025" s="241"/>
      <c r="FP1025" s="241"/>
      <c r="FQ1025" s="241"/>
      <c r="FR1025" s="241"/>
      <c r="FS1025" s="241"/>
      <c r="FT1025" s="241"/>
      <c r="FU1025" s="241"/>
      <c r="FV1025" s="241"/>
      <c r="FW1025" s="241"/>
      <c r="FX1025" s="241"/>
      <c r="FY1025" s="241"/>
      <c r="FZ1025" s="241"/>
      <c r="GA1025" s="241"/>
      <c r="GB1025" s="241"/>
      <c r="GC1025" s="241"/>
      <c r="GD1025" s="241"/>
      <c r="GE1025" s="241"/>
      <c r="GF1025" s="241"/>
      <c r="GG1025" s="241"/>
      <c r="GH1025" s="241"/>
      <c r="GI1025" s="241"/>
      <c r="GJ1025" s="241"/>
      <c r="GK1025" s="241"/>
      <c r="GL1025" s="241"/>
      <c r="GM1025" s="241"/>
      <c r="GN1025" s="241"/>
      <c r="GO1025" s="241"/>
      <c r="GP1025" s="241"/>
      <c r="GQ1025" s="241"/>
      <c r="GR1025" s="241"/>
      <c r="GS1025" s="241"/>
      <c r="GT1025" s="241"/>
      <c r="GU1025" s="241"/>
      <c r="GV1025" s="241"/>
      <c r="GW1025" s="241"/>
      <c r="GX1025" s="241"/>
      <c r="GY1025" s="241"/>
      <c r="GZ1025" s="241"/>
      <c r="HA1025" s="241"/>
      <c r="HB1025" s="241"/>
      <c r="HC1025" s="241"/>
      <c r="HD1025" s="241"/>
      <c r="HE1025" s="241"/>
      <c r="HF1025" s="241"/>
    </row>
    <row r="1026" spans="5:214" s="240" customFormat="1" ht="15" customHeight="1">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41"/>
      <c r="AB1026" s="241"/>
      <c r="AC1026" s="241"/>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c r="BH1026" s="241"/>
      <c r="BI1026" s="241"/>
      <c r="BJ1026" s="241"/>
      <c r="BK1026" s="241"/>
      <c r="BL1026" s="241"/>
      <c r="BM1026" s="241"/>
      <c r="BN1026" s="241"/>
      <c r="BO1026" s="241"/>
      <c r="BP1026" s="241"/>
      <c r="BQ1026" s="241"/>
      <c r="BR1026" s="241"/>
      <c r="BS1026" s="241"/>
      <c r="BT1026" s="241"/>
      <c r="BU1026" s="241"/>
      <c r="BV1026" s="241"/>
      <c r="BW1026" s="241"/>
      <c r="BX1026" s="241"/>
      <c r="BY1026" s="241"/>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c r="CS1026" s="241"/>
      <c r="CT1026" s="241"/>
      <c r="CU1026" s="241"/>
      <c r="CV1026" s="241"/>
      <c r="CW1026" s="241"/>
      <c r="CX1026" s="241"/>
      <c r="CY1026" s="241"/>
      <c r="CZ1026" s="241"/>
      <c r="DA1026" s="241"/>
      <c r="DB1026" s="241"/>
      <c r="DC1026" s="241"/>
      <c r="DD1026" s="241"/>
      <c r="DE1026" s="241"/>
      <c r="DF1026" s="241"/>
      <c r="DG1026" s="241"/>
      <c r="DH1026" s="241"/>
      <c r="DI1026" s="241"/>
      <c r="DJ1026" s="241"/>
      <c r="DK1026" s="241"/>
      <c r="DL1026" s="241"/>
      <c r="DM1026" s="241"/>
      <c r="DN1026" s="241"/>
      <c r="DO1026" s="241"/>
      <c r="DP1026" s="241"/>
      <c r="DQ1026" s="241"/>
      <c r="DR1026" s="241"/>
      <c r="DS1026" s="241"/>
      <c r="DT1026" s="241"/>
      <c r="DU1026" s="241"/>
      <c r="DV1026" s="241"/>
      <c r="DW1026" s="241"/>
      <c r="DX1026" s="241"/>
      <c r="DY1026" s="241"/>
      <c r="DZ1026" s="241"/>
      <c r="EA1026" s="241"/>
      <c r="EB1026" s="241"/>
      <c r="EC1026" s="241"/>
      <c r="ED1026" s="241"/>
      <c r="EE1026" s="241"/>
      <c r="EF1026" s="241"/>
      <c r="EG1026" s="241"/>
      <c r="EH1026" s="241"/>
      <c r="EI1026" s="241"/>
      <c r="EJ1026" s="241"/>
      <c r="EK1026" s="241"/>
      <c r="EL1026" s="241"/>
      <c r="EM1026" s="241"/>
      <c r="EN1026" s="241"/>
      <c r="EO1026" s="241"/>
      <c r="EP1026" s="241"/>
      <c r="EQ1026" s="241"/>
      <c r="ER1026" s="241"/>
      <c r="ES1026" s="241"/>
      <c r="ET1026" s="241"/>
      <c r="EU1026" s="241"/>
      <c r="EV1026" s="241"/>
      <c r="EW1026" s="241"/>
      <c r="EX1026" s="241"/>
      <c r="EY1026" s="241"/>
      <c r="EZ1026" s="241"/>
      <c r="FA1026" s="241"/>
      <c r="FB1026" s="241"/>
      <c r="FC1026" s="241"/>
      <c r="FD1026" s="241"/>
      <c r="FE1026" s="241"/>
      <c r="FF1026" s="241"/>
      <c r="FG1026" s="241"/>
      <c r="FH1026" s="241"/>
      <c r="FI1026" s="241"/>
      <c r="FJ1026" s="241"/>
      <c r="FK1026" s="241"/>
      <c r="FL1026" s="241"/>
      <c r="FM1026" s="241"/>
      <c r="FN1026" s="241"/>
      <c r="FO1026" s="241"/>
      <c r="FP1026" s="241"/>
      <c r="FQ1026" s="241"/>
      <c r="FR1026" s="241"/>
      <c r="FS1026" s="241"/>
      <c r="FT1026" s="241"/>
      <c r="FU1026" s="241"/>
      <c r="FV1026" s="241"/>
      <c r="FW1026" s="241"/>
      <c r="FX1026" s="241"/>
      <c r="FY1026" s="241"/>
      <c r="FZ1026" s="241"/>
      <c r="GA1026" s="241"/>
      <c r="GB1026" s="241"/>
      <c r="GC1026" s="241"/>
      <c r="GD1026" s="241"/>
      <c r="GE1026" s="241"/>
      <c r="GF1026" s="241"/>
      <c r="GG1026" s="241"/>
      <c r="GH1026" s="241"/>
      <c r="GI1026" s="241"/>
      <c r="GJ1026" s="241"/>
      <c r="GK1026" s="241"/>
      <c r="GL1026" s="241"/>
      <c r="GM1026" s="241"/>
      <c r="GN1026" s="241"/>
      <c r="GO1026" s="241"/>
      <c r="GP1026" s="241"/>
      <c r="GQ1026" s="241"/>
      <c r="GR1026" s="241"/>
      <c r="GS1026" s="241"/>
      <c r="GT1026" s="241"/>
      <c r="GU1026" s="241"/>
      <c r="GV1026" s="241"/>
      <c r="GW1026" s="241"/>
      <c r="GX1026" s="241"/>
      <c r="GY1026" s="241"/>
      <c r="GZ1026" s="241"/>
      <c r="HA1026" s="241"/>
      <c r="HB1026" s="241"/>
      <c r="HC1026" s="241"/>
      <c r="HD1026" s="241"/>
      <c r="HE1026" s="241"/>
      <c r="HF1026" s="241"/>
    </row>
    <row r="1027" spans="5:214" s="240" customFormat="1" ht="15" customHeight="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c r="BH1027" s="241"/>
      <c r="BI1027" s="241"/>
      <c r="BJ1027" s="241"/>
      <c r="BK1027" s="241"/>
      <c r="BL1027" s="241"/>
      <c r="BM1027" s="241"/>
      <c r="BN1027" s="241"/>
      <c r="BO1027" s="241"/>
      <c r="BP1027" s="241"/>
      <c r="BQ1027" s="241"/>
      <c r="BR1027" s="241"/>
      <c r="BS1027" s="241"/>
      <c r="BT1027" s="241"/>
      <c r="BU1027" s="241"/>
      <c r="BV1027" s="241"/>
      <c r="BW1027" s="241"/>
      <c r="BX1027" s="241"/>
      <c r="BY1027" s="241"/>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c r="CS1027" s="241"/>
      <c r="CT1027" s="241"/>
      <c r="CU1027" s="241"/>
      <c r="CV1027" s="241"/>
      <c r="CW1027" s="241"/>
      <c r="CX1027" s="241"/>
      <c r="CY1027" s="241"/>
      <c r="CZ1027" s="241"/>
      <c r="DA1027" s="241"/>
      <c r="DB1027" s="241"/>
      <c r="DC1027" s="241"/>
      <c r="DD1027" s="241"/>
      <c r="DE1027" s="241"/>
      <c r="DF1027" s="241"/>
      <c r="DG1027" s="241"/>
      <c r="DH1027" s="241"/>
      <c r="DI1027" s="241"/>
      <c r="DJ1027" s="241"/>
      <c r="DK1027" s="241"/>
      <c r="DL1027" s="241"/>
      <c r="DM1027" s="241"/>
      <c r="DN1027" s="241"/>
      <c r="DO1027" s="241"/>
      <c r="DP1027" s="241"/>
      <c r="DQ1027" s="241"/>
      <c r="DR1027" s="241"/>
      <c r="DS1027" s="241"/>
      <c r="DT1027" s="241"/>
      <c r="DU1027" s="241"/>
      <c r="DV1027" s="241"/>
      <c r="DW1027" s="241"/>
      <c r="DX1027" s="241"/>
      <c r="DY1027" s="241"/>
      <c r="DZ1027" s="241"/>
      <c r="EA1027" s="241"/>
      <c r="EB1027" s="241"/>
      <c r="EC1027" s="241"/>
      <c r="ED1027" s="241"/>
      <c r="EE1027" s="241"/>
      <c r="EF1027" s="241"/>
      <c r="EG1027" s="241"/>
      <c r="EH1027" s="241"/>
      <c r="EI1027" s="241"/>
      <c r="EJ1027" s="241"/>
      <c r="EK1027" s="241"/>
      <c r="EL1027" s="241"/>
      <c r="EM1027" s="241"/>
      <c r="EN1027" s="241"/>
      <c r="EO1027" s="241"/>
      <c r="EP1027" s="241"/>
      <c r="EQ1027" s="241"/>
      <c r="ER1027" s="241"/>
      <c r="ES1027" s="241"/>
      <c r="ET1027" s="241"/>
      <c r="EU1027" s="241"/>
      <c r="EV1027" s="241"/>
      <c r="EW1027" s="241"/>
      <c r="EX1027" s="241"/>
      <c r="EY1027" s="241"/>
      <c r="EZ1027" s="241"/>
      <c r="FA1027" s="241"/>
      <c r="FB1027" s="241"/>
      <c r="FC1027" s="241"/>
      <c r="FD1027" s="241"/>
      <c r="FE1027" s="241"/>
      <c r="FF1027" s="241"/>
      <c r="FG1027" s="241"/>
      <c r="FH1027" s="241"/>
      <c r="FI1027" s="241"/>
      <c r="FJ1027" s="241"/>
      <c r="FK1027" s="241"/>
      <c r="FL1027" s="241"/>
      <c r="FM1027" s="241"/>
      <c r="FN1027" s="241"/>
      <c r="FO1027" s="241"/>
      <c r="FP1027" s="241"/>
      <c r="FQ1027" s="241"/>
      <c r="FR1027" s="241"/>
      <c r="FS1027" s="241"/>
      <c r="FT1027" s="241"/>
      <c r="FU1027" s="241"/>
      <c r="FV1027" s="241"/>
      <c r="FW1027" s="241"/>
      <c r="FX1027" s="241"/>
      <c r="FY1027" s="241"/>
      <c r="FZ1027" s="241"/>
      <c r="GA1027" s="241"/>
      <c r="GB1027" s="241"/>
      <c r="GC1027" s="241"/>
      <c r="GD1027" s="241"/>
      <c r="GE1027" s="241"/>
      <c r="GF1027" s="241"/>
      <c r="GG1027" s="241"/>
      <c r="GH1027" s="241"/>
      <c r="GI1027" s="241"/>
      <c r="GJ1027" s="241"/>
      <c r="GK1027" s="241"/>
      <c r="GL1027" s="241"/>
      <c r="GM1027" s="241"/>
      <c r="GN1027" s="241"/>
      <c r="GO1027" s="241"/>
      <c r="GP1027" s="241"/>
      <c r="GQ1027" s="241"/>
      <c r="GR1027" s="241"/>
      <c r="GS1027" s="241"/>
      <c r="GT1027" s="241"/>
      <c r="GU1027" s="241"/>
      <c r="GV1027" s="241"/>
      <c r="GW1027" s="241"/>
      <c r="GX1027" s="241"/>
      <c r="GY1027" s="241"/>
      <c r="GZ1027" s="241"/>
      <c r="HA1027" s="241"/>
      <c r="HB1027" s="241"/>
      <c r="HC1027" s="241"/>
      <c r="HD1027" s="241"/>
      <c r="HE1027" s="241"/>
      <c r="HF1027" s="241"/>
    </row>
    <row r="1028" spans="5:214" s="240" customFormat="1" ht="15" customHeight="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c r="DV1028" s="241"/>
      <c r="DW1028" s="241"/>
      <c r="DX1028" s="241"/>
      <c r="DY1028" s="241"/>
      <c r="DZ1028" s="241"/>
      <c r="EA1028" s="241"/>
      <c r="EB1028" s="241"/>
      <c r="EC1028" s="241"/>
      <c r="ED1028" s="241"/>
      <c r="EE1028" s="241"/>
      <c r="EF1028" s="241"/>
      <c r="EG1028" s="241"/>
      <c r="EH1028" s="241"/>
      <c r="EI1028" s="241"/>
      <c r="EJ1028" s="241"/>
      <c r="EK1028" s="241"/>
      <c r="EL1028" s="241"/>
      <c r="EM1028" s="241"/>
      <c r="EN1028" s="241"/>
      <c r="EO1028" s="241"/>
      <c r="EP1028" s="241"/>
      <c r="EQ1028" s="241"/>
      <c r="ER1028" s="241"/>
      <c r="ES1028" s="241"/>
      <c r="ET1028" s="241"/>
      <c r="EU1028" s="241"/>
      <c r="EV1028" s="241"/>
      <c r="EW1028" s="241"/>
      <c r="EX1028" s="241"/>
      <c r="EY1028" s="241"/>
      <c r="EZ1028" s="241"/>
      <c r="FA1028" s="241"/>
      <c r="FB1028" s="241"/>
      <c r="FC1028" s="241"/>
      <c r="FD1028" s="241"/>
      <c r="FE1028" s="241"/>
      <c r="FF1028" s="241"/>
      <c r="FG1028" s="241"/>
      <c r="FH1028" s="241"/>
      <c r="FI1028" s="241"/>
      <c r="FJ1028" s="241"/>
      <c r="FK1028" s="241"/>
      <c r="FL1028" s="241"/>
      <c r="FM1028" s="241"/>
      <c r="FN1028" s="241"/>
      <c r="FO1028" s="241"/>
      <c r="FP1028" s="241"/>
      <c r="FQ1028" s="241"/>
      <c r="FR1028" s="241"/>
      <c r="FS1028" s="241"/>
      <c r="FT1028" s="241"/>
      <c r="FU1028" s="241"/>
      <c r="FV1028" s="241"/>
      <c r="FW1028" s="241"/>
      <c r="FX1028" s="241"/>
      <c r="FY1028" s="241"/>
      <c r="FZ1028" s="241"/>
      <c r="GA1028" s="241"/>
      <c r="GB1028" s="241"/>
      <c r="GC1028" s="241"/>
      <c r="GD1028" s="241"/>
      <c r="GE1028" s="241"/>
      <c r="GF1028" s="241"/>
      <c r="GG1028" s="241"/>
      <c r="GH1028" s="241"/>
      <c r="GI1028" s="241"/>
      <c r="GJ1028" s="241"/>
      <c r="GK1028" s="241"/>
      <c r="GL1028" s="241"/>
      <c r="GM1028" s="241"/>
      <c r="GN1028" s="241"/>
      <c r="GO1028" s="241"/>
      <c r="GP1028" s="241"/>
      <c r="GQ1028" s="241"/>
      <c r="GR1028" s="241"/>
      <c r="GS1028" s="241"/>
      <c r="GT1028" s="241"/>
      <c r="GU1028" s="241"/>
      <c r="GV1028" s="241"/>
      <c r="GW1028" s="241"/>
      <c r="GX1028" s="241"/>
      <c r="GY1028" s="241"/>
      <c r="GZ1028" s="241"/>
      <c r="HA1028" s="241"/>
      <c r="HB1028" s="241"/>
      <c r="HC1028" s="241"/>
      <c r="HD1028" s="241"/>
      <c r="HE1028" s="241"/>
      <c r="HF1028" s="241"/>
    </row>
    <row r="1029" spans="5:214" s="240" customFormat="1" ht="15" customHeight="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c r="BH1029" s="241"/>
      <c r="BI1029" s="241"/>
      <c r="BJ1029" s="241"/>
      <c r="BK1029" s="241"/>
      <c r="BL1029" s="241"/>
      <c r="BM1029" s="241"/>
      <c r="BN1029" s="241"/>
      <c r="BO1029" s="241"/>
      <c r="BP1029" s="241"/>
      <c r="BQ1029" s="241"/>
      <c r="BR1029" s="241"/>
      <c r="BS1029" s="241"/>
      <c r="BT1029" s="241"/>
      <c r="BU1029" s="241"/>
      <c r="BV1029" s="241"/>
      <c r="BW1029" s="241"/>
      <c r="BX1029" s="241"/>
      <c r="BY1029" s="241"/>
      <c r="BZ1029" s="241"/>
      <c r="CA1029" s="241"/>
      <c r="CB1029" s="241"/>
      <c r="CC1029" s="241"/>
      <c r="CD1029" s="241"/>
      <c r="CE1029" s="241"/>
      <c r="CF1029" s="241"/>
      <c r="CG1029" s="241"/>
      <c r="CH1029" s="241"/>
      <c r="CI1029" s="241"/>
      <c r="CJ1029" s="241"/>
      <c r="CK1029" s="241"/>
      <c r="CL1029" s="241"/>
      <c r="CM1029" s="241"/>
      <c r="CN1029" s="241"/>
      <c r="CO1029" s="241"/>
      <c r="CP1029" s="241"/>
      <c r="CQ1029" s="241"/>
      <c r="CR1029" s="241"/>
      <c r="CS1029" s="241"/>
      <c r="CT1029" s="241"/>
      <c r="CU1029" s="241"/>
      <c r="CV1029" s="241"/>
      <c r="CW1029" s="241"/>
      <c r="CX1029" s="241"/>
      <c r="CY1029" s="241"/>
      <c r="CZ1029" s="241"/>
      <c r="DA1029" s="241"/>
      <c r="DB1029" s="241"/>
      <c r="DC1029" s="241"/>
      <c r="DD1029" s="241"/>
      <c r="DE1029" s="241"/>
      <c r="DF1029" s="241"/>
      <c r="DG1029" s="241"/>
      <c r="DH1029" s="241"/>
      <c r="DI1029" s="241"/>
      <c r="DJ1029" s="241"/>
      <c r="DK1029" s="241"/>
      <c r="DL1029" s="241"/>
      <c r="DM1029" s="241"/>
      <c r="DN1029" s="241"/>
      <c r="DO1029" s="241"/>
      <c r="DP1029" s="241"/>
      <c r="DQ1029" s="241"/>
      <c r="DR1029" s="241"/>
      <c r="DS1029" s="241"/>
      <c r="DT1029" s="241"/>
      <c r="DU1029" s="241"/>
      <c r="DV1029" s="241"/>
      <c r="DW1029" s="241"/>
      <c r="DX1029" s="241"/>
      <c r="DY1029" s="241"/>
      <c r="DZ1029" s="241"/>
      <c r="EA1029" s="241"/>
      <c r="EB1029" s="241"/>
      <c r="EC1029" s="241"/>
      <c r="ED1029" s="241"/>
      <c r="EE1029" s="241"/>
      <c r="EF1029" s="241"/>
      <c r="EG1029" s="241"/>
      <c r="EH1029" s="241"/>
      <c r="EI1029" s="241"/>
      <c r="EJ1029" s="241"/>
      <c r="EK1029" s="241"/>
      <c r="EL1029" s="241"/>
      <c r="EM1029" s="241"/>
      <c r="EN1029" s="241"/>
      <c r="EO1029" s="241"/>
      <c r="EP1029" s="241"/>
      <c r="EQ1029" s="241"/>
      <c r="ER1029" s="241"/>
      <c r="ES1029" s="241"/>
      <c r="ET1029" s="241"/>
      <c r="EU1029" s="241"/>
      <c r="EV1029" s="241"/>
      <c r="EW1029" s="241"/>
      <c r="EX1029" s="241"/>
      <c r="EY1029" s="241"/>
      <c r="EZ1029" s="241"/>
      <c r="FA1029" s="241"/>
      <c r="FB1029" s="241"/>
      <c r="FC1029" s="241"/>
      <c r="FD1029" s="241"/>
      <c r="FE1029" s="241"/>
      <c r="FF1029" s="241"/>
      <c r="FG1029" s="241"/>
      <c r="FH1029" s="241"/>
      <c r="FI1029" s="241"/>
      <c r="FJ1029" s="241"/>
      <c r="FK1029" s="241"/>
      <c r="FL1029" s="241"/>
      <c r="FM1029" s="241"/>
      <c r="FN1029" s="241"/>
      <c r="FO1029" s="241"/>
      <c r="FP1029" s="241"/>
      <c r="FQ1029" s="241"/>
      <c r="FR1029" s="241"/>
      <c r="FS1029" s="241"/>
      <c r="FT1029" s="241"/>
      <c r="FU1029" s="241"/>
      <c r="FV1029" s="241"/>
      <c r="FW1029" s="241"/>
      <c r="FX1029" s="241"/>
      <c r="FY1029" s="241"/>
      <c r="FZ1029" s="241"/>
      <c r="GA1029" s="241"/>
      <c r="GB1029" s="241"/>
      <c r="GC1029" s="241"/>
      <c r="GD1029" s="241"/>
      <c r="GE1029" s="241"/>
      <c r="GF1029" s="241"/>
      <c r="GG1029" s="241"/>
      <c r="GH1029" s="241"/>
      <c r="GI1029" s="241"/>
      <c r="GJ1029" s="241"/>
      <c r="GK1029" s="241"/>
      <c r="GL1029" s="241"/>
      <c r="GM1029" s="241"/>
      <c r="GN1029" s="241"/>
      <c r="GO1029" s="241"/>
      <c r="GP1029" s="241"/>
      <c r="GQ1029" s="241"/>
      <c r="GR1029" s="241"/>
      <c r="GS1029" s="241"/>
      <c r="GT1029" s="241"/>
      <c r="GU1029" s="241"/>
      <c r="GV1029" s="241"/>
      <c r="GW1029" s="241"/>
      <c r="GX1029" s="241"/>
      <c r="GY1029" s="241"/>
      <c r="GZ1029" s="241"/>
      <c r="HA1029" s="241"/>
      <c r="HB1029" s="241"/>
      <c r="HC1029" s="241"/>
      <c r="HD1029" s="241"/>
      <c r="HE1029" s="241"/>
      <c r="HF1029" s="241"/>
    </row>
    <row r="1030" spans="5:214" s="240" customFormat="1" ht="15" customHeight="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c r="BH1030" s="241"/>
      <c r="BI1030" s="241"/>
      <c r="BJ1030" s="241"/>
      <c r="BK1030" s="241"/>
      <c r="BL1030" s="241"/>
      <c r="BM1030" s="241"/>
      <c r="BN1030" s="241"/>
      <c r="BO1030" s="241"/>
      <c r="BP1030" s="241"/>
      <c r="BQ1030" s="241"/>
      <c r="BR1030" s="241"/>
      <c r="BS1030" s="241"/>
      <c r="BT1030" s="241"/>
      <c r="BU1030" s="241"/>
      <c r="BV1030" s="241"/>
      <c r="BW1030" s="241"/>
      <c r="BX1030" s="241"/>
      <c r="BY1030" s="241"/>
      <c r="BZ1030" s="241"/>
      <c r="CA1030" s="241"/>
      <c r="CB1030" s="241"/>
      <c r="CC1030" s="241"/>
      <c r="CD1030" s="241"/>
      <c r="CE1030" s="241"/>
      <c r="CF1030" s="241"/>
      <c r="CG1030" s="241"/>
      <c r="CH1030" s="241"/>
      <c r="CI1030" s="241"/>
      <c r="CJ1030" s="241"/>
      <c r="CK1030" s="241"/>
      <c r="CL1030" s="241"/>
      <c r="CM1030" s="241"/>
      <c r="CN1030" s="241"/>
      <c r="CO1030" s="241"/>
      <c r="CP1030" s="241"/>
      <c r="CQ1030" s="241"/>
      <c r="CR1030" s="241"/>
      <c r="CS1030" s="241"/>
      <c r="CT1030" s="241"/>
      <c r="CU1030" s="241"/>
      <c r="CV1030" s="241"/>
      <c r="CW1030" s="241"/>
      <c r="CX1030" s="241"/>
      <c r="CY1030" s="241"/>
      <c r="CZ1030" s="241"/>
      <c r="DA1030" s="241"/>
      <c r="DB1030" s="241"/>
      <c r="DC1030" s="241"/>
      <c r="DD1030" s="241"/>
      <c r="DE1030" s="241"/>
      <c r="DF1030" s="241"/>
      <c r="DG1030" s="241"/>
      <c r="DH1030" s="241"/>
      <c r="DI1030" s="241"/>
      <c r="DJ1030" s="241"/>
      <c r="DK1030" s="241"/>
      <c r="DL1030" s="241"/>
      <c r="DM1030" s="241"/>
      <c r="DN1030" s="241"/>
      <c r="DO1030" s="241"/>
      <c r="DP1030" s="241"/>
      <c r="DQ1030" s="241"/>
      <c r="DR1030" s="241"/>
      <c r="DS1030" s="241"/>
      <c r="DT1030" s="241"/>
      <c r="DU1030" s="241"/>
      <c r="DV1030" s="241"/>
      <c r="DW1030" s="241"/>
      <c r="DX1030" s="241"/>
      <c r="DY1030" s="241"/>
      <c r="DZ1030" s="241"/>
      <c r="EA1030" s="241"/>
      <c r="EB1030" s="241"/>
      <c r="EC1030" s="241"/>
      <c r="ED1030" s="241"/>
      <c r="EE1030" s="241"/>
      <c r="EF1030" s="241"/>
      <c r="EG1030" s="241"/>
      <c r="EH1030" s="241"/>
      <c r="EI1030" s="241"/>
      <c r="EJ1030" s="241"/>
      <c r="EK1030" s="241"/>
      <c r="EL1030" s="241"/>
      <c r="EM1030" s="241"/>
      <c r="EN1030" s="241"/>
      <c r="EO1030" s="241"/>
      <c r="EP1030" s="241"/>
      <c r="EQ1030" s="241"/>
      <c r="ER1030" s="241"/>
      <c r="ES1030" s="241"/>
      <c r="ET1030" s="241"/>
      <c r="EU1030" s="241"/>
      <c r="EV1030" s="241"/>
      <c r="EW1030" s="241"/>
      <c r="EX1030" s="241"/>
      <c r="EY1030" s="241"/>
      <c r="EZ1030" s="241"/>
      <c r="FA1030" s="241"/>
      <c r="FB1030" s="241"/>
      <c r="FC1030" s="241"/>
      <c r="FD1030" s="241"/>
      <c r="FE1030" s="241"/>
      <c r="FF1030" s="241"/>
      <c r="FG1030" s="241"/>
      <c r="FH1030" s="241"/>
      <c r="FI1030" s="241"/>
      <c r="FJ1030" s="241"/>
      <c r="FK1030" s="241"/>
      <c r="FL1030" s="241"/>
      <c r="FM1030" s="241"/>
      <c r="FN1030" s="241"/>
      <c r="FO1030" s="241"/>
      <c r="FP1030" s="241"/>
      <c r="FQ1030" s="241"/>
      <c r="FR1030" s="241"/>
      <c r="FS1030" s="241"/>
      <c r="FT1030" s="241"/>
      <c r="FU1030" s="241"/>
      <c r="FV1030" s="241"/>
      <c r="FW1030" s="241"/>
      <c r="FX1030" s="241"/>
      <c r="FY1030" s="241"/>
      <c r="FZ1030" s="241"/>
      <c r="GA1030" s="241"/>
      <c r="GB1030" s="241"/>
      <c r="GC1030" s="241"/>
      <c r="GD1030" s="241"/>
      <c r="GE1030" s="241"/>
      <c r="GF1030" s="241"/>
      <c r="GG1030" s="241"/>
      <c r="GH1030" s="241"/>
      <c r="GI1030" s="241"/>
      <c r="GJ1030" s="241"/>
      <c r="GK1030" s="241"/>
      <c r="GL1030" s="241"/>
      <c r="GM1030" s="241"/>
      <c r="GN1030" s="241"/>
      <c r="GO1030" s="241"/>
      <c r="GP1030" s="241"/>
      <c r="GQ1030" s="241"/>
      <c r="GR1030" s="241"/>
      <c r="GS1030" s="241"/>
      <c r="GT1030" s="241"/>
      <c r="GU1030" s="241"/>
      <c r="GV1030" s="241"/>
      <c r="GW1030" s="241"/>
      <c r="GX1030" s="241"/>
      <c r="GY1030" s="241"/>
      <c r="GZ1030" s="241"/>
      <c r="HA1030" s="241"/>
      <c r="HB1030" s="241"/>
      <c r="HC1030" s="241"/>
      <c r="HD1030" s="241"/>
      <c r="HE1030" s="241"/>
      <c r="HF1030" s="241"/>
    </row>
    <row r="1031" spans="5:214" s="240" customFormat="1" ht="15" customHeight="1">
      <c r="AQ1031" s="241"/>
      <c r="AR1031" s="241"/>
      <c r="AS1031" s="241"/>
      <c r="AT1031" s="241"/>
    </row>
    <row r="1032" spans="5:214" s="240" customFormat="1" ht="15" customHeight="1">
      <c r="AQ1032" s="241"/>
      <c r="AR1032" s="241"/>
      <c r="AS1032" s="241"/>
      <c r="AT1032" s="241"/>
    </row>
    <row r="1033" spans="5:214" s="240" customFormat="1" ht="15" customHeight="1">
      <c r="AQ1033" s="241"/>
      <c r="AR1033" s="241"/>
      <c r="AS1033" s="241"/>
      <c r="AT1033" s="241"/>
    </row>
    <row r="1034" spans="5:214" s="240" customFormat="1" ht="15" customHeight="1">
      <c r="AQ1034" s="241"/>
      <c r="AR1034" s="241"/>
      <c r="AS1034" s="241"/>
      <c r="AT1034" s="241"/>
    </row>
    <row r="1035" spans="5:214" s="240" customFormat="1" ht="15" customHeight="1">
      <c r="AQ1035" s="241"/>
      <c r="AR1035" s="241"/>
      <c r="AS1035" s="241"/>
      <c r="AT1035" s="241"/>
    </row>
    <row r="1036" spans="5:214" s="240" customFormat="1" ht="15" customHeight="1">
      <c r="AQ1036" s="241"/>
      <c r="AR1036" s="241"/>
      <c r="AS1036" s="241"/>
      <c r="AT1036" s="241"/>
    </row>
    <row r="1037" spans="5:214" s="240" customFormat="1" ht="15" customHeight="1">
      <c r="AQ1037" s="241"/>
      <c r="AR1037" s="241"/>
      <c r="AS1037" s="241"/>
      <c r="AT1037" s="241"/>
    </row>
    <row r="1038" spans="5:214" s="240" customFormat="1" ht="15" customHeight="1">
      <c r="AQ1038" s="241"/>
      <c r="AR1038" s="241"/>
      <c r="AS1038" s="241"/>
      <c r="AT1038" s="241"/>
    </row>
    <row r="1039" spans="5:214" s="240" customFormat="1" ht="15" customHeight="1">
      <c r="AQ1039" s="241"/>
      <c r="AR1039" s="241"/>
      <c r="AS1039" s="241"/>
      <c r="AT1039" s="241"/>
    </row>
    <row r="1040" spans="5:214" s="240" customFormat="1" ht="15" customHeight="1">
      <c r="AQ1040" s="241"/>
      <c r="AR1040" s="241"/>
      <c r="AS1040" s="241"/>
      <c r="AT1040" s="241"/>
    </row>
    <row r="1041" spans="43:46" s="240" customFormat="1" ht="15" customHeight="1">
      <c r="AQ1041" s="241"/>
      <c r="AR1041" s="241"/>
      <c r="AS1041" s="241"/>
      <c r="AT1041" s="241"/>
    </row>
    <row r="1042" spans="43:46" s="240" customFormat="1" ht="15" customHeight="1">
      <c r="AQ1042" s="241"/>
      <c r="AR1042" s="241"/>
      <c r="AS1042" s="241"/>
      <c r="AT1042" s="241"/>
    </row>
    <row r="1043" spans="43:46" s="240" customFormat="1" ht="15" customHeight="1">
      <c r="AQ1043" s="241"/>
      <c r="AR1043" s="241"/>
      <c r="AS1043" s="241"/>
      <c r="AT1043" s="241"/>
    </row>
    <row r="1044" spans="43:46" s="240" customFormat="1" ht="15" customHeight="1">
      <c r="AQ1044" s="241"/>
      <c r="AR1044" s="241"/>
      <c r="AS1044" s="241"/>
      <c r="AT1044" s="241"/>
    </row>
    <row r="1045" spans="43:46" s="240" customFormat="1" ht="15" customHeight="1">
      <c r="AQ1045" s="241"/>
      <c r="AR1045" s="241"/>
      <c r="AS1045" s="241"/>
      <c r="AT1045" s="241"/>
    </row>
    <row r="1046" spans="43:46" s="240" customFormat="1" ht="15" customHeight="1">
      <c r="AQ1046" s="241"/>
      <c r="AR1046" s="241"/>
      <c r="AS1046" s="241"/>
      <c r="AT1046" s="241"/>
    </row>
    <row r="1047" spans="43:46" s="240" customFormat="1" ht="15" customHeight="1">
      <c r="AQ1047" s="241"/>
      <c r="AR1047" s="241"/>
      <c r="AS1047" s="241"/>
      <c r="AT1047" s="241"/>
    </row>
    <row r="1048" spans="43:46" s="240" customFormat="1" ht="15" customHeight="1">
      <c r="AQ1048" s="241"/>
      <c r="AR1048" s="241"/>
      <c r="AS1048" s="241"/>
      <c r="AT1048" s="241"/>
    </row>
    <row r="1049" spans="43:46" s="240" customFormat="1" ht="15" customHeight="1">
      <c r="AQ1049" s="241"/>
      <c r="AR1049" s="241"/>
      <c r="AS1049" s="241"/>
      <c r="AT1049" s="241"/>
    </row>
    <row r="1050" spans="43:46" s="240" customFormat="1" ht="15" customHeight="1">
      <c r="AQ1050" s="241"/>
      <c r="AR1050" s="241"/>
      <c r="AS1050" s="241"/>
      <c r="AT1050" s="241"/>
    </row>
    <row r="1051" spans="43:46" s="240" customFormat="1" ht="15" customHeight="1">
      <c r="AQ1051" s="241"/>
      <c r="AR1051" s="241"/>
      <c r="AS1051" s="241"/>
      <c r="AT1051" s="241"/>
    </row>
    <row r="1052" spans="43:46" s="240" customFormat="1" ht="15" customHeight="1">
      <c r="AQ1052" s="241"/>
      <c r="AR1052" s="241"/>
      <c r="AS1052" s="241"/>
      <c r="AT1052" s="241"/>
    </row>
    <row r="1053" spans="43:46" s="240" customFormat="1" ht="15" customHeight="1">
      <c r="AQ1053" s="241"/>
      <c r="AR1053" s="241"/>
      <c r="AS1053" s="241"/>
      <c r="AT1053" s="241"/>
    </row>
    <row r="1054" spans="43:46" s="240" customFormat="1" ht="15" customHeight="1">
      <c r="AQ1054" s="241"/>
      <c r="AR1054" s="241"/>
      <c r="AS1054" s="241"/>
      <c r="AT1054" s="241"/>
    </row>
    <row r="1055" spans="43:46" s="240" customFormat="1" ht="15" customHeight="1">
      <c r="AQ1055" s="241"/>
      <c r="AR1055" s="241"/>
      <c r="AS1055" s="241"/>
      <c r="AT1055" s="241"/>
    </row>
    <row r="1056" spans="43:46" s="240" customFormat="1" ht="15" customHeight="1">
      <c r="AQ1056" s="241"/>
      <c r="AR1056" s="241"/>
      <c r="AS1056" s="241"/>
      <c r="AT1056" s="241"/>
    </row>
    <row r="1057" spans="43:46" s="240" customFormat="1" ht="15" customHeight="1">
      <c r="AQ1057" s="241"/>
      <c r="AR1057" s="241"/>
      <c r="AS1057" s="241"/>
      <c r="AT1057" s="241"/>
    </row>
    <row r="1058" spans="43:46" s="240" customFormat="1" ht="15" customHeight="1">
      <c r="AQ1058" s="241"/>
      <c r="AR1058" s="241"/>
      <c r="AS1058" s="241"/>
      <c r="AT1058" s="241"/>
    </row>
    <row r="1059" spans="43:46" s="240" customFormat="1" ht="15" customHeight="1">
      <c r="AQ1059" s="241"/>
      <c r="AR1059" s="241"/>
      <c r="AS1059" s="241"/>
      <c r="AT1059" s="241"/>
    </row>
    <row r="1060" spans="43:46" s="240" customFormat="1" ht="15" customHeight="1">
      <c r="AQ1060" s="241"/>
      <c r="AR1060" s="241"/>
      <c r="AS1060" s="241"/>
      <c r="AT1060" s="241"/>
    </row>
    <row r="1061" spans="43:46" s="240" customFormat="1" ht="15" customHeight="1">
      <c r="AQ1061" s="241"/>
      <c r="AR1061" s="241"/>
      <c r="AS1061" s="241"/>
      <c r="AT1061" s="241"/>
    </row>
    <row r="1062" spans="43:46" s="240" customFormat="1" ht="15" customHeight="1">
      <c r="AQ1062" s="241"/>
      <c r="AR1062" s="241"/>
      <c r="AS1062" s="241"/>
      <c r="AT1062" s="241"/>
    </row>
    <row r="1063" spans="43:46" s="240" customFormat="1" ht="15" customHeight="1">
      <c r="AQ1063" s="241"/>
      <c r="AR1063" s="241"/>
      <c r="AS1063" s="241"/>
      <c r="AT1063" s="241"/>
    </row>
    <row r="1064" spans="43:46" s="240" customFormat="1" ht="15" customHeight="1">
      <c r="AQ1064" s="241"/>
      <c r="AR1064" s="241"/>
      <c r="AS1064" s="241"/>
      <c r="AT1064" s="241"/>
    </row>
    <row r="1065" spans="43:46" s="240" customFormat="1" ht="15" customHeight="1">
      <c r="AQ1065" s="241"/>
      <c r="AR1065" s="241"/>
      <c r="AS1065" s="241"/>
      <c r="AT1065" s="241"/>
    </row>
    <row r="1066" spans="43:46" s="240" customFormat="1" ht="15" customHeight="1">
      <c r="AQ1066" s="241"/>
      <c r="AR1066" s="241"/>
      <c r="AS1066" s="241"/>
      <c r="AT1066" s="241"/>
    </row>
    <row r="1067" spans="43:46" s="240" customFormat="1" ht="15" customHeight="1">
      <c r="AQ1067" s="241"/>
      <c r="AR1067" s="241"/>
      <c r="AS1067" s="241"/>
      <c r="AT1067" s="241"/>
    </row>
    <row r="1068" spans="43:46" s="240" customFormat="1" ht="15" customHeight="1">
      <c r="AQ1068" s="241"/>
      <c r="AR1068" s="241"/>
      <c r="AS1068" s="241"/>
      <c r="AT1068" s="241"/>
    </row>
    <row r="1069" spans="43:46" s="240" customFormat="1" ht="15" customHeight="1">
      <c r="AQ1069" s="241"/>
      <c r="AR1069" s="241"/>
      <c r="AS1069" s="241"/>
      <c r="AT1069" s="241"/>
    </row>
    <row r="1070" spans="43:46" s="240" customFormat="1" ht="15" customHeight="1">
      <c r="AQ1070" s="241"/>
      <c r="AR1070" s="241"/>
      <c r="AS1070" s="241"/>
      <c r="AT1070" s="241"/>
    </row>
    <row r="1071" spans="43:46" s="240" customFormat="1" ht="15" customHeight="1">
      <c r="AQ1071" s="241"/>
      <c r="AR1071" s="241"/>
      <c r="AS1071" s="241"/>
      <c r="AT1071" s="241"/>
    </row>
    <row r="1072" spans="43:46" s="240" customFormat="1" ht="15" customHeight="1">
      <c r="AQ1072" s="241"/>
      <c r="AR1072" s="241"/>
      <c r="AS1072" s="241"/>
      <c r="AT1072" s="241"/>
    </row>
    <row r="1073" spans="43:46" s="240" customFormat="1" ht="15" customHeight="1">
      <c r="AQ1073" s="241"/>
      <c r="AR1073" s="241"/>
      <c r="AS1073" s="241"/>
      <c r="AT1073" s="241"/>
    </row>
    <row r="1074" spans="43:46" s="240" customFormat="1" ht="15" customHeight="1">
      <c r="AQ1074" s="241"/>
      <c r="AR1074" s="241"/>
      <c r="AS1074" s="241"/>
      <c r="AT1074" s="241"/>
    </row>
    <row r="1075" spans="43:46" s="240" customFormat="1" ht="15" customHeight="1">
      <c r="AQ1075" s="241"/>
      <c r="AR1075" s="241"/>
      <c r="AS1075" s="241"/>
      <c r="AT1075" s="241"/>
    </row>
    <row r="1076" spans="43:46" s="240" customFormat="1" ht="15" customHeight="1">
      <c r="AQ1076" s="241"/>
      <c r="AR1076" s="241"/>
      <c r="AS1076" s="241"/>
      <c r="AT1076" s="241"/>
    </row>
    <row r="1077" spans="43:46" s="240" customFormat="1" ht="15" customHeight="1">
      <c r="AQ1077" s="241"/>
      <c r="AR1077" s="241"/>
      <c r="AS1077" s="241"/>
      <c r="AT1077" s="241"/>
    </row>
    <row r="1078" spans="43:46" s="240" customFormat="1" ht="15" customHeight="1">
      <c r="AQ1078" s="241"/>
      <c r="AR1078" s="241"/>
      <c r="AS1078" s="241"/>
      <c r="AT1078" s="241"/>
    </row>
    <row r="1079" spans="43:46" s="240" customFormat="1" ht="15" customHeight="1">
      <c r="AQ1079" s="241"/>
      <c r="AR1079" s="241"/>
      <c r="AS1079" s="241"/>
      <c r="AT1079" s="241"/>
    </row>
    <row r="1080" spans="43:46" s="240" customFormat="1" ht="15" customHeight="1">
      <c r="AQ1080" s="241"/>
      <c r="AR1080" s="241"/>
      <c r="AS1080" s="241"/>
      <c r="AT1080" s="241"/>
    </row>
    <row r="1081" spans="43:46" s="240" customFormat="1" ht="15" customHeight="1">
      <c r="AQ1081" s="241"/>
      <c r="AR1081" s="241"/>
      <c r="AS1081" s="241"/>
      <c r="AT1081" s="241"/>
    </row>
    <row r="1082" spans="43:46" s="240" customFormat="1" ht="15" customHeight="1">
      <c r="AQ1082" s="241"/>
      <c r="AR1082" s="241"/>
      <c r="AS1082" s="241"/>
      <c r="AT1082" s="241"/>
    </row>
    <row r="1083" spans="43:46" s="240" customFormat="1" ht="15" customHeight="1">
      <c r="AQ1083" s="241"/>
      <c r="AR1083" s="241"/>
      <c r="AS1083" s="241"/>
      <c r="AT1083" s="241"/>
    </row>
    <row r="1084" spans="43:46" s="240" customFormat="1" ht="15" customHeight="1">
      <c r="AQ1084" s="241"/>
      <c r="AR1084" s="241"/>
      <c r="AS1084" s="241"/>
      <c r="AT1084" s="241"/>
    </row>
    <row r="1085" spans="43:46" s="240" customFormat="1" ht="15" customHeight="1">
      <c r="AQ1085" s="241"/>
      <c r="AR1085" s="241"/>
      <c r="AS1085" s="241"/>
      <c r="AT1085" s="241"/>
    </row>
    <row r="1086" spans="43:46" s="240" customFormat="1" ht="15" customHeight="1">
      <c r="AQ1086" s="241"/>
      <c r="AR1086" s="241"/>
      <c r="AS1086" s="241"/>
      <c r="AT1086" s="241"/>
    </row>
    <row r="1087" spans="43:46" s="240" customFormat="1" ht="15" customHeight="1">
      <c r="AQ1087" s="241"/>
      <c r="AR1087" s="241"/>
      <c r="AS1087" s="241"/>
      <c r="AT1087" s="241"/>
    </row>
    <row r="1088" spans="43:46" s="240" customFormat="1" ht="15" customHeight="1">
      <c r="AQ1088" s="241"/>
      <c r="AR1088" s="241"/>
      <c r="AS1088" s="241"/>
      <c r="AT1088" s="241"/>
    </row>
    <row r="1089" spans="43:46" s="240" customFormat="1" ht="15" customHeight="1">
      <c r="AQ1089" s="241"/>
      <c r="AR1089" s="241"/>
      <c r="AS1089" s="241"/>
      <c r="AT1089" s="241"/>
    </row>
    <row r="1090" spans="43:46" s="240" customFormat="1" ht="15" customHeight="1">
      <c r="AQ1090" s="241"/>
      <c r="AR1090" s="241"/>
      <c r="AS1090" s="241"/>
      <c r="AT1090" s="241"/>
    </row>
    <row r="1091" spans="43:46" s="240" customFormat="1" ht="15" customHeight="1">
      <c r="AQ1091" s="241"/>
      <c r="AR1091" s="241"/>
      <c r="AS1091" s="241"/>
      <c r="AT1091" s="241"/>
    </row>
    <row r="1092" spans="43:46" s="240" customFormat="1" ht="15" customHeight="1">
      <c r="AQ1092" s="241"/>
      <c r="AR1092" s="241"/>
      <c r="AS1092" s="241"/>
      <c r="AT1092" s="241"/>
    </row>
    <row r="1093" spans="43:46" s="240" customFormat="1" ht="15" customHeight="1">
      <c r="AQ1093" s="241"/>
      <c r="AR1093" s="241"/>
      <c r="AS1093" s="241"/>
      <c r="AT1093" s="241"/>
    </row>
    <row r="1094" spans="43:46" s="240" customFormat="1" ht="15" customHeight="1">
      <c r="AQ1094" s="241"/>
      <c r="AR1094" s="241"/>
      <c r="AS1094" s="241"/>
      <c r="AT1094" s="241"/>
    </row>
    <row r="1095" spans="43:46" s="240" customFormat="1" ht="15" customHeight="1">
      <c r="AQ1095" s="241"/>
      <c r="AR1095" s="241"/>
      <c r="AS1095" s="241"/>
      <c r="AT1095" s="241"/>
    </row>
    <row r="1096" spans="43:46" s="240" customFormat="1" ht="15" customHeight="1">
      <c r="AQ1096" s="241"/>
      <c r="AR1096" s="241"/>
      <c r="AS1096" s="241"/>
      <c r="AT1096" s="241"/>
    </row>
    <row r="1097" spans="43:46" s="240" customFormat="1" ht="15" customHeight="1">
      <c r="AQ1097" s="241"/>
      <c r="AR1097" s="241"/>
      <c r="AS1097" s="241"/>
      <c r="AT1097" s="241"/>
    </row>
    <row r="1098" spans="43:46" s="240" customFormat="1" ht="15" customHeight="1">
      <c r="AQ1098" s="241"/>
      <c r="AR1098" s="241"/>
      <c r="AS1098" s="241"/>
      <c r="AT1098" s="241"/>
    </row>
    <row r="1099" spans="43:46" s="240" customFormat="1" ht="15" customHeight="1">
      <c r="AQ1099" s="241"/>
      <c r="AR1099" s="241"/>
      <c r="AS1099" s="241"/>
      <c r="AT1099" s="241"/>
    </row>
    <row r="1100" spans="43:46" s="240" customFormat="1" ht="15" customHeight="1">
      <c r="AQ1100" s="241"/>
      <c r="AR1100" s="241"/>
      <c r="AS1100" s="241"/>
      <c r="AT1100" s="241"/>
    </row>
    <row r="1101" spans="43:46" s="240" customFormat="1" ht="15" customHeight="1">
      <c r="AQ1101" s="241"/>
      <c r="AR1101" s="241"/>
      <c r="AS1101" s="241"/>
      <c r="AT1101" s="241"/>
    </row>
    <row r="1102" spans="43:46" s="240" customFormat="1" ht="15" customHeight="1">
      <c r="AQ1102" s="241"/>
      <c r="AR1102" s="241"/>
      <c r="AS1102" s="241"/>
      <c r="AT1102" s="241"/>
    </row>
    <row r="1103" spans="43:46" s="240" customFormat="1" ht="15" customHeight="1">
      <c r="AQ1103" s="241"/>
      <c r="AR1103" s="241"/>
      <c r="AS1103" s="241"/>
      <c r="AT1103" s="241"/>
    </row>
    <row r="1104" spans="43:46" s="240" customFormat="1" ht="15" customHeight="1">
      <c r="AQ1104" s="241"/>
      <c r="AR1104" s="241"/>
      <c r="AS1104" s="241"/>
      <c r="AT1104" s="241"/>
    </row>
    <row r="1105" spans="43:46" s="240" customFormat="1" ht="15" customHeight="1">
      <c r="AQ1105" s="241"/>
      <c r="AR1105" s="241"/>
      <c r="AS1105" s="241"/>
      <c r="AT1105" s="241"/>
    </row>
    <row r="1106" spans="43:46" s="240" customFormat="1" ht="15" customHeight="1">
      <c r="AQ1106" s="241"/>
      <c r="AR1106" s="241"/>
      <c r="AS1106" s="241"/>
      <c r="AT1106" s="241"/>
    </row>
    <row r="1107" spans="43:46" s="240" customFormat="1" ht="15" customHeight="1">
      <c r="AQ1107" s="241"/>
      <c r="AR1107" s="241"/>
      <c r="AS1107" s="241"/>
      <c r="AT1107" s="241"/>
    </row>
    <row r="1108" spans="43:46" s="240" customFormat="1" ht="15" customHeight="1">
      <c r="AQ1108" s="241"/>
      <c r="AR1108" s="241"/>
      <c r="AS1108" s="241"/>
      <c r="AT1108" s="241"/>
    </row>
    <row r="1109" spans="43:46" s="240" customFormat="1" ht="15" customHeight="1">
      <c r="AQ1109" s="241"/>
      <c r="AR1109" s="241"/>
      <c r="AS1109" s="241"/>
      <c r="AT1109" s="241"/>
    </row>
    <row r="1110" spans="43:46" s="240" customFormat="1" ht="15" customHeight="1">
      <c r="AQ1110" s="241"/>
      <c r="AR1110" s="241"/>
      <c r="AS1110" s="241"/>
      <c r="AT1110" s="241"/>
    </row>
    <row r="1111" spans="43:46" s="240" customFormat="1" ht="15" customHeight="1">
      <c r="AQ1111" s="241"/>
      <c r="AR1111" s="241"/>
      <c r="AS1111" s="241"/>
      <c r="AT1111" s="241"/>
    </row>
    <row r="1112" spans="43:46" s="240" customFormat="1" ht="15" customHeight="1"/>
    <row r="1113" spans="43:46" s="240" customFormat="1" ht="15" customHeight="1"/>
    <row r="1114" spans="43:46" s="240" customFormat="1" ht="15" customHeight="1"/>
    <row r="1115" spans="43:46" s="240" customFormat="1" ht="15" customHeight="1"/>
    <row r="1116" spans="43:46" s="240" customFormat="1" ht="15" customHeight="1"/>
    <row r="1117" spans="43:46" s="240" customFormat="1" ht="15" customHeight="1"/>
    <row r="1118" spans="43:46" s="240" customFormat="1" ht="15" customHeight="1"/>
    <row r="1119" spans="43:46" s="240" customFormat="1" ht="15" customHeight="1"/>
    <row r="1120" spans="43:46" s="240" customFormat="1" ht="15" customHeight="1"/>
    <row r="1121" s="240" customFormat="1" ht="15" customHeight="1"/>
    <row r="1122" s="240" customFormat="1" ht="15" customHeight="1"/>
    <row r="1123" s="240" customFormat="1" ht="15" customHeight="1"/>
    <row r="1124" s="240" customFormat="1" ht="15" customHeight="1"/>
    <row r="1125" s="240" customFormat="1" ht="15" customHeight="1"/>
    <row r="1126" s="240" customFormat="1" ht="15" customHeight="1"/>
    <row r="1127" s="240" customFormat="1" ht="15" customHeight="1"/>
    <row r="1128" s="240" customFormat="1" ht="15" customHeight="1"/>
    <row r="1129" s="240" customFormat="1" ht="15" customHeight="1"/>
    <row r="1130" s="240" customFormat="1" ht="15" customHeight="1"/>
    <row r="1131" s="240" customFormat="1" ht="15" customHeight="1"/>
    <row r="1132" s="240" customFormat="1" ht="15" customHeight="1"/>
    <row r="1133" s="240" customFormat="1" ht="15" customHeight="1"/>
    <row r="1134" s="240" customFormat="1" ht="15" customHeight="1"/>
    <row r="1135" s="240" customFormat="1" ht="15" customHeight="1"/>
    <row r="1136" s="240" customFormat="1" ht="15" customHeight="1"/>
    <row r="1137" s="240" customFormat="1" ht="15" customHeight="1"/>
    <row r="1138" s="240" customFormat="1" ht="15" customHeight="1"/>
    <row r="1139" s="240" customFormat="1" ht="15" customHeight="1"/>
    <row r="1140" s="240" customFormat="1" ht="15" customHeight="1"/>
    <row r="1141" s="240" customFormat="1" ht="15" customHeight="1"/>
    <row r="1142" s="240" customFormat="1" ht="15" customHeight="1"/>
    <row r="1143" s="240" customFormat="1" ht="15" customHeight="1"/>
    <row r="1144" s="240" customFormat="1" ht="15" customHeight="1"/>
    <row r="1145" s="240" customFormat="1" ht="15" customHeight="1"/>
    <row r="1146" s="240" customFormat="1" ht="15" customHeight="1"/>
    <row r="1147" s="240" customFormat="1" ht="15" customHeight="1"/>
    <row r="1148" s="240" customFormat="1" ht="15" customHeight="1"/>
    <row r="1149" s="240" customFormat="1" ht="15" customHeight="1"/>
    <row r="1150" s="240" customFormat="1" ht="15" customHeight="1"/>
    <row r="1151" s="240" customFormat="1" ht="15" customHeight="1"/>
    <row r="1152" s="240" customFormat="1" ht="15" customHeight="1"/>
    <row r="1153" s="240" customFormat="1" ht="15" customHeight="1"/>
    <row r="1154" s="240" customFormat="1" ht="15" customHeight="1"/>
    <row r="1155" s="240" customFormat="1" ht="15" customHeight="1"/>
    <row r="1156" s="240" customFormat="1" ht="15" customHeight="1"/>
    <row r="1157" s="240" customFormat="1" ht="15" customHeight="1"/>
    <row r="1158" s="240" customFormat="1" ht="15" customHeight="1"/>
    <row r="1159" s="240" customFormat="1" ht="15" customHeight="1"/>
    <row r="1160" s="240" customFormat="1" ht="15" customHeight="1"/>
    <row r="1161" s="240" customFormat="1" ht="15" customHeight="1"/>
    <row r="1162" s="240" customFormat="1" ht="15" customHeight="1"/>
    <row r="1163" s="240" customFormat="1" ht="15" customHeight="1"/>
    <row r="1164" s="240" customFormat="1" ht="15" customHeight="1"/>
    <row r="1165" s="240" customFormat="1" ht="15" customHeight="1"/>
    <row r="1166" s="240" customFormat="1" ht="15" customHeight="1"/>
    <row r="1167" s="240" customFormat="1" ht="15" customHeight="1"/>
    <row r="1168" s="240" customFormat="1" ht="15" customHeight="1"/>
    <row r="1169" s="240" customFormat="1" ht="15" customHeight="1"/>
    <row r="1170" s="240" customFormat="1" ht="15" customHeight="1"/>
    <row r="1171" s="240" customFormat="1" ht="15" customHeight="1"/>
    <row r="1172" s="240" customFormat="1" ht="15" customHeight="1"/>
    <row r="1173" s="240" customFormat="1" ht="15" customHeight="1"/>
    <row r="1174" s="240" customFormat="1" ht="15" customHeight="1"/>
    <row r="1175" s="240" customFormat="1" ht="15" customHeight="1"/>
    <row r="1176" s="240" customFormat="1" ht="15" customHeight="1"/>
    <row r="1177" s="240" customFormat="1" ht="15" customHeight="1"/>
    <row r="1178" s="240" customFormat="1" ht="15" customHeight="1"/>
    <row r="1179" s="240" customFormat="1" ht="15" customHeight="1"/>
    <row r="1180" s="240" customFormat="1" ht="15" customHeight="1"/>
    <row r="1181" s="240" customFormat="1" ht="15" customHeight="1"/>
    <row r="1182" s="240" customFormat="1" ht="15" customHeight="1"/>
    <row r="1183" s="240" customFormat="1" ht="15" customHeight="1"/>
    <row r="1184" s="240" customFormat="1" ht="15" customHeight="1"/>
    <row r="1185" s="240" customFormat="1" ht="15" customHeight="1"/>
    <row r="1186" s="240" customFormat="1" ht="15" customHeight="1"/>
    <row r="1187" s="240" customFormat="1" ht="15" customHeight="1"/>
    <row r="1188" s="240" customFormat="1" ht="15" customHeight="1"/>
    <row r="1189" s="240" customFormat="1" ht="15" customHeight="1"/>
    <row r="1190" s="240" customFormat="1" ht="15" customHeight="1"/>
    <row r="1191" s="240" customFormat="1" ht="15" customHeight="1"/>
    <row r="1192" s="240" customFormat="1" ht="15" customHeight="1"/>
    <row r="1193" s="240" customFormat="1" ht="15" customHeight="1"/>
    <row r="1194" s="240" customFormat="1" ht="15" customHeight="1"/>
    <row r="1195" s="240" customFormat="1" ht="15" customHeight="1"/>
    <row r="1196" s="240" customFormat="1" ht="15" customHeight="1"/>
    <row r="1197" s="240" customFormat="1" ht="15" customHeight="1"/>
    <row r="1198" s="240" customFormat="1" ht="15" customHeight="1"/>
    <row r="1199" s="240" customFormat="1" ht="15" customHeight="1"/>
    <row r="1200" s="240" customFormat="1" ht="15" customHeight="1"/>
    <row r="1201" s="240" customFormat="1" ht="15" customHeight="1"/>
    <row r="1202" s="240" customFormat="1" ht="15" customHeight="1"/>
    <row r="1203" s="240" customFormat="1" ht="15" customHeight="1"/>
    <row r="1204" s="240" customFormat="1" ht="15" customHeight="1"/>
    <row r="1205" s="240" customFormat="1" ht="15" customHeight="1"/>
    <row r="1206" s="240" customFormat="1" ht="15" customHeight="1"/>
    <row r="1207" s="240" customFormat="1" ht="15" customHeight="1"/>
    <row r="1208" s="240" customFormat="1" ht="15" customHeight="1"/>
    <row r="1209" s="240" customFormat="1" ht="15" customHeight="1"/>
    <row r="1210" s="240" customFormat="1" ht="15" customHeight="1"/>
    <row r="1211" s="240" customFormat="1" ht="15" customHeight="1"/>
    <row r="1212" s="240" customFormat="1" ht="15" customHeight="1"/>
    <row r="1213" s="240" customFormat="1" ht="15" customHeight="1"/>
    <row r="1214" s="240" customFormat="1" ht="15" customHeight="1"/>
    <row r="1215" s="240" customFormat="1" ht="15" customHeight="1"/>
    <row r="1216" s="240" customFormat="1" ht="15" customHeight="1"/>
    <row r="1217" s="240" customFormat="1" ht="15" customHeight="1"/>
    <row r="1218" s="240" customFormat="1" ht="15" customHeight="1"/>
    <row r="1219" s="240" customFormat="1" ht="15" customHeight="1"/>
    <row r="1220" s="240" customFormat="1" ht="15" customHeight="1"/>
    <row r="1221" s="240" customFormat="1" ht="15" customHeight="1"/>
    <row r="1222" s="240" customFormat="1" ht="15" customHeight="1"/>
    <row r="1223" s="240" customFormat="1" ht="15" customHeight="1"/>
    <row r="1224" s="240" customFormat="1" ht="15" customHeight="1"/>
    <row r="1225" s="240" customFormat="1" ht="15" customHeight="1"/>
    <row r="1226" s="240" customFormat="1" ht="15" customHeight="1"/>
    <row r="1227" s="240" customFormat="1" ht="15" customHeight="1"/>
    <row r="1228" s="240" customFormat="1" ht="15" customHeight="1"/>
    <row r="1229" s="240" customFormat="1" ht="15" customHeight="1"/>
    <row r="1230" s="240" customFormat="1" ht="15" customHeight="1"/>
    <row r="1231" s="240" customFormat="1" ht="15" customHeight="1"/>
    <row r="1232" s="240" customFormat="1" ht="15" customHeight="1"/>
    <row r="1233" s="240" customFormat="1" ht="15" customHeight="1"/>
    <row r="1234" s="240" customFormat="1" ht="15" customHeight="1"/>
    <row r="1235" s="240" customFormat="1" ht="15" customHeight="1"/>
    <row r="1236" s="240" customFormat="1" ht="15" customHeight="1"/>
    <row r="1237" s="240" customFormat="1" ht="15" customHeight="1"/>
    <row r="1238" s="240" customFormat="1" ht="15" customHeight="1"/>
    <row r="1239" s="240" customFormat="1" ht="15" customHeight="1"/>
    <row r="1240" s="240" customFormat="1" ht="15" customHeight="1"/>
    <row r="1241" s="240" customFormat="1" ht="15" customHeight="1"/>
    <row r="1242" s="240" customFormat="1" ht="15" customHeight="1"/>
    <row r="1243" s="240" customFormat="1" ht="15" customHeight="1"/>
    <row r="1244" s="240" customFormat="1" ht="15" customHeight="1"/>
    <row r="1245" s="240" customFormat="1" ht="15" customHeight="1"/>
    <row r="1246" s="240" customFormat="1" ht="15" customHeight="1"/>
    <row r="1247" s="240" customFormat="1" ht="15" customHeight="1"/>
    <row r="1248" s="240" customFormat="1" ht="15" customHeight="1"/>
    <row r="1249" s="240" customFormat="1" ht="15" customHeight="1"/>
    <row r="1250" s="240" customFormat="1" ht="15" customHeight="1"/>
    <row r="1251" s="240" customFormat="1" ht="15" customHeight="1"/>
    <row r="1252" s="240" customFormat="1" ht="15" customHeight="1"/>
    <row r="1253" s="240" customFormat="1" ht="15" customHeight="1"/>
    <row r="1254" s="240" customFormat="1" ht="15" customHeight="1"/>
    <row r="1255" s="240" customFormat="1" ht="15" customHeight="1"/>
    <row r="1256" s="240" customFormat="1" ht="15" customHeight="1"/>
    <row r="1257" s="240" customFormat="1" ht="15" customHeight="1"/>
    <row r="1258" s="240" customFormat="1" ht="15" customHeight="1"/>
    <row r="1259" s="240" customFormat="1" ht="15" customHeight="1"/>
    <row r="1260" s="240" customFormat="1" ht="15" customHeight="1"/>
    <row r="1261" s="240" customFormat="1" ht="15" customHeight="1"/>
    <row r="1262" s="240" customFormat="1" ht="15" customHeight="1"/>
    <row r="1263" s="240" customFormat="1" ht="15" customHeight="1"/>
    <row r="1264" s="240" customFormat="1" ht="15" customHeight="1"/>
    <row r="1265" s="240" customFormat="1" ht="15" customHeight="1"/>
    <row r="1266" s="240" customFormat="1" ht="15" customHeight="1"/>
    <row r="1267" s="240" customFormat="1" ht="15" customHeight="1"/>
    <row r="1268" s="240" customFormat="1" ht="15" customHeight="1"/>
    <row r="1269" s="240" customFormat="1" ht="15" customHeight="1"/>
    <row r="1270" s="240" customFormat="1" ht="15" customHeight="1"/>
    <row r="1271" s="240" customFormat="1" ht="15" customHeight="1"/>
    <row r="1272" s="240" customFormat="1" ht="15" customHeight="1"/>
    <row r="1273" s="240" customFormat="1" ht="15" customHeight="1"/>
    <row r="1274" s="240" customFormat="1" ht="15" customHeight="1"/>
    <row r="1275" s="240" customFormat="1" ht="15" customHeight="1"/>
    <row r="1276" s="240" customFormat="1" ht="15" customHeight="1"/>
    <row r="1277" s="240" customFormat="1" ht="15" customHeight="1"/>
    <row r="1278" s="240" customFormat="1" ht="15" customHeight="1"/>
    <row r="1279" s="240" customFormat="1" ht="15" customHeight="1"/>
    <row r="1280" s="240" customFormat="1" ht="15" customHeight="1"/>
    <row r="1281" s="240" customFormat="1" ht="15" customHeight="1"/>
    <row r="1282" s="240" customFormat="1" ht="15" customHeight="1"/>
    <row r="1283" s="240" customFormat="1" ht="15" customHeight="1"/>
    <row r="1284" s="240" customFormat="1" ht="15" customHeight="1"/>
    <row r="1285" s="240" customFormat="1" ht="15" customHeight="1"/>
    <row r="1286" s="240" customFormat="1" ht="15" customHeight="1"/>
    <row r="1287" s="240" customFormat="1" ht="15" customHeight="1"/>
    <row r="1288" s="240" customFormat="1" ht="15" customHeight="1"/>
    <row r="1289" s="240" customFormat="1" ht="15" customHeight="1"/>
    <row r="1290" s="240" customFormat="1" ht="15" customHeight="1"/>
    <row r="1291" s="240" customFormat="1" ht="15" customHeight="1"/>
    <row r="1292" s="240" customFormat="1" ht="15" customHeight="1"/>
    <row r="1293" s="240" customFormat="1" ht="15" customHeight="1"/>
    <row r="1294" s="240" customFormat="1" ht="15" customHeight="1"/>
    <row r="1295" s="240" customFormat="1" ht="15" customHeight="1"/>
    <row r="1296" s="240" customFormat="1" ht="15" customHeight="1"/>
    <row r="1297" s="240" customFormat="1" ht="15" customHeight="1"/>
    <row r="1298" s="240" customFormat="1" ht="15" customHeight="1"/>
    <row r="1299" s="240" customFormat="1" ht="15" customHeight="1"/>
    <row r="1300" s="240" customFormat="1" ht="15" customHeight="1"/>
    <row r="1301" s="240" customFormat="1" ht="15" customHeight="1"/>
    <row r="1302" s="240" customFormat="1" ht="15" customHeight="1"/>
    <row r="1303" s="240" customFormat="1" ht="15" customHeight="1"/>
    <row r="1304" s="240" customFormat="1" ht="15" customHeight="1"/>
    <row r="1305" s="240" customFormat="1" ht="15" customHeight="1"/>
    <row r="1306" s="240" customFormat="1" ht="15" customHeight="1"/>
    <row r="1307" s="240" customFormat="1" ht="15" customHeight="1"/>
    <row r="1308" s="240" customFormat="1" ht="15" customHeight="1"/>
    <row r="1309" s="240" customFormat="1" ht="15" customHeight="1"/>
    <row r="1310" s="240" customFormat="1" ht="15" customHeight="1"/>
    <row r="1311" s="240" customFormat="1" ht="15" customHeight="1"/>
    <row r="1312" s="240" customFormat="1" ht="15" customHeight="1"/>
    <row r="1313" s="240" customFormat="1" ht="15" customHeight="1"/>
    <row r="1314" s="240" customFormat="1" ht="15" customHeight="1"/>
    <row r="1315" s="240" customFormat="1" ht="15" customHeight="1"/>
    <row r="1316" s="240" customFormat="1" ht="15" customHeight="1"/>
    <row r="1317" s="240" customFormat="1" ht="15" customHeight="1"/>
    <row r="1318" s="240" customFormat="1" ht="15" customHeight="1"/>
    <row r="1319" s="240" customFormat="1" ht="15" customHeight="1"/>
    <row r="1320" s="240" customFormat="1" ht="15" customHeight="1"/>
    <row r="1321" s="240" customFormat="1" ht="15" customHeight="1"/>
    <row r="1322" s="240" customFormat="1" ht="15" customHeight="1"/>
    <row r="1323" s="240" customFormat="1" ht="15" customHeight="1"/>
    <row r="1324" s="240" customFormat="1" ht="15" customHeight="1"/>
    <row r="1325" s="240" customFormat="1" ht="15" customHeight="1"/>
    <row r="1326" s="240" customFormat="1" ht="15" customHeight="1"/>
    <row r="1327" s="240" customFormat="1" ht="15" customHeight="1"/>
    <row r="1328" s="240" customFormat="1" ht="15" customHeight="1"/>
    <row r="1329" s="240" customFormat="1" ht="15" customHeight="1"/>
    <row r="1330" s="240" customFormat="1" ht="15" customHeight="1"/>
    <row r="1331" s="240" customFormat="1" ht="15" customHeight="1"/>
    <row r="1332" s="240" customFormat="1" ht="15" customHeight="1"/>
    <row r="1333" s="240" customFormat="1" ht="15" customHeight="1"/>
    <row r="1334" s="240" customFormat="1" ht="15" customHeight="1"/>
    <row r="1335" s="240" customFormat="1" ht="15" customHeight="1"/>
    <row r="1336" s="240" customFormat="1" ht="15" customHeight="1"/>
    <row r="1337" s="240" customFormat="1" ht="15" customHeight="1"/>
    <row r="1338" s="240" customFormat="1" ht="15" customHeight="1"/>
    <row r="1339" s="240" customFormat="1" ht="15" customHeight="1"/>
    <row r="1340" s="240" customFormat="1" ht="15" customHeight="1"/>
    <row r="1341" s="240" customFormat="1" ht="15" customHeight="1"/>
    <row r="1342" s="240" customFormat="1" ht="15" customHeight="1"/>
    <row r="1343" s="240" customFormat="1" ht="15" customHeight="1"/>
    <row r="1344" s="240" customFormat="1" ht="15" customHeight="1"/>
    <row r="1345" s="240" customFormat="1" ht="15" customHeight="1"/>
    <row r="1346" s="240" customFormat="1" ht="15" customHeight="1"/>
    <row r="1347" s="240" customFormat="1" ht="15" customHeight="1"/>
    <row r="1348" s="240" customFormat="1" ht="15" customHeight="1"/>
    <row r="1349" s="240" customFormat="1" ht="15" customHeight="1"/>
    <row r="1350" s="240" customFormat="1" ht="15" customHeight="1"/>
    <row r="1351" s="240" customFormat="1" ht="15" customHeight="1"/>
    <row r="1352" s="240" customFormat="1" ht="15" customHeight="1"/>
    <row r="1353" s="240" customFormat="1" ht="15" customHeight="1"/>
    <row r="1354" s="240" customFormat="1" ht="15" customHeight="1"/>
    <row r="1355" s="240" customFormat="1" ht="15" customHeight="1"/>
    <row r="1356" s="240" customFormat="1" ht="15" customHeight="1"/>
    <row r="1357" s="240" customFormat="1" ht="15" customHeight="1"/>
    <row r="1358" s="240" customFormat="1" ht="15" customHeight="1"/>
    <row r="1359" s="240" customFormat="1" ht="15" customHeight="1"/>
    <row r="1360" s="240" customFormat="1" ht="15" customHeight="1"/>
    <row r="1361" s="240" customFormat="1" ht="15" customHeight="1"/>
    <row r="1362" s="240" customFormat="1" ht="15" customHeight="1"/>
    <row r="1363" s="240" customFormat="1" ht="15" customHeight="1"/>
    <row r="1364" s="240" customFormat="1" ht="15" customHeight="1"/>
    <row r="1365" s="240" customFormat="1" ht="15" customHeight="1"/>
    <row r="1366" s="240" customFormat="1" ht="15" customHeight="1"/>
    <row r="1367" s="240" customFormat="1" ht="15" customHeight="1"/>
    <row r="1368" s="240" customFormat="1" ht="15" customHeight="1"/>
    <row r="1369" s="240" customFormat="1" ht="15" customHeight="1"/>
    <row r="1370" s="240" customFormat="1" ht="15" customHeight="1"/>
    <row r="1371" s="240" customFormat="1" ht="15" customHeight="1"/>
    <row r="1372" s="240" customFormat="1" ht="15" customHeight="1"/>
    <row r="1373" s="240" customFormat="1" ht="15" customHeight="1"/>
    <row r="1374" s="240" customFormat="1" ht="15" customHeight="1"/>
    <row r="1375" s="240" customFormat="1" ht="15" customHeight="1"/>
    <row r="1376" s="240" customFormat="1" ht="15" customHeight="1"/>
    <row r="1377" s="240" customFormat="1" ht="15" customHeight="1"/>
    <row r="1378" s="240" customFormat="1" ht="15" customHeight="1"/>
    <row r="1379" s="240" customFormat="1" ht="15" customHeight="1"/>
    <row r="1380" s="240" customFormat="1" ht="15" customHeight="1"/>
    <row r="1381" s="240" customFormat="1" ht="15" customHeight="1"/>
    <row r="1382" s="240" customFormat="1" ht="15" customHeight="1"/>
    <row r="1383" s="240" customFormat="1" ht="15" customHeight="1"/>
    <row r="1384" s="240" customFormat="1" ht="15" customHeight="1"/>
    <row r="1385" s="240" customFormat="1" ht="15" customHeight="1"/>
    <row r="1386" s="240" customFormat="1" ht="15" customHeight="1"/>
    <row r="1387" s="240" customFormat="1" ht="15" customHeight="1"/>
    <row r="1388" s="240" customFormat="1" ht="15" customHeight="1"/>
    <row r="1389" s="240" customFormat="1" ht="15" customHeight="1"/>
    <row r="1390" s="240" customFormat="1" ht="15" customHeight="1"/>
    <row r="1391" s="240" customFormat="1" ht="15" customHeight="1"/>
    <row r="1392" s="240" customFormat="1" ht="15" customHeight="1"/>
    <row r="1393" s="240" customFormat="1" ht="15" customHeight="1"/>
    <row r="1394" s="240" customFormat="1" ht="15" customHeight="1"/>
    <row r="1395" s="240" customFormat="1" ht="15" customHeight="1"/>
    <row r="1396" s="240" customFormat="1" ht="15" customHeight="1"/>
    <row r="1397" s="240" customFormat="1" ht="15" customHeight="1"/>
    <row r="1398" s="240" customFormat="1" ht="15" customHeight="1"/>
    <row r="1399" s="240" customFormat="1" ht="15" customHeight="1"/>
    <row r="1400" s="240" customFormat="1" ht="15" customHeight="1"/>
    <row r="1401" s="240" customFormat="1" ht="15" customHeight="1"/>
    <row r="1402" s="240" customFormat="1" ht="15" customHeight="1"/>
    <row r="1403" s="240" customFormat="1" ht="15" customHeight="1"/>
    <row r="1404" s="240" customFormat="1" ht="15" customHeight="1"/>
    <row r="1405" s="240" customFormat="1" ht="15" customHeight="1"/>
    <row r="1406" s="240" customFormat="1" ht="15" customHeight="1"/>
    <row r="1407" s="240" customFormat="1" ht="15" customHeight="1"/>
    <row r="1408" s="240" customFormat="1" ht="15" customHeight="1"/>
    <row r="1409" s="240" customFormat="1" ht="15" customHeight="1"/>
    <row r="1410" s="240" customFormat="1" ht="15" customHeight="1"/>
    <row r="1411" s="240" customFormat="1" ht="15" customHeight="1"/>
    <row r="1412" s="240" customFormat="1" ht="15" customHeight="1"/>
    <row r="1413" s="240" customFormat="1" ht="15" customHeight="1"/>
    <row r="1414" s="240" customFormat="1" ht="15" customHeight="1"/>
    <row r="1415" s="240" customFormat="1" ht="15" customHeight="1"/>
    <row r="1416" s="240" customFormat="1" ht="15" customHeight="1"/>
    <row r="1417" s="240" customFormat="1" ht="15" customHeight="1"/>
    <row r="1418" s="240" customFormat="1" ht="15" customHeight="1"/>
    <row r="1419" s="240" customFormat="1" ht="15" customHeight="1"/>
    <row r="1420" s="240" customFormat="1" ht="15" customHeight="1"/>
    <row r="1421" s="240" customFormat="1" ht="15" customHeight="1"/>
    <row r="1422" s="240" customFormat="1" ht="15" customHeight="1"/>
    <row r="1423" s="240" customFormat="1" ht="15" customHeight="1"/>
    <row r="1424" s="240" customFormat="1" ht="15" customHeight="1"/>
    <row r="1425" s="240" customFormat="1" ht="15" customHeight="1"/>
    <row r="1426" s="240" customFormat="1" ht="15" customHeight="1"/>
    <row r="1427" s="240" customFormat="1" ht="15" customHeight="1"/>
    <row r="1428" s="240" customFormat="1" ht="15" customHeight="1"/>
    <row r="1429" s="240" customFormat="1" ht="15" customHeight="1"/>
    <row r="1430" s="240" customFormat="1" ht="15" customHeight="1"/>
    <row r="1431" s="240" customFormat="1" ht="15" customHeight="1"/>
    <row r="1432" s="240" customFormat="1" ht="15" customHeight="1"/>
    <row r="1433" s="240" customFormat="1" ht="15" customHeight="1"/>
    <row r="1434" s="240" customFormat="1" ht="15" customHeight="1"/>
    <row r="1435" s="240" customFormat="1" ht="15" customHeight="1"/>
    <row r="1436" s="240" customFormat="1" ht="15" customHeight="1"/>
    <row r="1437" s="240" customFormat="1" ht="15" customHeight="1"/>
    <row r="1438" s="240" customFormat="1" ht="15" customHeight="1"/>
    <row r="1439" s="240" customFormat="1" ht="15" customHeight="1"/>
    <row r="1440" s="240" customFormat="1" ht="15" customHeight="1"/>
    <row r="1441" s="240" customFormat="1" ht="15" customHeight="1"/>
    <row r="1442" s="240" customFormat="1" ht="15" customHeight="1"/>
    <row r="1443" s="240" customFormat="1" ht="15" customHeight="1"/>
    <row r="1444" s="240" customFormat="1" ht="15" customHeight="1"/>
    <row r="1445" s="240" customFormat="1" ht="15" customHeight="1"/>
    <row r="1446" s="240" customFormat="1" ht="15" customHeight="1"/>
    <row r="1447" s="240" customFormat="1" ht="15" customHeight="1"/>
    <row r="1448" s="240" customFormat="1" ht="15" customHeight="1"/>
    <row r="1449" s="240" customFormat="1" ht="15" customHeight="1"/>
    <row r="1450" s="240" customFormat="1" ht="15" customHeight="1"/>
    <row r="1451" s="240" customFormat="1" ht="15" customHeight="1"/>
    <row r="1452" s="240" customFormat="1" ht="15" customHeight="1"/>
    <row r="1453" s="240" customFormat="1" ht="15" customHeight="1"/>
    <row r="1454" s="240" customFormat="1" ht="15" customHeight="1"/>
    <row r="1455" s="240" customFormat="1" ht="15" customHeight="1"/>
    <row r="1456" s="240" customFormat="1" ht="15" customHeight="1"/>
    <row r="1457" s="240" customFormat="1" ht="15" customHeight="1"/>
    <row r="1458" s="240" customFormat="1" ht="15" customHeight="1"/>
    <row r="1459" s="240" customFormat="1" ht="15" customHeight="1"/>
    <row r="1460" s="240" customFormat="1" ht="15" customHeight="1"/>
    <row r="1461" s="240" customFormat="1" ht="15" customHeight="1"/>
    <row r="1462" s="240" customFormat="1" ht="15" customHeight="1"/>
    <row r="1463" s="240" customFormat="1" ht="15" customHeight="1"/>
    <row r="1464" s="240" customFormat="1" ht="15" customHeight="1"/>
    <row r="1465" s="240" customFormat="1" ht="15" customHeight="1"/>
    <row r="1466" s="240" customFormat="1" ht="15" customHeight="1"/>
    <row r="1467" s="240" customFormat="1" ht="15" customHeight="1"/>
    <row r="1468" s="240" customFormat="1" ht="15" customHeight="1"/>
    <row r="1469" s="240" customFormat="1" ht="15" customHeight="1"/>
    <row r="1470" s="240" customFormat="1" ht="15" customHeight="1"/>
    <row r="1471" s="240" customFormat="1" ht="15" customHeight="1"/>
    <row r="1472" s="240" customFormat="1" ht="15" customHeight="1"/>
    <row r="1473" s="240" customFormat="1" ht="15" customHeight="1"/>
    <row r="1474" s="240" customFormat="1" ht="15" customHeight="1"/>
    <row r="1475" s="240" customFormat="1" ht="15" customHeight="1"/>
    <row r="1476" s="240" customFormat="1" ht="15" customHeight="1"/>
    <row r="1477" s="240" customFormat="1" ht="15" customHeight="1"/>
    <row r="1478" s="240" customFormat="1" ht="15" customHeight="1"/>
    <row r="1479" s="240" customFormat="1" ht="15" customHeight="1"/>
    <row r="1480" s="240" customFormat="1" ht="15" customHeight="1"/>
    <row r="1481" s="240" customFormat="1" ht="15" customHeight="1"/>
    <row r="1482" s="240" customFormat="1" ht="15" customHeight="1"/>
    <row r="1483" s="240" customFormat="1" ht="15" customHeight="1"/>
    <row r="1484" s="240" customFormat="1" ht="15" customHeight="1"/>
    <row r="1485" s="240" customFormat="1" ht="15" customHeight="1"/>
    <row r="1486" s="240" customFormat="1" ht="15" customHeight="1"/>
    <row r="1487" s="240" customFormat="1" ht="15" customHeight="1"/>
    <row r="1488" s="240" customFormat="1" ht="15" customHeight="1"/>
    <row r="1489" s="240" customFormat="1" ht="15" customHeight="1"/>
    <row r="1490" s="240" customFormat="1" ht="15" customHeight="1"/>
    <row r="1491" s="240" customFormat="1" ht="15" customHeight="1"/>
    <row r="1492" s="240" customFormat="1" ht="15" customHeight="1"/>
    <row r="1493" s="240" customFormat="1" ht="15" customHeight="1"/>
    <row r="1494" s="240" customFormat="1" ht="15" customHeight="1"/>
    <row r="1495" s="240" customFormat="1" ht="15" customHeight="1"/>
    <row r="1496" s="240" customFormat="1" ht="15" customHeight="1"/>
    <row r="1497" s="240" customFormat="1" ht="15" customHeight="1"/>
    <row r="1498" s="240" customFormat="1" ht="15" customHeight="1"/>
    <row r="1499" s="240" customFormat="1" ht="15" customHeight="1"/>
    <row r="1500" s="240" customFormat="1" ht="15" customHeight="1"/>
    <row r="1501" s="240" customFormat="1" ht="15" customHeight="1"/>
    <row r="1502" s="240" customFormat="1" ht="15" customHeight="1"/>
    <row r="1503" s="240" customFormat="1" ht="15" customHeight="1"/>
    <row r="1504" s="240" customFormat="1" ht="15" customHeight="1"/>
    <row r="1505" s="240" customFormat="1" ht="15" customHeight="1"/>
    <row r="1506" s="240" customFormat="1" ht="15" customHeight="1"/>
    <row r="1507" s="240" customFormat="1" ht="15" customHeight="1"/>
    <row r="1508" s="240" customFormat="1" ht="15" customHeight="1"/>
    <row r="1509" s="240" customFormat="1" ht="15" customHeight="1"/>
    <row r="1510" s="240" customFormat="1" ht="15" customHeight="1"/>
    <row r="1511" s="240" customFormat="1" ht="15" customHeight="1"/>
    <row r="1512" s="240" customFormat="1" ht="15" customHeight="1"/>
    <row r="1513" s="240" customFormat="1" ht="15" customHeight="1"/>
    <row r="1514" s="240" customFormat="1" ht="15" customHeight="1"/>
    <row r="1515" s="240" customFormat="1" ht="15" customHeight="1"/>
    <row r="1516" s="240" customFormat="1" ht="15" customHeight="1"/>
    <row r="1517" s="240" customFormat="1" ht="15" customHeight="1"/>
    <row r="1518" s="240" customFormat="1" ht="15" customHeight="1"/>
    <row r="1519" s="240" customFormat="1" ht="15" customHeight="1"/>
    <row r="1520" s="240" customFormat="1" ht="15" customHeight="1"/>
    <row r="1521" s="240" customFormat="1" ht="15" customHeight="1"/>
    <row r="1522" s="240" customFormat="1" ht="15" customHeight="1"/>
    <row r="1523" s="240" customFormat="1" ht="15" customHeight="1"/>
    <row r="1524" s="240" customFormat="1" ht="15" customHeight="1"/>
    <row r="1525" s="240" customFormat="1" ht="15" customHeight="1"/>
    <row r="1526" s="240" customFormat="1" ht="15" customHeight="1"/>
    <row r="1527" s="240" customFormat="1" ht="15" customHeight="1"/>
    <row r="1528" s="240" customFormat="1" ht="15" customHeight="1"/>
    <row r="1529" s="240" customFormat="1" ht="15" customHeight="1"/>
    <row r="1530" s="240" customFormat="1" ht="15" customHeight="1"/>
    <row r="1531" s="240" customFormat="1" ht="15" customHeight="1"/>
    <row r="1532" s="240" customFormat="1" ht="15" customHeight="1"/>
    <row r="1533" s="240" customFormat="1" ht="15" customHeight="1"/>
    <row r="1534" s="240" customFormat="1" ht="15" customHeight="1"/>
    <row r="1535" s="240" customFormat="1" ht="15" customHeight="1"/>
    <row r="1536" s="240" customFormat="1" ht="15" customHeight="1"/>
    <row r="1537" s="240" customFormat="1" ht="15" customHeight="1"/>
    <row r="1538" s="240" customFormat="1" ht="15" customHeight="1"/>
    <row r="1539" s="240" customFormat="1" ht="15" customHeight="1"/>
    <row r="1540" s="240" customFormat="1" ht="15" customHeight="1"/>
    <row r="1541" s="240" customFormat="1" ht="15" customHeight="1"/>
    <row r="1542" s="240" customFormat="1" ht="15" customHeight="1"/>
    <row r="1543" s="240" customFormat="1" ht="15" customHeight="1"/>
    <row r="1544" s="240" customFormat="1" ht="15" customHeight="1"/>
    <row r="1545" s="240" customFormat="1" ht="15" customHeight="1"/>
    <row r="1546" s="240" customFormat="1" ht="15" customHeight="1"/>
    <row r="1547" s="240" customFormat="1" ht="15" customHeight="1"/>
    <row r="1548" s="240" customFormat="1" ht="15" customHeight="1"/>
    <row r="1549" s="240" customFormat="1" ht="15" customHeight="1"/>
    <row r="1550" s="240" customFormat="1" ht="15" customHeight="1"/>
    <row r="1551" s="240" customFormat="1" ht="15" customHeight="1"/>
    <row r="1552" s="240" customFormat="1" ht="15" customHeight="1"/>
    <row r="1553" s="240" customFormat="1" ht="15" customHeight="1"/>
    <row r="1554" s="240" customFormat="1" ht="15" customHeight="1"/>
    <row r="1555" s="240" customFormat="1" ht="15" customHeight="1"/>
    <row r="1556" s="240" customFormat="1" ht="15" customHeight="1"/>
    <row r="1557" s="240" customFormat="1" ht="15" customHeight="1"/>
    <row r="1558" s="240" customFormat="1" ht="15" customHeight="1"/>
    <row r="1559" s="240" customFormat="1" ht="15" customHeight="1"/>
    <row r="1560" s="240" customFormat="1" ht="15" customHeight="1"/>
    <row r="1561" s="240" customFormat="1" ht="15" customHeight="1"/>
    <row r="1562" s="240" customFormat="1" ht="15" customHeight="1"/>
    <row r="1563" s="240" customFormat="1" ht="15" customHeight="1"/>
    <row r="1564" s="240" customFormat="1" ht="15" customHeight="1"/>
    <row r="1565" s="240" customFormat="1" ht="15" customHeight="1"/>
    <row r="1566" s="240" customFormat="1" ht="15" customHeight="1"/>
    <row r="1567" s="240" customFormat="1" ht="15" customHeight="1"/>
    <row r="1568" s="240" customFormat="1" ht="15" customHeight="1"/>
    <row r="1569" s="240" customFormat="1" ht="15" customHeight="1"/>
    <row r="1570" s="240" customFormat="1" ht="15" customHeight="1"/>
    <row r="1571" s="240" customFormat="1" ht="15" customHeight="1"/>
    <row r="1572" s="240" customFormat="1" ht="15" customHeight="1"/>
    <row r="1573" s="240" customFormat="1" ht="15" customHeight="1"/>
    <row r="1574" s="240" customFormat="1" ht="15" customHeight="1"/>
    <row r="1575" s="240" customFormat="1" ht="15" customHeight="1"/>
    <row r="1576" s="240" customFormat="1" ht="15" customHeight="1"/>
    <row r="1577" s="240" customFormat="1" ht="15" customHeight="1"/>
    <row r="1578" s="240" customFormat="1" ht="15" customHeight="1"/>
    <row r="1579" s="240" customFormat="1" ht="15" customHeight="1"/>
    <row r="1580" s="240" customFormat="1" ht="15" customHeight="1"/>
    <row r="1581" s="240" customFormat="1" ht="15" customHeight="1"/>
    <row r="1582" s="240" customFormat="1" ht="15" customHeight="1"/>
    <row r="1583" s="240" customFormat="1" ht="15" customHeight="1"/>
    <row r="1584" s="240" customFormat="1" ht="15" customHeight="1"/>
    <row r="1585" s="240" customFormat="1" ht="15" customHeight="1"/>
    <row r="1586" s="240" customFormat="1" ht="15" customHeight="1"/>
    <row r="1587" s="240" customFormat="1" ht="15" customHeight="1"/>
    <row r="1588" s="240" customFormat="1" ht="15" customHeight="1"/>
    <row r="1589" s="240" customFormat="1" ht="15" customHeight="1"/>
    <row r="1590" s="240" customFormat="1" ht="15" customHeight="1"/>
    <row r="1591" s="240" customFormat="1" ht="15" customHeight="1"/>
    <row r="1592" s="240" customFormat="1" ht="15" customHeight="1"/>
    <row r="1593" s="240" customFormat="1" ht="15" customHeight="1"/>
    <row r="1594" s="240" customFormat="1" ht="15" customHeight="1"/>
    <row r="1595" s="240" customFormat="1" ht="15" customHeight="1"/>
    <row r="1596" s="240" customFormat="1" ht="15" customHeight="1"/>
    <row r="1597" s="240" customFormat="1" ht="15" customHeight="1"/>
    <row r="1598" s="240" customFormat="1" ht="15" customHeight="1"/>
    <row r="1599" s="240" customFormat="1" ht="15" customHeight="1"/>
    <row r="1600" s="240" customFormat="1" ht="15" customHeight="1"/>
    <row r="1601" s="240" customFormat="1" ht="15" customHeight="1"/>
    <row r="1602" s="240" customFormat="1" ht="15" customHeight="1"/>
    <row r="1603" s="240" customFormat="1" ht="15" customHeight="1"/>
    <row r="1604" s="240" customFormat="1" ht="15" customHeight="1"/>
    <row r="1605" s="240" customFormat="1" ht="15" customHeight="1"/>
    <row r="1606" s="240" customFormat="1" ht="15" customHeight="1"/>
    <row r="1607" s="240" customFormat="1" ht="15" customHeight="1"/>
    <row r="1608" s="240" customFormat="1" ht="15" customHeight="1"/>
    <row r="1609" s="240" customFormat="1" ht="15" customHeight="1"/>
    <row r="1610" s="240" customFormat="1" ht="15" customHeight="1"/>
    <row r="1611" s="240" customFormat="1" ht="15" customHeight="1"/>
    <row r="1612" s="240" customFormat="1" ht="15" customHeight="1"/>
    <row r="1613" s="240" customFormat="1" ht="15" customHeight="1"/>
    <row r="1614" s="240" customFormat="1" ht="15" customHeight="1"/>
    <row r="1615" s="240" customFormat="1" ht="15" customHeight="1"/>
    <row r="1616" s="240" customFormat="1" ht="15" customHeight="1"/>
    <row r="1617" s="240" customFormat="1" ht="15" customHeight="1"/>
    <row r="1618" s="240" customFormat="1" ht="15" customHeight="1"/>
    <row r="1619" s="240" customFormat="1" ht="15" customHeight="1"/>
    <row r="1620" s="240" customFormat="1" ht="15" customHeight="1"/>
    <row r="1621" s="240" customFormat="1" ht="15" customHeight="1"/>
    <row r="1622" s="240" customFormat="1" ht="15" customHeight="1"/>
    <row r="1623" s="240" customFormat="1" ht="15" customHeight="1"/>
    <row r="1624" s="240" customFormat="1" ht="15" customHeight="1"/>
    <row r="1625" s="240" customFormat="1" ht="15" customHeight="1"/>
    <row r="1626" s="240" customFormat="1" ht="15" customHeight="1"/>
    <row r="1627" s="240" customFormat="1" ht="15" customHeight="1"/>
  </sheetData>
  <sheetProtection password="8DE8" sheet="1" objects="1" scenarios="1"/>
  <mergeCells count="256">
    <mergeCell ref="AD49:AI49"/>
    <mergeCell ref="Z49:AC49"/>
    <mergeCell ref="AD56:AI56"/>
    <mergeCell ref="Z56:AC56"/>
    <mergeCell ref="C56:K56"/>
    <mergeCell ref="L56:T56"/>
    <mergeCell ref="U56:Y56"/>
    <mergeCell ref="C50:K50"/>
    <mergeCell ref="L50:T50"/>
    <mergeCell ref="U50:Y50"/>
    <mergeCell ref="Z50:AC50"/>
    <mergeCell ref="AD50:AI50"/>
    <mergeCell ref="C51:K51"/>
    <mergeCell ref="L51:T51"/>
    <mergeCell ref="U51:Y51"/>
    <mergeCell ref="Z51:AC51"/>
    <mergeCell ref="AD51:AI51"/>
    <mergeCell ref="C52:K52"/>
    <mergeCell ref="L52:T52"/>
    <mergeCell ref="U52:Y52"/>
    <mergeCell ref="Z52:AC52"/>
    <mergeCell ref="AD52:AI52"/>
    <mergeCell ref="C53:K53"/>
    <mergeCell ref="C54:K54"/>
    <mergeCell ref="G19:AI19"/>
    <mergeCell ref="G21:AB21"/>
    <mergeCell ref="AE21:AI21"/>
    <mergeCell ref="H22:S22"/>
    <mergeCell ref="W22:AI22"/>
    <mergeCell ref="B2:AJ2"/>
    <mergeCell ref="B4:AJ4"/>
    <mergeCell ref="C7:AI7"/>
    <mergeCell ref="BA8:BC8"/>
    <mergeCell ref="Z9:AI9"/>
    <mergeCell ref="G13:M13"/>
    <mergeCell ref="R13:AI13"/>
    <mergeCell ref="C17:AI17"/>
    <mergeCell ref="G10:AB10"/>
    <mergeCell ref="AE10:AI10"/>
    <mergeCell ref="H11:S11"/>
    <mergeCell ref="W11:AI11"/>
    <mergeCell ref="AG12:AI12"/>
    <mergeCell ref="F12:M12"/>
    <mergeCell ref="N12:R12"/>
    <mergeCell ref="S12:AC12"/>
    <mergeCell ref="G31:J31"/>
    <mergeCell ref="M31:Q31"/>
    <mergeCell ref="V31:AC31"/>
    <mergeCell ref="AE31:AI31"/>
    <mergeCell ref="C20:J20"/>
    <mergeCell ref="K20:U20"/>
    <mergeCell ref="V20:AB20"/>
    <mergeCell ref="AC20:AI20"/>
    <mergeCell ref="C32:F32"/>
    <mergeCell ref="G32:N32"/>
    <mergeCell ref="O32:Q32"/>
    <mergeCell ref="R32:AI32"/>
    <mergeCell ref="C27:AI27"/>
    <mergeCell ref="G29:AB29"/>
    <mergeCell ref="AD29:AI29"/>
    <mergeCell ref="G30:S30"/>
    <mergeCell ref="W30:AI30"/>
    <mergeCell ref="H23:I23"/>
    <mergeCell ref="M23:P23"/>
    <mergeCell ref="V23:AC23"/>
    <mergeCell ref="AG23:AI23"/>
    <mergeCell ref="G24:M24"/>
    <mergeCell ref="R24:AI24"/>
    <mergeCell ref="C82:AI82"/>
    <mergeCell ref="C84:AI84"/>
    <mergeCell ref="C85:I85"/>
    <mergeCell ref="J85:O85"/>
    <mergeCell ref="P85:X85"/>
    <mergeCell ref="Y85:AD85"/>
    <mergeCell ref="AE85:AI85"/>
    <mergeCell ref="C74:AI74"/>
    <mergeCell ref="C34:AI34"/>
    <mergeCell ref="K36:S36"/>
    <mergeCell ref="Z36:AI36"/>
    <mergeCell ref="T36:Y36"/>
    <mergeCell ref="C39:AI39"/>
    <mergeCell ref="X40:AI40"/>
    <mergeCell ref="X41:AC41"/>
    <mergeCell ref="AD41:AI41"/>
    <mergeCell ref="U40:W41"/>
    <mergeCell ref="O40:T41"/>
    <mergeCell ref="I40:N41"/>
    <mergeCell ref="C40:H41"/>
    <mergeCell ref="C48:AI48"/>
    <mergeCell ref="L49:T49"/>
    <mergeCell ref="C49:K49"/>
    <mergeCell ref="U49:Y49"/>
    <mergeCell ref="C113:AI113"/>
    <mergeCell ref="C114:AI114"/>
    <mergeCell ref="C5:AI5"/>
    <mergeCell ref="H8:AI8"/>
    <mergeCell ref="F9:R9"/>
    <mergeCell ref="S9:Y9"/>
    <mergeCell ref="C98:AI98"/>
    <mergeCell ref="C101:AI101"/>
    <mergeCell ref="C103:AI106"/>
    <mergeCell ref="C109:J109"/>
    <mergeCell ref="L109:AI109"/>
    <mergeCell ref="C90:I90"/>
    <mergeCell ref="J90:O90"/>
    <mergeCell ref="P90:X90"/>
    <mergeCell ref="Y90:AD90"/>
    <mergeCell ref="AE90:AI90"/>
    <mergeCell ref="AD92:AI92"/>
    <mergeCell ref="AD93:AI93"/>
    <mergeCell ref="C88:I88"/>
    <mergeCell ref="J88:O88"/>
    <mergeCell ref="P88:X88"/>
    <mergeCell ref="Y88:AD88"/>
    <mergeCell ref="AE88:AI88"/>
    <mergeCell ref="F18:AI18"/>
    <mergeCell ref="C110:J110"/>
    <mergeCell ref="L110:AI110"/>
    <mergeCell ref="C112:AI112"/>
    <mergeCell ref="C89:I89"/>
    <mergeCell ref="J89:O89"/>
    <mergeCell ref="P89:X89"/>
    <mergeCell ref="Y89:AD89"/>
    <mergeCell ref="AE89:AI89"/>
    <mergeCell ref="C86:I86"/>
    <mergeCell ref="J86:O86"/>
    <mergeCell ref="P86:X86"/>
    <mergeCell ref="Y86:AD86"/>
    <mergeCell ref="AE86:AI86"/>
    <mergeCell ref="C87:I87"/>
    <mergeCell ref="J87:O87"/>
    <mergeCell ref="P87:X87"/>
    <mergeCell ref="Y87:AD87"/>
    <mergeCell ref="AE87:AI87"/>
    <mergeCell ref="S94:AI94"/>
    <mergeCell ref="C92:H94"/>
    <mergeCell ref="Q95:AI95"/>
    <mergeCell ref="X96:AI96"/>
    <mergeCell ref="C36:J36"/>
    <mergeCell ref="L53:T53"/>
    <mergeCell ref="U53:Y53"/>
    <mergeCell ref="Z53:AC53"/>
    <mergeCell ref="AD53:AI53"/>
    <mergeCell ref="R61:W61"/>
    <mergeCell ref="X61:AC61"/>
    <mergeCell ref="AD61:AI61"/>
    <mergeCell ref="C59:K60"/>
    <mergeCell ref="C58:AI58"/>
    <mergeCell ref="L54:T54"/>
    <mergeCell ref="U54:Y54"/>
    <mergeCell ref="Z54:AC54"/>
    <mergeCell ref="AD54:AI54"/>
    <mergeCell ref="C55:K55"/>
    <mergeCell ref="L55:T55"/>
    <mergeCell ref="U55:Y55"/>
    <mergeCell ref="Z55:AC55"/>
    <mergeCell ref="AD55:AI55"/>
    <mergeCell ref="C42:H42"/>
    <mergeCell ref="I42:N42"/>
    <mergeCell ref="O42:T42"/>
    <mergeCell ref="U42:W42"/>
    <mergeCell ref="X42:AC42"/>
    <mergeCell ref="L66:Q66"/>
    <mergeCell ref="R66:W66"/>
    <mergeCell ref="X66:AC66"/>
    <mergeCell ref="AD66:AI66"/>
    <mergeCell ref="C66:K66"/>
    <mergeCell ref="C61:K61"/>
    <mergeCell ref="L61:Q61"/>
    <mergeCell ref="L59:W59"/>
    <mergeCell ref="L60:Q60"/>
    <mergeCell ref="R60:W60"/>
    <mergeCell ref="X59:AI59"/>
    <mergeCell ref="X60:AC60"/>
    <mergeCell ref="AD60:AI60"/>
    <mergeCell ref="C62:K62"/>
    <mergeCell ref="L62:Q62"/>
    <mergeCell ref="R62:W62"/>
    <mergeCell ref="X62:AC62"/>
    <mergeCell ref="AD62:AI62"/>
    <mergeCell ref="C63:K63"/>
    <mergeCell ref="L63:Q63"/>
    <mergeCell ref="R63:W63"/>
    <mergeCell ref="X63:AC63"/>
    <mergeCell ref="AD63:AI63"/>
    <mergeCell ref="C64:K64"/>
    <mergeCell ref="L64:Q64"/>
    <mergeCell ref="R64:W64"/>
    <mergeCell ref="X64:AC64"/>
    <mergeCell ref="AD64:AI64"/>
    <mergeCell ref="C65:K65"/>
    <mergeCell ref="L65:Q65"/>
    <mergeCell ref="R65:W65"/>
    <mergeCell ref="X65:AC65"/>
    <mergeCell ref="AD65:AI65"/>
    <mergeCell ref="L70:Q70"/>
    <mergeCell ref="R70:W70"/>
    <mergeCell ref="X70:AC70"/>
    <mergeCell ref="AD70:AI70"/>
    <mergeCell ref="C67:K68"/>
    <mergeCell ref="L67:W67"/>
    <mergeCell ref="X67:AI67"/>
    <mergeCell ref="L68:Q68"/>
    <mergeCell ref="R68:W68"/>
    <mergeCell ref="X68:AC68"/>
    <mergeCell ref="AD68:AI68"/>
    <mergeCell ref="C69:K69"/>
    <mergeCell ref="L69:Q69"/>
    <mergeCell ref="X45:AC45"/>
    <mergeCell ref="AF80:AI80"/>
    <mergeCell ref="U80:X80"/>
    <mergeCell ref="C77:AI77"/>
    <mergeCell ref="C73:K73"/>
    <mergeCell ref="L73:Q73"/>
    <mergeCell ref="R73:W73"/>
    <mergeCell ref="X73:AC73"/>
    <mergeCell ref="AD73:AI73"/>
    <mergeCell ref="C71:K71"/>
    <mergeCell ref="L71:Q71"/>
    <mergeCell ref="R71:W71"/>
    <mergeCell ref="X71:AC71"/>
    <mergeCell ref="AD71:AI71"/>
    <mergeCell ref="C72:K72"/>
    <mergeCell ref="L72:Q72"/>
    <mergeCell ref="R72:W72"/>
    <mergeCell ref="X72:AC72"/>
    <mergeCell ref="AD72:AI72"/>
    <mergeCell ref="C75:AI75"/>
    <mergeCell ref="R69:W69"/>
    <mergeCell ref="X69:AC69"/>
    <mergeCell ref="AD69:AI69"/>
    <mergeCell ref="C70:K70"/>
    <mergeCell ref="AD45:AI45"/>
    <mergeCell ref="AD42:AI42"/>
    <mergeCell ref="C43:H43"/>
    <mergeCell ref="I43:N43"/>
    <mergeCell ref="O43:T43"/>
    <mergeCell ref="U43:W43"/>
    <mergeCell ref="X43:AC43"/>
    <mergeCell ref="AD43:AI43"/>
    <mergeCell ref="C46:H46"/>
    <mergeCell ref="I46:N46"/>
    <mergeCell ref="O46:T46"/>
    <mergeCell ref="U46:W46"/>
    <mergeCell ref="X46:AC46"/>
    <mergeCell ref="AD46:AI46"/>
    <mergeCell ref="C44:H44"/>
    <mergeCell ref="I44:N44"/>
    <mergeCell ref="O44:T44"/>
    <mergeCell ref="U44:W44"/>
    <mergeCell ref="X44:AC44"/>
    <mergeCell ref="AD44:AI44"/>
    <mergeCell ref="C45:H45"/>
    <mergeCell ref="I45:N45"/>
    <mergeCell ref="O45:T45"/>
    <mergeCell ref="U45:W45"/>
  </mergeCells>
  <conditionalFormatting sqref="V23">
    <cfRule type="expression" dxfId="17" priority="14" stopIfTrue="1">
      <formula>$V$31="Selecionar"</formula>
    </cfRule>
  </conditionalFormatting>
  <conditionalFormatting sqref="V31:AC31">
    <cfRule type="expression" dxfId="16" priority="35" stopIfTrue="1">
      <formula>$V$31="Selecionar"</formula>
    </cfRule>
  </conditionalFormatting>
  <conditionalFormatting sqref="AP18:BQ18">
    <cfRule type="expression" dxfId="15" priority="38" stopIfTrue="1">
      <formula>$BA$8="OCULTAR"</formula>
    </cfRule>
  </conditionalFormatting>
  <conditionalFormatting sqref="AP9:FI16">
    <cfRule type="expression" dxfId="14" priority="21" stopIfTrue="1">
      <formula>$BA$8="OCULTAR"</formula>
    </cfRule>
  </conditionalFormatting>
  <conditionalFormatting sqref="AP29:FI34">
    <cfRule type="expression" dxfId="13" priority="31" stopIfTrue="1">
      <formula>$BA$8="OCULTAR"</formula>
    </cfRule>
  </conditionalFormatting>
  <conditionalFormatting sqref="AP35:FI65 BU18:FI28 AP19:BT28 AV391:FI391">
    <cfRule type="expression" dxfId="12" priority="40" stopIfTrue="1">
      <formula>$BA$8="OCULTAR"</formula>
    </cfRule>
  </conditionalFormatting>
  <conditionalFormatting sqref="AP66:FI390">
    <cfRule type="expression" dxfId="11" priority="1" stopIfTrue="1">
      <formula>$BA$8="OCULTAR"</formula>
    </cfRule>
  </conditionalFormatting>
  <conditionalFormatting sqref="AT10:AT15">
    <cfRule type="expression" dxfId="10" priority="22" stopIfTrue="1">
      <formula>#REF!="OCULTAR"</formula>
    </cfRule>
  </conditionalFormatting>
  <conditionalFormatting sqref="AT18 AT57:AT59">
    <cfRule type="expression" dxfId="9" priority="39" stopIfTrue="1">
      <formula>#REF!="OCULTAR"</formula>
    </cfRule>
  </conditionalFormatting>
  <conditionalFormatting sqref="AT19:AT28 AT35:AT56 AT60:AT65 AT9 AT16">
    <cfRule type="expression" dxfId="8" priority="41" stopIfTrue="1">
      <formula>#REF!="OCULTAR"</formula>
    </cfRule>
  </conditionalFormatting>
  <conditionalFormatting sqref="AT29:AT34">
    <cfRule type="expression" dxfId="7" priority="32" stopIfTrue="1">
      <formula>#REF!="OCULTAR"</formula>
    </cfRule>
  </conditionalFormatting>
  <conditionalFormatting sqref="AT66:AT73">
    <cfRule type="expression" dxfId="6" priority="2" stopIfTrue="1">
      <formula>#REF!="OCULTAR"</formula>
    </cfRule>
  </conditionalFormatting>
  <dataValidations count="13">
    <dataValidation type="list" allowBlank="1" showInputMessage="1" showErrorMessage="1" error="Selecionar!" prompt="Selecionar código DN 74/2004" sqref="WVQ983133:WVT983133 G65629:J65629 JE65629:JH65629 TA65629:TD65629 ACW65629:ACZ65629 AMS65629:AMV65629 AWO65629:AWR65629 BGK65629:BGN65629 BQG65629:BQJ65629 CAC65629:CAF65629 CJY65629:CKB65629 CTU65629:CTX65629 DDQ65629:DDT65629 DNM65629:DNP65629 DXI65629:DXL65629 EHE65629:EHH65629 ERA65629:ERD65629 FAW65629:FAZ65629 FKS65629:FKV65629 FUO65629:FUR65629 GEK65629:GEN65629 GOG65629:GOJ65629 GYC65629:GYF65629 HHY65629:HIB65629 HRU65629:HRX65629 IBQ65629:IBT65629 ILM65629:ILP65629 IVI65629:IVL65629 JFE65629:JFH65629 JPA65629:JPD65629 JYW65629:JYZ65629 KIS65629:KIV65629 KSO65629:KSR65629 LCK65629:LCN65629 LMG65629:LMJ65629 LWC65629:LWF65629 MFY65629:MGB65629 MPU65629:MPX65629 MZQ65629:MZT65629 NJM65629:NJP65629 NTI65629:NTL65629 ODE65629:ODH65629 ONA65629:OND65629 OWW65629:OWZ65629 PGS65629:PGV65629 PQO65629:PQR65629 QAK65629:QAN65629 QKG65629:QKJ65629 QUC65629:QUF65629 RDY65629:REB65629 RNU65629:RNX65629 RXQ65629:RXT65629 SHM65629:SHP65629 SRI65629:SRL65629 TBE65629:TBH65629 TLA65629:TLD65629 TUW65629:TUZ65629 UES65629:UEV65629 UOO65629:UOR65629 UYK65629:UYN65629 VIG65629:VIJ65629 VSC65629:VSF65629 WBY65629:WCB65629 WLU65629:WLX65629 WVQ65629:WVT65629 G131165:J131165 JE131165:JH131165 TA131165:TD131165 ACW131165:ACZ131165 AMS131165:AMV131165 AWO131165:AWR131165 BGK131165:BGN131165 BQG131165:BQJ131165 CAC131165:CAF131165 CJY131165:CKB131165 CTU131165:CTX131165 DDQ131165:DDT131165 DNM131165:DNP131165 DXI131165:DXL131165 EHE131165:EHH131165 ERA131165:ERD131165 FAW131165:FAZ131165 FKS131165:FKV131165 FUO131165:FUR131165 GEK131165:GEN131165 GOG131165:GOJ131165 GYC131165:GYF131165 HHY131165:HIB131165 HRU131165:HRX131165 IBQ131165:IBT131165 ILM131165:ILP131165 IVI131165:IVL131165 JFE131165:JFH131165 JPA131165:JPD131165 JYW131165:JYZ131165 KIS131165:KIV131165 KSO131165:KSR131165 LCK131165:LCN131165 LMG131165:LMJ131165 LWC131165:LWF131165 MFY131165:MGB131165 MPU131165:MPX131165 MZQ131165:MZT131165 NJM131165:NJP131165 NTI131165:NTL131165 ODE131165:ODH131165 ONA131165:OND131165 OWW131165:OWZ131165 PGS131165:PGV131165 PQO131165:PQR131165 QAK131165:QAN131165 QKG131165:QKJ131165 QUC131165:QUF131165 RDY131165:REB131165 RNU131165:RNX131165 RXQ131165:RXT131165 SHM131165:SHP131165 SRI131165:SRL131165 TBE131165:TBH131165 TLA131165:TLD131165 TUW131165:TUZ131165 UES131165:UEV131165 UOO131165:UOR131165 UYK131165:UYN131165 VIG131165:VIJ131165 VSC131165:VSF131165 WBY131165:WCB131165 WLU131165:WLX131165 WVQ131165:WVT131165 G196701:J196701 JE196701:JH196701 TA196701:TD196701 ACW196701:ACZ196701 AMS196701:AMV196701 AWO196701:AWR196701 BGK196701:BGN196701 BQG196701:BQJ196701 CAC196701:CAF196701 CJY196701:CKB196701 CTU196701:CTX196701 DDQ196701:DDT196701 DNM196701:DNP196701 DXI196701:DXL196701 EHE196701:EHH196701 ERA196701:ERD196701 FAW196701:FAZ196701 FKS196701:FKV196701 FUO196701:FUR196701 GEK196701:GEN196701 GOG196701:GOJ196701 GYC196701:GYF196701 HHY196701:HIB196701 HRU196701:HRX196701 IBQ196701:IBT196701 ILM196701:ILP196701 IVI196701:IVL196701 JFE196701:JFH196701 JPA196701:JPD196701 JYW196701:JYZ196701 KIS196701:KIV196701 KSO196701:KSR196701 LCK196701:LCN196701 LMG196701:LMJ196701 LWC196701:LWF196701 MFY196701:MGB196701 MPU196701:MPX196701 MZQ196701:MZT196701 NJM196701:NJP196701 NTI196701:NTL196701 ODE196701:ODH196701 ONA196701:OND196701 OWW196701:OWZ196701 PGS196701:PGV196701 PQO196701:PQR196701 QAK196701:QAN196701 QKG196701:QKJ196701 QUC196701:QUF196701 RDY196701:REB196701 RNU196701:RNX196701 RXQ196701:RXT196701 SHM196701:SHP196701 SRI196701:SRL196701 TBE196701:TBH196701 TLA196701:TLD196701 TUW196701:TUZ196701 UES196701:UEV196701 UOO196701:UOR196701 UYK196701:UYN196701 VIG196701:VIJ196701 VSC196701:VSF196701 WBY196701:WCB196701 WLU196701:WLX196701 WVQ196701:WVT196701 G262237:J262237 JE262237:JH262237 TA262237:TD262237 ACW262237:ACZ262237 AMS262237:AMV262237 AWO262237:AWR262237 BGK262237:BGN262237 BQG262237:BQJ262237 CAC262237:CAF262237 CJY262237:CKB262237 CTU262237:CTX262237 DDQ262237:DDT262237 DNM262237:DNP262237 DXI262237:DXL262237 EHE262237:EHH262237 ERA262237:ERD262237 FAW262237:FAZ262237 FKS262237:FKV262237 FUO262237:FUR262237 GEK262237:GEN262237 GOG262237:GOJ262237 GYC262237:GYF262237 HHY262237:HIB262237 HRU262237:HRX262237 IBQ262237:IBT262237 ILM262237:ILP262237 IVI262237:IVL262237 JFE262237:JFH262237 JPA262237:JPD262237 JYW262237:JYZ262237 KIS262237:KIV262237 KSO262237:KSR262237 LCK262237:LCN262237 LMG262237:LMJ262237 LWC262237:LWF262237 MFY262237:MGB262237 MPU262237:MPX262237 MZQ262237:MZT262237 NJM262237:NJP262237 NTI262237:NTL262237 ODE262237:ODH262237 ONA262237:OND262237 OWW262237:OWZ262237 PGS262237:PGV262237 PQO262237:PQR262237 QAK262237:QAN262237 QKG262237:QKJ262237 QUC262237:QUF262237 RDY262237:REB262237 RNU262237:RNX262237 RXQ262237:RXT262237 SHM262237:SHP262237 SRI262237:SRL262237 TBE262237:TBH262237 TLA262237:TLD262237 TUW262237:TUZ262237 UES262237:UEV262237 UOO262237:UOR262237 UYK262237:UYN262237 VIG262237:VIJ262237 VSC262237:VSF262237 WBY262237:WCB262237 WLU262237:WLX262237 WVQ262237:WVT262237 G327773:J327773 JE327773:JH327773 TA327773:TD327773 ACW327773:ACZ327773 AMS327773:AMV327773 AWO327773:AWR327773 BGK327773:BGN327773 BQG327773:BQJ327773 CAC327773:CAF327773 CJY327773:CKB327773 CTU327773:CTX327773 DDQ327773:DDT327773 DNM327773:DNP327773 DXI327773:DXL327773 EHE327773:EHH327773 ERA327773:ERD327773 FAW327773:FAZ327773 FKS327773:FKV327773 FUO327773:FUR327773 GEK327773:GEN327773 GOG327773:GOJ327773 GYC327773:GYF327773 HHY327773:HIB327773 HRU327773:HRX327773 IBQ327773:IBT327773 ILM327773:ILP327773 IVI327773:IVL327773 JFE327773:JFH327773 JPA327773:JPD327773 JYW327773:JYZ327773 KIS327773:KIV327773 KSO327773:KSR327773 LCK327773:LCN327773 LMG327773:LMJ327773 LWC327773:LWF327773 MFY327773:MGB327773 MPU327773:MPX327773 MZQ327773:MZT327773 NJM327773:NJP327773 NTI327773:NTL327773 ODE327773:ODH327773 ONA327773:OND327773 OWW327773:OWZ327773 PGS327773:PGV327773 PQO327773:PQR327773 QAK327773:QAN327773 QKG327773:QKJ327773 QUC327773:QUF327773 RDY327773:REB327773 RNU327773:RNX327773 RXQ327773:RXT327773 SHM327773:SHP327773 SRI327773:SRL327773 TBE327773:TBH327773 TLA327773:TLD327773 TUW327773:TUZ327773 UES327773:UEV327773 UOO327773:UOR327773 UYK327773:UYN327773 VIG327773:VIJ327773 VSC327773:VSF327773 WBY327773:WCB327773 WLU327773:WLX327773 WVQ327773:WVT327773 G393309:J393309 JE393309:JH393309 TA393309:TD393309 ACW393309:ACZ393309 AMS393309:AMV393309 AWO393309:AWR393309 BGK393309:BGN393309 BQG393309:BQJ393309 CAC393309:CAF393309 CJY393309:CKB393309 CTU393309:CTX393309 DDQ393309:DDT393309 DNM393309:DNP393309 DXI393309:DXL393309 EHE393309:EHH393309 ERA393309:ERD393309 FAW393309:FAZ393309 FKS393309:FKV393309 FUO393309:FUR393309 GEK393309:GEN393309 GOG393309:GOJ393309 GYC393309:GYF393309 HHY393309:HIB393309 HRU393309:HRX393309 IBQ393309:IBT393309 ILM393309:ILP393309 IVI393309:IVL393309 JFE393309:JFH393309 JPA393309:JPD393309 JYW393309:JYZ393309 KIS393309:KIV393309 KSO393309:KSR393309 LCK393309:LCN393309 LMG393309:LMJ393309 LWC393309:LWF393309 MFY393309:MGB393309 MPU393309:MPX393309 MZQ393309:MZT393309 NJM393309:NJP393309 NTI393309:NTL393309 ODE393309:ODH393309 ONA393309:OND393309 OWW393309:OWZ393309 PGS393309:PGV393309 PQO393309:PQR393309 QAK393309:QAN393309 QKG393309:QKJ393309 QUC393309:QUF393309 RDY393309:REB393309 RNU393309:RNX393309 RXQ393309:RXT393309 SHM393309:SHP393309 SRI393309:SRL393309 TBE393309:TBH393309 TLA393309:TLD393309 TUW393309:TUZ393309 UES393309:UEV393309 UOO393309:UOR393309 UYK393309:UYN393309 VIG393309:VIJ393309 VSC393309:VSF393309 WBY393309:WCB393309 WLU393309:WLX393309 WVQ393309:WVT393309 G458845:J458845 JE458845:JH458845 TA458845:TD458845 ACW458845:ACZ458845 AMS458845:AMV458845 AWO458845:AWR458845 BGK458845:BGN458845 BQG458845:BQJ458845 CAC458845:CAF458845 CJY458845:CKB458845 CTU458845:CTX458845 DDQ458845:DDT458845 DNM458845:DNP458845 DXI458845:DXL458845 EHE458845:EHH458845 ERA458845:ERD458845 FAW458845:FAZ458845 FKS458845:FKV458845 FUO458845:FUR458845 GEK458845:GEN458845 GOG458845:GOJ458845 GYC458845:GYF458845 HHY458845:HIB458845 HRU458845:HRX458845 IBQ458845:IBT458845 ILM458845:ILP458845 IVI458845:IVL458845 JFE458845:JFH458845 JPA458845:JPD458845 JYW458845:JYZ458845 KIS458845:KIV458845 KSO458845:KSR458845 LCK458845:LCN458845 LMG458845:LMJ458845 LWC458845:LWF458845 MFY458845:MGB458845 MPU458845:MPX458845 MZQ458845:MZT458845 NJM458845:NJP458845 NTI458845:NTL458845 ODE458845:ODH458845 ONA458845:OND458845 OWW458845:OWZ458845 PGS458845:PGV458845 PQO458845:PQR458845 QAK458845:QAN458845 QKG458845:QKJ458845 QUC458845:QUF458845 RDY458845:REB458845 RNU458845:RNX458845 RXQ458845:RXT458845 SHM458845:SHP458845 SRI458845:SRL458845 TBE458845:TBH458845 TLA458845:TLD458845 TUW458845:TUZ458845 UES458845:UEV458845 UOO458845:UOR458845 UYK458845:UYN458845 VIG458845:VIJ458845 VSC458845:VSF458845 WBY458845:WCB458845 WLU458845:WLX458845 WVQ458845:WVT458845 G524381:J524381 JE524381:JH524381 TA524381:TD524381 ACW524381:ACZ524381 AMS524381:AMV524381 AWO524381:AWR524381 BGK524381:BGN524381 BQG524381:BQJ524381 CAC524381:CAF524381 CJY524381:CKB524381 CTU524381:CTX524381 DDQ524381:DDT524381 DNM524381:DNP524381 DXI524381:DXL524381 EHE524381:EHH524381 ERA524381:ERD524381 FAW524381:FAZ524381 FKS524381:FKV524381 FUO524381:FUR524381 GEK524381:GEN524381 GOG524381:GOJ524381 GYC524381:GYF524381 HHY524381:HIB524381 HRU524381:HRX524381 IBQ524381:IBT524381 ILM524381:ILP524381 IVI524381:IVL524381 JFE524381:JFH524381 JPA524381:JPD524381 JYW524381:JYZ524381 KIS524381:KIV524381 KSO524381:KSR524381 LCK524381:LCN524381 LMG524381:LMJ524381 LWC524381:LWF524381 MFY524381:MGB524381 MPU524381:MPX524381 MZQ524381:MZT524381 NJM524381:NJP524381 NTI524381:NTL524381 ODE524381:ODH524381 ONA524381:OND524381 OWW524381:OWZ524381 PGS524381:PGV524381 PQO524381:PQR524381 QAK524381:QAN524381 QKG524381:QKJ524381 QUC524381:QUF524381 RDY524381:REB524381 RNU524381:RNX524381 RXQ524381:RXT524381 SHM524381:SHP524381 SRI524381:SRL524381 TBE524381:TBH524381 TLA524381:TLD524381 TUW524381:TUZ524381 UES524381:UEV524381 UOO524381:UOR524381 UYK524381:UYN524381 VIG524381:VIJ524381 VSC524381:VSF524381 WBY524381:WCB524381 WLU524381:WLX524381 WVQ524381:WVT524381 G589917:J589917 JE589917:JH589917 TA589917:TD589917 ACW589917:ACZ589917 AMS589917:AMV589917 AWO589917:AWR589917 BGK589917:BGN589917 BQG589917:BQJ589917 CAC589917:CAF589917 CJY589917:CKB589917 CTU589917:CTX589917 DDQ589917:DDT589917 DNM589917:DNP589917 DXI589917:DXL589917 EHE589917:EHH589917 ERA589917:ERD589917 FAW589917:FAZ589917 FKS589917:FKV589917 FUO589917:FUR589917 GEK589917:GEN589917 GOG589917:GOJ589917 GYC589917:GYF589917 HHY589917:HIB589917 HRU589917:HRX589917 IBQ589917:IBT589917 ILM589917:ILP589917 IVI589917:IVL589917 JFE589917:JFH589917 JPA589917:JPD589917 JYW589917:JYZ589917 KIS589917:KIV589917 KSO589917:KSR589917 LCK589917:LCN589917 LMG589917:LMJ589917 LWC589917:LWF589917 MFY589917:MGB589917 MPU589917:MPX589917 MZQ589917:MZT589917 NJM589917:NJP589917 NTI589917:NTL589917 ODE589917:ODH589917 ONA589917:OND589917 OWW589917:OWZ589917 PGS589917:PGV589917 PQO589917:PQR589917 QAK589917:QAN589917 QKG589917:QKJ589917 QUC589917:QUF589917 RDY589917:REB589917 RNU589917:RNX589917 RXQ589917:RXT589917 SHM589917:SHP589917 SRI589917:SRL589917 TBE589917:TBH589917 TLA589917:TLD589917 TUW589917:TUZ589917 UES589917:UEV589917 UOO589917:UOR589917 UYK589917:UYN589917 VIG589917:VIJ589917 VSC589917:VSF589917 WBY589917:WCB589917 WLU589917:WLX589917 WVQ589917:WVT589917 G655453:J655453 JE655453:JH655453 TA655453:TD655453 ACW655453:ACZ655453 AMS655453:AMV655453 AWO655453:AWR655453 BGK655453:BGN655453 BQG655453:BQJ655453 CAC655453:CAF655453 CJY655453:CKB655453 CTU655453:CTX655453 DDQ655453:DDT655453 DNM655453:DNP655453 DXI655453:DXL655453 EHE655453:EHH655453 ERA655453:ERD655453 FAW655453:FAZ655453 FKS655453:FKV655453 FUO655453:FUR655453 GEK655453:GEN655453 GOG655453:GOJ655453 GYC655453:GYF655453 HHY655453:HIB655453 HRU655453:HRX655453 IBQ655453:IBT655453 ILM655453:ILP655453 IVI655453:IVL655453 JFE655453:JFH655453 JPA655453:JPD655453 JYW655453:JYZ655453 KIS655453:KIV655453 KSO655453:KSR655453 LCK655453:LCN655453 LMG655453:LMJ655453 LWC655453:LWF655453 MFY655453:MGB655453 MPU655453:MPX655453 MZQ655453:MZT655453 NJM655453:NJP655453 NTI655453:NTL655453 ODE655453:ODH655453 ONA655453:OND655453 OWW655453:OWZ655453 PGS655453:PGV655453 PQO655453:PQR655453 QAK655453:QAN655453 QKG655453:QKJ655453 QUC655453:QUF655453 RDY655453:REB655453 RNU655453:RNX655453 RXQ655453:RXT655453 SHM655453:SHP655453 SRI655453:SRL655453 TBE655453:TBH655453 TLA655453:TLD655453 TUW655453:TUZ655453 UES655453:UEV655453 UOO655453:UOR655453 UYK655453:UYN655453 VIG655453:VIJ655453 VSC655453:VSF655453 WBY655453:WCB655453 WLU655453:WLX655453 WVQ655453:WVT655453 G720989:J720989 JE720989:JH720989 TA720989:TD720989 ACW720989:ACZ720989 AMS720989:AMV720989 AWO720989:AWR720989 BGK720989:BGN720989 BQG720989:BQJ720989 CAC720989:CAF720989 CJY720989:CKB720989 CTU720989:CTX720989 DDQ720989:DDT720989 DNM720989:DNP720989 DXI720989:DXL720989 EHE720989:EHH720989 ERA720989:ERD720989 FAW720989:FAZ720989 FKS720989:FKV720989 FUO720989:FUR720989 GEK720989:GEN720989 GOG720989:GOJ720989 GYC720989:GYF720989 HHY720989:HIB720989 HRU720989:HRX720989 IBQ720989:IBT720989 ILM720989:ILP720989 IVI720989:IVL720989 JFE720989:JFH720989 JPA720989:JPD720989 JYW720989:JYZ720989 KIS720989:KIV720989 KSO720989:KSR720989 LCK720989:LCN720989 LMG720989:LMJ720989 LWC720989:LWF720989 MFY720989:MGB720989 MPU720989:MPX720989 MZQ720989:MZT720989 NJM720989:NJP720989 NTI720989:NTL720989 ODE720989:ODH720989 ONA720989:OND720989 OWW720989:OWZ720989 PGS720989:PGV720989 PQO720989:PQR720989 QAK720989:QAN720989 QKG720989:QKJ720989 QUC720989:QUF720989 RDY720989:REB720989 RNU720989:RNX720989 RXQ720989:RXT720989 SHM720989:SHP720989 SRI720989:SRL720989 TBE720989:TBH720989 TLA720989:TLD720989 TUW720989:TUZ720989 UES720989:UEV720989 UOO720989:UOR720989 UYK720989:UYN720989 VIG720989:VIJ720989 VSC720989:VSF720989 WBY720989:WCB720989 WLU720989:WLX720989 WVQ720989:WVT720989 G786525:J786525 JE786525:JH786525 TA786525:TD786525 ACW786525:ACZ786525 AMS786525:AMV786525 AWO786525:AWR786525 BGK786525:BGN786525 BQG786525:BQJ786525 CAC786525:CAF786525 CJY786525:CKB786525 CTU786525:CTX786525 DDQ786525:DDT786525 DNM786525:DNP786525 DXI786525:DXL786525 EHE786525:EHH786525 ERA786525:ERD786525 FAW786525:FAZ786525 FKS786525:FKV786525 FUO786525:FUR786525 GEK786525:GEN786525 GOG786525:GOJ786525 GYC786525:GYF786525 HHY786525:HIB786525 HRU786525:HRX786525 IBQ786525:IBT786525 ILM786525:ILP786525 IVI786525:IVL786525 JFE786525:JFH786525 JPA786525:JPD786525 JYW786525:JYZ786525 KIS786525:KIV786525 KSO786525:KSR786525 LCK786525:LCN786525 LMG786525:LMJ786525 LWC786525:LWF786525 MFY786525:MGB786525 MPU786525:MPX786525 MZQ786525:MZT786525 NJM786525:NJP786525 NTI786525:NTL786525 ODE786525:ODH786525 ONA786525:OND786525 OWW786525:OWZ786525 PGS786525:PGV786525 PQO786525:PQR786525 QAK786525:QAN786525 QKG786525:QKJ786525 QUC786525:QUF786525 RDY786525:REB786525 RNU786525:RNX786525 RXQ786525:RXT786525 SHM786525:SHP786525 SRI786525:SRL786525 TBE786525:TBH786525 TLA786525:TLD786525 TUW786525:TUZ786525 UES786525:UEV786525 UOO786525:UOR786525 UYK786525:UYN786525 VIG786525:VIJ786525 VSC786525:VSF786525 WBY786525:WCB786525 WLU786525:WLX786525 WVQ786525:WVT786525 G852061:J852061 JE852061:JH852061 TA852061:TD852061 ACW852061:ACZ852061 AMS852061:AMV852061 AWO852061:AWR852061 BGK852061:BGN852061 BQG852061:BQJ852061 CAC852061:CAF852061 CJY852061:CKB852061 CTU852061:CTX852061 DDQ852061:DDT852061 DNM852061:DNP852061 DXI852061:DXL852061 EHE852061:EHH852061 ERA852061:ERD852061 FAW852061:FAZ852061 FKS852061:FKV852061 FUO852061:FUR852061 GEK852061:GEN852061 GOG852061:GOJ852061 GYC852061:GYF852061 HHY852061:HIB852061 HRU852061:HRX852061 IBQ852061:IBT852061 ILM852061:ILP852061 IVI852061:IVL852061 JFE852061:JFH852061 JPA852061:JPD852061 JYW852061:JYZ852061 KIS852061:KIV852061 KSO852061:KSR852061 LCK852061:LCN852061 LMG852061:LMJ852061 LWC852061:LWF852061 MFY852061:MGB852061 MPU852061:MPX852061 MZQ852061:MZT852061 NJM852061:NJP852061 NTI852061:NTL852061 ODE852061:ODH852061 ONA852061:OND852061 OWW852061:OWZ852061 PGS852061:PGV852061 PQO852061:PQR852061 QAK852061:QAN852061 QKG852061:QKJ852061 QUC852061:QUF852061 RDY852061:REB852061 RNU852061:RNX852061 RXQ852061:RXT852061 SHM852061:SHP852061 SRI852061:SRL852061 TBE852061:TBH852061 TLA852061:TLD852061 TUW852061:TUZ852061 UES852061:UEV852061 UOO852061:UOR852061 UYK852061:UYN852061 VIG852061:VIJ852061 VSC852061:VSF852061 WBY852061:WCB852061 WLU852061:WLX852061 WVQ852061:WVT852061 G917597:J917597 JE917597:JH917597 TA917597:TD917597 ACW917597:ACZ917597 AMS917597:AMV917597 AWO917597:AWR917597 BGK917597:BGN917597 BQG917597:BQJ917597 CAC917597:CAF917597 CJY917597:CKB917597 CTU917597:CTX917597 DDQ917597:DDT917597 DNM917597:DNP917597 DXI917597:DXL917597 EHE917597:EHH917597 ERA917597:ERD917597 FAW917597:FAZ917597 FKS917597:FKV917597 FUO917597:FUR917597 GEK917597:GEN917597 GOG917597:GOJ917597 GYC917597:GYF917597 HHY917597:HIB917597 HRU917597:HRX917597 IBQ917597:IBT917597 ILM917597:ILP917597 IVI917597:IVL917597 JFE917597:JFH917597 JPA917597:JPD917597 JYW917597:JYZ917597 KIS917597:KIV917597 KSO917597:KSR917597 LCK917597:LCN917597 LMG917597:LMJ917597 LWC917597:LWF917597 MFY917597:MGB917597 MPU917597:MPX917597 MZQ917597:MZT917597 NJM917597:NJP917597 NTI917597:NTL917597 ODE917597:ODH917597 ONA917597:OND917597 OWW917597:OWZ917597 PGS917597:PGV917597 PQO917597:PQR917597 QAK917597:QAN917597 QKG917597:QKJ917597 QUC917597:QUF917597 RDY917597:REB917597 RNU917597:RNX917597 RXQ917597:RXT917597 SHM917597:SHP917597 SRI917597:SRL917597 TBE917597:TBH917597 TLA917597:TLD917597 TUW917597:TUZ917597 UES917597:UEV917597 UOO917597:UOR917597 UYK917597:UYN917597 VIG917597:VIJ917597 VSC917597:VSF917597 WBY917597:WCB917597 WLU917597:WLX917597 WVQ917597:WVT917597 G983133:J983133 JE983133:JH983133 TA983133:TD983133 ACW983133:ACZ983133 AMS983133:AMV983133 AWO983133:AWR983133 BGK983133:BGN983133 BQG983133:BQJ983133 CAC983133:CAF983133 CJY983133:CKB983133 CTU983133:CTX983133 DDQ983133:DDT983133 DNM983133:DNP983133 DXI983133:DXL983133 EHE983133:EHH983133 ERA983133:ERD983133 FAW983133:FAZ983133 FKS983133:FKV983133 FUO983133:FUR983133 GEK983133:GEN983133 GOG983133:GOJ983133 GYC983133:GYF983133 HHY983133:HIB983133 HRU983133:HRX983133 IBQ983133:IBT983133 ILM983133:ILP983133 IVI983133:IVL983133 JFE983133:JFH983133 JPA983133:JPD983133 JYW983133:JYZ983133 KIS983133:KIV983133 KSO983133:KSR983133 LCK983133:LCN983133 LMG983133:LMJ983133 LWC983133:LWF983133 MFY983133:MGB983133 MPU983133:MPX983133 MZQ983133:MZT983133 NJM983133:NJP983133 NTI983133:NTL983133 ODE983133:ODH983133 ONA983133:OND983133 OWW983133:OWZ983133 PGS983133:PGV983133 PQO983133:PQR983133 QAK983133:QAN983133 QKG983133:QKJ983133 QUC983133:QUF983133 RDY983133:REB983133 RNU983133:RNX983133 RXQ983133:RXT983133 SHM983133:SHP983133 SRI983133:SRL983133 TBE983133:TBH983133 TLA983133:TLD983133 TUW983133:TUZ983133 UES983133:UEV983133 UOO983133:UOR983133 UYK983133:UYN983133 VIG983133:VIJ983133 VSC983133:VSF983133 WBY983133:WCB983133 WLU983133:WLX983133">
      <formula1>$AP$8:$AP$390</formula1>
    </dataValidation>
    <dataValidation allowBlank="1" showInputMessage="1" showErrorMessage="1" error="SOMENTE NUMEROS INTEIROS DE 0 A 59" sqref="N65618:O65618 JL65618:JM65618 TH65618:TI65618 ADD65618:ADE65618 AMZ65618:ANA65618 AWV65618:AWW65618 BGR65618:BGS65618 BQN65618:BQO65618 CAJ65618:CAK65618 CKF65618:CKG65618 CUB65618:CUC65618 DDX65618:DDY65618 DNT65618:DNU65618 DXP65618:DXQ65618 EHL65618:EHM65618 ERH65618:ERI65618 FBD65618:FBE65618 FKZ65618:FLA65618 FUV65618:FUW65618 GER65618:GES65618 GON65618:GOO65618 GYJ65618:GYK65618 HIF65618:HIG65618 HSB65618:HSC65618 IBX65618:IBY65618 ILT65618:ILU65618 IVP65618:IVQ65618 JFL65618:JFM65618 JPH65618:JPI65618 JZD65618:JZE65618 KIZ65618:KJA65618 KSV65618:KSW65618 LCR65618:LCS65618 LMN65618:LMO65618 LWJ65618:LWK65618 MGF65618:MGG65618 MQB65618:MQC65618 MZX65618:MZY65618 NJT65618:NJU65618 NTP65618:NTQ65618 ODL65618:ODM65618 ONH65618:ONI65618 OXD65618:OXE65618 PGZ65618:PHA65618 PQV65618:PQW65618 QAR65618:QAS65618 QKN65618:QKO65618 QUJ65618:QUK65618 REF65618:REG65618 ROB65618:ROC65618 RXX65618:RXY65618 SHT65618:SHU65618 SRP65618:SRQ65618 TBL65618:TBM65618 TLH65618:TLI65618 TVD65618:TVE65618 UEZ65618:UFA65618 UOV65618:UOW65618 UYR65618:UYS65618 VIN65618:VIO65618 VSJ65618:VSK65618 WCF65618:WCG65618 WMB65618:WMC65618 WVX65618:WVY65618 N131154:O131154 JL131154:JM131154 TH131154:TI131154 ADD131154:ADE131154 AMZ131154:ANA131154 AWV131154:AWW131154 BGR131154:BGS131154 BQN131154:BQO131154 CAJ131154:CAK131154 CKF131154:CKG131154 CUB131154:CUC131154 DDX131154:DDY131154 DNT131154:DNU131154 DXP131154:DXQ131154 EHL131154:EHM131154 ERH131154:ERI131154 FBD131154:FBE131154 FKZ131154:FLA131154 FUV131154:FUW131154 GER131154:GES131154 GON131154:GOO131154 GYJ131154:GYK131154 HIF131154:HIG131154 HSB131154:HSC131154 IBX131154:IBY131154 ILT131154:ILU131154 IVP131154:IVQ131154 JFL131154:JFM131154 JPH131154:JPI131154 JZD131154:JZE131154 KIZ131154:KJA131154 KSV131154:KSW131154 LCR131154:LCS131154 LMN131154:LMO131154 LWJ131154:LWK131154 MGF131154:MGG131154 MQB131154:MQC131154 MZX131154:MZY131154 NJT131154:NJU131154 NTP131154:NTQ131154 ODL131154:ODM131154 ONH131154:ONI131154 OXD131154:OXE131154 PGZ131154:PHA131154 PQV131154:PQW131154 QAR131154:QAS131154 QKN131154:QKO131154 QUJ131154:QUK131154 REF131154:REG131154 ROB131154:ROC131154 RXX131154:RXY131154 SHT131154:SHU131154 SRP131154:SRQ131154 TBL131154:TBM131154 TLH131154:TLI131154 TVD131154:TVE131154 UEZ131154:UFA131154 UOV131154:UOW131154 UYR131154:UYS131154 VIN131154:VIO131154 VSJ131154:VSK131154 WCF131154:WCG131154 WMB131154:WMC131154 WVX131154:WVY131154 N196690:O196690 JL196690:JM196690 TH196690:TI196690 ADD196690:ADE196690 AMZ196690:ANA196690 AWV196690:AWW196690 BGR196690:BGS196690 BQN196690:BQO196690 CAJ196690:CAK196690 CKF196690:CKG196690 CUB196690:CUC196690 DDX196690:DDY196690 DNT196690:DNU196690 DXP196690:DXQ196690 EHL196690:EHM196690 ERH196690:ERI196690 FBD196690:FBE196690 FKZ196690:FLA196690 FUV196690:FUW196690 GER196690:GES196690 GON196690:GOO196690 GYJ196690:GYK196690 HIF196690:HIG196690 HSB196690:HSC196690 IBX196690:IBY196690 ILT196690:ILU196690 IVP196690:IVQ196690 JFL196690:JFM196690 JPH196690:JPI196690 JZD196690:JZE196690 KIZ196690:KJA196690 KSV196690:KSW196690 LCR196690:LCS196690 LMN196690:LMO196690 LWJ196690:LWK196690 MGF196690:MGG196690 MQB196690:MQC196690 MZX196690:MZY196690 NJT196690:NJU196690 NTP196690:NTQ196690 ODL196690:ODM196690 ONH196690:ONI196690 OXD196690:OXE196690 PGZ196690:PHA196690 PQV196690:PQW196690 QAR196690:QAS196690 QKN196690:QKO196690 QUJ196690:QUK196690 REF196690:REG196690 ROB196690:ROC196690 RXX196690:RXY196690 SHT196690:SHU196690 SRP196690:SRQ196690 TBL196690:TBM196690 TLH196690:TLI196690 TVD196690:TVE196690 UEZ196690:UFA196690 UOV196690:UOW196690 UYR196690:UYS196690 VIN196690:VIO196690 VSJ196690:VSK196690 WCF196690:WCG196690 WMB196690:WMC196690 WVX196690:WVY196690 N262226:O262226 JL262226:JM262226 TH262226:TI262226 ADD262226:ADE262226 AMZ262226:ANA262226 AWV262226:AWW262226 BGR262226:BGS262226 BQN262226:BQO262226 CAJ262226:CAK262226 CKF262226:CKG262226 CUB262226:CUC262226 DDX262226:DDY262226 DNT262226:DNU262226 DXP262226:DXQ262226 EHL262226:EHM262226 ERH262226:ERI262226 FBD262226:FBE262226 FKZ262226:FLA262226 FUV262226:FUW262226 GER262226:GES262226 GON262226:GOO262226 GYJ262226:GYK262226 HIF262226:HIG262226 HSB262226:HSC262226 IBX262226:IBY262226 ILT262226:ILU262226 IVP262226:IVQ262226 JFL262226:JFM262226 JPH262226:JPI262226 JZD262226:JZE262226 KIZ262226:KJA262226 KSV262226:KSW262226 LCR262226:LCS262226 LMN262226:LMO262226 LWJ262226:LWK262226 MGF262226:MGG262226 MQB262226:MQC262226 MZX262226:MZY262226 NJT262226:NJU262226 NTP262226:NTQ262226 ODL262226:ODM262226 ONH262226:ONI262226 OXD262226:OXE262226 PGZ262226:PHA262226 PQV262226:PQW262226 QAR262226:QAS262226 QKN262226:QKO262226 QUJ262226:QUK262226 REF262226:REG262226 ROB262226:ROC262226 RXX262226:RXY262226 SHT262226:SHU262226 SRP262226:SRQ262226 TBL262226:TBM262226 TLH262226:TLI262226 TVD262226:TVE262226 UEZ262226:UFA262226 UOV262226:UOW262226 UYR262226:UYS262226 VIN262226:VIO262226 VSJ262226:VSK262226 WCF262226:WCG262226 WMB262226:WMC262226 WVX262226:WVY262226 N327762:O327762 JL327762:JM327762 TH327762:TI327762 ADD327762:ADE327762 AMZ327762:ANA327762 AWV327762:AWW327762 BGR327762:BGS327762 BQN327762:BQO327762 CAJ327762:CAK327762 CKF327762:CKG327762 CUB327762:CUC327762 DDX327762:DDY327762 DNT327762:DNU327762 DXP327762:DXQ327762 EHL327762:EHM327762 ERH327762:ERI327762 FBD327762:FBE327762 FKZ327762:FLA327762 FUV327762:FUW327762 GER327762:GES327762 GON327762:GOO327762 GYJ327762:GYK327762 HIF327762:HIG327762 HSB327762:HSC327762 IBX327762:IBY327762 ILT327762:ILU327762 IVP327762:IVQ327762 JFL327762:JFM327762 JPH327762:JPI327762 JZD327762:JZE327762 KIZ327762:KJA327762 KSV327762:KSW327762 LCR327762:LCS327762 LMN327762:LMO327762 LWJ327762:LWK327762 MGF327762:MGG327762 MQB327762:MQC327762 MZX327762:MZY327762 NJT327762:NJU327762 NTP327762:NTQ327762 ODL327762:ODM327762 ONH327762:ONI327762 OXD327762:OXE327762 PGZ327762:PHA327762 PQV327762:PQW327762 QAR327762:QAS327762 QKN327762:QKO327762 QUJ327762:QUK327762 REF327762:REG327762 ROB327762:ROC327762 RXX327762:RXY327762 SHT327762:SHU327762 SRP327762:SRQ327762 TBL327762:TBM327762 TLH327762:TLI327762 TVD327762:TVE327762 UEZ327762:UFA327762 UOV327762:UOW327762 UYR327762:UYS327762 VIN327762:VIO327762 VSJ327762:VSK327762 WCF327762:WCG327762 WMB327762:WMC327762 WVX327762:WVY327762 N393298:O393298 JL393298:JM393298 TH393298:TI393298 ADD393298:ADE393298 AMZ393298:ANA393298 AWV393298:AWW393298 BGR393298:BGS393298 BQN393298:BQO393298 CAJ393298:CAK393298 CKF393298:CKG393298 CUB393298:CUC393298 DDX393298:DDY393298 DNT393298:DNU393298 DXP393298:DXQ393298 EHL393298:EHM393298 ERH393298:ERI393298 FBD393298:FBE393298 FKZ393298:FLA393298 FUV393298:FUW393298 GER393298:GES393298 GON393298:GOO393298 GYJ393298:GYK393298 HIF393298:HIG393298 HSB393298:HSC393298 IBX393298:IBY393298 ILT393298:ILU393298 IVP393298:IVQ393298 JFL393298:JFM393298 JPH393298:JPI393298 JZD393298:JZE393298 KIZ393298:KJA393298 KSV393298:KSW393298 LCR393298:LCS393298 LMN393298:LMO393298 LWJ393298:LWK393298 MGF393298:MGG393298 MQB393298:MQC393298 MZX393298:MZY393298 NJT393298:NJU393298 NTP393298:NTQ393298 ODL393298:ODM393298 ONH393298:ONI393298 OXD393298:OXE393298 PGZ393298:PHA393298 PQV393298:PQW393298 QAR393298:QAS393298 QKN393298:QKO393298 QUJ393298:QUK393298 REF393298:REG393298 ROB393298:ROC393298 RXX393298:RXY393298 SHT393298:SHU393298 SRP393298:SRQ393298 TBL393298:TBM393298 TLH393298:TLI393298 TVD393298:TVE393298 UEZ393298:UFA393298 UOV393298:UOW393298 UYR393298:UYS393298 VIN393298:VIO393298 VSJ393298:VSK393298 WCF393298:WCG393298 WMB393298:WMC393298 WVX393298:WVY393298 N458834:O458834 JL458834:JM458834 TH458834:TI458834 ADD458834:ADE458834 AMZ458834:ANA458834 AWV458834:AWW458834 BGR458834:BGS458834 BQN458834:BQO458834 CAJ458834:CAK458834 CKF458834:CKG458834 CUB458834:CUC458834 DDX458834:DDY458834 DNT458834:DNU458834 DXP458834:DXQ458834 EHL458834:EHM458834 ERH458834:ERI458834 FBD458834:FBE458834 FKZ458834:FLA458834 FUV458834:FUW458834 GER458834:GES458834 GON458834:GOO458834 GYJ458834:GYK458834 HIF458834:HIG458834 HSB458834:HSC458834 IBX458834:IBY458834 ILT458834:ILU458834 IVP458834:IVQ458834 JFL458834:JFM458834 JPH458834:JPI458834 JZD458834:JZE458834 KIZ458834:KJA458834 KSV458834:KSW458834 LCR458834:LCS458834 LMN458834:LMO458834 LWJ458834:LWK458834 MGF458834:MGG458834 MQB458834:MQC458834 MZX458834:MZY458834 NJT458834:NJU458834 NTP458834:NTQ458834 ODL458834:ODM458834 ONH458834:ONI458834 OXD458834:OXE458834 PGZ458834:PHA458834 PQV458834:PQW458834 QAR458834:QAS458834 QKN458834:QKO458834 QUJ458834:QUK458834 REF458834:REG458834 ROB458834:ROC458834 RXX458834:RXY458834 SHT458834:SHU458834 SRP458834:SRQ458834 TBL458834:TBM458834 TLH458834:TLI458834 TVD458834:TVE458834 UEZ458834:UFA458834 UOV458834:UOW458834 UYR458834:UYS458834 VIN458834:VIO458834 VSJ458834:VSK458834 WCF458834:WCG458834 WMB458834:WMC458834 WVX458834:WVY458834 N524370:O524370 JL524370:JM524370 TH524370:TI524370 ADD524370:ADE524370 AMZ524370:ANA524370 AWV524370:AWW524370 BGR524370:BGS524370 BQN524370:BQO524370 CAJ524370:CAK524370 CKF524370:CKG524370 CUB524370:CUC524370 DDX524370:DDY524370 DNT524370:DNU524370 DXP524370:DXQ524370 EHL524370:EHM524370 ERH524370:ERI524370 FBD524370:FBE524370 FKZ524370:FLA524370 FUV524370:FUW524370 GER524370:GES524370 GON524370:GOO524370 GYJ524370:GYK524370 HIF524370:HIG524370 HSB524370:HSC524370 IBX524370:IBY524370 ILT524370:ILU524370 IVP524370:IVQ524370 JFL524370:JFM524370 JPH524370:JPI524370 JZD524370:JZE524370 KIZ524370:KJA524370 KSV524370:KSW524370 LCR524370:LCS524370 LMN524370:LMO524370 LWJ524370:LWK524370 MGF524370:MGG524370 MQB524370:MQC524370 MZX524370:MZY524370 NJT524370:NJU524370 NTP524370:NTQ524370 ODL524370:ODM524370 ONH524370:ONI524370 OXD524370:OXE524370 PGZ524370:PHA524370 PQV524370:PQW524370 QAR524370:QAS524370 QKN524370:QKO524370 QUJ524370:QUK524370 REF524370:REG524370 ROB524370:ROC524370 RXX524370:RXY524370 SHT524370:SHU524370 SRP524370:SRQ524370 TBL524370:TBM524370 TLH524370:TLI524370 TVD524370:TVE524370 UEZ524370:UFA524370 UOV524370:UOW524370 UYR524370:UYS524370 VIN524370:VIO524370 VSJ524370:VSK524370 WCF524370:WCG524370 WMB524370:WMC524370 WVX524370:WVY524370 N589906:O589906 JL589906:JM589906 TH589906:TI589906 ADD589906:ADE589906 AMZ589906:ANA589906 AWV589906:AWW589906 BGR589906:BGS589906 BQN589906:BQO589906 CAJ589906:CAK589906 CKF589906:CKG589906 CUB589906:CUC589906 DDX589906:DDY589906 DNT589906:DNU589906 DXP589906:DXQ589906 EHL589906:EHM589906 ERH589906:ERI589906 FBD589906:FBE589906 FKZ589906:FLA589906 FUV589906:FUW589906 GER589906:GES589906 GON589906:GOO589906 GYJ589906:GYK589906 HIF589906:HIG589906 HSB589906:HSC589906 IBX589906:IBY589906 ILT589906:ILU589906 IVP589906:IVQ589906 JFL589906:JFM589906 JPH589906:JPI589906 JZD589906:JZE589906 KIZ589906:KJA589906 KSV589906:KSW589906 LCR589906:LCS589906 LMN589906:LMO589906 LWJ589906:LWK589906 MGF589906:MGG589906 MQB589906:MQC589906 MZX589906:MZY589906 NJT589906:NJU589906 NTP589906:NTQ589906 ODL589906:ODM589906 ONH589906:ONI589906 OXD589906:OXE589906 PGZ589906:PHA589906 PQV589906:PQW589906 QAR589906:QAS589906 QKN589906:QKO589906 QUJ589906:QUK589906 REF589906:REG589906 ROB589906:ROC589906 RXX589906:RXY589906 SHT589906:SHU589906 SRP589906:SRQ589906 TBL589906:TBM589906 TLH589906:TLI589906 TVD589906:TVE589906 UEZ589906:UFA589906 UOV589906:UOW589906 UYR589906:UYS589906 VIN589906:VIO589906 VSJ589906:VSK589906 WCF589906:WCG589906 WMB589906:WMC589906 WVX589906:WVY589906 N655442:O655442 JL655442:JM655442 TH655442:TI655442 ADD655442:ADE655442 AMZ655442:ANA655442 AWV655442:AWW655442 BGR655442:BGS655442 BQN655442:BQO655442 CAJ655442:CAK655442 CKF655442:CKG655442 CUB655442:CUC655442 DDX655442:DDY655442 DNT655442:DNU655442 DXP655442:DXQ655442 EHL655442:EHM655442 ERH655442:ERI655442 FBD655442:FBE655442 FKZ655442:FLA655442 FUV655442:FUW655442 GER655442:GES655442 GON655442:GOO655442 GYJ655442:GYK655442 HIF655442:HIG655442 HSB655442:HSC655442 IBX655442:IBY655442 ILT655442:ILU655442 IVP655442:IVQ655442 JFL655442:JFM655442 JPH655442:JPI655442 JZD655442:JZE655442 KIZ655442:KJA655442 KSV655442:KSW655442 LCR655442:LCS655442 LMN655442:LMO655442 LWJ655442:LWK655442 MGF655442:MGG655442 MQB655442:MQC655442 MZX655442:MZY655442 NJT655442:NJU655442 NTP655442:NTQ655442 ODL655442:ODM655442 ONH655442:ONI655442 OXD655442:OXE655442 PGZ655442:PHA655442 PQV655442:PQW655442 QAR655442:QAS655442 QKN655442:QKO655442 QUJ655442:QUK655442 REF655442:REG655442 ROB655442:ROC655442 RXX655442:RXY655442 SHT655442:SHU655442 SRP655442:SRQ655442 TBL655442:TBM655442 TLH655442:TLI655442 TVD655442:TVE655442 UEZ655442:UFA655442 UOV655442:UOW655442 UYR655442:UYS655442 VIN655442:VIO655442 VSJ655442:VSK655442 WCF655442:WCG655442 WMB655442:WMC655442 WVX655442:WVY655442 N720978:O720978 JL720978:JM720978 TH720978:TI720978 ADD720978:ADE720978 AMZ720978:ANA720978 AWV720978:AWW720978 BGR720978:BGS720978 BQN720978:BQO720978 CAJ720978:CAK720978 CKF720978:CKG720978 CUB720978:CUC720978 DDX720978:DDY720978 DNT720978:DNU720978 DXP720978:DXQ720978 EHL720978:EHM720978 ERH720978:ERI720978 FBD720978:FBE720978 FKZ720978:FLA720978 FUV720978:FUW720978 GER720978:GES720978 GON720978:GOO720978 GYJ720978:GYK720978 HIF720978:HIG720978 HSB720978:HSC720978 IBX720978:IBY720978 ILT720978:ILU720978 IVP720978:IVQ720978 JFL720978:JFM720978 JPH720978:JPI720978 JZD720978:JZE720978 KIZ720978:KJA720978 KSV720978:KSW720978 LCR720978:LCS720978 LMN720978:LMO720978 LWJ720978:LWK720978 MGF720978:MGG720978 MQB720978:MQC720978 MZX720978:MZY720978 NJT720978:NJU720978 NTP720978:NTQ720978 ODL720978:ODM720978 ONH720978:ONI720978 OXD720978:OXE720978 PGZ720978:PHA720978 PQV720978:PQW720978 QAR720978:QAS720978 QKN720978:QKO720978 QUJ720978:QUK720978 REF720978:REG720978 ROB720978:ROC720978 RXX720978:RXY720978 SHT720978:SHU720978 SRP720978:SRQ720978 TBL720978:TBM720978 TLH720978:TLI720978 TVD720978:TVE720978 UEZ720978:UFA720978 UOV720978:UOW720978 UYR720978:UYS720978 VIN720978:VIO720978 VSJ720978:VSK720978 WCF720978:WCG720978 WMB720978:WMC720978 WVX720978:WVY720978 N786514:O786514 JL786514:JM786514 TH786514:TI786514 ADD786514:ADE786514 AMZ786514:ANA786514 AWV786514:AWW786514 BGR786514:BGS786514 BQN786514:BQO786514 CAJ786514:CAK786514 CKF786514:CKG786514 CUB786514:CUC786514 DDX786514:DDY786514 DNT786514:DNU786514 DXP786514:DXQ786514 EHL786514:EHM786514 ERH786514:ERI786514 FBD786514:FBE786514 FKZ786514:FLA786514 FUV786514:FUW786514 GER786514:GES786514 GON786514:GOO786514 GYJ786514:GYK786514 HIF786514:HIG786514 HSB786514:HSC786514 IBX786514:IBY786514 ILT786514:ILU786514 IVP786514:IVQ786514 JFL786514:JFM786514 JPH786514:JPI786514 JZD786514:JZE786514 KIZ786514:KJA786514 KSV786514:KSW786514 LCR786514:LCS786514 LMN786514:LMO786514 LWJ786514:LWK786514 MGF786514:MGG786514 MQB786514:MQC786514 MZX786514:MZY786514 NJT786514:NJU786514 NTP786514:NTQ786514 ODL786514:ODM786514 ONH786514:ONI786514 OXD786514:OXE786514 PGZ786514:PHA786514 PQV786514:PQW786514 QAR786514:QAS786514 QKN786514:QKO786514 QUJ786514:QUK786514 REF786514:REG786514 ROB786514:ROC786514 RXX786514:RXY786514 SHT786514:SHU786514 SRP786514:SRQ786514 TBL786514:TBM786514 TLH786514:TLI786514 TVD786514:TVE786514 UEZ786514:UFA786514 UOV786514:UOW786514 UYR786514:UYS786514 VIN786514:VIO786514 VSJ786514:VSK786514 WCF786514:WCG786514 WMB786514:WMC786514 WVX786514:WVY786514 N852050:O852050 JL852050:JM852050 TH852050:TI852050 ADD852050:ADE852050 AMZ852050:ANA852050 AWV852050:AWW852050 BGR852050:BGS852050 BQN852050:BQO852050 CAJ852050:CAK852050 CKF852050:CKG852050 CUB852050:CUC852050 DDX852050:DDY852050 DNT852050:DNU852050 DXP852050:DXQ852050 EHL852050:EHM852050 ERH852050:ERI852050 FBD852050:FBE852050 FKZ852050:FLA852050 FUV852050:FUW852050 GER852050:GES852050 GON852050:GOO852050 GYJ852050:GYK852050 HIF852050:HIG852050 HSB852050:HSC852050 IBX852050:IBY852050 ILT852050:ILU852050 IVP852050:IVQ852050 JFL852050:JFM852050 JPH852050:JPI852050 JZD852050:JZE852050 KIZ852050:KJA852050 KSV852050:KSW852050 LCR852050:LCS852050 LMN852050:LMO852050 LWJ852050:LWK852050 MGF852050:MGG852050 MQB852050:MQC852050 MZX852050:MZY852050 NJT852050:NJU852050 NTP852050:NTQ852050 ODL852050:ODM852050 ONH852050:ONI852050 OXD852050:OXE852050 PGZ852050:PHA852050 PQV852050:PQW852050 QAR852050:QAS852050 QKN852050:QKO852050 QUJ852050:QUK852050 REF852050:REG852050 ROB852050:ROC852050 RXX852050:RXY852050 SHT852050:SHU852050 SRP852050:SRQ852050 TBL852050:TBM852050 TLH852050:TLI852050 TVD852050:TVE852050 UEZ852050:UFA852050 UOV852050:UOW852050 UYR852050:UYS852050 VIN852050:VIO852050 VSJ852050:VSK852050 WCF852050:WCG852050 WMB852050:WMC852050 WVX852050:WVY852050 N917586:O917586 JL917586:JM917586 TH917586:TI917586 ADD917586:ADE917586 AMZ917586:ANA917586 AWV917586:AWW917586 BGR917586:BGS917586 BQN917586:BQO917586 CAJ917586:CAK917586 CKF917586:CKG917586 CUB917586:CUC917586 DDX917586:DDY917586 DNT917586:DNU917586 DXP917586:DXQ917586 EHL917586:EHM917586 ERH917586:ERI917586 FBD917586:FBE917586 FKZ917586:FLA917586 FUV917586:FUW917586 GER917586:GES917586 GON917586:GOO917586 GYJ917586:GYK917586 HIF917586:HIG917586 HSB917586:HSC917586 IBX917586:IBY917586 ILT917586:ILU917586 IVP917586:IVQ917586 JFL917586:JFM917586 JPH917586:JPI917586 JZD917586:JZE917586 KIZ917586:KJA917586 KSV917586:KSW917586 LCR917586:LCS917586 LMN917586:LMO917586 LWJ917586:LWK917586 MGF917586:MGG917586 MQB917586:MQC917586 MZX917586:MZY917586 NJT917586:NJU917586 NTP917586:NTQ917586 ODL917586:ODM917586 ONH917586:ONI917586 OXD917586:OXE917586 PGZ917586:PHA917586 PQV917586:PQW917586 QAR917586:QAS917586 QKN917586:QKO917586 QUJ917586:QUK917586 REF917586:REG917586 ROB917586:ROC917586 RXX917586:RXY917586 SHT917586:SHU917586 SRP917586:SRQ917586 TBL917586:TBM917586 TLH917586:TLI917586 TVD917586:TVE917586 UEZ917586:UFA917586 UOV917586:UOW917586 UYR917586:UYS917586 VIN917586:VIO917586 VSJ917586:VSK917586 WCF917586:WCG917586 WMB917586:WMC917586 WVX917586:WVY917586 N983122:O983122 JL983122:JM983122 TH983122:TI983122 ADD983122:ADE983122 AMZ983122:ANA983122 AWV983122:AWW983122 BGR983122:BGS983122 BQN983122:BQO983122 CAJ983122:CAK983122 CKF983122:CKG983122 CUB983122:CUC983122 DDX983122:DDY983122 DNT983122:DNU983122 DXP983122:DXQ983122 EHL983122:EHM983122 ERH983122:ERI983122 FBD983122:FBE983122 FKZ983122:FLA983122 FUV983122:FUW983122 GER983122:GES983122 GON983122:GOO983122 GYJ983122:GYK983122 HIF983122:HIG983122 HSB983122:HSC983122 IBX983122:IBY983122 ILT983122:ILU983122 IVP983122:IVQ983122 JFL983122:JFM983122 JPH983122:JPI983122 JZD983122:JZE983122 KIZ983122:KJA983122 KSV983122:KSW983122 LCR983122:LCS983122 LMN983122:LMO983122 LWJ983122:LWK983122 MGF983122:MGG983122 MQB983122:MQC983122 MZX983122:MZY983122 NJT983122:NJU983122 NTP983122:NTQ983122 ODL983122:ODM983122 ONH983122:ONI983122 OXD983122:OXE983122 PGZ983122:PHA983122 PQV983122:PQW983122 QAR983122:QAS983122 QKN983122:QKO983122 QUJ983122:QUK983122 REF983122:REG983122 ROB983122:ROC983122 RXX983122:RXY983122 SHT983122:SHU983122 SRP983122:SRQ983122 TBL983122:TBM983122 TLH983122:TLI983122 TVD983122:TVE983122 UEZ983122:UFA983122 UOV983122:UOW983122 UYR983122:UYS983122 VIN983122:VIO983122 VSJ983122:VSK983122 WCF983122:WCG983122 WMB983122:WMC983122 WVX983122:WVY983122 AA65618:AB65618 JY65618:JZ65618 TU65618:TV65618 ADQ65618:ADR65618 ANM65618:ANN65618 AXI65618:AXJ65618 BHE65618:BHF65618 BRA65618:BRB65618 CAW65618:CAX65618 CKS65618:CKT65618 CUO65618:CUP65618 DEK65618:DEL65618 DOG65618:DOH65618 DYC65618:DYD65618 EHY65618:EHZ65618 ERU65618:ERV65618 FBQ65618:FBR65618 FLM65618:FLN65618 FVI65618:FVJ65618 GFE65618:GFF65618 GPA65618:GPB65618 GYW65618:GYX65618 HIS65618:HIT65618 HSO65618:HSP65618 ICK65618:ICL65618 IMG65618:IMH65618 IWC65618:IWD65618 JFY65618:JFZ65618 JPU65618:JPV65618 JZQ65618:JZR65618 KJM65618:KJN65618 KTI65618:KTJ65618 LDE65618:LDF65618 LNA65618:LNB65618 LWW65618:LWX65618 MGS65618:MGT65618 MQO65618:MQP65618 NAK65618:NAL65618 NKG65618:NKH65618 NUC65618:NUD65618 ODY65618:ODZ65618 ONU65618:ONV65618 OXQ65618:OXR65618 PHM65618:PHN65618 PRI65618:PRJ65618 QBE65618:QBF65618 QLA65618:QLB65618 QUW65618:QUX65618 RES65618:RET65618 ROO65618:ROP65618 RYK65618:RYL65618 SIG65618:SIH65618 SSC65618:SSD65618 TBY65618:TBZ65618 TLU65618:TLV65618 TVQ65618:TVR65618 UFM65618:UFN65618 UPI65618:UPJ65618 UZE65618:UZF65618 VJA65618:VJB65618 VSW65618:VSX65618 WCS65618:WCT65618 WMO65618:WMP65618 WWK65618:WWL65618 AA131154:AB131154 JY131154:JZ131154 TU131154:TV131154 ADQ131154:ADR131154 ANM131154:ANN131154 AXI131154:AXJ131154 BHE131154:BHF131154 BRA131154:BRB131154 CAW131154:CAX131154 CKS131154:CKT131154 CUO131154:CUP131154 DEK131154:DEL131154 DOG131154:DOH131154 DYC131154:DYD131154 EHY131154:EHZ131154 ERU131154:ERV131154 FBQ131154:FBR131154 FLM131154:FLN131154 FVI131154:FVJ131154 GFE131154:GFF131154 GPA131154:GPB131154 GYW131154:GYX131154 HIS131154:HIT131154 HSO131154:HSP131154 ICK131154:ICL131154 IMG131154:IMH131154 IWC131154:IWD131154 JFY131154:JFZ131154 JPU131154:JPV131154 JZQ131154:JZR131154 KJM131154:KJN131154 KTI131154:KTJ131154 LDE131154:LDF131154 LNA131154:LNB131154 LWW131154:LWX131154 MGS131154:MGT131154 MQO131154:MQP131154 NAK131154:NAL131154 NKG131154:NKH131154 NUC131154:NUD131154 ODY131154:ODZ131154 ONU131154:ONV131154 OXQ131154:OXR131154 PHM131154:PHN131154 PRI131154:PRJ131154 QBE131154:QBF131154 QLA131154:QLB131154 QUW131154:QUX131154 RES131154:RET131154 ROO131154:ROP131154 RYK131154:RYL131154 SIG131154:SIH131154 SSC131154:SSD131154 TBY131154:TBZ131154 TLU131154:TLV131154 TVQ131154:TVR131154 UFM131154:UFN131154 UPI131154:UPJ131154 UZE131154:UZF131154 VJA131154:VJB131154 VSW131154:VSX131154 WCS131154:WCT131154 WMO131154:WMP131154 WWK131154:WWL131154 AA196690:AB196690 JY196690:JZ196690 TU196690:TV196690 ADQ196690:ADR196690 ANM196690:ANN196690 AXI196690:AXJ196690 BHE196690:BHF196690 BRA196690:BRB196690 CAW196690:CAX196690 CKS196690:CKT196690 CUO196690:CUP196690 DEK196690:DEL196690 DOG196690:DOH196690 DYC196690:DYD196690 EHY196690:EHZ196690 ERU196690:ERV196690 FBQ196690:FBR196690 FLM196690:FLN196690 FVI196690:FVJ196690 GFE196690:GFF196690 GPA196690:GPB196690 GYW196690:GYX196690 HIS196690:HIT196690 HSO196690:HSP196690 ICK196690:ICL196690 IMG196690:IMH196690 IWC196690:IWD196690 JFY196690:JFZ196690 JPU196690:JPV196690 JZQ196690:JZR196690 KJM196690:KJN196690 KTI196690:KTJ196690 LDE196690:LDF196690 LNA196690:LNB196690 LWW196690:LWX196690 MGS196690:MGT196690 MQO196690:MQP196690 NAK196690:NAL196690 NKG196690:NKH196690 NUC196690:NUD196690 ODY196690:ODZ196690 ONU196690:ONV196690 OXQ196690:OXR196690 PHM196690:PHN196690 PRI196690:PRJ196690 QBE196690:QBF196690 QLA196690:QLB196690 QUW196690:QUX196690 RES196690:RET196690 ROO196690:ROP196690 RYK196690:RYL196690 SIG196690:SIH196690 SSC196690:SSD196690 TBY196690:TBZ196690 TLU196690:TLV196690 TVQ196690:TVR196690 UFM196690:UFN196690 UPI196690:UPJ196690 UZE196690:UZF196690 VJA196690:VJB196690 VSW196690:VSX196690 WCS196690:WCT196690 WMO196690:WMP196690 WWK196690:WWL196690 AA262226:AB262226 JY262226:JZ262226 TU262226:TV262226 ADQ262226:ADR262226 ANM262226:ANN262226 AXI262226:AXJ262226 BHE262226:BHF262226 BRA262226:BRB262226 CAW262226:CAX262226 CKS262226:CKT262226 CUO262226:CUP262226 DEK262226:DEL262226 DOG262226:DOH262226 DYC262226:DYD262226 EHY262226:EHZ262226 ERU262226:ERV262226 FBQ262226:FBR262226 FLM262226:FLN262226 FVI262226:FVJ262226 GFE262226:GFF262226 GPA262226:GPB262226 GYW262226:GYX262226 HIS262226:HIT262226 HSO262226:HSP262226 ICK262226:ICL262226 IMG262226:IMH262226 IWC262226:IWD262226 JFY262226:JFZ262226 JPU262226:JPV262226 JZQ262226:JZR262226 KJM262226:KJN262226 KTI262226:KTJ262226 LDE262226:LDF262226 LNA262226:LNB262226 LWW262226:LWX262226 MGS262226:MGT262226 MQO262226:MQP262226 NAK262226:NAL262226 NKG262226:NKH262226 NUC262226:NUD262226 ODY262226:ODZ262226 ONU262226:ONV262226 OXQ262226:OXR262226 PHM262226:PHN262226 PRI262226:PRJ262226 QBE262226:QBF262226 QLA262226:QLB262226 QUW262226:QUX262226 RES262226:RET262226 ROO262226:ROP262226 RYK262226:RYL262226 SIG262226:SIH262226 SSC262226:SSD262226 TBY262226:TBZ262226 TLU262226:TLV262226 TVQ262226:TVR262226 UFM262226:UFN262226 UPI262226:UPJ262226 UZE262226:UZF262226 VJA262226:VJB262226 VSW262226:VSX262226 WCS262226:WCT262226 WMO262226:WMP262226 WWK262226:WWL262226 AA327762:AB327762 JY327762:JZ327762 TU327762:TV327762 ADQ327762:ADR327762 ANM327762:ANN327762 AXI327762:AXJ327762 BHE327762:BHF327762 BRA327762:BRB327762 CAW327762:CAX327762 CKS327762:CKT327762 CUO327762:CUP327762 DEK327762:DEL327762 DOG327762:DOH327762 DYC327762:DYD327762 EHY327762:EHZ327762 ERU327762:ERV327762 FBQ327762:FBR327762 FLM327762:FLN327762 FVI327762:FVJ327762 GFE327762:GFF327762 GPA327762:GPB327762 GYW327762:GYX327762 HIS327762:HIT327762 HSO327762:HSP327762 ICK327762:ICL327762 IMG327762:IMH327762 IWC327762:IWD327762 JFY327762:JFZ327762 JPU327762:JPV327762 JZQ327762:JZR327762 KJM327762:KJN327762 KTI327762:KTJ327762 LDE327762:LDF327762 LNA327762:LNB327762 LWW327762:LWX327762 MGS327762:MGT327762 MQO327762:MQP327762 NAK327762:NAL327762 NKG327762:NKH327762 NUC327762:NUD327762 ODY327762:ODZ327762 ONU327762:ONV327762 OXQ327762:OXR327762 PHM327762:PHN327762 PRI327762:PRJ327762 QBE327762:QBF327762 QLA327762:QLB327762 QUW327762:QUX327762 RES327762:RET327762 ROO327762:ROP327762 RYK327762:RYL327762 SIG327762:SIH327762 SSC327762:SSD327762 TBY327762:TBZ327762 TLU327762:TLV327762 TVQ327762:TVR327762 UFM327762:UFN327762 UPI327762:UPJ327762 UZE327762:UZF327762 VJA327762:VJB327762 VSW327762:VSX327762 WCS327762:WCT327762 WMO327762:WMP327762 WWK327762:WWL327762 AA393298:AB393298 JY393298:JZ393298 TU393298:TV393298 ADQ393298:ADR393298 ANM393298:ANN393298 AXI393298:AXJ393298 BHE393298:BHF393298 BRA393298:BRB393298 CAW393298:CAX393298 CKS393298:CKT393298 CUO393298:CUP393298 DEK393298:DEL393298 DOG393298:DOH393298 DYC393298:DYD393298 EHY393298:EHZ393298 ERU393298:ERV393298 FBQ393298:FBR393298 FLM393298:FLN393298 FVI393298:FVJ393298 GFE393298:GFF393298 GPA393298:GPB393298 GYW393298:GYX393298 HIS393298:HIT393298 HSO393298:HSP393298 ICK393298:ICL393298 IMG393298:IMH393298 IWC393298:IWD393298 JFY393298:JFZ393298 JPU393298:JPV393298 JZQ393298:JZR393298 KJM393298:KJN393298 KTI393298:KTJ393298 LDE393298:LDF393298 LNA393298:LNB393298 LWW393298:LWX393298 MGS393298:MGT393298 MQO393298:MQP393298 NAK393298:NAL393298 NKG393298:NKH393298 NUC393298:NUD393298 ODY393298:ODZ393298 ONU393298:ONV393298 OXQ393298:OXR393298 PHM393298:PHN393298 PRI393298:PRJ393298 QBE393298:QBF393298 QLA393298:QLB393298 QUW393298:QUX393298 RES393298:RET393298 ROO393298:ROP393298 RYK393298:RYL393298 SIG393298:SIH393298 SSC393298:SSD393298 TBY393298:TBZ393298 TLU393298:TLV393298 TVQ393298:TVR393298 UFM393298:UFN393298 UPI393298:UPJ393298 UZE393298:UZF393298 VJA393298:VJB393298 VSW393298:VSX393298 WCS393298:WCT393298 WMO393298:WMP393298 WWK393298:WWL393298 AA458834:AB458834 JY458834:JZ458834 TU458834:TV458834 ADQ458834:ADR458834 ANM458834:ANN458834 AXI458834:AXJ458834 BHE458834:BHF458834 BRA458834:BRB458834 CAW458834:CAX458834 CKS458834:CKT458834 CUO458834:CUP458834 DEK458834:DEL458834 DOG458834:DOH458834 DYC458834:DYD458834 EHY458834:EHZ458834 ERU458834:ERV458834 FBQ458834:FBR458834 FLM458834:FLN458834 FVI458834:FVJ458834 GFE458834:GFF458834 GPA458834:GPB458834 GYW458834:GYX458834 HIS458834:HIT458834 HSO458834:HSP458834 ICK458834:ICL458834 IMG458834:IMH458834 IWC458834:IWD458834 JFY458834:JFZ458834 JPU458834:JPV458834 JZQ458834:JZR458834 KJM458834:KJN458834 KTI458834:KTJ458834 LDE458834:LDF458834 LNA458834:LNB458834 LWW458834:LWX458834 MGS458834:MGT458834 MQO458834:MQP458834 NAK458834:NAL458834 NKG458834:NKH458834 NUC458834:NUD458834 ODY458834:ODZ458834 ONU458834:ONV458834 OXQ458834:OXR458834 PHM458834:PHN458834 PRI458834:PRJ458834 QBE458834:QBF458834 QLA458834:QLB458834 QUW458834:QUX458834 RES458834:RET458834 ROO458834:ROP458834 RYK458834:RYL458834 SIG458834:SIH458834 SSC458834:SSD458834 TBY458834:TBZ458834 TLU458834:TLV458834 TVQ458834:TVR458834 UFM458834:UFN458834 UPI458834:UPJ458834 UZE458834:UZF458834 VJA458834:VJB458834 VSW458834:VSX458834 WCS458834:WCT458834 WMO458834:WMP458834 WWK458834:WWL458834 AA524370:AB524370 JY524370:JZ524370 TU524370:TV524370 ADQ524370:ADR524370 ANM524370:ANN524370 AXI524370:AXJ524370 BHE524370:BHF524370 BRA524370:BRB524370 CAW524370:CAX524370 CKS524370:CKT524370 CUO524370:CUP524370 DEK524370:DEL524370 DOG524370:DOH524370 DYC524370:DYD524370 EHY524370:EHZ524370 ERU524370:ERV524370 FBQ524370:FBR524370 FLM524370:FLN524370 FVI524370:FVJ524370 GFE524370:GFF524370 GPA524370:GPB524370 GYW524370:GYX524370 HIS524370:HIT524370 HSO524370:HSP524370 ICK524370:ICL524370 IMG524370:IMH524370 IWC524370:IWD524370 JFY524370:JFZ524370 JPU524370:JPV524370 JZQ524370:JZR524370 KJM524370:KJN524370 KTI524370:KTJ524370 LDE524370:LDF524370 LNA524370:LNB524370 LWW524370:LWX524370 MGS524370:MGT524370 MQO524370:MQP524370 NAK524370:NAL524370 NKG524370:NKH524370 NUC524370:NUD524370 ODY524370:ODZ524370 ONU524370:ONV524370 OXQ524370:OXR524370 PHM524370:PHN524370 PRI524370:PRJ524370 QBE524370:QBF524370 QLA524370:QLB524370 QUW524370:QUX524370 RES524370:RET524370 ROO524370:ROP524370 RYK524370:RYL524370 SIG524370:SIH524370 SSC524370:SSD524370 TBY524370:TBZ524370 TLU524370:TLV524370 TVQ524370:TVR524370 UFM524370:UFN524370 UPI524370:UPJ524370 UZE524370:UZF524370 VJA524370:VJB524370 VSW524370:VSX524370 WCS524370:WCT524370 WMO524370:WMP524370 WWK524370:WWL524370 AA589906:AB589906 JY589906:JZ589906 TU589906:TV589906 ADQ589906:ADR589906 ANM589906:ANN589906 AXI589906:AXJ589906 BHE589906:BHF589906 BRA589906:BRB589906 CAW589906:CAX589906 CKS589906:CKT589906 CUO589906:CUP589906 DEK589906:DEL589906 DOG589906:DOH589906 DYC589906:DYD589906 EHY589906:EHZ589906 ERU589906:ERV589906 FBQ589906:FBR589906 FLM589906:FLN589906 FVI589906:FVJ589906 GFE589906:GFF589906 GPA589906:GPB589906 GYW589906:GYX589906 HIS589906:HIT589906 HSO589906:HSP589906 ICK589906:ICL589906 IMG589906:IMH589906 IWC589906:IWD589906 JFY589906:JFZ589906 JPU589906:JPV589906 JZQ589906:JZR589906 KJM589906:KJN589906 KTI589906:KTJ589906 LDE589906:LDF589906 LNA589906:LNB589906 LWW589906:LWX589906 MGS589906:MGT589906 MQO589906:MQP589906 NAK589906:NAL589906 NKG589906:NKH589906 NUC589906:NUD589906 ODY589906:ODZ589906 ONU589906:ONV589906 OXQ589906:OXR589906 PHM589906:PHN589906 PRI589906:PRJ589906 QBE589906:QBF589906 QLA589906:QLB589906 QUW589906:QUX589906 RES589906:RET589906 ROO589906:ROP589906 RYK589906:RYL589906 SIG589906:SIH589906 SSC589906:SSD589906 TBY589906:TBZ589906 TLU589906:TLV589906 TVQ589906:TVR589906 UFM589906:UFN589906 UPI589906:UPJ589906 UZE589906:UZF589906 VJA589906:VJB589906 VSW589906:VSX589906 WCS589906:WCT589906 WMO589906:WMP589906 WWK589906:WWL589906 AA655442:AB655442 JY655442:JZ655442 TU655442:TV655442 ADQ655442:ADR655442 ANM655442:ANN655442 AXI655442:AXJ655442 BHE655442:BHF655442 BRA655442:BRB655442 CAW655442:CAX655442 CKS655442:CKT655442 CUO655442:CUP655442 DEK655442:DEL655442 DOG655442:DOH655442 DYC655442:DYD655442 EHY655442:EHZ655442 ERU655442:ERV655442 FBQ655442:FBR655442 FLM655442:FLN655442 FVI655442:FVJ655442 GFE655442:GFF655442 GPA655442:GPB655442 GYW655442:GYX655442 HIS655442:HIT655442 HSO655442:HSP655442 ICK655442:ICL655442 IMG655442:IMH655442 IWC655442:IWD655442 JFY655442:JFZ655442 JPU655442:JPV655442 JZQ655442:JZR655442 KJM655442:KJN655442 KTI655442:KTJ655442 LDE655442:LDF655442 LNA655442:LNB655442 LWW655442:LWX655442 MGS655442:MGT655442 MQO655442:MQP655442 NAK655442:NAL655442 NKG655442:NKH655442 NUC655442:NUD655442 ODY655442:ODZ655442 ONU655442:ONV655442 OXQ655442:OXR655442 PHM655442:PHN655442 PRI655442:PRJ655442 QBE655442:QBF655442 QLA655442:QLB655442 QUW655442:QUX655442 RES655442:RET655442 ROO655442:ROP655442 RYK655442:RYL655442 SIG655442:SIH655442 SSC655442:SSD655442 TBY655442:TBZ655442 TLU655442:TLV655442 TVQ655442:TVR655442 UFM655442:UFN655442 UPI655442:UPJ655442 UZE655442:UZF655442 VJA655442:VJB655442 VSW655442:VSX655442 WCS655442:WCT655442 WMO655442:WMP655442 WWK655442:WWL655442 AA720978:AB720978 JY720978:JZ720978 TU720978:TV720978 ADQ720978:ADR720978 ANM720978:ANN720978 AXI720978:AXJ720978 BHE720978:BHF720978 BRA720978:BRB720978 CAW720978:CAX720978 CKS720978:CKT720978 CUO720978:CUP720978 DEK720978:DEL720978 DOG720978:DOH720978 DYC720978:DYD720978 EHY720978:EHZ720978 ERU720978:ERV720978 FBQ720978:FBR720978 FLM720978:FLN720978 FVI720978:FVJ720978 GFE720978:GFF720978 GPA720978:GPB720978 GYW720978:GYX720978 HIS720978:HIT720978 HSO720978:HSP720978 ICK720978:ICL720978 IMG720978:IMH720978 IWC720978:IWD720978 JFY720978:JFZ720978 JPU720978:JPV720978 JZQ720978:JZR720978 KJM720978:KJN720978 KTI720978:KTJ720978 LDE720978:LDF720978 LNA720978:LNB720978 LWW720978:LWX720978 MGS720978:MGT720978 MQO720978:MQP720978 NAK720978:NAL720978 NKG720978:NKH720978 NUC720978:NUD720978 ODY720978:ODZ720978 ONU720978:ONV720978 OXQ720978:OXR720978 PHM720978:PHN720978 PRI720978:PRJ720978 QBE720978:QBF720978 QLA720978:QLB720978 QUW720978:QUX720978 RES720978:RET720978 ROO720978:ROP720978 RYK720978:RYL720978 SIG720978:SIH720978 SSC720978:SSD720978 TBY720978:TBZ720978 TLU720978:TLV720978 TVQ720978:TVR720978 UFM720978:UFN720978 UPI720978:UPJ720978 UZE720978:UZF720978 VJA720978:VJB720978 VSW720978:VSX720978 WCS720978:WCT720978 WMO720978:WMP720978 WWK720978:WWL720978 AA786514:AB786514 JY786514:JZ786514 TU786514:TV786514 ADQ786514:ADR786514 ANM786514:ANN786514 AXI786514:AXJ786514 BHE786514:BHF786514 BRA786514:BRB786514 CAW786514:CAX786514 CKS786514:CKT786514 CUO786514:CUP786514 DEK786514:DEL786514 DOG786514:DOH786514 DYC786514:DYD786514 EHY786514:EHZ786514 ERU786514:ERV786514 FBQ786514:FBR786514 FLM786514:FLN786514 FVI786514:FVJ786514 GFE786514:GFF786514 GPA786514:GPB786514 GYW786514:GYX786514 HIS786514:HIT786514 HSO786514:HSP786514 ICK786514:ICL786514 IMG786514:IMH786514 IWC786514:IWD786514 JFY786514:JFZ786514 JPU786514:JPV786514 JZQ786514:JZR786514 KJM786514:KJN786514 KTI786514:KTJ786514 LDE786514:LDF786514 LNA786514:LNB786514 LWW786514:LWX786514 MGS786514:MGT786514 MQO786514:MQP786514 NAK786514:NAL786514 NKG786514:NKH786514 NUC786514:NUD786514 ODY786514:ODZ786514 ONU786514:ONV786514 OXQ786514:OXR786514 PHM786514:PHN786514 PRI786514:PRJ786514 QBE786514:QBF786514 QLA786514:QLB786514 QUW786514:QUX786514 RES786514:RET786514 ROO786514:ROP786514 RYK786514:RYL786514 SIG786514:SIH786514 SSC786514:SSD786514 TBY786514:TBZ786514 TLU786514:TLV786514 TVQ786514:TVR786514 UFM786514:UFN786514 UPI786514:UPJ786514 UZE786514:UZF786514 VJA786514:VJB786514 VSW786514:VSX786514 WCS786514:WCT786514 WMO786514:WMP786514 WWK786514:WWL786514 AA852050:AB852050 JY852050:JZ852050 TU852050:TV852050 ADQ852050:ADR852050 ANM852050:ANN852050 AXI852050:AXJ852050 BHE852050:BHF852050 BRA852050:BRB852050 CAW852050:CAX852050 CKS852050:CKT852050 CUO852050:CUP852050 DEK852050:DEL852050 DOG852050:DOH852050 DYC852050:DYD852050 EHY852050:EHZ852050 ERU852050:ERV852050 FBQ852050:FBR852050 FLM852050:FLN852050 FVI852050:FVJ852050 GFE852050:GFF852050 GPA852050:GPB852050 GYW852050:GYX852050 HIS852050:HIT852050 HSO852050:HSP852050 ICK852050:ICL852050 IMG852050:IMH852050 IWC852050:IWD852050 JFY852050:JFZ852050 JPU852050:JPV852050 JZQ852050:JZR852050 KJM852050:KJN852050 KTI852050:KTJ852050 LDE852050:LDF852050 LNA852050:LNB852050 LWW852050:LWX852050 MGS852050:MGT852050 MQO852050:MQP852050 NAK852050:NAL852050 NKG852050:NKH852050 NUC852050:NUD852050 ODY852050:ODZ852050 ONU852050:ONV852050 OXQ852050:OXR852050 PHM852050:PHN852050 PRI852050:PRJ852050 QBE852050:QBF852050 QLA852050:QLB852050 QUW852050:QUX852050 RES852050:RET852050 ROO852050:ROP852050 RYK852050:RYL852050 SIG852050:SIH852050 SSC852050:SSD852050 TBY852050:TBZ852050 TLU852050:TLV852050 TVQ852050:TVR852050 UFM852050:UFN852050 UPI852050:UPJ852050 UZE852050:UZF852050 VJA852050:VJB852050 VSW852050:VSX852050 WCS852050:WCT852050 WMO852050:WMP852050 WWK852050:WWL852050 AA917586:AB917586 JY917586:JZ917586 TU917586:TV917586 ADQ917586:ADR917586 ANM917586:ANN917586 AXI917586:AXJ917586 BHE917586:BHF917586 BRA917586:BRB917586 CAW917586:CAX917586 CKS917586:CKT917586 CUO917586:CUP917586 DEK917586:DEL917586 DOG917586:DOH917586 DYC917586:DYD917586 EHY917586:EHZ917586 ERU917586:ERV917586 FBQ917586:FBR917586 FLM917586:FLN917586 FVI917586:FVJ917586 GFE917586:GFF917586 GPA917586:GPB917586 GYW917586:GYX917586 HIS917586:HIT917586 HSO917586:HSP917586 ICK917586:ICL917586 IMG917586:IMH917586 IWC917586:IWD917586 JFY917586:JFZ917586 JPU917586:JPV917586 JZQ917586:JZR917586 KJM917586:KJN917586 KTI917586:KTJ917586 LDE917586:LDF917586 LNA917586:LNB917586 LWW917586:LWX917586 MGS917586:MGT917586 MQO917586:MQP917586 NAK917586:NAL917586 NKG917586:NKH917586 NUC917586:NUD917586 ODY917586:ODZ917586 ONU917586:ONV917586 OXQ917586:OXR917586 PHM917586:PHN917586 PRI917586:PRJ917586 QBE917586:QBF917586 QLA917586:QLB917586 QUW917586:QUX917586 RES917586:RET917586 ROO917586:ROP917586 RYK917586:RYL917586 SIG917586:SIH917586 SSC917586:SSD917586 TBY917586:TBZ917586 TLU917586:TLV917586 TVQ917586:TVR917586 UFM917586:UFN917586 UPI917586:UPJ917586 UZE917586:UZF917586 VJA917586:VJB917586 VSW917586:VSX917586 WCS917586:WCT917586 WMO917586:WMP917586 WWK917586:WWL917586 AA983122:AB983122 JY983122:JZ983122 TU983122:TV983122 ADQ983122:ADR983122 ANM983122:ANN983122 AXI983122:AXJ983122 BHE983122:BHF983122 BRA983122:BRB983122 CAW983122:CAX983122 CKS983122:CKT983122 CUO983122:CUP983122 DEK983122:DEL983122 DOG983122:DOH983122 DYC983122:DYD983122 EHY983122:EHZ983122 ERU983122:ERV983122 FBQ983122:FBR983122 FLM983122:FLN983122 FVI983122:FVJ983122 GFE983122:GFF983122 GPA983122:GPB983122 GYW983122:GYX983122 HIS983122:HIT983122 HSO983122:HSP983122 ICK983122:ICL983122 IMG983122:IMH983122 IWC983122:IWD983122 JFY983122:JFZ983122 JPU983122:JPV983122 JZQ983122:JZR983122 KJM983122:KJN983122 KTI983122:KTJ983122 LDE983122:LDF983122 LNA983122:LNB983122 LWW983122:LWX983122 MGS983122:MGT983122 MQO983122:MQP983122 NAK983122:NAL983122 NKG983122:NKH983122 NUC983122:NUD983122 ODY983122:ODZ983122 ONU983122:ONV983122 OXQ983122:OXR983122 PHM983122:PHN983122 PRI983122:PRJ983122 QBE983122:QBF983122 QLA983122:QLB983122 QUW983122:QUX983122 RES983122:RET983122 ROO983122:ROP983122 RYK983122:RYL983122 SIG983122:SIH983122 SSC983122:SSD983122 TBY983122:TBZ983122 TLU983122:TLV983122 TVQ983122:TVR983122 UFM983122:UFN983122 UPI983122:UPJ983122 UZE983122:UZF983122 VJA983122:VJB983122 VSW983122:VSX983122 WCS983122:WCT983122 WMO983122:WMP983122 WWK983122:WWL983122"/>
    <dataValidation type="list" allowBlank="1" showInputMessage="1" showErrorMessage="1" error="Motivo não listado. Escolher &quot;Outro&quot; e especificar." prompt="Escolha a opção para o não lançar efluente líquido no ano base." sqref="WVP983141:WWE983141 WLT983141:WMI983141 WBX983141:WCM983141 VSB983141:VSQ983141 VIF983141:VIU983141 UYJ983141:UYY983141 UON983141:UPC983141 UER983141:UFG983141 TUV983141:TVK983141 TKZ983141:TLO983141 TBD983141:TBS983141 SRH983141:SRW983141 SHL983141:SIA983141 RXP983141:RYE983141 RNT983141:ROI983141 RDX983141:REM983141 QUB983141:QUQ983141 QKF983141:QKU983141 QAJ983141:QAY983141 PQN983141:PRC983141 PGR983141:PHG983141 OWV983141:OXK983141 OMZ983141:ONO983141 ODD983141:ODS983141 NTH983141:NTW983141 NJL983141:NKA983141 MZP983141:NAE983141 MPT983141:MQI983141 MFX983141:MGM983141 LWB983141:LWQ983141 LMF983141:LMU983141 LCJ983141:LCY983141 KSN983141:KTC983141 KIR983141:KJG983141 JYV983141:JZK983141 JOZ983141:JPO983141 JFD983141:JFS983141 IVH983141:IVW983141 ILL983141:IMA983141 IBP983141:ICE983141 HRT983141:HSI983141 HHX983141:HIM983141 GYB983141:GYQ983141 GOF983141:GOU983141 GEJ983141:GEY983141 FUN983141:FVC983141 FKR983141:FLG983141 FAV983141:FBK983141 EQZ983141:ERO983141 EHD983141:EHS983141 DXH983141:DXW983141 DNL983141:DOA983141 DDP983141:DEE983141 CTT983141:CUI983141 CJX983141:CKM983141 CAB983141:CAQ983141 BQF983141:BQU983141 BGJ983141:BGY983141 AWN983141:AXC983141 AMR983141:ANG983141 ACV983141:ADK983141 SZ983141:TO983141 JD983141:JS983141 F983141:U983141 WVP917605:WWE917605 WLT917605:WMI917605 WBX917605:WCM917605 VSB917605:VSQ917605 VIF917605:VIU917605 UYJ917605:UYY917605 UON917605:UPC917605 UER917605:UFG917605 TUV917605:TVK917605 TKZ917605:TLO917605 TBD917605:TBS917605 SRH917605:SRW917605 SHL917605:SIA917605 RXP917605:RYE917605 RNT917605:ROI917605 RDX917605:REM917605 QUB917605:QUQ917605 QKF917605:QKU917605 QAJ917605:QAY917605 PQN917605:PRC917605 PGR917605:PHG917605 OWV917605:OXK917605 OMZ917605:ONO917605 ODD917605:ODS917605 NTH917605:NTW917605 NJL917605:NKA917605 MZP917605:NAE917605 MPT917605:MQI917605 MFX917605:MGM917605 LWB917605:LWQ917605 LMF917605:LMU917605 LCJ917605:LCY917605 KSN917605:KTC917605 KIR917605:KJG917605 JYV917605:JZK917605 JOZ917605:JPO917605 JFD917605:JFS917605 IVH917605:IVW917605 ILL917605:IMA917605 IBP917605:ICE917605 HRT917605:HSI917605 HHX917605:HIM917605 GYB917605:GYQ917605 GOF917605:GOU917605 GEJ917605:GEY917605 FUN917605:FVC917605 FKR917605:FLG917605 FAV917605:FBK917605 EQZ917605:ERO917605 EHD917605:EHS917605 DXH917605:DXW917605 DNL917605:DOA917605 DDP917605:DEE917605 CTT917605:CUI917605 CJX917605:CKM917605 CAB917605:CAQ917605 BQF917605:BQU917605 BGJ917605:BGY917605 AWN917605:AXC917605 AMR917605:ANG917605 ACV917605:ADK917605 SZ917605:TO917605 JD917605:JS917605 F917605:U917605 WVP852069:WWE852069 WLT852069:WMI852069 WBX852069:WCM852069 VSB852069:VSQ852069 VIF852069:VIU852069 UYJ852069:UYY852069 UON852069:UPC852069 UER852069:UFG852069 TUV852069:TVK852069 TKZ852069:TLO852069 TBD852069:TBS852069 SRH852069:SRW852069 SHL852069:SIA852069 RXP852069:RYE852069 RNT852069:ROI852069 RDX852069:REM852069 QUB852069:QUQ852069 QKF852069:QKU852069 QAJ852069:QAY852069 PQN852069:PRC852069 PGR852069:PHG852069 OWV852069:OXK852069 OMZ852069:ONO852069 ODD852069:ODS852069 NTH852069:NTW852069 NJL852069:NKA852069 MZP852069:NAE852069 MPT852069:MQI852069 MFX852069:MGM852069 LWB852069:LWQ852069 LMF852069:LMU852069 LCJ852069:LCY852069 KSN852069:KTC852069 KIR852069:KJG852069 JYV852069:JZK852069 JOZ852069:JPO852069 JFD852069:JFS852069 IVH852069:IVW852069 ILL852069:IMA852069 IBP852069:ICE852069 HRT852069:HSI852069 HHX852069:HIM852069 GYB852069:GYQ852069 GOF852069:GOU852069 GEJ852069:GEY852069 FUN852069:FVC852069 FKR852069:FLG852069 FAV852069:FBK852069 EQZ852069:ERO852069 EHD852069:EHS852069 DXH852069:DXW852069 DNL852069:DOA852069 DDP852069:DEE852069 CTT852069:CUI852069 CJX852069:CKM852069 CAB852069:CAQ852069 BQF852069:BQU852069 BGJ852069:BGY852069 AWN852069:AXC852069 AMR852069:ANG852069 ACV852069:ADK852069 SZ852069:TO852069 JD852069:JS852069 F852069:U852069 WVP786533:WWE786533 WLT786533:WMI786533 WBX786533:WCM786533 VSB786533:VSQ786533 VIF786533:VIU786533 UYJ786533:UYY786533 UON786533:UPC786533 UER786533:UFG786533 TUV786533:TVK786533 TKZ786533:TLO786533 TBD786533:TBS786533 SRH786533:SRW786533 SHL786533:SIA786533 RXP786533:RYE786533 RNT786533:ROI786533 RDX786533:REM786533 QUB786533:QUQ786533 QKF786533:QKU786533 QAJ786533:QAY786533 PQN786533:PRC786533 PGR786533:PHG786533 OWV786533:OXK786533 OMZ786533:ONO786533 ODD786533:ODS786533 NTH786533:NTW786533 NJL786533:NKA786533 MZP786533:NAE786533 MPT786533:MQI786533 MFX786533:MGM786533 LWB786533:LWQ786533 LMF786533:LMU786533 LCJ786533:LCY786533 KSN786533:KTC786533 KIR786533:KJG786533 JYV786533:JZK786533 JOZ786533:JPO786533 JFD786533:JFS786533 IVH786533:IVW786533 ILL786533:IMA786533 IBP786533:ICE786533 HRT786533:HSI786533 HHX786533:HIM786533 GYB786533:GYQ786533 GOF786533:GOU786533 GEJ786533:GEY786533 FUN786533:FVC786533 FKR786533:FLG786533 FAV786533:FBK786533 EQZ786533:ERO786533 EHD786533:EHS786533 DXH786533:DXW786533 DNL786533:DOA786533 DDP786533:DEE786533 CTT786533:CUI786533 CJX786533:CKM786533 CAB786533:CAQ786533 BQF786533:BQU786533 BGJ786533:BGY786533 AWN786533:AXC786533 AMR786533:ANG786533 ACV786533:ADK786533 SZ786533:TO786533 JD786533:JS786533 F786533:U786533 WVP720997:WWE720997 WLT720997:WMI720997 WBX720997:WCM720997 VSB720997:VSQ720997 VIF720997:VIU720997 UYJ720997:UYY720997 UON720997:UPC720997 UER720997:UFG720997 TUV720997:TVK720997 TKZ720997:TLO720997 TBD720997:TBS720997 SRH720997:SRW720997 SHL720997:SIA720997 RXP720997:RYE720997 RNT720997:ROI720997 RDX720997:REM720997 QUB720997:QUQ720997 QKF720997:QKU720997 QAJ720997:QAY720997 PQN720997:PRC720997 PGR720997:PHG720997 OWV720997:OXK720997 OMZ720997:ONO720997 ODD720997:ODS720997 NTH720997:NTW720997 NJL720997:NKA720997 MZP720997:NAE720997 MPT720997:MQI720997 MFX720997:MGM720997 LWB720997:LWQ720997 LMF720997:LMU720997 LCJ720997:LCY720997 KSN720997:KTC720997 KIR720997:KJG720997 JYV720997:JZK720997 JOZ720997:JPO720997 JFD720997:JFS720997 IVH720997:IVW720997 ILL720997:IMA720997 IBP720997:ICE720997 HRT720997:HSI720997 HHX720997:HIM720997 GYB720997:GYQ720997 GOF720997:GOU720997 GEJ720997:GEY720997 FUN720997:FVC720997 FKR720997:FLG720997 FAV720997:FBK720997 EQZ720997:ERO720997 EHD720997:EHS720997 DXH720997:DXW720997 DNL720997:DOA720997 DDP720997:DEE720997 CTT720997:CUI720997 CJX720997:CKM720997 CAB720997:CAQ720997 BQF720997:BQU720997 BGJ720997:BGY720997 AWN720997:AXC720997 AMR720997:ANG720997 ACV720997:ADK720997 SZ720997:TO720997 JD720997:JS720997 F720997:U720997 WVP655461:WWE655461 WLT655461:WMI655461 WBX655461:WCM655461 VSB655461:VSQ655461 VIF655461:VIU655461 UYJ655461:UYY655461 UON655461:UPC655461 UER655461:UFG655461 TUV655461:TVK655461 TKZ655461:TLO655461 TBD655461:TBS655461 SRH655461:SRW655461 SHL655461:SIA655461 RXP655461:RYE655461 RNT655461:ROI655461 RDX655461:REM655461 QUB655461:QUQ655461 QKF655461:QKU655461 QAJ655461:QAY655461 PQN655461:PRC655461 PGR655461:PHG655461 OWV655461:OXK655461 OMZ655461:ONO655461 ODD655461:ODS655461 NTH655461:NTW655461 NJL655461:NKA655461 MZP655461:NAE655461 MPT655461:MQI655461 MFX655461:MGM655461 LWB655461:LWQ655461 LMF655461:LMU655461 LCJ655461:LCY655461 KSN655461:KTC655461 KIR655461:KJG655461 JYV655461:JZK655461 JOZ655461:JPO655461 JFD655461:JFS655461 IVH655461:IVW655461 ILL655461:IMA655461 IBP655461:ICE655461 HRT655461:HSI655461 HHX655461:HIM655461 GYB655461:GYQ655461 GOF655461:GOU655461 GEJ655461:GEY655461 FUN655461:FVC655461 FKR655461:FLG655461 FAV655461:FBK655461 EQZ655461:ERO655461 EHD655461:EHS655461 DXH655461:DXW655461 DNL655461:DOA655461 DDP655461:DEE655461 CTT655461:CUI655461 CJX655461:CKM655461 CAB655461:CAQ655461 BQF655461:BQU655461 BGJ655461:BGY655461 AWN655461:AXC655461 AMR655461:ANG655461 ACV655461:ADK655461 SZ655461:TO655461 JD655461:JS655461 F655461:U655461 WVP589925:WWE589925 WLT589925:WMI589925 WBX589925:WCM589925 VSB589925:VSQ589925 VIF589925:VIU589925 UYJ589925:UYY589925 UON589925:UPC589925 UER589925:UFG589925 TUV589925:TVK589925 TKZ589925:TLO589925 TBD589925:TBS589925 SRH589925:SRW589925 SHL589925:SIA589925 RXP589925:RYE589925 RNT589925:ROI589925 RDX589925:REM589925 QUB589925:QUQ589925 QKF589925:QKU589925 QAJ589925:QAY589925 PQN589925:PRC589925 PGR589925:PHG589925 OWV589925:OXK589925 OMZ589925:ONO589925 ODD589925:ODS589925 NTH589925:NTW589925 NJL589925:NKA589925 MZP589925:NAE589925 MPT589925:MQI589925 MFX589925:MGM589925 LWB589925:LWQ589925 LMF589925:LMU589925 LCJ589925:LCY589925 KSN589925:KTC589925 KIR589925:KJG589925 JYV589925:JZK589925 JOZ589925:JPO589925 JFD589925:JFS589925 IVH589925:IVW589925 ILL589925:IMA589925 IBP589925:ICE589925 HRT589925:HSI589925 HHX589925:HIM589925 GYB589925:GYQ589925 GOF589925:GOU589925 GEJ589925:GEY589925 FUN589925:FVC589925 FKR589925:FLG589925 FAV589925:FBK589925 EQZ589925:ERO589925 EHD589925:EHS589925 DXH589925:DXW589925 DNL589925:DOA589925 DDP589925:DEE589925 CTT589925:CUI589925 CJX589925:CKM589925 CAB589925:CAQ589925 BQF589925:BQU589925 BGJ589925:BGY589925 AWN589925:AXC589925 AMR589925:ANG589925 ACV589925:ADK589925 SZ589925:TO589925 JD589925:JS589925 F589925:U589925 WVP524389:WWE524389 WLT524389:WMI524389 WBX524389:WCM524389 VSB524389:VSQ524389 VIF524389:VIU524389 UYJ524389:UYY524389 UON524389:UPC524389 UER524389:UFG524389 TUV524389:TVK524389 TKZ524389:TLO524389 TBD524389:TBS524389 SRH524389:SRW524389 SHL524389:SIA524389 RXP524389:RYE524389 RNT524389:ROI524389 RDX524389:REM524389 QUB524389:QUQ524389 QKF524389:QKU524389 QAJ524389:QAY524389 PQN524389:PRC524389 PGR524389:PHG524389 OWV524389:OXK524389 OMZ524389:ONO524389 ODD524389:ODS524389 NTH524389:NTW524389 NJL524389:NKA524389 MZP524389:NAE524389 MPT524389:MQI524389 MFX524389:MGM524389 LWB524389:LWQ524389 LMF524389:LMU524389 LCJ524389:LCY524389 KSN524389:KTC524389 KIR524389:KJG524389 JYV524389:JZK524389 JOZ524389:JPO524389 JFD524389:JFS524389 IVH524389:IVW524389 ILL524389:IMA524389 IBP524389:ICE524389 HRT524389:HSI524389 HHX524389:HIM524389 GYB524389:GYQ524389 GOF524389:GOU524389 GEJ524389:GEY524389 FUN524389:FVC524389 FKR524389:FLG524389 FAV524389:FBK524389 EQZ524389:ERO524389 EHD524389:EHS524389 DXH524389:DXW524389 DNL524389:DOA524389 DDP524389:DEE524389 CTT524389:CUI524389 CJX524389:CKM524389 CAB524389:CAQ524389 BQF524389:BQU524389 BGJ524389:BGY524389 AWN524389:AXC524389 AMR524389:ANG524389 ACV524389:ADK524389 SZ524389:TO524389 JD524389:JS524389 F524389:U524389 WVP458853:WWE458853 WLT458853:WMI458853 WBX458853:WCM458853 VSB458853:VSQ458853 VIF458853:VIU458853 UYJ458853:UYY458853 UON458853:UPC458853 UER458853:UFG458853 TUV458853:TVK458853 TKZ458853:TLO458853 TBD458853:TBS458853 SRH458853:SRW458853 SHL458853:SIA458853 RXP458853:RYE458853 RNT458853:ROI458853 RDX458853:REM458853 QUB458853:QUQ458853 QKF458853:QKU458853 QAJ458853:QAY458853 PQN458853:PRC458853 PGR458853:PHG458853 OWV458853:OXK458853 OMZ458853:ONO458853 ODD458853:ODS458853 NTH458853:NTW458853 NJL458853:NKA458853 MZP458853:NAE458853 MPT458853:MQI458853 MFX458853:MGM458853 LWB458853:LWQ458853 LMF458853:LMU458853 LCJ458853:LCY458853 KSN458853:KTC458853 KIR458853:KJG458853 JYV458853:JZK458853 JOZ458853:JPO458853 JFD458853:JFS458853 IVH458853:IVW458853 ILL458853:IMA458853 IBP458853:ICE458853 HRT458853:HSI458853 HHX458853:HIM458853 GYB458853:GYQ458853 GOF458853:GOU458853 GEJ458853:GEY458853 FUN458853:FVC458853 FKR458853:FLG458853 FAV458853:FBK458853 EQZ458853:ERO458853 EHD458853:EHS458853 DXH458853:DXW458853 DNL458853:DOA458853 DDP458853:DEE458853 CTT458853:CUI458853 CJX458853:CKM458853 CAB458853:CAQ458853 BQF458853:BQU458853 BGJ458853:BGY458853 AWN458853:AXC458853 AMR458853:ANG458853 ACV458853:ADK458853 SZ458853:TO458853 JD458853:JS458853 F458853:U458853 WVP393317:WWE393317 WLT393317:WMI393317 WBX393317:WCM393317 VSB393317:VSQ393317 VIF393317:VIU393317 UYJ393317:UYY393317 UON393317:UPC393317 UER393317:UFG393317 TUV393317:TVK393317 TKZ393317:TLO393317 TBD393317:TBS393317 SRH393317:SRW393317 SHL393317:SIA393317 RXP393317:RYE393317 RNT393317:ROI393317 RDX393317:REM393317 QUB393317:QUQ393317 QKF393317:QKU393317 QAJ393317:QAY393317 PQN393317:PRC393317 PGR393317:PHG393317 OWV393317:OXK393317 OMZ393317:ONO393317 ODD393317:ODS393317 NTH393317:NTW393317 NJL393317:NKA393317 MZP393317:NAE393317 MPT393317:MQI393317 MFX393317:MGM393317 LWB393317:LWQ393317 LMF393317:LMU393317 LCJ393317:LCY393317 KSN393317:KTC393317 KIR393317:KJG393317 JYV393317:JZK393317 JOZ393317:JPO393317 JFD393317:JFS393317 IVH393317:IVW393317 ILL393317:IMA393317 IBP393317:ICE393317 HRT393317:HSI393317 HHX393317:HIM393317 GYB393317:GYQ393317 GOF393317:GOU393317 GEJ393317:GEY393317 FUN393317:FVC393317 FKR393317:FLG393317 FAV393317:FBK393317 EQZ393317:ERO393317 EHD393317:EHS393317 DXH393317:DXW393317 DNL393317:DOA393317 DDP393317:DEE393317 CTT393317:CUI393317 CJX393317:CKM393317 CAB393317:CAQ393317 BQF393317:BQU393317 BGJ393317:BGY393317 AWN393317:AXC393317 AMR393317:ANG393317 ACV393317:ADK393317 SZ393317:TO393317 JD393317:JS393317 F393317:U393317 WVP327781:WWE327781 WLT327781:WMI327781 WBX327781:WCM327781 VSB327781:VSQ327781 VIF327781:VIU327781 UYJ327781:UYY327781 UON327781:UPC327781 UER327781:UFG327781 TUV327781:TVK327781 TKZ327781:TLO327781 TBD327781:TBS327781 SRH327781:SRW327781 SHL327781:SIA327781 RXP327781:RYE327781 RNT327781:ROI327781 RDX327781:REM327781 QUB327781:QUQ327781 QKF327781:QKU327781 QAJ327781:QAY327781 PQN327781:PRC327781 PGR327781:PHG327781 OWV327781:OXK327781 OMZ327781:ONO327781 ODD327781:ODS327781 NTH327781:NTW327781 NJL327781:NKA327781 MZP327781:NAE327781 MPT327781:MQI327781 MFX327781:MGM327781 LWB327781:LWQ327781 LMF327781:LMU327781 LCJ327781:LCY327781 KSN327781:KTC327781 KIR327781:KJG327781 JYV327781:JZK327781 JOZ327781:JPO327781 JFD327781:JFS327781 IVH327781:IVW327781 ILL327781:IMA327781 IBP327781:ICE327781 HRT327781:HSI327781 HHX327781:HIM327781 GYB327781:GYQ327781 GOF327781:GOU327781 GEJ327781:GEY327781 FUN327781:FVC327781 FKR327781:FLG327781 FAV327781:FBK327781 EQZ327781:ERO327781 EHD327781:EHS327781 DXH327781:DXW327781 DNL327781:DOA327781 DDP327781:DEE327781 CTT327781:CUI327781 CJX327781:CKM327781 CAB327781:CAQ327781 BQF327781:BQU327781 BGJ327781:BGY327781 AWN327781:AXC327781 AMR327781:ANG327781 ACV327781:ADK327781 SZ327781:TO327781 JD327781:JS327781 F327781:U327781 WVP262245:WWE262245 WLT262245:WMI262245 WBX262245:WCM262245 VSB262245:VSQ262245 VIF262245:VIU262245 UYJ262245:UYY262245 UON262245:UPC262245 UER262245:UFG262245 TUV262245:TVK262245 TKZ262245:TLO262245 TBD262245:TBS262245 SRH262245:SRW262245 SHL262245:SIA262245 RXP262245:RYE262245 RNT262245:ROI262245 RDX262245:REM262245 QUB262245:QUQ262245 QKF262245:QKU262245 QAJ262245:QAY262245 PQN262245:PRC262245 PGR262245:PHG262245 OWV262245:OXK262245 OMZ262245:ONO262245 ODD262245:ODS262245 NTH262245:NTW262245 NJL262245:NKA262245 MZP262245:NAE262245 MPT262245:MQI262245 MFX262245:MGM262245 LWB262245:LWQ262245 LMF262245:LMU262245 LCJ262245:LCY262245 KSN262245:KTC262245 KIR262245:KJG262245 JYV262245:JZK262245 JOZ262245:JPO262245 JFD262245:JFS262245 IVH262245:IVW262245 ILL262245:IMA262245 IBP262245:ICE262245 HRT262245:HSI262245 HHX262245:HIM262245 GYB262245:GYQ262245 GOF262245:GOU262245 GEJ262245:GEY262245 FUN262245:FVC262245 FKR262245:FLG262245 FAV262245:FBK262245 EQZ262245:ERO262245 EHD262245:EHS262245 DXH262245:DXW262245 DNL262245:DOA262245 DDP262245:DEE262245 CTT262245:CUI262245 CJX262245:CKM262245 CAB262245:CAQ262245 BQF262245:BQU262245 BGJ262245:BGY262245 AWN262245:AXC262245 AMR262245:ANG262245 ACV262245:ADK262245 SZ262245:TO262245 JD262245:JS262245 F262245:U262245 WVP196709:WWE196709 WLT196709:WMI196709 WBX196709:WCM196709 VSB196709:VSQ196709 VIF196709:VIU196709 UYJ196709:UYY196709 UON196709:UPC196709 UER196709:UFG196709 TUV196709:TVK196709 TKZ196709:TLO196709 TBD196709:TBS196709 SRH196709:SRW196709 SHL196709:SIA196709 RXP196709:RYE196709 RNT196709:ROI196709 RDX196709:REM196709 QUB196709:QUQ196709 QKF196709:QKU196709 QAJ196709:QAY196709 PQN196709:PRC196709 PGR196709:PHG196709 OWV196709:OXK196709 OMZ196709:ONO196709 ODD196709:ODS196709 NTH196709:NTW196709 NJL196709:NKA196709 MZP196709:NAE196709 MPT196709:MQI196709 MFX196709:MGM196709 LWB196709:LWQ196709 LMF196709:LMU196709 LCJ196709:LCY196709 KSN196709:KTC196709 KIR196709:KJG196709 JYV196709:JZK196709 JOZ196709:JPO196709 JFD196709:JFS196709 IVH196709:IVW196709 ILL196709:IMA196709 IBP196709:ICE196709 HRT196709:HSI196709 HHX196709:HIM196709 GYB196709:GYQ196709 GOF196709:GOU196709 GEJ196709:GEY196709 FUN196709:FVC196709 FKR196709:FLG196709 FAV196709:FBK196709 EQZ196709:ERO196709 EHD196709:EHS196709 DXH196709:DXW196709 DNL196709:DOA196709 DDP196709:DEE196709 CTT196709:CUI196709 CJX196709:CKM196709 CAB196709:CAQ196709 BQF196709:BQU196709 BGJ196709:BGY196709 AWN196709:AXC196709 AMR196709:ANG196709 ACV196709:ADK196709 SZ196709:TO196709 JD196709:JS196709 F196709:U196709 WVP131173:WWE131173 WLT131173:WMI131173 WBX131173:WCM131173 VSB131173:VSQ131173 VIF131173:VIU131173 UYJ131173:UYY131173 UON131173:UPC131173 UER131173:UFG131173 TUV131173:TVK131173 TKZ131173:TLO131173 TBD131173:TBS131173 SRH131173:SRW131173 SHL131173:SIA131173 RXP131173:RYE131173 RNT131173:ROI131173 RDX131173:REM131173 QUB131173:QUQ131173 QKF131173:QKU131173 QAJ131173:QAY131173 PQN131173:PRC131173 PGR131173:PHG131173 OWV131173:OXK131173 OMZ131173:ONO131173 ODD131173:ODS131173 NTH131173:NTW131173 NJL131173:NKA131173 MZP131173:NAE131173 MPT131173:MQI131173 MFX131173:MGM131173 LWB131173:LWQ131173 LMF131173:LMU131173 LCJ131173:LCY131173 KSN131173:KTC131173 KIR131173:KJG131173 JYV131173:JZK131173 JOZ131173:JPO131173 JFD131173:JFS131173 IVH131173:IVW131173 ILL131173:IMA131173 IBP131173:ICE131173 HRT131173:HSI131173 HHX131173:HIM131173 GYB131173:GYQ131173 GOF131173:GOU131173 GEJ131173:GEY131173 FUN131173:FVC131173 FKR131173:FLG131173 FAV131173:FBK131173 EQZ131173:ERO131173 EHD131173:EHS131173 DXH131173:DXW131173 DNL131173:DOA131173 DDP131173:DEE131173 CTT131173:CUI131173 CJX131173:CKM131173 CAB131173:CAQ131173 BQF131173:BQU131173 BGJ131173:BGY131173 AWN131173:AXC131173 AMR131173:ANG131173 ACV131173:ADK131173 SZ131173:TO131173 JD131173:JS131173 F131173:U131173 WVP65637:WWE65637 WLT65637:WMI65637 WBX65637:WCM65637 VSB65637:VSQ65637 VIF65637:VIU65637 UYJ65637:UYY65637 UON65637:UPC65637 UER65637:UFG65637 TUV65637:TVK65637 TKZ65637:TLO65637 TBD65637:TBS65637 SRH65637:SRW65637 SHL65637:SIA65637 RXP65637:RYE65637 RNT65637:ROI65637 RDX65637:REM65637 QUB65637:QUQ65637 QKF65637:QKU65637 QAJ65637:QAY65637 PQN65637:PRC65637 PGR65637:PHG65637 OWV65637:OXK65637 OMZ65637:ONO65637 ODD65637:ODS65637 NTH65637:NTW65637 NJL65637:NKA65637 MZP65637:NAE65637 MPT65637:MQI65637 MFX65637:MGM65637 LWB65637:LWQ65637 LMF65637:LMU65637 LCJ65637:LCY65637 KSN65637:KTC65637 KIR65637:KJG65637 JYV65637:JZK65637 JOZ65637:JPO65637 JFD65637:JFS65637 IVH65637:IVW65637 ILL65637:IMA65637 IBP65637:ICE65637 HRT65637:HSI65637 HHX65637:HIM65637 GYB65637:GYQ65637 GOF65637:GOU65637 GEJ65637:GEY65637 FUN65637:FVC65637 FKR65637:FLG65637 FAV65637:FBK65637 EQZ65637:ERO65637 EHD65637:EHS65637 DXH65637:DXW65637 DNL65637:DOA65637 DDP65637:DEE65637 CTT65637:CUI65637 CJX65637:CKM65637 CAB65637:CAQ65637 BQF65637:BQU65637 BGJ65637:BGY65637 AWN65637:AXC65637 AMR65637:ANG65637 ACV65637:ADK65637 SZ65637:TO65637 JD65637:JS65637 F65637:U65637">
      <formula1>$B$124:$B$132</formula1>
    </dataValidation>
    <dataValidation type="list" allowBlank="1" showInputMessage="1" showErrorMessage="1" sqref="BA8:BC8 WXI983099:WXK983099 WNM983099:WNO983099 WDQ983099:WDS983099 VTU983099:VTW983099 VJY983099:VKA983099 VAC983099:VAE983099 UQG983099:UQI983099 UGK983099:UGM983099 TWO983099:TWQ983099 TMS983099:TMU983099 TCW983099:TCY983099 STA983099:STC983099 SJE983099:SJG983099 RZI983099:RZK983099 RPM983099:RPO983099 RFQ983099:RFS983099 QVU983099:QVW983099 QLY983099:QMA983099 QCC983099:QCE983099 PSG983099:PSI983099 PIK983099:PIM983099 OYO983099:OYQ983099 OOS983099:OOU983099 OEW983099:OEY983099 NVA983099:NVC983099 NLE983099:NLG983099 NBI983099:NBK983099 MRM983099:MRO983099 MHQ983099:MHS983099 LXU983099:LXW983099 LNY983099:LOA983099 LEC983099:LEE983099 KUG983099:KUI983099 KKK983099:KKM983099 KAO983099:KAQ983099 JQS983099:JQU983099 JGW983099:JGY983099 IXA983099:IXC983099 INE983099:ING983099 IDI983099:IDK983099 HTM983099:HTO983099 HJQ983099:HJS983099 GZU983099:GZW983099 GPY983099:GQA983099 GGC983099:GGE983099 FWG983099:FWI983099 FMK983099:FMM983099 FCO983099:FCQ983099 ESS983099:ESU983099 EIW983099:EIY983099 DZA983099:DZC983099 DPE983099:DPG983099 DFI983099:DFK983099 CVM983099:CVO983099 CLQ983099:CLS983099 CBU983099:CBW983099 BRY983099:BSA983099 BIC983099:BIE983099 AYG983099:AYI983099 AOK983099:AOM983099 AEO983099:AEQ983099 US983099:UU983099 KW983099:KY983099 BA983099:BC983099 WXI917563:WXK917563 WNM917563:WNO917563 WDQ917563:WDS917563 VTU917563:VTW917563 VJY917563:VKA917563 VAC917563:VAE917563 UQG917563:UQI917563 UGK917563:UGM917563 TWO917563:TWQ917563 TMS917563:TMU917563 TCW917563:TCY917563 STA917563:STC917563 SJE917563:SJG917563 RZI917563:RZK917563 RPM917563:RPO917563 RFQ917563:RFS917563 QVU917563:QVW917563 QLY917563:QMA917563 QCC917563:QCE917563 PSG917563:PSI917563 PIK917563:PIM917563 OYO917563:OYQ917563 OOS917563:OOU917563 OEW917563:OEY917563 NVA917563:NVC917563 NLE917563:NLG917563 NBI917563:NBK917563 MRM917563:MRO917563 MHQ917563:MHS917563 LXU917563:LXW917563 LNY917563:LOA917563 LEC917563:LEE917563 KUG917563:KUI917563 KKK917563:KKM917563 KAO917563:KAQ917563 JQS917563:JQU917563 JGW917563:JGY917563 IXA917563:IXC917563 INE917563:ING917563 IDI917563:IDK917563 HTM917563:HTO917563 HJQ917563:HJS917563 GZU917563:GZW917563 GPY917563:GQA917563 GGC917563:GGE917563 FWG917563:FWI917563 FMK917563:FMM917563 FCO917563:FCQ917563 ESS917563:ESU917563 EIW917563:EIY917563 DZA917563:DZC917563 DPE917563:DPG917563 DFI917563:DFK917563 CVM917563:CVO917563 CLQ917563:CLS917563 CBU917563:CBW917563 BRY917563:BSA917563 BIC917563:BIE917563 AYG917563:AYI917563 AOK917563:AOM917563 AEO917563:AEQ917563 US917563:UU917563 KW917563:KY917563 BA917563:BC917563 WXI852027:WXK852027 WNM852027:WNO852027 WDQ852027:WDS852027 VTU852027:VTW852027 VJY852027:VKA852027 VAC852027:VAE852027 UQG852027:UQI852027 UGK852027:UGM852027 TWO852027:TWQ852027 TMS852027:TMU852027 TCW852027:TCY852027 STA852027:STC852027 SJE852027:SJG852027 RZI852027:RZK852027 RPM852027:RPO852027 RFQ852027:RFS852027 QVU852027:QVW852027 QLY852027:QMA852027 QCC852027:QCE852027 PSG852027:PSI852027 PIK852027:PIM852027 OYO852027:OYQ852027 OOS852027:OOU852027 OEW852027:OEY852027 NVA852027:NVC852027 NLE852027:NLG852027 NBI852027:NBK852027 MRM852027:MRO852027 MHQ852027:MHS852027 LXU852027:LXW852027 LNY852027:LOA852027 LEC852027:LEE852027 KUG852027:KUI852027 KKK852027:KKM852027 KAO852027:KAQ852027 JQS852027:JQU852027 JGW852027:JGY852027 IXA852027:IXC852027 INE852027:ING852027 IDI852027:IDK852027 HTM852027:HTO852027 HJQ852027:HJS852027 GZU852027:GZW852027 GPY852027:GQA852027 GGC852027:GGE852027 FWG852027:FWI852027 FMK852027:FMM852027 FCO852027:FCQ852027 ESS852027:ESU852027 EIW852027:EIY852027 DZA852027:DZC852027 DPE852027:DPG852027 DFI852027:DFK852027 CVM852027:CVO852027 CLQ852027:CLS852027 CBU852027:CBW852027 BRY852027:BSA852027 BIC852027:BIE852027 AYG852027:AYI852027 AOK852027:AOM852027 AEO852027:AEQ852027 US852027:UU852027 KW852027:KY852027 BA852027:BC852027 WXI786491:WXK786491 WNM786491:WNO786491 WDQ786491:WDS786491 VTU786491:VTW786491 VJY786491:VKA786491 VAC786491:VAE786491 UQG786491:UQI786491 UGK786491:UGM786491 TWO786491:TWQ786491 TMS786491:TMU786491 TCW786491:TCY786491 STA786491:STC786491 SJE786491:SJG786491 RZI786491:RZK786491 RPM786491:RPO786491 RFQ786491:RFS786491 QVU786491:QVW786491 QLY786491:QMA786491 QCC786491:QCE786491 PSG786491:PSI786491 PIK786491:PIM786491 OYO786491:OYQ786491 OOS786491:OOU786491 OEW786491:OEY786491 NVA786491:NVC786491 NLE786491:NLG786491 NBI786491:NBK786491 MRM786491:MRO786491 MHQ786491:MHS786491 LXU786491:LXW786491 LNY786491:LOA786491 LEC786491:LEE786491 KUG786491:KUI786491 KKK786491:KKM786491 KAO786491:KAQ786491 JQS786491:JQU786491 JGW786491:JGY786491 IXA786491:IXC786491 INE786491:ING786491 IDI786491:IDK786491 HTM786491:HTO786491 HJQ786491:HJS786491 GZU786491:GZW786491 GPY786491:GQA786491 GGC786491:GGE786491 FWG786491:FWI786491 FMK786491:FMM786491 FCO786491:FCQ786491 ESS786491:ESU786491 EIW786491:EIY786491 DZA786491:DZC786491 DPE786491:DPG786491 DFI786491:DFK786491 CVM786491:CVO786491 CLQ786491:CLS786491 CBU786491:CBW786491 BRY786491:BSA786491 BIC786491:BIE786491 AYG786491:AYI786491 AOK786491:AOM786491 AEO786491:AEQ786491 US786491:UU786491 KW786491:KY786491 BA786491:BC786491 WXI720955:WXK720955 WNM720955:WNO720955 WDQ720955:WDS720955 VTU720955:VTW720955 VJY720955:VKA720955 VAC720955:VAE720955 UQG720955:UQI720955 UGK720955:UGM720955 TWO720955:TWQ720955 TMS720955:TMU720955 TCW720955:TCY720955 STA720955:STC720955 SJE720955:SJG720955 RZI720955:RZK720955 RPM720955:RPO720955 RFQ720955:RFS720955 QVU720955:QVW720955 QLY720955:QMA720955 QCC720955:QCE720955 PSG720955:PSI720955 PIK720955:PIM720955 OYO720955:OYQ720955 OOS720955:OOU720955 OEW720955:OEY720955 NVA720955:NVC720955 NLE720955:NLG720955 NBI720955:NBK720955 MRM720955:MRO720955 MHQ720955:MHS720955 LXU720955:LXW720955 LNY720955:LOA720955 LEC720955:LEE720955 KUG720955:KUI720955 KKK720955:KKM720955 KAO720955:KAQ720955 JQS720955:JQU720955 JGW720955:JGY720955 IXA720955:IXC720955 INE720955:ING720955 IDI720955:IDK720955 HTM720955:HTO720955 HJQ720955:HJS720955 GZU720955:GZW720955 GPY720955:GQA720955 GGC720955:GGE720955 FWG720955:FWI720955 FMK720955:FMM720955 FCO720955:FCQ720955 ESS720955:ESU720955 EIW720955:EIY720955 DZA720955:DZC720955 DPE720955:DPG720955 DFI720955:DFK720955 CVM720955:CVO720955 CLQ720955:CLS720955 CBU720955:CBW720955 BRY720955:BSA720955 BIC720955:BIE720955 AYG720955:AYI720955 AOK720955:AOM720955 AEO720955:AEQ720955 US720955:UU720955 KW720955:KY720955 BA720955:BC720955 WXI655419:WXK655419 WNM655419:WNO655419 WDQ655419:WDS655419 VTU655419:VTW655419 VJY655419:VKA655419 VAC655419:VAE655419 UQG655419:UQI655419 UGK655419:UGM655419 TWO655419:TWQ655419 TMS655419:TMU655419 TCW655419:TCY655419 STA655419:STC655419 SJE655419:SJG655419 RZI655419:RZK655419 RPM655419:RPO655419 RFQ655419:RFS655419 QVU655419:QVW655419 QLY655419:QMA655419 QCC655419:QCE655419 PSG655419:PSI655419 PIK655419:PIM655419 OYO655419:OYQ655419 OOS655419:OOU655419 OEW655419:OEY655419 NVA655419:NVC655419 NLE655419:NLG655419 NBI655419:NBK655419 MRM655419:MRO655419 MHQ655419:MHS655419 LXU655419:LXW655419 LNY655419:LOA655419 LEC655419:LEE655419 KUG655419:KUI655419 KKK655419:KKM655419 KAO655419:KAQ655419 JQS655419:JQU655419 JGW655419:JGY655419 IXA655419:IXC655419 INE655419:ING655419 IDI655419:IDK655419 HTM655419:HTO655419 HJQ655419:HJS655419 GZU655419:GZW655419 GPY655419:GQA655419 GGC655419:GGE655419 FWG655419:FWI655419 FMK655419:FMM655419 FCO655419:FCQ655419 ESS655419:ESU655419 EIW655419:EIY655419 DZA655419:DZC655419 DPE655419:DPG655419 DFI655419:DFK655419 CVM655419:CVO655419 CLQ655419:CLS655419 CBU655419:CBW655419 BRY655419:BSA655419 BIC655419:BIE655419 AYG655419:AYI655419 AOK655419:AOM655419 AEO655419:AEQ655419 US655419:UU655419 KW655419:KY655419 BA655419:BC655419 WXI589883:WXK589883 WNM589883:WNO589883 WDQ589883:WDS589883 VTU589883:VTW589883 VJY589883:VKA589883 VAC589883:VAE589883 UQG589883:UQI589883 UGK589883:UGM589883 TWO589883:TWQ589883 TMS589883:TMU589883 TCW589883:TCY589883 STA589883:STC589883 SJE589883:SJG589883 RZI589883:RZK589883 RPM589883:RPO589883 RFQ589883:RFS589883 QVU589883:QVW589883 QLY589883:QMA589883 QCC589883:QCE589883 PSG589883:PSI589883 PIK589883:PIM589883 OYO589883:OYQ589883 OOS589883:OOU589883 OEW589883:OEY589883 NVA589883:NVC589883 NLE589883:NLG589883 NBI589883:NBK589883 MRM589883:MRO589883 MHQ589883:MHS589883 LXU589883:LXW589883 LNY589883:LOA589883 LEC589883:LEE589883 KUG589883:KUI589883 KKK589883:KKM589883 KAO589883:KAQ589883 JQS589883:JQU589883 JGW589883:JGY589883 IXA589883:IXC589883 INE589883:ING589883 IDI589883:IDK589883 HTM589883:HTO589883 HJQ589883:HJS589883 GZU589883:GZW589883 GPY589883:GQA589883 GGC589883:GGE589883 FWG589883:FWI589883 FMK589883:FMM589883 FCO589883:FCQ589883 ESS589883:ESU589883 EIW589883:EIY589883 DZA589883:DZC589883 DPE589883:DPG589883 DFI589883:DFK589883 CVM589883:CVO589883 CLQ589883:CLS589883 CBU589883:CBW589883 BRY589883:BSA589883 BIC589883:BIE589883 AYG589883:AYI589883 AOK589883:AOM589883 AEO589883:AEQ589883 US589883:UU589883 KW589883:KY589883 BA589883:BC589883 WXI524347:WXK524347 WNM524347:WNO524347 WDQ524347:WDS524347 VTU524347:VTW524347 VJY524347:VKA524347 VAC524347:VAE524347 UQG524347:UQI524347 UGK524347:UGM524347 TWO524347:TWQ524347 TMS524347:TMU524347 TCW524347:TCY524347 STA524347:STC524347 SJE524347:SJG524347 RZI524347:RZK524347 RPM524347:RPO524347 RFQ524347:RFS524347 QVU524347:QVW524347 QLY524347:QMA524347 QCC524347:QCE524347 PSG524347:PSI524347 PIK524347:PIM524347 OYO524347:OYQ524347 OOS524347:OOU524347 OEW524347:OEY524347 NVA524347:NVC524347 NLE524347:NLG524347 NBI524347:NBK524347 MRM524347:MRO524347 MHQ524347:MHS524347 LXU524347:LXW524347 LNY524347:LOA524347 LEC524347:LEE524347 KUG524347:KUI524347 KKK524347:KKM524347 KAO524347:KAQ524347 JQS524347:JQU524347 JGW524347:JGY524347 IXA524347:IXC524347 INE524347:ING524347 IDI524347:IDK524347 HTM524347:HTO524347 HJQ524347:HJS524347 GZU524347:GZW524347 GPY524347:GQA524347 GGC524347:GGE524347 FWG524347:FWI524347 FMK524347:FMM524347 FCO524347:FCQ524347 ESS524347:ESU524347 EIW524347:EIY524347 DZA524347:DZC524347 DPE524347:DPG524347 DFI524347:DFK524347 CVM524347:CVO524347 CLQ524347:CLS524347 CBU524347:CBW524347 BRY524347:BSA524347 BIC524347:BIE524347 AYG524347:AYI524347 AOK524347:AOM524347 AEO524347:AEQ524347 US524347:UU524347 KW524347:KY524347 BA524347:BC524347 WXI458811:WXK458811 WNM458811:WNO458811 WDQ458811:WDS458811 VTU458811:VTW458811 VJY458811:VKA458811 VAC458811:VAE458811 UQG458811:UQI458811 UGK458811:UGM458811 TWO458811:TWQ458811 TMS458811:TMU458811 TCW458811:TCY458811 STA458811:STC458811 SJE458811:SJG458811 RZI458811:RZK458811 RPM458811:RPO458811 RFQ458811:RFS458811 QVU458811:QVW458811 QLY458811:QMA458811 QCC458811:QCE458811 PSG458811:PSI458811 PIK458811:PIM458811 OYO458811:OYQ458811 OOS458811:OOU458811 OEW458811:OEY458811 NVA458811:NVC458811 NLE458811:NLG458811 NBI458811:NBK458811 MRM458811:MRO458811 MHQ458811:MHS458811 LXU458811:LXW458811 LNY458811:LOA458811 LEC458811:LEE458811 KUG458811:KUI458811 KKK458811:KKM458811 KAO458811:KAQ458811 JQS458811:JQU458811 JGW458811:JGY458811 IXA458811:IXC458811 INE458811:ING458811 IDI458811:IDK458811 HTM458811:HTO458811 HJQ458811:HJS458811 GZU458811:GZW458811 GPY458811:GQA458811 GGC458811:GGE458811 FWG458811:FWI458811 FMK458811:FMM458811 FCO458811:FCQ458811 ESS458811:ESU458811 EIW458811:EIY458811 DZA458811:DZC458811 DPE458811:DPG458811 DFI458811:DFK458811 CVM458811:CVO458811 CLQ458811:CLS458811 CBU458811:CBW458811 BRY458811:BSA458811 BIC458811:BIE458811 AYG458811:AYI458811 AOK458811:AOM458811 AEO458811:AEQ458811 US458811:UU458811 KW458811:KY458811 BA458811:BC458811 WXI393275:WXK393275 WNM393275:WNO393275 WDQ393275:WDS393275 VTU393275:VTW393275 VJY393275:VKA393275 VAC393275:VAE393275 UQG393275:UQI393275 UGK393275:UGM393275 TWO393275:TWQ393275 TMS393275:TMU393275 TCW393275:TCY393275 STA393275:STC393275 SJE393275:SJG393275 RZI393275:RZK393275 RPM393275:RPO393275 RFQ393275:RFS393275 QVU393275:QVW393275 QLY393275:QMA393275 QCC393275:QCE393275 PSG393275:PSI393275 PIK393275:PIM393275 OYO393275:OYQ393275 OOS393275:OOU393275 OEW393275:OEY393275 NVA393275:NVC393275 NLE393275:NLG393275 NBI393275:NBK393275 MRM393275:MRO393275 MHQ393275:MHS393275 LXU393275:LXW393275 LNY393275:LOA393275 LEC393275:LEE393275 KUG393275:KUI393275 KKK393275:KKM393275 KAO393275:KAQ393275 JQS393275:JQU393275 JGW393275:JGY393275 IXA393275:IXC393275 INE393275:ING393275 IDI393275:IDK393275 HTM393275:HTO393275 HJQ393275:HJS393275 GZU393275:GZW393275 GPY393275:GQA393275 GGC393275:GGE393275 FWG393275:FWI393275 FMK393275:FMM393275 FCO393275:FCQ393275 ESS393275:ESU393275 EIW393275:EIY393275 DZA393275:DZC393275 DPE393275:DPG393275 DFI393275:DFK393275 CVM393275:CVO393275 CLQ393275:CLS393275 CBU393275:CBW393275 BRY393275:BSA393275 BIC393275:BIE393275 AYG393275:AYI393275 AOK393275:AOM393275 AEO393275:AEQ393275 US393275:UU393275 KW393275:KY393275 BA393275:BC393275 WXI327739:WXK327739 WNM327739:WNO327739 WDQ327739:WDS327739 VTU327739:VTW327739 VJY327739:VKA327739 VAC327739:VAE327739 UQG327739:UQI327739 UGK327739:UGM327739 TWO327739:TWQ327739 TMS327739:TMU327739 TCW327739:TCY327739 STA327739:STC327739 SJE327739:SJG327739 RZI327739:RZK327739 RPM327739:RPO327739 RFQ327739:RFS327739 QVU327739:QVW327739 QLY327739:QMA327739 QCC327739:QCE327739 PSG327739:PSI327739 PIK327739:PIM327739 OYO327739:OYQ327739 OOS327739:OOU327739 OEW327739:OEY327739 NVA327739:NVC327739 NLE327739:NLG327739 NBI327739:NBK327739 MRM327739:MRO327739 MHQ327739:MHS327739 LXU327739:LXW327739 LNY327739:LOA327739 LEC327739:LEE327739 KUG327739:KUI327739 KKK327739:KKM327739 KAO327739:KAQ327739 JQS327739:JQU327739 JGW327739:JGY327739 IXA327739:IXC327739 INE327739:ING327739 IDI327739:IDK327739 HTM327739:HTO327739 HJQ327739:HJS327739 GZU327739:GZW327739 GPY327739:GQA327739 GGC327739:GGE327739 FWG327739:FWI327739 FMK327739:FMM327739 FCO327739:FCQ327739 ESS327739:ESU327739 EIW327739:EIY327739 DZA327739:DZC327739 DPE327739:DPG327739 DFI327739:DFK327739 CVM327739:CVO327739 CLQ327739:CLS327739 CBU327739:CBW327739 BRY327739:BSA327739 BIC327739:BIE327739 AYG327739:AYI327739 AOK327739:AOM327739 AEO327739:AEQ327739 US327739:UU327739 KW327739:KY327739 BA327739:BC327739 WXI262203:WXK262203 WNM262203:WNO262203 WDQ262203:WDS262203 VTU262203:VTW262203 VJY262203:VKA262203 VAC262203:VAE262203 UQG262203:UQI262203 UGK262203:UGM262203 TWO262203:TWQ262203 TMS262203:TMU262203 TCW262203:TCY262203 STA262203:STC262203 SJE262203:SJG262203 RZI262203:RZK262203 RPM262203:RPO262203 RFQ262203:RFS262203 QVU262203:QVW262203 QLY262203:QMA262203 QCC262203:QCE262203 PSG262203:PSI262203 PIK262203:PIM262203 OYO262203:OYQ262203 OOS262203:OOU262203 OEW262203:OEY262203 NVA262203:NVC262203 NLE262203:NLG262203 NBI262203:NBK262203 MRM262203:MRO262203 MHQ262203:MHS262203 LXU262203:LXW262203 LNY262203:LOA262203 LEC262203:LEE262203 KUG262203:KUI262203 KKK262203:KKM262203 KAO262203:KAQ262203 JQS262203:JQU262203 JGW262203:JGY262203 IXA262203:IXC262203 INE262203:ING262203 IDI262203:IDK262203 HTM262203:HTO262203 HJQ262203:HJS262203 GZU262203:GZW262203 GPY262203:GQA262203 GGC262203:GGE262203 FWG262203:FWI262203 FMK262203:FMM262203 FCO262203:FCQ262203 ESS262203:ESU262203 EIW262203:EIY262203 DZA262203:DZC262203 DPE262203:DPG262203 DFI262203:DFK262203 CVM262203:CVO262203 CLQ262203:CLS262203 CBU262203:CBW262203 BRY262203:BSA262203 BIC262203:BIE262203 AYG262203:AYI262203 AOK262203:AOM262203 AEO262203:AEQ262203 US262203:UU262203 KW262203:KY262203 BA262203:BC262203 WXI196667:WXK196667 WNM196667:WNO196667 WDQ196667:WDS196667 VTU196667:VTW196667 VJY196667:VKA196667 VAC196667:VAE196667 UQG196667:UQI196667 UGK196667:UGM196667 TWO196667:TWQ196667 TMS196667:TMU196667 TCW196667:TCY196667 STA196667:STC196667 SJE196667:SJG196667 RZI196667:RZK196667 RPM196667:RPO196667 RFQ196667:RFS196667 QVU196667:QVW196667 QLY196667:QMA196667 QCC196667:QCE196667 PSG196667:PSI196667 PIK196667:PIM196667 OYO196667:OYQ196667 OOS196667:OOU196667 OEW196667:OEY196667 NVA196667:NVC196667 NLE196667:NLG196667 NBI196667:NBK196667 MRM196667:MRO196667 MHQ196667:MHS196667 LXU196667:LXW196667 LNY196667:LOA196667 LEC196667:LEE196667 KUG196667:KUI196667 KKK196667:KKM196667 KAO196667:KAQ196667 JQS196667:JQU196667 JGW196667:JGY196667 IXA196667:IXC196667 INE196667:ING196667 IDI196667:IDK196667 HTM196667:HTO196667 HJQ196667:HJS196667 GZU196667:GZW196667 GPY196667:GQA196667 GGC196667:GGE196667 FWG196667:FWI196667 FMK196667:FMM196667 FCO196667:FCQ196667 ESS196667:ESU196667 EIW196667:EIY196667 DZA196667:DZC196667 DPE196667:DPG196667 DFI196667:DFK196667 CVM196667:CVO196667 CLQ196667:CLS196667 CBU196667:CBW196667 BRY196667:BSA196667 BIC196667:BIE196667 AYG196667:AYI196667 AOK196667:AOM196667 AEO196667:AEQ196667 US196667:UU196667 KW196667:KY196667 BA196667:BC196667 WXI131131:WXK131131 WNM131131:WNO131131 WDQ131131:WDS131131 VTU131131:VTW131131 VJY131131:VKA131131 VAC131131:VAE131131 UQG131131:UQI131131 UGK131131:UGM131131 TWO131131:TWQ131131 TMS131131:TMU131131 TCW131131:TCY131131 STA131131:STC131131 SJE131131:SJG131131 RZI131131:RZK131131 RPM131131:RPO131131 RFQ131131:RFS131131 QVU131131:QVW131131 QLY131131:QMA131131 QCC131131:QCE131131 PSG131131:PSI131131 PIK131131:PIM131131 OYO131131:OYQ131131 OOS131131:OOU131131 OEW131131:OEY131131 NVA131131:NVC131131 NLE131131:NLG131131 NBI131131:NBK131131 MRM131131:MRO131131 MHQ131131:MHS131131 LXU131131:LXW131131 LNY131131:LOA131131 LEC131131:LEE131131 KUG131131:KUI131131 KKK131131:KKM131131 KAO131131:KAQ131131 JQS131131:JQU131131 JGW131131:JGY131131 IXA131131:IXC131131 INE131131:ING131131 IDI131131:IDK131131 HTM131131:HTO131131 HJQ131131:HJS131131 GZU131131:GZW131131 GPY131131:GQA131131 GGC131131:GGE131131 FWG131131:FWI131131 FMK131131:FMM131131 FCO131131:FCQ131131 ESS131131:ESU131131 EIW131131:EIY131131 DZA131131:DZC131131 DPE131131:DPG131131 DFI131131:DFK131131 CVM131131:CVO131131 CLQ131131:CLS131131 CBU131131:CBW131131 BRY131131:BSA131131 BIC131131:BIE131131 AYG131131:AYI131131 AOK131131:AOM131131 AEO131131:AEQ131131 US131131:UU131131 KW131131:KY131131 BA131131:BC131131 WXI65595:WXK65595 WNM65595:WNO65595 WDQ65595:WDS65595 VTU65595:VTW65595 VJY65595:VKA65595 VAC65595:VAE65595 UQG65595:UQI65595 UGK65595:UGM65595 TWO65595:TWQ65595 TMS65595:TMU65595 TCW65595:TCY65595 STA65595:STC65595 SJE65595:SJG65595 RZI65595:RZK65595 RPM65595:RPO65595 RFQ65595:RFS65595 QVU65595:QVW65595 QLY65595:QMA65595 QCC65595:QCE65595 PSG65595:PSI65595 PIK65595:PIM65595 OYO65595:OYQ65595 OOS65595:OOU65595 OEW65595:OEY65595 NVA65595:NVC65595 NLE65595:NLG65595 NBI65595:NBK65595 MRM65595:MRO65595 MHQ65595:MHS65595 LXU65595:LXW65595 LNY65595:LOA65595 LEC65595:LEE65595 KUG65595:KUI65595 KKK65595:KKM65595 KAO65595:KAQ65595 JQS65595:JQU65595 JGW65595:JGY65595 IXA65595:IXC65595 INE65595:ING65595 IDI65595:IDK65595 HTM65595:HTO65595 HJQ65595:HJS65595 GZU65595:GZW65595 GPY65595:GQA65595 GGC65595:GGE65595 FWG65595:FWI65595 FMK65595:FMM65595 FCO65595:FCQ65595 ESS65595:ESU65595 EIW65595:EIY65595 DZA65595:DZC65595 DPE65595:DPG65595 DFI65595:DFK65595 CVM65595:CVO65595 CLQ65595:CLS65595 CBU65595:CBW65595 BRY65595:BSA65595 BIC65595:BIE65595 AYG65595:AYI65595 AOK65595:AOM65595 AEO65595:AEQ65595 US65595:UU65595 KW65595:KY65595 BA65595:BC65595 WXI8:WXK8 WNM8:WNO8 WDQ8:WDS8 VTU8:VTW8 VJY8:VKA8 VAC8:VAE8 UQG8:UQI8 UGK8:UGM8 TWO8:TWQ8 TMS8:TMU8 TCW8:TCY8 STA8:STC8 SJE8:SJG8 RZI8:RZK8 RPM8:RPO8 RFQ8:RFS8 QVU8:QVW8 QLY8:QMA8 QCC8:QCE8 PSG8:PSI8 PIK8:PIM8 OYO8:OYQ8 OOS8:OOU8 OEW8:OEY8 NVA8:NVC8 NLE8:NLG8 NBI8:NBK8 MRM8:MRO8 MHQ8:MHS8 LXU8:LXW8 LNY8:LOA8 LEC8:LEE8 KUG8:KUI8 KKK8:KKM8 KAO8:KAQ8 JQS8:JQU8 JGW8:JGY8 IXA8:IXC8 INE8:ING8 IDI8:IDK8 HTM8:HTO8 HJQ8:HJS8 GZU8:GZW8 GPY8:GQA8 GGC8:GGE8 FWG8:FWI8 FMK8:FMM8 FCO8:FCQ8 ESS8:ESU8 EIW8:EIY8 DZA8:DZC8 DPE8:DPG8 DFI8:DFK8 CVM8:CVO8 CLQ8:CLS8 CBU8:CBW8 BRY8:BSA8 BIC8:BIE8 AYG8:AYI8 AOK8:AOM8 AEO8:AEQ8 US8:UU8 KW8:KY8">
      <formula1>$B$135:$B$136</formula1>
    </dataValidation>
    <dataValidation type="list" allowBlank="1" showInputMessage="1" showErrorMessage="1" sqref="WVW983119 WMA983119 WCE983119 VSI983119 VIM983119 UYQ983119 UOU983119 UEY983119 TVC983119 TLG983119 TBK983119 SRO983119 SHS983119 RXW983119 ROA983119 REE983119 QUI983119 QKM983119 QAQ983119 PQU983119 PGY983119 OXC983119 ONG983119 ODK983119 NTO983119 NJS983119 MZW983119 MQA983119 MGE983119 LWI983119 LMM983119 LCQ983119 KSU983119 KIY983119 JZC983119 JPG983119 JFK983119 IVO983119 ILS983119 IBW983119 HSA983119 HIE983119 GYI983119 GOM983119 GEQ983119 FUU983119 FKY983119 FBC983119 ERG983119 EHK983119 DXO983119 DNS983119 DDW983119 CUA983119 CKE983119 CAI983119 BQM983119 BGQ983119 AWU983119 AMY983119 ADC983119 TG983119 JK983119 M983119 WVW917583 WMA917583 WCE917583 VSI917583 VIM917583 UYQ917583 UOU917583 UEY917583 TVC917583 TLG917583 TBK917583 SRO917583 SHS917583 RXW917583 ROA917583 REE917583 QUI917583 QKM917583 QAQ917583 PQU917583 PGY917583 OXC917583 ONG917583 ODK917583 NTO917583 NJS917583 MZW917583 MQA917583 MGE917583 LWI917583 LMM917583 LCQ917583 KSU917583 KIY917583 JZC917583 JPG917583 JFK917583 IVO917583 ILS917583 IBW917583 HSA917583 HIE917583 GYI917583 GOM917583 GEQ917583 FUU917583 FKY917583 FBC917583 ERG917583 EHK917583 DXO917583 DNS917583 DDW917583 CUA917583 CKE917583 CAI917583 BQM917583 BGQ917583 AWU917583 AMY917583 ADC917583 TG917583 JK917583 M917583 WVW852047 WMA852047 WCE852047 VSI852047 VIM852047 UYQ852047 UOU852047 UEY852047 TVC852047 TLG852047 TBK852047 SRO852047 SHS852047 RXW852047 ROA852047 REE852047 QUI852047 QKM852047 QAQ852047 PQU852047 PGY852047 OXC852047 ONG852047 ODK852047 NTO852047 NJS852047 MZW852047 MQA852047 MGE852047 LWI852047 LMM852047 LCQ852047 KSU852047 KIY852047 JZC852047 JPG852047 JFK852047 IVO852047 ILS852047 IBW852047 HSA852047 HIE852047 GYI852047 GOM852047 GEQ852047 FUU852047 FKY852047 FBC852047 ERG852047 EHK852047 DXO852047 DNS852047 DDW852047 CUA852047 CKE852047 CAI852047 BQM852047 BGQ852047 AWU852047 AMY852047 ADC852047 TG852047 JK852047 M852047 WVW786511 WMA786511 WCE786511 VSI786511 VIM786511 UYQ786511 UOU786511 UEY786511 TVC786511 TLG786511 TBK786511 SRO786511 SHS786511 RXW786511 ROA786511 REE786511 QUI786511 QKM786511 QAQ786511 PQU786511 PGY786511 OXC786511 ONG786511 ODK786511 NTO786511 NJS786511 MZW786511 MQA786511 MGE786511 LWI786511 LMM786511 LCQ786511 KSU786511 KIY786511 JZC786511 JPG786511 JFK786511 IVO786511 ILS786511 IBW786511 HSA786511 HIE786511 GYI786511 GOM786511 GEQ786511 FUU786511 FKY786511 FBC786511 ERG786511 EHK786511 DXO786511 DNS786511 DDW786511 CUA786511 CKE786511 CAI786511 BQM786511 BGQ786511 AWU786511 AMY786511 ADC786511 TG786511 JK786511 M786511 WVW720975 WMA720975 WCE720975 VSI720975 VIM720975 UYQ720975 UOU720975 UEY720975 TVC720975 TLG720975 TBK720975 SRO720975 SHS720975 RXW720975 ROA720975 REE720975 QUI720975 QKM720975 QAQ720975 PQU720975 PGY720975 OXC720975 ONG720975 ODK720975 NTO720975 NJS720975 MZW720975 MQA720975 MGE720975 LWI720975 LMM720975 LCQ720975 KSU720975 KIY720975 JZC720975 JPG720975 JFK720975 IVO720975 ILS720975 IBW720975 HSA720975 HIE720975 GYI720975 GOM720975 GEQ720975 FUU720975 FKY720975 FBC720975 ERG720975 EHK720975 DXO720975 DNS720975 DDW720975 CUA720975 CKE720975 CAI720975 BQM720975 BGQ720975 AWU720975 AMY720975 ADC720975 TG720975 JK720975 M720975 WVW655439 WMA655439 WCE655439 VSI655439 VIM655439 UYQ655439 UOU655439 UEY655439 TVC655439 TLG655439 TBK655439 SRO655439 SHS655439 RXW655439 ROA655439 REE655439 QUI655439 QKM655439 QAQ655439 PQU655439 PGY655439 OXC655439 ONG655439 ODK655439 NTO655439 NJS655439 MZW655439 MQA655439 MGE655439 LWI655439 LMM655439 LCQ655439 KSU655439 KIY655439 JZC655439 JPG655439 JFK655439 IVO655439 ILS655439 IBW655439 HSA655439 HIE655439 GYI655439 GOM655439 GEQ655439 FUU655439 FKY655439 FBC655439 ERG655439 EHK655439 DXO655439 DNS655439 DDW655439 CUA655439 CKE655439 CAI655439 BQM655439 BGQ655439 AWU655439 AMY655439 ADC655439 TG655439 JK655439 M655439 WVW589903 WMA589903 WCE589903 VSI589903 VIM589903 UYQ589903 UOU589903 UEY589903 TVC589903 TLG589903 TBK589903 SRO589903 SHS589903 RXW589903 ROA589903 REE589903 QUI589903 QKM589903 QAQ589903 PQU589903 PGY589903 OXC589903 ONG589903 ODK589903 NTO589903 NJS589903 MZW589903 MQA589903 MGE589903 LWI589903 LMM589903 LCQ589903 KSU589903 KIY589903 JZC589903 JPG589903 JFK589903 IVO589903 ILS589903 IBW589903 HSA589903 HIE589903 GYI589903 GOM589903 GEQ589903 FUU589903 FKY589903 FBC589903 ERG589903 EHK589903 DXO589903 DNS589903 DDW589903 CUA589903 CKE589903 CAI589903 BQM589903 BGQ589903 AWU589903 AMY589903 ADC589903 TG589903 JK589903 M589903 WVW524367 WMA524367 WCE524367 VSI524367 VIM524367 UYQ524367 UOU524367 UEY524367 TVC524367 TLG524367 TBK524367 SRO524367 SHS524367 RXW524367 ROA524367 REE524367 QUI524367 QKM524367 QAQ524367 PQU524367 PGY524367 OXC524367 ONG524367 ODK524367 NTO524367 NJS524367 MZW524367 MQA524367 MGE524367 LWI524367 LMM524367 LCQ524367 KSU524367 KIY524367 JZC524367 JPG524367 JFK524367 IVO524367 ILS524367 IBW524367 HSA524367 HIE524367 GYI524367 GOM524367 GEQ524367 FUU524367 FKY524367 FBC524367 ERG524367 EHK524367 DXO524367 DNS524367 DDW524367 CUA524367 CKE524367 CAI524367 BQM524367 BGQ524367 AWU524367 AMY524367 ADC524367 TG524367 JK524367 M524367 WVW458831 WMA458831 WCE458831 VSI458831 VIM458831 UYQ458831 UOU458831 UEY458831 TVC458831 TLG458831 TBK458831 SRO458831 SHS458831 RXW458831 ROA458831 REE458831 QUI458831 QKM458831 QAQ458831 PQU458831 PGY458831 OXC458831 ONG458831 ODK458831 NTO458831 NJS458831 MZW458831 MQA458831 MGE458831 LWI458831 LMM458831 LCQ458831 KSU458831 KIY458831 JZC458831 JPG458831 JFK458831 IVO458831 ILS458831 IBW458831 HSA458831 HIE458831 GYI458831 GOM458831 GEQ458831 FUU458831 FKY458831 FBC458831 ERG458831 EHK458831 DXO458831 DNS458831 DDW458831 CUA458831 CKE458831 CAI458831 BQM458831 BGQ458831 AWU458831 AMY458831 ADC458831 TG458831 JK458831 M458831 WVW393295 WMA393295 WCE393295 VSI393295 VIM393295 UYQ393295 UOU393295 UEY393295 TVC393295 TLG393295 TBK393295 SRO393295 SHS393295 RXW393295 ROA393295 REE393295 QUI393295 QKM393295 QAQ393295 PQU393295 PGY393295 OXC393295 ONG393295 ODK393295 NTO393295 NJS393295 MZW393295 MQA393295 MGE393295 LWI393295 LMM393295 LCQ393295 KSU393295 KIY393295 JZC393295 JPG393295 JFK393295 IVO393295 ILS393295 IBW393295 HSA393295 HIE393295 GYI393295 GOM393295 GEQ393295 FUU393295 FKY393295 FBC393295 ERG393295 EHK393295 DXO393295 DNS393295 DDW393295 CUA393295 CKE393295 CAI393295 BQM393295 BGQ393295 AWU393295 AMY393295 ADC393295 TG393295 JK393295 M393295 WVW327759 WMA327759 WCE327759 VSI327759 VIM327759 UYQ327759 UOU327759 UEY327759 TVC327759 TLG327759 TBK327759 SRO327759 SHS327759 RXW327759 ROA327759 REE327759 QUI327759 QKM327759 QAQ327759 PQU327759 PGY327759 OXC327759 ONG327759 ODK327759 NTO327759 NJS327759 MZW327759 MQA327759 MGE327759 LWI327759 LMM327759 LCQ327759 KSU327759 KIY327759 JZC327759 JPG327759 JFK327759 IVO327759 ILS327759 IBW327759 HSA327759 HIE327759 GYI327759 GOM327759 GEQ327759 FUU327759 FKY327759 FBC327759 ERG327759 EHK327759 DXO327759 DNS327759 DDW327759 CUA327759 CKE327759 CAI327759 BQM327759 BGQ327759 AWU327759 AMY327759 ADC327759 TG327759 JK327759 M327759 WVW262223 WMA262223 WCE262223 VSI262223 VIM262223 UYQ262223 UOU262223 UEY262223 TVC262223 TLG262223 TBK262223 SRO262223 SHS262223 RXW262223 ROA262223 REE262223 QUI262223 QKM262223 QAQ262223 PQU262223 PGY262223 OXC262223 ONG262223 ODK262223 NTO262223 NJS262223 MZW262223 MQA262223 MGE262223 LWI262223 LMM262223 LCQ262223 KSU262223 KIY262223 JZC262223 JPG262223 JFK262223 IVO262223 ILS262223 IBW262223 HSA262223 HIE262223 GYI262223 GOM262223 GEQ262223 FUU262223 FKY262223 FBC262223 ERG262223 EHK262223 DXO262223 DNS262223 DDW262223 CUA262223 CKE262223 CAI262223 BQM262223 BGQ262223 AWU262223 AMY262223 ADC262223 TG262223 JK262223 M262223 WVW196687 WMA196687 WCE196687 VSI196687 VIM196687 UYQ196687 UOU196687 UEY196687 TVC196687 TLG196687 TBK196687 SRO196687 SHS196687 RXW196687 ROA196687 REE196687 QUI196687 QKM196687 QAQ196687 PQU196687 PGY196687 OXC196687 ONG196687 ODK196687 NTO196687 NJS196687 MZW196687 MQA196687 MGE196687 LWI196687 LMM196687 LCQ196687 KSU196687 KIY196687 JZC196687 JPG196687 JFK196687 IVO196687 ILS196687 IBW196687 HSA196687 HIE196687 GYI196687 GOM196687 GEQ196687 FUU196687 FKY196687 FBC196687 ERG196687 EHK196687 DXO196687 DNS196687 DDW196687 CUA196687 CKE196687 CAI196687 BQM196687 BGQ196687 AWU196687 AMY196687 ADC196687 TG196687 JK196687 M196687 WVW131151 WMA131151 WCE131151 VSI131151 VIM131151 UYQ131151 UOU131151 UEY131151 TVC131151 TLG131151 TBK131151 SRO131151 SHS131151 RXW131151 ROA131151 REE131151 QUI131151 QKM131151 QAQ131151 PQU131151 PGY131151 OXC131151 ONG131151 ODK131151 NTO131151 NJS131151 MZW131151 MQA131151 MGE131151 LWI131151 LMM131151 LCQ131151 KSU131151 KIY131151 JZC131151 JPG131151 JFK131151 IVO131151 ILS131151 IBW131151 HSA131151 HIE131151 GYI131151 GOM131151 GEQ131151 FUU131151 FKY131151 FBC131151 ERG131151 EHK131151 DXO131151 DNS131151 DDW131151 CUA131151 CKE131151 CAI131151 BQM131151 BGQ131151 AWU131151 AMY131151 ADC131151 TG131151 JK131151 M131151 WVW65615 WMA65615 WCE65615 VSI65615 VIM65615 UYQ65615 UOU65615 UEY65615 TVC65615 TLG65615 TBK65615 SRO65615 SHS65615 RXW65615 ROA65615 REE65615 QUI65615 QKM65615 QAQ65615 PQU65615 PGY65615 OXC65615 ONG65615 ODK65615 NTO65615 NJS65615 MZW65615 MQA65615 MGE65615 LWI65615 LMM65615 LCQ65615 KSU65615 KIY65615 JZC65615 JPG65615 JFK65615 IVO65615 ILS65615 IBW65615 HSA65615 HIE65615 GYI65615 GOM65615 GEQ65615 FUU65615 FKY65615 FBC65615 ERG65615 EHK65615 DXO65615 DNS65615 DDW65615 CUA65615 CKE65615 CAI65615 BQM65615 BGQ65615 AWU65615 AMY65615 ADC65615 TG65615 JK65615 M65615">
      <formula1>$M$119:$M$122</formula1>
    </dataValidation>
    <dataValidation type="whole" allowBlank="1" showInputMessage="1" showErrorMessage="1" error="SOMENTE NÚMEROS INTEIROS ATÉ 6 (SEIS) DIGITOS" sqref="N65622:R65622 JL65622:JP65622 TH65622:TL65622 ADD65622:ADH65622 AMZ65622:AND65622 AWV65622:AWZ65622 BGR65622:BGV65622 BQN65622:BQR65622 CAJ65622:CAN65622 CKF65622:CKJ65622 CUB65622:CUF65622 DDX65622:DEB65622 DNT65622:DNX65622 DXP65622:DXT65622 EHL65622:EHP65622 ERH65622:ERL65622 FBD65622:FBH65622 FKZ65622:FLD65622 FUV65622:FUZ65622 GER65622:GEV65622 GON65622:GOR65622 GYJ65622:GYN65622 HIF65622:HIJ65622 HSB65622:HSF65622 IBX65622:ICB65622 ILT65622:ILX65622 IVP65622:IVT65622 JFL65622:JFP65622 JPH65622:JPL65622 JZD65622:JZH65622 KIZ65622:KJD65622 KSV65622:KSZ65622 LCR65622:LCV65622 LMN65622:LMR65622 LWJ65622:LWN65622 MGF65622:MGJ65622 MQB65622:MQF65622 MZX65622:NAB65622 NJT65622:NJX65622 NTP65622:NTT65622 ODL65622:ODP65622 ONH65622:ONL65622 OXD65622:OXH65622 PGZ65622:PHD65622 PQV65622:PQZ65622 QAR65622:QAV65622 QKN65622:QKR65622 QUJ65622:QUN65622 REF65622:REJ65622 ROB65622:ROF65622 RXX65622:RYB65622 SHT65622:SHX65622 SRP65622:SRT65622 TBL65622:TBP65622 TLH65622:TLL65622 TVD65622:TVH65622 UEZ65622:UFD65622 UOV65622:UOZ65622 UYR65622:UYV65622 VIN65622:VIR65622 VSJ65622:VSN65622 WCF65622:WCJ65622 WMB65622:WMF65622 WVX65622:WWB65622 N131158:R131158 JL131158:JP131158 TH131158:TL131158 ADD131158:ADH131158 AMZ131158:AND131158 AWV131158:AWZ131158 BGR131158:BGV131158 BQN131158:BQR131158 CAJ131158:CAN131158 CKF131158:CKJ131158 CUB131158:CUF131158 DDX131158:DEB131158 DNT131158:DNX131158 DXP131158:DXT131158 EHL131158:EHP131158 ERH131158:ERL131158 FBD131158:FBH131158 FKZ131158:FLD131158 FUV131158:FUZ131158 GER131158:GEV131158 GON131158:GOR131158 GYJ131158:GYN131158 HIF131158:HIJ131158 HSB131158:HSF131158 IBX131158:ICB131158 ILT131158:ILX131158 IVP131158:IVT131158 JFL131158:JFP131158 JPH131158:JPL131158 JZD131158:JZH131158 KIZ131158:KJD131158 KSV131158:KSZ131158 LCR131158:LCV131158 LMN131158:LMR131158 LWJ131158:LWN131158 MGF131158:MGJ131158 MQB131158:MQF131158 MZX131158:NAB131158 NJT131158:NJX131158 NTP131158:NTT131158 ODL131158:ODP131158 ONH131158:ONL131158 OXD131158:OXH131158 PGZ131158:PHD131158 PQV131158:PQZ131158 QAR131158:QAV131158 QKN131158:QKR131158 QUJ131158:QUN131158 REF131158:REJ131158 ROB131158:ROF131158 RXX131158:RYB131158 SHT131158:SHX131158 SRP131158:SRT131158 TBL131158:TBP131158 TLH131158:TLL131158 TVD131158:TVH131158 UEZ131158:UFD131158 UOV131158:UOZ131158 UYR131158:UYV131158 VIN131158:VIR131158 VSJ131158:VSN131158 WCF131158:WCJ131158 WMB131158:WMF131158 WVX131158:WWB131158 N196694:R196694 JL196694:JP196694 TH196694:TL196694 ADD196694:ADH196694 AMZ196694:AND196694 AWV196694:AWZ196694 BGR196694:BGV196694 BQN196694:BQR196694 CAJ196694:CAN196694 CKF196694:CKJ196694 CUB196694:CUF196694 DDX196694:DEB196694 DNT196694:DNX196694 DXP196694:DXT196694 EHL196694:EHP196694 ERH196694:ERL196694 FBD196694:FBH196694 FKZ196694:FLD196694 FUV196694:FUZ196694 GER196694:GEV196694 GON196694:GOR196694 GYJ196694:GYN196694 HIF196694:HIJ196694 HSB196694:HSF196694 IBX196694:ICB196694 ILT196694:ILX196694 IVP196694:IVT196694 JFL196694:JFP196694 JPH196694:JPL196694 JZD196694:JZH196694 KIZ196694:KJD196694 KSV196694:KSZ196694 LCR196694:LCV196694 LMN196694:LMR196694 LWJ196694:LWN196694 MGF196694:MGJ196694 MQB196694:MQF196694 MZX196694:NAB196694 NJT196694:NJX196694 NTP196694:NTT196694 ODL196694:ODP196694 ONH196694:ONL196694 OXD196694:OXH196694 PGZ196694:PHD196694 PQV196694:PQZ196694 QAR196694:QAV196694 QKN196694:QKR196694 QUJ196694:QUN196694 REF196694:REJ196694 ROB196694:ROF196694 RXX196694:RYB196694 SHT196694:SHX196694 SRP196694:SRT196694 TBL196694:TBP196694 TLH196694:TLL196694 TVD196694:TVH196694 UEZ196694:UFD196694 UOV196694:UOZ196694 UYR196694:UYV196694 VIN196694:VIR196694 VSJ196694:VSN196694 WCF196694:WCJ196694 WMB196694:WMF196694 WVX196694:WWB196694 N262230:R262230 JL262230:JP262230 TH262230:TL262230 ADD262230:ADH262230 AMZ262230:AND262230 AWV262230:AWZ262230 BGR262230:BGV262230 BQN262230:BQR262230 CAJ262230:CAN262230 CKF262230:CKJ262230 CUB262230:CUF262230 DDX262230:DEB262230 DNT262230:DNX262230 DXP262230:DXT262230 EHL262230:EHP262230 ERH262230:ERL262230 FBD262230:FBH262230 FKZ262230:FLD262230 FUV262230:FUZ262230 GER262230:GEV262230 GON262230:GOR262230 GYJ262230:GYN262230 HIF262230:HIJ262230 HSB262230:HSF262230 IBX262230:ICB262230 ILT262230:ILX262230 IVP262230:IVT262230 JFL262230:JFP262230 JPH262230:JPL262230 JZD262230:JZH262230 KIZ262230:KJD262230 KSV262230:KSZ262230 LCR262230:LCV262230 LMN262230:LMR262230 LWJ262230:LWN262230 MGF262230:MGJ262230 MQB262230:MQF262230 MZX262230:NAB262230 NJT262230:NJX262230 NTP262230:NTT262230 ODL262230:ODP262230 ONH262230:ONL262230 OXD262230:OXH262230 PGZ262230:PHD262230 PQV262230:PQZ262230 QAR262230:QAV262230 QKN262230:QKR262230 QUJ262230:QUN262230 REF262230:REJ262230 ROB262230:ROF262230 RXX262230:RYB262230 SHT262230:SHX262230 SRP262230:SRT262230 TBL262230:TBP262230 TLH262230:TLL262230 TVD262230:TVH262230 UEZ262230:UFD262230 UOV262230:UOZ262230 UYR262230:UYV262230 VIN262230:VIR262230 VSJ262230:VSN262230 WCF262230:WCJ262230 WMB262230:WMF262230 WVX262230:WWB262230 N327766:R327766 JL327766:JP327766 TH327766:TL327766 ADD327766:ADH327766 AMZ327766:AND327766 AWV327766:AWZ327766 BGR327766:BGV327766 BQN327766:BQR327766 CAJ327766:CAN327766 CKF327766:CKJ327766 CUB327766:CUF327766 DDX327766:DEB327766 DNT327766:DNX327766 DXP327766:DXT327766 EHL327766:EHP327766 ERH327766:ERL327766 FBD327766:FBH327766 FKZ327766:FLD327766 FUV327766:FUZ327766 GER327766:GEV327766 GON327766:GOR327766 GYJ327766:GYN327766 HIF327766:HIJ327766 HSB327766:HSF327766 IBX327766:ICB327766 ILT327766:ILX327766 IVP327766:IVT327766 JFL327766:JFP327766 JPH327766:JPL327766 JZD327766:JZH327766 KIZ327766:KJD327766 KSV327766:KSZ327766 LCR327766:LCV327766 LMN327766:LMR327766 LWJ327766:LWN327766 MGF327766:MGJ327766 MQB327766:MQF327766 MZX327766:NAB327766 NJT327766:NJX327766 NTP327766:NTT327766 ODL327766:ODP327766 ONH327766:ONL327766 OXD327766:OXH327766 PGZ327766:PHD327766 PQV327766:PQZ327766 QAR327766:QAV327766 QKN327766:QKR327766 QUJ327766:QUN327766 REF327766:REJ327766 ROB327766:ROF327766 RXX327766:RYB327766 SHT327766:SHX327766 SRP327766:SRT327766 TBL327766:TBP327766 TLH327766:TLL327766 TVD327766:TVH327766 UEZ327766:UFD327766 UOV327766:UOZ327766 UYR327766:UYV327766 VIN327766:VIR327766 VSJ327766:VSN327766 WCF327766:WCJ327766 WMB327766:WMF327766 WVX327766:WWB327766 N393302:R393302 JL393302:JP393302 TH393302:TL393302 ADD393302:ADH393302 AMZ393302:AND393302 AWV393302:AWZ393302 BGR393302:BGV393302 BQN393302:BQR393302 CAJ393302:CAN393302 CKF393302:CKJ393302 CUB393302:CUF393302 DDX393302:DEB393302 DNT393302:DNX393302 DXP393302:DXT393302 EHL393302:EHP393302 ERH393302:ERL393302 FBD393302:FBH393302 FKZ393302:FLD393302 FUV393302:FUZ393302 GER393302:GEV393302 GON393302:GOR393302 GYJ393302:GYN393302 HIF393302:HIJ393302 HSB393302:HSF393302 IBX393302:ICB393302 ILT393302:ILX393302 IVP393302:IVT393302 JFL393302:JFP393302 JPH393302:JPL393302 JZD393302:JZH393302 KIZ393302:KJD393302 KSV393302:KSZ393302 LCR393302:LCV393302 LMN393302:LMR393302 LWJ393302:LWN393302 MGF393302:MGJ393302 MQB393302:MQF393302 MZX393302:NAB393302 NJT393302:NJX393302 NTP393302:NTT393302 ODL393302:ODP393302 ONH393302:ONL393302 OXD393302:OXH393302 PGZ393302:PHD393302 PQV393302:PQZ393302 QAR393302:QAV393302 QKN393302:QKR393302 QUJ393302:QUN393302 REF393302:REJ393302 ROB393302:ROF393302 RXX393302:RYB393302 SHT393302:SHX393302 SRP393302:SRT393302 TBL393302:TBP393302 TLH393302:TLL393302 TVD393302:TVH393302 UEZ393302:UFD393302 UOV393302:UOZ393302 UYR393302:UYV393302 VIN393302:VIR393302 VSJ393302:VSN393302 WCF393302:WCJ393302 WMB393302:WMF393302 WVX393302:WWB393302 N458838:R458838 JL458838:JP458838 TH458838:TL458838 ADD458838:ADH458838 AMZ458838:AND458838 AWV458838:AWZ458838 BGR458838:BGV458838 BQN458838:BQR458838 CAJ458838:CAN458838 CKF458838:CKJ458838 CUB458838:CUF458838 DDX458838:DEB458838 DNT458838:DNX458838 DXP458838:DXT458838 EHL458838:EHP458838 ERH458838:ERL458838 FBD458838:FBH458838 FKZ458838:FLD458838 FUV458838:FUZ458838 GER458838:GEV458838 GON458838:GOR458838 GYJ458838:GYN458838 HIF458838:HIJ458838 HSB458838:HSF458838 IBX458838:ICB458838 ILT458838:ILX458838 IVP458838:IVT458838 JFL458838:JFP458838 JPH458838:JPL458838 JZD458838:JZH458838 KIZ458838:KJD458838 KSV458838:KSZ458838 LCR458838:LCV458838 LMN458838:LMR458838 LWJ458838:LWN458838 MGF458838:MGJ458838 MQB458838:MQF458838 MZX458838:NAB458838 NJT458838:NJX458838 NTP458838:NTT458838 ODL458838:ODP458838 ONH458838:ONL458838 OXD458838:OXH458838 PGZ458838:PHD458838 PQV458838:PQZ458838 QAR458838:QAV458838 QKN458838:QKR458838 QUJ458838:QUN458838 REF458838:REJ458838 ROB458838:ROF458838 RXX458838:RYB458838 SHT458838:SHX458838 SRP458838:SRT458838 TBL458838:TBP458838 TLH458838:TLL458838 TVD458838:TVH458838 UEZ458838:UFD458838 UOV458838:UOZ458838 UYR458838:UYV458838 VIN458838:VIR458838 VSJ458838:VSN458838 WCF458838:WCJ458838 WMB458838:WMF458838 WVX458838:WWB458838 N524374:R524374 JL524374:JP524374 TH524374:TL524374 ADD524374:ADH524374 AMZ524374:AND524374 AWV524374:AWZ524374 BGR524374:BGV524374 BQN524374:BQR524374 CAJ524374:CAN524374 CKF524374:CKJ524374 CUB524374:CUF524374 DDX524374:DEB524374 DNT524374:DNX524374 DXP524374:DXT524374 EHL524374:EHP524374 ERH524374:ERL524374 FBD524374:FBH524374 FKZ524374:FLD524374 FUV524374:FUZ524374 GER524374:GEV524374 GON524374:GOR524374 GYJ524374:GYN524374 HIF524374:HIJ524374 HSB524374:HSF524374 IBX524374:ICB524374 ILT524374:ILX524374 IVP524374:IVT524374 JFL524374:JFP524374 JPH524374:JPL524374 JZD524374:JZH524374 KIZ524374:KJD524374 KSV524374:KSZ524374 LCR524374:LCV524374 LMN524374:LMR524374 LWJ524374:LWN524374 MGF524374:MGJ524374 MQB524374:MQF524374 MZX524374:NAB524374 NJT524374:NJX524374 NTP524374:NTT524374 ODL524374:ODP524374 ONH524374:ONL524374 OXD524374:OXH524374 PGZ524374:PHD524374 PQV524374:PQZ524374 QAR524374:QAV524374 QKN524374:QKR524374 QUJ524374:QUN524374 REF524374:REJ524374 ROB524374:ROF524374 RXX524374:RYB524374 SHT524374:SHX524374 SRP524374:SRT524374 TBL524374:TBP524374 TLH524374:TLL524374 TVD524374:TVH524374 UEZ524374:UFD524374 UOV524374:UOZ524374 UYR524374:UYV524374 VIN524374:VIR524374 VSJ524374:VSN524374 WCF524374:WCJ524374 WMB524374:WMF524374 WVX524374:WWB524374 N589910:R589910 JL589910:JP589910 TH589910:TL589910 ADD589910:ADH589910 AMZ589910:AND589910 AWV589910:AWZ589910 BGR589910:BGV589910 BQN589910:BQR589910 CAJ589910:CAN589910 CKF589910:CKJ589910 CUB589910:CUF589910 DDX589910:DEB589910 DNT589910:DNX589910 DXP589910:DXT589910 EHL589910:EHP589910 ERH589910:ERL589910 FBD589910:FBH589910 FKZ589910:FLD589910 FUV589910:FUZ589910 GER589910:GEV589910 GON589910:GOR589910 GYJ589910:GYN589910 HIF589910:HIJ589910 HSB589910:HSF589910 IBX589910:ICB589910 ILT589910:ILX589910 IVP589910:IVT589910 JFL589910:JFP589910 JPH589910:JPL589910 JZD589910:JZH589910 KIZ589910:KJD589910 KSV589910:KSZ589910 LCR589910:LCV589910 LMN589910:LMR589910 LWJ589910:LWN589910 MGF589910:MGJ589910 MQB589910:MQF589910 MZX589910:NAB589910 NJT589910:NJX589910 NTP589910:NTT589910 ODL589910:ODP589910 ONH589910:ONL589910 OXD589910:OXH589910 PGZ589910:PHD589910 PQV589910:PQZ589910 QAR589910:QAV589910 QKN589910:QKR589910 QUJ589910:QUN589910 REF589910:REJ589910 ROB589910:ROF589910 RXX589910:RYB589910 SHT589910:SHX589910 SRP589910:SRT589910 TBL589910:TBP589910 TLH589910:TLL589910 TVD589910:TVH589910 UEZ589910:UFD589910 UOV589910:UOZ589910 UYR589910:UYV589910 VIN589910:VIR589910 VSJ589910:VSN589910 WCF589910:WCJ589910 WMB589910:WMF589910 WVX589910:WWB589910 N655446:R655446 JL655446:JP655446 TH655446:TL655446 ADD655446:ADH655446 AMZ655446:AND655446 AWV655446:AWZ655446 BGR655446:BGV655446 BQN655446:BQR655446 CAJ655446:CAN655446 CKF655446:CKJ655446 CUB655446:CUF655446 DDX655446:DEB655446 DNT655446:DNX655446 DXP655446:DXT655446 EHL655446:EHP655446 ERH655446:ERL655446 FBD655446:FBH655446 FKZ655446:FLD655446 FUV655446:FUZ655446 GER655446:GEV655446 GON655446:GOR655446 GYJ655446:GYN655446 HIF655446:HIJ655446 HSB655446:HSF655446 IBX655446:ICB655446 ILT655446:ILX655446 IVP655446:IVT655446 JFL655446:JFP655446 JPH655446:JPL655446 JZD655446:JZH655446 KIZ655446:KJD655446 KSV655446:KSZ655446 LCR655446:LCV655446 LMN655446:LMR655446 LWJ655446:LWN655446 MGF655446:MGJ655446 MQB655446:MQF655446 MZX655446:NAB655446 NJT655446:NJX655446 NTP655446:NTT655446 ODL655446:ODP655446 ONH655446:ONL655446 OXD655446:OXH655446 PGZ655446:PHD655446 PQV655446:PQZ655446 QAR655446:QAV655446 QKN655446:QKR655446 QUJ655446:QUN655446 REF655446:REJ655446 ROB655446:ROF655446 RXX655446:RYB655446 SHT655446:SHX655446 SRP655446:SRT655446 TBL655446:TBP655446 TLH655446:TLL655446 TVD655446:TVH655446 UEZ655446:UFD655446 UOV655446:UOZ655446 UYR655446:UYV655446 VIN655446:VIR655446 VSJ655446:VSN655446 WCF655446:WCJ655446 WMB655446:WMF655446 WVX655446:WWB655446 N720982:R720982 JL720982:JP720982 TH720982:TL720982 ADD720982:ADH720982 AMZ720982:AND720982 AWV720982:AWZ720982 BGR720982:BGV720982 BQN720982:BQR720982 CAJ720982:CAN720982 CKF720982:CKJ720982 CUB720982:CUF720982 DDX720982:DEB720982 DNT720982:DNX720982 DXP720982:DXT720982 EHL720982:EHP720982 ERH720982:ERL720982 FBD720982:FBH720982 FKZ720982:FLD720982 FUV720982:FUZ720982 GER720982:GEV720982 GON720982:GOR720982 GYJ720982:GYN720982 HIF720982:HIJ720982 HSB720982:HSF720982 IBX720982:ICB720982 ILT720982:ILX720982 IVP720982:IVT720982 JFL720982:JFP720982 JPH720982:JPL720982 JZD720982:JZH720982 KIZ720982:KJD720982 KSV720982:KSZ720982 LCR720982:LCV720982 LMN720982:LMR720982 LWJ720982:LWN720982 MGF720982:MGJ720982 MQB720982:MQF720982 MZX720982:NAB720982 NJT720982:NJX720982 NTP720982:NTT720982 ODL720982:ODP720982 ONH720982:ONL720982 OXD720982:OXH720982 PGZ720982:PHD720982 PQV720982:PQZ720982 QAR720982:QAV720982 QKN720982:QKR720982 QUJ720982:QUN720982 REF720982:REJ720982 ROB720982:ROF720982 RXX720982:RYB720982 SHT720982:SHX720982 SRP720982:SRT720982 TBL720982:TBP720982 TLH720982:TLL720982 TVD720982:TVH720982 UEZ720982:UFD720982 UOV720982:UOZ720982 UYR720982:UYV720982 VIN720982:VIR720982 VSJ720982:VSN720982 WCF720982:WCJ720982 WMB720982:WMF720982 WVX720982:WWB720982 N786518:R786518 JL786518:JP786518 TH786518:TL786518 ADD786518:ADH786518 AMZ786518:AND786518 AWV786518:AWZ786518 BGR786518:BGV786518 BQN786518:BQR786518 CAJ786518:CAN786518 CKF786518:CKJ786518 CUB786518:CUF786518 DDX786518:DEB786518 DNT786518:DNX786518 DXP786518:DXT786518 EHL786518:EHP786518 ERH786518:ERL786518 FBD786518:FBH786518 FKZ786518:FLD786518 FUV786518:FUZ786518 GER786518:GEV786518 GON786518:GOR786518 GYJ786518:GYN786518 HIF786518:HIJ786518 HSB786518:HSF786518 IBX786518:ICB786518 ILT786518:ILX786518 IVP786518:IVT786518 JFL786518:JFP786518 JPH786518:JPL786518 JZD786518:JZH786518 KIZ786518:KJD786518 KSV786518:KSZ786518 LCR786518:LCV786518 LMN786518:LMR786518 LWJ786518:LWN786518 MGF786518:MGJ786518 MQB786518:MQF786518 MZX786518:NAB786518 NJT786518:NJX786518 NTP786518:NTT786518 ODL786518:ODP786518 ONH786518:ONL786518 OXD786518:OXH786518 PGZ786518:PHD786518 PQV786518:PQZ786518 QAR786518:QAV786518 QKN786518:QKR786518 QUJ786518:QUN786518 REF786518:REJ786518 ROB786518:ROF786518 RXX786518:RYB786518 SHT786518:SHX786518 SRP786518:SRT786518 TBL786518:TBP786518 TLH786518:TLL786518 TVD786518:TVH786518 UEZ786518:UFD786518 UOV786518:UOZ786518 UYR786518:UYV786518 VIN786518:VIR786518 VSJ786518:VSN786518 WCF786518:WCJ786518 WMB786518:WMF786518 WVX786518:WWB786518 N852054:R852054 JL852054:JP852054 TH852054:TL852054 ADD852054:ADH852054 AMZ852054:AND852054 AWV852054:AWZ852054 BGR852054:BGV852054 BQN852054:BQR852054 CAJ852054:CAN852054 CKF852054:CKJ852054 CUB852054:CUF852054 DDX852054:DEB852054 DNT852054:DNX852054 DXP852054:DXT852054 EHL852054:EHP852054 ERH852054:ERL852054 FBD852054:FBH852054 FKZ852054:FLD852054 FUV852054:FUZ852054 GER852054:GEV852054 GON852054:GOR852054 GYJ852054:GYN852054 HIF852054:HIJ852054 HSB852054:HSF852054 IBX852054:ICB852054 ILT852054:ILX852054 IVP852054:IVT852054 JFL852054:JFP852054 JPH852054:JPL852054 JZD852054:JZH852054 KIZ852054:KJD852054 KSV852054:KSZ852054 LCR852054:LCV852054 LMN852054:LMR852054 LWJ852054:LWN852054 MGF852054:MGJ852054 MQB852054:MQF852054 MZX852054:NAB852054 NJT852054:NJX852054 NTP852054:NTT852054 ODL852054:ODP852054 ONH852054:ONL852054 OXD852054:OXH852054 PGZ852054:PHD852054 PQV852054:PQZ852054 QAR852054:QAV852054 QKN852054:QKR852054 QUJ852054:QUN852054 REF852054:REJ852054 ROB852054:ROF852054 RXX852054:RYB852054 SHT852054:SHX852054 SRP852054:SRT852054 TBL852054:TBP852054 TLH852054:TLL852054 TVD852054:TVH852054 UEZ852054:UFD852054 UOV852054:UOZ852054 UYR852054:UYV852054 VIN852054:VIR852054 VSJ852054:VSN852054 WCF852054:WCJ852054 WMB852054:WMF852054 WVX852054:WWB852054 N917590:R917590 JL917590:JP917590 TH917590:TL917590 ADD917590:ADH917590 AMZ917590:AND917590 AWV917590:AWZ917590 BGR917590:BGV917590 BQN917590:BQR917590 CAJ917590:CAN917590 CKF917590:CKJ917590 CUB917590:CUF917590 DDX917590:DEB917590 DNT917590:DNX917590 DXP917590:DXT917590 EHL917590:EHP917590 ERH917590:ERL917590 FBD917590:FBH917590 FKZ917590:FLD917590 FUV917590:FUZ917590 GER917590:GEV917590 GON917590:GOR917590 GYJ917590:GYN917590 HIF917590:HIJ917590 HSB917590:HSF917590 IBX917590:ICB917590 ILT917590:ILX917590 IVP917590:IVT917590 JFL917590:JFP917590 JPH917590:JPL917590 JZD917590:JZH917590 KIZ917590:KJD917590 KSV917590:KSZ917590 LCR917590:LCV917590 LMN917590:LMR917590 LWJ917590:LWN917590 MGF917590:MGJ917590 MQB917590:MQF917590 MZX917590:NAB917590 NJT917590:NJX917590 NTP917590:NTT917590 ODL917590:ODP917590 ONH917590:ONL917590 OXD917590:OXH917590 PGZ917590:PHD917590 PQV917590:PQZ917590 QAR917590:QAV917590 QKN917590:QKR917590 QUJ917590:QUN917590 REF917590:REJ917590 ROB917590:ROF917590 RXX917590:RYB917590 SHT917590:SHX917590 SRP917590:SRT917590 TBL917590:TBP917590 TLH917590:TLL917590 TVD917590:TVH917590 UEZ917590:UFD917590 UOV917590:UOZ917590 UYR917590:UYV917590 VIN917590:VIR917590 VSJ917590:VSN917590 WCF917590:WCJ917590 WMB917590:WMF917590 WVX917590:WWB917590 N983126:R983126 JL983126:JP983126 TH983126:TL983126 ADD983126:ADH983126 AMZ983126:AND983126 AWV983126:AWZ983126 BGR983126:BGV983126 BQN983126:BQR983126 CAJ983126:CAN983126 CKF983126:CKJ983126 CUB983126:CUF983126 DDX983126:DEB983126 DNT983126:DNX983126 DXP983126:DXT983126 EHL983126:EHP983126 ERH983126:ERL983126 FBD983126:FBH983126 FKZ983126:FLD983126 FUV983126:FUZ983126 GER983126:GEV983126 GON983126:GOR983126 GYJ983126:GYN983126 HIF983126:HIJ983126 HSB983126:HSF983126 IBX983126:ICB983126 ILT983126:ILX983126 IVP983126:IVT983126 JFL983126:JFP983126 JPH983126:JPL983126 JZD983126:JZH983126 KIZ983126:KJD983126 KSV983126:KSZ983126 LCR983126:LCV983126 LMN983126:LMR983126 LWJ983126:LWN983126 MGF983126:MGJ983126 MQB983126:MQF983126 MZX983126:NAB983126 NJT983126:NJX983126 NTP983126:NTT983126 ODL983126:ODP983126 ONH983126:ONL983126 OXD983126:OXH983126 PGZ983126:PHD983126 PQV983126:PQZ983126 QAR983126:QAV983126 QKN983126:QKR983126 QUJ983126:QUN983126 REF983126:REJ983126 ROB983126:ROF983126 RXX983126:RYB983126 SHT983126:SHX983126 SRP983126:SRT983126 TBL983126:TBP983126 TLH983126:TLL983126 TVD983126:TVH983126 UEZ983126:UFD983126 UOV983126:UOZ983126 UYR983126:UYV983126 VIN983126:VIR983126 VSJ983126:VSN983126 WCF983126:WCJ983126 WMB983126:WMF983126 WVX983126:WWB983126">
      <formula1>0</formula1>
      <formula2>999999</formula2>
    </dataValidation>
    <dataValidation type="list" allowBlank="1" showInputMessage="1" showErrorMessage="1" error="Selecionar classe de acordo com DN COPAM nº 74/2004 (classes 3, 4, 5 e 6)" prompt="Selecionar classe do empreendimento" sqref="WVU983134:WWA983134 WLY983134:WME983134 WCC983134:WCI983134 VSG983134:VSM983134 VIK983134:VIQ983134 UYO983134:UYU983134 UOS983134:UOY983134 UEW983134:UFC983134 TVA983134:TVG983134 TLE983134:TLK983134 TBI983134:TBO983134 SRM983134:SRS983134 SHQ983134:SHW983134 RXU983134:RYA983134 RNY983134:ROE983134 REC983134:REI983134 QUG983134:QUM983134 QKK983134:QKQ983134 QAO983134:QAU983134 PQS983134:PQY983134 PGW983134:PHC983134 OXA983134:OXG983134 ONE983134:ONK983134 ODI983134:ODO983134 NTM983134:NTS983134 NJQ983134:NJW983134 MZU983134:NAA983134 MPY983134:MQE983134 MGC983134:MGI983134 LWG983134:LWM983134 LMK983134:LMQ983134 LCO983134:LCU983134 KSS983134:KSY983134 KIW983134:KJC983134 JZA983134:JZG983134 JPE983134:JPK983134 JFI983134:JFO983134 IVM983134:IVS983134 ILQ983134:ILW983134 IBU983134:ICA983134 HRY983134:HSE983134 HIC983134:HII983134 GYG983134:GYM983134 GOK983134:GOQ983134 GEO983134:GEU983134 FUS983134:FUY983134 FKW983134:FLC983134 FBA983134:FBG983134 ERE983134:ERK983134 EHI983134:EHO983134 DXM983134:DXS983134 DNQ983134:DNW983134 DDU983134:DEA983134 CTY983134:CUE983134 CKC983134:CKI983134 CAG983134:CAM983134 BQK983134:BQQ983134 BGO983134:BGU983134 AWS983134:AWY983134 AMW983134:ANC983134 ADA983134:ADG983134 TE983134:TK983134 JI983134:JO983134 K983134:Q983134 WVU917598:WWA917598 WLY917598:WME917598 WCC917598:WCI917598 VSG917598:VSM917598 VIK917598:VIQ917598 UYO917598:UYU917598 UOS917598:UOY917598 UEW917598:UFC917598 TVA917598:TVG917598 TLE917598:TLK917598 TBI917598:TBO917598 SRM917598:SRS917598 SHQ917598:SHW917598 RXU917598:RYA917598 RNY917598:ROE917598 REC917598:REI917598 QUG917598:QUM917598 QKK917598:QKQ917598 QAO917598:QAU917598 PQS917598:PQY917598 PGW917598:PHC917598 OXA917598:OXG917598 ONE917598:ONK917598 ODI917598:ODO917598 NTM917598:NTS917598 NJQ917598:NJW917598 MZU917598:NAA917598 MPY917598:MQE917598 MGC917598:MGI917598 LWG917598:LWM917598 LMK917598:LMQ917598 LCO917598:LCU917598 KSS917598:KSY917598 KIW917598:KJC917598 JZA917598:JZG917598 JPE917598:JPK917598 JFI917598:JFO917598 IVM917598:IVS917598 ILQ917598:ILW917598 IBU917598:ICA917598 HRY917598:HSE917598 HIC917598:HII917598 GYG917598:GYM917598 GOK917598:GOQ917598 GEO917598:GEU917598 FUS917598:FUY917598 FKW917598:FLC917598 FBA917598:FBG917598 ERE917598:ERK917598 EHI917598:EHO917598 DXM917598:DXS917598 DNQ917598:DNW917598 DDU917598:DEA917598 CTY917598:CUE917598 CKC917598:CKI917598 CAG917598:CAM917598 BQK917598:BQQ917598 BGO917598:BGU917598 AWS917598:AWY917598 AMW917598:ANC917598 ADA917598:ADG917598 TE917598:TK917598 JI917598:JO917598 K917598:Q917598 WVU852062:WWA852062 WLY852062:WME852062 WCC852062:WCI852062 VSG852062:VSM852062 VIK852062:VIQ852062 UYO852062:UYU852062 UOS852062:UOY852062 UEW852062:UFC852062 TVA852062:TVG852062 TLE852062:TLK852062 TBI852062:TBO852062 SRM852062:SRS852062 SHQ852062:SHW852062 RXU852062:RYA852062 RNY852062:ROE852062 REC852062:REI852062 QUG852062:QUM852062 QKK852062:QKQ852062 QAO852062:QAU852062 PQS852062:PQY852062 PGW852062:PHC852062 OXA852062:OXG852062 ONE852062:ONK852062 ODI852062:ODO852062 NTM852062:NTS852062 NJQ852062:NJW852062 MZU852062:NAA852062 MPY852062:MQE852062 MGC852062:MGI852062 LWG852062:LWM852062 LMK852062:LMQ852062 LCO852062:LCU852062 KSS852062:KSY852062 KIW852062:KJC852062 JZA852062:JZG852062 JPE852062:JPK852062 JFI852062:JFO852062 IVM852062:IVS852062 ILQ852062:ILW852062 IBU852062:ICA852062 HRY852062:HSE852062 HIC852062:HII852062 GYG852062:GYM852062 GOK852062:GOQ852062 GEO852062:GEU852062 FUS852062:FUY852062 FKW852062:FLC852062 FBA852062:FBG852062 ERE852062:ERK852062 EHI852062:EHO852062 DXM852062:DXS852062 DNQ852062:DNW852062 DDU852062:DEA852062 CTY852062:CUE852062 CKC852062:CKI852062 CAG852062:CAM852062 BQK852062:BQQ852062 BGO852062:BGU852062 AWS852062:AWY852062 AMW852062:ANC852062 ADA852062:ADG852062 TE852062:TK852062 JI852062:JO852062 K852062:Q852062 WVU786526:WWA786526 WLY786526:WME786526 WCC786526:WCI786526 VSG786526:VSM786526 VIK786526:VIQ786526 UYO786526:UYU786526 UOS786526:UOY786526 UEW786526:UFC786526 TVA786526:TVG786526 TLE786526:TLK786526 TBI786526:TBO786526 SRM786526:SRS786526 SHQ786526:SHW786526 RXU786526:RYA786526 RNY786526:ROE786526 REC786526:REI786526 QUG786526:QUM786526 QKK786526:QKQ786526 QAO786526:QAU786526 PQS786526:PQY786526 PGW786526:PHC786526 OXA786526:OXG786526 ONE786526:ONK786526 ODI786526:ODO786526 NTM786526:NTS786526 NJQ786526:NJW786526 MZU786526:NAA786526 MPY786526:MQE786526 MGC786526:MGI786526 LWG786526:LWM786526 LMK786526:LMQ786526 LCO786526:LCU786526 KSS786526:KSY786526 KIW786526:KJC786526 JZA786526:JZG786526 JPE786526:JPK786526 JFI786526:JFO786526 IVM786526:IVS786526 ILQ786526:ILW786526 IBU786526:ICA786526 HRY786526:HSE786526 HIC786526:HII786526 GYG786526:GYM786526 GOK786526:GOQ786526 GEO786526:GEU786526 FUS786526:FUY786526 FKW786526:FLC786526 FBA786526:FBG786526 ERE786526:ERK786526 EHI786526:EHO786526 DXM786526:DXS786526 DNQ786526:DNW786526 DDU786526:DEA786526 CTY786526:CUE786526 CKC786526:CKI786526 CAG786526:CAM786526 BQK786526:BQQ786526 BGO786526:BGU786526 AWS786526:AWY786526 AMW786526:ANC786526 ADA786526:ADG786526 TE786526:TK786526 JI786526:JO786526 K786526:Q786526 WVU720990:WWA720990 WLY720990:WME720990 WCC720990:WCI720990 VSG720990:VSM720990 VIK720990:VIQ720990 UYO720990:UYU720990 UOS720990:UOY720990 UEW720990:UFC720990 TVA720990:TVG720990 TLE720990:TLK720990 TBI720990:TBO720990 SRM720990:SRS720990 SHQ720990:SHW720990 RXU720990:RYA720990 RNY720990:ROE720990 REC720990:REI720990 QUG720990:QUM720990 QKK720990:QKQ720990 QAO720990:QAU720990 PQS720990:PQY720990 PGW720990:PHC720990 OXA720990:OXG720990 ONE720990:ONK720990 ODI720990:ODO720990 NTM720990:NTS720990 NJQ720990:NJW720990 MZU720990:NAA720990 MPY720990:MQE720990 MGC720990:MGI720990 LWG720990:LWM720990 LMK720990:LMQ720990 LCO720990:LCU720990 KSS720990:KSY720990 KIW720990:KJC720990 JZA720990:JZG720990 JPE720990:JPK720990 JFI720990:JFO720990 IVM720990:IVS720990 ILQ720990:ILW720990 IBU720990:ICA720990 HRY720990:HSE720990 HIC720990:HII720990 GYG720990:GYM720990 GOK720990:GOQ720990 GEO720990:GEU720990 FUS720990:FUY720990 FKW720990:FLC720990 FBA720990:FBG720990 ERE720990:ERK720990 EHI720990:EHO720990 DXM720990:DXS720990 DNQ720990:DNW720990 DDU720990:DEA720990 CTY720990:CUE720990 CKC720990:CKI720990 CAG720990:CAM720990 BQK720990:BQQ720990 BGO720990:BGU720990 AWS720990:AWY720990 AMW720990:ANC720990 ADA720990:ADG720990 TE720990:TK720990 JI720990:JO720990 K720990:Q720990 WVU655454:WWA655454 WLY655454:WME655454 WCC655454:WCI655454 VSG655454:VSM655454 VIK655454:VIQ655454 UYO655454:UYU655454 UOS655454:UOY655454 UEW655454:UFC655454 TVA655454:TVG655454 TLE655454:TLK655454 TBI655454:TBO655454 SRM655454:SRS655454 SHQ655454:SHW655454 RXU655454:RYA655454 RNY655454:ROE655454 REC655454:REI655454 QUG655454:QUM655454 QKK655454:QKQ655454 QAO655454:QAU655454 PQS655454:PQY655454 PGW655454:PHC655454 OXA655454:OXG655454 ONE655454:ONK655454 ODI655454:ODO655454 NTM655454:NTS655454 NJQ655454:NJW655454 MZU655454:NAA655454 MPY655454:MQE655454 MGC655454:MGI655454 LWG655454:LWM655454 LMK655454:LMQ655454 LCO655454:LCU655454 KSS655454:KSY655454 KIW655454:KJC655454 JZA655454:JZG655454 JPE655454:JPK655454 JFI655454:JFO655454 IVM655454:IVS655454 ILQ655454:ILW655454 IBU655454:ICA655454 HRY655454:HSE655454 HIC655454:HII655454 GYG655454:GYM655454 GOK655454:GOQ655454 GEO655454:GEU655454 FUS655454:FUY655454 FKW655454:FLC655454 FBA655454:FBG655454 ERE655454:ERK655454 EHI655454:EHO655454 DXM655454:DXS655454 DNQ655454:DNW655454 DDU655454:DEA655454 CTY655454:CUE655454 CKC655454:CKI655454 CAG655454:CAM655454 BQK655454:BQQ655454 BGO655454:BGU655454 AWS655454:AWY655454 AMW655454:ANC655454 ADA655454:ADG655454 TE655454:TK655454 JI655454:JO655454 K655454:Q655454 WVU589918:WWA589918 WLY589918:WME589918 WCC589918:WCI589918 VSG589918:VSM589918 VIK589918:VIQ589918 UYO589918:UYU589918 UOS589918:UOY589918 UEW589918:UFC589918 TVA589918:TVG589918 TLE589918:TLK589918 TBI589918:TBO589918 SRM589918:SRS589918 SHQ589918:SHW589918 RXU589918:RYA589918 RNY589918:ROE589918 REC589918:REI589918 QUG589918:QUM589918 QKK589918:QKQ589918 QAO589918:QAU589918 PQS589918:PQY589918 PGW589918:PHC589918 OXA589918:OXG589918 ONE589918:ONK589918 ODI589918:ODO589918 NTM589918:NTS589918 NJQ589918:NJW589918 MZU589918:NAA589918 MPY589918:MQE589918 MGC589918:MGI589918 LWG589918:LWM589918 LMK589918:LMQ589918 LCO589918:LCU589918 KSS589918:KSY589918 KIW589918:KJC589918 JZA589918:JZG589918 JPE589918:JPK589918 JFI589918:JFO589918 IVM589918:IVS589918 ILQ589918:ILW589918 IBU589918:ICA589918 HRY589918:HSE589918 HIC589918:HII589918 GYG589918:GYM589918 GOK589918:GOQ589918 GEO589918:GEU589918 FUS589918:FUY589918 FKW589918:FLC589918 FBA589918:FBG589918 ERE589918:ERK589918 EHI589918:EHO589918 DXM589918:DXS589918 DNQ589918:DNW589918 DDU589918:DEA589918 CTY589918:CUE589918 CKC589918:CKI589918 CAG589918:CAM589918 BQK589918:BQQ589918 BGO589918:BGU589918 AWS589918:AWY589918 AMW589918:ANC589918 ADA589918:ADG589918 TE589918:TK589918 JI589918:JO589918 K589918:Q589918 WVU524382:WWA524382 WLY524382:WME524382 WCC524382:WCI524382 VSG524382:VSM524382 VIK524382:VIQ524382 UYO524382:UYU524382 UOS524382:UOY524382 UEW524382:UFC524382 TVA524382:TVG524382 TLE524382:TLK524382 TBI524382:TBO524382 SRM524382:SRS524382 SHQ524382:SHW524382 RXU524382:RYA524382 RNY524382:ROE524382 REC524382:REI524382 QUG524382:QUM524382 QKK524382:QKQ524382 QAO524382:QAU524382 PQS524382:PQY524382 PGW524382:PHC524382 OXA524382:OXG524382 ONE524382:ONK524382 ODI524382:ODO524382 NTM524382:NTS524382 NJQ524382:NJW524382 MZU524382:NAA524382 MPY524382:MQE524382 MGC524382:MGI524382 LWG524382:LWM524382 LMK524382:LMQ524382 LCO524382:LCU524382 KSS524382:KSY524382 KIW524382:KJC524382 JZA524382:JZG524382 JPE524382:JPK524382 JFI524382:JFO524382 IVM524382:IVS524382 ILQ524382:ILW524382 IBU524382:ICA524382 HRY524382:HSE524382 HIC524382:HII524382 GYG524382:GYM524382 GOK524382:GOQ524382 GEO524382:GEU524382 FUS524382:FUY524382 FKW524382:FLC524382 FBA524382:FBG524382 ERE524382:ERK524382 EHI524382:EHO524382 DXM524382:DXS524382 DNQ524382:DNW524382 DDU524382:DEA524382 CTY524382:CUE524382 CKC524382:CKI524382 CAG524382:CAM524382 BQK524382:BQQ524382 BGO524382:BGU524382 AWS524382:AWY524382 AMW524382:ANC524382 ADA524382:ADG524382 TE524382:TK524382 JI524382:JO524382 K524382:Q524382 WVU458846:WWA458846 WLY458846:WME458846 WCC458846:WCI458846 VSG458846:VSM458846 VIK458846:VIQ458846 UYO458846:UYU458846 UOS458846:UOY458846 UEW458846:UFC458846 TVA458846:TVG458846 TLE458846:TLK458846 TBI458846:TBO458846 SRM458846:SRS458846 SHQ458846:SHW458846 RXU458846:RYA458846 RNY458846:ROE458846 REC458846:REI458846 QUG458846:QUM458846 QKK458846:QKQ458846 QAO458846:QAU458846 PQS458846:PQY458846 PGW458846:PHC458846 OXA458846:OXG458846 ONE458846:ONK458846 ODI458846:ODO458846 NTM458846:NTS458846 NJQ458846:NJW458846 MZU458846:NAA458846 MPY458846:MQE458846 MGC458846:MGI458846 LWG458846:LWM458846 LMK458846:LMQ458846 LCO458846:LCU458846 KSS458846:KSY458846 KIW458846:KJC458846 JZA458846:JZG458846 JPE458846:JPK458846 JFI458846:JFO458846 IVM458846:IVS458846 ILQ458846:ILW458846 IBU458846:ICA458846 HRY458846:HSE458846 HIC458846:HII458846 GYG458846:GYM458846 GOK458846:GOQ458846 GEO458846:GEU458846 FUS458846:FUY458846 FKW458846:FLC458846 FBA458846:FBG458846 ERE458846:ERK458846 EHI458846:EHO458846 DXM458846:DXS458846 DNQ458846:DNW458846 DDU458846:DEA458846 CTY458846:CUE458846 CKC458846:CKI458846 CAG458846:CAM458846 BQK458846:BQQ458846 BGO458846:BGU458846 AWS458846:AWY458846 AMW458846:ANC458846 ADA458846:ADG458846 TE458846:TK458846 JI458846:JO458846 K458846:Q458846 WVU393310:WWA393310 WLY393310:WME393310 WCC393310:WCI393310 VSG393310:VSM393310 VIK393310:VIQ393310 UYO393310:UYU393310 UOS393310:UOY393310 UEW393310:UFC393310 TVA393310:TVG393310 TLE393310:TLK393310 TBI393310:TBO393310 SRM393310:SRS393310 SHQ393310:SHW393310 RXU393310:RYA393310 RNY393310:ROE393310 REC393310:REI393310 QUG393310:QUM393310 QKK393310:QKQ393310 QAO393310:QAU393310 PQS393310:PQY393310 PGW393310:PHC393310 OXA393310:OXG393310 ONE393310:ONK393310 ODI393310:ODO393310 NTM393310:NTS393310 NJQ393310:NJW393310 MZU393310:NAA393310 MPY393310:MQE393310 MGC393310:MGI393310 LWG393310:LWM393310 LMK393310:LMQ393310 LCO393310:LCU393310 KSS393310:KSY393310 KIW393310:KJC393310 JZA393310:JZG393310 JPE393310:JPK393310 JFI393310:JFO393310 IVM393310:IVS393310 ILQ393310:ILW393310 IBU393310:ICA393310 HRY393310:HSE393310 HIC393310:HII393310 GYG393310:GYM393310 GOK393310:GOQ393310 GEO393310:GEU393310 FUS393310:FUY393310 FKW393310:FLC393310 FBA393310:FBG393310 ERE393310:ERK393310 EHI393310:EHO393310 DXM393310:DXS393310 DNQ393310:DNW393310 DDU393310:DEA393310 CTY393310:CUE393310 CKC393310:CKI393310 CAG393310:CAM393310 BQK393310:BQQ393310 BGO393310:BGU393310 AWS393310:AWY393310 AMW393310:ANC393310 ADA393310:ADG393310 TE393310:TK393310 JI393310:JO393310 K393310:Q393310 WVU327774:WWA327774 WLY327774:WME327774 WCC327774:WCI327774 VSG327774:VSM327774 VIK327774:VIQ327774 UYO327774:UYU327774 UOS327774:UOY327774 UEW327774:UFC327774 TVA327774:TVG327774 TLE327774:TLK327774 TBI327774:TBO327774 SRM327774:SRS327774 SHQ327774:SHW327774 RXU327774:RYA327774 RNY327774:ROE327774 REC327774:REI327774 QUG327774:QUM327774 QKK327774:QKQ327774 QAO327774:QAU327774 PQS327774:PQY327774 PGW327774:PHC327774 OXA327774:OXG327774 ONE327774:ONK327774 ODI327774:ODO327774 NTM327774:NTS327774 NJQ327774:NJW327774 MZU327774:NAA327774 MPY327774:MQE327774 MGC327774:MGI327774 LWG327774:LWM327774 LMK327774:LMQ327774 LCO327774:LCU327774 KSS327774:KSY327774 KIW327774:KJC327774 JZA327774:JZG327774 JPE327774:JPK327774 JFI327774:JFO327774 IVM327774:IVS327774 ILQ327774:ILW327774 IBU327774:ICA327774 HRY327774:HSE327774 HIC327774:HII327774 GYG327774:GYM327774 GOK327774:GOQ327774 GEO327774:GEU327774 FUS327774:FUY327774 FKW327774:FLC327774 FBA327774:FBG327774 ERE327774:ERK327774 EHI327774:EHO327774 DXM327774:DXS327774 DNQ327774:DNW327774 DDU327774:DEA327774 CTY327774:CUE327774 CKC327774:CKI327774 CAG327774:CAM327774 BQK327774:BQQ327774 BGO327774:BGU327774 AWS327774:AWY327774 AMW327774:ANC327774 ADA327774:ADG327774 TE327774:TK327774 JI327774:JO327774 K327774:Q327774 WVU262238:WWA262238 WLY262238:WME262238 WCC262238:WCI262238 VSG262238:VSM262238 VIK262238:VIQ262238 UYO262238:UYU262238 UOS262238:UOY262238 UEW262238:UFC262238 TVA262238:TVG262238 TLE262238:TLK262238 TBI262238:TBO262238 SRM262238:SRS262238 SHQ262238:SHW262238 RXU262238:RYA262238 RNY262238:ROE262238 REC262238:REI262238 QUG262238:QUM262238 QKK262238:QKQ262238 QAO262238:QAU262238 PQS262238:PQY262238 PGW262238:PHC262238 OXA262238:OXG262238 ONE262238:ONK262238 ODI262238:ODO262238 NTM262238:NTS262238 NJQ262238:NJW262238 MZU262238:NAA262238 MPY262238:MQE262238 MGC262238:MGI262238 LWG262238:LWM262238 LMK262238:LMQ262238 LCO262238:LCU262238 KSS262238:KSY262238 KIW262238:KJC262238 JZA262238:JZG262238 JPE262238:JPK262238 JFI262238:JFO262238 IVM262238:IVS262238 ILQ262238:ILW262238 IBU262238:ICA262238 HRY262238:HSE262238 HIC262238:HII262238 GYG262238:GYM262238 GOK262238:GOQ262238 GEO262238:GEU262238 FUS262238:FUY262238 FKW262238:FLC262238 FBA262238:FBG262238 ERE262238:ERK262238 EHI262238:EHO262238 DXM262238:DXS262238 DNQ262238:DNW262238 DDU262238:DEA262238 CTY262238:CUE262238 CKC262238:CKI262238 CAG262238:CAM262238 BQK262238:BQQ262238 BGO262238:BGU262238 AWS262238:AWY262238 AMW262238:ANC262238 ADA262238:ADG262238 TE262238:TK262238 JI262238:JO262238 K262238:Q262238 WVU196702:WWA196702 WLY196702:WME196702 WCC196702:WCI196702 VSG196702:VSM196702 VIK196702:VIQ196702 UYO196702:UYU196702 UOS196702:UOY196702 UEW196702:UFC196702 TVA196702:TVG196702 TLE196702:TLK196702 TBI196702:TBO196702 SRM196702:SRS196702 SHQ196702:SHW196702 RXU196702:RYA196702 RNY196702:ROE196702 REC196702:REI196702 QUG196702:QUM196702 QKK196702:QKQ196702 QAO196702:QAU196702 PQS196702:PQY196702 PGW196702:PHC196702 OXA196702:OXG196702 ONE196702:ONK196702 ODI196702:ODO196702 NTM196702:NTS196702 NJQ196702:NJW196702 MZU196702:NAA196702 MPY196702:MQE196702 MGC196702:MGI196702 LWG196702:LWM196702 LMK196702:LMQ196702 LCO196702:LCU196702 KSS196702:KSY196702 KIW196702:KJC196702 JZA196702:JZG196702 JPE196702:JPK196702 JFI196702:JFO196702 IVM196702:IVS196702 ILQ196702:ILW196702 IBU196702:ICA196702 HRY196702:HSE196702 HIC196702:HII196702 GYG196702:GYM196702 GOK196702:GOQ196702 GEO196702:GEU196702 FUS196702:FUY196702 FKW196702:FLC196702 FBA196702:FBG196702 ERE196702:ERK196702 EHI196702:EHO196702 DXM196702:DXS196702 DNQ196702:DNW196702 DDU196702:DEA196702 CTY196702:CUE196702 CKC196702:CKI196702 CAG196702:CAM196702 BQK196702:BQQ196702 BGO196702:BGU196702 AWS196702:AWY196702 AMW196702:ANC196702 ADA196702:ADG196702 TE196702:TK196702 JI196702:JO196702 K196702:Q196702 WVU131166:WWA131166 WLY131166:WME131166 WCC131166:WCI131166 VSG131166:VSM131166 VIK131166:VIQ131166 UYO131166:UYU131166 UOS131166:UOY131166 UEW131166:UFC131166 TVA131166:TVG131166 TLE131166:TLK131166 TBI131166:TBO131166 SRM131166:SRS131166 SHQ131166:SHW131166 RXU131166:RYA131166 RNY131166:ROE131166 REC131166:REI131166 QUG131166:QUM131166 QKK131166:QKQ131166 QAO131166:QAU131166 PQS131166:PQY131166 PGW131166:PHC131166 OXA131166:OXG131166 ONE131166:ONK131166 ODI131166:ODO131166 NTM131166:NTS131166 NJQ131166:NJW131166 MZU131166:NAA131166 MPY131166:MQE131166 MGC131166:MGI131166 LWG131166:LWM131166 LMK131166:LMQ131166 LCO131166:LCU131166 KSS131166:KSY131166 KIW131166:KJC131166 JZA131166:JZG131166 JPE131166:JPK131166 JFI131166:JFO131166 IVM131166:IVS131166 ILQ131166:ILW131166 IBU131166:ICA131166 HRY131166:HSE131166 HIC131166:HII131166 GYG131166:GYM131166 GOK131166:GOQ131166 GEO131166:GEU131166 FUS131166:FUY131166 FKW131166:FLC131166 FBA131166:FBG131166 ERE131166:ERK131166 EHI131166:EHO131166 DXM131166:DXS131166 DNQ131166:DNW131166 DDU131166:DEA131166 CTY131166:CUE131166 CKC131166:CKI131166 CAG131166:CAM131166 BQK131166:BQQ131166 BGO131166:BGU131166 AWS131166:AWY131166 AMW131166:ANC131166 ADA131166:ADG131166 TE131166:TK131166 JI131166:JO131166 K131166:Q131166 WVU65630:WWA65630 WLY65630:WME65630 WCC65630:WCI65630 VSG65630:VSM65630 VIK65630:VIQ65630 UYO65630:UYU65630 UOS65630:UOY65630 UEW65630:UFC65630 TVA65630:TVG65630 TLE65630:TLK65630 TBI65630:TBO65630 SRM65630:SRS65630 SHQ65630:SHW65630 RXU65630:RYA65630 RNY65630:ROE65630 REC65630:REI65630 QUG65630:QUM65630 QKK65630:QKQ65630 QAO65630:QAU65630 PQS65630:PQY65630 PGW65630:PHC65630 OXA65630:OXG65630 ONE65630:ONK65630 ODI65630:ODO65630 NTM65630:NTS65630 NJQ65630:NJW65630 MZU65630:NAA65630 MPY65630:MQE65630 MGC65630:MGI65630 LWG65630:LWM65630 LMK65630:LMQ65630 LCO65630:LCU65630 KSS65630:KSY65630 KIW65630:KJC65630 JZA65630:JZG65630 JPE65630:JPK65630 JFI65630:JFO65630 IVM65630:IVS65630 ILQ65630:ILW65630 IBU65630:ICA65630 HRY65630:HSE65630 HIC65630:HII65630 GYG65630:GYM65630 GOK65630:GOQ65630 GEO65630:GEU65630 FUS65630:FUY65630 FKW65630:FLC65630 FBA65630:FBG65630 ERE65630:ERK65630 EHI65630:EHO65630 DXM65630:DXS65630 DNQ65630:DNW65630 DDU65630:DEA65630 CTY65630:CUE65630 CKC65630:CKI65630 CAG65630:CAM65630 BQK65630:BQQ65630 BGO65630:BGU65630 AWS65630:AWY65630 AMW65630:ANC65630 ADA65630:ADG65630 TE65630:TK65630 JI65630:JO65630 K65630:Q65630">
      <formula1>$B$118:$B$122</formula1>
    </dataValidation>
    <dataValidation type="list" allowBlank="1" showInputMessage="1" showErrorMessage="1" error="SELECIONE UM MUNICÍPIO DA LISTA!" sqref="JT12:KA12 WWF31:WWM31 WMJ31:WMQ31 WCN31:WCU31 VSR31:VSY31 VIV31:VJC31 UYZ31:UZG31 UPD31:UPK31 UFH31:UFO31 TVL31:TVS31 TLP31:TLW31 TBT31:TCA31 SRX31:SSE31 SIB31:SII31 RYF31:RYM31 ROJ31:ROQ31 REN31:REU31 QUR31:QUY31 QKV31:QLC31 QAZ31:QBG31 PRD31:PRK31 PHH31:PHO31 OXL31:OXS31 ONP31:ONW31 ODT31:OEA31 NTX31:NUE31 NKB31:NKI31 NAF31:NAM31 MQJ31:MQQ31 MGN31:MGU31 LWR31:LWY31 LMV31:LNC31 LCZ31:LDG31 KTD31:KTK31 KJH31:KJO31 JZL31:JZS31 JPP31:JPW31 JFT31:JGA31 IVX31:IWE31 IMB31:IMI31 ICF31:ICM31 HSJ31:HSQ31 HIN31:HIU31 GYR31:GYY31 GOV31:GPC31 GEZ31:GFG31 FVD31:FVK31 FLH31:FLO31 FBL31:FBS31 ERP31:ERW31 EHT31:EIA31 DXX31:DYE31 DOB31:DOI31 DEF31:DEM31 CUJ31:CUQ31 CKN31:CKU31 CAR31:CAY31 BQV31:BRC31 BGZ31:BHG31 AXD31:AXK31 ANH31:ANO31 ADL31:ADS31 TP31:TW31 JT31:KA31 JT23:KA23 WWF983112:WWM983112 WMJ983112:WMQ983112 WCN983112:WCU983112 VSR983112:VSY983112 VIV983112:VJC983112 UYZ983112:UZG983112 UPD983112:UPK983112 UFH983112:UFO983112 TVL983112:TVS983112 TLP983112:TLW983112 TBT983112:TCA983112 SRX983112:SSE983112 SIB983112:SII983112 RYF983112:RYM983112 ROJ983112:ROQ983112 REN983112:REU983112 QUR983112:QUY983112 QKV983112:QLC983112 QAZ983112:QBG983112 PRD983112:PRK983112 PHH983112:PHO983112 OXL983112:OXS983112 ONP983112:ONW983112 ODT983112:OEA983112 NTX983112:NUE983112 NKB983112:NKI983112 NAF983112:NAM983112 MQJ983112:MQQ983112 MGN983112:MGU983112 LWR983112:LWY983112 LMV983112:LNC983112 LCZ983112:LDG983112 KTD983112:KTK983112 KJH983112:KJO983112 JZL983112:JZS983112 JPP983112:JPW983112 JFT983112:JGA983112 IVX983112:IWE983112 IMB983112:IMI983112 ICF983112:ICM983112 HSJ983112:HSQ983112 HIN983112:HIU983112 GYR983112:GYY983112 GOV983112:GPC983112 GEZ983112:GFG983112 FVD983112:FVK983112 FLH983112:FLO983112 FBL983112:FBS983112 ERP983112:ERW983112 EHT983112:EIA983112 DXX983112:DYE983112 DOB983112:DOI983112 DEF983112:DEM983112 CUJ983112:CUQ983112 CKN983112:CKU983112 CAR983112:CAY983112 BQV983112:BRC983112 BGZ983112:BHG983112 AXD983112:AXK983112 ANH983112:ANO983112 ADL983112:ADS983112 TP983112:TW983112 JT983112:KA983112 V983112:AC983112 WWF917576:WWM917576 WMJ917576:WMQ917576 WCN917576:WCU917576 VSR917576:VSY917576 VIV917576:VJC917576 UYZ917576:UZG917576 UPD917576:UPK917576 UFH917576:UFO917576 TVL917576:TVS917576 TLP917576:TLW917576 TBT917576:TCA917576 SRX917576:SSE917576 SIB917576:SII917576 RYF917576:RYM917576 ROJ917576:ROQ917576 REN917576:REU917576 QUR917576:QUY917576 QKV917576:QLC917576 QAZ917576:QBG917576 PRD917576:PRK917576 PHH917576:PHO917576 OXL917576:OXS917576 ONP917576:ONW917576 ODT917576:OEA917576 NTX917576:NUE917576 NKB917576:NKI917576 NAF917576:NAM917576 MQJ917576:MQQ917576 MGN917576:MGU917576 LWR917576:LWY917576 LMV917576:LNC917576 LCZ917576:LDG917576 KTD917576:KTK917576 KJH917576:KJO917576 JZL917576:JZS917576 JPP917576:JPW917576 JFT917576:JGA917576 IVX917576:IWE917576 IMB917576:IMI917576 ICF917576:ICM917576 HSJ917576:HSQ917576 HIN917576:HIU917576 GYR917576:GYY917576 GOV917576:GPC917576 GEZ917576:GFG917576 FVD917576:FVK917576 FLH917576:FLO917576 FBL917576:FBS917576 ERP917576:ERW917576 EHT917576:EIA917576 DXX917576:DYE917576 DOB917576:DOI917576 DEF917576:DEM917576 CUJ917576:CUQ917576 CKN917576:CKU917576 CAR917576:CAY917576 BQV917576:BRC917576 BGZ917576:BHG917576 AXD917576:AXK917576 ANH917576:ANO917576 ADL917576:ADS917576 TP917576:TW917576 JT917576:KA917576 V917576:AC917576 WWF852040:WWM852040 WMJ852040:WMQ852040 WCN852040:WCU852040 VSR852040:VSY852040 VIV852040:VJC852040 UYZ852040:UZG852040 UPD852040:UPK852040 UFH852040:UFO852040 TVL852040:TVS852040 TLP852040:TLW852040 TBT852040:TCA852040 SRX852040:SSE852040 SIB852040:SII852040 RYF852040:RYM852040 ROJ852040:ROQ852040 REN852040:REU852040 QUR852040:QUY852040 QKV852040:QLC852040 QAZ852040:QBG852040 PRD852040:PRK852040 PHH852040:PHO852040 OXL852040:OXS852040 ONP852040:ONW852040 ODT852040:OEA852040 NTX852040:NUE852040 NKB852040:NKI852040 NAF852040:NAM852040 MQJ852040:MQQ852040 MGN852040:MGU852040 LWR852040:LWY852040 LMV852040:LNC852040 LCZ852040:LDG852040 KTD852040:KTK852040 KJH852040:KJO852040 JZL852040:JZS852040 JPP852040:JPW852040 JFT852040:JGA852040 IVX852040:IWE852040 IMB852040:IMI852040 ICF852040:ICM852040 HSJ852040:HSQ852040 HIN852040:HIU852040 GYR852040:GYY852040 GOV852040:GPC852040 GEZ852040:GFG852040 FVD852040:FVK852040 FLH852040:FLO852040 FBL852040:FBS852040 ERP852040:ERW852040 EHT852040:EIA852040 DXX852040:DYE852040 DOB852040:DOI852040 DEF852040:DEM852040 CUJ852040:CUQ852040 CKN852040:CKU852040 CAR852040:CAY852040 BQV852040:BRC852040 BGZ852040:BHG852040 AXD852040:AXK852040 ANH852040:ANO852040 ADL852040:ADS852040 TP852040:TW852040 JT852040:KA852040 V852040:AC852040 WWF786504:WWM786504 WMJ786504:WMQ786504 WCN786504:WCU786504 VSR786504:VSY786504 VIV786504:VJC786504 UYZ786504:UZG786504 UPD786504:UPK786504 UFH786504:UFO786504 TVL786504:TVS786504 TLP786504:TLW786504 TBT786504:TCA786504 SRX786504:SSE786504 SIB786504:SII786504 RYF786504:RYM786504 ROJ786504:ROQ786504 REN786504:REU786504 QUR786504:QUY786504 QKV786504:QLC786504 QAZ786504:QBG786504 PRD786504:PRK786504 PHH786504:PHO786504 OXL786504:OXS786504 ONP786504:ONW786504 ODT786504:OEA786504 NTX786504:NUE786504 NKB786504:NKI786504 NAF786504:NAM786504 MQJ786504:MQQ786504 MGN786504:MGU786504 LWR786504:LWY786504 LMV786504:LNC786504 LCZ786504:LDG786504 KTD786504:KTK786504 KJH786504:KJO786504 JZL786504:JZS786504 JPP786504:JPW786504 JFT786504:JGA786504 IVX786504:IWE786504 IMB786504:IMI786504 ICF786504:ICM786504 HSJ786504:HSQ786504 HIN786504:HIU786504 GYR786504:GYY786504 GOV786504:GPC786504 GEZ786504:GFG786504 FVD786504:FVK786504 FLH786504:FLO786504 FBL786504:FBS786504 ERP786504:ERW786504 EHT786504:EIA786504 DXX786504:DYE786504 DOB786504:DOI786504 DEF786504:DEM786504 CUJ786504:CUQ786504 CKN786504:CKU786504 CAR786504:CAY786504 BQV786504:BRC786504 BGZ786504:BHG786504 AXD786504:AXK786504 ANH786504:ANO786504 ADL786504:ADS786504 TP786504:TW786504 JT786504:KA786504 V786504:AC786504 WWF720968:WWM720968 WMJ720968:WMQ720968 WCN720968:WCU720968 VSR720968:VSY720968 VIV720968:VJC720968 UYZ720968:UZG720968 UPD720968:UPK720968 UFH720968:UFO720968 TVL720968:TVS720968 TLP720968:TLW720968 TBT720968:TCA720968 SRX720968:SSE720968 SIB720968:SII720968 RYF720968:RYM720968 ROJ720968:ROQ720968 REN720968:REU720968 QUR720968:QUY720968 QKV720968:QLC720968 QAZ720968:QBG720968 PRD720968:PRK720968 PHH720968:PHO720968 OXL720968:OXS720968 ONP720968:ONW720968 ODT720968:OEA720968 NTX720968:NUE720968 NKB720968:NKI720968 NAF720968:NAM720968 MQJ720968:MQQ720968 MGN720968:MGU720968 LWR720968:LWY720968 LMV720968:LNC720968 LCZ720968:LDG720968 KTD720968:KTK720968 KJH720968:KJO720968 JZL720968:JZS720968 JPP720968:JPW720968 JFT720968:JGA720968 IVX720968:IWE720968 IMB720968:IMI720968 ICF720968:ICM720968 HSJ720968:HSQ720968 HIN720968:HIU720968 GYR720968:GYY720968 GOV720968:GPC720968 GEZ720968:GFG720968 FVD720968:FVK720968 FLH720968:FLO720968 FBL720968:FBS720968 ERP720968:ERW720968 EHT720968:EIA720968 DXX720968:DYE720968 DOB720968:DOI720968 DEF720968:DEM720968 CUJ720968:CUQ720968 CKN720968:CKU720968 CAR720968:CAY720968 BQV720968:BRC720968 BGZ720968:BHG720968 AXD720968:AXK720968 ANH720968:ANO720968 ADL720968:ADS720968 TP720968:TW720968 JT720968:KA720968 V720968:AC720968 WWF655432:WWM655432 WMJ655432:WMQ655432 WCN655432:WCU655432 VSR655432:VSY655432 VIV655432:VJC655432 UYZ655432:UZG655432 UPD655432:UPK655432 UFH655432:UFO655432 TVL655432:TVS655432 TLP655432:TLW655432 TBT655432:TCA655432 SRX655432:SSE655432 SIB655432:SII655432 RYF655432:RYM655432 ROJ655432:ROQ655432 REN655432:REU655432 QUR655432:QUY655432 QKV655432:QLC655432 QAZ655432:QBG655432 PRD655432:PRK655432 PHH655432:PHO655432 OXL655432:OXS655432 ONP655432:ONW655432 ODT655432:OEA655432 NTX655432:NUE655432 NKB655432:NKI655432 NAF655432:NAM655432 MQJ655432:MQQ655432 MGN655432:MGU655432 LWR655432:LWY655432 LMV655432:LNC655432 LCZ655432:LDG655432 KTD655432:KTK655432 KJH655432:KJO655432 JZL655432:JZS655432 JPP655432:JPW655432 JFT655432:JGA655432 IVX655432:IWE655432 IMB655432:IMI655432 ICF655432:ICM655432 HSJ655432:HSQ655432 HIN655432:HIU655432 GYR655432:GYY655432 GOV655432:GPC655432 GEZ655432:GFG655432 FVD655432:FVK655432 FLH655432:FLO655432 FBL655432:FBS655432 ERP655432:ERW655432 EHT655432:EIA655432 DXX655432:DYE655432 DOB655432:DOI655432 DEF655432:DEM655432 CUJ655432:CUQ655432 CKN655432:CKU655432 CAR655432:CAY655432 BQV655432:BRC655432 BGZ655432:BHG655432 AXD655432:AXK655432 ANH655432:ANO655432 ADL655432:ADS655432 TP655432:TW655432 JT655432:KA655432 V655432:AC655432 WWF589896:WWM589896 WMJ589896:WMQ589896 WCN589896:WCU589896 VSR589896:VSY589896 VIV589896:VJC589896 UYZ589896:UZG589896 UPD589896:UPK589896 UFH589896:UFO589896 TVL589896:TVS589896 TLP589896:TLW589896 TBT589896:TCA589896 SRX589896:SSE589896 SIB589896:SII589896 RYF589896:RYM589896 ROJ589896:ROQ589896 REN589896:REU589896 QUR589896:QUY589896 QKV589896:QLC589896 QAZ589896:QBG589896 PRD589896:PRK589896 PHH589896:PHO589896 OXL589896:OXS589896 ONP589896:ONW589896 ODT589896:OEA589896 NTX589896:NUE589896 NKB589896:NKI589896 NAF589896:NAM589896 MQJ589896:MQQ589896 MGN589896:MGU589896 LWR589896:LWY589896 LMV589896:LNC589896 LCZ589896:LDG589896 KTD589896:KTK589896 KJH589896:KJO589896 JZL589896:JZS589896 JPP589896:JPW589896 JFT589896:JGA589896 IVX589896:IWE589896 IMB589896:IMI589896 ICF589896:ICM589896 HSJ589896:HSQ589896 HIN589896:HIU589896 GYR589896:GYY589896 GOV589896:GPC589896 GEZ589896:GFG589896 FVD589896:FVK589896 FLH589896:FLO589896 FBL589896:FBS589896 ERP589896:ERW589896 EHT589896:EIA589896 DXX589896:DYE589896 DOB589896:DOI589896 DEF589896:DEM589896 CUJ589896:CUQ589896 CKN589896:CKU589896 CAR589896:CAY589896 BQV589896:BRC589896 BGZ589896:BHG589896 AXD589896:AXK589896 ANH589896:ANO589896 ADL589896:ADS589896 TP589896:TW589896 JT589896:KA589896 V589896:AC589896 WWF524360:WWM524360 WMJ524360:WMQ524360 WCN524360:WCU524360 VSR524360:VSY524360 VIV524360:VJC524360 UYZ524360:UZG524360 UPD524360:UPK524360 UFH524360:UFO524360 TVL524360:TVS524360 TLP524360:TLW524360 TBT524360:TCA524360 SRX524360:SSE524360 SIB524360:SII524360 RYF524360:RYM524360 ROJ524360:ROQ524360 REN524360:REU524360 QUR524360:QUY524360 QKV524360:QLC524360 QAZ524360:QBG524360 PRD524360:PRK524360 PHH524360:PHO524360 OXL524360:OXS524360 ONP524360:ONW524360 ODT524360:OEA524360 NTX524360:NUE524360 NKB524360:NKI524360 NAF524360:NAM524360 MQJ524360:MQQ524360 MGN524360:MGU524360 LWR524360:LWY524360 LMV524360:LNC524360 LCZ524360:LDG524360 KTD524360:KTK524360 KJH524360:KJO524360 JZL524360:JZS524360 JPP524360:JPW524360 JFT524360:JGA524360 IVX524360:IWE524360 IMB524360:IMI524360 ICF524360:ICM524360 HSJ524360:HSQ524360 HIN524360:HIU524360 GYR524360:GYY524360 GOV524360:GPC524360 GEZ524360:GFG524360 FVD524360:FVK524360 FLH524360:FLO524360 FBL524360:FBS524360 ERP524360:ERW524360 EHT524360:EIA524360 DXX524360:DYE524360 DOB524360:DOI524360 DEF524360:DEM524360 CUJ524360:CUQ524360 CKN524360:CKU524360 CAR524360:CAY524360 BQV524360:BRC524360 BGZ524360:BHG524360 AXD524360:AXK524360 ANH524360:ANO524360 ADL524360:ADS524360 TP524360:TW524360 JT524360:KA524360 V524360:AC524360 WWF458824:WWM458824 WMJ458824:WMQ458824 WCN458824:WCU458824 VSR458824:VSY458824 VIV458824:VJC458824 UYZ458824:UZG458824 UPD458824:UPK458824 UFH458824:UFO458824 TVL458824:TVS458824 TLP458824:TLW458824 TBT458824:TCA458824 SRX458824:SSE458824 SIB458824:SII458824 RYF458824:RYM458824 ROJ458824:ROQ458824 REN458824:REU458824 QUR458824:QUY458824 QKV458824:QLC458824 QAZ458824:QBG458824 PRD458824:PRK458824 PHH458824:PHO458824 OXL458824:OXS458824 ONP458824:ONW458824 ODT458824:OEA458824 NTX458824:NUE458824 NKB458824:NKI458824 NAF458824:NAM458824 MQJ458824:MQQ458824 MGN458824:MGU458824 LWR458824:LWY458824 LMV458824:LNC458824 LCZ458824:LDG458824 KTD458824:KTK458824 KJH458824:KJO458824 JZL458824:JZS458824 JPP458824:JPW458824 JFT458824:JGA458824 IVX458824:IWE458824 IMB458824:IMI458824 ICF458824:ICM458824 HSJ458824:HSQ458824 HIN458824:HIU458824 GYR458824:GYY458824 GOV458824:GPC458824 GEZ458824:GFG458824 FVD458824:FVK458824 FLH458824:FLO458824 FBL458824:FBS458824 ERP458824:ERW458824 EHT458824:EIA458824 DXX458824:DYE458824 DOB458824:DOI458824 DEF458824:DEM458824 CUJ458824:CUQ458824 CKN458824:CKU458824 CAR458824:CAY458824 BQV458824:BRC458824 BGZ458824:BHG458824 AXD458824:AXK458824 ANH458824:ANO458824 ADL458824:ADS458824 TP458824:TW458824 JT458824:KA458824 V458824:AC458824 WWF393288:WWM393288 WMJ393288:WMQ393288 WCN393288:WCU393288 VSR393288:VSY393288 VIV393288:VJC393288 UYZ393288:UZG393288 UPD393288:UPK393288 UFH393288:UFO393288 TVL393288:TVS393288 TLP393288:TLW393288 TBT393288:TCA393288 SRX393288:SSE393288 SIB393288:SII393288 RYF393288:RYM393288 ROJ393288:ROQ393288 REN393288:REU393288 QUR393288:QUY393288 QKV393288:QLC393288 QAZ393288:QBG393288 PRD393288:PRK393288 PHH393288:PHO393288 OXL393288:OXS393288 ONP393288:ONW393288 ODT393288:OEA393288 NTX393288:NUE393288 NKB393288:NKI393288 NAF393288:NAM393288 MQJ393288:MQQ393288 MGN393288:MGU393288 LWR393288:LWY393288 LMV393288:LNC393288 LCZ393288:LDG393288 KTD393288:KTK393288 KJH393288:KJO393288 JZL393288:JZS393288 JPP393288:JPW393288 JFT393288:JGA393288 IVX393288:IWE393288 IMB393288:IMI393288 ICF393288:ICM393288 HSJ393288:HSQ393288 HIN393288:HIU393288 GYR393288:GYY393288 GOV393288:GPC393288 GEZ393288:GFG393288 FVD393288:FVK393288 FLH393288:FLO393288 FBL393288:FBS393288 ERP393288:ERW393288 EHT393288:EIA393288 DXX393288:DYE393288 DOB393288:DOI393288 DEF393288:DEM393288 CUJ393288:CUQ393288 CKN393288:CKU393288 CAR393288:CAY393288 BQV393288:BRC393288 BGZ393288:BHG393288 AXD393288:AXK393288 ANH393288:ANO393288 ADL393288:ADS393288 TP393288:TW393288 JT393288:KA393288 V393288:AC393288 WWF327752:WWM327752 WMJ327752:WMQ327752 WCN327752:WCU327752 VSR327752:VSY327752 VIV327752:VJC327752 UYZ327752:UZG327752 UPD327752:UPK327752 UFH327752:UFO327752 TVL327752:TVS327752 TLP327752:TLW327752 TBT327752:TCA327752 SRX327752:SSE327752 SIB327752:SII327752 RYF327752:RYM327752 ROJ327752:ROQ327752 REN327752:REU327752 QUR327752:QUY327752 QKV327752:QLC327752 QAZ327752:QBG327752 PRD327752:PRK327752 PHH327752:PHO327752 OXL327752:OXS327752 ONP327752:ONW327752 ODT327752:OEA327752 NTX327752:NUE327752 NKB327752:NKI327752 NAF327752:NAM327752 MQJ327752:MQQ327752 MGN327752:MGU327752 LWR327752:LWY327752 LMV327752:LNC327752 LCZ327752:LDG327752 KTD327752:KTK327752 KJH327752:KJO327752 JZL327752:JZS327752 JPP327752:JPW327752 JFT327752:JGA327752 IVX327752:IWE327752 IMB327752:IMI327752 ICF327752:ICM327752 HSJ327752:HSQ327752 HIN327752:HIU327752 GYR327752:GYY327752 GOV327752:GPC327752 GEZ327752:GFG327752 FVD327752:FVK327752 FLH327752:FLO327752 FBL327752:FBS327752 ERP327752:ERW327752 EHT327752:EIA327752 DXX327752:DYE327752 DOB327752:DOI327752 DEF327752:DEM327752 CUJ327752:CUQ327752 CKN327752:CKU327752 CAR327752:CAY327752 BQV327752:BRC327752 BGZ327752:BHG327752 AXD327752:AXK327752 ANH327752:ANO327752 ADL327752:ADS327752 TP327752:TW327752 JT327752:KA327752 V327752:AC327752 WWF262216:WWM262216 WMJ262216:WMQ262216 WCN262216:WCU262216 VSR262216:VSY262216 VIV262216:VJC262216 UYZ262216:UZG262216 UPD262216:UPK262216 UFH262216:UFO262216 TVL262216:TVS262216 TLP262216:TLW262216 TBT262216:TCA262216 SRX262216:SSE262216 SIB262216:SII262216 RYF262216:RYM262216 ROJ262216:ROQ262216 REN262216:REU262216 QUR262216:QUY262216 QKV262216:QLC262216 QAZ262216:QBG262216 PRD262216:PRK262216 PHH262216:PHO262216 OXL262216:OXS262216 ONP262216:ONW262216 ODT262216:OEA262216 NTX262216:NUE262216 NKB262216:NKI262216 NAF262216:NAM262216 MQJ262216:MQQ262216 MGN262216:MGU262216 LWR262216:LWY262216 LMV262216:LNC262216 LCZ262216:LDG262216 KTD262216:KTK262216 KJH262216:KJO262216 JZL262216:JZS262216 JPP262216:JPW262216 JFT262216:JGA262216 IVX262216:IWE262216 IMB262216:IMI262216 ICF262216:ICM262216 HSJ262216:HSQ262216 HIN262216:HIU262216 GYR262216:GYY262216 GOV262216:GPC262216 GEZ262216:GFG262216 FVD262216:FVK262216 FLH262216:FLO262216 FBL262216:FBS262216 ERP262216:ERW262216 EHT262216:EIA262216 DXX262216:DYE262216 DOB262216:DOI262216 DEF262216:DEM262216 CUJ262216:CUQ262216 CKN262216:CKU262216 CAR262216:CAY262216 BQV262216:BRC262216 BGZ262216:BHG262216 AXD262216:AXK262216 ANH262216:ANO262216 ADL262216:ADS262216 TP262216:TW262216 JT262216:KA262216 V262216:AC262216 WWF196680:WWM196680 WMJ196680:WMQ196680 WCN196680:WCU196680 VSR196680:VSY196680 VIV196680:VJC196680 UYZ196680:UZG196680 UPD196680:UPK196680 UFH196680:UFO196680 TVL196680:TVS196680 TLP196680:TLW196680 TBT196680:TCA196680 SRX196680:SSE196680 SIB196680:SII196680 RYF196680:RYM196680 ROJ196680:ROQ196680 REN196680:REU196680 QUR196680:QUY196680 QKV196680:QLC196680 QAZ196680:QBG196680 PRD196680:PRK196680 PHH196680:PHO196680 OXL196680:OXS196680 ONP196680:ONW196680 ODT196680:OEA196680 NTX196680:NUE196680 NKB196680:NKI196680 NAF196680:NAM196680 MQJ196680:MQQ196680 MGN196680:MGU196680 LWR196680:LWY196680 LMV196680:LNC196680 LCZ196680:LDG196680 KTD196680:KTK196680 KJH196680:KJO196680 JZL196680:JZS196680 JPP196680:JPW196680 JFT196680:JGA196680 IVX196680:IWE196680 IMB196680:IMI196680 ICF196680:ICM196680 HSJ196680:HSQ196680 HIN196680:HIU196680 GYR196680:GYY196680 GOV196680:GPC196680 GEZ196680:GFG196680 FVD196680:FVK196680 FLH196680:FLO196680 FBL196680:FBS196680 ERP196680:ERW196680 EHT196680:EIA196680 DXX196680:DYE196680 DOB196680:DOI196680 DEF196680:DEM196680 CUJ196680:CUQ196680 CKN196680:CKU196680 CAR196680:CAY196680 BQV196680:BRC196680 BGZ196680:BHG196680 AXD196680:AXK196680 ANH196680:ANO196680 ADL196680:ADS196680 TP196680:TW196680 JT196680:KA196680 V196680:AC196680 WWF131144:WWM131144 WMJ131144:WMQ131144 WCN131144:WCU131144 VSR131144:VSY131144 VIV131144:VJC131144 UYZ131144:UZG131144 UPD131144:UPK131144 UFH131144:UFO131144 TVL131144:TVS131144 TLP131144:TLW131144 TBT131144:TCA131144 SRX131144:SSE131144 SIB131144:SII131144 RYF131144:RYM131144 ROJ131144:ROQ131144 REN131144:REU131144 QUR131144:QUY131144 QKV131144:QLC131144 QAZ131144:QBG131144 PRD131144:PRK131144 PHH131144:PHO131144 OXL131144:OXS131144 ONP131144:ONW131144 ODT131144:OEA131144 NTX131144:NUE131144 NKB131144:NKI131144 NAF131144:NAM131144 MQJ131144:MQQ131144 MGN131144:MGU131144 LWR131144:LWY131144 LMV131144:LNC131144 LCZ131144:LDG131144 KTD131144:KTK131144 KJH131144:KJO131144 JZL131144:JZS131144 JPP131144:JPW131144 JFT131144:JGA131144 IVX131144:IWE131144 IMB131144:IMI131144 ICF131144:ICM131144 HSJ131144:HSQ131144 HIN131144:HIU131144 GYR131144:GYY131144 GOV131144:GPC131144 GEZ131144:GFG131144 FVD131144:FVK131144 FLH131144:FLO131144 FBL131144:FBS131144 ERP131144:ERW131144 EHT131144:EIA131144 DXX131144:DYE131144 DOB131144:DOI131144 DEF131144:DEM131144 CUJ131144:CUQ131144 CKN131144:CKU131144 CAR131144:CAY131144 BQV131144:BRC131144 BGZ131144:BHG131144 AXD131144:AXK131144 ANH131144:ANO131144 ADL131144:ADS131144 TP131144:TW131144 JT131144:KA131144 V131144:AC131144 WWF65608:WWM65608 WMJ65608:WMQ65608 WCN65608:WCU65608 VSR65608:VSY65608 VIV65608:VJC65608 UYZ65608:UZG65608 UPD65608:UPK65608 UFH65608:UFO65608 TVL65608:TVS65608 TLP65608:TLW65608 TBT65608:TCA65608 SRX65608:SSE65608 SIB65608:SII65608 RYF65608:RYM65608 ROJ65608:ROQ65608 REN65608:REU65608 QUR65608:QUY65608 QKV65608:QLC65608 QAZ65608:QBG65608 PRD65608:PRK65608 PHH65608:PHO65608 OXL65608:OXS65608 ONP65608:ONW65608 ODT65608:OEA65608 NTX65608:NUE65608 NKB65608:NKI65608 NAF65608:NAM65608 MQJ65608:MQQ65608 MGN65608:MGU65608 LWR65608:LWY65608 LMV65608:LNC65608 LCZ65608:LDG65608 KTD65608:KTK65608 KJH65608:KJO65608 JZL65608:JZS65608 JPP65608:JPW65608 JFT65608:JGA65608 IVX65608:IWE65608 IMB65608:IMI65608 ICF65608:ICM65608 HSJ65608:HSQ65608 HIN65608:HIU65608 GYR65608:GYY65608 GOV65608:GPC65608 GEZ65608:GFG65608 FVD65608:FVK65608 FLH65608:FLO65608 FBL65608:FBS65608 ERP65608:ERW65608 EHT65608:EIA65608 DXX65608:DYE65608 DOB65608:DOI65608 DEF65608:DEM65608 CUJ65608:CUQ65608 CKN65608:CKU65608 CAR65608:CAY65608 BQV65608:BRC65608 BGZ65608:BHG65608 AXD65608:AXK65608 ANH65608:ANO65608 ADL65608:ADS65608 TP65608:TW65608 JT65608:KA65608 V65608:AC65608 WWF23:WWM23 WMJ23:WMQ23 WCN23:WCU23 VSR23:VSY23 VIV23:VJC23 UYZ23:UZG23 UPD23:UPK23 UFH23:UFO23 TVL23:TVS23 TLP23:TLW23 TBT23:TCA23 SRX23:SSE23 SIB23:SII23 RYF23:RYM23 ROJ23:ROQ23 REN23:REU23 QUR23:QUY23 QKV23:QLC23 QAZ23:QBG23 PRD23:PRK23 PHH23:PHO23 OXL23:OXS23 ONP23:ONW23 ODT23:OEA23 NTX23:NUE23 NKB23:NKI23 NAF23:NAM23 MQJ23:MQQ23 MGN23:MGU23 LWR23:LWY23 LMV23:LNC23 LCZ23:LDG23 KTD23:KTK23 KJH23:KJO23 JZL23:JZS23 JPP23:JPW23 JFT23:JGA23 IVX23:IWE23 IMB23:IMI23 ICF23:ICM23 HSJ23:HSQ23 HIN23:HIU23 GYR23:GYY23 GOV23:GPC23 GEZ23:GFG23 FVD23:FVK23 FLH23:FLO23 FBL23:FBS23 ERP23:ERW23 EHT23:EIA23 DXX23:DYE23 DOB23:DOI23 DEF23:DEM23 CUJ23:CUQ23 CKN23:CKU23 CAR23:CAY23 BQV23:BRC23 BGZ23:BHG23 AXD23:AXK23 ANH23:ANO23 ADL23:ADS23 TP23:TW23 WWF12:WWM12 WMJ12:WMQ12 WCN12:WCU12 VSR12:VSY12 VIV12:VJC12 UYZ12:UZG12 UPD12:UPK12 UFH12:UFO12 TVL12:TVS12 TLP12:TLW12 TBT12:TCA12 SRX12:SSE12 SIB12:SII12 RYF12:RYM12 ROJ12:ROQ12 REN12:REU12 QUR12:QUY12 QKV12:QLC12 QAZ12:QBG12 PRD12:PRK12 PHH12:PHO12 OXL12:OXS12 ONP12:ONW12 ODT12:OEA12 NTX12:NUE12 NKB12:NKI12 NAF12:NAM12 MQJ12:MQQ12 MGN12:MGU12 LWR12:LWY12 LMV12:LNC12 LCZ12:LDG12 KTD12:KTK12 KJH12:KJO12 JZL12:JZS12 JPP12:JPW12 JFT12:JGA12 IVX12:IWE12 IMB12:IMI12 ICF12:ICM12 HSJ12:HSQ12 HIN12:HIU12 GYR12:GYY12 GOV12:GPC12 GEZ12:GFG12 FVD12:FVK12 FLH12:FLO12 FBL12:FBS12 ERP12:ERW12 EHT12:EIA12 DXX12:DYE12 DOB12:DOI12 DEF12:DEM12 CUJ12:CUQ12 CKN12:CKU12 CAR12:CAY12 BQV12:BRC12 BGZ12:BHG12 AXD12:AXK12 ANH12:ANO12 ADL12:ADS12 TP12:TW12">
      <formula1>$U$119:$U$972</formula1>
    </dataValidation>
    <dataValidation type="whole" allowBlank="1" showInputMessage="1" showErrorMessage="1" error="SOMENTE NUMEROS INTEIROS DE 0 A 59" sqref="J65618:K65618 JH65618:JI65618 TD65618:TE65618 ACZ65618:ADA65618 AMV65618:AMW65618 AWR65618:AWS65618 BGN65618:BGO65618 BQJ65618:BQK65618 CAF65618:CAG65618 CKB65618:CKC65618 CTX65618:CTY65618 DDT65618:DDU65618 DNP65618:DNQ65618 DXL65618:DXM65618 EHH65618:EHI65618 ERD65618:ERE65618 FAZ65618:FBA65618 FKV65618:FKW65618 FUR65618:FUS65618 GEN65618:GEO65618 GOJ65618:GOK65618 GYF65618:GYG65618 HIB65618:HIC65618 HRX65618:HRY65618 IBT65618:IBU65618 ILP65618:ILQ65618 IVL65618:IVM65618 JFH65618:JFI65618 JPD65618:JPE65618 JYZ65618:JZA65618 KIV65618:KIW65618 KSR65618:KSS65618 LCN65618:LCO65618 LMJ65618:LMK65618 LWF65618:LWG65618 MGB65618:MGC65618 MPX65618:MPY65618 MZT65618:MZU65618 NJP65618:NJQ65618 NTL65618:NTM65618 ODH65618:ODI65618 OND65618:ONE65618 OWZ65618:OXA65618 PGV65618:PGW65618 PQR65618:PQS65618 QAN65618:QAO65618 QKJ65618:QKK65618 QUF65618:QUG65618 REB65618:REC65618 RNX65618:RNY65618 RXT65618:RXU65618 SHP65618:SHQ65618 SRL65618:SRM65618 TBH65618:TBI65618 TLD65618:TLE65618 TUZ65618:TVA65618 UEV65618:UEW65618 UOR65618:UOS65618 UYN65618:UYO65618 VIJ65618:VIK65618 VSF65618:VSG65618 WCB65618:WCC65618 WLX65618:WLY65618 WVT65618:WVU65618 J131154:K131154 JH131154:JI131154 TD131154:TE131154 ACZ131154:ADA131154 AMV131154:AMW131154 AWR131154:AWS131154 BGN131154:BGO131154 BQJ131154:BQK131154 CAF131154:CAG131154 CKB131154:CKC131154 CTX131154:CTY131154 DDT131154:DDU131154 DNP131154:DNQ131154 DXL131154:DXM131154 EHH131154:EHI131154 ERD131154:ERE131154 FAZ131154:FBA131154 FKV131154:FKW131154 FUR131154:FUS131154 GEN131154:GEO131154 GOJ131154:GOK131154 GYF131154:GYG131154 HIB131154:HIC131154 HRX131154:HRY131154 IBT131154:IBU131154 ILP131154:ILQ131154 IVL131154:IVM131154 JFH131154:JFI131154 JPD131154:JPE131154 JYZ131154:JZA131154 KIV131154:KIW131154 KSR131154:KSS131154 LCN131154:LCO131154 LMJ131154:LMK131154 LWF131154:LWG131154 MGB131154:MGC131154 MPX131154:MPY131154 MZT131154:MZU131154 NJP131154:NJQ131154 NTL131154:NTM131154 ODH131154:ODI131154 OND131154:ONE131154 OWZ131154:OXA131154 PGV131154:PGW131154 PQR131154:PQS131154 QAN131154:QAO131154 QKJ131154:QKK131154 QUF131154:QUG131154 REB131154:REC131154 RNX131154:RNY131154 RXT131154:RXU131154 SHP131154:SHQ131154 SRL131154:SRM131154 TBH131154:TBI131154 TLD131154:TLE131154 TUZ131154:TVA131154 UEV131154:UEW131154 UOR131154:UOS131154 UYN131154:UYO131154 VIJ131154:VIK131154 VSF131154:VSG131154 WCB131154:WCC131154 WLX131154:WLY131154 WVT131154:WVU131154 J196690:K196690 JH196690:JI196690 TD196690:TE196690 ACZ196690:ADA196690 AMV196690:AMW196690 AWR196690:AWS196690 BGN196690:BGO196690 BQJ196690:BQK196690 CAF196690:CAG196690 CKB196690:CKC196690 CTX196690:CTY196690 DDT196690:DDU196690 DNP196690:DNQ196690 DXL196690:DXM196690 EHH196690:EHI196690 ERD196690:ERE196690 FAZ196690:FBA196690 FKV196690:FKW196690 FUR196690:FUS196690 GEN196690:GEO196690 GOJ196690:GOK196690 GYF196690:GYG196690 HIB196690:HIC196690 HRX196690:HRY196690 IBT196690:IBU196690 ILP196690:ILQ196690 IVL196690:IVM196690 JFH196690:JFI196690 JPD196690:JPE196690 JYZ196690:JZA196690 KIV196690:KIW196690 KSR196690:KSS196690 LCN196690:LCO196690 LMJ196690:LMK196690 LWF196690:LWG196690 MGB196690:MGC196690 MPX196690:MPY196690 MZT196690:MZU196690 NJP196690:NJQ196690 NTL196690:NTM196690 ODH196690:ODI196690 OND196690:ONE196690 OWZ196690:OXA196690 PGV196690:PGW196690 PQR196690:PQS196690 QAN196690:QAO196690 QKJ196690:QKK196690 QUF196690:QUG196690 REB196690:REC196690 RNX196690:RNY196690 RXT196690:RXU196690 SHP196690:SHQ196690 SRL196690:SRM196690 TBH196690:TBI196690 TLD196690:TLE196690 TUZ196690:TVA196690 UEV196690:UEW196690 UOR196690:UOS196690 UYN196690:UYO196690 VIJ196690:VIK196690 VSF196690:VSG196690 WCB196690:WCC196690 WLX196690:WLY196690 WVT196690:WVU196690 J262226:K262226 JH262226:JI262226 TD262226:TE262226 ACZ262226:ADA262226 AMV262226:AMW262226 AWR262226:AWS262226 BGN262226:BGO262226 BQJ262226:BQK262226 CAF262226:CAG262226 CKB262226:CKC262226 CTX262226:CTY262226 DDT262226:DDU262226 DNP262226:DNQ262226 DXL262226:DXM262226 EHH262226:EHI262226 ERD262226:ERE262226 FAZ262226:FBA262226 FKV262226:FKW262226 FUR262226:FUS262226 GEN262226:GEO262226 GOJ262226:GOK262226 GYF262226:GYG262226 HIB262226:HIC262226 HRX262226:HRY262226 IBT262226:IBU262226 ILP262226:ILQ262226 IVL262226:IVM262226 JFH262226:JFI262226 JPD262226:JPE262226 JYZ262226:JZA262226 KIV262226:KIW262226 KSR262226:KSS262226 LCN262226:LCO262226 LMJ262226:LMK262226 LWF262226:LWG262226 MGB262226:MGC262226 MPX262226:MPY262226 MZT262226:MZU262226 NJP262226:NJQ262226 NTL262226:NTM262226 ODH262226:ODI262226 OND262226:ONE262226 OWZ262226:OXA262226 PGV262226:PGW262226 PQR262226:PQS262226 QAN262226:QAO262226 QKJ262226:QKK262226 QUF262226:QUG262226 REB262226:REC262226 RNX262226:RNY262226 RXT262226:RXU262226 SHP262226:SHQ262226 SRL262226:SRM262226 TBH262226:TBI262226 TLD262226:TLE262226 TUZ262226:TVA262226 UEV262226:UEW262226 UOR262226:UOS262226 UYN262226:UYO262226 VIJ262226:VIK262226 VSF262226:VSG262226 WCB262226:WCC262226 WLX262226:WLY262226 WVT262226:WVU262226 J327762:K327762 JH327762:JI327762 TD327762:TE327762 ACZ327762:ADA327762 AMV327762:AMW327762 AWR327762:AWS327762 BGN327762:BGO327762 BQJ327762:BQK327762 CAF327762:CAG327762 CKB327762:CKC327762 CTX327762:CTY327762 DDT327762:DDU327762 DNP327762:DNQ327762 DXL327762:DXM327762 EHH327762:EHI327762 ERD327762:ERE327762 FAZ327762:FBA327762 FKV327762:FKW327762 FUR327762:FUS327762 GEN327762:GEO327762 GOJ327762:GOK327762 GYF327762:GYG327762 HIB327762:HIC327762 HRX327762:HRY327762 IBT327762:IBU327762 ILP327762:ILQ327762 IVL327762:IVM327762 JFH327762:JFI327762 JPD327762:JPE327762 JYZ327762:JZA327762 KIV327762:KIW327762 KSR327762:KSS327762 LCN327762:LCO327762 LMJ327762:LMK327762 LWF327762:LWG327762 MGB327762:MGC327762 MPX327762:MPY327762 MZT327762:MZU327762 NJP327762:NJQ327762 NTL327762:NTM327762 ODH327762:ODI327762 OND327762:ONE327762 OWZ327762:OXA327762 PGV327762:PGW327762 PQR327762:PQS327762 QAN327762:QAO327762 QKJ327762:QKK327762 QUF327762:QUG327762 REB327762:REC327762 RNX327762:RNY327762 RXT327762:RXU327762 SHP327762:SHQ327762 SRL327762:SRM327762 TBH327762:TBI327762 TLD327762:TLE327762 TUZ327762:TVA327762 UEV327762:UEW327762 UOR327762:UOS327762 UYN327762:UYO327762 VIJ327762:VIK327762 VSF327762:VSG327762 WCB327762:WCC327762 WLX327762:WLY327762 WVT327762:WVU327762 J393298:K393298 JH393298:JI393298 TD393298:TE393298 ACZ393298:ADA393298 AMV393298:AMW393298 AWR393298:AWS393298 BGN393298:BGO393298 BQJ393298:BQK393298 CAF393298:CAG393298 CKB393298:CKC393298 CTX393298:CTY393298 DDT393298:DDU393298 DNP393298:DNQ393298 DXL393298:DXM393298 EHH393298:EHI393298 ERD393298:ERE393298 FAZ393298:FBA393298 FKV393298:FKW393298 FUR393298:FUS393298 GEN393298:GEO393298 GOJ393298:GOK393298 GYF393298:GYG393298 HIB393298:HIC393298 HRX393298:HRY393298 IBT393298:IBU393298 ILP393298:ILQ393298 IVL393298:IVM393298 JFH393298:JFI393298 JPD393298:JPE393298 JYZ393298:JZA393298 KIV393298:KIW393298 KSR393298:KSS393298 LCN393298:LCO393298 LMJ393298:LMK393298 LWF393298:LWG393298 MGB393298:MGC393298 MPX393298:MPY393298 MZT393298:MZU393298 NJP393298:NJQ393298 NTL393298:NTM393298 ODH393298:ODI393298 OND393298:ONE393298 OWZ393298:OXA393298 PGV393298:PGW393298 PQR393298:PQS393298 QAN393298:QAO393298 QKJ393298:QKK393298 QUF393298:QUG393298 REB393298:REC393298 RNX393298:RNY393298 RXT393298:RXU393298 SHP393298:SHQ393298 SRL393298:SRM393298 TBH393298:TBI393298 TLD393298:TLE393298 TUZ393298:TVA393298 UEV393298:UEW393298 UOR393298:UOS393298 UYN393298:UYO393298 VIJ393298:VIK393298 VSF393298:VSG393298 WCB393298:WCC393298 WLX393298:WLY393298 WVT393298:WVU393298 J458834:K458834 JH458834:JI458834 TD458834:TE458834 ACZ458834:ADA458834 AMV458834:AMW458834 AWR458834:AWS458834 BGN458834:BGO458834 BQJ458834:BQK458834 CAF458834:CAG458834 CKB458834:CKC458834 CTX458834:CTY458834 DDT458834:DDU458834 DNP458834:DNQ458834 DXL458834:DXM458834 EHH458834:EHI458834 ERD458834:ERE458834 FAZ458834:FBA458834 FKV458834:FKW458834 FUR458834:FUS458834 GEN458834:GEO458834 GOJ458834:GOK458834 GYF458834:GYG458834 HIB458834:HIC458834 HRX458834:HRY458834 IBT458834:IBU458834 ILP458834:ILQ458834 IVL458834:IVM458834 JFH458834:JFI458834 JPD458834:JPE458834 JYZ458834:JZA458834 KIV458834:KIW458834 KSR458834:KSS458834 LCN458834:LCO458834 LMJ458834:LMK458834 LWF458834:LWG458834 MGB458834:MGC458834 MPX458834:MPY458834 MZT458834:MZU458834 NJP458834:NJQ458834 NTL458834:NTM458834 ODH458834:ODI458834 OND458834:ONE458834 OWZ458834:OXA458834 PGV458834:PGW458834 PQR458834:PQS458834 QAN458834:QAO458834 QKJ458834:QKK458834 QUF458834:QUG458834 REB458834:REC458834 RNX458834:RNY458834 RXT458834:RXU458834 SHP458834:SHQ458834 SRL458834:SRM458834 TBH458834:TBI458834 TLD458834:TLE458834 TUZ458834:TVA458834 UEV458834:UEW458834 UOR458834:UOS458834 UYN458834:UYO458834 VIJ458834:VIK458834 VSF458834:VSG458834 WCB458834:WCC458834 WLX458834:WLY458834 WVT458834:WVU458834 J524370:K524370 JH524370:JI524370 TD524370:TE524370 ACZ524370:ADA524370 AMV524370:AMW524370 AWR524370:AWS524370 BGN524370:BGO524370 BQJ524370:BQK524370 CAF524370:CAG524370 CKB524370:CKC524370 CTX524370:CTY524370 DDT524370:DDU524370 DNP524370:DNQ524370 DXL524370:DXM524370 EHH524370:EHI524370 ERD524370:ERE524370 FAZ524370:FBA524370 FKV524370:FKW524370 FUR524370:FUS524370 GEN524370:GEO524370 GOJ524370:GOK524370 GYF524370:GYG524370 HIB524370:HIC524370 HRX524370:HRY524370 IBT524370:IBU524370 ILP524370:ILQ524370 IVL524370:IVM524370 JFH524370:JFI524370 JPD524370:JPE524370 JYZ524370:JZA524370 KIV524370:KIW524370 KSR524370:KSS524370 LCN524370:LCO524370 LMJ524370:LMK524370 LWF524370:LWG524370 MGB524370:MGC524370 MPX524370:MPY524370 MZT524370:MZU524370 NJP524370:NJQ524370 NTL524370:NTM524370 ODH524370:ODI524370 OND524370:ONE524370 OWZ524370:OXA524370 PGV524370:PGW524370 PQR524370:PQS524370 QAN524370:QAO524370 QKJ524370:QKK524370 QUF524370:QUG524370 REB524370:REC524370 RNX524370:RNY524370 RXT524370:RXU524370 SHP524370:SHQ524370 SRL524370:SRM524370 TBH524370:TBI524370 TLD524370:TLE524370 TUZ524370:TVA524370 UEV524370:UEW524370 UOR524370:UOS524370 UYN524370:UYO524370 VIJ524370:VIK524370 VSF524370:VSG524370 WCB524370:WCC524370 WLX524370:WLY524370 WVT524370:WVU524370 J589906:K589906 JH589906:JI589906 TD589906:TE589906 ACZ589906:ADA589906 AMV589906:AMW589906 AWR589906:AWS589906 BGN589906:BGO589906 BQJ589906:BQK589906 CAF589906:CAG589906 CKB589906:CKC589906 CTX589906:CTY589906 DDT589906:DDU589906 DNP589906:DNQ589906 DXL589906:DXM589906 EHH589906:EHI589906 ERD589906:ERE589906 FAZ589906:FBA589906 FKV589906:FKW589906 FUR589906:FUS589906 GEN589906:GEO589906 GOJ589906:GOK589906 GYF589906:GYG589906 HIB589906:HIC589906 HRX589906:HRY589906 IBT589906:IBU589906 ILP589906:ILQ589906 IVL589906:IVM589906 JFH589906:JFI589906 JPD589906:JPE589906 JYZ589906:JZA589906 KIV589906:KIW589906 KSR589906:KSS589906 LCN589906:LCO589906 LMJ589906:LMK589906 LWF589906:LWG589906 MGB589906:MGC589906 MPX589906:MPY589906 MZT589906:MZU589906 NJP589906:NJQ589906 NTL589906:NTM589906 ODH589906:ODI589906 OND589906:ONE589906 OWZ589906:OXA589906 PGV589906:PGW589906 PQR589906:PQS589906 QAN589906:QAO589906 QKJ589906:QKK589906 QUF589906:QUG589906 REB589906:REC589906 RNX589906:RNY589906 RXT589906:RXU589906 SHP589906:SHQ589906 SRL589906:SRM589906 TBH589906:TBI589906 TLD589906:TLE589906 TUZ589906:TVA589906 UEV589906:UEW589906 UOR589906:UOS589906 UYN589906:UYO589906 VIJ589906:VIK589906 VSF589906:VSG589906 WCB589906:WCC589906 WLX589906:WLY589906 WVT589906:WVU589906 J655442:K655442 JH655442:JI655442 TD655442:TE655442 ACZ655442:ADA655442 AMV655442:AMW655442 AWR655442:AWS655442 BGN655442:BGO655442 BQJ655442:BQK655442 CAF655442:CAG655442 CKB655442:CKC655442 CTX655442:CTY655442 DDT655442:DDU655442 DNP655442:DNQ655442 DXL655442:DXM655442 EHH655442:EHI655442 ERD655442:ERE655442 FAZ655442:FBA655442 FKV655442:FKW655442 FUR655442:FUS655442 GEN655442:GEO655442 GOJ655442:GOK655442 GYF655442:GYG655442 HIB655442:HIC655442 HRX655442:HRY655442 IBT655442:IBU655442 ILP655442:ILQ655442 IVL655442:IVM655442 JFH655442:JFI655442 JPD655442:JPE655442 JYZ655442:JZA655442 KIV655442:KIW655442 KSR655442:KSS655442 LCN655442:LCO655442 LMJ655442:LMK655442 LWF655442:LWG655442 MGB655442:MGC655442 MPX655442:MPY655442 MZT655442:MZU655442 NJP655442:NJQ655442 NTL655442:NTM655442 ODH655442:ODI655442 OND655442:ONE655442 OWZ655442:OXA655442 PGV655442:PGW655442 PQR655442:PQS655442 QAN655442:QAO655442 QKJ655442:QKK655442 QUF655442:QUG655442 REB655442:REC655442 RNX655442:RNY655442 RXT655442:RXU655442 SHP655442:SHQ655442 SRL655442:SRM655442 TBH655442:TBI655442 TLD655442:TLE655442 TUZ655442:TVA655442 UEV655442:UEW655442 UOR655442:UOS655442 UYN655442:UYO655442 VIJ655442:VIK655442 VSF655442:VSG655442 WCB655442:WCC655442 WLX655442:WLY655442 WVT655442:WVU655442 J720978:K720978 JH720978:JI720978 TD720978:TE720978 ACZ720978:ADA720978 AMV720978:AMW720978 AWR720978:AWS720978 BGN720978:BGO720978 BQJ720978:BQK720978 CAF720978:CAG720978 CKB720978:CKC720978 CTX720978:CTY720978 DDT720978:DDU720978 DNP720978:DNQ720978 DXL720978:DXM720978 EHH720978:EHI720978 ERD720978:ERE720978 FAZ720978:FBA720978 FKV720978:FKW720978 FUR720978:FUS720978 GEN720978:GEO720978 GOJ720978:GOK720978 GYF720978:GYG720978 HIB720978:HIC720978 HRX720978:HRY720978 IBT720978:IBU720978 ILP720978:ILQ720978 IVL720978:IVM720978 JFH720978:JFI720978 JPD720978:JPE720978 JYZ720978:JZA720978 KIV720978:KIW720978 KSR720978:KSS720978 LCN720978:LCO720978 LMJ720978:LMK720978 LWF720978:LWG720978 MGB720978:MGC720978 MPX720978:MPY720978 MZT720978:MZU720978 NJP720978:NJQ720978 NTL720978:NTM720978 ODH720978:ODI720978 OND720978:ONE720978 OWZ720978:OXA720978 PGV720978:PGW720978 PQR720978:PQS720978 QAN720978:QAO720978 QKJ720978:QKK720978 QUF720978:QUG720978 REB720978:REC720978 RNX720978:RNY720978 RXT720978:RXU720978 SHP720978:SHQ720978 SRL720978:SRM720978 TBH720978:TBI720978 TLD720978:TLE720978 TUZ720978:TVA720978 UEV720978:UEW720978 UOR720978:UOS720978 UYN720978:UYO720978 VIJ720978:VIK720978 VSF720978:VSG720978 WCB720978:WCC720978 WLX720978:WLY720978 WVT720978:WVU720978 J786514:K786514 JH786514:JI786514 TD786514:TE786514 ACZ786514:ADA786514 AMV786514:AMW786514 AWR786514:AWS786514 BGN786514:BGO786514 BQJ786514:BQK786514 CAF786514:CAG786514 CKB786514:CKC786514 CTX786514:CTY786514 DDT786514:DDU786514 DNP786514:DNQ786514 DXL786514:DXM786514 EHH786514:EHI786514 ERD786514:ERE786514 FAZ786514:FBA786514 FKV786514:FKW786514 FUR786514:FUS786514 GEN786514:GEO786514 GOJ786514:GOK786514 GYF786514:GYG786514 HIB786514:HIC786514 HRX786514:HRY786514 IBT786514:IBU786514 ILP786514:ILQ786514 IVL786514:IVM786514 JFH786514:JFI786514 JPD786514:JPE786514 JYZ786514:JZA786514 KIV786514:KIW786514 KSR786514:KSS786514 LCN786514:LCO786514 LMJ786514:LMK786514 LWF786514:LWG786514 MGB786514:MGC786514 MPX786514:MPY786514 MZT786514:MZU786514 NJP786514:NJQ786514 NTL786514:NTM786514 ODH786514:ODI786514 OND786514:ONE786514 OWZ786514:OXA786514 PGV786514:PGW786514 PQR786514:PQS786514 QAN786514:QAO786514 QKJ786514:QKK786514 QUF786514:QUG786514 REB786514:REC786514 RNX786514:RNY786514 RXT786514:RXU786514 SHP786514:SHQ786514 SRL786514:SRM786514 TBH786514:TBI786514 TLD786514:TLE786514 TUZ786514:TVA786514 UEV786514:UEW786514 UOR786514:UOS786514 UYN786514:UYO786514 VIJ786514:VIK786514 VSF786514:VSG786514 WCB786514:WCC786514 WLX786514:WLY786514 WVT786514:WVU786514 J852050:K852050 JH852050:JI852050 TD852050:TE852050 ACZ852050:ADA852050 AMV852050:AMW852050 AWR852050:AWS852050 BGN852050:BGO852050 BQJ852050:BQK852050 CAF852050:CAG852050 CKB852050:CKC852050 CTX852050:CTY852050 DDT852050:DDU852050 DNP852050:DNQ852050 DXL852050:DXM852050 EHH852050:EHI852050 ERD852050:ERE852050 FAZ852050:FBA852050 FKV852050:FKW852050 FUR852050:FUS852050 GEN852050:GEO852050 GOJ852050:GOK852050 GYF852050:GYG852050 HIB852050:HIC852050 HRX852050:HRY852050 IBT852050:IBU852050 ILP852050:ILQ852050 IVL852050:IVM852050 JFH852050:JFI852050 JPD852050:JPE852050 JYZ852050:JZA852050 KIV852050:KIW852050 KSR852050:KSS852050 LCN852050:LCO852050 LMJ852050:LMK852050 LWF852050:LWG852050 MGB852050:MGC852050 MPX852050:MPY852050 MZT852050:MZU852050 NJP852050:NJQ852050 NTL852050:NTM852050 ODH852050:ODI852050 OND852050:ONE852050 OWZ852050:OXA852050 PGV852050:PGW852050 PQR852050:PQS852050 QAN852050:QAO852050 QKJ852050:QKK852050 QUF852050:QUG852050 REB852050:REC852050 RNX852050:RNY852050 RXT852050:RXU852050 SHP852050:SHQ852050 SRL852050:SRM852050 TBH852050:TBI852050 TLD852050:TLE852050 TUZ852050:TVA852050 UEV852050:UEW852050 UOR852050:UOS852050 UYN852050:UYO852050 VIJ852050:VIK852050 VSF852050:VSG852050 WCB852050:WCC852050 WLX852050:WLY852050 WVT852050:WVU852050 J917586:K917586 JH917586:JI917586 TD917586:TE917586 ACZ917586:ADA917586 AMV917586:AMW917586 AWR917586:AWS917586 BGN917586:BGO917586 BQJ917586:BQK917586 CAF917586:CAG917586 CKB917586:CKC917586 CTX917586:CTY917586 DDT917586:DDU917586 DNP917586:DNQ917586 DXL917586:DXM917586 EHH917586:EHI917586 ERD917586:ERE917586 FAZ917586:FBA917586 FKV917586:FKW917586 FUR917586:FUS917586 GEN917586:GEO917586 GOJ917586:GOK917586 GYF917586:GYG917586 HIB917586:HIC917586 HRX917586:HRY917586 IBT917586:IBU917586 ILP917586:ILQ917586 IVL917586:IVM917586 JFH917586:JFI917586 JPD917586:JPE917586 JYZ917586:JZA917586 KIV917586:KIW917586 KSR917586:KSS917586 LCN917586:LCO917586 LMJ917586:LMK917586 LWF917586:LWG917586 MGB917586:MGC917586 MPX917586:MPY917586 MZT917586:MZU917586 NJP917586:NJQ917586 NTL917586:NTM917586 ODH917586:ODI917586 OND917586:ONE917586 OWZ917586:OXA917586 PGV917586:PGW917586 PQR917586:PQS917586 QAN917586:QAO917586 QKJ917586:QKK917586 QUF917586:QUG917586 REB917586:REC917586 RNX917586:RNY917586 RXT917586:RXU917586 SHP917586:SHQ917586 SRL917586:SRM917586 TBH917586:TBI917586 TLD917586:TLE917586 TUZ917586:TVA917586 UEV917586:UEW917586 UOR917586:UOS917586 UYN917586:UYO917586 VIJ917586:VIK917586 VSF917586:VSG917586 WCB917586:WCC917586 WLX917586:WLY917586 WVT917586:WVU917586 J983122:K983122 JH983122:JI983122 TD983122:TE983122 ACZ983122:ADA983122 AMV983122:AMW983122 AWR983122:AWS983122 BGN983122:BGO983122 BQJ983122:BQK983122 CAF983122:CAG983122 CKB983122:CKC983122 CTX983122:CTY983122 DDT983122:DDU983122 DNP983122:DNQ983122 DXL983122:DXM983122 EHH983122:EHI983122 ERD983122:ERE983122 FAZ983122:FBA983122 FKV983122:FKW983122 FUR983122:FUS983122 GEN983122:GEO983122 GOJ983122:GOK983122 GYF983122:GYG983122 HIB983122:HIC983122 HRX983122:HRY983122 IBT983122:IBU983122 ILP983122:ILQ983122 IVL983122:IVM983122 JFH983122:JFI983122 JPD983122:JPE983122 JYZ983122:JZA983122 KIV983122:KIW983122 KSR983122:KSS983122 LCN983122:LCO983122 LMJ983122:LMK983122 LWF983122:LWG983122 MGB983122:MGC983122 MPX983122:MPY983122 MZT983122:MZU983122 NJP983122:NJQ983122 NTL983122:NTM983122 ODH983122:ODI983122 OND983122:ONE983122 OWZ983122:OXA983122 PGV983122:PGW983122 PQR983122:PQS983122 QAN983122:QAO983122 QKJ983122:QKK983122 QUF983122:QUG983122 REB983122:REC983122 RNX983122:RNY983122 RXT983122:RXU983122 SHP983122:SHQ983122 SRL983122:SRM983122 TBH983122:TBI983122 TLD983122:TLE983122 TUZ983122:TVA983122 UEV983122:UEW983122 UOR983122:UOS983122 UYN983122:UYO983122 VIJ983122:VIK983122 VSF983122:VSG983122 WCB983122:WCC983122 WLX983122:WLY983122 WVT983122:WVU983122 W65618:X65618 JU65618:JV65618 TQ65618:TR65618 ADM65618:ADN65618 ANI65618:ANJ65618 AXE65618:AXF65618 BHA65618:BHB65618 BQW65618:BQX65618 CAS65618:CAT65618 CKO65618:CKP65618 CUK65618:CUL65618 DEG65618:DEH65618 DOC65618:DOD65618 DXY65618:DXZ65618 EHU65618:EHV65618 ERQ65618:ERR65618 FBM65618:FBN65618 FLI65618:FLJ65618 FVE65618:FVF65618 GFA65618:GFB65618 GOW65618:GOX65618 GYS65618:GYT65618 HIO65618:HIP65618 HSK65618:HSL65618 ICG65618:ICH65618 IMC65618:IMD65618 IVY65618:IVZ65618 JFU65618:JFV65618 JPQ65618:JPR65618 JZM65618:JZN65618 KJI65618:KJJ65618 KTE65618:KTF65618 LDA65618:LDB65618 LMW65618:LMX65618 LWS65618:LWT65618 MGO65618:MGP65618 MQK65618:MQL65618 NAG65618:NAH65618 NKC65618:NKD65618 NTY65618:NTZ65618 ODU65618:ODV65618 ONQ65618:ONR65618 OXM65618:OXN65618 PHI65618:PHJ65618 PRE65618:PRF65618 QBA65618:QBB65618 QKW65618:QKX65618 QUS65618:QUT65618 REO65618:REP65618 ROK65618:ROL65618 RYG65618:RYH65618 SIC65618:SID65618 SRY65618:SRZ65618 TBU65618:TBV65618 TLQ65618:TLR65618 TVM65618:TVN65618 UFI65618:UFJ65618 UPE65618:UPF65618 UZA65618:UZB65618 VIW65618:VIX65618 VSS65618:VST65618 WCO65618:WCP65618 WMK65618:WML65618 WWG65618:WWH65618 W131154:X131154 JU131154:JV131154 TQ131154:TR131154 ADM131154:ADN131154 ANI131154:ANJ131154 AXE131154:AXF131154 BHA131154:BHB131154 BQW131154:BQX131154 CAS131154:CAT131154 CKO131154:CKP131154 CUK131154:CUL131154 DEG131154:DEH131154 DOC131154:DOD131154 DXY131154:DXZ131154 EHU131154:EHV131154 ERQ131154:ERR131154 FBM131154:FBN131154 FLI131154:FLJ131154 FVE131154:FVF131154 GFA131154:GFB131154 GOW131154:GOX131154 GYS131154:GYT131154 HIO131154:HIP131154 HSK131154:HSL131154 ICG131154:ICH131154 IMC131154:IMD131154 IVY131154:IVZ131154 JFU131154:JFV131154 JPQ131154:JPR131154 JZM131154:JZN131154 KJI131154:KJJ131154 KTE131154:KTF131154 LDA131154:LDB131154 LMW131154:LMX131154 LWS131154:LWT131154 MGO131154:MGP131154 MQK131154:MQL131154 NAG131154:NAH131154 NKC131154:NKD131154 NTY131154:NTZ131154 ODU131154:ODV131154 ONQ131154:ONR131154 OXM131154:OXN131154 PHI131154:PHJ131154 PRE131154:PRF131154 QBA131154:QBB131154 QKW131154:QKX131154 QUS131154:QUT131154 REO131154:REP131154 ROK131154:ROL131154 RYG131154:RYH131154 SIC131154:SID131154 SRY131154:SRZ131154 TBU131154:TBV131154 TLQ131154:TLR131154 TVM131154:TVN131154 UFI131154:UFJ131154 UPE131154:UPF131154 UZA131154:UZB131154 VIW131154:VIX131154 VSS131154:VST131154 WCO131154:WCP131154 WMK131154:WML131154 WWG131154:WWH131154 W196690:X196690 JU196690:JV196690 TQ196690:TR196690 ADM196690:ADN196690 ANI196690:ANJ196690 AXE196690:AXF196690 BHA196690:BHB196690 BQW196690:BQX196690 CAS196690:CAT196690 CKO196690:CKP196690 CUK196690:CUL196690 DEG196690:DEH196690 DOC196690:DOD196690 DXY196690:DXZ196690 EHU196690:EHV196690 ERQ196690:ERR196690 FBM196690:FBN196690 FLI196690:FLJ196690 FVE196690:FVF196690 GFA196690:GFB196690 GOW196690:GOX196690 GYS196690:GYT196690 HIO196690:HIP196690 HSK196690:HSL196690 ICG196690:ICH196690 IMC196690:IMD196690 IVY196690:IVZ196690 JFU196690:JFV196690 JPQ196690:JPR196690 JZM196690:JZN196690 KJI196690:KJJ196690 KTE196690:KTF196690 LDA196690:LDB196690 LMW196690:LMX196690 LWS196690:LWT196690 MGO196690:MGP196690 MQK196690:MQL196690 NAG196690:NAH196690 NKC196690:NKD196690 NTY196690:NTZ196690 ODU196690:ODV196690 ONQ196690:ONR196690 OXM196690:OXN196690 PHI196690:PHJ196690 PRE196690:PRF196690 QBA196690:QBB196690 QKW196690:QKX196690 QUS196690:QUT196690 REO196690:REP196690 ROK196690:ROL196690 RYG196690:RYH196690 SIC196690:SID196690 SRY196690:SRZ196690 TBU196690:TBV196690 TLQ196690:TLR196690 TVM196690:TVN196690 UFI196690:UFJ196690 UPE196690:UPF196690 UZA196690:UZB196690 VIW196690:VIX196690 VSS196690:VST196690 WCO196690:WCP196690 WMK196690:WML196690 WWG196690:WWH196690 W262226:X262226 JU262226:JV262226 TQ262226:TR262226 ADM262226:ADN262226 ANI262226:ANJ262226 AXE262226:AXF262226 BHA262226:BHB262226 BQW262226:BQX262226 CAS262226:CAT262226 CKO262226:CKP262226 CUK262226:CUL262226 DEG262226:DEH262226 DOC262226:DOD262226 DXY262226:DXZ262226 EHU262226:EHV262226 ERQ262226:ERR262226 FBM262226:FBN262226 FLI262226:FLJ262226 FVE262226:FVF262226 GFA262226:GFB262226 GOW262226:GOX262226 GYS262226:GYT262226 HIO262226:HIP262226 HSK262226:HSL262226 ICG262226:ICH262226 IMC262226:IMD262226 IVY262226:IVZ262226 JFU262226:JFV262226 JPQ262226:JPR262226 JZM262226:JZN262226 KJI262226:KJJ262226 KTE262226:KTF262226 LDA262226:LDB262226 LMW262226:LMX262226 LWS262226:LWT262226 MGO262226:MGP262226 MQK262226:MQL262226 NAG262226:NAH262226 NKC262226:NKD262226 NTY262226:NTZ262226 ODU262226:ODV262226 ONQ262226:ONR262226 OXM262226:OXN262226 PHI262226:PHJ262226 PRE262226:PRF262226 QBA262226:QBB262226 QKW262226:QKX262226 QUS262226:QUT262226 REO262226:REP262226 ROK262226:ROL262226 RYG262226:RYH262226 SIC262226:SID262226 SRY262226:SRZ262226 TBU262226:TBV262226 TLQ262226:TLR262226 TVM262226:TVN262226 UFI262226:UFJ262226 UPE262226:UPF262226 UZA262226:UZB262226 VIW262226:VIX262226 VSS262226:VST262226 WCO262226:WCP262226 WMK262226:WML262226 WWG262226:WWH262226 W327762:X327762 JU327762:JV327762 TQ327762:TR327762 ADM327762:ADN327762 ANI327762:ANJ327762 AXE327762:AXF327762 BHA327762:BHB327762 BQW327762:BQX327762 CAS327762:CAT327762 CKO327762:CKP327762 CUK327762:CUL327762 DEG327762:DEH327762 DOC327762:DOD327762 DXY327762:DXZ327762 EHU327762:EHV327762 ERQ327762:ERR327762 FBM327762:FBN327762 FLI327762:FLJ327762 FVE327762:FVF327762 GFA327762:GFB327762 GOW327762:GOX327762 GYS327762:GYT327762 HIO327762:HIP327762 HSK327762:HSL327762 ICG327762:ICH327762 IMC327762:IMD327762 IVY327762:IVZ327762 JFU327762:JFV327762 JPQ327762:JPR327762 JZM327762:JZN327762 KJI327762:KJJ327762 KTE327762:KTF327762 LDA327762:LDB327762 LMW327762:LMX327762 LWS327762:LWT327762 MGO327762:MGP327762 MQK327762:MQL327762 NAG327762:NAH327762 NKC327762:NKD327762 NTY327762:NTZ327762 ODU327762:ODV327762 ONQ327762:ONR327762 OXM327762:OXN327762 PHI327762:PHJ327762 PRE327762:PRF327762 QBA327762:QBB327762 QKW327762:QKX327762 QUS327762:QUT327762 REO327762:REP327762 ROK327762:ROL327762 RYG327762:RYH327762 SIC327762:SID327762 SRY327762:SRZ327762 TBU327762:TBV327762 TLQ327762:TLR327762 TVM327762:TVN327762 UFI327762:UFJ327762 UPE327762:UPF327762 UZA327762:UZB327762 VIW327762:VIX327762 VSS327762:VST327762 WCO327762:WCP327762 WMK327762:WML327762 WWG327762:WWH327762 W393298:X393298 JU393298:JV393298 TQ393298:TR393298 ADM393298:ADN393298 ANI393298:ANJ393298 AXE393298:AXF393298 BHA393298:BHB393298 BQW393298:BQX393298 CAS393298:CAT393298 CKO393298:CKP393298 CUK393298:CUL393298 DEG393298:DEH393298 DOC393298:DOD393298 DXY393298:DXZ393298 EHU393298:EHV393298 ERQ393298:ERR393298 FBM393298:FBN393298 FLI393298:FLJ393298 FVE393298:FVF393298 GFA393298:GFB393298 GOW393298:GOX393298 GYS393298:GYT393298 HIO393298:HIP393298 HSK393298:HSL393298 ICG393298:ICH393298 IMC393298:IMD393298 IVY393298:IVZ393298 JFU393298:JFV393298 JPQ393298:JPR393298 JZM393298:JZN393298 KJI393298:KJJ393298 KTE393298:KTF393298 LDA393298:LDB393298 LMW393298:LMX393298 LWS393298:LWT393298 MGO393298:MGP393298 MQK393298:MQL393298 NAG393298:NAH393298 NKC393298:NKD393298 NTY393298:NTZ393298 ODU393298:ODV393298 ONQ393298:ONR393298 OXM393298:OXN393298 PHI393298:PHJ393298 PRE393298:PRF393298 QBA393298:QBB393298 QKW393298:QKX393298 QUS393298:QUT393298 REO393298:REP393298 ROK393298:ROL393298 RYG393298:RYH393298 SIC393298:SID393298 SRY393298:SRZ393298 TBU393298:TBV393298 TLQ393298:TLR393298 TVM393298:TVN393298 UFI393298:UFJ393298 UPE393298:UPF393298 UZA393298:UZB393298 VIW393298:VIX393298 VSS393298:VST393298 WCO393298:WCP393298 WMK393298:WML393298 WWG393298:WWH393298 W458834:X458834 JU458834:JV458834 TQ458834:TR458834 ADM458834:ADN458834 ANI458834:ANJ458834 AXE458834:AXF458834 BHA458834:BHB458834 BQW458834:BQX458834 CAS458834:CAT458834 CKO458834:CKP458834 CUK458834:CUL458834 DEG458834:DEH458834 DOC458834:DOD458834 DXY458834:DXZ458834 EHU458834:EHV458834 ERQ458834:ERR458834 FBM458834:FBN458834 FLI458834:FLJ458834 FVE458834:FVF458834 GFA458834:GFB458834 GOW458834:GOX458834 GYS458834:GYT458834 HIO458834:HIP458834 HSK458834:HSL458834 ICG458834:ICH458834 IMC458834:IMD458834 IVY458834:IVZ458834 JFU458834:JFV458834 JPQ458834:JPR458834 JZM458834:JZN458834 KJI458834:KJJ458834 KTE458834:KTF458834 LDA458834:LDB458834 LMW458834:LMX458834 LWS458834:LWT458834 MGO458834:MGP458834 MQK458834:MQL458834 NAG458834:NAH458834 NKC458834:NKD458834 NTY458834:NTZ458834 ODU458834:ODV458834 ONQ458834:ONR458834 OXM458834:OXN458834 PHI458834:PHJ458834 PRE458834:PRF458834 QBA458834:QBB458834 QKW458834:QKX458834 QUS458834:QUT458834 REO458834:REP458834 ROK458834:ROL458834 RYG458834:RYH458834 SIC458834:SID458834 SRY458834:SRZ458834 TBU458834:TBV458834 TLQ458834:TLR458834 TVM458834:TVN458834 UFI458834:UFJ458834 UPE458834:UPF458834 UZA458834:UZB458834 VIW458834:VIX458834 VSS458834:VST458834 WCO458834:WCP458834 WMK458834:WML458834 WWG458834:WWH458834 W524370:X524370 JU524370:JV524370 TQ524370:TR524370 ADM524370:ADN524370 ANI524370:ANJ524370 AXE524370:AXF524370 BHA524370:BHB524370 BQW524370:BQX524370 CAS524370:CAT524370 CKO524370:CKP524370 CUK524370:CUL524370 DEG524370:DEH524370 DOC524370:DOD524370 DXY524370:DXZ524370 EHU524370:EHV524370 ERQ524370:ERR524370 FBM524370:FBN524370 FLI524370:FLJ524370 FVE524370:FVF524370 GFA524370:GFB524370 GOW524370:GOX524370 GYS524370:GYT524370 HIO524370:HIP524370 HSK524370:HSL524370 ICG524370:ICH524370 IMC524370:IMD524370 IVY524370:IVZ524370 JFU524370:JFV524370 JPQ524370:JPR524370 JZM524370:JZN524370 KJI524370:KJJ524370 KTE524370:KTF524370 LDA524370:LDB524370 LMW524370:LMX524370 LWS524370:LWT524370 MGO524370:MGP524370 MQK524370:MQL524370 NAG524370:NAH524370 NKC524370:NKD524370 NTY524370:NTZ524370 ODU524370:ODV524370 ONQ524370:ONR524370 OXM524370:OXN524370 PHI524370:PHJ524370 PRE524370:PRF524370 QBA524370:QBB524370 QKW524370:QKX524370 QUS524370:QUT524370 REO524370:REP524370 ROK524370:ROL524370 RYG524370:RYH524370 SIC524370:SID524370 SRY524370:SRZ524370 TBU524370:TBV524370 TLQ524370:TLR524370 TVM524370:TVN524370 UFI524370:UFJ524370 UPE524370:UPF524370 UZA524370:UZB524370 VIW524370:VIX524370 VSS524370:VST524370 WCO524370:WCP524370 WMK524370:WML524370 WWG524370:WWH524370 W589906:X589906 JU589906:JV589906 TQ589906:TR589906 ADM589906:ADN589906 ANI589906:ANJ589906 AXE589906:AXF589906 BHA589906:BHB589906 BQW589906:BQX589906 CAS589906:CAT589906 CKO589906:CKP589906 CUK589906:CUL589906 DEG589906:DEH589906 DOC589906:DOD589906 DXY589906:DXZ589906 EHU589906:EHV589906 ERQ589906:ERR589906 FBM589906:FBN589906 FLI589906:FLJ589906 FVE589906:FVF589906 GFA589906:GFB589906 GOW589906:GOX589906 GYS589906:GYT589906 HIO589906:HIP589906 HSK589906:HSL589906 ICG589906:ICH589906 IMC589906:IMD589906 IVY589906:IVZ589906 JFU589906:JFV589906 JPQ589906:JPR589906 JZM589906:JZN589906 KJI589906:KJJ589906 KTE589906:KTF589906 LDA589906:LDB589906 LMW589906:LMX589906 LWS589906:LWT589906 MGO589906:MGP589906 MQK589906:MQL589906 NAG589906:NAH589906 NKC589906:NKD589906 NTY589906:NTZ589906 ODU589906:ODV589906 ONQ589906:ONR589906 OXM589906:OXN589906 PHI589906:PHJ589906 PRE589906:PRF589906 QBA589906:QBB589906 QKW589906:QKX589906 QUS589906:QUT589906 REO589906:REP589906 ROK589906:ROL589906 RYG589906:RYH589906 SIC589906:SID589906 SRY589906:SRZ589906 TBU589906:TBV589906 TLQ589906:TLR589906 TVM589906:TVN589906 UFI589906:UFJ589906 UPE589906:UPF589906 UZA589906:UZB589906 VIW589906:VIX589906 VSS589906:VST589906 WCO589906:WCP589906 WMK589906:WML589906 WWG589906:WWH589906 W655442:X655442 JU655442:JV655442 TQ655442:TR655442 ADM655442:ADN655442 ANI655442:ANJ655442 AXE655442:AXF655442 BHA655442:BHB655442 BQW655442:BQX655442 CAS655442:CAT655442 CKO655442:CKP655442 CUK655442:CUL655442 DEG655442:DEH655442 DOC655442:DOD655442 DXY655442:DXZ655442 EHU655442:EHV655442 ERQ655442:ERR655442 FBM655442:FBN655442 FLI655442:FLJ655442 FVE655442:FVF655442 GFA655442:GFB655442 GOW655442:GOX655442 GYS655442:GYT655442 HIO655442:HIP655442 HSK655442:HSL655442 ICG655442:ICH655442 IMC655442:IMD655442 IVY655442:IVZ655442 JFU655442:JFV655442 JPQ655442:JPR655442 JZM655442:JZN655442 KJI655442:KJJ655442 KTE655442:KTF655442 LDA655442:LDB655442 LMW655442:LMX655442 LWS655442:LWT655442 MGO655442:MGP655442 MQK655442:MQL655442 NAG655442:NAH655442 NKC655442:NKD655442 NTY655442:NTZ655442 ODU655442:ODV655442 ONQ655442:ONR655442 OXM655442:OXN655442 PHI655442:PHJ655442 PRE655442:PRF655442 QBA655442:QBB655442 QKW655442:QKX655442 QUS655442:QUT655442 REO655442:REP655442 ROK655442:ROL655442 RYG655442:RYH655442 SIC655442:SID655442 SRY655442:SRZ655442 TBU655442:TBV655442 TLQ655442:TLR655442 TVM655442:TVN655442 UFI655442:UFJ655442 UPE655442:UPF655442 UZA655442:UZB655442 VIW655442:VIX655442 VSS655442:VST655442 WCO655442:WCP655442 WMK655442:WML655442 WWG655442:WWH655442 W720978:X720978 JU720978:JV720978 TQ720978:TR720978 ADM720978:ADN720978 ANI720978:ANJ720978 AXE720978:AXF720978 BHA720978:BHB720978 BQW720978:BQX720978 CAS720978:CAT720978 CKO720978:CKP720978 CUK720978:CUL720978 DEG720978:DEH720978 DOC720978:DOD720978 DXY720978:DXZ720978 EHU720978:EHV720978 ERQ720978:ERR720978 FBM720978:FBN720978 FLI720978:FLJ720978 FVE720978:FVF720978 GFA720978:GFB720978 GOW720978:GOX720978 GYS720978:GYT720978 HIO720978:HIP720978 HSK720978:HSL720978 ICG720978:ICH720978 IMC720978:IMD720978 IVY720978:IVZ720978 JFU720978:JFV720978 JPQ720978:JPR720978 JZM720978:JZN720978 KJI720978:KJJ720978 KTE720978:KTF720978 LDA720978:LDB720978 LMW720978:LMX720978 LWS720978:LWT720978 MGO720978:MGP720978 MQK720978:MQL720978 NAG720978:NAH720978 NKC720978:NKD720978 NTY720978:NTZ720978 ODU720978:ODV720978 ONQ720978:ONR720978 OXM720978:OXN720978 PHI720978:PHJ720978 PRE720978:PRF720978 QBA720978:QBB720978 QKW720978:QKX720978 QUS720978:QUT720978 REO720978:REP720978 ROK720978:ROL720978 RYG720978:RYH720978 SIC720978:SID720978 SRY720978:SRZ720978 TBU720978:TBV720978 TLQ720978:TLR720978 TVM720978:TVN720978 UFI720978:UFJ720978 UPE720978:UPF720978 UZA720978:UZB720978 VIW720978:VIX720978 VSS720978:VST720978 WCO720978:WCP720978 WMK720978:WML720978 WWG720978:WWH720978 W786514:X786514 JU786514:JV786514 TQ786514:TR786514 ADM786514:ADN786514 ANI786514:ANJ786514 AXE786514:AXF786514 BHA786514:BHB786514 BQW786514:BQX786514 CAS786514:CAT786514 CKO786514:CKP786514 CUK786514:CUL786514 DEG786514:DEH786514 DOC786514:DOD786514 DXY786514:DXZ786514 EHU786514:EHV786514 ERQ786514:ERR786514 FBM786514:FBN786514 FLI786514:FLJ786514 FVE786514:FVF786514 GFA786514:GFB786514 GOW786514:GOX786514 GYS786514:GYT786514 HIO786514:HIP786514 HSK786514:HSL786514 ICG786514:ICH786514 IMC786514:IMD786514 IVY786514:IVZ786514 JFU786514:JFV786514 JPQ786514:JPR786514 JZM786514:JZN786514 KJI786514:KJJ786514 KTE786514:KTF786514 LDA786514:LDB786514 LMW786514:LMX786514 LWS786514:LWT786514 MGO786514:MGP786514 MQK786514:MQL786514 NAG786514:NAH786514 NKC786514:NKD786514 NTY786514:NTZ786514 ODU786514:ODV786514 ONQ786514:ONR786514 OXM786514:OXN786514 PHI786514:PHJ786514 PRE786514:PRF786514 QBA786514:QBB786514 QKW786514:QKX786514 QUS786514:QUT786514 REO786514:REP786514 ROK786514:ROL786514 RYG786514:RYH786514 SIC786514:SID786514 SRY786514:SRZ786514 TBU786514:TBV786514 TLQ786514:TLR786514 TVM786514:TVN786514 UFI786514:UFJ786514 UPE786514:UPF786514 UZA786514:UZB786514 VIW786514:VIX786514 VSS786514:VST786514 WCO786514:WCP786514 WMK786514:WML786514 WWG786514:WWH786514 W852050:X852050 JU852050:JV852050 TQ852050:TR852050 ADM852050:ADN852050 ANI852050:ANJ852050 AXE852050:AXF852050 BHA852050:BHB852050 BQW852050:BQX852050 CAS852050:CAT852050 CKO852050:CKP852050 CUK852050:CUL852050 DEG852050:DEH852050 DOC852050:DOD852050 DXY852050:DXZ852050 EHU852050:EHV852050 ERQ852050:ERR852050 FBM852050:FBN852050 FLI852050:FLJ852050 FVE852050:FVF852050 GFA852050:GFB852050 GOW852050:GOX852050 GYS852050:GYT852050 HIO852050:HIP852050 HSK852050:HSL852050 ICG852050:ICH852050 IMC852050:IMD852050 IVY852050:IVZ852050 JFU852050:JFV852050 JPQ852050:JPR852050 JZM852050:JZN852050 KJI852050:KJJ852050 KTE852050:KTF852050 LDA852050:LDB852050 LMW852050:LMX852050 LWS852050:LWT852050 MGO852050:MGP852050 MQK852050:MQL852050 NAG852050:NAH852050 NKC852050:NKD852050 NTY852050:NTZ852050 ODU852050:ODV852050 ONQ852050:ONR852050 OXM852050:OXN852050 PHI852050:PHJ852050 PRE852050:PRF852050 QBA852050:QBB852050 QKW852050:QKX852050 QUS852050:QUT852050 REO852050:REP852050 ROK852050:ROL852050 RYG852050:RYH852050 SIC852050:SID852050 SRY852050:SRZ852050 TBU852050:TBV852050 TLQ852050:TLR852050 TVM852050:TVN852050 UFI852050:UFJ852050 UPE852050:UPF852050 UZA852050:UZB852050 VIW852050:VIX852050 VSS852050:VST852050 WCO852050:WCP852050 WMK852050:WML852050 WWG852050:WWH852050 W917586:X917586 JU917586:JV917586 TQ917586:TR917586 ADM917586:ADN917586 ANI917586:ANJ917586 AXE917586:AXF917586 BHA917586:BHB917586 BQW917586:BQX917586 CAS917586:CAT917586 CKO917586:CKP917586 CUK917586:CUL917586 DEG917586:DEH917586 DOC917586:DOD917586 DXY917586:DXZ917586 EHU917586:EHV917586 ERQ917586:ERR917586 FBM917586:FBN917586 FLI917586:FLJ917586 FVE917586:FVF917586 GFA917586:GFB917586 GOW917586:GOX917586 GYS917586:GYT917586 HIO917586:HIP917586 HSK917586:HSL917586 ICG917586:ICH917586 IMC917586:IMD917586 IVY917586:IVZ917586 JFU917586:JFV917586 JPQ917586:JPR917586 JZM917586:JZN917586 KJI917586:KJJ917586 KTE917586:KTF917586 LDA917586:LDB917586 LMW917586:LMX917586 LWS917586:LWT917586 MGO917586:MGP917586 MQK917586:MQL917586 NAG917586:NAH917586 NKC917586:NKD917586 NTY917586:NTZ917586 ODU917586:ODV917586 ONQ917586:ONR917586 OXM917586:OXN917586 PHI917586:PHJ917586 PRE917586:PRF917586 QBA917586:QBB917586 QKW917586:QKX917586 QUS917586:QUT917586 REO917586:REP917586 ROK917586:ROL917586 RYG917586:RYH917586 SIC917586:SID917586 SRY917586:SRZ917586 TBU917586:TBV917586 TLQ917586:TLR917586 TVM917586:TVN917586 UFI917586:UFJ917586 UPE917586:UPF917586 UZA917586:UZB917586 VIW917586:VIX917586 VSS917586:VST917586 WCO917586:WCP917586 WMK917586:WML917586 WWG917586:WWH917586 W983122:X983122 JU983122:JV983122 TQ983122:TR983122 ADM983122:ADN983122 ANI983122:ANJ983122 AXE983122:AXF983122 BHA983122:BHB983122 BQW983122:BQX983122 CAS983122:CAT983122 CKO983122:CKP983122 CUK983122:CUL983122 DEG983122:DEH983122 DOC983122:DOD983122 DXY983122:DXZ983122 EHU983122:EHV983122 ERQ983122:ERR983122 FBM983122:FBN983122 FLI983122:FLJ983122 FVE983122:FVF983122 GFA983122:GFB983122 GOW983122:GOX983122 GYS983122:GYT983122 HIO983122:HIP983122 HSK983122:HSL983122 ICG983122:ICH983122 IMC983122:IMD983122 IVY983122:IVZ983122 JFU983122:JFV983122 JPQ983122:JPR983122 JZM983122:JZN983122 KJI983122:KJJ983122 KTE983122:KTF983122 LDA983122:LDB983122 LMW983122:LMX983122 LWS983122:LWT983122 MGO983122:MGP983122 MQK983122:MQL983122 NAG983122:NAH983122 NKC983122:NKD983122 NTY983122:NTZ983122 ODU983122:ODV983122 ONQ983122:ONR983122 OXM983122:OXN983122 PHI983122:PHJ983122 PRE983122:PRF983122 QBA983122:QBB983122 QKW983122:QKX983122 QUS983122:QUT983122 REO983122:REP983122 ROK983122:ROL983122 RYG983122:RYH983122 SIC983122:SID983122 SRY983122:SRZ983122 TBU983122:TBV983122 TLQ983122:TLR983122 TVM983122:TVN983122 UFI983122:UFJ983122 UPE983122:UPF983122 UZA983122:UZB983122 VIW983122:VIX983122 VSS983122:VST983122 WCO983122:WCP983122 WMK983122:WML983122 WWG983122:WWH983122">
      <formula1>0</formula1>
      <formula2>59</formula2>
    </dataValidation>
    <dataValidation type="whole" allowBlank="1" showInputMessage="1" showErrorMessage="1" error="SOMENTE NÚMEROS INTEIROS ATÉ 7 (SETE) DÍGITOS" sqref="Y65622:AC65622 JW65622:KA65622 TS65622:TW65622 ADO65622:ADS65622 ANK65622:ANO65622 AXG65622:AXK65622 BHC65622:BHG65622 BQY65622:BRC65622 CAU65622:CAY65622 CKQ65622:CKU65622 CUM65622:CUQ65622 DEI65622:DEM65622 DOE65622:DOI65622 DYA65622:DYE65622 EHW65622:EIA65622 ERS65622:ERW65622 FBO65622:FBS65622 FLK65622:FLO65622 FVG65622:FVK65622 GFC65622:GFG65622 GOY65622:GPC65622 GYU65622:GYY65622 HIQ65622:HIU65622 HSM65622:HSQ65622 ICI65622:ICM65622 IME65622:IMI65622 IWA65622:IWE65622 JFW65622:JGA65622 JPS65622:JPW65622 JZO65622:JZS65622 KJK65622:KJO65622 KTG65622:KTK65622 LDC65622:LDG65622 LMY65622:LNC65622 LWU65622:LWY65622 MGQ65622:MGU65622 MQM65622:MQQ65622 NAI65622:NAM65622 NKE65622:NKI65622 NUA65622:NUE65622 ODW65622:OEA65622 ONS65622:ONW65622 OXO65622:OXS65622 PHK65622:PHO65622 PRG65622:PRK65622 QBC65622:QBG65622 QKY65622:QLC65622 QUU65622:QUY65622 REQ65622:REU65622 ROM65622:ROQ65622 RYI65622:RYM65622 SIE65622:SII65622 SSA65622:SSE65622 TBW65622:TCA65622 TLS65622:TLW65622 TVO65622:TVS65622 UFK65622:UFO65622 UPG65622:UPK65622 UZC65622:UZG65622 VIY65622:VJC65622 VSU65622:VSY65622 WCQ65622:WCU65622 WMM65622:WMQ65622 WWI65622:WWM65622 Y131158:AC131158 JW131158:KA131158 TS131158:TW131158 ADO131158:ADS131158 ANK131158:ANO131158 AXG131158:AXK131158 BHC131158:BHG131158 BQY131158:BRC131158 CAU131158:CAY131158 CKQ131158:CKU131158 CUM131158:CUQ131158 DEI131158:DEM131158 DOE131158:DOI131158 DYA131158:DYE131158 EHW131158:EIA131158 ERS131158:ERW131158 FBO131158:FBS131158 FLK131158:FLO131158 FVG131158:FVK131158 GFC131158:GFG131158 GOY131158:GPC131158 GYU131158:GYY131158 HIQ131158:HIU131158 HSM131158:HSQ131158 ICI131158:ICM131158 IME131158:IMI131158 IWA131158:IWE131158 JFW131158:JGA131158 JPS131158:JPW131158 JZO131158:JZS131158 KJK131158:KJO131158 KTG131158:KTK131158 LDC131158:LDG131158 LMY131158:LNC131158 LWU131158:LWY131158 MGQ131158:MGU131158 MQM131158:MQQ131158 NAI131158:NAM131158 NKE131158:NKI131158 NUA131158:NUE131158 ODW131158:OEA131158 ONS131158:ONW131158 OXO131158:OXS131158 PHK131158:PHO131158 PRG131158:PRK131158 QBC131158:QBG131158 QKY131158:QLC131158 QUU131158:QUY131158 REQ131158:REU131158 ROM131158:ROQ131158 RYI131158:RYM131158 SIE131158:SII131158 SSA131158:SSE131158 TBW131158:TCA131158 TLS131158:TLW131158 TVO131158:TVS131158 UFK131158:UFO131158 UPG131158:UPK131158 UZC131158:UZG131158 VIY131158:VJC131158 VSU131158:VSY131158 WCQ131158:WCU131158 WMM131158:WMQ131158 WWI131158:WWM131158 Y196694:AC196694 JW196694:KA196694 TS196694:TW196694 ADO196694:ADS196694 ANK196694:ANO196694 AXG196694:AXK196694 BHC196694:BHG196694 BQY196694:BRC196694 CAU196694:CAY196694 CKQ196694:CKU196694 CUM196694:CUQ196694 DEI196694:DEM196694 DOE196694:DOI196694 DYA196694:DYE196694 EHW196694:EIA196694 ERS196694:ERW196694 FBO196694:FBS196694 FLK196694:FLO196694 FVG196694:FVK196694 GFC196694:GFG196694 GOY196694:GPC196694 GYU196694:GYY196694 HIQ196694:HIU196694 HSM196694:HSQ196694 ICI196694:ICM196694 IME196694:IMI196694 IWA196694:IWE196694 JFW196694:JGA196694 JPS196694:JPW196694 JZO196694:JZS196694 KJK196694:KJO196694 KTG196694:KTK196694 LDC196694:LDG196694 LMY196694:LNC196694 LWU196694:LWY196694 MGQ196694:MGU196694 MQM196694:MQQ196694 NAI196694:NAM196694 NKE196694:NKI196694 NUA196694:NUE196694 ODW196694:OEA196694 ONS196694:ONW196694 OXO196694:OXS196694 PHK196694:PHO196694 PRG196694:PRK196694 QBC196694:QBG196694 QKY196694:QLC196694 QUU196694:QUY196694 REQ196694:REU196694 ROM196694:ROQ196694 RYI196694:RYM196694 SIE196694:SII196694 SSA196694:SSE196694 TBW196694:TCA196694 TLS196694:TLW196694 TVO196694:TVS196694 UFK196694:UFO196694 UPG196694:UPK196694 UZC196694:UZG196694 VIY196694:VJC196694 VSU196694:VSY196694 WCQ196694:WCU196694 WMM196694:WMQ196694 WWI196694:WWM196694 Y262230:AC262230 JW262230:KA262230 TS262230:TW262230 ADO262230:ADS262230 ANK262230:ANO262230 AXG262230:AXK262230 BHC262230:BHG262230 BQY262230:BRC262230 CAU262230:CAY262230 CKQ262230:CKU262230 CUM262230:CUQ262230 DEI262230:DEM262230 DOE262230:DOI262230 DYA262230:DYE262230 EHW262230:EIA262230 ERS262230:ERW262230 FBO262230:FBS262230 FLK262230:FLO262230 FVG262230:FVK262230 GFC262230:GFG262230 GOY262230:GPC262230 GYU262230:GYY262230 HIQ262230:HIU262230 HSM262230:HSQ262230 ICI262230:ICM262230 IME262230:IMI262230 IWA262230:IWE262230 JFW262230:JGA262230 JPS262230:JPW262230 JZO262230:JZS262230 KJK262230:KJO262230 KTG262230:KTK262230 LDC262230:LDG262230 LMY262230:LNC262230 LWU262230:LWY262230 MGQ262230:MGU262230 MQM262230:MQQ262230 NAI262230:NAM262230 NKE262230:NKI262230 NUA262230:NUE262230 ODW262230:OEA262230 ONS262230:ONW262230 OXO262230:OXS262230 PHK262230:PHO262230 PRG262230:PRK262230 QBC262230:QBG262230 QKY262230:QLC262230 QUU262230:QUY262230 REQ262230:REU262230 ROM262230:ROQ262230 RYI262230:RYM262230 SIE262230:SII262230 SSA262230:SSE262230 TBW262230:TCA262230 TLS262230:TLW262230 TVO262230:TVS262230 UFK262230:UFO262230 UPG262230:UPK262230 UZC262230:UZG262230 VIY262230:VJC262230 VSU262230:VSY262230 WCQ262230:WCU262230 WMM262230:WMQ262230 WWI262230:WWM262230 Y327766:AC327766 JW327766:KA327766 TS327766:TW327766 ADO327766:ADS327766 ANK327766:ANO327766 AXG327766:AXK327766 BHC327766:BHG327766 BQY327766:BRC327766 CAU327766:CAY327766 CKQ327766:CKU327766 CUM327766:CUQ327766 DEI327766:DEM327766 DOE327766:DOI327766 DYA327766:DYE327766 EHW327766:EIA327766 ERS327766:ERW327766 FBO327766:FBS327766 FLK327766:FLO327766 FVG327766:FVK327766 GFC327766:GFG327766 GOY327766:GPC327766 GYU327766:GYY327766 HIQ327766:HIU327766 HSM327766:HSQ327766 ICI327766:ICM327766 IME327766:IMI327766 IWA327766:IWE327766 JFW327766:JGA327766 JPS327766:JPW327766 JZO327766:JZS327766 KJK327766:KJO327766 KTG327766:KTK327766 LDC327766:LDG327766 LMY327766:LNC327766 LWU327766:LWY327766 MGQ327766:MGU327766 MQM327766:MQQ327766 NAI327766:NAM327766 NKE327766:NKI327766 NUA327766:NUE327766 ODW327766:OEA327766 ONS327766:ONW327766 OXO327766:OXS327766 PHK327766:PHO327766 PRG327766:PRK327766 QBC327766:QBG327766 QKY327766:QLC327766 QUU327766:QUY327766 REQ327766:REU327766 ROM327766:ROQ327766 RYI327766:RYM327766 SIE327766:SII327766 SSA327766:SSE327766 TBW327766:TCA327766 TLS327766:TLW327766 TVO327766:TVS327766 UFK327766:UFO327766 UPG327766:UPK327766 UZC327766:UZG327766 VIY327766:VJC327766 VSU327766:VSY327766 WCQ327766:WCU327766 WMM327766:WMQ327766 WWI327766:WWM327766 Y393302:AC393302 JW393302:KA393302 TS393302:TW393302 ADO393302:ADS393302 ANK393302:ANO393302 AXG393302:AXK393302 BHC393302:BHG393302 BQY393302:BRC393302 CAU393302:CAY393302 CKQ393302:CKU393302 CUM393302:CUQ393302 DEI393302:DEM393302 DOE393302:DOI393302 DYA393302:DYE393302 EHW393302:EIA393302 ERS393302:ERW393302 FBO393302:FBS393302 FLK393302:FLO393302 FVG393302:FVK393302 GFC393302:GFG393302 GOY393302:GPC393302 GYU393302:GYY393302 HIQ393302:HIU393302 HSM393302:HSQ393302 ICI393302:ICM393302 IME393302:IMI393302 IWA393302:IWE393302 JFW393302:JGA393302 JPS393302:JPW393302 JZO393302:JZS393302 KJK393302:KJO393302 KTG393302:KTK393302 LDC393302:LDG393302 LMY393302:LNC393302 LWU393302:LWY393302 MGQ393302:MGU393302 MQM393302:MQQ393302 NAI393302:NAM393302 NKE393302:NKI393302 NUA393302:NUE393302 ODW393302:OEA393302 ONS393302:ONW393302 OXO393302:OXS393302 PHK393302:PHO393302 PRG393302:PRK393302 QBC393302:QBG393302 QKY393302:QLC393302 QUU393302:QUY393302 REQ393302:REU393302 ROM393302:ROQ393302 RYI393302:RYM393302 SIE393302:SII393302 SSA393302:SSE393302 TBW393302:TCA393302 TLS393302:TLW393302 TVO393302:TVS393302 UFK393302:UFO393302 UPG393302:UPK393302 UZC393302:UZG393302 VIY393302:VJC393302 VSU393302:VSY393302 WCQ393302:WCU393302 WMM393302:WMQ393302 WWI393302:WWM393302 Y458838:AC458838 JW458838:KA458838 TS458838:TW458838 ADO458838:ADS458838 ANK458838:ANO458838 AXG458838:AXK458838 BHC458838:BHG458838 BQY458838:BRC458838 CAU458838:CAY458838 CKQ458838:CKU458838 CUM458838:CUQ458838 DEI458838:DEM458838 DOE458838:DOI458838 DYA458838:DYE458838 EHW458838:EIA458838 ERS458838:ERW458838 FBO458838:FBS458838 FLK458838:FLO458838 FVG458838:FVK458838 GFC458838:GFG458838 GOY458838:GPC458838 GYU458838:GYY458838 HIQ458838:HIU458838 HSM458838:HSQ458838 ICI458838:ICM458838 IME458838:IMI458838 IWA458838:IWE458838 JFW458838:JGA458838 JPS458838:JPW458838 JZO458838:JZS458838 KJK458838:KJO458838 KTG458838:KTK458838 LDC458838:LDG458838 LMY458838:LNC458838 LWU458838:LWY458838 MGQ458838:MGU458838 MQM458838:MQQ458838 NAI458838:NAM458838 NKE458838:NKI458838 NUA458838:NUE458838 ODW458838:OEA458838 ONS458838:ONW458838 OXO458838:OXS458838 PHK458838:PHO458838 PRG458838:PRK458838 QBC458838:QBG458838 QKY458838:QLC458838 QUU458838:QUY458838 REQ458838:REU458838 ROM458838:ROQ458838 RYI458838:RYM458838 SIE458838:SII458838 SSA458838:SSE458838 TBW458838:TCA458838 TLS458838:TLW458838 TVO458838:TVS458838 UFK458838:UFO458838 UPG458838:UPK458838 UZC458838:UZG458838 VIY458838:VJC458838 VSU458838:VSY458838 WCQ458838:WCU458838 WMM458838:WMQ458838 WWI458838:WWM458838 Y524374:AC524374 JW524374:KA524374 TS524374:TW524374 ADO524374:ADS524374 ANK524374:ANO524374 AXG524374:AXK524374 BHC524374:BHG524374 BQY524374:BRC524374 CAU524374:CAY524374 CKQ524374:CKU524374 CUM524374:CUQ524374 DEI524374:DEM524374 DOE524374:DOI524374 DYA524374:DYE524374 EHW524374:EIA524374 ERS524374:ERW524374 FBO524374:FBS524374 FLK524374:FLO524374 FVG524374:FVK524374 GFC524374:GFG524374 GOY524374:GPC524374 GYU524374:GYY524374 HIQ524374:HIU524374 HSM524374:HSQ524374 ICI524374:ICM524374 IME524374:IMI524374 IWA524374:IWE524374 JFW524374:JGA524374 JPS524374:JPW524374 JZO524374:JZS524374 KJK524374:KJO524374 KTG524374:KTK524374 LDC524374:LDG524374 LMY524374:LNC524374 LWU524374:LWY524374 MGQ524374:MGU524374 MQM524374:MQQ524374 NAI524374:NAM524374 NKE524374:NKI524374 NUA524374:NUE524374 ODW524374:OEA524374 ONS524374:ONW524374 OXO524374:OXS524374 PHK524374:PHO524374 PRG524374:PRK524374 QBC524374:QBG524374 QKY524374:QLC524374 QUU524374:QUY524374 REQ524374:REU524374 ROM524374:ROQ524374 RYI524374:RYM524374 SIE524374:SII524374 SSA524374:SSE524374 TBW524374:TCA524374 TLS524374:TLW524374 TVO524374:TVS524374 UFK524374:UFO524374 UPG524374:UPK524374 UZC524374:UZG524374 VIY524374:VJC524374 VSU524374:VSY524374 WCQ524374:WCU524374 WMM524374:WMQ524374 WWI524374:WWM524374 Y589910:AC589910 JW589910:KA589910 TS589910:TW589910 ADO589910:ADS589910 ANK589910:ANO589910 AXG589910:AXK589910 BHC589910:BHG589910 BQY589910:BRC589910 CAU589910:CAY589910 CKQ589910:CKU589910 CUM589910:CUQ589910 DEI589910:DEM589910 DOE589910:DOI589910 DYA589910:DYE589910 EHW589910:EIA589910 ERS589910:ERW589910 FBO589910:FBS589910 FLK589910:FLO589910 FVG589910:FVK589910 GFC589910:GFG589910 GOY589910:GPC589910 GYU589910:GYY589910 HIQ589910:HIU589910 HSM589910:HSQ589910 ICI589910:ICM589910 IME589910:IMI589910 IWA589910:IWE589910 JFW589910:JGA589910 JPS589910:JPW589910 JZO589910:JZS589910 KJK589910:KJO589910 KTG589910:KTK589910 LDC589910:LDG589910 LMY589910:LNC589910 LWU589910:LWY589910 MGQ589910:MGU589910 MQM589910:MQQ589910 NAI589910:NAM589910 NKE589910:NKI589910 NUA589910:NUE589910 ODW589910:OEA589910 ONS589910:ONW589910 OXO589910:OXS589910 PHK589910:PHO589910 PRG589910:PRK589910 QBC589910:QBG589910 QKY589910:QLC589910 QUU589910:QUY589910 REQ589910:REU589910 ROM589910:ROQ589910 RYI589910:RYM589910 SIE589910:SII589910 SSA589910:SSE589910 TBW589910:TCA589910 TLS589910:TLW589910 TVO589910:TVS589910 UFK589910:UFO589910 UPG589910:UPK589910 UZC589910:UZG589910 VIY589910:VJC589910 VSU589910:VSY589910 WCQ589910:WCU589910 WMM589910:WMQ589910 WWI589910:WWM589910 Y655446:AC655446 JW655446:KA655446 TS655446:TW655446 ADO655446:ADS655446 ANK655446:ANO655446 AXG655446:AXK655446 BHC655446:BHG655446 BQY655446:BRC655446 CAU655446:CAY655446 CKQ655446:CKU655446 CUM655446:CUQ655446 DEI655446:DEM655446 DOE655446:DOI655446 DYA655446:DYE655446 EHW655446:EIA655446 ERS655446:ERW655446 FBO655446:FBS655446 FLK655446:FLO655446 FVG655446:FVK655446 GFC655446:GFG655446 GOY655446:GPC655446 GYU655446:GYY655446 HIQ655446:HIU655446 HSM655446:HSQ655446 ICI655446:ICM655446 IME655446:IMI655446 IWA655446:IWE655446 JFW655446:JGA655446 JPS655446:JPW655446 JZO655446:JZS655446 KJK655446:KJO655446 KTG655446:KTK655446 LDC655446:LDG655446 LMY655446:LNC655446 LWU655446:LWY655446 MGQ655446:MGU655446 MQM655446:MQQ655446 NAI655446:NAM655446 NKE655446:NKI655446 NUA655446:NUE655446 ODW655446:OEA655446 ONS655446:ONW655446 OXO655446:OXS655446 PHK655446:PHO655446 PRG655446:PRK655446 QBC655446:QBG655446 QKY655446:QLC655446 QUU655446:QUY655446 REQ655446:REU655446 ROM655446:ROQ655446 RYI655446:RYM655446 SIE655446:SII655446 SSA655446:SSE655446 TBW655446:TCA655446 TLS655446:TLW655446 TVO655446:TVS655446 UFK655446:UFO655446 UPG655446:UPK655446 UZC655446:UZG655446 VIY655446:VJC655446 VSU655446:VSY655446 WCQ655446:WCU655446 WMM655446:WMQ655446 WWI655446:WWM655446 Y720982:AC720982 JW720982:KA720982 TS720982:TW720982 ADO720982:ADS720982 ANK720982:ANO720982 AXG720982:AXK720982 BHC720982:BHG720982 BQY720982:BRC720982 CAU720982:CAY720982 CKQ720982:CKU720982 CUM720982:CUQ720982 DEI720982:DEM720982 DOE720982:DOI720982 DYA720982:DYE720982 EHW720982:EIA720982 ERS720982:ERW720982 FBO720982:FBS720982 FLK720982:FLO720982 FVG720982:FVK720982 GFC720982:GFG720982 GOY720982:GPC720982 GYU720982:GYY720982 HIQ720982:HIU720982 HSM720982:HSQ720982 ICI720982:ICM720982 IME720982:IMI720982 IWA720982:IWE720982 JFW720982:JGA720982 JPS720982:JPW720982 JZO720982:JZS720982 KJK720982:KJO720982 KTG720982:KTK720982 LDC720982:LDG720982 LMY720982:LNC720982 LWU720982:LWY720982 MGQ720982:MGU720982 MQM720982:MQQ720982 NAI720982:NAM720982 NKE720982:NKI720982 NUA720982:NUE720982 ODW720982:OEA720982 ONS720982:ONW720982 OXO720982:OXS720982 PHK720982:PHO720982 PRG720982:PRK720982 QBC720982:QBG720982 QKY720982:QLC720982 QUU720982:QUY720982 REQ720982:REU720982 ROM720982:ROQ720982 RYI720982:RYM720982 SIE720982:SII720982 SSA720982:SSE720982 TBW720982:TCA720982 TLS720982:TLW720982 TVO720982:TVS720982 UFK720982:UFO720982 UPG720982:UPK720982 UZC720982:UZG720982 VIY720982:VJC720982 VSU720982:VSY720982 WCQ720982:WCU720982 WMM720982:WMQ720982 WWI720982:WWM720982 Y786518:AC786518 JW786518:KA786518 TS786518:TW786518 ADO786518:ADS786518 ANK786518:ANO786518 AXG786518:AXK786518 BHC786518:BHG786518 BQY786518:BRC786518 CAU786518:CAY786518 CKQ786518:CKU786518 CUM786518:CUQ786518 DEI786518:DEM786518 DOE786518:DOI786518 DYA786518:DYE786518 EHW786518:EIA786518 ERS786518:ERW786518 FBO786518:FBS786518 FLK786518:FLO786518 FVG786518:FVK786518 GFC786518:GFG786518 GOY786518:GPC786518 GYU786518:GYY786518 HIQ786518:HIU786518 HSM786518:HSQ786518 ICI786518:ICM786518 IME786518:IMI786518 IWA786518:IWE786518 JFW786518:JGA786518 JPS786518:JPW786518 JZO786518:JZS786518 KJK786518:KJO786518 KTG786518:KTK786518 LDC786518:LDG786518 LMY786518:LNC786518 LWU786518:LWY786518 MGQ786518:MGU786518 MQM786518:MQQ786518 NAI786518:NAM786518 NKE786518:NKI786518 NUA786518:NUE786518 ODW786518:OEA786518 ONS786518:ONW786518 OXO786518:OXS786518 PHK786518:PHO786518 PRG786518:PRK786518 QBC786518:QBG786518 QKY786518:QLC786518 QUU786518:QUY786518 REQ786518:REU786518 ROM786518:ROQ786518 RYI786518:RYM786518 SIE786518:SII786518 SSA786518:SSE786518 TBW786518:TCA786518 TLS786518:TLW786518 TVO786518:TVS786518 UFK786518:UFO786518 UPG786518:UPK786518 UZC786518:UZG786518 VIY786518:VJC786518 VSU786518:VSY786518 WCQ786518:WCU786518 WMM786518:WMQ786518 WWI786518:WWM786518 Y852054:AC852054 JW852054:KA852054 TS852054:TW852054 ADO852054:ADS852054 ANK852054:ANO852054 AXG852054:AXK852054 BHC852054:BHG852054 BQY852054:BRC852054 CAU852054:CAY852054 CKQ852054:CKU852054 CUM852054:CUQ852054 DEI852054:DEM852054 DOE852054:DOI852054 DYA852054:DYE852054 EHW852054:EIA852054 ERS852054:ERW852054 FBO852054:FBS852054 FLK852054:FLO852054 FVG852054:FVK852054 GFC852054:GFG852054 GOY852054:GPC852054 GYU852054:GYY852054 HIQ852054:HIU852054 HSM852054:HSQ852054 ICI852054:ICM852054 IME852054:IMI852054 IWA852054:IWE852054 JFW852054:JGA852054 JPS852054:JPW852054 JZO852054:JZS852054 KJK852054:KJO852054 KTG852054:KTK852054 LDC852054:LDG852054 LMY852054:LNC852054 LWU852054:LWY852054 MGQ852054:MGU852054 MQM852054:MQQ852054 NAI852054:NAM852054 NKE852054:NKI852054 NUA852054:NUE852054 ODW852054:OEA852054 ONS852054:ONW852054 OXO852054:OXS852054 PHK852054:PHO852054 PRG852054:PRK852054 QBC852054:QBG852054 QKY852054:QLC852054 QUU852054:QUY852054 REQ852054:REU852054 ROM852054:ROQ852054 RYI852054:RYM852054 SIE852054:SII852054 SSA852054:SSE852054 TBW852054:TCA852054 TLS852054:TLW852054 TVO852054:TVS852054 UFK852054:UFO852054 UPG852054:UPK852054 UZC852054:UZG852054 VIY852054:VJC852054 VSU852054:VSY852054 WCQ852054:WCU852054 WMM852054:WMQ852054 WWI852054:WWM852054 Y917590:AC917590 JW917590:KA917590 TS917590:TW917590 ADO917590:ADS917590 ANK917590:ANO917590 AXG917590:AXK917590 BHC917590:BHG917590 BQY917590:BRC917590 CAU917590:CAY917590 CKQ917590:CKU917590 CUM917590:CUQ917590 DEI917590:DEM917590 DOE917590:DOI917590 DYA917590:DYE917590 EHW917590:EIA917590 ERS917590:ERW917590 FBO917590:FBS917590 FLK917590:FLO917590 FVG917590:FVK917590 GFC917590:GFG917590 GOY917590:GPC917590 GYU917590:GYY917590 HIQ917590:HIU917590 HSM917590:HSQ917590 ICI917590:ICM917590 IME917590:IMI917590 IWA917590:IWE917590 JFW917590:JGA917590 JPS917590:JPW917590 JZO917590:JZS917590 KJK917590:KJO917590 KTG917590:KTK917590 LDC917590:LDG917590 LMY917590:LNC917590 LWU917590:LWY917590 MGQ917590:MGU917590 MQM917590:MQQ917590 NAI917590:NAM917590 NKE917590:NKI917590 NUA917590:NUE917590 ODW917590:OEA917590 ONS917590:ONW917590 OXO917590:OXS917590 PHK917590:PHO917590 PRG917590:PRK917590 QBC917590:QBG917590 QKY917590:QLC917590 QUU917590:QUY917590 REQ917590:REU917590 ROM917590:ROQ917590 RYI917590:RYM917590 SIE917590:SII917590 SSA917590:SSE917590 TBW917590:TCA917590 TLS917590:TLW917590 TVO917590:TVS917590 UFK917590:UFO917590 UPG917590:UPK917590 UZC917590:UZG917590 VIY917590:VJC917590 VSU917590:VSY917590 WCQ917590:WCU917590 WMM917590:WMQ917590 WWI917590:WWM917590 Y983126:AC983126 JW983126:KA983126 TS983126:TW983126 ADO983126:ADS983126 ANK983126:ANO983126 AXG983126:AXK983126 BHC983126:BHG983126 BQY983126:BRC983126 CAU983126:CAY983126 CKQ983126:CKU983126 CUM983126:CUQ983126 DEI983126:DEM983126 DOE983126:DOI983126 DYA983126:DYE983126 EHW983126:EIA983126 ERS983126:ERW983126 FBO983126:FBS983126 FLK983126:FLO983126 FVG983126:FVK983126 GFC983126:GFG983126 GOY983126:GPC983126 GYU983126:GYY983126 HIQ983126:HIU983126 HSM983126:HSQ983126 ICI983126:ICM983126 IME983126:IMI983126 IWA983126:IWE983126 JFW983126:JGA983126 JPS983126:JPW983126 JZO983126:JZS983126 KJK983126:KJO983126 KTG983126:KTK983126 LDC983126:LDG983126 LMY983126:LNC983126 LWU983126:LWY983126 MGQ983126:MGU983126 MQM983126:MQQ983126 NAI983126:NAM983126 NKE983126:NKI983126 NUA983126:NUE983126 ODW983126:OEA983126 ONS983126:ONW983126 OXO983126:OXS983126 PHK983126:PHO983126 PRG983126:PRK983126 QBC983126:QBG983126 QKY983126:QLC983126 QUU983126:QUY983126 REQ983126:REU983126 ROM983126:ROQ983126 RYI983126:RYM983126 SIE983126:SII983126 SSA983126:SSE983126 TBW983126:TCA983126 TLS983126:TLW983126 TVO983126:TVS983126 UFK983126:UFO983126 UPG983126:UPK983126 UZC983126:UZG983126 VIY983126:VJC983126 VSU983126:VSY983126 WCQ983126:WCU983126 WMM983126:WMQ983126 WWI983126:WWM983126">
      <formula1>0</formula1>
      <formula2>9999999</formula2>
    </dataValidation>
    <dataValidation type="list" allowBlank="1" showInputMessage="1" showErrorMessage="1" sqref="WWG983128:WWI983128 WMK983128:WMM983128 WCO983128:WCQ983128 VSS983128:VSU983128 VIW983128:VIY983128 UZA983128:UZC983128 UPE983128:UPG983128 UFI983128:UFK983128 TVM983128:TVO983128 TLQ983128:TLS983128 TBU983128:TBW983128 SRY983128:SSA983128 SIC983128:SIE983128 RYG983128:RYI983128 ROK983128:ROM983128 REO983128:REQ983128 QUS983128:QUU983128 QKW983128:QKY983128 QBA983128:QBC983128 PRE983128:PRG983128 PHI983128:PHK983128 OXM983128:OXO983128 ONQ983128:ONS983128 ODU983128:ODW983128 NTY983128:NUA983128 NKC983128:NKE983128 NAG983128:NAI983128 MQK983128:MQM983128 MGO983128:MGQ983128 LWS983128:LWU983128 LMW983128:LMY983128 LDA983128:LDC983128 KTE983128:KTG983128 KJI983128:KJK983128 JZM983128:JZO983128 JPQ983128:JPS983128 JFU983128:JFW983128 IVY983128:IWA983128 IMC983128:IME983128 ICG983128:ICI983128 HSK983128:HSM983128 HIO983128:HIQ983128 GYS983128:GYU983128 GOW983128:GOY983128 GFA983128:GFC983128 FVE983128:FVG983128 FLI983128:FLK983128 FBM983128:FBO983128 ERQ983128:ERS983128 EHU983128:EHW983128 DXY983128:DYA983128 DOC983128:DOE983128 DEG983128:DEI983128 CUK983128:CUM983128 CKO983128:CKQ983128 CAS983128:CAU983128 BQW983128:BQY983128 BHA983128:BHC983128 AXE983128:AXG983128 ANI983128:ANK983128 ADM983128:ADO983128 TQ983128:TS983128 JU983128:JW983128 W983128:Y983128 WWG917592:WWI917592 WMK917592:WMM917592 WCO917592:WCQ917592 VSS917592:VSU917592 VIW917592:VIY917592 UZA917592:UZC917592 UPE917592:UPG917592 UFI917592:UFK917592 TVM917592:TVO917592 TLQ917592:TLS917592 TBU917592:TBW917592 SRY917592:SSA917592 SIC917592:SIE917592 RYG917592:RYI917592 ROK917592:ROM917592 REO917592:REQ917592 QUS917592:QUU917592 QKW917592:QKY917592 QBA917592:QBC917592 PRE917592:PRG917592 PHI917592:PHK917592 OXM917592:OXO917592 ONQ917592:ONS917592 ODU917592:ODW917592 NTY917592:NUA917592 NKC917592:NKE917592 NAG917592:NAI917592 MQK917592:MQM917592 MGO917592:MGQ917592 LWS917592:LWU917592 LMW917592:LMY917592 LDA917592:LDC917592 KTE917592:KTG917592 KJI917592:KJK917592 JZM917592:JZO917592 JPQ917592:JPS917592 JFU917592:JFW917592 IVY917592:IWA917592 IMC917592:IME917592 ICG917592:ICI917592 HSK917592:HSM917592 HIO917592:HIQ917592 GYS917592:GYU917592 GOW917592:GOY917592 GFA917592:GFC917592 FVE917592:FVG917592 FLI917592:FLK917592 FBM917592:FBO917592 ERQ917592:ERS917592 EHU917592:EHW917592 DXY917592:DYA917592 DOC917592:DOE917592 DEG917592:DEI917592 CUK917592:CUM917592 CKO917592:CKQ917592 CAS917592:CAU917592 BQW917592:BQY917592 BHA917592:BHC917592 AXE917592:AXG917592 ANI917592:ANK917592 ADM917592:ADO917592 TQ917592:TS917592 JU917592:JW917592 W917592:Y917592 WWG852056:WWI852056 WMK852056:WMM852056 WCO852056:WCQ852056 VSS852056:VSU852056 VIW852056:VIY852056 UZA852056:UZC852056 UPE852056:UPG852056 UFI852056:UFK852056 TVM852056:TVO852056 TLQ852056:TLS852056 TBU852056:TBW852056 SRY852056:SSA852056 SIC852056:SIE852056 RYG852056:RYI852056 ROK852056:ROM852056 REO852056:REQ852056 QUS852056:QUU852056 QKW852056:QKY852056 QBA852056:QBC852056 PRE852056:PRG852056 PHI852056:PHK852056 OXM852056:OXO852056 ONQ852056:ONS852056 ODU852056:ODW852056 NTY852056:NUA852056 NKC852056:NKE852056 NAG852056:NAI852056 MQK852056:MQM852056 MGO852056:MGQ852056 LWS852056:LWU852056 LMW852056:LMY852056 LDA852056:LDC852056 KTE852056:KTG852056 KJI852056:KJK852056 JZM852056:JZO852056 JPQ852056:JPS852056 JFU852056:JFW852056 IVY852056:IWA852056 IMC852056:IME852056 ICG852056:ICI852056 HSK852056:HSM852056 HIO852056:HIQ852056 GYS852056:GYU852056 GOW852056:GOY852056 GFA852056:GFC852056 FVE852056:FVG852056 FLI852056:FLK852056 FBM852056:FBO852056 ERQ852056:ERS852056 EHU852056:EHW852056 DXY852056:DYA852056 DOC852056:DOE852056 DEG852056:DEI852056 CUK852056:CUM852056 CKO852056:CKQ852056 CAS852056:CAU852056 BQW852056:BQY852056 BHA852056:BHC852056 AXE852056:AXG852056 ANI852056:ANK852056 ADM852056:ADO852056 TQ852056:TS852056 JU852056:JW852056 W852056:Y852056 WWG786520:WWI786520 WMK786520:WMM786520 WCO786520:WCQ786520 VSS786520:VSU786520 VIW786520:VIY786520 UZA786520:UZC786520 UPE786520:UPG786520 UFI786520:UFK786520 TVM786520:TVO786520 TLQ786520:TLS786520 TBU786520:TBW786520 SRY786520:SSA786520 SIC786520:SIE786520 RYG786520:RYI786520 ROK786520:ROM786520 REO786520:REQ786520 QUS786520:QUU786520 QKW786520:QKY786520 QBA786520:QBC786520 PRE786520:PRG786520 PHI786520:PHK786520 OXM786520:OXO786520 ONQ786520:ONS786520 ODU786520:ODW786520 NTY786520:NUA786520 NKC786520:NKE786520 NAG786520:NAI786520 MQK786520:MQM786520 MGO786520:MGQ786520 LWS786520:LWU786520 LMW786520:LMY786520 LDA786520:LDC786520 KTE786520:KTG786520 KJI786520:KJK786520 JZM786520:JZO786520 JPQ786520:JPS786520 JFU786520:JFW786520 IVY786520:IWA786520 IMC786520:IME786520 ICG786520:ICI786520 HSK786520:HSM786520 HIO786520:HIQ786520 GYS786520:GYU786520 GOW786520:GOY786520 GFA786520:GFC786520 FVE786520:FVG786520 FLI786520:FLK786520 FBM786520:FBO786520 ERQ786520:ERS786520 EHU786520:EHW786520 DXY786520:DYA786520 DOC786520:DOE786520 DEG786520:DEI786520 CUK786520:CUM786520 CKO786520:CKQ786520 CAS786520:CAU786520 BQW786520:BQY786520 BHA786520:BHC786520 AXE786520:AXG786520 ANI786520:ANK786520 ADM786520:ADO786520 TQ786520:TS786520 JU786520:JW786520 W786520:Y786520 WWG720984:WWI720984 WMK720984:WMM720984 WCO720984:WCQ720984 VSS720984:VSU720984 VIW720984:VIY720984 UZA720984:UZC720984 UPE720984:UPG720984 UFI720984:UFK720984 TVM720984:TVO720984 TLQ720984:TLS720984 TBU720984:TBW720984 SRY720984:SSA720984 SIC720984:SIE720984 RYG720984:RYI720984 ROK720984:ROM720984 REO720984:REQ720984 QUS720984:QUU720984 QKW720984:QKY720984 QBA720984:QBC720984 PRE720984:PRG720984 PHI720984:PHK720984 OXM720984:OXO720984 ONQ720984:ONS720984 ODU720984:ODW720984 NTY720984:NUA720984 NKC720984:NKE720984 NAG720984:NAI720984 MQK720984:MQM720984 MGO720984:MGQ720984 LWS720984:LWU720984 LMW720984:LMY720984 LDA720984:LDC720984 KTE720984:KTG720984 KJI720984:KJK720984 JZM720984:JZO720984 JPQ720984:JPS720984 JFU720984:JFW720984 IVY720984:IWA720984 IMC720984:IME720984 ICG720984:ICI720984 HSK720984:HSM720984 HIO720984:HIQ720984 GYS720984:GYU720984 GOW720984:GOY720984 GFA720984:GFC720984 FVE720984:FVG720984 FLI720984:FLK720984 FBM720984:FBO720984 ERQ720984:ERS720984 EHU720984:EHW720984 DXY720984:DYA720984 DOC720984:DOE720984 DEG720984:DEI720984 CUK720984:CUM720984 CKO720984:CKQ720984 CAS720984:CAU720984 BQW720984:BQY720984 BHA720984:BHC720984 AXE720984:AXG720984 ANI720984:ANK720984 ADM720984:ADO720984 TQ720984:TS720984 JU720984:JW720984 W720984:Y720984 WWG655448:WWI655448 WMK655448:WMM655448 WCO655448:WCQ655448 VSS655448:VSU655448 VIW655448:VIY655448 UZA655448:UZC655448 UPE655448:UPG655448 UFI655448:UFK655448 TVM655448:TVO655448 TLQ655448:TLS655448 TBU655448:TBW655448 SRY655448:SSA655448 SIC655448:SIE655448 RYG655448:RYI655448 ROK655448:ROM655448 REO655448:REQ655448 QUS655448:QUU655448 QKW655448:QKY655448 QBA655448:QBC655448 PRE655448:PRG655448 PHI655448:PHK655448 OXM655448:OXO655448 ONQ655448:ONS655448 ODU655448:ODW655448 NTY655448:NUA655448 NKC655448:NKE655448 NAG655448:NAI655448 MQK655448:MQM655448 MGO655448:MGQ655448 LWS655448:LWU655448 LMW655448:LMY655448 LDA655448:LDC655448 KTE655448:KTG655448 KJI655448:KJK655448 JZM655448:JZO655448 JPQ655448:JPS655448 JFU655448:JFW655448 IVY655448:IWA655448 IMC655448:IME655448 ICG655448:ICI655448 HSK655448:HSM655448 HIO655448:HIQ655448 GYS655448:GYU655448 GOW655448:GOY655448 GFA655448:GFC655448 FVE655448:FVG655448 FLI655448:FLK655448 FBM655448:FBO655448 ERQ655448:ERS655448 EHU655448:EHW655448 DXY655448:DYA655448 DOC655448:DOE655448 DEG655448:DEI655448 CUK655448:CUM655448 CKO655448:CKQ655448 CAS655448:CAU655448 BQW655448:BQY655448 BHA655448:BHC655448 AXE655448:AXG655448 ANI655448:ANK655448 ADM655448:ADO655448 TQ655448:TS655448 JU655448:JW655448 W655448:Y655448 WWG589912:WWI589912 WMK589912:WMM589912 WCO589912:WCQ589912 VSS589912:VSU589912 VIW589912:VIY589912 UZA589912:UZC589912 UPE589912:UPG589912 UFI589912:UFK589912 TVM589912:TVO589912 TLQ589912:TLS589912 TBU589912:TBW589912 SRY589912:SSA589912 SIC589912:SIE589912 RYG589912:RYI589912 ROK589912:ROM589912 REO589912:REQ589912 QUS589912:QUU589912 QKW589912:QKY589912 QBA589912:QBC589912 PRE589912:PRG589912 PHI589912:PHK589912 OXM589912:OXO589912 ONQ589912:ONS589912 ODU589912:ODW589912 NTY589912:NUA589912 NKC589912:NKE589912 NAG589912:NAI589912 MQK589912:MQM589912 MGO589912:MGQ589912 LWS589912:LWU589912 LMW589912:LMY589912 LDA589912:LDC589912 KTE589912:KTG589912 KJI589912:KJK589912 JZM589912:JZO589912 JPQ589912:JPS589912 JFU589912:JFW589912 IVY589912:IWA589912 IMC589912:IME589912 ICG589912:ICI589912 HSK589912:HSM589912 HIO589912:HIQ589912 GYS589912:GYU589912 GOW589912:GOY589912 GFA589912:GFC589912 FVE589912:FVG589912 FLI589912:FLK589912 FBM589912:FBO589912 ERQ589912:ERS589912 EHU589912:EHW589912 DXY589912:DYA589912 DOC589912:DOE589912 DEG589912:DEI589912 CUK589912:CUM589912 CKO589912:CKQ589912 CAS589912:CAU589912 BQW589912:BQY589912 BHA589912:BHC589912 AXE589912:AXG589912 ANI589912:ANK589912 ADM589912:ADO589912 TQ589912:TS589912 JU589912:JW589912 W589912:Y589912 WWG524376:WWI524376 WMK524376:WMM524376 WCO524376:WCQ524376 VSS524376:VSU524376 VIW524376:VIY524376 UZA524376:UZC524376 UPE524376:UPG524376 UFI524376:UFK524376 TVM524376:TVO524376 TLQ524376:TLS524376 TBU524376:TBW524376 SRY524376:SSA524376 SIC524376:SIE524376 RYG524376:RYI524376 ROK524376:ROM524376 REO524376:REQ524376 QUS524376:QUU524376 QKW524376:QKY524376 QBA524376:QBC524376 PRE524376:PRG524376 PHI524376:PHK524376 OXM524376:OXO524376 ONQ524376:ONS524376 ODU524376:ODW524376 NTY524376:NUA524376 NKC524376:NKE524376 NAG524376:NAI524376 MQK524376:MQM524376 MGO524376:MGQ524376 LWS524376:LWU524376 LMW524376:LMY524376 LDA524376:LDC524376 KTE524376:KTG524376 KJI524376:KJK524376 JZM524376:JZO524376 JPQ524376:JPS524376 JFU524376:JFW524376 IVY524376:IWA524376 IMC524376:IME524376 ICG524376:ICI524376 HSK524376:HSM524376 HIO524376:HIQ524376 GYS524376:GYU524376 GOW524376:GOY524376 GFA524376:GFC524376 FVE524376:FVG524376 FLI524376:FLK524376 FBM524376:FBO524376 ERQ524376:ERS524376 EHU524376:EHW524376 DXY524376:DYA524376 DOC524376:DOE524376 DEG524376:DEI524376 CUK524376:CUM524376 CKO524376:CKQ524376 CAS524376:CAU524376 BQW524376:BQY524376 BHA524376:BHC524376 AXE524376:AXG524376 ANI524376:ANK524376 ADM524376:ADO524376 TQ524376:TS524376 JU524376:JW524376 W524376:Y524376 WWG458840:WWI458840 WMK458840:WMM458840 WCO458840:WCQ458840 VSS458840:VSU458840 VIW458840:VIY458840 UZA458840:UZC458840 UPE458840:UPG458840 UFI458840:UFK458840 TVM458840:TVO458840 TLQ458840:TLS458840 TBU458840:TBW458840 SRY458840:SSA458840 SIC458840:SIE458840 RYG458840:RYI458840 ROK458840:ROM458840 REO458840:REQ458840 QUS458840:QUU458840 QKW458840:QKY458840 QBA458840:QBC458840 PRE458840:PRG458840 PHI458840:PHK458840 OXM458840:OXO458840 ONQ458840:ONS458840 ODU458840:ODW458840 NTY458840:NUA458840 NKC458840:NKE458840 NAG458840:NAI458840 MQK458840:MQM458840 MGO458840:MGQ458840 LWS458840:LWU458840 LMW458840:LMY458840 LDA458840:LDC458840 KTE458840:KTG458840 KJI458840:KJK458840 JZM458840:JZO458840 JPQ458840:JPS458840 JFU458840:JFW458840 IVY458840:IWA458840 IMC458840:IME458840 ICG458840:ICI458840 HSK458840:HSM458840 HIO458840:HIQ458840 GYS458840:GYU458840 GOW458840:GOY458840 GFA458840:GFC458840 FVE458840:FVG458840 FLI458840:FLK458840 FBM458840:FBO458840 ERQ458840:ERS458840 EHU458840:EHW458840 DXY458840:DYA458840 DOC458840:DOE458840 DEG458840:DEI458840 CUK458840:CUM458840 CKO458840:CKQ458840 CAS458840:CAU458840 BQW458840:BQY458840 BHA458840:BHC458840 AXE458840:AXG458840 ANI458840:ANK458840 ADM458840:ADO458840 TQ458840:TS458840 JU458840:JW458840 W458840:Y458840 WWG393304:WWI393304 WMK393304:WMM393304 WCO393304:WCQ393304 VSS393304:VSU393304 VIW393304:VIY393304 UZA393304:UZC393304 UPE393304:UPG393304 UFI393304:UFK393304 TVM393304:TVO393304 TLQ393304:TLS393304 TBU393304:TBW393304 SRY393304:SSA393304 SIC393304:SIE393304 RYG393304:RYI393304 ROK393304:ROM393304 REO393304:REQ393304 QUS393304:QUU393304 QKW393304:QKY393304 QBA393304:QBC393304 PRE393304:PRG393304 PHI393304:PHK393304 OXM393304:OXO393304 ONQ393304:ONS393304 ODU393304:ODW393304 NTY393304:NUA393304 NKC393304:NKE393304 NAG393304:NAI393304 MQK393304:MQM393304 MGO393304:MGQ393304 LWS393304:LWU393304 LMW393304:LMY393304 LDA393304:LDC393304 KTE393304:KTG393304 KJI393304:KJK393304 JZM393304:JZO393304 JPQ393304:JPS393304 JFU393304:JFW393304 IVY393304:IWA393304 IMC393304:IME393304 ICG393304:ICI393304 HSK393304:HSM393304 HIO393304:HIQ393304 GYS393304:GYU393304 GOW393304:GOY393304 GFA393304:GFC393304 FVE393304:FVG393304 FLI393304:FLK393304 FBM393304:FBO393304 ERQ393304:ERS393304 EHU393304:EHW393304 DXY393304:DYA393304 DOC393304:DOE393304 DEG393304:DEI393304 CUK393304:CUM393304 CKO393304:CKQ393304 CAS393304:CAU393304 BQW393304:BQY393304 BHA393304:BHC393304 AXE393304:AXG393304 ANI393304:ANK393304 ADM393304:ADO393304 TQ393304:TS393304 JU393304:JW393304 W393304:Y393304 WWG327768:WWI327768 WMK327768:WMM327768 WCO327768:WCQ327768 VSS327768:VSU327768 VIW327768:VIY327768 UZA327768:UZC327768 UPE327768:UPG327768 UFI327768:UFK327768 TVM327768:TVO327768 TLQ327768:TLS327768 TBU327768:TBW327768 SRY327768:SSA327768 SIC327768:SIE327768 RYG327768:RYI327768 ROK327768:ROM327768 REO327768:REQ327768 QUS327768:QUU327768 QKW327768:QKY327768 QBA327768:QBC327768 PRE327768:PRG327768 PHI327768:PHK327768 OXM327768:OXO327768 ONQ327768:ONS327768 ODU327768:ODW327768 NTY327768:NUA327768 NKC327768:NKE327768 NAG327768:NAI327768 MQK327768:MQM327768 MGO327768:MGQ327768 LWS327768:LWU327768 LMW327768:LMY327768 LDA327768:LDC327768 KTE327768:KTG327768 KJI327768:KJK327768 JZM327768:JZO327768 JPQ327768:JPS327768 JFU327768:JFW327768 IVY327768:IWA327768 IMC327768:IME327768 ICG327768:ICI327768 HSK327768:HSM327768 HIO327768:HIQ327768 GYS327768:GYU327768 GOW327768:GOY327768 GFA327768:GFC327768 FVE327768:FVG327768 FLI327768:FLK327768 FBM327768:FBO327768 ERQ327768:ERS327768 EHU327768:EHW327768 DXY327768:DYA327768 DOC327768:DOE327768 DEG327768:DEI327768 CUK327768:CUM327768 CKO327768:CKQ327768 CAS327768:CAU327768 BQW327768:BQY327768 BHA327768:BHC327768 AXE327768:AXG327768 ANI327768:ANK327768 ADM327768:ADO327768 TQ327768:TS327768 JU327768:JW327768 W327768:Y327768 WWG262232:WWI262232 WMK262232:WMM262232 WCO262232:WCQ262232 VSS262232:VSU262232 VIW262232:VIY262232 UZA262232:UZC262232 UPE262232:UPG262232 UFI262232:UFK262232 TVM262232:TVO262232 TLQ262232:TLS262232 TBU262232:TBW262232 SRY262232:SSA262232 SIC262232:SIE262232 RYG262232:RYI262232 ROK262232:ROM262232 REO262232:REQ262232 QUS262232:QUU262232 QKW262232:QKY262232 QBA262232:QBC262232 PRE262232:PRG262232 PHI262232:PHK262232 OXM262232:OXO262232 ONQ262232:ONS262232 ODU262232:ODW262232 NTY262232:NUA262232 NKC262232:NKE262232 NAG262232:NAI262232 MQK262232:MQM262232 MGO262232:MGQ262232 LWS262232:LWU262232 LMW262232:LMY262232 LDA262232:LDC262232 KTE262232:KTG262232 KJI262232:KJK262232 JZM262232:JZO262232 JPQ262232:JPS262232 JFU262232:JFW262232 IVY262232:IWA262232 IMC262232:IME262232 ICG262232:ICI262232 HSK262232:HSM262232 HIO262232:HIQ262232 GYS262232:GYU262232 GOW262232:GOY262232 GFA262232:GFC262232 FVE262232:FVG262232 FLI262232:FLK262232 FBM262232:FBO262232 ERQ262232:ERS262232 EHU262232:EHW262232 DXY262232:DYA262232 DOC262232:DOE262232 DEG262232:DEI262232 CUK262232:CUM262232 CKO262232:CKQ262232 CAS262232:CAU262232 BQW262232:BQY262232 BHA262232:BHC262232 AXE262232:AXG262232 ANI262232:ANK262232 ADM262232:ADO262232 TQ262232:TS262232 JU262232:JW262232 W262232:Y262232 WWG196696:WWI196696 WMK196696:WMM196696 WCO196696:WCQ196696 VSS196696:VSU196696 VIW196696:VIY196696 UZA196696:UZC196696 UPE196696:UPG196696 UFI196696:UFK196696 TVM196696:TVO196696 TLQ196696:TLS196696 TBU196696:TBW196696 SRY196696:SSA196696 SIC196696:SIE196696 RYG196696:RYI196696 ROK196696:ROM196696 REO196696:REQ196696 QUS196696:QUU196696 QKW196696:QKY196696 QBA196696:QBC196696 PRE196696:PRG196696 PHI196696:PHK196696 OXM196696:OXO196696 ONQ196696:ONS196696 ODU196696:ODW196696 NTY196696:NUA196696 NKC196696:NKE196696 NAG196696:NAI196696 MQK196696:MQM196696 MGO196696:MGQ196696 LWS196696:LWU196696 LMW196696:LMY196696 LDA196696:LDC196696 KTE196696:KTG196696 KJI196696:KJK196696 JZM196696:JZO196696 JPQ196696:JPS196696 JFU196696:JFW196696 IVY196696:IWA196696 IMC196696:IME196696 ICG196696:ICI196696 HSK196696:HSM196696 HIO196696:HIQ196696 GYS196696:GYU196696 GOW196696:GOY196696 GFA196696:GFC196696 FVE196696:FVG196696 FLI196696:FLK196696 FBM196696:FBO196696 ERQ196696:ERS196696 EHU196696:EHW196696 DXY196696:DYA196696 DOC196696:DOE196696 DEG196696:DEI196696 CUK196696:CUM196696 CKO196696:CKQ196696 CAS196696:CAU196696 BQW196696:BQY196696 BHA196696:BHC196696 AXE196696:AXG196696 ANI196696:ANK196696 ADM196696:ADO196696 TQ196696:TS196696 JU196696:JW196696 W196696:Y196696 WWG131160:WWI131160 WMK131160:WMM131160 WCO131160:WCQ131160 VSS131160:VSU131160 VIW131160:VIY131160 UZA131160:UZC131160 UPE131160:UPG131160 UFI131160:UFK131160 TVM131160:TVO131160 TLQ131160:TLS131160 TBU131160:TBW131160 SRY131160:SSA131160 SIC131160:SIE131160 RYG131160:RYI131160 ROK131160:ROM131160 REO131160:REQ131160 QUS131160:QUU131160 QKW131160:QKY131160 QBA131160:QBC131160 PRE131160:PRG131160 PHI131160:PHK131160 OXM131160:OXO131160 ONQ131160:ONS131160 ODU131160:ODW131160 NTY131160:NUA131160 NKC131160:NKE131160 NAG131160:NAI131160 MQK131160:MQM131160 MGO131160:MGQ131160 LWS131160:LWU131160 LMW131160:LMY131160 LDA131160:LDC131160 KTE131160:KTG131160 KJI131160:KJK131160 JZM131160:JZO131160 JPQ131160:JPS131160 JFU131160:JFW131160 IVY131160:IWA131160 IMC131160:IME131160 ICG131160:ICI131160 HSK131160:HSM131160 HIO131160:HIQ131160 GYS131160:GYU131160 GOW131160:GOY131160 GFA131160:GFC131160 FVE131160:FVG131160 FLI131160:FLK131160 FBM131160:FBO131160 ERQ131160:ERS131160 EHU131160:EHW131160 DXY131160:DYA131160 DOC131160:DOE131160 DEG131160:DEI131160 CUK131160:CUM131160 CKO131160:CKQ131160 CAS131160:CAU131160 BQW131160:BQY131160 BHA131160:BHC131160 AXE131160:AXG131160 ANI131160:ANK131160 ADM131160:ADO131160 TQ131160:TS131160 JU131160:JW131160 W131160:Y131160 WWG65624:WWI65624 WMK65624:WMM65624 WCO65624:WCQ65624 VSS65624:VSU65624 VIW65624:VIY65624 UZA65624:UZC65624 UPE65624:UPG65624 UFI65624:UFK65624 TVM65624:TVO65624 TLQ65624:TLS65624 TBU65624:TBW65624 SRY65624:SSA65624 SIC65624:SIE65624 RYG65624:RYI65624 ROK65624:ROM65624 REO65624:REQ65624 QUS65624:QUU65624 QKW65624:QKY65624 QBA65624:QBC65624 PRE65624:PRG65624 PHI65624:PHK65624 OXM65624:OXO65624 ONQ65624:ONS65624 ODU65624:ODW65624 NTY65624:NUA65624 NKC65624:NKE65624 NAG65624:NAI65624 MQK65624:MQM65624 MGO65624:MGQ65624 LWS65624:LWU65624 LMW65624:LMY65624 LDA65624:LDC65624 KTE65624:KTG65624 KJI65624:KJK65624 JZM65624:JZO65624 JPQ65624:JPS65624 JFU65624:JFW65624 IVY65624:IWA65624 IMC65624:IME65624 ICG65624:ICI65624 HSK65624:HSM65624 HIO65624:HIQ65624 GYS65624:GYU65624 GOW65624:GOY65624 GFA65624:GFC65624 FVE65624:FVG65624 FLI65624:FLK65624 FBM65624:FBO65624 ERQ65624:ERS65624 EHU65624:EHW65624 DXY65624:DYA65624 DOC65624:DOE65624 DEG65624:DEI65624 CUK65624:CUM65624 CKO65624:CKQ65624 CAS65624:CAU65624 BQW65624:BQY65624 BHA65624:BHC65624 AXE65624:AXG65624 ANI65624:ANK65624 ADM65624:ADO65624 TQ65624:TS65624 JU65624:JW65624 W65624:Y65624 WWF983127:WWF983128 WMJ983127:WMJ983128 WCN983127:WCN983128 VSR983127:VSR983128 VIV983127:VIV983128 UYZ983127:UYZ983128 UPD983127:UPD983128 UFH983127:UFH983128 TVL983127:TVL983128 TLP983127:TLP983128 TBT983127:TBT983128 SRX983127:SRX983128 SIB983127:SIB983128 RYF983127:RYF983128 ROJ983127:ROJ983128 REN983127:REN983128 QUR983127:QUR983128 QKV983127:QKV983128 QAZ983127:QAZ983128 PRD983127:PRD983128 PHH983127:PHH983128 OXL983127:OXL983128 ONP983127:ONP983128 ODT983127:ODT983128 NTX983127:NTX983128 NKB983127:NKB983128 NAF983127:NAF983128 MQJ983127:MQJ983128 MGN983127:MGN983128 LWR983127:LWR983128 LMV983127:LMV983128 LCZ983127:LCZ983128 KTD983127:KTD983128 KJH983127:KJH983128 JZL983127:JZL983128 JPP983127:JPP983128 JFT983127:JFT983128 IVX983127:IVX983128 IMB983127:IMB983128 ICF983127:ICF983128 HSJ983127:HSJ983128 HIN983127:HIN983128 GYR983127:GYR983128 GOV983127:GOV983128 GEZ983127:GEZ983128 FVD983127:FVD983128 FLH983127:FLH983128 FBL983127:FBL983128 ERP983127:ERP983128 EHT983127:EHT983128 DXX983127:DXX983128 DOB983127:DOB983128 DEF983127:DEF983128 CUJ983127:CUJ983128 CKN983127:CKN983128 CAR983127:CAR983128 BQV983127:BQV983128 BGZ983127:BGZ983128 AXD983127:AXD983128 ANH983127:ANH983128 ADL983127:ADL983128 TP983127:TP983128 JT983127:JT983128 V983127:V983128 WWF917591:WWF917592 WMJ917591:WMJ917592 WCN917591:WCN917592 VSR917591:VSR917592 VIV917591:VIV917592 UYZ917591:UYZ917592 UPD917591:UPD917592 UFH917591:UFH917592 TVL917591:TVL917592 TLP917591:TLP917592 TBT917591:TBT917592 SRX917591:SRX917592 SIB917591:SIB917592 RYF917591:RYF917592 ROJ917591:ROJ917592 REN917591:REN917592 QUR917591:QUR917592 QKV917591:QKV917592 QAZ917591:QAZ917592 PRD917591:PRD917592 PHH917591:PHH917592 OXL917591:OXL917592 ONP917591:ONP917592 ODT917591:ODT917592 NTX917591:NTX917592 NKB917591:NKB917592 NAF917591:NAF917592 MQJ917591:MQJ917592 MGN917591:MGN917592 LWR917591:LWR917592 LMV917591:LMV917592 LCZ917591:LCZ917592 KTD917591:KTD917592 KJH917591:KJH917592 JZL917591:JZL917592 JPP917591:JPP917592 JFT917591:JFT917592 IVX917591:IVX917592 IMB917591:IMB917592 ICF917591:ICF917592 HSJ917591:HSJ917592 HIN917591:HIN917592 GYR917591:GYR917592 GOV917591:GOV917592 GEZ917591:GEZ917592 FVD917591:FVD917592 FLH917591:FLH917592 FBL917591:FBL917592 ERP917591:ERP917592 EHT917591:EHT917592 DXX917591:DXX917592 DOB917591:DOB917592 DEF917591:DEF917592 CUJ917591:CUJ917592 CKN917591:CKN917592 CAR917591:CAR917592 BQV917591:BQV917592 BGZ917591:BGZ917592 AXD917591:AXD917592 ANH917591:ANH917592 ADL917591:ADL917592 TP917591:TP917592 JT917591:JT917592 V917591:V917592 WWF852055:WWF852056 WMJ852055:WMJ852056 WCN852055:WCN852056 VSR852055:VSR852056 VIV852055:VIV852056 UYZ852055:UYZ852056 UPD852055:UPD852056 UFH852055:UFH852056 TVL852055:TVL852056 TLP852055:TLP852056 TBT852055:TBT852056 SRX852055:SRX852056 SIB852055:SIB852056 RYF852055:RYF852056 ROJ852055:ROJ852056 REN852055:REN852056 QUR852055:QUR852056 QKV852055:QKV852056 QAZ852055:QAZ852056 PRD852055:PRD852056 PHH852055:PHH852056 OXL852055:OXL852056 ONP852055:ONP852056 ODT852055:ODT852056 NTX852055:NTX852056 NKB852055:NKB852056 NAF852055:NAF852056 MQJ852055:MQJ852056 MGN852055:MGN852056 LWR852055:LWR852056 LMV852055:LMV852056 LCZ852055:LCZ852056 KTD852055:KTD852056 KJH852055:KJH852056 JZL852055:JZL852056 JPP852055:JPP852056 JFT852055:JFT852056 IVX852055:IVX852056 IMB852055:IMB852056 ICF852055:ICF852056 HSJ852055:HSJ852056 HIN852055:HIN852056 GYR852055:GYR852056 GOV852055:GOV852056 GEZ852055:GEZ852056 FVD852055:FVD852056 FLH852055:FLH852056 FBL852055:FBL852056 ERP852055:ERP852056 EHT852055:EHT852056 DXX852055:DXX852056 DOB852055:DOB852056 DEF852055:DEF852056 CUJ852055:CUJ852056 CKN852055:CKN852056 CAR852055:CAR852056 BQV852055:BQV852056 BGZ852055:BGZ852056 AXD852055:AXD852056 ANH852055:ANH852056 ADL852055:ADL852056 TP852055:TP852056 JT852055:JT852056 V852055:V852056 WWF786519:WWF786520 WMJ786519:WMJ786520 WCN786519:WCN786520 VSR786519:VSR786520 VIV786519:VIV786520 UYZ786519:UYZ786520 UPD786519:UPD786520 UFH786519:UFH786520 TVL786519:TVL786520 TLP786519:TLP786520 TBT786519:TBT786520 SRX786519:SRX786520 SIB786519:SIB786520 RYF786519:RYF786520 ROJ786519:ROJ786520 REN786519:REN786520 QUR786519:QUR786520 QKV786519:QKV786520 QAZ786519:QAZ786520 PRD786519:PRD786520 PHH786519:PHH786520 OXL786519:OXL786520 ONP786519:ONP786520 ODT786519:ODT786520 NTX786519:NTX786520 NKB786519:NKB786520 NAF786519:NAF786520 MQJ786519:MQJ786520 MGN786519:MGN786520 LWR786519:LWR786520 LMV786519:LMV786520 LCZ786519:LCZ786520 KTD786519:KTD786520 KJH786519:KJH786520 JZL786519:JZL786520 JPP786519:JPP786520 JFT786519:JFT786520 IVX786519:IVX786520 IMB786519:IMB786520 ICF786519:ICF786520 HSJ786519:HSJ786520 HIN786519:HIN786520 GYR786519:GYR786520 GOV786519:GOV786520 GEZ786519:GEZ786520 FVD786519:FVD786520 FLH786519:FLH786520 FBL786519:FBL786520 ERP786519:ERP786520 EHT786519:EHT786520 DXX786519:DXX786520 DOB786519:DOB786520 DEF786519:DEF786520 CUJ786519:CUJ786520 CKN786519:CKN786520 CAR786519:CAR786520 BQV786519:BQV786520 BGZ786519:BGZ786520 AXD786519:AXD786520 ANH786519:ANH786520 ADL786519:ADL786520 TP786519:TP786520 JT786519:JT786520 V786519:V786520 WWF720983:WWF720984 WMJ720983:WMJ720984 WCN720983:WCN720984 VSR720983:VSR720984 VIV720983:VIV720984 UYZ720983:UYZ720984 UPD720983:UPD720984 UFH720983:UFH720984 TVL720983:TVL720984 TLP720983:TLP720984 TBT720983:TBT720984 SRX720983:SRX720984 SIB720983:SIB720984 RYF720983:RYF720984 ROJ720983:ROJ720984 REN720983:REN720984 QUR720983:QUR720984 QKV720983:QKV720984 QAZ720983:QAZ720984 PRD720983:PRD720984 PHH720983:PHH720984 OXL720983:OXL720984 ONP720983:ONP720984 ODT720983:ODT720984 NTX720983:NTX720984 NKB720983:NKB720984 NAF720983:NAF720984 MQJ720983:MQJ720984 MGN720983:MGN720984 LWR720983:LWR720984 LMV720983:LMV720984 LCZ720983:LCZ720984 KTD720983:KTD720984 KJH720983:KJH720984 JZL720983:JZL720984 JPP720983:JPP720984 JFT720983:JFT720984 IVX720983:IVX720984 IMB720983:IMB720984 ICF720983:ICF720984 HSJ720983:HSJ720984 HIN720983:HIN720984 GYR720983:GYR720984 GOV720983:GOV720984 GEZ720983:GEZ720984 FVD720983:FVD720984 FLH720983:FLH720984 FBL720983:FBL720984 ERP720983:ERP720984 EHT720983:EHT720984 DXX720983:DXX720984 DOB720983:DOB720984 DEF720983:DEF720984 CUJ720983:CUJ720984 CKN720983:CKN720984 CAR720983:CAR720984 BQV720983:BQV720984 BGZ720983:BGZ720984 AXD720983:AXD720984 ANH720983:ANH720984 ADL720983:ADL720984 TP720983:TP720984 JT720983:JT720984 V720983:V720984 WWF655447:WWF655448 WMJ655447:WMJ655448 WCN655447:WCN655448 VSR655447:VSR655448 VIV655447:VIV655448 UYZ655447:UYZ655448 UPD655447:UPD655448 UFH655447:UFH655448 TVL655447:TVL655448 TLP655447:TLP655448 TBT655447:TBT655448 SRX655447:SRX655448 SIB655447:SIB655448 RYF655447:RYF655448 ROJ655447:ROJ655448 REN655447:REN655448 QUR655447:QUR655448 QKV655447:QKV655448 QAZ655447:QAZ655448 PRD655447:PRD655448 PHH655447:PHH655448 OXL655447:OXL655448 ONP655447:ONP655448 ODT655447:ODT655448 NTX655447:NTX655448 NKB655447:NKB655448 NAF655447:NAF655448 MQJ655447:MQJ655448 MGN655447:MGN655448 LWR655447:LWR655448 LMV655447:LMV655448 LCZ655447:LCZ655448 KTD655447:KTD655448 KJH655447:KJH655448 JZL655447:JZL655448 JPP655447:JPP655448 JFT655447:JFT655448 IVX655447:IVX655448 IMB655447:IMB655448 ICF655447:ICF655448 HSJ655447:HSJ655448 HIN655447:HIN655448 GYR655447:GYR655448 GOV655447:GOV655448 GEZ655447:GEZ655448 FVD655447:FVD655448 FLH655447:FLH655448 FBL655447:FBL655448 ERP655447:ERP655448 EHT655447:EHT655448 DXX655447:DXX655448 DOB655447:DOB655448 DEF655447:DEF655448 CUJ655447:CUJ655448 CKN655447:CKN655448 CAR655447:CAR655448 BQV655447:BQV655448 BGZ655447:BGZ655448 AXD655447:AXD655448 ANH655447:ANH655448 ADL655447:ADL655448 TP655447:TP655448 JT655447:JT655448 V655447:V655448 WWF589911:WWF589912 WMJ589911:WMJ589912 WCN589911:WCN589912 VSR589911:VSR589912 VIV589911:VIV589912 UYZ589911:UYZ589912 UPD589911:UPD589912 UFH589911:UFH589912 TVL589911:TVL589912 TLP589911:TLP589912 TBT589911:TBT589912 SRX589911:SRX589912 SIB589911:SIB589912 RYF589911:RYF589912 ROJ589911:ROJ589912 REN589911:REN589912 QUR589911:QUR589912 QKV589911:QKV589912 QAZ589911:QAZ589912 PRD589911:PRD589912 PHH589911:PHH589912 OXL589911:OXL589912 ONP589911:ONP589912 ODT589911:ODT589912 NTX589911:NTX589912 NKB589911:NKB589912 NAF589911:NAF589912 MQJ589911:MQJ589912 MGN589911:MGN589912 LWR589911:LWR589912 LMV589911:LMV589912 LCZ589911:LCZ589912 KTD589911:KTD589912 KJH589911:KJH589912 JZL589911:JZL589912 JPP589911:JPP589912 JFT589911:JFT589912 IVX589911:IVX589912 IMB589911:IMB589912 ICF589911:ICF589912 HSJ589911:HSJ589912 HIN589911:HIN589912 GYR589911:GYR589912 GOV589911:GOV589912 GEZ589911:GEZ589912 FVD589911:FVD589912 FLH589911:FLH589912 FBL589911:FBL589912 ERP589911:ERP589912 EHT589911:EHT589912 DXX589911:DXX589912 DOB589911:DOB589912 DEF589911:DEF589912 CUJ589911:CUJ589912 CKN589911:CKN589912 CAR589911:CAR589912 BQV589911:BQV589912 BGZ589911:BGZ589912 AXD589911:AXD589912 ANH589911:ANH589912 ADL589911:ADL589912 TP589911:TP589912 JT589911:JT589912 V589911:V589912 WWF524375:WWF524376 WMJ524375:WMJ524376 WCN524375:WCN524376 VSR524375:VSR524376 VIV524375:VIV524376 UYZ524375:UYZ524376 UPD524375:UPD524376 UFH524375:UFH524376 TVL524375:TVL524376 TLP524375:TLP524376 TBT524375:TBT524376 SRX524375:SRX524376 SIB524375:SIB524376 RYF524375:RYF524376 ROJ524375:ROJ524376 REN524375:REN524376 QUR524375:QUR524376 QKV524375:QKV524376 QAZ524375:QAZ524376 PRD524375:PRD524376 PHH524375:PHH524376 OXL524375:OXL524376 ONP524375:ONP524376 ODT524375:ODT524376 NTX524375:NTX524376 NKB524375:NKB524376 NAF524375:NAF524376 MQJ524375:MQJ524376 MGN524375:MGN524376 LWR524375:LWR524376 LMV524375:LMV524376 LCZ524375:LCZ524376 KTD524375:KTD524376 KJH524375:KJH524376 JZL524375:JZL524376 JPP524375:JPP524376 JFT524375:JFT524376 IVX524375:IVX524376 IMB524375:IMB524376 ICF524375:ICF524376 HSJ524375:HSJ524376 HIN524375:HIN524376 GYR524375:GYR524376 GOV524375:GOV524376 GEZ524375:GEZ524376 FVD524375:FVD524376 FLH524375:FLH524376 FBL524375:FBL524376 ERP524375:ERP524376 EHT524375:EHT524376 DXX524375:DXX524376 DOB524375:DOB524376 DEF524375:DEF524376 CUJ524375:CUJ524376 CKN524375:CKN524376 CAR524375:CAR524376 BQV524375:BQV524376 BGZ524375:BGZ524376 AXD524375:AXD524376 ANH524375:ANH524376 ADL524375:ADL524376 TP524375:TP524376 JT524375:JT524376 V524375:V524376 WWF458839:WWF458840 WMJ458839:WMJ458840 WCN458839:WCN458840 VSR458839:VSR458840 VIV458839:VIV458840 UYZ458839:UYZ458840 UPD458839:UPD458840 UFH458839:UFH458840 TVL458839:TVL458840 TLP458839:TLP458840 TBT458839:TBT458840 SRX458839:SRX458840 SIB458839:SIB458840 RYF458839:RYF458840 ROJ458839:ROJ458840 REN458839:REN458840 QUR458839:QUR458840 QKV458839:QKV458840 QAZ458839:QAZ458840 PRD458839:PRD458840 PHH458839:PHH458840 OXL458839:OXL458840 ONP458839:ONP458840 ODT458839:ODT458840 NTX458839:NTX458840 NKB458839:NKB458840 NAF458839:NAF458840 MQJ458839:MQJ458840 MGN458839:MGN458840 LWR458839:LWR458840 LMV458839:LMV458840 LCZ458839:LCZ458840 KTD458839:KTD458840 KJH458839:KJH458840 JZL458839:JZL458840 JPP458839:JPP458840 JFT458839:JFT458840 IVX458839:IVX458840 IMB458839:IMB458840 ICF458839:ICF458840 HSJ458839:HSJ458840 HIN458839:HIN458840 GYR458839:GYR458840 GOV458839:GOV458840 GEZ458839:GEZ458840 FVD458839:FVD458840 FLH458839:FLH458840 FBL458839:FBL458840 ERP458839:ERP458840 EHT458839:EHT458840 DXX458839:DXX458840 DOB458839:DOB458840 DEF458839:DEF458840 CUJ458839:CUJ458840 CKN458839:CKN458840 CAR458839:CAR458840 BQV458839:BQV458840 BGZ458839:BGZ458840 AXD458839:AXD458840 ANH458839:ANH458840 ADL458839:ADL458840 TP458839:TP458840 JT458839:JT458840 V458839:V458840 WWF393303:WWF393304 WMJ393303:WMJ393304 WCN393303:WCN393304 VSR393303:VSR393304 VIV393303:VIV393304 UYZ393303:UYZ393304 UPD393303:UPD393304 UFH393303:UFH393304 TVL393303:TVL393304 TLP393303:TLP393304 TBT393303:TBT393304 SRX393303:SRX393304 SIB393303:SIB393304 RYF393303:RYF393304 ROJ393303:ROJ393304 REN393303:REN393304 QUR393303:QUR393304 QKV393303:QKV393304 QAZ393303:QAZ393304 PRD393303:PRD393304 PHH393303:PHH393304 OXL393303:OXL393304 ONP393303:ONP393304 ODT393303:ODT393304 NTX393303:NTX393304 NKB393303:NKB393304 NAF393303:NAF393304 MQJ393303:MQJ393304 MGN393303:MGN393304 LWR393303:LWR393304 LMV393303:LMV393304 LCZ393303:LCZ393304 KTD393303:KTD393304 KJH393303:KJH393304 JZL393303:JZL393304 JPP393303:JPP393304 JFT393303:JFT393304 IVX393303:IVX393304 IMB393303:IMB393304 ICF393303:ICF393304 HSJ393303:HSJ393304 HIN393303:HIN393304 GYR393303:GYR393304 GOV393303:GOV393304 GEZ393303:GEZ393304 FVD393303:FVD393304 FLH393303:FLH393304 FBL393303:FBL393304 ERP393303:ERP393304 EHT393303:EHT393304 DXX393303:DXX393304 DOB393303:DOB393304 DEF393303:DEF393304 CUJ393303:CUJ393304 CKN393303:CKN393304 CAR393303:CAR393304 BQV393303:BQV393304 BGZ393303:BGZ393304 AXD393303:AXD393304 ANH393303:ANH393304 ADL393303:ADL393304 TP393303:TP393304 JT393303:JT393304 V393303:V393304 WWF327767:WWF327768 WMJ327767:WMJ327768 WCN327767:WCN327768 VSR327767:VSR327768 VIV327767:VIV327768 UYZ327767:UYZ327768 UPD327767:UPD327768 UFH327767:UFH327768 TVL327767:TVL327768 TLP327767:TLP327768 TBT327767:TBT327768 SRX327767:SRX327768 SIB327767:SIB327768 RYF327767:RYF327768 ROJ327767:ROJ327768 REN327767:REN327768 QUR327767:QUR327768 QKV327767:QKV327768 QAZ327767:QAZ327768 PRD327767:PRD327768 PHH327767:PHH327768 OXL327767:OXL327768 ONP327767:ONP327768 ODT327767:ODT327768 NTX327767:NTX327768 NKB327767:NKB327768 NAF327767:NAF327768 MQJ327767:MQJ327768 MGN327767:MGN327768 LWR327767:LWR327768 LMV327767:LMV327768 LCZ327767:LCZ327768 KTD327767:KTD327768 KJH327767:KJH327768 JZL327767:JZL327768 JPP327767:JPP327768 JFT327767:JFT327768 IVX327767:IVX327768 IMB327767:IMB327768 ICF327767:ICF327768 HSJ327767:HSJ327768 HIN327767:HIN327768 GYR327767:GYR327768 GOV327767:GOV327768 GEZ327767:GEZ327768 FVD327767:FVD327768 FLH327767:FLH327768 FBL327767:FBL327768 ERP327767:ERP327768 EHT327767:EHT327768 DXX327767:DXX327768 DOB327767:DOB327768 DEF327767:DEF327768 CUJ327767:CUJ327768 CKN327767:CKN327768 CAR327767:CAR327768 BQV327767:BQV327768 BGZ327767:BGZ327768 AXD327767:AXD327768 ANH327767:ANH327768 ADL327767:ADL327768 TP327767:TP327768 JT327767:JT327768 V327767:V327768 WWF262231:WWF262232 WMJ262231:WMJ262232 WCN262231:WCN262232 VSR262231:VSR262232 VIV262231:VIV262232 UYZ262231:UYZ262232 UPD262231:UPD262232 UFH262231:UFH262232 TVL262231:TVL262232 TLP262231:TLP262232 TBT262231:TBT262232 SRX262231:SRX262232 SIB262231:SIB262232 RYF262231:RYF262232 ROJ262231:ROJ262232 REN262231:REN262232 QUR262231:QUR262232 QKV262231:QKV262232 QAZ262231:QAZ262232 PRD262231:PRD262232 PHH262231:PHH262232 OXL262231:OXL262232 ONP262231:ONP262232 ODT262231:ODT262232 NTX262231:NTX262232 NKB262231:NKB262232 NAF262231:NAF262232 MQJ262231:MQJ262232 MGN262231:MGN262232 LWR262231:LWR262232 LMV262231:LMV262232 LCZ262231:LCZ262232 KTD262231:KTD262232 KJH262231:KJH262232 JZL262231:JZL262232 JPP262231:JPP262232 JFT262231:JFT262232 IVX262231:IVX262232 IMB262231:IMB262232 ICF262231:ICF262232 HSJ262231:HSJ262232 HIN262231:HIN262232 GYR262231:GYR262232 GOV262231:GOV262232 GEZ262231:GEZ262232 FVD262231:FVD262232 FLH262231:FLH262232 FBL262231:FBL262232 ERP262231:ERP262232 EHT262231:EHT262232 DXX262231:DXX262232 DOB262231:DOB262232 DEF262231:DEF262232 CUJ262231:CUJ262232 CKN262231:CKN262232 CAR262231:CAR262232 BQV262231:BQV262232 BGZ262231:BGZ262232 AXD262231:AXD262232 ANH262231:ANH262232 ADL262231:ADL262232 TP262231:TP262232 JT262231:JT262232 V262231:V262232 WWF196695:WWF196696 WMJ196695:WMJ196696 WCN196695:WCN196696 VSR196695:VSR196696 VIV196695:VIV196696 UYZ196695:UYZ196696 UPD196695:UPD196696 UFH196695:UFH196696 TVL196695:TVL196696 TLP196695:TLP196696 TBT196695:TBT196696 SRX196695:SRX196696 SIB196695:SIB196696 RYF196695:RYF196696 ROJ196695:ROJ196696 REN196695:REN196696 QUR196695:QUR196696 QKV196695:QKV196696 QAZ196695:QAZ196696 PRD196695:PRD196696 PHH196695:PHH196696 OXL196695:OXL196696 ONP196695:ONP196696 ODT196695:ODT196696 NTX196695:NTX196696 NKB196695:NKB196696 NAF196695:NAF196696 MQJ196695:MQJ196696 MGN196695:MGN196696 LWR196695:LWR196696 LMV196695:LMV196696 LCZ196695:LCZ196696 KTD196695:KTD196696 KJH196695:KJH196696 JZL196695:JZL196696 JPP196695:JPP196696 JFT196695:JFT196696 IVX196695:IVX196696 IMB196695:IMB196696 ICF196695:ICF196696 HSJ196695:HSJ196696 HIN196695:HIN196696 GYR196695:GYR196696 GOV196695:GOV196696 GEZ196695:GEZ196696 FVD196695:FVD196696 FLH196695:FLH196696 FBL196695:FBL196696 ERP196695:ERP196696 EHT196695:EHT196696 DXX196695:DXX196696 DOB196695:DOB196696 DEF196695:DEF196696 CUJ196695:CUJ196696 CKN196695:CKN196696 CAR196695:CAR196696 BQV196695:BQV196696 BGZ196695:BGZ196696 AXD196695:AXD196696 ANH196695:ANH196696 ADL196695:ADL196696 TP196695:TP196696 JT196695:JT196696 V196695:V196696 WWF131159:WWF131160 WMJ131159:WMJ131160 WCN131159:WCN131160 VSR131159:VSR131160 VIV131159:VIV131160 UYZ131159:UYZ131160 UPD131159:UPD131160 UFH131159:UFH131160 TVL131159:TVL131160 TLP131159:TLP131160 TBT131159:TBT131160 SRX131159:SRX131160 SIB131159:SIB131160 RYF131159:RYF131160 ROJ131159:ROJ131160 REN131159:REN131160 QUR131159:QUR131160 QKV131159:QKV131160 QAZ131159:QAZ131160 PRD131159:PRD131160 PHH131159:PHH131160 OXL131159:OXL131160 ONP131159:ONP131160 ODT131159:ODT131160 NTX131159:NTX131160 NKB131159:NKB131160 NAF131159:NAF131160 MQJ131159:MQJ131160 MGN131159:MGN131160 LWR131159:LWR131160 LMV131159:LMV131160 LCZ131159:LCZ131160 KTD131159:KTD131160 KJH131159:KJH131160 JZL131159:JZL131160 JPP131159:JPP131160 JFT131159:JFT131160 IVX131159:IVX131160 IMB131159:IMB131160 ICF131159:ICF131160 HSJ131159:HSJ131160 HIN131159:HIN131160 GYR131159:GYR131160 GOV131159:GOV131160 GEZ131159:GEZ131160 FVD131159:FVD131160 FLH131159:FLH131160 FBL131159:FBL131160 ERP131159:ERP131160 EHT131159:EHT131160 DXX131159:DXX131160 DOB131159:DOB131160 DEF131159:DEF131160 CUJ131159:CUJ131160 CKN131159:CKN131160 CAR131159:CAR131160 BQV131159:BQV131160 BGZ131159:BGZ131160 AXD131159:AXD131160 ANH131159:ANH131160 ADL131159:ADL131160 TP131159:TP131160 JT131159:JT131160 V131159:V131160 WWF65623:WWF65624 WMJ65623:WMJ65624 WCN65623:WCN65624 VSR65623:VSR65624 VIV65623:VIV65624 UYZ65623:UYZ65624 UPD65623:UPD65624 UFH65623:UFH65624 TVL65623:TVL65624 TLP65623:TLP65624 TBT65623:TBT65624 SRX65623:SRX65624 SIB65623:SIB65624 RYF65623:RYF65624 ROJ65623:ROJ65624 REN65623:REN65624 QUR65623:QUR65624 QKV65623:QKV65624 QAZ65623:QAZ65624 PRD65623:PRD65624 PHH65623:PHH65624 OXL65623:OXL65624 ONP65623:ONP65624 ODT65623:ODT65624 NTX65623:NTX65624 NKB65623:NKB65624 NAF65623:NAF65624 MQJ65623:MQJ65624 MGN65623:MGN65624 LWR65623:LWR65624 LMV65623:LMV65624 LCZ65623:LCZ65624 KTD65623:KTD65624 KJH65623:KJH65624 JZL65623:JZL65624 JPP65623:JPP65624 JFT65623:JFT65624 IVX65623:IVX65624 IMB65623:IMB65624 ICF65623:ICF65624 HSJ65623:HSJ65624 HIN65623:HIN65624 GYR65623:GYR65624 GOV65623:GOV65624 GEZ65623:GEZ65624 FVD65623:FVD65624 FLH65623:FLH65624 FBL65623:FBL65624 ERP65623:ERP65624 EHT65623:EHT65624 DXX65623:DXX65624 DOB65623:DOB65624 DEF65623:DEF65624 CUJ65623:CUJ65624 CKN65623:CKN65624 CAR65623:CAR65624 BQV65623:BQV65624 BGZ65623:BGZ65624 AXD65623:AXD65624 ANH65623:ANH65624 ADL65623:ADL65624 TP65623:TP65624 JT65623:JT65624 V65623:V65624">
      <formula1>$M$124:$M$127</formula1>
    </dataValidation>
    <dataValidation type="list" allowBlank="1" showInputMessage="1" showErrorMessage="1" error="Selecionar" prompt="Especificar tipo de licença." sqref="J86:O90">
      <formula1>$M$119:$M$131</formula1>
    </dataValidation>
    <dataValidation type="list" allowBlank="1" showInputMessage="1" showErrorMessage="1" sqref="AD50:AD56 Z57:AI57">
      <formula1>$G$124:$G$126</formula1>
    </dataValidation>
  </dataValidations>
  <hyperlinks>
    <hyperlink ref="C113:AI113" location="'Tela 9 - Documentos'!Area_de_impressao" display="Para formalização do processo, fazer upload no sistema de requerimento dos documentos listados na Tela 9."/>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1" manualBreakCount="1">
    <brk id="57" min="1" max="35" man="1"/>
  </rowBreaks>
  <drawing r:id="rId2"/>
</worksheet>
</file>

<file path=xl/worksheets/sheet14.xml><?xml version="1.0" encoding="utf-8"?>
<worksheet xmlns="http://schemas.openxmlformats.org/spreadsheetml/2006/main" xmlns:r="http://schemas.openxmlformats.org/officeDocument/2006/relationships">
  <sheetPr codeName="Plan2"/>
  <dimension ref="A1:DG1591"/>
  <sheetViews>
    <sheetView topLeftCell="A22" zoomScale="94" zoomScaleNormal="94" workbookViewId="0">
      <selection activeCell="D53" sqref="D53:AI56"/>
    </sheetView>
  </sheetViews>
  <sheetFormatPr defaultColWidth="2.85546875" defaultRowHeight="15" customHeight="1"/>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258" width="2.85546875" style="241"/>
    <col min="259" max="259" width="1.7109375" style="241" customWidth="1"/>
    <col min="260" max="266" width="2.85546875" style="241"/>
    <col min="267" max="267" width="2.85546875" style="241" customWidth="1"/>
    <col min="268" max="291" width="2.85546875" style="241"/>
    <col min="292" max="292" width="1.7109375" style="241" customWidth="1"/>
    <col min="293" max="514" width="2.85546875" style="241"/>
    <col min="515" max="515" width="1.7109375" style="241" customWidth="1"/>
    <col min="516" max="522" width="2.85546875" style="241"/>
    <col min="523" max="523" width="2.85546875" style="241" customWidth="1"/>
    <col min="524" max="547" width="2.85546875" style="241"/>
    <col min="548" max="548" width="1.7109375" style="241" customWidth="1"/>
    <col min="549" max="770" width="2.85546875" style="241"/>
    <col min="771" max="771" width="1.7109375" style="241" customWidth="1"/>
    <col min="772" max="778" width="2.85546875" style="241"/>
    <col min="779" max="779" width="2.85546875" style="241" customWidth="1"/>
    <col min="780" max="803" width="2.85546875" style="241"/>
    <col min="804" max="804" width="1.7109375" style="241" customWidth="1"/>
    <col min="805" max="1026" width="2.85546875" style="241"/>
    <col min="1027" max="1027" width="1.7109375" style="241" customWidth="1"/>
    <col min="1028" max="1034" width="2.85546875" style="241"/>
    <col min="1035" max="1035" width="2.85546875" style="241" customWidth="1"/>
    <col min="1036" max="1059" width="2.85546875" style="241"/>
    <col min="1060" max="1060" width="1.7109375" style="241" customWidth="1"/>
    <col min="1061" max="1282" width="2.85546875" style="241"/>
    <col min="1283" max="1283" width="1.7109375" style="241" customWidth="1"/>
    <col min="1284" max="1290" width="2.85546875" style="241"/>
    <col min="1291" max="1291" width="2.85546875" style="241" customWidth="1"/>
    <col min="1292" max="1315" width="2.85546875" style="241"/>
    <col min="1316" max="1316" width="1.7109375" style="241" customWidth="1"/>
    <col min="1317" max="1538" width="2.85546875" style="241"/>
    <col min="1539" max="1539" width="1.7109375" style="241" customWidth="1"/>
    <col min="1540" max="1546" width="2.85546875" style="241"/>
    <col min="1547" max="1547" width="2.85546875" style="241" customWidth="1"/>
    <col min="1548" max="1571" width="2.85546875" style="241"/>
    <col min="1572" max="1572" width="1.7109375" style="241" customWidth="1"/>
    <col min="1573" max="1794" width="2.85546875" style="241"/>
    <col min="1795" max="1795" width="1.7109375" style="241" customWidth="1"/>
    <col min="1796" max="1802" width="2.85546875" style="241"/>
    <col min="1803" max="1803" width="2.85546875" style="241" customWidth="1"/>
    <col min="1804" max="1827" width="2.85546875" style="241"/>
    <col min="1828" max="1828" width="1.7109375" style="241" customWidth="1"/>
    <col min="1829" max="2050" width="2.85546875" style="241"/>
    <col min="2051" max="2051" width="1.7109375" style="241" customWidth="1"/>
    <col min="2052" max="2058" width="2.85546875" style="241"/>
    <col min="2059" max="2059" width="2.85546875" style="241" customWidth="1"/>
    <col min="2060" max="2083" width="2.85546875" style="241"/>
    <col min="2084" max="2084" width="1.7109375" style="241" customWidth="1"/>
    <col min="2085" max="2306" width="2.85546875" style="241"/>
    <col min="2307" max="2307" width="1.7109375" style="241" customWidth="1"/>
    <col min="2308" max="2314" width="2.85546875" style="241"/>
    <col min="2315" max="2315" width="2.85546875" style="241" customWidth="1"/>
    <col min="2316" max="2339" width="2.85546875" style="241"/>
    <col min="2340" max="2340" width="1.7109375" style="241" customWidth="1"/>
    <col min="2341" max="2562" width="2.85546875" style="241"/>
    <col min="2563" max="2563" width="1.7109375" style="241" customWidth="1"/>
    <col min="2564" max="2570" width="2.85546875" style="241"/>
    <col min="2571" max="2571" width="2.85546875" style="241" customWidth="1"/>
    <col min="2572" max="2595" width="2.85546875" style="241"/>
    <col min="2596" max="2596" width="1.7109375" style="241" customWidth="1"/>
    <col min="2597" max="2818" width="2.85546875" style="241"/>
    <col min="2819" max="2819" width="1.7109375" style="241" customWidth="1"/>
    <col min="2820" max="2826" width="2.85546875" style="241"/>
    <col min="2827" max="2827" width="2.85546875" style="241" customWidth="1"/>
    <col min="2828" max="2851" width="2.85546875" style="241"/>
    <col min="2852" max="2852" width="1.7109375" style="241" customWidth="1"/>
    <col min="2853" max="3074" width="2.85546875" style="241"/>
    <col min="3075" max="3075" width="1.7109375" style="241" customWidth="1"/>
    <col min="3076" max="3082" width="2.85546875" style="241"/>
    <col min="3083" max="3083" width="2.85546875" style="241" customWidth="1"/>
    <col min="3084" max="3107" width="2.85546875" style="241"/>
    <col min="3108" max="3108" width="1.7109375" style="241" customWidth="1"/>
    <col min="3109" max="3330" width="2.85546875" style="241"/>
    <col min="3331" max="3331" width="1.7109375" style="241" customWidth="1"/>
    <col min="3332" max="3338" width="2.85546875" style="241"/>
    <col min="3339" max="3339" width="2.85546875" style="241" customWidth="1"/>
    <col min="3340" max="3363" width="2.85546875" style="241"/>
    <col min="3364" max="3364" width="1.7109375" style="241" customWidth="1"/>
    <col min="3365" max="3586" width="2.85546875" style="241"/>
    <col min="3587" max="3587" width="1.7109375" style="241" customWidth="1"/>
    <col min="3588" max="3594" width="2.85546875" style="241"/>
    <col min="3595" max="3595" width="2.85546875" style="241" customWidth="1"/>
    <col min="3596" max="3619" width="2.85546875" style="241"/>
    <col min="3620" max="3620" width="1.7109375" style="241" customWidth="1"/>
    <col min="3621" max="3842" width="2.85546875" style="241"/>
    <col min="3843" max="3843" width="1.7109375" style="241" customWidth="1"/>
    <col min="3844" max="3850" width="2.85546875" style="241"/>
    <col min="3851" max="3851" width="2.85546875" style="241" customWidth="1"/>
    <col min="3852" max="3875" width="2.85546875" style="241"/>
    <col min="3876" max="3876" width="1.7109375" style="241" customWidth="1"/>
    <col min="3877" max="4098" width="2.85546875" style="241"/>
    <col min="4099" max="4099" width="1.7109375" style="241" customWidth="1"/>
    <col min="4100" max="4106" width="2.85546875" style="241"/>
    <col min="4107" max="4107" width="2.85546875" style="241" customWidth="1"/>
    <col min="4108" max="4131" width="2.85546875" style="241"/>
    <col min="4132" max="4132" width="1.7109375" style="241" customWidth="1"/>
    <col min="4133" max="4354" width="2.85546875" style="241"/>
    <col min="4355" max="4355" width="1.7109375" style="241" customWidth="1"/>
    <col min="4356" max="4362" width="2.85546875" style="241"/>
    <col min="4363" max="4363" width="2.85546875" style="241" customWidth="1"/>
    <col min="4364" max="4387" width="2.85546875" style="241"/>
    <col min="4388" max="4388" width="1.7109375" style="241" customWidth="1"/>
    <col min="4389" max="4610" width="2.85546875" style="241"/>
    <col min="4611" max="4611" width="1.7109375" style="241" customWidth="1"/>
    <col min="4612" max="4618" width="2.85546875" style="241"/>
    <col min="4619" max="4619" width="2.85546875" style="241" customWidth="1"/>
    <col min="4620" max="4643" width="2.85546875" style="241"/>
    <col min="4644" max="4644" width="1.7109375" style="241" customWidth="1"/>
    <col min="4645" max="4866" width="2.85546875" style="241"/>
    <col min="4867" max="4867" width="1.7109375" style="241" customWidth="1"/>
    <col min="4868" max="4874" width="2.85546875" style="241"/>
    <col min="4875" max="4875" width="2.85546875" style="241" customWidth="1"/>
    <col min="4876" max="4899" width="2.85546875" style="241"/>
    <col min="4900" max="4900" width="1.7109375" style="241" customWidth="1"/>
    <col min="4901" max="5122" width="2.85546875" style="241"/>
    <col min="5123" max="5123" width="1.7109375" style="241" customWidth="1"/>
    <col min="5124" max="5130" width="2.85546875" style="241"/>
    <col min="5131" max="5131" width="2.85546875" style="241" customWidth="1"/>
    <col min="5132" max="5155" width="2.85546875" style="241"/>
    <col min="5156" max="5156" width="1.7109375" style="241" customWidth="1"/>
    <col min="5157" max="5378" width="2.85546875" style="241"/>
    <col min="5379" max="5379" width="1.7109375" style="241" customWidth="1"/>
    <col min="5380" max="5386" width="2.85546875" style="241"/>
    <col min="5387" max="5387" width="2.85546875" style="241" customWidth="1"/>
    <col min="5388" max="5411" width="2.85546875" style="241"/>
    <col min="5412" max="5412" width="1.7109375" style="241" customWidth="1"/>
    <col min="5413" max="5634" width="2.85546875" style="241"/>
    <col min="5635" max="5635" width="1.7109375" style="241" customWidth="1"/>
    <col min="5636" max="5642" width="2.85546875" style="241"/>
    <col min="5643" max="5643" width="2.85546875" style="241" customWidth="1"/>
    <col min="5644" max="5667" width="2.85546875" style="241"/>
    <col min="5668" max="5668" width="1.7109375" style="241" customWidth="1"/>
    <col min="5669" max="5890" width="2.85546875" style="241"/>
    <col min="5891" max="5891" width="1.7109375" style="241" customWidth="1"/>
    <col min="5892" max="5898" width="2.85546875" style="241"/>
    <col min="5899" max="5899" width="2.85546875" style="241" customWidth="1"/>
    <col min="5900" max="5923" width="2.85546875" style="241"/>
    <col min="5924" max="5924" width="1.7109375" style="241" customWidth="1"/>
    <col min="5925" max="6146" width="2.85546875" style="241"/>
    <col min="6147" max="6147" width="1.7109375" style="241" customWidth="1"/>
    <col min="6148" max="6154" width="2.85546875" style="241"/>
    <col min="6155" max="6155" width="2.85546875" style="241" customWidth="1"/>
    <col min="6156" max="6179" width="2.85546875" style="241"/>
    <col min="6180" max="6180" width="1.7109375" style="241" customWidth="1"/>
    <col min="6181" max="6402" width="2.85546875" style="241"/>
    <col min="6403" max="6403" width="1.7109375" style="241" customWidth="1"/>
    <col min="6404" max="6410" width="2.85546875" style="241"/>
    <col min="6411" max="6411" width="2.85546875" style="241" customWidth="1"/>
    <col min="6412" max="6435" width="2.85546875" style="241"/>
    <col min="6436" max="6436" width="1.7109375" style="241" customWidth="1"/>
    <col min="6437" max="6658" width="2.85546875" style="241"/>
    <col min="6659" max="6659" width="1.7109375" style="241" customWidth="1"/>
    <col min="6660" max="6666" width="2.85546875" style="241"/>
    <col min="6667" max="6667" width="2.85546875" style="241" customWidth="1"/>
    <col min="6668" max="6691" width="2.85546875" style="241"/>
    <col min="6692" max="6692" width="1.7109375" style="241" customWidth="1"/>
    <col min="6693" max="6914" width="2.85546875" style="241"/>
    <col min="6915" max="6915" width="1.7109375" style="241" customWidth="1"/>
    <col min="6916" max="6922" width="2.85546875" style="241"/>
    <col min="6923" max="6923" width="2.85546875" style="241" customWidth="1"/>
    <col min="6924" max="6947" width="2.85546875" style="241"/>
    <col min="6948" max="6948" width="1.7109375" style="241" customWidth="1"/>
    <col min="6949" max="7170" width="2.85546875" style="241"/>
    <col min="7171" max="7171" width="1.7109375" style="241" customWidth="1"/>
    <col min="7172" max="7178" width="2.85546875" style="241"/>
    <col min="7179" max="7179" width="2.85546875" style="241" customWidth="1"/>
    <col min="7180" max="7203" width="2.85546875" style="241"/>
    <col min="7204" max="7204" width="1.7109375" style="241" customWidth="1"/>
    <col min="7205" max="7426" width="2.85546875" style="241"/>
    <col min="7427" max="7427" width="1.7109375" style="241" customWidth="1"/>
    <col min="7428" max="7434" width="2.85546875" style="241"/>
    <col min="7435" max="7435" width="2.85546875" style="241" customWidth="1"/>
    <col min="7436" max="7459" width="2.85546875" style="241"/>
    <col min="7460" max="7460" width="1.7109375" style="241" customWidth="1"/>
    <col min="7461" max="7682" width="2.85546875" style="241"/>
    <col min="7683" max="7683" width="1.7109375" style="241" customWidth="1"/>
    <col min="7684" max="7690" width="2.85546875" style="241"/>
    <col min="7691" max="7691" width="2.85546875" style="241" customWidth="1"/>
    <col min="7692" max="7715" width="2.85546875" style="241"/>
    <col min="7716" max="7716" width="1.7109375" style="241" customWidth="1"/>
    <col min="7717" max="7938" width="2.85546875" style="241"/>
    <col min="7939" max="7939" width="1.7109375" style="241" customWidth="1"/>
    <col min="7940" max="7946" width="2.85546875" style="241"/>
    <col min="7947" max="7947" width="2.85546875" style="241" customWidth="1"/>
    <col min="7948" max="7971" width="2.85546875" style="241"/>
    <col min="7972" max="7972" width="1.7109375" style="241" customWidth="1"/>
    <col min="7973" max="8194" width="2.85546875" style="241"/>
    <col min="8195" max="8195" width="1.7109375" style="241" customWidth="1"/>
    <col min="8196" max="8202" width="2.85546875" style="241"/>
    <col min="8203" max="8203" width="2.85546875" style="241" customWidth="1"/>
    <col min="8204" max="8227" width="2.85546875" style="241"/>
    <col min="8228" max="8228" width="1.7109375" style="241" customWidth="1"/>
    <col min="8229" max="8450" width="2.85546875" style="241"/>
    <col min="8451" max="8451" width="1.7109375" style="241" customWidth="1"/>
    <col min="8452" max="8458" width="2.85546875" style="241"/>
    <col min="8459" max="8459" width="2.85546875" style="241" customWidth="1"/>
    <col min="8460" max="8483" width="2.85546875" style="241"/>
    <col min="8484" max="8484" width="1.7109375" style="241" customWidth="1"/>
    <col min="8485" max="8706" width="2.85546875" style="241"/>
    <col min="8707" max="8707" width="1.7109375" style="241" customWidth="1"/>
    <col min="8708" max="8714" width="2.85546875" style="241"/>
    <col min="8715" max="8715" width="2.85546875" style="241" customWidth="1"/>
    <col min="8716" max="8739" width="2.85546875" style="241"/>
    <col min="8740" max="8740" width="1.7109375" style="241" customWidth="1"/>
    <col min="8741" max="8962" width="2.85546875" style="241"/>
    <col min="8963" max="8963" width="1.7109375" style="241" customWidth="1"/>
    <col min="8964" max="8970" width="2.85546875" style="241"/>
    <col min="8971" max="8971" width="2.85546875" style="241" customWidth="1"/>
    <col min="8972" max="8995" width="2.85546875" style="241"/>
    <col min="8996" max="8996" width="1.7109375" style="241" customWidth="1"/>
    <col min="8997" max="9218" width="2.85546875" style="241"/>
    <col min="9219" max="9219" width="1.7109375" style="241" customWidth="1"/>
    <col min="9220" max="9226" width="2.85546875" style="241"/>
    <col min="9227" max="9227" width="2.85546875" style="241" customWidth="1"/>
    <col min="9228" max="9251" width="2.85546875" style="241"/>
    <col min="9252" max="9252" width="1.7109375" style="241" customWidth="1"/>
    <col min="9253" max="9474" width="2.85546875" style="241"/>
    <col min="9475" max="9475" width="1.7109375" style="241" customWidth="1"/>
    <col min="9476" max="9482" width="2.85546875" style="241"/>
    <col min="9483" max="9483" width="2.85546875" style="241" customWidth="1"/>
    <col min="9484" max="9507" width="2.85546875" style="241"/>
    <col min="9508" max="9508" width="1.7109375" style="241" customWidth="1"/>
    <col min="9509" max="9730" width="2.85546875" style="241"/>
    <col min="9731" max="9731" width="1.7109375" style="241" customWidth="1"/>
    <col min="9732" max="9738" width="2.85546875" style="241"/>
    <col min="9739" max="9739" width="2.85546875" style="241" customWidth="1"/>
    <col min="9740" max="9763" width="2.85546875" style="241"/>
    <col min="9764" max="9764" width="1.7109375" style="241" customWidth="1"/>
    <col min="9765" max="9986" width="2.85546875" style="241"/>
    <col min="9987" max="9987" width="1.7109375" style="241" customWidth="1"/>
    <col min="9988" max="9994" width="2.85546875" style="241"/>
    <col min="9995" max="9995" width="2.85546875" style="241" customWidth="1"/>
    <col min="9996" max="10019" width="2.85546875" style="241"/>
    <col min="10020" max="10020" width="1.7109375" style="241" customWidth="1"/>
    <col min="10021" max="10242" width="2.85546875" style="241"/>
    <col min="10243" max="10243" width="1.7109375" style="241" customWidth="1"/>
    <col min="10244" max="10250" width="2.85546875" style="241"/>
    <col min="10251" max="10251" width="2.85546875" style="241" customWidth="1"/>
    <col min="10252" max="10275" width="2.85546875" style="241"/>
    <col min="10276" max="10276" width="1.7109375" style="241" customWidth="1"/>
    <col min="10277" max="10498" width="2.85546875" style="241"/>
    <col min="10499" max="10499" width="1.7109375" style="241" customWidth="1"/>
    <col min="10500" max="10506" width="2.85546875" style="241"/>
    <col min="10507" max="10507" width="2.85546875" style="241" customWidth="1"/>
    <col min="10508" max="10531" width="2.85546875" style="241"/>
    <col min="10532" max="10532" width="1.7109375" style="241" customWidth="1"/>
    <col min="10533" max="10754" width="2.85546875" style="241"/>
    <col min="10755" max="10755" width="1.7109375" style="241" customWidth="1"/>
    <col min="10756" max="10762" width="2.85546875" style="241"/>
    <col min="10763" max="10763" width="2.85546875" style="241" customWidth="1"/>
    <col min="10764" max="10787" width="2.85546875" style="241"/>
    <col min="10788" max="10788" width="1.7109375" style="241" customWidth="1"/>
    <col min="10789" max="11010" width="2.85546875" style="241"/>
    <col min="11011" max="11011" width="1.7109375" style="241" customWidth="1"/>
    <col min="11012" max="11018" width="2.85546875" style="241"/>
    <col min="11019" max="11019" width="2.85546875" style="241" customWidth="1"/>
    <col min="11020" max="11043" width="2.85546875" style="241"/>
    <col min="11044" max="11044" width="1.7109375" style="241" customWidth="1"/>
    <col min="11045" max="11266" width="2.85546875" style="241"/>
    <col min="11267" max="11267" width="1.7109375" style="241" customWidth="1"/>
    <col min="11268" max="11274" width="2.85546875" style="241"/>
    <col min="11275" max="11275" width="2.85546875" style="241" customWidth="1"/>
    <col min="11276" max="11299" width="2.85546875" style="241"/>
    <col min="11300" max="11300" width="1.7109375" style="241" customWidth="1"/>
    <col min="11301" max="11522" width="2.85546875" style="241"/>
    <col min="11523" max="11523" width="1.7109375" style="241" customWidth="1"/>
    <col min="11524" max="11530" width="2.85546875" style="241"/>
    <col min="11531" max="11531" width="2.85546875" style="241" customWidth="1"/>
    <col min="11532" max="11555" width="2.85546875" style="241"/>
    <col min="11556" max="11556" width="1.7109375" style="241" customWidth="1"/>
    <col min="11557" max="11778" width="2.85546875" style="241"/>
    <col min="11779" max="11779" width="1.7109375" style="241" customWidth="1"/>
    <col min="11780" max="11786" width="2.85546875" style="241"/>
    <col min="11787" max="11787" width="2.85546875" style="241" customWidth="1"/>
    <col min="11788" max="11811" width="2.85546875" style="241"/>
    <col min="11812" max="11812" width="1.7109375" style="241" customWidth="1"/>
    <col min="11813" max="12034" width="2.85546875" style="241"/>
    <col min="12035" max="12035" width="1.7109375" style="241" customWidth="1"/>
    <col min="12036" max="12042" width="2.85546875" style="241"/>
    <col min="12043" max="12043" width="2.85546875" style="241" customWidth="1"/>
    <col min="12044" max="12067" width="2.85546875" style="241"/>
    <col min="12068" max="12068" width="1.7109375" style="241" customWidth="1"/>
    <col min="12069" max="12290" width="2.85546875" style="241"/>
    <col min="12291" max="12291" width="1.7109375" style="241" customWidth="1"/>
    <col min="12292" max="12298" width="2.85546875" style="241"/>
    <col min="12299" max="12299" width="2.85546875" style="241" customWidth="1"/>
    <col min="12300" max="12323" width="2.85546875" style="241"/>
    <col min="12324" max="12324" width="1.7109375" style="241" customWidth="1"/>
    <col min="12325" max="12546" width="2.85546875" style="241"/>
    <col min="12547" max="12547" width="1.7109375" style="241" customWidth="1"/>
    <col min="12548" max="12554" width="2.85546875" style="241"/>
    <col min="12555" max="12555" width="2.85546875" style="241" customWidth="1"/>
    <col min="12556" max="12579" width="2.85546875" style="241"/>
    <col min="12580" max="12580" width="1.7109375" style="241" customWidth="1"/>
    <col min="12581" max="12802" width="2.85546875" style="241"/>
    <col min="12803" max="12803" width="1.7109375" style="241" customWidth="1"/>
    <col min="12804" max="12810" width="2.85546875" style="241"/>
    <col min="12811" max="12811" width="2.85546875" style="241" customWidth="1"/>
    <col min="12812" max="12835" width="2.85546875" style="241"/>
    <col min="12836" max="12836" width="1.7109375" style="241" customWidth="1"/>
    <col min="12837" max="13058" width="2.85546875" style="241"/>
    <col min="13059" max="13059" width="1.7109375" style="241" customWidth="1"/>
    <col min="13060" max="13066" width="2.85546875" style="241"/>
    <col min="13067" max="13067" width="2.85546875" style="241" customWidth="1"/>
    <col min="13068" max="13091" width="2.85546875" style="241"/>
    <col min="13092" max="13092" width="1.7109375" style="241" customWidth="1"/>
    <col min="13093" max="13314" width="2.85546875" style="241"/>
    <col min="13315" max="13315" width="1.7109375" style="241" customWidth="1"/>
    <col min="13316" max="13322" width="2.85546875" style="241"/>
    <col min="13323" max="13323" width="2.85546875" style="241" customWidth="1"/>
    <col min="13324" max="13347" width="2.85546875" style="241"/>
    <col min="13348" max="13348" width="1.7109375" style="241" customWidth="1"/>
    <col min="13349" max="13570" width="2.85546875" style="241"/>
    <col min="13571" max="13571" width="1.7109375" style="241" customWidth="1"/>
    <col min="13572" max="13578" width="2.85546875" style="241"/>
    <col min="13579" max="13579" width="2.85546875" style="241" customWidth="1"/>
    <col min="13580" max="13603" width="2.85546875" style="241"/>
    <col min="13604" max="13604" width="1.7109375" style="241" customWidth="1"/>
    <col min="13605" max="13826" width="2.85546875" style="241"/>
    <col min="13827" max="13827" width="1.7109375" style="241" customWidth="1"/>
    <col min="13828" max="13834" width="2.85546875" style="241"/>
    <col min="13835" max="13835" width="2.85546875" style="241" customWidth="1"/>
    <col min="13836" max="13859" width="2.85546875" style="241"/>
    <col min="13860" max="13860" width="1.7109375" style="241" customWidth="1"/>
    <col min="13861" max="14082" width="2.85546875" style="241"/>
    <col min="14083" max="14083" width="1.7109375" style="241" customWidth="1"/>
    <col min="14084" max="14090" width="2.85546875" style="241"/>
    <col min="14091" max="14091" width="2.85546875" style="241" customWidth="1"/>
    <col min="14092" max="14115" width="2.85546875" style="241"/>
    <col min="14116" max="14116" width="1.7109375" style="241" customWidth="1"/>
    <col min="14117" max="14338" width="2.85546875" style="241"/>
    <col min="14339" max="14339" width="1.7109375" style="241" customWidth="1"/>
    <col min="14340" max="14346" width="2.85546875" style="241"/>
    <col min="14347" max="14347" width="2.85546875" style="241" customWidth="1"/>
    <col min="14348" max="14371" width="2.85546875" style="241"/>
    <col min="14372" max="14372" width="1.7109375" style="241" customWidth="1"/>
    <col min="14373" max="14594" width="2.85546875" style="241"/>
    <col min="14595" max="14595" width="1.7109375" style="241" customWidth="1"/>
    <col min="14596" max="14602" width="2.85546875" style="241"/>
    <col min="14603" max="14603" width="2.85546875" style="241" customWidth="1"/>
    <col min="14604" max="14627" width="2.85546875" style="241"/>
    <col min="14628" max="14628" width="1.7109375" style="241" customWidth="1"/>
    <col min="14629" max="14850" width="2.85546875" style="241"/>
    <col min="14851" max="14851" width="1.7109375" style="241" customWidth="1"/>
    <col min="14852" max="14858" width="2.85546875" style="241"/>
    <col min="14859" max="14859" width="2.85546875" style="241" customWidth="1"/>
    <col min="14860" max="14883" width="2.85546875" style="241"/>
    <col min="14884" max="14884" width="1.7109375" style="241" customWidth="1"/>
    <col min="14885" max="15106" width="2.85546875" style="241"/>
    <col min="15107" max="15107" width="1.7109375" style="241" customWidth="1"/>
    <col min="15108" max="15114" width="2.85546875" style="241"/>
    <col min="15115" max="15115" width="2.85546875" style="241" customWidth="1"/>
    <col min="15116" max="15139" width="2.85546875" style="241"/>
    <col min="15140" max="15140" width="1.7109375" style="241" customWidth="1"/>
    <col min="15141" max="15362" width="2.85546875" style="241"/>
    <col min="15363" max="15363" width="1.7109375" style="241" customWidth="1"/>
    <col min="15364" max="15370" width="2.85546875" style="241"/>
    <col min="15371" max="15371" width="2.85546875" style="241" customWidth="1"/>
    <col min="15372" max="15395" width="2.85546875" style="241"/>
    <col min="15396" max="15396" width="1.7109375" style="241" customWidth="1"/>
    <col min="15397" max="15618" width="2.85546875" style="241"/>
    <col min="15619" max="15619" width="1.7109375" style="241" customWidth="1"/>
    <col min="15620" max="15626" width="2.85546875" style="241"/>
    <col min="15627" max="15627" width="2.85546875" style="241" customWidth="1"/>
    <col min="15628" max="15651" width="2.85546875" style="241"/>
    <col min="15652" max="15652" width="1.7109375" style="241" customWidth="1"/>
    <col min="15653" max="15874" width="2.85546875" style="241"/>
    <col min="15875" max="15875" width="1.7109375" style="241" customWidth="1"/>
    <col min="15876" max="15882" width="2.85546875" style="241"/>
    <col min="15883" max="15883" width="2.85546875" style="241" customWidth="1"/>
    <col min="15884" max="15907" width="2.85546875" style="241"/>
    <col min="15908" max="15908" width="1.7109375" style="241" customWidth="1"/>
    <col min="15909" max="16130" width="2.85546875" style="241"/>
    <col min="16131" max="16131" width="1.7109375" style="241" customWidth="1"/>
    <col min="16132" max="16138" width="2.85546875" style="241"/>
    <col min="16139" max="16139" width="2.85546875" style="241" customWidth="1"/>
    <col min="16140" max="16163" width="2.85546875" style="241"/>
    <col min="16164" max="16164" width="1.7109375" style="241" customWidth="1"/>
    <col min="16165" max="16384" width="2.85546875" style="241"/>
  </cols>
  <sheetData>
    <row r="1" spans="2:111" s="124" customFormat="1" ht="15" customHeight="1">
      <c r="U1" s="125"/>
      <c r="V1" s="125"/>
      <c r="W1" s="125"/>
      <c r="X1" s="125"/>
      <c r="Y1" s="125"/>
      <c r="Z1" s="125"/>
      <c r="AA1" s="125"/>
      <c r="AB1" s="125"/>
      <c r="AC1" s="125"/>
      <c r="AD1" s="125"/>
      <c r="AE1" s="125"/>
      <c r="AF1" s="125"/>
      <c r="AG1" s="125"/>
      <c r="AH1" s="125"/>
      <c r="AI1" s="125"/>
      <c r="AJ1" s="125"/>
      <c r="AK1" s="125"/>
      <c r="AL1" s="125"/>
      <c r="AM1" s="125"/>
    </row>
    <row r="2" spans="2:111" s="124" customFormat="1" ht="30" customHeight="1">
      <c r="B2" s="689" t="s">
        <v>2110</v>
      </c>
      <c r="C2" s="690"/>
      <c r="D2" s="690"/>
      <c r="E2" s="690"/>
      <c r="F2" s="690"/>
      <c r="G2" s="690"/>
      <c r="H2" s="690"/>
      <c r="I2" s="690"/>
      <c r="J2" s="690"/>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c r="AJ2" s="691"/>
      <c r="AK2" s="125"/>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row>
    <row r="3" spans="2:111" s="124" customFormat="1" ht="6.75" customHeight="1">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230" customFormat="1" ht="15" customHeight="1">
      <c r="B4" s="237"/>
      <c r="C4" s="892" t="s">
        <v>2036</v>
      </c>
      <c r="D4" s="893"/>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c r="AF4" s="893"/>
      <c r="AG4" s="893"/>
      <c r="AH4" s="893"/>
      <c r="AI4" s="894"/>
      <c r="AJ4" s="238"/>
      <c r="AK4" s="239"/>
      <c r="AL4" s="240"/>
      <c r="AM4" s="241"/>
      <c r="AN4" s="241"/>
      <c r="AO4" s="241"/>
      <c r="AP4" s="241"/>
      <c r="AQ4" s="241"/>
      <c r="AR4" s="241"/>
      <c r="AS4" s="241"/>
      <c r="AT4" s="241"/>
      <c r="AU4" s="241"/>
      <c r="AV4" s="241"/>
      <c r="AW4" s="241"/>
      <c r="AX4" s="241"/>
      <c r="AY4" s="241"/>
      <c r="AZ4" s="241"/>
      <c r="BA4" s="241"/>
      <c r="BB4" s="241"/>
      <c r="BC4" s="241"/>
      <c r="BD4" s="241"/>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row>
    <row r="5" spans="2:111" s="230" customFormat="1" ht="15" customHeight="1">
      <c r="B5" s="237"/>
      <c r="C5" s="935" t="s">
        <v>1738</v>
      </c>
      <c r="D5" s="935"/>
      <c r="E5" s="935"/>
      <c r="F5" s="935"/>
      <c r="G5" s="935"/>
      <c r="H5" s="935"/>
      <c r="I5" s="935"/>
      <c r="J5" s="935"/>
      <c r="K5" s="935"/>
      <c r="L5" s="985"/>
      <c r="M5" s="985"/>
      <c r="N5" s="985"/>
      <c r="O5" s="985"/>
      <c r="P5" s="985"/>
      <c r="Q5" s="985"/>
      <c r="R5" s="985"/>
      <c r="S5" s="985"/>
      <c r="T5" s="985"/>
      <c r="U5" s="985"/>
      <c r="V5" s="985"/>
      <c r="W5" s="985"/>
      <c r="X5" s="985"/>
      <c r="Y5" s="985"/>
      <c r="Z5" s="985"/>
      <c r="AA5" s="985"/>
      <c r="AB5" s="985"/>
      <c r="AC5" s="985"/>
      <c r="AD5" s="985"/>
      <c r="AE5" s="985"/>
      <c r="AF5" s="985"/>
      <c r="AG5" s="985"/>
      <c r="AH5" s="985"/>
      <c r="AI5" s="985"/>
      <c r="AJ5" s="242"/>
      <c r="AK5" s="239"/>
      <c r="AL5" s="240"/>
      <c r="AM5" s="241"/>
      <c r="AN5" s="241"/>
      <c r="AO5" s="241"/>
      <c r="AP5" s="243"/>
      <c r="AQ5" s="243"/>
      <c r="AR5" s="243"/>
      <c r="AS5" s="243"/>
      <c r="AT5" s="244"/>
      <c r="AU5" s="26"/>
      <c r="AV5" s="159"/>
      <c r="AW5" s="26"/>
      <c r="AX5" s="26"/>
      <c r="AY5" s="26"/>
      <c r="AZ5" s="26"/>
      <c r="BA5" s="26"/>
      <c r="BB5" s="26"/>
      <c r="BC5" s="26"/>
      <c r="BD5" s="241"/>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row>
    <row r="6" spans="2:111" s="230" customFormat="1" ht="15" customHeight="1">
      <c r="B6" s="237"/>
      <c r="C6" s="127" t="s">
        <v>2090</v>
      </c>
      <c r="D6" s="127"/>
      <c r="E6" s="438"/>
      <c r="F6" s="1165" t="s">
        <v>2037</v>
      </c>
      <c r="G6" s="935"/>
      <c r="H6" s="935"/>
      <c r="I6" s="1002"/>
      <c r="J6" s="1002"/>
      <c r="K6" s="1002"/>
      <c r="L6" s="1002"/>
      <c r="M6" s="1002"/>
      <c r="N6" s="1002"/>
      <c r="O6" s="1002"/>
      <c r="P6" s="1002"/>
      <c r="Q6" s="1002"/>
      <c r="R6" s="1002"/>
      <c r="S6" s="1002"/>
      <c r="T6" s="346"/>
      <c r="U6" s="462"/>
      <c r="V6" s="1166" t="s">
        <v>2038</v>
      </c>
      <c r="W6" s="1025"/>
      <c r="X6" s="1002"/>
      <c r="Y6" s="1002"/>
      <c r="Z6" s="1002"/>
      <c r="AA6" s="1002"/>
      <c r="AB6" s="1002"/>
      <c r="AC6" s="1002"/>
      <c r="AD6" s="1002"/>
      <c r="AE6" s="1002"/>
      <c r="AF6" s="1002"/>
      <c r="AG6" s="1002"/>
      <c r="AH6" s="1002"/>
      <c r="AI6" s="1002"/>
      <c r="AJ6" s="245"/>
      <c r="AK6" s="239"/>
      <c r="AL6" s="240"/>
      <c r="AM6" s="241"/>
      <c r="AN6" s="241"/>
      <c r="AO6" s="241"/>
      <c r="AP6" s="246"/>
      <c r="AQ6" s="241"/>
      <c r="AR6" s="241"/>
      <c r="AS6" s="241"/>
      <c r="AT6" s="244"/>
      <c r="AU6" s="26"/>
      <c r="AV6" s="26"/>
      <c r="AW6" s="26"/>
      <c r="AX6" s="26"/>
      <c r="AY6" s="26"/>
      <c r="AZ6" s="26"/>
      <c r="BA6" s="26"/>
      <c r="BB6" s="26"/>
      <c r="BC6" s="26"/>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c r="B7" s="237"/>
      <c r="C7" s="935" t="s">
        <v>2039</v>
      </c>
      <c r="D7" s="935"/>
      <c r="E7" s="935"/>
      <c r="F7" s="935"/>
      <c r="G7" s="935"/>
      <c r="H7" s="935"/>
      <c r="I7" s="935"/>
      <c r="J7" s="935"/>
      <c r="K7" s="935"/>
      <c r="L7" s="935"/>
      <c r="M7" s="963"/>
      <c r="N7" s="963"/>
      <c r="O7" s="963"/>
      <c r="P7" s="963"/>
      <c r="Q7" s="963"/>
      <c r="R7" s="963"/>
      <c r="S7" s="963"/>
      <c r="T7" s="963"/>
      <c r="U7" s="963"/>
      <c r="V7" s="963"/>
      <c r="W7" s="963"/>
      <c r="X7" s="963"/>
      <c r="Y7" s="963"/>
      <c r="Z7" s="963"/>
      <c r="AA7" s="963"/>
      <c r="AB7" s="963"/>
      <c r="AC7" s="963"/>
      <c r="AD7" s="963"/>
      <c r="AE7" s="963"/>
      <c r="AF7" s="963"/>
      <c r="AG7" s="963"/>
      <c r="AH7" s="963"/>
      <c r="AI7" s="963"/>
      <c r="AJ7" s="242"/>
      <c r="AK7" s="239"/>
      <c r="AL7" s="240"/>
      <c r="AM7" s="240"/>
      <c r="AN7" s="240"/>
      <c r="AO7" s="240"/>
      <c r="AP7" s="248"/>
      <c r="AQ7" s="240"/>
      <c r="AR7" s="240"/>
      <c r="AS7" s="240"/>
      <c r="AT7" s="248"/>
      <c r="AU7" s="240"/>
      <c r="AV7" s="240"/>
      <c r="AW7" s="240"/>
      <c r="AX7" s="240"/>
      <c r="AY7" s="240"/>
      <c r="AZ7" s="240"/>
      <c r="BA7" s="240"/>
      <c r="BB7" s="240"/>
      <c r="BC7" s="240"/>
      <c r="BD7" s="240"/>
      <c r="BE7" s="240"/>
      <c r="BF7" s="240"/>
      <c r="BG7" s="240"/>
      <c r="BH7" s="240"/>
      <c r="BI7" s="240"/>
      <c r="BJ7" s="240"/>
      <c r="BK7" s="240"/>
      <c r="BL7" s="240"/>
      <c r="BM7" s="240"/>
      <c r="BN7" s="240"/>
      <c r="BO7" s="240"/>
      <c r="BP7" s="248"/>
      <c r="BQ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c r="B8" s="237"/>
      <c r="C8" s="127" t="s">
        <v>2091</v>
      </c>
      <c r="D8" s="127"/>
      <c r="E8" s="438"/>
      <c r="F8" s="1165" t="s">
        <v>2037</v>
      </c>
      <c r="G8" s="935"/>
      <c r="H8" s="935"/>
      <c r="I8" s="1002"/>
      <c r="J8" s="1002"/>
      <c r="K8" s="1002"/>
      <c r="L8" s="1002"/>
      <c r="M8" s="1002"/>
      <c r="N8" s="1002"/>
      <c r="O8" s="1002"/>
      <c r="P8" s="1002"/>
      <c r="Q8" s="1002"/>
      <c r="R8" s="1002"/>
      <c r="S8" s="345"/>
      <c r="T8" s="413"/>
      <c r="U8" s="462"/>
      <c r="V8" s="1167" t="s">
        <v>2038</v>
      </c>
      <c r="W8" s="966"/>
      <c r="X8" s="1002"/>
      <c r="Y8" s="1002"/>
      <c r="Z8" s="1002"/>
      <c r="AA8" s="1002"/>
      <c r="AB8" s="1002"/>
      <c r="AC8" s="1002"/>
      <c r="AD8" s="1002"/>
      <c r="AE8" s="1002"/>
      <c r="AF8" s="1002"/>
      <c r="AG8" s="1002"/>
      <c r="AH8" s="1002"/>
      <c r="AI8" s="1002"/>
      <c r="AJ8" s="245"/>
      <c r="AK8" s="239"/>
      <c r="AL8" s="240"/>
      <c r="AM8" s="240"/>
      <c r="AN8" s="240"/>
      <c r="AO8" s="240"/>
      <c r="AP8" s="248"/>
      <c r="AQ8" s="240"/>
      <c r="AR8" s="240"/>
      <c r="AS8" s="240"/>
      <c r="AT8" s="248"/>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c r="B9" s="237"/>
      <c r="C9" s="935" t="s">
        <v>2040</v>
      </c>
      <c r="D9" s="935"/>
      <c r="E9" s="935"/>
      <c r="F9" s="935"/>
      <c r="G9" s="935"/>
      <c r="H9" s="935"/>
      <c r="I9" s="935"/>
      <c r="J9" s="964"/>
      <c r="K9" s="964"/>
      <c r="L9" s="964"/>
      <c r="M9" s="964"/>
      <c r="N9" s="964"/>
      <c r="O9" s="964"/>
      <c r="P9" s="964"/>
      <c r="Q9" s="964"/>
      <c r="R9" s="964"/>
      <c r="S9" s="964"/>
      <c r="T9" s="963"/>
      <c r="U9" s="964"/>
      <c r="V9" s="963"/>
      <c r="W9" s="963"/>
      <c r="X9" s="964"/>
      <c r="Y9" s="964"/>
      <c r="Z9" s="964"/>
      <c r="AA9" s="964"/>
      <c r="AB9" s="964"/>
      <c r="AC9" s="964"/>
      <c r="AD9" s="964"/>
      <c r="AE9" s="964"/>
      <c r="AF9" s="964"/>
      <c r="AG9" s="964"/>
      <c r="AH9" s="964"/>
      <c r="AI9" s="964"/>
      <c r="AJ9" s="256"/>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c r="B10" s="237"/>
      <c r="C10" s="160" t="s">
        <v>2041</v>
      </c>
      <c r="D10" s="160"/>
      <c r="E10" s="160"/>
      <c r="F10" s="160"/>
      <c r="G10" s="1170"/>
      <c r="H10" s="953"/>
      <c r="I10" s="953"/>
      <c r="J10" s="953"/>
      <c r="K10" s="953"/>
      <c r="L10" s="953"/>
      <c r="M10" s="953"/>
      <c r="N10" s="953"/>
      <c r="O10" s="953"/>
      <c r="P10" s="953"/>
      <c r="Q10" s="953"/>
      <c r="R10" s="953"/>
      <c r="S10" s="953"/>
      <c r="T10" s="953"/>
      <c r="U10" s="953"/>
      <c r="V10" s="953"/>
      <c r="W10" s="1170"/>
      <c r="X10" s="1170"/>
      <c r="Y10" s="1170"/>
      <c r="Z10" s="1170"/>
      <c r="AA10" s="1170"/>
      <c r="AB10" s="1170"/>
      <c r="AC10" s="313"/>
      <c r="AD10" s="249" t="s">
        <v>2042</v>
      </c>
      <c r="AE10" s="1170"/>
      <c r="AF10" s="1170"/>
      <c r="AG10" s="1170"/>
      <c r="AH10" s="1170"/>
      <c r="AI10" s="1170"/>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c r="B11" s="237"/>
      <c r="C11" s="160" t="s">
        <v>2043</v>
      </c>
      <c r="D11" s="160"/>
      <c r="E11" s="160"/>
      <c r="F11" s="160"/>
      <c r="G11" s="314"/>
      <c r="H11" s="964"/>
      <c r="I11" s="964"/>
      <c r="J11" s="964"/>
      <c r="K11" s="964"/>
      <c r="L11" s="964"/>
      <c r="M11" s="964"/>
      <c r="N11" s="964"/>
      <c r="O11" s="964"/>
      <c r="P11" s="964"/>
      <c r="Q11" s="964"/>
      <c r="R11" s="964"/>
      <c r="S11" s="964"/>
      <c r="T11" s="160"/>
      <c r="U11" s="247"/>
      <c r="V11" s="249" t="s">
        <v>2044</v>
      </c>
      <c r="W11" s="964"/>
      <c r="X11" s="964"/>
      <c r="Y11" s="964"/>
      <c r="Z11" s="964"/>
      <c r="AA11" s="964"/>
      <c r="AB11" s="964"/>
      <c r="AC11" s="963"/>
      <c r="AD11" s="963"/>
      <c r="AE11" s="964"/>
      <c r="AF11" s="964"/>
      <c r="AG11" s="964"/>
      <c r="AH11" s="964"/>
      <c r="AI11" s="964"/>
      <c r="AJ11" s="242"/>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c r="B12" s="237"/>
      <c r="C12" s="160" t="s">
        <v>2045</v>
      </c>
      <c r="D12" s="160"/>
      <c r="E12" s="160"/>
      <c r="F12" s="953"/>
      <c r="G12" s="953"/>
      <c r="H12" s="953"/>
      <c r="I12" s="953"/>
      <c r="J12" s="953"/>
      <c r="K12" s="953"/>
      <c r="L12" s="953"/>
      <c r="M12" s="953"/>
      <c r="N12" s="247" t="s">
        <v>2046</v>
      </c>
      <c r="O12" s="343"/>
      <c r="P12" s="343"/>
      <c r="Q12" s="127"/>
      <c r="R12" s="252"/>
      <c r="S12" s="1173" t="s">
        <v>303</v>
      </c>
      <c r="T12" s="1173"/>
      <c r="U12" s="1173"/>
      <c r="V12" s="1173"/>
      <c r="W12" s="1173"/>
      <c r="X12" s="1173"/>
      <c r="Y12" s="1173"/>
      <c r="Z12" s="1173"/>
      <c r="AA12" s="1173"/>
      <c r="AB12" s="313"/>
      <c r="AC12" s="313"/>
      <c r="AD12" s="249" t="s">
        <v>2047</v>
      </c>
      <c r="AE12" s="1003"/>
      <c r="AF12" s="1003"/>
      <c r="AG12" s="1003"/>
      <c r="AH12" s="1003"/>
      <c r="AI12" s="1003"/>
      <c r="AJ12" s="245"/>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c r="B13" s="237"/>
      <c r="C13" s="160" t="s">
        <v>2048</v>
      </c>
      <c r="D13" s="160"/>
      <c r="E13" s="160"/>
      <c r="F13" s="160"/>
      <c r="G13" s="963"/>
      <c r="H13" s="963"/>
      <c r="I13" s="963"/>
      <c r="J13" s="963"/>
      <c r="K13" s="963"/>
      <c r="L13" s="963"/>
      <c r="M13" s="1025" t="s">
        <v>2049</v>
      </c>
      <c r="N13" s="1025"/>
      <c r="O13" s="1025"/>
      <c r="P13" s="1174"/>
      <c r="Q13" s="1174"/>
      <c r="R13" s="1174"/>
      <c r="S13" s="1174"/>
      <c r="T13" s="1174"/>
      <c r="U13" s="1174"/>
      <c r="V13" s="1174"/>
      <c r="W13" s="1174"/>
      <c r="X13" s="1174"/>
      <c r="Y13" s="1174"/>
      <c r="Z13" s="1174"/>
      <c r="AA13" s="1174"/>
      <c r="AB13" s="1174"/>
      <c r="AC13" s="1174"/>
      <c r="AD13" s="1174"/>
      <c r="AE13" s="1174"/>
      <c r="AF13" s="1174"/>
      <c r="AG13" s="1174"/>
      <c r="AH13" s="1174"/>
      <c r="AI13" s="1174"/>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c r="B14" s="237"/>
      <c r="C14" s="127" t="s">
        <v>2050</v>
      </c>
      <c r="D14" s="127"/>
      <c r="E14" s="127"/>
      <c r="F14" s="127"/>
      <c r="G14" s="1171" t="str">
        <f>IF(OR(S12="",S12="Selecionar"),"",VLOOKUP(S12,H92:S945,9,FALSE))</f>
        <v/>
      </c>
      <c r="H14" s="1171"/>
      <c r="I14" s="1171"/>
      <c r="J14" s="1171"/>
      <c r="K14" s="1171"/>
      <c r="L14" s="1171"/>
      <c r="M14" s="1171"/>
      <c r="N14" s="1171"/>
      <c r="O14" s="1171"/>
      <c r="P14" s="1171"/>
      <c r="Q14" s="1171"/>
      <c r="R14" s="1171"/>
      <c r="S14" s="1171"/>
      <c r="T14" s="1171"/>
      <c r="U14" s="1171"/>
      <c r="V14" s="1171"/>
      <c r="W14" s="1171"/>
      <c r="X14" s="1171"/>
      <c r="Y14" s="1171"/>
      <c r="Z14" s="1171"/>
      <c r="AA14" s="1171"/>
      <c r="AB14" s="1171"/>
      <c r="AC14" s="1171"/>
      <c r="AD14" s="1171"/>
      <c r="AE14" s="1171"/>
      <c r="AF14" s="1171"/>
      <c r="AG14" s="1171"/>
      <c r="AH14" s="1171"/>
      <c r="AI14" s="1171"/>
      <c r="AJ14" s="260"/>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5.0999999999999996" customHeight="1">
      <c r="B15" s="237"/>
      <c r="C15" s="127"/>
      <c r="D15" s="127"/>
      <c r="E15" s="127"/>
      <c r="F15" s="127"/>
      <c r="G15" s="127"/>
      <c r="H15" s="127"/>
      <c r="I15" s="127"/>
      <c r="J15" s="127"/>
      <c r="K15" s="254"/>
      <c r="L15" s="254"/>
      <c r="M15" s="254"/>
      <c r="N15" s="127"/>
      <c r="O15" s="251"/>
      <c r="P15" s="254"/>
      <c r="Q15" s="254"/>
      <c r="R15" s="254"/>
      <c r="S15" s="254"/>
      <c r="T15" s="254"/>
      <c r="U15" s="132"/>
      <c r="V15" s="259"/>
      <c r="W15" s="259"/>
      <c r="X15" s="132"/>
      <c r="Y15" s="132"/>
      <c r="Z15" s="249"/>
      <c r="AA15" s="259"/>
      <c r="AB15" s="259"/>
      <c r="AC15" s="259"/>
      <c r="AD15" s="259"/>
      <c r="AE15" s="259"/>
      <c r="AF15" s="259"/>
      <c r="AG15" s="259"/>
      <c r="AH15" s="259"/>
      <c r="AI15" s="259"/>
      <c r="AJ15" s="260"/>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15" customHeight="1">
      <c r="B16" s="237"/>
      <c r="C16" s="892" t="s">
        <v>2051</v>
      </c>
      <c r="D16" s="893"/>
      <c r="E16" s="893"/>
      <c r="F16" s="893"/>
      <c r="G16" s="893"/>
      <c r="H16" s="893"/>
      <c r="I16" s="893"/>
      <c r="J16" s="893"/>
      <c r="K16" s="893"/>
      <c r="L16" s="893"/>
      <c r="M16" s="893"/>
      <c r="N16" s="893"/>
      <c r="O16" s="893"/>
      <c r="P16" s="893"/>
      <c r="Q16" s="893"/>
      <c r="R16" s="893"/>
      <c r="S16" s="893"/>
      <c r="T16" s="893"/>
      <c r="U16" s="893"/>
      <c r="V16" s="893"/>
      <c r="W16" s="893"/>
      <c r="X16" s="893"/>
      <c r="Y16" s="893"/>
      <c r="Z16" s="893"/>
      <c r="AA16" s="893"/>
      <c r="AB16" s="893"/>
      <c r="AC16" s="893"/>
      <c r="AD16" s="893"/>
      <c r="AE16" s="893"/>
      <c r="AF16" s="893"/>
      <c r="AG16" s="893"/>
      <c r="AH16" s="893"/>
      <c r="AI16" s="894"/>
      <c r="AJ16" s="238"/>
      <c r="AK16" s="239"/>
      <c r="AL16" s="240"/>
      <c r="AM16" s="240"/>
      <c r="AN16" s="240"/>
      <c r="AO16" s="240"/>
      <c r="AP16" s="240"/>
      <c r="AQ16" s="240"/>
      <c r="AR16" s="240"/>
      <c r="AS16" s="240"/>
      <c r="AT16" s="240"/>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c r="B17" s="237"/>
      <c r="C17" s="160" t="s">
        <v>2131</v>
      </c>
      <c r="D17" s="160"/>
      <c r="E17" s="160"/>
      <c r="F17" s="160"/>
      <c r="G17" s="160"/>
      <c r="H17" s="160"/>
      <c r="I17" s="257"/>
      <c r="J17" s="257"/>
      <c r="K17" s="257"/>
      <c r="L17" s="257"/>
      <c r="M17" s="257"/>
      <c r="N17" s="257"/>
      <c r="O17" s="257"/>
      <c r="P17" s="257"/>
      <c r="Q17" s="257"/>
      <c r="R17" s="257"/>
      <c r="S17" s="127"/>
      <c r="T17" s="127"/>
      <c r="U17" s="127"/>
      <c r="V17" s="127"/>
      <c r="W17" s="127"/>
      <c r="X17" s="127"/>
      <c r="Y17" s="127"/>
      <c r="Z17" s="127"/>
      <c r="AA17" s="127"/>
      <c r="AB17" s="127"/>
      <c r="AC17" s="127"/>
      <c r="AD17" s="127"/>
      <c r="AE17" s="370"/>
      <c r="AF17" s="247"/>
      <c r="AG17" s="247"/>
      <c r="AH17" s="370"/>
      <c r="AI17" s="247"/>
      <c r="AJ17" s="242"/>
      <c r="AK17" s="239"/>
      <c r="AL17" s="240"/>
      <c r="AM17" s="240"/>
      <c r="AN17" s="240"/>
      <c r="AO17" s="240"/>
      <c r="AP17" s="248"/>
      <c r="AQ17" s="240"/>
      <c r="AR17" s="240"/>
      <c r="AS17" s="240"/>
      <c r="AT17" s="248"/>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c r="B18" s="237"/>
      <c r="C18" s="440"/>
      <c r="D18" s="247" t="s">
        <v>196</v>
      </c>
      <c r="E18" s="247"/>
      <c r="F18" s="440"/>
      <c r="G18" s="247" t="s">
        <v>2132</v>
      </c>
      <c r="H18" s="160"/>
      <c r="I18" s="257"/>
      <c r="J18" s="257"/>
      <c r="K18" s="257"/>
      <c r="L18" s="257"/>
      <c r="M18" s="257"/>
      <c r="N18" s="257"/>
      <c r="O18" s="257"/>
      <c r="P18" s="257"/>
      <c r="Q18" s="257"/>
      <c r="R18" s="257"/>
      <c r="S18" s="127"/>
      <c r="T18" s="127"/>
      <c r="U18" s="127"/>
      <c r="V18" s="127"/>
      <c r="W18" s="127"/>
      <c r="X18" s="127"/>
      <c r="Y18" s="127"/>
      <c r="Z18" s="127"/>
      <c r="AA18" s="127"/>
      <c r="AB18" s="127"/>
      <c r="AC18" s="127"/>
      <c r="AD18" s="127"/>
      <c r="AE18" s="144"/>
      <c r="AF18" s="247"/>
      <c r="AG18" s="247"/>
      <c r="AH18" s="144"/>
      <c r="AI18" s="247"/>
      <c r="AJ18" s="242"/>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5.0999999999999996" customHeight="1">
      <c r="B19" s="237"/>
      <c r="C19" s="127"/>
      <c r="D19" s="127"/>
      <c r="E19" s="127"/>
      <c r="F19" s="127"/>
      <c r="G19" s="127"/>
      <c r="H19" s="127"/>
      <c r="I19" s="127"/>
      <c r="J19" s="127"/>
      <c r="K19" s="254"/>
      <c r="L19" s="254"/>
      <c r="M19" s="254"/>
      <c r="N19" s="127"/>
      <c r="O19" s="251"/>
      <c r="P19" s="254"/>
      <c r="Q19" s="254"/>
      <c r="R19" s="254"/>
      <c r="S19" s="254"/>
      <c r="T19" s="254"/>
      <c r="U19" s="132"/>
      <c r="V19" s="259"/>
      <c r="W19" s="259"/>
      <c r="X19" s="132"/>
      <c r="Y19" s="132"/>
      <c r="Z19" s="249"/>
      <c r="AA19" s="259"/>
      <c r="AB19" s="259"/>
      <c r="AC19" s="259"/>
      <c r="AD19" s="259"/>
      <c r="AE19" s="259"/>
      <c r="AF19" s="259"/>
      <c r="AG19" s="259"/>
      <c r="AH19" s="259"/>
      <c r="AI19" s="259"/>
      <c r="AJ19" s="260"/>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c r="B20" s="237"/>
      <c r="C20" s="1172" t="s">
        <v>159</v>
      </c>
      <c r="D20" s="1172"/>
      <c r="E20" s="1117" t="s">
        <v>2052</v>
      </c>
      <c r="F20" s="1117"/>
      <c r="G20" s="1117"/>
      <c r="H20" s="1117"/>
      <c r="I20" s="1117"/>
      <c r="J20" s="1117"/>
      <c r="K20" s="1117"/>
      <c r="L20" s="1117"/>
      <c r="M20" s="1117"/>
      <c r="N20" s="1117"/>
      <c r="O20" s="1117"/>
      <c r="P20" s="1117"/>
      <c r="Q20" s="1117"/>
      <c r="R20" s="1117"/>
      <c r="S20" s="1117"/>
      <c r="T20" s="1117"/>
      <c r="U20" s="1117"/>
      <c r="V20" s="1117"/>
      <c r="W20" s="1117"/>
      <c r="X20" s="1117"/>
      <c r="Y20" s="1117"/>
      <c r="Z20" s="1117"/>
      <c r="AA20" s="1117"/>
      <c r="AB20" s="1117"/>
      <c r="AC20" s="1117"/>
      <c r="AD20" s="1117"/>
      <c r="AE20" s="1117"/>
      <c r="AF20" s="1117"/>
      <c r="AG20" s="1117"/>
      <c r="AH20" s="1117"/>
      <c r="AI20" s="1117"/>
      <c r="AJ20" s="260"/>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c r="B21" s="237"/>
      <c r="C21" s="910" t="s">
        <v>210</v>
      </c>
      <c r="D21" s="910"/>
      <c r="E21" s="1159" t="s">
        <v>167</v>
      </c>
      <c r="F21" s="1160"/>
      <c r="G21" s="1160"/>
      <c r="H21" s="1160"/>
      <c r="I21" s="1160"/>
      <c r="J21" s="1160"/>
      <c r="K21" s="1160"/>
      <c r="L21" s="1160"/>
      <c r="M21" s="1160"/>
      <c r="N21" s="1160"/>
      <c r="O21" s="1160"/>
      <c r="P21" s="1160"/>
      <c r="Q21" s="1160"/>
      <c r="R21" s="1160"/>
      <c r="S21" s="1160"/>
      <c r="T21" s="1160"/>
      <c r="U21" s="1160"/>
      <c r="V21" s="1160"/>
      <c r="W21" s="1160"/>
      <c r="X21" s="1160"/>
      <c r="Y21" s="1160"/>
      <c r="Z21" s="1160"/>
      <c r="AA21" s="1160"/>
      <c r="AB21" s="1160"/>
      <c r="AC21" s="1160"/>
      <c r="AD21" s="1160"/>
      <c r="AE21" s="1160"/>
      <c r="AF21" s="1160"/>
      <c r="AG21" s="1160"/>
      <c r="AH21" s="1160"/>
      <c r="AI21" s="1160"/>
      <c r="AJ21" s="260"/>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c r="B22" s="237"/>
      <c r="C22" s="910" t="s">
        <v>213</v>
      </c>
      <c r="D22" s="910"/>
      <c r="E22" s="1159" t="s">
        <v>167</v>
      </c>
      <c r="F22" s="1160"/>
      <c r="G22" s="1160"/>
      <c r="H22" s="1160"/>
      <c r="I22" s="1160"/>
      <c r="J22" s="1160"/>
      <c r="K22" s="1160"/>
      <c r="L22" s="1160"/>
      <c r="M22" s="1160"/>
      <c r="N22" s="1160"/>
      <c r="O22" s="1160"/>
      <c r="P22" s="1160"/>
      <c r="Q22" s="1160"/>
      <c r="R22" s="1160"/>
      <c r="S22" s="1160"/>
      <c r="T22" s="1160"/>
      <c r="U22" s="1160"/>
      <c r="V22" s="1160"/>
      <c r="W22" s="1160"/>
      <c r="X22" s="1160"/>
      <c r="Y22" s="1160"/>
      <c r="Z22" s="1160"/>
      <c r="AA22" s="1160"/>
      <c r="AB22" s="1160"/>
      <c r="AC22" s="1160"/>
      <c r="AD22" s="1160"/>
      <c r="AE22" s="1160"/>
      <c r="AF22" s="1160"/>
      <c r="AG22" s="1160"/>
      <c r="AH22" s="1160"/>
      <c r="AI22" s="1160"/>
      <c r="AJ22" s="260"/>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c r="B23" s="237"/>
      <c r="C23" s="910" t="s">
        <v>215</v>
      </c>
      <c r="D23" s="910"/>
      <c r="E23" s="1159" t="s">
        <v>167</v>
      </c>
      <c r="F23" s="1160"/>
      <c r="G23" s="1160"/>
      <c r="H23" s="1160"/>
      <c r="I23" s="1160"/>
      <c r="J23" s="1160"/>
      <c r="K23" s="1160"/>
      <c r="L23" s="1160"/>
      <c r="M23" s="1160"/>
      <c r="N23" s="1160"/>
      <c r="O23" s="1160"/>
      <c r="P23" s="1160"/>
      <c r="Q23" s="1160"/>
      <c r="R23" s="1160"/>
      <c r="S23" s="1160"/>
      <c r="T23" s="1160"/>
      <c r="U23" s="1160"/>
      <c r="V23" s="1160"/>
      <c r="W23" s="1160"/>
      <c r="X23" s="1160"/>
      <c r="Y23" s="1160"/>
      <c r="Z23" s="1160"/>
      <c r="AA23" s="1160"/>
      <c r="AB23" s="1160"/>
      <c r="AC23" s="1160"/>
      <c r="AD23" s="1160"/>
      <c r="AE23" s="1160"/>
      <c r="AF23" s="1160"/>
      <c r="AG23" s="1160"/>
      <c r="AH23" s="1160"/>
      <c r="AI23" s="1160"/>
      <c r="AJ23" s="260"/>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c r="B24" s="237"/>
      <c r="C24" s="910" t="s">
        <v>217</v>
      </c>
      <c r="D24" s="910"/>
      <c r="E24" s="1159" t="s">
        <v>167</v>
      </c>
      <c r="F24" s="1160"/>
      <c r="G24" s="1160"/>
      <c r="H24" s="1160"/>
      <c r="I24" s="1160"/>
      <c r="J24" s="1160"/>
      <c r="K24" s="1160"/>
      <c r="L24" s="1160"/>
      <c r="M24" s="1160"/>
      <c r="N24" s="1160"/>
      <c r="O24" s="1160"/>
      <c r="P24" s="1160"/>
      <c r="Q24" s="1160"/>
      <c r="R24" s="1160"/>
      <c r="S24" s="1160"/>
      <c r="T24" s="1160"/>
      <c r="U24" s="1160"/>
      <c r="V24" s="1160"/>
      <c r="W24" s="1160"/>
      <c r="X24" s="1160"/>
      <c r="Y24" s="1160"/>
      <c r="Z24" s="1160"/>
      <c r="AA24" s="1160"/>
      <c r="AB24" s="1160"/>
      <c r="AC24" s="1160"/>
      <c r="AD24" s="1160"/>
      <c r="AE24" s="1160"/>
      <c r="AF24" s="1160"/>
      <c r="AG24" s="1160"/>
      <c r="AH24" s="1160"/>
      <c r="AI24" s="1160"/>
      <c r="AJ24" s="260"/>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c r="B25" s="237"/>
      <c r="C25" s="910" t="s">
        <v>219</v>
      </c>
      <c r="D25" s="910"/>
      <c r="E25" s="1159" t="s">
        <v>167</v>
      </c>
      <c r="F25" s="1160"/>
      <c r="G25" s="1160"/>
      <c r="H25" s="1160"/>
      <c r="I25" s="1160"/>
      <c r="J25" s="1160"/>
      <c r="K25" s="1160"/>
      <c r="L25" s="1160"/>
      <c r="M25" s="1160"/>
      <c r="N25" s="1160"/>
      <c r="O25" s="1160"/>
      <c r="P25" s="1160"/>
      <c r="Q25" s="1160"/>
      <c r="R25" s="1160"/>
      <c r="S25" s="1160"/>
      <c r="T25" s="1160"/>
      <c r="U25" s="1160"/>
      <c r="V25" s="1160"/>
      <c r="W25" s="1160"/>
      <c r="X25" s="1160"/>
      <c r="Y25" s="1160"/>
      <c r="Z25" s="1160"/>
      <c r="AA25" s="1160"/>
      <c r="AB25" s="1160"/>
      <c r="AC25" s="1160"/>
      <c r="AD25" s="1160"/>
      <c r="AE25" s="1160"/>
      <c r="AF25" s="1160"/>
      <c r="AG25" s="1160"/>
      <c r="AH25" s="1160"/>
      <c r="AI25" s="1160"/>
      <c r="AJ25" s="260"/>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5.0999999999999996" customHeight="1">
      <c r="B26" s="237"/>
      <c r="C26" s="127"/>
      <c r="D26" s="127"/>
      <c r="E26" s="127"/>
      <c r="F26" s="127"/>
      <c r="G26" s="127"/>
      <c r="H26" s="127"/>
      <c r="I26" s="127"/>
      <c r="J26" s="127"/>
      <c r="K26" s="254"/>
      <c r="L26" s="254"/>
      <c r="M26" s="254"/>
      <c r="N26" s="127"/>
      <c r="O26" s="251"/>
      <c r="P26" s="254"/>
      <c r="Q26" s="254"/>
      <c r="R26" s="254"/>
      <c r="S26" s="254"/>
      <c r="T26" s="254"/>
      <c r="U26" s="132"/>
      <c r="V26" s="259"/>
      <c r="W26" s="259"/>
      <c r="X26" s="132"/>
      <c r="Y26" s="132"/>
      <c r="Z26" s="249"/>
      <c r="AA26" s="259"/>
      <c r="AB26" s="259"/>
      <c r="AC26" s="259"/>
      <c r="AD26" s="259"/>
      <c r="AE26" s="259"/>
      <c r="AF26" s="259"/>
      <c r="AG26" s="259"/>
      <c r="AH26" s="259"/>
      <c r="AI26" s="259"/>
      <c r="AJ26" s="260"/>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15" customHeight="1">
      <c r="B27" s="237"/>
      <c r="C27" s="160" t="s">
        <v>2053</v>
      </c>
      <c r="D27" s="127"/>
      <c r="E27" s="127"/>
      <c r="F27" s="127"/>
      <c r="G27" s="127"/>
      <c r="H27" s="127"/>
      <c r="I27" s="127"/>
      <c r="J27" s="127"/>
      <c r="K27" s="254"/>
      <c r="L27" s="254"/>
      <c r="M27" s="254"/>
      <c r="N27" s="127"/>
      <c r="O27" s="251"/>
      <c r="P27" s="254"/>
      <c r="Q27" s="254"/>
      <c r="R27" s="254"/>
      <c r="S27" s="254"/>
      <c r="T27" s="254"/>
      <c r="U27" s="132"/>
      <c r="V27" s="259"/>
      <c r="W27" s="259"/>
      <c r="X27" s="132"/>
      <c r="Y27" s="132"/>
      <c r="Z27" s="249"/>
      <c r="AA27" s="259"/>
      <c r="AB27" s="259"/>
      <c r="AC27" s="259"/>
      <c r="AD27" s="259"/>
      <c r="AE27" s="259"/>
      <c r="AF27" s="259"/>
      <c r="AG27" s="259"/>
      <c r="AH27" s="259"/>
      <c r="AI27" s="259"/>
      <c r="AJ27" s="260"/>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c r="B28" s="237"/>
      <c r="C28" s="440"/>
      <c r="D28" s="247" t="s">
        <v>196</v>
      </c>
      <c r="E28" s="247"/>
      <c r="F28" s="423"/>
      <c r="G28" s="247" t="s">
        <v>2054</v>
      </c>
      <c r="H28" s="160"/>
      <c r="I28" s="127"/>
      <c r="J28" s="127"/>
      <c r="K28" s="254"/>
      <c r="L28" s="254"/>
      <c r="M28" s="254"/>
      <c r="N28" s="127"/>
      <c r="O28" s="251"/>
      <c r="P28" s="254"/>
      <c r="Q28" s="254"/>
      <c r="R28" s="254"/>
      <c r="S28" s="254"/>
      <c r="T28" s="254"/>
      <c r="U28" s="132"/>
      <c r="V28" s="259"/>
      <c r="W28" s="259"/>
      <c r="X28" s="132"/>
      <c r="Y28" s="132"/>
      <c r="Z28" s="249"/>
      <c r="AA28" s="259"/>
      <c r="AB28" s="259"/>
      <c r="AC28" s="259"/>
      <c r="AD28" s="259"/>
      <c r="AE28" s="259"/>
      <c r="AF28" s="259"/>
      <c r="AG28" s="259"/>
      <c r="AH28" s="259"/>
      <c r="AI28" s="259"/>
      <c r="AJ28" s="260"/>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7.5" customHeight="1">
      <c r="B29" s="237"/>
      <c r="C29" s="528"/>
      <c r="D29" s="247"/>
      <c r="E29" s="247"/>
      <c r="F29" s="428"/>
      <c r="G29" s="247"/>
      <c r="H29" s="160"/>
      <c r="I29" s="127"/>
      <c r="J29" s="127"/>
      <c r="K29" s="254"/>
      <c r="L29" s="254"/>
      <c r="M29" s="254"/>
      <c r="N29" s="127"/>
      <c r="O29" s="251"/>
      <c r="P29" s="254"/>
      <c r="Q29" s="254"/>
      <c r="R29" s="254"/>
      <c r="S29" s="254"/>
      <c r="T29" s="254"/>
      <c r="U29" s="132"/>
      <c r="V29" s="259"/>
      <c r="W29" s="259"/>
      <c r="X29" s="132"/>
      <c r="Y29" s="132"/>
      <c r="Z29" s="249"/>
      <c r="AA29" s="259"/>
      <c r="AB29" s="259"/>
      <c r="AC29" s="259"/>
      <c r="AD29" s="259"/>
      <c r="AE29" s="259"/>
      <c r="AF29" s="259"/>
      <c r="AG29" s="259"/>
      <c r="AH29" s="259"/>
      <c r="AI29" s="259"/>
      <c r="AJ29" s="260"/>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c r="B30" s="237"/>
      <c r="C30" s="440"/>
      <c r="D30" s="1164" t="s">
        <v>2393</v>
      </c>
      <c r="E30" s="1164"/>
      <c r="F30" s="1164"/>
      <c r="G30" s="1164"/>
      <c r="H30" s="1164"/>
      <c r="I30" s="1164"/>
      <c r="J30" s="1164"/>
      <c r="K30" s="1164"/>
      <c r="L30" s="1164"/>
      <c r="M30" s="1164"/>
      <c r="N30" s="1164"/>
      <c r="O30" s="1164"/>
      <c r="P30" s="1164"/>
      <c r="Q30" s="1164"/>
      <c r="R30" s="1164"/>
      <c r="S30" s="1164"/>
      <c r="T30" s="1164"/>
      <c r="U30" s="1164"/>
      <c r="V30" s="1164"/>
      <c r="W30" s="1164"/>
      <c r="X30" s="1164"/>
      <c r="Y30" s="1164"/>
      <c r="Z30" s="1164"/>
      <c r="AA30" s="1164"/>
      <c r="AB30" s="1164"/>
      <c r="AC30" s="1164"/>
      <c r="AD30" s="1164"/>
      <c r="AE30" s="1164"/>
      <c r="AF30" s="1164"/>
      <c r="AG30" s="1164"/>
      <c r="AH30" s="1164"/>
      <c r="AI30" s="1164"/>
      <c r="AJ30" s="260"/>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c r="B31" s="237"/>
      <c r="C31" s="528"/>
      <c r="D31" s="1164"/>
      <c r="E31" s="1164"/>
      <c r="F31" s="1164"/>
      <c r="G31" s="1164"/>
      <c r="H31" s="1164"/>
      <c r="I31" s="1164"/>
      <c r="J31" s="1164"/>
      <c r="K31" s="1164"/>
      <c r="L31" s="1164"/>
      <c r="M31" s="1164"/>
      <c r="N31" s="1164"/>
      <c r="O31" s="1164"/>
      <c r="P31" s="1164"/>
      <c r="Q31" s="1164"/>
      <c r="R31" s="1164"/>
      <c r="S31" s="1164"/>
      <c r="T31" s="1164"/>
      <c r="U31" s="1164"/>
      <c r="V31" s="1164"/>
      <c r="W31" s="1164"/>
      <c r="X31" s="1164"/>
      <c r="Y31" s="1164"/>
      <c r="Z31" s="1164"/>
      <c r="AA31" s="1164"/>
      <c r="AB31" s="1164"/>
      <c r="AC31" s="1164"/>
      <c r="AD31" s="1164"/>
      <c r="AE31" s="1164"/>
      <c r="AF31" s="1164"/>
      <c r="AG31" s="1164"/>
      <c r="AH31" s="1164"/>
      <c r="AI31" s="1164"/>
      <c r="AJ31" s="260"/>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c r="B32" s="237"/>
      <c r="C32" s="127"/>
      <c r="D32" s="127"/>
      <c r="E32" s="127"/>
      <c r="F32" s="127"/>
      <c r="G32" s="127"/>
      <c r="H32" s="127"/>
      <c r="I32" s="127"/>
      <c r="J32" s="127"/>
      <c r="K32" s="254"/>
      <c r="L32" s="254"/>
      <c r="M32" s="254"/>
      <c r="N32" s="127"/>
      <c r="O32" s="251"/>
      <c r="P32" s="254"/>
      <c r="Q32" s="254"/>
      <c r="R32" s="254"/>
      <c r="S32" s="254"/>
      <c r="T32" s="254"/>
      <c r="U32" s="132"/>
      <c r="V32" s="259"/>
      <c r="W32" s="259"/>
      <c r="X32" s="132"/>
      <c r="Y32" s="132"/>
      <c r="Z32" s="249"/>
      <c r="AA32" s="259"/>
      <c r="AB32" s="259"/>
      <c r="AC32" s="259"/>
      <c r="AD32" s="259"/>
      <c r="AE32" s="259"/>
      <c r="AF32" s="259"/>
      <c r="AG32" s="259"/>
      <c r="AH32" s="259"/>
      <c r="AI32" s="259"/>
      <c r="AJ32" s="260"/>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36" customHeight="1">
      <c r="B33" s="237"/>
      <c r="C33" s="681" t="s">
        <v>2190</v>
      </c>
      <c r="D33" s="681"/>
      <c r="E33" s="681"/>
      <c r="F33" s="681"/>
      <c r="G33" s="681"/>
      <c r="H33" s="681"/>
      <c r="I33" s="681"/>
      <c r="J33" s="681"/>
      <c r="K33" s="681"/>
      <c r="L33" s="681"/>
      <c r="M33" s="681"/>
      <c r="N33" s="681"/>
      <c r="O33" s="681"/>
      <c r="P33" s="681"/>
      <c r="Q33" s="681"/>
      <c r="R33" s="681"/>
      <c r="S33" s="681"/>
      <c r="T33" s="681"/>
      <c r="U33" s="681"/>
      <c r="V33" s="681"/>
      <c r="W33" s="681"/>
      <c r="X33" s="681"/>
      <c r="Y33" s="681"/>
      <c r="Z33" s="681"/>
      <c r="AA33" s="681"/>
      <c r="AB33" s="681"/>
      <c r="AC33" s="681"/>
      <c r="AD33" s="681"/>
      <c r="AE33" s="681"/>
      <c r="AF33" s="681"/>
      <c r="AG33" s="681"/>
      <c r="AH33" s="681"/>
      <c r="AI33" s="681"/>
      <c r="AJ33" s="260"/>
      <c r="AK33" s="239"/>
      <c r="AL33" s="240"/>
      <c r="AM33" s="240"/>
      <c r="AN33" s="240"/>
      <c r="AO33" s="240"/>
      <c r="AP33" s="248"/>
      <c r="AQ33" s="240"/>
      <c r="AR33" s="240"/>
      <c r="AS33" s="240"/>
      <c r="AT33" s="248"/>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c r="B34" s="237"/>
      <c r="C34" s="493"/>
      <c r="D34" s="422" t="s">
        <v>196</v>
      </c>
      <c r="E34" s="225"/>
      <c r="F34" s="493" t="str">
        <f>IF('TELA 3'!G69="","",'TELA 3'!G69)</f>
        <v/>
      </c>
      <c r="G34" s="422" t="s">
        <v>197</v>
      </c>
      <c r="H34" s="225"/>
      <c r="I34" s="127" t="s">
        <v>2191</v>
      </c>
      <c r="J34" s="127"/>
      <c r="K34" s="254"/>
      <c r="L34" s="254"/>
      <c r="M34" s="254"/>
      <c r="N34" s="127"/>
      <c r="O34" s="251"/>
      <c r="P34" s="254"/>
      <c r="Q34" s="254"/>
      <c r="R34" s="254"/>
      <c r="S34" s="254"/>
      <c r="T34" s="254"/>
      <c r="U34" s="132"/>
      <c r="V34" s="259"/>
      <c r="W34" s="259"/>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c r="B35" s="237"/>
      <c r="C35" s="127"/>
      <c r="D35" s="127"/>
      <c r="E35" s="127"/>
      <c r="F35" s="127"/>
      <c r="G35" s="127"/>
      <c r="H35" s="127"/>
      <c r="I35" s="127"/>
      <c r="J35" s="127"/>
      <c r="K35" s="254"/>
      <c r="L35" s="254"/>
      <c r="M35" s="254"/>
      <c r="N35" s="127"/>
      <c r="O35" s="251"/>
      <c r="P35" s="254"/>
      <c r="Q35" s="254"/>
      <c r="R35" s="254"/>
      <c r="S35" s="254"/>
      <c r="T35" s="254"/>
      <c r="U35" s="132"/>
      <c r="V35" s="259"/>
      <c r="W35" s="259"/>
      <c r="X35" s="132"/>
      <c r="Y35" s="132"/>
      <c r="Z35" s="249"/>
      <c r="AA35" s="259"/>
      <c r="AB35" s="259"/>
      <c r="AC35" s="259"/>
      <c r="AD35" s="259"/>
      <c r="AE35" s="259"/>
      <c r="AF35" s="259"/>
      <c r="AG35" s="259"/>
      <c r="AH35" s="259"/>
      <c r="AI35" s="259"/>
      <c r="AJ35" s="260"/>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 customFormat="1" ht="23.25" customHeight="1">
      <c r="B36" s="261"/>
      <c r="C36" s="995" t="s">
        <v>1154</v>
      </c>
      <c r="D36" s="995"/>
      <c r="E36" s="995"/>
      <c r="F36" s="995"/>
      <c r="G36" s="995"/>
      <c r="H36" s="965" t="s">
        <v>162</v>
      </c>
      <c r="I36" s="965"/>
      <c r="J36" s="965"/>
      <c r="K36" s="965"/>
      <c r="L36" s="965"/>
      <c r="M36" s="965"/>
      <c r="N36" s="965"/>
      <c r="O36" s="965"/>
      <c r="P36" s="965"/>
      <c r="Q36" s="965"/>
      <c r="R36" s="965"/>
      <c r="S36" s="965"/>
      <c r="T36" s="995" t="s">
        <v>151</v>
      </c>
      <c r="U36" s="995"/>
      <c r="V36" s="995"/>
      <c r="W36" s="995"/>
      <c r="X36" s="995"/>
      <c r="Y36" s="995" t="s">
        <v>161</v>
      </c>
      <c r="Z36" s="995"/>
      <c r="AA36" s="995"/>
      <c r="AB36" s="995"/>
      <c r="AC36" s="1161" t="s">
        <v>156</v>
      </c>
      <c r="AD36" s="1162"/>
      <c r="AE36" s="1162"/>
      <c r="AF36" s="1163"/>
      <c r="AG36" s="967" t="s">
        <v>150</v>
      </c>
      <c r="AH36" s="968"/>
      <c r="AI36" s="969"/>
      <c r="AJ36" s="262"/>
      <c r="AL36" s="957"/>
      <c r="AM36" s="957"/>
      <c r="AN36" s="957"/>
      <c r="AO36" s="957"/>
      <c r="AP36" s="957"/>
      <c r="AQ36" s="957"/>
      <c r="AR36" s="957"/>
      <c r="AS36" s="957"/>
      <c r="AT36" s="957"/>
      <c r="AU36" s="957"/>
      <c r="AV36" s="957"/>
      <c r="AW36" s="957"/>
      <c r="AX36" s="957"/>
      <c r="AY36" s="957"/>
      <c r="AZ36" s="957"/>
      <c r="BA36" s="957"/>
      <c r="BB36" s="957"/>
      <c r="BC36" s="240"/>
      <c r="BD36" s="240"/>
      <c r="BE36" s="240"/>
      <c r="BF36" s="248"/>
      <c r="BH36" s="248"/>
    </row>
    <row r="37" spans="2:111" s="240" customFormat="1" ht="30" customHeight="1">
      <c r="B37" s="263"/>
      <c r="C37" s="992" t="str">
        <f>IF(C30="x",'DN217'!C204,IF('TELA 3'!C8="","",'TELA 3'!C8))</f>
        <v/>
      </c>
      <c r="D37" s="992"/>
      <c r="E37" s="992"/>
      <c r="F37" s="992"/>
      <c r="G37" s="992"/>
      <c r="H37" s="1138" t="str">
        <f>IF(C30="x",'DN217'!AD204,IF(F34="x",auxdisp!B55,IF('TELA 3'!H8="Selecionar código","",'TELA 3'!H8)))</f>
        <v/>
      </c>
      <c r="I37" s="1138"/>
      <c r="J37" s="1138"/>
      <c r="K37" s="1138"/>
      <c r="L37" s="1138"/>
      <c r="M37" s="1138"/>
      <c r="N37" s="1138"/>
      <c r="O37" s="1138"/>
      <c r="P37" s="1138"/>
      <c r="Q37" s="1138"/>
      <c r="R37" s="1138"/>
      <c r="S37" s="1138"/>
      <c r="T37" s="956" t="str">
        <f>IF(C30="x",'DN217'!J204,'TELA 3'!T8)</f>
        <v>-</v>
      </c>
      <c r="U37" s="956"/>
      <c r="V37" s="956"/>
      <c r="W37" s="956"/>
      <c r="X37" s="956"/>
      <c r="Y37" s="1139" t="str">
        <f>IF(C30="x","***",IF('TELA 3'!Y8="","",'TELA 3'!Y8))</f>
        <v/>
      </c>
      <c r="Z37" s="1139"/>
      <c r="AA37" s="1139"/>
      <c r="AB37" s="1139"/>
      <c r="AC37" s="940" t="str">
        <f>IF(C30="x","ha",IF('TELA 3'!AC8="","",'TELA 3'!AC8))</f>
        <v>-</v>
      </c>
      <c r="AD37" s="940"/>
      <c r="AE37" s="940"/>
      <c r="AF37" s="940"/>
      <c r="AG37" s="1140" t="str">
        <f>IF(C30="x","Não passível",IF(F34="X","Não passível", IF('TELA 3'!AF8="","",'TELA 3'!AF8)))</f>
        <v>-</v>
      </c>
      <c r="AH37" s="1141"/>
      <c r="AI37" s="1142"/>
      <c r="AJ37" s="264"/>
      <c r="AL37" s="957"/>
      <c r="AM37" s="957"/>
      <c r="AN37" s="957"/>
      <c r="AO37" s="957"/>
      <c r="AP37" s="957"/>
      <c r="AQ37" s="957"/>
      <c r="AR37" s="957"/>
      <c r="AS37" s="957"/>
      <c r="AT37" s="957"/>
      <c r="AU37" s="957"/>
      <c r="AV37" s="957"/>
      <c r="AW37" s="957"/>
      <c r="AX37" s="957"/>
      <c r="AY37" s="957"/>
      <c r="AZ37" s="957"/>
      <c r="BA37" s="957"/>
      <c r="BB37" s="957"/>
      <c r="BC37" s="23"/>
      <c r="BD37" s="23"/>
      <c r="BE37" s="23"/>
      <c r="BF37" s="23"/>
      <c r="BG37" s="23"/>
      <c r="BH37" s="23"/>
      <c r="BI37" s="23"/>
      <c r="BJ37" s="23"/>
      <c r="BK37" s="23"/>
      <c r="BL37" s="23"/>
      <c r="BM37" s="23"/>
      <c r="BN37" s="23"/>
      <c r="BO37" s="23"/>
      <c r="BP37" s="23"/>
      <c r="BQ37" s="23"/>
      <c r="BR37" s="23"/>
      <c r="BS37" s="23"/>
      <c r="BT37" s="23"/>
    </row>
    <row r="38" spans="2:111" s="240" customFormat="1" ht="30" customHeight="1">
      <c r="B38" s="263"/>
      <c r="C38" s="992"/>
      <c r="D38" s="992"/>
      <c r="E38" s="992"/>
      <c r="F38" s="992"/>
      <c r="G38" s="992"/>
      <c r="H38" s="1138"/>
      <c r="I38" s="1138"/>
      <c r="J38" s="1138"/>
      <c r="K38" s="1138"/>
      <c r="L38" s="1138"/>
      <c r="M38" s="1138"/>
      <c r="N38" s="1138"/>
      <c r="O38" s="1138"/>
      <c r="P38" s="1138"/>
      <c r="Q38" s="1138"/>
      <c r="R38" s="1138"/>
      <c r="S38" s="1138"/>
      <c r="T38" s="956" t="str">
        <f>'TELA 3'!T9</f>
        <v>-</v>
      </c>
      <c r="U38" s="956"/>
      <c r="V38" s="956"/>
      <c r="W38" s="956"/>
      <c r="X38" s="956"/>
      <c r="Y38" s="1139" t="str">
        <f>IF('TELA 3'!Y9="","",'TELA 3'!Y9)</f>
        <v/>
      </c>
      <c r="Z38" s="1139"/>
      <c r="AA38" s="1139"/>
      <c r="AB38" s="1139"/>
      <c r="AC38" s="940" t="str">
        <f>IF('TELA 3'!AC9="","",'TELA 3'!AC9)</f>
        <v>-</v>
      </c>
      <c r="AD38" s="940"/>
      <c r="AE38" s="940"/>
      <c r="AF38" s="940"/>
      <c r="AG38" s="1143"/>
      <c r="AH38" s="1144"/>
      <c r="AI38" s="1145"/>
      <c r="AJ38" s="264"/>
      <c r="AP38" s="248"/>
      <c r="AT38" s="248"/>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row>
    <row r="39" spans="2:111" s="240" customFormat="1" ht="30" customHeight="1">
      <c r="B39" s="263"/>
      <c r="C39" s="992" t="str">
        <f>IF('TELA 3'!C10="","",'TELA 3'!C10)</f>
        <v/>
      </c>
      <c r="D39" s="992"/>
      <c r="E39" s="992"/>
      <c r="F39" s="992"/>
      <c r="G39" s="992"/>
      <c r="H39" s="1138" t="str">
        <f>IF('TELA 3'!H10="Selecionar código","",'TELA 3'!H10)</f>
        <v/>
      </c>
      <c r="I39" s="1138"/>
      <c r="J39" s="1138"/>
      <c r="K39" s="1138"/>
      <c r="L39" s="1138"/>
      <c r="M39" s="1138"/>
      <c r="N39" s="1138"/>
      <c r="O39" s="1138"/>
      <c r="P39" s="1138"/>
      <c r="Q39" s="1138"/>
      <c r="R39" s="1138"/>
      <c r="S39" s="1138"/>
      <c r="T39" s="956" t="str">
        <f>'TELA 3'!T10</f>
        <v>-</v>
      </c>
      <c r="U39" s="956"/>
      <c r="V39" s="956"/>
      <c r="W39" s="956"/>
      <c r="X39" s="956"/>
      <c r="Y39" s="1139" t="str">
        <f>IF('TELA 3'!Y10="","",'TELA 3'!Y10)</f>
        <v/>
      </c>
      <c r="Z39" s="1139"/>
      <c r="AA39" s="1139"/>
      <c r="AB39" s="1139"/>
      <c r="AC39" s="940" t="str">
        <f>IF('TELA 3'!AC10="","",'TELA 3'!AC10)</f>
        <v>-</v>
      </c>
      <c r="AD39" s="940"/>
      <c r="AE39" s="940"/>
      <c r="AF39" s="940"/>
      <c r="AG39" s="1140" t="str">
        <f>IF('TELA 3'!AF10="","",'TELA 3'!AF10)</f>
        <v>-</v>
      </c>
      <c r="AH39" s="1141"/>
      <c r="AI39" s="1142"/>
      <c r="AJ39" s="264"/>
      <c r="AP39" s="248"/>
      <c r="AT39" s="248"/>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row>
    <row r="40" spans="2:111" s="240" customFormat="1" ht="30" customHeight="1">
      <c r="B40" s="263"/>
      <c r="C40" s="992"/>
      <c r="D40" s="992"/>
      <c r="E40" s="992"/>
      <c r="F40" s="992"/>
      <c r="G40" s="992"/>
      <c r="H40" s="1138"/>
      <c r="I40" s="1138"/>
      <c r="J40" s="1138"/>
      <c r="K40" s="1138"/>
      <c r="L40" s="1138"/>
      <c r="M40" s="1138"/>
      <c r="N40" s="1138"/>
      <c r="O40" s="1138"/>
      <c r="P40" s="1138"/>
      <c r="Q40" s="1138"/>
      <c r="R40" s="1138"/>
      <c r="S40" s="1138"/>
      <c r="T40" s="956" t="str">
        <f>'TELA 3'!T11</f>
        <v>-</v>
      </c>
      <c r="U40" s="956"/>
      <c r="V40" s="956"/>
      <c r="W40" s="956"/>
      <c r="X40" s="956"/>
      <c r="Y40" s="1139" t="str">
        <f>IF('TELA 3'!Y11="","",'TELA 3'!Y11)</f>
        <v/>
      </c>
      <c r="Z40" s="1139"/>
      <c r="AA40" s="1139"/>
      <c r="AB40" s="1139"/>
      <c r="AC40" s="940" t="str">
        <f>IF('TELA 3'!AC11="","",'TELA 3'!AC11)</f>
        <v>-</v>
      </c>
      <c r="AD40" s="940"/>
      <c r="AE40" s="940"/>
      <c r="AF40" s="940"/>
      <c r="AG40" s="1143"/>
      <c r="AH40" s="1144"/>
      <c r="AI40" s="1145"/>
      <c r="AJ40" s="264"/>
      <c r="AP40" s="248"/>
      <c r="AT40" s="248"/>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row>
    <row r="41" spans="2:111" s="240" customFormat="1" ht="30" customHeight="1">
      <c r="B41" s="263"/>
      <c r="C41" s="992" t="str">
        <f>IF('TELA 3'!C12="","",'TELA 3'!C12)</f>
        <v/>
      </c>
      <c r="D41" s="992"/>
      <c r="E41" s="992"/>
      <c r="F41" s="992"/>
      <c r="G41" s="992"/>
      <c r="H41" s="1138" t="str">
        <f>IF('TELA 3'!H12="Selecionar código","",'TELA 3'!H12)</f>
        <v/>
      </c>
      <c r="I41" s="1138"/>
      <c r="J41" s="1138"/>
      <c r="K41" s="1138"/>
      <c r="L41" s="1138"/>
      <c r="M41" s="1138"/>
      <c r="N41" s="1138"/>
      <c r="O41" s="1138"/>
      <c r="P41" s="1138"/>
      <c r="Q41" s="1138"/>
      <c r="R41" s="1138"/>
      <c r="S41" s="1138"/>
      <c r="T41" s="956" t="str">
        <f>'TELA 3'!T12</f>
        <v>-</v>
      </c>
      <c r="U41" s="956"/>
      <c r="V41" s="956"/>
      <c r="W41" s="956"/>
      <c r="X41" s="956"/>
      <c r="Y41" s="1139" t="str">
        <f>IF('TELA 3'!Y12="","",'TELA 3'!Y12)</f>
        <v/>
      </c>
      <c r="Z41" s="1139"/>
      <c r="AA41" s="1139"/>
      <c r="AB41" s="1139"/>
      <c r="AC41" s="940" t="str">
        <f>IF('TELA 3'!AC12="","",'TELA 3'!AC12)</f>
        <v>-</v>
      </c>
      <c r="AD41" s="940"/>
      <c r="AE41" s="940"/>
      <c r="AF41" s="940"/>
      <c r="AG41" s="1140" t="str">
        <f>IF('TELA 3'!AF12="","",'TELA 3'!AF12)</f>
        <v>-</v>
      </c>
      <c r="AH41" s="1141"/>
      <c r="AI41" s="1142"/>
      <c r="AJ41" s="264"/>
      <c r="AP41" s="248"/>
      <c r="AT41" s="248"/>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row>
    <row r="42" spans="2:111" s="240" customFormat="1" ht="30" customHeight="1">
      <c r="B42" s="263"/>
      <c r="C42" s="992"/>
      <c r="D42" s="992"/>
      <c r="E42" s="992"/>
      <c r="F42" s="992"/>
      <c r="G42" s="992"/>
      <c r="H42" s="1138"/>
      <c r="I42" s="1138"/>
      <c r="J42" s="1138"/>
      <c r="K42" s="1138"/>
      <c r="L42" s="1138"/>
      <c r="M42" s="1138"/>
      <c r="N42" s="1138"/>
      <c r="O42" s="1138"/>
      <c r="P42" s="1138"/>
      <c r="Q42" s="1138"/>
      <c r="R42" s="1138"/>
      <c r="S42" s="1138"/>
      <c r="T42" s="956" t="str">
        <f>'TELA 3'!T13</f>
        <v>-</v>
      </c>
      <c r="U42" s="956"/>
      <c r="V42" s="956"/>
      <c r="W42" s="956"/>
      <c r="X42" s="956"/>
      <c r="Y42" s="1139" t="str">
        <f>IF('TELA 3'!Y13="","",'TELA 3'!Y13)</f>
        <v/>
      </c>
      <c r="Z42" s="1139"/>
      <c r="AA42" s="1139"/>
      <c r="AB42" s="1139"/>
      <c r="AC42" s="940" t="str">
        <f>IF('TELA 3'!AC13="","",'TELA 3'!AC13)</f>
        <v>-</v>
      </c>
      <c r="AD42" s="940"/>
      <c r="AE42" s="940"/>
      <c r="AF42" s="940"/>
      <c r="AG42" s="1143"/>
      <c r="AH42" s="1144"/>
      <c r="AI42" s="1145"/>
      <c r="AJ42" s="264"/>
      <c r="AP42" s="248"/>
      <c r="AT42" s="248"/>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row>
    <row r="43" spans="2:111" s="240" customFormat="1" ht="30" customHeight="1">
      <c r="B43" s="263"/>
      <c r="C43" s="992" t="str">
        <f>IF('TELA 3'!C14="","",'TELA 3'!C14)</f>
        <v/>
      </c>
      <c r="D43" s="992"/>
      <c r="E43" s="992"/>
      <c r="F43" s="992"/>
      <c r="G43" s="992"/>
      <c r="H43" s="1138" t="str">
        <f>IF('TELA 3'!H14="Selecionar código","",'TELA 3'!H14)</f>
        <v/>
      </c>
      <c r="I43" s="1138"/>
      <c r="J43" s="1138"/>
      <c r="K43" s="1138"/>
      <c r="L43" s="1138"/>
      <c r="M43" s="1138"/>
      <c r="N43" s="1138"/>
      <c r="O43" s="1138"/>
      <c r="P43" s="1138"/>
      <c r="Q43" s="1138"/>
      <c r="R43" s="1138"/>
      <c r="S43" s="1138"/>
      <c r="T43" s="956" t="str">
        <f>'TELA 3'!T14</f>
        <v>-</v>
      </c>
      <c r="U43" s="956"/>
      <c r="V43" s="956"/>
      <c r="W43" s="956"/>
      <c r="X43" s="956"/>
      <c r="Y43" s="1139" t="str">
        <f>IF('TELA 3'!Y14="","",'TELA 3'!Y14)</f>
        <v/>
      </c>
      <c r="Z43" s="1139"/>
      <c r="AA43" s="1139"/>
      <c r="AB43" s="1139"/>
      <c r="AC43" s="940" t="str">
        <f>IF('TELA 3'!AC14="","",'TELA 3'!AC14)</f>
        <v>-</v>
      </c>
      <c r="AD43" s="940"/>
      <c r="AE43" s="940"/>
      <c r="AF43" s="940"/>
      <c r="AG43" s="1140" t="str">
        <f>IF('TELA 3'!AF14="","",'TELA 3'!AF14)</f>
        <v>-</v>
      </c>
      <c r="AH43" s="1141"/>
      <c r="AI43" s="1142"/>
      <c r="AJ43" s="264"/>
      <c r="AP43" s="248"/>
      <c r="AT43" s="248"/>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row>
    <row r="44" spans="2:111" s="240" customFormat="1" ht="30" customHeight="1">
      <c r="B44" s="263"/>
      <c r="C44" s="992"/>
      <c r="D44" s="992"/>
      <c r="E44" s="992"/>
      <c r="F44" s="992"/>
      <c r="G44" s="992"/>
      <c r="H44" s="1138"/>
      <c r="I44" s="1138"/>
      <c r="J44" s="1138"/>
      <c r="K44" s="1138"/>
      <c r="L44" s="1138"/>
      <c r="M44" s="1138"/>
      <c r="N44" s="1138"/>
      <c r="O44" s="1138"/>
      <c r="P44" s="1138"/>
      <c r="Q44" s="1138"/>
      <c r="R44" s="1138"/>
      <c r="S44" s="1138"/>
      <c r="T44" s="956" t="str">
        <f>'TELA 3'!T15</f>
        <v>-</v>
      </c>
      <c r="U44" s="956"/>
      <c r="V44" s="956"/>
      <c r="W44" s="956"/>
      <c r="X44" s="956"/>
      <c r="Y44" s="1139" t="str">
        <f>IF('TELA 3'!Y15="","",'TELA 3'!Y15)</f>
        <v/>
      </c>
      <c r="Z44" s="1139"/>
      <c r="AA44" s="1139"/>
      <c r="AB44" s="1139"/>
      <c r="AC44" s="940" t="str">
        <f>IF('TELA 3'!AC15="","",'TELA 3'!AC15)</f>
        <v>-</v>
      </c>
      <c r="AD44" s="940"/>
      <c r="AE44" s="940"/>
      <c r="AF44" s="940"/>
      <c r="AG44" s="1143"/>
      <c r="AH44" s="1144"/>
      <c r="AI44" s="1145"/>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30" customHeight="1">
      <c r="B45" s="263"/>
      <c r="C45" s="992" t="str">
        <f>IF('TELA 3'!C16="","",'TELA 3'!C16)</f>
        <v/>
      </c>
      <c r="D45" s="992"/>
      <c r="E45" s="992"/>
      <c r="F45" s="992"/>
      <c r="G45" s="992"/>
      <c r="H45" s="1138" t="str">
        <f>IF('TELA 3'!H16="Selecionar código","",'TELA 3'!H16)</f>
        <v/>
      </c>
      <c r="I45" s="1138"/>
      <c r="J45" s="1138"/>
      <c r="K45" s="1138"/>
      <c r="L45" s="1138"/>
      <c r="M45" s="1138"/>
      <c r="N45" s="1138"/>
      <c r="O45" s="1138"/>
      <c r="P45" s="1138"/>
      <c r="Q45" s="1138"/>
      <c r="R45" s="1138"/>
      <c r="S45" s="1138"/>
      <c r="T45" s="956" t="str">
        <f>'TELA 3'!T16</f>
        <v>-</v>
      </c>
      <c r="U45" s="956"/>
      <c r="V45" s="956"/>
      <c r="W45" s="956"/>
      <c r="X45" s="956"/>
      <c r="Y45" s="1139" t="str">
        <f>IF('TELA 3'!Y16="","",'TELA 3'!Y16)</f>
        <v/>
      </c>
      <c r="Z45" s="1139"/>
      <c r="AA45" s="1139"/>
      <c r="AB45" s="1139"/>
      <c r="AC45" s="940" t="str">
        <f>IF('TELA 3'!AC16="","",'TELA 3'!AC16)</f>
        <v>-</v>
      </c>
      <c r="AD45" s="940"/>
      <c r="AE45" s="940"/>
      <c r="AF45" s="940"/>
      <c r="AG45" s="1140" t="str">
        <f>IF('TELA 3'!AF16="","",'TELA 3'!AF16)</f>
        <v>-</v>
      </c>
      <c r="AH45" s="1141"/>
      <c r="AI45" s="1142"/>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30" customHeight="1">
      <c r="B46" s="263"/>
      <c r="C46" s="992"/>
      <c r="D46" s="992"/>
      <c r="E46" s="992"/>
      <c r="F46" s="992"/>
      <c r="G46" s="992"/>
      <c r="H46" s="1138"/>
      <c r="I46" s="1138"/>
      <c r="J46" s="1138"/>
      <c r="K46" s="1138"/>
      <c r="L46" s="1138"/>
      <c r="M46" s="1138"/>
      <c r="N46" s="1138"/>
      <c r="O46" s="1138"/>
      <c r="P46" s="1138"/>
      <c r="Q46" s="1138"/>
      <c r="R46" s="1138"/>
      <c r="S46" s="1138"/>
      <c r="T46" s="956" t="str">
        <f>'TELA 3'!T17</f>
        <v>-</v>
      </c>
      <c r="U46" s="956"/>
      <c r="V46" s="956"/>
      <c r="W46" s="956"/>
      <c r="X46" s="956"/>
      <c r="Y46" s="1139" t="str">
        <f>IF('TELA 3'!Y17="","",'TELA 3'!Y17)</f>
        <v/>
      </c>
      <c r="Z46" s="1139"/>
      <c r="AA46" s="1139"/>
      <c r="AB46" s="1139"/>
      <c r="AC46" s="940" t="str">
        <f>IF('TELA 3'!AC17="","",'TELA 3'!AC17)</f>
        <v>-</v>
      </c>
      <c r="AD46" s="940"/>
      <c r="AE46" s="940"/>
      <c r="AF46" s="940"/>
      <c r="AG46" s="1143"/>
      <c r="AH46" s="1144"/>
      <c r="AI46" s="1145"/>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15.75" thickBot="1">
      <c r="B47" s="268"/>
      <c r="C47" s="891"/>
      <c r="D47" s="891"/>
      <c r="E47" s="891"/>
      <c r="F47" s="891"/>
      <c r="G47" s="891"/>
      <c r="H47" s="891"/>
      <c r="I47" s="891"/>
      <c r="J47" s="891"/>
      <c r="K47" s="891"/>
      <c r="L47" s="891"/>
      <c r="M47" s="891"/>
      <c r="N47" s="891"/>
      <c r="O47" s="891"/>
      <c r="P47" s="891"/>
      <c r="Q47" s="891"/>
      <c r="R47" s="891"/>
      <c r="S47" s="891"/>
      <c r="T47" s="891"/>
      <c r="U47" s="891"/>
      <c r="V47" s="891"/>
      <c r="W47" s="891"/>
      <c r="X47" s="891"/>
      <c r="Y47" s="891"/>
      <c r="Z47" s="891"/>
      <c r="AA47" s="891"/>
      <c r="AB47" s="891"/>
      <c r="AC47" s="891"/>
      <c r="AD47" s="891"/>
      <c r="AE47" s="891"/>
      <c r="AF47" s="891"/>
      <c r="AG47" s="891"/>
      <c r="AH47" s="891"/>
      <c r="AI47" s="891"/>
      <c r="AJ47" s="271"/>
      <c r="AP47" s="248"/>
      <c r="AT47" s="248"/>
      <c r="AV47" s="23"/>
      <c r="AW47" s="23"/>
      <c r="AX47" s="23"/>
      <c r="AY47" s="23"/>
      <c r="AZ47" s="23"/>
      <c r="BA47" s="23"/>
      <c r="BB47" s="23"/>
      <c r="BC47" s="23"/>
    </row>
    <row r="48" spans="2:111" s="240" customFormat="1">
      <c r="B48" s="675"/>
      <c r="C48" s="676"/>
      <c r="D48" s="676"/>
      <c r="E48" s="676"/>
      <c r="F48" s="676"/>
      <c r="G48" s="676"/>
      <c r="H48" s="676"/>
      <c r="I48" s="676"/>
      <c r="J48" s="676"/>
      <c r="K48" s="676"/>
      <c r="L48" s="676"/>
      <c r="M48" s="676"/>
      <c r="N48" s="676"/>
      <c r="O48" s="676"/>
      <c r="P48" s="676"/>
      <c r="Q48" s="676"/>
      <c r="R48" s="676"/>
      <c r="S48" s="676"/>
      <c r="T48" s="676"/>
      <c r="U48" s="676"/>
      <c r="V48" s="676"/>
      <c r="W48" s="676"/>
      <c r="X48" s="676"/>
      <c r="Y48" s="676"/>
      <c r="Z48" s="676"/>
      <c r="AA48" s="676"/>
      <c r="AB48" s="676"/>
      <c r="AC48" s="676"/>
      <c r="AD48" s="676"/>
      <c r="AE48" s="676"/>
      <c r="AF48" s="676"/>
      <c r="AG48" s="676"/>
      <c r="AH48" s="676"/>
      <c r="AI48" s="676"/>
      <c r="AJ48" s="675"/>
      <c r="AP48" s="248"/>
      <c r="AT48" s="248"/>
      <c r="AV48" s="23"/>
      <c r="AW48" s="23"/>
      <c r="AX48" s="23"/>
      <c r="AY48" s="23"/>
      <c r="AZ48" s="23"/>
      <c r="BA48" s="23"/>
      <c r="BB48" s="23"/>
      <c r="BC48" s="23"/>
    </row>
    <row r="49" spans="2:55" s="240" customFormat="1">
      <c r="B49" s="675"/>
      <c r="C49" s="892" t="s">
        <v>2483</v>
      </c>
      <c r="D49" s="893"/>
      <c r="E49" s="893"/>
      <c r="F49" s="893"/>
      <c r="G49" s="893"/>
      <c r="H49" s="893"/>
      <c r="I49" s="893"/>
      <c r="J49" s="893"/>
      <c r="K49" s="893"/>
      <c r="L49" s="893"/>
      <c r="M49" s="893"/>
      <c r="N49" s="893"/>
      <c r="O49" s="893"/>
      <c r="P49" s="893"/>
      <c r="Q49" s="893"/>
      <c r="R49" s="893"/>
      <c r="S49" s="893"/>
      <c r="T49" s="893"/>
      <c r="U49" s="893"/>
      <c r="V49" s="893"/>
      <c r="W49" s="893"/>
      <c r="X49" s="893"/>
      <c r="Y49" s="893"/>
      <c r="Z49" s="893"/>
      <c r="AA49" s="893"/>
      <c r="AB49" s="893"/>
      <c r="AC49" s="893"/>
      <c r="AD49" s="893"/>
      <c r="AE49" s="893"/>
      <c r="AF49" s="893"/>
      <c r="AG49" s="893"/>
      <c r="AH49" s="893"/>
      <c r="AI49" s="894"/>
      <c r="AJ49" s="321"/>
      <c r="AP49" s="248"/>
      <c r="AT49" s="248"/>
      <c r="AV49" s="23"/>
      <c r="AW49" s="23"/>
      <c r="AX49" s="23"/>
      <c r="AY49" s="23"/>
      <c r="AZ49" s="23"/>
      <c r="BA49" s="23"/>
      <c r="BB49" s="23"/>
      <c r="BC49" s="23"/>
    </row>
    <row r="50" spans="2:55" s="240" customFormat="1">
      <c r="B50" s="675"/>
      <c r="C50" s="1146" t="s">
        <v>2484</v>
      </c>
      <c r="D50" s="1146"/>
      <c r="E50" s="1146"/>
      <c r="F50" s="1146"/>
      <c r="G50" s="1146"/>
      <c r="H50" s="1146"/>
      <c r="I50" s="1146"/>
      <c r="J50" s="1146"/>
      <c r="K50" s="1146"/>
      <c r="L50" s="1146"/>
      <c r="M50" s="1146"/>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P50" s="248"/>
      <c r="AT50" s="248"/>
      <c r="AV50" s="23"/>
      <c r="AW50" s="23"/>
      <c r="AX50" s="23"/>
      <c r="AY50" s="23"/>
      <c r="AZ50" s="23"/>
      <c r="BA50" s="23"/>
      <c r="BB50" s="23"/>
      <c r="BC50" s="23"/>
    </row>
    <row r="51" spans="2:55" s="240" customFormat="1">
      <c r="B51" s="680"/>
      <c r="C51" s="440"/>
      <c r="D51" s="1147" t="s">
        <v>2485</v>
      </c>
      <c r="E51" s="1147"/>
      <c r="F51" s="1147"/>
      <c r="G51" s="1147"/>
      <c r="H51" s="1147"/>
      <c r="I51" s="1147"/>
      <c r="J51" s="1147"/>
      <c r="K51" s="1147"/>
      <c r="L51" s="1147"/>
      <c r="M51" s="1147"/>
      <c r="N51" s="1147"/>
      <c r="O51" s="1147"/>
      <c r="P51" s="1147"/>
      <c r="Q51" s="1147"/>
      <c r="R51" s="1147"/>
      <c r="S51" s="1147"/>
      <c r="T51" s="1147"/>
      <c r="U51" s="1147"/>
      <c r="V51" s="1147"/>
      <c r="W51" s="1147"/>
      <c r="X51" s="1147"/>
      <c r="Y51" s="1147"/>
      <c r="Z51" s="1147"/>
      <c r="AA51" s="1147"/>
      <c r="AB51" s="1147"/>
      <c r="AC51" s="1147"/>
      <c r="AD51" s="1147"/>
      <c r="AE51" s="1147"/>
      <c r="AF51" s="1147"/>
      <c r="AG51" s="1147"/>
      <c r="AH51" s="1147"/>
      <c r="AI51" s="1147"/>
      <c r="AJ51" s="127"/>
      <c r="AP51" s="248"/>
      <c r="AT51" s="248"/>
      <c r="AV51" s="23"/>
      <c r="AW51" s="23"/>
      <c r="AX51" s="23"/>
      <c r="AY51" s="23"/>
      <c r="AZ51" s="23"/>
      <c r="BA51" s="23"/>
      <c r="BB51" s="23"/>
      <c r="BC51" s="23"/>
    </row>
    <row r="52" spans="2:55" s="240" customFormat="1">
      <c r="B52" s="675"/>
      <c r="C52" s="316"/>
      <c r="D52" s="1147"/>
      <c r="E52" s="1147"/>
      <c r="F52" s="1147"/>
      <c r="G52" s="1147"/>
      <c r="H52" s="1147"/>
      <c r="I52" s="1147"/>
      <c r="J52" s="1147"/>
      <c r="K52" s="1147"/>
      <c r="L52" s="1147"/>
      <c r="M52" s="1147"/>
      <c r="N52" s="1147"/>
      <c r="O52" s="1147"/>
      <c r="P52" s="1147"/>
      <c r="Q52" s="1147"/>
      <c r="R52" s="1147"/>
      <c r="S52" s="1147"/>
      <c r="T52" s="1147"/>
      <c r="U52" s="1147"/>
      <c r="V52" s="1147"/>
      <c r="W52" s="1147"/>
      <c r="X52" s="1147"/>
      <c r="Y52" s="1147"/>
      <c r="Z52" s="1147"/>
      <c r="AA52" s="1147"/>
      <c r="AB52" s="1147"/>
      <c r="AC52" s="1147"/>
      <c r="AD52" s="1147"/>
      <c r="AE52" s="1147"/>
      <c r="AF52" s="1147"/>
      <c r="AG52" s="1147"/>
      <c r="AH52" s="1147"/>
      <c r="AI52" s="1147"/>
      <c r="AJ52" s="127"/>
      <c r="AP52" s="248"/>
      <c r="AT52" s="248"/>
      <c r="AV52" s="23"/>
      <c r="AW52" s="23"/>
      <c r="AX52" s="23"/>
      <c r="AY52" s="23"/>
      <c r="AZ52" s="23"/>
      <c r="BA52" s="23"/>
      <c r="BB52" s="23"/>
      <c r="BC52" s="23"/>
    </row>
    <row r="53" spans="2:55" s="240" customFormat="1">
      <c r="B53" s="680"/>
      <c r="C53" s="440"/>
      <c r="D53" s="1147" t="s">
        <v>2486</v>
      </c>
      <c r="E53" s="1147"/>
      <c r="F53" s="1147"/>
      <c r="G53" s="1147"/>
      <c r="H53" s="1147"/>
      <c r="I53" s="1147"/>
      <c r="J53" s="1147"/>
      <c r="K53" s="1147"/>
      <c r="L53" s="1147"/>
      <c r="M53" s="1147"/>
      <c r="N53" s="1147"/>
      <c r="O53" s="1147"/>
      <c r="P53" s="1147"/>
      <c r="Q53" s="1147"/>
      <c r="R53" s="1147"/>
      <c r="S53" s="1147"/>
      <c r="T53" s="1147"/>
      <c r="U53" s="1147"/>
      <c r="V53" s="1147"/>
      <c r="W53" s="1147"/>
      <c r="X53" s="1147"/>
      <c r="Y53" s="1147"/>
      <c r="Z53" s="1147"/>
      <c r="AA53" s="1147"/>
      <c r="AB53" s="1147"/>
      <c r="AC53" s="1147"/>
      <c r="AD53" s="1147"/>
      <c r="AE53" s="1147"/>
      <c r="AF53" s="1147"/>
      <c r="AG53" s="1147"/>
      <c r="AH53" s="1147"/>
      <c r="AI53" s="1147"/>
      <c r="AJ53" s="127"/>
      <c r="AP53" s="248"/>
      <c r="AT53" s="248"/>
      <c r="AV53" s="23"/>
      <c r="AW53" s="23"/>
      <c r="AX53" s="23"/>
      <c r="AY53" s="23"/>
      <c r="AZ53" s="23"/>
      <c r="BA53" s="23"/>
      <c r="BB53" s="23"/>
      <c r="BC53" s="23"/>
    </row>
    <row r="54" spans="2:55" s="240" customFormat="1">
      <c r="B54" s="675"/>
      <c r="C54" s="316"/>
      <c r="D54" s="1147"/>
      <c r="E54" s="1147"/>
      <c r="F54" s="1147"/>
      <c r="G54" s="1147"/>
      <c r="H54" s="1147"/>
      <c r="I54" s="1147"/>
      <c r="J54" s="1147"/>
      <c r="K54" s="1147"/>
      <c r="L54" s="1147"/>
      <c r="M54" s="1147"/>
      <c r="N54" s="1147"/>
      <c r="O54" s="1147"/>
      <c r="P54" s="1147"/>
      <c r="Q54" s="1147"/>
      <c r="R54" s="1147"/>
      <c r="S54" s="1147"/>
      <c r="T54" s="1147"/>
      <c r="U54" s="1147"/>
      <c r="V54" s="1147"/>
      <c r="W54" s="1147"/>
      <c r="X54" s="1147"/>
      <c r="Y54" s="1147"/>
      <c r="Z54" s="1147"/>
      <c r="AA54" s="1147"/>
      <c r="AB54" s="1147"/>
      <c r="AC54" s="1147"/>
      <c r="AD54" s="1147"/>
      <c r="AE54" s="1147"/>
      <c r="AF54" s="1147"/>
      <c r="AG54" s="1147"/>
      <c r="AH54" s="1147"/>
      <c r="AI54" s="1147"/>
      <c r="AJ54" s="127"/>
      <c r="AP54" s="248"/>
      <c r="AT54" s="248"/>
      <c r="AV54" s="23"/>
      <c r="AW54" s="23"/>
      <c r="AX54" s="23"/>
      <c r="AY54" s="23"/>
      <c r="AZ54" s="23"/>
      <c r="BA54" s="23"/>
      <c r="BB54" s="23"/>
      <c r="BC54" s="23"/>
    </row>
    <row r="55" spans="2:55" s="240" customFormat="1">
      <c r="B55" s="675"/>
      <c r="C55" s="316"/>
      <c r="D55" s="1147"/>
      <c r="E55" s="1147"/>
      <c r="F55" s="1147"/>
      <c r="G55" s="1147"/>
      <c r="H55" s="1147"/>
      <c r="I55" s="1147"/>
      <c r="J55" s="1147"/>
      <c r="K55" s="1147"/>
      <c r="L55" s="1147"/>
      <c r="M55" s="1147"/>
      <c r="N55" s="1147"/>
      <c r="O55" s="1147"/>
      <c r="P55" s="1147"/>
      <c r="Q55" s="1147"/>
      <c r="R55" s="1147"/>
      <c r="S55" s="1147"/>
      <c r="T55" s="1147"/>
      <c r="U55" s="1147"/>
      <c r="V55" s="1147"/>
      <c r="W55" s="1147"/>
      <c r="X55" s="1147"/>
      <c r="Y55" s="1147"/>
      <c r="Z55" s="1147"/>
      <c r="AA55" s="1147"/>
      <c r="AB55" s="1147"/>
      <c r="AC55" s="1147"/>
      <c r="AD55" s="1147"/>
      <c r="AE55" s="1147"/>
      <c r="AF55" s="1147"/>
      <c r="AG55" s="1147"/>
      <c r="AH55" s="1147"/>
      <c r="AI55" s="1147"/>
      <c r="AJ55" s="127"/>
      <c r="AP55" s="248"/>
      <c r="AT55" s="248"/>
      <c r="AV55" s="23"/>
      <c r="AW55" s="23"/>
      <c r="AX55" s="23"/>
      <c r="AY55" s="23"/>
      <c r="AZ55" s="23"/>
      <c r="BA55" s="23"/>
      <c r="BB55" s="23"/>
      <c r="BC55" s="23"/>
    </row>
    <row r="56" spans="2:55" s="240" customFormat="1">
      <c r="B56" s="675"/>
      <c r="C56" s="316"/>
      <c r="D56" s="1147"/>
      <c r="E56" s="1147"/>
      <c r="F56" s="1147"/>
      <c r="G56" s="1147"/>
      <c r="H56" s="1147"/>
      <c r="I56" s="1147"/>
      <c r="J56" s="1147"/>
      <c r="K56" s="1147"/>
      <c r="L56" s="1147"/>
      <c r="M56" s="1147"/>
      <c r="N56" s="1147"/>
      <c r="O56" s="1147"/>
      <c r="P56" s="1147"/>
      <c r="Q56" s="1147"/>
      <c r="R56" s="1147"/>
      <c r="S56" s="1147"/>
      <c r="T56" s="1147"/>
      <c r="U56" s="1147"/>
      <c r="V56" s="1147"/>
      <c r="W56" s="1147"/>
      <c r="X56" s="1147"/>
      <c r="Y56" s="1147"/>
      <c r="Z56" s="1147"/>
      <c r="AA56" s="1147"/>
      <c r="AB56" s="1147"/>
      <c r="AC56" s="1147"/>
      <c r="AD56" s="1147"/>
      <c r="AE56" s="1147"/>
      <c r="AF56" s="1147"/>
      <c r="AG56" s="1147"/>
      <c r="AH56" s="1147"/>
      <c r="AI56" s="1147"/>
      <c r="AJ56" s="127"/>
      <c r="AP56" s="248"/>
      <c r="AT56" s="248"/>
      <c r="AV56" s="23"/>
      <c r="AW56" s="23"/>
      <c r="AX56" s="23"/>
      <c r="AY56" s="23"/>
      <c r="AZ56" s="23"/>
      <c r="BA56" s="23"/>
      <c r="BB56" s="23"/>
      <c r="BC56" s="23"/>
    </row>
    <row r="57" spans="2:55" s="240" customFormat="1">
      <c r="B57" s="675"/>
      <c r="C57" s="1147" t="s">
        <v>2487</v>
      </c>
      <c r="D57" s="1147"/>
      <c r="E57" s="1147"/>
      <c r="F57" s="1147"/>
      <c r="G57" s="1147"/>
      <c r="H57" s="1147"/>
      <c r="I57" s="1147"/>
      <c r="J57" s="1147"/>
      <c r="K57" s="1147"/>
      <c r="L57" s="1147"/>
      <c r="M57" s="1147"/>
      <c r="N57" s="1147"/>
      <c r="O57" s="1147"/>
      <c r="P57" s="1147"/>
      <c r="Q57" s="1147"/>
      <c r="R57" s="1147"/>
      <c r="S57" s="1147"/>
      <c r="T57" s="1147"/>
      <c r="U57" s="1147"/>
      <c r="V57" s="1147"/>
      <c r="W57" s="1147"/>
      <c r="X57" s="1147"/>
      <c r="Y57" s="1147"/>
      <c r="Z57" s="1147"/>
      <c r="AA57" s="1147"/>
      <c r="AB57" s="1147"/>
      <c r="AC57" s="1147"/>
      <c r="AD57" s="1147"/>
      <c r="AE57" s="1147"/>
      <c r="AF57" s="1147"/>
      <c r="AG57" s="1147"/>
      <c r="AH57" s="1147"/>
      <c r="AI57" s="1147"/>
      <c r="AJ57" s="132"/>
      <c r="AP57" s="248"/>
      <c r="AT57" s="248"/>
      <c r="AV57" s="23"/>
      <c r="AW57" s="23"/>
      <c r="AX57" s="23"/>
      <c r="AY57" s="23"/>
      <c r="AZ57" s="23"/>
      <c r="BA57" s="23"/>
      <c r="BB57" s="23"/>
      <c r="BC57" s="23"/>
    </row>
    <row r="58" spans="2:55" s="240" customFormat="1">
      <c r="B58" s="675"/>
      <c r="C58" s="1147"/>
      <c r="D58" s="1147"/>
      <c r="E58" s="1147"/>
      <c r="F58" s="1147"/>
      <c r="G58" s="1147"/>
      <c r="H58" s="1147"/>
      <c r="I58" s="1147"/>
      <c r="J58" s="1147"/>
      <c r="K58" s="1147"/>
      <c r="L58" s="1147"/>
      <c r="M58" s="1147"/>
      <c r="N58" s="1147"/>
      <c r="O58" s="1147"/>
      <c r="P58" s="1147"/>
      <c r="Q58" s="1147"/>
      <c r="R58" s="1147"/>
      <c r="S58" s="1147"/>
      <c r="T58" s="1147"/>
      <c r="U58" s="1147"/>
      <c r="V58" s="1147"/>
      <c r="W58" s="1147"/>
      <c r="X58" s="1147"/>
      <c r="Y58" s="1147"/>
      <c r="Z58" s="1147"/>
      <c r="AA58" s="1147"/>
      <c r="AB58" s="1147"/>
      <c r="AC58" s="1147"/>
      <c r="AD58" s="1147"/>
      <c r="AE58" s="1147"/>
      <c r="AF58" s="1147"/>
      <c r="AG58" s="1147"/>
      <c r="AH58" s="1147"/>
      <c r="AI58" s="1147"/>
      <c r="AJ58" s="259"/>
      <c r="AP58" s="248"/>
      <c r="AT58" s="248"/>
      <c r="AV58" s="23"/>
      <c r="AW58" s="23"/>
      <c r="AX58" s="23"/>
      <c r="AY58" s="23"/>
      <c r="AZ58" s="23"/>
      <c r="BA58" s="23"/>
      <c r="BB58" s="23"/>
      <c r="BC58" s="23"/>
    </row>
    <row r="59" spans="2:55" s="240" customFormat="1">
      <c r="B59" s="675"/>
      <c r="C59" s="892" t="s">
        <v>2488</v>
      </c>
      <c r="D59" s="893"/>
      <c r="E59" s="893"/>
      <c r="F59" s="893"/>
      <c r="G59" s="893"/>
      <c r="H59" s="893"/>
      <c r="I59" s="893"/>
      <c r="J59" s="893"/>
      <c r="K59" s="893"/>
      <c r="L59" s="893"/>
      <c r="M59" s="893"/>
      <c r="N59" s="893"/>
      <c r="O59" s="893"/>
      <c r="P59" s="893"/>
      <c r="Q59" s="893"/>
      <c r="R59" s="893"/>
      <c r="S59" s="893"/>
      <c r="T59" s="893"/>
      <c r="U59" s="893"/>
      <c r="V59" s="893"/>
      <c r="W59" s="893"/>
      <c r="X59" s="893"/>
      <c r="Y59" s="893"/>
      <c r="Z59" s="893"/>
      <c r="AA59" s="893"/>
      <c r="AB59" s="893"/>
      <c r="AC59" s="893"/>
      <c r="AD59" s="893"/>
      <c r="AE59" s="893"/>
      <c r="AF59" s="893"/>
      <c r="AG59" s="893"/>
      <c r="AH59" s="893"/>
      <c r="AI59" s="894"/>
      <c r="AJ59" s="259"/>
      <c r="AP59" s="248"/>
      <c r="AT59" s="248"/>
      <c r="AV59" s="23"/>
      <c r="AW59" s="23"/>
      <c r="AX59" s="23"/>
      <c r="AY59" s="23"/>
      <c r="AZ59" s="23"/>
      <c r="BA59" s="23"/>
      <c r="BB59" s="23"/>
      <c r="BC59" s="23"/>
    </row>
    <row r="60" spans="2:55" s="240" customFormat="1">
      <c r="B60" s="675"/>
      <c r="C60" s="677"/>
      <c r="D60" s="1148"/>
      <c r="E60" s="1148"/>
      <c r="F60" s="1148"/>
      <c r="G60" s="1148"/>
      <c r="H60" s="1148"/>
      <c r="I60" s="1148"/>
      <c r="J60" s="1148"/>
      <c r="K60" s="1148"/>
      <c r="L60" s="678"/>
      <c r="M60" s="1149"/>
      <c r="N60" s="1149"/>
      <c r="O60" s="1149"/>
      <c r="P60" s="1149"/>
      <c r="Q60" s="1149"/>
      <c r="R60" s="1149"/>
      <c r="S60" s="1149"/>
      <c r="T60" s="1149"/>
      <c r="U60" s="1149"/>
      <c r="V60" s="1149"/>
      <c r="W60" s="1149"/>
      <c r="X60" s="1149"/>
      <c r="Y60" s="1149"/>
      <c r="Z60" s="1149"/>
      <c r="AA60" s="1149"/>
      <c r="AB60" s="1149"/>
      <c r="AC60" s="1149"/>
      <c r="AD60" s="1149"/>
      <c r="AE60" s="1149"/>
      <c r="AF60" s="1149"/>
      <c r="AG60" s="1149"/>
      <c r="AH60" s="1149"/>
      <c r="AI60" s="1149"/>
      <c r="AJ60" s="1149"/>
      <c r="AP60" s="248"/>
      <c r="AT60" s="248"/>
      <c r="AV60" s="23"/>
      <c r="AW60" s="23"/>
      <c r="AX60" s="23"/>
      <c r="AY60" s="23"/>
      <c r="AZ60" s="23"/>
      <c r="BA60" s="23"/>
      <c r="BB60" s="23"/>
      <c r="BC60" s="23"/>
    </row>
    <row r="61" spans="2:55" s="240" customFormat="1">
      <c r="B61" s="675"/>
      <c r="C61" s="1150" t="s">
        <v>2489</v>
      </c>
      <c r="D61" s="1151"/>
      <c r="E61" s="1151"/>
      <c r="F61" s="1151"/>
      <c r="G61" s="1151"/>
      <c r="H61" s="1151"/>
      <c r="I61" s="1151"/>
      <c r="J61" s="1151"/>
      <c r="K61" s="1151"/>
      <c r="L61" s="1151"/>
      <c r="M61" s="1151"/>
      <c r="N61" s="1151"/>
      <c r="O61" s="1151"/>
      <c r="P61" s="1151"/>
      <c r="Q61" s="1151"/>
      <c r="R61" s="1151"/>
      <c r="S61" s="1151"/>
      <c r="T61" s="1151"/>
      <c r="U61" s="1151"/>
      <c r="V61" s="1151"/>
      <c r="W61" s="1151"/>
      <c r="X61" s="1151"/>
      <c r="Y61" s="1151"/>
      <c r="Z61" s="1151"/>
      <c r="AA61" s="1151"/>
      <c r="AB61" s="1151"/>
      <c r="AC61" s="1151"/>
      <c r="AD61" s="1151"/>
      <c r="AE61" s="1151"/>
      <c r="AF61" s="1151"/>
      <c r="AG61" s="1151"/>
      <c r="AH61" s="1151"/>
      <c r="AI61" s="1152"/>
      <c r="AJ61" s="679"/>
      <c r="AP61" s="248"/>
      <c r="AT61" s="248"/>
      <c r="AV61" s="23"/>
      <c r="AW61" s="23"/>
      <c r="AX61" s="23"/>
      <c r="AY61" s="23"/>
      <c r="AZ61" s="23"/>
      <c r="BA61" s="23"/>
      <c r="BB61" s="23"/>
      <c r="BC61" s="23"/>
    </row>
    <row r="62" spans="2:55" s="240" customFormat="1">
      <c r="B62" s="675"/>
      <c r="C62" s="1153"/>
      <c r="D62" s="1154"/>
      <c r="E62" s="1154"/>
      <c r="F62" s="1154"/>
      <c r="G62" s="1154"/>
      <c r="H62" s="1154"/>
      <c r="I62" s="1154"/>
      <c r="J62" s="1154"/>
      <c r="K62" s="1154"/>
      <c r="L62" s="1154"/>
      <c r="M62" s="1154"/>
      <c r="N62" s="1154"/>
      <c r="O62" s="1154"/>
      <c r="P62" s="1154"/>
      <c r="Q62" s="1154"/>
      <c r="R62" s="1154"/>
      <c r="S62" s="1154"/>
      <c r="T62" s="1154"/>
      <c r="U62" s="1154"/>
      <c r="V62" s="1154"/>
      <c r="W62" s="1154"/>
      <c r="X62" s="1154"/>
      <c r="Y62" s="1154"/>
      <c r="Z62" s="1154"/>
      <c r="AA62" s="1154"/>
      <c r="AB62" s="1154"/>
      <c r="AC62" s="1154"/>
      <c r="AD62" s="1154"/>
      <c r="AE62" s="1154"/>
      <c r="AF62" s="1154"/>
      <c r="AG62" s="1154"/>
      <c r="AH62" s="1154"/>
      <c r="AI62" s="1155"/>
      <c r="AJ62" s="679"/>
      <c r="AP62" s="248"/>
      <c r="AT62" s="248"/>
      <c r="AV62" s="23"/>
      <c r="AW62" s="23"/>
      <c r="AX62" s="23"/>
      <c r="AY62" s="23"/>
      <c r="AZ62" s="23"/>
      <c r="BA62" s="23"/>
      <c r="BB62" s="23"/>
      <c r="BC62" s="23"/>
    </row>
    <row r="63" spans="2:55" s="240" customFormat="1">
      <c r="B63" s="675"/>
      <c r="C63" s="1153"/>
      <c r="D63" s="1154"/>
      <c r="E63" s="1154"/>
      <c r="F63" s="1154"/>
      <c r="G63" s="1154"/>
      <c r="H63" s="1154"/>
      <c r="I63" s="1154"/>
      <c r="J63" s="1154"/>
      <c r="K63" s="1154"/>
      <c r="L63" s="1154"/>
      <c r="M63" s="1154"/>
      <c r="N63" s="1154"/>
      <c r="O63" s="1154"/>
      <c r="P63" s="1154"/>
      <c r="Q63" s="1154"/>
      <c r="R63" s="1154"/>
      <c r="S63" s="1154"/>
      <c r="T63" s="1154"/>
      <c r="U63" s="1154"/>
      <c r="V63" s="1154"/>
      <c r="W63" s="1154"/>
      <c r="X63" s="1154"/>
      <c r="Y63" s="1154"/>
      <c r="Z63" s="1154"/>
      <c r="AA63" s="1154"/>
      <c r="AB63" s="1154"/>
      <c r="AC63" s="1154"/>
      <c r="AD63" s="1154"/>
      <c r="AE63" s="1154"/>
      <c r="AF63" s="1154"/>
      <c r="AG63" s="1154"/>
      <c r="AH63" s="1154"/>
      <c r="AI63" s="1155"/>
      <c r="AJ63" s="679"/>
      <c r="AP63" s="248"/>
      <c r="AT63" s="248"/>
      <c r="AV63" s="23"/>
      <c r="AW63" s="23"/>
      <c r="AX63" s="23"/>
      <c r="AY63" s="23"/>
      <c r="AZ63" s="23"/>
      <c r="BA63" s="23"/>
      <c r="BB63" s="23"/>
      <c r="BC63" s="23"/>
    </row>
    <row r="64" spans="2:55" s="240" customFormat="1">
      <c r="B64" s="675"/>
      <c r="C64" s="1156"/>
      <c r="D64" s="1157"/>
      <c r="E64" s="1157"/>
      <c r="F64" s="1157"/>
      <c r="G64" s="1157"/>
      <c r="H64" s="1157"/>
      <c r="I64" s="1157"/>
      <c r="J64" s="1157"/>
      <c r="K64" s="1157"/>
      <c r="L64" s="1157"/>
      <c r="M64" s="1157"/>
      <c r="N64" s="1157"/>
      <c r="O64" s="1157"/>
      <c r="P64" s="1157"/>
      <c r="Q64" s="1157"/>
      <c r="R64" s="1157"/>
      <c r="S64" s="1157"/>
      <c r="T64" s="1157"/>
      <c r="U64" s="1157"/>
      <c r="V64" s="1157"/>
      <c r="W64" s="1157"/>
      <c r="X64" s="1157"/>
      <c r="Y64" s="1157"/>
      <c r="Z64" s="1157"/>
      <c r="AA64" s="1157"/>
      <c r="AB64" s="1157"/>
      <c r="AC64" s="1157"/>
      <c r="AD64" s="1157"/>
      <c r="AE64" s="1157"/>
      <c r="AF64" s="1157"/>
      <c r="AG64" s="1157"/>
      <c r="AH64" s="1157"/>
      <c r="AI64" s="1158"/>
      <c r="AJ64" s="679"/>
      <c r="AP64" s="248"/>
      <c r="AT64" s="248"/>
      <c r="AV64" s="23"/>
      <c r="AW64" s="23"/>
      <c r="AX64" s="23"/>
      <c r="AY64" s="23"/>
      <c r="AZ64" s="23"/>
      <c r="BA64" s="23"/>
      <c r="BB64" s="23"/>
      <c r="BC64" s="23"/>
    </row>
    <row r="65" spans="1:55" s="240" customFormat="1">
      <c r="B65" s="675"/>
      <c r="C65" s="677"/>
      <c r="D65" s="679"/>
      <c r="E65" s="679"/>
      <c r="F65" s="679"/>
      <c r="G65" s="679"/>
      <c r="H65" s="679"/>
      <c r="I65" s="679"/>
      <c r="J65" s="679"/>
      <c r="K65" s="679"/>
      <c r="L65" s="678"/>
      <c r="M65" s="679"/>
      <c r="N65" s="679"/>
      <c r="O65" s="679"/>
      <c r="P65" s="679"/>
      <c r="Q65" s="679"/>
      <c r="R65" s="679"/>
      <c r="S65" s="679"/>
      <c r="T65" s="679"/>
      <c r="U65" s="679"/>
      <c r="V65" s="679"/>
      <c r="W65" s="679"/>
      <c r="X65" s="679"/>
      <c r="Y65" s="679"/>
      <c r="Z65" s="679"/>
      <c r="AA65" s="679"/>
      <c r="AB65" s="679"/>
      <c r="AC65" s="679"/>
      <c r="AD65" s="679"/>
      <c r="AE65" s="679"/>
      <c r="AF65" s="679"/>
      <c r="AG65" s="679"/>
      <c r="AH65" s="679"/>
      <c r="AI65" s="679"/>
      <c r="AJ65" s="679"/>
      <c r="AP65" s="248"/>
      <c r="AT65" s="248"/>
      <c r="AV65" s="23"/>
      <c r="AW65" s="23"/>
      <c r="AX65" s="23"/>
      <c r="AY65" s="23"/>
      <c r="AZ65" s="23"/>
      <c r="BA65" s="23"/>
      <c r="BB65" s="23"/>
      <c r="BC65" s="23"/>
    </row>
    <row r="66" spans="1:55" s="240" customFormat="1">
      <c r="B66" s="675"/>
      <c r="C66" s="677"/>
      <c r="D66" s="679"/>
      <c r="E66" s="679"/>
      <c r="F66" s="679"/>
      <c r="G66" s="679"/>
      <c r="H66" s="679"/>
      <c r="I66" s="679"/>
      <c r="J66" s="679"/>
      <c r="K66" s="679"/>
      <c r="L66" s="678"/>
      <c r="M66" s="679"/>
      <c r="N66" s="679"/>
      <c r="O66" s="679"/>
      <c r="P66" s="679"/>
      <c r="Q66" s="679"/>
      <c r="R66" s="679"/>
      <c r="S66" s="679"/>
      <c r="T66" s="679"/>
      <c r="U66" s="679"/>
      <c r="V66" s="679"/>
      <c r="W66" s="679"/>
      <c r="X66" s="679"/>
      <c r="Y66" s="679"/>
      <c r="Z66" s="679"/>
      <c r="AA66" s="679"/>
      <c r="AB66" s="679"/>
      <c r="AC66" s="679"/>
      <c r="AD66" s="679"/>
      <c r="AE66" s="679"/>
      <c r="AF66" s="679"/>
      <c r="AG66" s="679"/>
      <c r="AH66" s="679"/>
      <c r="AI66" s="679"/>
      <c r="AJ66" s="679"/>
      <c r="AP66" s="248"/>
      <c r="AT66" s="248"/>
      <c r="AV66" s="23"/>
      <c r="AW66" s="23"/>
      <c r="AX66" s="23"/>
      <c r="AY66" s="23"/>
      <c r="AZ66" s="23"/>
      <c r="BA66" s="23"/>
      <c r="BB66" s="23"/>
      <c r="BC66" s="23"/>
    </row>
    <row r="67" spans="1:55" s="240" customFormat="1">
      <c r="B67" s="675"/>
      <c r="C67" s="677"/>
      <c r="D67" s="679"/>
      <c r="E67" s="679"/>
      <c r="F67" s="679"/>
      <c r="G67" s="679"/>
      <c r="H67" s="679"/>
      <c r="I67" s="679"/>
      <c r="J67" s="679"/>
      <c r="K67" s="679"/>
      <c r="L67" s="674"/>
      <c r="M67" s="679"/>
      <c r="N67" s="679"/>
      <c r="O67" s="679"/>
      <c r="P67" s="679"/>
      <c r="Q67" s="679"/>
      <c r="R67" s="679"/>
      <c r="S67" s="679"/>
      <c r="T67" s="679"/>
      <c r="U67" s="679"/>
      <c r="V67" s="679"/>
      <c r="W67" s="679"/>
      <c r="X67" s="679"/>
      <c r="Y67" s="679"/>
      <c r="Z67" s="679"/>
      <c r="AA67" s="679"/>
      <c r="AB67" s="679"/>
      <c r="AC67" s="679"/>
      <c r="AD67" s="679"/>
      <c r="AE67" s="679"/>
      <c r="AF67" s="679"/>
      <c r="AG67" s="679"/>
      <c r="AH67" s="679"/>
      <c r="AI67" s="679"/>
      <c r="AJ67" s="679"/>
      <c r="AP67" s="248"/>
      <c r="AT67" s="248"/>
      <c r="AV67" s="23"/>
      <c r="AW67" s="23"/>
      <c r="AX67" s="23"/>
      <c r="AY67" s="23"/>
      <c r="AZ67" s="23"/>
      <c r="BA67" s="23"/>
      <c r="BB67" s="23"/>
      <c r="BC67" s="23"/>
    </row>
    <row r="68" spans="1:55" s="240" customFormat="1">
      <c r="B68" s="675"/>
      <c r="C68" s="316"/>
      <c r="D68" s="1168" t="s">
        <v>1775</v>
      </c>
      <c r="E68" s="1168"/>
      <c r="F68" s="1168"/>
      <c r="G68" s="1168"/>
      <c r="H68" s="1168"/>
      <c r="I68" s="1168"/>
      <c r="J68" s="1168"/>
      <c r="K68" s="1168"/>
      <c r="L68" s="131"/>
      <c r="M68" s="1169" t="s">
        <v>1965</v>
      </c>
      <c r="N68" s="1169"/>
      <c r="O68" s="1169"/>
      <c r="P68" s="1169"/>
      <c r="Q68" s="1169"/>
      <c r="R68" s="1169"/>
      <c r="S68" s="1169"/>
      <c r="T68" s="1169"/>
      <c r="U68" s="1169"/>
      <c r="V68" s="1169"/>
      <c r="W68" s="1169"/>
      <c r="X68" s="1169"/>
      <c r="Y68" s="1169"/>
      <c r="Z68" s="1169"/>
      <c r="AA68" s="1169"/>
      <c r="AB68" s="1169"/>
      <c r="AC68" s="1169"/>
      <c r="AD68" s="1169"/>
      <c r="AE68" s="1169"/>
      <c r="AF68" s="1169"/>
      <c r="AG68" s="1169"/>
      <c r="AH68" s="1169"/>
      <c r="AI68" s="1169"/>
      <c r="AJ68" s="1169"/>
      <c r="AP68" s="248"/>
      <c r="AT68" s="248"/>
      <c r="AV68" s="23"/>
      <c r="AW68" s="23"/>
      <c r="AX68" s="23"/>
      <c r="AY68" s="23"/>
      <c r="AZ68" s="23"/>
      <c r="BA68" s="23"/>
      <c r="BB68" s="23"/>
      <c r="BC68" s="23"/>
    </row>
    <row r="69" spans="1:55" s="240" customFormat="1">
      <c r="B69" s="675"/>
      <c r="C69" s="892" t="s">
        <v>2490</v>
      </c>
      <c r="D69" s="893"/>
      <c r="E69" s="893"/>
      <c r="F69" s="893"/>
      <c r="G69" s="893"/>
      <c r="H69" s="893"/>
      <c r="I69" s="893"/>
      <c r="J69" s="893"/>
      <c r="K69" s="893"/>
      <c r="L69" s="893"/>
      <c r="M69" s="893"/>
      <c r="N69" s="893"/>
      <c r="O69" s="893"/>
      <c r="P69" s="893"/>
      <c r="Q69" s="893"/>
      <c r="R69" s="893"/>
      <c r="S69" s="893"/>
      <c r="T69" s="893"/>
      <c r="U69" s="893"/>
      <c r="V69" s="893"/>
      <c r="W69" s="893"/>
      <c r="X69" s="893"/>
      <c r="Y69" s="893"/>
      <c r="Z69" s="893"/>
      <c r="AA69" s="893"/>
      <c r="AB69" s="893"/>
      <c r="AC69" s="893"/>
      <c r="AD69" s="893"/>
      <c r="AE69" s="893"/>
      <c r="AF69" s="893"/>
      <c r="AG69" s="893"/>
      <c r="AH69" s="893"/>
      <c r="AI69" s="894"/>
      <c r="AJ69" s="676"/>
      <c r="AP69" s="248"/>
      <c r="AT69" s="248"/>
      <c r="AV69" s="23"/>
      <c r="AW69" s="23"/>
      <c r="AX69" s="23"/>
      <c r="AY69" s="23"/>
      <c r="AZ69" s="23"/>
      <c r="BA69" s="23"/>
      <c r="BB69" s="23"/>
      <c r="BC69" s="23"/>
    </row>
    <row r="70" spans="1:55" s="240" customFormat="1">
      <c r="B70" s="675"/>
      <c r="C70" s="316"/>
      <c r="D70" s="676"/>
      <c r="E70" s="676"/>
      <c r="F70" s="676"/>
      <c r="G70" s="676"/>
      <c r="H70" s="676"/>
      <c r="I70" s="676"/>
      <c r="J70" s="676"/>
      <c r="K70" s="676"/>
      <c r="L70" s="131"/>
      <c r="M70" s="676"/>
      <c r="N70" s="676"/>
      <c r="O70" s="676"/>
      <c r="P70" s="676"/>
      <c r="Q70" s="676"/>
      <c r="R70" s="676"/>
      <c r="S70" s="676"/>
      <c r="T70" s="676"/>
      <c r="U70" s="676"/>
      <c r="V70" s="676"/>
      <c r="W70" s="676"/>
      <c r="X70" s="676"/>
      <c r="Y70" s="676"/>
      <c r="Z70" s="676"/>
      <c r="AA70" s="676"/>
      <c r="AB70" s="676"/>
      <c r="AC70" s="676"/>
      <c r="AD70" s="676"/>
      <c r="AE70" s="676"/>
      <c r="AF70" s="676"/>
      <c r="AG70" s="676"/>
      <c r="AH70" s="676"/>
      <c r="AI70" s="676"/>
      <c r="AJ70" s="676"/>
      <c r="AP70" s="248"/>
      <c r="AT70" s="248"/>
      <c r="AV70" s="23"/>
      <c r="AW70" s="23"/>
      <c r="AX70" s="23"/>
      <c r="AY70" s="23"/>
      <c r="AZ70" s="23"/>
      <c r="BA70" s="23"/>
      <c r="BB70" s="23"/>
      <c r="BC70" s="23"/>
    </row>
    <row r="71" spans="1:55" s="240" customFormat="1">
      <c r="B71" s="675"/>
      <c r="C71" s="676"/>
      <c r="D71" s="676"/>
      <c r="E71" s="676"/>
      <c r="F71" s="676"/>
      <c r="G71" s="676"/>
      <c r="H71" s="676"/>
      <c r="I71" s="676"/>
      <c r="J71" s="676"/>
      <c r="K71" s="676"/>
      <c r="L71" s="676"/>
      <c r="M71" s="676"/>
      <c r="N71" s="676"/>
      <c r="O71" s="676"/>
      <c r="P71" s="676"/>
      <c r="Q71" s="676"/>
      <c r="R71" s="676"/>
      <c r="S71" s="676"/>
      <c r="T71" s="676"/>
      <c r="U71" s="676"/>
      <c r="V71" s="676"/>
      <c r="W71" s="676"/>
      <c r="X71" s="676"/>
      <c r="Y71" s="676"/>
      <c r="Z71" s="676"/>
      <c r="AA71" s="676"/>
      <c r="AB71" s="676"/>
      <c r="AC71" s="676"/>
      <c r="AD71" s="676"/>
      <c r="AE71" s="676"/>
      <c r="AF71" s="676"/>
      <c r="AG71" s="676"/>
      <c r="AH71" s="676"/>
      <c r="AI71" s="676"/>
      <c r="AJ71" s="675"/>
      <c r="AP71" s="248"/>
      <c r="AT71" s="248"/>
      <c r="AV71" s="23"/>
      <c r="AW71" s="23"/>
      <c r="AX71" s="23"/>
      <c r="AY71" s="23"/>
      <c r="AZ71" s="23"/>
      <c r="BA71" s="23"/>
      <c r="BB71" s="23"/>
      <c r="BC71" s="23"/>
    </row>
    <row r="72" spans="1:55" s="240" customFormat="1" ht="5.0999999999999996" customHeight="1">
      <c r="B72" s="128"/>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128"/>
      <c r="AP72" s="248"/>
      <c r="AT72" s="248"/>
      <c r="AV72" s="23"/>
      <c r="AW72" s="23"/>
      <c r="AX72" s="23"/>
      <c r="AY72" s="23"/>
      <c r="AZ72" s="23"/>
      <c r="BA72" s="23"/>
      <c r="BB72" s="23"/>
      <c r="BC72" s="23"/>
    </row>
    <row r="73" spans="1:55" s="240" customFormat="1" ht="40.5" customHeight="1">
      <c r="A73" s="284"/>
      <c r="B73" s="315"/>
      <c r="C73" s="316"/>
      <c r="D73" s="317"/>
      <c r="E73" s="317"/>
      <c r="F73" s="318"/>
      <c r="G73" s="315"/>
      <c r="H73" s="1134" t="s">
        <v>2055</v>
      </c>
      <c r="I73" s="1135"/>
      <c r="J73" s="1135"/>
      <c r="K73" s="1135"/>
      <c r="L73" s="1135"/>
      <c r="M73" s="1135"/>
      <c r="N73" s="1135"/>
      <c r="O73" s="1135"/>
      <c r="P73" s="1135"/>
      <c r="Q73" s="1135"/>
      <c r="R73" s="1135"/>
      <c r="S73" s="1135"/>
      <c r="T73" s="1135"/>
      <c r="U73" s="1135"/>
      <c r="V73" s="1135"/>
      <c r="W73" s="1135"/>
      <c r="X73" s="1135"/>
      <c r="Y73" s="1135"/>
      <c r="Z73" s="1135"/>
      <c r="AA73" s="1135"/>
      <c r="AB73" s="1135"/>
      <c r="AC73" s="1135"/>
      <c r="AD73" s="1135"/>
      <c r="AE73" s="1135"/>
      <c r="AF73" s="1135"/>
      <c r="AG73" s="1135"/>
      <c r="AH73" s="1135"/>
      <c r="AI73" s="1135"/>
      <c r="AJ73" s="315"/>
      <c r="AK73" s="284"/>
      <c r="AL73" s="284"/>
      <c r="AM73" s="284"/>
      <c r="AN73" s="284"/>
      <c r="AP73" s="248"/>
      <c r="AT73" s="248"/>
      <c r="AV73" s="23"/>
      <c r="AW73" s="23"/>
      <c r="AX73" s="23"/>
      <c r="AY73" s="23"/>
      <c r="AZ73" s="23"/>
      <c r="BA73" s="23"/>
      <c r="BB73" s="23"/>
      <c r="BC73" s="23"/>
    </row>
    <row r="74" spans="1:55" s="240" customFormat="1" ht="15" customHeight="1">
      <c r="A74" s="284"/>
      <c r="B74" s="315"/>
      <c r="C74" s="316"/>
      <c r="D74" s="317"/>
      <c r="E74" s="317"/>
      <c r="F74" s="319"/>
      <c r="G74" s="128"/>
      <c r="H74" s="294" t="str">
        <f>G14</f>
        <v/>
      </c>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P74" s="248"/>
      <c r="AT74" s="248"/>
      <c r="AV74" s="26"/>
      <c r="AW74" s="26"/>
      <c r="AX74" s="26"/>
      <c r="AY74" s="26"/>
      <c r="AZ74" s="26"/>
      <c r="BA74" s="26"/>
      <c r="BB74" s="23"/>
      <c r="BC74" s="23"/>
    </row>
    <row r="75" spans="1:55" s="240" customFormat="1">
      <c r="A75" s="284"/>
      <c r="B75" s="315"/>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c r="AA75" s="320"/>
      <c r="AB75" s="320"/>
      <c r="AC75" s="320"/>
      <c r="AD75" s="320"/>
      <c r="AE75" s="320"/>
      <c r="AF75" s="320"/>
      <c r="AG75" s="320"/>
      <c r="AH75" s="320"/>
      <c r="AI75" s="320"/>
      <c r="AJ75" s="321"/>
      <c r="AK75" s="241"/>
      <c r="AL75" s="241"/>
      <c r="AM75" s="241"/>
      <c r="AN75" s="241"/>
      <c r="AO75" s="241"/>
      <c r="AP75" s="244"/>
      <c r="AQ75" s="241"/>
      <c r="AR75" s="241"/>
      <c r="AS75" s="241"/>
      <c r="AT75" s="244"/>
      <c r="AU75" s="241"/>
      <c r="AV75" s="26"/>
      <c r="AW75" s="26"/>
      <c r="AX75" s="26"/>
      <c r="AY75" s="26"/>
      <c r="AZ75" s="26"/>
      <c r="BA75" s="26"/>
      <c r="BB75" s="23"/>
      <c r="BC75" s="23"/>
    </row>
    <row r="76" spans="1:55" s="240" customFormat="1" ht="15" customHeight="1">
      <c r="A76" s="284"/>
      <c r="B76" s="315"/>
      <c r="C76" s="316"/>
      <c r="D76" s="1136" t="s">
        <v>2093</v>
      </c>
      <c r="E76" s="1136"/>
      <c r="F76" s="1136"/>
      <c r="G76" s="1136"/>
      <c r="H76" s="1136"/>
      <c r="I76" s="1136"/>
      <c r="J76" s="1136"/>
      <c r="K76" s="1136"/>
      <c r="L76" s="1136"/>
      <c r="M76" s="1136"/>
      <c r="N76" s="1136"/>
      <c r="O76" s="1136"/>
      <c r="P76" s="1136"/>
      <c r="Q76" s="1136"/>
      <c r="R76" s="1136"/>
      <c r="S76" s="1136"/>
      <c r="T76" s="1136"/>
      <c r="U76" s="1136"/>
      <c r="V76" s="1136"/>
      <c r="W76" s="1136"/>
      <c r="X76" s="1136"/>
      <c r="Y76" s="1136"/>
      <c r="Z76" s="1136"/>
      <c r="AA76" s="1136"/>
      <c r="AB76" s="1136"/>
      <c r="AC76" s="1136"/>
      <c r="AD76" s="1136"/>
      <c r="AE76" s="1136"/>
      <c r="AF76" s="1136"/>
      <c r="AG76" s="1136"/>
      <c r="AH76" s="1136"/>
      <c r="AI76" s="321"/>
      <c r="AJ76" s="321"/>
      <c r="AK76" s="241"/>
      <c r="AL76" s="241"/>
      <c r="AM76" s="241"/>
      <c r="AN76" s="241"/>
      <c r="AO76" s="241"/>
      <c r="AP76" s="244"/>
      <c r="AQ76" s="241"/>
      <c r="AR76" s="241"/>
      <c r="AS76" s="241"/>
      <c r="AT76" s="244"/>
      <c r="AU76" s="241"/>
      <c r="AV76" s="26"/>
      <c r="AW76" s="26"/>
      <c r="AX76" s="26"/>
      <c r="AY76" s="26"/>
      <c r="AZ76" s="26"/>
      <c r="BA76" s="26"/>
      <c r="BB76" s="23"/>
      <c r="BC76" s="23"/>
    </row>
    <row r="77" spans="1:55" s="240" customFormat="1" ht="15" customHeight="1">
      <c r="A77" s="284"/>
      <c r="B77" s="315"/>
      <c r="C77" s="316"/>
      <c r="D77" s="369"/>
      <c r="E77" s="369"/>
      <c r="F77" s="322"/>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321"/>
      <c r="AF77" s="321"/>
      <c r="AG77" s="321"/>
      <c r="AH77" s="321"/>
      <c r="AI77" s="321"/>
      <c r="AJ77" s="321"/>
      <c r="AK77" s="241"/>
      <c r="AL77" s="241"/>
      <c r="AM77" s="241"/>
      <c r="AN77" s="241"/>
      <c r="AO77" s="241"/>
      <c r="AP77" s="244"/>
      <c r="AQ77" s="241"/>
      <c r="AR77" s="241"/>
      <c r="AS77" s="241"/>
      <c r="AT77" s="244"/>
      <c r="AU77" s="241"/>
      <c r="AV77" s="26"/>
      <c r="AW77" s="26"/>
      <c r="AX77" s="26"/>
      <c r="AY77" s="26"/>
      <c r="AZ77" s="26"/>
      <c r="BA77" s="26"/>
      <c r="BB77" s="23"/>
      <c r="BC77" s="23"/>
    </row>
    <row r="78" spans="1:55" s="240" customFormat="1" ht="102.75" customHeight="1">
      <c r="A78" s="284"/>
      <c r="B78" s="315"/>
      <c r="C78" s="128"/>
      <c r="D78" s="1131" t="str">
        <f>IF(auxdisp!B36="","",auxdisp!B36)</f>
        <v/>
      </c>
      <c r="E78" s="1131"/>
      <c r="F78" s="1131"/>
      <c r="G78" s="1131"/>
      <c r="H78" s="1131"/>
      <c r="I78" s="1131"/>
      <c r="J78" s="1131"/>
      <c r="K78" s="1131"/>
      <c r="L78" s="1131"/>
      <c r="M78" s="1131"/>
      <c r="N78" s="1131"/>
      <c r="O78" s="1131"/>
      <c r="P78" s="1131"/>
      <c r="Q78" s="1131"/>
      <c r="R78" s="1131"/>
      <c r="S78" s="1131"/>
      <c r="T78" s="1131"/>
      <c r="U78" s="1131"/>
      <c r="V78" s="1131"/>
      <c r="W78" s="1131"/>
      <c r="X78" s="1131"/>
      <c r="Y78" s="1131"/>
      <c r="Z78" s="1131"/>
      <c r="AA78" s="1131"/>
      <c r="AB78" s="1131"/>
      <c r="AC78" s="1131"/>
      <c r="AD78" s="1131"/>
      <c r="AE78" s="1131"/>
      <c r="AF78" s="1131"/>
      <c r="AG78" s="1131"/>
      <c r="AH78" s="1131"/>
      <c r="AI78" s="323"/>
      <c r="AJ78" s="321"/>
      <c r="AK78" s="241"/>
      <c r="AL78" s="241"/>
      <c r="AM78" s="241"/>
      <c r="AN78" s="241"/>
      <c r="AO78" s="241"/>
      <c r="AP78" s="244"/>
      <c r="AQ78" s="241"/>
      <c r="AR78" s="241"/>
      <c r="AS78" s="241"/>
      <c r="AT78" s="244"/>
      <c r="AU78" s="241"/>
      <c r="AV78" s="26"/>
      <c r="AW78" s="26"/>
      <c r="AX78" s="26"/>
      <c r="AY78" s="26"/>
      <c r="AZ78" s="26"/>
      <c r="BA78" s="26"/>
      <c r="BB78" s="23"/>
      <c r="BC78" s="23"/>
    </row>
    <row r="79" spans="1:55" s="240" customFormat="1" ht="5.0999999999999996" customHeight="1">
      <c r="A79" s="284"/>
      <c r="B79" s="315"/>
      <c r="C79" s="128"/>
      <c r="D79" s="368"/>
      <c r="E79" s="368"/>
      <c r="F79" s="368"/>
      <c r="G79" s="368"/>
      <c r="H79" s="368"/>
      <c r="I79" s="368"/>
      <c r="J79" s="368"/>
      <c r="K79" s="368"/>
      <c r="L79" s="368"/>
      <c r="M79" s="368"/>
      <c r="N79" s="368"/>
      <c r="O79" s="368"/>
      <c r="P79" s="368"/>
      <c r="Q79" s="368"/>
      <c r="R79" s="368"/>
      <c r="S79" s="368"/>
      <c r="T79" s="368"/>
      <c r="U79" s="368"/>
      <c r="V79" s="368"/>
      <c r="W79" s="368"/>
      <c r="X79" s="368"/>
      <c r="Y79" s="368"/>
      <c r="Z79" s="368"/>
      <c r="AA79" s="368"/>
      <c r="AB79" s="368"/>
      <c r="AC79" s="368"/>
      <c r="AD79" s="368"/>
      <c r="AE79" s="368"/>
      <c r="AF79" s="368"/>
      <c r="AG79" s="368"/>
      <c r="AH79" s="368"/>
      <c r="AI79" s="323"/>
      <c r="AJ79" s="321"/>
      <c r="AK79" s="241"/>
      <c r="AL79" s="241"/>
      <c r="AM79" s="241"/>
      <c r="AN79" s="241"/>
      <c r="AO79" s="241"/>
      <c r="AP79" s="244"/>
      <c r="AQ79" s="241"/>
      <c r="AR79" s="241"/>
      <c r="AS79" s="241"/>
      <c r="AT79" s="244"/>
      <c r="AU79" s="241"/>
      <c r="AV79" s="26"/>
      <c r="AW79" s="26"/>
      <c r="AX79" s="26"/>
      <c r="AY79" s="26"/>
      <c r="AZ79" s="26"/>
      <c r="BA79" s="26"/>
      <c r="BB79" s="23"/>
      <c r="BC79" s="23"/>
    </row>
    <row r="80" spans="1:55" s="240" customFormat="1" ht="15" customHeight="1">
      <c r="A80" s="284"/>
      <c r="B80" s="315"/>
      <c r="C80" s="316"/>
      <c r="D80" s="1137" t="s">
        <v>159</v>
      </c>
      <c r="E80" s="1137"/>
      <c r="F80" s="1137" t="s">
        <v>2052</v>
      </c>
      <c r="G80" s="1137"/>
      <c r="H80" s="1137"/>
      <c r="I80" s="1137"/>
      <c r="J80" s="1137"/>
      <c r="K80" s="1137"/>
      <c r="L80" s="1137"/>
      <c r="M80" s="1137"/>
      <c r="N80" s="1137"/>
      <c r="O80" s="1137"/>
      <c r="P80" s="1137"/>
      <c r="Q80" s="1137"/>
      <c r="R80" s="1137"/>
      <c r="S80" s="1137"/>
      <c r="T80" s="1137"/>
      <c r="U80" s="1137"/>
      <c r="V80" s="1137"/>
      <c r="W80" s="1137"/>
      <c r="X80" s="1137"/>
      <c r="Y80" s="1137"/>
      <c r="Z80" s="1137"/>
      <c r="AA80" s="1137"/>
      <c r="AB80" s="1137"/>
      <c r="AC80" s="1137"/>
      <c r="AD80" s="1137"/>
      <c r="AE80" s="1137"/>
      <c r="AF80" s="1137"/>
      <c r="AG80" s="1137"/>
      <c r="AH80" s="1137"/>
      <c r="AI80" s="280"/>
      <c r="AJ80" s="280"/>
      <c r="AK80" s="241"/>
      <c r="AL80" s="241"/>
      <c r="AM80" s="241"/>
      <c r="AN80" s="241"/>
      <c r="AO80" s="241"/>
      <c r="AP80" s="244"/>
      <c r="AQ80" s="241"/>
      <c r="AR80" s="241"/>
      <c r="AS80" s="241"/>
      <c r="AT80" s="244"/>
      <c r="AU80" s="241"/>
      <c r="AV80" s="26"/>
      <c r="AW80" s="26"/>
      <c r="AX80" s="26"/>
      <c r="AY80" s="26"/>
      <c r="AZ80" s="26"/>
      <c r="BA80" s="26"/>
      <c r="BB80" s="23"/>
      <c r="BC80" s="23"/>
    </row>
    <row r="81" spans="1:55" s="240" customFormat="1" ht="35.1" customHeight="1">
      <c r="A81" s="284"/>
      <c r="B81" s="315"/>
      <c r="C81" s="316"/>
      <c r="D81" s="910" t="s">
        <v>210</v>
      </c>
      <c r="E81" s="910"/>
      <c r="F81" s="1132" t="str">
        <f>IF(AND($F$18="",$F$28=""),"",IF($F$18="x",$E$21,CONCATENATE($C$37,"-",$H$37)))</f>
        <v/>
      </c>
      <c r="G81" s="1132"/>
      <c r="H81" s="1132"/>
      <c r="I81" s="1132"/>
      <c r="J81" s="1132"/>
      <c r="K81" s="1132"/>
      <c r="L81" s="1132"/>
      <c r="M81" s="1132"/>
      <c r="N81" s="1132"/>
      <c r="O81" s="1132"/>
      <c r="P81" s="1132"/>
      <c r="Q81" s="1132"/>
      <c r="R81" s="1132"/>
      <c r="S81" s="1132"/>
      <c r="T81" s="1132"/>
      <c r="U81" s="1132"/>
      <c r="V81" s="1132"/>
      <c r="W81" s="1132"/>
      <c r="X81" s="1132"/>
      <c r="Y81" s="1132"/>
      <c r="Z81" s="1132"/>
      <c r="AA81" s="1132"/>
      <c r="AB81" s="1132"/>
      <c r="AC81" s="1132"/>
      <c r="AD81" s="1132"/>
      <c r="AE81" s="1132"/>
      <c r="AF81" s="1132"/>
      <c r="AG81" s="1132"/>
      <c r="AH81" s="1132"/>
      <c r="AI81" s="127"/>
      <c r="AJ81" s="127"/>
      <c r="AK81" s="241"/>
      <c r="AL81" s="241"/>
      <c r="AM81" s="241"/>
      <c r="AN81" s="241"/>
      <c r="AO81" s="241"/>
      <c r="AP81" s="244"/>
      <c r="AQ81" s="241"/>
      <c r="AR81" s="241"/>
      <c r="AS81" s="241"/>
      <c r="AT81" s="244"/>
      <c r="AU81" s="241"/>
      <c r="AV81" s="26"/>
      <c r="AW81" s="26"/>
      <c r="AX81" s="26"/>
      <c r="AY81" s="26"/>
      <c r="AZ81" s="26"/>
      <c r="BA81" s="26"/>
      <c r="BB81" s="23"/>
      <c r="BC81" s="23"/>
    </row>
    <row r="82" spans="1:55" s="240" customFormat="1" ht="35.1" customHeight="1">
      <c r="A82" s="284"/>
      <c r="B82" s="315"/>
      <c r="C82" s="316"/>
      <c r="D82" s="910" t="s">
        <v>213</v>
      </c>
      <c r="E82" s="910"/>
      <c r="F82" s="1133" t="str">
        <f>IF(AND($F$18="",$F$28=""),"",IF($F$18="x",$E$22,CONCATENATE($C$39,"-",$H$39)))</f>
        <v/>
      </c>
      <c r="G82" s="1133"/>
      <c r="H82" s="1133"/>
      <c r="I82" s="1133"/>
      <c r="J82" s="1133"/>
      <c r="K82" s="1133"/>
      <c r="L82" s="1133"/>
      <c r="M82" s="1133"/>
      <c r="N82" s="1133"/>
      <c r="O82" s="1133"/>
      <c r="P82" s="1133"/>
      <c r="Q82" s="1133"/>
      <c r="R82" s="1133"/>
      <c r="S82" s="1133"/>
      <c r="T82" s="1133"/>
      <c r="U82" s="1133"/>
      <c r="V82" s="1133"/>
      <c r="W82" s="1133"/>
      <c r="X82" s="1133"/>
      <c r="Y82" s="1133"/>
      <c r="Z82" s="1133"/>
      <c r="AA82" s="1133"/>
      <c r="AB82" s="1133"/>
      <c r="AC82" s="1133"/>
      <c r="AD82" s="1133"/>
      <c r="AE82" s="1133"/>
      <c r="AF82" s="1133"/>
      <c r="AG82" s="1133"/>
      <c r="AH82" s="1133"/>
      <c r="AI82" s="127"/>
      <c r="AJ82" s="127"/>
      <c r="AK82" s="241"/>
      <c r="AL82" s="241"/>
      <c r="AM82" s="241"/>
      <c r="AN82" s="241"/>
      <c r="AO82" s="241"/>
      <c r="AP82" s="244"/>
      <c r="AQ82" s="241"/>
      <c r="AR82" s="241"/>
      <c r="AS82" s="241"/>
      <c r="AT82" s="244"/>
      <c r="AU82" s="241"/>
      <c r="AV82" s="26"/>
      <c r="AW82" s="26"/>
      <c r="AX82" s="26"/>
      <c r="AY82" s="26"/>
      <c r="AZ82" s="26"/>
      <c r="BA82" s="26"/>
      <c r="BB82" s="23"/>
      <c r="BC82" s="23"/>
    </row>
    <row r="83" spans="1:55" s="240" customFormat="1" ht="35.1" customHeight="1">
      <c r="A83" s="284"/>
      <c r="B83" s="315"/>
      <c r="C83" s="316"/>
      <c r="D83" s="910" t="s">
        <v>215</v>
      </c>
      <c r="E83" s="910"/>
      <c r="F83" s="1130" t="str">
        <f>IF(AND($F$18="",$F$28=""),"",IF($F$18="x",$E$23,CONCATENATE($C$41,"-",$H$41)))</f>
        <v/>
      </c>
      <c r="G83" s="1130"/>
      <c r="H83" s="1130"/>
      <c r="I83" s="1130"/>
      <c r="J83" s="1130"/>
      <c r="K83" s="1130"/>
      <c r="L83" s="1130"/>
      <c r="M83" s="1130"/>
      <c r="N83" s="1130"/>
      <c r="O83" s="1130"/>
      <c r="P83" s="1130"/>
      <c r="Q83" s="1130"/>
      <c r="R83" s="1130"/>
      <c r="S83" s="1130"/>
      <c r="T83" s="1130"/>
      <c r="U83" s="1130"/>
      <c r="V83" s="1130"/>
      <c r="W83" s="1130"/>
      <c r="X83" s="1130"/>
      <c r="Y83" s="1130"/>
      <c r="Z83" s="1130"/>
      <c r="AA83" s="1130"/>
      <c r="AB83" s="1130"/>
      <c r="AC83" s="1130"/>
      <c r="AD83" s="1130"/>
      <c r="AE83" s="1130"/>
      <c r="AF83" s="1130"/>
      <c r="AG83" s="1130"/>
      <c r="AH83" s="1130"/>
      <c r="AI83" s="127"/>
      <c r="AJ83" s="127"/>
      <c r="AK83" s="241"/>
      <c r="AL83" s="241"/>
      <c r="AM83" s="241"/>
      <c r="AN83" s="241"/>
      <c r="AO83" s="241"/>
      <c r="AP83" s="244"/>
      <c r="AQ83" s="241"/>
      <c r="AR83" s="241"/>
      <c r="AS83" s="241"/>
      <c r="AT83" s="244"/>
      <c r="AU83" s="241"/>
      <c r="AV83" s="26"/>
      <c r="AW83" s="26"/>
      <c r="AX83" s="26"/>
      <c r="AY83" s="26"/>
      <c r="AZ83" s="26"/>
      <c r="BA83" s="26"/>
      <c r="BB83" s="23"/>
      <c r="BC83" s="23"/>
    </row>
    <row r="84" spans="1:55" s="240" customFormat="1" ht="35.1" customHeight="1">
      <c r="A84" s="284"/>
      <c r="B84" s="315"/>
      <c r="C84" s="316"/>
      <c r="D84" s="910" t="s">
        <v>217</v>
      </c>
      <c r="E84" s="910"/>
      <c r="F84" s="1130" t="str">
        <f>IF(AND($F$18="",$F$28=""),"",IF($F$18="x",$E$24,CONCATENATE($C$43,"-",$H$43)))</f>
        <v/>
      </c>
      <c r="G84" s="1130"/>
      <c r="H84" s="1130"/>
      <c r="I84" s="1130"/>
      <c r="J84" s="1130"/>
      <c r="K84" s="1130"/>
      <c r="L84" s="1130"/>
      <c r="M84" s="1130"/>
      <c r="N84" s="1130"/>
      <c r="O84" s="1130"/>
      <c r="P84" s="1130"/>
      <c r="Q84" s="1130"/>
      <c r="R84" s="1130"/>
      <c r="S84" s="1130"/>
      <c r="T84" s="1130"/>
      <c r="U84" s="1130"/>
      <c r="V84" s="1130"/>
      <c r="W84" s="1130"/>
      <c r="X84" s="1130"/>
      <c r="Y84" s="1130"/>
      <c r="Z84" s="1130"/>
      <c r="AA84" s="1130"/>
      <c r="AB84" s="1130"/>
      <c r="AC84" s="1130"/>
      <c r="AD84" s="1130"/>
      <c r="AE84" s="1130"/>
      <c r="AF84" s="1130"/>
      <c r="AG84" s="1130"/>
      <c r="AH84" s="1130"/>
      <c r="AI84" s="127"/>
      <c r="AJ84" s="127"/>
      <c r="AK84" s="241"/>
      <c r="AL84" s="241"/>
      <c r="AM84" s="241"/>
      <c r="AN84" s="241"/>
      <c r="AO84" s="241"/>
      <c r="AP84" s="244"/>
      <c r="AQ84" s="241"/>
      <c r="AR84" s="241"/>
      <c r="AS84" s="241"/>
      <c r="AT84" s="244"/>
      <c r="AU84" s="241"/>
      <c r="AV84" s="26"/>
      <c r="AW84" s="26"/>
      <c r="AX84" s="26"/>
      <c r="AY84" s="26"/>
      <c r="AZ84" s="26"/>
      <c r="BA84" s="26"/>
      <c r="BB84" s="23"/>
      <c r="BC84" s="23"/>
    </row>
    <row r="85" spans="1:55" s="240" customFormat="1" ht="35.1" customHeight="1">
      <c r="A85" s="284"/>
      <c r="B85" s="315"/>
      <c r="C85" s="316"/>
      <c r="D85" s="910" t="s">
        <v>219</v>
      </c>
      <c r="E85" s="910"/>
      <c r="F85" s="1130" t="str">
        <f>IF(AND($F$18="",$F$28=""),"",IF($F$18="x",$E$25,CONCATENATE($C$45,"-",$H$45)))</f>
        <v/>
      </c>
      <c r="G85" s="1130"/>
      <c r="H85" s="1130"/>
      <c r="I85" s="1130"/>
      <c r="J85" s="1130"/>
      <c r="K85" s="1130"/>
      <c r="L85" s="1130"/>
      <c r="M85" s="1130"/>
      <c r="N85" s="1130"/>
      <c r="O85" s="1130"/>
      <c r="P85" s="1130"/>
      <c r="Q85" s="1130"/>
      <c r="R85" s="1130"/>
      <c r="S85" s="1130"/>
      <c r="T85" s="1130"/>
      <c r="U85" s="1130"/>
      <c r="V85" s="1130"/>
      <c r="W85" s="1130"/>
      <c r="X85" s="1130"/>
      <c r="Y85" s="1130"/>
      <c r="Z85" s="1130"/>
      <c r="AA85" s="1130"/>
      <c r="AB85" s="1130"/>
      <c r="AC85" s="1130"/>
      <c r="AD85" s="1130"/>
      <c r="AE85" s="1130"/>
      <c r="AF85" s="1130"/>
      <c r="AG85" s="1130"/>
      <c r="AH85" s="1130"/>
      <c r="AI85" s="127"/>
      <c r="AJ85" s="127"/>
      <c r="AK85" s="241"/>
      <c r="AL85" s="241"/>
      <c r="AM85" s="241"/>
      <c r="AN85" s="241"/>
      <c r="AO85" s="241"/>
      <c r="AP85" s="244"/>
      <c r="AQ85" s="241"/>
      <c r="AR85" s="241"/>
      <c r="AS85" s="241"/>
      <c r="AT85" s="244"/>
      <c r="AU85" s="241"/>
      <c r="AV85" s="26"/>
      <c r="AW85" s="26"/>
      <c r="AX85" s="26"/>
      <c r="AY85" s="26"/>
      <c r="AZ85" s="26"/>
      <c r="BA85" s="26"/>
      <c r="BB85" s="23"/>
      <c r="BC85" s="23"/>
    </row>
    <row r="86" spans="1:55" s="240" customFormat="1" ht="15" customHeight="1">
      <c r="A86" s="284"/>
      <c r="B86" s="315"/>
      <c r="C86" s="316"/>
      <c r="D86" s="369"/>
      <c r="E86" s="369"/>
      <c r="F86" s="322"/>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241"/>
      <c r="AL86" s="241"/>
      <c r="AM86" s="241"/>
      <c r="AN86" s="241"/>
      <c r="AO86" s="241"/>
      <c r="AP86" s="244"/>
      <c r="AQ86" s="241"/>
      <c r="AR86" s="241"/>
      <c r="AS86" s="241"/>
      <c r="AT86" s="244"/>
      <c r="AU86" s="241"/>
      <c r="AV86" s="26"/>
      <c r="AW86" s="26"/>
      <c r="AX86" s="26"/>
      <c r="AY86" s="26"/>
      <c r="AZ86" s="26"/>
      <c r="BA86" s="26"/>
      <c r="BB86" s="23"/>
      <c r="BC86" s="23"/>
    </row>
    <row r="87" spans="1:55" s="240" customFormat="1" ht="345.75" customHeight="1">
      <c r="A87" s="284"/>
      <c r="B87" s="315"/>
      <c r="C87" s="316"/>
      <c r="D87" s="1131" t="str">
        <f>auxdisp!B40</f>
        <v/>
      </c>
      <c r="E87" s="1131"/>
      <c r="F87" s="1131"/>
      <c r="G87" s="1131"/>
      <c r="H87" s="1131"/>
      <c r="I87" s="1131"/>
      <c r="J87" s="1131"/>
      <c r="K87" s="1131"/>
      <c r="L87" s="1131"/>
      <c r="M87" s="1131"/>
      <c r="N87" s="1131"/>
      <c r="O87" s="1131"/>
      <c r="P87" s="1131"/>
      <c r="Q87" s="1131"/>
      <c r="R87" s="1131"/>
      <c r="S87" s="1131"/>
      <c r="T87" s="1131"/>
      <c r="U87" s="1131"/>
      <c r="V87" s="1131"/>
      <c r="W87" s="1131"/>
      <c r="X87" s="1131"/>
      <c r="Y87" s="1131"/>
      <c r="Z87" s="1131"/>
      <c r="AA87" s="1131"/>
      <c r="AB87" s="1131"/>
      <c r="AC87" s="1131"/>
      <c r="AD87" s="1131"/>
      <c r="AE87" s="1131"/>
      <c r="AF87" s="1131"/>
      <c r="AG87" s="1131"/>
      <c r="AH87" s="1131"/>
      <c r="AI87" s="321"/>
      <c r="AJ87" s="321"/>
      <c r="AK87" s="241"/>
      <c r="AL87" s="241"/>
      <c r="AM87" s="241"/>
      <c r="AN87" s="241"/>
      <c r="AO87" s="241"/>
      <c r="AP87" s="244"/>
      <c r="AQ87" s="241"/>
      <c r="AR87" s="241"/>
      <c r="AS87" s="241"/>
      <c r="AT87" s="244"/>
      <c r="AU87" s="241"/>
      <c r="AV87" s="26"/>
      <c r="AW87" s="26"/>
      <c r="AX87" s="26"/>
      <c r="AY87" s="26"/>
      <c r="AZ87" s="26"/>
      <c r="BA87" s="26"/>
      <c r="BB87" s="23"/>
      <c r="BC87" s="23"/>
    </row>
    <row r="88" spans="1:55" s="240" customFormat="1" ht="15" customHeight="1">
      <c r="A88" s="284"/>
      <c r="B88" s="315"/>
      <c r="C88" s="316"/>
      <c r="D88" s="369"/>
      <c r="E88" s="324"/>
      <c r="F88" s="344"/>
      <c r="G88" s="282"/>
      <c r="H88" s="132"/>
      <c r="I88" s="128"/>
      <c r="J88" s="128"/>
      <c r="K88" s="128"/>
      <c r="L88" s="128"/>
      <c r="M88" s="128"/>
      <c r="N88" s="128"/>
      <c r="O88" s="128"/>
      <c r="P88" s="132"/>
      <c r="Q88" s="128"/>
      <c r="R88" s="128"/>
      <c r="S88" s="128"/>
      <c r="T88" s="128"/>
      <c r="U88" s="128"/>
      <c r="V88" s="128"/>
      <c r="W88" s="128"/>
      <c r="X88" s="132"/>
      <c r="Y88" s="132"/>
      <c r="Z88" s="1129"/>
      <c r="AA88" s="1129"/>
      <c r="AB88" s="1129"/>
      <c r="AC88" s="1129"/>
      <c r="AD88" s="1129"/>
      <c r="AE88" s="1129"/>
      <c r="AF88" s="1129"/>
      <c r="AG88" s="132"/>
      <c r="AH88" s="321"/>
      <c r="AI88" s="321"/>
      <c r="AJ88" s="321"/>
      <c r="AK88" s="241"/>
      <c r="AL88" s="241"/>
      <c r="AM88" s="241"/>
      <c r="AN88" s="241"/>
      <c r="AO88" s="241"/>
      <c r="AP88" s="244"/>
      <c r="AQ88" s="241"/>
      <c r="AR88" s="241"/>
      <c r="AS88" s="241"/>
      <c r="AT88" s="244"/>
      <c r="AU88" s="241"/>
      <c r="AV88" s="26"/>
      <c r="AW88" s="26"/>
      <c r="AX88" s="26"/>
      <c r="AY88" s="26"/>
      <c r="AZ88" s="26"/>
      <c r="BA88" s="26"/>
      <c r="BB88" s="23"/>
      <c r="BC88" s="23"/>
    </row>
    <row r="89" spans="1:55" s="240" customFormat="1" ht="15" customHeight="1">
      <c r="A89" s="284"/>
      <c r="B89" s="315"/>
      <c r="C89" s="316"/>
      <c r="D89" s="495"/>
      <c r="E89" s="495"/>
      <c r="F89" s="319"/>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321"/>
      <c r="AJ89" s="321"/>
      <c r="AK89" s="241"/>
      <c r="AL89" s="241"/>
      <c r="AM89" s="241"/>
      <c r="AN89" s="241"/>
      <c r="AO89" s="241"/>
      <c r="AP89" s="244"/>
      <c r="AQ89" s="241"/>
      <c r="AR89" s="241"/>
      <c r="AS89" s="241"/>
      <c r="AT89" s="244"/>
      <c r="AU89" s="241"/>
      <c r="AV89" s="26"/>
      <c r="AW89" s="26"/>
      <c r="AX89" s="26"/>
      <c r="AY89" s="26"/>
      <c r="AZ89" s="26"/>
      <c r="BA89" s="26"/>
      <c r="BB89" s="23"/>
      <c r="BC89" s="23"/>
    </row>
    <row r="90" spans="1:55" s="240" customFormat="1" ht="15" customHeight="1">
      <c r="A90" s="284"/>
      <c r="B90" s="315"/>
      <c r="C90" s="316"/>
      <c r="D90" s="1128"/>
      <c r="E90" s="1128"/>
      <c r="F90" s="1128"/>
      <c r="G90" s="1128"/>
      <c r="H90" s="1128"/>
      <c r="I90" s="1128"/>
      <c r="J90" s="1128"/>
      <c r="K90" s="1128"/>
      <c r="L90" s="1128"/>
      <c r="M90" s="1128"/>
      <c r="N90" s="1128"/>
      <c r="O90" s="1128"/>
      <c r="P90" s="1128"/>
      <c r="Q90" s="1128"/>
      <c r="R90" s="1128"/>
      <c r="S90" s="1128"/>
      <c r="T90" s="1128"/>
      <c r="U90" s="1128"/>
      <c r="V90" s="1128"/>
      <c r="W90" s="1128"/>
      <c r="X90" s="1128"/>
      <c r="Y90" s="1128"/>
      <c r="Z90" s="1128"/>
      <c r="AA90" s="1128"/>
      <c r="AB90" s="1128"/>
      <c r="AC90" s="1128"/>
      <c r="AD90" s="1128"/>
      <c r="AE90" s="1128"/>
      <c r="AF90" s="1128"/>
      <c r="AG90" s="1128"/>
      <c r="AH90" s="1128"/>
      <c r="AI90" s="321"/>
      <c r="AJ90" s="321"/>
      <c r="AK90" s="241"/>
      <c r="AL90" s="241"/>
      <c r="AM90" s="241"/>
      <c r="AN90" s="241"/>
      <c r="AO90" s="241"/>
      <c r="AP90" s="244"/>
      <c r="AQ90" s="241"/>
      <c r="AR90" s="241"/>
      <c r="AS90" s="241"/>
      <c r="AT90" s="244"/>
      <c r="AU90" s="241"/>
      <c r="AV90" s="26"/>
      <c r="AW90" s="26"/>
      <c r="AX90" s="26"/>
      <c r="AY90" s="26"/>
      <c r="AZ90" s="26"/>
      <c r="BA90" s="26"/>
      <c r="BB90" s="23"/>
      <c r="BC90" s="23"/>
    </row>
    <row r="91" spans="1:55" s="240" customFormat="1" ht="15" customHeight="1">
      <c r="A91" s="284"/>
      <c r="B91" s="27"/>
      <c r="C91" s="284"/>
      <c r="AI91" s="241"/>
      <c r="AJ91" s="241"/>
      <c r="AK91" s="241"/>
      <c r="AL91" s="241"/>
      <c r="AM91" s="241"/>
      <c r="AN91" s="241"/>
      <c r="AO91" s="241"/>
      <c r="AP91" s="244"/>
      <c r="AQ91" s="241"/>
      <c r="AR91" s="241"/>
      <c r="AS91" s="241"/>
      <c r="AT91" s="244"/>
      <c r="AU91" s="241"/>
      <c r="AV91" s="241"/>
      <c r="AW91" s="241"/>
      <c r="AX91" s="241"/>
      <c r="AY91" s="241"/>
      <c r="AZ91" s="241"/>
      <c r="BA91" s="241"/>
    </row>
    <row r="92" spans="1:55" ht="15" customHeight="1">
      <c r="A92" s="284"/>
      <c r="B92" s="27"/>
      <c r="C92" s="284"/>
      <c r="H92" s="241" t="s">
        <v>303</v>
      </c>
      <c r="I92" s="241"/>
      <c r="J92" s="241"/>
      <c r="K92" s="241"/>
      <c r="L92" s="241"/>
      <c r="M92" s="241"/>
      <c r="N92" s="241"/>
      <c r="O92" s="241"/>
      <c r="P92" s="241"/>
      <c r="Q92" s="241"/>
      <c r="R92" s="241"/>
      <c r="S92" s="241"/>
      <c r="T92" s="241"/>
      <c r="U92" s="241"/>
      <c r="V92" s="241"/>
      <c r="W92" s="241"/>
      <c r="AI92" s="241"/>
      <c r="AJ92" s="241"/>
      <c r="AK92" s="241"/>
      <c r="AL92" s="241"/>
      <c r="AM92" s="241"/>
      <c r="AN92" s="241"/>
      <c r="AO92" s="241"/>
      <c r="AP92" s="244"/>
      <c r="AT92" s="244"/>
    </row>
    <row r="93" spans="1:55" ht="15" customHeight="1">
      <c r="A93" s="284"/>
      <c r="B93" s="27"/>
      <c r="C93" s="284"/>
      <c r="H93" s="241" t="s">
        <v>308</v>
      </c>
      <c r="I93" s="241"/>
      <c r="J93" s="241"/>
      <c r="K93" s="241"/>
      <c r="L93" s="241"/>
      <c r="M93" s="241"/>
      <c r="N93" s="241"/>
      <c r="O93" s="241"/>
      <c r="P93" s="241" t="s">
        <v>2056</v>
      </c>
      <c r="Q93" s="241"/>
      <c r="R93" s="241"/>
      <c r="S93" s="241"/>
      <c r="T93" s="241"/>
      <c r="U93" s="241"/>
      <c r="V93" s="241"/>
      <c r="W93" s="241"/>
      <c r="AI93" s="241"/>
      <c r="AJ93" s="241"/>
      <c r="AK93" s="241"/>
      <c r="AL93" s="241"/>
      <c r="AM93" s="241"/>
      <c r="AN93" s="241"/>
      <c r="AO93" s="241"/>
      <c r="AP93" s="244"/>
      <c r="AT93" s="244"/>
    </row>
    <row r="94" spans="1:55" ht="15" customHeight="1">
      <c r="A94" s="284"/>
      <c r="B94" s="27"/>
      <c r="C94" s="284"/>
      <c r="H94" s="241" t="s">
        <v>310</v>
      </c>
      <c r="I94" s="241"/>
      <c r="J94" s="241"/>
      <c r="K94" s="241"/>
      <c r="L94" s="241"/>
      <c r="M94" s="241"/>
      <c r="N94" s="241"/>
      <c r="O94" s="241"/>
      <c r="P94" s="241" t="s">
        <v>2057</v>
      </c>
      <c r="Q94" s="241"/>
      <c r="R94" s="241"/>
      <c r="S94" s="241"/>
      <c r="T94" s="241"/>
      <c r="U94" s="241"/>
      <c r="V94" s="241"/>
      <c r="W94" s="241"/>
      <c r="AI94" s="241"/>
      <c r="AJ94" s="241"/>
      <c r="AK94" s="241"/>
      <c r="AL94" s="241"/>
      <c r="AM94" s="241"/>
      <c r="AN94" s="241"/>
      <c r="AO94" s="241"/>
      <c r="AP94" s="244"/>
      <c r="AT94" s="244"/>
    </row>
    <row r="95" spans="1:55" ht="15" customHeight="1">
      <c r="A95" s="284"/>
      <c r="B95" s="284"/>
      <c r="C95" s="284"/>
      <c r="H95" s="241" t="s">
        <v>312</v>
      </c>
      <c r="I95" s="241"/>
      <c r="J95" s="241"/>
      <c r="K95" s="241"/>
      <c r="L95" s="241"/>
      <c r="M95" s="241"/>
      <c r="N95" s="241"/>
      <c r="O95" s="241"/>
      <c r="P95" s="241" t="s">
        <v>2058</v>
      </c>
      <c r="Q95" s="241"/>
      <c r="R95" s="241"/>
      <c r="S95" s="241"/>
      <c r="T95" s="241"/>
      <c r="U95" s="241"/>
      <c r="V95" s="241"/>
      <c r="W95" s="241"/>
      <c r="AI95" s="241"/>
      <c r="AJ95" s="241"/>
      <c r="AK95" s="241"/>
      <c r="AL95" s="241"/>
      <c r="AM95" s="241"/>
      <c r="AN95" s="241"/>
      <c r="AO95" s="241"/>
      <c r="AP95" s="244"/>
      <c r="AT95" s="244"/>
    </row>
    <row r="96" spans="1:55" ht="15" customHeight="1">
      <c r="A96" s="284"/>
      <c r="B96" s="27"/>
      <c r="C96" s="284"/>
      <c r="H96" s="241" t="s">
        <v>314</v>
      </c>
      <c r="I96" s="241"/>
      <c r="J96" s="241"/>
      <c r="K96" s="241"/>
      <c r="L96" s="241"/>
      <c r="M96" s="241"/>
      <c r="N96" s="241"/>
      <c r="O96" s="241"/>
      <c r="P96" s="241" t="s">
        <v>2058</v>
      </c>
      <c r="Q96" s="241"/>
      <c r="R96" s="241"/>
      <c r="S96" s="241"/>
      <c r="T96" s="241"/>
      <c r="U96" s="241"/>
      <c r="V96" s="241"/>
      <c r="W96" s="241"/>
      <c r="AI96" s="241"/>
      <c r="AJ96" s="241"/>
      <c r="AK96" s="241"/>
      <c r="AL96" s="241"/>
      <c r="AM96" s="241"/>
      <c r="AN96" s="241"/>
      <c r="AO96" s="241"/>
      <c r="AP96" s="244"/>
      <c r="AT96" s="244"/>
    </row>
    <row r="97" spans="1:46" ht="15" customHeight="1">
      <c r="A97" s="284"/>
      <c r="B97" s="284"/>
      <c r="C97" s="284"/>
      <c r="H97" s="241" t="s">
        <v>315</v>
      </c>
      <c r="I97" s="241"/>
      <c r="J97" s="241"/>
      <c r="K97" s="241"/>
      <c r="L97" s="241"/>
      <c r="M97" s="241"/>
      <c r="N97" s="241"/>
      <c r="O97" s="241"/>
      <c r="P97" s="241" t="s">
        <v>2059</v>
      </c>
      <c r="Q97" s="241"/>
      <c r="R97" s="241"/>
      <c r="S97" s="241"/>
      <c r="T97" s="241"/>
      <c r="U97" s="241"/>
      <c r="V97" s="241"/>
      <c r="W97" s="241"/>
      <c r="AI97" s="241"/>
      <c r="AJ97" s="241"/>
      <c r="AK97" s="241"/>
      <c r="AL97" s="241"/>
      <c r="AM97" s="241"/>
      <c r="AN97" s="241"/>
      <c r="AO97" s="241"/>
      <c r="AP97" s="244"/>
      <c r="AT97" s="244"/>
    </row>
    <row r="98" spans="1:46" ht="15" customHeight="1">
      <c r="A98" s="284"/>
      <c r="B98" s="27"/>
      <c r="C98" s="284"/>
      <c r="H98" s="241" t="s">
        <v>317</v>
      </c>
      <c r="I98" s="241"/>
      <c r="J98" s="241"/>
      <c r="K98" s="241"/>
      <c r="L98" s="241"/>
      <c r="M98" s="241"/>
      <c r="N98" s="241"/>
      <c r="O98" s="241"/>
      <c r="P98" s="241" t="s">
        <v>2059</v>
      </c>
      <c r="Q98" s="241"/>
      <c r="R98" s="241"/>
      <c r="S98" s="241"/>
      <c r="T98" s="241"/>
      <c r="U98" s="241"/>
      <c r="V98" s="241"/>
      <c r="W98" s="241"/>
      <c r="AI98" s="241"/>
      <c r="AJ98" s="241"/>
      <c r="AK98" s="241"/>
      <c r="AL98" s="241"/>
      <c r="AM98" s="241"/>
      <c r="AN98" s="241"/>
      <c r="AO98" s="241"/>
      <c r="AP98" s="244"/>
      <c r="AT98" s="244"/>
    </row>
    <row r="99" spans="1:46" ht="15" customHeight="1">
      <c r="A99" s="284"/>
      <c r="B99" s="27"/>
      <c r="C99" s="284"/>
      <c r="H99" s="241" t="s">
        <v>318</v>
      </c>
      <c r="I99" s="241"/>
      <c r="J99" s="241"/>
      <c r="K99" s="241"/>
      <c r="L99" s="241"/>
      <c r="M99" s="241"/>
      <c r="N99" s="241"/>
      <c r="O99" s="241"/>
      <c r="P99" s="241" t="s">
        <v>2056</v>
      </c>
      <c r="Q99" s="241"/>
      <c r="R99" s="241"/>
      <c r="S99" s="241"/>
      <c r="T99" s="241"/>
      <c r="U99" s="241"/>
      <c r="V99" s="241"/>
      <c r="W99" s="241"/>
      <c r="AI99" s="241"/>
      <c r="AJ99" s="241"/>
      <c r="AK99" s="241"/>
      <c r="AL99" s="241"/>
      <c r="AM99" s="241"/>
      <c r="AN99" s="241"/>
      <c r="AO99" s="241"/>
      <c r="AP99" s="244"/>
      <c r="AT99" s="244"/>
    </row>
    <row r="100" spans="1:46" ht="15" customHeight="1">
      <c r="A100" s="284"/>
      <c r="B100" s="27"/>
      <c r="C100" s="284"/>
      <c r="H100" s="241" t="s">
        <v>319</v>
      </c>
      <c r="I100" s="241"/>
      <c r="J100" s="241"/>
      <c r="K100" s="241"/>
      <c r="L100" s="241"/>
      <c r="M100" s="241"/>
      <c r="N100" s="241"/>
      <c r="O100" s="241"/>
      <c r="P100" s="241" t="s">
        <v>2057</v>
      </c>
      <c r="Q100" s="241"/>
      <c r="R100" s="241"/>
      <c r="S100" s="241"/>
      <c r="T100" s="241"/>
      <c r="U100" s="241"/>
      <c r="V100" s="241"/>
      <c r="W100" s="241"/>
      <c r="AI100" s="241"/>
      <c r="AJ100" s="241"/>
      <c r="AK100" s="241"/>
      <c r="AL100" s="241"/>
      <c r="AM100" s="241"/>
      <c r="AN100" s="241"/>
      <c r="AO100" s="241"/>
      <c r="AP100" s="244"/>
      <c r="AT100" s="244"/>
    </row>
    <row r="101" spans="1:46" ht="15" customHeight="1">
      <c r="A101" s="284"/>
      <c r="B101" s="284"/>
      <c r="C101" s="284"/>
      <c r="H101" s="241" t="s">
        <v>320</v>
      </c>
      <c r="I101" s="241"/>
      <c r="J101" s="241"/>
      <c r="K101" s="241"/>
      <c r="L101" s="241"/>
      <c r="M101" s="241"/>
      <c r="N101" s="241"/>
      <c r="O101" s="241"/>
      <c r="P101" s="241" t="s">
        <v>2059</v>
      </c>
      <c r="Q101" s="241"/>
      <c r="R101" s="241"/>
      <c r="S101" s="241"/>
      <c r="T101" s="241"/>
      <c r="U101" s="241"/>
      <c r="V101" s="241"/>
      <c r="W101" s="241"/>
      <c r="AI101" s="241"/>
      <c r="AJ101" s="241"/>
      <c r="AK101" s="241"/>
      <c r="AL101" s="241"/>
      <c r="AM101" s="241"/>
      <c r="AN101" s="241"/>
      <c r="AO101" s="241"/>
      <c r="AP101" s="244"/>
      <c r="AT101" s="244"/>
    </row>
    <row r="102" spans="1:46" ht="15" customHeight="1">
      <c r="A102" s="284"/>
      <c r="B102" s="284"/>
      <c r="C102" s="284"/>
      <c r="H102" s="241" t="s">
        <v>321</v>
      </c>
      <c r="I102" s="241"/>
      <c r="J102" s="241"/>
      <c r="K102" s="241"/>
      <c r="L102" s="241"/>
      <c r="M102" s="241"/>
      <c r="N102" s="241"/>
      <c r="O102" s="241"/>
      <c r="P102" s="241" t="s">
        <v>713</v>
      </c>
      <c r="Q102" s="241"/>
      <c r="R102" s="241"/>
      <c r="S102" s="241"/>
      <c r="T102" s="241"/>
      <c r="U102" s="241"/>
      <c r="V102" s="241"/>
      <c r="W102" s="241"/>
      <c r="AI102" s="241"/>
      <c r="AJ102" s="241"/>
      <c r="AK102" s="241"/>
      <c r="AL102" s="241"/>
      <c r="AM102" s="241"/>
      <c r="AN102" s="241"/>
      <c r="AO102" s="241"/>
      <c r="AP102" s="244"/>
      <c r="AT102" s="244"/>
    </row>
    <row r="103" spans="1:46" ht="15" customHeight="1">
      <c r="A103" s="284"/>
      <c r="B103" s="284"/>
      <c r="C103" s="284"/>
      <c r="H103" s="241" t="s">
        <v>323</v>
      </c>
      <c r="I103" s="241"/>
      <c r="J103" s="241"/>
      <c r="K103" s="241"/>
      <c r="L103" s="241"/>
      <c r="M103" s="241"/>
      <c r="N103" s="241"/>
      <c r="O103" s="241"/>
      <c r="P103" s="241" t="s">
        <v>2059</v>
      </c>
      <c r="Q103" s="241"/>
      <c r="R103" s="241"/>
      <c r="S103" s="241"/>
      <c r="T103" s="241"/>
      <c r="U103" s="241"/>
      <c r="V103" s="241"/>
      <c r="W103" s="241"/>
      <c r="AI103" s="241"/>
      <c r="AJ103" s="241"/>
      <c r="AK103" s="241"/>
      <c r="AL103" s="241"/>
      <c r="AM103" s="241"/>
      <c r="AN103" s="241"/>
      <c r="AO103" s="241"/>
      <c r="AP103" s="244"/>
      <c r="AT103" s="244"/>
    </row>
    <row r="104" spans="1:46" ht="15" customHeight="1">
      <c r="A104" s="284"/>
      <c r="B104" s="284"/>
      <c r="C104" s="284"/>
      <c r="H104" s="241" t="s">
        <v>324</v>
      </c>
      <c r="I104" s="241"/>
      <c r="J104" s="241"/>
      <c r="K104" s="241"/>
      <c r="L104" s="241"/>
      <c r="M104" s="241"/>
      <c r="N104" s="241"/>
      <c r="O104" s="241"/>
      <c r="P104" s="241" t="s">
        <v>2060</v>
      </c>
      <c r="Q104" s="241"/>
      <c r="R104" s="241"/>
      <c r="S104" s="241"/>
      <c r="T104" s="241"/>
      <c r="U104" s="241"/>
      <c r="V104" s="241"/>
      <c r="W104" s="241"/>
      <c r="AI104" s="241"/>
      <c r="AJ104" s="241"/>
      <c r="AK104" s="241"/>
      <c r="AL104" s="241"/>
      <c r="AM104" s="241"/>
      <c r="AN104" s="241"/>
      <c r="AO104" s="241"/>
      <c r="AP104" s="244"/>
      <c r="AT104" s="244"/>
    </row>
    <row r="105" spans="1:46" ht="15" customHeight="1">
      <c r="A105" s="284"/>
      <c r="B105" s="284"/>
      <c r="C105" s="284"/>
      <c r="H105" s="241" t="s">
        <v>326</v>
      </c>
      <c r="I105" s="241"/>
      <c r="J105" s="241"/>
      <c r="K105" s="241"/>
      <c r="L105" s="241"/>
      <c r="M105" s="241"/>
      <c r="N105" s="241"/>
      <c r="O105" s="241"/>
      <c r="P105" s="241" t="s">
        <v>2060</v>
      </c>
      <c r="Q105" s="241"/>
      <c r="R105" s="241"/>
      <c r="S105" s="241"/>
      <c r="T105" s="241"/>
      <c r="U105" s="241"/>
      <c r="V105" s="241"/>
      <c r="W105" s="241"/>
      <c r="AI105" s="241"/>
      <c r="AJ105" s="241"/>
      <c r="AK105" s="241"/>
      <c r="AL105" s="241"/>
      <c r="AM105" s="241"/>
      <c r="AN105" s="241"/>
      <c r="AO105" s="241"/>
      <c r="AP105" s="244"/>
      <c r="AT105" s="244"/>
    </row>
    <row r="106" spans="1:46" ht="15" customHeight="1">
      <c r="A106" s="284"/>
      <c r="B106" s="284"/>
      <c r="C106" s="284"/>
      <c r="H106" s="241" t="s">
        <v>327</v>
      </c>
      <c r="I106" s="241"/>
      <c r="J106" s="241"/>
      <c r="K106" s="241"/>
      <c r="L106" s="241"/>
      <c r="M106" s="241"/>
      <c r="N106" s="241"/>
      <c r="O106" s="241"/>
      <c r="P106" s="241" t="s">
        <v>2060</v>
      </c>
      <c r="Q106" s="241"/>
      <c r="R106" s="241"/>
      <c r="S106" s="241"/>
      <c r="T106" s="241"/>
      <c r="U106" s="241"/>
      <c r="V106" s="241"/>
      <c r="W106" s="241"/>
      <c r="AI106" s="241"/>
      <c r="AJ106" s="241"/>
      <c r="AK106" s="241"/>
      <c r="AL106" s="241"/>
      <c r="AM106" s="241"/>
      <c r="AN106" s="241"/>
      <c r="AO106" s="241"/>
      <c r="AP106" s="244"/>
      <c r="AT106" s="244"/>
    </row>
    <row r="107" spans="1:46" ht="15" customHeight="1">
      <c r="A107" s="284"/>
      <c r="B107" s="284"/>
      <c r="C107" s="284"/>
      <c r="H107" s="241" t="s">
        <v>328</v>
      </c>
      <c r="I107" s="241"/>
      <c r="J107" s="241"/>
      <c r="K107" s="241"/>
      <c r="L107" s="241"/>
      <c r="M107" s="241"/>
      <c r="N107" s="241"/>
      <c r="O107" s="241"/>
      <c r="P107" s="241" t="s">
        <v>2058</v>
      </c>
      <c r="Q107" s="241"/>
      <c r="R107" s="241"/>
      <c r="S107" s="241"/>
      <c r="T107" s="241"/>
      <c r="U107" s="241"/>
      <c r="V107" s="241"/>
      <c r="W107" s="241"/>
      <c r="AI107" s="241"/>
      <c r="AJ107" s="241"/>
      <c r="AK107" s="241"/>
      <c r="AL107" s="241"/>
      <c r="AM107" s="241"/>
      <c r="AN107" s="241"/>
      <c r="AO107" s="241"/>
      <c r="AP107" s="244"/>
      <c r="AT107" s="244"/>
    </row>
    <row r="108" spans="1:46" ht="15" customHeight="1">
      <c r="A108" s="284"/>
      <c r="B108" s="284"/>
      <c r="C108" s="284"/>
      <c r="H108" s="241" t="s">
        <v>330</v>
      </c>
      <c r="I108" s="241"/>
      <c r="J108" s="241"/>
      <c r="K108" s="241"/>
      <c r="L108" s="241"/>
      <c r="M108" s="241"/>
      <c r="N108" s="241"/>
      <c r="O108" s="241"/>
      <c r="P108" s="241" t="s">
        <v>2060</v>
      </c>
      <c r="Q108" s="241"/>
      <c r="R108" s="241"/>
      <c r="S108" s="241"/>
      <c r="T108" s="241"/>
      <c r="U108" s="241"/>
      <c r="V108" s="241"/>
      <c r="W108" s="241"/>
      <c r="AI108" s="241"/>
      <c r="AJ108" s="241"/>
      <c r="AK108" s="241"/>
      <c r="AL108" s="241"/>
      <c r="AM108" s="241"/>
      <c r="AN108" s="241"/>
      <c r="AO108" s="241"/>
      <c r="AP108" s="244"/>
      <c r="AT108" s="244"/>
    </row>
    <row r="109" spans="1:46" ht="15" customHeight="1">
      <c r="A109" s="284"/>
      <c r="B109" s="284"/>
      <c r="C109" s="284"/>
      <c r="H109" s="241" t="s">
        <v>331</v>
      </c>
      <c r="I109" s="241"/>
      <c r="J109" s="241"/>
      <c r="K109" s="241"/>
      <c r="L109" s="241"/>
      <c r="M109" s="241"/>
      <c r="N109" s="241"/>
      <c r="O109" s="241"/>
      <c r="P109" s="241" t="s">
        <v>2058</v>
      </c>
      <c r="Q109" s="241"/>
      <c r="R109" s="241"/>
      <c r="S109" s="241"/>
      <c r="T109" s="241"/>
      <c r="U109" s="241"/>
      <c r="V109" s="241"/>
      <c r="W109" s="241"/>
      <c r="AI109" s="241"/>
      <c r="AJ109" s="241"/>
      <c r="AK109" s="241"/>
      <c r="AL109" s="241"/>
      <c r="AM109" s="241"/>
      <c r="AN109" s="241"/>
      <c r="AO109" s="241"/>
      <c r="AP109" s="244"/>
      <c r="AT109" s="244"/>
    </row>
    <row r="110" spans="1:46" ht="15" customHeight="1">
      <c r="A110" s="284"/>
      <c r="B110" s="284"/>
      <c r="C110" s="284"/>
      <c r="H110" s="241" t="s">
        <v>332</v>
      </c>
      <c r="I110" s="241"/>
      <c r="J110" s="241"/>
      <c r="K110" s="241"/>
      <c r="L110" s="241"/>
      <c r="M110" s="241"/>
      <c r="N110" s="241"/>
      <c r="O110" s="241"/>
      <c r="P110" s="241" t="s">
        <v>713</v>
      </c>
      <c r="Q110" s="241"/>
      <c r="R110" s="241"/>
      <c r="S110" s="241"/>
      <c r="T110" s="241"/>
      <c r="U110" s="241"/>
      <c r="V110" s="241"/>
      <c r="W110" s="241"/>
      <c r="AI110" s="241"/>
      <c r="AJ110" s="241"/>
      <c r="AK110" s="241"/>
      <c r="AL110" s="241"/>
      <c r="AM110" s="241"/>
      <c r="AN110" s="241"/>
      <c r="AO110" s="241"/>
      <c r="AP110" s="244"/>
      <c r="AT110" s="244"/>
    </row>
    <row r="111" spans="1:46" ht="15" customHeight="1">
      <c r="A111" s="284"/>
      <c r="B111" s="284"/>
      <c r="C111" s="284"/>
      <c r="H111" s="241" t="s">
        <v>333</v>
      </c>
      <c r="I111" s="241"/>
      <c r="J111" s="241"/>
      <c r="K111" s="241"/>
      <c r="L111" s="241"/>
      <c r="M111" s="241"/>
      <c r="N111" s="241"/>
      <c r="O111" s="241"/>
      <c r="P111" s="241" t="s">
        <v>2059</v>
      </c>
      <c r="Q111" s="241"/>
      <c r="R111" s="241"/>
      <c r="S111" s="241"/>
      <c r="T111" s="241"/>
      <c r="U111" s="241"/>
      <c r="V111" s="241"/>
      <c r="W111" s="241"/>
      <c r="AI111" s="241"/>
      <c r="AJ111" s="241"/>
      <c r="AK111" s="241"/>
      <c r="AL111" s="241"/>
      <c r="AM111" s="241"/>
      <c r="AN111" s="241"/>
      <c r="AO111" s="241"/>
      <c r="AP111" s="244"/>
      <c r="AT111" s="244"/>
    </row>
    <row r="112" spans="1:46" ht="15" customHeight="1">
      <c r="A112" s="284"/>
      <c r="B112" s="284"/>
      <c r="C112" s="284"/>
      <c r="H112" s="241" t="s">
        <v>334</v>
      </c>
      <c r="I112" s="241"/>
      <c r="J112" s="241"/>
      <c r="K112" s="241"/>
      <c r="L112" s="241"/>
      <c r="M112" s="241"/>
      <c r="N112" s="241"/>
      <c r="O112" s="241"/>
      <c r="P112" s="241" t="s">
        <v>2060</v>
      </c>
      <c r="Q112" s="241"/>
      <c r="R112" s="241"/>
      <c r="S112" s="241"/>
      <c r="T112" s="241"/>
      <c r="U112" s="241"/>
      <c r="V112" s="241"/>
      <c r="W112" s="241"/>
      <c r="AI112" s="241"/>
      <c r="AJ112" s="241"/>
      <c r="AK112" s="241"/>
      <c r="AL112" s="241"/>
      <c r="AM112" s="241"/>
      <c r="AN112" s="241"/>
      <c r="AO112" s="241"/>
      <c r="AP112" s="244"/>
      <c r="AT112" s="244"/>
    </row>
    <row r="113" spans="1:46" ht="15" customHeight="1">
      <c r="A113" s="284"/>
      <c r="B113" s="284"/>
      <c r="C113" s="284"/>
      <c r="H113" s="241" t="s">
        <v>335</v>
      </c>
      <c r="I113" s="241"/>
      <c r="J113" s="241"/>
      <c r="K113" s="241"/>
      <c r="L113" s="241"/>
      <c r="M113" s="241"/>
      <c r="N113" s="241"/>
      <c r="O113" s="241"/>
      <c r="P113" s="241" t="s">
        <v>2060</v>
      </c>
      <c r="Q113" s="241"/>
      <c r="R113" s="241"/>
      <c r="S113" s="241"/>
      <c r="T113" s="241"/>
      <c r="U113" s="241"/>
      <c r="V113" s="241"/>
      <c r="W113" s="241"/>
      <c r="AI113" s="241"/>
      <c r="AJ113" s="241"/>
      <c r="AK113" s="241"/>
      <c r="AL113" s="241"/>
      <c r="AM113" s="241"/>
      <c r="AN113" s="241"/>
      <c r="AO113" s="241"/>
      <c r="AP113" s="244"/>
      <c r="AT113" s="244"/>
    </row>
    <row r="114" spans="1:46" ht="15" customHeight="1">
      <c r="A114" s="284"/>
      <c r="B114" s="284"/>
      <c r="C114" s="284"/>
      <c r="H114" s="241" t="s">
        <v>336</v>
      </c>
      <c r="I114" s="241"/>
      <c r="J114" s="241"/>
      <c r="K114" s="241"/>
      <c r="L114" s="241"/>
      <c r="M114" s="241"/>
      <c r="N114" s="241"/>
      <c r="O114" s="241"/>
      <c r="P114" s="241" t="s">
        <v>2058</v>
      </c>
      <c r="Q114" s="241"/>
      <c r="R114" s="241"/>
      <c r="S114" s="241"/>
      <c r="T114" s="241"/>
      <c r="U114" s="241"/>
      <c r="V114" s="241"/>
      <c r="W114" s="241"/>
      <c r="AI114" s="241"/>
      <c r="AJ114" s="241"/>
      <c r="AK114" s="241"/>
      <c r="AL114" s="241"/>
      <c r="AM114" s="241"/>
      <c r="AN114" s="241"/>
      <c r="AO114" s="241"/>
      <c r="AP114" s="244"/>
      <c r="AT114" s="244"/>
    </row>
    <row r="115" spans="1:46" ht="15" customHeight="1">
      <c r="A115" s="284"/>
      <c r="B115" s="284"/>
      <c r="C115" s="284"/>
      <c r="H115" s="241" t="s">
        <v>337</v>
      </c>
      <c r="I115" s="241"/>
      <c r="J115" s="241"/>
      <c r="K115" s="241"/>
      <c r="L115" s="241"/>
      <c r="M115" s="241"/>
      <c r="N115" s="241"/>
      <c r="O115" s="241"/>
      <c r="P115" s="241" t="s">
        <v>2058</v>
      </c>
      <c r="Q115" s="241"/>
      <c r="R115" s="241"/>
      <c r="S115" s="241"/>
      <c r="T115" s="241"/>
      <c r="U115" s="241"/>
      <c r="V115" s="241"/>
      <c r="W115" s="241"/>
      <c r="AI115" s="241"/>
      <c r="AJ115" s="241"/>
      <c r="AK115" s="241"/>
      <c r="AL115" s="241"/>
      <c r="AM115" s="241"/>
      <c r="AN115" s="241"/>
      <c r="AO115" s="241"/>
      <c r="AP115" s="244"/>
      <c r="AT115" s="244"/>
    </row>
    <row r="116" spans="1:46" ht="15" customHeight="1">
      <c r="A116" s="284"/>
      <c r="B116" s="284"/>
      <c r="C116" s="284"/>
      <c r="H116" s="241" t="s">
        <v>338</v>
      </c>
      <c r="I116" s="241"/>
      <c r="J116" s="241"/>
      <c r="K116" s="241"/>
      <c r="L116" s="241"/>
      <c r="M116" s="241"/>
      <c r="N116" s="241"/>
      <c r="O116" s="241"/>
      <c r="P116" s="241" t="s">
        <v>2058</v>
      </c>
      <c r="Q116" s="241"/>
      <c r="R116" s="241"/>
      <c r="S116" s="241"/>
      <c r="T116" s="241"/>
      <c r="U116" s="241"/>
      <c r="V116" s="241"/>
      <c r="W116" s="241"/>
      <c r="AI116" s="241"/>
      <c r="AJ116" s="241"/>
      <c r="AK116" s="241"/>
      <c r="AL116" s="241"/>
      <c r="AM116" s="241"/>
      <c r="AN116" s="241"/>
      <c r="AO116" s="241"/>
      <c r="AP116" s="244"/>
      <c r="AT116" s="244"/>
    </row>
    <row r="117" spans="1:46" ht="15" customHeight="1">
      <c r="A117" s="284"/>
      <c r="B117" s="284"/>
      <c r="C117" s="284"/>
      <c r="H117" s="241" t="s">
        <v>339</v>
      </c>
      <c r="I117" s="241"/>
      <c r="J117" s="241"/>
      <c r="K117" s="241"/>
      <c r="L117" s="241"/>
      <c r="M117" s="241"/>
      <c r="N117" s="241"/>
      <c r="O117" s="241"/>
      <c r="P117" s="241" t="s">
        <v>2059</v>
      </c>
      <c r="Q117" s="241"/>
      <c r="R117" s="241"/>
      <c r="S117" s="241"/>
      <c r="T117" s="241"/>
      <c r="U117" s="241"/>
      <c r="V117" s="241"/>
      <c r="W117" s="241"/>
      <c r="AI117" s="241"/>
      <c r="AJ117" s="241"/>
      <c r="AK117" s="241"/>
      <c r="AL117" s="241"/>
      <c r="AM117" s="241"/>
      <c r="AN117" s="241"/>
      <c r="AO117" s="241"/>
      <c r="AP117" s="244"/>
      <c r="AT117" s="244"/>
    </row>
    <row r="118" spans="1:46" ht="15" customHeight="1">
      <c r="A118" s="284"/>
      <c r="B118" s="284"/>
      <c r="C118" s="284"/>
      <c r="H118" s="241" t="s">
        <v>340</v>
      </c>
      <c r="I118" s="241"/>
      <c r="J118" s="241"/>
      <c r="K118" s="241"/>
      <c r="L118" s="241"/>
      <c r="M118" s="241"/>
      <c r="N118" s="241"/>
      <c r="O118" s="241"/>
      <c r="P118" s="241" t="s">
        <v>2059</v>
      </c>
      <c r="Q118" s="241"/>
      <c r="R118" s="241"/>
      <c r="S118" s="241"/>
      <c r="T118" s="241"/>
      <c r="U118" s="241"/>
      <c r="V118" s="241"/>
      <c r="W118" s="241"/>
      <c r="AI118" s="241"/>
      <c r="AJ118" s="241"/>
      <c r="AK118" s="241"/>
      <c r="AL118" s="241"/>
      <c r="AM118" s="241"/>
      <c r="AN118" s="241"/>
      <c r="AO118" s="241"/>
      <c r="AP118" s="244"/>
      <c r="AT118" s="244"/>
    </row>
    <row r="119" spans="1:46" ht="15" customHeight="1">
      <c r="A119" s="284"/>
      <c r="B119" s="284"/>
      <c r="C119" s="284"/>
      <c r="H119" s="241" t="s">
        <v>341</v>
      </c>
      <c r="I119" s="241"/>
      <c r="J119" s="241"/>
      <c r="K119" s="241"/>
      <c r="L119" s="241"/>
      <c r="M119" s="241"/>
      <c r="N119" s="241"/>
      <c r="O119" s="241"/>
      <c r="P119" s="241" t="s">
        <v>713</v>
      </c>
      <c r="Q119" s="241"/>
      <c r="R119" s="241"/>
      <c r="S119" s="241"/>
      <c r="T119" s="241"/>
      <c r="U119" s="241"/>
      <c r="V119" s="241"/>
      <c r="W119" s="241"/>
      <c r="AI119" s="241"/>
      <c r="AJ119" s="241"/>
      <c r="AK119" s="241"/>
      <c r="AL119" s="241"/>
      <c r="AM119" s="241"/>
      <c r="AN119" s="241"/>
      <c r="AO119" s="241"/>
      <c r="AP119" s="244"/>
      <c r="AT119" s="244"/>
    </row>
    <row r="120" spans="1:46" ht="15" customHeight="1">
      <c r="A120" s="284"/>
      <c r="B120" s="284"/>
      <c r="C120" s="284"/>
      <c r="H120" s="241" t="s">
        <v>342</v>
      </c>
      <c r="I120" s="241"/>
      <c r="J120" s="241"/>
      <c r="K120" s="241"/>
      <c r="L120" s="241"/>
      <c r="M120" s="241"/>
      <c r="N120" s="241"/>
      <c r="O120" s="241"/>
      <c r="P120" s="241" t="s">
        <v>2058</v>
      </c>
      <c r="Q120" s="241"/>
      <c r="R120" s="241"/>
      <c r="S120" s="241"/>
      <c r="T120" s="241"/>
      <c r="U120" s="241"/>
      <c r="V120" s="241"/>
      <c r="W120" s="241"/>
      <c r="AI120" s="241"/>
      <c r="AJ120" s="241"/>
      <c r="AK120" s="241"/>
      <c r="AL120" s="241"/>
      <c r="AM120" s="241"/>
      <c r="AN120" s="241"/>
      <c r="AO120" s="241"/>
      <c r="AP120" s="244"/>
      <c r="AT120" s="244"/>
    </row>
    <row r="121" spans="1:46" ht="15" customHeight="1">
      <c r="A121" s="284"/>
      <c r="B121" s="284"/>
      <c r="C121" s="284"/>
      <c r="H121" s="241" t="s">
        <v>343</v>
      </c>
      <c r="I121" s="241"/>
      <c r="J121" s="241"/>
      <c r="K121" s="241"/>
      <c r="L121" s="241"/>
      <c r="M121" s="241"/>
      <c r="N121" s="241"/>
      <c r="O121" s="241"/>
      <c r="P121" s="241" t="s">
        <v>2060</v>
      </c>
      <c r="Q121" s="241"/>
      <c r="R121" s="241"/>
      <c r="S121" s="241"/>
      <c r="T121" s="241"/>
      <c r="U121" s="241"/>
      <c r="V121" s="241"/>
      <c r="W121" s="241"/>
      <c r="AI121" s="241"/>
      <c r="AJ121" s="241"/>
      <c r="AK121" s="241"/>
      <c r="AL121" s="241"/>
      <c r="AM121" s="241"/>
      <c r="AN121" s="241"/>
      <c r="AO121" s="241"/>
      <c r="AP121" s="244"/>
      <c r="AT121" s="244"/>
    </row>
    <row r="122" spans="1:46" ht="15" customHeight="1">
      <c r="A122" s="284"/>
      <c r="B122" s="284"/>
      <c r="C122" s="284"/>
      <c r="H122" s="241" t="s">
        <v>344</v>
      </c>
      <c r="I122" s="241"/>
      <c r="J122" s="241"/>
      <c r="K122" s="241"/>
      <c r="L122" s="241"/>
      <c r="M122" s="241"/>
      <c r="N122" s="241"/>
      <c r="O122" s="241"/>
      <c r="P122" s="241" t="s">
        <v>2060</v>
      </c>
      <c r="Q122" s="241"/>
      <c r="R122" s="241"/>
      <c r="S122" s="241"/>
      <c r="T122" s="241"/>
      <c r="U122" s="241"/>
      <c r="V122" s="241"/>
      <c r="W122" s="241"/>
      <c r="AI122" s="241"/>
      <c r="AJ122" s="241"/>
      <c r="AK122" s="241"/>
      <c r="AL122" s="241"/>
      <c r="AM122" s="241"/>
      <c r="AN122" s="241"/>
      <c r="AO122" s="241"/>
      <c r="AP122" s="244"/>
      <c r="AT122" s="244"/>
    </row>
    <row r="123" spans="1:46" ht="15" customHeight="1">
      <c r="A123" s="284"/>
      <c r="B123" s="284"/>
      <c r="C123" s="284"/>
      <c r="H123" s="241" t="s">
        <v>345</v>
      </c>
      <c r="I123" s="241"/>
      <c r="J123" s="241"/>
      <c r="K123" s="241"/>
      <c r="L123" s="241"/>
      <c r="M123" s="241"/>
      <c r="N123" s="241"/>
      <c r="O123" s="241"/>
      <c r="P123" s="241" t="s">
        <v>713</v>
      </c>
      <c r="Q123" s="241"/>
      <c r="R123" s="241"/>
      <c r="S123" s="241"/>
      <c r="T123" s="241"/>
      <c r="U123" s="241"/>
      <c r="V123" s="241"/>
      <c r="W123" s="241"/>
      <c r="AI123" s="241"/>
      <c r="AJ123" s="241"/>
      <c r="AK123" s="241"/>
      <c r="AL123" s="241"/>
      <c r="AM123" s="241"/>
      <c r="AN123" s="241"/>
      <c r="AO123" s="241"/>
      <c r="AP123" s="244"/>
      <c r="AT123" s="244"/>
    </row>
    <row r="124" spans="1:46" ht="15" customHeight="1">
      <c r="A124" s="284"/>
      <c r="B124" s="284"/>
      <c r="C124" s="284"/>
      <c r="H124" s="241" t="s">
        <v>346</v>
      </c>
      <c r="I124" s="241"/>
      <c r="J124" s="241"/>
      <c r="K124" s="241"/>
      <c r="L124" s="241"/>
      <c r="M124" s="241"/>
      <c r="N124" s="241"/>
      <c r="O124" s="241"/>
      <c r="P124" s="241" t="s">
        <v>2058</v>
      </c>
      <c r="Q124" s="241"/>
      <c r="R124" s="241"/>
      <c r="S124" s="241"/>
      <c r="T124" s="241"/>
      <c r="U124" s="241"/>
      <c r="V124" s="241"/>
      <c r="W124" s="241"/>
      <c r="AI124" s="241"/>
      <c r="AJ124" s="241"/>
      <c r="AK124" s="241"/>
      <c r="AL124" s="241"/>
      <c r="AM124" s="241"/>
      <c r="AN124" s="241"/>
      <c r="AO124" s="241"/>
      <c r="AP124" s="244"/>
      <c r="AT124" s="244"/>
    </row>
    <row r="125" spans="1:46" ht="15" customHeight="1">
      <c r="A125" s="284"/>
      <c r="B125" s="284"/>
      <c r="C125" s="284"/>
      <c r="H125" s="241" t="s">
        <v>347</v>
      </c>
      <c r="I125" s="241"/>
      <c r="J125" s="241"/>
      <c r="K125" s="241"/>
      <c r="L125" s="241"/>
      <c r="M125" s="241"/>
      <c r="N125" s="241"/>
      <c r="O125" s="241"/>
      <c r="P125" s="241" t="s">
        <v>2059</v>
      </c>
      <c r="Q125" s="241"/>
      <c r="R125" s="241"/>
      <c r="S125" s="241"/>
      <c r="T125" s="241"/>
      <c r="U125" s="241"/>
      <c r="V125" s="241"/>
      <c r="W125" s="241"/>
      <c r="AI125" s="241"/>
      <c r="AJ125" s="241"/>
      <c r="AK125" s="241"/>
      <c r="AL125" s="241"/>
      <c r="AM125" s="241"/>
      <c r="AN125" s="241"/>
      <c r="AO125" s="241"/>
      <c r="AP125" s="244"/>
      <c r="AT125" s="244"/>
    </row>
    <row r="126" spans="1:46" ht="15" customHeight="1">
      <c r="A126" s="284"/>
      <c r="B126" s="284"/>
      <c r="C126" s="284"/>
      <c r="H126" s="241" t="s">
        <v>348</v>
      </c>
      <c r="I126" s="241"/>
      <c r="J126" s="241"/>
      <c r="K126" s="241"/>
      <c r="L126" s="241"/>
      <c r="M126" s="241"/>
      <c r="N126" s="241"/>
      <c r="O126" s="241"/>
      <c r="P126" s="241" t="s">
        <v>2058</v>
      </c>
      <c r="Q126" s="241"/>
      <c r="R126" s="241"/>
      <c r="S126" s="241"/>
      <c r="T126" s="241"/>
      <c r="U126" s="241"/>
      <c r="V126" s="241"/>
      <c r="W126" s="241"/>
      <c r="AI126" s="241"/>
      <c r="AJ126" s="241"/>
      <c r="AK126" s="241"/>
      <c r="AL126" s="241"/>
      <c r="AM126" s="241"/>
      <c r="AN126" s="241"/>
      <c r="AO126" s="241"/>
      <c r="AP126" s="244"/>
      <c r="AT126" s="244"/>
    </row>
    <row r="127" spans="1:46" ht="15" customHeight="1">
      <c r="A127" s="284"/>
      <c r="B127" s="284"/>
      <c r="C127" s="284"/>
      <c r="H127" s="241" t="s">
        <v>349</v>
      </c>
      <c r="I127" s="241"/>
      <c r="J127" s="241"/>
      <c r="K127" s="241"/>
      <c r="L127" s="241"/>
      <c r="M127" s="241"/>
      <c r="N127" s="241"/>
      <c r="O127" s="241"/>
      <c r="P127" s="241" t="s">
        <v>2061</v>
      </c>
      <c r="Q127" s="241"/>
      <c r="R127" s="241"/>
      <c r="S127" s="241"/>
      <c r="T127" s="241"/>
      <c r="U127" s="241"/>
      <c r="V127" s="241"/>
      <c r="W127" s="241"/>
      <c r="AI127" s="241"/>
      <c r="AJ127" s="241"/>
      <c r="AK127" s="241"/>
      <c r="AL127" s="241"/>
      <c r="AM127" s="241"/>
      <c r="AN127" s="241"/>
      <c r="AO127" s="241"/>
      <c r="AP127" s="244"/>
      <c r="AT127" s="244"/>
    </row>
    <row r="128" spans="1:46" ht="15" customHeight="1">
      <c r="A128" s="284"/>
      <c r="B128" s="284"/>
      <c r="C128" s="284"/>
      <c r="H128" s="241" t="s">
        <v>351</v>
      </c>
      <c r="I128" s="241"/>
      <c r="J128" s="241"/>
      <c r="K128" s="241"/>
      <c r="L128" s="241"/>
      <c r="M128" s="241"/>
      <c r="N128" s="241"/>
      <c r="O128" s="241"/>
      <c r="P128" s="241" t="s">
        <v>2058</v>
      </c>
      <c r="Q128" s="241"/>
      <c r="R128" s="241"/>
      <c r="S128" s="241"/>
      <c r="T128" s="241"/>
      <c r="U128" s="241"/>
      <c r="V128" s="241"/>
      <c r="W128" s="241"/>
      <c r="AI128" s="241"/>
      <c r="AJ128" s="241"/>
      <c r="AK128" s="241"/>
      <c r="AL128" s="241"/>
      <c r="AM128" s="241"/>
      <c r="AN128" s="241"/>
      <c r="AO128" s="241"/>
      <c r="AP128" s="244"/>
      <c r="AT128" s="244"/>
    </row>
    <row r="129" spans="1:46" ht="15" customHeight="1">
      <c r="A129" s="284"/>
      <c r="B129" s="284"/>
      <c r="C129" s="284"/>
      <c r="H129" s="241" t="s">
        <v>352</v>
      </c>
      <c r="I129" s="241"/>
      <c r="J129" s="241"/>
      <c r="K129" s="241"/>
      <c r="L129" s="241"/>
      <c r="M129" s="241"/>
      <c r="N129" s="241"/>
      <c r="O129" s="241"/>
      <c r="P129" s="241" t="s">
        <v>713</v>
      </c>
      <c r="Q129" s="241"/>
      <c r="R129" s="241"/>
      <c r="S129" s="241"/>
      <c r="T129" s="241"/>
      <c r="U129" s="241"/>
      <c r="V129" s="241"/>
      <c r="W129" s="241"/>
      <c r="AI129" s="241"/>
      <c r="AJ129" s="241"/>
      <c r="AK129" s="241"/>
      <c r="AL129" s="241"/>
      <c r="AM129" s="241"/>
      <c r="AN129" s="241"/>
      <c r="AO129" s="241"/>
      <c r="AP129" s="244"/>
      <c r="AT129" s="244"/>
    </row>
    <row r="130" spans="1:46" ht="15" customHeight="1">
      <c r="A130" s="284"/>
      <c r="B130" s="284"/>
      <c r="C130" s="284"/>
      <c r="H130" s="241" t="s">
        <v>353</v>
      </c>
      <c r="I130" s="241"/>
      <c r="J130" s="241"/>
      <c r="K130" s="241"/>
      <c r="L130" s="241"/>
      <c r="M130" s="241"/>
      <c r="N130" s="241"/>
      <c r="O130" s="241"/>
      <c r="P130" s="241" t="s">
        <v>2056</v>
      </c>
      <c r="Q130" s="241"/>
      <c r="R130" s="241"/>
      <c r="S130" s="241"/>
      <c r="T130" s="241"/>
      <c r="U130" s="241"/>
      <c r="V130" s="241"/>
      <c r="W130" s="241"/>
      <c r="AI130" s="241"/>
      <c r="AJ130" s="241"/>
      <c r="AK130" s="241"/>
      <c r="AL130" s="241"/>
      <c r="AM130" s="241"/>
      <c r="AN130" s="241"/>
      <c r="AO130" s="241"/>
      <c r="AP130" s="244"/>
      <c r="AT130" s="244"/>
    </row>
    <row r="131" spans="1:46" ht="15" customHeight="1">
      <c r="A131" s="284"/>
      <c r="B131" s="284"/>
      <c r="C131" s="284"/>
      <c r="H131" s="241" t="s">
        <v>354</v>
      </c>
      <c r="I131" s="241"/>
      <c r="J131" s="241"/>
      <c r="K131" s="241"/>
      <c r="L131" s="241"/>
      <c r="M131" s="241"/>
      <c r="N131" s="241"/>
      <c r="O131" s="241"/>
      <c r="P131" s="241" t="s">
        <v>2060</v>
      </c>
      <c r="Q131" s="241"/>
      <c r="R131" s="241"/>
      <c r="S131" s="241"/>
      <c r="T131" s="241"/>
      <c r="U131" s="241"/>
      <c r="V131" s="241"/>
      <c r="W131" s="241"/>
      <c r="AI131" s="241"/>
      <c r="AJ131" s="241"/>
      <c r="AK131" s="241"/>
      <c r="AL131" s="241"/>
      <c r="AM131" s="241"/>
      <c r="AN131" s="241"/>
      <c r="AO131" s="241"/>
      <c r="AP131" s="244"/>
      <c r="AT131" s="244"/>
    </row>
    <row r="132" spans="1:46" ht="15" customHeight="1">
      <c r="A132" s="284"/>
      <c r="B132" s="284"/>
      <c r="C132" s="284"/>
      <c r="H132" s="241" t="s">
        <v>355</v>
      </c>
      <c r="I132" s="241"/>
      <c r="J132" s="241"/>
      <c r="K132" s="241"/>
      <c r="L132" s="241"/>
      <c r="M132" s="241"/>
      <c r="N132" s="241"/>
      <c r="O132" s="241"/>
      <c r="P132" s="241" t="s">
        <v>2058</v>
      </c>
      <c r="Q132" s="241"/>
      <c r="R132" s="241"/>
      <c r="S132" s="241"/>
      <c r="T132" s="241"/>
      <c r="U132" s="241"/>
      <c r="V132" s="241"/>
      <c r="W132" s="241"/>
      <c r="AI132" s="241"/>
      <c r="AJ132" s="241"/>
      <c r="AK132" s="241"/>
      <c r="AL132" s="241"/>
      <c r="AM132" s="241"/>
      <c r="AN132" s="241"/>
      <c r="AO132" s="241"/>
      <c r="AP132" s="244"/>
      <c r="AT132" s="244"/>
    </row>
    <row r="133" spans="1:46" ht="15" customHeight="1">
      <c r="A133" s="284"/>
      <c r="B133" s="284"/>
      <c r="C133" s="284"/>
      <c r="H133" s="241" t="s">
        <v>356</v>
      </c>
      <c r="I133" s="241"/>
      <c r="J133" s="241"/>
      <c r="K133" s="241"/>
      <c r="L133" s="241"/>
      <c r="M133" s="241"/>
      <c r="N133" s="241"/>
      <c r="O133" s="241"/>
      <c r="P133" s="241" t="s">
        <v>2056</v>
      </c>
      <c r="Q133" s="241"/>
      <c r="R133" s="241"/>
      <c r="S133" s="241"/>
      <c r="T133" s="241"/>
      <c r="U133" s="241"/>
      <c r="V133" s="241"/>
      <c r="W133" s="241"/>
      <c r="AI133" s="241"/>
      <c r="AJ133" s="241"/>
      <c r="AK133" s="241"/>
      <c r="AL133" s="241"/>
      <c r="AM133" s="241"/>
      <c r="AN133" s="241"/>
      <c r="AO133" s="241"/>
      <c r="AP133" s="244"/>
      <c r="AT133" s="244"/>
    </row>
    <row r="134" spans="1:46" ht="15" customHeight="1">
      <c r="A134" s="284"/>
      <c r="B134" s="284"/>
      <c r="C134" s="284"/>
      <c r="H134" s="241" t="s">
        <v>357</v>
      </c>
      <c r="I134" s="241"/>
      <c r="J134" s="241"/>
      <c r="K134" s="241"/>
      <c r="L134" s="241"/>
      <c r="M134" s="241"/>
      <c r="N134" s="241"/>
      <c r="O134" s="241"/>
      <c r="P134" s="241" t="s">
        <v>2056</v>
      </c>
      <c r="Q134" s="241"/>
      <c r="R134" s="241"/>
      <c r="S134" s="241"/>
      <c r="T134" s="241"/>
      <c r="U134" s="241"/>
      <c r="V134" s="241"/>
      <c r="W134" s="241"/>
      <c r="AI134" s="241"/>
      <c r="AJ134" s="241"/>
      <c r="AK134" s="241"/>
      <c r="AL134" s="241"/>
      <c r="AM134" s="241"/>
      <c r="AN134" s="241"/>
      <c r="AO134" s="241"/>
      <c r="AP134" s="244"/>
      <c r="AT134" s="244"/>
    </row>
    <row r="135" spans="1:46" ht="15" customHeight="1">
      <c r="A135" s="284"/>
      <c r="B135" s="284"/>
      <c r="C135" s="284"/>
      <c r="H135" s="241" t="s">
        <v>358</v>
      </c>
      <c r="I135" s="241"/>
      <c r="J135" s="241"/>
      <c r="K135" s="241"/>
      <c r="L135" s="241"/>
      <c r="M135" s="241"/>
      <c r="N135" s="241"/>
      <c r="O135" s="241"/>
      <c r="P135" s="241" t="s">
        <v>2057</v>
      </c>
      <c r="Q135" s="241"/>
      <c r="R135" s="241"/>
      <c r="S135" s="241"/>
      <c r="T135" s="241"/>
      <c r="U135" s="241"/>
      <c r="V135" s="241"/>
      <c r="W135" s="241"/>
      <c r="AI135" s="241"/>
      <c r="AJ135" s="241"/>
      <c r="AK135" s="241"/>
      <c r="AL135" s="241"/>
      <c r="AM135" s="241"/>
      <c r="AN135" s="241"/>
      <c r="AO135" s="241"/>
      <c r="AP135" s="244"/>
      <c r="AT135" s="244"/>
    </row>
    <row r="136" spans="1:46" ht="15" customHeight="1">
      <c r="A136" s="284"/>
      <c r="B136" s="284"/>
      <c r="C136" s="284"/>
      <c r="H136" s="241" t="s">
        <v>359</v>
      </c>
      <c r="I136" s="241"/>
      <c r="J136" s="241"/>
      <c r="K136" s="241"/>
      <c r="L136" s="241"/>
      <c r="M136" s="241"/>
      <c r="N136" s="241"/>
      <c r="O136" s="241"/>
      <c r="P136" s="241" t="s">
        <v>2056</v>
      </c>
      <c r="Q136" s="241"/>
      <c r="R136" s="241"/>
      <c r="S136" s="241"/>
      <c r="T136" s="241"/>
      <c r="U136" s="241"/>
      <c r="V136" s="241"/>
      <c r="W136" s="241"/>
      <c r="AI136" s="241"/>
      <c r="AJ136" s="241"/>
      <c r="AK136" s="241"/>
      <c r="AL136" s="241"/>
      <c r="AM136" s="241"/>
      <c r="AN136" s="241"/>
      <c r="AO136" s="241"/>
      <c r="AP136" s="244"/>
      <c r="AT136" s="244"/>
    </row>
    <row r="137" spans="1:46" ht="15" customHeight="1">
      <c r="A137" s="284"/>
      <c r="B137" s="284"/>
      <c r="C137" s="284"/>
      <c r="H137" s="241" t="s">
        <v>360</v>
      </c>
      <c r="I137" s="241"/>
      <c r="J137" s="241"/>
      <c r="K137" s="241"/>
      <c r="L137" s="241"/>
      <c r="M137" s="241"/>
      <c r="N137" s="241"/>
      <c r="O137" s="241"/>
      <c r="P137" s="241" t="s">
        <v>2060</v>
      </c>
      <c r="Q137" s="241"/>
      <c r="R137" s="241"/>
      <c r="S137" s="241"/>
      <c r="T137" s="241"/>
      <c r="U137" s="241"/>
      <c r="V137" s="241"/>
      <c r="W137" s="241"/>
      <c r="AI137" s="241"/>
      <c r="AJ137" s="241"/>
      <c r="AK137" s="241"/>
      <c r="AL137" s="241"/>
      <c r="AM137" s="241"/>
      <c r="AN137" s="241"/>
      <c r="AO137" s="241"/>
      <c r="AP137" s="244"/>
      <c r="AT137" s="244"/>
    </row>
    <row r="138" spans="1:46" ht="15" customHeight="1">
      <c r="A138" s="284"/>
      <c r="B138" s="284"/>
      <c r="C138" s="284"/>
      <c r="H138" s="241" t="s">
        <v>361</v>
      </c>
      <c r="I138" s="241"/>
      <c r="J138" s="241"/>
      <c r="K138" s="241"/>
      <c r="L138" s="241"/>
      <c r="M138" s="241"/>
      <c r="N138" s="241"/>
      <c r="O138" s="241"/>
      <c r="P138" s="241" t="s">
        <v>2057</v>
      </c>
      <c r="Q138" s="241"/>
      <c r="R138" s="241"/>
      <c r="S138" s="241"/>
      <c r="T138" s="241"/>
      <c r="U138" s="241"/>
      <c r="V138" s="241"/>
      <c r="W138" s="241"/>
      <c r="AI138" s="241"/>
      <c r="AJ138" s="241"/>
      <c r="AK138" s="241"/>
      <c r="AL138" s="241"/>
      <c r="AM138" s="241"/>
      <c r="AN138" s="241"/>
      <c r="AO138" s="241"/>
      <c r="AP138" s="244"/>
      <c r="AT138" s="244"/>
    </row>
    <row r="139" spans="1:46" ht="15" customHeight="1">
      <c r="A139" s="284"/>
      <c r="B139" s="284"/>
      <c r="C139" s="284"/>
      <c r="H139" s="241" t="s">
        <v>362</v>
      </c>
      <c r="I139" s="241"/>
      <c r="J139" s="241"/>
      <c r="K139" s="241"/>
      <c r="L139" s="241"/>
      <c r="M139" s="241"/>
      <c r="N139" s="241"/>
      <c r="O139" s="241"/>
      <c r="P139" s="241" t="s">
        <v>2060</v>
      </c>
      <c r="Q139" s="241"/>
      <c r="R139" s="241"/>
      <c r="S139" s="241"/>
      <c r="T139" s="241"/>
      <c r="U139" s="241"/>
      <c r="V139" s="241"/>
      <c r="W139" s="241"/>
      <c r="AI139" s="241"/>
      <c r="AJ139" s="241"/>
      <c r="AK139" s="241"/>
      <c r="AL139" s="241"/>
      <c r="AM139" s="241"/>
      <c r="AN139" s="241"/>
      <c r="AO139" s="241"/>
      <c r="AP139" s="244"/>
      <c r="AT139" s="244"/>
    </row>
    <row r="140" spans="1:46" ht="15" customHeight="1">
      <c r="A140" s="284"/>
      <c r="B140" s="284"/>
      <c r="C140" s="284"/>
      <c r="H140" s="241" t="s">
        <v>363</v>
      </c>
      <c r="I140" s="241"/>
      <c r="J140" s="241"/>
      <c r="K140" s="241"/>
      <c r="L140" s="241"/>
      <c r="M140" s="241"/>
      <c r="N140" s="241"/>
      <c r="O140" s="241"/>
      <c r="P140" s="241" t="s">
        <v>2058</v>
      </c>
      <c r="Q140" s="241"/>
      <c r="R140" s="241"/>
      <c r="S140" s="241"/>
      <c r="T140" s="241"/>
      <c r="U140" s="241"/>
      <c r="V140" s="241"/>
      <c r="W140" s="241"/>
      <c r="AI140" s="241"/>
      <c r="AJ140" s="241"/>
      <c r="AK140" s="241"/>
      <c r="AL140" s="241"/>
      <c r="AM140" s="241"/>
      <c r="AN140" s="241"/>
      <c r="AO140" s="241"/>
      <c r="AP140" s="244"/>
      <c r="AT140" s="244"/>
    </row>
    <row r="141" spans="1:46" ht="15" customHeight="1">
      <c r="A141" s="284"/>
      <c r="B141" s="284"/>
      <c r="C141" s="284"/>
      <c r="H141" s="241" t="s">
        <v>364</v>
      </c>
      <c r="I141" s="241"/>
      <c r="J141" s="241"/>
      <c r="K141" s="241"/>
      <c r="L141" s="241"/>
      <c r="M141" s="241"/>
      <c r="N141" s="241"/>
      <c r="O141" s="241"/>
      <c r="P141" s="241" t="s">
        <v>713</v>
      </c>
      <c r="Q141" s="241"/>
      <c r="R141" s="241"/>
      <c r="S141" s="241"/>
      <c r="T141" s="241"/>
      <c r="U141" s="241"/>
      <c r="V141" s="241"/>
      <c r="W141" s="241"/>
      <c r="AI141" s="241"/>
      <c r="AJ141" s="241"/>
      <c r="AK141" s="241"/>
      <c r="AL141" s="241"/>
      <c r="AM141" s="241"/>
      <c r="AN141" s="241"/>
      <c r="AO141" s="241"/>
      <c r="AP141" s="244"/>
      <c r="AT141" s="244"/>
    </row>
    <row r="142" spans="1:46" ht="15" customHeight="1">
      <c r="A142" s="284"/>
      <c r="B142" s="284"/>
      <c r="C142" s="284"/>
      <c r="H142" s="241" t="s">
        <v>365</v>
      </c>
      <c r="I142" s="241"/>
      <c r="J142" s="241"/>
      <c r="K142" s="241"/>
      <c r="L142" s="241"/>
      <c r="M142" s="241"/>
      <c r="N142" s="241"/>
      <c r="O142" s="241"/>
      <c r="P142" s="241" t="s">
        <v>2062</v>
      </c>
      <c r="Q142" s="241"/>
      <c r="R142" s="241"/>
      <c r="S142" s="241"/>
      <c r="T142" s="241"/>
      <c r="U142" s="241"/>
      <c r="V142" s="241"/>
      <c r="W142" s="241"/>
      <c r="AI142" s="241"/>
      <c r="AJ142" s="241"/>
      <c r="AK142" s="241"/>
      <c r="AL142" s="241"/>
      <c r="AM142" s="241"/>
      <c r="AN142" s="241"/>
      <c r="AO142" s="241"/>
      <c r="AP142" s="244"/>
      <c r="AT142" s="244"/>
    </row>
    <row r="143" spans="1:46" ht="15" customHeight="1">
      <c r="A143" s="284"/>
      <c r="B143" s="284"/>
      <c r="C143" s="284"/>
      <c r="H143" s="241" t="s">
        <v>367</v>
      </c>
      <c r="I143" s="241"/>
      <c r="J143" s="241"/>
      <c r="K143" s="241"/>
      <c r="L143" s="241"/>
      <c r="M143" s="241"/>
      <c r="N143" s="241"/>
      <c r="O143" s="241"/>
      <c r="P143" s="241" t="s">
        <v>2058</v>
      </c>
      <c r="Q143" s="241"/>
      <c r="R143" s="241"/>
      <c r="S143" s="241"/>
      <c r="T143" s="241"/>
      <c r="U143" s="241"/>
      <c r="V143" s="241"/>
      <c r="W143" s="241"/>
      <c r="AI143" s="241"/>
      <c r="AJ143" s="241"/>
      <c r="AK143" s="241"/>
      <c r="AL143" s="241"/>
      <c r="AM143" s="241"/>
      <c r="AN143" s="241"/>
      <c r="AO143" s="241"/>
      <c r="AP143" s="244"/>
      <c r="AT143" s="244"/>
    </row>
    <row r="144" spans="1:46" ht="15" customHeight="1">
      <c r="A144" s="284"/>
      <c r="B144" s="284"/>
      <c r="C144" s="284"/>
      <c r="H144" s="241" t="s">
        <v>368</v>
      </c>
      <c r="I144" s="241"/>
      <c r="J144" s="241"/>
      <c r="K144" s="241"/>
      <c r="L144" s="241"/>
      <c r="M144" s="241"/>
      <c r="N144" s="241"/>
      <c r="O144" s="241"/>
      <c r="P144" s="241" t="s">
        <v>2059</v>
      </c>
      <c r="Q144" s="241"/>
      <c r="R144" s="241"/>
      <c r="S144" s="241"/>
      <c r="T144" s="241"/>
      <c r="U144" s="241"/>
      <c r="V144" s="241"/>
      <c r="W144" s="241"/>
      <c r="AI144" s="241"/>
      <c r="AJ144" s="241"/>
      <c r="AK144" s="241"/>
      <c r="AL144" s="241"/>
      <c r="AM144" s="241"/>
      <c r="AN144" s="241"/>
      <c r="AO144" s="241"/>
      <c r="AP144" s="244"/>
      <c r="AT144" s="244"/>
    </row>
    <row r="145" spans="1:46" ht="15" customHeight="1">
      <c r="A145" s="284"/>
      <c r="B145" s="284"/>
      <c r="C145" s="284"/>
      <c r="H145" s="241" t="s">
        <v>369</v>
      </c>
      <c r="I145" s="241"/>
      <c r="J145" s="241"/>
      <c r="K145" s="241"/>
      <c r="L145" s="241"/>
      <c r="M145" s="241"/>
      <c r="N145" s="241"/>
      <c r="O145" s="241"/>
      <c r="P145" s="241" t="s">
        <v>2061</v>
      </c>
      <c r="Q145" s="241"/>
      <c r="R145" s="241"/>
      <c r="S145" s="241"/>
      <c r="T145" s="241"/>
      <c r="U145" s="241"/>
      <c r="V145" s="241"/>
      <c r="W145" s="241"/>
      <c r="AI145" s="241"/>
      <c r="AJ145" s="241"/>
      <c r="AK145" s="241"/>
      <c r="AL145" s="241"/>
      <c r="AM145" s="241"/>
      <c r="AN145" s="241"/>
      <c r="AO145" s="241"/>
      <c r="AP145" s="244"/>
      <c r="AT145" s="244"/>
    </row>
    <row r="146" spans="1:46" ht="15" customHeight="1">
      <c r="A146" s="284"/>
      <c r="B146" s="284"/>
      <c r="C146" s="284"/>
      <c r="H146" s="241" t="s">
        <v>370</v>
      </c>
      <c r="I146" s="241"/>
      <c r="J146" s="241"/>
      <c r="K146" s="241"/>
      <c r="L146" s="241"/>
      <c r="M146" s="241"/>
      <c r="N146" s="241"/>
      <c r="O146" s="241"/>
      <c r="P146" s="241" t="s">
        <v>2060</v>
      </c>
      <c r="Q146" s="241"/>
      <c r="R146" s="241"/>
      <c r="S146" s="241"/>
      <c r="T146" s="241"/>
      <c r="U146" s="241"/>
      <c r="V146" s="241"/>
      <c r="W146" s="241"/>
      <c r="AI146" s="241"/>
      <c r="AJ146" s="241"/>
      <c r="AK146" s="241"/>
      <c r="AL146" s="241"/>
      <c r="AM146" s="241"/>
      <c r="AN146" s="241"/>
      <c r="AO146" s="241"/>
      <c r="AP146" s="244"/>
      <c r="AT146" s="244"/>
    </row>
    <row r="147" spans="1:46" ht="15" customHeight="1">
      <c r="A147" s="284"/>
      <c r="B147" s="284"/>
      <c r="C147" s="284"/>
      <c r="H147" s="241" t="s">
        <v>269</v>
      </c>
      <c r="I147" s="241"/>
      <c r="J147" s="241"/>
      <c r="K147" s="241"/>
      <c r="L147" s="241"/>
      <c r="M147" s="241"/>
      <c r="N147" s="241"/>
      <c r="O147" s="241"/>
      <c r="P147" s="241" t="s">
        <v>2061</v>
      </c>
      <c r="Q147" s="241"/>
      <c r="R147" s="241"/>
      <c r="S147" s="241"/>
      <c r="T147" s="241"/>
      <c r="U147" s="241"/>
      <c r="V147" s="241"/>
      <c r="W147" s="241"/>
      <c r="AI147" s="241"/>
      <c r="AJ147" s="241"/>
      <c r="AK147" s="241"/>
      <c r="AL147" s="241"/>
      <c r="AM147" s="241"/>
      <c r="AN147" s="241"/>
      <c r="AO147" s="241"/>
      <c r="AP147" s="244"/>
      <c r="AT147" s="244"/>
    </row>
    <row r="148" spans="1:46" ht="15" customHeight="1">
      <c r="A148" s="284"/>
      <c r="B148" s="284"/>
      <c r="C148" s="284"/>
      <c r="H148" s="241" t="s">
        <v>371</v>
      </c>
      <c r="I148" s="241"/>
      <c r="J148" s="241"/>
      <c r="K148" s="241"/>
      <c r="L148" s="241"/>
      <c r="M148" s="241"/>
      <c r="N148" s="241"/>
      <c r="O148" s="241"/>
      <c r="P148" s="241" t="s">
        <v>2057</v>
      </c>
      <c r="Q148" s="241"/>
      <c r="R148" s="241"/>
      <c r="S148" s="241"/>
      <c r="T148" s="241"/>
      <c r="U148" s="241"/>
      <c r="V148" s="241"/>
      <c r="W148" s="241"/>
      <c r="AI148" s="241"/>
      <c r="AJ148" s="241"/>
      <c r="AK148" s="241"/>
      <c r="AL148" s="241"/>
      <c r="AM148" s="241"/>
      <c r="AN148" s="241"/>
      <c r="AO148" s="241"/>
      <c r="AP148" s="244"/>
      <c r="AT148" s="244"/>
    </row>
    <row r="149" spans="1:46" ht="15" customHeight="1">
      <c r="A149" s="284"/>
      <c r="B149" s="284"/>
      <c r="C149" s="284"/>
      <c r="H149" s="241" t="s">
        <v>372</v>
      </c>
      <c r="I149" s="241"/>
      <c r="J149" s="241"/>
      <c r="K149" s="241"/>
      <c r="L149" s="241"/>
      <c r="M149" s="241"/>
      <c r="N149" s="241"/>
      <c r="O149" s="241"/>
      <c r="P149" s="241" t="s">
        <v>713</v>
      </c>
      <c r="Q149" s="241"/>
      <c r="R149" s="241"/>
      <c r="S149" s="241"/>
      <c r="T149" s="241"/>
      <c r="U149" s="241"/>
      <c r="V149" s="241"/>
      <c r="W149" s="241"/>
      <c r="AI149" s="241"/>
      <c r="AJ149" s="241"/>
      <c r="AK149" s="241"/>
      <c r="AL149" s="241"/>
      <c r="AM149" s="241"/>
      <c r="AN149" s="241"/>
      <c r="AO149" s="241"/>
      <c r="AP149" s="244"/>
      <c r="AT149" s="244"/>
    </row>
    <row r="150" spans="1:46" ht="15" customHeight="1">
      <c r="A150" s="284"/>
      <c r="B150" s="284"/>
      <c r="C150" s="284"/>
      <c r="H150" s="241" t="s">
        <v>373</v>
      </c>
      <c r="I150" s="241"/>
      <c r="J150" s="241"/>
      <c r="K150" s="241"/>
      <c r="L150" s="241"/>
      <c r="M150" s="241"/>
      <c r="N150" s="241"/>
      <c r="O150" s="241"/>
      <c r="P150" s="241" t="s">
        <v>2060</v>
      </c>
      <c r="Q150" s="241"/>
      <c r="R150" s="241"/>
      <c r="S150" s="241"/>
      <c r="T150" s="241"/>
      <c r="U150" s="241"/>
      <c r="V150" s="241"/>
      <c r="W150" s="241"/>
      <c r="AI150" s="241"/>
      <c r="AJ150" s="241"/>
      <c r="AK150" s="241"/>
      <c r="AL150" s="241"/>
      <c r="AM150" s="241"/>
      <c r="AN150" s="241"/>
      <c r="AO150" s="241"/>
      <c r="AP150" s="244"/>
      <c r="AT150" s="244"/>
    </row>
    <row r="151" spans="1:46" ht="15" customHeight="1">
      <c r="A151" s="284"/>
      <c r="B151" s="284"/>
      <c r="C151" s="284"/>
      <c r="H151" s="241" t="s">
        <v>374</v>
      </c>
      <c r="I151" s="241"/>
      <c r="J151" s="241"/>
      <c r="K151" s="241"/>
      <c r="L151" s="241"/>
      <c r="M151" s="241"/>
      <c r="N151" s="241"/>
      <c r="O151" s="241"/>
      <c r="P151" s="241" t="s">
        <v>2059</v>
      </c>
      <c r="Q151" s="241"/>
      <c r="R151" s="241"/>
      <c r="S151" s="241"/>
      <c r="T151" s="241"/>
      <c r="U151" s="241"/>
      <c r="V151" s="241"/>
      <c r="W151" s="241"/>
      <c r="AI151" s="241"/>
      <c r="AJ151" s="241"/>
      <c r="AK151" s="241"/>
      <c r="AL151" s="241"/>
      <c r="AM151" s="241"/>
      <c r="AN151" s="241"/>
      <c r="AO151" s="241"/>
      <c r="AP151" s="244"/>
      <c r="AT151" s="244"/>
    </row>
    <row r="152" spans="1:46" ht="15" customHeight="1">
      <c r="A152" s="284"/>
      <c r="B152" s="284"/>
      <c r="C152" s="284"/>
      <c r="H152" s="241" t="s">
        <v>375</v>
      </c>
      <c r="I152" s="241"/>
      <c r="J152" s="241"/>
      <c r="K152" s="241"/>
      <c r="L152" s="241"/>
      <c r="M152" s="241"/>
      <c r="N152" s="241"/>
      <c r="O152" s="241"/>
      <c r="P152" s="241" t="s">
        <v>2058</v>
      </c>
      <c r="Q152" s="241"/>
      <c r="R152" s="241"/>
      <c r="S152" s="241"/>
      <c r="T152" s="241"/>
      <c r="U152" s="241"/>
      <c r="V152" s="241"/>
      <c r="W152" s="241"/>
      <c r="AI152" s="241"/>
      <c r="AJ152" s="241"/>
      <c r="AK152" s="241"/>
      <c r="AL152" s="241"/>
      <c r="AM152" s="241"/>
      <c r="AN152" s="241"/>
      <c r="AO152" s="241"/>
      <c r="AP152" s="244"/>
      <c r="AT152" s="244"/>
    </row>
    <row r="153" spans="1:46" ht="15" customHeight="1">
      <c r="A153" s="284"/>
      <c r="B153" s="284"/>
      <c r="C153" s="284"/>
      <c r="H153" s="241" t="s">
        <v>376</v>
      </c>
      <c r="I153" s="241"/>
      <c r="J153" s="241"/>
      <c r="K153" s="241"/>
      <c r="L153" s="241"/>
      <c r="M153" s="241"/>
      <c r="N153" s="241"/>
      <c r="O153" s="241"/>
      <c r="P153" s="241" t="s">
        <v>2058</v>
      </c>
      <c r="Q153" s="241"/>
      <c r="R153" s="241"/>
      <c r="S153" s="241"/>
      <c r="T153" s="241"/>
      <c r="U153" s="241"/>
      <c r="V153" s="241"/>
      <c r="W153" s="241"/>
      <c r="AI153" s="241"/>
      <c r="AJ153" s="241"/>
      <c r="AK153" s="241"/>
      <c r="AL153" s="241"/>
      <c r="AM153" s="241"/>
      <c r="AN153" s="241"/>
      <c r="AO153" s="241"/>
      <c r="AP153" s="244"/>
      <c r="AT153" s="244"/>
    </row>
    <row r="154" spans="1:46" ht="15" customHeight="1">
      <c r="A154" s="284"/>
      <c r="B154" s="284"/>
      <c r="C154" s="284"/>
      <c r="H154" s="241" t="s">
        <v>377</v>
      </c>
      <c r="I154" s="241"/>
      <c r="J154" s="241"/>
      <c r="K154" s="241"/>
      <c r="L154" s="241"/>
      <c r="M154" s="241"/>
      <c r="N154" s="241"/>
      <c r="O154" s="241"/>
      <c r="P154" s="241" t="s">
        <v>2058</v>
      </c>
      <c r="Q154" s="241"/>
      <c r="R154" s="241"/>
      <c r="S154" s="241"/>
      <c r="T154" s="241"/>
      <c r="U154" s="241"/>
      <c r="V154" s="241"/>
      <c r="W154" s="241"/>
      <c r="AI154" s="241"/>
      <c r="AJ154" s="241"/>
      <c r="AK154" s="241"/>
      <c r="AL154" s="241"/>
      <c r="AM154" s="241"/>
      <c r="AN154" s="241"/>
      <c r="AO154" s="241"/>
      <c r="AP154" s="244"/>
      <c r="AT154" s="244"/>
    </row>
    <row r="155" spans="1:46" ht="15" customHeight="1">
      <c r="A155" s="284"/>
      <c r="B155" s="284"/>
      <c r="C155" s="284"/>
      <c r="H155" s="241" t="s">
        <v>378</v>
      </c>
      <c r="I155" s="241"/>
      <c r="J155" s="241"/>
      <c r="K155" s="241"/>
      <c r="L155" s="241"/>
      <c r="M155" s="241"/>
      <c r="N155" s="241"/>
      <c r="O155" s="241"/>
      <c r="P155" s="241" t="s">
        <v>2058</v>
      </c>
      <c r="Q155" s="241"/>
      <c r="R155" s="241"/>
      <c r="S155" s="241"/>
      <c r="T155" s="241"/>
      <c r="U155" s="241"/>
      <c r="V155" s="241"/>
      <c r="W155" s="241"/>
      <c r="AI155" s="241"/>
      <c r="AJ155" s="241"/>
      <c r="AK155" s="241"/>
      <c r="AL155" s="241"/>
      <c r="AM155" s="241"/>
      <c r="AN155" s="241"/>
      <c r="AO155" s="241"/>
      <c r="AP155" s="244"/>
      <c r="AT155" s="244"/>
    </row>
    <row r="156" spans="1:46" ht="15" customHeight="1">
      <c r="A156" s="284"/>
      <c r="B156" s="284"/>
      <c r="C156" s="284"/>
      <c r="H156" s="241" t="s">
        <v>379</v>
      </c>
      <c r="I156" s="241"/>
      <c r="J156" s="241"/>
      <c r="K156" s="241"/>
      <c r="L156" s="241"/>
      <c r="M156" s="241"/>
      <c r="N156" s="241"/>
      <c r="O156" s="241"/>
      <c r="P156" s="241" t="s">
        <v>2059</v>
      </c>
      <c r="Q156" s="241"/>
      <c r="R156" s="241"/>
      <c r="S156" s="241"/>
      <c r="T156" s="241"/>
      <c r="U156" s="241"/>
      <c r="V156" s="241"/>
      <c r="W156" s="241"/>
      <c r="AI156" s="241"/>
      <c r="AJ156" s="241"/>
      <c r="AK156" s="241"/>
      <c r="AL156" s="241"/>
      <c r="AM156" s="241"/>
      <c r="AN156" s="241"/>
      <c r="AO156" s="241"/>
      <c r="AP156" s="244"/>
      <c r="AT156" s="244"/>
    </row>
    <row r="157" spans="1:46" ht="15" customHeight="1">
      <c r="A157" s="284"/>
      <c r="B157" s="284"/>
      <c r="C157" s="284"/>
      <c r="H157" s="241" t="s">
        <v>380</v>
      </c>
      <c r="I157" s="241"/>
      <c r="J157" s="241"/>
      <c r="K157" s="241"/>
      <c r="L157" s="241"/>
      <c r="M157" s="241"/>
      <c r="N157" s="241"/>
      <c r="O157" s="241"/>
      <c r="P157" s="241" t="s">
        <v>2058</v>
      </c>
      <c r="Q157" s="241"/>
      <c r="R157" s="241"/>
      <c r="S157" s="241"/>
      <c r="T157" s="241"/>
      <c r="U157" s="241"/>
      <c r="V157" s="241"/>
      <c r="W157" s="241"/>
      <c r="AI157" s="241"/>
      <c r="AJ157" s="241"/>
      <c r="AK157" s="241"/>
      <c r="AL157" s="241"/>
      <c r="AM157" s="241"/>
      <c r="AN157" s="241"/>
      <c r="AO157" s="241"/>
      <c r="AP157" s="244"/>
      <c r="AT157" s="244"/>
    </row>
    <row r="158" spans="1:46" ht="15" customHeight="1">
      <c r="A158" s="284"/>
      <c r="B158" s="284"/>
      <c r="C158" s="284"/>
      <c r="H158" s="241" t="s">
        <v>381</v>
      </c>
      <c r="I158" s="241"/>
      <c r="J158" s="241"/>
      <c r="K158" s="241"/>
      <c r="L158" s="241"/>
      <c r="M158" s="241"/>
      <c r="N158" s="241"/>
      <c r="O158" s="241"/>
      <c r="P158" s="241" t="s">
        <v>2061</v>
      </c>
      <c r="Q158" s="241"/>
      <c r="R158" s="241"/>
      <c r="S158" s="241"/>
      <c r="T158" s="241"/>
      <c r="U158" s="241"/>
      <c r="V158" s="241"/>
      <c r="W158" s="241"/>
      <c r="AI158" s="241"/>
      <c r="AJ158" s="241"/>
      <c r="AK158" s="241"/>
      <c r="AL158" s="241"/>
      <c r="AM158" s="241"/>
      <c r="AN158" s="241"/>
      <c r="AO158" s="241"/>
      <c r="AP158" s="244"/>
      <c r="AT158" s="244"/>
    </row>
    <row r="159" spans="1:46" ht="15" customHeight="1">
      <c r="A159" s="284"/>
      <c r="B159" s="284"/>
      <c r="C159" s="284"/>
      <c r="H159" s="241" t="s">
        <v>382</v>
      </c>
      <c r="I159" s="241"/>
      <c r="J159" s="241"/>
      <c r="K159" s="241"/>
      <c r="L159" s="241"/>
      <c r="M159" s="241"/>
      <c r="N159" s="241"/>
      <c r="O159" s="241"/>
      <c r="P159" s="241" t="s">
        <v>2059</v>
      </c>
      <c r="Q159" s="241"/>
      <c r="R159" s="241"/>
      <c r="S159" s="241"/>
      <c r="T159" s="241"/>
      <c r="U159" s="241"/>
      <c r="V159" s="241"/>
      <c r="W159" s="241"/>
      <c r="AI159" s="241"/>
      <c r="AJ159" s="241"/>
      <c r="AK159" s="241"/>
      <c r="AL159" s="241"/>
      <c r="AM159" s="241"/>
      <c r="AN159" s="241"/>
      <c r="AO159" s="241"/>
      <c r="AP159" s="244"/>
      <c r="AT159" s="244"/>
    </row>
    <row r="160" spans="1:46" ht="15" customHeight="1">
      <c r="A160" s="284"/>
      <c r="B160" s="284"/>
      <c r="C160" s="284"/>
      <c r="H160" s="241" t="s">
        <v>383</v>
      </c>
      <c r="I160" s="241"/>
      <c r="J160" s="241"/>
      <c r="K160" s="241"/>
      <c r="L160" s="241"/>
      <c r="M160" s="241"/>
      <c r="N160" s="241"/>
      <c r="O160" s="241"/>
      <c r="P160" s="241" t="s">
        <v>2061</v>
      </c>
      <c r="Q160" s="241"/>
      <c r="R160" s="241"/>
      <c r="S160" s="241"/>
      <c r="T160" s="241"/>
      <c r="U160" s="241"/>
      <c r="V160" s="241"/>
      <c r="W160" s="241"/>
      <c r="AI160" s="241"/>
      <c r="AJ160" s="241"/>
      <c r="AK160" s="241"/>
      <c r="AL160" s="241"/>
      <c r="AM160" s="241"/>
      <c r="AN160" s="241"/>
      <c r="AO160" s="241"/>
      <c r="AP160" s="244"/>
      <c r="AT160" s="244"/>
    </row>
    <row r="161" spans="1:46" ht="15" customHeight="1">
      <c r="A161" s="284"/>
      <c r="B161" s="284"/>
      <c r="C161" s="284"/>
      <c r="H161" s="241" t="s">
        <v>384</v>
      </c>
      <c r="I161" s="241"/>
      <c r="J161" s="241"/>
      <c r="K161" s="241"/>
      <c r="L161" s="241"/>
      <c r="M161" s="241"/>
      <c r="N161" s="241"/>
      <c r="O161" s="241"/>
      <c r="P161" s="241" t="s">
        <v>713</v>
      </c>
      <c r="Q161" s="241"/>
      <c r="R161" s="241"/>
      <c r="S161" s="241"/>
      <c r="T161" s="241"/>
      <c r="U161" s="241"/>
      <c r="V161" s="241"/>
      <c r="W161" s="241"/>
      <c r="AI161" s="241"/>
      <c r="AJ161" s="241"/>
      <c r="AK161" s="241"/>
      <c r="AL161" s="241"/>
      <c r="AM161" s="241"/>
      <c r="AN161" s="241"/>
      <c r="AO161" s="241"/>
      <c r="AP161" s="244"/>
      <c r="AT161" s="244"/>
    </row>
    <row r="162" spans="1:46" ht="15" customHeight="1">
      <c r="A162" s="284"/>
      <c r="B162" s="284"/>
      <c r="C162" s="284"/>
      <c r="H162" s="241" t="s">
        <v>385</v>
      </c>
      <c r="I162" s="241"/>
      <c r="J162" s="241"/>
      <c r="K162" s="241"/>
      <c r="L162" s="241"/>
      <c r="M162" s="241"/>
      <c r="N162" s="241"/>
      <c r="O162" s="241"/>
      <c r="P162" s="241" t="s">
        <v>2063</v>
      </c>
      <c r="Q162" s="241"/>
      <c r="R162" s="241"/>
      <c r="S162" s="241"/>
      <c r="T162" s="241"/>
      <c r="U162" s="241"/>
      <c r="V162" s="241"/>
      <c r="W162" s="241"/>
      <c r="AI162" s="241"/>
      <c r="AJ162" s="241"/>
      <c r="AK162" s="241"/>
      <c r="AL162" s="241"/>
      <c r="AM162" s="241"/>
      <c r="AN162" s="241"/>
      <c r="AO162" s="241"/>
      <c r="AP162" s="244"/>
      <c r="AT162" s="244"/>
    </row>
    <row r="163" spans="1:46" ht="15" customHeight="1">
      <c r="A163" s="284"/>
      <c r="B163" s="284"/>
      <c r="C163" s="284"/>
      <c r="H163" s="241" t="s">
        <v>387</v>
      </c>
      <c r="I163" s="241"/>
      <c r="J163" s="241"/>
      <c r="K163" s="241"/>
      <c r="L163" s="241"/>
      <c r="M163" s="241"/>
      <c r="N163" s="241"/>
      <c r="O163" s="241"/>
      <c r="P163" s="241" t="s">
        <v>2059</v>
      </c>
      <c r="Q163" s="241"/>
      <c r="R163" s="241"/>
      <c r="S163" s="241"/>
      <c r="T163" s="241"/>
      <c r="U163" s="241"/>
      <c r="V163" s="241"/>
      <c r="W163" s="241"/>
      <c r="AI163" s="241"/>
      <c r="AJ163" s="241"/>
      <c r="AK163" s="241"/>
      <c r="AL163" s="241"/>
      <c r="AM163" s="241"/>
      <c r="AN163" s="241"/>
      <c r="AO163" s="241"/>
      <c r="AP163" s="244"/>
      <c r="AT163" s="244"/>
    </row>
    <row r="164" spans="1:46" ht="15" customHeight="1">
      <c r="A164" s="284"/>
      <c r="B164" s="284"/>
      <c r="C164" s="284"/>
      <c r="H164" s="241" t="s">
        <v>272</v>
      </c>
      <c r="I164" s="241"/>
      <c r="J164" s="241"/>
      <c r="K164" s="241"/>
      <c r="L164" s="241"/>
      <c r="M164" s="241"/>
      <c r="N164" s="241"/>
      <c r="O164" s="241"/>
      <c r="P164" s="241" t="s">
        <v>2061</v>
      </c>
      <c r="Q164" s="241"/>
      <c r="R164" s="241"/>
      <c r="S164" s="241"/>
      <c r="T164" s="241"/>
      <c r="U164" s="241"/>
      <c r="V164" s="241"/>
      <c r="W164" s="241"/>
      <c r="AI164" s="241"/>
      <c r="AJ164" s="241"/>
      <c r="AK164" s="241"/>
      <c r="AL164" s="241"/>
      <c r="AM164" s="241"/>
      <c r="AN164" s="241"/>
      <c r="AO164" s="241"/>
      <c r="AP164" s="244"/>
      <c r="AT164" s="244"/>
    </row>
    <row r="165" spans="1:46" ht="15" customHeight="1">
      <c r="A165" s="284"/>
      <c r="B165" s="284"/>
      <c r="C165" s="284"/>
      <c r="H165" s="241" t="s">
        <v>388</v>
      </c>
      <c r="I165" s="241"/>
      <c r="J165" s="241"/>
      <c r="K165" s="241"/>
      <c r="L165" s="241"/>
      <c r="M165" s="241"/>
      <c r="N165" s="241"/>
      <c r="O165" s="241"/>
      <c r="P165" s="241" t="s">
        <v>2058</v>
      </c>
      <c r="Q165" s="241"/>
      <c r="R165" s="241"/>
      <c r="S165" s="241"/>
      <c r="T165" s="241"/>
      <c r="U165" s="241"/>
      <c r="V165" s="241"/>
      <c r="W165" s="241"/>
      <c r="AI165" s="241"/>
      <c r="AJ165" s="241"/>
      <c r="AK165" s="241"/>
      <c r="AL165" s="241"/>
      <c r="AM165" s="241"/>
      <c r="AN165" s="241"/>
      <c r="AO165" s="241"/>
      <c r="AP165" s="244"/>
      <c r="AT165" s="244"/>
    </row>
    <row r="166" spans="1:46" ht="15" customHeight="1">
      <c r="A166" s="284"/>
      <c r="B166" s="284"/>
      <c r="C166" s="284"/>
      <c r="H166" s="241" t="s">
        <v>389</v>
      </c>
      <c r="I166" s="241"/>
      <c r="J166" s="241"/>
      <c r="K166" s="241"/>
      <c r="L166" s="241"/>
      <c r="M166" s="241"/>
      <c r="N166" s="241"/>
      <c r="O166" s="241"/>
      <c r="P166" s="241" t="s">
        <v>2058</v>
      </c>
      <c r="Q166" s="241"/>
      <c r="R166" s="241"/>
      <c r="S166" s="241"/>
      <c r="T166" s="241"/>
      <c r="U166" s="241"/>
      <c r="V166" s="241"/>
      <c r="W166" s="241"/>
      <c r="AI166" s="241"/>
      <c r="AJ166" s="241"/>
      <c r="AK166" s="241"/>
      <c r="AL166" s="241"/>
      <c r="AM166" s="241"/>
      <c r="AN166" s="241"/>
      <c r="AO166" s="241"/>
      <c r="AP166" s="244"/>
      <c r="AT166" s="244"/>
    </row>
    <row r="167" spans="1:46" ht="15" customHeight="1">
      <c r="A167" s="284"/>
      <c r="B167" s="284"/>
      <c r="C167" s="284"/>
      <c r="H167" s="241" t="s">
        <v>390</v>
      </c>
      <c r="I167" s="241"/>
      <c r="J167" s="241"/>
      <c r="K167" s="241"/>
      <c r="L167" s="241"/>
      <c r="M167" s="241"/>
      <c r="N167" s="241"/>
      <c r="O167" s="241"/>
      <c r="P167" s="241" t="s">
        <v>2057</v>
      </c>
      <c r="Q167" s="241"/>
      <c r="R167" s="241"/>
      <c r="S167" s="241"/>
      <c r="T167" s="241"/>
      <c r="U167" s="241"/>
      <c r="V167" s="241"/>
      <c r="W167" s="241"/>
      <c r="AI167" s="241"/>
      <c r="AJ167" s="241"/>
      <c r="AK167" s="241"/>
      <c r="AL167" s="241"/>
      <c r="AM167" s="241"/>
      <c r="AN167" s="241"/>
      <c r="AO167" s="241"/>
      <c r="AP167" s="244"/>
      <c r="AT167" s="244"/>
    </row>
    <row r="168" spans="1:46" ht="15" customHeight="1">
      <c r="A168" s="284"/>
      <c r="B168" s="284"/>
      <c r="C168" s="284"/>
      <c r="H168" s="241" t="s">
        <v>391</v>
      </c>
      <c r="I168" s="241"/>
      <c r="J168" s="241"/>
      <c r="K168" s="241"/>
      <c r="L168" s="241"/>
      <c r="M168" s="241"/>
      <c r="N168" s="241"/>
      <c r="O168" s="241"/>
      <c r="P168" s="241" t="s">
        <v>2060</v>
      </c>
      <c r="Q168" s="241"/>
      <c r="R168" s="241"/>
      <c r="S168" s="241"/>
      <c r="T168" s="241"/>
      <c r="U168" s="241"/>
      <c r="V168" s="241"/>
      <c r="W168" s="241"/>
      <c r="AI168" s="241"/>
      <c r="AJ168" s="241"/>
      <c r="AK168" s="241"/>
      <c r="AL168" s="241"/>
      <c r="AM168" s="241"/>
      <c r="AN168" s="241"/>
      <c r="AO168" s="241"/>
      <c r="AP168" s="244"/>
      <c r="AT168" s="244"/>
    </row>
    <row r="169" spans="1:46" ht="15" customHeight="1">
      <c r="A169" s="284"/>
      <c r="B169" s="284"/>
      <c r="C169" s="284"/>
      <c r="H169" s="241" t="s">
        <v>392</v>
      </c>
      <c r="I169" s="241"/>
      <c r="J169" s="241"/>
      <c r="K169" s="241"/>
      <c r="L169" s="241"/>
      <c r="M169" s="241"/>
      <c r="N169" s="241"/>
      <c r="O169" s="241"/>
      <c r="P169" s="241" t="s">
        <v>2060</v>
      </c>
      <c r="Q169" s="241"/>
      <c r="R169" s="241"/>
      <c r="S169" s="241"/>
      <c r="T169" s="241"/>
      <c r="U169" s="241"/>
      <c r="V169" s="241"/>
      <c r="W169" s="241"/>
      <c r="AI169" s="241"/>
      <c r="AJ169" s="241"/>
      <c r="AK169" s="241"/>
      <c r="AL169" s="241"/>
      <c r="AM169" s="241"/>
      <c r="AN169" s="241"/>
      <c r="AO169" s="241"/>
      <c r="AP169" s="244"/>
      <c r="AT169" s="244"/>
    </row>
    <row r="170" spans="1:46" ht="15" customHeight="1">
      <c r="A170" s="284"/>
      <c r="B170" s="284"/>
      <c r="C170" s="284"/>
      <c r="H170" s="241" t="s">
        <v>393</v>
      </c>
      <c r="I170" s="241"/>
      <c r="J170" s="241"/>
      <c r="K170" s="241"/>
      <c r="L170" s="241"/>
      <c r="M170" s="241"/>
      <c r="N170" s="241"/>
      <c r="O170" s="241"/>
      <c r="P170" s="241" t="s">
        <v>2063</v>
      </c>
      <c r="Q170" s="241"/>
      <c r="R170" s="241"/>
      <c r="S170" s="241"/>
      <c r="T170" s="241"/>
      <c r="U170" s="241"/>
      <c r="V170" s="241"/>
      <c r="W170" s="241"/>
      <c r="AI170" s="241"/>
      <c r="AJ170" s="241"/>
      <c r="AK170" s="241"/>
      <c r="AL170" s="241"/>
      <c r="AM170" s="241"/>
      <c r="AN170" s="241"/>
      <c r="AO170" s="241"/>
      <c r="AP170" s="244"/>
      <c r="AT170" s="244"/>
    </row>
    <row r="171" spans="1:46" ht="15" customHeight="1">
      <c r="A171" s="284"/>
      <c r="B171" s="284"/>
      <c r="C171" s="284"/>
      <c r="H171" s="241" t="s">
        <v>394</v>
      </c>
      <c r="I171" s="241"/>
      <c r="J171" s="241"/>
      <c r="K171" s="241"/>
      <c r="L171" s="241"/>
      <c r="M171" s="241"/>
      <c r="N171" s="241"/>
      <c r="O171" s="241"/>
      <c r="P171" s="241" t="s">
        <v>2057</v>
      </c>
      <c r="Q171" s="241"/>
      <c r="R171" s="241"/>
      <c r="S171" s="241"/>
      <c r="T171" s="241"/>
      <c r="U171" s="241"/>
      <c r="V171" s="241"/>
      <c r="W171" s="241"/>
      <c r="AI171" s="241"/>
      <c r="AJ171" s="241"/>
      <c r="AK171" s="241"/>
      <c r="AL171" s="241"/>
      <c r="AM171" s="241"/>
      <c r="AN171" s="241"/>
      <c r="AO171" s="241"/>
      <c r="AP171" s="244"/>
      <c r="AT171" s="244"/>
    </row>
    <row r="172" spans="1:46" ht="15" customHeight="1">
      <c r="A172" s="284"/>
      <c r="B172" s="284"/>
      <c r="C172" s="284"/>
      <c r="H172" s="241" t="s">
        <v>395</v>
      </c>
      <c r="I172" s="241"/>
      <c r="J172" s="241"/>
      <c r="K172" s="241"/>
      <c r="L172" s="241"/>
      <c r="M172" s="241"/>
      <c r="N172" s="241"/>
      <c r="O172" s="241"/>
      <c r="P172" s="241" t="s">
        <v>2060</v>
      </c>
      <c r="Q172" s="241"/>
      <c r="R172" s="241"/>
      <c r="S172" s="241"/>
      <c r="T172" s="241"/>
      <c r="U172" s="241"/>
      <c r="V172" s="241"/>
      <c r="W172" s="241"/>
      <c r="AI172" s="241"/>
      <c r="AJ172" s="241"/>
      <c r="AK172" s="241"/>
      <c r="AL172" s="241"/>
      <c r="AM172" s="241"/>
      <c r="AN172" s="241"/>
      <c r="AO172" s="241"/>
      <c r="AP172" s="244"/>
      <c r="AT172" s="244"/>
    </row>
    <row r="173" spans="1:46" ht="15" customHeight="1">
      <c r="A173" s="284"/>
      <c r="B173" s="284"/>
      <c r="C173" s="284"/>
      <c r="H173" s="241" t="s">
        <v>396</v>
      </c>
      <c r="I173" s="241"/>
      <c r="J173" s="241"/>
      <c r="K173" s="241"/>
      <c r="L173" s="241"/>
      <c r="M173" s="241"/>
      <c r="N173" s="241"/>
      <c r="O173" s="241"/>
      <c r="P173" s="241" t="s">
        <v>2060</v>
      </c>
      <c r="Q173" s="241"/>
      <c r="R173" s="241"/>
      <c r="S173" s="241"/>
      <c r="T173" s="241"/>
      <c r="U173" s="241"/>
      <c r="V173" s="241"/>
      <c r="W173" s="241"/>
      <c r="AI173" s="241"/>
      <c r="AJ173" s="241"/>
      <c r="AK173" s="241"/>
      <c r="AL173" s="241"/>
      <c r="AM173" s="241"/>
      <c r="AN173" s="241"/>
      <c r="AO173" s="241"/>
      <c r="AP173" s="244"/>
      <c r="AT173" s="244"/>
    </row>
    <row r="174" spans="1:46" ht="15" customHeight="1">
      <c r="A174" s="284"/>
      <c r="B174" s="284"/>
      <c r="C174" s="284"/>
      <c r="H174" s="241" t="s">
        <v>397</v>
      </c>
      <c r="I174" s="241"/>
      <c r="J174" s="241"/>
      <c r="K174" s="241"/>
      <c r="L174" s="241"/>
      <c r="M174" s="241"/>
      <c r="N174" s="241"/>
      <c r="O174" s="241"/>
      <c r="P174" s="241" t="s">
        <v>2059</v>
      </c>
      <c r="Q174" s="241"/>
      <c r="R174" s="241"/>
      <c r="S174" s="241"/>
      <c r="T174" s="241"/>
      <c r="U174" s="241"/>
      <c r="V174" s="241"/>
      <c r="W174" s="241"/>
      <c r="AI174" s="241"/>
      <c r="AJ174" s="241"/>
      <c r="AK174" s="241"/>
      <c r="AL174" s="241"/>
      <c r="AM174" s="241"/>
      <c r="AN174" s="241"/>
      <c r="AO174" s="241"/>
      <c r="AP174" s="244"/>
      <c r="AT174" s="244"/>
    </row>
    <row r="175" spans="1:46" ht="15" customHeight="1">
      <c r="A175" s="284"/>
      <c r="B175" s="284"/>
      <c r="C175" s="284"/>
      <c r="H175" s="241" t="s">
        <v>398</v>
      </c>
      <c r="I175" s="241"/>
      <c r="J175" s="241"/>
      <c r="K175" s="241"/>
      <c r="L175" s="241"/>
      <c r="M175" s="241"/>
      <c r="N175" s="241"/>
      <c r="O175" s="241"/>
      <c r="P175" s="241" t="s">
        <v>2059</v>
      </c>
      <c r="Q175" s="241"/>
      <c r="R175" s="241"/>
      <c r="S175" s="241"/>
      <c r="T175" s="241"/>
      <c r="U175" s="241"/>
      <c r="V175" s="241"/>
      <c r="W175" s="241"/>
      <c r="AI175" s="241"/>
      <c r="AJ175" s="241"/>
      <c r="AK175" s="241"/>
      <c r="AL175" s="241"/>
      <c r="AM175" s="241"/>
      <c r="AN175" s="241"/>
      <c r="AO175" s="241"/>
      <c r="AP175" s="244"/>
      <c r="AT175" s="244"/>
    </row>
    <row r="176" spans="1:46" ht="15" customHeight="1">
      <c r="A176" s="284"/>
      <c r="B176" s="284"/>
      <c r="C176" s="284"/>
      <c r="H176" s="241" t="s">
        <v>399</v>
      </c>
      <c r="I176" s="241"/>
      <c r="J176" s="241"/>
      <c r="K176" s="241"/>
      <c r="L176" s="241"/>
      <c r="M176" s="241"/>
      <c r="N176" s="241"/>
      <c r="O176" s="241"/>
      <c r="P176" s="241" t="s">
        <v>2060</v>
      </c>
      <c r="Q176" s="241"/>
      <c r="R176" s="241"/>
      <c r="S176" s="241"/>
      <c r="T176" s="241"/>
      <c r="U176" s="241"/>
      <c r="V176" s="241"/>
      <c r="W176" s="241"/>
      <c r="AI176" s="241"/>
      <c r="AJ176" s="241"/>
      <c r="AK176" s="241"/>
      <c r="AL176" s="241"/>
      <c r="AM176" s="241"/>
      <c r="AN176" s="241"/>
      <c r="AO176" s="241"/>
      <c r="AP176" s="244"/>
      <c r="AT176" s="244"/>
    </row>
    <row r="177" spans="1:46" ht="15" customHeight="1">
      <c r="A177" s="284"/>
      <c r="B177" s="284"/>
      <c r="C177" s="284"/>
      <c r="H177" s="241" t="s">
        <v>400</v>
      </c>
      <c r="I177" s="241"/>
      <c r="J177" s="241"/>
      <c r="K177" s="241"/>
      <c r="L177" s="241"/>
      <c r="M177" s="241"/>
      <c r="N177" s="241"/>
      <c r="O177" s="241"/>
      <c r="P177" s="241" t="s">
        <v>2060</v>
      </c>
      <c r="Q177" s="241"/>
      <c r="R177" s="241"/>
      <c r="S177" s="241"/>
      <c r="T177" s="241"/>
      <c r="U177" s="241"/>
      <c r="V177" s="241"/>
      <c r="W177" s="241"/>
      <c r="AI177" s="241"/>
      <c r="AJ177" s="241"/>
      <c r="AK177" s="241"/>
      <c r="AL177" s="241"/>
      <c r="AM177" s="241"/>
      <c r="AN177" s="241"/>
      <c r="AO177" s="241"/>
      <c r="AP177" s="244"/>
      <c r="AT177" s="244"/>
    </row>
    <row r="178" spans="1:46" ht="15" customHeight="1">
      <c r="A178" s="284"/>
      <c r="B178" s="284"/>
      <c r="C178" s="284"/>
      <c r="H178" s="241" t="s">
        <v>401</v>
      </c>
      <c r="I178" s="241"/>
      <c r="J178" s="241"/>
      <c r="K178" s="241"/>
      <c r="L178" s="241"/>
      <c r="M178" s="241"/>
      <c r="N178" s="241"/>
      <c r="O178" s="241"/>
      <c r="P178" s="241" t="s">
        <v>2061</v>
      </c>
      <c r="Q178" s="241"/>
      <c r="R178" s="241"/>
      <c r="S178" s="241"/>
      <c r="T178" s="241"/>
      <c r="U178" s="241"/>
      <c r="V178" s="241"/>
      <c r="W178" s="241"/>
      <c r="AI178" s="241"/>
      <c r="AJ178" s="241"/>
      <c r="AK178" s="241"/>
      <c r="AL178" s="241"/>
      <c r="AM178" s="241"/>
      <c r="AN178" s="241"/>
      <c r="AO178" s="241"/>
      <c r="AP178" s="244"/>
      <c r="AT178" s="244"/>
    </row>
    <row r="179" spans="1:46" ht="15" customHeight="1">
      <c r="A179" s="284"/>
      <c r="B179" s="284"/>
      <c r="C179" s="284"/>
      <c r="H179" s="241" t="s">
        <v>402</v>
      </c>
      <c r="I179" s="241"/>
      <c r="J179" s="241"/>
      <c r="K179" s="241"/>
      <c r="L179" s="241"/>
      <c r="M179" s="241"/>
      <c r="N179" s="241"/>
      <c r="O179" s="241"/>
      <c r="P179" s="241" t="s">
        <v>2062</v>
      </c>
      <c r="Q179" s="241"/>
      <c r="R179" s="241"/>
      <c r="S179" s="241"/>
      <c r="T179" s="241"/>
      <c r="U179" s="241"/>
      <c r="V179" s="241"/>
      <c r="W179" s="241"/>
      <c r="AI179" s="241"/>
      <c r="AJ179" s="241"/>
      <c r="AK179" s="241"/>
      <c r="AL179" s="241"/>
      <c r="AM179" s="241"/>
      <c r="AN179" s="241"/>
      <c r="AO179" s="241"/>
      <c r="AP179" s="244"/>
      <c r="AT179" s="244"/>
    </row>
    <row r="180" spans="1:46" ht="15" customHeight="1">
      <c r="A180" s="284"/>
      <c r="B180" s="284"/>
      <c r="C180" s="284"/>
      <c r="H180" s="241" t="s">
        <v>403</v>
      </c>
      <c r="I180" s="241"/>
      <c r="J180" s="241"/>
      <c r="K180" s="241"/>
      <c r="L180" s="241"/>
      <c r="M180" s="241"/>
      <c r="N180" s="241"/>
      <c r="O180" s="241"/>
      <c r="P180" s="241" t="s">
        <v>2063</v>
      </c>
      <c r="Q180" s="241"/>
      <c r="R180" s="241"/>
      <c r="S180" s="241"/>
      <c r="T180" s="241"/>
      <c r="U180" s="241"/>
      <c r="V180" s="241"/>
      <c r="W180" s="241"/>
      <c r="AI180" s="241"/>
      <c r="AJ180" s="241"/>
      <c r="AK180" s="241"/>
      <c r="AL180" s="241"/>
      <c r="AM180" s="241"/>
      <c r="AN180" s="241"/>
      <c r="AO180" s="241"/>
      <c r="AP180" s="244"/>
      <c r="AT180" s="244"/>
    </row>
    <row r="181" spans="1:46" ht="15" customHeight="1">
      <c r="A181" s="284"/>
      <c r="B181" s="284"/>
      <c r="C181" s="284"/>
      <c r="H181" s="241" t="s">
        <v>404</v>
      </c>
      <c r="I181" s="241"/>
      <c r="J181" s="241"/>
      <c r="K181" s="241"/>
      <c r="L181" s="241"/>
      <c r="M181" s="241"/>
      <c r="N181" s="241"/>
      <c r="O181" s="241"/>
      <c r="P181" s="241" t="s">
        <v>2060</v>
      </c>
      <c r="Q181" s="241"/>
      <c r="R181" s="241"/>
      <c r="S181" s="241"/>
      <c r="T181" s="241"/>
      <c r="U181" s="241"/>
      <c r="V181" s="241"/>
      <c r="W181" s="241"/>
      <c r="AI181" s="241"/>
      <c r="AJ181" s="241"/>
      <c r="AK181" s="241"/>
      <c r="AL181" s="241"/>
      <c r="AM181" s="241"/>
      <c r="AN181" s="241"/>
      <c r="AO181" s="241"/>
      <c r="AP181" s="244"/>
      <c r="AT181" s="244"/>
    </row>
    <row r="182" spans="1:46" ht="15" customHeight="1">
      <c r="A182" s="284"/>
      <c r="B182" s="284"/>
      <c r="C182" s="284"/>
      <c r="H182" s="241" t="s">
        <v>405</v>
      </c>
      <c r="I182" s="241"/>
      <c r="J182" s="241"/>
      <c r="K182" s="241"/>
      <c r="L182" s="241"/>
      <c r="M182" s="241"/>
      <c r="N182" s="241"/>
      <c r="O182" s="241"/>
      <c r="P182" s="241" t="s">
        <v>2060</v>
      </c>
      <c r="Q182" s="241"/>
      <c r="R182" s="241"/>
      <c r="S182" s="241"/>
      <c r="T182" s="241"/>
      <c r="U182" s="241"/>
      <c r="V182" s="241"/>
      <c r="W182" s="241"/>
      <c r="AI182" s="241"/>
      <c r="AJ182" s="241"/>
      <c r="AK182" s="241"/>
      <c r="AL182" s="241"/>
      <c r="AM182" s="241"/>
      <c r="AN182" s="241"/>
      <c r="AO182" s="241"/>
      <c r="AP182" s="244"/>
      <c r="AT182" s="244"/>
    </row>
    <row r="183" spans="1:46" ht="15" customHeight="1">
      <c r="A183" s="284"/>
      <c r="B183" s="284"/>
      <c r="C183" s="284"/>
      <c r="H183" s="241" t="s">
        <v>406</v>
      </c>
      <c r="I183" s="241"/>
      <c r="J183" s="241"/>
      <c r="K183" s="241"/>
      <c r="L183" s="241"/>
      <c r="M183" s="241"/>
      <c r="N183" s="241"/>
      <c r="O183" s="241"/>
      <c r="P183" s="241" t="s">
        <v>2063</v>
      </c>
      <c r="Q183" s="241"/>
      <c r="R183" s="241"/>
      <c r="S183" s="241"/>
      <c r="T183" s="241"/>
      <c r="U183" s="241"/>
      <c r="V183" s="241"/>
      <c r="W183" s="241"/>
      <c r="AI183" s="241"/>
      <c r="AJ183" s="241"/>
      <c r="AK183" s="241"/>
      <c r="AL183" s="241"/>
      <c r="AM183" s="241"/>
      <c r="AN183" s="241"/>
      <c r="AO183" s="241"/>
      <c r="AP183" s="244"/>
      <c r="AT183" s="244"/>
    </row>
    <row r="184" spans="1:46" ht="15" customHeight="1">
      <c r="A184" s="284"/>
      <c r="B184" s="284"/>
      <c r="C184" s="284"/>
      <c r="H184" s="241" t="s">
        <v>407</v>
      </c>
      <c r="I184" s="241"/>
      <c r="J184" s="241"/>
      <c r="K184" s="241"/>
      <c r="L184" s="241"/>
      <c r="M184" s="241"/>
      <c r="N184" s="241"/>
      <c r="O184" s="241"/>
      <c r="P184" s="241" t="s">
        <v>2058</v>
      </c>
      <c r="Q184" s="241"/>
      <c r="R184" s="241"/>
      <c r="S184" s="241"/>
      <c r="T184" s="241"/>
      <c r="U184" s="241"/>
      <c r="V184" s="241"/>
      <c r="W184" s="241"/>
      <c r="AI184" s="241"/>
      <c r="AJ184" s="241"/>
      <c r="AK184" s="241"/>
      <c r="AL184" s="241"/>
      <c r="AM184" s="241"/>
      <c r="AN184" s="241"/>
      <c r="AO184" s="241"/>
      <c r="AP184" s="244"/>
      <c r="AT184" s="244"/>
    </row>
    <row r="185" spans="1:46" ht="15" customHeight="1">
      <c r="A185" s="284"/>
      <c r="B185" s="284"/>
      <c r="C185" s="284"/>
      <c r="H185" s="241" t="s">
        <v>408</v>
      </c>
      <c r="I185" s="241"/>
      <c r="J185" s="241"/>
      <c r="K185" s="241"/>
      <c r="L185" s="241"/>
      <c r="M185" s="241"/>
      <c r="N185" s="241"/>
      <c r="O185" s="241"/>
      <c r="P185" s="241" t="s">
        <v>2062</v>
      </c>
      <c r="Q185" s="241"/>
      <c r="R185" s="241"/>
      <c r="S185" s="241"/>
      <c r="T185" s="241"/>
      <c r="U185" s="241"/>
      <c r="V185" s="241"/>
      <c r="W185" s="241"/>
      <c r="AI185" s="241"/>
      <c r="AJ185" s="241"/>
      <c r="AK185" s="241"/>
      <c r="AL185" s="241"/>
      <c r="AM185" s="241"/>
      <c r="AN185" s="241"/>
      <c r="AO185" s="241"/>
      <c r="AP185" s="244"/>
      <c r="AT185" s="244"/>
    </row>
    <row r="186" spans="1:46" ht="15" customHeight="1">
      <c r="A186" s="284"/>
      <c r="B186" s="284"/>
      <c r="C186" s="284"/>
      <c r="H186" s="241" t="s">
        <v>409</v>
      </c>
      <c r="I186" s="241"/>
      <c r="J186" s="241"/>
      <c r="K186" s="241"/>
      <c r="L186" s="241"/>
      <c r="M186" s="241"/>
      <c r="N186" s="241"/>
      <c r="O186" s="241"/>
      <c r="P186" s="241" t="s">
        <v>2063</v>
      </c>
      <c r="Q186" s="241"/>
      <c r="R186" s="241"/>
      <c r="S186" s="241"/>
      <c r="T186" s="241"/>
      <c r="U186" s="241"/>
      <c r="V186" s="241"/>
      <c r="W186" s="241"/>
      <c r="AI186" s="241"/>
      <c r="AJ186" s="241"/>
      <c r="AK186" s="241"/>
      <c r="AL186" s="241"/>
      <c r="AM186" s="241"/>
      <c r="AN186" s="241"/>
      <c r="AO186" s="241"/>
      <c r="AP186" s="244"/>
      <c r="AT186" s="244"/>
    </row>
    <row r="187" spans="1:46" ht="15" customHeight="1">
      <c r="A187" s="284"/>
      <c r="B187" s="284"/>
      <c r="C187" s="284"/>
      <c r="H187" s="241" t="s">
        <v>410</v>
      </c>
      <c r="I187" s="241"/>
      <c r="J187" s="241"/>
      <c r="K187" s="241"/>
      <c r="L187" s="241"/>
      <c r="M187" s="241"/>
      <c r="N187" s="241"/>
      <c r="O187" s="241"/>
      <c r="P187" s="241" t="s">
        <v>2060</v>
      </c>
      <c r="Q187" s="241"/>
      <c r="R187" s="241"/>
      <c r="S187" s="241"/>
      <c r="T187" s="241"/>
      <c r="U187" s="241"/>
      <c r="V187" s="241"/>
      <c r="W187" s="241"/>
      <c r="AI187" s="241"/>
      <c r="AJ187" s="241"/>
      <c r="AK187" s="241"/>
      <c r="AL187" s="241"/>
      <c r="AM187" s="241"/>
      <c r="AN187" s="241"/>
      <c r="AO187" s="241"/>
      <c r="AP187" s="244"/>
      <c r="AT187" s="244"/>
    </row>
    <row r="188" spans="1:46" ht="15" customHeight="1">
      <c r="A188" s="284"/>
      <c r="B188" s="284"/>
      <c r="C188" s="284"/>
      <c r="H188" s="241" t="s">
        <v>411</v>
      </c>
      <c r="I188" s="241"/>
      <c r="J188" s="241"/>
      <c r="K188" s="241"/>
      <c r="L188" s="241"/>
      <c r="M188" s="241"/>
      <c r="N188" s="241"/>
      <c r="O188" s="241"/>
      <c r="P188" s="241" t="s">
        <v>2059</v>
      </c>
      <c r="Q188" s="241"/>
      <c r="R188" s="241"/>
      <c r="S188" s="241"/>
      <c r="T188" s="241"/>
      <c r="U188" s="241"/>
      <c r="V188" s="241"/>
      <c r="W188" s="241"/>
      <c r="AI188" s="241"/>
      <c r="AJ188" s="241"/>
      <c r="AK188" s="241"/>
      <c r="AL188" s="241"/>
      <c r="AM188" s="241"/>
      <c r="AN188" s="241"/>
      <c r="AO188" s="241"/>
      <c r="AP188" s="244"/>
      <c r="AT188" s="244"/>
    </row>
    <row r="189" spans="1:46" ht="15" customHeight="1">
      <c r="A189" s="284"/>
      <c r="B189" s="284"/>
      <c r="C189" s="284"/>
      <c r="H189" s="241" t="s">
        <v>412</v>
      </c>
      <c r="I189" s="241"/>
      <c r="J189" s="241"/>
      <c r="K189" s="241"/>
      <c r="L189" s="241"/>
      <c r="M189" s="241"/>
      <c r="N189" s="241"/>
      <c r="O189" s="241"/>
      <c r="P189" s="241" t="s">
        <v>2061</v>
      </c>
      <c r="Q189" s="241"/>
      <c r="R189" s="241"/>
      <c r="S189" s="241"/>
      <c r="T189" s="241"/>
      <c r="U189" s="241"/>
      <c r="V189" s="241"/>
      <c r="W189" s="241"/>
      <c r="AI189" s="241"/>
      <c r="AJ189" s="241"/>
      <c r="AK189" s="241"/>
      <c r="AL189" s="241"/>
      <c r="AM189" s="241"/>
      <c r="AN189" s="241"/>
      <c r="AO189" s="241"/>
      <c r="AP189" s="244"/>
      <c r="AT189" s="244"/>
    </row>
    <row r="190" spans="1:46" ht="15" customHeight="1">
      <c r="A190" s="284"/>
      <c r="B190" s="284"/>
      <c r="C190" s="284"/>
      <c r="H190" s="241" t="s">
        <v>413</v>
      </c>
      <c r="I190" s="241"/>
      <c r="J190" s="241"/>
      <c r="K190" s="241"/>
      <c r="L190" s="241"/>
      <c r="M190" s="241"/>
      <c r="N190" s="241"/>
      <c r="O190" s="241"/>
      <c r="P190" s="241" t="s">
        <v>2060</v>
      </c>
      <c r="Q190" s="241"/>
      <c r="R190" s="241"/>
      <c r="S190" s="241"/>
      <c r="T190" s="241"/>
      <c r="U190" s="241"/>
      <c r="V190" s="241"/>
      <c r="W190" s="241"/>
      <c r="AI190" s="241"/>
      <c r="AJ190" s="241"/>
      <c r="AK190" s="241"/>
      <c r="AL190" s="241"/>
      <c r="AM190" s="241"/>
      <c r="AN190" s="241"/>
      <c r="AO190" s="241"/>
      <c r="AP190" s="244"/>
      <c r="AT190" s="244"/>
    </row>
    <row r="191" spans="1:46" ht="15" customHeight="1">
      <c r="A191" s="284"/>
      <c r="B191" s="284"/>
      <c r="C191" s="284"/>
      <c r="H191" s="241" t="s">
        <v>414</v>
      </c>
      <c r="I191" s="241"/>
      <c r="J191" s="241"/>
      <c r="K191" s="241"/>
      <c r="L191" s="241"/>
      <c r="M191" s="241"/>
      <c r="N191" s="241"/>
      <c r="O191" s="241"/>
      <c r="P191" s="241" t="s">
        <v>2063</v>
      </c>
      <c r="Q191" s="241"/>
      <c r="R191" s="241"/>
      <c r="S191" s="241"/>
      <c r="T191" s="241"/>
      <c r="U191" s="241"/>
      <c r="V191" s="241"/>
      <c r="W191" s="241"/>
      <c r="AI191" s="241"/>
      <c r="AJ191" s="241"/>
      <c r="AK191" s="241"/>
      <c r="AL191" s="241"/>
      <c r="AM191" s="241"/>
      <c r="AN191" s="241"/>
      <c r="AO191" s="241"/>
      <c r="AP191" s="244"/>
      <c r="AT191" s="244"/>
    </row>
    <row r="192" spans="1:46" ht="15" customHeight="1">
      <c r="A192" s="284"/>
      <c r="B192" s="284"/>
      <c r="C192" s="284"/>
      <c r="H192" s="241" t="s">
        <v>415</v>
      </c>
      <c r="I192" s="241"/>
      <c r="J192" s="241"/>
      <c r="K192" s="241"/>
      <c r="L192" s="241"/>
      <c r="M192" s="241"/>
      <c r="N192" s="241"/>
      <c r="O192" s="241"/>
      <c r="P192" s="241" t="s">
        <v>2059</v>
      </c>
      <c r="Q192" s="241"/>
      <c r="R192" s="241"/>
      <c r="S192" s="241"/>
      <c r="T192" s="241"/>
      <c r="U192" s="241"/>
      <c r="V192" s="241"/>
      <c r="W192" s="241"/>
      <c r="AI192" s="241"/>
      <c r="AJ192" s="241"/>
      <c r="AK192" s="241"/>
      <c r="AL192" s="241"/>
      <c r="AM192" s="241"/>
      <c r="AN192" s="241"/>
      <c r="AO192" s="241"/>
      <c r="AP192" s="244"/>
      <c r="AT192" s="244"/>
    </row>
    <row r="193" spans="1:46" ht="15" customHeight="1">
      <c r="A193" s="284"/>
      <c r="B193" s="284"/>
      <c r="C193" s="284"/>
      <c r="H193" s="241" t="s">
        <v>416</v>
      </c>
      <c r="I193" s="241"/>
      <c r="J193" s="241"/>
      <c r="K193" s="241"/>
      <c r="L193" s="241"/>
      <c r="M193" s="241"/>
      <c r="N193" s="241"/>
      <c r="O193" s="241"/>
      <c r="P193" s="241" t="s">
        <v>2062</v>
      </c>
      <c r="Q193" s="241"/>
      <c r="R193" s="241"/>
      <c r="S193" s="241"/>
      <c r="T193" s="241"/>
      <c r="U193" s="241"/>
      <c r="V193" s="241"/>
      <c r="W193" s="241"/>
      <c r="AI193" s="241"/>
      <c r="AJ193" s="241"/>
      <c r="AK193" s="241"/>
      <c r="AL193" s="241"/>
      <c r="AM193" s="241"/>
      <c r="AN193" s="241"/>
      <c r="AO193" s="241"/>
      <c r="AP193" s="244"/>
      <c r="AT193" s="244"/>
    </row>
    <row r="194" spans="1:46" ht="15" customHeight="1">
      <c r="A194" s="284"/>
      <c r="B194" s="284"/>
      <c r="C194" s="284"/>
      <c r="H194" s="241" t="s">
        <v>417</v>
      </c>
      <c r="I194" s="241"/>
      <c r="J194" s="241"/>
      <c r="K194" s="241"/>
      <c r="L194" s="241"/>
      <c r="M194" s="241"/>
      <c r="N194" s="241"/>
      <c r="O194" s="241"/>
      <c r="P194" s="241" t="s">
        <v>2063</v>
      </c>
      <c r="Q194" s="241"/>
      <c r="R194" s="241"/>
      <c r="S194" s="241"/>
      <c r="T194" s="241"/>
      <c r="U194" s="241"/>
      <c r="V194" s="241"/>
      <c r="W194" s="241"/>
      <c r="AI194" s="241"/>
      <c r="AJ194" s="241"/>
      <c r="AK194" s="241"/>
      <c r="AL194" s="241"/>
      <c r="AM194" s="241"/>
      <c r="AN194" s="241"/>
      <c r="AO194" s="241"/>
      <c r="AP194" s="244"/>
      <c r="AT194" s="244"/>
    </row>
    <row r="195" spans="1:46" ht="15" customHeight="1">
      <c r="A195" s="284"/>
      <c r="B195" s="284"/>
      <c r="C195" s="284"/>
      <c r="H195" s="241" t="s">
        <v>418</v>
      </c>
      <c r="I195" s="241"/>
      <c r="J195" s="241"/>
      <c r="K195" s="241"/>
      <c r="L195" s="241"/>
      <c r="M195" s="241"/>
      <c r="N195" s="241"/>
      <c r="O195" s="241"/>
      <c r="P195" s="241" t="s">
        <v>2062</v>
      </c>
      <c r="Q195" s="241"/>
      <c r="R195" s="241"/>
      <c r="S195" s="241"/>
      <c r="T195" s="241"/>
      <c r="U195" s="241"/>
      <c r="V195" s="241"/>
      <c r="W195" s="241"/>
      <c r="AI195" s="241"/>
      <c r="AJ195" s="241"/>
      <c r="AK195" s="241"/>
      <c r="AL195" s="241"/>
      <c r="AM195" s="241"/>
      <c r="AN195" s="241"/>
      <c r="AO195" s="241"/>
      <c r="AP195" s="244"/>
      <c r="AT195" s="244"/>
    </row>
    <row r="196" spans="1:46" ht="15" customHeight="1">
      <c r="A196" s="284"/>
      <c r="B196" s="284"/>
      <c r="C196" s="284"/>
      <c r="H196" s="241" t="s">
        <v>419</v>
      </c>
      <c r="I196" s="241"/>
      <c r="J196" s="241"/>
      <c r="K196" s="241"/>
      <c r="L196" s="241"/>
      <c r="M196" s="241"/>
      <c r="N196" s="241"/>
      <c r="O196" s="241"/>
      <c r="P196" s="241" t="s">
        <v>2060</v>
      </c>
      <c r="Q196" s="241"/>
      <c r="R196" s="241"/>
      <c r="S196" s="241"/>
      <c r="T196" s="241"/>
      <c r="U196" s="241"/>
      <c r="V196" s="241"/>
      <c r="W196" s="241"/>
      <c r="AI196" s="241"/>
      <c r="AJ196" s="241"/>
      <c r="AK196" s="241"/>
      <c r="AL196" s="241"/>
      <c r="AM196" s="241"/>
      <c r="AN196" s="241"/>
      <c r="AO196" s="241"/>
      <c r="AP196" s="244"/>
      <c r="AT196" s="244"/>
    </row>
    <row r="197" spans="1:46" ht="15" customHeight="1">
      <c r="A197" s="284"/>
      <c r="B197" s="284"/>
      <c r="C197" s="284"/>
      <c r="H197" s="241" t="s">
        <v>420</v>
      </c>
      <c r="I197" s="241"/>
      <c r="J197" s="241"/>
      <c r="K197" s="241"/>
      <c r="L197" s="241"/>
      <c r="M197" s="241"/>
      <c r="N197" s="241"/>
      <c r="O197" s="241"/>
      <c r="P197" s="241" t="s">
        <v>2061</v>
      </c>
      <c r="Q197" s="241"/>
      <c r="R197" s="241"/>
      <c r="S197" s="241"/>
      <c r="T197" s="241"/>
      <c r="U197" s="241"/>
      <c r="V197" s="241"/>
      <c r="W197" s="241"/>
      <c r="AI197" s="241"/>
      <c r="AJ197" s="241"/>
      <c r="AK197" s="241"/>
      <c r="AL197" s="241"/>
      <c r="AM197" s="241"/>
      <c r="AN197" s="241"/>
      <c r="AO197" s="241"/>
      <c r="AP197" s="244"/>
      <c r="AT197" s="244"/>
    </row>
    <row r="198" spans="1:46" ht="15" customHeight="1">
      <c r="A198" s="284"/>
      <c r="B198" s="284"/>
      <c r="C198" s="284"/>
      <c r="H198" s="241" t="s">
        <v>421</v>
      </c>
      <c r="I198" s="241"/>
      <c r="J198" s="241"/>
      <c r="K198" s="241"/>
      <c r="L198" s="241"/>
      <c r="M198" s="241"/>
      <c r="N198" s="241"/>
      <c r="O198" s="241"/>
      <c r="P198" s="241" t="s">
        <v>2060</v>
      </c>
      <c r="Q198" s="241"/>
      <c r="R198" s="241"/>
      <c r="S198" s="241"/>
      <c r="T198" s="241"/>
      <c r="U198" s="241"/>
      <c r="V198" s="241"/>
      <c r="W198" s="241"/>
      <c r="AI198" s="241"/>
      <c r="AJ198" s="241"/>
      <c r="AK198" s="241"/>
      <c r="AL198" s="241"/>
      <c r="AM198" s="241"/>
      <c r="AN198" s="241"/>
      <c r="AO198" s="241"/>
      <c r="AP198" s="244"/>
      <c r="AT198" s="244"/>
    </row>
    <row r="199" spans="1:46" ht="15" customHeight="1">
      <c r="A199" s="284"/>
      <c r="B199" s="284"/>
      <c r="C199" s="284"/>
      <c r="H199" s="241" t="s">
        <v>422</v>
      </c>
      <c r="I199" s="241"/>
      <c r="J199" s="241"/>
      <c r="K199" s="241"/>
      <c r="L199" s="241"/>
      <c r="M199" s="241"/>
      <c r="N199" s="241"/>
      <c r="O199" s="241"/>
      <c r="P199" s="241" t="s">
        <v>713</v>
      </c>
      <c r="Q199" s="241"/>
      <c r="R199" s="241"/>
      <c r="S199" s="241"/>
      <c r="T199" s="241"/>
      <c r="U199" s="241"/>
      <c r="V199" s="241"/>
      <c r="W199" s="241"/>
      <c r="AI199" s="241"/>
      <c r="AJ199" s="241"/>
      <c r="AK199" s="241"/>
      <c r="AL199" s="241"/>
      <c r="AM199" s="241"/>
      <c r="AN199" s="241"/>
      <c r="AO199" s="241"/>
      <c r="AP199" s="244"/>
      <c r="AT199" s="244"/>
    </row>
    <row r="200" spans="1:46" ht="15" customHeight="1">
      <c r="A200" s="284"/>
      <c r="B200" s="284"/>
      <c r="C200" s="284"/>
      <c r="H200" s="241" t="s">
        <v>423</v>
      </c>
      <c r="I200" s="241"/>
      <c r="J200" s="241"/>
      <c r="K200" s="241"/>
      <c r="L200" s="241"/>
      <c r="M200" s="241"/>
      <c r="N200" s="241"/>
      <c r="O200" s="241"/>
      <c r="P200" s="241" t="s">
        <v>2056</v>
      </c>
      <c r="Q200" s="241"/>
      <c r="R200" s="241"/>
      <c r="S200" s="241"/>
      <c r="T200" s="241"/>
      <c r="U200" s="241"/>
      <c r="V200" s="241"/>
      <c r="W200" s="241"/>
      <c r="AI200" s="241"/>
      <c r="AJ200" s="241"/>
      <c r="AK200" s="241"/>
      <c r="AL200" s="241"/>
      <c r="AM200" s="241"/>
      <c r="AN200" s="241"/>
      <c r="AO200" s="241"/>
      <c r="AP200" s="244"/>
      <c r="AT200" s="244"/>
    </row>
    <row r="201" spans="1:46" ht="15" customHeight="1">
      <c r="A201" s="284"/>
      <c r="B201" s="284"/>
      <c r="C201" s="284"/>
      <c r="H201" s="241" t="s">
        <v>424</v>
      </c>
      <c r="I201" s="241"/>
      <c r="J201" s="241"/>
      <c r="K201" s="241"/>
      <c r="L201" s="241"/>
      <c r="M201" s="241"/>
      <c r="N201" s="241"/>
      <c r="O201" s="241"/>
      <c r="P201" s="241" t="s">
        <v>2061</v>
      </c>
      <c r="Q201" s="241"/>
      <c r="R201" s="241"/>
      <c r="S201" s="241"/>
      <c r="T201" s="241"/>
      <c r="U201" s="241"/>
      <c r="V201" s="241"/>
      <c r="W201" s="241"/>
      <c r="AI201" s="241"/>
      <c r="AJ201" s="241"/>
      <c r="AK201" s="241"/>
      <c r="AL201" s="241"/>
      <c r="AM201" s="241"/>
      <c r="AN201" s="241"/>
      <c r="AO201" s="241"/>
      <c r="AP201" s="244"/>
      <c r="AT201" s="244"/>
    </row>
    <row r="202" spans="1:46" ht="15" customHeight="1">
      <c r="A202" s="284"/>
      <c r="B202" s="284"/>
      <c r="C202" s="284"/>
      <c r="H202" s="241" t="s">
        <v>425</v>
      </c>
      <c r="I202" s="241"/>
      <c r="J202" s="241"/>
      <c r="K202" s="241"/>
      <c r="L202" s="241"/>
      <c r="M202" s="241"/>
      <c r="N202" s="241"/>
      <c r="O202" s="241"/>
      <c r="P202" s="241" t="s">
        <v>2061</v>
      </c>
      <c r="Q202" s="241"/>
      <c r="R202" s="241"/>
      <c r="S202" s="241"/>
      <c r="T202" s="241"/>
      <c r="U202" s="241"/>
      <c r="V202" s="241"/>
      <c r="W202" s="241"/>
      <c r="AI202" s="241"/>
      <c r="AJ202" s="241"/>
      <c r="AK202" s="241"/>
      <c r="AL202" s="241"/>
      <c r="AM202" s="241"/>
      <c r="AN202" s="241"/>
      <c r="AO202" s="241"/>
      <c r="AP202" s="244"/>
      <c r="AT202" s="244"/>
    </row>
    <row r="203" spans="1:46" ht="15" customHeight="1">
      <c r="A203" s="284"/>
      <c r="B203" s="284"/>
      <c r="C203" s="284"/>
      <c r="H203" s="241" t="s">
        <v>426</v>
      </c>
      <c r="I203" s="241"/>
      <c r="J203" s="241"/>
      <c r="K203" s="241"/>
      <c r="L203" s="241"/>
      <c r="M203" s="241"/>
      <c r="N203" s="241"/>
      <c r="O203" s="241"/>
      <c r="P203" s="241" t="s">
        <v>2058</v>
      </c>
      <c r="Q203" s="241"/>
      <c r="R203" s="241"/>
      <c r="S203" s="241"/>
      <c r="T203" s="241"/>
      <c r="U203" s="241"/>
      <c r="V203" s="241"/>
      <c r="W203" s="241"/>
      <c r="AI203" s="241"/>
      <c r="AJ203" s="241"/>
      <c r="AK203" s="241"/>
      <c r="AL203" s="241"/>
      <c r="AM203" s="241"/>
      <c r="AN203" s="241"/>
      <c r="AO203" s="241"/>
      <c r="AP203" s="244"/>
      <c r="AT203" s="244"/>
    </row>
    <row r="204" spans="1:46" ht="15" customHeight="1">
      <c r="A204" s="284"/>
      <c r="B204" s="284"/>
      <c r="C204" s="284"/>
      <c r="H204" s="241" t="s">
        <v>427</v>
      </c>
      <c r="I204" s="241"/>
      <c r="J204" s="241"/>
      <c r="K204" s="241"/>
      <c r="L204" s="241"/>
      <c r="M204" s="241"/>
      <c r="N204" s="241"/>
      <c r="O204" s="241"/>
      <c r="P204" s="241" t="s">
        <v>2058</v>
      </c>
      <c r="Q204" s="241"/>
      <c r="R204" s="241"/>
      <c r="S204" s="241"/>
      <c r="T204" s="241"/>
      <c r="U204" s="241"/>
      <c r="V204" s="241"/>
      <c r="W204" s="241"/>
      <c r="AI204" s="241"/>
      <c r="AJ204" s="241"/>
      <c r="AK204" s="241"/>
      <c r="AL204" s="241"/>
      <c r="AM204" s="241"/>
      <c r="AN204" s="241"/>
      <c r="AO204" s="241"/>
      <c r="AP204" s="244"/>
      <c r="AT204" s="244"/>
    </row>
    <row r="205" spans="1:46" ht="15" customHeight="1">
      <c r="A205" s="284"/>
      <c r="B205" s="284"/>
      <c r="C205" s="284"/>
      <c r="H205" s="241" t="s">
        <v>428</v>
      </c>
      <c r="I205" s="241"/>
      <c r="J205" s="241"/>
      <c r="K205" s="241"/>
      <c r="L205" s="241"/>
      <c r="M205" s="241"/>
      <c r="N205" s="241"/>
      <c r="O205" s="241"/>
      <c r="P205" s="241" t="s">
        <v>2060</v>
      </c>
      <c r="Q205" s="241"/>
      <c r="R205" s="241"/>
      <c r="S205" s="241"/>
      <c r="T205" s="241"/>
      <c r="U205" s="241"/>
      <c r="V205" s="241"/>
      <c r="W205" s="241"/>
      <c r="AI205" s="241"/>
      <c r="AJ205" s="241"/>
      <c r="AK205" s="241"/>
      <c r="AL205" s="241"/>
      <c r="AM205" s="241"/>
      <c r="AN205" s="241"/>
      <c r="AO205" s="241"/>
      <c r="AP205" s="244"/>
      <c r="AT205" s="244"/>
    </row>
    <row r="206" spans="1:46" ht="15" customHeight="1">
      <c r="A206" s="284"/>
      <c r="B206" s="284"/>
      <c r="C206" s="284"/>
      <c r="H206" s="241" t="s">
        <v>429</v>
      </c>
      <c r="I206" s="241"/>
      <c r="J206" s="241"/>
      <c r="K206" s="241"/>
      <c r="L206" s="241"/>
      <c r="M206" s="241"/>
      <c r="N206" s="241"/>
      <c r="O206" s="241"/>
      <c r="P206" s="241" t="s">
        <v>2057</v>
      </c>
      <c r="Q206" s="241"/>
      <c r="R206" s="241"/>
      <c r="S206" s="241"/>
      <c r="T206" s="241"/>
      <c r="U206" s="241"/>
      <c r="V206" s="241"/>
      <c r="W206" s="241"/>
      <c r="AI206" s="241"/>
      <c r="AJ206" s="241"/>
      <c r="AK206" s="241"/>
      <c r="AL206" s="241"/>
      <c r="AM206" s="241"/>
      <c r="AN206" s="241"/>
      <c r="AO206" s="241"/>
      <c r="AP206" s="244"/>
      <c r="AT206" s="244"/>
    </row>
    <row r="207" spans="1:46" ht="15" customHeight="1">
      <c r="A207" s="284"/>
      <c r="B207" s="284"/>
      <c r="C207" s="284"/>
      <c r="H207" s="241" t="s">
        <v>430</v>
      </c>
      <c r="I207" s="241"/>
      <c r="J207" s="241"/>
      <c r="K207" s="241"/>
      <c r="L207" s="241"/>
      <c r="M207" s="241"/>
      <c r="N207" s="241"/>
      <c r="O207" s="241"/>
      <c r="P207" s="241" t="s">
        <v>2060</v>
      </c>
      <c r="Q207" s="241"/>
      <c r="R207" s="241"/>
      <c r="S207" s="241"/>
      <c r="T207" s="241"/>
      <c r="U207" s="241"/>
      <c r="V207" s="241"/>
      <c r="W207" s="241"/>
      <c r="AI207" s="241"/>
      <c r="AJ207" s="241"/>
      <c r="AK207" s="241"/>
      <c r="AL207" s="241"/>
      <c r="AM207" s="241"/>
      <c r="AN207" s="241"/>
      <c r="AO207" s="241"/>
      <c r="AP207" s="244"/>
      <c r="AT207" s="244"/>
    </row>
    <row r="208" spans="1:46" ht="15" customHeight="1">
      <c r="A208" s="284"/>
      <c r="B208" s="284"/>
      <c r="C208" s="284"/>
      <c r="H208" s="241" t="s">
        <v>431</v>
      </c>
      <c r="I208" s="241"/>
      <c r="J208" s="241"/>
      <c r="K208" s="241"/>
      <c r="L208" s="241"/>
      <c r="M208" s="241"/>
      <c r="N208" s="241"/>
      <c r="O208" s="241"/>
      <c r="P208" s="241" t="s">
        <v>2060</v>
      </c>
      <c r="Q208" s="241"/>
      <c r="R208" s="241"/>
      <c r="S208" s="241"/>
      <c r="T208" s="241"/>
      <c r="U208" s="241"/>
      <c r="V208" s="241"/>
      <c r="W208" s="241"/>
      <c r="AI208" s="241"/>
      <c r="AJ208" s="241"/>
      <c r="AK208" s="241"/>
      <c r="AL208" s="241"/>
      <c r="AM208" s="241"/>
      <c r="AN208" s="241"/>
      <c r="AO208" s="241"/>
      <c r="AP208" s="244"/>
      <c r="AT208" s="244"/>
    </row>
    <row r="209" spans="1:46" ht="15" customHeight="1">
      <c r="A209" s="284"/>
      <c r="B209" s="284"/>
      <c r="C209" s="284"/>
      <c r="H209" s="241" t="s">
        <v>432</v>
      </c>
      <c r="I209" s="241"/>
      <c r="J209" s="241"/>
      <c r="K209" s="241"/>
      <c r="L209" s="241"/>
      <c r="M209" s="241"/>
      <c r="N209" s="241"/>
      <c r="O209" s="241"/>
      <c r="P209" s="241" t="s">
        <v>2060</v>
      </c>
      <c r="Q209" s="241"/>
      <c r="R209" s="241"/>
      <c r="S209" s="241"/>
      <c r="T209" s="241"/>
      <c r="U209" s="241"/>
      <c r="V209" s="241"/>
      <c r="W209" s="241"/>
      <c r="AI209" s="241"/>
      <c r="AJ209" s="241"/>
      <c r="AK209" s="241"/>
      <c r="AL209" s="241"/>
      <c r="AM209" s="241"/>
      <c r="AN209" s="241"/>
      <c r="AO209" s="241"/>
      <c r="AP209" s="244"/>
      <c r="AT209" s="244"/>
    </row>
    <row r="210" spans="1:46" ht="15" customHeight="1">
      <c r="A210" s="284"/>
      <c r="B210" s="284"/>
      <c r="C210" s="284"/>
      <c r="H210" s="241" t="s">
        <v>433</v>
      </c>
      <c r="I210" s="241"/>
      <c r="J210" s="241"/>
      <c r="K210" s="241"/>
      <c r="L210" s="241"/>
      <c r="M210" s="241"/>
      <c r="N210" s="241"/>
      <c r="O210" s="241"/>
      <c r="P210" s="241" t="s">
        <v>2059</v>
      </c>
      <c r="Q210" s="241"/>
      <c r="R210" s="241"/>
      <c r="S210" s="241"/>
      <c r="T210" s="241"/>
      <c r="U210" s="241"/>
      <c r="V210" s="241"/>
      <c r="W210" s="241"/>
      <c r="AI210" s="241"/>
      <c r="AJ210" s="241"/>
      <c r="AK210" s="241"/>
      <c r="AL210" s="241"/>
      <c r="AM210" s="241"/>
      <c r="AN210" s="241"/>
      <c r="AO210" s="241"/>
      <c r="AP210" s="244"/>
      <c r="AT210" s="244"/>
    </row>
    <row r="211" spans="1:46" ht="15" customHeight="1">
      <c r="A211" s="284"/>
      <c r="B211" s="284"/>
      <c r="C211" s="284"/>
      <c r="H211" s="241" t="s">
        <v>434</v>
      </c>
      <c r="I211" s="241"/>
      <c r="J211" s="241"/>
      <c r="K211" s="241"/>
      <c r="L211" s="241"/>
      <c r="M211" s="241"/>
      <c r="N211" s="241"/>
      <c r="O211" s="241"/>
      <c r="P211" s="241" t="s">
        <v>2060</v>
      </c>
      <c r="Q211" s="241"/>
      <c r="R211" s="241"/>
      <c r="S211" s="241"/>
      <c r="T211" s="241"/>
      <c r="U211" s="241"/>
      <c r="V211" s="241"/>
      <c r="W211" s="241"/>
      <c r="AI211" s="241"/>
      <c r="AJ211" s="241"/>
      <c r="AK211" s="241"/>
      <c r="AL211" s="241"/>
      <c r="AM211" s="241"/>
      <c r="AN211" s="241"/>
      <c r="AO211" s="241"/>
      <c r="AP211" s="244"/>
      <c r="AT211" s="244"/>
    </row>
    <row r="212" spans="1:46" ht="15" customHeight="1">
      <c r="A212" s="284"/>
      <c r="B212" s="284"/>
      <c r="C212" s="284"/>
      <c r="H212" s="241" t="s">
        <v>435</v>
      </c>
      <c r="I212" s="241"/>
      <c r="J212" s="241"/>
      <c r="K212" s="241"/>
      <c r="L212" s="241"/>
      <c r="M212" s="241"/>
      <c r="N212" s="241"/>
      <c r="O212" s="241"/>
      <c r="P212" s="241" t="s">
        <v>2060</v>
      </c>
      <c r="Q212" s="241"/>
      <c r="R212" s="241"/>
      <c r="S212" s="241"/>
      <c r="T212" s="241"/>
      <c r="U212" s="241"/>
      <c r="V212" s="241"/>
      <c r="W212" s="241"/>
      <c r="AI212" s="241"/>
      <c r="AJ212" s="241"/>
      <c r="AK212" s="241"/>
      <c r="AL212" s="241"/>
      <c r="AM212" s="241"/>
      <c r="AN212" s="241"/>
      <c r="AO212" s="241"/>
      <c r="AP212" s="244"/>
      <c r="AT212" s="244"/>
    </row>
    <row r="213" spans="1:46" ht="15" customHeight="1">
      <c r="A213" s="284"/>
      <c r="B213" s="284"/>
      <c r="C213" s="284"/>
      <c r="H213" s="241" t="s">
        <v>436</v>
      </c>
      <c r="I213" s="241"/>
      <c r="J213" s="241"/>
      <c r="K213" s="241"/>
      <c r="L213" s="241"/>
      <c r="M213" s="241"/>
      <c r="N213" s="241"/>
      <c r="O213" s="241"/>
      <c r="P213" s="241" t="s">
        <v>2056</v>
      </c>
      <c r="Q213" s="241"/>
      <c r="R213" s="241"/>
      <c r="S213" s="241"/>
      <c r="T213" s="241"/>
      <c r="U213" s="241"/>
      <c r="V213" s="241"/>
      <c r="W213" s="241"/>
      <c r="AI213" s="241"/>
      <c r="AJ213" s="241"/>
      <c r="AK213" s="241"/>
      <c r="AL213" s="241"/>
      <c r="AM213" s="241"/>
      <c r="AN213" s="241"/>
      <c r="AO213" s="241"/>
      <c r="AP213" s="244"/>
      <c r="AT213" s="244"/>
    </row>
    <row r="214" spans="1:46" ht="15" customHeight="1">
      <c r="A214" s="284"/>
      <c r="B214" s="284"/>
      <c r="C214" s="284"/>
      <c r="H214" s="241" t="s">
        <v>437</v>
      </c>
      <c r="I214" s="241"/>
      <c r="J214" s="241"/>
      <c r="K214" s="241"/>
      <c r="L214" s="241"/>
      <c r="M214" s="241"/>
      <c r="N214" s="241"/>
      <c r="O214" s="241"/>
      <c r="P214" s="241" t="s">
        <v>2063</v>
      </c>
      <c r="Q214" s="241"/>
      <c r="R214" s="241"/>
      <c r="S214" s="241"/>
      <c r="T214" s="241"/>
      <c r="U214" s="241"/>
      <c r="V214" s="241"/>
      <c r="W214" s="241"/>
      <c r="AI214" s="241"/>
      <c r="AJ214" s="241"/>
      <c r="AK214" s="241"/>
      <c r="AL214" s="241"/>
      <c r="AM214" s="241"/>
      <c r="AN214" s="241"/>
      <c r="AO214" s="241"/>
      <c r="AP214" s="244"/>
      <c r="AT214" s="244"/>
    </row>
    <row r="215" spans="1:46" ht="15" customHeight="1">
      <c r="A215" s="284"/>
      <c r="B215" s="284"/>
      <c r="C215" s="284"/>
      <c r="H215" s="241" t="s">
        <v>438</v>
      </c>
      <c r="I215" s="241"/>
      <c r="J215" s="241"/>
      <c r="K215" s="241"/>
      <c r="L215" s="241"/>
      <c r="M215" s="241"/>
      <c r="N215" s="241"/>
      <c r="O215" s="241"/>
      <c r="P215" s="241" t="s">
        <v>2057</v>
      </c>
      <c r="Q215" s="241"/>
      <c r="R215" s="241"/>
      <c r="S215" s="241"/>
      <c r="T215" s="241"/>
      <c r="U215" s="241"/>
      <c r="V215" s="241"/>
      <c r="W215" s="241"/>
      <c r="AI215" s="241"/>
      <c r="AJ215" s="241"/>
      <c r="AK215" s="241"/>
      <c r="AL215" s="241"/>
      <c r="AM215" s="241"/>
      <c r="AN215" s="241"/>
      <c r="AO215" s="241"/>
      <c r="AP215" s="244"/>
      <c r="AT215" s="244"/>
    </row>
    <row r="216" spans="1:46" ht="15" customHeight="1">
      <c r="A216" s="284"/>
      <c r="B216" s="284"/>
      <c r="C216" s="284"/>
      <c r="H216" s="241" t="s">
        <v>439</v>
      </c>
      <c r="I216" s="241"/>
      <c r="J216" s="241"/>
      <c r="K216" s="241"/>
      <c r="L216" s="241"/>
      <c r="M216" s="241"/>
      <c r="N216" s="241"/>
      <c r="O216" s="241"/>
      <c r="P216" s="241" t="s">
        <v>2060</v>
      </c>
      <c r="Q216" s="241"/>
      <c r="R216" s="241"/>
      <c r="S216" s="241"/>
      <c r="T216" s="241"/>
      <c r="U216" s="241"/>
      <c r="V216" s="241"/>
      <c r="W216" s="241"/>
      <c r="AI216" s="241"/>
      <c r="AJ216" s="241"/>
      <c r="AK216" s="241"/>
      <c r="AL216" s="241"/>
      <c r="AM216" s="241"/>
      <c r="AN216" s="241"/>
      <c r="AO216" s="241"/>
      <c r="AP216" s="244"/>
      <c r="AT216" s="244"/>
    </row>
    <row r="217" spans="1:46" ht="15" customHeight="1">
      <c r="A217" s="284"/>
      <c r="B217" s="284"/>
      <c r="C217" s="284"/>
      <c r="H217" s="241" t="s">
        <v>440</v>
      </c>
      <c r="I217" s="241"/>
      <c r="J217" s="241"/>
      <c r="K217" s="241"/>
      <c r="L217" s="241"/>
      <c r="M217" s="241"/>
      <c r="N217" s="241"/>
      <c r="O217" s="241"/>
      <c r="P217" s="241" t="s">
        <v>2056</v>
      </c>
      <c r="Q217" s="241"/>
      <c r="R217" s="241"/>
      <c r="S217" s="241"/>
      <c r="T217" s="241"/>
      <c r="U217" s="241"/>
      <c r="V217" s="241"/>
      <c r="W217" s="241"/>
      <c r="AI217" s="241"/>
      <c r="AJ217" s="241"/>
      <c r="AK217" s="241"/>
      <c r="AL217" s="241"/>
      <c r="AM217" s="241"/>
      <c r="AN217" s="241"/>
      <c r="AO217" s="241"/>
      <c r="AP217" s="244"/>
      <c r="AT217" s="244"/>
    </row>
    <row r="218" spans="1:46" ht="15" customHeight="1">
      <c r="A218" s="284"/>
      <c r="B218" s="284"/>
      <c r="C218" s="284"/>
      <c r="H218" s="241" t="s">
        <v>441</v>
      </c>
      <c r="I218" s="241"/>
      <c r="J218" s="241"/>
      <c r="K218" s="241"/>
      <c r="L218" s="241"/>
      <c r="M218" s="241"/>
      <c r="N218" s="241"/>
      <c r="O218" s="241"/>
      <c r="P218" s="241" t="s">
        <v>2056</v>
      </c>
      <c r="Q218" s="241"/>
      <c r="R218" s="241"/>
      <c r="S218" s="241"/>
      <c r="T218" s="241"/>
      <c r="U218" s="241"/>
      <c r="V218" s="241"/>
      <c r="W218" s="241"/>
      <c r="AI218" s="241"/>
      <c r="AJ218" s="241"/>
      <c r="AK218" s="241"/>
      <c r="AL218" s="241"/>
      <c r="AM218" s="241"/>
      <c r="AN218" s="241"/>
      <c r="AO218" s="241"/>
      <c r="AP218" s="244"/>
      <c r="AT218" s="244"/>
    </row>
    <row r="219" spans="1:46" ht="15" customHeight="1">
      <c r="A219" s="284"/>
      <c r="B219" s="284"/>
      <c r="C219" s="284"/>
      <c r="H219" s="241" t="s">
        <v>442</v>
      </c>
      <c r="I219" s="241"/>
      <c r="J219" s="241"/>
      <c r="K219" s="241"/>
      <c r="L219" s="241"/>
      <c r="M219" s="241"/>
      <c r="N219" s="241"/>
      <c r="O219" s="241"/>
      <c r="P219" s="241" t="s">
        <v>2060</v>
      </c>
      <c r="Q219" s="241"/>
      <c r="R219" s="241"/>
      <c r="S219" s="241"/>
      <c r="T219" s="241"/>
      <c r="U219" s="241"/>
      <c r="V219" s="241"/>
      <c r="W219" s="241"/>
      <c r="AI219" s="241"/>
      <c r="AJ219" s="241"/>
      <c r="AK219" s="241"/>
      <c r="AL219" s="241"/>
      <c r="AM219" s="241"/>
      <c r="AN219" s="241"/>
      <c r="AO219" s="241"/>
      <c r="AP219" s="244"/>
      <c r="AT219" s="244"/>
    </row>
    <row r="220" spans="1:46" ht="15" customHeight="1">
      <c r="A220" s="284"/>
      <c r="B220" s="284"/>
      <c r="C220" s="284"/>
      <c r="H220" s="241" t="s">
        <v>443</v>
      </c>
      <c r="I220" s="241"/>
      <c r="J220" s="241"/>
      <c r="K220" s="241"/>
      <c r="L220" s="241"/>
      <c r="M220" s="241"/>
      <c r="N220" s="241"/>
      <c r="O220" s="241"/>
      <c r="P220" s="241" t="s">
        <v>2057</v>
      </c>
      <c r="Q220" s="241"/>
      <c r="R220" s="241"/>
      <c r="S220" s="241"/>
      <c r="T220" s="241"/>
      <c r="U220" s="241"/>
      <c r="V220" s="241"/>
      <c r="W220" s="241"/>
      <c r="AI220" s="241"/>
      <c r="AJ220" s="241"/>
      <c r="AK220" s="241"/>
      <c r="AL220" s="241"/>
      <c r="AM220" s="241"/>
      <c r="AN220" s="241"/>
      <c r="AO220" s="241"/>
      <c r="AP220" s="244"/>
      <c r="AT220" s="244"/>
    </row>
    <row r="221" spans="1:46" ht="15" customHeight="1">
      <c r="A221" s="284"/>
      <c r="B221" s="284"/>
      <c r="C221" s="284"/>
      <c r="H221" s="241" t="s">
        <v>444</v>
      </c>
      <c r="I221" s="241"/>
      <c r="J221" s="241"/>
      <c r="K221" s="241"/>
      <c r="L221" s="241"/>
      <c r="M221" s="241"/>
      <c r="N221" s="241"/>
      <c r="O221" s="241"/>
      <c r="P221" s="241" t="s">
        <v>2058</v>
      </c>
      <c r="Q221" s="241"/>
      <c r="R221" s="241"/>
      <c r="S221" s="241"/>
      <c r="T221" s="241"/>
      <c r="U221" s="241"/>
      <c r="V221" s="241"/>
      <c r="W221" s="241"/>
      <c r="AI221" s="241"/>
      <c r="AJ221" s="241"/>
      <c r="AK221" s="241"/>
      <c r="AL221" s="241"/>
      <c r="AM221" s="241"/>
      <c r="AN221" s="241"/>
      <c r="AO221" s="241"/>
      <c r="AP221" s="244"/>
      <c r="AT221" s="244"/>
    </row>
    <row r="222" spans="1:46" ht="15" customHeight="1">
      <c r="A222" s="284"/>
      <c r="B222" s="284"/>
      <c r="C222" s="284"/>
      <c r="H222" s="241" t="s">
        <v>445</v>
      </c>
      <c r="I222" s="241"/>
      <c r="J222" s="241"/>
      <c r="K222" s="241"/>
      <c r="L222" s="241"/>
      <c r="M222" s="241"/>
      <c r="N222" s="241"/>
      <c r="O222" s="241"/>
      <c r="P222" s="241" t="s">
        <v>2056</v>
      </c>
      <c r="Q222" s="241"/>
      <c r="R222" s="241"/>
      <c r="S222" s="241"/>
      <c r="T222" s="241"/>
      <c r="U222" s="241"/>
      <c r="V222" s="241"/>
      <c r="W222" s="241"/>
      <c r="AI222" s="241"/>
      <c r="AJ222" s="241"/>
      <c r="AK222" s="241"/>
      <c r="AL222" s="241"/>
      <c r="AM222" s="241"/>
      <c r="AN222" s="241"/>
      <c r="AO222" s="241"/>
      <c r="AP222" s="244"/>
      <c r="AT222" s="244"/>
    </row>
    <row r="223" spans="1:46" ht="15" customHeight="1">
      <c r="A223" s="284"/>
      <c r="B223" s="284"/>
      <c r="C223" s="284"/>
      <c r="H223" s="241" t="s">
        <v>446</v>
      </c>
      <c r="I223" s="241"/>
      <c r="J223" s="241"/>
      <c r="K223" s="241"/>
      <c r="L223" s="241"/>
      <c r="M223" s="241"/>
      <c r="N223" s="241"/>
      <c r="O223" s="241"/>
      <c r="P223" s="241" t="s">
        <v>2057</v>
      </c>
      <c r="Q223" s="241"/>
      <c r="R223" s="241"/>
      <c r="S223" s="241"/>
      <c r="T223" s="241"/>
      <c r="U223" s="241"/>
      <c r="V223" s="241"/>
      <c r="W223" s="241"/>
      <c r="AI223" s="241"/>
      <c r="AJ223" s="241"/>
      <c r="AK223" s="241"/>
      <c r="AL223" s="241"/>
      <c r="AM223" s="241"/>
      <c r="AN223" s="241"/>
      <c r="AO223" s="241"/>
      <c r="AP223" s="244"/>
      <c r="AT223" s="244"/>
    </row>
    <row r="224" spans="1:46" ht="15" customHeight="1">
      <c r="A224" s="284"/>
      <c r="B224" s="284"/>
      <c r="C224" s="284"/>
      <c r="H224" s="241" t="s">
        <v>447</v>
      </c>
      <c r="I224" s="241"/>
      <c r="J224" s="241"/>
      <c r="K224" s="241"/>
      <c r="L224" s="241"/>
      <c r="M224" s="241"/>
      <c r="N224" s="241"/>
      <c r="O224" s="241"/>
      <c r="P224" s="241" t="s">
        <v>2059</v>
      </c>
      <c r="Q224" s="241"/>
      <c r="R224" s="241"/>
      <c r="S224" s="241"/>
      <c r="T224" s="241"/>
      <c r="U224" s="241"/>
      <c r="V224" s="241"/>
      <c r="W224" s="241"/>
      <c r="AI224" s="241"/>
      <c r="AJ224" s="241"/>
      <c r="AK224" s="241"/>
      <c r="AL224" s="241"/>
      <c r="AM224" s="241"/>
      <c r="AN224" s="241"/>
      <c r="AO224" s="241"/>
      <c r="AP224" s="244"/>
      <c r="AT224" s="244"/>
    </row>
    <row r="225" spans="1:46" ht="15" customHeight="1">
      <c r="A225" s="284"/>
      <c r="B225" s="284"/>
      <c r="C225" s="284"/>
      <c r="H225" s="241" t="s">
        <v>448</v>
      </c>
      <c r="I225" s="241"/>
      <c r="J225" s="241"/>
      <c r="K225" s="241"/>
      <c r="L225" s="241"/>
      <c r="M225" s="241"/>
      <c r="N225" s="241"/>
      <c r="O225" s="241"/>
      <c r="P225" s="241" t="s">
        <v>2058</v>
      </c>
      <c r="Q225" s="241"/>
      <c r="R225" s="241"/>
      <c r="S225" s="241"/>
      <c r="T225" s="241"/>
      <c r="U225" s="241"/>
      <c r="V225" s="241"/>
      <c r="W225" s="241"/>
      <c r="AI225" s="241"/>
      <c r="AJ225" s="241"/>
      <c r="AK225" s="241"/>
      <c r="AL225" s="241"/>
      <c r="AM225" s="241"/>
      <c r="AN225" s="241"/>
      <c r="AO225" s="241"/>
      <c r="AP225" s="244"/>
      <c r="AT225" s="244"/>
    </row>
    <row r="226" spans="1:46" ht="15" customHeight="1">
      <c r="A226" s="284"/>
      <c r="B226" s="284"/>
      <c r="C226" s="284"/>
      <c r="H226" s="241" t="s">
        <v>449</v>
      </c>
      <c r="I226" s="241"/>
      <c r="J226" s="241"/>
      <c r="K226" s="241"/>
      <c r="L226" s="241"/>
      <c r="M226" s="241"/>
      <c r="N226" s="241"/>
      <c r="O226" s="241"/>
      <c r="P226" s="241" t="s">
        <v>2058</v>
      </c>
      <c r="Q226" s="241"/>
      <c r="R226" s="241"/>
      <c r="S226" s="241"/>
      <c r="T226" s="241"/>
      <c r="U226" s="241"/>
      <c r="V226" s="241"/>
      <c r="W226" s="241"/>
      <c r="AI226" s="241"/>
      <c r="AJ226" s="241"/>
      <c r="AK226" s="241"/>
      <c r="AL226" s="241"/>
      <c r="AM226" s="241"/>
      <c r="AN226" s="241"/>
      <c r="AO226" s="241"/>
      <c r="AP226" s="244"/>
      <c r="AT226" s="244"/>
    </row>
    <row r="227" spans="1:46" ht="15" customHeight="1">
      <c r="A227" s="284"/>
      <c r="B227" s="284"/>
      <c r="C227" s="284"/>
      <c r="H227" s="241" t="s">
        <v>450</v>
      </c>
      <c r="I227" s="241"/>
      <c r="J227" s="241"/>
      <c r="K227" s="241"/>
      <c r="L227" s="241"/>
      <c r="M227" s="241"/>
      <c r="N227" s="241"/>
      <c r="O227" s="241"/>
      <c r="P227" s="241" t="s">
        <v>713</v>
      </c>
      <c r="Q227" s="241"/>
      <c r="R227" s="241"/>
      <c r="S227" s="241"/>
      <c r="T227" s="241"/>
      <c r="U227" s="241"/>
      <c r="V227" s="241"/>
      <c r="W227" s="241"/>
      <c r="AI227" s="241"/>
      <c r="AJ227" s="241"/>
      <c r="AK227" s="241"/>
      <c r="AL227" s="241"/>
      <c r="AM227" s="241"/>
      <c r="AN227" s="241"/>
      <c r="AO227" s="241"/>
      <c r="AP227" s="244"/>
      <c r="AT227" s="244"/>
    </row>
    <row r="228" spans="1:46" ht="15" customHeight="1">
      <c r="A228" s="284"/>
      <c r="B228" s="284"/>
      <c r="C228" s="284"/>
      <c r="H228" s="241" t="s">
        <v>451</v>
      </c>
      <c r="I228" s="241"/>
      <c r="J228" s="241"/>
      <c r="K228" s="241"/>
      <c r="L228" s="241"/>
      <c r="M228" s="241"/>
      <c r="N228" s="241"/>
      <c r="O228" s="241"/>
      <c r="P228" s="241" t="s">
        <v>2060</v>
      </c>
      <c r="Q228" s="241"/>
      <c r="R228" s="241"/>
      <c r="S228" s="241"/>
      <c r="T228" s="241"/>
      <c r="U228" s="241"/>
      <c r="V228" s="241"/>
      <c r="W228" s="241"/>
      <c r="AI228" s="241"/>
      <c r="AJ228" s="241"/>
      <c r="AK228" s="241"/>
      <c r="AL228" s="241"/>
      <c r="AM228" s="241"/>
      <c r="AN228" s="241"/>
      <c r="AO228" s="241"/>
      <c r="AP228" s="244"/>
      <c r="AT228" s="244"/>
    </row>
    <row r="229" spans="1:46" ht="15" customHeight="1">
      <c r="A229" s="284"/>
      <c r="B229" s="284"/>
      <c r="C229" s="284"/>
      <c r="H229" s="241" t="s">
        <v>275</v>
      </c>
      <c r="I229" s="241"/>
      <c r="J229" s="241"/>
      <c r="K229" s="241"/>
      <c r="L229" s="241"/>
      <c r="M229" s="241"/>
      <c r="N229" s="241"/>
      <c r="O229" s="241"/>
      <c r="P229" s="241" t="s">
        <v>2061</v>
      </c>
      <c r="Q229" s="241"/>
      <c r="R229" s="241"/>
      <c r="S229" s="241"/>
      <c r="T229" s="241"/>
      <c r="U229" s="241"/>
      <c r="V229" s="241"/>
      <c r="W229" s="241"/>
      <c r="AI229" s="241"/>
      <c r="AJ229" s="241"/>
      <c r="AK229" s="241"/>
      <c r="AL229" s="241"/>
      <c r="AM229" s="241"/>
      <c r="AN229" s="241"/>
      <c r="AO229" s="241"/>
      <c r="AP229" s="244"/>
      <c r="AT229" s="244"/>
    </row>
    <row r="230" spans="1:46" ht="15" customHeight="1">
      <c r="A230" s="284"/>
      <c r="B230" s="284"/>
      <c r="C230" s="284"/>
      <c r="H230" s="241" t="s">
        <v>452</v>
      </c>
      <c r="I230" s="241"/>
      <c r="J230" s="241"/>
      <c r="K230" s="241"/>
      <c r="L230" s="241"/>
      <c r="M230" s="241"/>
      <c r="N230" s="241"/>
      <c r="O230" s="241"/>
      <c r="P230" s="241" t="s">
        <v>2056</v>
      </c>
      <c r="Q230" s="241"/>
      <c r="R230" s="241"/>
      <c r="S230" s="241"/>
      <c r="T230" s="241"/>
      <c r="U230" s="241"/>
      <c r="V230" s="241"/>
      <c r="W230" s="241"/>
      <c r="AI230" s="241"/>
      <c r="AJ230" s="241"/>
      <c r="AK230" s="241"/>
      <c r="AL230" s="241"/>
      <c r="AM230" s="241"/>
      <c r="AN230" s="241"/>
      <c r="AO230" s="241"/>
      <c r="AP230" s="244"/>
      <c r="AT230" s="244"/>
    </row>
    <row r="231" spans="1:46" ht="15" customHeight="1">
      <c r="A231" s="284"/>
      <c r="B231" s="284"/>
      <c r="C231" s="284"/>
      <c r="H231" s="241" t="s">
        <v>453</v>
      </c>
      <c r="I231" s="241"/>
      <c r="J231" s="241"/>
      <c r="K231" s="241"/>
      <c r="L231" s="241"/>
      <c r="M231" s="241"/>
      <c r="N231" s="241"/>
      <c r="O231" s="241"/>
      <c r="P231" s="241" t="s">
        <v>2059</v>
      </c>
      <c r="Q231" s="241"/>
      <c r="R231" s="241"/>
      <c r="S231" s="241"/>
      <c r="T231" s="241"/>
      <c r="U231" s="241"/>
      <c r="V231" s="241"/>
      <c r="W231" s="241"/>
      <c r="AI231" s="241"/>
      <c r="AJ231" s="241"/>
      <c r="AK231" s="241"/>
      <c r="AL231" s="241"/>
      <c r="AM231" s="241"/>
      <c r="AN231" s="241"/>
      <c r="AO231" s="241"/>
      <c r="AP231" s="244"/>
      <c r="AT231" s="244"/>
    </row>
    <row r="232" spans="1:46" ht="15" customHeight="1">
      <c r="A232" s="284"/>
      <c r="B232" s="284"/>
      <c r="C232" s="284"/>
      <c r="H232" s="241" t="s">
        <v>454</v>
      </c>
      <c r="I232" s="241"/>
      <c r="J232" s="241"/>
      <c r="K232" s="241"/>
      <c r="L232" s="241"/>
      <c r="M232" s="241"/>
      <c r="N232" s="241"/>
      <c r="O232" s="241"/>
      <c r="P232" s="241" t="s">
        <v>2063</v>
      </c>
      <c r="Q232" s="241"/>
      <c r="R232" s="241"/>
      <c r="S232" s="241"/>
      <c r="T232" s="241"/>
      <c r="U232" s="241"/>
      <c r="V232" s="241"/>
      <c r="W232" s="241"/>
      <c r="AI232" s="241"/>
      <c r="AJ232" s="241"/>
      <c r="AK232" s="241"/>
      <c r="AL232" s="241"/>
      <c r="AM232" s="241"/>
      <c r="AN232" s="241"/>
      <c r="AO232" s="241"/>
      <c r="AP232" s="244"/>
      <c r="AT232" s="244"/>
    </row>
    <row r="233" spans="1:46" ht="15" customHeight="1">
      <c r="A233" s="284"/>
      <c r="B233" s="284"/>
      <c r="C233" s="284"/>
      <c r="H233" s="241" t="s">
        <v>455</v>
      </c>
      <c r="I233" s="241"/>
      <c r="J233" s="241"/>
      <c r="K233" s="241"/>
      <c r="L233" s="241"/>
      <c r="M233" s="241"/>
      <c r="N233" s="241"/>
      <c r="O233" s="241"/>
      <c r="P233" s="241" t="s">
        <v>2057</v>
      </c>
      <c r="Q233" s="241"/>
      <c r="R233" s="241"/>
      <c r="S233" s="241"/>
      <c r="T233" s="241"/>
      <c r="U233" s="241"/>
      <c r="V233" s="241"/>
      <c r="W233" s="241"/>
      <c r="AI233" s="241"/>
      <c r="AJ233" s="241"/>
      <c r="AK233" s="241"/>
      <c r="AL233" s="241"/>
      <c r="AM233" s="241"/>
      <c r="AN233" s="241"/>
      <c r="AO233" s="241"/>
      <c r="AP233" s="244"/>
      <c r="AT233" s="244"/>
    </row>
    <row r="234" spans="1:46" ht="15" customHeight="1">
      <c r="A234" s="284"/>
      <c r="B234" s="284"/>
      <c r="C234" s="284"/>
      <c r="H234" s="241" t="s">
        <v>456</v>
      </c>
      <c r="I234" s="241"/>
      <c r="J234" s="241"/>
      <c r="K234" s="241"/>
      <c r="L234" s="241"/>
      <c r="M234" s="241"/>
      <c r="N234" s="241"/>
      <c r="O234" s="241"/>
      <c r="P234" s="241" t="s">
        <v>2058</v>
      </c>
      <c r="Q234" s="241"/>
      <c r="R234" s="241"/>
      <c r="S234" s="241"/>
      <c r="T234" s="241"/>
      <c r="U234" s="241"/>
      <c r="V234" s="241"/>
      <c r="W234" s="241"/>
      <c r="AI234" s="241"/>
      <c r="AJ234" s="241"/>
      <c r="AK234" s="241"/>
      <c r="AL234" s="241"/>
      <c r="AM234" s="241"/>
      <c r="AN234" s="241"/>
      <c r="AO234" s="241"/>
      <c r="AP234" s="244"/>
      <c r="AT234" s="244"/>
    </row>
    <row r="235" spans="1:46" ht="15" customHeight="1">
      <c r="A235" s="284"/>
      <c r="B235" s="284"/>
      <c r="C235" s="284"/>
      <c r="H235" s="241" t="s">
        <v>457</v>
      </c>
      <c r="I235" s="241"/>
      <c r="J235" s="241"/>
      <c r="K235" s="241"/>
      <c r="L235" s="241"/>
      <c r="M235" s="241"/>
      <c r="N235" s="241"/>
      <c r="O235" s="241"/>
      <c r="P235" s="241" t="s">
        <v>2059</v>
      </c>
      <c r="Q235" s="241"/>
      <c r="R235" s="241"/>
      <c r="S235" s="241"/>
      <c r="T235" s="241"/>
      <c r="U235" s="241"/>
      <c r="V235" s="241"/>
      <c r="W235" s="241"/>
      <c r="AI235" s="241"/>
      <c r="AJ235" s="241"/>
      <c r="AK235" s="241"/>
      <c r="AL235" s="241"/>
      <c r="AM235" s="241"/>
      <c r="AN235" s="241"/>
      <c r="AO235" s="241"/>
      <c r="AP235" s="244"/>
      <c r="AT235" s="244"/>
    </row>
    <row r="236" spans="1:46" ht="15" customHeight="1">
      <c r="A236" s="284"/>
      <c r="B236" s="284"/>
      <c r="C236" s="284"/>
      <c r="H236" s="241" t="s">
        <v>458</v>
      </c>
      <c r="I236" s="241"/>
      <c r="J236" s="241"/>
      <c r="K236" s="241"/>
      <c r="L236" s="241"/>
      <c r="M236" s="241"/>
      <c r="N236" s="241"/>
      <c r="O236" s="241"/>
      <c r="P236" s="241" t="s">
        <v>2061</v>
      </c>
      <c r="Q236" s="241"/>
      <c r="R236" s="241"/>
      <c r="S236" s="241"/>
      <c r="T236" s="241"/>
      <c r="U236" s="241"/>
      <c r="V236" s="241"/>
      <c r="W236" s="241"/>
      <c r="AI236" s="241"/>
      <c r="AJ236" s="241"/>
      <c r="AK236" s="241"/>
      <c r="AL236" s="241"/>
      <c r="AM236" s="241"/>
      <c r="AN236" s="241"/>
      <c r="AO236" s="241"/>
      <c r="AP236" s="244"/>
      <c r="AT236" s="244"/>
    </row>
    <row r="237" spans="1:46" ht="15" customHeight="1">
      <c r="A237" s="284"/>
      <c r="B237" s="284"/>
      <c r="C237" s="284"/>
      <c r="H237" s="241" t="s">
        <v>459</v>
      </c>
      <c r="I237" s="241"/>
      <c r="J237" s="241"/>
      <c r="K237" s="241"/>
      <c r="L237" s="241"/>
      <c r="M237" s="241"/>
      <c r="N237" s="241"/>
      <c r="O237" s="241"/>
      <c r="P237" s="241" t="s">
        <v>2058</v>
      </c>
      <c r="Q237" s="241"/>
      <c r="R237" s="241"/>
      <c r="S237" s="241"/>
      <c r="T237" s="241"/>
      <c r="U237" s="241"/>
      <c r="V237" s="241"/>
      <c r="W237" s="241"/>
      <c r="AI237" s="241"/>
      <c r="AJ237" s="241"/>
      <c r="AK237" s="241"/>
      <c r="AL237" s="241"/>
      <c r="AM237" s="241"/>
      <c r="AN237" s="241"/>
      <c r="AO237" s="241"/>
      <c r="AP237" s="244"/>
      <c r="AT237" s="244"/>
    </row>
    <row r="238" spans="1:46" ht="15" customHeight="1">
      <c r="A238" s="284"/>
      <c r="B238" s="284"/>
      <c r="C238" s="284"/>
      <c r="H238" s="241" t="s">
        <v>460</v>
      </c>
      <c r="I238" s="241"/>
      <c r="J238" s="241"/>
      <c r="K238" s="241"/>
      <c r="L238" s="241"/>
      <c r="M238" s="241"/>
      <c r="N238" s="241"/>
      <c r="O238" s="241"/>
      <c r="P238" s="241" t="s">
        <v>2058</v>
      </c>
      <c r="Q238" s="241"/>
      <c r="R238" s="241"/>
      <c r="S238" s="241"/>
      <c r="T238" s="241"/>
      <c r="U238" s="241"/>
      <c r="V238" s="241"/>
      <c r="W238" s="241"/>
      <c r="AI238" s="241"/>
      <c r="AJ238" s="241"/>
      <c r="AK238" s="241"/>
      <c r="AL238" s="241"/>
      <c r="AM238" s="241"/>
      <c r="AN238" s="241"/>
      <c r="AO238" s="241"/>
      <c r="AP238" s="244"/>
      <c r="AT238" s="244"/>
    </row>
    <row r="239" spans="1:46" ht="15" customHeight="1">
      <c r="A239" s="284"/>
      <c r="B239" s="284"/>
      <c r="C239" s="284"/>
      <c r="H239" s="241" t="s">
        <v>461</v>
      </c>
      <c r="I239" s="241"/>
      <c r="J239" s="241"/>
      <c r="K239" s="241"/>
      <c r="L239" s="241"/>
      <c r="M239" s="241"/>
      <c r="N239" s="241"/>
      <c r="O239" s="241"/>
      <c r="P239" s="241" t="s">
        <v>2059</v>
      </c>
      <c r="Q239" s="241"/>
      <c r="R239" s="241"/>
      <c r="S239" s="241"/>
      <c r="T239" s="241"/>
      <c r="U239" s="241"/>
      <c r="V239" s="241"/>
      <c r="W239" s="241"/>
      <c r="AI239" s="241"/>
      <c r="AJ239" s="241"/>
      <c r="AK239" s="241"/>
      <c r="AL239" s="241"/>
      <c r="AM239" s="241"/>
      <c r="AN239" s="241"/>
      <c r="AO239" s="241"/>
      <c r="AP239" s="244"/>
      <c r="AT239" s="244"/>
    </row>
    <row r="240" spans="1:46" ht="15" customHeight="1">
      <c r="A240" s="284"/>
      <c r="B240" s="284"/>
      <c r="C240" s="284"/>
      <c r="H240" s="241" t="s">
        <v>462</v>
      </c>
      <c r="I240" s="241"/>
      <c r="J240" s="241"/>
      <c r="K240" s="241"/>
      <c r="L240" s="241"/>
      <c r="M240" s="241"/>
      <c r="N240" s="241"/>
      <c r="O240" s="241"/>
      <c r="P240" s="241" t="s">
        <v>713</v>
      </c>
      <c r="Q240" s="241"/>
      <c r="R240" s="241"/>
      <c r="S240" s="241"/>
      <c r="T240" s="241"/>
      <c r="U240" s="241"/>
      <c r="V240" s="241"/>
      <c r="W240" s="241"/>
      <c r="AI240" s="241"/>
      <c r="AJ240" s="241"/>
      <c r="AK240" s="241"/>
      <c r="AL240" s="241"/>
      <c r="AM240" s="241"/>
      <c r="AN240" s="241"/>
      <c r="AO240" s="241"/>
      <c r="AP240" s="244"/>
      <c r="AT240" s="244"/>
    </row>
    <row r="241" spans="1:46" ht="15" customHeight="1">
      <c r="A241" s="284"/>
      <c r="B241" s="284"/>
      <c r="C241" s="284"/>
      <c r="H241" s="241" t="s">
        <v>463</v>
      </c>
      <c r="I241" s="241"/>
      <c r="J241" s="241"/>
      <c r="K241" s="241"/>
      <c r="L241" s="241"/>
      <c r="M241" s="241"/>
      <c r="N241" s="241"/>
      <c r="O241" s="241"/>
      <c r="P241" s="241" t="s">
        <v>2060</v>
      </c>
      <c r="Q241" s="241"/>
      <c r="R241" s="241"/>
      <c r="S241" s="241"/>
      <c r="T241" s="241"/>
      <c r="U241" s="241"/>
      <c r="V241" s="241"/>
      <c r="W241" s="241"/>
      <c r="AI241" s="241"/>
      <c r="AJ241" s="241"/>
      <c r="AK241" s="241"/>
      <c r="AL241" s="241"/>
      <c r="AM241" s="241"/>
      <c r="AN241" s="241"/>
      <c r="AO241" s="241"/>
      <c r="AP241" s="244"/>
      <c r="AT241" s="244"/>
    </row>
    <row r="242" spans="1:46" ht="15" customHeight="1">
      <c r="A242" s="284"/>
      <c r="B242" s="284"/>
      <c r="C242" s="284"/>
      <c r="H242" s="241" t="s">
        <v>464</v>
      </c>
      <c r="I242" s="241"/>
      <c r="J242" s="241"/>
      <c r="K242" s="241"/>
      <c r="L242" s="241"/>
      <c r="M242" s="241"/>
      <c r="N242" s="241"/>
      <c r="O242" s="241"/>
      <c r="P242" s="241" t="s">
        <v>2059</v>
      </c>
      <c r="Q242" s="241"/>
      <c r="R242" s="241"/>
      <c r="S242" s="241"/>
      <c r="T242" s="241"/>
      <c r="U242" s="241"/>
      <c r="V242" s="241"/>
      <c r="W242" s="241"/>
      <c r="AI242" s="241"/>
      <c r="AJ242" s="241"/>
      <c r="AK242" s="241"/>
      <c r="AL242" s="241"/>
      <c r="AM242" s="241"/>
      <c r="AN242" s="241"/>
      <c r="AO242" s="241"/>
      <c r="AP242" s="244"/>
      <c r="AT242" s="244"/>
    </row>
    <row r="243" spans="1:46" ht="15" customHeight="1">
      <c r="A243" s="284"/>
      <c r="B243" s="284"/>
      <c r="C243" s="284"/>
      <c r="H243" s="241" t="s">
        <v>465</v>
      </c>
      <c r="I243" s="241"/>
      <c r="J243" s="241"/>
      <c r="K243" s="241"/>
      <c r="L243" s="241"/>
      <c r="M243" s="241"/>
      <c r="N243" s="241"/>
      <c r="O243" s="241"/>
      <c r="P243" s="241" t="s">
        <v>2059</v>
      </c>
      <c r="Q243" s="241"/>
      <c r="R243" s="241"/>
      <c r="S243" s="241"/>
      <c r="T243" s="241"/>
      <c r="U243" s="241"/>
      <c r="V243" s="241"/>
      <c r="W243" s="241"/>
      <c r="AI243" s="241"/>
      <c r="AJ243" s="241"/>
      <c r="AK243" s="241"/>
      <c r="AL243" s="241"/>
      <c r="AM243" s="241"/>
      <c r="AN243" s="241"/>
      <c r="AO243" s="241"/>
      <c r="AP243" s="244"/>
      <c r="AT243" s="244"/>
    </row>
    <row r="244" spans="1:46" ht="15" customHeight="1">
      <c r="A244" s="284"/>
      <c r="B244" s="284"/>
      <c r="C244" s="284"/>
      <c r="H244" s="241" t="s">
        <v>466</v>
      </c>
      <c r="I244" s="241"/>
      <c r="J244" s="241"/>
      <c r="K244" s="241"/>
      <c r="L244" s="241"/>
      <c r="M244" s="241"/>
      <c r="N244" s="241"/>
      <c r="O244" s="241"/>
      <c r="P244" s="241" t="s">
        <v>2060</v>
      </c>
      <c r="Q244" s="241"/>
      <c r="R244" s="241"/>
      <c r="S244" s="241"/>
      <c r="T244" s="241"/>
      <c r="U244" s="241"/>
      <c r="V244" s="241"/>
      <c r="W244" s="241"/>
      <c r="AI244" s="241"/>
      <c r="AJ244" s="241"/>
      <c r="AK244" s="241"/>
      <c r="AL244" s="241"/>
      <c r="AM244" s="241"/>
      <c r="AN244" s="241"/>
      <c r="AO244" s="241"/>
      <c r="AP244" s="244"/>
      <c r="AT244" s="244"/>
    </row>
    <row r="245" spans="1:46" ht="15" customHeight="1">
      <c r="A245" s="284"/>
      <c r="B245" s="284"/>
      <c r="C245" s="284"/>
      <c r="H245" s="241" t="s">
        <v>467</v>
      </c>
      <c r="I245" s="241"/>
      <c r="J245" s="241"/>
      <c r="K245" s="241"/>
      <c r="L245" s="241"/>
      <c r="M245" s="241"/>
      <c r="N245" s="241"/>
      <c r="O245" s="241"/>
      <c r="P245" s="241" t="s">
        <v>2057</v>
      </c>
      <c r="Q245" s="241"/>
      <c r="R245" s="241"/>
      <c r="S245" s="241"/>
      <c r="T245" s="241"/>
      <c r="U245" s="241"/>
      <c r="V245" s="241"/>
      <c r="W245" s="241"/>
      <c r="AI245" s="241"/>
      <c r="AJ245" s="241"/>
      <c r="AK245" s="241"/>
      <c r="AL245" s="241"/>
      <c r="AM245" s="241"/>
      <c r="AN245" s="241"/>
      <c r="AO245" s="241"/>
      <c r="AP245" s="244"/>
      <c r="AT245" s="244"/>
    </row>
    <row r="246" spans="1:46" ht="15" customHeight="1">
      <c r="A246" s="284"/>
      <c r="B246" s="284"/>
      <c r="C246" s="284"/>
      <c r="H246" s="241" t="s">
        <v>468</v>
      </c>
      <c r="I246" s="241"/>
      <c r="J246" s="241"/>
      <c r="K246" s="241"/>
      <c r="L246" s="241"/>
      <c r="M246" s="241"/>
      <c r="N246" s="241"/>
      <c r="O246" s="241"/>
      <c r="P246" s="241" t="s">
        <v>2060</v>
      </c>
      <c r="Q246" s="241"/>
      <c r="R246" s="241"/>
      <c r="S246" s="241"/>
      <c r="T246" s="241"/>
      <c r="U246" s="241"/>
      <c r="V246" s="241"/>
      <c r="W246" s="241"/>
      <c r="AI246" s="241"/>
      <c r="AJ246" s="241"/>
      <c r="AK246" s="241"/>
      <c r="AL246" s="241"/>
      <c r="AM246" s="241"/>
      <c r="AN246" s="241"/>
      <c r="AO246" s="241"/>
      <c r="AP246" s="244"/>
      <c r="AT246" s="244"/>
    </row>
    <row r="247" spans="1:46" ht="15" customHeight="1">
      <c r="A247" s="284"/>
      <c r="B247" s="284"/>
      <c r="C247" s="284"/>
      <c r="H247" s="241" t="s">
        <v>469</v>
      </c>
      <c r="I247" s="241"/>
      <c r="J247" s="241"/>
      <c r="K247" s="241"/>
      <c r="L247" s="241"/>
      <c r="M247" s="241"/>
      <c r="N247" s="241"/>
      <c r="O247" s="241"/>
      <c r="P247" s="241" t="s">
        <v>2057</v>
      </c>
      <c r="Q247" s="241"/>
      <c r="R247" s="241"/>
      <c r="S247" s="241"/>
      <c r="T247" s="241"/>
      <c r="U247" s="241"/>
      <c r="V247" s="241"/>
      <c r="W247" s="241"/>
      <c r="AI247" s="241"/>
      <c r="AJ247" s="241"/>
      <c r="AK247" s="241"/>
      <c r="AL247" s="241"/>
      <c r="AM247" s="241"/>
      <c r="AN247" s="241"/>
      <c r="AO247" s="241"/>
      <c r="AP247" s="244"/>
      <c r="AT247" s="244"/>
    </row>
    <row r="248" spans="1:46" ht="15" customHeight="1">
      <c r="A248" s="284"/>
      <c r="B248" s="284"/>
      <c r="C248" s="284"/>
      <c r="H248" s="241" t="s">
        <v>470</v>
      </c>
      <c r="I248" s="241"/>
      <c r="J248" s="241"/>
      <c r="K248" s="241"/>
      <c r="L248" s="241"/>
      <c r="M248" s="241"/>
      <c r="N248" s="241"/>
      <c r="O248" s="241"/>
      <c r="P248" s="241" t="s">
        <v>2056</v>
      </c>
      <c r="Q248" s="241"/>
      <c r="R248" s="241"/>
      <c r="S248" s="241"/>
      <c r="T248" s="241"/>
      <c r="U248" s="241"/>
      <c r="V248" s="241"/>
      <c r="W248" s="241"/>
      <c r="AI248" s="241"/>
      <c r="AJ248" s="241"/>
      <c r="AK248" s="241"/>
      <c r="AL248" s="241"/>
      <c r="AM248" s="241"/>
      <c r="AN248" s="241"/>
      <c r="AO248" s="241"/>
      <c r="AP248" s="244"/>
      <c r="AT248" s="244"/>
    </row>
    <row r="249" spans="1:46" ht="15" customHeight="1">
      <c r="A249" s="284"/>
      <c r="B249" s="284"/>
      <c r="C249" s="284"/>
      <c r="H249" s="241" t="s">
        <v>471</v>
      </c>
      <c r="I249" s="241"/>
      <c r="J249" s="241"/>
      <c r="K249" s="241"/>
      <c r="L249" s="241"/>
      <c r="M249" s="241"/>
      <c r="N249" s="241"/>
      <c r="O249" s="241"/>
      <c r="P249" s="241" t="s">
        <v>2060</v>
      </c>
      <c r="Q249" s="241"/>
      <c r="R249" s="241"/>
      <c r="S249" s="241"/>
      <c r="T249" s="241"/>
      <c r="U249" s="241"/>
      <c r="V249" s="241"/>
      <c r="W249" s="241"/>
      <c r="AI249" s="241"/>
      <c r="AJ249" s="241"/>
      <c r="AK249" s="241"/>
      <c r="AL249" s="241"/>
      <c r="AM249" s="241"/>
      <c r="AN249" s="241"/>
      <c r="AO249" s="241"/>
      <c r="AP249" s="244"/>
      <c r="AT249" s="244"/>
    </row>
    <row r="250" spans="1:46" ht="15" customHeight="1">
      <c r="A250" s="284"/>
      <c r="B250" s="284"/>
      <c r="C250" s="284"/>
      <c r="H250" s="241" t="s">
        <v>472</v>
      </c>
      <c r="I250" s="241"/>
      <c r="J250" s="241"/>
      <c r="K250" s="241"/>
      <c r="L250" s="241"/>
      <c r="M250" s="241"/>
      <c r="N250" s="241"/>
      <c r="O250" s="241"/>
      <c r="P250" s="241" t="s">
        <v>2057</v>
      </c>
      <c r="Q250" s="241"/>
      <c r="R250" s="241"/>
      <c r="S250" s="241"/>
      <c r="T250" s="241"/>
      <c r="U250" s="241"/>
      <c r="V250" s="241"/>
      <c r="W250" s="241"/>
      <c r="AI250" s="241"/>
      <c r="AJ250" s="241"/>
      <c r="AK250" s="241"/>
      <c r="AL250" s="241"/>
      <c r="AM250" s="241"/>
      <c r="AN250" s="241"/>
      <c r="AO250" s="241"/>
      <c r="AP250" s="244"/>
      <c r="AT250" s="244"/>
    </row>
    <row r="251" spans="1:46" ht="15" customHeight="1">
      <c r="A251" s="284"/>
      <c r="B251" s="284"/>
      <c r="C251" s="284"/>
      <c r="H251" s="241" t="s">
        <v>473</v>
      </c>
      <c r="I251" s="241"/>
      <c r="J251" s="241"/>
      <c r="K251" s="241"/>
      <c r="L251" s="241"/>
      <c r="M251" s="241"/>
      <c r="N251" s="241"/>
      <c r="O251" s="241"/>
      <c r="P251" s="241" t="s">
        <v>2056</v>
      </c>
      <c r="Q251" s="241"/>
      <c r="R251" s="241"/>
      <c r="S251" s="241"/>
      <c r="T251" s="241"/>
      <c r="U251" s="241"/>
      <c r="V251" s="241"/>
      <c r="W251" s="241"/>
      <c r="AI251" s="241"/>
      <c r="AJ251" s="241"/>
      <c r="AK251" s="241"/>
      <c r="AL251" s="241"/>
      <c r="AM251" s="241"/>
      <c r="AN251" s="241"/>
      <c r="AO251" s="241"/>
      <c r="AP251" s="244"/>
      <c r="AT251" s="244"/>
    </row>
    <row r="252" spans="1:46" ht="15" customHeight="1">
      <c r="A252" s="284"/>
      <c r="B252" s="284"/>
      <c r="C252" s="284"/>
      <c r="H252" s="241" t="s">
        <v>474</v>
      </c>
      <c r="I252" s="241"/>
      <c r="J252" s="241"/>
      <c r="K252" s="241"/>
      <c r="L252" s="241"/>
      <c r="M252" s="241"/>
      <c r="N252" s="241"/>
      <c r="O252" s="241"/>
      <c r="P252" s="241" t="s">
        <v>2060</v>
      </c>
      <c r="Q252" s="241"/>
      <c r="R252" s="241"/>
      <c r="S252" s="241"/>
      <c r="T252" s="241"/>
      <c r="U252" s="241"/>
      <c r="V252" s="241"/>
      <c r="W252" s="241"/>
      <c r="AI252" s="241"/>
      <c r="AJ252" s="241"/>
      <c r="AK252" s="241"/>
      <c r="AL252" s="241"/>
      <c r="AM252" s="241"/>
      <c r="AN252" s="241"/>
      <c r="AO252" s="241"/>
      <c r="AP252" s="244"/>
      <c r="AT252" s="244"/>
    </row>
    <row r="253" spans="1:46" ht="15" customHeight="1">
      <c r="A253" s="284"/>
      <c r="B253" s="284"/>
      <c r="C253" s="284"/>
      <c r="H253" s="241" t="s">
        <v>475</v>
      </c>
      <c r="I253" s="241"/>
      <c r="J253" s="241"/>
      <c r="K253" s="241"/>
      <c r="L253" s="241"/>
      <c r="M253" s="241"/>
      <c r="N253" s="241"/>
      <c r="O253" s="241"/>
      <c r="P253" s="241" t="s">
        <v>2060</v>
      </c>
      <c r="Q253" s="241"/>
      <c r="R253" s="241"/>
      <c r="S253" s="241"/>
      <c r="T253" s="241"/>
      <c r="U253" s="241"/>
      <c r="V253" s="241"/>
      <c r="W253" s="241"/>
      <c r="AI253" s="241"/>
      <c r="AJ253" s="241"/>
      <c r="AK253" s="241"/>
      <c r="AL253" s="241"/>
      <c r="AM253" s="241"/>
      <c r="AN253" s="241"/>
      <c r="AO253" s="241"/>
      <c r="AP253" s="244"/>
      <c r="AT253" s="244"/>
    </row>
    <row r="254" spans="1:46" ht="15" customHeight="1">
      <c r="A254" s="284"/>
      <c r="B254" s="284"/>
      <c r="C254" s="284"/>
      <c r="H254" s="241" t="s">
        <v>476</v>
      </c>
      <c r="I254" s="241"/>
      <c r="J254" s="241"/>
      <c r="K254" s="241"/>
      <c r="L254" s="241"/>
      <c r="M254" s="241"/>
      <c r="N254" s="241"/>
      <c r="O254" s="241"/>
      <c r="P254" s="241" t="s">
        <v>2060</v>
      </c>
      <c r="Q254" s="241"/>
      <c r="R254" s="241"/>
      <c r="S254" s="241"/>
      <c r="T254" s="241"/>
      <c r="U254" s="241"/>
      <c r="V254" s="241"/>
      <c r="W254" s="241"/>
      <c r="AI254" s="241"/>
      <c r="AJ254" s="241"/>
      <c r="AK254" s="241"/>
      <c r="AL254" s="241"/>
      <c r="AM254" s="241"/>
      <c r="AN254" s="241"/>
      <c r="AO254" s="241"/>
      <c r="AP254" s="244"/>
      <c r="AT254" s="244"/>
    </row>
    <row r="255" spans="1:46" ht="15" customHeight="1">
      <c r="A255" s="284"/>
      <c r="B255" s="284"/>
      <c r="C255" s="284"/>
      <c r="H255" s="241" t="s">
        <v>477</v>
      </c>
      <c r="I255" s="241"/>
      <c r="J255" s="241"/>
      <c r="K255" s="241"/>
      <c r="L255" s="241"/>
      <c r="M255" s="241"/>
      <c r="N255" s="241"/>
      <c r="O255" s="241"/>
      <c r="P255" s="241" t="s">
        <v>2061</v>
      </c>
      <c r="Q255" s="241"/>
      <c r="R255" s="241"/>
      <c r="S255" s="241"/>
      <c r="T255" s="241"/>
      <c r="U255" s="241"/>
      <c r="V255" s="241"/>
      <c r="W255" s="241"/>
      <c r="AI255" s="241"/>
      <c r="AJ255" s="241"/>
      <c r="AK255" s="241"/>
      <c r="AL255" s="241"/>
      <c r="AM255" s="241"/>
      <c r="AN255" s="241"/>
      <c r="AO255" s="241"/>
      <c r="AP255" s="244"/>
      <c r="AT255" s="244"/>
    </row>
    <row r="256" spans="1:46" ht="15" customHeight="1">
      <c r="A256" s="284"/>
      <c r="B256" s="284"/>
      <c r="C256" s="284"/>
      <c r="H256" s="241" t="s">
        <v>478</v>
      </c>
      <c r="I256" s="241"/>
      <c r="J256" s="241"/>
      <c r="K256" s="241"/>
      <c r="L256" s="241"/>
      <c r="M256" s="241"/>
      <c r="N256" s="241"/>
      <c r="O256" s="241"/>
      <c r="P256" s="241" t="s">
        <v>2056</v>
      </c>
      <c r="Q256" s="241"/>
      <c r="R256" s="241"/>
      <c r="S256" s="241"/>
      <c r="T256" s="241"/>
      <c r="U256" s="241"/>
      <c r="V256" s="241"/>
      <c r="W256" s="241"/>
      <c r="AI256" s="241"/>
      <c r="AJ256" s="241"/>
      <c r="AK256" s="241"/>
      <c r="AL256" s="241"/>
      <c r="AM256" s="241"/>
      <c r="AN256" s="241"/>
      <c r="AO256" s="241"/>
      <c r="AP256" s="244"/>
      <c r="AT256" s="244"/>
    </row>
    <row r="257" spans="1:46" ht="15" customHeight="1">
      <c r="A257" s="284"/>
      <c r="B257" s="284"/>
      <c r="C257" s="284"/>
      <c r="H257" s="241" t="s">
        <v>479</v>
      </c>
      <c r="I257" s="241"/>
      <c r="J257" s="241"/>
      <c r="K257" s="241"/>
      <c r="L257" s="241"/>
      <c r="M257" s="241"/>
      <c r="N257" s="241"/>
      <c r="O257" s="241"/>
      <c r="P257" s="241" t="s">
        <v>2060</v>
      </c>
      <c r="Q257" s="241"/>
      <c r="R257" s="241"/>
      <c r="S257" s="241"/>
      <c r="T257" s="241"/>
      <c r="U257" s="241"/>
      <c r="V257" s="241"/>
      <c r="W257" s="241"/>
      <c r="AI257" s="241"/>
      <c r="AJ257" s="241"/>
      <c r="AK257" s="241"/>
      <c r="AL257" s="241"/>
      <c r="AM257" s="241"/>
      <c r="AN257" s="241"/>
      <c r="AO257" s="241"/>
      <c r="AP257" s="244"/>
      <c r="AT257" s="244"/>
    </row>
    <row r="258" spans="1:46" ht="15" customHeight="1">
      <c r="A258" s="284"/>
      <c r="B258" s="284"/>
      <c r="C258" s="284"/>
      <c r="H258" s="241" t="s">
        <v>480</v>
      </c>
      <c r="I258" s="241"/>
      <c r="J258" s="241"/>
      <c r="K258" s="241"/>
      <c r="L258" s="241"/>
      <c r="M258" s="241"/>
      <c r="N258" s="241"/>
      <c r="O258" s="241"/>
      <c r="P258" s="241" t="s">
        <v>2058</v>
      </c>
      <c r="Q258" s="241"/>
      <c r="R258" s="241"/>
      <c r="S258" s="241"/>
      <c r="T258" s="241"/>
      <c r="U258" s="241"/>
      <c r="V258" s="241"/>
      <c r="W258" s="241"/>
      <c r="AI258" s="241"/>
      <c r="AJ258" s="241"/>
      <c r="AK258" s="241"/>
      <c r="AL258" s="241"/>
      <c r="AM258" s="241"/>
      <c r="AN258" s="241"/>
      <c r="AO258" s="241"/>
      <c r="AP258" s="244"/>
      <c r="AT258" s="244"/>
    </row>
    <row r="259" spans="1:46" ht="15" customHeight="1">
      <c r="A259" s="284"/>
      <c r="B259" s="284"/>
      <c r="C259" s="284"/>
      <c r="H259" s="241" t="s">
        <v>481</v>
      </c>
      <c r="I259" s="241"/>
      <c r="J259" s="241"/>
      <c r="K259" s="241"/>
      <c r="L259" s="241"/>
      <c r="M259" s="241"/>
      <c r="N259" s="241"/>
      <c r="O259" s="241"/>
      <c r="P259" s="241" t="s">
        <v>2059</v>
      </c>
      <c r="Q259" s="241"/>
      <c r="R259" s="241"/>
      <c r="S259" s="241"/>
      <c r="T259" s="241"/>
      <c r="U259" s="241"/>
      <c r="V259" s="241"/>
      <c r="W259" s="241"/>
      <c r="AI259" s="241"/>
      <c r="AJ259" s="241"/>
      <c r="AK259" s="241"/>
      <c r="AL259" s="241"/>
      <c r="AM259" s="241"/>
      <c r="AN259" s="241"/>
      <c r="AO259" s="241"/>
      <c r="AP259" s="244"/>
      <c r="AT259" s="244"/>
    </row>
    <row r="260" spans="1:46" ht="15" customHeight="1">
      <c r="A260" s="284"/>
      <c r="B260" s="284"/>
      <c r="C260" s="284"/>
      <c r="H260" s="241" t="s">
        <v>482</v>
      </c>
      <c r="I260" s="241"/>
      <c r="J260" s="241"/>
      <c r="K260" s="241"/>
      <c r="L260" s="241"/>
      <c r="M260" s="241"/>
      <c r="N260" s="241"/>
      <c r="O260" s="241"/>
      <c r="P260" s="241" t="s">
        <v>2061</v>
      </c>
      <c r="Q260" s="241"/>
      <c r="R260" s="241"/>
      <c r="S260" s="241"/>
      <c r="T260" s="241"/>
      <c r="U260" s="241"/>
      <c r="V260" s="241"/>
      <c r="W260" s="241"/>
      <c r="AI260" s="241"/>
      <c r="AJ260" s="241"/>
      <c r="AK260" s="241"/>
      <c r="AL260" s="241"/>
      <c r="AM260" s="241"/>
      <c r="AN260" s="241"/>
      <c r="AO260" s="241"/>
      <c r="AP260" s="244"/>
      <c r="AT260" s="244"/>
    </row>
    <row r="261" spans="1:46" ht="15" customHeight="1">
      <c r="A261" s="284"/>
      <c r="B261" s="284"/>
      <c r="C261" s="284"/>
      <c r="H261" s="241" t="s">
        <v>483</v>
      </c>
      <c r="I261" s="241"/>
      <c r="J261" s="241"/>
      <c r="K261" s="241"/>
      <c r="L261" s="241"/>
      <c r="M261" s="241"/>
      <c r="N261" s="241"/>
      <c r="O261" s="241"/>
      <c r="P261" s="241" t="s">
        <v>2059</v>
      </c>
      <c r="Q261" s="241"/>
      <c r="R261" s="241"/>
      <c r="S261" s="241"/>
      <c r="T261" s="241"/>
      <c r="U261" s="241"/>
      <c r="V261" s="241"/>
      <c r="W261" s="241"/>
      <c r="AI261" s="241"/>
      <c r="AJ261" s="241"/>
      <c r="AK261" s="241"/>
      <c r="AL261" s="241"/>
      <c r="AM261" s="241"/>
      <c r="AN261" s="241"/>
      <c r="AO261" s="241"/>
      <c r="AP261" s="244"/>
      <c r="AT261" s="244"/>
    </row>
    <row r="262" spans="1:46" ht="15" customHeight="1">
      <c r="A262" s="284"/>
      <c r="B262" s="284"/>
      <c r="C262" s="284"/>
      <c r="H262" s="241" t="s">
        <v>484</v>
      </c>
      <c r="I262" s="241"/>
      <c r="J262" s="241"/>
      <c r="K262" s="241"/>
      <c r="L262" s="241"/>
      <c r="M262" s="241"/>
      <c r="N262" s="241"/>
      <c r="O262" s="241"/>
      <c r="P262" s="241" t="s">
        <v>2063</v>
      </c>
      <c r="Q262" s="241"/>
      <c r="R262" s="241"/>
      <c r="S262" s="241"/>
      <c r="T262" s="241"/>
      <c r="U262" s="241"/>
      <c r="V262" s="241"/>
      <c r="W262" s="241"/>
      <c r="AI262" s="241"/>
      <c r="AJ262" s="241"/>
      <c r="AK262" s="241"/>
      <c r="AL262" s="241"/>
      <c r="AM262" s="241"/>
      <c r="AN262" s="241"/>
      <c r="AO262" s="241"/>
      <c r="AP262" s="244"/>
      <c r="AT262" s="244"/>
    </row>
    <row r="263" spans="1:46" ht="15" customHeight="1">
      <c r="A263" s="284"/>
      <c r="B263" s="284"/>
      <c r="C263" s="284"/>
      <c r="H263" s="241" t="s">
        <v>485</v>
      </c>
      <c r="I263" s="241"/>
      <c r="J263" s="241"/>
      <c r="K263" s="241"/>
      <c r="L263" s="241"/>
      <c r="M263" s="241"/>
      <c r="N263" s="241"/>
      <c r="O263" s="241"/>
      <c r="P263" s="241" t="s">
        <v>2060</v>
      </c>
      <c r="Q263" s="241"/>
      <c r="R263" s="241"/>
      <c r="S263" s="241"/>
      <c r="T263" s="241"/>
      <c r="U263" s="241"/>
      <c r="V263" s="241"/>
      <c r="W263" s="241"/>
      <c r="AI263" s="241"/>
      <c r="AJ263" s="241"/>
      <c r="AK263" s="241"/>
      <c r="AL263" s="241"/>
      <c r="AM263" s="241"/>
      <c r="AN263" s="241"/>
      <c r="AO263" s="241"/>
      <c r="AP263" s="244"/>
      <c r="AT263" s="244"/>
    </row>
    <row r="264" spans="1:46" ht="15" customHeight="1">
      <c r="A264" s="284"/>
      <c r="B264" s="284"/>
      <c r="C264" s="284"/>
      <c r="H264" s="241" t="s">
        <v>486</v>
      </c>
      <c r="I264" s="241"/>
      <c r="J264" s="241"/>
      <c r="K264" s="241"/>
      <c r="L264" s="241"/>
      <c r="M264" s="241"/>
      <c r="N264" s="241"/>
      <c r="O264" s="241"/>
      <c r="P264" s="241" t="s">
        <v>2057</v>
      </c>
      <c r="Q264" s="241"/>
      <c r="R264" s="241"/>
      <c r="S264" s="241"/>
      <c r="T264" s="241"/>
      <c r="U264" s="241"/>
      <c r="V264" s="241"/>
      <c r="W264" s="241"/>
      <c r="AI264" s="241"/>
      <c r="AJ264" s="241"/>
      <c r="AK264" s="241"/>
      <c r="AL264" s="241"/>
      <c r="AM264" s="241"/>
      <c r="AN264" s="241"/>
      <c r="AO264" s="241"/>
      <c r="AP264" s="244"/>
      <c r="AT264" s="244"/>
    </row>
    <row r="265" spans="1:46" ht="15" customHeight="1">
      <c r="A265" s="284"/>
      <c r="B265" s="284"/>
      <c r="C265" s="284"/>
      <c r="H265" s="241" t="s">
        <v>487</v>
      </c>
      <c r="I265" s="241"/>
      <c r="J265" s="241"/>
      <c r="K265" s="241"/>
      <c r="L265" s="241"/>
      <c r="M265" s="241"/>
      <c r="N265" s="241"/>
      <c r="O265" s="241"/>
      <c r="P265" s="241" t="s">
        <v>2059</v>
      </c>
      <c r="Q265" s="241"/>
      <c r="R265" s="241"/>
      <c r="S265" s="241"/>
      <c r="T265" s="241"/>
      <c r="U265" s="241"/>
      <c r="V265" s="241"/>
      <c r="W265" s="241"/>
      <c r="AI265" s="241"/>
      <c r="AJ265" s="241"/>
      <c r="AK265" s="241"/>
      <c r="AL265" s="241"/>
      <c r="AM265" s="241"/>
      <c r="AN265" s="241"/>
      <c r="AO265" s="241"/>
      <c r="AP265" s="244"/>
      <c r="AT265" s="244"/>
    </row>
    <row r="266" spans="1:46" ht="15" customHeight="1">
      <c r="A266" s="284"/>
      <c r="B266" s="284"/>
      <c r="C266" s="284"/>
      <c r="H266" s="241" t="s">
        <v>488</v>
      </c>
      <c r="I266" s="241"/>
      <c r="J266" s="241"/>
      <c r="K266" s="241"/>
      <c r="L266" s="241"/>
      <c r="M266" s="241"/>
      <c r="N266" s="241"/>
      <c r="O266" s="241"/>
      <c r="P266" s="241" t="s">
        <v>2056</v>
      </c>
      <c r="Q266" s="241"/>
      <c r="R266" s="241"/>
      <c r="S266" s="241"/>
      <c r="T266" s="241"/>
      <c r="U266" s="241"/>
      <c r="V266" s="241"/>
      <c r="W266" s="241"/>
      <c r="AI266" s="241"/>
      <c r="AJ266" s="241"/>
      <c r="AK266" s="241"/>
      <c r="AL266" s="241"/>
      <c r="AM266" s="241"/>
      <c r="AN266" s="241"/>
      <c r="AO266" s="241"/>
      <c r="AP266" s="244"/>
      <c r="AT266" s="244"/>
    </row>
    <row r="267" spans="1:46" ht="15" customHeight="1">
      <c r="A267" s="284"/>
      <c r="B267" s="284"/>
      <c r="C267" s="284"/>
      <c r="H267" s="241" t="s">
        <v>489</v>
      </c>
      <c r="I267" s="241"/>
      <c r="J267" s="241"/>
      <c r="K267" s="241"/>
      <c r="L267" s="241"/>
      <c r="M267" s="241"/>
      <c r="N267" s="241"/>
      <c r="O267" s="241"/>
      <c r="P267" s="241" t="s">
        <v>2058</v>
      </c>
      <c r="Q267" s="241"/>
      <c r="R267" s="241"/>
      <c r="S267" s="241"/>
      <c r="T267" s="241"/>
      <c r="U267" s="241"/>
      <c r="V267" s="241"/>
      <c r="W267" s="241"/>
      <c r="AI267" s="241"/>
      <c r="AJ267" s="241"/>
      <c r="AK267" s="241"/>
      <c r="AL267" s="241"/>
      <c r="AM267" s="241"/>
      <c r="AN267" s="241"/>
      <c r="AO267" s="241"/>
      <c r="AP267" s="244"/>
      <c r="AT267" s="244"/>
    </row>
    <row r="268" spans="1:46" ht="15" customHeight="1">
      <c r="A268" s="284"/>
      <c r="B268" s="284"/>
      <c r="C268" s="284"/>
      <c r="H268" s="241" t="s">
        <v>490</v>
      </c>
      <c r="I268" s="241"/>
      <c r="J268" s="241"/>
      <c r="K268" s="241"/>
      <c r="L268" s="241"/>
      <c r="M268" s="241"/>
      <c r="N268" s="241"/>
      <c r="O268" s="241"/>
      <c r="P268" s="241" t="s">
        <v>2058</v>
      </c>
      <c r="Q268" s="241"/>
      <c r="R268" s="241"/>
      <c r="S268" s="241"/>
      <c r="T268" s="241"/>
      <c r="U268" s="241"/>
      <c r="V268" s="241"/>
      <c r="W268" s="241"/>
      <c r="AI268" s="241"/>
      <c r="AJ268" s="241"/>
      <c r="AK268" s="241"/>
      <c r="AL268" s="241"/>
      <c r="AM268" s="241"/>
      <c r="AN268" s="241"/>
      <c r="AO268" s="241"/>
      <c r="AP268" s="244"/>
      <c r="AT268" s="244"/>
    </row>
    <row r="269" spans="1:46" ht="15" customHeight="1">
      <c r="A269" s="284"/>
      <c r="B269" s="284"/>
      <c r="C269" s="284"/>
      <c r="H269" s="241" t="s">
        <v>491</v>
      </c>
      <c r="I269" s="241"/>
      <c r="J269" s="241"/>
      <c r="K269" s="241"/>
      <c r="L269" s="241"/>
      <c r="M269" s="241"/>
      <c r="N269" s="241"/>
      <c r="O269" s="241"/>
      <c r="P269" s="241" t="s">
        <v>713</v>
      </c>
      <c r="Q269" s="241"/>
      <c r="R269" s="241"/>
      <c r="S269" s="241"/>
      <c r="T269" s="241"/>
      <c r="U269" s="241"/>
      <c r="V269" s="241"/>
      <c r="W269" s="241"/>
      <c r="AI269" s="241"/>
      <c r="AJ269" s="241"/>
      <c r="AK269" s="241"/>
      <c r="AL269" s="241"/>
      <c r="AM269" s="241"/>
      <c r="AN269" s="241"/>
      <c r="AO269" s="241"/>
      <c r="AP269" s="244"/>
      <c r="AT269" s="244"/>
    </row>
    <row r="270" spans="1:46" ht="15" customHeight="1">
      <c r="A270" s="284"/>
      <c r="B270" s="284"/>
      <c r="C270" s="284"/>
      <c r="H270" s="241" t="s">
        <v>492</v>
      </c>
      <c r="I270" s="241"/>
      <c r="J270" s="241"/>
      <c r="K270" s="241"/>
      <c r="L270" s="241"/>
      <c r="M270" s="241"/>
      <c r="N270" s="241"/>
      <c r="O270" s="241"/>
      <c r="P270" s="241" t="s">
        <v>2063</v>
      </c>
      <c r="Q270" s="241"/>
      <c r="R270" s="241"/>
      <c r="S270" s="241"/>
      <c r="T270" s="241"/>
      <c r="U270" s="241"/>
      <c r="V270" s="241"/>
      <c r="W270" s="241"/>
      <c r="AI270" s="241"/>
      <c r="AJ270" s="241"/>
      <c r="AK270" s="241"/>
      <c r="AL270" s="241"/>
      <c r="AM270" s="241"/>
      <c r="AN270" s="241"/>
      <c r="AO270" s="241"/>
      <c r="AP270" s="244"/>
      <c r="AT270" s="244"/>
    </row>
    <row r="271" spans="1:46" ht="15" customHeight="1">
      <c r="A271" s="284"/>
      <c r="B271" s="284"/>
      <c r="C271" s="284"/>
      <c r="H271" s="241" t="s">
        <v>493</v>
      </c>
      <c r="I271" s="241"/>
      <c r="J271" s="241"/>
      <c r="K271" s="241"/>
      <c r="L271" s="241"/>
      <c r="M271" s="241"/>
      <c r="N271" s="241"/>
      <c r="O271" s="241"/>
      <c r="P271" s="241" t="s">
        <v>2058</v>
      </c>
      <c r="Q271" s="241"/>
      <c r="R271" s="241"/>
      <c r="S271" s="241"/>
      <c r="T271" s="241"/>
      <c r="U271" s="241"/>
      <c r="V271" s="241"/>
      <c r="W271" s="241"/>
      <c r="AI271" s="241"/>
      <c r="AJ271" s="241"/>
      <c r="AK271" s="241"/>
      <c r="AL271" s="241"/>
      <c r="AM271" s="241"/>
      <c r="AN271" s="241"/>
      <c r="AO271" s="241"/>
      <c r="AP271" s="244"/>
      <c r="AT271" s="244"/>
    </row>
    <row r="272" spans="1:46" ht="15" customHeight="1">
      <c r="A272" s="284"/>
      <c r="B272" s="284"/>
      <c r="C272" s="284"/>
      <c r="H272" s="241" t="s">
        <v>494</v>
      </c>
      <c r="I272" s="241"/>
      <c r="J272" s="241"/>
      <c r="K272" s="241"/>
      <c r="L272" s="241"/>
      <c r="M272" s="241"/>
      <c r="N272" s="241"/>
      <c r="O272" s="241"/>
      <c r="P272" s="241" t="s">
        <v>2058</v>
      </c>
      <c r="Q272" s="241"/>
      <c r="R272" s="241"/>
      <c r="S272" s="241"/>
      <c r="T272" s="241"/>
      <c r="U272" s="241"/>
      <c r="V272" s="241"/>
      <c r="W272" s="241"/>
      <c r="AI272" s="241"/>
      <c r="AJ272" s="241"/>
      <c r="AK272" s="241"/>
      <c r="AL272" s="241"/>
      <c r="AM272" s="241"/>
      <c r="AN272" s="241"/>
      <c r="AO272" s="241"/>
      <c r="AP272" s="244"/>
      <c r="AT272" s="244"/>
    </row>
    <row r="273" spans="1:46" ht="15" customHeight="1">
      <c r="A273" s="284"/>
      <c r="B273" s="284"/>
      <c r="C273" s="284"/>
      <c r="H273" s="241" t="s">
        <v>495</v>
      </c>
      <c r="I273" s="241"/>
      <c r="J273" s="241"/>
      <c r="K273" s="241"/>
      <c r="L273" s="241"/>
      <c r="M273" s="241"/>
      <c r="N273" s="241"/>
      <c r="O273" s="241"/>
      <c r="P273" s="241" t="s">
        <v>2060</v>
      </c>
      <c r="Q273" s="241"/>
      <c r="R273" s="241"/>
      <c r="S273" s="241"/>
      <c r="T273" s="241"/>
      <c r="U273" s="241"/>
      <c r="V273" s="241"/>
      <c r="W273" s="241"/>
      <c r="AI273" s="241"/>
      <c r="AJ273" s="241"/>
      <c r="AK273" s="241"/>
      <c r="AL273" s="241"/>
      <c r="AM273" s="241"/>
      <c r="AN273" s="241"/>
      <c r="AO273" s="241"/>
      <c r="AP273" s="244"/>
      <c r="AT273" s="244"/>
    </row>
    <row r="274" spans="1:46" ht="15" customHeight="1">
      <c r="A274" s="284"/>
      <c r="B274" s="284"/>
      <c r="C274" s="284"/>
      <c r="H274" s="241" t="s">
        <v>496</v>
      </c>
      <c r="I274" s="241"/>
      <c r="J274" s="241"/>
      <c r="K274" s="241"/>
      <c r="L274" s="241"/>
      <c r="M274" s="241"/>
      <c r="N274" s="241"/>
      <c r="O274" s="241"/>
      <c r="P274" s="241" t="s">
        <v>2063</v>
      </c>
      <c r="Q274" s="241"/>
      <c r="R274" s="241"/>
      <c r="S274" s="241"/>
      <c r="T274" s="241"/>
      <c r="U274" s="241"/>
      <c r="V274" s="241"/>
      <c r="W274" s="241"/>
      <c r="AI274" s="241"/>
      <c r="AJ274" s="241"/>
      <c r="AK274" s="241"/>
      <c r="AL274" s="241"/>
      <c r="AM274" s="241"/>
      <c r="AN274" s="241"/>
      <c r="AO274" s="241"/>
      <c r="AP274" s="244"/>
      <c r="AT274" s="244"/>
    </row>
    <row r="275" spans="1:46" ht="15" customHeight="1">
      <c r="A275" s="284"/>
      <c r="B275" s="284"/>
      <c r="C275" s="284"/>
      <c r="H275" s="241" t="s">
        <v>497</v>
      </c>
      <c r="I275" s="241"/>
      <c r="J275" s="241"/>
      <c r="K275" s="241"/>
      <c r="L275" s="241"/>
      <c r="M275" s="241"/>
      <c r="N275" s="241"/>
      <c r="O275" s="241"/>
      <c r="P275" s="241" t="s">
        <v>2057</v>
      </c>
      <c r="Q275" s="241"/>
      <c r="R275" s="241"/>
      <c r="S275" s="241"/>
      <c r="T275" s="241"/>
      <c r="U275" s="241"/>
      <c r="V275" s="241"/>
      <c r="W275" s="241"/>
      <c r="AI275" s="241"/>
      <c r="AJ275" s="241"/>
      <c r="AK275" s="241"/>
      <c r="AL275" s="241"/>
      <c r="AM275" s="241"/>
      <c r="AN275" s="241"/>
      <c r="AO275" s="241"/>
      <c r="AP275" s="244"/>
      <c r="AT275" s="244"/>
    </row>
    <row r="276" spans="1:46" ht="15" customHeight="1">
      <c r="A276" s="284"/>
      <c r="B276" s="284"/>
      <c r="C276" s="284"/>
      <c r="H276" s="241" t="s">
        <v>498</v>
      </c>
      <c r="I276" s="241"/>
      <c r="J276" s="241"/>
      <c r="K276" s="241"/>
      <c r="L276" s="241"/>
      <c r="M276" s="241"/>
      <c r="N276" s="241"/>
      <c r="O276" s="241"/>
      <c r="P276" s="241" t="s">
        <v>2058</v>
      </c>
      <c r="Q276" s="241"/>
      <c r="R276" s="241"/>
      <c r="S276" s="241"/>
      <c r="T276" s="241"/>
      <c r="U276" s="241"/>
      <c r="V276" s="241"/>
      <c r="W276" s="241"/>
      <c r="AI276" s="241"/>
      <c r="AJ276" s="241"/>
      <c r="AK276" s="241"/>
      <c r="AL276" s="241"/>
      <c r="AM276" s="241"/>
      <c r="AN276" s="241"/>
      <c r="AO276" s="241"/>
      <c r="AP276" s="244"/>
      <c r="AT276" s="244"/>
    </row>
    <row r="277" spans="1:46" ht="15" customHeight="1">
      <c r="A277" s="284"/>
      <c r="B277" s="284"/>
      <c r="C277" s="284"/>
      <c r="H277" s="241" t="s">
        <v>499</v>
      </c>
      <c r="I277" s="241"/>
      <c r="J277" s="241"/>
      <c r="K277" s="241"/>
      <c r="L277" s="241"/>
      <c r="M277" s="241"/>
      <c r="N277" s="241"/>
      <c r="O277" s="241"/>
      <c r="P277" s="241" t="s">
        <v>713</v>
      </c>
      <c r="Q277" s="241"/>
      <c r="R277" s="241"/>
      <c r="S277" s="241"/>
      <c r="T277" s="241"/>
      <c r="U277" s="241"/>
      <c r="V277" s="241"/>
      <c r="W277" s="241"/>
      <c r="AI277" s="241"/>
      <c r="AJ277" s="241"/>
      <c r="AK277" s="241"/>
      <c r="AL277" s="241"/>
      <c r="AM277" s="241"/>
      <c r="AN277" s="241"/>
      <c r="AO277" s="241"/>
      <c r="AP277" s="244"/>
      <c r="AT277" s="244"/>
    </row>
    <row r="278" spans="1:46" ht="15" customHeight="1">
      <c r="A278" s="284"/>
      <c r="B278" s="284"/>
      <c r="C278" s="284"/>
      <c r="H278" s="241" t="s">
        <v>500</v>
      </c>
      <c r="I278" s="241"/>
      <c r="J278" s="241"/>
      <c r="K278" s="241"/>
      <c r="L278" s="241"/>
      <c r="M278" s="241"/>
      <c r="N278" s="241"/>
      <c r="O278" s="241"/>
      <c r="P278" s="241" t="s">
        <v>2056</v>
      </c>
      <c r="Q278" s="241"/>
      <c r="R278" s="241"/>
      <c r="S278" s="241"/>
      <c r="T278" s="241"/>
      <c r="U278" s="241"/>
      <c r="V278" s="241"/>
      <c r="W278" s="241"/>
      <c r="AI278" s="241"/>
      <c r="AJ278" s="241"/>
      <c r="AK278" s="241"/>
      <c r="AL278" s="241"/>
      <c r="AM278" s="241"/>
      <c r="AN278" s="241"/>
      <c r="AO278" s="241"/>
      <c r="AP278" s="244"/>
      <c r="AT278" s="244"/>
    </row>
    <row r="279" spans="1:46" ht="15" customHeight="1">
      <c r="A279" s="284"/>
      <c r="B279" s="284"/>
      <c r="C279" s="284"/>
      <c r="H279" s="241" t="s">
        <v>501</v>
      </c>
      <c r="I279" s="241"/>
      <c r="J279" s="241"/>
      <c r="K279" s="241"/>
      <c r="L279" s="241"/>
      <c r="M279" s="241"/>
      <c r="N279" s="241"/>
      <c r="O279" s="241"/>
      <c r="P279" s="241" t="s">
        <v>713</v>
      </c>
      <c r="Q279" s="241"/>
      <c r="R279" s="241"/>
      <c r="S279" s="241"/>
      <c r="T279" s="241"/>
      <c r="U279" s="241"/>
      <c r="V279" s="241"/>
      <c r="W279" s="241"/>
      <c r="AI279" s="241"/>
      <c r="AJ279" s="241"/>
      <c r="AK279" s="241"/>
      <c r="AL279" s="241"/>
      <c r="AM279" s="241"/>
      <c r="AN279" s="241"/>
      <c r="AO279" s="241"/>
      <c r="AP279" s="244"/>
      <c r="AT279" s="244"/>
    </row>
    <row r="280" spans="1:46" ht="15" customHeight="1">
      <c r="A280" s="284"/>
      <c r="B280" s="284"/>
      <c r="C280" s="284"/>
      <c r="H280" s="241" t="s">
        <v>502</v>
      </c>
      <c r="I280" s="241"/>
      <c r="J280" s="241"/>
      <c r="K280" s="241"/>
      <c r="L280" s="241"/>
      <c r="M280" s="241"/>
      <c r="N280" s="241"/>
      <c r="O280" s="241"/>
      <c r="P280" s="241" t="s">
        <v>2060</v>
      </c>
      <c r="Q280" s="241"/>
      <c r="R280" s="241"/>
      <c r="S280" s="241"/>
      <c r="T280" s="241"/>
      <c r="U280" s="241"/>
      <c r="V280" s="241"/>
      <c r="W280" s="241"/>
      <c r="AI280" s="241"/>
      <c r="AJ280" s="241"/>
      <c r="AK280" s="241"/>
      <c r="AL280" s="241"/>
      <c r="AM280" s="241"/>
      <c r="AN280" s="241"/>
      <c r="AO280" s="241"/>
      <c r="AP280" s="244"/>
      <c r="AT280" s="244"/>
    </row>
    <row r="281" spans="1:46" ht="15" customHeight="1">
      <c r="A281" s="284"/>
      <c r="B281" s="284"/>
      <c r="C281" s="284"/>
      <c r="H281" s="241" t="s">
        <v>503</v>
      </c>
      <c r="I281" s="241"/>
      <c r="J281" s="241"/>
      <c r="K281" s="241"/>
      <c r="L281" s="241"/>
      <c r="M281" s="241"/>
      <c r="N281" s="241"/>
      <c r="O281" s="241"/>
      <c r="P281" s="241" t="s">
        <v>2060</v>
      </c>
      <c r="Q281" s="241"/>
      <c r="R281" s="241"/>
      <c r="S281" s="241"/>
      <c r="T281" s="241"/>
      <c r="U281" s="241"/>
      <c r="V281" s="241"/>
      <c r="W281" s="241"/>
      <c r="AI281" s="241"/>
      <c r="AJ281" s="241"/>
      <c r="AK281" s="241"/>
      <c r="AL281" s="241"/>
      <c r="AM281" s="241"/>
      <c r="AN281" s="241"/>
      <c r="AO281" s="241"/>
      <c r="AP281" s="244"/>
      <c r="AT281" s="244"/>
    </row>
    <row r="282" spans="1:46" ht="15" customHeight="1">
      <c r="A282" s="284"/>
      <c r="B282" s="284"/>
      <c r="C282" s="284"/>
      <c r="H282" s="241" t="s">
        <v>504</v>
      </c>
      <c r="I282" s="241"/>
      <c r="J282" s="241"/>
      <c r="K282" s="241"/>
      <c r="L282" s="241"/>
      <c r="M282" s="241"/>
      <c r="N282" s="241"/>
      <c r="O282" s="241"/>
      <c r="P282" s="241" t="s">
        <v>2056</v>
      </c>
      <c r="Q282" s="241"/>
      <c r="R282" s="241"/>
      <c r="S282" s="241"/>
      <c r="T282" s="241"/>
      <c r="U282" s="241"/>
      <c r="V282" s="241"/>
      <c r="W282" s="241"/>
      <c r="AI282" s="241"/>
      <c r="AJ282" s="241"/>
      <c r="AK282" s="241"/>
      <c r="AL282" s="241"/>
      <c r="AM282" s="241"/>
      <c r="AN282" s="241"/>
      <c r="AO282" s="241"/>
      <c r="AP282" s="244"/>
      <c r="AT282" s="244"/>
    </row>
    <row r="283" spans="1:46" ht="15" customHeight="1">
      <c r="A283" s="284"/>
      <c r="B283" s="284"/>
      <c r="C283" s="284"/>
      <c r="H283" s="241" t="s">
        <v>505</v>
      </c>
      <c r="I283" s="241"/>
      <c r="J283" s="241"/>
      <c r="K283" s="241"/>
      <c r="L283" s="241"/>
      <c r="M283" s="241"/>
      <c r="N283" s="241"/>
      <c r="O283" s="241"/>
      <c r="P283" s="241" t="s">
        <v>2060</v>
      </c>
      <c r="Q283" s="241"/>
      <c r="R283" s="241"/>
      <c r="S283" s="241"/>
      <c r="T283" s="241"/>
      <c r="U283" s="241"/>
      <c r="V283" s="241"/>
      <c r="W283" s="241"/>
      <c r="AI283" s="241"/>
      <c r="AJ283" s="241"/>
      <c r="AK283" s="241"/>
      <c r="AL283" s="241"/>
      <c r="AM283" s="241"/>
      <c r="AN283" s="241"/>
      <c r="AO283" s="241"/>
      <c r="AP283" s="244"/>
      <c r="AT283" s="244"/>
    </row>
    <row r="284" spans="1:46" ht="15" customHeight="1">
      <c r="A284" s="284"/>
      <c r="B284" s="284"/>
      <c r="C284" s="284"/>
      <c r="H284" s="241" t="s">
        <v>506</v>
      </c>
      <c r="I284" s="241"/>
      <c r="J284" s="241"/>
      <c r="K284" s="241"/>
      <c r="L284" s="241"/>
      <c r="M284" s="241"/>
      <c r="N284" s="241"/>
      <c r="O284" s="241"/>
      <c r="P284" s="241" t="s">
        <v>2059</v>
      </c>
      <c r="Q284" s="241"/>
      <c r="R284" s="241"/>
      <c r="S284" s="241"/>
      <c r="T284" s="241"/>
      <c r="U284" s="241"/>
      <c r="V284" s="241"/>
      <c r="W284" s="241"/>
      <c r="AI284" s="241"/>
      <c r="AJ284" s="241"/>
      <c r="AK284" s="241"/>
      <c r="AL284" s="241"/>
      <c r="AM284" s="241"/>
      <c r="AN284" s="241"/>
      <c r="AO284" s="241"/>
      <c r="AP284" s="244"/>
      <c r="AT284" s="244"/>
    </row>
    <row r="285" spans="1:46" ht="15" customHeight="1">
      <c r="A285" s="284"/>
      <c r="B285" s="284"/>
      <c r="C285" s="284"/>
      <c r="H285" s="241" t="s">
        <v>271</v>
      </c>
      <c r="I285" s="241"/>
      <c r="J285" s="241"/>
      <c r="K285" s="241"/>
      <c r="L285" s="241"/>
      <c r="M285" s="241"/>
      <c r="N285" s="241"/>
      <c r="O285" s="241"/>
      <c r="P285" s="241" t="s">
        <v>713</v>
      </c>
      <c r="Q285" s="241"/>
      <c r="R285" s="241"/>
      <c r="S285" s="241"/>
      <c r="T285" s="241"/>
      <c r="U285" s="241"/>
      <c r="V285" s="241"/>
      <c r="W285" s="241"/>
      <c r="AI285" s="241"/>
      <c r="AJ285" s="241"/>
      <c r="AK285" s="241"/>
      <c r="AL285" s="241"/>
      <c r="AM285" s="241"/>
      <c r="AN285" s="241"/>
      <c r="AO285" s="241"/>
      <c r="AP285" s="244"/>
      <c r="AT285" s="244"/>
    </row>
    <row r="286" spans="1:46" ht="15" customHeight="1">
      <c r="A286" s="284"/>
      <c r="B286" s="284"/>
      <c r="C286" s="284"/>
      <c r="H286" s="241" t="s">
        <v>507</v>
      </c>
      <c r="I286" s="241"/>
      <c r="J286" s="241"/>
      <c r="K286" s="241"/>
      <c r="L286" s="241"/>
      <c r="M286" s="241"/>
      <c r="N286" s="241"/>
      <c r="O286" s="241"/>
      <c r="P286" s="241" t="s">
        <v>2057</v>
      </c>
      <c r="Q286" s="241"/>
      <c r="R286" s="241"/>
      <c r="S286" s="241"/>
      <c r="T286" s="241"/>
      <c r="U286" s="241"/>
      <c r="V286" s="241"/>
      <c r="W286" s="241"/>
      <c r="AI286" s="241"/>
      <c r="AJ286" s="241"/>
      <c r="AK286" s="241"/>
      <c r="AL286" s="241"/>
      <c r="AM286" s="241"/>
      <c r="AN286" s="241"/>
      <c r="AO286" s="241"/>
      <c r="AP286" s="244"/>
      <c r="AT286" s="244"/>
    </row>
    <row r="287" spans="1:46" ht="15" customHeight="1">
      <c r="A287" s="284"/>
      <c r="B287" s="284"/>
      <c r="C287" s="284"/>
      <c r="H287" s="241" t="s">
        <v>508</v>
      </c>
      <c r="I287" s="241"/>
      <c r="J287" s="241"/>
      <c r="K287" s="241"/>
      <c r="L287" s="241"/>
      <c r="M287" s="241"/>
      <c r="N287" s="241"/>
      <c r="O287" s="241"/>
      <c r="P287" s="241" t="s">
        <v>2060</v>
      </c>
      <c r="Q287" s="241"/>
      <c r="R287" s="241"/>
      <c r="S287" s="241"/>
      <c r="T287" s="241"/>
      <c r="U287" s="241"/>
      <c r="V287" s="241"/>
      <c r="W287" s="241"/>
      <c r="AI287" s="241"/>
      <c r="AJ287" s="241"/>
      <c r="AK287" s="241"/>
      <c r="AL287" s="241"/>
      <c r="AM287" s="241"/>
      <c r="AN287" s="241"/>
      <c r="AO287" s="241"/>
      <c r="AP287" s="244"/>
      <c r="AT287" s="244"/>
    </row>
    <row r="288" spans="1:46" ht="15" customHeight="1">
      <c r="A288" s="284"/>
      <c r="B288" s="284"/>
      <c r="C288" s="284"/>
      <c r="H288" s="241" t="s">
        <v>509</v>
      </c>
      <c r="I288" s="241"/>
      <c r="J288" s="241"/>
      <c r="K288" s="241"/>
      <c r="L288" s="241"/>
      <c r="M288" s="241"/>
      <c r="N288" s="241"/>
      <c r="O288" s="241"/>
      <c r="P288" s="241" t="s">
        <v>2060</v>
      </c>
      <c r="Q288" s="241"/>
      <c r="R288" s="241"/>
      <c r="S288" s="241"/>
      <c r="T288" s="241"/>
      <c r="U288" s="241"/>
      <c r="V288" s="241"/>
      <c r="W288" s="241"/>
      <c r="AI288" s="241"/>
      <c r="AJ288" s="241"/>
      <c r="AK288" s="241"/>
      <c r="AL288" s="241"/>
      <c r="AM288" s="241"/>
      <c r="AN288" s="241"/>
      <c r="AO288" s="241"/>
      <c r="AP288" s="244"/>
      <c r="AT288" s="244"/>
    </row>
    <row r="289" spans="1:46" ht="15" customHeight="1">
      <c r="A289" s="284"/>
      <c r="B289" s="284"/>
      <c r="C289" s="284"/>
      <c r="H289" s="241" t="s">
        <v>510</v>
      </c>
      <c r="I289" s="241"/>
      <c r="J289" s="241"/>
      <c r="K289" s="241"/>
      <c r="L289" s="241"/>
      <c r="M289" s="241"/>
      <c r="N289" s="241"/>
      <c r="O289" s="241"/>
      <c r="P289" s="241" t="s">
        <v>2063</v>
      </c>
      <c r="Q289" s="241"/>
      <c r="R289" s="241"/>
      <c r="S289" s="241"/>
      <c r="T289" s="241"/>
      <c r="U289" s="241"/>
      <c r="V289" s="241"/>
      <c r="W289" s="241"/>
      <c r="AI289" s="241"/>
      <c r="AJ289" s="241"/>
      <c r="AK289" s="241"/>
      <c r="AL289" s="241"/>
      <c r="AM289" s="241"/>
      <c r="AN289" s="241"/>
      <c r="AO289" s="241"/>
      <c r="AP289" s="244"/>
      <c r="AT289" s="244"/>
    </row>
    <row r="290" spans="1:46" ht="15" customHeight="1">
      <c r="A290" s="284"/>
      <c r="B290" s="284"/>
      <c r="C290" s="284"/>
      <c r="H290" s="241" t="s">
        <v>278</v>
      </c>
      <c r="I290" s="241"/>
      <c r="J290" s="241"/>
      <c r="K290" s="241"/>
      <c r="L290" s="241"/>
      <c r="M290" s="241"/>
      <c r="N290" s="241"/>
      <c r="O290" s="241"/>
      <c r="P290" s="241" t="s">
        <v>2061</v>
      </c>
      <c r="Q290" s="241"/>
      <c r="R290" s="241"/>
      <c r="S290" s="241"/>
      <c r="T290" s="241"/>
      <c r="U290" s="241"/>
      <c r="V290" s="241"/>
      <c r="W290" s="241"/>
      <c r="AI290" s="241"/>
      <c r="AJ290" s="241"/>
      <c r="AK290" s="241"/>
      <c r="AL290" s="241"/>
      <c r="AM290" s="241"/>
      <c r="AN290" s="241"/>
      <c r="AO290" s="241"/>
      <c r="AP290" s="244"/>
      <c r="AT290" s="244"/>
    </row>
    <row r="291" spans="1:46" ht="15" customHeight="1">
      <c r="A291" s="284"/>
      <c r="B291" s="284"/>
      <c r="C291" s="284"/>
      <c r="H291" s="241" t="s">
        <v>511</v>
      </c>
      <c r="I291" s="241"/>
      <c r="J291" s="241"/>
      <c r="K291" s="241"/>
      <c r="L291" s="241"/>
      <c r="M291" s="241"/>
      <c r="N291" s="241"/>
      <c r="O291" s="241"/>
      <c r="P291" s="241" t="s">
        <v>2060</v>
      </c>
      <c r="Q291" s="241"/>
      <c r="R291" s="241"/>
      <c r="S291" s="241"/>
      <c r="T291" s="241"/>
      <c r="U291" s="241"/>
      <c r="V291" s="241"/>
      <c r="W291" s="241"/>
      <c r="AI291" s="241"/>
      <c r="AJ291" s="241"/>
      <c r="AK291" s="241"/>
      <c r="AL291" s="241"/>
      <c r="AM291" s="241"/>
      <c r="AN291" s="241"/>
      <c r="AO291" s="241"/>
      <c r="AP291" s="244"/>
      <c r="AT291" s="244"/>
    </row>
    <row r="292" spans="1:46" ht="15" customHeight="1">
      <c r="A292" s="284"/>
      <c r="B292" s="284"/>
      <c r="C292" s="284"/>
      <c r="H292" s="241" t="s">
        <v>512</v>
      </c>
      <c r="I292" s="241"/>
      <c r="J292" s="241"/>
      <c r="K292" s="241"/>
      <c r="L292" s="241"/>
      <c r="M292" s="241"/>
      <c r="N292" s="241"/>
      <c r="O292" s="241"/>
      <c r="P292" s="241" t="s">
        <v>2061</v>
      </c>
      <c r="Q292" s="241"/>
      <c r="R292" s="241"/>
      <c r="S292" s="241"/>
      <c r="T292" s="241"/>
      <c r="U292" s="241"/>
      <c r="V292" s="241"/>
      <c r="W292" s="241"/>
      <c r="AI292" s="241"/>
      <c r="AJ292" s="241"/>
      <c r="AK292" s="241"/>
      <c r="AL292" s="241"/>
      <c r="AM292" s="241"/>
      <c r="AN292" s="241"/>
      <c r="AO292" s="241"/>
      <c r="AP292" s="244"/>
      <c r="AT292" s="244"/>
    </row>
    <row r="293" spans="1:46" ht="15" customHeight="1">
      <c r="A293" s="284"/>
      <c r="B293" s="284"/>
      <c r="C293" s="284"/>
      <c r="H293" s="241" t="s">
        <v>513</v>
      </c>
      <c r="I293" s="241"/>
      <c r="J293" s="241"/>
      <c r="K293" s="241"/>
      <c r="L293" s="241"/>
      <c r="M293" s="241"/>
      <c r="N293" s="241"/>
      <c r="O293" s="241"/>
      <c r="P293" s="241" t="s">
        <v>713</v>
      </c>
      <c r="Q293" s="241"/>
      <c r="R293" s="241"/>
      <c r="S293" s="241"/>
      <c r="T293" s="241"/>
      <c r="U293" s="241"/>
      <c r="V293" s="241"/>
      <c r="W293" s="241"/>
      <c r="AI293" s="241"/>
      <c r="AJ293" s="241"/>
      <c r="AK293" s="241"/>
      <c r="AL293" s="241"/>
      <c r="AM293" s="241"/>
      <c r="AN293" s="241"/>
      <c r="AO293" s="241"/>
      <c r="AP293" s="244"/>
      <c r="AT293" s="244"/>
    </row>
    <row r="294" spans="1:46" ht="15" customHeight="1">
      <c r="A294" s="284"/>
      <c r="B294" s="284"/>
      <c r="C294" s="284"/>
      <c r="H294" s="241" t="s">
        <v>514</v>
      </c>
      <c r="I294" s="241"/>
      <c r="J294" s="241"/>
      <c r="K294" s="241"/>
      <c r="L294" s="241"/>
      <c r="M294" s="241"/>
      <c r="N294" s="241"/>
      <c r="O294" s="241"/>
      <c r="P294" s="241" t="s">
        <v>2056</v>
      </c>
      <c r="Q294" s="241"/>
      <c r="R294" s="241"/>
      <c r="S294" s="241"/>
      <c r="T294" s="241"/>
      <c r="U294" s="241"/>
      <c r="V294" s="241"/>
      <c r="W294" s="241"/>
      <c r="AI294" s="241"/>
      <c r="AJ294" s="241"/>
      <c r="AK294" s="241"/>
      <c r="AL294" s="241"/>
      <c r="AM294" s="241"/>
      <c r="AN294" s="241"/>
      <c r="AO294" s="241"/>
      <c r="AP294" s="244"/>
      <c r="AT294" s="244"/>
    </row>
    <row r="295" spans="1:46" ht="15" customHeight="1">
      <c r="A295" s="284"/>
      <c r="B295" s="284"/>
      <c r="C295" s="284"/>
      <c r="H295" s="241" t="s">
        <v>515</v>
      </c>
      <c r="I295" s="241"/>
      <c r="J295" s="241"/>
      <c r="K295" s="241"/>
      <c r="L295" s="241"/>
      <c r="M295" s="241"/>
      <c r="N295" s="241"/>
      <c r="O295" s="241"/>
      <c r="P295" s="241" t="s">
        <v>2061</v>
      </c>
      <c r="Q295" s="241"/>
      <c r="R295" s="241"/>
      <c r="S295" s="241"/>
      <c r="T295" s="241"/>
      <c r="U295" s="241"/>
      <c r="V295" s="241"/>
      <c r="W295" s="241"/>
      <c r="AI295" s="241"/>
      <c r="AJ295" s="241"/>
      <c r="AK295" s="241"/>
      <c r="AL295" s="241"/>
      <c r="AM295" s="241"/>
      <c r="AN295" s="241"/>
      <c r="AO295" s="241"/>
      <c r="AP295" s="244"/>
      <c r="AT295" s="244"/>
    </row>
    <row r="296" spans="1:46" ht="15" customHeight="1">
      <c r="A296" s="284"/>
      <c r="B296" s="284"/>
      <c r="C296" s="284"/>
      <c r="H296" s="241" t="s">
        <v>516</v>
      </c>
      <c r="I296" s="241"/>
      <c r="J296" s="241"/>
      <c r="K296" s="241"/>
      <c r="L296" s="241"/>
      <c r="M296" s="241"/>
      <c r="N296" s="241"/>
      <c r="O296" s="241"/>
      <c r="P296" s="241" t="s">
        <v>2059</v>
      </c>
      <c r="Q296" s="241"/>
      <c r="R296" s="241"/>
      <c r="S296" s="241"/>
      <c r="T296" s="241"/>
      <c r="U296" s="241"/>
      <c r="V296" s="241"/>
      <c r="W296" s="241"/>
      <c r="AI296" s="241"/>
      <c r="AJ296" s="241"/>
      <c r="AK296" s="241"/>
      <c r="AL296" s="241"/>
      <c r="AM296" s="241"/>
      <c r="AN296" s="241"/>
      <c r="AO296" s="241"/>
      <c r="AP296" s="244"/>
      <c r="AT296" s="244"/>
    </row>
    <row r="297" spans="1:46" ht="15" customHeight="1">
      <c r="A297" s="284"/>
      <c r="B297" s="284"/>
      <c r="C297" s="284"/>
      <c r="H297" s="241" t="s">
        <v>517</v>
      </c>
      <c r="I297" s="241"/>
      <c r="J297" s="241"/>
      <c r="K297" s="241"/>
      <c r="L297" s="241"/>
      <c r="M297" s="241"/>
      <c r="N297" s="241"/>
      <c r="O297" s="241"/>
      <c r="P297" s="241" t="s">
        <v>2060</v>
      </c>
      <c r="Q297" s="241"/>
      <c r="R297" s="241"/>
      <c r="S297" s="241"/>
      <c r="T297" s="241"/>
      <c r="U297" s="241"/>
      <c r="V297" s="241"/>
      <c r="W297" s="241"/>
      <c r="AI297" s="241"/>
      <c r="AJ297" s="241"/>
      <c r="AK297" s="241"/>
      <c r="AL297" s="241"/>
      <c r="AM297" s="241"/>
      <c r="AN297" s="241"/>
      <c r="AO297" s="241"/>
      <c r="AP297" s="244"/>
      <c r="AT297" s="244"/>
    </row>
    <row r="298" spans="1:46" ht="15" customHeight="1">
      <c r="A298" s="284"/>
      <c r="B298" s="284"/>
      <c r="C298" s="284"/>
      <c r="H298" s="241" t="s">
        <v>281</v>
      </c>
      <c r="I298" s="241"/>
      <c r="J298" s="241"/>
      <c r="K298" s="241"/>
      <c r="L298" s="241"/>
      <c r="M298" s="241"/>
      <c r="N298" s="241"/>
      <c r="O298" s="241"/>
      <c r="P298" s="241" t="s">
        <v>2061</v>
      </c>
      <c r="Q298" s="241"/>
      <c r="R298" s="241"/>
      <c r="S298" s="241"/>
      <c r="T298" s="241"/>
      <c r="U298" s="241"/>
      <c r="V298" s="241"/>
      <c r="W298" s="241"/>
      <c r="AI298" s="241"/>
      <c r="AJ298" s="241"/>
      <c r="AK298" s="241"/>
      <c r="AL298" s="241"/>
      <c r="AM298" s="241"/>
      <c r="AN298" s="241"/>
      <c r="AO298" s="241"/>
      <c r="AP298" s="244"/>
      <c r="AT298" s="244"/>
    </row>
    <row r="299" spans="1:46" ht="15" customHeight="1">
      <c r="A299" s="284"/>
      <c r="B299" s="284"/>
      <c r="C299" s="284"/>
      <c r="H299" s="241" t="s">
        <v>518</v>
      </c>
      <c r="I299" s="241"/>
      <c r="J299" s="241"/>
      <c r="K299" s="241"/>
      <c r="L299" s="241"/>
      <c r="M299" s="241"/>
      <c r="N299" s="241"/>
      <c r="O299" s="241"/>
      <c r="P299" s="241" t="s">
        <v>2060</v>
      </c>
      <c r="Q299" s="241"/>
      <c r="R299" s="241"/>
      <c r="S299" s="241"/>
      <c r="T299" s="241"/>
      <c r="U299" s="241"/>
      <c r="V299" s="241"/>
      <c r="W299" s="241"/>
      <c r="AI299" s="241"/>
      <c r="AJ299" s="241"/>
      <c r="AK299" s="241"/>
      <c r="AL299" s="241"/>
      <c r="AM299" s="241"/>
      <c r="AN299" s="241"/>
      <c r="AO299" s="241"/>
      <c r="AP299" s="244"/>
      <c r="AT299" s="244"/>
    </row>
    <row r="300" spans="1:46" ht="15" customHeight="1">
      <c r="A300" s="284"/>
      <c r="B300" s="284"/>
      <c r="C300" s="284"/>
      <c r="H300" s="241" t="s">
        <v>519</v>
      </c>
      <c r="I300" s="241"/>
      <c r="J300" s="241"/>
      <c r="K300" s="241"/>
      <c r="L300" s="241"/>
      <c r="M300" s="241"/>
      <c r="N300" s="241"/>
      <c r="O300" s="241"/>
      <c r="P300" s="241" t="s">
        <v>2063</v>
      </c>
      <c r="Q300" s="241"/>
      <c r="R300" s="241"/>
      <c r="S300" s="241"/>
      <c r="T300" s="241"/>
      <c r="U300" s="241"/>
      <c r="V300" s="241"/>
      <c r="W300" s="241"/>
      <c r="AI300" s="241"/>
      <c r="AJ300" s="241"/>
      <c r="AK300" s="241"/>
      <c r="AL300" s="241"/>
      <c r="AM300" s="241"/>
      <c r="AN300" s="241"/>
      <c r="AO300" s="241"/>
      <c r="AP300" s="244"/>
      <c r="AT300" s="244"/>
    </row>
    <row r="301" spans="1:46" ht="15" customHeight="1">
      <c r="A301" s="284"/>
      <c r="B301" s="284"/>
      <c r="C301" s="284"/>
      <c r="H301" s="241" t="s">
        <v>520</v>
      </c>
      <c r="I301" s="241"/>
      <c r="J301" s="241"/>
      <c r="K301" s="241"/>
      <c r="L301" s="241"/>
      <c r="M301" s="241"/>
      <c r="N301" s="241"/>
      <c r="O301" s="241"/>
      <c r="P301" s="241" t="s">
        <v>2061</v>
      </c>
      <c r="Q301" s="241"/>
      <c r="R301" s="241"/>
      <c r="S301" s="241"/>
      <c r="T301" s="241"/>
      <c r="U301" s="241"/>
      <c r="V301" s="241"/>
      <c r="W301" s="241"/>
      <c r="AI301" s="241"/>
      <c r="AJ301" s="241"/>
      <c r="AK301" s="241"/>
      <c r="AL301" s="241"/>
      <c r="AM301" s="241"/>
      <c r="AN301" s="241"/>
      <c r="AO301" s="241"/>
      <c r="AP301" s="244"/>
      <c r="AT301" s="244"/>
    </row>
    <row r="302" spans="1:46" ht="15" customHeight="1">
      <c r="A302" s="284"/>
      <c r="B302" s="284"/>
      <c r="C302" s="284"/>
      <c r="H302" s="241" t="s">
        <v>521</v>
      </c>
      <c r="I302" s="241"/>
      <c r="J302" s="241"/>
      <c r="K302" s="241"/>
      <c r="L302" s="241"/>
      <c r="M302" s="241"/>
      <c r="N302" s="241"/>
      <c r="O302" s="241"/>
      <c r="P302" s="241" t="s">
        <v>2060</v>
      </c>
      <c r="Q302" s="241"/>
      <c r="R302" s="241"/>
      <c r="S302" s="241"/>
      <c r="T302" s="241"/>
      <c r="U302" s="241"/>
      <c r="V302" s="241"/>
      <c r="W302" s="241"/>
      <c r="AI302" s="241"/>
      <c r="AJ302" s="241"/>
      <c r="AK302" s="241"/>
      <c r="AL302" s="241"/>
      <c r="AM302" s="241"/>
      <c r="AN302" s="241"/>
      <c r="AO302" s="241"/>
      <c r="AP302" s="244"/>
      <c r="AT302" s="244"/>
    </row>
    <row r="303" spans="1:46" ht="15" customHeight="1">
      <c r="A303" s="284"/>
      <c r="B303" s="284"/>
      <c r="C303" s="284"/>
      <c r="H303" s="241" t="s">
        <v>522</v>
      </c>
      <c r="I303" s="241"/>
      <c r="J303" s="241"/>
      <c r="K303" s="241"/>
      <c r="L303" s="241"/>
      <c r="M303" s="241"/>
      <c r="N303" s="241"/>
      <c r="O303" s="241"/>
      <c r="P303" s="241" t="s">
        <v>2061</v>
      </c>
      <c r="Q303" s="241"/>
      <c r="R303" s="241"/>
      <c r="S303" s="241"/>
      <c r="T303" s="241"/>
      <c r="U303" s="241"/>
      <c r="V303" s="241"/>
      <c r="W303" s="241"/>
      <c r="AI303" s="241"/>
      <c r="AJ303" s="241"/>
      <c r="AK303" s="241"/>
      <c r="AL303" s="241"/>
      <c r="AM303" s="241"/>
      <c r="AN303" s="241"/>
      <c r="AO303" s="241"/>
      <c r="AP303" s="244"/>
      <c r="AT303" s="244"/>
    </row>
    <row r="304" spans="1:46" ht="15" customHeight="1">
      <c r="A304" s="284"/>
      <c r="B304" s="284"/>
      <c r="C304" s="284"/>
      <c r="H304" s="241" t="s">
        <v>523</v>
      </c>
      <c r="I304" s="241"/>
      <c r="J304" s="241"/>
      <c r="K304" s="241"/>
      <c r="L304" s="241"/>
      <c r="M304" s="241"/>
      <c r="N304" s="241"/>
      <c r="O304" s="241"/>
      <c r="P304" s="241" t="s">
        <v>2059</v>
      </c>
      <c r="Q304" s="241"/>
      <c r="R304" s="241"/>
      <c r="S304" s="241"/>
      <c r="T304" s="241"/>
      <c r="U304" s="241"/>
      <c r="V304" s="241"/>
      <c r="W304" s="241"/>
      <c r="AI304" s="241"/>
      <c r="AJ304" s="241"/>
      <c r="AK304" s="241"/>
      <c r="AL304" s="241"/>
      <c r="AM304" s="241"/>
      <c r="AN304" s="241"/>
      <c r="AO304" s="241"/>
      <c r="AP304" s="244"/>
      <c r="AT304" s="244"/>
    </row>
    <row r="305" spans="1:46" ht="15" customHeight="1">
      <c r="A305" s="284"/>
      <c r="B305" s="284"/>
      <c r="C305" s="284"/>
      <c r="H305" s="241" t="s">
        <v>524</v>
      </c>
      <c r="I305" s="241"/>
      <c r="J305" s="241"/>
      <c r="K305" s="241"/>
      <c r="L305" s="241"/>
      <c r="M305" s="241"/>
      <c r="N305" s="241"/>
      <c r="O305" s="241"/>
      <c r="P305" s="241" t="s">
        <v>2056</v>
      </c>
      <c r="Q305" s="241"/>
      <c r="R305" s="241"/>
      <c r="S305" s="241"/>
      <c r="T305" s="241"/>
      <c r="U305" s="241"/>
      <c r="V305" s="241"/>
      <c r="W305" s="241"/>
      <c r="AI305" s="241"/>
      <c r="AJ305" s="241"/>
      <c r="AK305" s="241"/>
      <c r="AL305" s="241"/>
      <c r="AM305" s="241"/>
      <c r="AN305" s="241"/>
      <c r="AO305" s="241"/>
      <c r="AP305" s="244"/>
      <c r="AT305" s="244"/>
    </row>
    <row r="306" spans="1:46" ht="15" customHeight="1">
      <c r="A306" s="284"/>
      <c r="B306" s="284"/>
      <c r="C306" s="284"/>
      <c r="H306" s="241" t="s">
        <v>525</v>
      </c>
      <c r="I306" s="241"/>
      <c r="J306" s="241"/>
      <c r="K306" s="241"/>
      <c r="L306" s="241"/>
      <c r="M306" s="241"/>
      <c r="N306" s="241"/>
      <c r="O306" s="241"/>
      <c r="P306" s="241" t="s">
        <v>2059</v>
      </c>
      <c r="Q306" s="241"/>
      <c r="R306" s="241"/>
      <c r="S306" s="241"/>
      <c r="T306" s="241"/>
      <c r="U306" s="241"/>
      <c r="V306" s="241"/>
      <c r="W306" s="241"/>
      <c r="AI306" s="241"/>
      <c r="AJ306" s="241"/>
      <c r="AK306" s="241"/>
      <c r="AL306" s="241"/>
      <c r="AM306" s="241"/>
      <c r="AN306" s="241"/>
      <c r="AO306" s="241"/>
      <c r="AP306" s="244"/>
      <c r="AT306" s="244"/>
    </row>
    <row r="307" spans="1:46" ht="15" customHeight="1">
      <c r="A307" s="284"/>
      <c r="B307" s="284"/>
      <c r="C307" s="284"/>
      <c r="H307" s="241" t="s">
        <v>526</v>
      </c>
      <c r="I307" s="241"/>
      <c r="J307" s="241"/>
      <c r="K307" s="241"/>
      <c r="L307" s="241"/>
      <c r="M307" s="241"/>
      <c r="N307" s="241"/>
      <c r="O307" s="241"/>
      <c r="P307" s="241" t="s">
        <v>713</v>
      </c>
      <c r="Q307" s="241"/>
      <c r="R307" s="241"/>
      <c r="S307" s="241"/>
      <c r="T307" s="241"/>
      <c r="U307" s="241"/>
      <c r="V307" s="241"/>
      <c r="W307" s="241"/>
      <c r="AI307" s="241"/>
      <c r="AJ307" s="241"/>
      <c r="AK307" s="241"/>
      <c r="AL307" s="241"/>
      <c r="AM307" s="241"/>
      <c r="AN307" s="241"/>
      <c r="AO307" s="241"/>
      <c r="AP307" s="244"/>
      <c r="AT307" s="244"/>
    </row>
    <row r="308" spans="1:46" ht="15" customHeight="1">
      <c r="A308" s="284"/>
      <c r="B308" s="284"/>
      <c r="C308" s="284"/>
      <c r="H308" s="241" t="s">
        <v>527</v>
      </c>
      <c r="I308" s="241"/>
      <c r="J308" s="241"/>
      <c r="K308" s="241"/>
      <c r="L308" s="241"/>
      <c r="M308" s="241"/>
      <c r="N308" s="241"/>
      <c r="O308" s="241"/>
      <c r="P308" s="241" t="s">
        <v>2058</v>
      </c>
      <c r="Q308" s="241"/>
      <c r="R308" s="241"/>
      <c r="S308" s="241"/>
      <c r="T308" s="241"/>
      <c r="U308" s="241"/>
      <c r="V308" s="241"/>
      <c r="W308" s="241"/>
      <c r="AI308" s="241"/>
      <c r="AJ308" s="241"/>
      <c r="AK308" s="241"/>
      <c r="AL308" s="241"/>
      <c r="AM308" s="241"/>
      <c r="AN308" s="241"/>
      <c r="AO308" s="241"/>
      <c r="AP308" s="244"/>
      <c r="AT308" s="244"/>
    </row>
    <row r="309" spans="1:46" ht="15" customHeight="1">
      <c r="A309" s="284"/>
      <c r="B309" s="284"/>
      <c r="C309" s="284"/>
      <c r="H309" s="241" t="s">
        <v>528</v>
      </c>
      <c r="I309" s="241"/>
      <c r="J309" s="241"/>
      <c r="K309" s="241"/>
      <c r="L309" s="241"/>
      <c r="M309" s="241"/>
      <c r="N309" s="241"/>
      <c r="O309" s="241"/>
      <c r="P309" s="241" t="s">
        <v>2060</v>
      </c>
      <c r="Q309" s="241"/>
      <c r="R309" s="241"/>
      <c r="S309" s="241"/>
      <c r="T309" s="241"/>
      <c r="U309" s="241"/>
      <c r="V309" s="241"/>
      <c r="W309" s="241"/>
      <c r="AI309" s="241"/>
      <c r="AJ309" s="241"/>
      <c r="AK309" s="241"/>
      <c r="AL309" s="241"/>
      <c r="AM309" s="241"/>
      <c r="AN309" s="241"/>
      <c r="AO309" s="241"/>
      <c r="AP309" s="244"/>
      <c r="AT309" s="244"/>
    </row>
    <row r="310" spans="1:46" ht="15" customHeight="1">
      <c r="A310" s="284"/>
      <c r="B310" s="284"/>
      <c r="C310" s="284"/>
      <c r="H310" s="241" t="s">
        <v>529</v>
      </c>
      <c r="I310" s="241"/>
      <c r="J310" s="241"/>
      <c r="K310" s="241"/>
      <c r="L310" s="241"/>
      <c r="M310" s="241"/>
      <c r="N310" s="241"/>
      <c r="O310" s="241"/>
      <c r="P310" s="241" t="s">
        <v>2057</v>
      </c>
      <c r="Q310" s="241"/>
      <c r="R310" s="241"/>
      <c r="S310" s="241"/>
      <c r="T310" s="241"/>
      <c r="U310" s="241"/>
      <c r="V310" s="241"/>
      <c r="W310" s="241"/>
      <c r="AI310" s="241"/>
      <c r="AJ310" s="241"/>
      <c r="AK310" s="241"/>
      <c r="AL310" s="241"/>
      <c r="AM310" s="241"/>
      <c r="AN310" s="241"/>
      <c r="AO310" s="241"/>
      <c r="AP310" s="244"/>
      <c r="AT310" s="244"/>
    </row>
    <row r="311" spans="1:46" ht="15" customHeight="1">
      <c r="A311" s="284"/>
      <c r="B311" s="284"/>
      <c r="C311" s="284"/>
      <c r="H311" s="241" t="s">
        <v>530</v>
      </c>
      <c r="I311" s="241"/>
      <c r="J311" s="241"/>
      <c r="K311" s="241"/>
      <c r="L311" s="241"/>
      <c r="M311" s="241"/>
      <c r="N311" s="241"/>
      <c r="O311" s="241"/>
      <c r="P311" s="241" t="s">
        <v>2060</v>
      </c>
      <c r="Q311" s="241"/>
      <c r="R311" s="241"/>
      <c r="S311" s="241"/>
      <c r="T311" s="241"/>
      <c r="U311" s="241"/>
      <c r="V311" s="241"/>
      <c r="W311" s="241"/>
      <c r="AI311" s="241"/>
      <c r="AJ311" s="241"/>
      <c r="AK311" s="241"/>
      <c r="AL311" s="241"/>
      <c r="AM311" s="241"/>
      <c r="AN311" s="241"/>
      <c r="AO311" s="241"/>
      <c r="AP311" s="244"/>
      <c r="AT311" s="244"/>
    </row>
    <row r="312" spans="1:46" ht="15" customHeight="1">
      <c r="A312" s="284"/>
      <c r="B312" s="284"/>
      <c r="C312" s="284"/>
      <c r="H312" s="241" t="s">
        <v>531</v>
      </c>
      <c r="I312" s="241"/>
      <c r="J312" s="241"/>
      <c r="K312" s="241"/>
      <c r="L312" s="241"/>
      <c r="M312" s="241"/>
      <c r="N312" s="241"/>
      <c r="O312" s="241"/>
      <c r="P312" s="241" t="s">
        <v>2057</v>
      </c>
      <c r="Q312" s="241"/>
      <c r="R312" s="241"/>
      <c r="S312" s="241"/>
      <c r="T312" s="241"/>
      <c r="U312" s="241"/>
      <c r="V312" s="241"/>
      <c r="W312" s="241"/>
      <c r="AI312" s="241"/>
      <c r="AJ312" s="241"/>
      <c r="AK312" s="241"/>
      <c r="AL312" s="241"/>
      <c r="AM312" s="241"/>
      <c r="AN312" s="241"/>
      <c r="AO312" s="241"/>
      <c r="AP312" s="244"/>
      <c r="AT312" s="244"/>
    </row>
    <row r="313" spans="1:46" ht="15" customHeight="1">
      <c r="A313" s="284"/>
      <c r="B313" s="284"/>
      <c r="C313" s="284"/>
      <c r="H313" s="241" t="s">
        <v>532</v>
      </c>
      <c r="I313" s="241"/>
      <c r="J313" s="241"/>
      <c r="K313" s="241"/>
      <c r="L313" s="241"/>
      <c r="M313" s="241"/>
      <c r="N313" s="241"/>
      <c r="O313" s="241"/>
      <c r="P313" s="241" t="s">
        <v>2059</v>
      </c>
      <c r="Q313" s="241"/>
      <c r="R313" s="241"/>
      <c r="S313" s="241"/>
      <c r="T313" s="241"/>
      <c r="U313" s="241"/>
      <c r="V313" s="241"/>
      <c r="W313" s="241"/>
      <c r="AI313" s="241"/>
      <c r="AJ313" s="241"/>
      <c r="AK313" s="241"/>
      <c r="AL313" s="241"/>
      <c r="AM313" s="241"/>
      <c r="AN313" s="241"/>
      <c r="AO313" s="241"/>
      <c r="AP313" s="244"/>
      <c r="AT313" s="244"/>
    </row>
    <row r="314" spans="1:46" ht="15" customHeight="1">
      <c r="A314" s="284"/>
      <c r="B314" s="284"/>
      <c r="C314" s="284"/>
      <c r="H314" s="241" t="s">
        <v>533</v>
      </c>
      <c r="I314" s="241"/>
      <c r="J314" s="241"/>
      <c r="K314" s="241"/>
      <c r="L314" s="241"/>
      <c r="M314" s="241"/>
      <c r="N314" s="241"/>
      <c r="O314" s="241"/>
      <c r="P314" s="241" t="s">
        <v>713</v>
      </c>
      <c r="Q314" s="241"/>
      <c r="R314" s="241"/>
      <c r="S314" s="241"/>
      <c r="T314" s="241"/>
      <c r="U314" s="241"/>
      <c r="V314" s="241"/>
      <c r="W314" s="241"/>
      <c r="AI314" s="241"/>
      <c r="AJ314" s="241"/>
      <c r="AK314" s="241"/>
      <c r="AL314" s="241"/>
      <c r="AM314" s="241"/>
      <c r="AN314" s="241"/>
      <c r="AO314" s="241"/>
      <c r="AP314" s="244"/>
      <c r="AT314" s="244"/>
    </row>
    <row r="315" spans="1:46" ht="15" customHeight="1">
      <c r="A315" s="284"/>
      <c r="B315" s="284"/>
      <c r="C315" s="284"/>
      <c r="H315" s="241" t="s">
        <v>534</v>
      </c>
      <c r="I315" s="241"/>
      <c r="J315" s="241"/>
      <c r="K315" s="241"/>
      <c r="L315" s="241"/>
      <c r="M315" s="241"/>
      <c r="N315" s="241"/>
      <c r="O315" s="241"/>
      <c r="P315" s="241" t="s">
        <v>2059</v>
      </c>
      <c r="Q315" s="241"/>
      <c r="R315" s="241"/>
      <c r="S315" s="241"/>
      <c r="T315" s="241"/>
      <c r="U315" s="241"/>
      <c r="V315" s="241"/>
      <c r="W315" s="241"/>
      <c r="AI315" s="241"/>
      <c r="AJ315" s="241"/>
      <c r="AK315" s="241"/>
      <c r="AL315" s="241"/>
      <c r="AM315" s="241"/>
      <c r="AN315" s="241"/>
      <c r="AO315" s="241"/>
      <c r="AP315" s="244"/>
      <c r="AT315" s="244"/>
    </row>
    <row r="316" spans="1:46" ht="15" customHeight="1">
      <c r="A316" s="284"/>
      <c r="B316" s="284"/>
      <c r="C316" s="284"/>
      <c r="H316" s="241" t="s">
        <v>535</v>
      </c>
      <c r="I316" s="241"/>
      <c r="J316" s="241"/>
      <c r="K316" s="241"/>
      <c r="L316" s="241"/>
      <c r="M316" s="241"/>
      <c r="N316" s="241"/>
      <c r="O316" s="241"/>
      <c r="P316" s="241" t="s">
        <v>2057</v>
      </c>
      <c r="Q316" s="241"/>
      <c r="R316" s="241"/>
      <c r="S316" s="241"/>
      <c r="T316" s="241"/>
      <c r="U316" s="241"/>
      <c r="V316" s="241"/>
      <c r="W316" s="241"/>
      <c r="AI316" s="241"/>
      <c r="AJ316" s="241"/>
      <c r="AK316" s="241"/>
      <c r="AL316" s="241"/>
      <c r="AM316" s="241"/>
      <c r="AN316" s="241"/>
      <c r="AO316" s="241"/>
      <c r="AP316" s="244"/>
      <c r="AT316" s="244"/>
    </row>
    <row r="317" spans="1:46" ht="15" customHeight="1">
      <c r="A317" s="284"/>
      <c r="B317" s="284"/>
      <c r="C317" s="284"/>
      <c r="H317" s="241" t="s">
        <v>536</v>
      </c>
      <c r="I317" s="241"/>
      <c r="J317" s="241"/>
      <c r="K317" s="241"/>
      <c r="L317" s="241"/>
      <c r="M317" s="241"/>
      <c r="N317" s="241"/>
      <c r="O317" s="241"/>
      <c r="P317" s="241" t="s">
        <v>2063</v>
      </c>
      <c r="Q317" s="241"/>
      <c r="R317" s="241"/>
      <c r="S317" s="241"/>
      <c r="T317" s="241"/>
      <c r="U317" s="241"/>
      <c r="V317" s="241"/>
      <c r="W317" s="241"/>
      <c r="AI317" s="241"/>
      <c r="AJ317" s="241"/>
      <c r="AK317" s="241"/>
      <c r="AL317" s="241"/>
      <c r="AM317" s="241"/>
      <c r="AN317" s="241"/>
      <c r="AO317" s="241"/>
      <c r="AP317" s="244"/>
      <c r="AT317" s="244"/>
    </row>
    <row r="318" spans="1:46" ht="15" customHeight="1">
      <c r="A318" s="284"/>
      <c r="B318" s="284"/>
      <c r="C318" s="284"/>
      <c r="H318" s="241" t="s">
        <v>537</v>
      </c>
      <c r="I318" s="241"/>
      <c r="J318" s="241"/>
      <c r="K318" s="241"/>
      <c r="L318" s="241"/>
      <c r="M318" s="241"/>
      <c r="N318" s="241"/>
      <c r="O318" s="241"/>
      <c r="P318" s="241" t="s">
        <v>2061</v>
      </c>
      <c r="Q318" s="241"/>
      <c r="R318" s="241"/>
      <c r="S318" s="241"/>
      <c r="T318" s="241"/>
      <c r="U318" s="241"/>
      <c r="V318" s="241"/>
      <c r="W318" s="241"/>
      <c r="AI318" s="241"/>
      <c r="AJ318" s="241"/>
      <c r="AK318" s="241"/>
      <c r="AL318" s="241"/>
      <c r="AM318" s="241"/>
      <c r="AN318" s="241"/>
      <c r="AO318" s="241"/>
      <c r="AP318" s="244"/>
      <c r="AT318" s="244"/>
    </row>
    <row r="319" spans="1:46" ht="15" customHeight="1">
      <c r="A319" s="284"/>
      <c r="B319" s="284"/>
      <c r="C319" s="284"/>
      <c r="H319" s="241" t="s">
        <v>538</v>
      </c>
      <c r="I319" s="241"/>
      <c r="J319" s="241"/>
      <c r="K319" s="241"/>
      <c r="L319" s="241"/>
      <c r="M319" s="241"/>
      <c r="N319" s="241"/>
      <c r="O319" s="241"/>
      <c r="P319" s="241" t="s">
        <v>2060</v>
      </c>
      <c r="Q319" s="241"/>
      <c r="R319" s="241"/>
      <c r="S319" s="241"/>
      <c r="T319" s="241"/>
      <c r="U319" s="241"/>
      <c r="V319" s="241"/>
      <c r="W319" s="241"/>
      <c r="AI319" s="241"/>
      <c r="AJ319" s="241"/>
      <c r="AK319" s="241"/>
      <c r="AL319" s="241"/>
      <c r="AM319" s="241"/>
      <c r="AN319" s="241"/>
      <c r="AO319" s="241"/>
      <c r="AP319" s="244"/>
      <c r="AT319" s="244"/>
    </row>
    <row r="320" spans="1:46" ht="15" customHeight="1">
      <c r="A320" s="284"/>
      <c r="B320" s="284"/>
      <c r="C320" s="284"/>
      <c r="H320" s="241" t="s">
        <v>539</v>
      </c>
      <c r="I320" s="241"/>
      <c r="J320" s="241"/>
      <c r="K320" s="241"/>
      <c r="L320" s="241"/>
      <c r="M320" s="241"/>
      <c r="N320" s="241"/>
      <c r="O320" s="241"/>
      <c r="P320" s="241" t="s">
        <v>2061</v>
      </c>
      <c r="Q320" s="241"/>
      <c r="R320" s="241"/>
      <c r="S320" s="241"/>
      <c r="T320" s="241"/>
      <c r="U320" s="241"/>
      <c r="V320" s="241"/>
      <c r="W320" s="241"/>
      <c r="AI320" s="241"/>
      <c r="AJ320" s="241"/>
      <c r="AK320" s="241"/>
      <c r="AL320" s="241"/>
      <c r="AM320" s="241"/>
      <c r="AN320" s="241"/>
      <c r="AO320" s="241"/>
      <c r="AP320" s="244"/>
      <c r="AT320" s="244"/>
    </row>
    <row r="321" spans="1:46" ht="15" customHeight="1">
      <c r="A321" s="284"/>
      <c r="B321" s="284"/>
      <c r="C321" s="284"/>
      <c r="H321" s="241" t="s">
        <v>540</v>
      </c>
      <c r="I321" s="241"/>
      <c r="J321" s="241"/>
      <c r="K321" s="241"/>
      <c r="L321" s="241"/>
      <c r="M321" s="241"/>
      <c r="N321" s="241"/>
      <c r="O321" s="241"/>
      <c r="P321" s="241" t="s">
        <v>2056</v>
      </c>
      <c r="Q321" s="241"/>
      <c r="R321" s="241"/>
      <c r="S321" s="241"/>
      <c r="T321" s="241"/>
      <c r="U321" s="241"/>
      <c r="V321" s="241"/>
      <c r="W321" s="241"/>
      <c r="AI321" s="241"/>
      <c r="AJ321" s="241"/>
      <c r="AK321" s="241"/>
      <c r="AL321" s="241"/>
      <c r="AM321" s="241"/>
      <c r="AN321" s="241"/>
      <c r="AO321" s="241"/>
      <c r="AP321" s="244"/>
      <c r="AT321" s="244"/>
    </row>
    <row r="322" spans="1:46" ht="15" customHeight="1">
      <c r="A322" s="284"/>
      <c r="B322" s="284"/>
      <c r="C322" s="284"/>
      <c r="H322" s="241" t="s">
        <v>541</v>
      </c>
      <c r="I322" s="241"/>
      <c r="J322" s="241"/>
      <c r="K322" s="241"/>
      <c r="L322" s="241"/>
      <c r="M322" s="241"/>
      <c r="N322" s="241"/>
      <c r="O322" s="241"/>
      <c r="P322" s="241" t="s">
        <v>2060</v>
      </c>
      <c r="Q322" s="241"/>
      <c r="R322" s="241"/>
      <c r="S322" s="241"/>
      <c r="T322" s="241"/>
      <c r="U322" s="241"/>
      <c r="V322" s="241"/>
      <c r="W322" s="241"/>
      <c r="AI322" s="241"/>
      <c r="AJ322" s="241"/>
      <c r="AK322" s="241"/>
      <c r="AL322" s="241"/>
      <c r="AM322" s="241"/>
      <c r="AN322" s="241"/>
      <c r="AO322" s="241"/>
      <c r="AP322" s="244"/>
      <c r="AT322" s="244"/>
    </row>
    <row r="323" spans="1:46" ht="15" customHeight="1">
      <c r="A323" s="284"/>
      <c r="B323" s="284"/>
      <c r="C323" s="284"/>
      <c r="H323" s="241" t="s">
        <v>542</v>
      </c>
      <c r="I323" s="241"/>
      <c r="J323" s="241"/>
      <c r="K323" s="241"/>
      <c r="L323" s="241"/>
      <c r="M323" s="241"/>
      <c r="N323" s="241"/>
      <c r="O323" s="241"/>
      <c r="P323" s="241" t="s">
        <v>2059</v>
      </c>
      <c r="Q323" s="241"/>
      <c r="R323" s="241"/>
      <c r="S323" s="241"/>
      <c r="T323" s="241"/>
      <c r="U323" s="241"/>
      <c r="V323" s="241"/>
      <c r="W323" s="241"/>
      <c r="AI323" s="241"/>
      <c r="AJ323" s="241"/>
      <c r="AK323" s="241"/>
      <c r="AL323" s="241"/>
      <c r="AM323" s="241"/>
      <c r="AN323" s="241"/>
      <c r="AO323" s="241"/>
      <c r="AP323" s="244"/>
      <c r="AT323" s="244"/>
    </row>
    <row r="324" spans="1:46" ht="15" customHeight="1">
      <c r="A324" s="284"/>
      <c r="B324" s="284"/>
      <c r="C324" s="284"/>
      <c r="H324" s="241" t="s">
        <v>543</v>
      </c>
      <c r="I324" s="241"/>
      <c r="J324" s="241"/>
      <c r="K324" s="241"/>
      <c r="L324" s="241"/>
      <c r="M324" s="241"/>
      <c r="N324" s="241"/>
      <c r="O324" s="241"/>
      <c r="P324" s="241" t="s">
        <v>713</v>
      </c>
      <c r="Q324" s="241"/>
      <c r="R324" s="241"/>
      <c r="S324" s="241"/>
      <c r="T324" s="241"/>
      <c r="U324" s="241"/>
      <c r="V324" s="241"/>
      <c r="W324" s="241"/>
      <c r="AI324" s="241"/>
      <c r="AJ324" s="241"/>
      <c r="AK324" s="241"/>
      <c r="AL324" s="241"/>
      <c r="AM324" s="241"/>
      <c r="AN324" s="241"/>
      <c r="AO324" s="241"/>
      <c r="AP324" s="244"/>
      <c r="AT324" s="244"/>
    </row>
    <row r="325" spans="1:46" ht="15" customHeight="1">
      <c r="A325" s="284"/>
      <c r="B325" s="284"/>
      <c r="C325" s="284"/>
      <c r="H325" s="241" t="s">
        <v>544</v>
      </c>
      <c r="I325" s="241"/>
      <c r="J325" s="241"/>
      <c r="K325" s="241"/>
      <c r="L325" s="241"/>
      <c r="M325" s="241"/>
      <c r="N325" s="241"/>
      <c r="O325" s="241"/>
      <c r="P325" s="241" t="s">
        <v>2061</v>
      </c>
      <c r="Q325" s="241"/>
      <c r="R325" s="241"/>
      <c r="S325" s="241"/>
      <c r="T325" s="241"/>
      <c r="U325" s="241"/>
      <c r="V325" s="241"/>
      <c r="W325" s="241"/>
      <c r="AI325" s="241"/>
      <c r="AJ325" s="241"/>
      <c r="AK325" s="241"/>
      <c r="AL325" s="241"/>
      <c r="AM325" s="241"/>
      <c r="AN325" s="241"/>
      <c r="AO325" s="241"/>
      <c r="AP325" s="244"/>
      <c r="AT325" s="244"/>
    </row>
    <row r="326" spans="1:46" ht="15" customHeight="1">
      <c r="A326" s="284"/>
      <c r="B326" s="284"/>
      <c r="C326" s="284"/>
      <c r="H326" s="241" t="s">
        <v>545</v>
      </c>
      <c r="I326" s="241"/>
      <c r="J326" s="241"/>
      <c r="K326" s="241"/>
      <c r="L326" s="241"/>
      <c r="M326" s="241"/>
      <c r="N326" s="241"/>
      <c r="O326" s="241"/>
      <c r="P326" s="241" t="s">
        <v>713</v>
      </c>
      <c r="Q326" s="241"/>
      <c r="R326" s="241"/>
      <c r="S326" s="241"/>
      <c r="T326" s="241"/>
      <c r="U326" s="241"/>
      <c r="V326" s="241"/>
      <c r="W326" s="241"/>
      <c r="AI326" s="241"/>
      <c r="AJ326" s="241"/>
      <c r="AK326" s="241"/>
      <c r="AL326" s="241"/>
      <c r="AM326" s="241"/>
      <c r="AN326" s="241"/>
      <c r="AO326" s="241"/>
      <c r="AP326" s="244"/>
      <c r="AT326" s="244"/>
    </row>
    <row r="327" spans="1:46" ht="15" customHeight="1">
      <c r="A327" s="284"/>
      <c r="B327" s="284"/>
      <c r="C327" s="284"/>
      <c r="H327" s="241" t="s">
        <v>546</v>
      </c>
      <c r="I327" s="241"/>
      <c r="J327" s="241"/>
      <c r="K327" s="241"/>
      <c r="L327" s="241"/>
      <c r="M327" s="241"/>
      <c r="N327" s="241"/>
      <c r="O327" s="241"/>
      <c r="P327" s="241" t="s">
        <v>2060</v>
      </c>
      <c r="Q327" s="241"/>
      <c r="R327" s="241"/>
      <c r="S327" s="241"/>
      <c r="T327" s="241"/>
      <c r="U327" s="241"/>
      <c r="V327" s="241"/>
      <c r="W327" s="241"/>
      <c r="AI327" s="241"/>
      <c r="AJ327" s="241"/>
      <c r="AK327" s="241"/>
      <c r="AL327" s="241"/>
      <c r="AM327" s="241"/>
      <c r="AN327" s="241"/>
      <c r="AO327" s="241"/>
      <c r="AP327" s="244"/>
      <c r="AT327" s="244"/>
    </row>
    <row r="328" spans="1:46" ht="15" customHeight="1">
      <c r="A328" s="284"/>
      <c r="B328" s="284"/>
      <c r="C328" s="284"/>
      <c r="H328" s="241" t="s">
        <v>547</v>
      </c>
      <c r="I328" s="241"/>
      <c r="J328" s="241"/>
      <c r="K328" s="241"/>
      <c r="L328" s="241"/>
      <c r="M328" s="241"/>
      <c r="N328" s="241"/>
      <c r="O328" s="241"/>
      <c r="P328" s="241" t="s">
        <v>2060</v>
      </c>
      <c r="Q328" s="241"/>
      <c r="R328" s="241"/>
      <c r="S328" s="241"/>
      <c r="T328" s="241"/>
      <c r="U328" s="241"/>
      <c r="V328" s="241"/>
      <c r="W328" s="241"/>
      <c r="AI328" s="241"/>
      <c r="AJ328" s="241"/>
      <c r="AK328" s="241"/>
      <c r="AL328" s="241"/>
      <c r="AM328" s="241"/>
      <c r="AN328" s="241"/>
      <c r="AO328" s="241"/>
      <c r="AP328" s="244"/>
      <c r="AT328" s="244"/>
    </row>
    <row r="329" spans="1:46" ht="15" customHeight="1">
      <c r="A329" s="284"/>
      <c r="B329" s="284"/>
      <c r="C329" s="284"/>
      <c r="H329" s="241" t="s">
        <v>548</v>
      </c>
      <c r="I329" s="241"/>
      <c r="J329" s="241"/>
      <c r="K329" s="241"/>
      <c r="L329" s="241"/>
      <c r="M329" s="241"/>
      <c r="N329" s="241"/>
      <c r="O329" s="241"/>
      <c r="P329" s="241" t="s">
        <v>2056</v>
      </c>
      <c r="Q329" s="241"/>
      <c r="R329" s="241"/>
      <c r="S329" s="241"/>
      <c r="T329" s="241"/>
      <c r="U329" s="241"/>
      <c r="V329" s="241"/>
      <c r="W329" s="241"/>
      <c r="AI329" s="241"/>
      <c r="AJ329" s="241"/>
      <c r="AK329" s="241"/>
      <c r="AL329" s="241"/>
      <c r="AM329" s="241"/>
      <c r="AN329" s="241"/>
      <c r="AO329" s="241"/>
      <c r="AP329" s="244"/>
      <c r="AT329" s="244"/>
    </row>
    <row r="330" spans="1:46" ht="15" customHeight="1">
      <c r="A330" s="284"/>
      <c r="B330" s="284"/>
      <c r="C330" s="284"/>
      <c r="H330" s="241" t="s">
        <v>549</v>
      </c>
      <c r="I330" s="241"/>
      <c r="J330" s="241"/>
      <c r="K330" s="241"/>
      <c r="L330" s="241"/>
      <c r="M330" s="241"/>
      <c r="N330" s="241"/>
      <c r="O330" s="241"/>
      <c r="P330" s="241" t="s">
        <v>2058</v>
      </c>
      <c r="Q330" s="241"/>
      <c r="R330" s="241"/>
      <c r="S330" s="241"/>
      <c r="T330" s="241"/>
      <c r="U330" s="241"/>
      <c r="V330" s="241"/>
      <c r="W330" s="241"/>
      <c r="AI330" s="241"/>
      <c r="AJ330" s="241"/>
      <c r="AK330" s="241"/>
      <c r="AL330" s="241"/>
      <c r="AM330" s="241"/>
      <c r="AN330" s="241"/>
      <c r="AO330" s="241"/>
      <c r="AP330" s="244"/>
      <c r="AT330" s="244"/>
    </row>
    <row r="331" spans="1:46" ht="15" customHeight="1">
      <c r="A331" s="284"/>
      <c r="B331" s="284"/>
      <c r="C331" s="284"/>
      <c r="H331" s="241" t="s">
        <v>550</v>
      </c>
      <c r="I331" s="241"/>
      <c r="J331" s="241"/>
      <c r="K331" s="241"/>
      <c r="L331" s="241"/>
      <c r="M331" s="241"/>
      <c r="N331" s="241"/>
      <c r="O331" s="241"/>
      <c r="P331" s="241" t="s">
        <v>2057</v>
      </c>
      <c r="Q331" s="241"/>
      <c r="R331" s="241"/>
      <c r="S331" s="241"/>
      <c r="T331" s="241"/>
      <c r="U331" s="241"/>
      <c r="V331" s="241"/>
      <c r="W331" s="241"/>
      <c r="AI331" s="241"/>
      <c r="AJ331" s="241"/>
      <c r="AK331" s="241"/>
      <c r="AL331" s="241"/>
      <c r="AM331" s="241"/>
      <c r="AN331" s="241"/>
      <c r="AO331" s="241"/>
      <c r="AP331" s="244"/>
      <c r="AT331" s="244"/>
    </row>
    <row r="332" spans="1:46" ht="15" customHeight="1">
      <c r="A332" s="284"/>
      <c r="B332" s="284"/>
      <c r="C332" s="284"/>
      <c r="H332" s="241" t="s">
        <v>551</v>
      </c>
      <c r="I332" s="241"/>
      <c r="J332" s="241"/>
      <c r="K332" s="241"/>
      <c r="L332" s="241"/>
      <c r="M332" s="241"/>
      <c r="N332" s="241"/>
      <c r="O332" s="241"/>
      <c r="P332" s="241" t="s">
        <v>2058</v>
      </c>
      <c r="Q332" s="241"/>
      <c r="R332" s="241"/>
      <c r="S332" s="241"/>
      <c r="T332" s="241"/>
      <c r="U332" s="241"/>
      <c r="V332" s="241"/>
      <c r="W332" s="241"/>
      <c r="AI332" s="241"/>
      <c r="AJ332" s="241"/>
      <c r="AK332" s="241"/>
      <c r="AL332" s="241"/>
      <c r="AM332" s="241"/>
      <c r="AN332" s="241"/>
      <c r="AO332" s="241"/>
      <c r="AP332" s="244"/>
      <c r="AT332" s="244"/>
    </row>
    <row r="333" spans="1:46" ht="15" customHeight="1">
      <c r="A333" s="284"/>
      <c r="B333" s="284"/>
      <c r="C333" s="284"/>
      <c r="H333" s="241" t="s">
        <v>552</v>
      </c>
      <c r="I333" s="241"/>
      <c r="J333" s="241"/>
      <c r="K333" s="241"/>
      <c r="L333" s="241"/>
      <c r="M333" s="241"/>
      <c r="N333" s="241"/>
      <c r="O333" s="241"/>
      <c r="P333" s="241" t="s">
        <v>713</v>
      </c>
      <c r="Q333" s="241"/>
      <c r="R333" s="241"/>
      <c r="S333" s="241"/>
      <c r="T333" s="241"/>
      <c r="U333" s="241"/>
      <c r="V333" s="241"/>
      <c r="W333" s="241"/>
      <c r="AI333" s="241"/>
      <c r="AJ333" s="241"/>
      <c r="AK333" s="241"/>
      <c r="AL333" s="241"/>
      <c r="AM333" s="241"/>
      <c r="AN333" s="241"/>
      <c r="AO333" s="241"/>
      <c r="AP333" s="244"/>
      <c r="AT333" s="244"/>
    </row>
    <row r="334" spans="1:46" ht="15" customHeight="1">
      <c r="A334" s="284"/>
      <c r="B334" s="284"/>
      <c r="C334" s="284"/>
      <c r="H334" s="241" t="s">
        <v>553</v>
      </c>
      <c r="I334" s="241"/>
      <c r="J334" s="241"/>
      <c r="K334" s="241"/>
      <c r="L334" s="241"/>
      <c r="M334" s="241"/>
      <c r="N334" s="241"/>
      <c r="O334" s="241"/>
      <c r="P334" s="241" t="s">
        <v>2061</v>
      </c>
      <c r="Q334" s="241"/>
      <c r="R334" s="241"/>
      <c r="S334" s="241"/>
      <c r="T334" s="241"/>
      <c r="U334" s="241"/>
      <c r="V334" s="241"/>
      <c r="W334" s="241"/>
      <c r="AI334" s="241"/>
      <c r="AJ334" s="241"/>
      <c r="AK334" s="241"/>
      <c r="AL334" s="241"/>
      <c r="AM334" s="241"/>
      <c r="AN334" s="241"/>
      <c r="AO334" s="241"/>
      <c r="AP334" s="244"/>
      <c r="AT334" s="244"/>
    </row>
    <row r="335" spans="1:46" ht="15" customHeight="1">
      <c r="A335" s="284"/>
      <c r="B335" s="284"/>
      <c r="C335" s="284"/>
      <c r="H335" s="241" t="s">
        <v>554</v>
      </c>
      <c r="I335" s="241"/>
      <c r="J335" s="241"/>
      <c r="K335" s="241"/>
      <c r="L335" s="241"/>
      <c r="M335" s="241"/>
      <c r="N335" s="241"/>
      <c r="O335" s="241"/>
      <c r="P335" s="241" t="s">
        <v>2059</v>
      </c>
      <c r="Q335" s="241"/>
      <c r="R335" s="241"/>
      <c r="S335" s="241"/>
      <c r="T335" s="241"/>
      <c r="U335" s="241"/>
      <c r="V335" s="241"/>
      <c r="W335" s="241"/>
      <c r="AI335" s="241"/>
      <c r="AJ335" s="241"/>
      <c r="AK335" s="241"/>
      <c r="AL335" s="241"/>
      <c r="AM335" s="241"/>
      <c r="AN335" s="241"/>
      <c r="AO335" s="241"/>
      <c r="AP335" s="244"/>
      <c r="AT335" s="244"/>
    </row>
    <row r="336" spans="1:46" ht="15" customHeight="1">
      <c r="A336" s="284"/>
      <c r="B336" s="284"/>
      <c r="C336" s="284"/>
      <c r="H336" s="241" t="s">
        <v>555</v>
      </c>
      <c r="I336" s="241"/>
      <c r="J336" s="241"/>
      <c r="K336" s="241"/>
      <c r="L336" s="241"/>
      <c r="M336" s="241"/>
      <c r="N336" s="241"/>
      <c r="O336" s="241"/>
      <c r="P336" s="241" t="s">
        <v>2058</v>
      </c>
      <c r="Q336" s="241"/>
      <c r="R336" s="241"/>
      <c r="S336" s="241"/>
      <c r="T336" s="241"/>
      <c r="U336" s="241"/>
      <c r="V336" s="241"/>
      <c r="W336" s="241"/>
      <c r="AI336" s="241"/>
      <c r="AJ336" s="241"/>
      <c r="AK336" s="241"/>
      <c r="AL336" s="241"/>
      <c r="AM336" s="241"/>
      <c r="AN336" s="241"/>
      <c r="AO336" s="241"/>
      <c r="AP336" s="244"/>
      <c r="AT336" s="244"/>
    </row>
    <row r="337" spans="1:46" ht="15" customHeight="1">
      <c r="A337" s="284"/>
      <c r="B337" s="284"/>
      <c r="C337" s="284"/>
      <c r="H337" s="241" t="s">
        <v>556</v>
      </c>
      <c r="I337" s="241"/>
      <c r="J337" s="241"/>
      <c r="K337" s="241"/>
      <c r="L337" s="241"/>
      <c r="M337" s="241"/>
      <c r="N337" s="241"/>
      <c r="O337" s="241"/>
      <c r="P337" s="241" t="s">
        <v>2058</v>
      </c>
      <c r="Q337" s="241"/>
      <c r="R337" s="241"/>
      <c r="S337" s="241"/>
      <c r="T337" s="241"/>
      <c r="U337" s="241"/>
      <c r="V337" s="241"/>
      <c r="W337" s="241"/>
      <c r="AI337" s="241"/>
      <c r="AJ337" s="241"/>
      <c r="AK337" s="241"/>
      <c r="AL337" s="241"/>
      <c r="AM337" s="241"/>
      <c r="AN337" s="241"/>
      <c r="AO337" s="241"/>
      <c r="AP337" s="244"/>
      <c r="AT337" s="244"/>
    </row>
    <row r="338" spans="1:46" ht="15" customHeight="1">
      <c r="A338" s="284"/>
      <c r="B338" s="284"/>
      <c r="C338" s="284"/>
      <c r="H338" s="241" t="s">
        <v>557</v>
      </c>
      <c r="I338" s="241"/>
      <c r="J338" s="241"/>
      <c r="K338" s="241"/>
      <c r="L338" s="241"/>
      <c r="M338" s="241"/>
      <c r="N338" s="241"/>
      <c r="O338" s="241"/>
      <c r="P338" s="241" t="s">
        <v>2059</v>
      </c>
      <c r="Q338" s="241"/>
      <c r="R338" s="241"/>
      <c r="S338" s="241"/>
      <c r="T338" s="241"/>
      <c r="U338" s="241"/>
      <c r="V338" s="241"/>
      <c r="W338" s="241"/>
      <c r="AI338" s="241"/>
      <c r="AJ338" s="241"/>
      <c r="AK338" s="241"/>
      <c r="AL338" s="241"/>
      <c r="AM338" s="241"/>
      <c r="AN338" s="241"/>
      <c r="AO338" s="241"/>
      <c r="AP338" s="244"/>
      <c r="AT338" s="244"/>
    </row>
    <row r="339" spans="1:46" ht="15" customHeight="1">
      <c r="A339" s="284"/>
      <c r="B339" s="284"/>
      <c r="C339" s="284"/>
      <c r="H339" s="241" t="s">
        <v>558</v>
      </c>
      <c r="I339" s="241"/>
      <c r="J339" s="241"/>
      <c r="K339" s="241"/>
      <c r="L339" s="241"/>
      <c r="M339" s="241"/>
      <c r="N339" s="241"/>
      <c r="O339" s="241"/>
      <c r="P339" s="241" t="s">
        <v>2059</v>
      </c>
      <c r="Q339" s="241"/>
      <c r="R339" s="241"/>
      <c r="S339" s="241"/>
      <c r="T339" s="241"/>
      <c r="U339" s="241"/>
      <c r="V339" s="241"/>
      <c r="W339" s="241"/>
      <c r="AI339" s="241"/>
      <c r="AJ339" s="241"/>
      <c r="AK339" s="241"/>
      <c r="AL339" s="241"/>
      <c r="AM339" s="241"/>
      <c r="AN339" s="241"/>
      <c r="AO339" s="241"/>
      <c r="AP339" s="244"/>
      <c r="AT339" s="244"/>
    </row>
    <row r="340" spans="1:46" ht="15" customHeight="1">
      <c r="A340" s="284"/>
      <c r="B340" s="284"/>
      <c r="C340" s="284"/>
      <c r="H340" s="241" t="s">
        <v>559</v>
      </c>
      <c r="I340" s="241"/>
      <c r="J340" s="241"/>
      <c r="K340" s="241"/>
      <c r="L340" s="241"/>
      <c r="M340" s="241"/>
      <c r="N340" s="241"/>
      <c r="O340" s="241"/>
      <c r="P340" s="241" t="s">
        <v>2057</v>
      </c>
      <c r="Q340" s="241"/>
      <c r="R340" s="241"/>
      <c r="S340" s="241"/>
      <c r="T340" s="241"/>
      <c r="U340" s="241"/>
      <c r="V340" s="241"/>
      <c r="W340" s="241"/>
      <c r="AI340" s="241"/>
      <c r="AJ340" s="241"/>
      <c r="AK340" s="241"/>
      <c r="AL340" s="241"/>
      <c r="AM340" s="241"/>
      <c r="AN340" s="241"/>
      <c r="AO340" s="241"/>
      <c r="AP340" s="244"/>
      <c r="AT340" s="244"/>
    </row>
    <row r="341" spans="1:46" ht="15" customHeight="1">
      <c r="A341" s="284"/>
      <c r="B341" s="284"/>
      <c r="C341" s="284"/>
      <c r="H341" s="241" t="s">
        <v>560</v>
      </c>
      <c r="I341" s="241"/>
      <c r="J341" s="241"/>
      <c r="K341" s="241"/>
      <c r="L341" s="241"/>
      <c r="M341" s="241"/>
      <c r="N341" s="241"/>
      <c r="O341" s="241"/>
      <c r="P341" s="241" t="s">
        <v>713</v>
      </c>
      <c r="Q341" s="241"/>
      <c r="R341" s="241"/>
      <c r="S341" s="241"/>
      <c r="T341" s="241"/>
      <c r="U341" s="241"/>
      <c r="V341" s="241"/>
      <c r="W341" s="241"/>
      <c r="AI341" s="241"/>
      <c r="AJ341" s="241"/>
      <c r="AK341" s="241"/>
      <c r="AL341" s="241"/>
      <c r="AM341" s="241"/>
      <c r="AN341" s="241"/>
      <c r="AO341" s="241"/>
      <c r="AP341" s="244"/>
      <c r="AT341" s="244"/>
    </row>
    <row r="342" spans="1:46" ht="15" customHeight="1">
      <c r="A342" s="284"/>
      <c r="B342" s="284"/>
      <c r="C342" s="284"/>
      <c r="H342" s="241" t="s">
        <v>561</v>
      </c>
      <c r="I342" s="241"/>
      <c r="J342" s="241"/>
      <c r="K342" s="241"/>
      <c r="L342" s="241"/>
      <c r="M342" s="241"/>
      <c r="N342" s="241"/>
      <c r="O342" s="241"/>
      <c r="P342" s="241" t="s">
        <v>2060</v>
      </c>
      <c r="Q342" s="241"/>
      <c r="R342" s="241"/>
      <c r="S342" s="241"/>
      <c r="T342" s="241"/>
      <c r="U342" s="241"/>
      <c r="V342" s="241"/>
      <c r="W342" s="241"/>
      <c r="AI342" s="241"/>
      <c r="AJ342" s="241"/>
      <c r="AK342" s="241"/>
      <c r="AL342" s="241"/>
      <c r="AM342" s="241"/>
      <c r="AN342" s="241"/>
      <c r="AO342" s="241"/>
      <c r="AP342" s="244"/>
      <c r="AT342" s="244"/>
    </row>
    <row r="343" spans="1:46" ht="15" customHeight="1">
      <c r="A343" s="284"/>
      <c r="B343" s="284"/>
      <c r="C343" s="284"/>
      <c r="H343" s="241" t="s">
        <v>562</v>
      </c>
      <c r="I343" s="241"/>
      <c r="J343" s="241"/>
      <c r="K343" s="241"/>
      <c r="L343" s="241"/>
      <c r="M343" s="241"/>
      <c r="N343" s="241"/>
      <c r="O343" s="241"/>
      <c r="P343" s="241" t="s">
        <v>713</v>
      </c>
      <c r="Q343" s="241"/>
      <c r="R343" s="241"/>
      <c r="S343" s="241"/>
      <c r="T343" s="241"/>
      <c r="U343" s="241"/>
      <c r="V343" s="241"/>
      <c r="W343" s="241"/>
      <c r="AI343" s="241"/>
      <c r="AJ343" s="241"/>
      <c r="AK343" s="241"/>
      <c r="AL343" s="241"/>
      <c r="AM343" s="241"/>
      <c r="AN343" s="241"/>
      <c r="AO343" s="241"/>
      <c r="AP343" s="244"/>
      <c r="AT343" s="244"/>
    </row>
    <row r="344" spans="1:46" ht="15" customHeight="1">
      <c r="A344" s="284"/>
      <c r="B344" s="284"/>
      <c r="C344" s="284"/>
      <c r="H344" s="241" t="s">
        <v>563</v>
      </c>
      <c r="I344" s="241"/>
      <c r="J344" s="241"/>
      <c r="K344" s="241"/>
      <c r="L344" s="241"/>
      <c r="M344" s="241"/>
      <c r="N344" s="241"/>
      <c r="O344" s="241"/>
      <c r="P344" s="241" t="s">
        <v>2062</v>
      </c>
      <c r="Q344" s="241"/>
      <c r="R344" s="241"/>
      <c r="S344" s="241"/>
      <c r="T344" s="241"/>
      <c r="U344" s="241"/>
      <c r="V344" s="241"/>
      <c r="W344" s="241"/>
      <c r="AI344" s="241"/>
      <c r="AJ344" s="241"/>
      <c r="AK344" s="241"/>
      <c r="AL344" s="241"/>
      <c r="AM344" s="241"/>
      <c r="AN344" s="241"/>
      <c r="AO344" s="241"/>
      <c r="AP344" s="244"/>
      <c r="AT344" s="244"/>
    </row>
    <row r="345" spans="1:46" ht="15" customHeight="1">
      <c r="A345" s="284"/>
      <c r="B345" s="284"/>
      <c r="C345" s="284"/>
      <c r="H345" s="241" t="s">
        <v>564</v>
      </c>
      <c r="I345" s="241"/>
      <c r="J345" s="241"/>
      <c r="K345" s="241"/>
      <c r="L345" s="241"/>
      <c r="M345" s="241"/>
      <c r="N345" s="241"/>
      <c r="O345" s="241"/>
      <c r="P345" s="241" t="s">
        <v>2059</v>
      </c>
      <c r="Q345" s="241"/>
      <c r="R345" s="241"/>
      <c r="S345" s="241"/>
      <c r="T345" s="241"/>
      <c r="U345" s="241"/>
      <c r="V345" s="241"/>
      <c r="W345" s="241"/>
      <c r="AI345" s="241"/>
      <c r="AJ345" s="241"/>
      <c r="AK345" s="241"/>
      <c r="AL345" s="241"/>
      <c r="AM345" s="241"/>
      <c r="AN345" s="241"/>
      <c r="AO345" s="241"/>
      <c r="AP345" s="244"/>
      <c r="AT345" s="244"/>
    </row>
    <row r="346" spans="1:46" ht="15" customHeight="1">
      <c r="A346" s="284"/>
      <c r="B346" s="284"/>
      <c r="C346" s="284"/>
      <c r="H346" s="241" t="s">
        <v>565</v>
      </c>
      <c r="I346" s="241"/>
      <c r="J346" s="241"/>
      <c r="K346" s="241"/>
      <c r="L346" s="241"/>
      <c r="M346" s="241"/>
      <c r="N346" s="241"/>
      <c r="O346" s="241"/>
      <c r="P346" s="241" t="s">
        <v>2059</v>
      </c>
      <c r="Q346" s="241"/>
      <c r="R346" s="241"/>
      <c r="S346" s="241"/>
      <c r="T346" s="241"/>
      <c r="U346" s="241"/>
      <c r="V346" s="241"/>
      <c r="W346" s="241"/>
      <c r="AI346" s="241"/>
      <c r="AJ346" s="241"/>
      <c r="AK346" s="241"/>
      <c r="AL346" s="241"/>
      <c r="AM346" s="241"/>
      <c r="AN346" s="241"/>
      <c r="AO346" s="241"/>
      <c r="AP346" s="244"/>
      <c r="AT346" s="244"/>
    </row>
    <row r="347" spans="1:46" ht="15" customHeight="1">
      <c r="A347" s="284"/>
      <c r="B347" s="284"/>
      <c r="C347" s="284"/>
      <c r="H347" s="241" t="s">
        <v>566</v>
      </c>
      <c r="I347" s="241"/>
      <c r="J347" s="241"/>
      <c r="K347" s="241"/>
      <c r="L347" s="241"/>
      <c r="M347" s="241"/>
      <c r="N347" s="241"/>
      <c r="O347" s="241"/>
      <c r="P347" s="241" t="s">
        <v>2058</v>
      </c>
      <c r="Q347" s="241"/>
      <c r="R347" s="241"/>
      <c r="S347" s="241"/>
      <c r="T347" s="241"/>
      <c r="U347" s="241"/>
      <c r="V347" s="241"/>
      <c r="W347" s="241"/>
      <c r="AI347" s="241"/>
      <c r="AJ347" s="241"/>
      <c r="AK347" s="241"/>
      <c r="AL347" s="241"/>
      <c r="AM347" s="241"/>
      <c r="AN347" s="241"/>
      <c r="AO347" s="241"/>
      <c r="AP347" s="244"/>
      <c r="AT347" s="244"/>
    </row>
    <row r="348" spans="1:46" ht="15" customHeight="1">
      <c r="A348" s="284"/>
      <c r="B348" s="284"/>
      <c r="C348" s="284"/>
      <c r="H348" s="241" t="s">
        <v>567</v>
      </c>
      <c r="I348" s="241"/>
      <c r="J348" s="241"/>
      <c r="K348" s="241"/>
      <c r="L348" s="241"/>
      <c r="M348" s="241"/>
      <c r="N348" s="241"/>
      <c r="O348" s="241"/>
      <c r="P348" s="241" t="s">
        <v>2060</v>
      </c>
      <c r="Q348" s="241"/>
      <c r="R348" s="241"/>
      <c r="S348" s="241"/>
      <c r="T348" s="241"/>
      <c r="U348" s="241"/>
      <c r="V348" s="241"/>
      <c r="W348" s="241"/>
      <c r="AI348" s="241"/>
      <c r="AJ348" s="241"/>
      <c r="AK348" s="241"/>
      <c r="AL348" s="241"/>
      <c r="AM348" s="241"/>
      <c r="AN348" s="241"/>
      <c r="AO348" s="241"/>
      <c r="AP348" s="244"/>
      <c r="AT348" s="244"/>
    </row>
    <row r="349" spans="1:46" ht="15" customHeight="1">
      <c r="A349" s="284"/>
      <c r="B349" s="284"/>
      <c r="C349" s="284"/>
      <c r="H349" s="241" t="s">
        <v>568</v>
      </c>
      <c r="I349" s="241"/>
      <c r="J349" s="241"/>
      <c r="K349" s="241"/>
      <c r="L349" s="241"/>
      <c r="M349" s="241"/>
      <c r="N349" s="241"/>
      <c r="O349" s="241"/>
      <c r="P349" s="241" t="s">
        <v>2058</v>
      </c>
      <c r="Q349" s="241"/>
      <c r="R349" s="241"/>
      <c r="S349" s="241"/>
      <c r="T349" s="241"/>
      <c r="U349" s="241"/>
      <c r="V349" s="241"/>
      <c r="W349" s="241"/>
      <c r="AI349" s="241"/>
      <c r="AJ349" s="241"/>
      <c r="AK349" s="241"/>
      <c r="AL349" s="241"/>
      <c r="AM349" s="241"/>
      <c r="AN349" s="241"/>
      <c r="AO349" s="241"/>
      <c r="AP349" s="244"/>
      <c r="AT349" s="244"/>
    </row>
    <row r="350" spans="1:46" ht="15" customHeight="1">
      <c r="A350" s="284"/>
      <c r="B350" s="284"/>
      <c r="C350" s="284"/>
      <c r="H350" s="241" t="s">
        <v>569</v>
      </c>
      <c r="I350" s="241"/>
      <c r="J350" s="241"/>
      <c r="K350" s="241"/>
      <c r="L350" s="241"/>
      <c r="M350" s="241"/>
      <c r="N350" s="241"/>
      <c r="O350" s="241"/>
      <c r="P350" s="241" t="s">
        <v>2058</v>
      </c>
      <c r="Q350" s="241"/>
      <c r="R350" s="241"/>
      <c r="S350" s="241"/>
      <c r="T350" s="241"/>
      <c r="U350" s="241"/>
      <c r="V350" s="241"/>
      <c r="W350" s="241"/>
      <c r="AI350" s="241"/>
      <c r="AJ350" s="241"/>
      <c r="AK350" s="241"/>
      <c r="AL350" s="241"/>
      <c r="AM350" s="241"/>
      <c r="AN350" s="241"/>
      <c r="AO350" s="241"/>
      <c r="AP350" s="244"/>
      <c r="AT350" s="244"/>
    </row>
    <row r="351" spans="1:46" ht="15" customHeight="1">
      <c r="A351" s="284"/>
      <c r="B351" s="284"/>
      <c r="C351" s="284"/>
      <c r="H351" s="241" t="s">
        <v>570</v>
      </c>
      <c r="I351" s="241"/>
      <c r="J351" s="241"/>
      <c r="K351" s="241"/>
      <c r="L351" s="241"/>
      <c r="M351" s="241"/>
      <c r="N351" s="241"/>
      <c r="O351" s="241"/>
      <c r="P351" s="241" t="s">
        <v>2059</v>
      </c>
      <c r="Q351" s="241"/>
      <c r="R351" s="241"/>
      <c r="S351" s="241"/>
      <c r="T351" s="241"/>
      <c r="U351" s="241"/>
      <c r="V351" s="241"/>
      <c r="W351" s="241"/>
      <c r="AI351" s="241"/>
      <c r="AJ351" s="241"/>
      <c r="AK351" s="241"/>
      <c r="AL351" s="241"/>
      <c r="AM351" s="241"/>
      <c r="AN351" s="241"/>
      <c r="AO351" s="241"/>
      <c r="AP351" s="244"/>
      <c r="AT351" s="244"/>
    </row>
    <row r="352" spans="1:46" ht="15" customHeight="1">
      <c r="A352" s="284"/>
      <c r="B352" s="284"/>
      <c r="C352" s="284"/>
      <c r="H352" s="241" t="s">
        <v>571</v>
      </c>
      <c r="I352" s="241"/>
      <c r="J352" s="241"/>
      <c r="K352" s="241"/>
      <c r="L352" s="241"/>
      <c r="M352" s="241"/>
      <c r="N352" s="241"/>
      <c r="O352" s="241"/>
      <c r="P352" s="241" t="s">
        <v>2057</v>
      </c>
      <c r="Q352" s="241"/>
      <c r="R352" s="241"/>
      <c r="S352" s="241"/>
      <c r="T352" s="241"/>
      <c r="U352" s="241"/>
      <c r="V352" s="241"/>
      <c r="W352" s="241"/>
      <c r="AI352" s="241"/>
      <c r="AJ352" s="241"/>
      <c r="AK352" s="241"/>
      <c r="AL352" s="241"/>
      <c r="AM352" s="241"/>
      <c r="AN352" s="241"/>
      <c r="AO352" s="241"/>
      <c r="AP352" s="244"/>
      <c r="AT352" s="244"/>
    </row>
    <row r="353" spans="1:46" ht="15" customHeight="1">
      <c r="A353" s="284"/>
      <c r="B353" s="284"/>
      <c r="C353" s="284"/>
      <c r="H353" s="241" t="s">
        <v>572</v>
      </c>
      <c r="I353" s="241"/>
      <c r="J353" s="241"/>
      <c r="K353" s="241"/>
      <c r="L353" s="241"/>
      <c r="M353" s="241"/>
      <c r="N353" s="241"/>
      <c r="O353" s="241"/>
      <c r="P353" s="241" t="s">
        <v>2058</v>
      </c>
      <c r="Q353" s="241"/>
      <c r="R353" s="241"/>
      <c r="S353" s="241"/>
      <c r="T353" s="241"/>
      <c r="U353" s="241"/>
      <c r="V353" s="241"/>
      <c r="W353" s="241"/>
      <c r="AI353" s="241"/>
      <c r="AJ353" s="241"/>
      <c r="AK353" s="241"/>
      <c r="AL353" s="241"/>
      <c r="AM353" s="241"/>
      <c r="AN353" s="241"/>
      <c r="AO353" s="241"/>
      <c r="AP353" s="244"/>
      <c r="AT353" s="244"/>
    </row>
    <row r="354" spans="1:46" ht="15" customHeight="1">
      <c r="A354" s="284"/>
      <c r="B354" s="284"/>
      <c r="C354" s="284"/>
      <c r="H354" s="241" t="s">
        <v>573</v>
      </c>
      <c r="I354" s="241"/>
      <c r="J354" s="241"/>
      <c r="K354" s="241"/>
      <c r="L354" s="241"/>
      <c r="M354" s="241"/>
      <c r="N354" s="241"/>
      <c r="O354" s="241"/>
      <c r="P354" s="241" t="s">
        <v>2057</v>
      </c>
      <c r="Q354" s="241"/>
      <c r="R354" s="241"/>
      <c r="S354" s="241"/>
      <c r="T354" s="241"/>
      <c r="U354" s="241"/>
      <c r="V354" s="241"/>
      <c r="W354" s="241"/>
      <c r="AI354" s="241"/>
      <c r="AJ354" s="241"/>
      <c r="AK354" s="241"/>
      <c r="AL354" s="241"/>
      <c r="AM354" s="241"/>
      <c r="AN354" s="241"/>
      <c r="AO354" s="241"/>
      <c r="AP354" s="244"/>
      <c r="AT354" s="244"/>
    </row>
    <row r="355" spans="1:46" ht="15" customHeight="1">
      <c r="A355" s="284"/>
      <c r="B355" s="284"/>
      <c r="C355" s="284"/>
      <c r="H355" s="241" t="s">
        <v>574</v>
      </c>
      <c r="I355" s="241"/>
      <c r="J355" s="241"/>
      <c r="K355" s="241"/>
      <c r="L355" s="241"/>
      <c r="M355" s="241"/>
      <c r="N355" s="241"/>
      <c r="O355" s="241"/>
      <c r="P355" s="241" t="s">
        <v>2056</v>
      </c>
      <c r="Q355" s="241"/>
      <c r="R355" s="241"/>
      <c r="S355" s="241"/>
      <c r="T355" s="241"/>
      <c r="U355" s="241"/>
      <c r="V355" s="241"/>
      <c r="W355" s="241"/>
      <c r="AI355" s="241"/>
      <c r="AJ355" s="241"/>
      <c r="AK355" s="241"/>
      <c r="AL355" s="241"/>
      <c r="AM355" s="241"/>
      <c r="AN355" s="241"/>
      <c r="AO355" s="241"/>
      <c r="AP355" s="241"/>
    </row>
    <row r="356" spans="1:46" ht="15" customHeight="1">
      <c r="A356" s="284"/>
      <c r="B356" s="284"/>
      <c r="C356" s="284"/>
      <c r="H356" s="241" t="s">
        <v>575</v>
      </c>
      <c r="I356" s="241"/>
      <c r="J356" s="241"/>
      <c r="K356" s="241"/>
      <c r="L356" s="241"/>
      <c r="M356" s="241"/>
      <c r="N356" s="241"/>
      <c r="O356" s="241"/>
      <c r="P356" s="241" t="s">
        <v>2058</v>
      </c>
      <c r="Q356" s="241"/>
      <c r="R356" s="241"/>
      <c r="S356" s="241"/>
      <c r="T356" s="241"/>
      <c r="U356" s="241"/>
      <c r="V356" s="241"/>
      <c r="W356" s="241"/>
      <c r="AI356" s="241"/>
      <c r="AJ356" s="241"/>
      <c r="AK356" s="241"/>
      <c r="AL356" s="241"/>
      <c r="AM356" s="241"/>
      <c r="AN356" s="241"/>
      <c r="AO356" s="241"/>
      <c r="AP356" s="241"/>
    </row>
    <row r="357" spans="1:46" ht="15" customHeight="1">
      <c r="A357" s="284"/>
      <c r="B357" s="284"/>
      <c r="C357" s="284"/>
      <c r="H357" s="241" t="s">
        <v>576</v>
      </c>
      <c r="I357" s="241"/>
      <c r="J357" s="241"/>
      <c r="K357" s="241"/>
      <c r="L357" s="241"/>
      <c r="M357" s="241"/>
      <c r="N357" s="241"/>
      <c r="O357" s="241"/>
      <c r="P357" s="241" t="s">
        <v>2060</v>
      </c>
      <c r="Q357" s="241"/>
      <c r="R357" s="241"/>
      <c r="S357" s="241"/>
      <c r="T357" s="241"/>
      <c r="U357" s="241"/>
      <c r="V357" s="241"/>
      <c r="W357" s="241"/>
      <c r="AI357" s="241"/>
      <c r="AJ357" s="241"/>
      <c r="AK357" s="241"/>
      <c r="AL357" s="241"/>
      <c r="AM357" s="241"/>
      <c r="AN357" s="241"/>
      <c r="AO357" s="241"/>
      <c r="AP357" s="241"/>
    </row>
    <row r="358" spans="1:46" ht="15" customHeight="1">
      <c r="A358" s="284"/>
      <c r="B358" s="284"/>
      <c r="C358" s="284"/>
      <c r="H358" s="241" t="s">
        <v>577</v>
      </c>
      <c r="I358" s="241"/>
      <c r="J358" s="241"/>
      <c r="K358" s="241"/>
      <c r="L358" s="241"/>
      <c r="M358" s="241"/>
      <c r="N358" s="241"/>
      <c r="O358" s="241"/>
      <c r="P358" s="241" t="s">
        <v>2059</v>
      </c>
      <c r="Q358" s="241"/>
      <c r="R358" s="241"/>
      <c r="S358" s="241"/>
      <c r="T358" s="241"/>
      <c r="U358" s="241"/>
      <c r="V358" s="241"/>
      <c r="W358" s="241"/>
      <c r="AI358" s="241"/>
      <c r="AJ358" s="241"/>
      <c r="AK358" s="241"/>
      <c r="AL358" s="241"/>
      <c r="AM358" s="241"/>
      <c r="AN358" s="241"/>
      <c r="AO358" s="241"/>
      <c r="AP358" s="241"/>
    </row>
    <row r="359" spans="1:46" ht="15" customHeight="1">
      <c r="B359" s="241"/>
      <c r="C359" s="241"/>
      <c r="H359" s="241" t="s">
        <v>578</v>
      </c>
      <c r="I359" s="241"/>
      <c r="J359" s="241"/>
      <c r="K359" s="241"/>
      <c r="L359" s="241"/>
      <c r="M359" s="241"/>
      <c r="N359" s="241"/>
      <c r="O359" s="241"/>
      <c r="P359" s="241" t="s">
        <v>2063</v>
      </c>
      <c r="Q359" s="241"/>
      <c r="R359" s="241"/>
      <c r="S359" s="241"/>
      <c r="T359" s="241"/>
      <c r="U359" s="241"/>
      <c r="V359" s="241"/>
      <c r="W359" s="241"/>
      <c r="AI359" s="241"/>
      <c r="AJ359" s="241"/>
      <c r="AK359" s="241"/>
      <c r="AL359" s="241"/>
      <c r="AM359" s="241"/>
      <c r="AN359" s="241"/>
      <c r="AO359" s="241"/>
      <c r="AP359" s="241"/>
    </row>
    <row r="360" spans="1:46" ht="15" customHeight="1">
      <c r="B360" s="241"/>
      <c r="C360" s="241"/>
      <c r="H360" s="241" t="s">
        <v>579</v>
      </c>
      <c r="I360" s="241"/>
      <c r="J360" s="241"/>
      <c r="K360" s="241"/>
      <c r="L360" s="241"/>
      <c r="M360" s="241"/>
      <c r="N360" s="241"/>
      <c r="O360" s="241"/>
      <c r="P360" s="241" t="s">
        <v>2059</v>
      </c>
      <c r="Q360" s="241"/>
      <c r="R360" s="241"/>
      <c r="S360" s="241"/>
      <c r="T360" s="241"/>
      <c r="U360" s="241"/>
      <c r="V360" s="241"/>
      <c r="W360" s="241"/>
      <c r="AI360" s="241"/>
      <c r="AJ360" s="241"/>
      <c r="AK360" s="241"/>
      <c r="AL360" s="241"/>
      <c r="AM360" s="241"/>
      <c r="AN360" s="241"/>
      <c r="AO360" s="241"/>
      <c r="AP360" s="241"/>
    </row>
    <row r="361" spans="1:46" ht="15" customHeight="1">
      <c r="B361" s="241"/>
      <c r="C361" s="241"/>
      <c r="H361" s="241" t="s">
        <v>580</v>
      </c>
      <c r="I361" s="241"/>
      <c r="J361" s="241"/>
      <c r="K361" s="241"/>
      <c r="L361" s="241"/>
      <c r="M361" s="241"/>
      <c r="N361" s="241"/>
      <c r="O361" s="241"/>
      <c r="P361" s="241" t="s">
        <v>2061</v>
      </c>
      <c r="Q361" s="241"/>
      <c r="R361" s="241"/>
      <c r="S361" s="241"/>
      <c r="T361" s="241"/>
      <c r="U361" s="241"/>
      <c r="V361" s="241"/>
      <c r="W361" s="241"/>
      <c r="AI361" s="241"/>
      <c r="AJ361" s="241"/>
      <c r="AK361" s="241"/>
      <c r="AL361" s="241"/>
      <c r="AM361" s="241"/>
      <c r="AN361" s="241"/>
      <c r="AO361" s="241"/>
      <c r="AP361" s="241"/>
    </row>
    <row r="362" spans="1:46" ht="15" customHeight="1">
      <c r="B362" s="241"/>
      <c r="C362" s="241"/>
      <c r="H362" s="241" t="s">
        <v>581</v>
      </c>
      <c r="I362" s="241"/>
      <c r="J362" s="241"/>
      <c r="K362" s="241"/>
      <c r="L362" s="241"/>
      <c r="M362" s="241"/>
      <c r="N362" s="241"/>
      <c r="O362" s="241"/>
      <c r="P362" s="241" t="s">
        <v>2058</v>
      </c>
      <c r="Q362" s="241"/>
      <c r="R362" s="241"/>
      <c r="S362" s="241"/>
      <c r="T362" s="241"/>
      <c r="U362" s="241"/>
      <c r="V362" s="241"/>
      <c r="W362" s="241"/>
      <c r="AI362" s="241"/>
      <c r="AJ362" s="241"/>
      <c r="AK362" s="241"/>
      <c r="AL362" s="241"/>
      <c r="AM362" s="241"/>
      <c r="AN362" s="241"/>
      <c r="AO362" s="241"/>
      <c r="AP362" s="241"/>
    </row>
    <row r="363" spans="1:46" ht="15" customHeight="1">
      <c r="B363" s="241"/>
      <c r="C363" s="241"/>
      <c r="H363" s="241" t="s">
        <v>282</v>
      </c>
      <c r="I363" s="241"/>
      <c r="J363" s="241"/>
      <c r="K363" s="241"/>
      <c r="L363" s="241"/>
      <c r="M363" s="241"/>
      <c r="N363" s="241"/>
      <c r="O363" s="241"/>
      <c r="P363" s="241" t="s">
        <v>2061</v>
      </c>
      <c r="Q363" s="241"/>
      <c r="R363" s="241"/>
      <c r="S363" s="241"/>
      <c r="T363" s="241"/>
      <c r="U363" s="241"/>
      <c r="V363" s="241"/>
      <c r="W363" s="241"/>
      <c r="AI363" s="241"/>
      <c r="AJ363" s="241"/>
      <c r="AK363" s="241"/>
      <c r="AL363" s="241"/>
      <c r="AM363" s="241"/>
      <c r="AN363" s="241"/>
      <c r="AO363" s="241"/>
      <c r="AP363" s="241"/>
    </row>
    <row r="364" spans="1:46" ht="15" customHeight="1">
      <c r="B364" s="241"/>
      <c r="C364" s="241"/>
      <c r="H364" s="241" t="s">
        <v>582</v>
      </c>
      <c r="I364" s="241"/>
      <c r="J364" s="241"/>
      <c r="K364" s="241"/>
      <c r="L364" s="241"/>
      <c r="M364" s="241"/>
      <c r="N364" s="241"/>
      <c r="O364" s="241"/>
      <c r="P364" s="241" t="s">
        <v>2058</v>
      </c>
      <c r="Q364" s="241"/>
      <c r="R364" s="241"/>
      <c r="S364" s="241"/>
      <c r="T364" s="241"/>
      <c r="U364" s="241"/>
      <c r="V364" s="241"/>
      <c r="W364" s="241"/>
      <c r="AI364" s="241"/>
      <c r="AJ364" s="241"/>
      <c r="AK364" s="241"/>
      <c r="AL364" s="241"/>
      <c r="AM364" s="241"/>
      <c r="AN364" s="241"/>
      <c r="AO364" s="241"/>
      <c r="AP364" s="241"/>
    </row>
    <row r="365" spans="1:46" ht="15" customHeight="1">
      <c r="B365" s="241"/>
      <c r="C365" s="241"/>
      <c r="H365" s="241" t="s">
        <v>583</v>
      </c>
      <c r="I365" s="241"/>
      <c r="J365" s="241"/>
      <c r="K365" s="241"/>
      <c r="L365" s="241"/>
      <c r="M365" s="241"/>
      <c r="N365" s="241"/>
      <c r="O365" s="241"/>
      <c r="P365" s="241" t="s">
        <v>2063</v>
      </c>
      <c r="Q365" s="241"/>
      <c r="R365" s="241"/>
      <c r="S365" s="241"/>
      <c r="T365" s="241"/>
      <c r="U365" s="241"/>
      <c r="V365" s="241"/>
      <c r="W365" s="241"/>
      <c r="AI365" s="241"/>
      <c r="AJ365" s="241"/>
      <c r="AK365" s="241"/>
      <c r="AL365" s="241"/>
      <c r="AM365" s="241"/>
      <c r="AN365" s="241"/>
      <c r="AO365" s="241"/>
      <c r="AP365" s="241"/>
    </row>
    <row r="366" spans="1:46" ht="15" customHeight="1">
      <c r="B366" s="241"/>
      <c r="C366" s="241"/>
      <c r="H366" s="241" t="s">
        <v>584</v>
      </c>
      <c r="I366" s="241"/>
      <c r="J366" s="241"/>
      <c r="K366" s="241"/>
      <c r="L366" s="241"/>
      <c r="M366" s="241"/>
      <c r="N366" s="241"/>
      <c r="O366" s="241"/>
      <c r="P366" s="241" t="s">
        <v>2060</v>
      </c>
      <c r="Q366" s="241"/>
      <c r="R366" s="241"/>
      <c r="S366" s="241"/>
      <c r="T366" s="241"/>
      <c r="U366" s="241"/>
      <c r="V366" s="241"/>
      <c r="W366" s="241"/>
      <c r="AI366" s="241"/>
      <c r="AJ366" s="241"/>
      <c r="AK366" s="241"/>
      <c r="AL366" s="241"/>
      <c r="AM366" s="241"/>
      <c r="AN366" s="241"/>
      <c r="AO366" s="241"/>
      <c r="AP366" s="241"/>
    </row>
    <row r="367" spans="1:46" ht="15" customHeight="1">
      <c r="B367" s="241"/>
      <c r="C367" s="241"/>
      <c r="H367" s="241" t="s">
        <v>585</v>
      </c>
      <c r="I367" s="241"/>
      <c r="J367" s="241"/>
      <c r="K367" s="241"/>
      <c r="L367" s="241"/>
      <c r="M367" s="241"/>
      <c r="N367" s="241"/>
      <c r="O367" s="241"/>
      <c r="P367" s="241" t="s">
        <v>2060</v>
      </c>
      <c r="Q367" s="241"/>
      <c r="R367" s="241"/>
      <c r="S367" s="241"/>
      <c r="T367" s="241"/>
      <c r="U367" s="241"/>
      <c r="V367" s="241"/>
      <c r="W367" s="241"/>
      <c r="AI367" s="241"/>
      <c r="AJ367" s="241"/>
      <c r="AK367" s="241"/>
      <c r="AL367" s="241"/>
      <c r="AM367" s="241"/>
      <c r="AN367" s="241"/>
      <c r="AO367" s="241"/>
      <c r="AP367" s="241"/>
    </row>
    <row r="368" spans="1:46" ht="15" customHeight="1">
      <c r="B368" s="241"/>
      <c r="C368" s="241"/>
      <c r="H368" s="241" t="s">
        <v>586</v>
      </c>
      <c r="I368" s="241"/>
      <c r="J368" s="241"/>
      <c r="K368" s="241"/>
      <c r="L368" s="241"/>
      <c r="M368" s="241"/>
      <c r="N368" s="241"/>
      <c r="O368" s="241"/>
      <c r="P368" s="241" t="s">
        <v>2058</v>
      </c>
      <c r="Q368" s="241"/>
      <c r="R368" s="241"/>
      <c r="S368" s="241"/>
      <c r="T368" s="241"/>
      <c r="U368" s="241"/>
      <c r="V368" s="241"/>
      <c r="W368" s="241"/>
      <c r="AI368" s="241"/>
      <c r="AJ368" s="241"/>
      <c r="AK368" s="241"/>
      <c r="AL368" s="241"/>
      <c r="AM368" s="241"/>
      <c r="AN368" s="241"/>
      <c r="AO368" s="241"/>
      <c r="AP368" s="241"/>
    </row>
    <row r="369" spans="2:42" ht="15" customHeight="1">
      <c r="B369" s="241"/>
      <c r="C369" s="241"/>
      <c r="H369" s="241" t="s">
        <v>587</v>
      </c>
      <c r="I369" s="241"/>
      <c r="J369" s="241"/>
      <c r="K369" s="241"/>
      <c r="L369" s="241"/>
      <c r="M369" s="241"/>
      <c r="N369" s="241"/>
      <c r="O369" s="241"/>
      <c r="P369" s="241" t="s">
        <v>2057</v>
      </c>
      <c r="Q369" s="241"/>
      <c r="R369" s="241"/>
      <c r="S369" s="241"/>
      <c r="T369" s="241"/>
      <c r="U369" s="241"/>
      <c r="V369" s="241"/>
      <c r="W369" s="241"/>
      <c r="AI369" s="241"/>
      <c r="AJ369" s="241"/>
      <c r="AK369" s="241"/>
      <c r="AL369" s="241"/>
      <c r="AM369" s="241"/>
      <c r="AN369" s="241"/>
      <c r="AO369" s="241"/>
      <c r="AP369" s="241"/>
    </row>
    <row r="370" spans="2:42" ht="15" customHeight="1">
      <c r="B370" s="241"/>
      <c r="C370" s="241"/>
      <c r="H370" s="241" t="s">
        <v>588</v>
      </c>
      <c r="I370" s="241"/>
      <c r="J370" s="241"/>
      <c r="K370" s="241"/>
      <c r="L370" s="241"/>
      <c r="M370" s="241"/>
      <c r="N370" s="241"/>
      <c r="O370" s="241"/>
      <c r="P370" s="241" t="s">
        <v>2056</v>
      </c>
      <c r="Q370" s="241"/>
      <c r="R370" s="241"/>
      <c r="S370" s="241"/>
      <c r="T370" s="241"/>
      <c r="U370" s="241"/>
      <c r="V370" s="241"/>
      <c r="W370" s="241"/>
      <c r="AI370" s="241"/>
      <c r="AJ370" s="241"/>
      <c r="AK370" s="241"/>
      <c r="AL370" s="241"/>
      <c r="AM370" s="241"/>
      <c r="AN370" s="241"/>
      <c r="AO370" s="241"/>
      <c r="AP370" s="241"/>
    </row>
    <row r="371" spans="2:42" ht="15" customHeight="1">
      <c r="B371" s="241"/>
      <c r="C371" s="241"/>
      <c r="H371" s="241" t="s">
        <v>589</v>
      </c>
      <c r="I371" s="241"/>
      <c r="J371" s="241"/>
      <c r="K371" s="241"/>
      <c r="L371" s="241"/>
      <c r="M371" s="241"/>
      <c r="N371" s="241"/>
      <c r="O371" s="241"/>
      <c r="P371" s="241" t="s">
        <v>2058</v>
      </c>
      <c r="Q371" s="241"/>
      <c r="R371" s="241"/>
      <c r="S371" s="241"/>
      <c r="T371" s="241"/>
      <c r="U371" s="241"/>
      <c r="V371" s="241"/>
      <c r="W371" s="241"/>
      <c r="AI371" s="241"/>
      <c r="AJ371" s="241"/>
      <c r="AK371" s="241"/>
      <c r="AL371" s="241"/>
      <c r="AM371" s="241"/>
      <c r="AN371" s="241"/>
      <c r="AO371" s="241"/>
      <c r="AP371" s="241"/>
    </row>
    <row r="372" spans="2:42" ht="15" customHeight="1">
      <c r="B372" s="241"/>
      <c r="C372" s="241"/>
      <c r="H372" s="241" t="s">
        <v>590</v>
      </c>
      <c r="I372" s="241"/>
      <c r="J372" s="241"/>
      <c r="K372" s="241"/>
      <c r="L372" s="241"/>
      <c r="M372" s="241"/>
      <c r="N372" s="241"/>
      <c r="O372" s="241"/>
      <c r="P372" s="241" t="s">
        <v>2058</v>
      </c>
      <c r="Q372" s="241"/>
      <c r="R372" s="241"/>
      <c r="S372" s="241"/>
      <c r="T372" s="241"/>
      <c r="U372" s="241"/>
      <c r="V372" s="241"/>
      <c r="W372" s="241"/>
      <c r="AI372" s="241"/>
      <c r="AJ372" s="241"/>
      <c r="AK372" s="241"/>
      <c r="AL372" s="241"/>
      <c r="AM372" s="241"/>
      <c r="AN372" s="241"/>
      <c r="AO372" s="241"/>
      <c r="AP372" s="241"/>
    </row>
    <row r="373" spans="2:42" ht="15" customHeight="1">
      <c r="B373" s="241"/>
      <c r="C373" s="241"/>
      <c r="H373" s="241" t="s">
        <v>591</v>
      </c>
      <c r="I373" s="241"/>
      <c r="J373" s="241"/>
      <c r="K373" s="241"/>
      <c r="L373" s="241"/>
      <c r="M373" s="241"/>
      <c r="N373" s="241"/>
      <c r="O373" s="241"/>
      <c r="P373" s="241" t="s">
        <v>2060</v>
      </c>
      <c r="Q373" s="241"/>
      <c r="R373" s="241"/>
      <c r="S373" s="241"/>
      <c r="T373" s="241"/>
      <c r="U373" s="241"/>
      <c r="V373" s="241"/>
      <c r="W373" s="241"/>
      <c r="AI373" s="241"/>
      <c r="AJ373" s="241"/>
      <c r="AK373" s="241"/>
      <c r="AL373" s="241"/>
      <c r="AM373" s="241"/>
      <c r="AN373" s="241"/>
      <c r="AO373" s="241"/>
      <c r="AP373" s="241"/>
    </row>
    <row r="374" spans="2:42" ht="15" customHeight="1">
      <c r="B374" s="241"/>
      <c r="C374" s="241"/>
      <c r="H374" s="241" t="s">
        <v>592</v>
      </c>
      <c r="I374" s="241"/>
      <c r="J374" s="241"/>
      <c r="K374" s="241"/>
      <c r="L374" s="241"/>
      <c r="M374" s="241"/>
      <c r="N374" s="241"/>
      <c r="O374" s="241"/>
      <c r="P374" s="241" t="s">
        <v>2060</v>
      </c>
      <c r="Q374" s="241"/>
      <c r="R374" s="241"/>
      <c r="S374" s="241"/>
      <c r="T374" s="241"/>
      <c r="U374" s="241"/>
      <c r="V374" s="241"/>
      <c r="W374" s="241"/>
      <c r="AI374" s="241"/>
      <c r="AJ374" s="241"/>
      <c r="AK374" s="241"/>
      <c r="AL374" s="241"/>
      <c r="AM374" s="241"/>
      <c r="AN374" s="241"/>
      <c r="AO374" s="241"/>
      <c r="AP374" s="241"/>
    </row>
    <row r="375" spans="2:42" ht="15" customHeight="1">
      <c r="B375" s="241"/>
      <c r="C375" s="241"/>
      <c r="H375" s="241" t="s">
        <v>593</v>
      </c>
      <c r="I375" s="241"/>
      <c r="J375" s="241"/>
      <c r="K375" s="241"/>
      <c r="L375" s="241"/>
      <c r="M375" s="241"/>
      <c r="N375" s="241"/>
      <c r="O375" s="241"/>
      <c r="P375" s="241" t="s">
        <v>2058</v>
      </c>
      <c r="Q375" s="241"/>
      <c r="R375" s="241"/>
      <c r="S375" s="241"/>
      <c r="T375" s="241"/>
      <c r="U375" s="241"/>
      <c r="V375" s="241"/>
      <c r="W375" s="241"/>
      <c r="AI375" s="241"/>
      <c r="AJ375" s="241"/>
      <c r="AK375" s="241"/>
      <c r="AL375" s="241"/>
      <c r="AM375" s="241"/>
      <c r="AN375" s="241"/>
      <c r="AO375" s="241"/>
      <c r="AP375" s="241"/>
    </row>
    <row r="376" spans="2:42" ht="15" customHeight="1">
      <c r="B376" s="241"/>
      <c r="C376" s="241"/>
      <c r="H376" s="241" t="s">
        <v>594</v>
      </c>
      <c r="I376" s="241"/>
      <c r="J376" s="241"/>
      <c r="K376" s="241"/>
      <c r="L376" s="241"/>
      <c r="M376" s="241"/>
      <c r="N376" s="241"/>
      <c r="O376" s="241"/>
      <c r="P376" s="241" t="s">
        <v>713</v>
      </c>
      <c r="Q376" s="241"/>
      <c r="R376" s="241"/>
      <c r="S376" s="241"/>
      <c r="T376" s="241"/>
      <c r="U376" s="241"/>
      <c r="V376" s="241"/>
      <c r="W376" s="241"/>
      <c r="AI376" s="241"/>
      <c r="AJ376" s="241"/>
      <c r="AK376" s="241"/>
      <c r="AL376" s="241"/>
      <c r="AM376" s="241"/>
      <c r="AN376" s="241"/>
      <c r="AO376" s="241"/>
      <c r="AP376" s="241"/>
    </row>
    <row r="377" spans="2:42" ht="15" customHeight="1">
      <c r="B377" s="241"/>
      <c r="C377" s="241"/>
      <c r="H377" s="241" t="s">
        <v>595</v>
      </c>
      <c r="I377" s="241"/>
      <c r="J377" s="241"/>
      <c r="K377" s="241"/>
      <c r="L377" s="241"/>
      <c r="M377" s="241"/>
      <c r="N377" s="241"/>
      <c r="O377" s="241"/>
      <c r="P377" s="241" t="s">
        <v>2061</v>
      </c>
      <c r="Q377" s="241"/>
      <c r="R377" s="241"/>
      <c r="S377" s="241"/>
      <c r="T377" s="241"/>
      <c r="U377" s="241"/>
      <c r="V377" s="241"/>
      <c r="W377" s="241"/>
      <c r="AI377" s="241"/>
      <c r="AJ377" s="241"/>
      <c r="AK377" s="241"/>
      <c r="AL377" s="241"/>
      <c r="AM377" s="241"/>
      <c r="AN377" s="241"/>
      <c r="AO377" s="241"/>
      <c r="AP377" s="241"/>
    </row>
    <row r="378" spans="2:42" ht="15" customHeight="1">
      <c r="B378" s="241"/>
      <c r="C378" s="241"/>
      <c r="H378" s="241" t="s">
        <v>596</v>
      </c>
      <c r="I378" s="241"/>
      <c r="J378" s="241"/>
      <c r="K378" s="241"/>
      <c r="L378" s="241"/>
      <c r="M378" s="241"/>
      <c r="N378" s="241"/>
      <c r="O378" s="241"/>
      <c r="P378" s="241" t="s">
        <v>713</v>
      </c>
      <c r="Q378" s="241"/>
      <c r="R378" s="241"/>
      <c r="S378" s="241"/>
      <c r="T378" s="241"/>
      <c r="U378" s="241"/>
      <c r="V378" s="241"/>
      <c r="W378" s="241"/>
      <c r="AI378" s="241"/>
      <c r="AJ378" s="241"/>
      <c r="AK378" s="241"/>
      <c r="AL378" s="241"/>
      <c r="AM378" s="241"/>
      <c r="AN378" s="241"/>
      <c r="AO378" s="241"/>
      <c r="AP378" s="241"/>
    </row>
    <row r="379" spans="2:42" ht="15" customHeight="1">
      <c r="B379" s="241"/>
      <c r="C379" s="241"/>
      <c r="H379" s="241" t="s">
        <v>597</v>
      </c>
      <c r="I379" s="241"/>
      <c r="J379" s="241"/>
      <c r="K379" s="241"/>
      <c r="L379" s="241"/>
      <c r="M379" s="241"/>
      <c r="N379" s="241"/>
      <c r="O379" s="241"/>
      <c r="P379" s="241" t="s">
        <v>2059</v>
      </c>
      <c r="Q379" s="241"/>
      <c r="R379" s="241"/>
      <c r="S379" s="241"/>
      <c r="T379" s="241"/>
      <c r="U379" s="241"/>
      <c r="V379" s="241"/>
      <c r="W379" s="241"/>
      <c r="AI379" s="241"/>
      <c r="AJ379" s="241"/>
      <c r="AK379" s="241"/>
      <c r="AL379" s="241"/>
      <c r="AM379" s="241"/>
      <c r="AN379" s="241"/>
      <c r="AO379" s="241"/>
      <c r="AP379" s="241"/>
    </row>
    <row r="380" spans="2:42" ht="15" customHeight="1">
      <c r="B380" s="241"/>
      <c r="C380" s="241"/>
      <c r="H380" s="241" t="s">
        <v>598</v>
      </c>
      <c r="I380" s="241"/>
      <c r="J380" s="241"/>
      <c r="K380" s="241"/>
      <c r="L380" s="241"/>
      <c r="M380" s="241"/>
      <c r="N380" s="241"/>
      <c r="O380" s="241"/>
      <c r="P380" s="241" t="s">
        <v>2059</v>
      </c>
      <c r="Q380" s="241"/>
      <c r="R380" s="241"/>
      <c r="S380" s="241"/>
      <c r="T380" s="241"/>
      <c r="U380" s="241"/>
      <c r="V380" s="241"/>
      <c r="W380" s="241"/>
      <c r="AI380" s="241"/>
      <c r="AJ380" s="241"/>
      <c r="AK380" s="241"/>
      <c r="AL380" s="241"/>
      <c r="AM380" s="241"/>
      <c r="AN380" s="241"/>
      <c r="AO380" s="241"/>
      <c r="AP380" s="241"/>
    </row>
    <row r="381" spans="2:42" ht="15" customHeight="1">
      <c r="B381" s="241"/>
      <c r="C381" s="241"/>
      <c r="H381" s="241" t="s">
        <v>599</v>
      </c>
      <c r="I381" s="241"/>
      <c r="J381" s="241"/>
      <c r="K381" s="241"/>
      <c r="L381" s="241"/>
      <c r="M381" s="241"/>
      <c r="N381" s="241"/>
      <c r="O381" s="241"/>
      <c r="P381" s="241" t="s">
        <v>2058</v>
      </c>
      <c r="Q381" s="241"/>
      <c r="R381" s="241"/>
      <c r="S381" s="241"/>
      <c r="T381" s="241"/>
      <c r="U381" s="241"/>
      <c r="V381" s="241"/>
      <c r="W381" s="241"/>
      <c r="AI381" s="241"/>
      <c r="AJ381" s="241"/>
      <c r="AK381" s="241"/>
      <c r="AL381" s="241"/>
      <c r="AM381" s="241"/>
      <c r="AN381" s="241"/>
      <c r="AO381" s="241"/>
      <c r="AP381" s="241"/>
    </row>
    <row r="382" spans="2:42" ht="15" customHeight="1">
      <c r="B382" s="241"/>
      <c r="C382" s="241"/>
      <c r="H382" s="241" t="s">
        <v>600</v>
      </c>
      <c r="I382" s="241"/>
      <c r="J382" s="241"/>
      <c r="K382" s="241"/>
      <c r="L382" s="241"/>
      <c r="M382" s="241"/>
      <c r="N382" s="241"/>
      <c r="O382" s="241"/>
      <c r="P382" s="241" t="s">
        <v>2061</v>
      </c>
      <c r="Q382" s="241"/>
      <c r="R382" s="241"/>
      <c r="S382" s="241"/>
      <c r="T382" s="241"/>
      <c r="U382" s="241"/>
      <c r="V382" s="241"/>
      <c r="W382" s="241"/>
      <c r="AI382" s="241"/>
      <c r="AJ382" s="241"/>
      <c r="AK382" s="241"/>
      <c r="AL382" s="241"/>
      <c r="AM382" s="241"/>
      <c r="AN382" s="241"/>
      <c r="AO382" s="241"/>
      <c r="AP382" s="241"/>
    </row>
    <row r="383" spans="2:42" ht="15" customHeight="1">
      <c r="B383" s="241"/>
      <c r="C383" s="241"/>
      <c r="H383" s="241" t="s">
        <v>601</v>
      </c>
      <c r="I383" s="241"/>
      <c r="J383" s="241"/>
      <c r="K383" s="241"/>
      <c r="L383" s="241"/>
      <c r="M383" s="241"/>
      <c r="N383" s="241"/>
      <c r="O383" s="241"/>
      <c r="P383" s="241" t="s">
        <v>2057</v>
      </c>
      <c r="Q383" s="241"/>
      <c r="R383" s="241"/>
      <c r="S383" s="241"/>
      <c r="T383" s="241"/>
      <c r="U383" s="241"/>
      <c r="V383" s="241"/>
      <c r="W383" s="241"/>
      <c r="AI383" s="241"/>
      <c r="AJ383" s="241"/>
      <c r="AK383" s="241"/>
      <c r="AL383" s="241"/>
      <c r="AM383" s="241"/>
      <c r="AN383" s="241"/>
      <c r="AO383" s="241"/>
      <c r="AP383" s="241"/>
    </row>
    <row r="384" spans="2:42" ht="15" customHeight="1">
      <c r="B384" s="241"/>
      <c r="C384" s="241"/>
      <c r="H384" s="241" t="s">
        <v>602</v>
      </c>
      <c r="I384" s="241"/>
      <c r="J384" s="241"/>
      <c r="K384" s="241"/>
      <c r="L384" s="241"/>
      <c r="M384" s="241"/>
      <c r="N384" s="241"/>
      <c r="O384" s="241"/>
      <c r="P384" s="241" t="s">
        <v>2062</v>
      </c>
      <c r="Q384" s="241"/>
      <c r="R384" s="241"/>
      <c r="S384" s="241"/>
      <c r="T384" s="241"/>
      <c r="U384" s="241"/>
      <c r="V384" s="241"/>
      <c r="W384" s="241"/>
      <c r="AI384" s="241"/>
      <c r="AJ384" s="241"/>
      <c r="AK384" s="241"/>
      <c r="AL384" s="241"/>
      <c r="AM384" s="241"/>
      <c r="AN384" s="241"/>
      <c r="AO384" s="241"/>
      <c r="AP384" s="241"/>
    </row>
    <row r="385" spans="2:42" ht="15" customHeight="1">
      <c r="B385" s="241"/>
      <c r="C385" s="241"/>
      <c r="H385" s="241" t="s">
        <v>603</v>
      </c>
      <c r="I385" s="241"/>
      <c r="J385" s="241"/>
      <c r="K385" s="241"/>
      <c r="L385" s="241"/>
      <c r="M385" s="241"/>
      <c r="N385" s="241"/>
      <c r="O385" s="241"/>
      <c r="P385" s="241" t="s">
        <v>2060</v>
      </c>
      <c r="Q385" s="241"/>
      <c r="R385" s="241"/>
      <c r="S385" s="241"/>
      <c r="T385" s="241"/>
      <c r="U385" s="241"/>
      <c r="V385" s="241"/>
      <c r="W385" s="241"/>
      <c r="AI385" s="241"/>
      <c r="AJ385" s="241"/>
      <c r="AK385" s="241"/>
      <c r="AL385" s="241"/>
      <c r="AM385" s="241"/>
      <c r="AN385" s="241"/>
      <c r="AO385" s="241"/>
      <c r="AP385" s="241"/>
    </row>
    <row r="386" spans="2:42" ht="15" customHeight="1">
      <c r="B386" s="241"/>
      <c r="C386" s="241"/>
      <c r="H386" s="241" t="s">
        <v>604</v>
      </c>
      <c r="I386" s="241"/>
      <c r="J386" s="241"/>
      <c r="K386" s="241"/>
      <c r="L386" s="241"/>
      <c r="M386" s="241"/>
      <c r="N386" s="241"/>
      <c r="O386" s="241"/>
      <c r="P386" s="241" t="s">
        <v>2061</v>
      </c>
      <c r="Q386" s="241"/>
      <c r="R386" s="241"/>
      <c r="S386" s="241"/>
      <c r="T386" s="241"/>
      <c r="U386" s="241"/>
      <c r="V386" s="241"/>
      <c r="W386" s="241"/>
      <c r="AI386" s="241"/>
      <c r="AJ386" s="241"/>
      <c r="AK386" s="241"/>
      <c r="AL386" s="241"/>
      <c r="AM386" s="241"/>
      <c r="AN386" s="241"/>
      <c r="AO386" s="241"/>
      <c r="AP386" s="241"/>
    </row>
    <row r="387" spans="2:42" ht="15" customHeight="1">
      <c r="B387" s="241"/>
      <c r="C387" s="241"/>
      <c r="H387" s="241" t="s">
        <v>605</v>
      </c>
      <c r="I387" s="241"/>
      <c r="J387" s="241"/>
      <c r="K387" s="241"/>
      <c r="L387" s="241"/>
      <c r="M387" s="241"/>
      <c r="N387" s="241"/>
      <c r="O387" s="241"/>
      <c r="P387" s="241" t="s">
        <v>713</v>
      </c>
      <c r="Q387" s="241"/>
      <c r="R387" s="241"/>
      <c r="S387" s="241"/>
      <c r="T387" s="241"/>
      <c r="U387" s="241"/>
      <c r="V387" s="241"/>
      <c r="W387" s="241"/>
      <c r="AI387" s="241"/>
      <c r="AJ387" s="241"/>
      <c r="AK387" s="241"/>
      <c r="AL387" s="241"/>
      <c r="AM387" s="241"/>
      <c r="AN387" s="241"/>
      <c r="AO387" s="241"/>
      <c r="AP387" s="241"/>
    </row>
    <row r="388" spans="2:42" ht="15" customHeight="1">
      <c r="B388" s="241"/>
      <c r="C388" s="241"/>
      <c r="H388" s="241" t="s">
        <v>606</v>
      </c>
      <c r="I388" s="241"/>
      <c r="J388" s="241"/>
      <c r="K388" s="241"/>
      <c r="L388" s="241"/>
      <c r="M388" s="241"/>
      <c r="N388" s="241"/>
      <c r="O388" s="241"/>
      <c r="P388" s="241" t="s">
        <v>2063</v>
      </c>
      <c r="Q388" s="241"/>
      <c r="R388" s="241"/>
      <c r="S388" s="241"/>
      <c r="T388" s="241"/>
      <c r="U388" s="241"/>
      <c r="V388" s="241"/>
      <c r="W388" s="241"/>
      <c r="AI388" s="241"/>
      <c r="AJ388" s="241"/>
      <c r="AK388" s="241"/>
      <c r="AL388" s="241"/>
      <c r="AM388" s="241"/>
      <c r="AN388" s="241"/>
      <c r="AO388" s="241"/>
      <c r="AP388" s="241"/>
    </row>
    <row r="389" spans="2:42" ht="15" customHeight="1">
      <c r="B389" s="241"/>
      <c r="C389" s="241"/>
      <c r="H389" s="241" t="s">
        <v>607</v>
      </c>
      <c r="I389" s="241"/>
      <c r="J389" s="241"/>
      <c r="K389" s="241"/>
      <c r="L389" s="241"/>
      <c r="M389" s="241"/>
      <c r="N389" s="241"/>
      <c r="O389" s="241"/>
      <c r="P389" s="241" t="s">
        <v>2063</v>
      </c>
      <c r="Q389" s="241"/>
      <c r="R389" s="241"/>
      <c r="S389" s="241"/>
      <c r="T389" s="241"/>
      <c r="U389" s="241"/>
      <c r="V389" s="241"/>
      <c r="W389" s="241"/>
      <c r="AI389" s="241"/>
      <c r="AJ389" s="241"/>
      <c r="AK389" s="241"/>
      <c r="AL389" s="241"/>
      <c r="AM389" s="241"/>
      <c r="AN389" s="241"/>
      <c r="AO389" s="241"/>
      <c r="AP389" s="241"/>
    </row>
    <row r="390" spans="2:42" ht="15" customHeight="1">
      <c r="B390" s="241"/>
      <c r="C390" s="241"/>
      <c r="H390" s="241" t="s">
        <v>608</v>
      </c>
      <c r="I390" s="241"/>
      <c r="J390" s="241"/>
      <c r="K390" s="241"/>
      <c r="L390" s="241"/>
      <c r="M390" s="241"/>
      <c r="N390" s="241"/>
      <c r="O390" s="241"/>
      <c r="P390" s="241" t="s">
        <v>2059</v>
      </c>
      <c r="Q390" s="241"/>
      <c r="R390" s="241"/>
      <c r="S390" s="241"/>
      <c r="T390" s="241"/>
      <c r="U390" s="241"/>
      <c r="V390" s="241"/>
      <c r="W390" s="241"/>
      <c r="AI390" s="241"/>
      <c r="AJ390" s="241"/>
      <c r="AK390" s="241"/>
      <c r="AL390" s="241"/>
      <c r="AM390" s="241"/>
      <c r="AN390" s="241"/>
      <c r="AO390" s="241"/>
      <c r="AP390" s="241"/>
    </row>
    <row r="391" spans="2:42" ht="15" customHeight="1">
      <c r="B391" s="241"/>
      <c r="C391" s="241"/>
      <c r="H391" s="241" t="s">
        <v>609</v>
      </c>
      <c r="I391" s="241"/>
      <c r="J391" s="241"/>
      <c r="K391" s="241"/>
      <c r="L391" s="241"/>
      <c r="M391" s="241"/>
      <c r="N391" s="241"/>
      <c r="O391" s="241"/>
      <c r="P391" s="241" t="s">
        <v>2059</v>
      </c>
      <c r="Q391" s="241"/>
      <c r="R391" s="241"/>
      <c r="S391" s="241"/>
      <c r="T391" s="241"/>
      <c r="U391" s="241"/>
      <c r="V391" s="241"/>
      <c r="W391" s="241"/>
      <c r="AI391" s="241"/>
      <c r="AJ391" s="241"/>
      <c r="AK391" s="241"/>
      <c r="AL391" s="241"/>
      <c r="AM391" s="241"/>
      <c r="AN391" s="241"/>
      <c r="AO391" s="241"/>
      <c r="AP391" s="241"/>
    </row>
    <row r="392" spans="2:42" ht="15" customHeight="1">
      <c r="B392" s="241"/>
      <c r="C392" s="241"/>
      <c r="H392" s="241" t="s">
        <v>610</v>
      </c>
      <c r="I392" s="241"/>
      <c r="J392" s="241"/>
      <c r="K392" s="241"/>
      <c r="L392" s="241"/>
      <c r="M392" s="241"/>
      <c r="N392" s="241"/>
      <c r="O392" s="241"/>
      <c r="P392" s="241" t="s">
        <v>2059</v>
      </c>
      <c r="Q392" s="241"/>
      <c r="R392" s="241"/>
      <c r="S392" s="241"/>
      <c r="T392" s="241"/>
      <c r="U392" s="241"/>
      <c r="V392" s="241"/>
      <c r="W392" s="241"/>
      <c r="AI392" s="241"/>
      <c r="AJ392" s="241"/>
      <c r="AK392" s="241"/>
      <c r="AL392" s="241"/>
      <c r="AM392" s="241"/>
      <c r="AN392" s="241"/>
      <c r="AO392" s="241"/>
      <c r="AP392" s="241"/>
    </row>
    <row r="393" spans="2:42" ht="15" customHeight="1">
      <c r="B393" s="241"/>
      <c r="C393" s="241"/>
      <c r="H393" s="241" t="s">
        <v>611</v>
      </c>
      <c r="I393" s="241"/>
      <c r="J393" s="241"/>
      <c r="K393" s="241"/>
      <c r="L393" s="241"/>
      <c r="M393" s="241"/>
      <c r="N393" s="241"/>
      <c r="O393" s="241"/>
      <c r="P393" s="241" t="s">
        <v>2059</v>
      </c>
      <c r="Q393" s="241"/>
      <c r="R393" s="241"/>
      <c r="S393" s="241"/>
      <c r="T393" s="241"/>
      <c r="U393" s="241"/>
      <c r="V393" s="241"/>
      <c r="W393" s="241"/>
      <c r="AI393" s="241"/>
      <c r="AJ393" s="241"/>
      <c r="AK393" s="241"/>
      <c r="AL393" s="241"/>
      <c r="AM393" s="241"/>
      <c r="AN393" s="241"/>
      <c r="AO393" s="241"/>
      <c r="AP393" s="241"/>
    </row>
    <row r="394" spans="2:42" ht="15" customHeight="1">
      <c r="B394" s="241"/>
      <c r="C394" s="241"/>
      <c r="H394" s="241" t="s">
        <v>612</v>
      </c>
      <c r="I394" s="241"/>
      <c r="J394" s="241"/>
      <c r="K394" s="241"/>
      <c r="L394" s="241"/>
      <c r="M394" s="241"/>
      <c r="N394" s="241"/>
      <c r="O394" s="241"/>
      <c r="P394" s="241" t="s">
        <v>2056</v>
      </c>
      <c r="Q394" s="241"/>
      <c r="R394" s="241"/>
      <c r="S394" s="241"/>
      <c r="T394" s="241"/>
      <c r="U394" s="241"/>
      <c r="V394" s="241"/>
      <c r="W394" s="241"/>
      <c r="AI394" s="241"/>
      <c r="AJ394" s="241"/>
      <c r="AK394" s="241"/>
      <c r="AL394" s="241"/>
      <c r="AM394" s="241"/>
      <c r="AN394" s="241"/>
      <c r="AO394" s="241"/>
      <c r="AP394" s="241"/>
    </row>
    <row r="395" spans="2:42" ht="15" customHeight="1">
      <c r="B395" s="241"/>
      <c r="C395" s="241"/>
      <c r="H395" s="241" t="s">
        <v>613</v>
      </c>
      <c r="I395" s="241"/>
      <c r="J395" s="241"/>
      <c r="K395" s="241"/>
      <c r="L395" s="241"/>
      <c r="M395" s="241"/>
      <c r="N395" s="241"/>
      <c r="O395" s="241"/>
      <c r="P395" s="241" t="s">
        <v>2059</v>
      </c>
      <c r="Q395" s="241"/>
      <c r="R395" s="241"/>
      <c r="S395" s="241"/>
      <c r="T395" s="241"/>
      <c r="U395" s="241"/>
      <c r="V395" s="241"/>
      <c r="W395" s="241"/>
      <c r="AI395" s="241"/>
      <c r="AJ395" s="241"/>
      <c r="AK395" s="241"/>
      <c r="AL395" s="241"/>
      <c r="AM395" s="241"/>
      <c r="AN395" s="241"/>
      <c r="AO395" s="241"/>
      <c r="AP395" s="241"/>
    </row>
    <row r="396" spans="2:42" ht="15" customHeight="1">
      <c r="B396" s="241"/>
      <c r="C396" s="241"/>
      <c r="H396" s="241" t="s">
        <v>614</v>
      </c>
      <c r="I396" s="241"/>
      <c r="J396" s="241"/>
      <c r="K396" s="241"/>
      <c r="L396" s="241"/>
      <c r="M396" s="241"/>
      <c r="N396" s="241"/>
      <c r="O396" s="241"/>
      <c r="P396" s="241" t="s">
        <v>2063</v>
      </c>
      <c r="Q396" s="241"/>
      <c r="R396" s="241"/>
      <c r="S396" s="241"/>
      <c r="T396" s="241"/>
      <c r="U396" s="241"/>
      <c r="V396" s="241"/>
      <c r="W396" s="241"/>
      <c r="AI396" s="241"/>
      <c r="AJ396" s="241"/>
      <c r="AK396" s="241"/>
      <c r="AL396" s="241"/>
      <c r="AM396" s="241"/>
      <c r="AN396" s="241"/>
      <c r="AO396" s="241"/>
      <c r="AP396" s="241"/>
    </row>
    <row r="397" spans="2:42" ht="15" customHeight="1">
      <c r="B397" s="241"/>
      <c r="C397" s="241"/>
      <c r="H397" s="241" t="s">
        <v>615</v>
      </c>
      <c r="I397" s="241"/>
      <c r="J397" s="241"/>
      <c r="K397" s="241"/>
      <c r="L397" s="241"/>
      <c r="M397" s="241"/>
      <c r="N397" s="241"/>
      <c r="O397" s="241"/>
      <c r="P397" s="241" t="s">
        <v>2056</v>
      </c>
      <c r="Q397" s="241"/>
      <c r="R397" s="241"/>
      <c r="S397" s="241"/>
      <c r="T397" s="241"/>
      <c r="U397" s="241"/>
      <c r="V397" s="241"/>
      <c r="W397" s="241"/>
      <c r="AI397" s="241"/>
      <c r="AJ397" s="241"/>
      <c r="AK397" s="241"/>
      <c r="AL397" s="241"/>
      <c r="AM397" s="241"/>
      <c r="AN397" s="241"/>
      <c r="AO397" s="241"/>
      <c r="AP397" s="241"/>
    </row>
    <row r="398" spans="2:42" ht="15" customHeight="1">
      <c r="B398" s="241"/>
      <c r="C398" s="241"/>
      <c r="H398" s="241" t="s">
        <v>270</v>
      </c>
      <c r="I398" s="241"/>
      <c r="J398" s="241"/>
      <c r="K398" s="241"/>
      <c r="L398" s="241"/>
      <c r="M398" s="241"/>
      <c r="N398" s="241"/>
      <c r="O398" s="241"/>
      <c r="P398" s="241" t="s">
        <v>2061</v>
      </c>
      <c r="Q398" s="241"/>
      <c r="R398" s="241"/>
      <c r="S398" s="241"/>
      <c r="T398" s="241"/>
      <c r="U398" s="241"/>
      <c r="V398" s="241"/>
      <c r="W398" s="241"/>
      <c r="AI398" s="241"/>
      <c r="AJ398" s="241"/>
      <c r="AK398" s="241"/>
      <c r="AL398" s="241"/>
      <c r="AM398" s="241"/>
      <c r="AN398" s="241"/>
      <c r="AO398" s="241"/>
      <c r="AP398" s="241"/>
    </row>
    <row r="399" spans="2:42" ht="15" customHeight="1">
      <c r="B399" s="241"/>
      <c r="C399" s="241"/>
      <c r="H399" s="241" t="s">
        <v>616</v>
      </c>
      <c r="I399" s="241"/>
      <c r="J399" s="241"/>
      <c r="K399" s="241"/>
      <c r="L399" s="241"/>
      <c r="M399" s="241"/>
      <c r="N399" s="241"/>
      <c r="O399" s="241"/>
      <c r="P399" s="241" t="s">
        <v>2059</v>
      </c>
      <c r="Q399" s="241"/>
      <c r="R399" s="241"/>
      <c r="S399" s="241"/>
      <c r="T399" s="241"/>
      <c r="U399" s="241"/>
      <c r="V399" s="241"/>
      <c r="W399" s="241"/>
      <c r="AI399" s="241"/>
      <c r="AJ399" s="241"/>
      <c r="AK399" s="241"/>
      <c r="AL399" s="241"/>
      <c r="AM399" s="241"/>
      <c r="AN399" s="241"/>
      <c r="AO399" s="241"/>
      <c r="AP399" s="241"/>
    </row>
    <row r="400" spans="2:42" ht="15" customHeight="1">
      <c r="B400" s="241"/>
      <c r="C400" s="241"/>
      <c r="H400" s="241" t="s">
        <v>617</v>
      </c>
      <c r="I400" s="241"/>
      <c r="J400" s="241"/>
      <c r="K400" s="241"/>
      <c r="L400" s="241"/>
      <c r="M400" s="241"/>
      <c r="N400" s="241"/>
      <c r="O400" s="241"/>
      <c r="P400" s="241" t="s">
        <v>2063</v>
      </c>
      <c r="Q400" s="241"/>
      <c r="R400" s="241"/>
      <c r="S400" s="241"/>
      <c r="T400" s="241"/>
      <c r="U400" s="241"/>
      <c r="V400" s="241"/>
      <c r="W400" s="241"/>
      <c r="AI400" s="241"/>
      <c r="AJ400" s="241"/>
      <c r="AK400" s="241"/>
      <c r="AL400" s="241"/>
      <c r="AM400" s="241"/>
      <c r="AN400" s="241"/>
      <c r="AO400" s="241"/>
      <c r="AP400" s="241"/>
    </row>
    <row r="401" spans="2:42" ht="15" customHeight="1">
      <c r="B401" s="241"/>
      <c r="C401" s="241"/>
      <c r="H401" s="241" t="s">
        <v>618</v>
      </c>
      <c r="I401" s="241"/>
      <c r="J401" s="241"/>
      <c r="K401" s="241"/>
      <c r="L401" s="241"/>
      <c r="M401" s="241"/>
      <c r="N401" s="241"/>
      <c r="O401" s="241"/>
      <c r="P401" s="241" t="s">
        <v>2063</v>
      </c>
      <c r="Q401" s="241"/>
      <c r="R401" s="241"/>
      <c r="S401" s="241"/>
      <c r="T401" s="241"/>
      <c r="U401" s="241"/>
      <c r="V401" s="241"/>
      <c r="W401" s="241"/>
      <c r="AI401" s="241"/>
      <c r="AJ401" s="241"/>
      <c r="AK401" s="241"/>
      <c r="AL401" s="241"/>
      <c r="AM401" s="241"/>
      <c r="AN401" s="241"/>
      <c r="AO401" s="241"/>
      <c r="AP401" s="241"/>
    </row>
    <row r="402" spans="2:42" ht="15" customHeight="1">
      <c r="B402" s="241"/>
      <c r="C402" s="241"/>
      <c r="H402" s="241" t="s">
        <v>619</v>
      </c>
      <c r="I402" s="241"/>
      <c r="J402" s="241"/>
      <c r="K402" s="241"/>
      <c r="L402" s="241"/>
      <c r="M402" s="241"/>
      <c r="N402" s="241"/>
      <c r="O402" s="241"/>
      <c r="P402" s="241" t="s">
        <v>2059</v>
      </c>
      <c r="Q402" s="241"/>
      <c r="R402" s="241"/>
      <c r="S402" s="241"/>
      <c r="T402" s="241"/>
      <c r="U402" s="241"/>
      <c r="V402" s="241"/>
      <c r="W402" s="241"/>
      <c r="AI402" s="241"/>
      <c r="AJ402" s="241"/>
      <c r="AK402" s="241"/>
      <c r="AL402" s="241"/>
      <c r="AM402" s="241"/>
      <c r="AN402" s="241"/>
      <c r="AO402" s="241"/>
      <c r="AP402" s="241"/>
    </row>
    <row r="403" spans="2:42" ht="15" customHeight="1">
      <c r="B403" s="241"/>
      <c r="C403" s="241"/>
      <c r="H403" s="241" t="s">
        <v>620</v>
      </c>
      <c r="I403" s="241"/>
      <c r="J403" s="241"/>
      <c r="K403" s="241"/>
      <c r="L403" s="241"/>
      <c r="M403" s="241"/>
      <c r="N403" s="241"/>
      <c r="O403" s="241"/>
      <c r="P403" s="241" t="s">
        <v>2058</v>
      </c>
      <c r="Q403" s="241"/>
      <c r="R403" s="241"/>
      <c r="S403" s="241"/>
      <c r="T403" s="241"/>
      <c r="U403" s="241"/>
      <c r="V403" s="241"/>
      <c r="W403" s="241"/>
      <c r="AI403" s="241"/>
      <c r="AJ403" s="241"/>
      <c r="AK403" s="241"/>
      <c r="AL403" s="241"/>
      <c r="AM403" s="241"/>
      <c r="AN403" s="241"/>
      <c r="AO403" s="241"/>
      <c r="AP403" s="241"/>
    </row>
    <row r="404" spans="2:42" ht="15" customHeight="1">
      <c r="B404" s="241"/>
      <c r="C404" s="241"/>
      <c r="H404" s="241" t="s">
        <v>621</v>
      </c>
      <c r="I404" s="241"/>
      <c r="J404" s="241"/>
      <c r="K404" s="241"/>
      <c r="L404" s="241"/>
      <c r="M404" s="241"/>
      <c r="N404" s="241"/>
      <c r="O404" s="241"/>
      <c r="P404" s="241" t="s">
        <v>2060</v>
      </c>
      <c r="Q404" s="241"/>
      <c r="R404" s="241"/>
      <c r="S404" s="241"/>
      <c r="T404" s="241"/>
      <c r="U404" s="241"/>
      <c r="V404" s="241"/>
      <c r="W404" s="241"/>
      <c r="AI404" s="241"/>
      <c r="AJ404" s="241"/>
      <c r="AK404" s="241"/>
      <c r="AL404" s="241"/>
      <c r="AM404" s="241"/>
      <c r="AN404" s="241"/>
      <c r="AO404" s="241"/>
      <c r="AP404" s="241"/>
    </row>
    <row r="405" spans="2:42" ht="15" customHeight="1">
      <c r="B405" s="241"/>
      <c r="C405" s="241"/>
      <c r="H405" s="241" t="s">
        <v>622</v>
      </c>
      <c r="I405" s="241"/>
      <c r="J405" s="241"/>
      <c r="K405" s="241"/>
      <c r="L405" s="241"/>
      <c r="M405" s="241"/>
      <c r="N405" s="241"/>
      <c r="O405" s="241"/>
      <c r="P405" s="241" t="s">
        <v>2059</v>
      </c>
      <c r="Q405" s="241"/>
      <c r="R405" s="241"/>
      <c r="S405" s="241"/>
      <c r="T405" s="241"/>
      <c r="U405" s="241"/>
      <c r="V405" s="241"/>
      <c r="W405" s="241"/>
      <c r="AI405" s="241"/>
      <c r="AJ405" s="241"/>
      <c r="AK405" s="241"/>
      <c r="AL405" s="241"/>
      <c r="AM405" s="241"/>
      <c r="AN405" s="241"/>
      <c r="AO405" s="241"/>
      <c r="AP405" s="241"/>
    </row>
    <row r="406" spans="2:42" ht="15" customHeight="1">
      <c r="B406" s="241"/>
      <c r="C406" s="241"/>
      <c r="H406" s="241" t="s">
        <v>623</v>
      </c>
      <c r="I406" s="241"/>
      <c r="J406" s="241"/>
      <c r="K406" s="241"/>
      <c r="L406" s="241"/>
      <c r="M406" s="241"/>
      <c r="N406" s="241"/>
      <c r="O406" s="241"/>
      <c r="P406" s="241" t="s">
        <v>713</v>
      </c>
      <c r="Q406" s="241"/>
      <c r="R406" s="241"/>
      <c r="S406" s="241"/>
      <c r="T406" s="241"/>
      <c r="U406" s="241"/>
      <c r="V406" s="241"/>
      <c r="W406" s="241"/>
      <c r="AI406" s="241"/>
      <c r="AJ406" s="241"/>
      <c r="AK406" s="241"/>
      <c r="AL406" s="241"/>
      <c r="AM406" s="241"/>
      <c r="AN406" s="241"/>
      <c r="AO406" s="241"/>
      <c r="AP406" s="241"/>
    </row>
    <row r="407" spans="2:42" ht="15" customHeight="1">
      <c r="B407" s="241"/>
      <c r="C407" s="241"/>
      <c r="H407" s="241" t="s">
        <v>624</v>
      </c>
      <c r="I407" s="241"/>
      <c r="J407" s="241"/>
      <c r="K407" s="241"/>
      <c r="L407" s="241"/>
      <c r="M407" s="241"/>
      <c r="N407" s="241"/>
      <c r="O407" s="241"/>
      <c r="P407" s="241" t="s">
        <v>2059</v>
      </c>
      <c r="Q407" s="241"/>
      <c r="R407" s="241"/>
      <c r="S407" s="241"/>
      <c r="T407" s="241"/>
      <c r="U407" s="241"/>
      <c r="V407" s="241"/>
      <c r="W407" s="241"/>
      <c r="AI407" s="241"/>
      <c r="AJ407" s="241"/>
      <c r="AK407" s="241"/>
      <c r="AL407" s="241"/>
      <c r="AM407" s="241"/>
      <c r="AN407" s="241"/>
      <c r="AO407" s="241"/>
      <c r="AP407" s="241"/>
    </row>
    <row r="408" spans="2:42" ht="15" customHeight="1">
      <c r="B408" s="241"/>
      <c r="C408" s="241"/>
      <c r="H408" s="241" t="s">
        <v>625</v>
      </c>
      <c r="I408" s="241"/>
      <c r="J408" s="241"/>
      <c r="K408" s="241"/>
      <c r="L408" s="241"/>
      <c r="M408" s="241"/>
      <c r="N408" s="241"/>
      <c r="O408" s="241"/>
      <c r="P408" s="241" t="s">
        <v>2063</v>
      </c>
      <c r="Q408" s="241"/>
      <c r="R408" s="241"/>
      <c r="S408" s="241"/>
      <c r="T408" s="241"/>
      <c r="U408" s="241"/>
      <c r="V408" s="241"/>
      <c r="W408" s="241"/>
      <c r="AI408" s="241"/>
      <c r="AJ408" s="241"/>
      <c r="AK408" s="241"/>
      <c r="AL408" s="241"/>
      <c r="AM408" s="241"/>
      <c r="AN408" s="241"/>
      <c r="AO408" s="241"/>
      <c r="AP408" s="241"/>
    </row>
    <row r="409" spans="2:42" ht="15" customHeight="1">
      <c r="B409" s="241"/>
      <c r="C409" s="241"/>
      <c r="H409" s="241" t="s">
        <v>626</v>
      </c>
      <c r="I409" s="241"/>
      <c r="J409" s="241"/>
      <c r="K409" s="241"/>
      <c r="L409" s="241"/>
      <c r="M409" s="241"/>
      <c r="N409" s="241"/>
      <c r="O409" s="241"/>
      <c r="P409" s="241" t="s">
        <v>2056</v>
      </c>
      <c r="Q409" s="241"/>
      <c r="R409" s="241"/>
      <c r="S409" s="241"/>
      <c r="T409" s="241"/>
      <c r="U409" s="241"/>
      <c r="V409" s="241"/>
      <c r="W409" s="241"/>
      <c r="AI409" s="241"/>
      <c r="AJ409" s="241"/>
      <c r="AK409" s="241"/>
      <c r="AL409" s="241"/>
      <c r="AM409" s="241"/>
      <c r="AN409" s="241"/>
      <c r="AO409" s="241"/>
      <c r="AP409" s="241"/>
    </row>
    <row r="410" spans="2:42" ht="15" customHeight="1">
      <c r="B410" s="241"/>
      <c r="C410" s="241"/>
      <c r="H410" s="241" t="s">
        <v>627</v>
      </c>
      <c r="I410" s="241"/>
      <c r="J410" s="241"/>
      <c r="K410" s="241"/>
      <c r="L410" s="241"/>
      <c r="M410" s="241"/>
      <c r="N410" s="241"/>
      <c r="O410" s="241"/>
      <c r="P410" s="241" t="s">
        <v>2059</v>
      </c>
      <c r="Q410" s="241"/>
      <c r="R410" s="241"/>
      <c r="S410" s="241"/>
      <c r="T410" s="241"/>
      <c r="U410" s="241"/>
      <c r="V410" s="241"/>
      <c r="W410" s="241"/>
      <c r="AI410" s="241"/>
      <c r="AJ410" s="241"/>
      <c r="AK410" s="241"/>
      <c r="AL410" s="241"/>
      <c r="AM410" s="241"/>
      <c r="AN410" s="241"/>
      <c r="AO410" s="241"/>
      <c r="AP410" s="241"/>
    </row>
    <row r="411" spans="2:42" ht="15" customHeight="1">
      <c r="B411" s="241"/>
      <c r="C411" s="241"/>
      <c r="H411" s="241" t="s">
        <v>628</v>
      </c>
      <c r="I411" s="241"/>
      <c r="J411" s="241"/>
      <c r="K411" s="241"/>
      <c r="L411" s="241"/>
      <c r="M411" s="241"/>
      <c r="N411" s="241"/>
      <c r="O411" s="241"/>
      <c r="P411" s="241" t="s">
        <v>2060</v>
      </c>
      <c r="Q411" s="241"/>
      <c r="R411" s="241"/>
      <c r="S411" s="241"/>
      <c r="T411" s="241"/>
      <c r="U411" s="241"/>
      <c r="V411" s="241"/>
      <c r="W411" s="241"/>
      <c r="AI411" s="241"/>
      <c r="AJ411" s="241"/>
      <c r="AK411" s="241"/>
      <c r="AL411" s="241"/>
      <c r="AM411" s="241"/>
      <c r="AN411" s="241"/>
      <c r="AO411" s="241"/>
      <c r="AP411" s="241"/>
    </row>
    <row r="412" spans="2:42" ht="15" customHeight="1">
      <c r="B412" s="241"/>
      <c r="C412" s="241"/>
      <c r="H412" s="241" t="s">
        <v>629</v>
      </c>
      <c r="I412" s="241"/>
      <c r="J412" s="241"/>
      <c r="K412" s="241"/>
      <c r="L412" s="241"/>
      <c r="M412" s="241"/>
      <c r="N412" s="241"/>
      <c r="O412" s="241"/>
      <c r="P412" s="241" t="s">
        <v>2058</v>
      </c>
      <c r="Q412" s="241"/>
      <c r="R412" s="241"/>
      <c r="S412" s="241"/>
      <c r="T412" s="241"/>
      <c r="U412" s="241"/>
      <c r="V412" s="241"/>
      <c r="W412" s="241"/>
      <c r="AI412" s="241"/>
      <c r="AJ412" s="241"/>
      <c r="AK412" s="241"/>
      <c r="AL412" s="241"/>
      <c r="AM412" s="241"/>
      <c r="AN412" s="241"/>
      <c r="AO412" s="241"/>
      <c r="AP412" s="241"/>
    </row>
    <row r="413" spans="2:42" ht="15" customHeight="1">
      <c r="B413" s="241"/>
      <c r="C413" s="241"/>
      <c r="H413" s="241" t="s">
        <v>630</v>
      </c>
      <c r="I413" s="241"/>
      <c r="J413" s="241"/>
      <c r="K413" s="241"/>
      <c r="L413" s="241"/>
      <c r="M413" s="241"/>
      <c r="N413" s="241"/>
      <c r="O413" s="241"/>
      <c r="P413" s="241" t="s">
        <v>2063</v>
      </c>
      <c r="Q413" s="241"/>
      <c r="R413" s="241"/>
      <c r="S413" s="241"/>
      <c r="T413" s="241"/>
      <c r="U413" s="241"/>
      <c r="V413" s="241"/>
      <c r="W413" s="241"/>
      <c r="AI413" s="241"/>
      <c r="AJ413" s="241"/>
      <c r="AK413" s="241"/>
      <c r="AL413" s="241"/>
      <c r="AM413" s="241"/>
      <c r="AN413" s="241"/>
      <c r="AO413" s="241"/>
      <c r="AP413" s="241"/>
    </row>
    <row r="414" spans="2:42" ht="15" customHeight="1">
      <c r="B414" s="241"/>
      <c r="C414" s="241"/>
      <c r="H414" s="241" t="s">
        <v>631</v>
      </c>
      <c r="I414" s="241"/>
      <c r="J414" s="241"/>
      <c r="K414" s="241"/>
      <c r="L414" s="241"/>
      <c r="M414" s="241"/>
      <c r="N414" s="241"/>
      <c r="O414" s="241"/>
      <c r="P414" s="241" t="s">
        <v>2060</v>
      </c>
      <c r="Q414" s="241"/>
      <c r="R414" s="241"/>
      <c r="S414" s="241"/>
      <c r="T414" s="241"/>
      <c r="U414" s="241"/>
      <c r="V414" s="241"/>
      <c r="W414" s="241"/>
      <c r="AI414" s="241"/>
      <c r="AJ414" s="241"/>
      <c r="AK414" s="241"/>
      <c r="AL414" s="241"/>
      <c r="AM414" s="241"/>
      <c r="AN414" s="241"/>
      <c r="AO414" s="241"/>
      <c r="AP414" s="241"/>
    </row>
    <row r="415" spans="2:42" ht="15" customHeight="1">
      <c r="B415" s="241"/>
      <c r="C415" s="241"/>
      <c r="H415" s="241" t="s">
        <v>632</v>
      </c>
      <c r="I415" s="241"/>
      <c r="J415" s="241"/>
      <c r="K415" s="241"/>
      <c r="L415" s="241"/>
      <c r="M415" s="241"/>
      <c r="N415" s="241"/>
      <c r="O415" s="241"/>
      <c r="P415" s="241" t="s">
        <v>2058</v>
      </c>
      <c r="Q415" s="241"/>
      <c r="R415" s="241"/>
      <c r="S415" s="241"/>
      <c r="T415" s="241"/>
      <c r="U415" s="241"/>
      <c r="V415" s="241"/>
      <c r="W415" s="241"/>
      <c r="AI415" s="241"/>
      <c r="AJ415" s="241"/>
      <c r="AK415" s="241"/>
      <c r="AL415" s="241"/>
      <c r="AM415" s="241"/>
      <c r="AN415" s="241"/>
      <c r="AO415" s="241"/>
      <c r="AP415" s="241"/>
    </row>
    <row r="416" spans="2:42" ht="15" customHeight="1">
      <c r="B416" s="241"/>
      <c r="C416" s="241"/>
      <c r="H416" s="241" t="s">
        <v>633</v>
      </c>
      <c r="I416" s="241"/>
      <c r="J416" s="241"/>
      <c r="K416" s="241"/>
      <c r="L416" s="241"/>
      <c r="M416" s="241"/>
      <c r="N416" s="241"/>
      <c r="O416" s="241"/>
      <c r="P416" s="241" t="s">
        <v>2058</v>
      </c>
      <c r="Q416" s="241"/>
      <c r="R416" s="241"/>
      <c r="S416" s="241"/>
      <c r="T416" s="241"/>
      <c r="U416" s="241"/>
      <c r="V416" s="241"/>
      <c r="W416" s="241"/>
      <c r="AI416" s="241"/>
      <c r="AJ416" s="241"/>
      <c r="AK416" s="241"/>
      <c r="AL416" s="241"/>
      <c r="AM416" s="241"/>
      <c r="AN416" s="241"/>
      <c r="AO416" s="241"/>
      <c r="AP416" s="241"/>
    </row>
    <row r="417" spans="2:42" ht="15" customHeight="1">
      <c r="B417" s="241"/>
      <c r="C417" s="241"/>
      <c r="H417" s="241" t="s">
        <v>634</v>
      </c>
      <c r="I417" s="241"/>
      <c r="J417" s="241"/>
      <c r="K417" s="241"/>
      <c r="L417" s="241"/>
      <c r="M417" s="241"/>
      <c r="N417" s="241"/>
      <c r="O417" s="241"/>
      <c r="P417" s="241" t="s">
        <v>2062</v>
      </c>
      <c r="Q417" s="241"/>
      <c r="R417" s="241"/>
      <c r="S417" s="241"/>
      <c r="T417" s="241"/>
      <c r="U417" s="241"/>
      <c r="V417" s="241"/>
      <c r="W417" s="241"/>
      <c r="AI417" s="241"/>
      <c r="AJ417" s="241"/>
      <c r="AK417" s="241"/>
      <c r="AL417" s="241"/>
      <c r="AM417" s="241"/>
      <c r="AN417" s="241"/>
      <c r="AO417" s="241"/>
      <c r="AP417" s="241"/>
    </row>
    <row r="418" spans="2:42" ht="15" customHeight="1">
      <c r="B418" s="241"/>
      <c r="C418" s="241"/>
      <c r="H418" s="241" t="s">
        <v>635</v>
      </c>
      <c r="I418" s="241"/>
      <c r="J418" s="241"/>
      <c r="K418" s="241"/>
      <c r="L418" s="241"/>
      <c r="M418" s="241"/>
      <c r="N418" s="241"/>
      <c r="O418" s="241"/>
      <c r="P418" s="241" t="s">
        <v>2060</v>
      </c>
      <c r="Q418" s="241"/>
      <c r="R418" s="241"/>
      <c r="S418" s="241"/>
      <c r="T418" s="241"/>
      <c r="U418" s="241"/>
      <c r="V418" s="241"/>
      <c r="W418" s="241"/>
      <c r="AI418" s="241"/>
      <c r="AJ418" s="241"/>
      <c r="AK418" s="241"/>
      <c r="AL418" s="241"/>
      <c r="AM418" s="241"/>
      <c r="AN418" s="241"/>
      <c r="AO418" s="241"/>
      <c r="AP418" s="241"/>
    </row>
    <row r="419" spans="2:42" ht="15" customHeight="1">
      <c r="B419" s="241"/>
      <c r="C419" s="241"/>
      <c r="H419" s="241" t="s">
        <v>636</v>
      </c>
      <c r="I419" s="241"/>
      <c r="J419" s="241"/>
      <c r="K419" s="241"/>
      <c r="L419" s="241"/>
      <c r="M419" s="241"/>
      <c r="N419" s="241"/>
      <c r="O419" s="241"/>
      <c r="P419" s="241" t="s">
        <v>2058</v>
      </c>
      <c r="Q419" s="241"/>
      <c r="R419" s="241"/>
      <c r="S419" s="241"/>
      <c r="T419" s="241"/>
      <c r="U419" s="241"/>
      <c r="V419" s="241"/>
      <c r="W419" s="241"/>
      <c r="AI419" s="241"/>
      <c r="AJ419" s="241"/>
      <c r="AK419" s="241"/>
      <c r="AL419" s="241"/>
      <c r="AM419" s="241"/>
      <c r="AN419" s="241"/>
      <c r="AO419" s="241"/>
      <c r="AP419" s="241"/>
    </row>
    <row r="420" spans="2:42" ht="15" customHeight="1">
      <c r="B420" s="241"/>
      <c r="C420" s="241"/>
      <c r="H420" s="241" t="s">
        <v>637</v>
      </c>
      <c r="I420" s="241"/>
      <c r="J420" s="241"/>
      <c r="K420" s="241"/>
      <c r="L420" s="241"/>
      <c r="M420" s="241"/>
      <c r="N420" s="241"/>
      <c r="O420" s="241"/>
      <c r="P420" s="241" t="s">
        <v>2056</v>
      </c>
      <c r="Q420" s="241"/>
      <c r="R420" s="241"/>
      <c r="S420" s="241"/>
      <c r="T420" s="241"/>
      <c r="U420" s="241"/>
      <c r="V420" s="241"/>
      <c r="W420" s="241"/>
      <c r="AI420" s="241"/>
      <c r="AJ420" s="241"/>
      <c r="AK420" s="241"/>
      <c r="AL420" s="241"/>
      <c r="AM420" s="241"/>
      <c r="AN420" s="241"/>
      <c r="AO420" s="241"/>
      <c r="AP420" s="241"/>
    </row>
    <row r="421" spans="2:42" ht="15" customHeight="1">
      <c r="B421" s="241"/>
      <c r="C421" s="241"/>
      <c r="H421" s="241" t="s">
        <v>638</v>
      </c>
      <c r="I421" s="241"/>
      <c r="J421" s="241"/>
      <c r="K421" s="241"/>
      <c r="L421" s="241"/>
      <c r="M421" s="241"/>
      <c r="N421" s="241"/>
      <c r="O421" s="241"/>
      <c r="P421" s="241" t="s">
        <v>2058</v>
      </c>
      <c r="Q421" s="241"/>
      <c r="R421" s="241"/>
      <c r="S421" s="241"/>
      <c r="T421" s="241"/>
      <c r="U421" s="241"/>
      <c r="V421" s="241"/>
      <c r="W421" s="241"/>
      <c r="AI421" s="241"/>
      <c r="AJ421" s="241"/>
      <c r="AK421" s="241"/>
      <c r="AL421" s="241"/>
      <c r="AM421" s="241"/>
      <c r="AN421" s="241"/>
      <c r="AO421" s="241"/>
      <c r="AP421" s="241"/>
    </row>
    <row r="422" spans="2:42" ht="15" customHeight="1">
      <c r="B422" s="241"/>
      <c r="C422" s="241"/>
      <c r="H422" s="241" t="s">
        <v>639</v>
      </c>
      <c r="I422" s="241"/>
      <c r="J422" s="241"/>
      <c r="K422" s="241"/>
      <c r="L422" s="241"/>
      <c r="M422" s="241"/>
      <c r="N422" s="241"/>
      <c r="O422" s="241"/>
      <c r="P422" s="241" t="s">
        <v>2056</v>
      </c>
      <c r="Q422" s="241"/>
      <c r="R422" s="241"/>
      <c r="S422" s="241"/>
      <c r="T422" s="241"/>
      <c r="U422" s="241"/>
      <c r="V422" s="241"/>
      <c r="W422" s="241"/>
      <c r="AI422" s="241"/>
      <c r="AJ422" s="241"/>
      <c r="AK422" s="241"/>
      <c r="AL422" s="241"/>
      <c r="AM422" s="241"/>
      <c r="AN422" s="241"/>
      <c r="AO422" s="241"/>
      <c r="AP422" s="241"/>
    </row>
    <row r="423" spans="2:42" ht="15" customHeight="1">
      <c r="B423" s="241"/>
      <c r="C423" s="241"/>
      <c r="H423" s="241" t="s">
        <v>640</v>
      </c>
      <c r="I423" s="241"/>
      <c r="J423" s="241"/>
      <c r="K423" s="241"/>
      <c r="L423" s="241"/>
      <c r="M423" s="241"/>
      <c r="N423" s="241"/>
      <c r="O423" s="241"/>
      <c r="P423" s="241" t="s">
        <v>2060</v>
      </c>
      <c r="Q423" s="241"/>
      <c r="R423" s="241"/>
      <c r="S423" s="241"/>
      <c r="T423" s="241"/>
      <c r="U423" s="241"/>
      <c r="V423" s="241"/>
      <c r="W423" s="241"/>
      <c r="AI423" s="241"/>
      <c r="AJ423" s="241"/>
      <c r="AK423" s="241"/>
      <c r="AL423" s="241"/>
      <c r="AM423" s="241"/>
      <c r="AN423" s="241"/>
      <c r="AO423" s="241"/>
      <c r="AP423" s="241"/>
    </row>
    <row r="424" spans="2:42" ht="15" customHeight="1">
      <c r="B424" s="241"/>
      <c r="C424" s="241"/>
      <c r="H424" s="241" t="s">
        <v>641</v>
      </c>
      <c r="I424" s="241"/>
      <c r="J424" s="241"/>
      <c r="K424" s="241"/>
      <c r="L424" s="241"/>
      <c r="M424" s="241"/>
      <c r="N424" s="241"/>
      <c r="O424" s="241"/>
      <c r="P424" s="241" t="s">
        <v>2059</v>
      </c>
      <c r="Q424" s="241"/>
      <c r="R424" s="241"/>
      <c r="S424" s="241"/>
      <c r="T424" s="241"/>
      <c r="U424" s="241"/>
      <c r="V424" s="241"/>
      <c r="W424" s="241"/>
      <c r="AI424" s="241"/>
      <c r="AJ424" s="241"/>
      <c r="AK424" s="241"/>
      <c r="AL424" s="241"/>
      <c r="AM424" s="241"/>
      <c r="AN424" s="241"/>
      <c r="AO424" s="241"/>
      <c r="AP424" s="241"/>
    </row>
    <row r="425" spans="2:42" ht="15" customHeight="1">
      <c r="B425" s="241"/>
      <c r="C425" s="241"/>
      <c r="H425" s="241" t="s">
        <v>642</v>
      </c>
      <c r="I425" s="241"/>
      <c r="J425" s="241"/>
      <c r="K425" s="241"/>
      <c r="L425" s="241"/>
      <c r="M425" s="241"/>
      <c r="N425" s="241"/>
      <c r="O425" s="241"/>
      <c r="P425" s="241" t="s">
        <v>2058</v>
      </c>
      <c r="Q425" s="241"/>
      <c r="R425" s="241"/>
      <c r="S425" s="241"/>
      <c r="T425" s="241"/>
      <c r="U425" s="241"/>
      <c r="V425" s="241"/>
      <c r="W425" s="241"/>
      <c r="AI425" s="241"/>
      <c r="AJ425" s="241"/>
      <c r="AK425" s="241"/>
      <c r="AL425" s="241"/>
      <c r="AM425" s="241"/>
      <c r="AN425" s="241"/>
      <c r="AO425" s="241"/>
      <c r="AP425" s="241"/>
    </row>
    <row r="426" spans="2:42" ht="15" customHeight="1">
      <c r="B426" s="241"/>
      <c r="C426" s="241"/>
      <c r="H426" s="241" t="s">
        <v>643</v>
      </c>
      <c r="I426" s="241"/>
      <c r="J426" s="241"/>
      <c r="K426" s="241"/>
      <c r="L426" s="241"/>
      <c r="M426" s="241"/>
      <c r="N426" s="241"/>
      <c r="O426" s="241"/>
      <c r="P426" s="241" t="s">
        <v>2063</v>
      </c>
      <c r="Q426" s="241"/>
      <c r="R426" s="241"/>
      <c r="S426" s="241"/>
      <c r="T426" s="241"/>
      <c r="U426" s="241"/>
      <c r="V426" s="241"/>
      <c r="W426" s="241"/>
      <c r="AI426" s="241"/>
      <c r="AJ426" s="241"/>
      <c r="AK426" s="241"/>
      <c r="AL426" s="241"/>
      <c r="AM426" s="241"/>
      <c r="AN426" s="241"/>
      <c r="AO426" s="241"/>
      <c r="AP426" s="241"/>
    </row>
    <row r="427" spans="2:42" ht="15" customHeight="1">
      <c r="B427" s="241"/>
      <c r="C427" s="241"/>
      <c r="H427" s="241" t="s">
        <v>644</v>
      </c>
      <c r="I427" s="241"/>
      <c r="J427" s="241"/>
      <c r="K427" s="241"/>
      <c r="L427" s="241"/>
      <c r="M427" s="241"/>
      <c r="N427" s="241"/>
      <c r="O427" s="241"/>
      <c r="P427" s="241" t="s">
        <v>2056</v>
      </c>
      <c r="Q427" s="241"/>
      <c r="R427" s="241"/>
      <c r="S427" s="241"/>
      <c r="T427" s="241"/>
      <c r="U427" s="241"/>
      <c r="V427" s="241"/>
      <c r="W427" s="241"/>
      <c r="AI427" s="241"/>
      <c r="AJ427" s="241"/>
      <c r="AK427" s="241"/>
      <c r="AL427" s="241"/>
      <c r="AM427" s="241"/>
      <c r="AN427" s="241"/>
      <c r="AO427" s="241"/>
      <c r="AP427" s="241"/>
    </row>
    <row r="428" spans="2:42" ht="15" customHeight="1">
      <c r="B428" s="241"/>
      <c r="C428" s="241"/>
      <c r="H428" s="241" t="s">
        <v>645</v>
      </c>
      <c r="I428" s="241"/>
      <c r="J428" s="241"/>
      <c r="K428" s="241"/>
      <c r="L428" s="241"/>
      <c r="M428" s="241"/>
      <c r="N428" s="241"/>
      <c r="O428" s="241"/>
      <c r="P428" s="241" t="s">
        <v>2063</v>
      </c>
      <c r="Q428" s="241"/>
      <c r="R428" s="241"/>
      <c r="S428" s="241"/>
      <c r="T428" s="241"/>
      <c r="U428" s="241"/>
      <c r="V428" s="241"/>
      <c r="W428" s="241"/>
      <c r="AI428" s="241"/>
      <c r="AJ428" s="241"/>
      <c r="AK428" s="241"/>
      <c r="AL428" s="241"/>
      <c r="AM428" s="241"/>
      <c r="AN428" s="241"/>
      <c r="AO428" s="241"/>
      <c r="AP428" s="241"/>
    </row>
    <row r="429" spans="2:42" ht="15" customHeight="1">
      <c r="B429" s="241"/>
      <c r="C429" s="241"/>
      <c r="H429" s="241" t="s">
        <v>646</v>
      </c>
      <c r="I429" s="241"/>
      <c r="J429" s="241"/>
      <c r="K429" s="241"/>
      <c r="L429" s="241"/>
      <c r="M429" s="241"/>
      <c r="N429" s="241"/>
      <c r="O429" s="241"/>
      <c r="P429" s="241" t="s">
        <v>2060</v>
      </c>
      <c r="Q429" s="241"/>
      <c r="R429" s="241"/>
      <c r="S429" s="241"/>
      <c r="T429" s="241"/>
      <c r="U429" s="241"/>
      <c r="V429" s="241"/>
      <c r="W429" s="241"/>
      <c r="AI429" s="241"/>
      <c r="AJ429" s="241"/>
      <c r="AK429" s="241"/>
      <c r="AL429" s="241"/>
      <c r="AM429" s="241"/>
      <c r="AN429" s="241"/>
      <c r="AO429" s="241"/>
      <c r="AP429" s="241"/>
    </row>
    <row r="430" spans="2:42" ht="15" customHeight="1">
      <c r="B430" s="241"/>
      <c r="C430" s="241"/>
      <c r="H430" s="241" t="s">
        <v>647</v>
      </c>
      <c r="I430" s="241"/>
      <c r="J430" s="241"/>
      <c r="K430" s="241"/>
      <c r="L430" s="241"/>
      <c r="M430" s="241"/>
      <c r="N430" s="241"/>
      <c r="O430" s="241"/>
      <c r="P430" s="241" t="s">
        <v>2061</v>
      </c>
      <c r="Q430" s="241"/>
      <c r="R430" s="241"/>
      <c r="S430" s="241"/>
      <c r="T430" s="241"/>
      <c r="U430" s="241"/>
      <c r="V430" s="241"/>
      <c r="W430" s="241"/>
      <c r="AI430" s="241"/>
      <c r="AJ430" s="241"/>
      <c r="AK430" s="241"/>
      <c r="AL430" s="241"/>
      <c r="AM430" s="241"/>
      <c r="AN430" s="241"/>
      <c r="AO430" s="241"/>
      <c r="AP430" s="241"/>
    </row>
    <row r="431" spans="2:42" ht="15" customHeight="1">
      <c r="B431" s="241"/>
      <c r="C431" s="241"/>
      <c r="H431" s="241" t="s">
        <v>648</v>
      </c>
      <c r="I431" s="241"/>
      <c r="J431" s="241"/>
      <c r="K431" s="241"/>
      <c r="L431" s="241"/>
      <c r="M431" s="241"/>
      <c r="N431" s="241"/>
      <c r="O431" s="241"/>
      <c r="P431" s="241" t="s">
        <v>2060</v>
      </c>
      <c r="Q431" s="241"/>
      <c r="R431" s="241"/>
      <c r="S431" s="241"/>
      <c r="T431" s="241"/>
      <c r="U431" s="241"/>
      <c r="V431" s="241"/>
      <c r="W431" s="241"/>
      <c r="AI431" s="241"/>
      <c r="AJ431" s="241"/>
      <c r="AK431" s="241"/>
      <c r="AL431" s="241"/>
      <c r="AM431" s="241"/>
      <c r="AN431" s="241"/>
      <c r="AO431" s="241"/>
      <c r="AP431" s="241"/>
    </row>
    <row r="432" spans="2:42" ht="15" customHeight="1">
      <c r="B432" s="241"/>
      <c r="C432" s="241"/>
      <c r="H432" s="241" t="s">
        <v>649</v>
      </c>
      <c r="I432" s="241"/>
      <c r="J432" s="241"/>
      <c r="K432" s="241"/>
      <c r="L432" s="241"/>
      <c r="M432" s="241"/>
      <c r="N432" s="241"/>
      <c r="O432" s="241"/>
      <c r="P432" s="241" t="s">
        <v>2060</v>
      </c>
      <c r="Q432" s="241"/>
      <c r="R432" s="241"/>
      <c r="S432" s="241"/>
      <c r="T432" s="241"/>
      <c r="U432" s="241"/>
      <c r="V432" s="241"/>
      <c r="W432" s="241"/>
      <c r="AI432" s="241"/>
      <c r="AJ432" s="241"/>
      <c r="AK432" s="241"/>
      <c r="AL432" s="241"/>
      <c r="AM432" s="241"/>
      <c r="AN432" s="241"/>
      <c r="AO432" s="241"/>
      <c r="AP432" s="241"/>
    </row>
    <row r="433" spans="2:42" ht="15" customHeight="1">
      <c r="B433" s="241"/>
      <c r="C433" s="241"/>
      <c r="H433" s="241" t="s">
        <v>650</v>
      </c>
      <c r="I433" s="241"/>
      <c r="J433" s="241"/>
      <c r="K433" s="241"/>
      <c r="L433" s="241"/>
      <c r="M433" s="241"/>
      <c r="N433" s="241"/>
      <c r="O433" s="241"/>
      <c r="P433" s="241" t="s">
        <v>2063</v>
      </c>
      <c r="Q433" s="241"/>
      <c r="R433" s="241"/>
      <c r="S433" s="241"/>
      <c r="T433" s="241"/>
      <c r="U433" s="241"/>
      <c r="V433" s="241"/>
      <c r="W433" s="241"/>
      <c r="AI433" s="241"/>
      <c r="AJ433" s="241"/>
      <c r="AK433" s="241"/>
      <c r="AL433" s="241"/>
      <c r="AM433" s="241"/>
      <c r="AN433" s="241"/>
      <c r="AO433" s="241"/>
      <c r="AP433" s="241"/>
    </row>
    <row r="434" spans="2:42" ht="15" customHeight="1">
      <c r="B434" s="241"/>
      <c r="C434" s="241"/>
      <c r="H434" s="241" t="s">
        <v>651</v>
      </c>
      <c r="I434" s="241"/>
      <c r="J434" s="241"/>
      <c r="K434" s="241"/>
      <c r="L434" s="241"/>
      <c r="M434" s="241"/>
      <c r="N434" s="241"/>
      <c r="O434" s="241"/>
      <c r="P434" s="241" t="s">
        <v>2061</v>
      </c>
      <c r="Q434" s="241"/>
      <c r="R434" s="241"/>
      <c r="S434" s="241"/>
      <c r="T434" s="241"/>
      <c r="U434" s="241"/>
      <c r="V434" s="241"/>
      <c r="W434" s="241"/>
      <c r="AI434" s="241"/>
      <c r="AJ434" s="241"/>
      <c r="AK434" s="241"/>
      <c r="AL434" s="241"/>
      <c r="AM434" s="241"/>
      <c r="AN434" s="241"/>
      <c r="AO434" s="241"/>
      <c r="AP434" s="241"/>
    </row>
    <row r="435" spans="2:42" ht="15" customHeight="1">
      <c r="B435" s="241"/>
      <c r="C435" s="241"/>
      <c r="H435" s="241" t="s">
        <v>652</v>
      </c>
      <c r="I435" s="241"/>
      <c r="J435" s="241"/>
      <c r="K435" s="241"/>
      <c r="L435" s="241"/>
      <c r="M435" s="241"/>
      <c r="N435" s="241"/>
      <c r="O435" s="241"/>
      <c r="P435" s="241" t="s">
        <v>2057</v>
      </c>
      <c r="Q435" s="241"/>
      <c r="R435" s="241"/>
      <c r="S435" s="241"/>
      <c r="T435" s="241"/>
      <c r="U435" s="241"/>
      <c r="V435" s="241"/>
      <c r="W435" s="241"/>
      <c r="AI435" s="241"/>
      <c r="AJ435" s="241"/>
      <c r="AK435" s="241"/>
      <c r="AL435" s="241"/>
      <c r="AM435" s="241"/>
      <c r="AN435" s="241"/>
      <c r="AO435" s="241"/>
      <c r="AP435" s="241"/>
    </row>
    <row r="436" spans="2:42" ht="15" customHeight="1">
      <c r="B436" s="241"/>
      <c r="C436" s="241"/>
      <c r="H436" s="241" t="s">
        <v>653</v>
      </c>
      <c r="I436" s="241"/>
      <c r="J436" s="241"/>
      <c r="K436" s="241"/>
      <c r="L436" s="241"/>
      <c r="M436" s="241"/>
      <c r="N436" s="241"/>
      <c r="O436" s="241"/>
      <c r="P436" s="241" t="s">
        <v>2057</v>
      </c>
      <c r="Q436" s="241"/>
      <c r="R436" s="241"/>
      <c r="S436" s="241"/>
      <c r="T436" s="241"/>
      <c r="U436" s="241"/>
      <c r="V436" s="241"/>
      <c r="W436" s="241"/>
      <c r="AI436" s="241"/>
      <c r="AJ436" s="241"/>
      <c r="AK436" s="241"/>
      <c r="AL436" s="241"/>
      <c r="AM436" s="241"/>
      <c r="AN436" s="241"/>
      <c r="AO436" s="241"/>
      <c r="AP436" s="241"/>
    </row>
    <row r="437" spans="2:42" ht="15" customHeight="1">
      <c r="B437" s="241"/>
      <c r="C437" s="241"/>
      <c r="H437" s="241" t="s">
        <v>654</v>
      </c>
      <c r="I437" s="241"/>
      <c r="J437" s="241"/>
      <c r="K437" s="241"/>
      <c r="L437" s="241"/>
      <c r="M437" s="241"/>
      <c r="N437" s="241"/>
      <c r="O437" s="241"/>
      <c r="P437" s="241" t="s">
        <v>2060</v>
      </c>
      <c r="Q437" s="241"/>
      <c r="R437" s="241"/>
      <c r="S437" s="241"/>
      <c r="T437" s="241"/>
      <c r="U437" s="241"/>
      <c r="V437" s="241"/>
      <c r="W437" s="241"/>
      <c r="AI437" s="241"/>
      <c r="AJ437" s="241"/>
      <c r="AK437" s="241"/>
      <c r="AL437" s="241"/>
      <c r="AM437" s="241"/>
      <c r="AN437" s="241"/>
      <c r="AO437" s="241"/>
      <c r="AP437" s="241"/>
    </row>
    <row r="438" spans="2:42" ht="15" customHeight="1">
      <c r="B438" s="241"/>
      <c r="C438" s="241"/>
      <c r="H438" s="241" t="s">
        <v>655</v>
      </c>
      <c r="I438" s="241"/>
      <c r="J438" s="241"/>
      <c r="K438" s="241"/>
      <c r="L438" s="241"/>
      <c r="M438" s="241"/>
      <c r="N438" s="241"/>
      <c r="O438" s="241"/>
      <c r="P438" s="241" t="s">
        <v>2060</v>
      </c>
      <c r="Q438" s="241"/>
      <c r="R438" s="241"/>
      <c r="S438" s="241"/>
      <c r="T438" s="241"/>
      <c r="U438" s="241"/>
      <c r="V438" s="241"/>
      <c r="W438" s="241"/>
      <c r="AI438" s="241"/>
      <c r="AJ438" s="241"/>
      <c r="AK438" s="241"/>
      <c r="AL438" s="241"/>
      <c r="AM438" s="241"/>
      <c r="AN438" s="241"/>
      <c r="AO438" s="241"/>
      <c r="AP438" s="241"/>
    </row>
    <row r="439" spans="2:42" ht="15" customHeight="1">
      <c r="B439" s="241"/>
      <c r="C439" s="241"/>
      <c r="H439" s="241" t="s">
        <v>656</v>
      </c>
      <c r="I439" s="241"/>
      <c r="J439" s="241"/>
      <c r="K439" s="241"/>
      <c r="L439" s="241"/>
      <c r="M439" s="241"/>
      <c r="N439" s="241"/>
      <c r="O439" s="241"/>
      <c r="P439" s="241" t="s">
        <v>2059</v>
      </c>
      <c r="Q439" s="241"/>
      <c r="R439" s="241"/>
      <c r="S439" s="241"/>
      <c r="T439" s="241"/>
      <c r="U439" s="241"/>
      <c r="V439" s="241"/>
      <c r="W439" s="241"/>
      <c r="AI439" s="241"/>
      <c r="AJ439" s="241"/>
      <c r="AK439" s="241"/>
      <c r="AL439" s="241"/>
      <c r="AM439" s="241"/>
      <c r="AN439" s="241"/>
      <c r="AO439" s="241"/>
      <c r="AP439" s="241"/>
    </row>
    <row r="440" spans="2:42" ht="15" customHeight="1">
      <c r="B440" s="241"/>
      <c r="C440" s="241"/>
      <c r="H440" s="241" t="s">
        <v>657</v>
      </c>
      <c r="I440" s="241"/>
      <c r="J440" s="241"/>
      <c r="K440" s="241"/>
      <c r="L440" s="241"/>
      <c r="M440" s="241"/>
      <c r="N440" s="241"/>
      <c r="O440" s="241"/>
      <c r="P440" s="241" t="s">
        <v>2060</v>
      </c>
      <c r="Q440" s="241"/>
      <c r="R440" s="241"/>
      <c r="S440" s="241"/>
      <c r="T440" s="241"/>
      <c r="U440" s="241"/>
      <c r="V440" s="241"/>
      <c r="W440" s="241"/>
      <c r="AI440" s="241"/>
      <c r="AJ440" s="241"/>
      <c r="AK440" s="241"/>
      <c r="AL440" s="241"/>
      <c r="AM440" s="241"/>
      <c r="AN440" s="241"/>
      <c r="AO440" s="241"/>
      <c r="AP440" s="241"/>
    </row>
    <row r="441" spans="2:42" ht="15" customHeight="1">
      <c r="B441" s="241"/>
      <c r="C441" s="241"/>
      <c r="H441" s="241" t="s">
        <v>658</v>
      </c>
      <c r="I441" s="241"/>
      <c r="J441" s="241"/>
      <c r="K441" s="241"/>
      <c r="L441" s="241"/>
      <c r="M441" s="241"/>
      <c r="N441" s="241"/>
      <c r="O441" s="241"/>
      <c r="P441" s="241" t="s">
        <v>2063</v>
      </c>
      <c r="Q441" s="241"/>
      <c r="R441" s="241"/>
      <c r="S441" s="241"/>
      <c r="T441" s="241"/>
      <c r="U441" s="241"/>
      <c r="V441" s="241"/>
      <c r="W441" s="241"/>
      <c r="AI441" s="241"/>
      <c r="AJ441" s="241"/>
      <c r="AK441" s="241"/>
      <c r="AL441" s="241"/>
      <c r="AM441" s="241"/>
      <c r="AN441" s="241"/>
      <c r="AO441" s="241"/>
      <c r="AP441" s="241"/>
    </row>
    <row r="442" spans="2:42" ht="15" customHeight="1">
      <c r="B442" s="241"/>
      <c r="C442" s="241"/>
      <c r="H442" s="241" t="s">
        <v>659</v>
      </c>
      <c r="I442" s="241"/>
      <c r="J442" s="241"/>
      <c r="K442" s="241"/>
      <c r="L442" s="241"/>
      <c r="M442" s="241"/>
      <c r="N442" s="241"/>
      <c r="O442" s="241"/>
      <c r="P442" s="241" t="s">
        <v>2056</v>
      </c>
      <c r="Q442" s="241"/>
      <c r="R442" s="241"/>
      <c r="S442" s="241"/>
      <c r="T442" s="241"/>
      <c r="U442" s="241"/>
      <c r="V442" s="241"/>
      <c r="W442" s="241"/>
      <c r="AI442" s="241"/>
      <c r="AJ442" s="241"/>
      <c r="AK442" s="241"/>
      <c r="AL442" s="241"/>
      <c r="AM442" s="241"/>
      <c r="AN442" s="241"/>
      <c r="AO442" s="241"/>
      <c r="AP442" s="241"/>
    </row>
    <row r="443" spans="2:42" ht="15" customHeight="1">
      <c r="B443" s="241"/>
      <c r="C443" s="241"/>
      <c r="H443" s="241" t="s">
        <v>660</v>
      </c>
      <c r="I443" s="241"/>
      <c r="J443" s="241"/>
      <c r="K443" s="241"/>
      <c r="L443" s="241"/>
      <c r="M443" s="241"/>
      <c r="N443" s="241"/>
      <c r="O443" s="241"/>
      <c r="P443" s="241" t="s">
        <v>2060</v>
      </c>
      <c r="Q443" s="241"/>
      <c r="R443" s="241"/>
      <c r="S443" s="241"/>
      <c r="T443" s="241"/>
      <c r="U443" s="241"/>
      <c r="V443" s="241"/>
      <c r="W443" s="241"/>
      <c r="AI443" s="241"/>
      <c r="AJ443" s="241"/>
      <c r="AK443" s="241"/>
      <c r="AL443" s="241"/>
      <c r="AM443" s="241"/>
      <c r="AN443" s="241"/>
      <c r="AO443" s="241"/>
      <c r="AP443" s="241"/>
    </row>
    <row r="444" spans="2:42" ht="15" customHeight="1">
      <c r="B444" s="241"/>
      <c r="C444" s="241"/>
      <c r="H444" s="241" t="s">
        <v>661</v>
      </c>
      <c r="I444" s="241"/>
      <c r="J444" s="241"/>
      <c r="K444" s="241"/>
      <c r="L444" s="241"/>
      <c r="M444" s="241"/>
      <c r="N444" s="241"/>
      <c r="O444" s="241"/>
      <c r="P444" s="241" t="s">
        <v>2059</v>
      </c>
      <c r="Q444" s="241"/>
      <c r="R444" s="241"/>
      <c r="S444" s="241"/>
      <c r="T444" s="241"/>
      <c r="U444" s="241"/>
      <c r="V444" s="241"/>
      <c r="W444" s="241"/>
      <c r="AI444" s="241"/>
      <c r="AJ444" s="241"/>
      <c r="AK444" s="241"/>
      <c r="AL444" s="241"/>
      <c r="AM444" s="241"/>
      <c r="AN444" s="241"/>
      <c r="AO444" s="241"/>
      <c r="AP444" s="241"/>
    </row>
    <row r="445" spans="2:42" ht="15" customHeight="1">
      <c r="B445" s="241"/>
      <c r="C445" s="241"/>
      <c r="H445" s="241" t="s">
        <v>662</v>
      </c>
      <c r="I445" s="241"/>
      <c r="J445" s="241"/>
      <c r="K445" s="241"/>
      <c r="L445" s="241"/>
      <c r="M445" s="241"/>
      <c r="N445" s="241"/>
      <c r="O445" s="241"/>
      <c r="P445" s="241" t="s">
        <v>2061</v>
      </c>
      <c r="Q445" s="241"/>
      <c r="R445" s="241"/>
      <c r="S445" s="241"/>
      <c r="T445" s="241"/>
      <c r="U445" s="241"/>
      <c r="V445" s="241"/>
      <c r="W445" s="241"/>
      <c r="AI445" s="241"/>
      <c r="AJ445" s="241"/>
      <c r="AK445" s="241"/>
      <c r="AL445" s="241"/>
      <c r="AM445" s="241"/>
      <c r="AN445" s="241"/>
      <c r="AO445" s="241"/>
      <c r="AP445" s="241"/>
    </row>
    <row r="446" spans="2:42" ht="15" customHeight="1">
      <c r="B446" s="241"/>
      <c r="C446" s="241"/>
      <c r="H446" s="241" t="s">
        <v>663</v>
      </c>
      <c r="I446" s="241"/>
      <c r="J446" s="241"/>
      <c r="K446" s="241"/>
      <c r="L446" s="241"/>
      <c r="M446" s="241"/>
      <c r="N446" s="241"/>
      <c r="O446" s="241"/>
      <c r="P446" s="241" t="s">
        <v>2061</v>
      </c>
      <c r="Q446" s="241"/>
      <c r="R446" s="241"/>
      <c r="S446" s="241"/>
      <c r="T446" s="241"/>
      <c r="U446" s="241"/>
      <c r="V446" s="241"/>
      <c r="W446" s="241"/>
      <c r="AI446" s="241"/>
      <c r="AJ446" s="241"/>
      <c r="AK446" s="241"/>
      <c r="AL446" s="241"/>
      <c r="AM446" s="241"/>
      <c r="AN446" s="241"/>
      <c r="AO446" s="241"/>
      <c r="AP446" s="241"/>
    </row>
    <row r="447" spans="2:42" ht="15" customHeight="1">
      <c r="B447" s="241"/>
      <c r="C447" s="241"/>
      <c r="H447" s="241" t="s">
        <v>664</v>
      </c>
      <c r="I447" s="241"/>
      <c r="J447" s="241"/>
      <c r="K447" s="241"/>
      <c r="L447" s="241"/>
      <c r="M447" s="241"/>
      <c r="N447" s="241"/>
      <c r="O447" s="241"/>
      <c r="P447" s="241" t="s">
        <v>2059</v>
      </c>
      <c r="Q447" s="241"/>
      <c r="R447" s="241"/>
      <c r="S447" s="241"/>
      <c r="T447" s="241"/>
      <c r="U447" s="241"/>
      <c r="V447" s="241"/>
      <c r="W447" s="241"/>
      <c r="AI447" s="241"/>
      <c r="AJ447" s="241"/>
      <c r="AK447" s="241"/>
      <c r="AL447" s="241"/>
      <c r="AM447" s="241"/>
      <c r="AN447" s="241"/>
      <c r="AO447" s="241"/>
      <c r="AP447" s="241"/>
    </row>
    <row r="448" spans="2:42" ht="15" customHeight="1">
      <c r="B448" s="241"/>
      <c r="C448" s="241"/>
      <c r="H448" s="241" t="s">
        <v>665</v>
      </c>
      <c r="I448" s="241"/>
      <c r="J448" s="241"/>
      <c r="K448" s="241"/>
      <c r="L448" s="241"/>
      <c r="M448" s="241"/>
      <c r="N448" s="241"/>
      <c r="O448" s="241"/>
      <c r="P448" s="241" t="s">
        <v>2059</v>
      </c>
      <c r="Q448" s="241"/>
      <c r="R448" s="241"/>
      <c r="S448" s="241"/>
      <c r="T448" s="241"/>
      <c r="U448" s="241"/>
      <c r="V448" s="241"/>
      <c r="W448" s="241"/>
      <c r="AI448" s="241"/>
      <c r="AJ448" s="241"/>
      <c r="AK448" s="241"/>
      <c r="AL448" s="241"/>
      <c r="AM448" s="241"/>
      <c r="AN448" s="241"/>
      <c r="AO448" s="241"/>
      <c r="AP448" s="241"/>
    </row>
    <row r="449" spans="2:42" ht="15" customHeight="1">
      <c r="B449" s="241"/>
      <c r="C449" s="241"/>
      <c r="H449" s="241" t="s">
        <v>666</v>
      </c>
      <c r="I449" s="241"/>
      <c r="J449" s="241"/>
      <c r="K449" s="241"/>
      <c r="L449" s="241"/>
      <c r="M449" s="241"/>
      <c r="N449" s="241"/>
      <c r="O449" s="241"/>
      <c r="P449" s="241" t="s">
        <v>2059</v>
      </c>
      <c r="Q449" s="241"/>
      <c r="R449" s="241"/>
      <c r="S449" s="241"/>
      <c r="T449" s="241"/>
      <c r="U449" s="241"/>
      <c r="V449" s="241"/>
      <c r="W449" s="241"/>
      <c r="AI449" s="241"/>
      <c r="AJ449" s="241"/>
      <c r="AK449" s="241"/>
      <c r="AL449" s="241"/>
      <c r="AM449" s="241"/>
      <c r="AN449" s="241"/>
      <c r="AO449" s="241"/>
      <c r="AP449" s="241"/>
    </row>
    <row r="450" spans="2:42" ht="15" customHeight="1">
      <c r="B450" s="241"/>
      <c r="C450" s="241"/>
      <c r="H450" s="241" t="s">
        <v>667</v>
      </c>
      <c r="I450" s="241"/>
      <c r="J450" s="241"/>
      <c r="K450" s="241"/>
      <c r="L450" s="241"/>
      <c r="M450" s="241"/>
      <c r="N450" s="241"/>
      <c r="O450" s="241"/>
      <c r="P450" s="241" t="s">
        <v>2056</v>
      </c>
      <c r="Q450" s="241"/>
      <c r="R450" s="241"/>
      <c r="S450" s="241"/>
      <c r="T450" s="241"/>
      <c r="U450" s="241"/>
      <c r="V450" s="241"/>
      <c r="W450" s="241"/>
      <c r="AI450" s="241"/>
      <c r="AJ450" s="241"/>
      <c r="AK450" s="241"/>
      <c r="AL450" s="241"/>
      <c r="AM450" s="241"/>
      <c r="AN450" s="241"/>
      <c r="AO450" s="241"/>
      <c r="AP450" s="241"/>
    </row>
    <row r="451" spans="2:42" ht="15" customHeight="1">
      <c r="B451" s="241"/>
      <c r="C451" s="241"/>
      <c r="H451" s="241" t="s">
        <v>668</v>
      </c>
      <c r="I451" s="241"/>
      <c r="J451" s="241"/>
      <c r="K451" s="241"/>
      <c r="L451" s="241"/>
      <c r="M451" s="241"/>
      <c r="N451" s="241"/>
      <c r="O451" s="241"/>
      <c r="P451" s="241" t="s">
        <v>2060</v>
      </c>
      <c r="Q451" s="241"/>
      <c r="R451" s="241"/>
      <c r="S451" s="241"/>
      <c r="T451" s="241"/>
      <c r="U451" s="241"/>
      <c r="V451" s="241"/>
      <c r="W451" s="241"/>
      <c r="AI451" s="241"/>
      <c r="AJ451" s="241"/>
      <c r="AK451" s="241"/>
      <c r="AL451" s="241"/>
      <c r="AM451" s="241"/>
      <c r="AN451" s="241"/>
      <c r="AO451" s="241"/>
      <c r="AP451" s="241"/>
    </row>
    <row r="452" spans="2:42" ht="15" customHeight="1">
      <c r="B452" s="241"/>
      <c r="C452" s="241"/>
      <c r="H452" s="241" t="s">
        <v>669</v>
      </c>
      <c r="I452" s="241"/>
      <c r="J452" s="241"/>
      <c r="K452" s="241"/>
      <c r="L452" s="241"/>
      <c r="M452" s="241"/>
      <c r="N452" s="241"/>
      <c r="O452" s="241"/>
      <c r="P452" s="241" t="s">
        <v>2056</v>
      </c>
      <c r="Q452" s="241"/>
      <c r="R452" s="241"/>
      <c r="S452" s="241"/>
      <c r="T452" s="241"/>
      <c r="U452" s="241"/>
      <c r="V452" s="241"/>
      <c r="W452" s="241"/>
      <c r="AI452" s="241"/>
      <c r="AJ452" s="241"/>
      <c r="AK452" s="241"/>
      <c r="AL452" s="241"/>
      <c r="AM452" s="241"/>
      <c r="AN452" s="241"/>
      <c r="AO452" s="241"/>
      <c r="AP452" s="241"/>
    </row>
    <row r="453" spans="2:42" ht="15" customHeight="1">
      <c r="B453" s="241"/>
      <c r="C453" s="241"/>
      <c r="H453" s="241" t="s">
        <v>274</v>
      </c>
      <c r="I453" s="241"/>
      <c r="J453" s="241"/>
      <c r="K453" s="241"/>
      <c r="L453" s="241"/>
      <c r="M453" s="241"/>
      <c r="N453" s="241"/>
      <c r="O453" s="241"/>
      <c r="P453" s="241" t="s">
        <v>2059</v>
      </c>
      <c r="Q453" s="241"/>
      <c r="R453" s="241"/>
      <c r="S453" s="241"/>
      <c r="T453" s="241"/>
      <c r="U453" s="241"/>
      <c r="V453" s="241"/>
      <c r="W453" s="241"/>
      <c r="AI453" s="241"/>
      <c r="AJ453" s="241"/>
      <c r="AK453" s="241"/>
      <c r="AL453" s="241"/>
      <c r="AM453" s="241"/>
      <c r="AN453" s="241"/>
      <c r="AO453" s="241"/>
      <c r="AP453" s="241"/>
    </row>
    <row r="454" spans="2:42" ht="15" customHeight="1">
      <c r="B454" s="241"/>
      <c r="C454" s="241"/>
      <c r="H454" s="241" t="s">
        <v>670</v>
      </c>
      <c r="I454" s="241"/>
      <c r="J454" s="241"/>
      <c r="K454" s="241"/>
      <c r="L454" s="241"/>
      <c r="M454" s="241"/>
      <c r="N454" s="241"/>
      <c r="O454" s="241"/>
      <c r="P454" s="241" t="s">
        <v>2059</v>
      </c>
      <c r="Q454" s="241"/>
      <c r="R454" s="241"/>
      <c r="S454" s="241"/>
      <c r="T454" s="241"/>
      <c r="U454" s="241"/>
      <c r="V454" s="241"/>
      <c r="W454" s="241"/>
      <c r="AI454" s="241"/>
      <c r="AJ454" s="241"/>
      <c r="AK454" s="241"/>
      <c r="AL454" s="241"/>
      <c r="AM454" s="241"/>
      <c r="AN454" s="241"/>
      <c r="AO454" s="241"/>
      <c r="AP454" s="241"/>
    </row>
    <row r="455" spans="2:42" ht="15" customHeight="1">
      <c r="B455" s="241"/>
      <c r="C455" s="241"/>
      <c r="H455" s="241" t="s">
        <v>671</v>
      </c>
      <c r="I455" s="241"/>
      <c r="J455" s="241"/>
      <c r="K455" s="241"/>
      <c r="L455" s="241"/>
      <c r="M455" s="241"/>
      <c r="N455" s="241"/>
      <c r="O455" s="241"/>
      <c r="P455" s="241" t="s">
        <v>2061</v>
      </c>
      <c r="Q455" s="241"/>
      <c r="R455" s="241"/>
      <c r="S455" s="241"/>
      <c r="T455" s="241"/>
      <c r="U455" s="241"/>
      <c r="V455" s="241"/>
      <c r="W455" s="241"/>
      <c r="AI455" s="241"/>
      <c r="AJ455" s="241"/>
      <c r="AK455" s="241"/>
      <c r="AL455" s="241"/>
      <c r="AM455" s="241"/>
      <c r="AN455" s="241"/>
      <c r="AO455" s="241"/>
      <c r="AP455" s="241"/>
    </row>
    <row r="456" spans="2:42" ht="15" customHeight="1">
      <c r="B456" s="241"/>
      <c r="C456" s="241"/>
      <c r="H456" s="241" t="s">
        <v>672</v>
      </c>
      <c r="I456" s="241"/>
      <c r="J456" s="241"/>
      <c r="K456" s="241"/>
      <c r="L456" s="241"/>
      <c r="M456" s="241"/>
      <c r="N456" s="241"/>
      <c r="O456" s="241"/>
      <c r="P456" s="241" t="s">
        <v>2063</v>
      </c>
      <c r="Q456" s="241"/>
      <c r="R456" s="241"/>
      <c r="S456" s="241"/>
      <c r="T456" s="241"/>
      <c r="U456" s="241"/>
      <c r="V456" s="241"/>
      <c r="W456" s="241"/>
      <c r="AI456" s="241"/>
      <c r="AJ456" s="241"/>
      <c r="AK456" s="241"/>
      <c r="AL456" s="241"/>
      <c r="AM456" s="241"/>
      <c r="AN456" s="241"/>
      <c r="AO456" s="241"/>
      <c r="AP456" s="241"/>
    </row>
    <row r="457" spans="2:42" ht="15" customHeight="1">
      <c r="B457" s="241"/>
      <c r="C457" s="241"/>
      <c r="H457" s="241" t="s">
        <v>673</v>
      </c>
      <c r="I457" s="241"/>
      <c r="J457" s="241"/>
      <c r="K457" s="241"/>
      <c r="L457" s="241"/>
      <c r="M457" s="241"/>
      <c r="N457" s="241"/>
      <c r="O457" s="241"/>
      <c r="P457" s="241" t="s">
        <v>2063</v>
      </c>
      <c r="Q457" s="241"/>
      <c r="R457" s="241"/>
      <c r="S457" s="241"/>
      <c r="T457" s="241"/>
      <c r="U457" s="241"/>
      <c r="V457" s="241"/>
      <c r="W457" s="241"/>
      <c r="AI457" s="241"/>
      <c r="AJ457" s="241"/>
      <c r="AK457" s="241"/>
      <c r="AL457" s="241"/>
      <c r="AM457" s="241"/>
      <c r="AN457" s="241"/>
      <c r="AO457" s="241"/>
      <c r="AP457" s="241"/>
    </row>
    <row r="458" spans="2:42" ht="15" customHeight="1">
      <c r="B458" s="241"/>
      <c r="C458" s="241"/>
      <c r="H458" s="241" t="s">
        <v>674</v>
      </c>
      <c r="I458" s="241"/>
      <c r="J458" s="241"/>
      <c r="K458" s="241"/>
      <c r="L458" s="241"/>
      <c r="M458" s="241"/>
      <c r="N458" s="241"/>
      <c r="O458" s="241"/>
      <c r="P458" s="241" t="s">
        <v>2057</v>
      </c>
      <c r="Q458" s="241"/>
      <c r="R458" s="241"/>
      <c r="S458" s="241"/>
      <c r="T458" s="241"/>
      <c r="U458" s="241"/>
      <c r="V458" s="241"/>
      <c r="W458" s="241"/>
      <c r="AI458" s="241"/>
      <c r="AJ458" s="241"/>
      <c r="AK458" s="241"/>
      <c r="AL458" s="241"/>
      <c r="AM458" s="241"/>
      <c r="AN458" s="241"/>
      <c r="AO458" s="241"/>
      <c r="AP458" s="241"/>
    </row>
    <row r="459" spans="2:42" ht="15" customHeight="1">
      <c r="B459" s="241"/>
      <c r="C459" s="241"/>
      <c r="H459" s="241" t="s">
        <v>675</v>
      </c>
      <c r="I459" s="241"/>
      <c r="J459" s="241"/>
      <c r="K459" s="241"/>
      <c r="L459" s="241"/>
      <c r="M459" s="241"/>
      <c r="N459" s="241"/>
      <c r="O459" s="241"/>
      <c r="P459" s="241" t="s">
        <v>2059</v>
      </c>
      <c r="Q459" s="241"/>
      <c r="R459" s="241"/>
      <c r="S459" s="241"/>
      <c r="T459" s="241"/>
      <c r="U459" s="241"/>
      <c r="V459" s="241"/>
      <c r="W459" s="241"/>
      <c r="AI459" s="241"/>
      <c r="AJ459" s="241"/>
      <c r="AK459" s="241"/>
      <c r="AL459" s="241"/>
      <c r="AM459" s="241"/>
      <c r="AN459" s="241"/>
      <c r="AO459" s="241"/>
      <c r="AP459" s="241"/>
    </row>
    <row r="460" spans="2:42" ht="15" customHeight="1">
      <c r="B460" s="241"/>
      <c r="C460" s="241"/>
      <c r="H460" s="241" t="s">
        <v>676</v>
      </c>
      <c r="I460" s="241"/>
      <c r="J460" s="241"/>
      <c r="K460" s="241"/>
      <c r="L460" s="241"/>
      <c r="M460" s="241"/>
      <c r="N460" s="241"/>
      <c r="O460" s="241"/>
      <c r="P460" s="241" t="s">
        <v>2060</v>
      </c>
      <c r="Q460" s="241"/>
      <c r="R460" s="241"/>
      <c r="S460" s="241"/>
      <c r="T460" s="241"/>
      <c r="U460" s="241"/>
      <c r="V460" s="241"/>
      <c r="W460" s="241"/>
      <c r="AI460" s="241"/>
      <c r="AJ460" s="241"/>
      <c r="AK460" s="241"/>
      <c r="AL460" s="241"/>
      <c r="AM460" s="241"/>
      <c r="AN460" s="241"/>
      <c r="AO460" s="241"/>
      <c r="AP460" s="241"/>
    </row>
    <row r="461" spans="2:42" ht="15" customHeight="1">
      <c r="B461" s="241"/>
      <c r="C461" s="241"/>
      <c r="H461" s="241" t="s">
        <v>677</v>
      </c>
      <c r="I461" s="241"/>
      <c r="J461" s="241"/>
      <c r="K461" s="241"/>
      <c r="L461" s="241"/>
      <c r="M461" s="241"/>
      <c r="N461" s="241"/>
      <c r="O461" s="241"/>
      <c r="P461" s="241" t="s">
        <v>713</v>
      </c>
      <c r="Q461" s="241"/>
      <c r="R461" s="241"/>
      <c r="S461" s="241"/>
      <c r="T461" s="241"/>
      <c r="U461" s="241"/>
      <c r="V461" s="241"/>
      <c r="W461" s="241"/>
      <c r="AI461" s="241"/>
      <c r="AJ461" s="241"/>
      <c r="AK461" s="241"/>
      <c r="AL461" s="241"/>
      <c r="AM461" s="241"/>
      <c r="AN461" s="241"/>
      <c r="AO461" s="241"/>
      <c r="AP461" s="241"/>
    </row>
    <row r="462" spans="2:42" ht="15" customHeight="1">
      <c r="B462" s="241"/>
      <c r="C462" s="241"/>
      <c r="H462" s="241" t="s">
        <v>678</v>
      </c>
      <c r="I462" s="241"/>
      <c r="J462" s="241"/>
      <c r="K462" s="241"/>
      <c r="L462" s="241"/>
      <c r="M462" s="241"/>
      <c r="N462" s="241"/>
      <c r="O462" s="241"/>
      <c r="P462" s="241" t="s">
        <v>2058</v>
      </c>
      <c r="Q462" s="241"/>
      <c r="R462" s="241"/>
      <c r="S462" s="241"/>
      <c r="T462" s="241"/>
      <c r="U462" s="241"/>
      <c r="V462" s="241"/>
      <c r="W462" s="241"/>
      <c r="AI462" s="241"/>
      <c r="AJ462" s="241"/>
      <c r="AK462" s="241"/>
      <c r="AL462" s="241"/>
      <c r="AM462" s="241"/>
      <c r="AN462" s="241"/>
      <c r="AO462" s="241"/>
      <c r="AP462" s="241"/>
    </row>
    <row r="463" spans="2:42" ht="15" customHeight="1">
      <c r="B463" s="241"/>
      <c r="C463" s="241"/>
      <c r="H463" s="241" t="s">
        <v>679</v>
      </c>
      <c r="I463" s="241"/>
      <c r="J463" s="241"/>
      <c r="K463" s="241"/>
      <c r="L463" s="241"/>
      <c r="M463" s="241"/>
      <c r="N463" s="241"/>
      <c r="O463" s="241"/>
      <c r="P463" s="241" t="s">
        <v>2059</v>
      </c>
      <c r="Q463" s="241"/>
      <c r="R463" s="241"/>
      <c r="S463" s="241"/>
      <c r="T463" s="241"/>
      <c r="U463" s="241"/>
      <c r="V463" s="241"/>
      <c r="W463" s="241"/>
      <c r="AI463" s="241"/>
      <c r="AJ463" s="241"/>
      <c r="AK463" s="241"/>
      <c r="AL463" s="241"/>
      <c r="AM463" s="241"/>
      <c r="AN463" s="241"/>
      <c r="AO463" s="241"/>
      <c r="AP463" s="241"/>
    </row>
    <row r="464" spans="2:42" ht="15" customHeight="1">
      <c r="B464" s="241"/>
      <c r="C464" s="241"/>
      <c r="H464" s="241" t="s">
        <v>277</v>
      </c>
      <c r="I464" s="241"/>
      <c r="J464" s="241"/>
      <c r="K464" s="241"/>
      <c r="L464" s="241"/>
      <c r="M464" s="241"/>
      <c r="N464" s="241"/>
      <c r="O464" s="241"/>
      <c r="P464" s="241" t="s">
        <v>2059</v>
      </c>
      <c r="Q464" s="241"/>
      <c r="R464" s="241"/>
      <c r="S464" s="241"/>
      <c r="T464" s="241"/>
      <c r="U464" s="241"/>
      <c r="V464" s="241"/>
      <c r="W464" s="241"/>
      <c r="AI464" s="241"/>
      <c r="AJ464" s="241"/>
      <c r="AK464" s="241"/>
      <c r="AL464" s="241"/>
      <c r="AM464" s="241"/>
      <c r="AN464" s="241"/>
      <c r="AO464" s="241"/>
      <c r="AP464" s="241"/>
    </row>
    <row r="465" spans="2:42" ht="15" customHeight="1">
      <c r="B465" s="241"/>
      <c r="C465" s="241"/>
      <c r="H465" s="241" t="s">
        <v>680</v>
      </c>
      <c r="I465" s="241"/>
      <c r="J465" s="241"/>
      <c r="K465" s="241"/>
      <c r="L465" s="241"/>
      <c r="M465" s="241"/>
      <c r="N465" s="241"/>
      <c r="O465" s="241"/>
      <c r="P465" s="241" t="s">
        <v>2060</v>
      </c>
      <c r="Q465" s="241"/>
      <c r="R465" s="241"/>
      <c r="S465" s="241"/>
      <c r="T465" s="241"/>
      <c r="U465" s="241"/>
      <c r="V465" s="241"/>
      <c r="W465" s="241"/>
      <c r="AI465" s="241"/>
      <c r="AJ465" s="241"/>
      <c r="AK465" s="241"/>
      <c r="AL465" s="241"/>
      <c r="AM465" s="241"/>
      <c r="AN465" s="241"/>
      <c r="AO465" s="241"/>
      <c r="AP465" s="241"/>
    </row>
    <row r="466" spans="2:42" ht="15" customHeight="1">
      <c r="B466" s="241"/>
      <c r="C466" s="241"/>
      <c r="H466" s="241" t="s">
        <v>681</v>
      </c>
      <c r="I466" s="241"/>
      <c r="J466" s="241"/>
      <c r="K466" s="241"/>
      <c r="L466" s="241"/>
      <c r="M466" s="241"/>
      <c r="N466" s="241"/>
      <c r="O466" s="241"/>
      <c r="P466" s="241" t="s">
        <v>2060</v>
      </c>
      <c r="Q466" s="241"/>
      <c r="R466" s="241"/>
      <c r="S466" s="241"/>
      <c r="T466" s="241"/>
      <c r="U466" s="241"/>
      <c r="V466" s="241"/>
      <c r="W466" s="241"/>
      <c r="AI466" s="241"/>
      <c r="AJ466" s="241"/>
      <c r="AK466" s="241"/>
      <c r="AL466" s="241"/>
      <c r="AM466" s="241"/>
      <c r="AN466" s="241"/>
      <c r="AO466" s="241"/>
      <c r="AP466" s="241"/>
    </row>
    <row r="467" spans="2:42" ht="15" customHeight="1">
      <c r="B467" s="241"/>
      <c r="C467" s="241"/>
      <c r="H467" s="241" t="s">
        <v>682</v>
      </c>
      <c r="I467" s="241"/>
      <c r="J467" s="241"/>
      <c r="K467" s="241"/>
      <c r="L467" s="241"/>
      <c r="M467" s="241"/>
      <c r="N467" s="241"/>
      <c r="O467" s="241"/>
      <c r="P467" s="241" t="s">
        <v>2060</v>
      </c>
      <c r="Q467" s="241"/>
      <c r="R467" s="241"/>
      <c r="S467" s="241"/>
      <c r="T467" s="241"/>
      <c r="U467" s="241"/>
      <c r="V467" s="241"/>
      <c r="W467" s="241"/>
      <c r="AI467" s="241"/>
      <c r="AJ467" s="241"/>
      <c r="AK467" s="241"/>
      <c r="AL467" s="241"/>
      <c r="AM467" s="241"/>
      <c r="AN467" s="241"/>
      <c r="AO467" s="241"/>
      <c r="AP467" s="241"/>
    </row>
    <row r="468" spans="2:42" ht="15" customHeight="1">
      <c r="B468" s="241"/>
      <c r="C468" s="241"/>
      <c r="H468" s="241" t="s">
        <v>683</v>
      </c>
      <c r="I468" s="241"/>
      <c r="J468" s="241"/>
      <c r="K468" s="241"/>
      <c r="L468" s="241"/>
      <c r="M468" s="241"/>
      <c r="N468" s="241"/>
      <c r="O468" s="241"/>
      <c r="P468" s="241" t="s">
        <v>2059</v>
      </c>
      <c r="Q468" s="241"/>
      <c r="R468" s="241"/>
      <c r="S468" s="241"/>
      <c r="T468" s="241"/>
      <c r="U468" s="241"/>
      <c r="V468" s="241"/>
      <c r="W468" s="241"/>
      <c r="AI468" s="241"/>
      <c r="AJ468" s="241"/>
      <c r="AK468" s="241"/>
      <c r="AL468" s="241"/>
      <c r="AM468" s="241"/>
      <c r="AN468" s="241"/>
      <c r="AO468" s="241"/>
      <c r="AP468" s="241"/>
    </row>
    <row r="469" spans="2:42" ht="15" customHeight="1">
      <c r="B469" s="241"/>
      <c r="C469" s="241"/>
      <c r="H469" s="241" t="s">
        <v>684</v>
      </c>
      <c r="I469" s="241"/>
      <c r="J469" s="241"/>
      <c r="K469" s="241"/>
      <c r="L469" s="241"/>
      <c r="M469" s="241"/>
      <c r="N469" s="241"/>
      <c r="O469" s="241"/>
      <c r="P469" s="241" t="s">
        <v>713</v>
      </c>
      <c r="Q469" s="241"/>
      <c r="R469" s="241"/>
      <c r="S469" s="241"/>
      <c r="T469" s="241"/>
      <c r="U469" s="241"/>
      <c r="V469" s="241"/>
      <c r="W469" s="241"/>
      <c r="AI469" s="241"/>
      <c r="AJ469" s="241"/>
      <c r="AK469" s="241"/>
      <c r="AL469" s="241"/>
      <c r="AM469" s="241"/>
      <c r="AN469" s="241"/>
      <c r="AO469" s="241"/>
      <c r="AP469" s="241"/>
    </row>
    <row r="470" spans="2:42" ht="15" customHeight="1">
      <c r="B470" s="241"/>
      <c r="C470" s="241"/>
      <c r="H470" s="241" t="s">
        <v>685</v>
      </c>
      <c r="I470" s="241"/>
      <c r="J470" s="241"/>
      <c r="K470" s="241"/>
      <c r="L470" s="241"/>
      <c r="M470" s="241"/>
      <c r="N470" s="241"/>
      <c r="O470" s="241"/>
      <c r="P470" s="241" t="s">
        <v>2056</v>
      </c>
      <c r="Q470" s="241"/>
      <c r="R470" s="241"/>
      <c r="S470" s="241"/>
      <c r="T470" s="241"/>
      <c r="U470" s="241"/>
      <c r="V470" s="241"/>
      <c r="W470" s="241"/>
      <c r="AI470" s="241"/>
      <c r="AJ470" s="241"/>
      <c r="AK470" s="241"/>
      <c r="AL470" s="241"/>
      <c r="AM470" s="241"/>
      <c r="AN470" s="241"/>
      <c r="AO470" s="241"/>
      <c r="AP470" s="241"/>
    </row>
    <row r="471" spans="2:42" ht="15" customHeight="1">
      <c r="B471" s="241"/>
      <c r="C471" s="241"/>
      <c r="H471" s="241" t="s">
        <v>686</v>
      </c>
      <c r="I471" s="241"/>
      <c r="J471" s="241"/>
      <c r="K471" s="241"/>
      <c r="L471" s="241"/>
      <c r="M471" s="241"/>
      <c r="N471" s="241"/>
      <c r="O471" s="241"/>
      <c r="P471" s="241" t="s">
        <v>2057</v>
      </c>
      <c r="Q471" s="241"/>
      <c r="R471" s="241"/>
      <c r="S471" s="241"/>
      <c r="T471" s="241"/>
      <c r="U471" s="241"/>
      <c r="V471" s="241"/>
      <c r="W471" s="241"/>
      <c r="AI471" s="241"/>
      <c r="AJ471" s="241"/>
      <c r="AK471" s="241"/>
      <c r="AL471" s="241"/>
      <c r="AM471" s="241"/>
      <c r="AN471" s="241"/>
      <c r="AO471" s="241"/>
      <c r="AP471" s="241"/>
    </row>
    <row r="472" spans="2:42" ht="15" customHeight="1">
      <c r="B472" s="241"/>
      <c r="C472" s="241"/>
      <c r="H472" s="241" t="s">
        <v>687</v>
      </c>
      <c r="I472" s="241"/>
      <c r="J472" s="241"/>
      <c r="K472" s="241"/>
      <c r="L472" s="241"/>
      <c r="M472" s="241"/>
      <c r="N472" s="241"/>
      <c r="O472" s="241"/>
      <c r="P472" s="241" t="s">
        <v>2060</v>
      </c>
      <c r="Q472" s="241"/>
      <c r="R472" s="241"/>
      <c r="S472" s="241"/>
      <c r="T472" s="241"/>
      <c r="U472" s="241"/>
      <c r="V472" s="241"/>
      <c r="W472" s="241"/>
      <c r="AI472" s="241"/>
      <c r="AJ472" s="241"/>
      <c r="AK472" s="241"/>
      <c r="AL472" s="241"/>
      <c r="AM472" s="241"/>
      <c r="AN472" s="241"/>
      <c r="AO472" s="241"/>
      <c r="AP472" s="241"/>
    </row>
    <row r="473" spans="2:42" ht="15" customHeight="1">
      <c r="B473" s="241"/>
      <c r="C473" s="241"/>
      <c r="H473" s="241" t="s">
        <v>688</v>
      </c>
      <c r="I473" s="241"/>
      <c r="J473" s="241"/>
      <c r="K473" s="241"/>
      <c r="L473" s="241"/>
      <c r="M473" s="241"/>
      <c r="N473" s="241"/>
      <c r="O473" s="241"/>
      <c r="P473" s="241" t="s">
        <v>2061</v>
      </c>
      <c r="Q473" s="241"/>
      <c r="R473" s="241"/>
      <c r="S473" s="241"/>
      <c r="T473" s="241"/>
      <c r="U473" s="241"/>
      <c r="V473" s="241"/>
      <c r="W473" s="241"/>
      <c r="AI473" s="241"/>
      <c r="AJ473" s="241"/>
      <c r="AK473" s="241"/>
      <c r="AL473" s="241"/>
      <c r="AM473" s="241"/>
      <c r="AN473" s="241"/>
      <c r="AO473" s="241"/>
      <c r="AP473" s="241"/>
    </row>
    <row r="474" spans="2:42" ht="15" customHeight="1">
      <c r="B474" s="241"/>
      <c r="C474" s="241"/>
      <c r="H474" s="241" t="s">
        <v>689</v>
      </c>
      <c r="I474" s="241"/>
      <c r="J474" s="241"/>
      <c r="K474" s="241"/>
      <c r="L474" s="241"/>
      <c r="M474" s="241"/>
      <c r="N474" s="241"/>
      <c r="O474" s="241"/>
      <c r="P474" s="241" t="s">
        <v>2060</v>
      </c>
      <c r="Q474" s="241"/>
      <c r="R474" s="241"/>
      <c r="S474" s="241"/>
      <c r="T474" s="241"/>
      <c r="U474" s="241"/>
      <c r="V474" s="241"/>
      <c r="W474" s="241"/>
      <c r="AI474" s="241"/>
      <c r="AJ474" s="241"/>
      <c r="AK474" s="241"/>
      <c r="AL474" s="241"/>
      <c r="AM474" s="241"/>
      <c r="AN474" s="241"/>
      <c r="AO474" s="241"/>
      <c r="AP474" s="241"/>
    </row>
    <row r="475" spans="2:42" ht="15" customHeight="1">
      <c r="B475" s="241"/>
      <c r="C475" s="241"/>
      <c r="H475" s="241" t="s">
        <v>690</v>
      </c>
      <c r="I475" s="241"/>
      <c r="J475" s="241"/>
      <c r="K475" s="241"/>
      <c r="L475" s="241"/>
      <c r="M475" s="241"/>
      <c r="N475" s="241"/>
      <c r="O475" s="241"/>
      <c r="P475" s="241" t="s">
        <v>2057</v>
      </c>
      <c r="Q475" s="241"/>
      <c r="R475" s="241"/>
      <c r="S475" s="241"/>
      <c r="T475" s="241"/>
      <c r="U475" s="241"/>
      <c r="V475" s="241"/>
      <c r="W475" s="241"/>
      <c r="AI475" s="241"/>
      <c r="AJ475" s="241"/>
      <c r="AK475" s="241"/>
      <c r="AL475" s="241"/>
      <c r="AM475" s="241"/>
      <c r="AN475" s="241"/>
      <c r="AO475" s="241"/>
      <c r="AP475" s="241"/>
    </row>
    <row r="476" spans="2:42" ht="15" customHeight="1">
      <c r="B476" s="241"/>
      <c r="C476" s="241"/>
      <c r="H476" s="241" t="s">
        <v>691</v>
      </c>
      <c r="I476" s="241"/>
      <c r="J476" s="241"/>
      <c r="K476" s="241"/>
      <c r="L476" s="241"/>
      <c r="M476" s="241"/>
      <c r="N476" s="241"/>
      <c r="O476" s="241"/>
      <c r="P476" s="241" t="s">
        <v>2061</v>
      </c>
      <c r="Q476" s="241"/>
      <c r="R476" s="241"/>
      <c r="S476" s="241"/>
      <c r="T476" s="241"/>
      <c r="U476" s="241"/>
      <c r="V476" s="241"/>
      <c r="W476" s="241"/>
      <c r="AI476" s="241"/>
      <c r="AJ476" s="241"/>
      <c r="AK476" s="241"/>
      <c r="AL476" s="241"/>
      <c r="AM476" s="241"/>
      <c r="AN476" s="241"/>
      <c r="AO476" s="241"/>
      <c r="AP476" s="241"/>
    </row>
    <row r="477" spans="2:42" ht="15" customHeight="1">
      <c r="B477" s="241"/>
      <c r="C477" s="241"/>
      <c r="H477" s="241" t="s">
        <v>692</v>
      </c>
      <c r="I477" s="241"/>
      <c r="J477" s="241"/>
      <c r="K477" s="241"/>
      <c r="L477" s="241"/>
      <c r="M477" s="241"/>
      <c r="N477" s="241"/>
      <c r="O477" s="241"/>
      <c r="P477" s="241" t="s">
        <v>713</v>
      </c>
      <c r="Q477" s="241"/>
      <c r="R477" s="241"/>
      <c r="S477" s="241"/>
      <c r="T477" s="241"/>
      <c r="U477" s="241"/>
      <c r="V477" s="241"/>
      <c r="W477" s="241"/>
      <c r="AI477" s="241"/>
      <c r="AJ477" s="241"/>
      <c r="AK477" s="241"/>
      <c r="AL477" s="241"/>
      <c r="AM477" s="241"/>
      <c r="AN477" s="241"/>
      <c r="AO477" s="241"/>
      <c r="AP477" s="241"/>
    </row>
    <row r="478" spans="2:42" ht="15" customHeight="1">
      <c r="B478" s="241"/>
      <c r="C478" s="241"/>
      <c r="H478" s="241" t="s">
        <v>693</v>
      </c>
      <c r="I478" s="241"/>
      <c r="J478" s="241"/>
      <c r="K478" s="241"/>
      <c r="L478" s="241"/>
      <c r="M478" s="241"/>
      <c r="N478" s="241"/>
      <c r="O478" s="241"/>
      <c r="P478" s="241" t="s">
        <v>2059</v>
      </c>
      <c r="Q478" s="241"/>
      <c r="R478" s="241"/>
      <c r="S478" s="241"/>
      <c r="T478" s="241"/>
      <c r="U478" s="241"/>
      <c r="V478" s="241"/>
      <c r="W478" s="241"/>
      <c r="AI478" s="241"/>
      <c r="AJ478" s="241"/>
      <c r="AK478" s="241"/>
      <c r="AL478" s="241"/>
      <c r="AM478" s="241"/>
      <c r="AN478" s="241"/>
      <c r="AO478" s="241"/>
      <c r="AP478" s="241"/>
    </row>
    <row r="479" spans="2:42" ht="15" customHeight="1">
      <c r="B479" s="241"/>
      <c r="C479" s="241"/>
      <c r="H479" s="241" t="s">
        <v>694</v>
      </c>
      <c r="I479" s="241"/>
      <c r="J479" s="241"/>
      <c r="K479" s="241"/>
      <c r="L479" s="241"/>
      <c r="M479" s="241"/>
      <c r="N479" s="241"/>
      <c r="O479" s="241"/>
      <c r="P479" s="241" t="s">
        <v>2056</v>
      </c>
      <c r="Q479" s="241"/>
      <c r="R479" s="241"/>
      <c r="S479" s="241"/>
      <c r="T479" s="241"/>
      <c r="U479" s="241"/>
      <c r="V479" s="241"/>
      <c r="W479" s="241"/>
      <c r="AI479" s="241"/>
      <c r="AJ479" s="241"/>
      <c r="AK479" s="241"/>
      <c r="AL479" s="241"/>
      <c r="AM479" s="241"/>
      <c r="AN479" s="241"/>
      <c r="AO479" s="241"/>
      <c r="AP479" s="241"/>
    </row>
    <row r="480" spans="2:42" ht="15" customHeight="1">
      <c r="B480" s="241"/>
      <c r="C480" s="241"/>
      <c r="H480" s="241" t="s">
        <v>695</v>
      </c>
      <c r="I480" s="241"/>
      <c r="J480" s="241"/>
      <c r="K480" s="241"/>
      <c r="L480" s="241"/>
      <c r="M480" s="241"/>
      <c r="N480" s="241"/>
      <c r="O480" s="241"/>
      <c r="P480" s="241" t="s">
        <v>2060</v>
      </c>
      <c r="Q480" s="241"/>
      <c r="R480" s="241"/>
      <c r="S480" s="241"/>
      <c r="T480" s="241"/>
      <c r="U480" s="241"/>
      <c r="V480" s="241"/>
      <c r="W480" s="241"/>
      <c r="AI480" s="241"/>
      <c r="AJ480" s="241"/>
      <c r="AK480" s="241"/>
      <c r="AL480" s="241"/>
      <c r="AM480" s="241"/>
      <c r="AN480" s="241"/>
      <c r="AO480" s="241"/>
      <c r="AP480" s="241"/>
    </row>
    <row r="481" spans="2:42" ht="15" customHeight="1">
      <c r="B481" s="241"/>
      <c r="C481" s="241"/>
      <c r="H481" s="241" t="s">
        <v>696</v>
      </c>
      <c r="I481" s="241"/>
      <c r="J481" s="241"/>
      <c r="K481" s="241"/>
      <c r="L481" s="241"/>
      <c r="M481" s="241"/>
      <c r="N481" s="241"/>
      <c r="O481" s="241"/>
      <c r="P481" s="241" t="s">
        <v>2056</v>
      </c>
      <c r="Q481" s="241"/>
      <c r="R481" s="241"/>
      <c r="S481" s="241"/>
      <c r="T481" s="241"/>
      <c r="U481" s="241"/>
      <c r="V481" s="241"/>
      <c r="W481" s="241"/>
      <c r="AI481" s="241"/>
      <c r="AJ481" s="241"/>
      <c r="AK481" s="241"/>
      <c r="AL481" s="241"/>
      <c r="AM481" s="241"/>
      <c r="AN481" s="241"/>
      <c r="AO481" s="241"/>
      <c r="AP481" s="241"/>
    </row>
    <row r="482" spans="2:42" ht="15" customHeight="1">
      <c r="B482" s="241"/>
      <c r="C482" s="241"/>
      <c r="H482" s="241" t="s">
        <v>697</v>
      </c>
      <c r="I482" s="241"/>
      <c r="J482" s="241"/>
      <c r="K482" s="241"/>
      <c r="L482" s="241"/>
      <c r="M482" s="241"/>
      <c r="N482" s="241"/>
      <c r="O482" s="241"/>
      <c r="P482" s="241" t="s">
        <v>2060</v>
      </c>
      <c r="Q482" s="241"/>
      <c r="R482" s="241"/>
      <c r="S482" s="241"/>
      <c r="T482" s="241"/>
      <c r="U482" s="241"/>
      <c r="V482" s="241"/>
      <c r="W482" s="241"/>
      <c r="AI482" s="241"/>
      <c r="AJ482" s="241"/>
      <c r="AK482" s="241"/>
      <c r="AL482" s="241"/>
      <c r="AM482" s="241"/>
      <c r="AN482" s="241"/>
      <c r="AO482" s="241"/>
      <c r="AP482" s="241"/>
    </row>
    <row r="483" spans="2:42" ht="15" customHeight="1">
      <c r="B483" s="241"/>
      <c r="C483" s="241"/>
      <c r="H483" s="241" t="s">
        <v>280</v>
      </c>
      <c r="I483" s="241"/>
      <c r="J483" s="241"/>
      <c r="K483" s="241"/>
      <c r="L483" s="241"/>
      <c r="M483" s="241"/>
      <c r="N483" s="241"/>
      <c r="O483" s="241"/>
      <c r="P483" s="241" t="s">
        <v>2061</v>
      </c>
      <c r="Q483" s="241"/>
      <c r="R483" s="241"/>
      <c r="S483" s="241"/>
      <c r="T483" s="241"/>
      <c r="U483" s="241"/>
      <c r="V483" s="241"/>
      <c r="W483" s="241"/>
      <c r="AI483" s="241"/>
      <c r="AJ483" s="241"/>
      <c r="AK483" s="241"/>
      <c r="AL483" s="241"/>
      <c r="AM483" s="241"/>
      <c r="AN483" s="241"/>
      <c r="AO483" s="241"/>
      <c r="AP483" s="241"/>
    </row>
    <row r="484" spans="2:42" ht="15" customHeight="1">
      <c r="B484" s="241"/>
      <c r="C484" s="241"/>
      <c r="H484" s="241" t="s">
        <v>698</v>
      </c>
      <c r="I484" s="241"/>
      <c r="J484" s="241"/>
      <c r="K484" s="241"/>
      <c r="L484" s="241"/>
      <c r="M484" s="241"/>
      <c r="N484" s="241"/>
      <c r="O484" s="241"/>
      <c r="P484" s="241" t="s">
        <v>713</v>
      </c>
      <c r="Q484" s="241"/>
      <c r="R484" s="241"/>
      <c r="S484" s="241"/>
      <c r="T484" s="241"/>
      <c r="U484" s="241"/>
      <c r="V484" s="241"/>
      <c r="W484" s="241"/>
      <c r="AI484" s="241"/>
      <c r="AJ484" s="241"/>
      <c r="AK484" s="241"/>
      <c r="AL484" s="241"/>
      <c r="AM484" s="241"/>
      <c r="AN484" s="241"/>
      <c r="AO484" s="241"/>
      <c r="AP484" s="241"/>
    </row>
    <row r="485" spans="2:42" ht="15" customHeight="1">
      <c r="B485" s="241"/>
      <c r="C485" s="241"/>
      <c r="H485" s="241" t="s">
        <v>699</v>
      </c>
      <c r="I485" s="241"/>
      <c r="J485" s="241"/>
      <c r="K485" s="241"/>
      <c r="L485" s="241"/>
      <c r="M485" s="241"/>
      <c r="N485" s="241"/>
      <c r="O485" s="241"/>
      <c r="P485" s="241" t="s">
        <v>2060</v>
      </c>
      <c r="Q485" s="241"/>
      <c r="R485" s="241"/>
      <c r="S485" s="241"/>
      <c r="T485" s="241"/>
      <c r="U485" s="241"/>
      <c r="V485" s="241"/>
      <c r="W485" s="241"/>
      <c r="AI485" s="241"/>
      <c r="AJ485" s="241"/>
      <c r="AK485" s="241"/>
      <c r="AL485" s="241"/>
      <c r="AM485" s="241"/>
      <c r="AN485" s="241"/>
      <c r="AO485" s="241"/>
      <c r="AP485" s="241"/>
    </row>
    <row r="486" spans="2:42" ht="15" customHeight="1">
      <c r="B486" s="241"/>
      <c r="C486" s="241"/>
      <c r="H486" s="241" t="s">
        <v>700</v>
      </c>
      <c r="I486" s="241"/>
      <c r="J486" s="241"/>
      <c r="K486" s="241"/>
      <c r="L486" s="241"/>
      <c r="M486" s="241"/>
      <c r="N486" s="241"/>
      <c r="O486" s="241"/>
      <c r="P486" s="241" t="s">
        <v>2060</v>
      </c>
      <c r="Q486" s="241"/>
      <c r="R486" s="241"/>
      <c r="S486" s="241"/>
      <c r="T486" s="241"/>
      <c r="U486" s="241"/>
      <c r="V486" s="241"/>
      <c r="W486" s="241"/>
      <c r="AI486" s="241"/>
      <c r="AJ486" s="241"/>
      <c r="AK486" s="241"/>
      <c r="AL486" s="241"/>
      <c r="AM486" s="241"/>
      <c r="AN486" s="241"/>
      <c r="AO486" s="241"/>
      <c r="AP486" s="241"/>
    </row>
    <row r="487" spans="2:42" ht="15" customHeight="1">
      <c r="B487" s="241"/>
      <c r="C487" s="241"/>
      <c r="H487" s="241" t="s">
        <v>701</v>
      </c>
      <c r="I487" s="241"/>
      <c r="J487" s="241"/>
      <c r="K487" s="241"/>
      <c r="L487" s="241"/>
      <c r="M487" s="241"/>
      <c r="N487" s="241"/>
      <c r="O487" s="241"/>
      <c r="P487" s="241" t="s">
        <v>2059</v>
      </c>
      <c r="Q487" s="241"/>
      <c r="R487" s="241"/>
      <c r="S487" s="241"/>
      <c r="T487" s="241"/>
      <c r="U487" s="241"/>
      <c r="V487" s="241"/>
      <c r="W487" s="241"/>
      <c r="AI487" s="241"/>
      <c r="AJ487" s="241"/>
      <c r="AK487" s="241"/>
      <c r="AL487" s="241"/>
      <c r="AM487" s="241"/>
      <c r="AN487" s="241"/>
      <c r="AO487" s="241"/>
      <c r="AP487" s="241"/>
    </row>
    <row r="488" spans="2:42" ht="15" customHeight="1">
      <c r="B488" s="241"/>
      <c r="C488" s="241"/>
      <c r="H488" s="241" t="s">
        <v>702</v>
      </c>
      <c r="I488" s="241"/>
      <c r="J488" s="241"/>
      <c r="K488" s="241"/>
      <c r="L488" s="241"/>
      <c r="M488" s="241"/>
      <c r="N488" s="241"/>
      <c r="O488" s="241"/>
      <c r="P488" s="241" t="s">
        <v>2063</v>
      </c>
      <c r="Q488" s="241"/>
      <c r="R488" s="241"/>
      <c r="S488" s="241"/>
      <c r="T488" s="241"/>
      <c r="U488" s="241"/>
      <c r="V488" s="241"/>
      <c r="W488" s="241"/>
      <c r="AI488" s="241"/>
      <c r="AJ488" s="241"/>
      <c r="AK488" s="241"/>
      <c r="AL488" s="241"/>
      <c r="AM488" s="241"/>
      <c r="AN488" s="241"/>
      <c r="AO488" s="241"/>
      <c r="AP488" s="241"/>
    </row>
    <row r="489" spans="2:42" ht="15" customHeight="1">
      <c r="B489" s="241"/>
      <c r="C489" s="241"/>
      <c r="H489" s="241" t="s">
        <v>703</v>
      </c>
      <c r="I489" s="241"/>
      <c r="J489" s="241"/>
      <c r="K489" s="241"/>
      <c r="L489" s="241"/>
      <c r="M489" s="241"/>
      <c r="N489" s="241"/>
      <c r="O489" s="241"/>
      <c r="P489" s="241" t="s">
        <v>2059</v>
      </c>
      <c r="Q489" s="241"/>
      <c r="R489" s="241"/>
      <c r="S489" s="241"/>
      <c r="T489" s="241"/>
      <c r="U489" s="241"/>
      <c r="V489" s="241"/>
      <c r="W489" s="241"/>
      <c r="AI489" s="241"/>
      <c r="AJ489" s="241"/>
      <c r="AK489" s="241"/>
      <c r="AL489" s="241"/>
      <c r="AM489" s="241"/>
      <c r="AN489" s="241"/>
      <c r="AO489" s="241"/>
      <c r="AP489" s="241"/>
    </row>
    <row r="490" spans="2:42" ht="15" customHeight="1">
      <c r="B490" s="241"/>
      <c r="C490" s="241"/>
      <c r="H490" s="241" t="s">
        <v>704</v>
      </c>
      <c r="I490" s="241"/>
      <c r="J490" s="241"/>
      <c r="K490" s="241"/>
      <c r="L490" s="241"/>
      <c r="M490" s="241"/>
      <c r="N490" s="241"/>
      <c r="O490" s="241"/>
      <c r="P490" s="241" t="s">
        <v>2063</v>
      </c>
      <c r="Q490" s="241"/>
      <c r="R490" s="241"/>
      <c r="S490" s="241"/>
      <c r="T490" s="241"/>
      <c r="U490" s="241"/>
      <c r="V490" s="241"/>
      <c r="W490" s="241"/>
      <c r="AI490" s="241"/>
      <c r="AJ490" s="241"/>
      <c r="AK490" s="241"/>
      <c r="AL490" s="241"/>
      <c r="AM490" s="241"/>
      <c r="AN490" s="241"/>
      <c r="AO490" s="241"/>
      <c r="AP490" s="241"/>
    </row>
    <row r="491" spans="2:42" ht="15" customHeight="1">
      <c r="B491" s="241"/>
      <c r="C491" s="241"/>
      <c r="H491" s="241" t="s">
        <v>705</v>
      </c>
      <c r="I491" s="241"/>
      <c r="J491" s="241"/>
      <c r="K491" s="241"/>
      <c r="L491" s="241"/>
      <c r="M491" s="241"/>
      <c r="N491" s="241"/>
      <c r="O491" s="241"/>
      <c r="P491" s="241" t="s">
        <v>2063</v>
      </c>
      <c r="Q491" s="241"/>
      <c r="R491" s="241"/>
      <c r="S491" s="241"/>
      <c r="T491" s="241"/>
      <c r="U491" s="241"/>
      <c r="V491" s="241"/>
      <c r="W491" s="241"/>
      <c r="AI491" s="241"/>
      <c r="AJ491" s="241"/>
      <c r="AK491" s="241"/>
      <c r="AL491" s="241"/>
      <c r="AM491" s="241"/>
      <c r="AN491" s="241"/>
      <c r="AO491" s="241"/>
      <c r="AP491" s="241"/>
    </row>
    <row r="492" spans="2:42" ht="15" customHeight="1">
      <c r="B492" s="241"/>
      <c r="C492" s="241"/>
      <c r="H492" s="241" t="s">
        <v>706</v>
      </c>
      <c r="I492" s="241"/>
      <c r="J492" s="241"/>
      <c r="K492" s="241"/>
      <c r="L492" s="241"/>
      <c r="M492" s="241"/>
      <c r="N492" s="241"/>
      <c r="O492" s="241"/>
      <c r="P492" s="241" t="s">
        <v>2057</v>
      </c>
      <c r="Q492" s="241"/>
      <c r="R492" s="241"/>
      <c r="S492" s="241"/>
      <c r="T492" s="241"/>
      <c r="U492" s="241"/>
      <c r="V492" s="241"/>
      <c r="W492" s="241"/>
      <c r="AI492" s="241"/>
      <c r="AJ492" s="241"/>
      <c r="AK492" s="241"/>
      <c r="AL492" s="241"/>
      <c r="AM492" s="241"/>
      <c r="AN492" s="241"/>
      <c r="AO492" s="241"/>
      <c r="AP492" s="241"/>
    </row>
    <row r="493" spans="2:42" ht="15" customHeight="1">
      <c r="B493" s="241"/>
      <c r="C493" s="241"/>
      <c r="H493" s="241" t="s">
        <v>707</v>
      </c>
      <c r="I493" s="241"/>
      <c r="J493" s="241"/>
      <c r="K493" s="241"/>
      <c r="L493" s="241"/>
      <c r="M493" s="241"/>
      <c r="N493" s="241"/>
      <c r="O493" s="241"/>
      <c r="P493" s="241" t="s">
        <v>2063</v>
      </c>
      <c r="Q493" s="241"/>
      <c r="R493" s="241"/>
      <c r="S493" s="241"/>
      <c r="T493" s="241"/>
      <c r="U493" s="241"/>
      <c r="V493" s="241"/>
      <c r="W493" s="241"/>
      <c r="AI493" s="241"/>
      <c r="AJ493" s="241"/>
      <c r="AK493" s="241"/>
      <c r="AL493" s="241"/>
      <c r="AM493" s="241"/>
      <c r="AN493" s="241"/>
      <c r="AO493" s="241"/>
      <c r="AP493" s="241"/>
    </row>
    <row r="494" spans="2:42" ht="15" customHeight="1">
      <c r="B494" s="241"/>
      <c r="C494" s="241"/>
      <c r="H494" s="241" t="s">
        <v>708</v>
      </c>
      <c r="I494" s="241"/>
      <c r="J494" s="241"/>
      <c r="K494" s="241"/>
      <c r="L494" s="241"/>
      <c r="M494" s="241"/>
      <c r="N494" s="241"/>
      <c r="O494" s="241"/>
      <c r="P494" s="241" t="s">
        <v>2061</v>
      </c>
      <c r="Q494" s="241"/>
      <c r="R494" s="241"/>
      <c r="S494" s="241"/>
      <c r="T494" s="241"/>
      <c r="U494" s="241"/>
      <c r="V494" s="241"/>
      <c r="W494" s="241"/>
      <c r="AI494" s="241"/>
      <c r="AJ494" s="241"/>
      <c r="AK494" s="241"/>
      <c r="AL494" s="241"/>
      <c r="AM494" s="241"/>
      <c r="AN494" s="241"/>
      <c r="AO494" s="241"/>
      <c r="AP494" s="241"/>
    </row>
    <row r="495" spans="2:42" ht="15" customHeight="1">
      <c r="B495" s="241"/>
      <c r="C495" s="241"/>
      <c r="H495" s="241" t="s">
        <v>709</v>
      </c>
      <c r="I495" s="241"/>
      <c r="J495" s="241"/>
      <c r="K495" s="241"/>
      <c r="L495" s="241"/>
      <c r="M495" s="241"/>
      <c r="N495" s="241"/>
      <c r="O495" s="241"/>
      <c r="P495" s="241" t="s">
        <v>713</v>
      </c>
      <c r="Q495" s="241"/>
      <c r="R495" s="241"/>
      <c r="S495" s="241"/>
      <c r="T495" s="241"/>
      <c r="U495" s="241"/>
      <c r="V495" s="241"/>
      <c r="W495" s="241"/>
      <c r="AI495" s="241"/>
      <c r="AJ495" s="241"/>
      <c r="AK495" s="241"/>
      <c r="AL495" s="241"/>
      <c r="AM495" s="241"/>
      <c r="AN495" s="241"/>
      <c r="AO495" s="241"/>
      <c r="AP495" s="241"/>
    </row>
    <row r="496" spans="2:42" ht="15" customHeight="1">
      <c r="B496" s="241"/>
      <c r="C496" s="241"/>
      <c r="H496" s="241" t="s">
        <v>710</v>
      </c>
      <c r="I496" s="241"/>
      <c r="J496" s="241"/>
      <c r="K496" s="241"/>
      <c r="L496" s="241"/>
      <c r="M496" s="241"/>
      <c r="N496" s="241"/>
      <c r="O496" s="241"/>
      <c r="P496" s="241" t="s">
        <v>2058</v>
      </c>
      <c r="Q496" s="241"/>
      <c r="R496" s="241"/>
      <c r="S496" s="241"/>
      <c r="T496" s="241"/>
      <c r="U496" s="241"/>
      <c r="V496" s="241"/>
      <c r="W496" s="241"/>
      <c r="AI496" s="241"/>
      <c r="AJ496" s="241"/>
      <c r="AK496" s="241"/>
      <c r="AL496" s="241"/>
      <c r="AM496" s="241"/>
      <c r="AN496" s="241"/>
      <c r="AO496" s="241"/>
      <c r="AP496" s="241"/>
    </row>
    <row r="497" spans="2:42" ht="15" customHeight="1">
      <c r="B497" s="241"/>
      <c r="C497" s="241"/>
      <c r="H497" s="241" t="s">
        <v>711</v>
      </c>
      <c r="I497" s="241"/>
      <c r="J497" s="241"/>
      <c r="K497" s="241"/>
      <c r="L497" s="241"/>
      <c r="M497" s="241"/>
      <c r="N497" s="241"/>
      <c r="O497" s="241"/>
      <c r="P497" s="241" t="s">
        <v>2063</v>
      </c>
      <c r="Q497" s="241"/>
      <c r="R497" s="241"/>
      <c r="S497" s="241"/>
      <c r="T497" s="241"/>
      <c r="U497" s="241"/>
      <c r="V497" s="241"/>
      <c r="W497" s="241"/>
      <c r="AI497" s="241"/>
      <c r="AJ497" s="241"/>
      <c r="AK497" s="241"/>
      <c r="AL497" s="241"/>
      <c r="AM497" s="241"/>
      <c r="AN497" s="241"/>
      <c r="AO497" s="241"/>
      <c r="AP497" s="241"/>
    </row>
    <row r="498" spans="2:42" ht="15" customHeight="1">
      <c r="B498" s="241"/>
      <c r="C498" s="241"/>
      <c r="H498" s="241" t="s">
        <v>712</v>
      </c>
      <c r="I498" s="241"/>
      <c r="J498" s="241"/>
      <c r="K498" s="241"/>
      <c r="L498" s="241"/>
      <c r="M498" s="241"/>
      <c r="N498" s="241"/>
      <c r="O498" s="241"/>
      <c r="P498" s="241" t="s">
        <v>2061</v>
      </c>
      <c r="Q498" s="241"/>
      <c r="R498" s="241"/>
      <c r="S498" s="241"/>
      <c r="T498" s="241"/>
      <c r="U498" s="241"/>
      <c r="V498" s="241"/>
      <c r="W498" s="241"/>
      <c r="AI498" s="241"/>
      <c r="AJ498" s="241"/>
      <c r="AK498" s="241"/>
      <c r="AL498" s="241"/>
      <c r="AM498" s="241"/>
      <c r="AN498" s="241"/>
      <c r="AO498" s="241"/>
      <c r="AP498" s="241"/>
    </row>
    <row r="499" spans="2:42" ht="15" customHeight="1">
      <c r="B499" s="241"/>
      <c r="C499" s="241"/>
      <c r="H499" s="241" t="s">
        <v>713</v>
      </c>
      <c r="I499" s="241"/>
      <c r="J499" s="241"/>
      <c r="K499" s="241"/>
      <c r="L499" s="241"/>
      <c r="M499" s="241"/>
      <c r="N499" s="241"/>
      <c r="O499" s="241"/>
      <c r="P499" s="241" t="s">
        <v>713</v>
      </c>
      <c r="Q499" s="241"/>
      <c r="R499" s="241"/>
      <c r="S499" s="241"/>
      <c r="T499" s="241"/>
      <c r="U499" s="241"/>
      <c r="V499" s="241"/>
      <c r="W499" s="241"/>
      <c r="AI499" s="241"/>
      <c r="AJ499" s="241"/>
      <c r="AK499" s="241"/>
      <c r="AL499" s="241"/>
      <c r="AM499" s="241"/>
      <c r="AN499" s="241"/>
      <c r="AO499" s="241"/>
      <c r="AP499" s="241"/>
    </row>
    <row r="500" spans="2:42" ht="15" customHeight="1">
      <c r="B500" s="241"/>
      <c r="C500" s="241"/>
      <c r="H500" s="241" t="s">
        <v>714</v>
      </c>
      <c r="I500" s="241"/>
      <c r="J500" s="241"/>
      <c r="K500" s="241"/>
      <c r="L500" s="241"/>
      <c r="M500" s="241"/>
      <c r="N500" s="241"/>
      <c r="O500" s="241"/>
      <c r="P500" s="241" t="s">
        <v>2060</v>
      </c>
      <c r="Q500" s="241"/>
      <c r="R500" s="241"/>
      <c r="S500" s="241"/>
      <c r="T500" s="241"/>
      <c r="U500" s="241"/>
      <c r="V500" s="241"/>
      <c r="W500" s="241"/>
      <c r="AI500" s="241"/>
      <c r="AJ500" s="241"/>
      <c r="AK500" s="241"/>
      <c r="AL500" s="241"/>
      <c r="AM500" s="241"/>
      <c r="AN500" s="241"/>
      <c r="AO500" s="241"/>
      <c r="AP500" s="241"/>
    </row>
    <row r="501" spans="2:42" ht="15" customHeight="1">
      <c r="B501" s="241"/>
      <c r="C501" s="241"/>
      <c r="H501" s="241" t="s">
        <v>715</v>
      </c>
      <c r="I501" s="241"/>
      <c r="J501" s="241"/>
      <c r="K501" s="241"/>
      <c r="L501" s="241"/>
      <c r="M501" s="241"/>
      <c r="N501" s="241"/>
      <c r="O501" s="241"/>
      <c r="P501" s="241" t="s">
        <v>713</v>
      </c>
      <c r="Q501" s="241"/>
      <c r="R501" s="241"/>
      <c r="S501" s="241"/>
      <c r="T501" s="241"/>
      <c r="U501" s="241"/>
      <c r="V501" s="241"/>
      <c r="W501" s="241"/>
      <c r="AI501" s="241"/>
      <c r="AJ501" s="241"/>
      <c r="AK501" s="241"/>
      <c r="AL501" s="241"/>
      <c r="AM501" s="241"/>
      <c r="AN501" s="241"/>
      <c r="AO501" s="241"/>
      <c r="AP501" s="241"/>
    </row>
    <row r="502" spans="2:42" ht="15" customHeight="1">
      <c r="B502" s="241"/>
      <c r="C502" s="241"/>
      <c r="H502" s="241" t="s">
        <v>716</v>
      </c>
      <c r="I502" s="241"/>
      <c r="J502" s="241"/>
      <c r="K502" s="241"/>
      <c r="L502" s="241"/>
      <c r="M502" s="241"/>
      <c r="N502" s="241"/>
      <c r="O502" s="241"/>
      <c r="P502" s="241" t="s">
        <v>2059</v>
      </c>
      <c r="Q502" s="241"/>
      <c r="R502" s="241"/>
      <c r="S502" s="241"/>
      <c r="T502" s="241"/>
      <c r="U502" s="241"/>
      <c r="V502" s="241"/>
      <c r="W502" s="241"/>
      <c r="AI502" s="241"/>
      <c r="AJ502" s="241"/>
      <c r="AK502" s="241"/>
      <c r="AL502" s="241"/>
      <c r="AM502" s="241"/>
      <c r="AN502" s="241"/>
      <c r="AO502" s="241"/>
      <c r="AP502" s="241"/>
    </row>
    <row r="503" spans="2:42" ht="15" customHeight="1">
      <c r="B503" s="241"/>
      <c r="C503" s="241"/>
      <c r="H503" s="241" t="s">
        <v>717</v>
      </c>
      <c r="I503" s="241"/>
      <c r="J503" s="241"/>
      <c r="K503" s="241"/>
      <c r="L503" s="241"/>
      <c r="M503" s="241"/>
      <c r="N503" s="241"/>
      <c r="O503" s="241"/>
      <c r="P503" s="241" t="s">
        <v>2059</v>
      </c>
      <c r="Q503" s="241"/>
      <c r="R503" s="241"/>
      <c r="S503" s="241"/>
      <c r="T503" s="241"/>
      <c r="U503" s="241"/>
      <c r="V503" s="241"/>
      <c r="W503" s="241"/>
      <c r="AI503" s="241"/>
      <c r="AJ503" s="241"/>
      <c r="AK503" s="241"/>
      <c r="AL503" s="241"/>
      <c r="AM503" s="241"/>
      <c r="AN503" s="241"/>
      <c r="AO503" s="241"/>
      <c r="AP503" s="241"/>
    </row>
    <row r="504" spans="2:42" ht="15" customHeight="1">
      <c r="B504" s="241"/>
      <c r="C504" s="241"/>
      <c r="H504" s="241" t="s">
        <v>718</v>
      </c>
      <c r="I504" s="241"/>
      <c r="J504" s="241"/>
      <c r="K504" s="241"/>
      <c r="L504" s="241"/>
      <c r="M504" s="241"/>
      <c r="N504" s="241"/>
      <c r="O504" s="241"/>
      <c r="P504" s="241" t="s">
        <v>2062</v>
      </c>
      <c r="Q504" s="241"/>
      <c r="R504" s="241"/>
      <c r="S504" s="241"/>
      <c r="T504" s="241"/>
      <c r="U504" s="241"/>
      <c r="V504" s="241"/>
      <c r="W504" s="241"/>
      <c r="AI504" s="241"/>
      <c r="AJ504" s="241"/>
      <c r="AK504" s="241"/>
      <c r="AL504" s="241"/>
      <c r="AM504" s="241"/>
      <c r="AN504" s="241"/>
      <c r="AO504" s="241"/>
      <c r="AP504" s="241"/>
    </row>
    <row r="505" spans="2:42" ht="15" customHeight="1">
      <c r="B505" s="241"/>
      <c r="C505" s="241"/>
      <c r="H505" s="241" t="s">
        <v>719</v>
      </c>
      <c r="I505" s="241"/>
      <c r="J505" s="241"/>
      <c r="K505" s="241"/>
      <c r="L505" s="241"/>
      <c r="M505" s="241"/>
      <c r="N505" s="241"/>
      <c r="O505" s="241"/>
      <c r="P505" s="241" t="s">
        <v>2063</v>
      </c>
      <c r="Q505" s="241"/>
      <c r="R505" s="241"/>
      <c r="S505" s="241"/>
      <c r="T505" s="241"/>
      <c r="U505" s="241"/>
      <c r="V505" s="241"/>
      <c r="W505" s="241"/>
      <c r="AI505" s="241"/>
      <c r="AJ505" s="241"/>
      <c r="AK505" s="241"/>
      <c r="AL505" s="241"/>
      <c r="AM505" s="241"/>
      <c r="AN505" s="241"/>
      <c r="AO505" s="241"/>
      <c r="AP505" s="241"/>
    </row>
    <row r="506" spans="2:42" ht="15" customHeight="1">
      <c r="B506" s="241"/>
      <c r="C506" s="241"/>
      <c r="H506" s="241" t="s">
        <v>720</v>
      </c>
      <c r="I506" s="241"/>
      <c r="J506" s="241"/>
      <c r="K506" s="241"/>
      <c r="L506" s="241"/>
      <c r="M506" s="241"/>
      <c r="N506" s="241"/>
      <c r="O506" s="241"/>
      <c r="P506" s="241" t="s">
        <v>713</v>
      </c>
      <c r="Q506" s="241"/>
      <c r="R506" s="241"/>
      <c r="S506" s="241"/>
      <c r="T506" s="241"/>
      <c r="U506" s="241"/>
      <c r="V506" s="241"/>
      <c r="W506" s="241"/>
      <c r="AI506" s="241"/>
      <c r="AJ506" s="241"/>
      <c r="AK506" s="241"/>
      <c r="AL506" s="241"/>
      <c r="AM506" s="241"/>
      <c r="AN506" s="241"/>
      <c r="AO506" s="241"/>
      <c r="AP506" s="241"/>
    </row>
    <row r="507" spans="2:42" ht="15" customHeight="1">
      <c r="B507" s="241"/>
      <c r="C507" s="241"/>
      <c r="H507" s="241" t="s">
        <v>721</v>
      </c>
      <c r="I507" s="241"/>
      <c r="J507" s="241"/>
      <c r="K507" s="241"/>
      <c r="L507" s="241"/>
      <c r="M507" s="241"/>
      <c r="N507" s="241"/>
      <c r="O507" s="241"/>
      <c r="P507" s="241" t="s">
        <v>713</v>
      </c>
      <c r="Q507" s="241"/>
      <c r="R507" s="241"/>
      <c r="S507" s="241"/>
      <c r="T507" s="241"/>
      <c r="U507" s="241"/>
      <c r="V507" s="241"/>
      <c r="W507" s="241"/>
      <c r="AI507" s="241"/>
      <c r="AJ507" s="241"/>
      <c r="AK507" s="241"/>
      <c r="AL507" s="241"/>
      <c r="AM507" s="241"/>
      <c r="AN507" s="241"/>
      <c r="AO507" s="241"/>
      <c r="AP507" s="241"/>
    </row>
    <row r="508" spans="2:42" ht="15" customHeight="1">
      <c r="B508" s="241"/>
      <c r="C508" s="241"/>
      <c r="H508" s="241" t="s">
        <v>722</v>
      </c>
      <c r="I508" s="241"/>
      <c r="J508" s="241"/>
      <c r="K508" s="241"/>
      <c r="L508" s="241"/>
      <c r="M508" s="241"/>
      <c r="N508" s="241"/>
      <c r="O508" s="241"/>
      <c r="P508" s="241" t="s">
        <v>2059</v>
      </c>
      <c r="Q508" s="241"/>
      <c r="R508" s="241"/>
      <c r="S508" s="241"/>
      <c r="T508" s="241"/>
      <c r="U508" s="241"/>
      <c r="V508" s="241"/>
      <c r="W508" s="241"/>
      <c r="AI508" s="241"/>
      <c r="AJ508" s="241"/>
      <c r="AK508" s="241"/>
      <c r="AL508" s="241"/>
      <c r="AM508" s="241"/>
      <c r="AN508" s="241"/>
      <c r="AO508" s="241"/>
      <c r="AP508" s="241"/>
    </row>
    <row r="509" spans="2:42" ht="15" customHeight="1">
      <c r="B509" s="241"/>
      <c r="C509" s="241"/>
      <c r="H509" s="241" t="s">
        <v>723</v>
      </c>
      <c r="I509" s="241"/>
      <c r="J509" s="241"/>
      <c r="K509" s="241"/>
      <c r="L509" s="241"/>
      <c r="M509" s="241"/>
      <c r="N509" s="241"/>
      <c r="O509" s="241"/>
      <c r="P509" s="241" t="s">
        <v>2063</v>
      </c>
      <c r="Q509" s="241"/>
      <c r="R509" s="241"/>
      <c r="S509" s="241"/>
      <c r="T509" s="241"/>
      <c r="U509" s="241"/>
      <c r="V509" s="241"/>
      <c r="W509" s="241"/>
      <c r="AI509" s="241"/>
      <c r="AJ509" s="241"/>
      <c r="AK509" s="241"/>
      <c r="AL509" s="241"/>
      <c r="AM509" s="241"/>
      <c r="AN509" s="241"/>
      <c r="AO509" s="241"/>
      <c r="AP509" s="241"/>
    </row>
    <row r="510" spans="2:42" ht="15" customHeight="1">
      <c r="B510" s="241"/>
      <c r="C510" s="241"/>
      <c r="H510" s="241" t="s">
        <v>724</v>
      </c>
      <c r="I510" s="241"/>
      <c r="J510" s="241"/>
      <c r="K510" s="241"/>
      <c r="L510" s="241"/>
      <c r="M510" s="241"/>
      <c r="N510" s="241"/>
      <c r="O510" s="241"/>
      <c r="P510" s="241" t="s">
        <v>2061</v>
      </c>
      <c r="Q510" s="241"/>
      <c r="R510" s="241"/>
      <c r="S510" s="241"/>
      <c r="T510" s="241"/>
      <c r="U510" s="241"/>
      <c r="V510" s="241"/>
      <c r="W510" s="241"/>
      <c r="AI510" s="241"/>
      <c r="AJ510" s="241"/>
      <c r="AK510" s="241"/>
      <c r="AL510" s="241"/>
      <c r="AM510" s="241"/>
      <c r="AN510" s="241"/>
      <c r="AO510" s="241"/>
      <c r="AP510" s="241"/>
    </row>
    <row r="511" spans="2:42" ht="15" customHeight="1">
      <c r="B511" s="241"/>
      <c r="C511" s="241"/>
      <c r="H511" s="241" t="s">
        <v>725</v>
      </c>
      <c r="I511" s="241"/>
      <c r="J511" s="241"/>
      <c r="K511" s="241"/>
      <c r="L511" s="241"/>
      <c r="M511" s="241"/>
      <c r="N511" s="241"/>
      <c r="O511" s="241"/>
      <c r="P511" s="241" t="s">
        <v>2058</v>
      </c>
      <c r="Q511" s="241"/>
      <c r="R511" s="241"/>
      <c r="S511" s="241"/>
      <c r="T511" s="241"/>
      <c r="U511" s="241"/>
      <c r="V511" s="241"/>
      <c r="W511" s="241"/>
      <c r="AI511" s="241"/>
      <c r="AJ511" s="241"/>
      <c r="AK511" s="241"/>
      <c r="AL511" s="241"/>
      <c r="AM511" s="241"/>
      <c r="AN511" s="241"/>
      <c r="AO511" s="241"/>
      <c r="AP511" s="241"/>
    </row>
    <row r="512" spans="2:42" ht="15" customHeight="1">
      <c r="B512" s="241"/>
      <c r="C512" s="241"/>
      <c r="H512" s="241" t="s">
        <v>726</v>
      </c>
      <c r="I512" s="241"/>
      <c r="J512" s="241"/>
      <c r="K512" s="241"/>
      <c r="L512" s="241"/>
      <c r="M512" s="241"/>
      <c r="N512" s="241"/>
      <c r="O512" s="241"/>
      <c r="P512" s="241" t="s">
        <v>2063</v>
      </c>
      <c r="Q512" s="241"/>
      <c r="R512" s="241"/>
      <c r="S512" s="241"/>
      <c r="T512" s="241"/>
      <c r="U512" s="241"/>
      <c r="V512" s="241"/>
      <c r="W512" s="241"/>
      <c r="AI512" s="241"/>
      <c r="AJ512" s="241"/>
      <c r="AK512" s="241"/>
      <c r="AL512" s="241"/>
      <c r="AM512" s="241"/>
      <c r="AN512" s="241"/>
      <c r="AO512" s="241"/>
      <c r="AP512" s="241"/>
    </row>
    <row r="513" spans="2:42" ht="15" customHeight="1">
      <c r="B513" s="241"/>
      <c r="C513" s="241"/>
      <c r="H513" s="241" t="s">
        <v>727</v>
      </c>
      <c r="I513" s="241"/>
      <c r="J513" s="241"/>
      <c r="K513" s="241"/>
      <c r="L513" s="241"/>
      <c r="M513" s="241"/>
      <c r="N513" s="241"/>
      <c r="O513" s="241"/>
      <c r="P513" s="241" t="s">
        <v>2060</v>
      </c>
      <c r="Q513" s="241"/>
      <c r="R513" s="241"/>
      <c r="S513" s="241"/>
      <c r="T513" s="241"/>
      <c r="U513" s="241"/>
      <c r="V513" s="241"/>
      <c r="W513" s="241"/>
      <c r="AI513" s="241"/>
      <c r="AJ513" s="241"/>
      <c r="AK513" s="241"/>
      <c r="AL513" s="241"/>
      <c r="AM513" s="241"/>
      <c r="AN513" s="241"/>
      <c r="AO513" s="241"/>
      <c r="AP513" s="241"/>
    </row>
    <row r="514" spans="2:42" ht="15" customHeight="1">
      <c r="B514" s="241"/>
      <c r="C514" s="241"/>
      <c r="H514" s="241" t="s">
        <v>728</v>
      </c>
      <c r="I514" s="241"/>
      <c r="J514" s="241"/>
      <c r="K514" s="241"/>
      <c r="L514" s="241"/>
      <c r="M514" s="241"/>
      <c r="N514" s="241"/>
      <c r="O514" s="241"/>
      <c r="P514" s="241" t="s">
        <v>2063</v>
      </c>
      <c r="Q514" s="241"/>
      <c r="R514" s="241"/>
      <c r="S514" s="241"/>
      <c r="T514" s="241"/>
      <c r="U514" s="241"/>
      <c r="V514" s="241"/>
      <c r="W514" s="241"/>
      <c r="AI514" s="241"/>
      <c r="AJ514" s="241"/>
      <c r="AK514" s="241"/>
      <c r="AL514" s="241"/>
      <c r="AM514" s="241"/>
      <c r="AN514" s="241"/>
      <c r="AO514" s="241"/>
      <c r="AP514" s="241"/>
    </row>
    <row r="515" spans="2:42" ht="15" customHeight="1">
      <c r="B515" s="241"/>
      <c r="C515" s="241"/>
      <c r="H515" s="241" t="s">
        <v>729</v>
      </c>
      <c r="I515" s="241"/>
      <c r="J515" s="241"/>
      <c r="K515" s="241"/>
      <c r="L515" s="241"/>
      <c r="M515" s="241"/>
      <c r="N515" s="241"/>
      <c r="O515" s="241"/>
      <c r="P515" s="241" t="s">
        <v>2059</v>
      </c>
      <c r="Q515" s="241"/>
      <c r="R515" s="241"/>
      <c r="S515" s="241"/>
      <c r="T515" s="241"/>
      <c r="U515" s="241"/>
      <c r="V515" s="241"/>
      <c r="W515" s="241"/>
      <c r="AI515" s="241"/>
      <c r="AJ515" s="241"/>
      <c r="AK515" s="241"/>
      <c r="AL515" s="241"/>
      <c r="AM515" s="241"/>
      <c r="AN515" s="241"/>
      <c r="AO515" s="241"/>
      <c r="AP515" s="241"/>
    </row>
    <row r="516" spans="2:42" ht="15" customHeight="1">
      <c r="B516" s="241"/>
      <c r="C516" s="241"/>
      <c r="H516" s="241" t="s">
        <v>730</v>
      </c>
      <c r="I516" s="241"/>
      <c r="J516" s="241"/>
      <c r="K516" s="241"/>
      <c r="L516" s="241"/>
      <c r="M516" s="241"/>
      <c r="N516" s="241"/>
      <c r="O516" s="241"/>
      <c r="P516" s="241" t="s">
        <v>2062</v>
      </c>
      <c r="Q516" s="241"/>
      <c r="R516" s="241"/>
      <c r="S516" s="241"/>
      <c r="T516" s="241"/>
      <c r="U516" s="241"/>
      <c r="V516" s="241"/>
      <c r="W516" s="241"/>
      <c r="AI516" s="241"/>
      <c r="AJ516" s="241"/>
      <c r="AK516" s="241"/>
      <c r="AL516" s="241"/>
      <c r="AM516" s="241"/>
      <c r="AN516" s="241"/>
      <c r="AO516" s="241"/>
      <c r="AP516" s="241"/>
    </row>
    <row r="517" spans="2:42" ht="15" customHeight="1">
      <c r="B517" s="241"/>
      <c r="C517" s="241"/>
      <c r="H517" s="241" t="s">
        <v>731</v>
      </c>
      <c r="I517" s="241"/>
      <c r="J517" s="241"/>
      <c r="K517" s="241"/>
      <c r="L517" s="241"/>
      <c r="M517" s="241"/>
      <c r="N517" s="241"/>
      <c r="O517" s="241"/>
      <c r="P517" s="241" t="s">
        <v>2057</v>
      </c>
      <c r="Q517" s="241"/>
      <c r="R517" s="241"/>
      <c r="S517" s="241"/>
      <c r="T517" s="241"/>
      <c r="U517" s="241"/>
      <c r="V517" s="241"/>
      <c r="W517" s="241"/>
      <c r="AI517" s="241"/>
      <c r="AJ517" s="241"/>
      <c r="AK517" s="241"/>
      <c r="AL517" s="241"/>
      <c r="AM517" s="241"/>
      <c r="AN517" s="241"/>
      <c r="AO517" s="241"/>
      <c r="AP517" s="241"/>
    </row>
    <row r="518" spans="2:42" ht="15" customHeight="1">
      <c r="B518" s="241"/>
      <c r="C518" s="241"/>
      <c r="H518" s="241" t="s">
        <v>732</v>
      </c>
      <c r="I518" s="241"/>
      <c r="J518" s="241"/>
      <c r="K518" s="241"/>
      <c r="L518" s="241"/>
      <c r="M518" s="241"/>
      <c r="N518" s="241"/>
      <c r="O518" s="241"/>
      <c r="P518" s="241" t="s">
        <v>2063</v>
      </c>
      <c r="Q518" s="241"/>
      <c r="R518" s="241"/>
      <c r="S518" s="241"/>
      <c r="T518" s="241"/>
      <c r="U518" s="241"/>
      <c r="V518" s="241"/>
      <c r="W518" s="241"/>
      <c r="AI518" s="241"/>
      <c r="AJ518" s="241"/>
      <c r="AK518" s="241"/>
      <c r="AL518" s="241"/>
      <c r="AM518" s="241"/>
      <c r="AN518" s="241"/>
      <c r="AO518" s="241"/>
      <c r="AP518" s="241"/>
    </row>
    <row r="519" spans="2:42" ht="15" customHeight="1">
      <c r="B519" s="241"/>
      <c r="C519" s="241"/>
      <c r="H519" s="241" t="s">
        <v>733</v>
      </c>
      <c r="I519" s="241"/>
      <c r="J519" s="241"/>
      <c r="K519" s="241"/>
      <c r="L519" s="241"/>
      <c r="M519" s="241"/>
      <c r="N519" s="241"/>
      <c r="O519" s="241"/>
      <c r="P519" s="241" t="s">
        <v>2058</v>
      </c>
      <c r="Q519" s="241"/>
      <c r="R519" s="241"/>
      <c r="S519" s="241"/>
      <c r="T519" s="241"/>
      <c r="U519" s="241"/>
      <c r="V519" s="241"/>
      <c r="W519" s="241"/>
      <c r="AI519" s="241"/>
      <c r="AJ519" s="241"/>
      <c r="AK519" s="241"/>
      <c r="AL519" s="241"/>
      <c r="AM519" s="241"/>
      <c r="AN519" s="241"/>
      <c r="AO519" s="241"/>
      <c r="AP519" s="241"/>
    </row>
    <row r="520" spans="2:42" ht="15" customHeight="1">
      <c r="B520" s="241"/>
      <c r="C520" s="241"/>
      <c r="H520" s="241" t="s">
        <v>734</v>
      </c>
      <c r="I520" s="241"/>
      <c r="J520" s="241"/>
      <c r="K520" s="241"/>
      <c r="L520" s="241"/>
      <c r="M520" s="241"/>
      <c r="N520" s="241"/>
      <c r="O520" s="241"/>
      <c r="P520" s="241" t="s">
        <v>2056</v>
      </c>
      <c r="Q520" s="241"/>
      <c r="R520" s="241"/>
      <c r="S520" s="241"/>
      <c r="T520" s="241"/>
      <c r="U520" s="241"/>
      <c r="V520" s="241"/>
      <c r="W520" s="241"/>
      <c r="AI520" s="241"/>
      <c r="AJ520" s="241"/>
      <c r="AK520" s="241"/>
      <c r="AL520" s="241"/>
      <c r="AM520" s="241"/>
      <c r="AN520" s="241"/>
      <c r="AO520" s="241"/>
      <c r="AP520" s="241"/>
    </row>
    <row r="521" spans="2:42" ht="15" customHeight="1">
      <c r="B521" s="241"/>
      <c r="C521" s="241"/>
      <c r="H521" s="241" t="s">
        <v>735</v>
      </c>
      <c r="I521" s="241"/>
      <c r="J521" s="241"/>
      <c r="K521" s="241"/>
      <c r="L521" s="241"/>
      <c r="M521" s="241"/>
      <c r="N521" s="241"/>
      <c r="O521" s="241"/>
      <c r="P521" s="241" t="s">
        <v>2062</v>
      </c>
      <c r="Q521" s="241"/>
      <c r="R521" s="241"/>
      <c r="S521" s="241"/>
      <c r="T521" s="241"/>
      <c r="U521" s="241"/>
      <c r="V521" s="241"/>
      <c r="W521" s="241"/>
      <c r="AI521" s="241"/>
      <c r="AJ521" s="241"/>
      <c r="AK521" s="241"/>
      <c r="AL521" s="241"/>
      <c r="AM521" s="241"/>
      <c r="AN521" s="241"/>
      <c r="AO521" s="241"/>
      <c r="AP521" s="241"/>
    </row>
    <row r="522" spans="2:42" ht="15" customHeight="1">
      <c r="B522" s="241"/>
      <c r="C522" s="241"/>
      <c r="H522" s="241" t="s">
        <v>273</v>
      </c>
      <c r="I522" s="241"/>
      <c r="J522" s="241"/>
      <c r="K522" s="241"/>
      <c r="L522" s="241"/>
      <c r="M522" s="241"/>
      <c r="N522" s="241"/>
      <c r="O522" s="241"/>
      <c r="P522" s="241" t="s">
        <v>2061</v>
      </c>
      <c r="Q522" s="241"/>
      <c r="R522" s="241"/>
      <c r="S522" s="241"/>
      <c r="T522" s="241"/>
      <c r="U522" s="241"/>
      <c r="V522" s="241"/>
      <c r="W522" s="241"/>
      <c r="AI522" s="241"/>
      <c r="AJ522" s="241"/>
      <c r="AK522" s="241"/>
      <c r="AL522" s="241"/>
      <c r="AM522" s="241"/>
      <c r="AN522" s="241"/>
      <c r="AO522" s="241"/>
      <c r="AP522" s="241"/>
    </row>
    <row r="523" spans="2:42" ht="15" customHeight="1">
      <c r="B523" s="241"/>
      <c r="C523" s="241"/>
      <c r="H523" s="241" t="s">
        <v>736</v>
      </c>
      <c r="I523" s="241"/>
      <c r="J523" s="241"/>
      <c r="K523" s="241"/>
      <c r="L523" s="241"/>
      <c r="M523" s="241"/>
      <c r="N523" s="241"/>
      <c r="O523" s="241"/>
      <c r="P523" s="241" t="s">
        <v>2058</v>
      </c>
      <c r="Q523" s="241"/>
      <c r="R523" s="241"/>
      <c r="S523" s="241"/>
      <c r="T523" s="241"/>
      <c r="U523" s="241"/>
      <c r="V523" s="241"/>
      <c r="W523" s="241"/>
      <c r="AI523" s="241"/>
      <c r="AJ523" s="241"/>
      <c r="AK523" s="241"/>
      <c r="AL523" s="241"/>
      <c r="AM523" s="241"/>
      <c r="AN523" s="241"/>
      <c r="AO523" s="241"/>
      <c r="AP523" s="241"/>
    </row>
    <row r="524" spans="2:42" ht="15" customHeight="1">
      <c r="B524" s="241"/>
      <c r="C524" s="241"/>
      <c r="H524" s="241" t="s">
        <v>737</v>
      </c>
      <c r="I524" s="241"/>
      <c r="J524" s="241"/>
      <c r="K524" s="241"/>
      <c r="L524" s="241"/>
      <c r="M524" s="241"/>
      <c r="N524" s="241"/>
      <c r="O524" s="241"/>
      <c r="P524" s="241" t="s">
        <v>2060</v>
      </c>
      <c r="Q524" s="241"/>
      <c r="R524" s="241"/>
      <c r="S524" s="241"/>
      <c r="T524" s="241"/>
      <c r="U524" s="241"/>
      <c r="V524" s="241"/>
      <c r="W524" s="241"/>
      <c r="AI524" s="241"/>
      <c r="AJ524" s="241"/>
      <c r="AK524" s="241"/>
      <c r="AL524" s="241"/>
      <c r="AM524" s="241"/>
      <c r="AN524" s="241"/>
      <c r="AO524" s="241"/>
      <c r="AP524" s="241"/>
    </row>
    <row r="525" spans="2:42" ht="15" customHeight="1">
      <c r="B525" s="241"/>
      <c r="C525" s="241"/>
      <c r="H525" s="241" t="s">
        <v>738</v>
      </c>
      <c r="I525" s="241"/>
      <c r="J525" s="241"/>
      <c r="K525" s="241"/>
      <c r="L525" s="241"/>
      <c r="M525" s="241"/>
      <c r="N525" s="241"/>
      <c r="O525" s="241"/>
      <c r="P525" s="241" t="s">
        <v>2058</v>
      </c>
      <c r="Q525" s="241"/>
      <c r="R525" s="241"/>
      <c r="S525" s="241"/>
      <c r="T525" s="241"/>
      <c r="U525" s="241"/>
      <c r="V525" s="241"/>
      <c r="W525" s="241"/>
      <c r="AI525" s="241"/>
      <c r="AJ525" s="241"/>
      <c r="AK525" s="241"/>
      <c r="AL525" s="241"/>
      <c r="AM525" s="241"/>
      <c r="AN525" s="241"/>
      <c r="AO525" s="241"/>
      <c r="AP525" s="241"/>
    </row>
    <row r="526" spans="2:42" ht="15" customHeight="1">
      <c r="B526" s="241"/>
      <c r="C526" s="241"/>
      <c r="H526" s="241" t="s">
        <v>739</v>
      </c>
      <c r="I526" s="241"/>
      <c r="J526" s="241"/>
      <c r="K526" s="241"/>
      <c r="L526" s="241"/>
      <c r="M526" s="241"/>
      <c r="N526" s="241"/>
      <c r="O526" s="241"/>
      <c r="P526" s="241" t="s">
        <v>2058</v>
      </c>
      <c r="Q526" s="241"/>
      <c r="R526" s="241"/>
      <c r="S526" s="241"/>
      <c r="T526" s="241"/>
      <c r="U526" s="241"/>
      <c r="V526" s="241"/>
      <c r="W526" s="241"/>
      <c r="AI526" s="241"/>
      <c r="AJ526" s="241"/>
      <c r="AK526" s="241"/>
      <c r="AL526" s="241"/>
      <c r="AM526" s="241"/>
      <c r="AN526" s="241"/>
      <c r="AO526" s="241"/>
      <c r="AP526" s="241"/>
    </row>
    <row r="527" spans="2:42" ht="15" customHeight="1">
      <c r="B527" s="241"/>
      <c r="C527" s="241"/>
      <c r="H527" s="241" t="s">
        <v>740</v>
      </c>
      <c r="I527" s="241"/>
      <c r="J527" s="241"/>
      <c r="K527" s="241"/>
      <c r="L527" s="241"/>
      <c r="M527" s="241"/>
      <c r="N527" s="241"/>
      <c r="O527" s="241"/>
      <c r="P527" s="241" t="s">
        <v>2063</v>
      </c>
      <c r="Q527" s="241"/>
      <c r="R527" s="241"/>
      <c r="S527" s="241"/>
      <c r="T527" s="241"/>
      <c r="U527" s="241"/>
      <c r="V527" s="241"/>
      <c r="W527" s="241"/>
      <c r="AI527" s="241"/>
      <c r="AJ527" s="241"/>
      <c r="AK527" s="241"/>
      <c r="AL527" s="241"/>
      <c r="AM527" s="241"/>
      <c r="AN527" s="241"/>
      <c r="AO527" s="241"/>
      <c r="AP527" s="241"/>
    </row>
    <row r="528" spans="2:42" ht="15" customHeight="1">
      <c r="B528" s="241"/>
      <c r="C528" s="241"/>
      <c r="H528" s="241" t="s">
        <v>741</v>
      </c>
      <c r="I528" s="241"/>
      <c r="J528" s="241"/>
      <c r="K528" s="241"/>
      <c r="L528" s="241"/>
      <c r="M528" s="241"/>
      <c r="N528" s="241"/>
      <c r="O528" s="241"/>
      <c r="P528" s="241" t="s">
        <v>2060</v>
      </c>
      <c r="Q528" s="241"/>
      <c r="R528" s="241"/>
      <c r="S528" s="241"/>
      <c r="T528" s="241"/>
      <c r="U528" s="241"/>
      <c r="V528" s="241"/>
      <c r="W528" s="241"/>
      <c r="AI528" s="241"/>
      <c r="AJ528" s="241"/>
      <c r="AK528" s="241"/>
      <c r="AL528" s="241"/>
      <c r="AM528" s="241"/>
      <c r="AN528" s="241"/>
      <c r="AO528" s="241"/>
      <c r="AP528" s="241"/>
    </row>
    <row r="529" spans="2:42" ht="15" customHeight="1">
      <c r="B529" s="241"/>
      <c r="C529" s="241"/>
      <c r="H529" s="241" t="s">
        <v>742</v>
      </c>
      <c r="I529" s="241"/>
      <c r="J529" s="241"/>
      <c r="K529" s="241"/>
      <c r="L529" s="241"/>
      <c r="M529" s="241"/>
      <c r="N529" s="241"/>
      <c r="O529" s="241"/>
      <c r="P529" s="241" t="s">
        <v>2057</v>
      </c>
      <c r="Q529" s="241"/>
      <c r="R529" s="241"/>
      <c r="S529" s="241"/>
      <c r="T529" s="241"/>
      <c r="U529" s="241"/>
      <c r="V529" s="241"/>
      <c r="W529" s="241"/>
      <c r="AI529" s="241"/>
      <c r="AJ529" s="241"/>
      <c r="AK529" s="241"/>
      <c r="AL529" s="241"/>
      <c r="AM529" s="241"/>
      <c r="AN529" s="241"/>
      <c r="AO529" s="241"/>
      <c r="AP529" s="241"/>
    </row>
    <row r="530" spans="2:42" ht="15" customHeight="1">
      <c r="B530" s="241"/>
      <c r="C530" s="241"/>
      <c r="H530" s="241" t="s">
        <v>743</v>
      </c>
      <c r="I530" s="241"/>
      <c r="J530" s="241"/>
      <c r="K530" s="241"/>
      <c r="L530" s="241"/>
      <c r="M530" s="241"/>
      <c r="N530" s="241"/>
      <c r="O530" s="241"/>
      <c r="P530" s="241" t="s">
        <v>713</v>
      </c>
      <c r="Q530" s="241"/>
      <c r="R530" s="241"/>
      <c r="S530" s="241"/>
      <c r="T530" s="241"/>
      <c r="U530" s="241"/>
      <c r="V530" s="241"/>
      <c r="W530" s="241"/>
      <c r="AI530" s="241"/>
      <c r="AJ530" s="241"/>
      <c r="AK530" s="241"/>
      <c r="AL530" s="241"/>
      <c r="AM530" s="241"/>
      <c r="AN530" s="241"/>
      <c r="AO530" s="241"/>
      <c r="AP530" s="241"/>
    </row>
    <row r="531" spans="2:42" ht="15" customHeight="1">
      <c r="B531" s="241"/>
      <c r="C531" s="241"/>
      <c r="H531" s="241" t="s">
        <v>744</v>
      </c>
      <c r="I531" s="241"/>
      <c r="J531" s="241"/>
      <c r="K531" s="241"/>
      <c r="L531" s="241"/>
      <c r="M531" s="241"/>
      <c r="N531" s="241"/>
      <c r="O531" s="241"/>
      <c r="P531" s="241" t="s">
        <v>2058</v>
      </c>
      <c r="Q531" s="241"/>
      <c r="R531" s="241"/>
      <c r="S531" s="241"/>
      <c r="T531" s="241"/>
      <c r="U531" s="241"/>
      <c r="V531" s="241"/>
      <c r="W531" s="241"/>
      <c r="AI531" s="241"/>
      <c r="AJ531" s="241"/>
      <c r="AK531" s="241"/>
      <c r="AL531" s="241"/>
      <c r="AM531" s="241"/>
      <c r="AN531" s="241"/>
      <c r="AO531" s="241"/>
      <c r="AP531" s="241"/>
    </row>
    <row r="532" spans="2:42" ht="15" customHeight="1">
      <c r="B532" s="241"/>
      <c r="C532" s="241"/>
      <c r="H532" s="241" t="s">
        <v>745</v>
      </c>
      <c r="I532" s="241"/>
      <c r="J532" s="241"/>
      <c r="K532" s="241"/>
      <c r="L532" s="241"/>
      <c r="M532" s="241"/>
      <c r="N532" s="241"/>
      <c r="O532" s="241"/>
      <c r="P532" s="241" t="s">
        <v>2060</v>
      </c>
      <c r="Q532" s="241"/>
      <c r="R532" s="241"/>
      <c r="S532" s="241"/>
      <c r="T532" s="241"/>
      <c r="U532" s="241"/>
      <c r="V532" s="241"/>
      <c r="W532" s="241"/>
      <c r="AI532" s="241"/>
      <c r="AJ532" s="241"/>
      <c r="AK532" s="241"/>
      <c r="AL532" s="241"/>
      <c r="AM532" s="241"/>
      <c r="AN532" s="241"/>
      <c r="AO532" s="241"/>
      <c r="AP532" s="241"/>
    </row>
    <row r="533" spans="2:42" ht="15" customHeight="1">
      <c r="B533" s="241"/>
      <c r="C533" s="241"/>
      <c r="H533" s="241" t="s">
        <v>746</v>
      </c>
      <c r="I533" s="241"/>
      <c r="J533" s="241"/>
      <c r="K533" s="241"/>
      <c r="L533" s="241"/>
      <c r="M533" s="241"/>
      <c r="N533" s="241"/>
      <c r="O533" s="241"/>
      <c r="P533" s="241" t="s">
        <v>2058</v>
      </c>
      <c r="Q533" s="241"/>
      <c r="R533" s="241"/>
      <c r="S533" s="241"/>
      <c r="T533" s="241"/>
      <c r="U533" s="241"/>
      <c r="V533" s="241"/>
      <c r="W533" s="241"/>
      <c r="AI533" s="241"/>
      <c r="AJ533" s="241"/>
      <c r="AK533" s="241"/>
      <c r="AL533" s="241"/>
      <c r="AM533" s="241"/>
      <c r="AN533" s="241"/>
      <c r="AO533" s="241"/>
      <c r="AP533" s="241"/>
    </row>
    <row r="534" spans="2:42" ht="15" customHeight="1">
      <c r="B534" s="241"/>
      <c r="C534" s="241"/>
      <c r="H534" s="241" t="s">
        <v>747</v>
      </c>
      <c r="I534" s="241"/>
      <c r="J534" s="241"/>
      <c r="K534" s="241"/>
      <c r="L534" s="241"/>
      <c r="M534" s="241"/>
      <c r="N534" s="241"/>
      <c r="O534" s="241"/>
      <c r="P534" s="241" t="s">
        <v>2056</v>
      </c>
      <c r="Q534" s="241"/>
      <c r="R534" s="241"/>
      <c r="S534" s="241"/>
      <c r="T534" s="241"/>
      <c r="U534" s="241"/>
      <c r="V534" s="241"/>
      <c r="W534" s="241"/>
      <c r="AI534" s="241"/>
      <c r="AJ534" s="241"/>
      <c r="AK534" s="241"/>
      <c r="AL534" s="241"/>
      <c r="AM534" s="241"/>
      <c r="AN534" s="241"/>
      <c r="AO534" s="241"/>
      <c r="AP534" s="241"/>
    </row>
    <row r="535" spans="2:42" ht="15" customHeight="1">
      <c r="B535" s="241"/>
      <c r="C535" s="241"/>
      <c r="H535" s="241" t="s">
        <v>748</v>
      </c>
      <c r="I535" s="241"/>
      <c r="J535" s="241"/>
      <c r="K535" s="241"/>
      <c r="L535" s="241"/>
      <c r="M535" s="241"/>
      <c r="N535" s="241"/>
      <c r="O535" s="241"/>
      <c r="P535" s="241" t="s">
        <v>2063</v>
      </c>
      <c r="Q535" s="241"/>
      <c r="R535" s="241"/>
      <c r="S535" s="241"/>
      <c r="T535" s="241"/>
      <c r="U535" s="241"/>
      <c r="V535" s="241"/>
      <c r="W535" s="241"/>
      <c r="AI535" s="241"/>
      <c r="AJ535" s="241"/>
      <c r="AK535" s="241"/>
      <c r="AL535" s="241"/>
      <c r="AM535" s="241"/>
      <c r="AN535" s="241"/>
      <c r="AO535" s="241"/>
      <c r="AP535" s="241"/>
    </row>
    <row r="536" spans="2:42" ht="15" customHeight="1">
      <c r="B536" s="241"/>
      <c r="C536" s="241"/>
      <c r="H536" s="241" t="s">
        <v>749</v>
      </c>
      <c r="I536" s="241"/>
      <c r="J536" s="241"/>
      <c r="K536" s="241"/>
      <c r="L536" s="241"/>
      <c r="M536" s="241"/>
      <c r="N536" s="241"/>
      <c r="O536" s="241"/>
      <c r="P536" s="241" t="s">
        <v>2058</v>
      </c>
      <c r="Q536" s="241"/>
      <c r="R536" s="241"/>
      <c r="S536" s="241"/>
      <c r="T536" s="241"/>
      <c r="U536" s="241"/>
      <c r="V536" s="241"/>
      <c r="W536" s="241"/>
      <c r="AI536" s="241"/>
      <c r="AJ536" s="241"/>
      <c r="AK536" s="241"/>
      <c r="AL536" s="241"/>
      <c r="AM536" s="241"/>
      <c r="AN536" s="241"/>
      <c r="AO536" s="241"/>
      <c r="AP536" s="241"/>
    </row>
    <row r="537" spans="2:42" ht="15" customHeight="1">
      <c r="B537" s="241"/>
      <c r="C537" s="241"/>
      <c r="H537" s="241" t="s">
        <v>750</v>
      </c>
      <c r="I537" s="241"/>
      <c r="J537" s="241"/>
      <c r="K537" s="241"/>
      <c r="L537" s="241"/>
      <c r="M537" s="241"/>
      <c r="N537" s="241"/>
      <c r="O537" s="241"/>
      <c r="P537" s="241" t="s">
        <v>2063</v>
      </c>
      <c r="Q537" s="241"/>
      <c r="R537" s="241"/>
      <c r="S537" s="241"/>
      <c r="T537" s="241"/>
      <c r="U537" s="241"/>
      <c r="V537" s="241"/>
      <c r="W537" s="241"/>
      <c r="AI537" s="241"/>
      <c r="AJ537" s="241"/>
      <c r="AK537" s="241"/>
      <c r="AL537" s="241"/>
      <c r="AM537" s="241"/>
      <c r="AN537" s="241"/>
      <c r="AO537" s="241"/>
      <c r="AP537" s="241"/>
    </row>
    <row r="538" spans="2:42" ht="15" customHeight="1">
      <c r="B538" s="241"/>
      <c r="C538" s="241"/>
      <c r="H538" s="241" t="s">
        <v>751</v>
      </c>
      <c r="I538" s="241"/>
      <c r="J538" s="241"/>
      <c r="K538" s="241"/>
      <c r="L538" s="241"/>
      <c r="M538" s="241"/>
      <c r="N538" s="241"/>
      <c r="O538" s="241"/>
      <c r="P538" s="241" t="s">
        <v>2060</v>
      </c>
      <c r="Q538" s="241"/>
      <c r="R538" s="241"/>
      <c r="S538" s="241"/>
      <c r="T538" s="241"/>
      <c r="U538" s="241"/>
      <c r="V538" s="241"/>
      <c r="W538" s="241"/>
      <c r="AI538" s="241"/>
      <c r="AJ538" s="241"/>
      <c r="AK538" s="241"/>
      <c r="AL538" s="241"/>
      <c r="AM538" s="241"/>
      <c r="AN538" s="241"/>
      <c r="AO538" s="241"/>
      <c r="AP538" s="241"/>
    </row>
    <row r="539" spans="2:42" ht="15" customHeight="1">
      <c r="B539" s="241"/>
      <c r="C539" s="241"/>
      <c r="H539" s="241" t="s">
        <v>752</v>
      </c>
      <c r="I539" s="241"/>
      <c r="J539" s="241"/>
      <c r="K539" s="241"/>
      <c r="L539" s="241"/>
      <c r="M539" s="241"/>
      <c r="N539" s="241"/>
      <c r="O539" s="241"/>
      <c r="P539" s="241" t="s">
        <v>2057</v>
      </c>
      <c r="Q539" s="241"/>
      <c r="R539" s="241"/>
      <c r="S539" s="241"/>
      <c r="T539" s="241"/>
      <c r="U539" s="241"/>
      <c r="V539" s="241"/>
      <c r="W539" s="241"/>
      <c r="AI539" s="241"/>
      <c r="AJ539" s="241"/>
      <c r="AK539" s="241"/>
      <c r="AL539" s="241"/>
      <c r="AM539" s="241"/>
      <c r="AN539" s="241"/>
      <c r="AO539" s="241"/>
      <c r="AP539" s="241"/>
    </row>
    <row r="540" spans="2:42" ht="15" customHeight="1">
      <c r="B540" s="241"/>
      <c r="C540" s="241"/>
      <c r="H540" s="241" t="s">
        <v>753</v>
      </c>
      <c r="I540" s="241"/>
      <c r="J540" s="241"/>
      <c r="K540" s="241"/>
      <c r="L540" s="241"/>
      <c r="M540" s="241"/>
      <c r="N540" s="241"/>
      <c r="O540" s="241"/>
      <c r="P540" s="241" t="s">
        <v>2059</v>
      </c>
      <c r="Q540" s="241"/>
      <c r="R540" s="241"/>
      <c r="S540" s="241"/>
      <c r="T540" s="241"/>
      <c r="U540" s="241"/>
      <c r="V540" s="241"/>
      <c r="W540" s="241"/>
      <c r="AI540" s="241"/>
      <c r="AJ540" s="241"/>
      <c r="AK540" s="241"/>
      <c r="AL540" s="241"/>
      <c r="AM540" s="241"/>
      <c r="AN540" s="241"/>
      <c r="AO540" s="241"/>
      <c r="AP540" s="241"/>
    </row>
    <row r="541" spans="2:42" ht="15" customHeight="1">
      <c r="B541" s="241"/>
      <c r="C541" s="241"/>
      <c r="H541" s="241" t="s">
        <v>754</v>
      </c>
      <c r="I541" s="241"/>
      <c r="J541" s="241"/>
      <c r="K541" s="241"/>
      <c r="L541" s="241"/>
      <c r="M541" s="241"/>
      <c r="N541" s="241"/>
      <c r="O541" s="241"/>
      <c r="P541" s="241" t="s">
        <v>2060</v>
      </c>
      <c r="Q541" s="241"/>
      <c r="R541" s="241"/>
      <c r="S541" s="241"/>
      <c r="T541" s="241"/>
      <c r="U541" s="241"/>
      <c r="V541" s="241"/>
      <c r="W541" s="241"/>
      <c r="AI541" s="241"/>
      <c r="AJ541" s="241"/>
      <c r="AK541" s="241"/>
      <c r="AL541" s="241"/>
      <c r="AM541" s="241"/>
      <c r="AN541" s="241"/>
      <c r="AO541" s="241"/>
      <c r="AP541" s="241"/>
    </row>
    <row r="542" spans="2:42" ht="15" customHeight="1">
      <c r="B542" s="241"/>
      <c r="C542" s="241"/>
      <c r="H542" s="241" t="s">
        <v>755</v>
      </c>
      <c r="I542" s="241"/>
      <c r="J542" s="241"/>
      <c r="K542" s="241"/>
      <c r="L542" s="241"/>
      <c r="M542" s="241"/>
      <c r="N542" s="241"/>
      <c r="O542" s="241"/>
      <c r="P542" s="241" t="s">
        <v>2060</v>
      </c>
      <c r="Q542" s="241"/>
      <c r="R542" s="241"/>
      <c r="S542" s="241"/>
      <c r="T542" s="241"/>
      <c r="U542" s="241"/>
      <c r="V542" s="241"/>
      <c r="W542" s="241"/>
      <c r="AI542" s="241"/>
      <c r="AJ542" s="241"/>
      <c r="AK542" s="241"/>
      <c r="AL542" s="241"/>
      <c r="AM542" s="241"/>
      <c r="AN542" s="241"/>
      <c r="AO542" s="241"/>
      <c r="AP542" s="241"/>
    </row>
    <row r="543" spans="2:42" ht="15" customHeight="1">
      <c r="B543" s="241"/>
      <c r="C543" s="241"/>
      <c r="H543" s="241" t="s">
        <v>756</v>
      </c>
      <c r="I543" s="241"/>
      <c r="J543" s="241"/>
      <c r="K543" s="241"/>
      <c r="L543" s="241"/>
      <c r="M543" s="241"/>
      <c r="N543" s="241"/>
      <c r="O543" s="241"/>
      <c r="P543" s="241" t="s">
        <v>2059</v>
      </c>
      <c r="Q543" s="241"/>
      <c r="R543" s="241"/>
      <c r="S543" s="241"/>
      <c r="T543" s="241"/>
      <c r="U543" s="241"/>
      <c r="V543" s="241"/>
      <c r="W543" s="241"/>
      <c r="AI543" s="241"/>
      <c r="AJ543" s="241"/>
      <c r="AK543" s="241"/>
      <c r="AL543" s="241"/>
      <c r="AM543" s="241"/>
      <c r="AN543" s="241"/>
      <c r="AO543" s="241"/>
      <c r="AP543" s="241"/>
    </row>
    <row r="544" spans="2:42" ht="15" customHeight="1">
      <c r="B544" s="241"/>
      <c r="C544" s="241"/>
      <c r="H544" s="241" t="s">
        <v>757</v>
      </c>
      <c r="I544" s="241"/>
      <c r="J544" s="241"/>
      <c r="K544" s="241"/>
      <c r="L544" s="241"/>
      <c r="M544" s="241"/>
      <c r="N544" s="241"/>
      <c r="O544" s="241"/>
      <c r="P544" s="241" t="s">
        <v>2063</v>
      </c>
      <c r="Q544" s="241"/>
      <c r="R544" s="241"/>
      <c r="S544" s="241"/>
      <c r="T544" s="241"/>
      <c r="U544" s="241"/>
      <c r="V544" s="241"/>
      <c r="W544" s="241"/>
      <c r="AI544" s="241"/>
      <c r="AJ544" s="241"/>
      <c r="AK544" s="241"/>
      <c r="AL544" s="241"/>
      <c r="AM544" s="241"/>
      <c r="AN544" s="241"/>
      <c r="AO544" s="241"/>
      <c r="AP544" s="241"/>
    </row>
    <row r="545" spans="2:42" ht="15" customHeight="1">
      <c r="B545" s="241"/>
      <c r="C545" s="241"/>
      <c r="H545" s="241" t="s">
        <v>758</v>
      </c>
      <c r="I545" s="241"/>
      <c r="J545" s="241"/>
      <c r="K545" s="241"/>
      <c r="L545" s="241"/>
      <c r="M545" s="241"/>
      <c r="N545" s="241"/>
      <c r="O545" s="241"/>
      <c r="P545" s="241" t="s">
        <v>2063</v>
      </c>
      <c r="Q545" s="241"/>
      <c r="R545" s="241"/>
      <c r="S545" s="241"/>
      <c r="T545" s="241"/>
      <c r="U545" s="241"/>
      <c r="V545" s="241"/>
      <c r="W545" s="241"/>
      <c r="AI545" s="241"/>
      <c r="AJ545" s="241"/>
      <c r="AK545" s="241"/>
      <c r="AL545" s="241"/>
      <c r="AM545" s="241"/>
      <c r="AN545" s="241"/>
      <c r="AO545" s="241"/>
      <c r="AP545" s="241"/>
    </row>
    <row r="546" spans="2:42" ht="15" customHeight="1">
      <c r="B546" s="241"/>
      <c r="C546" s="241"/>
      <c r="H546" s="241" t="s">
        <v>759</v>
      </c>
      <c r="I546" s="241"/>
      <c r="J546" s="241"/>
      <c r="K546" s="241"/>
      <c r="L546" s="241"/>
      <c r="M546" s="241"/>
      <c r="N546" s="241"/>
      <c r="O546" s="241"/>
      <c r="P546" s="241" t="s">
        <v>2058</v>
      </c>
      <c r="Q546" s="241"/>
      <c r="R546" s="241"/>
      <c r="S546" s="241"/>
      <c r="T546" s="241"/>
      <c r="U546" s="241"/>
      <c r="V546" s="241"/>
      <c r="W546" s="241"/>
      <c r="AI546" s="241"/>
      <c r="AJ546" s="241"/>
      <c r="AK546" s="241"/>
      <c r="AL546" s="241"/>
      <c r="AM546" s="241"/>
      <c r="AN546" s="241"/>
      <c r="AO546" s="241"/>
      <c r="AP546" s="241"/>
    </row>
    <row r="547" spans="2:42" ht="15" customHeight="1">
      <c r="B547" s="241"/>
      <c r="C547" s="241"/>
      <c r="H547" s="241" t="s">
        <v>760</v>
      </c>
      <c r="I547" s="241"/>
      <c r="J547" s="241"/>
      <c r="K547" s="241"/>
      <c r="L547" s="241"/>
      <c r="M547" s="241"/>
      <c r="N547" s="241"/>
      <c r="O547" s="241"/>
      <c r="P547" s="241" t="s">
        <v>2058</v>
      </c>
      <c r="Q547" s="241"/>
      <c r="R547" s="241"/>
      <c r="S547" s="241"/>
      <c r="T547" s="241"/>
      <c r="U547" s="241"/>
      <c r="V547" s="241"/>
      <c r="W547" s="241"/>
      <c r="AI547" s="241"/>
      <c r="AJ547" s="241"/>
      <c r="AK547" s="241"/>
      <c r="AL547" s="241"/>
      <c r="AM547" s="241"/>
      <c r="AN547" s="241"/>
      <c r="AO547" s="241"/>
      <c r="AP547" s="241"/>
    </row>
    <row r="548" spans="2:42" ht="15" customHeight="1">
      <c r="B548" s="241"/>
      <c r="C548" s="241"/>
      <c r="H548" s="241" t="s">
        <v>761</v>
      </c>
      <c r="I548" s="241"/>
      <c r="J548" s="241"/>
      <c r="K548" s="241"/>
      <c r="L548" s="241"/>
      <c r="M548" s="241"/>
      <c r="N548" s="241"/>
      <c r="O548" s="241"/>
      <c r="P548" s="241" t="s">
        <v>2059</v>
      </c>
      <c r="Q548" s="241"/>
      <c r="R548" s="241"/>
      <c r="S548" s="241"/>
      <c r="T548" s="241"/>
      <c r="U548" s="241"/>
      <c r="V548" s="241"/>
      <c r="W548" s="241"/>
      <c r="AI548" s="241"/>
      <c r="AJ548" s="241"/>
      <c r="AK548" s="241"/>
      <c r="AL548" s="241"/>
      <c r="AM548" s="241"/>
      <c r="AN548" s="241"/>
      <c r="AO548" s="241"/>
      <c r="AP548" s="241"/>
    </row>
    <row r="549" spans="2:42" ht="15" customHeight="1">
      <c r="B549" s="241"/>
      <c r="C549" s="241"/>
      <c r="H549" s="241" t="s">
        <v>762</v>
      </c>
      <c r="I549" s="241"/>
      <c r="J549" s="241"/>
      <c r="K549" s="241"/>
      <c r="L549" s="241"/>
      <c r="M549" s="241"/>
      <c r="N549" s="241"/>
      <c r="O549" s="241"/>
      <c r="P549" s="241" t="s">
        <v>2058</v>
      </c>
      <c r="Q549" s="241"/>
      <c r="R549" s="241"/>
      <c r="S549" s="241"/>
      <c r="T549" s="241"/>
      <c r="U549" s="241"/>
      <c r="V549" s="241"/>
      <c r="W549" s="241"/>
      <c r="AI549" s="241"/>
      <c r="AJ549" s="241"/>
      <c r="AK549" s="241"/>
      <c r="AL549" s="241"/>
      <c r="AM549" s="241"/>
      <c r="AN549" s="241"/>
      <c r="AO549" s="241"/>
      <c r="AP549" s="241"/>
    </row>
    <row r="550" spans="2:42" ht="15" customHeight="1">
      <c r="B550" s="241"/>
      <c r="C550" s="241"/>
      <c r="H550" s="241" t="s">
        <v>763</v>
      </c>
      <c r="I550" s="241"/>
      <c r="J550" s="241"/>
      <c r="K550" s="241"/>
      <c r="L550" s="241"/>
      <c r="M550" s="241"/>
      <c r="N550" s="241"/>
      <c r="O550" s="241"/>
      <c r="P550" s="241" t="s">
        <v>2057</v>
      </c>
      <c r="Q550" s="241"/>
      <c r="R550" s="241"/>
      <c r="S550" s="241"/>
      <c r="T550" s="241"/>
      <c r="U550" s="241"/>
      <c r="V550" s="241"/>
      <c r="W550" s="241"/>
      <c r="AI550" s="241"/>
      <c r="AJ550" s="241"/>
      <c r="AK550" s="241"/>
      <c r="AL550" s="241"/>
      <c r="AM550" s="241"/>
      <c r="AN550" s="241"/>
      <c r="AO550" s="241"/>
      <c r="AP550" s="241"/>
    </row>
    <row r="551" spans="2:42" ht="15" customHeight="1">
      <c r="B551" s="241"/>
      <c r="C551" s="241"/>
      <c r="H551" s="241" t="s">
        <v>764</v>
      </c>
      <c r="I551" s="241"/>
      <c r="J551" s="241"/>
      <c r="K551" s="241"/>
      <c r="L551" s="241"/>
      <c r="M551" s="241"/>
      <c r="N551" s="241"/>
      <c r="O551" s="241"/>
      <c r="P551" s="241" t="s">
        <v>2060</v>
      </c>
      <c r="Q551" s="241"/>
      <c r="R551" s="241"/>
      <c r="S551" s="241"/>
      <c r="T551" s="241"/>
      <c r="U551" s="241"/>
      <c r="V551" s="241"/>
      <c r="W551" s="241"/>
      <c r="AI551" s="241"/>
      <c r="AJ551" s="241"/>
      <c r="AK551" s="241"/>
      <c r="AL551" s="241"/>
      <c r="AM551" s="241"/>
      <c r="AN551" s="241"/>
      <c r="AO551" s="241"/>
      <c r="AP551" s="241"/>
    </row>
    <row r="552" spans="2:42" ht="15" customHeight="1">
      <c r="B552" s="241"/>
      <c r="C552" s="241"/>
      <c r="H552" s="241" t="s">
        <v>765</v>
      </c>
      <c r="I552" s="241"/>
      <c r="J552" s="241"/>
      <c r="K552" s="241"/>
      <c r="L552" s="241"/>
      <c r="M552" s="241"/>
      <c r="N552" s="241"/>
      <c r="O552" s="241"/>
      <c r="P552" s="241" t="s">
        <v>2061</v>
      </c>
      <c r="Q552" s="241"/>
      <c r="R552" s="241"/>
      <c r="S552" s="241"/>
      <c r="T552" s="241"/>
      <c r="U552" s="241"/>
      <c r="V552" s="241"/>
      <c r="W552" s="241"/>
      <c r="AI552" s="241"/>
      <c r="AJ552" s="241"/>
      <c r="AK552" s="241"/>
      <c r="AL552" s="241"/>
      <c r="AM552" s="241"/>
      <c r="AN552" s="241"/>
      <c r="AO552" s="241"/>
      <c r="AP552" s="241"/>
    </row>
    <row r="553" spans="2:42" ht="15" customHeight="1">
      <c r="B553" s="241"/>
      <c r="C553" s="241"/>
      <c r="H553" s="241" t="s">
        <v>766</v>
      </c>
      <c r="I553" s="241"/>
      <c r="J553" s="241"/>
      <c r="K553" s="241"/>
      <c r="L553" s="241"/>
      <c r="M553" s="241"/>
      <c r="N553" s="241"/>
      <c r="O553" s="241"/>
      <c r="P553" s="241" t="s">
        <v>2059</v>
      </c>
      <c r="Q553" s="241"/>
      <c r="R553" s="241"/>
      <c r="S553" s="241"/>
      <c r="T553" s="241"/>
      <c r="U553" s="241"/>
      <c r="V553" s="241"/>
      <c r="W553" s="241"/>
      <c r="AI553" s="241"/>
      <c r="AJ553" s="241"/>
      <c r="AK553" s="241"/>
      <c r="AL553" s="241"/>
      <c r="AM553" s="241"/>
      <c r="AN553" s="241"/>
      <c r="AO553" s="241"/>
      <c r="AP553" s="241"/>
    </row>
    <row r="554" spans="2:42" ht="15" customHeight="1">
      <c r="B554" s="241"/>
      <c r="C554" s="241"/>
      <c r="H554" s="241" t="s">
        <v>767</v>
      </c>
      <c r="I554" s="241"/>
      <c r="J554" s="241"/>
      <c r="K554" s="241"/>
      <c r="L554" s="241"/>
      <c r="M554" s="241"/>
      <c r="N554" s="241"/>
      <c r="O554" s="241"/>
      <c r="P554" s="241" t="s">
        <v>2061</v>
      </c>
      <c r="Q554" s="241"/>
      <c r="R554" s="241"/>
      <c r="S554" s="241"/>
      <c r="T554" s="241"/>
      <c r="U554" s="241"/>
      <c r="V554" s="241"/>
      <c r="W554" s="241"/>
      <c r="AI554" s="241"/>
      <c r="AJ554" s="241"/>
      <c r="AK554" s="241"/>
      <c r="AL554" s="241"/>
      <c r="AM554" s="241"/>
      <c r="AN554" s="241"/>
      <c r="AO554" s="241"/>
      <c r="AP554" s="241"/>
    </row>
    <row r="555" spans="2:42" ht="15" customHeight="1">
      <c r="B555" s="241"/>
      <c r="C555" s="241"/>
      <c r="H555" s="241" t="s">
        <v>768</v>
      </c>
      <c r="I555" s="241"/>
      <c r="J555" s="241"/>
      <c r="K555" s="241"/>
      <c r="L555" s="241"/>
      <c r="M555" s="241"/>
      <c r="N555" s="241"/>
      <c r="O555" s="241"/>
      <c r="P555" s="241" t="s">
        <v>2058</v>
      </c>
      <c r="Q555" s="241"/>
      <c r="R555" s="241"/>
      <c r="S555" s="241"/>
      <c r="T555" s="241"/>
      <c r="U555" s="241"/>
      <c r="V555" s="241"/>
      <c r="W555" s="241"/>
      <c r="AI555" s="241"/>
      <c r="AJ555" s="241"/>
      <c r="AK555" s="241"/>
      <c r="AL555" s="241"/>
      <c r="AM555" s="241"/>
      <c r="AN555" s="241"/>
      <c r="AO555" s="241"/>
      <c r="AP555" s="241"/>
    </row>
    <row r="556" spans="2:42" ht="15" customHeight="1">
      <c r="B556" s="241"/>
      <c r="C556" s="241"/>
      <c r="H556" s="241" t="s">
        <v>769</v>
      </c>
      <c r="I556" s="241"/>
      <c r="J556" s="241"/>
      <c r="K556" s="241"/>
      <c r="L556" s="241"/>
      <c r="M556" s="241"/>
      <c r="N556" s="241"/>
      <c r="O556" s="241"/>
      <c r="P556" s="241" t="s">
        <v>2059</v>
      </c>
      <c r="Q556" s="241"/>
      <c r="R556" s="241"/>
      <c r="S556" s="241"/>
      <c r="T556" s="241"/>
      <c r="U556" s="241"/>
      <c r="V556" s="241"/>
      <c r="W556" s="241"/>
      <c r="AI556" s="241"/>
      <c r="AJ556" s="241"/>
      <c r="AK556" s="241"/>
      <c r="AL556" s="241"/>
      <c r="AM556" s="241"/>
      <c r="AN556" s="241"/>
      <c r="AO556" s="241"/>
      <c r="AP556" s="241"/>
    </row>
    <row r="557" spans="2:42" ht="15" customHeight="1">
      <c r="B557" s="241"/>
      <c r="C557" s="241"/>
      <c r="H557" s="241" t="s">
        <v>770</v>
      </c>
      <c r="I557" s="241"/>
      <c r="J557" s="241"/>
      <c r="K557" s="241"/>
      <c r="L557" s="241"/>
      <c r="M557" s="241"/>
      <c r="N557" s="241"/>
      <c r="O557" s="241"/>
      <c r="P557" s="241" t="s">
        <v>2060</v>
      </c>
      <c r="Q557" s="241"/>
      <c r="R557" s="241"/>
      <c r="S557" s="241"/>
      <c r="T557" s="241"/>
      <c r="U557" s="241"/>
      <c r="V557" s="241"/>
      <c r="W557" s="241"/>
      <c r="AI557" s="241"/>
      <c r="AJ557" s="241"/>
      <c r="AK557" s="241"/>
      <c r="AL557" s="241"/>
      <c r="AM557" s="241"/>
      <c r="AN557" s="241"/>
      <c r="AO557" s="241"/>
      <c r="AP557" s="241"/>
    </row>
    <row r="558" spans="2:42" ht="15" customHeight="1">
      <c r="B558" s="241"/>
      <c r="C558" s="241"/>
      <c r="H558" s="241" t="s">
        <v>771</v>
      </c>
      <c r="I558" s="241"/>
      <c r="J558" s="241"/>
      <c r="K558" s="241"/>
      <c r="L558" s="241"/>
      <c r="M558" s="241"/>
      <c r="N558" s="241"/>
      <c r="O558" s="241"/>
      <c r="P558" s="241" t="s">
        <v>2057</v>
      </c>
      <c r="Q558" s="241"/>
      <c r="R558" s="241"/>
      <c r="S558" s="241"/>
      <c r="T558" s="241"/>
      <c r="U558" s="241"/>
      <c r="V558" s="241"/>
      <c r="W558" s="241"/>
      <c r="AI558" s="241"/>
      <c r="AJ558" s="241"/>
      <c r="AK558" s="241"/>
      <c r="AL558" s="241"/>
      <c r="AM558" s="241"/>
      <c r="AN558" s="241"/>
      <c r="AO558" s="241"/>
      <c r="AP558" s="241"/>
    </row>
    <row r="559" spans="2:42" ht="15" customHeight="1">
      <c r="B559" s="241"/>
      <c r="C559" s="241"/>
      <c r="H559" s="241" t="s">
        <v>772</v>
      </c>
      <c r="I559" s="241"/>
      <c r="J559" s="241"/>
      <c r="K559" s="241"/>
      <c r="L559" s="241"/>
      <c r="M559" s="241"/>
      <c r="N559" s="241"/>
      <c r="O559" s="241"/>
      <c r="P559" s="241" t="s">
        <v>2058</v>
      </c>
      <c r="Q559" s="241"/>
      <c r="R559" s="241"/>
      <c r="S559" s="241"/>
      <c r="T559" s="241"/>
      <c r="U559" s="241"/>
      <c r="V559" s="241"/>
      <c r="W559" s="241"/>
      <c r="AI559" s="241"/>
      <c r="AJ559" s="241"/>
      <c r="AK559" s="241"/>
      <c r="AL559" s="241"/>
      <c r="AM559" s="241"/>
      <c r="AN559" s="241"/>
      <c r="AO559" s="241"/>
      <c r="AP559" s="241"/>
    </row>
    <row r="560" spans="2:42" ht="15" customHeight="1">
      <c r="B560" s="241"/>
      <c r="C560" s="241"/>
      <c r="H560" s="241" t="s">
        <v>773</v>
      </c>
      <c r="I560" s="241"/>
      <c r="J560" s="241"/>
      <c r="K560" s="241"/>
      <c r="L560" s="241"/>
      <c r="M560" s="241"/>
      <c r="N560" s="241"/>
      <c r="O560" s="241"/>
      <c r="P560" s="241" t="s">
        <v>713</v>
      </c>
      <c r="Q560" s="241"/>
      <c r="R560" s="241"/>
      <c r="S560" s="241"/>
      <c r="T560" s="241"/>
      <c r="U560" s="241"/>
      <c r="V560" s="241"/>
      <c r="W560" s="241"/>
      <c r="AI560" s="241"/>
      <c r="AJ560" s="241"/>
      <c r="AK560" s="241"/>
      <c r="AL560" s="241"/>
      <c r="AM560" s="241"/>
      <c r="AN560" s="241"/>
      <c r="AO560" s="241"/>
      <c r="AP560" s="241"/>
    </row>
    <row r="561" spans="2:42" ht="15" customHeight="1">
      <c r="B561" s="241"/>
      <c r="C561" s="241"/>
      <c r="H561" s="241" t="s">
        <v>774</v>
      </c>
      <c r="I561" s="241"/>
      <c r="J561" s="241"/>
      <c r="K561" s="241"/>
      <c r="L561" s="241"/>
      <c r="M561" s="241"/>
      <c r="N561" s="241"/>
      <c r="O561" s="241"/>
      <c r="P561" s="241" t="s">
        <v>2059</v>
      </c>
      <c r="Q561" s="241"/>
      <c r="R561" s="241"/>
      <c r="S561" s="241"/>
      <c r="T561" s="241"/>
      <c r="U561" s="241"/>
      <c r="V561" s="241"/>
      <c r="W561" s="241"/>
      <c r="AI561" s="241"/>
      <c r="AJ561" s="241"/>
      <c r="AK561" s="241"/>
      <c r="AL561" s="241"/>
      <c r="AM561" s="241"/>
      <c r="AN561" s="241"/>
      <c r="AO561" s="241"/>
      <c r="AP561" s="241"/>
    </row>
    <row r="562" spans="2:42" ht="15" customHeight="1">
      <c r="B562" s="241"/>
      <c r="C562" s="241"/>
      <c r="H562" s="241" t="s">
        <v>775</v>
      </c>
      <c r="I562" s="241"/>
      <c r="J562" s="241"/>
      <c r="K562" s="241"/>
      <c r="L562" s="241"/>
      <c r="M562" s="241"/>
      <c r="N562" s="241"/>
      <c r="O562" s="241"/>
      <c r="P562" s="241" t="s">
        <v>2061</v>
      </c>
      <c r="Q562" s="241"/>
      <c r="R562" s="241"/>
      <c r="S562" s="241"/>
      <c r="T562" s="241"/>
      <c r="U562" s="241"/>
      <c r="V562" s="241"/>
      <c r="W562" s="241"/>
      <c r="AI562" s="241"/>
      <c r="AJ562" s="241"/>
      <c r="AK562" s="241"/>
      <c r="AL562" s="241"/>
      <c r="AM562" s="241"/>
      <c r="AN562" s="241"/>
      <c r="AO562" s="241"/>
      <c r="AP562" s="241"/>
    </row>
    <row r="563" spans="2:42" ht="15" customHeight="1">
      <c r="B563" s="241"/>
      <c r="C563" s="241"/>
      <c r="H563" s="241" t="s">
        <v>776</v>
      </c>
      <c r="I563" s="241"/>
      <c r="J563" s="241"/>
      <c r="K563" s="241"/>
      <c r="L563" s="241"/>
      <c r="M563" s="241"/>
      <c r="N563" s="241"/>
      <c r="O563" s="241"/>
      <c r="P563" s="241" t="s">
        <v>2059</v>
      </c>
      <c r="Q563" s="241"/>
      <c r="R563" s="241"/>
      <c r="S563" s="241"/>
      <c r="T563" s="241"/>
      <c r="U563" s="241"/>
      <c r="V563" s="241"/>
      <c r="W563" s="241"/>
      <c r="AI563" s="241"/>
      <c r="AJ563" s="241"/>
      <c r="AK563" s="241"/>
      <c r="AL563" s="241"/>
      <c r="AM563" s="241"/>
      <c r="AN563" s="241"/>
      <c r="AO563" s="241"/>
      <c r="AP563" s="241"/>
    </row>
    <row r="564" spans="2:42" ht="15" customHeight="1">
      <c r="B564" s="241"/>
      <c r="C564" s="241"/>
      <c r="H564" s="241" t="s">
        <v>777</v>
      </c>
      <c r="I564" s="241"/>
      <c r="J564" s="241"/>
      <c r="K564" s="241"/>
      <c r="L564" s="241"/>
      <c r="M564" s="241"/>
      <c r="N564" s="241"/>
      <c r="O564" s="241"/>
      <c r="P564" s="241" t="s">
        <v>2058</v>
      </c>
      <c r="Q564" s="241"/>
      <c r="R564" s="241"/>
      <c r="S564" s="241"/>
      <c r="T564" s="241"/>
      <c r="U564" s="241"/>
      <c r="V564" s="241"/>
      <c r="W564" s="241"/>
      <c r="AI564" s="241"/>
      <c r="AJ564" s="241"/>
      <c r="AK564" s="241"/>
      <c r="AL564" s="241"/>
      <c r="AM564" s="241"/>
      <c r="AN564" s="241"/>
      <c r="AO564" s="241"/>
      <c r="AP564" s="241"/>
    </row>
    <row r="565" spans="2:42" ht="15" customHeight="1">
      <c r="B565" s="241"/>
      <c r="C565" s="241"/>
      <c r="H565" s="241" t="s">
        <v>778</v>
      </c>
      <c r="I565" s="241"/>
      <c r="J565" s="241"/>
      <c r="K565" s="241"/>
      <c r="L565" s="241"/>
      <c r="M565" s="241"/>
      <c r="N565" s="241"/>
      <c r="O565" s="241"/>
      <c r="P565" s="241" t="s">
        <v>2063</v>
      </c>
      <c r="Q565" s="241"/>
      <c r="R565" s="241"/>
      <c r="S565" s="241"/>
      <c r="T565" s="241"/>
      <c r="U565" s="241"/>
      <c r="V565" s="241"/>
      <c r="W565" s="241"/>
      <c r="AI565" s="241"/>
      <c r="AJ565" s="241"/>
      <c r="AK565" s="241"/>
      <c r="AL565" s="241"/>
      <c r="AM565" s="241"/>
      <c r="AN565" s="241"/>
      <c r="AO565" s="241"/>
      <c r="AP565" s="241"/>
    </row>
    <row r="566" spans="2:42" ht="15" customHeight="1">
      <c r="B566" s="241"/>
      <c r="C566" s="241"/>
      <c r="H566" s="241" t="s">
        <v>779</v>
      </c>
      <c r="I566" s="241"/>
      <c r="J566" s="241"/>
      <c r="K566" s="241"/>
      <c r="L566" s="241"/>
      <c r="M566" s="241"/>
      <c r="N566" s="241"/>
      <c r="O566" s="241"/>
      <c r="P566" s="241" t="s">
        <v>2058</v>
      </c>
      <c r="Q566" s="241"/>
      <c r="R566" s="241"/>
      <c r="S566" s="241"/>
      <c r="T566" s="241"/>
      <c r="U566" s="241"/>
      <c r="V566" s="241"/>
      <c r="W566" s="241"/>
      <c r="AI566" s="241"/>
      <c r="AJ566" s="241"/>
      <c r="AK566" s="241"/>
      <c r="AL566" s="241"/>
      <c r="AM566" s="241"/>
      <c r="AN566" s="241"/>
      <c r="AO566" s="241"/>
      <c r="AP566" s="241"/>
    </row>
    <row r="567" spans="2:42" ht="15" customHeight="1">
      <c r="B567" s="241"/>
      <c r="C567" s="241"/>
      <c r="H567" s="241" t="s">
        <v>780</v>
      </c>
      <c r="I567" s="241"/>
      <c r="J567" s="241"/>
      <c r="K567" s="241"/>
      <c r="L567" s="241"/>
      <c r="M567" s="241"/>
      <c r="N567" s="241"/>
      <c r="O567" s="241"/>
      <c r="P567" s="241" t="s">
        <v>2063</v>
      </c>
      <c r="Q567" s="241"/>
      <c r="R567" s="241"/>
      <c r="S567" s="241"/>
      <c r="T567" s="241"/>
      <c r="U567" s="241"/>
      <c r="V567" s="241"/>
      <c r="W567" s="241"/>
      <c r="AI567" s="241"/>
      <c r="AJ567" s="241"/>
      <c r="AK567" s="241"/>
      <c r="AL567" s="241"/>
      <c r="AM567" s="241"/>
      <c r="AN567" s="241"/>
      <c r="AO567" s="241"/>
      <c r="AP567" s="241"/>
    </row>
    <row r="568" spans="2:42" ht="15" customHeight="1">
      <c r="B568" s="241"/>
      <c r="C568" s="241"/>
      <c r="H568" s="241" t="s">
        <v>276</v>
      </c>
      <c r="I568" s="241"/>
      <c r="J568" s="241"/>
      <c r="K568" s="241"/>
      <c r="L568" s="241"/>
      <c r="M568" s="241"/>
      <c r="N568" s="241"/>
      <c r="O568" s="241"/>
      <c r="P568" s="241" t="s">
        <v>2061</v>
      </c>
      <c r="Q568" s="241"/>
      <c r="R568" s="241"/>
      <c r="S568" s="241"/>
      <c r="T568" s="241"/>
      <c r="U568" s="241"/>
      <c r="V568" s="241"/>
      <c r="W568" s="241"/>
      <c r="AI568" s="241"/>
      <c r="AJ568" s="241"/>
      <c r="AK568" s="241"/>
      <c r="AL568" s="241"/>
      <c r="AM568" s="241"/>
      <c r="AN568" s="241"/>
      <c r="AO568" s="241"/>
      <c r="AP568" s="241"/>
    </row>
    <row r="569" spans="2:42" ht="15" customHeight="1">
      <c r="B569" s="241"/>
      <c r="C569" s="241"/>
      <c r="H569" s="241" t="s">
        <v>781</v>
      </c>
      <c r="I569" s="241"/>
      <c r="J569" s="241"/>
      <c r="K569" s="241"/>
      <c r="L569" s="241"/>
      <c r="M569" s="241"/>
      <c r="N569" s="241"/>
      <c r="O569" s="241"/>
      <c r="P569" s="241" t="s">
        <v>2056</v>
      </c>
      <c r="Q569" s="241"/>
      <c r="R569" s="241"/>
      <c r="S569" s="241"/>
      <c r="T569" s="241"/>
      <c r="U569" s="241"/>
      <c r="V569" s="241"/>
      <c r="W569" s="241"/>
      <c r="AI569" s="241"/>
      <c r="AJ569" s="241"/>
      <c r="AK569" s="241"/>
      <c r="AL569" s="241"/>
      <c r="AM569" s="241"/>
      <c r="AN569" s="241"/>
      <c r="AO569" s="241"/>
      <c r="AP569" s="241"/>
    </row>
    <row r="570" spans="2:42" ht="15" customHeight="1">
      <c r="B570" s="241"/>
      <c r="C570" s="241"/>
      <c r="H570" s="241" t="s">
        <v>782</v>
      </c>
      <c r="I570" s="241"/>
      <c r="J570" s="241"/>
      <c r="K570" s="241"/>
      <c r="L570" s="241"/>
      <c r="M570" s="241"/>
      <c r="N570" s="241"/>
      <c r="O570" s="241"/>
      <c r="P570" s="241" t="s">
        <v>2057</v>
      </c>
      <c r="Q570" s="241"/>
      <c r="R570" s="241"/>
      <c r="S570" s="241"/>
      <c r="T570" s="241"/>
      <c r="U570" s="241"/>
      <c r="V570" s="241"/>
      <c r="W570" s="241"/>
      <c r="AI570" s="241"/>
      <c r="AJ570" s="241"/>
      <c r="AK570" s="241"/>
      <c r="AL570" s="241"/>
      <c r="AM570" s="241"/>
      <c r="AN570" s="241"/>
      <c r="AO570" s="241"/>
      <c r="AP570" s="241"/>
    </row>
    <row r="571" spans="2:42" ht="15" customHeight="1">
      <c r="B571" s="241"/>
      <c r="C571" s="241"/>
      <c r="H571" s="241" t="s">
        <v>783</v>
      </c>
      <c r="I571" s="241"/>
      <c r="J571" s="241"/>
      <c r="K571" s="241"/>
      <c r="L571" s="241"/>
      <c r="M571" s="241"/>
      <c r="N571" s="241"/>
      <c r="O571" s="241"/>
      <c r="P571" s="241" t="s">
        <v>713</v>
      </c>
      <c r="Q571" s="241"/>
      <c r="R571" s="241"/>
      <c r="S571" s="241"/>
      <c r="T571" s="241"/>
      <c r="U571" s="241"/>
      <c r="V571" s="241"/>
      <c r="W571" s="241"/>
      <c r="AI571" s="241"/>
      <c r="AJ571" s="241"/>
      <c r="AK571" s="241"/>
      <c r="AL571" s="241"/>
      <c r="AM571" s="241"/>
      <c r="AN571" s="241"/>
      <c r="AO571" s="241"/>
      <c r="AP571" s="241"/>
    </row>
    <row r="572" spans="2:42" ht="15" customHeight="1">
      <c r="B572" s="241"/>
      <c r="C572" s="241"/>
      <c r="H572" s="241" t="s">
        <v>784</v>
      </c>
      <c r="I572" s="241"/>
      <c r="J572" s="241"/>
      <c r="K572" s="241"/>
      <c r="L572" s="241"/>
      <c r="M572" s="241"/>
      <c r="N572" s="241"/>
      <c r="O572" s="241"/>
      <c r="P572" s="241" t="s">
        <v>2059</v>
      </c>
      <c r="Q572" s="241"/>
      <c r="R572" s="241"/>
      <c r="S572" s="241"/>
      <c r="T572" s="241"/>
      <c r="U572" s="241"/>
      <c r="V572" s="241"/>
      <c r="W572" s="241"/>
      <c r="AI572" s="241"/>
      <c r="AJ572" s="241"/>
      <c r="AK572" s="241"/>
      <c r="AL572" s="241"/>
      <c r="AM572" s="241"/>
      <c r="AN572" s="241"/>
      <c r="AO572" s="241"/>
      <c r="AP572" s="241"/>
    </row>
    <row r="573" spans="2:42" ht="15" customHeight="1">
      <c r="B573" s="241"/>
      <c r="C573" s="241"/>
      <c r="H573" s="241" t="s">
        <v>785</v>
      </c>
      <c r="I573" s="241"/>
      <c r="J573" s="241"/>
      <c r="K573" s="241"/>
      <c r="L573" s="241"/>
      <c r="M573" s="241"/>
      <c r="N573" s="241"/>
      <c r="O573" s="241"/>
      <c r="P573" s="241" t="s">
        <v>2058</v>
      </c>
      <c r="Q573" s="241"/>
      <c r="R573" s="241"/>
      <c r="S573" s="241"/>
      <c r="T573" s="241"/>
      <c r="U573" s="241"/>
      <c r="V573" s="241"/>
      <c r="W573" s="241"/>
      <c r="AI573" s="241"/>
      <c r="AJ573" s="241"/>
      <c r="AK573" s="241"/>
      <c r="AL573" s="241"/>
      <c r="AM573" s="241"/>
      <c r="AN573" s="241"/>
      <c r="AO573" s="241"/>
      <c r="AP573" s="241"/>
    </row>
    <row r="574" spans="2:42" ht="15" customHeight="1">
      <c r="B574" s="241"/>
      <c r="C574" s="241"/>
      <c r="H574" s="241" t="s">
        <v>786</v>
      </c>
      <c r="I574" s="241"/>
      <c r="J574" s="241"/>
      <c r="K574" s="241"/>
      <c r="L574" s="241"/>
      <c r="M574" s="241"/>
      <c r="N574" s="241"/>
      <c r="O574" s="241"/>
      <c r="P574" s="241" t="s">
        <v>2059</v>
      </c>
      <c r="Q574" s="241"/>
      <c r="R574" s="241"/>
      <c r="S574" s="241"/>
      <c r="T574" s="241"/>
      <c r="U574" s="241"/>
      <c r="V574" s="241"/>
      <c r="W574" s="241"/>
      <c r="AI574" s="241"/>
      <c r="AJ574" s="241"/>
      <c r="AK574" s="241"/>
      <c r="AL574" s="241"/>
      <c r="AM574" s="241"/>
      <c r="AN574" s="241"/>
      <c r="AO574" s="241"/>
      <c r="AP574" s="241"/>
    </row>
    <row r="575" spans="2:42" ht="15" customHeight="1">
      <c r="B575" s="241"/>
      <c r="C575" s="241"/>
      <c r="H575" s="241" t="s">
        <v>787</v>
      </c>
      <c r="I575" s="241"/>
      <c r="J575" s="241"/>
      <c r="K575" s="241"/>
      <c r="L575" s="241"/>
      <c r="M575" s="241"/>
      <c r="N575" s="241"/>
      <c r="O575" s="241"/>
      <c r="P575" s="241" t="s">
        <v>713</v>
      </c>
      <c r="Q575" s="241"/>
      <c r="R575" s="241"/>
      <c r="S575" s="241"/>
      <c r="T575" s="241"/>
      <c r="U575" s="241"/>
      <c r="V575" s="241"/>
      <c r="W575" s="241"/>
      <c r="AI575" s="241"/>
      <c r="AJ575" s="241"/>
      <c r="AK575" s="241"/>
      <c r="AL575" s="241"/>
      <c r="AM575" s="241"/>
      <c r="AN575" s="241"/>
      <c r="AO575" s="241"/>
      <c r="AP575" s="241"/>
    </row>
    <row r="576" spans="2:42" ht="15" customHeight="1">
      <c r="B576" s="241"/>
      <c r="C576" s="241"/>
      <c r="H576" s="241" t="s">
        <v>788</v>
      </c>
      <c r="I576" s="241"/>
      <c r="J576" s="241"/>
      <c r="K576" s="241"/>
      <c r="L576" s="241"/>
      <c r="M576" s="241"/>
      <c r="N576" s="241"/>
      <c r="O576" s="241"/>
      <c r="P576" s="241" t="s">
        <v>2060</v>
      </c>
      <c r="Q576" s="241"/>
      <c r="R576" s="241"/>
      <c r="S576" s="241"/>
      <c r="T576" s="241"/>
      <c r="U576" s="241"/>
      <c r="V576" s="241"/>
      <c r="W576" s="241"/>
      <c r="AI576" s="241"/>
      <c r="AJ576" s="241"/>
      <c r="AK576" s="241"/>
      <c r="AL576" s="241"/>
      <c r="AM576" s="241"/>
      <c r="AN576" s="241"/>
      <c r="AO576" s="241"/>
      <c r="AP576" s="241"/>
    </row>
    <row r="577" spans="2:42" ht="15" customHeight="1">
      <c r="B577" s="241"/>
      <c r="C577" s="241"/>
      <c r="H577" s="241" t="s">
        <v>789</v>
      </c>
      <c r="I577" s="241"/>
      <c r="J577" s="241"/>
      <c r="K577" s="241"/>
      <c r="L577" s="241"/>
      <c r="M577" s="241"/>
      <c r="N577" s="241"/>
      <c r="O577" s="241"/>
      <c r="P577" s="241" t="s">
        <v>2063</v>
      </c>
      <c r="Q577" s="241"/>
      <c r="R577" s="241"/>
      <c r="S577" s="241"/>
      <c r="T577" s="241"/>
      <c r="U577" s="241"/>
      <c r="V577" s="241"/>
      <c r="W577" s="241"/>
      <c r="AI577" s="241"/>
      <c r="AJ577" s="241"/>
      <c r="AK577" s="241"/>
      <c r="AL577" s="241"/>
      <c r="AM577" s="241"/>
      <c r="AN577" s="241"/>
      <c r="AO577" s="241"/>
      <c r="AP577" s="241"/>
    </row>
    <row r="578" spans="2:42" ht="15" customHeight="1">
      <c r="B578" s="241"/>
      <c r="C578" s="241"/>
      <c r="H578" s="241" t="s">
        <v>790</v>
      </c>
      <c r="I578" s="241"/>
      <c r="J578" s="241"/>
      <c r="K578" s="241"/>
      <c r="L578" s="241"/>
      <c r="M578" s="241"/>
      <c r="N578" s="241"/>
      <c r="O578" s="241"/>
      <c r="P578" s="241" t="s">
        <v>2058</v>
      </c>
      <c r="Q578" s="241"/>
      <c r="R578" s="241"/>
      <c r="S578" s="241"/>
      <c r="T578" s="241"/>
      <c r="U578" s="241"/>
      <c r="V578" s="241"/>
      <c r="W578" s="241"/>
      <c r="AI578" s="241"/>
      <c r="AJ578" s="241"/>
      <c r="AK578" s="241"/>
      <c r="AL578" s="241"/>
      <c r="AM578" s="241"/>
      <c r="AN578" s="241"/>
      <c r="AO578" s="241"/>
      <c r="AP578" s="241"/>
    </row>
    <row r="579" spans="2:42" ht="15" customHeight="1">
      <c r="B579" s="241"/>
      <c r="C579" s="241"/>
      <c r="H579" s="241" t="s">
        <v>791</v>
      </c>
      <c r="I579" s="241"/>
      <c r="J579" s="241"/>
      <c r="K579" s="241"/>
      <c r="L579" s="241"/>
      <c r="M579" s="241"/>
      <c r="N579" s="241"/>
      <c r="O579" s="241"/>
      <c r="P579" s="241" t="s">
        <v>2058</v>
      </c>
      <c r="Q579" s="241"/>
      <c r="R579" s="241"/>
      <c r="S579" s="241"/>
      <c r="T579" s="241"/>
      <c r="U579" s="241"/>
      <c r="V579" s="241"/>
      <c r="W579" s="241"/>
      <c r="AI579" s="241"/>
      <c r="AJ579" s="241"/>
      <c r="AK579" s="241"/>
      <c r="AL579" s="241"/>
      <c r="AM579" s="241"/>
      <c r="AN579" s="241"/>
      <c r="AO579" s="241"/>
      <c r="AP579" s="241"/>
    </row>
    <row r="580" spans="2:42" ht="15" customHeight="1">
      <c r="B580" s="241"/>
      <c r="C580" s="241"/>
      <c r="H580" s="241" t="s">
        <v>792</v>
      </c>
      <c r="I580" s="241"/>
      <c r="J580" s="241"/>
      <c r="K580" s="241"/>
      <c r="L580" s="241"/>
      <c r="M580" s="241"/>
      <c r="N580" s="241"/>
      <c r="O580" s="241"/>
      <c r="P580" s="241" t="s">
        <v>2063</v>
      </c>
      <c r="Q580" s="241"/>
      <c r="R580" s="241"/>
      <c r="S580" s="241"/>
      <c r="T580" s="241"/>
      <c r="U580" s="241"/>
      <c r="V580" s="241"/>
      <c r="W580" s="241"/>
      <c r="AI580" s="241"/>
      <c r="AJ580" s="241"/>
      <c r="AK580" s="241"/>
      <c r="AL580" s="241"/>
      <c r="AM580" s="241"/>
      <c r="AN580" s="241"/>
      <c r="AO580" s="241"/>
      <c r="AP580" s="241"/>
    </row>
    <row r="581" spans="2:42" ht="15" customHeight="1">
      <c r="B581" s="241"/>
      <c r="C581" s="241"/>
      <c r="H581" s="241" t="s">
        <v>793</v>
      </c>
      <c r="I581" s="241"/>
      <c r="J581" s="241"/>
      <c r="K581" s="241"/>
      <c r="L581" s="241"/>
      <c r="M581" s="241"/>
      <c r="N581" s="241"/>
      <c r="O581" s="241"/>
      <c r="P581" s="241" t="s">
        <v>2061</v>
      </c>
      <c r="Q581" s="241"/>
      <c r="R581" s="241"/>
      <c r="S581" s="241"/>
      <c r="T581" s="241"/>
      <c r="U581" s="241"/>
      <c r="V581" s="241"/>
      <c r="W581" s="241"/>
      <c r="AI581" s="241"/>
      <c r="AJ581" s="241"/>
      <c r="AK581" s="241"/>
      <c r="AL581" s="241"/>
      <c r="AM581" s="241"/>
      <c r="AN581" s="241"/>
      <c r="AO581" s="241"/>
      <c r="AP581" s="241"/>
    </row>
    <row r="582" spans="2:42" ht="15" customHeight="1">
      <c r="B582" s="241"/>
      <c r="C582" s="241"/>
      <c r="H582" s="241" t="s">
        <v>794</v>
      </c>
      <c r="I582" s="241"/>
      <c r="J582" s="241"/>
      <c r="K582" s="241"/>
      <c r="L582" s="241"/>
      <c r="M582" s="241"/>
      <c r="N582" s="241"/>
      <c r="O582" s="241"/>
      <c r="P582" s="241" t="s">
        <v>2057</v>
      </c>
      <c r="Q582" s="241"/>
      <c r="R582" s="241"/>
      <c r="S582" s="241"/>
      <c r="T582" s="241"/>
      <c r="U582" s="241"/>
      <c r="V582" s="241"/>
      <c r="W582" s="241"/>
      <c r="AI582" s="241"/>
      <c r="AJ582" s="241"/>
      <c r="AK582" s="241"/>
      <c r="AL582" s="241"/>
      <c r="AM582" s="241"/>
      <c r="AN582" s="241"/>
      <c r="AO582" s="241"/>
      <c r="AP582" s="241"/>
    </row>
    <row r="583" spans="2:42" ht="15" customHeight="1">
      <c r="B583" s="241"/>
      <c r="C583" s="241"/>
      <c r="H583" s="241" t="s">
        <v>795</v>
      </c>
      <c r="I583" s="241"/>
      <c r="J583" s="241"/>
      <c r="K583" s="241"/>
      <c r="L583" s="241"/>
      <c r="M583" s="241"/>
      <c r="N583" s="241"/>
      <c r="O583" s="241"/>
      <c r="P583" s="241" t="s">
        <v>2061</v>
      </c>
      <c r="Q583" s="241"/>
      <c r="R583" s="241"/>
      <c r="S583" s="241"/>
      <c r="T583" s="241"/>
      <c r="U583" s="241"/>
      <c r="V583" s="241"/>
      <c r="W583" s="241"/>
      <c r="AI583" s="241"/>
      <c r="AJ583" s="241"/>
      <c r="AK583" s="241"/>
      <c r="AL583" s="241"/>
      <c r="AM583" s="241"/>
      <c r="AN583" s="241"/>
      <c r="AO583" s="241"/>
      <c r="AP583" s="241"/>
    </row>
    <row r="584" spans="2:42" ht="15" customHeight="1">
      <c r="B584" s="241"/>
      <c r="C584" s="241"/>
      <c r="H584" s="241" t="s">
        <v>796</v>
      </c>
      <c r="I584" s="241"/>
      <c r="J584" s="241"/>
      <c r="K584" s="241"/>
      <c r="L584" s="241"/>
      <c r="M584" s="241"/>
      <c r="N584" s="241"/>
      <c r="O584" s="241"/>
      <c r="P584" s="241" t="s">
        <v>2060</v>
      </c>
      <c r="Q584" s="241"/>
      <c r="R584" s="241"/>
      <c r="S584" s="241"/>
      <c r="T584" s="241"/>
      <c r="U584" s="241"/>
      <c r="V584" s="241"/>
      <c r="W584" s="241"/>
      <c r="AI584" s="241"/>
      <c r="AJ584" s="241"/>
      <c r="AK584" s="241"/>
      <c r="AL584" s="241"/>
      <c r="AM584" s="241"/>
      <c r="AN584" s="241"/>
      <c r="AO584" s="241"/>
      <c r="AP584" s="241"/>
    </row>
    <row r="585" spans="2:42" ht="15" customHeight="1">
      <c r="B585" s="241"/>
      <c r="C585" s="241"/>
      <c r="H585" s="241" t="s">
        <v>797</v>
      </c>
      <c r="I585" s="241"/>
      <c r="J585" s="241"/>
      <c r="K585" s="241"/>
      <c r="L585" s="241"/>
      <c r="M585" s="241"/>
      <c r="N585" s="241"/>
      <c r="O585" s="241"/>
      <c r="P585" s="241" t="s">
        <v>2063</v>
      </c>
      <c r="Q585" s="241"/>
      <c r="R585" s="241"/>
      <c r="S585" s="241"/>
      <c r="T585" s="241"/>
      <c r="U585" s="241"/>
      <c r="V585" s="241"/>
      <c r="W585" s="241"/>
      <c r="AI585" s="241"/>
      <c r="AJ585" s="241"/>
      <c r="AK585" s="241"/>
      <c r="AL585" s="241"/>
      <c r="AM585" s="241"/>
      <c r="AN585" s="241"/>
      <c r="AO585" s="241"/>
      <c r="AP585" s="241"/>
    </row>
    <row r="586" spans="2:42" ht="15" customHeight="1">
      <c r="B586" s="241"/>
      <c r="C586" s="241"/>
      <c r="H586" s="241" t="s">
        <v>798</v>
      </c>
      <c r="I586" s="241"/>
      <c r="J586" s="241"/>
      <c r="K586" s="241"/>
      <c r="L586" s="241"/>
      <c r="M586" s="241"/>
      <c r="N586" s="241"/>
      <c r="O586" s="241"/>
      <c r="P586" s="241" t="s">
        <v>2056</v>
      </c>
      <c r="Q586" s="241"/>
      <c r="R586" s="241"/>
      <c r="S586" s="241"/>
      <c r="T586" s="241"/>
      <c r="U586" s="241"/>
      <c r="V586" s="241"/>
      <c r="W586" s="241"/>
      <c r="AI586" s="241"/>
      <c r="AJ586" s="241"/>
      <c r="AK586" s="241"/>
      <c r="AL586" s="241"/>
      <c r="AM586" s="241"/>
      <c r="AN586" s="241"/>
      <c r="AO586" s="241"/>
      <c r="AP586" s="241"/>
    </row>
    <row r="587" spans="2:42" ht="15" customHeight="1">
      <c r="B587" s="241"/>
      <c r="C587" s="241"/>
      <c r="H587" s="241" t="s">
        <v>799</v>
      </c>
      <c r="I587" s="241"/>
      <c r="J587" s="241"/>
      <c r="K587" s="241"/>
      <c r="L587" s="241"/>
      <c r="M587" s="241"/>
      <c r="N587" s="241"/>
      <c r="O587" s="241"/>
      <c r="P587" s="241" t="s">
        <v>2063</v>
      </c>
      <c r="Q587" s="241"/>
      <c r="R587" s="241"/>
      <c r="S587" s="241"/>
      <c r="T587" s="241"/>
      <c r="U587" s="241"/>
      <c r="V587" s="241"/>
      <c r="W587" s="241"/>
      <c r="AI587" s="241"/>
      <c r="AJ587" s="241"/>
      <c r="AK587" s="241"/>
      <c r="AL587" s="241"/>
      <c r="AM587" s="241"/>
      <c r="AN587" s="241"/>
      <c r="AO587" s="241"/>
      <c r="AP587" s="241"/>
    </row>
    <row r="588" spans="2:42" ht="15" customHeight="1">
      <c r="B588" s="241"/>
      <c r="C588" s="241"/>
      <c r="H588" s="241" t="s">
        <v>800</v>
      </c>
      <c r="I588" s="241"/>
      <c r="J588" s="241"/>
      <c r="K588" s="241"/>
      <c r="L588" s="241"/>
      <c r="M588" s="241"/>
      <c r="N588" s="241"/>
      <c r="O588" s="241"/>
      <c r="P588" s="241" t="s">
        <v>2060</v>
      </c>
      <c r="Q588" s="241"/>
      <c r="R588" s="241"/>
      <c r="S588" s="241"/>
      <c r="T588" s="241"/>
      <c r="U588" s="241"/>
      <c r="V588" s="241"/>
      <c r="W588" s="241"/>
      <c r="AI588" s="241"/>
      <c r="AJ588" s="241"/>
      <c r="AK588" s="241"/>
      <c r="AL588" s="241"/>
      <c r="AM588" s="241"/>
      <c r="AN588" s="241"/>
      <c r="AO588" s="241"/>
      <c r="AP588" s="241"/>
    </row>
    <row r="589" spans="2:42" ht="15" customHeight="1">
      <c r="B589" s="241"/>
      <c r="C589" s="241"/>
      <c r="H589" s="241" t="s">
        <v>801</v>
      </c>
      <c r="I589" s="241"/>
      <c r="J589" s="241"/>
      <c r="K589" s="241"/>
      <c r="L589" s="241"/>
      <c r="M589" s="241"/>
      <c r="N589" s="241"/>
      <c r="O589" s="241"/>
      <c r="P589" s="241" t="s">
        <v>2056</v>
      </c>
      <c r="Q589" s="241"/>
      <c r="R589" s="241"/>
      <c r="S589" s="241"/>
      <c r="T589" s="241"/>
      <c r="U589" s="241"/>
      <c r="V589" s="241"/>
      <c r="W589" s="241"/>
      <c r="AI589" s="241"/>
      <c r="AJ589" s="241"/>
      <c r="AK589" s="241"/>
      <c r="AL589" s="241"/>
      <c r="AM589" s="241"/>
      <c r="AN589" s="241"/>
      <c r="AO589" s="241"/>
      <c r="AP589" s="241"/>
    </row>
    <row r="590" spans="2:42" ht="15" customHeight="1">
      <c r="B590" s="241"/>
      <c r="C590" s="241"/>
      <c r="H590" s="241" t="s">
        <v>802</v>
      </c>
      <c r="I590" s="241"/>
      <c r="J590" s="241"/>
      <c r="K590" s="241"/>
      <c r="L590" s="241"/>
      <c r="M590" s="241"/>
      <c r="N590" s="241"/>
      <c r="O590" s="241"/>
      <c r="P590" s="241" t="s">
        <v>713</v>
      </c>
      <c r="Q590" s="241"/>
      <c r="R590" s="241"/>
      <c r="S590" s="241"/>
      <c r="T590" s="241"/>
      <c r="U590" s="241"/>
      <c r="V590" s="241"/>
      <c r="W590" s="241"/>
      <c r="AI590" s="241"/>
      <c r="AJ590" s="241"/>
      <c r="AK590" s="241"/>
      <c r="AL590" s="241"/>
      <c r="AM590" s="241"/>
      <c r="AN590" s="241"/>
      <c r="AO590" s="241"/>
      <c r="AP590" s="241"/>
    </row>
    <row r="591" spans="2:42" ht="15" customHeight="1">
      <c r="B591" s="241"/>
      <c r="C591" s="241"/>
      <c r="H591" s="241" t="s">
        <v>803</v>
      </c>
      <c r="I591" s="241"/>
      <c r="J591" s="241"/>
      <c r="K591" s="241"/>
      <c r="L591" s="241"/>
      <c r="M591" s="241"/>
      <c r="N591" s="241"/>
      <c r="O591" s="241"/>
      <c r="P591" s="241" t="s">
        <v>2060</v>
      </c>
      <c r="Q591" s="241"/>
      <c r="R591" s="241"/>
      <c r="S591" s="241"/>
      <c r="T591" s="241"/>
      <c r="U591" s="241"/>
      <c r="V591" s="241"/>
      <c r="W591" s="241"/>
      <c r="AI591" s="241"/>
      <c r="AJ591" s="241"/>
      <c r="AK591" s="241"/>
      <c r="AL591" s="241"/>
      <c r="AM591" s="241"/>
      <c r="AN591" s="241"/>
      <c r="AO591" s="241"/>
      <c r="AP591" s="241"/>
    </row>
    <row r="592" spans="2:42" ht="15" customHeight="1">
      <c r="B592" s="241"/>
      <c r="C592" s="241"/>
      <c r="H592" s="241" t="s">
        <v>804</v>
      </c>
      <c r="I592" s="241"/>
      <c r="J592" s="241"/>
      <c r="K592" s="241"/>
      <c r="L592" s="241"/>
      <c r="M592" s="241"/>
      <c r="N592" s="241"/>
      <c r="O592" s="241"/>
      <c r="P592" s="241" t="s">
        <v>2060</v>
      </c>
      <c r="Q592" s="241"/>
      <c r="R592" s="241"/>
      <c r="S592" s="241"/>
      <c r="T592" s="241"/>
      <c r="U592" s="241"/>
      <c r="V592" s="241"/>
      <c r="W592" s="241"/>
      <c r="AI592" s="241"/>
      <c r="AJ592" s="241"/>
      <c r="AK592" s="241"/>
      <c r="AL592" s="241"/>
      <c r="AM592" s="241"/>
      <c r="AN592" s="241"/>
      <c r="AO592" s="241"/>
      <c r="AP592" s="241"/>
    </row>
    <row r="593" spans="2:42" ht="15" customHeight="1">
      <c r="B593" s="241"/>
      <c r="C593" s="241"/>
      <c r="H593" s="241" t="s">
        <v>805</v>
      </c>
      <c r="I593" s="241"/>
      <c r="J593" s="241"/>
      <c r="K593" s="241"/>
      <c r="L593" s="241"/>
      <c r="M593" s="241"/>
      <c r="N593" s="241"/>
      <c r="O593" s="241"/>
      <c r="P593" s="241" t="s">
        <v>2063</v>
      </c>
      <c r="Q593" s="241"/>
      <c r="R593" s="241"/>
      <c r="S593" s="241"/>
      <c r="T593" s="241"/>
      <c r="U593" s="241"/>
      <c r="V593" s="241"/>
      <c r="W593" s="241"/>
      <c r="AI593" s="241"/>
      <c r="AJ593" s="241"/>
      <c r="AK593" s="241"/>
      <c r="AL593" s="241"/>
      <c r="AM593" s="241"/>
      <c r="AN593" s="241"/>
      <c r="AO593" s="241"/>
      <c r="AP593" s="241"/>
    </row>
    <row r="594" spans="2:42" ht="15" customHeight="1">
      <c r="B594" s="241"/>
      <c r="C594" s="241"/>
      <c r="H594" s="241" t="s">
        <v>806</v>
      </c>
      <c r="I594" s="241"/>
      <c r="J594" s="241"/>
      <c r="K594" s="241"/>
      <c r="L594" s="241"/>
      <c r="M594" s="241"/>
      <c r="N594" s="241"/>
      <c r="O594" s="241"/>
      <c r="P594" s="241" t="s">
        <v>2063</v>
      </c>
      <c r="Q594" s="241"/>
      <c r="R594" s="241"/>
      <c r="S594" s="241"/>
      <c r="T594" s="241"/>
      <c r="U594" s="241"/>
      <c r="V594" s="241"/>
      <c r="W594" s="241"/>
      <c r="AI594" s="241"/>
      <c r="AJ594" s="241"/>
      <c r="AK594" s="241"/>
      <c r="AL594" s="241"/>
      <c r="AM594" s="241"/>
      <c r="AN594" s="241"/>
      <c r="AO594" s="241"/>
      <c r="AP594" s="241"/>
    </row>
    <row r="595" spans="2:42" ht="15" customHeight="1">
      <c r="B595" s="241"/>
      <c r="C595" s="241"/>
      <c r="H595" s="241" t="s">
        <v>807</v>
      </c>
      <c r="I595" s="241"/>
      <c r="J595" s="241"/>
      <c r="K595" s="241"/>
      <c r="L595" s="241"/>
      <c r="M595" s="241"/>
      <c r="N595" s="241"/>
      <c r="O595" s="241"/>
      <c r="P595" s="241" t="s">
        <v>2057</v>
      </c>
      <c r="Q595" s="241"/>
      <c r="R595" s="241"/>
      <c r="S595" s="241"/>
      <c r="T595" s="241"/>
      <c r="U595" s="241"/>
      <c r="V595" s="241"/>
      <c r="W595" s="241"/>
      <c r="AI595" s="241"/>
      <c r="AJ595" s="241"/>
      <c r="AK595" s="241"/>
      <c r="AL595" s="241"/>
      <c r="AM595" s="241"/>
      <c r="AN595" s="241"/>
      <c r="AO595" s="241"/>
      <c r="AP595" s="241"/>
    </row>
    <row r="596" spans="2:42" ht="15" customHeight="1">
      <c r="B596" s="241"/>
      <c r="C596" s="241"/>
      <c r="H596" s="241" t="s">
        <v>808</v>
      </c>
      <c r="I596" s="241"/>
      <c r="J596" s="241"/>
      <c r="K596" s="241"/>
      <c r="L596" s="241"/>
      <c r="M596" s="241"/>
      <c r="N596" s="241"/>
      <c r="O596" s="241"/>
      <c r="P596" s="241" t="s">
        <v>2061</v>
      </c>
      <c r="Q596" s="241"/>
      <c r="R596" s="241"/>
      <c r="S596" s="241"/>
      <c r="T596" s="241"/>
      <c r="U596" s="241"/>
      <c r="V596" s="241"/>
      <c r="W596" s="241"/>
      <c r="AI596" s="241"/>
      <c r="AJ596" s="241"/>
      <c r="AK596" s="241"/>
      <c r="AL596" s="241"/>
      <c r="AM596" s="241"/>
      <c r="AN596" s="241"/>
      <c r="AO596" s="241"/>
      <c r="AP596" s="241"/>
    </row>
    <row r="597" spans="2:42" ht="15" customHeight="1">
      <c r="B597" s="241"/>
      <c r="C597" s="241"/>
      <c r="H597" s="241" t="s">
        <v>283</v>
      </c>
      <c r="I597" s="241"/>
      <c r="J597" s="241"/>
      <c r="K597" s="241"/>
      <c r="L597" s="241"/>
      <c r="M597" s="241"/>
      <c r="N597" s="241"/>
      <c r="O597" s="241"/>
      <c r="P597" s="241" t="s">
        <v>713</v>
      </c>
      <c r="Q597" s="241"/>
      <c r="R597" s="241"/>
      <c r="S597" s="241"/>
      <c r="T597" s="241"/>
      <c r="U597" s="241"/>
      <c r="V597" s="241"/>
      <c r="W597" s="241"/>
      <c r="AI597" s="241"/>
      <c r="AJ597" s="241"/>
      <c r="AK597" s="241"/>
      <c r="AL597" s="241"/>
      <c r="AM597" s="241"/>
      <c r="AN597" s="241"/>
      <c r="AO597" s="241"/>
      <c r="AP597" s="241"/>
    </row>
    <row r="598" spans="2:42" ht="15" customHeight="1">
      <c r="B598" s="241"/>
      <c r="C598" s="241"/>
      <c r="H598" s="241" t="s">
        <v>809</v>
      </c>
      <c r="I598" s="241"/>
      <c r="J598" s="241"/>
      <c r="K598" s="241"/>
      <c r="L598" s="241"/>
      <c r="M598" s="241"/>
      <c r="N598" s="241"/>
      <c r="O598" s="241"/>
      <c r="P598" s="241" t="s">
        <v>2060</v>
      </c>
      <c r="Q598" s="241"/>
      <c r="R598" s="241"/>
      <c r="S598" s="241"/>
      <c r="T598" s="241"/>
      <c r="U598" s="241"/>
      <c r="V598" s="241"/>
      <c r="W598" s="241"/>
      <c r="AI598" s="241"/>
      <c r="AJ598" s="241"/>
      <c r="AK598" s="241"/>
      <c r="AL598" s="241"/>
      <c r="AM598" s="241"/>
      <c r="AN598" s="241"/>
      <c r="AO598" s="241"/>
      <c r="AP598" s="241"/>
    </row>
    <row r="599" spans="2:42" ht="15" customHeight="1">
      <c r="B599" s="241"/>
      <c r="C599" s="241"/>
      <c r="H599" s="241" t="s">
        <v>810</v>
      </c>
      <c r="I599" s="241"/>
      <c r="J599" s="241"/>
      <c r="K599" s="241"/>
      <c r="L599" s="241"/>
      <c r="M599" s="241"/>
      <c r="N599" s="241"/>
      <c r="O599" s="241"/>
      <c r="P599" s="241" t="s">
        <v>2058</v>
      </c>
      <c r="Q599" s="241"/>
      <c r="R599" s="241"/>
      <c r="S599" s="241"/>
      <c r="T599" s="241"/>
      <c r="U599" s="241"/>
      <c r="V599" s="241"/>
      <c r="W599" s="241"/>
      <c r="AI599" s="241"/>
      <c r="AJ599" s="241"/>
      <c r="AK599" s="241"/>
      <c r="AL599" s="241"/>
      <c r="AM599" s="241"/>
      <c r="AN599" s="241"/>
      <c r="AO599" s="241"/>
      <c r="AP599" s="241"/>
    </row>
    <row r="600" spans="2:42" ht="15" customHeight="1">
      <c r="B600" s="241"/>
      <c r="C600" s="241"/>
      <c r="H600" s="241" t="s">
        <v>811</v>
      </c>
      <c r="I600" s="241"/>
      <c r="J600" s="241"/>
      <c r="K600" s="241"/>
      <c r="L600" s="241"/>
      <c r="M600" s="241"/>
      <c r="N600" s="241"/>
      <c r="O600" s="241"/>
      <c r="P600" s="241" t="s">
        <v>2059</v>
      </c>
      <c r="Q600" s="241"/>
      <c r="R600" s="241"/>
      <c r="S600" s="241"/>
      <c r="T600" s="241"/>
      <c r="U600" s="241"/>
      <c r="V600" s="241"/>
      <c r="W600" s="241"/>
      <c r="AI600" s="241"/>
      <c r="AJ600" s="241"/>
      <c r="AK600" s="241"/>
      <c r="AL600" s="241"/>
      <c r="AM600" s="241"/>
      <c r="AN600" s="241"/>
      <c r="AO600" s="241"/>
      <c r="AP600" s="241"/>
    </row>
    <row r="601" spans="2:42" ht="15" customHeight="1">
      <c r="B601" s="241"/>
      <c r="C601" s="241"/>
      <c r="H601" s="241" t="s">
        <v>812</v>
      </c>
      <c r="I601" s="241"/>
      <c r="J601" s="241"/>
      <c r="K601" s="241"/>
      <c r="L601" s="241"/>
      <c r="M601" s="241"/>
      <c r="N601" s="241"/>
      <c r="O601" s="241"/>
      <c r="P601" s="241" t="s">
        <v>2060</v>
      </c>
      <c r="Q601" s="241"/>
      <c r="R601" s="241"/>
      <c r="S601" s="241"/>
      <c r="T601" s="241"/>
      <c r="U601" s="241"/>
      <c r="V601" s="241"/>
      <c r="W601" s="241"/>
      <c r="AI601" s="241"/>
      <c r="AJ601" s="241"/>
      <c r="AK601" s="241"/>
      <c r="AL601" s="241"/>
      <c r="AM601" s="241"/>
      <c r="AN601" s="241"/>
      <c r="AO601" s="241"/>
      <c r="AP601" s="241"/>
    </row>
    <row r="602" spans="2:42" ht="15" customHeight="1">
      <c r="B602" s="241"/>
      <c r="C602" s="241"/>
      <c r="H602" s="241" t="s">
        <v>813</v>
      </c>
      <c r="I602" s="241"/>
      <c r="J602" s="241"/>
      <c r="K602" s="241"/>
      <c r="L602" s="241"/>
      <c r="M602" s="241"/>
      <c r="N602" s="241"/>
      <c r="O602" s="241"/>
      <c r="P602" s="241" t="s">
        <v>2059</v>
      </c>
      <c r="Q602" s="241"/>
      <c r="R602" s="241"/>
      <c r="S602" s="241"/>
      <c r="T602" s="241"/>
      <c r="U602" s="241"/>
      <c r="V602" s="241"/>
      <c r="W602" s="241"/>
      <c r="AI602" s="241"/>
      <c r="AJ602" s="241"/>
      <c r="AK602" s="241"/>
      <c r="AL602" s="241"/>
      <c r="AM602" s="241"/>
      <c r="AN602" s="241"/>
      <c r="AO602" s="241"/>
      <c r="AP602" s="241"/>
    </row>
    <row r="603" spans="2:42" ht="15" customHeight="1">
      <c r="B603" s="241"/>
      <c r="C603" s="241"/>
      <c r="H603" s="241" t="s">
        <v>814</v>
      </c>
      <c r="I603" s="241"/>
      <c r="J603" s="241"/>
      <c r="K603" s="241"/>
      <c r="L603" s="241"/>
      <c r="M603" s="241"/>
      <c r="N603" s="241"/>
      <c r="O603" s="241"/>
      <c r="P603" s="241" t="s">
        <v>2059</v>
      </c>
      <c r="Q603" s="241"/>
      <c r="R603" s="241"/>
      <c r="S603" s="241"/>
      <c r="T603" s="241"/>
      <c r="U603" s="241"/>
      <c r="V603" s="241"/>
      <c r="W603" s="241"/>
      <c r="AI603" s="241"/>
      <c r="AJ603" s="241"/>
      <c r="AK603" s="241"/>
      <c r="AL603" s="241"/>
      <c r="AM603" s="241"/>
      <c r="AN603" s="241"/>
      <c r="AO603" s="241"/>
      <c r="AP603" s="241"/>
    </row>
    <row r="604" spans="2:42" ht="15" customHeight="1">
      <c r="B604" s="241"/>
      <c r="C604" s="241"/>
      <c r="H604" s="241" t="s">
        <v>815</v>
      </c>
      <c r="I604" s="241"/>
      <c r="J604" s="241"/>
      <c r="K604" s="241"/>
      <c r="L604" s="241"/>
      <c r="M604" s="241"/>
      <c r="N604" s="241"/>
      <c r="O604" s="241"/>
      <c r="P604" s="241" t="s">
        <v>2059</v>
      </c>
      <c r="Q604" s="241"/>
      <c r="R604" s="241"/>
      <c r="S604" s="241"/>
      <c r="T604" s="241"/>
      <c r="U604" s="241"/>
      <c r="V604" s="241"/>
      <c r="W604" s="241"/>
      <c r="AI604" s="241"/>
      <c r="AJ604" s="241"/>
      <c r="AK604" s="241"/>
      <c r="AL604" s="241"/>
      <c r="AM604" s="241"/>
      <c r="AN604" s="241"/>
      <c r="AO604" s="241"/>
      <c r="AP604" s="241"/>
    </row>
    <row r="605" spans="2:42" ht="15" customHeight="1">
      <c r="B605" s="241"/>
      <c r="C605" s="241"/>
      <c r="H605" s="241" t="s">
        <v>816</v>
      </c>
      <c r="I605" s="241"/>
      <c r="J605" s="241"/>
      <c r="K605" s="241"/>
      <c r="L605" s="241"/>
      <c r="M605" s="241"/>
      <c r="N605" s="241"/>
      <c r="O605" s="241"/>
      <c r="P605" s="241" t="s">
        <v>2062</v>
      </c>
      <c r="Q605" s="241"/>
      <c r="R605" s="241"/>
      <c r="S605" s="241"/>
      <c r="T605" s="241"/>
      <c r="U605" s="241"/>
      <c r="V605" s="241"/>
      <c r="W605" s="241"/>
      <c r="AI605" s="241"/>
      <c r="AJ605" s="241"/>
      <c r="AK605" s="241"/>
      <c r="AL605" s="241"/>
      <c r="AM605" s="241"/>
      <c r="AN605" s="241"/>
      <c r="AO605" s="241"/>
      <c r="AP605" s="241"/>
    </row>
    <row r="606" spans="2:42" ht="15" customHeight="1">
      <c r="B606" s="241"/>
      <c r="C606" s="241"/>
      <c r="H606" s="241" t="s">
        <v>817</v>
      </c>
      <c r="I606" s="241"/>
      <c r="J606" s="241"/>
      <c r="K606" s="241"/>
      <c r="L606" s="241"/>
      <c r="M606" s="241"/>
      <c r="N606" s="241"/>
      <c r="O606" s="241"/>
      <c r="P606" s="241" t="s">
        <v>2060</v>
      </c>
      <c r="Q606" s="241"/>
      <c r="R606" s="241"/>
      <c r="S606" s="241"/>
      <c r="T606" s="241"/>
      <c r="U606" s="241"/>
      <c r="V606" s="241"/>
      <c r="W606" s="241"/>
      <c r="AI606" s="241"/>
      <c r="AJ606" s="241"/>
      <c r="AK606" s="241"/>
      <c r="AL606" s="241"/>
      <c r="AM606" s="241"/>
      <c r="AN606" s="241"/>
      <c r="AO606" s="241"/>
      <c r="AP606" s="241"/>
    </row>
    <row r="607" spans="2:42" ht="15" customHeight="1">
      <c r="B607" s="241"/>
      <c r="C607" s="241"/>
      <c r="H607" s="241" t="s">
        <v>818</v>
      </c>
      <c r="I607" s="241"/>
      <c r="J607" s="241"/>
      <c r="K607" s="241"/>
      <c r="L607" s="241"/>
      <c r="M607" s="241"/>
      <c r="N607" s="241"/>
      <c r="O607" s="241"/>
      <c r="P607" s="241" t="s">
        <v>2060</v>
      </c>
      <c r="Q607" s="241"/>
      <c r="R607" s="241"/>
      <c r="S607" s="241"/>
      <c r="T607" s="241"/>
      <c r="U607" s="241"/>
      <c r="V607" s="241"/>
      <c r="W607" s="241"/>
      <c r="AI607" s="241"/>
      <c r="AJ607" s="241"/>
      <c r="AK607" s="241"/>
      <c r="AL607" s="241"/>
      <c r="AM607" s="241"/>
      <c r="AN607" s="241"/>
      <c r="AO607" s="241"/>
      <c r="AP607" s="241"/>
    </row>
    <row r="608" spans="2:42" ht="15" customHeight="1">
      <c r="B608" s="241"/>
      <c r="C608" s="241"/>
      <c r="H608" s="241" t="s">
        <v>819</v>
      </c>
      <c r="I608" s="241"/>
      <c r="J608" s="241"/>
      <c r="K608" s="241"/>
      <c r="L608" s="241"/>
      <c r="M608" s="241"/>
      <c r="N608" s="241"/>
      <c r="O608" s="241"/>
      <c r="P608" s="241" t="s">
        <v>2060</v>
      </c>
      <c r="Q608" s="241"/>
      <c r="R608" s="241"/>
      <c r="S608" s="241"/>
      <c r="T608" s="241"/>
      <c r="U608" s="241"/>
      <c r="V608" s="241"/>
      <c r="W608" s="241"/>
      <c r="AI608" s="241"/>
      <c r="AJ608" s="241"/>
      <c r="AK608" s="241"/>
      <c r="AL608" s="241"/>
      <c r="AM608" s="241"/>
      <c r="AN608" s="241"/>
      <c r="AO608" s="241"/>
      <c r="AP608" s="241"/>
    </row>
    <row r="609" spans="2:42" ht="15" customHeight="1">
      <c r="B609" s="241"/>
      <c r="C609" s="241"/>
      <c r="H609" s="241" t="s">
        <v>820</v>
      </c>
      <c r="I609" s="241"/>
      <c r="J609" s="241"/>
      <c r="K609" s="241"/>
      <c r="L609" s="241"/>
      <c r="M609" s="241"/>
      <c r="N609" s="241"/>
      <c r="O609" s="241"/>
      <c r="P609" s="241" t="s">
        <v>2063</v>
      </c>
      <c r="Q609" s="241"/>
      <c r="R609" s="241"/>
      <c r="S609" s="241"/>
      <c r="T609" s="241"/>
      <c r="U609" s="241"/>
      <c r="V609" s="241"/>
      <c r="W609" s="241"/>
      <c r="AI609" s="241"/>
      <c r="AJ609" s="241"/>
      <c r="AK609" s="241"/>
      <c r="AL609" s="241"/>
      <c r="AM609" s="241"/>
      <c r="AN609" s="241"/>
      <c r="AO609" s="241"/>
      <c r="AP609" s="241"/>
    </row>
    <row r="610" spans="2:42" ht="15" customHeight="1">
      <c r="B610" s="241"/>
      <c r="C610" s="241"/>
      <c r="H610" s="241" t="s">
        <v>821</v>
      </c>
      <c r="I610" s="241"/>
      <c r="J610" s="241"/>
      <c r="K610" s="241"/>
      <c r="L610" s="241"/>
      <c r="M610" s="241"/>
      <c r="N610" s="241"/>
      <c r="O610" s="241"/>
      <c r="P610" s="241" t="s">
        <v>2059</v>
      </c>
      <c r="Q610" s="241"/>
      <c r="R610" s="241"/>
      <c r="S610" s="241"/>
      <c r="T610" s="241"/>
      <c r="U610" s="241"/>
      <c r="V610" s="241"/>
      <c r="W610" s="241"/>
      <c r="AI610" s="241"/>
      <c r="AJ610" s="241"/>
      <c r="AK610" s="241"/>
      <c r="AL610" s="241"/>
      <c r="AM610" s="241"/>
      <c r="AN610" s="241"/>
      <c r="AO610" s="241"/>
      <c r="AP610" s="241"/>
    </row>
    <row r="611" spans="2:42" ht="15" customHeight="1">
      <c r="B611" s="241"/>
      <c r="C611" s="241"/>
      <c r="H611" s="241" t="s">
        <v>822</v>
      </c>
      <c r="I611" s="241"/>
      <c r="J611" s="241"/>
      <c r="K611" s="241"/>
      <c r="L611" s="241"/>
      <c r="M611" s="241"/>
      <c r="N611" s="241"/>
      <c r="O611" s="241"/>
      <c r="P611" s="241" t="s">
        <v>2059</v>
      </c>
      <c r="Q611" s="241"/>
      <c r="R611" s="241"/>
      <c r="S611" s="241"/>
      <c r="T611" s="241"/>
      <c r="U611" s="241"/>
      <c r="V611" s="241"/>
      <c r="W611" s="241"/>
      <c r="AI611" s="241"/>
      <c r="AJ611" s="241"/>
      <c r="AK611" s="241"/>
      <c r="AL611" s="241"/>
      <c r="AM611" s="241"/>
      <c r="AN611" s="241"/>
      <c r="AO611" s="241"/>
      <c r="AP611" s="241"/>
    </row>
    <row r="612" spans="2:42" ht="15" customHeight="1">
      <c r="B612" s="241"/>
      <c r="C612" s="241"/>
      <c r="H612" s="241" t="s">
        <v>823</v>
      </c>
      <c r="I612" s="241"/>
      <c r="J612" s="241"/>
      <c r="K612" s="241"/>
      <c r="L612" s="241"/>
      <c r="M612" s="241"/>
      <c r="N612" s="241"/>
      <c r="O612" s="241"/>
      <c r="P612" s="241" t="s">
        <v>2061</v>
      </c>
      <c r="Q612" s="241"/>
      <c r="R612" s="241"/>
      <c r="S612" s="241"/>
      <c r="T612" s="241"/>
      <c r="U612" s="241"/>
      <c r="V612" s="241"/>
      <c r="W612" s="241"/>
      <c r="AI612" s="241"/>
      <c r="AJ612" s="241"/>
      <c r="AK612" s="241"/>
      <c r="AL612" s="241"/>
      <c r="AM612" s="241"/>
      <c r="AN612" s="241"/>
      <c r="AO612" s="241"/>
      <c r="AP612" s="241"/>
    </row>
    <row r="613" spans="2:42" ht="15" customHeight="1">
      <c r="B613" s="241"/>
      <c r="C613" s="241"/>
      <c r="H613" s="241" t="s">
        <v>824</v>
      </c>
      <c r="I613" s="241"/>
      <c r="J613" s="241"/>
      <c r="K613" s="241"/>
      <c r="L613" s="241"/>
      <c r="M613" s="241"/>
      <c r="N613" s="241"/>
      <c r="O613" s="241"/>
      <c r="P613" s="241" t="s">
        <v>2059</v>
      </c>
      <c r="Q613" s="241"/>
      <c r="R613" s="241"/>
      <c r="S613" s="241"/>
      <c r="T613" s="241"/>
      <c r="U613" s="241"/>
      <c r="V613" s="241"/>
      <c r="W613" s="241"/>
      <c r="AI613" s="241"/>
      <c r="AJ613" s="241"/>
      <c r="AK613" s="241"/>
      <c r="AL613" s="241"/>
      <c r="AM613" s="241"/>
      <c r="AN613" s="241"/>
      <c r="AO613" s="241"/>
      <c r="AP613" s="241"/>
    </row>
    <row r="614" spans="2:42" ht="15" customHeight="1">
      <c r="B614" s="241"/>
      <c r="C614" s="241"/>
      <c r="H614" s="241" t="s">
        <v>825</v>
      </c>
      <c r="I614" s="241"/>
      <c r="J614" s="241"/>
      <c r="K614" s="241"/>
      <c r="L614" s="241"/>
      <c r="M614" s="241"/>
      <c r="N614" s="241"/>
      <c r="O614" s="241"/>
      <c r="P614" s="241" t="s">
        <v>2056</v>
      </c>
      <c r="Q614" s="241"/>
      <c r="R614" s="241"/>
      <c r="S614" s="241"/>
      <c r="T614" s="241"/>
      <c r="U614" s="241"/>
      <c r="V614" s="241"/>
      <c r="W614" s="241"/>
      <c r="AI614" s="241"/>
      <c r="AJ614" s="241"/>
      <c r="AK614" s="241"/>
      <c r="AL614" s="241"/>
      <c r="AM614" s="241"/>
      <c r="AN614" s="241"/>
      <c r="AO614" s="241"/>
      <c r="AP614" s="241"/>
    </row>
    <row r="615" spans="2:42" ht="15" customHeight="1">
      <c r="B615" s="241"/>
      <c r="C615" s="241"/>
      <c r="H615" s="241" t="s">
        <v>826</v>
      </c>
      <c r="I615" s="241"/>
      <c r="J615" s="241"/>
      <c r="K615" s="241"/>
      <c r="L615" s="241"/>
      <c r="M615" s="241"/>
      <c r="N615" s="241"/>
      <c r="O615" s="241"/>
      <c r="P615" s="241" t="s">
        <v>2063</v>
      </c>
      <c r="Q615" s="241"/>
      <c r="R615" s="241"/>
      <c r="S615" s="241"/>
      <c r="T615" s="241"/>
      <c r="U615" s="241"/>
      <c r="V615" s="241"/>
      <c r="W615" s="241"/>
      <c r="AI615" s="241"/>
      <c r="AJ615" s="241"/>
      <c r="AK615" s="241"/>
      <c r="AL615" s="241"/>
      <c r="AM615" s="241"/>
      <c r="AN615" s="241"/>
      <c r="AO615" s="241"/>
      <c r="AP615" s="241"/>
    </row>
    <row r="616" spans="2:42" ht="15" customHeight="1">
      <c r="B616" s="241"/>
      <c r="C616" s="241"/>
      <c r="H616" s="241" t="s">
        <v>827</v>
      </c>
      <c r="I616" s="241"/>
      <c r="J616" s="241"/>
      <c r="K616" s="241"/>
      <c r="L616" s="241"/>
      <c r="M616" s="241"/>
      <c r="N616" s="241"/>
      <c r="O616" s="241"/>
      <c r="P616" s="241" t="s">
        <v>2060</v>
      </c>
      <c r="Q616" s="241"/>
      <c r="R616" s="241"/>
      <c r="S616" s="241"/>
      <c r="T616" s="241"/>
      <c r="U616" s="241"/>
      <c r="V616" s="241"/>
      <c r="W616" s="241"/>
      <c r="AI616" s="241"/>
      <c r="AJ616" s="241"/>
      <c r="AK616" s="241"/>
      <c r="AL616" s="241"/>
      <c r="AM616" s="241"/>
      <c r="AN616" s="241"/>
      <c r="AO616" s="241"/>
      <c r="AP616" s="241"/>
    </row>
    <row r="617" spans="2:42" ht="15" customHeight="1">
      <c r="B617" s="241"/>
      <c r="C617" s="241"/>
      <c r="H617" s="241" t="s">
        <v>828</v>
      </c>
      <c r="I617" s="241"/>
      <c r="J617" s="241"/>
      <c r="K617" s="241"/>
      <c r="L617" s="241"/>
      <c r="M617" s="241"/>
      <c r="N617" s="241"/>
      <c r="O617" s="241"/>
      <c r="P617" s="241" t="s">
        <v>2057</v>
      </c>
      <c r="Q617" s="241"/>
      <c r="R617" s="241"/>
      <c r="S617" s="241"/>
      <c r="T617" s="241"/>
      <c r="U617" s="241"/>
      <c r="V617" s="241"/>
      <c r="W617" s="241"/>
      <c r="AI617" s="241"/>
      <c r="AJ617" s="241"/>
      <c r="AK617" s="241"/>
      <c r="AL617" s="241"/>
      <c r="AM617" s="241"/>
      <c r="AN617" s="241"/>
      <c r="AO617" s="241"/>
      <c r="AP617" s="241"/>
    </row>
    <row r="618" spans="2:42" ht="15" customHeight="1">
      <c r="B618" s="241"/>
      <c r="C618" s="241"/>
      <c r="H618" s="241" t="s">
        <v>829</v>
      </c>
      <c r="I618" s="241"/>
      <c r="J618" s="241"/>
      <c r="K618" s="241"/>
      <c r="L618" s="241"/>
      <c r="M618" s="241"/>
      <c r="N618" s="241"/>
      <c r="O618" s="241"/>
      <c r="P618" s="241" t="s">
        <v>2061</v>
      </c>
      <c r="Q618" s="241"/>
      <c r="R618" s="241"/>
      <c r="S618" s="241"/>
      <c r="T618" s="241"/>
      <c r="U618" s="241"/>
      <c r="V618" s="241"/>
      <c r="W618" s="241"/>
      <c r="AI618" s="241"/>
      <c r="AJ618" s="241"/>
      <c r="AK618" s="241"/>
      <c r="AL618" s="241"/>
      <c r="AM618" s="241"/>
      <c r="AN618" s="241"/>
      <c r="AO618" s="241"/>
      <c r="AP618" s="241"/>
    </row>
    <row r="619" spans="2:42" ht="15" customHeight="1">
      <c r="B619" s="241"/>
      <c r="C619" s="241"/>
      <c r="H619" s="241" t="s">
        <v>830</v>
      </c>
      <c r="I619" s="241"/>
      <c r="J619" s="241"/>
      <c r="K619" s="241"/>
      <c r="L619" s="241"/>
      <c r="M619" s="241"/>
      <c r="N619" s="241"/>
      <c r="O619" s="241"/>
      <c r="P619" s="241" t="s">
        <v>2059</v>
      </c>
      <c r="Q619" s="241"/>
      <c r="R619" s="241"/>
      <c r="S619" s="241"/>
      <c r="T619" s="241"/>
      <c r="U619" s="241"/>
      <c r="V619" s="241"/>
      <c r="W619" s="241"/>
      <c r="AI619" s="241"/>
      <c r="AJ619" s="241"/>
      <c r="AK619" s="241"/>
      <c r="AL619" s="241"/>
      <c r="AM619" s="241"/>
      <c r="AN619" s="241"/>
      <c r="AO619" s="241"/>
      <c r="AP619" s="241"/>
    </row>
    <row r="620" spans="2:42" ht="15" customHeight="1">
      <c r="B620" s="241"/>
      <c r="C620" s="241"/>
      <c r="H620" s="241" t="s">
        <v>831</v>
      </c>
      <c r="I620" s="241"/>
      <c r="J620" s="241"/>
      <c r="K620" s="241"/>
      <c r="L620" s="241"/>
      <c r="M620" s="241"/>
      <c r="N620" s="241"/>
      <c r="O620" s="241"/>
      <c r="P620" s="241" t="s">
        <v>2059</v>
      </c>
      <c r="Q620" s="241"/>
      <c r="R620" s="241"/>
      <c r="S620" s="241"/>
      <c r="T620" s="241"/>
      <c r="U620" s="241"/>
      <c r="V620" s="241"/>
      <c r="W620" s="241"/>
      <c r="AI620" s="241"/>
      <c r="AJ620" s="241"/>
      <c r="AK620" s="241"/>
      <c r="AL620" s="241"/>
      <c r="AM620" s="241"/>
      <c r="AN620" s="241"/>
      <c r="AO620" s="241"/>
      <c r="AP620" s="241"/>
    </row>
    <row r="621" spans="2:42" ht="15" customHeight="1">
      <c r="B621" s="241"/>
      <c r="C621" s="241"/>
      <c r="H621" s="241" t="s">
        <v>832</v>
      </c>
      <c r="I621" s="241"/>
      <c r="J621" s="241"/>
      <c r="K621" s="241"/>
      <c r="L621" s="241"/>
      <c r="M621" s="241"/>
      <c r="N621" s="241"/>
      <c r="O621" s="241"/>
      <c r="P621" s="241" t="s">
        <v>2063</v>
      </c>
      <c r="Q621" s="241"/>
      <c r="R621" s="241"/>
      <c r="S621" s="241"/>
      <c r="T621" s="241"/>
      <c r="U621" s="241"/>
      <c r="V621" s="241"/>
      <c r="W621" s="241"/>
      <c r="AI621" s="241"/>
      <c r="AJ621" s="241"/>
      <c r="AK621" s="241"/>
      <c r="AL621" s="241"/>
      <c r="AM621" s="241"/>
      <c r="AN621" s="241"/>
      <c r="AO621" s="241"/>
      <c r="AP621" s="241"/>
    </row>
    <row r="622" spans="2:42" ht="15" customHeight="1">
      <c r="B622" s="241"/>
      <c r="C622" s="241"/>
      <c r="H622" s="241" t="s">
        <v>833</v>
      </c>
      <c r="I622" s="241"/>
      <c r="J622" s="241"/>
      <c r="K622" s="241"/>
      <c r="L622" s="241"/>
      <c r="M622" s="241"/>
      <c r="N622" s="241"/>
      <c r="O622" s="241"/>
      <c r="P622" s="241" t="s">
        <v>2058</v>
      </c>
      <c r="Q622" s="241"/>
      <c r="R622" s="241"/>
      <c r="S622" s="241"/>
      <c r="T622" s="241"/>
      <c r="U622" s="241"/>
      <c r="V622" s="241"/>
      <c r="W622" s="241"/>
      <c r="AI622" s="241"/>
      <c r="AJ622" s="241"/>
      <c r="AK622" s="241"/>
      <c r="AL622" s="241"/>
      <c r="AM622" s="241"/>
      <c r="AN622" s="241"/>
      <c r="AO622" s="241"/>
      <c r="AP622" s="241"/>
    </row>
    <row r="623" spans="2:42" ht="15" customHeight="1">
      <c r="B623" s="241"/>
      <c r="C623" s="241"/>
      <c r="H623" s="241" t="s">
        <v>834</v>
      </c>
      <c r="I623" s="241"/>
      <c r="J623" s="241"/>
      <c r="K623" s="241"/>
      <c r="L623" s="241"/>
      <c r="M623" s="241"/>
      <c r="N623" s="241"/>
      <c r="O623" s="241"/>
      <c r="P623" s="241" t="s">
        <v>2063</v>
      </c>
      <c r="Q623" s="241"/>
      <c r="R623" s="241"/>
      <c r="S623" s="241"/>
      <c r="T623" s="241"/>
      <c r="U623" s="241"/>
      <c r="V623" s="241"/>
      <c r="W623" s="241"/>
      <c r="AI623" s="241"/>
      <c r="AJ623" s="241"/>
      <c r="AK623" s="241"/>
      <c r="AL623" s="241"/>
      <c r="AM623" s="241"/>
      <c r="AN623" s="241"/>
      <c r="AO623" s="241"/>
      <c r="AP623" s="241"/>
    </row>
    <row r="624" spans="2:42" ht="15" customHeight="1">
      <c r="B624" s="241"/>
      <c r="C624" s="241"/>
      <c r="H624" s="241" t="s">
        <v>835</v>
      </c>
      <c r="I624" s="241"/>
      <c r="J624" s="241"/>
      <c r="K624" s="241"/>
      <c r="L624" s="241"/>
      <c r="M624" s="241"/>
      <c r="N624" s="241"/>
      <c r="O624" s="241"/>
      <c r="P624" s="241" t="s">
        <v>2060</v>
      </c>
      <c r="Q624" s="241"/>
      <c r="R624" s="241"/>
      <c r="S624" s="241"/>
      <c r="T624" s="241"/>
      <c r="U624" s="241"/>
      <c r="V624" s="241"/>
      <c r="W624" s="241"/>
      <c r="AI624" s="241"/>
      <c r="AJ624" s="241"/>
      <c r="AK624" s="241"/>
      <c r="AL624" s="241"/>
      <c r="AM624" s="241"/>
      <c r="AN624" s="241"/>
      <c r="AO624" s="241"/>
      <c r="AP624" s="241"/>
    </row>
    <row r="625" spans="2:42" ht="15" customHeight="1">
      <c r="B625" s="241"/>
      <c r="C625" s="241"/>
      <c r="H625" s="241" t="s">
        <v>836</v>
      </c>
      <c r="I625" s="241"/>
      <c r="J625" s="241"/>
      <c r="K625" s="241"/>
      <c r="L625" s="241"/>
      <c r="M625" s="241"/>
      <c r="N625" s="241"/>
      <c r="O625" s="241"/>
      <c r="P625" s="241" t="s">
        <v>2057</v>
      </c>
      <c r="Q625" s="241"/>
      <c r="R625" s="241"/>
      <c r="S625" s="241"/>
      <c r="T625" s="241"/>
      <c r="U625" s="241"/>
      <c r="V625" s="241"/>
      <c r="W625" s="241"/>
      <c r="AI625" s="241"/>
      <c r="AJ625" s="241"/>
      <c r="AK625" s="241"/>
      <c r="AL625" s="241"/>
      <c r="AM625" s="241"/>
      <c r="AN625" s="241"/>
      <c r="AO625" s="241"/>
      <c r="AP625" s="241"/>
    </row>
    <row r="626" spans="2:42" ht="15" customHeight="1">
      <c r="B626" s="241"/>
      <c r="C626" s="241"/>
      <c r="H626" s="241" t="s">
        <v>837</v>
      </c>
      <c r="I626" s="241"/>
      <c r="J626" s="241"/>
      <c r="K626" s="241"/>
      <c r="L626" s="241"/>
      <c r="M626" s="241"/>
      <c r="N626" s="241"/>
      <c r="O626" s="241"/>
      <c r="P626" s="241" t="s">
        <v>2058</v>
      </c>
      <c r="Q626" s="241"/>
      <c r="R626" s="241"/>
      <c r="S626" s="241"/>
      <c r="T626" s="241"/>
      <c r="U626" s="241"/>
      <c r="V626" s="241"/>
      <c r="W626" s="241"/>
      <c r="AI626" s="241"/>
      <c r="AJ626" s="241"/>
      <c r="AK626" s="241"/>
      <c r="AL626" s="241"/>
      <c r="AM626" s="241"/>
      <c r="AN626" s="241"/>
      <c r="AO626" s="241"/>
      <c r="AP626" s="241"/>
    </row>
    <row r="627" spans="2:42" ht="15" customHeight="1">
      <c r="B627" s="241"/>
      <c r="C627" s="241"/>
      <c r="H627" s="241" t="s">
        <v>838</v>
      </c>
      <c r="I627" s="241"/>
      <c r="J627" s="241"/>
      <c r="K627" s="241"/>
      <c r="L627" s="241"/>
      <c r="M627" s="241"/>
      <c r="N627" s="241"/>
      <c r="O627" s="241"/>
      <c r="P627" s="241" t="s">
        <v>2057</v>
      </c>
      <c r="Q627" s="241"/>
      <c r="R627" s="241"/>
      <c r="S627" s="241"/>
      <c r="T627" s="241"/>
      <c r="U627" s="241"/>
      <c r="V627" s="241"/>
      <c r="W627" s="241"/>
      <c r="AI627" s="241"/>
      <c r="AJ627" s="241"/>
      <c r="AK627" s="241"/>
      <c r="AL627" s="241"/>
      <c r="AM627" s="241"/>
      <c r="AN627" s="241"/>
      <c r="AO627" s="241"/>
      <c r="AP627" s="241"/>
    </row>
    <row r="628" spans="2:42" ht="15" customHeight="1">
      <c r="B628" s="241"/>
      <c r="C628" s="241"/>
      <c r="H628" s="241" t="s">
        <v>839</v>
      </c>
      <c r="I628" s="241"/>
      <c r="J628" s="241"/>
      <c r="K628" s="241"/>
      <c r="L628" s="241"/>
      <c r="M628" s="241"/>
      <c r="N628" s="241"/>
      <c r="O628" s="241"/>
      <c r="P628" s="241" t="s">
        <v>2058</v>
      </c>
      <c r="Q628" s="241"/>
      <c r="R628" s="241"/>
      <c r="S628" s="241"/>
      <c r="T628" s="241"/>
      <c r="U628" s="241"/>
      <c r="V628" s="241"/>
      <c r="W628" s="241"/>
      <c r="AI628" s="241"/>
      <c r="AJ628" s="241"/>
      <c r="AK628" s="241"/>
      <c r="AL628" s="241"/>
      <c r="AM628" s="241"/>
      <c r="AN628" s="241"/>
      <c r="AO628" s="241"/>
      <c r="AP628" s="241"/>
    </row>
    <row r="629" spans="2:42" ht="15" customHeight="1">
      <c r="B629" s="241"/>
      <c r="C629" s="241"/>
      <c r="H629" s="241" t="s">
        <v>840</v>
      </c>
      <c r="I629" s="241"/>
      <c r="J629" s="241"/>
      <c r="K629" s="241"/>
      <c r="L629" s="241"/>
      <c r="M629" s="241"/>
      <c r="N629" s="241"/>
      <c r="O629" s="241"/>
      <c r="P629" s="241" t="s">
        <v>2058</v>
      </c>
      <c r="Q629" s="241"/>
      <c r="R629" s="241"/>
      <c r="S629" s="241"/>
      <c r="T629" s="241"/>
      <c r="U629" s="241"/>
      <c r="V629" s="241"/>
      <c r="W629" s="241"/>
      <c r="AI629" s="241"/>
      <c r="AJ629" s="241"/>
      <c r="AK629" s="241"/>
      <c r="AL629" s="241"/>
      <c r="AM629" s="241"/>
      <c r="AN629" s="241"/>
      <c r="AO629" s="241"/>
      <c r="AP629" s="241"/>
    </row>
    <row r="630" spans="2:42" ht="15" customHeight="1">
      <c r="B630" s="241"/>
      <c r="C630" s="241"/>
      <c r="H630" s="241" t="s">
        <v>841</v>
      </c>
      <c r="I630" s="241"/>
      <c r="J630" s="241"/>
      <c r="K630" s="241"/>
      <c r="L630" s="241"/>
      <c r="M630" s="241"/>
      <c r="N630" s="241"/>
      <c r="O630" s="241"/>
      <c r="P630" s="241" t="s">
        <v>2061</v>
      </c>
      <c r="Q630" s="241"/>
      <c r="R630" s="241"/>
      <c r="S630" s="241"/>
      <c r="T630" s="241"/>
      <c r="U630" s="241"/>
      <c r="V630" s="241"/>
      <c r="W630" s="241"/>
      <c r="AI630" s="241"/>
      <c r="AJ630" s="241"/>
      <c r="AK630" s="241"/>
      <c r="AL630" s="241"/>
      <c r="AM630" s="241"/>
      <c r="AN630" s="241"/>
      <c r="AO630" s="241"/>
      <c r="AP630" s="241"/>
    </row>
    <row r="631" spans="2:42" ht="15" customHeight="1">
      <c r="B631" s="241"/>
      <c r="C631" s="241"/>
      <c r="H631" s="241" t="s">
        <v>842</v>
      </c>
      <c r="I631" s="241"/>
      <c r="J631" s="241"/>
      <c r="K631" s="241"/>
      <c r="L631" s="241"/>
      <c r="M631" s="241"/>
      <c r="N631" s="241"/>
      <c r="O631" s="241"/>
      <c r="P631" s="241" t="s">
        <v>2060</v>
      </c>
      <c r="Q631" s="241"/>
      <c r="R631" s="241"/>
      <c r="S631" s="241"/>
      <c r="T631" s="241"/>
      <c r="U631" s="241"/>
      <c r="V631" s="241"/>
      <c r="W631" s="241"/>
      <c r="AI631" s="241"/>
      <c r="AJ631" s="241"/>
      <c r="AK631" s="241"/>
      <c r="AL631" s="241"/>
      <c r="AM631" s="241"/>
      <c r="AN631" s="241"/>
      <c r="AO631" s="241"/>
      <c r="AP631" s="241"/>
    </row>
    <row r="632" spans="2:42" ht="15" customHeight="1">
      <c r="B632" s="241"/>
      <c r="C632" s="241"/>
      <c r="H632" s="241" t="s">
        <v>843</v>
      </c>
      <c r="I632" s="241"/>
      <c r="J632" s="241"/>
      <c r="K632" s="241"/>
      <c r="L632" s="241"/>
      <c r="M632" s="241"/>
      <c r="N632" s="241"/>
      <c r="O632" s="241"/>
      <c r="P632" s="241" t="s">
        <v>2061</v>
      </c>
      <c r="Q632" s="241"/>
      <c r="R632" s="241"/>
      <c r="S632" s="241"/>
      <c r="T632" s="241"/>
      <c r="U632" s="241"/>
      <c r="V632" s="241"/>
      <c r="W632" s="241"/>
      <c r="AI632" s="241"/>
      <c r="AJ632" s="241"/>
      <c r="AK632" s="241"/>
      <c r="AL632" s="241"/>
      <c r="AM632" s="241"/>
      <c r="AN632" s="241"/>
      <c r="AO632" s="241"/>
      <c r="AP632" s="241"/>
    </row>
    <row r="633" spans="2:42" ht="15" customHeight="1">
      <c r="B633" s="241"/>
      <c r="C633" s="241"/>
      <c r="H633" s="241" t="s">
        <v>844</v>
      </c>
      <c r="I633" s="241"/>
      <c r="J633" s="241"/>
      <c r="K633" s="241"/>
      <c r="L633" s="241"/>
      <c r="M633" s="241"/>
      <c r="N633" s="241"/>
      <c r="O633" s="241"/>
      <c r="P633" s="241" t="s">
        <v>2059</v>
      </c>
      <c r="Q633" s="241"/>
      <c r="R633" s="241"/>
      <c r="S633" s="241"/>
      <c r="T633" s="241"/>
      <c r="U633" s="241"/>
      <c r="V633" s="241"/>
      <c r="W633" s="241"/>
      <c r="AI633" s="241"/>
      <c r="AJ633" s="241"/>
      <c r="AK633" s="241"/>
      <c r="AL633" s="241"/>
      <c r="AM633" s="241"/>
      <c r="AN633" s="241"/>
      <c r="AO633" s="241"/>
      <c r="AP633" s="241"/>
    </row>
    <row r="634" spans="2:42" ht="15" customHeight="1">
      <c r="B634" s="241"/>
      <c r="C634" s="241"/>
      <c r="H634" s="241" t="s">
        <v>845</v>
      </c>
      <c r="I634" s="241"/>
      <c r="J634" s="241"/>
      <c r="K634" s="241"/>
      <c r="L634" s="241"/>
      <c r="M634" s="241"/>
      <c r="N634" s="241"/>
      <c r="O634" s="241"/>
      <c r="P634" s="241" t="s">
        <v>2063</v>
      </c>
      <c r="Q634" s="241"/>
      <c r="R634" s="241"/>
      <c r="S634" s="241"/>
      <c r="T634" s="241"/>
      <c r="U634" s="241"/>
      <c r="V634" s="241"/>
      <c r="W634" s="241"/>
      <c r="AI634" s="241"/>
      <c r="AJ634" s="241"/>
      <c r="AK634" s="241"/>
      <c r="AL634" s="241"/>
      <c r="AM634" s="241"/>
      <c r="AN634" s="241"/>
      <c r="AO634" s="241"/>
      <c r="AP634" s="241"/>
    </row>
    <row r="635" spans="2:42" ht="15" customHeight="1">
      <c r="B635" s="241"/>
      <c r="C635" s="241"/>
      <c r="H635" s="241" t="s">
        <v>846</v>
      </c>
      <c r="I635" s="241"/>
      <c r="J635" s="241"/>
      <c r="K635" s="241"/>
      <c r="L635" s="241"/>
      <c r="M635" s="241"/>
      <c r="N635" s="241"/>
      <c r="O635" s="241"/>
      <c r="P635" s="241" t="s">
        <v>713</v>
      </c>
      <c r="Q635" s="241"/>
      <c r="R635" s="241"/>
      <c r="S635" s="241"/>
      <c r="T635" s="241"/>
      <c r="U635" s="241"/>
      <c r="V635" s="241"/>
      <c r="W635" s="241"/>
      <c r="AI635" s="241"/>
      <c r="AJ635" s="241"/>
      <c r="AK635" s="241"/>
      <c r="AL635" s="241"/>
      <c r="AM635" s="241"/>
      <c r="AN635" s="241"/>
      <c r="AO635" s="241"/>
      <c r="AP635" s="241"/>
    </row>
    <row r="636" spans="2:42" ht="15" customHeight="1">
      <c r="B636" s="241"/>
      <c r="C636" s="241"/>
      <c r="H636" s="241" t="s">
        <v>847</v>
      </c>
      <c r="I636" s="241"/>
      <c r="J636" s="241"/>
      <c r="K636" s="241"/>
      <c r="L636" s="241"/>
      <c r="M636" s="241"/>
      <c r="N636" s="241"/>
      <c r="O636" s="241"/>
      <c r="P636" s="241" t="s">
        <v>2063</v>
      </c>
      <c r="Q636" s="241"/>
      <c r="R636" s="241"/>
      <c r="S636" s="241"/>
      <c r="T636" s="241"/>
      <c r="U636" s="241"/>
      <c r="V636" s="241"/>
      <c r="W636" s="241"/>
      <c r="AI636" s="241"/>
      <c r="AJ636" s="241"/>
      <c r="AK636" s="241"/>
      <c r="AL636" s="241"/>
      <c r="AM636" s="241"/>
      <c r="AN636" s="241"/>
      <c r="AO636" s="241"/>
      <c r="AP636" s="241"/>
    </row>
    <row r="637" spans="2:42" ht="15" customHeight="1">
      <c r="B637" s="241"/>
      <c r="C637" s="241"/>
      <c r="H637" s="241" t="s">
        <v>848</v>
      </c>
      <c r="I637" s="241"/>
      <c r="J637" s="241"/>
      <c r="K637" s="241"/>
      <c r="L637" s="241"/>
      <c r="M637" s="241"/>
      <c r="N637" s="241"/>
      <c r="O637" s="241"/>
      <c r="P637" s="241" t="s">
        <v>2057</v>
      </c>
      <c r="Q637" s="241"/>
      <c r="R637" s="241"/>
      <c r="S637" s="241"/>
      <c r="T637" s="241"/>
      <c r="U637" s="241"/>
      <c r="V637" s="241"/>
      <c r="W637" s="241"/>
      <c r="AI637" s="241"/>
      <c r="AJ637" s="241"/>
      <c r="AK637" s="241"/>
      <c r="AL637" s="241"/>
      <c r="AM637" s="241"/>
      <c r="AN637" s="241"/>
      <c r="AO637" s="241"/>
      <c r="AP637" s="241"/>
    </row>
    <row r="638" spans="2:42" ht="15" customHeight="1">
      <c r="B638" s="241"/>
      <c r="C638" s="241"/>
      <c r="H638" s="241" t="s">
        <v>849</v>
      </c>
      <c r="I638" s="241"/>
      <c r="J638" s="241"/>
      <c r="K638" s="241"/>
      <c r="L638" s="241"/>
      <c r="M638" s="241"/>
      <c r="N638" s="241"/>
      <c r="O638" s="241"/>
      <c r="P638" s="241" t="s">
        <v>2057</v>
      </c>
      <c r="Q638" s="241"/>
      <c r="R638" s="241"/>
      <c r="S638" s="241"/>
      <c r="T638" s="241"/>
      <c r="U638" s="241"/>
      <c r="V638" s="241"/>
      <c r="W638" s="241"/>
      <c r="AI638" s="241"/>
      <c r="AJ638" s="241"/>
      <c r="AK638" s="241"/>
      <c r="AL638" s="241"/>
      <c r="AM638" s="241"/>
      <c r="AN638" s="241"/>
      <c r="AO638" s="241"/>
      <c r="AP638" s="241"/>
    </row>
    <row r="639" spans="2:42" ht="15" customHeight="1">
      <c r="B639" s="241"/>
      <c r="C639" s="241"/>
      <c r="H639" s="241" t="s">
        <v>850</v>
      </c>
      <c r="I639" s="241"/>
      <c r="J639" s="241"/>
      <c r="K639" s="241"/>
      <c r="L639" s="241"/>
      <c r="M639" s="241"/>
      <c r="N639" s="241"/>
      <c r="O639" s="241"/>
      <c r="P639" s="241" t="s">
        <v>2058</v>
      </c>
      <c r="Q639" s="241"/>
      <c r="R639" s="241"/>
      <c r="S639" s="241"/>
      <c r="T639" s="241"/>
      <c r="U639" s="241"/>
      <c r="V639" s="241"/>
      <c r="W639" s="241"/>
      <c r="AI639" s="241"/>
      <c r="AJ639" s="241"/>
      <c r="AK639" s="241"/>
      <c r="AL639" s="241"/>
      <c r="AM639" s="241"/>
      <c r="AN639" s="241"/>
      <c r="AO639" s="241"/>
      <c r="AP639" s="241"/>
    </row>
    <row r="640" spans="2:42" ht="15" customHeight="1">
      <c r="B640" s="241"/>
      <c r="C640" s="241"/>
      <c r="H640" s="241" t="s">
        <v>851</v>
      </c>
      <c r="I640" s="241"/>
      <c r="J640" s="241"/>
      <c r="K640" s="241"/>
      <c r="L640" s="241"/>
      <c r="M640" s="241"/>
      <c r="N640" s="241"/>
      <c r="O640" s="241"/>
      <c r="P640" s="241" t="s">
        <v>2058</v>
      </c>
      <c r="Q640" s="241"/>
      <c r="R640" s="241"/>
      <c r="S640" s="241"/>
      <c r="T640" s="241"/>
      <c r="U640" s="241"/>
      <c r="V640" s="241"/>
      <c r="W640" s="241"/>
      <c r="AI640" s="241"/>
      <c r="AJ640" s="241"/>
      <c r="AK640" s="241"/>
      <c r="AL640" s="241"/>
      <c r="AM640" s="241"/>
      <c r="AN640" s="241"/>
      <c r="AO640" s="241"/>
      <c r="AP640" s="241"/>
    </row>
    <row r="641" spans="2:42" ht="15" customHeight="1">
      <c r="B641" s="241"/>
      <c r="C641" s="241"/>
      <c r="H641" s="241" t="s">
        <v>852</v>
      </c>
      <c r="I641" s="241"/>
      <c r="J641" s="241"/>
      <c r="K641" s="241"/>
      <c r="L641" s="241"/>
      <c r="M641" s="241"/>
      <c r="N641" s="241"/>
      <c r="O641" s="241"/>
      <c r="P641" s="241" t="s">
        <v>713</v>
      </c>
      <c r="Q641" s="241"/>
      <c r="R641" s="241"/>
      <c r="S641" s="241"/>
      <c r="T641" s="241"/>
      <c r="U641" s="241"/>
      <c r="V641" s="241"/>
      <c r="W641" s="241"/>
      <c r="AI641" s="241"/>
      <c r="AJ641" s="241"/>
      <c r="AK641" s="241"/>
      <c r="AL641" s="241"/>
      <c r="AM641" s="241"/>
      <c r="AN641" s="241"/>
      <c r="AO641" s="241"/>
      <c r="AP641" s="241"/>
    </row>
    <row r="642" spans="2:42" ht="15" customHeight="1">
      <c r="B642" s="241"/>
      <c r="C642" s="241"/>
      <c r="H642" s="241" t="s">
        <v>853</v>
      </c>
      <c r="I642" s="241"/>
      <c r="J642" s="241"/>
      <c r="K642" s="241"/>
      <c r="L642" s="241"/>
      <c r="M642" s="241"/>
      <c r="N642" s="241"/>
      <c r="O642" s="241"/>
      <c r="P642" s="241" t="s">
        <v>2061</v>
      </c>
      <c r="Q642" s="241"/>
      <c r="R642" s="241"/>
      <c r="S642" s="241"/>
      <c r="T642" s="241"/>
      <c r="U642" s="241"/>
      <c r="V642" s="241"/>
      <c r="W642" s="241"/>
      <c r="AI642" s="241"/>
      <c r="AJ642" s="241"/>
      <c r="AK642" s="241"/>
      <c r="AL642" s="241"/>
      <c r="AM642" s="241"/>
      <c r="AN642" s="241"/>
      <c r="AO642" s="241"/>
      <c r="AP642" s="241"/>
    </row>
    <row r="643" spans="2:42" ht="15" customHeight="1">
      <c r="B643" s="241"/>
      <c r="C643" s="241"/>
      <c r="H643" s="241" t="s">
        <v>854</v>
      </c>
      <c r="I643" s="241"/>
      <c r="J643" s="241"/>
      <c r="K643" s="241"/>
      <c r="L643" s="241"/>
      <c r="M643" s="241"/>
      <c r="N643" s="241"/>
      <c r="O643" s="241"/>
      <c r="P643" s="241" t="s">
        <v>2057</v>
      </c>
      <c r="Q643" s="241"/>
      <c r="R643" s="241"/>
      <c r="S643" s="241"/>
      <c r="T643" s="241"/>
      <c r="U643" s="241"/>
      <c r="V643" s="241"/>
      <c r="W643" s="241"/>
      <c r="AI643" s="241"/>
      <c r="AJ643" s="241"/>
      <c r="AK643" s="241"/>
      <c r="AL643" s="241"/>
      <c r="AM643" s="241"/>
      <c r="AN643" s="241"/>
      <c r="AO643" s="241"/>
      <c r="AP643" s="241"/>
    </row>
    <row r="644" spans="2:42" ht="15" customHeight="1">
      <c r="B644" s="241"/>
      <c r="C644" s="241"/>
      <c r="H644" s="241" t="s">
        <v>855</v>
      </c>
      <c r="I644" s="241"/>
      <c r="J644" s="241"/>
      <c r="K644" s="241"/>
      <c r="L644" s="241"/>
      <c r="M644" s="241"/>
      <c r="N644" s="241"/>
      <c r="O644" s="241"/>
      <c r="P644" s="241" t="s">
        <v>2062</v>
      </c>
      <c r="Q644" s="241"/>
      <c r="R644" s="241"/>
      <c r="S644" s="241"/>
      <c r="T644" s="241"/>
      <c r="U644" s="241"/>
      <c r="V644" s="241"/>
      <c r="W644" s="241"/>
      <c r="AI644" s="241"/>
      <c r="AJ644" s="241"/>
      <c r="AK644" s="241"/>
      <c r="AL644" s="241"/>
      <c r="AM644" s="241"/>
      <c r="AN644" s="241"/>
      <c r="AO644" s="241"/>
      <c r="AP644" s="241"/>
    </row>
    <row r="645" spans="2:42" ht="15" customHeight="1">
      <c r="B645" s="241"/>
      <c r="C645" s="241"/>
      <c r="H645" s="241" t="s">
        <v>856</v>
      </c>
      <c r="I645" s="241"/>
      <c r="J645" s="241"/>
      <c r="K645" s="241"/>
      <c r="L645" s="241"/>
      <c r="M645" s="241"/>
      <c r="N645" s="241"/>
      <c r="O645" s="241"/>
      <c r="P645" s="241" t="s">
        <v>2060</v>
      </c>
      <c r="Q645" s="241"/>
      <c r="R645" s="241"/>
      <c r="S645" s="241"/>
      <c r="T645" s="241"/>
      <c r="U645" s="241"/>
      <c r="V645" s="241"/>
      <c r="W645" s="241"/>
      <c r="AI645" s="241"/>
      <c r="AJ645" s="241"/>
      <c r="AK645" s="241"/>
      <c r="AL645" s="241"/>
      <c r="AM645" s="241"/>
      <c r="AN645" s="241"/>
      <c r="AO645" s="241"/>
      <c r="AP645" s="241"/>
    </row>
    <row r="646" spans="2:42" ht="15" customHeight="1">
      <c r="B646" s="241"/>
      <c r="C646" s="241"/>
      <c r="H646" s="241" t="s">
        <v>857</v>
      </c>
      <c r="I646" s="241"/>
      <c r="J646" s="241"/>
      <c r="K646" s="241"/>
      <c r="L646" s="241"/>
      <c r="M646" s="241"/>
      <c r="N646" s="241"/>
      <c r="O646" s="241"/>
      <c r="P646" s="241" t="s">
        <v>2060</v>
      </c>
      <c r="Q646" s="241"/>
      <c r="R646" s="241"/>
      <c r="S646" s="241"/>
      <c r="T646" s="241"/>
      <c r="U646" s="241"/>
      <c r="V646" s="241"/>
      <c r="W646" s="241"/>
      <c r="AI646" s="241"/>
      <c r="AJ646" s="241"/>
      <c r="AK646" s="241"/>
      <c r="AL646" s="241"/>
      <c r="AM646" s="241"/>
      <c r="AN646" s="241"/>
      <c r="AO646" s="241"/>
      <c r="AP646" s="241"/>
    </row>
    <row r="647" spans="2:42" ht="15" customHeight="1">
      <c r="B647" s="241"/>
      <c r="C647" s="241"/>
      <c r="H647" s="241" t="s">
        <v>858</v>
      </c>
      <c r="I647" s="241"/>
      <c r="J647" s="241"/>
      <c r="K647" s="241"/>
      <c r="L647" s="241"/>
      <c r="M647" s="241"/>
      <c r="N647" s="241"/>
      <c r="O647" s="241"/>
      <c r="P647" s="241" t="s">
        <v>2061</v>
      </c>
      <c r="Q647" s="241"/>
      <c r="R647" s="241"/>
      <c r="S647" s="241"/>
      <c r="T647" s="241"/>
      <c r="U647" s="241"/>
      <c r="V647" s="241"/>
      <c r="W647" s="241"/>
      <c r="AI647" s="241"/>
      <c r="AJ647" s="241"/>
      <c r="AK647" s="241"/>
      <c r="AL647" s="241"/>
      <c r="AM647" s="241"/>
      <c r="AN647" s="241"/>
      <c r="AO647" s="241"/>
      <c r="AP647" s="241"/>
    </row>
    <row r="648" spans="2:42" ht="15" customHeight="1">
      <c r="B648" s="241"/>
      <c r="C648" s="241"/>
      <c r="H648" s="241" t="s">
        <v>859</v>
      </c>
      <c r="I648" s="241"/>
      <c r="J648" s="241"/>
      <c r="K648" s="241"/>
      <c r="L648" s="241"/>
      <c r="M648" s="241"/>
      <c r="N648" s="241"/>
      <c r="O648" s="241"/>
      <c r="P648" s="241" t="s">
        <v>2060</v>
      </c>
      <c r="Q648" s="241"/>
      <c r="R648" s="241"/>
      <c r="S648" s="241"/>
      <c r="T648" s="241"/>
      <c r="U648" s="241"/>
      <c r="V648" s="241"/>
      <c r="W648" s="241"/>
      <c r="AI648" s="241"/>
      <c r="AJ648" s="241"/>
      <c r="AK648" s="241"/>
      <c r="AL648" s="241"/>
      <c r="AM648" s="241"/>
      <c r="AN648" s="241"/>
      <c r="AO648" s="241"/>
      <c r="AP648" s="241"/>
    </row>
    <row r="649" spans="2:42" ht="15" customHeight="1">
      <c r="B649" s="241"/>
      <c r="C649" s="241"/>
      <c r="H649" s="241" t="s">
        <v>860</v>
      </c>
      <c r="I649" s="241"/>
      <c r="J649" s="241"/>
      <c r="K649" s="241"/>
      <c r="L649" s="241"/>
      <c r="M649" s="241"/>
      <c r="N649" s="241"/>
      <c r="O649" s="241"/>
      <c r="P649" s="241" t="s">
        <v>2057</v>
      </c>
      <c r="Q649" s="241"/>
      <c r="R649" s="241"/>
      <c r="S649" s="241"/>
      <c r="T649" s="241"/>
      <c r="U649" s="241"/>
      <c r="V649" s="241"/>
      <c r="W649" s="241"/>
      <c r="AI649" s="241"/>
      <c r="AJ649" s="241"/>
      <c r="AK649" s="241"/>
      <c r="AL649" s="241"/>
      <c r="AM649" s="241"/>
      <c r="AN649" s="241"/>
      <c r="AO649" s="241"/>
      <c r="AP649" s="241"/>
    </row>
    <row r="650" spans="2:42" ht="15" customHeight="1">
      <c r="B650" s="241"/>
      <c r="C650" s="241"/>
      <c r="H650" s="241" t="s">
        <v>861</v>
      </c>
      <c r="I650" s="241"/>
      <c r="J650" s="241"/>
      <c r="K650" s="241"/>
      <c r="L650" s="241"/>
      <c r="M650" s="241"/>
      <c r="N650" s="241"/>
      <c r="O650" s="241"/>
      <c r="P650" s="241" t="s">
        <v>2058</v>
      </c>
      <c r="Q650" s="241"/>
      <c r="R650" s="241"/>
      <c r="S650" s="241"/>
      <c r="T650" s="241"/>
      <c r="U650" s="241"/>
      <c r="V650" s="241"/>
      <c r="W650" s="241"/>
      <c r="AI650" s="241"/>
      <c r="AJ650" s="241"/>
      <c r="AK650" s="241"/>
      <c r="AL650" s="241"/>
      <c r="AM650" s="241"/>
      <c r="AN650" s="241"/>
      <c r="AO650" s="241"/>
      <c r="AP650" s="241"/>
    </row>
    <row r="651" spans="2:42" ht="15" customHeight="1">
      <c r="B651" s="241"/>
      <c r="C651" s="241"/>
      <c r="H651" s="241" t="s">
        <v>862</v>
      </c>
      <c r="I651" s="241"/>
      <c r="J651" s="241"/>
      <c r="K651" s="241"/>
      <c r="L651" s="241"/>
      <c r="M651" s="241"/>
      <c r="N651" s="241"/>
      <c r="O651" s="241"/>
      <c r="P651" s="241" t="s">
        <v>2059</v>
      </c>
      <c r="Q651" s="241"/>
      <c r="R651" s="241"/>
      <c r="S651" s="241"/>
      <c r="T651" s="241"/>
      <c r="U651" s="241"/>
      <c r="V651" s="241"/>
      <c r="W651" s="241"/>
      <c r="AI651" s="241"/>
      <c r="AJ651" s="241"/>
      <c r="AK651" s="241"/>
      <c r="AL651" s="241"/>
      <c r="AM651" s="241"/>
      <c r="AN651" s="241"/>
      <c r="AO651" s="241"/>
      <c r="AP651" s="241"/>
    </row>
    <row r="652" spans="2:42" ht="15" customHeight="1">
      <c r="B652" s="241"/>
      <c r="C652" s="241"/>
      <c r="H652" s="241" t="s">
        <v>863</v>
      </c>
      <c r="I652" s="241"/>
      <c r="J652" s="241"/>
      <c r="K652" s="241"/>
      <c r="L652" s="241"/>
      <c r="M652" s="241"/>
      <c r="N652" s="241"/>
      <c r="O652" s="241"/>
      <c r="P652" s="241" t="s">
        <v>2060</v>
      </c>
      <c r="Q652" s="241"/>
      <c r="R652" s="241"/>
      <c r="S652" s="241"/>
      <c r="T652" s="241"/>
      <c r="U652" s="241"/>
      <c r="V652" s="241"/>
      <c r="W652" s="241"/>
      <c r="AI652" s="241"/>
      <c r="AJ652" s="241"/>
      <c r="AK652" s="241"/>
      <c r="AL652" s="241"/>
      <c r="AM652" s="241"/>
      <c r="AN652" s="241"/>
      <c r="AO652" s="241"/>
      <c r="AP652" s="241"/>
    </row>
    <row r="653" spans="2:42" ht="15" customHeight="1">
      <c r="B653" s="241"/>
      <c r="C653" s="241"/>
      <c r="H653" s="241" t="s">
        <v>864</v>
      </c>
      <c r="I653" s="241"/>
      <c r="J653" s="241"/>
      <c r="K653" s="241"/>
      <c r="L653" s="241"/>
      <c r="M653" s="241"/>
      <c r="N653" s="241"/>
      <c r="O653" s="241"/>
      <c r="P653" s="241" t="s">
        <v>2063</v>
      </c>
      <c r="Q653" s="241"/>
      <c r="R653" s="241"/>
      <c r="S653" s="241"/>
      <c r="T653" s="241"/>
      <c r="U653" s="241"/>
      <c r="V653" s="241"/>
      <c r="W653" s="241"/>
      <c r="AI653" s="241"/>
      <c r="AJ653" s="241"/>
      <c r="AK653" s="241"/>
      <c r="AL653" s="241"/>
      <c r="AM653" s="241"/>
      <c r="AN653" s="241"/>
      <c r="AO653" s="241"/>
      <c r="AP653" s="241"/>
    </row>
    <row r="654" spans="2:42" ht="15" customHeight="1">
      <c r="B654" s="241"/>
      <c r="C654" s="241"/>
      <c r="H654" s="241" t="s">
        <v>865</v>
      </c>
      <c r="I654" s="241"/>
      <c r="J654" s="241"/>
      <c r="K654" s="241"/>
      <c r="L654" s="241"/>
      <c r="M654" s="241"/>
      <c r="N654" s="241"/>
      <c r="O654" s="241"/>
      <c r="P654" s="241" t="s">
        <v>2056</v>
      </c>
      <c r="Q654" s="241"/>
      <c r="R654" s="241"/>
      <c r="S654" s="241"/>
      <c r="T654" s="241"/>
      <c r="U654" s="241"/>
      <c r="V654" s="241"/>
      <c r="W654" s="241"/>
      <c r="AI654" s="241"/>
      <c r="AJ654" s="241"/>
      <c r="AK654" s="241"/>
      <c r="AL654" s="241"/>
      <c r="AM654" s="241"/>
      <c r="AN654" s="241"/>
      <c r="AO654" s="241"/>
      <c r="AP654" s="241"/>
    </row>
    <row r="655" spans="2:42" ht="15" customHeight="1">
      <c r="B655" s="241"/>
      <c r="C655" s="241"/>
      <c r="H655" s="241" t="s">
        <v>866</v>
      </c>
      <c r="I655" s="241"/>
      <c r="J655" s="241"/>
      <c r="K655" s="241"/>
      <c r="L655" s="241"/>
      <c r="M655" s="241"/>
      <c r="N655" s="241"/>
      <c r="O655" s="241"/>
      <c r="P655" s="241" t="s">
        <v>2056</v>
      </c>
      <c r="Q655" s="241"/>
      <c r="R655" s="241"/>
      <c r="S655" s="241"/>
      <c r="T655" s="241"/>
      <c r="U655" s="241"/>
      <c r="V655" s="241"/>
      <c r="W655" s="241"/>
      <c r="AI655" s="241"/>
      <c r="AJ655" s="241"/>
      <c r="AK655" s="241"/>
      <c r="AL655" s="241"/>
      <c r="AM655" s="241"/>
      <c r="AN655" s="241"/>
      <c r="AO655" s="241"/>
      <c r="AP655" s="241"/>
    </row>
    <row r="656" spans="2:42" ht="15" customHeight="1">
      <c r="B656" s="241"/>
      <c r="C656" s="241"/>
      <c r="H656" s="241" t="s">
        <v>867</v>
      </c>
      <c r="I656" s="241"/>
      <c r="J656" s="241"/>
      <c r="K656" s="241"/>
      <c r="L656" s="241"/>
      <c r="M656" s="241"/>
      <c r="N656" s="241"/>
      <c r="O656" s="241"/>
      <c r="P656" s="241" t="s">
        <v>2058</v>
      </c>
      <c r="Q656" s="241"/>
      <c r="R656" s="241"/>
      <c r="S656" s="241"/>
      <c r="T656" s="241"/>
      <c r="U656" s="241"/>
      <c r="V656" s="241"/>
      <c r="W656" s="241"/>
      <c r="AI656" s="241"/>
      <c r="AJ656" s="241"/>
      <c r="AK656" s="241"/>
      <c r="AL656" s="241"/>
      <c r="AM656" s="241"/>
      <c r="AN656" s="241"/>
      <c r="AO656" s="241"/>
      <c r="AP656" s="241"/>
    </row>
    <row r="657" spans="2:42" ht="15" customHeight="1">
      <c r="B657" s="241"/>
      <c r="C657" s="241"/>
      <c r="H657" s="241" t="s">
        <v>868</v>
      </c>
      <c r="I657" s="241"/>
      <c r="J657" s="241"/>
      <c r="K657" s="241"/>
      <c r="L657" s="241"/>
      <c r="M657" s="241"/>
      <c r="N657" s="241"/>
      <c r="O657" s="241"/>
      <c r="P657" s="241" t="s">
        <v>2058</v>
      </c>
      <c r="Q657" s="241"/>
      <c r="R657" s="241"/>
      <c r="S657" s="241"/>
      <c r="T657" s="241"/>
      <c r="U657" s="241"/>
      <c r="V657" s="241"/>
      <c r="W657" s="241"/>
      <c r="AI657" s="241"/>
      <c r="AJ657" s="241"/>
      <c r="AK657" s="241"/>
      <c r="AL657" s="241"/>
      <c r="AM657" s="241"/>
      <c r="AN657" s="241"/>
      <c r="AO657" s="241"/>
      <c r="AP657" s="241"/>
    </row>
    <row r="658" spans="2:42" ht="15" customHeight="1">
      <c r="B658" s="241"/>
      <c r="C658" s="241"/>
      <c r="H658" s="241" t="s">
        <v>869</v>
      </c>
      <c r="I658" s="241"/>
      <c r="J658" s="241"/>
      <c r="K658" s="241"/>
      <c r="L658" s="241"/>
      <c r="M658" s="241"/>
      <c r="N658" s="241"/>
      <c r="O658" s="241"/>
      <c r="P658" s="241" t="s">
        <v>2059</v>
      </c>
      <c r="Q658" s="241"/>
      <c r="R658" s="241"/>
      <c r="S658" s="241"/>
      <c r="T658" s="241"/>
      <c r="U658" s="241"/>
      <c r="V658" s="241"/>
      <c r="W658" s="241"/>
      <c r="AI658" s="241"/>
      <c r="AJ658" s="241"/>
      <c r="AK658" s="241"/>
      <c r="AL658" s="241"/>
      <c r="AM658" s="241"/>
      <c r="AN658" s="241"/>
      <c r="AO658" s="241"/>
      <c r="AP658" s="241"/>
    </row>
    <row r="659" spans="2:42" ht="15" customHeight="1">
      <c r="B659" s="241"/>
      <c r="C659" s="241"/>
      <c r="H659" s="241" t="s">
        <v>870</v>
      </c>
      <c r="I659" s="241"/>
      <c r="J659" s="241"/>
      <c r="K659" s="241"/>
      <c r="L659" s="241"/>
      <c r="M659" s="241"/>
      <c r="N659" s="241"/>
      <c r="O659" s="241"/>
      <c r="P659" s="241" t="s">
        <v>2059</v>
      </c>
      <c r="Q659" s="241"/>
      <c r="R659" s="241"/>
      <c r="S659" s="241"/>
      <c r="T659" s="241"/>
      <c r="U659" s="241"/>
      <c r="V659" s="241"/>
      <c r="W659" s="241"/>
      <c r="AI659" s="241"/>
      <c r="AJ659" s="241"/>
      <c r="AK659" s="241"/>
      <c r="AL659" s="241"/>
      <c r="AM659" s="241"/>
      <c r="AN659" s="241"/>
      <c r="AO659" s="241"/>
      <c r="AP659" s="241"/>
    </row>
    <row r="660" spans="2:42" ht="15" customHeight="1">
      <c r="B660" s="241"/>
      <c r="C660" s="241"/>
      <c r="H660" s="241" t="s">
        <v>871</v>
      </c>
      <c r="I660" s="241"/>
      <c r="J660" s="241"/>
      <c r="K660" s="241"/>
      <c r="L660" s="241"/>
      <c r="M660" s="241"/>
      <c r="N660" s="241"/>
      <c r="O660" s="241"/>
      <c r="P660" s="241" t="s">
        <v>2059</v>
      </c>
      <c r="Q660" s="241"/>
      <c r="R660" s="241"/>
      <c r="S660" s="241"/>
      <c r="T660" s="241"/>
      <c r="U660" s="241"/>
      <c r="V660" s="241"/>
      <c r="W660" s="241"/>
      <c r="AI660" s="241"/>
      <c r="AJ660" s="241"/>
      <c r="AK660" s="241"/>
      <c r="AL660" s="241"/>
      <c r="AM660" s="241"/>
      <c r="AN660" s="241"/>
      <c r="AO660" s="241"/>
      <c r="AP660" s="241"/>
    </row>
    <row r="661" spans="2:42" ht="15" customHeight="1">
      <c r="B661" s="241"/>
      <c r="C661" s="241"/>
      <c r="H661" s="241" t="s">
        <v>872</v>
      </c>
      <c r="I661" s="241"/>
      <c r="J661" s="241"/>
      <c r="K661" s="241"/>
      <c r="L661" s="241"/>
      <c r="M661" s="241"/>
      <c r="N661" s="241"/>
      <c r="O661" s="241"/>
      <c r="P661" s="241" t="s">
        <v>713</v>
      </c>
      <c r="Q661" s="241"/>
      <c r="R661" s="241"/>
      <c r="S661" s="241"/>
      <c r="T661" s="241"/>
      <c r="U661" s="241"/>
      <c r="V661" s="241"/>
      <c r="W661" s="241"/>
      <c r="AI661" s="241"/>
      <c r="AJ661" s="241"/>
      <c r="AK661" s="241"/>
      <c r="AL661" s="241"/>
      <c r="AM661" s="241"/>
      <c r="AN661" s="241"/>
      <c r="AO661" s="241"/>
      <c r="AP661" s="241"/>
    </row>
    <row r="662" spans="2:42" ht="15" customHeight="1">
      <c r="B662" s="241"/>
      <c r="C662" s="241"/>
      <c r="H662" s="241" t="s">
        <v>873</v>
      </c>
      <c r="I662" s="241"/>
      <c r="J662" s="241"/>
      <c r="K662" s="241"/>
      <c r="L662" s="241"/>
      <c r="M662" s="241"/>
      <c r="N662" s="241"/>
      <c r="O662" s="241"/>
      <c r="P662" s="241" t="s">
        <v>2058</v>
      </c>
      <c r="Q662" s="241"/>
      <c r="R662" s="241"/>
      <c r="S662" s="241"/>
      <c r="T662" s="241"/>
      <c r="U662" s="241"/>
      <c r="V662" s="241"/>
      <c r="W662" s="241"/>
      <c r="AI662" s="241"/>
      <c r="AJ662" s="241"/>
      <c r="AK662" s="241"/>
      <c r="AL662" s="241"/>
      <c r="AM662" s="241"/>
      <c r="AN662" s="241"/>
      <c r="AO662" s="241"/>
      <c r="AP662" s="241"/>
    </row>
    <row r="663" spans="2:42" ht="15" customHeight="1">
      <c r="B663" s="241"/>
      <c r="C663" s="241"/>
      <c r="H663" s="241" t="s">
        <v>874</v>
      </c>
      <c r="I663" s="241"/>
      <c r="J663" s="241"/>
      <c r="K663" s="241"/>
      <c r="L663" s="241"/>
      <c r="M663" s="241"/>
      <c r="N663" s="241"/>
      <c r="O663" s="241"/>
      <c r="P663" s="241" t="s">
        <v>2058</v>
      </c>
      <c r="Q663" s="241"/>
      <c r="R663" s="241"/>
      <c r="S663" s="241"/>
      <c r="T663" s="241"/>
      <c r="U663" s="241"/>
      <c r="V663" s="241"/>
      <c r="W663" s="241"/>
      <c r="AI663" s="241"/>
      <c r="AJ663" s="241"/>
      <c r="AK663" s="241"/>
      <c r="AL663" s="241"/>
      <c r="AM663" s="241"/>
      <c r="AN663" s="241"/>
      <c r="AO663" s="241"/>
      <c r="AP663" s="241"/>
    </row>
    <row r="664" spans="2:42" ht="15" customHeight="1">
      <c r="B664" s="241"/>
      <c r="C664" s="241"/>
      <c r="H664" s="241" t="s">
        <v>875</v>
      </c>
      <c r="I664" s="241"/>
      <c r="J664" s="241"/>
      <c r="K664" s="241"/>
      <c r="L664" s="241"/>
      <c r="M664" s="241"/>
      <c r="N664" s="241"/>
      <c r="O664" s="241"/>
      <c r="P664" s="241" t="s">
        <v>2057</v>
      </c>
      <c r="Q664" s="241"/>
      <c r="R664" s="241"/>
      <c r="S664" s="241"/>
      <c r="T664" s="241"/>
      <c r="U664" s="241"/>
      <c r="V664" s="241"/>
      <c r="W664" s="241"/>
      <c r="AI664" s="241"/>
      <c r="AJ664" s="241"/>
      <c r="AK664" s="241"/>
      <c r="AL664" s="241"/>
      <c r="AM664" s="241"/>
      <c r="AN664" s="241"/>
      <c r="AO664" s="241"/>
      <c r="AP664" s="241"/>
    </row>
    <row r="665" spans="2:42" ht="15" customHeight="1">
      <c r="B665" s="241"/>
      <c r="C665" s="241"/>
      <c r="H665" s="241" t="s">
        <v>876</v>
      </c>
      <c r="I665" s="241"/>
      <c r="J665" s="241"/>
      <c r="K665" s="241"/>
      <c r="L665" s="241"/>
      <c r="M665" s="241"/>
      <c r="N665" s="241"/>
      <c r="O665" s="241"/>
      <c r="P665" s="241" t="s">
        <v>2058</v>
      </c>
      <c r="Q665" s="241"/>
      <c r="R665" s="241"/>
      <c r="S665" s="241"/>
      <c r="T665" s="241"/>
      <c r="U665" s="241"/>
      <c r="V665" s="241"/>
      <c r="W665" s="241"/>
      <c r="AI665" s="241"/>
      <c r="AJ665" s="241"/>
      <c r="AK665" s="241"/>
      <c r="AL665" s="241"/>
      <c r="AM665" s="241"/>
      <c r="AN665" s="241"/>
      <c r="AO665" s="241"/>
      <c r="AP665" s="241"/>
    </row>
    <row r="666" spans="2:42" ht="15" customHeight="1">
      <c r="B666" s="241"/>
      <c r="C666" s="241"/>
      <c r="H666" s="241" t="s">
        <v>877</v>
      </c>
      <c r="I666" s="241"/>
      <c r="J666" s="241"/>
      <c r="K666" s="241"/>
      <c r="L666" s="241"/>
      <c r="M666" s="241"/>
      <c r="N666" s="241"/>
      <c r="O666" s="241"/>
      <c r="P666" s="241" t="s">
        <v>2060</v>
      </c>
      <c r="Q666" s="241"/>
      <c r="R666" s="241"/>
      <c r="S666" s="241"/>
      <c r="T666" s="241"/>
      <c r="U666" s="241"/>
      <c r="V666" s="241"/>
      <c r="W666" s="241"/>
      <c r="AI666" s="241"/>
      <c r="AJ666" s="241"/>
      <c r="AK666" s="241"/>
      <c r="AL666" s="241"/>
      <c r="AM666" s="241"/>
      <c r="AN666" s="241"/>
      <c r="AO666" s="241"/>
      <c r="AP666" s="241"/>
    </row>
    <row r="667" spans="2:42" ht="15" customHeight="1">
      <c r="B667" s="241"/>
      <c r="C667" s="241"/>
      <c r="H667" s="241" t="s">
        <v>878</v>
      </c>
      <c r="I667" s="241"/>
      <c r="J667" s="241"/>
      <c r="K667" s="241"/>
      <c r="L667" s="241"/>
      <c r="M667" s="241"/>
      <c r="N667" s="241"/>
      <c r="O667" s="241"/>
      <c r="P667" s="241" t="s">
        <v>2063</v>
      </c>
      <c r="Q667" s="241"/>
      <c r="R667" s="241"/>
      <c r="S667" s="241"/>
      <c r="T667" s="241"/>
      <c r="U667" s="241"/>
      <c r="V667" s="241"/>
      <c r="W667" s="241"/>
      <c r="AI667" s="241"/>
      <c r="AJ667" s="241"/>
      <c r="AK667" s="241"/>
      <c r="AL667" s="241"/>
      <c r="AM667" s="241"/>
      <c r="AN667" s="241"/>
      <c r="AO667" s="241"/>
      <c r="AP667" s="241"/>
    </row>
    <row r="668" spans="2:42" ht="15" customHeight="1">
      <c r="B668" s="241"/>
      <c r="C668" s="241"/>
      <c r="H668" s="241" t="s">
        <v>879</v>
      </c>
      <c r="I668" s="241"/>
      <c r="J668" s="241"/>
      <c r="K668" s="241"/>
      <c r="L668" s="241"/>
      <c r="M668" s="241"/>
      <c r="N668" s="241"/>
      <c r="O668" s="241"/>
      <c r="P668" s="241" t="s">
        <v>2056</v>
      </c>
      <c r="Q668" s="241"/>
      <c r="R668" s="241"/>
      <c r="S668" s="241"/>
      <c r="T668" s="241"/>
      <c r="U668" s="241"/>
      <c r="V668" s="241"/>
      <c r="W668" s="241"/>
      <c r="AI668" s="241"/>
      <c r="AJ668" s="241"/>
      <c r="AK668" s="241"/>
      <c r="AL668" s="241"/>
      <c r="AM668" s="241"/>
      <c r="AN668" s="241"/>
      <c r="AO668" s="241"/>
      <c r="AP668" s="241"/>
    </row>
    <row r="669" spans="2:42" ht="15" customHeight="1">
      <c r="B669" s="241"/>
      <c r="C669" s="241"/>
      <c r="H669" s="241" t="s">
        <v>279</v>
      </c>
      <c r="I669" s="241"/>
      <c r="J669" s="241"/>
      <c r="K669" s="241"/>
      <c r="L669" s="241"/>
      <c r="M669" s="241"/>
      <c r="N669" s="241"/>
      <c r="O669" s="241"/>
      <c r="P669" s="241" t="s">
        <v>2061</v>
      </c>
      <c r="Q669" s="241"/>
      <c r="R669" s="241"/>
      <c r="S669" s="241"/>
      <c r="T669" s="241"/>
      <c r="U669" s="241"/>
      <c r="V669" s="241"/>
      <c r="W669" s="241"/>
      <c r="AI669" s="241"/>
      <c r="AJ669" s="241"/>
      <c r="AK669" s="241"/>
      <c r="AL669" s="241"/>
      <c r="AM669" s="241"/>
      <c r="AN669" s="241"/>
      <c r="AO669" s="241"/>
      <c r="AP669" s="241"/>
    </row>
    <row r="670" spans="2:42" ht="15" customHeight="1">
      <c r="B670" s="241"/>
      <c r="C670" s="241"/>
      <c r="H670" s="241" t="s">
        <v>880</v>
      </c>
      <c r="I670" s="241"/>
      <c r="J670" s="241"/>
      <c r="K670" s="241"/>
      <c r="L670" s="241"/>
      <c r="M670" s="241"/>
      <c r="N670" s="241"/>
      <c r="O670" s="241"/>
      <c r="P670" s="241" t="s">
        <v>2058</v>
      </c>
      <c r="Q670" s="241"/>
      <c r="R670" s="241"/>
      <c r="S670" s="241"/>
      <c r="T670" s="241"/>
      <c r="U670" s="241"/>
      <c r="V670" s="241"/>
      <c r="W670" s="241"/>
      <c r="AI670" s="241"/>
      <c r="AJ670" s="241"/>
      <c r="AK670" s="241"/>
      <c r="AL670" s="241"/>
      <c r="AM670" s="241"/>
      <c r="AN670" s="241"/>
      <c r="AO670" s="241"/>
      <c r="AP670" s="241"/>
    </row>
    <row r="671" spans="2:42" ht="15" customHeight="1">
      <c r="B671" s="241"/>
      <c r="C671" s="241"/>
      <c r="H671" s="241" t="s">
        <v>881</v>
      </c>
      <c r="I671" s="241"/>
      <c r="J671" s="241"/>
      <c r="K671" s="241"/>
      <c r="L671" s="241"/>
      <c r="M671" s="241"/>
      <c r="N671" s="241"/>
      <c r="O671" s="241"/>
      <c r="P671" s="241" t="s">
        <v>2058</v>
      </c>
      <c r="Q671" s="241"/>
      <c r="R671" s="241"/>
      <c r="S671" s="241"/>
      <c r="T671" s="241"/>
      <c r="U671" s="241"/>
      <c r="V671" s="241"/>
      <c r="W671" s="241"/>
      <c r="AI671" s="241"/>
      <c r="AJ671" s="241"/>
      <c r="AK671" s="241"/>
      <c r="AL671" s="241"/>
      <c r="AM671" s="241"/>
      <c r="AN671" s="241"/>
      <c r="AO671" s="241"/>
      <c r="AP671" s="241"/>
    </row>
    <row r="672" spans="2:42" ht="15" customHeight="1">
      <c r="B672" s="241"/>
      <c r="C672" s="241"/>
      <c r="H672" s="241" t="s">
        <v>882</v>
      </c>
      <c r="I672" s="241"/>
      <c r="J672" s="241"/>
      <c r="K672" s="241"/>
      <c r="L672" s="241"/>
      <c r="M672" s="241"/>
      <c r="N672" s="241"/>
      <c r="O672" s="241"/>
      <c r="P672" s="241" t="s">
        <v>2057</v>
      </c>
      <c r="Q672" s="241"/>
      <c r="R672" s="241"/>
      <c r="S672" s="241"/>
      <c r="T672" s="241"/>
      <c r="U672" s="241"/>
      <c r="V672" s="241"/>
      <c r="W672" s="241"/>
      <c r="AI672" s="241"/>
      <c r="AJ672" s="241"/>
      <c r="AK672" s="241"/>
      <c r="AL672" s="241"/>
      <c r="AM672" s="241"/>
      <c r="AN672" s="241"/>
      <c r="AO672" s="241"/>
      <c r="AP672" s="241"/>
    </row>
    <row r="673" spans="2:42" ht="15" customHeight="1">
      <c r="B673" s="241"/>
      <c r="C673" s="241"/>
      <c r="H673" s="241" t="s">
        <v>883</v>
      </c>
      <c r="I673" s="241"/>
      <c r="J673" s="241"/>
      <c r="K673" s="241"/>
      <c r="L673" s="241"/>
      <c r="M673" s="241"/>
      <c r="N673" s="241"/>
      <c r="O673" s="241"/>
      <c r="P673" s="241" t="s">
        <v>2057</v>
      </c>
      <c r="Q673" s="241"/>
      <c r="R673" s="241"/>
      <c r="S673" s="241"/>
      <c r="T673" s="241"/>
      <c r="U673" s="241"/>
      <c r="V673" s="241"/>
      <c r="W673" s="241"/>
      <c r="AI673" s="241"/>
      <c r="AJ673" s="241"/>
      <c r="AK673" s="241"/>
      <c r="AL673" s="241"/>
      <c r="AM673" s="241"/>
      <c r="AN673" s="241"/>
      <c r="AO673" s="241"/>
      <c r="AP673" s="241"/>
    </row>
    <row r="674" spans="2:42" ht="15" customHeight="1">
      <c r="B674" s="241"/>
      <c r="C674" s="241"/>
      <c r="H674" s="241" t="s">
        <v>884</v>
      </c>
      <c r="I674" s="241"/>
      <c r="J674" s="241"/>
      <c r="K674" s="241"/>
      <c r="L674" s="241"/>
      <c r="M674" s="241"/>
      <c r="N674" s="241"/>
      <c r="O674" s="241"/>
      <c r="P674" s="241" t="s">
        <v>2056</v>
      </c>
      <c r="Q674" s="241"/>
      <c r="R674" s="241"/>
      <c r="S674" s="241"/>
      <c r="T674" s="241"/>
      <c r="U674" s="241"/>
      <c r="V674" s="241"/>
      <c r="W674" s="241"/>
      <c r="AI674" s="241"/>
      <c r="AJ674" s="241"/>
      <c r="AK674" s="241"/>
      <c r="AL674" s="241"/>
      <c r="AM674" s="241"/>
      <c r="AN674" s="241"/>
      <c r="AO674" s="241"/>
      <c r="AP674" s="241"/>
    </row>
    <row r="675" spans="2:42" ht="15" customHeight="1">
      <c r="B675" s="241"/>
      <c r="C675" s="241"/>
      <c r="H675" s="241" t="s">
        <v>885</v>
      </c>
      <c r="I675" s="241"/>
      <c r="J675" s="241"/>
      <c r="K675" s="241"/>
      <c r="L675" s="241"/>
      <c r="M675" s="241"/>
      <c r="N675" s="241"/>
      <c r="O675" s="241"/>
      <c r="P675" s="241" t="s">
        <v>2060</v>
      </c>
      <c r="Q675" s="241"/>
      <c r="R675" s="241"/>
      <c r="S675" s="241"/>
      <c r="T675" s="241"/>
      <c r="U675" s="241"/>
      <c r="V675" s="241"/>
      <c r="W675" s="241"/>
      <c r="AI675" s="241"/>
      <c r="AJ675" s="241"/>
      <c r="AK675" s="241"/>
      <c r="AL675" s="241"/>
      <c r="AM675" s="241"/>
      <c r="AN675" s="241"/>
      <c r="AO675" s="241"/>
      <c r="AP675" s="241"/>
    </row>
    <row r="676" spans="2:42" ht="15" customHeight="1">
      <c r="B676" s="241"/>
      <c r="C676" s="241"/>
      <c r="H676" s="241" t="s">
        <v>886</v>
      </c>
      <c r="I676" s="241"/>
      <c r="J676" s="241"/>
      <c r="K676" s="241"/>
      <c r="L676" s="241"/>
      <c r="M676" s="241"/>
      <c r="N676" s="241"/>
      <c r="O676" s="241"/>
      <c r="P676" s="241" t="s">
        <v>2059</v>
      </c>
      <c r="Q676" s="241"/>
      <c r="R676" s="241"/>
      <c r="S676" s="241"/>
      <c r="T676" s="241"/>
      <c r="U676" s="241"/>
      <c r="V676" s="241"/>
      <c r="W676" s="241"/>
      <c r="AI676" s="241"/>
      <c r="AJ676" s="241"/>
      <c r="AK676" s="241"/>
      <c r="AL676" s="241"/>
      <c r="AM676" s="241"/>
      <c r="AN676" s="241"/>
      <c r="AO676" s="241"/>
      <c r="AP676" s="241"/>
    </row>
    <row r="677" spans="2:42" ht="15" customHeight="1">
      <c r="B677" s="241"/>
      <c r="C677" s="241"/>
      <c r="H677" s="241" t="s">
        <v>887</v>
      </c>
      <c r="I677" s="241"/>
      <c r="J677" s="241"/>
      <c r="K677" s="241"/>
      <c r="L677" s="241"/>
      <c r="M677" s="241"/>
      <c r="N677" s="241"/>
      <c r="O677" s="241"/>
      <c r="P677" s="241" t="s">
        <v>2059</v>
      </c>
      <c r="Q677" s="241"/>
      <c r="R677" s="241"/>
      <c r="S677" s="241"/>
      <c r="T677" s="241"/>
      <c r="U677" s="241"/>
      <c r="V677" s="241"/>
      <c r="W677" s="241"/>
      <c r="AI677" s="241"/>
      <c r="AJ677" s="241"/>
      <c r="AK677" s="241"/>
      <c r="AL677" s="241"/>
      <c r="AM677" s="241"/>
      <c r="AN677" s="241"/>
      <c r="AO677" s="241"/>
      <c r="AP677" s="241"/>
    </row>
    <row r="678" spans="2:42" ht="15" customHeight="1">
      <c r="B678" s="241"/>
      <c r="C678" s="241"/>
      <c r="H678" s="241" t="s">
        <v>888</v>
      </c>
      <c r="I678" s="241"/>
      <c r="J678" s="241"/>
      <c r="K678" s="241"/>
      <c r="L678" s="241"/>
      <c r="M678" s="241"/>
      <c r="N678" s="241"/>
      <c r="O678" s="241"/>
      <c r="P678" s="241" t="s">
        <v>2058</v>
      </c>
      <c r="Q678" s="241"/>
      <c r="R678" s="241"/>
      <c r="S678" s="241"/>
      <c r="T678" s="241"/>
      <c r="U678" s="241"/>
      <c r="V678" s="241"/>
      <c r="W678" s="241"/>
      <c r="AI678" s="241"/>
      <c r="AJ678" s="241"/>
      <c r="AK678" s="241"/>
      <c r="AL678" s="241"/>
      <c r="AM678" s="241"/>
      <c r="AN678" s="241"/>
      <c r="AO678" s="241"/>
      <c r="AP678" s="241"/>
    </row>
    <row r="679" spans="2:42" ht="15" customHeight="1">
      <c r="B679" s="241"/>
      <c r="C679" s="241"/>
      <c r="H679" s="241" t="s">
        <v>889</v>
      </c>
      <c r="I679" s="241"/>
      <c r="J679" s="241"/>
      <c r="K679" s="241"/>
      <c r="L679" s="241"/>
      <c r="M679" s="241"/>
      <c r="N679" s="241"/>
      <c r="O679" s="241"/>
      <c r="P679" s="241" t="s">
        <v>2059</v>
      </c>
      <c r="Q679" s="241"/>
      <c r="R679" s="241"/>
      <c r="S679" s="241"/>
      <c r="T679" s="241"/>
      <c r="U679" s="241"/>
      <c r="V679" s="241"/>
      <c r="W679" s="241"/>
      <c r="AI679" s="241"/>
      <c r="AJ679" s="241"/>
      <c r="AK679" s="241"/>
      <c r="AL679" s="241"/>
      <c r="AM679" s="241"/>
      <c r="AN679" s="241"/>
      <c r="AO679" s="241"/>
      <c r="AP679" s="241"/>
    </row>
    <row r="680" spans="2:42" ht="15" customHeight="1">
      <c r="B680" s="241"/>
      <c r="C680" s="241"/>
      <c r="H680" s="241" t="s">
        <v>890</v>
      </c>
      <c r="I680" s="241"/>
      <c r="J680" s="241"/>
      <c r="K680" s="241"/>
      <c r="L680" s="241"/>
      <c r="M680" s="241"/>
      <c r="N680" s="241"/>
      <c r="O680" s="241"/>
      <c r="P680" s="241" t="s">
        <v>2058</v>
      </c>
      <c r="Q680" s="241"/>
      <c r="R680" s="241"/>
      <c r="S680" s="241"/>
      <c r="T680" s="241"/>
      <c r="U680" s="241"/>
      <c r="V680" s="241"/>
      <c r="W680" s="241"/>
      <c r="AI680" s="241"/>
      <c r="AJ680" s="241"/>
      <c r="AK680" s="241"/>
      <c r="AL680" s="241"/>
      <c r="AM680" s="241"/>
      <c r="AN680" s="241"/>
      <c r="AO680" s="241"/>
      <c r="AP680" s="241"/>
    </row>
    <row r="681" spans="2:42" ht="15" customHeight="1">
      <c r="B681" s="241"/>
      <c r="C681" s="241"/>
      <c r="H681" s="241" t="s">
        <v>891</v>
      </c>
      <c r="I681" s="241"/>
      <c r="J681" s="241"/>
      <c r="K681" s="241"/>
      <c r="L681" s="241"/>
      <c r="M681" s="241"/>
      <c r="N681" s="241"/>
      <c r="O681" s="241"/>
      <c r="P681" s="241" t="s">
        <v>2060</v>
      </c>
      <c r="Q681" s="241"/>
      <c r="R681" s="241"/>
      <c r="S681" s="241"/>
      <c r="T681" s="241"/>
      <c r="U681" s="241"/>
      <c r="V681" s="241"/>
      <c r="W681" s="241"/>
      <c r="AI681" s="241"/>
      <c r="AJ681" s="241"/>
      <c r="AK681" s="241"/>
      <c r="AL681" s="241"/>
      <c r="AM681" s="241"/>
      <c r="AN681" s="241"/>
      <c r="AO681" s="241"/>
      <c r="AP681" s="241"/>
    </row>
    <row r="682" spans="2:42" ht="15" customHeight="1">
      <c r="B682" s="241"/>
      <c r="C682" s="241"/>
      <c r="H682" s="241" t="s">
        <v>892</v>
      </c>
      <c r="I682" s="241"/>
      <c r="J682" s="241"/>
      <c r="K682" s="241"/>
      <c r="L682" s="241"/>
      <c r="M682" s="241"/>
      <c r="N682" s="241"/>
      <c r="O682" s="241"/>
      <c r="P682" s="241" t="s">
        <v>2061</v>
      </c>
      <c r="Q682" s="241"/>
      <c r="R682" s="241"/>
      <c r="S682" s="241"/>
      <c r="T682" s="241"/>
      <c r="U682" s="241"/>
      <c r="V682" s="241"/>
      <c r="W682" s="241"/>
      <c r="AI682" s="241"/>
      <c r="AJ682" s="241"/>
      <c r="AK682" s="241"/>
      <c r="AL682" s="241"/>
      <c r="AM682" s="241"/>
      <c r="AN682" s="241"/>
      <c r="AO682" s="241"/>
      <c r="AP682" s="241"/>
    </row>
    <row r="683" spans="2:42" ht="15" customHeight="1">
      <c r="B683" s="241"/>
      <c r="C683" s="241"/>
      <c r="H683" s="241" t="s">
        <v>893</v>
      </c>
      <c r="I683" s="241"/>
      <c r="J683" s="241"/>
      <c r="K683" s="241"/>
      <c r="L683" s="241"/>
      <c r="M683" s="241"/>
      <c r="N683" s="241"/>
      <c r="O683" s="241"/>
      <c r="P683" s="241" t="s">
        <v>2057</v>
      </c>
      <c r="Q683" s="241"/>
      <c r="R683" s="241"/>
      <c r="S683" s="241"/>
      <c r="T683" s="241"/>
      <c r="U683" s="241"/>
      <c r="V683" s="241"/>
      <c r="W683" s="241"/>
      <c r="AI683" s="241"/>
      <c r="AJ683" s="241"/>
      <c r="AK683" s="241"/>
      <c r="AL683" s="241"/>
      <c r="AM683" s="241"/>
      <c r="AN683" s="241"/>
      <c r="AO683" s="241"/>
      <c r="AP683" s="241"/>
    </row>
    <row r="684" spans="2:42" ht="15" customHeight="1">
      <c r="B684" s="241"/>
      <c r="C684" s="241"/>
      <c r="H684" s="241" t="s">
        <v>894</v>
      </c>
      <c r="I684" s="241"/>
      <c r="J684" s="241"/>
      <c r="K684" s="241"/>
      <c r="L684" s="241"/>
      <c r="M684" s="241"/>
      <c r="N684" s="241"/>
      <c r="O684" s="241"/>
      <c r="P684" s="241" t="s">
        <v>2059</v>
      </c>
      <c r="Q684" s="241"/>
      <c r="R684" s="241"/>
      <c r="S684" s="241"/>
      <c r="T684" s="241"/>
      <c r="U684" s="241"/>
      <c r="V684" s="241"/>
      <c r="W684" s="241"/>
      <c r="AI684" s="241"/>
      <c r="AJ684" s="241"/>
      <c r="AK684" s="241"/>
      <c r="AL684" s="241"/>
      <c r="AM684" s="241"/>
      <c r="AN684" s="241"/>
      <c r="AO684" s="241"/>
      <c r="AP684" s="241"/>
    </row>
    <row r="685" spans="2:42" ht="15" customHeight="1">
      <c r="B685" s="241"/>
      <c r="C685" s="241"/>
      <c r="H685" s="241" t="s">
        <v>895</v>
      </c>
      <c r="I685" s="241"/>
      <c r="J685" s="241"/>
      <c r="K685" s="241"/>
      <c r="L685" s="241"/>
      <c r="M685" s="241"/>
      <c r="N685" s="241"/>
      <c r="O685" s="241"/>
      <c r="P685" s="241" t="s">
        <v>2063</v>
      </c>
      <c r="Q685" s="241"/>
      <c r="R685" s="241"/>
      <c r="S685" s="241"/>
      <c r="T685" s="241"/>
      <c r="U685" s="241"/>
      <c r="V685" s="241"/>
      <c r="W685" s="241"/>
      <c r="AI685" s="241"/>
      <c r="AJ685" s="241"/>
      <c r="AK685" s="241"/>
      <c r="AL685" s="241"/>
      <c r="AM685" s="241"/>
      <c r="AN685" s="241"/>
      <c r="AO685" s="241"/>
      <c r="AP685" s="241"/>
    </row>
    <row r="686" spans="2:42" ht="15" customHeight="1">
      <c r="B686" s="241"/>
      <c r="C686" s="241"/>
      <c r="H686" s="241" t="s">
        <v>896</v>
      </c>
      <c r="I686" s="241"/>
      <c r="J686" s="241"/>
      <c r="K686" s="241"/>
      <c r="L686" s="241"/>
      <c r="M686" s="241"/>
      <c r="N686" s="241"/>
      <c r="O686" s="241"/>
      <c r="P686" s="241" t="s">
        <v>2057</v>
      </c>
      <c r="Q686" s="241"/>
      <c r="R686" s="241"/>
      <c r="S686" s="241"/>
      <c r="T686" s="241"/>
      <c r="U686" s="241"/>
      <c r="V686" s="241"/>
      <c r="W686" s="241"/>
      <c r="AI686" s="241"/>
      <c r="AJ686" s="241"/>
      <c r="AK686" s="241"/>
      <c r="AL686" s="241"/>
      <c r="AM686" s="241"/>
      <c r="AN686" s="241"/>
      <c r="AO686" s="241"/>
      <c r="AP686" s="241"/>
    </row>
    <row r="687" spans="2:42" ht="15" customHeight="1">
      <c r="B687" s="241"/>
      <c r="C687" s="241"/>
      <c r="H687" s="241" t="s">
        <v>897</v>
      </c>
      <c r="I687" s="241"/>
      <c r="J687" s="241"/>
      <c r="K687" s="241"/>
      <c r="L687" s="241"/>
      <c r="M687" s="241"/>
      <c r="N687" s="241"/>
      <c r="O687" s="241"/>
      <c r="P687" s="241" t="s">
        <v>2056</v>
      </c>
      <c r="Q687" s="241"/>
      <c r="R687" s="241"/>
      <c r="S687" s="241"/>
      <c r="T687" s="241"/>
      <c r="U687" s="241"/>
      <c r="V687" s="241"/>
      <c r="W687" s="241"/>
      <c r="AI687" s="241"/>
      <c r="AJ687" s="241"/>
      <c r="AK687" s="241"/>
      <c r="AL687" s="241"/>
      <c r="AM687" s="241"/>
      <c r="AN687" s="241"/>
      <c r="AO687" s="241"/>
      <c r="AP687" s="241"/>
    </row>
    <row r="688" spans="2:42" ht="15" customHeight="1">
      <c r="B688" s="241"/>
      <c r="C688" s="241"/>
      <c r="H688" s="241" t="s">
        <v>898</v>
      </c>
      <c r="I688" s="241"/>
      <c r="J688" s="241"/>
      <c r="K688" s="241"/>
      <c r="L688" s="241"/>
      <c r="M688" s="241"/>
      <c r="N688" s="241"/>
      <c r="O688" s="241"/>
      <c r="P688" s="241" t="s">
        <v>2058</v>
      </c>
      <c r="Q688" s="241"/>
      <c r="R688" s="241"/>
      <c r="S688" s="241"/>
      <c r="T688" s="241"/>
      <c r="U688" s="241"/>
      <c r="V688" s="241"/>
      <c r="W688" s="241"/>
      <c r="AI688" s="241"/>
      <c r="AJ688" s="241"/>
      <c r="AK688" s="241"/>
      <c r="AL688" s="241"/>
      <c r="AM688" s="241"/>
      <c r="AN688" s="241"/>
      <c r="AO688" s="241"/>
      <c r="AP688" s="241"/>
    </row>
    <row r="689" spans="2:42" ht="15" customHeight="1">
      <c r="B689" s="241"/>
      <c r="C689" s="241"/>
      <c r="H689" s="241" t="s">
        <v>899</v>
      </c>
      <c r="I689" s="241"/>
      <c r="J689" s="241"/>
      <c r="K689" s="241"/>
      <c r="L689" s="241"/>
      <c r="M689" s="241"/>
      <c r="N689" s="241"/>
      <c r="O689" s="241"/>
      <c r="P689" s="241" t="s">
        <v>2060</v>
      </c>
      <c r="Q689" s="241"/>
      <c r="R689" s="241"/>
      <c r="S689" s="241"/>
      <c r="T689" s="241"/>
      <c r="U689" s="241"/>
      <c r="V689" s="241"/>
      <c r="W689" s="241"/>
      <c r="AI689" s="241"/>
      <c r="AJ689" s="241"/>
      <c r="AK689" s="241"/>
      <c r="AL689" s="241"/>
      <c r="AM689" s="241"/>
      <c r="AN689" s="241"/>
      <c r="AO689" s="241"/>
      <c r="AP689" s="241"/>
    </row>
    <row r="690" spans="2:42" ht="15" customHeight="1">
      <c r="B690" s="241"/>
      <c r="C690" s="241"/>
      <c r="H690" s="241" t="s">
        <v>900</v>
      </c>
      <c r="I690" s="241"/>
      <c r="J690" s="241"/>
      <c r="K690" s="241"/>
      <c r="L690" s="241"/>
      <c r="M690" s="241"/>
      <c r="N690" s="241"/>
      <c r="O690" s="241"/>
      <c r="P690" s="241" t="s">
        <v>2060</v>
      </c>
      <c r="Q690" s="241"/>
      <c r="R690" s="241"/>
      <c r="S690" s="241"/>
      <c r="T690" s="241"/>
      <c r="U690" s="241"/>
      <c r="V690" s="241"/>
      <c r="W690" s="241"/>
      <c r="AI690" s="241"/>
      <c r="AJ690" s="241"/>
      <c r="AK690" s="241"/>
      <c r="AL690" s="241"/>
      <c r="AM690" s="241"/>
      <c r="AN690" s="241"/>
      <c r="AO690" s="241"/>
      <c r="AP690" s="241"/>
    </row>
    <row r="691" spans="2:42" ht="15" customHeight="1">
      <c r="B691" s="241"/>
      <c r="C691" s="241"/>
      <c r="H691" s="241" t="s">
        <v>901</v>
      </c>
      <c r="I691" s="241"/>
      <c r="J691" s="241"/>
      <c r="K691" s="241"/>
      <c r="L691" s="241"/>
      <c r="M691" s="241"/>
      <c r="N691" s="241"/>
      <c r="O691" s="241"/>
      <c r="P691" s="241" t="s">
        <v>2058</v>
      </c>
      <c r="Q691" s="241"/>
      <c r="R691" s="241"/>
      <c r="S691" s="241"/>
      <c r="T691" s="241"/>
      <c r="U691" s="241"/>
      <c r="V691" s="241"/>
      <c r="W691" s="241"/>
      <c r="AI691" s="241"/>
      <c r="AJ691" s="241"/>
      <c r="AK691" s="241"/>
      <c r="AL691" s="241"/>
      <c r="AM691" s="241"/>
      <c r="AN691" s="241"/>
      <c r="AO691" s="241"/>
      <c r="AP691" s="241"/>
    </row>
    <row r="692" spans="2:42" ht="15" customHeight="1">
      <c r="B692" s="241"/>
      <c r="C692" s="241"/>
      <c r="H692" s="241" t="s">
        <v>902</v>
      </c>
      <c r="I692" s="241"/>
      <c r="J692" s="241"/>
      <c r="K692" s="241"/>
      <c r="L692" s="241"/>
      <c r="M692" s="241"/>
      <c r="N692" s="241"/>
      <c r="O692" s="241"/>
      <c r="P692" s="241" t="s">
        <v>2063</v>
      </c>
      <c r="Q692" s="241"/>
      <c r="R692" s="241"/>
      <c r="S692" s="241"/>
      <c r="T692" s="241"/>
      <c r="U692" s="241"/>
      <c r="V692" s="241"/>
      <c r="W692" s="241"/>
      <c r="AI692" s="241"/>
      <c r="AJ692" s="241"/>
      <c r="AK692" s="241"/>
      <c r="AL692" s="241"/>
      <c r="AM692" s="241"/>
      <c r="AN692" s="241"/>
      <c r="AO692" s="241"/>
      <c r="AP692" s="241"/>
    </row>
    <row r="693" spans="2:42" ht="15" customHeight="1">
      <c r="B693" s="241"/>
      <c r="C693" s="241"/>
      <c r="H693" s="241" t="s">
        <v>903</v>
      </c>
      <c r="I693" s="241"/>
      <c r="J693" s="241"/>
      <c r="K693" s="241"/>
      <c r="L693" s="241"/>
      <c r="M693" s="241"/>
      <c r="N693" s="241"/>
      <c r="O693" s="241"/>
      <c r="P693" s="241" t="s">
        <v>2058</v>
      </c>
      <c r="Q693" s="241"/>
      <c r="R693" s="241"/>
      <c r="S693" s="241"/>
      <c r="T693" s="241"/>
      <c r="U693" s="241"/>
      <c r="V693" s="241"/>
      <c r="W693" s="241"/>
      <c r="AI693" s="241"/>
      <c r="AJ693" s="241"/>
      <c r="AK693" s="241"/>
      <c r="AL693" s="241"/>
      <c r="AM693" s="241"/>
      <c r="AN693" s="241"/>
      <c r="AO693" s="241"/>
      <c r="AP693" s="241"/>
    </row>
    <row r="694" spans="2:42" ht="15" customHeight="1">
      <c r="B694" s="241"/>
      <c r="C694" s="241"/>
      <c r="H694" s="241" t="s">
        <v>904</v>
      </c>
      <c r="I694" s="241"/>
      <c r="J694" s="241"/>
      <c r="K694" s="241"/>
      <c r="L694" s="241"/>
      <c r="M694" s="241"/>
      <c r="N694" s="241"/>
      <c r="O694" s="241"/>
      <c r="P694" s="241" t="s">
        <v>2057</v>
      </c>
      <c r="Q694" s="241"/>
      <c r="R694" s="241"/>
      <c r="S694" s="241"/>
      <c r="T694" s="241"/>
      <c r="U694" s="241"/>
      <c r="V694" s="241"/>
      <c r="W694" s="241"/>
      <c r="AI694" s="241"/>
      <c r="AJ694" s="241"/>
      <c r="AK694" s="241"/>
      <c r="AL694" s="241"/>
      <c r="AM694" s="241"/>
      <c r="AN694" s="241"/>
      <c r="AO694" s="241"/>
      <c r="AP694" s="241"/>
    </row>
    <row r="695" spans="2:42" ht="15" customHeight="1">
      <c r="B695" s="241"/>
      <c r="C695" s="241"/>
      <c r="H695" s="241" t="s">
        <v>905</v>
      </c>
      <c r="I695" s="241"/>
      <c r="J695" s="241"/>
      <c r="K695" s="241"/>
      <c r="L695" s="241"/>
      <c r="M695" s="241"/>
      <c r="N695" s="241"/>
      <c r="O695" s="241"/>
      <c r="P695" s="241" t="s">
        <v>2057</v>
      </c>
      <c r="Q695" s="241"/>
      <c r="R695" s="241"/>
      <c r="S695" s="241"/>
      <c r="T695" s="241"/>
      <c r="U695" s="241"/>
      <c r="V695" s="241"/>
      <c r="W695" s="241"/>
      <c r="AI695" s="241"/>
      <c r="AJ695" s="241"/>
      <c r="AK695" s="241"/>
      <c r="AL695" s="241"/>
      <c r="AM695" s="241"/>
      <c r="AN695" s="241"/>
      <c r="AO695" s="241"/>
      <c r="AP695" s="241"/>
    </row>
    <row r="696" spans="2:42" ht="15" customHeight="1">
      <c r="B696" s="241"/>
      <c r="C696" s="241"/>
      <c r="H696" s="241" t="s">
        <v>906</v>
      </c>
      <c r="I696" s="241"/>
      <c r="J696" s="241"/>
      <c r="K696" s="241"/>
      <c r="L696" s="241"/>
      <c r="M696" s="241"/>
      <c r="N696" s="241"/>
      <c r="O696" s="241"/>
      <c r="P696" s="241" t="s">
        <v>2056</v>
      </c>
      <c r="Q696" s="241"/>
      <c r="R696" s="241"/>
      <c r="S696" s="241"/>
      <c r="T696" s="241"/>
      <c r="U696" s="241"/>
      <c r="V696" s="241"/>
      <c r="W696" s="241"/>
      <c r="AI696" s="241"/>
      <c r="AJ696" s="241"/>
      <c r="AK696" s="241"/>
      <c r="AL696" s="241"/>
      <c r="AM696" s="241"/>
      <c r="AN696" s="241"/>
      <c r="AO696" s="241"/>
      <c r="AP696" s="241"/>
    </row>
    <row r="697" spans="2:42" ht="15" customHeight="1">
      <c r="B697" s="241"/>
      <c r="C697" s="241"/>
      <c r="H697" s="241" t="s">
        <v>907</v>
      </c>
      <c r="I697" s="241"/>
      <c r="J697" s="241"/>
      <c r="K697" s="241"/>
      <c r="L697" s="241"/>
      <c r="M697" s="241"/>
      <c r="N697" s="241"/>
      <c r="O697" s="241"/>
      <c r="P697" s="241" t="s">
        <v>2060</v>
      </c>
      <c r="Q697" s="241"/>
      <c r="R697" s="241"/>
      <c r="S697" s="241"/>
      <c r="T697" s="241"/>
      <c r="U697" s="241"/>
      <c r="V697" s="241"/>
      <c r="W697" s="241"/>
      <c r="AI697" s="241"/>
      <c r="AJ697" s="241"/>
      <c r="AK697" s="241"/>
      <c r="AL697" s="241"/>
      <c r="AM697" s="241"/>
      <c r="AN697" s="241"/>
      <c r="AO697" s="241"/>
      <c r="AP697" s="241"/>
    </row>
    <row r="698" spans="2:42" ht="15" customHeight="1">
      <c r="B698" s="241"/>
      <c r="C698" s="241"/>
      <c r="H698" s="241" t="s">
        <v>908</v>
      </c>
      <c r="I698" s="241"/>
      <c r="J698" s="241"/>
      <c r="K698" s="241"/>
      <c r="L698" s="241"/>
      <c r="M698" s="241"/>
      <c r="N698" s="241"/>
      <c r="O698" s="241"/>
      <c r="P698" s="241" t="s">
        <v>2060</v>
      </c>
      <c r="Q698" s="241"/>
      <c r="R698" s="241"/>
      <c r="S698" s="241"/>
      <c r="T698" s="241"/>
      <c r="U698" s="241"/>
      <c r="V698" s="241"/>
      <c r="W698" s="241"/>
      <c r="AI698" s="241"/>
      <c r="AJ698" s="241"/>
      <c r="AK698" s="241"/>
      <c r="AL698" s="241"/>
      <c r="AM698" s="241"/>
      <c r="AN698" s="241"/>
      <c r="AO698" s="241"/>
      <c r="AP698" s="241"/>
    </row>
    <row r="699" spans="2:42" ht="15" customHeight="1">
      <c r="B699" s="241"/>
      <c r="C699" s="241"/>
      <c r="H699" s="241" t="s">
        <v>909</v>
      </c>
      <c r="I699" s="241"/>
      <c r="J699" s="241"/>
      <c r="K699" s="241"/>
      <c r="L699" s="241"/>
      <c r="M699" s="241"/>
      <c r="N699" s="241"/>
      <c r="O699" s="241"/>
      <c r="P699" s="241" t="s">
        <v>2059</v>
      </c>
      <c r="Q699" s="241"/>
      <c r="R699" s="241"/>
      <c r="S699" s="241"/>
      <c r="T699" s="241"/>
      <c r="U699" s="241"/>
      <c r="V699" s="241"/>
      <c r="W699" s="241"/>
      <c r="AI699" s="241"/>
      <c r="AJ699" s="241"/>
      <c r="AK699" s="241"/>
      <c r="AL699" s="241"/>
      <c r="AM699" s="241"/>
      <c r="AN699" s="241"/>
      <c r="AO699" s="241"/>
      <c r="AP699" s="241"/>
    </row>
    <row r="700" spans="2:42" ht="15" customHeight="1">
      <c r="B700" s="241"/>
      <c r="C700" s="241"/>
      <c r="H700" s="241" t="s">
        <v>910</v>
      </c>
      <c r="I700" s="241"/>
      <c r="J700" s="241"/>
      <c r="K700" s="241"/>
      <c r="L700" s="241"/>
      <c r="M700" s="241"/>
      <c r="N700" s="241"/>
      <c r="O700" s="241"/>
      <c r="P700" s="241" t="s">
        <v>2057</v>
      </c>
      <c r="Q700" s="241"/>
      <c r="R700" s="241"/>
      <c r="S700" s="241"/>
      <c r="T700" s="241"/>
      <c r="U700" s="241"/>
      <c r="V700" s="241"/>
      <c r="W700" s="241"/>
      <c r="AI700" s="241"/>
      <c r="AJ700" s="241"/>
      <c r="AK700" s="241"/>
      <c r="AL700" s="241"/>
      <c r="AM700" s="241"/>
      <c r="AN700" s="241"/>
      <c r="AO700" s="241"/>
      <c r="AP700" s="241"/>
    </row>
    <row r="701" spans="2:42" ht="15" customHeight="1">
      <c r="B701" s="241"/>
      <c r="C701" s="241"/>
      <c r="H701" s="241" t="s">
        <v>911</v>
      </c>
      <c r="I701" s="241"/>
      <c r="J701" s="241"/>
      <c r="K701" s="241"/>
      <c r="L701" s="241"/>
      <c r="M701" s="241"/>
      <c r="N701" s="241"/>
      <c r="O701" s="241"/>
      <c r="P701" s="241" t="s">
        <v>2058</v>
      </c>
      <c r="Q701" s="241"/>
      <c r="R701" s="241"/>
      <c r="S701" s="241"/>
      <c r="T701" s="241"/>
      <c r="U701" s="241"/>
      <c r="V701" s="241"/>
      <c r="W701" s="241"/>
      <c r="AI701" s="241"/>
      <c r="AJ701" s="241"/>
      <c r="AK701" s="241"/>
      <c r="AL701" s="241"/>
      <c r="AM701" s="241"/>
      <c r="AN701" s="241"/>
      <c r="AO701" s="241"/>
      <c r="AP701" s="241"/>
    </row>
    <row r="702" spans="2:42" ht="15" customHeight="1">
      <c r="B702" s="241"/>
      <c r="C702" s="241"/>
      <c r="H702" s="241" t="s">
        <v>912</v>
      </c>
      <c r="I702" s="241"/>
      <c r="J702" s="241"/>
      <c r="K702" s="241"/>
      <c r="L702" s="241"/>
      <c r="M702" s="241"/>
      <c r="N702" s="241"/>
      <c r="O702" s="241"/>
      <c r="P702" s="241" t="s">
        <v>2063</v>
      </c>
      <c r="Q702" s="241"/>
      <c r="R702" s="241"/>
      <c r="S702" s="241"/>
      <c r="T702" s="241"/>
      <c r="U702" s="241"/>
      <c r="V702" s="241"/>
      <c r="W702" s="241"/>
      <c r="AI702" s="241"/>
      <c r="AJ702" s="241"/>
      <c r="AK702" s="241"/>
      <c r="AL702" s="241"/>
      <c r="AM702" s="241"/>
      <c r="AN702" s="241"/>
      <c r="AO702" s="241"/>
      <c r="AP702" s="241"/>
    </row>
    <row r="703" spans="2:42" ht="15" customHeight="1">
      <c r="B703" s="241"/>
      <c r="C703" s="241"/>
      <c r="H703" s="241" t="s">
        <v>913</v>
      </c>
      <c r="I703" s="241"/>
      <c r="J703" s="241"/>
      <c r="K703" s="241"/>
      <c r="L703" s="241"/>
      <c r="M703" s="241"/>
      <c r="N703" s="241"/>
      <c r="O703" s="241"/>
      <c r="P703" s="241" t="s">
        <v>713</v>
      </c>
      <c r="Q703" s="241"/>
      <c r="R703" s="241"/>
      <c r="S703" s="241"/>
      <c r="T703" s="241"/>
      <c r="U703" s="241"/>
      <c r="V703" s="241"/>
      <c r="W703" s="241"/>
      <c r="AI703" s="241"/>
      <c r="AJ703" s="241"/>
      <c r="AK703" s="241"/>
      <c r="AL703" s="241"/>
      <c r="AM703" s="241"/>
      <c r="AN703" s="241"/>
      <c r="AO703" s="241"/>
      <c r="AP703" s="241"/>
    </row>
    <row r="704" spans="2:42" ht="15" customHeight="1">
      <c r="B704" s="241"/>
      <c r="C704" s="241"/>
      <c r="H704" s="241" t="s">
        <v>914</v>
      </c>
      <c r="I704" s="241"/>
      <c r="J704" s="241"/>
      <c r="K704" s="241"/>
      <c r="L704" s="241"/>
      <c r="M704" s="241"/>
      <c r="N704" s="241"/>
      <c r="O704" s="241"/>
      <c r="P704" s="241" t="s">
        <v>2063</v>
      </c>
      <c r="Q704" s="241"/>
      <c r="R704" s="241"/>
      <c r="S704" s="241"/>
      <c r="T704" s="241"/>
      <c r="U704" s="241"/>
      <c r="V704" s="241"/>
      <c r="W704" s="241"/>
      <c r="AI704" s="241"/>
      <c r="AJ704" s="241"/>
      <c r="AK704" s="241"/>
      <c r="AL704" s="241"/>
      <c r="AM704" s="241"/>
      <c r="AN704" s="241"/>
      <c r="AO704" s="241"/>
      <c r="AP704" s="241"/>
    </row>
    <row r="705" spans="2:42" ht="15" customHeight="1">
      <c r="B705" s="241"/>
      <c r="C705" s="241"/>
      <c r="H705" s="241" t="s">
        <v>915</v>
      </c>
      <c r="I705" s="241"/>
      <c r="J705" s="241"/>
      <c r="K705" s="241"/>
      <c r="L705" s="241"/>
      <c r="M705" s="241"/>
      <c r="N705" s="241"/>
      <c r="O705" s="241"/>
      <c r="P705" s="241" t="s">
        <v>2058</v>
      </c>
      <c r="Q705" s="241"/>
      <c r="R705" s="241"/>
      <c r="S705" s="241"/>
      <c r="T705" s="241"/>
      <c r="U705" s="241"/>
      <c r="V705" s="241"/>
      <c r="W705" s="241"/>
      <c r="AI705" s="241"/>
      <c r="AJ705" s="241"/>
      <c r="AK705" s="241"/>
      <c r="AL705" s="241"/>
      <c r="AM705" s="241"/>
      <c r="AN705" s="241"/>
      <c r="AO705" s="241"/>
      <c r="AP705" s="241"/>
    </row>
    <row r="706" spans="2:42" ht="15" customHeight="1">
      <c r="B706" s="241"/>
      <c r="C706" s="241"/>
      <c r="H706" s="241" t="s">
        <v>916</v>
      </c>
      <c r="I706" s="241"/>
      <c r="J706" s="241"/>
      <c r="K706" s="241"/>
      <c r="L706" s="241"/>
      <c r="M706" s="241"/>
      <c r="N706" s="241"/>
      <c r="O706" s="241"/>
      <c r="P706" s="241" t="s">
        <v>2059</v>
      </c>
      <c r="Q706" s="241"/>
      <c r="R706" s="241"/>
      <c r="S706" s="241"/>
      <c r="T706" s="241"/>
      <c r="U706" s="241"/>
      <c r="V706" s="241"/>
      <c r="W706" s="241"/>
      <c r="AI706" s="241"/>
      <c r="AJ706" s="241"/>
      <c r="AK706" s="241"/>
      <c r="AL706" s="241"/>
      <c r="AM706" s="241"/>
      <c r="AN706" s="241"/>
      <c r="AO706" s="241"/>
      <c r="AP706" s="241"/>
    </row>
    <row r="707" spans="2:42" ht="15" customHeight="1">
      <c r="B707" s="241"/>
      <c r="C707" s="241"/>
      <c r="H707" s="241" t="s">
        <v>917</v>
      </c>
      <c r="I707" s="241"/>
      <c r="J707" s="241"/>
      <c r="K707" s="241"/>
      <c r="L707" s="241"/>
      <c r="M707" s="241"/>
      <c r="N707" s="241"/>
      <c r="O707" s="241"/>
      <c r="P707" s="241" t="s">
        <v>2060</v>
      </c>
      <c r="Q707" s="241"/>
      <c r="R707" s="241"/>
      <c r="S707" s="241"/>
      <c r="T707" s="241"/>
      <c r="U707" s="241"/>
      <c r="V707" s="241"/>
      <c r="W707" s="241"/>
      <c r="AI707" s="241"/>
      <c r="AJ707" s="241"/>
      <c r="AK707" s="241"/>
      <c r="AL707" s="241"/>
      <c r="AM707" s="241"/>
      <c r="AN707" s="241"/>
      <c r="AO707" s="241"/>
      <c r="AP707" s="241"/>
    </row>
    <row r="708" spans="2:42" ht="15" customHeight="1">
      <c r="B708" s="241"/>
      <c r="C708" s="241"/>
      <c r="H708" s="241" t="s">
        <v>918</v>
      </c>
      <c r="I708" s="241"/>
      <c r="J708" s="241"/>
      <c r="K708" s="241"/>
      <c r="L708" s="241"/>
      <c r="M708" s="241"/>
      <c r="N708" s="241"/>
      <c r="O708" s="241"/>
      <c r="P708" s="241" t="s">
        <v>2060</v>
      </c>
      <c r="Q708" s="241"/>
      <c r="R708" s="241"/>
      <c r="S708" s="241"/>
      <c r="T708" s="241"/>
      <c r="U708" s="241"/>
      <c r="V708" s="241"/>
      <c r="W708" s="241"/>
      <c r="AI708" s="241"/>
      <c r="AJ708" s="241"/>
      <c r="AK708" s="241"/>
      <c r="AL708" s="241"/>
      <c r="AM708" s="241"/>
      <c r="AN708" s="241"/>
      <c r="AO708" s="241"/>
      <c r="AP708" s="241"/>
    </row>
    <row r="709" spans="2:42" ht="15" customHeight="1">
      <c r="B709" s="241"/>
      <c r="C709" s="241"/>
      <c r="H709" s="241" t="s">
        <v>919</v>
      </c>
      <c r="I709" s="241"/>
      <c r="J709" s="241"/>
      <c r="K709" s="241"/>
      <c r="L709" s="241"/>
      <c r="M709" s="241"/>
      <c r="N709" s="241"/>
      <c r="O709" s="241"/>
      <c r="P709" s="241" t="s">
        <v>2060</v>
      </c>
      <c r="Q709" s="241"/>
      <c r="R709" s="241"/>
      <c r="S709" s="241"/>
      <c r="T709" s="241"/>
      <c r="U709" s="241"/>
      <c r="V709" s="241"/>
      <c r="W709" s="241"/>
      <c r="AI709" s="241"/>
      <c r="AJ709" s="241"/>
      <c r="AK709" s="241"/>
      <c r="AL709" s="241"/>
      <c r="AM709" s="241"/>
      <c r="AN709" s="241"/>
      <c r="AO709" s="241"/>
      <c r="AP709" s="241"/>
    </row>
    <row r="710" spans="2:42" ht="15" customHeight="1">
      <c r="B710" s="241"/>
      <c r="C710" s="241"/>
      <c r="H710" s="241" t="s">
        <v>920</v>
      </c>
      <c r="I710" s="241"/>
      <c r="J710" s="241"/>
      <c r="K710" s="241"/>
      <c r="L710" s="241"/>
      <c r="M710" s="241"/>
      <c r="N710" s="241"/>
      <c r="O710" s="241"/>
      <c r="P710" s="241" t="s">
        <v>2056</v>
      </c>
      <c r="Q710" s="241"/>
      <c r="R710" s="241"/>
      <c r="S710" s="241"/>
      <c r="T710" s="241"/>
      <c r="U710" s="241"/>
      <c r="V710" s="241"/>
      <c r="W710" s="241"/>
      <c r="AI710" s="241"/>
      <c r="AJ710" s="241"/>
      <c r="AK710" s="241"/>
      <c r="AL710" s="241"/>
      <c r="AM710" s="241"/>
      <c r="AN710" s="241"/>
      <c r="AO710" s="241"/>
      <c r="AP710" s="241"/>
    </row>
    <row r="711" spans="2:42" ht="15" customHeight="1">
      <c r="B711" s="241"/>
      <c r="C711" s="241"/>
      <c r="H711" s="241" t="s">
        <v>921</v>
      </c>
      <c r="I711" s="241"/>
      <c r="J711" s="241"/>
      <c r="K711" s="241"/>
      <c r="L711" s="241"/>
      <c r="M711" s="241"/>
      <c r="N711" s="241"/>
      <c r="O711" s="241"/>
      <c r="P711" s="241" t="s">
        <v>2060</v>
      </c>
      <c r="Q711" s="241"/>
      <c r="R711" s="241"/>
      <c r="S711" s="241"/>
      <c r="T711" s="241"/>
      <c r="U711" s="241"/>
      <c r="V711" s="241"/>
      <c r="W711" s="241"/>
      <c r="AI711" s="241"/>
      <c r="AJ711" s="241"/>
      <c r="AK711" s="241"/>
      <c r="AL711" s="241"/>
      <c r="AM711" s="241"/>
      <c r="AN711" s="241"/>
      <c r="AO711" s="241"/>
      <c r="AP711" s="241"/>
    </row>
    <row r="712" spans="2:42" ht="15" customHeight="1">
      <c r="B712" s="241"/>
      <c r="C712" s="241"/>
      <c r="H712" s="241" t="s">
        <v>922</v>
      </c>
      <c r="I712" s="241"/>
      <c r="J712" s="241"/>
      <c r="K712" s="241"/>
      <c r="L712" s="241"/>
      <c r="M712" s="241"/>
      <c r="N712" s="241"/>
      <c r="O712" s="241"/>
      <c r="P712" s="241" t="s">
        <v>2056</v>
      </c>
      <c r="Q712" s="241"/>
      <c r="R712" s="241"/>
      <c r="S712" s="241"/>
      <c r="T712" s="241"/>
      <c r="U712" s="241"/>
      <c r="V712" s="241"/>
      <c r="W712" s="241"/>
      <c r="AI712" s="241"/>
      <c r="AJ712" s="241"/>
      <c r="AK712" s="241"/>
      <c r="AL712" s="241"/>
      <c r="AM712" s="241"/>
      <c r="AN712" s="241"/>
      <c r="AO712" s="241"/>
      <c r="AP712" s="241"/>
    </row>
    <row r="713" spans="2:42" ht="15" customHeight="1">
      <c r="B713" s="241"/>
      <c r="C713" s="241"/>
      <c r="H713" s="241" t="s">
        <v>923</v>
      </c>
      <c r="I713" s="241"/>
      <c r="J713" s="241"/>
      <c r="K713" s="241"/>
      <c r="L713" s="241"/>
      <c r="M713" s="241"/>
      <c r="N713" s="241"/>
      <c r="O713" s="241"/>
      <c r="P713" s="241" t="s">
        <v>2058</v>
      </c>
      <c r="Q713" s="241"/>
      <c r="R713" s="241"/>
      <c r="S713" s="241"/>
      <c r="T713" s="241"/>
      <c r="U713" s="241"/>
      <c r="V713" s="241"/>
      <c r="W713" s="241"/>
      <c r="AI713" s="241"/>
      <c r="AJ713" s="241"/>
      <c r="AK713" s="241"/>
      <c r="AL713" s="241"/>
      <c r="AM713" s="241"/>
      <c r="AN713" s="241"/>
      <c r="AO713" s="241"/>
      <c r="AP713" s="241"/>
    </row>
    <row r="714" spans="2:42" ht="15" customHeight="1">
      <c r="B714" s="241"/>
      <c r="C714" s="241"/>
      <c r="H714" s="241" t="s">
        <v>924</v>
      </c>
      <c r="I714" s="241"/>
      <c r="J714" s="241"/>
      <c r="K714" s="241"/>
      <c r="L714" s="241"/>
      <c r="M714" s="241"/>
      <c r="N714" s="241"/>
      <c r="O714" s="241"/>
      <c r="P714" s="241" t="s">
        <v>2061</v>
      </c>
      <c r="Q714" s="241"/>
      <c r="R714" s="241"/>
      <c r="S714" s="241"/>
      <c r="T714" s="241"/>
      <c r="U714" s="241"/>
      <c r="V714" s="241"/>
      <c r="W714" s="241"/>
      <c r="AI714" s="241"/>
      <c r="AJ714" s="241"/>
      <c r="AK714" s="241"/>
      <c r="AL714" s="241"/>
      <c r="AM714" s="241"/>
      <c r="AN714" s="241"/>
      <c r="AO714" s="241"/>
      <c r="AP714" s="241"/>
    </row>
    <row r="715" spans="2:42" ht="15" customHeight="1">
      <c r="B715" s="241"/>
      <c r="C715" s="241"/>
      <c r="H715" s="241" t="s">
        <v>925</v>
      </c>
      <c r="I715" s="241"/>
      <c r="J715" s="241"/>
      <c r="K715" s="241"/>
      <c r="L715" s="241"/>
      <c r="M715" s="241"/>
      <c r="N715" s="241"/>
      <c r="O715" s="241"/>
      <c r="P715" s="241" t="s">
        <v>713</v>
      </c>
      <c r="Q715" s="241"/>
      <c r="R715" s="241"/>
      <c r="S715" s="241"/>
      <c r="T715" s="241"/>
      <c r="U715" s="241"/>
      <c r="V715" s="241"/>
      <c r="W715" s="241"/>
      <c r="AI715" s="241"/>
      <c r="AJ715" s="241"/>
      <c r="AK715" s="241"/>
      <c r="AL715" s="241"/>
      <c r="AM715" s="241"/>
      <c r="AN715" s="241"/>
      <c r="AO715" s="241"/>
      <c r="AP715" s="241"/>
    </row>
    <row r="716" spans="2:42" ht="15" customHeight="1">
      <c r="B716" s="241"/>
      <c r="C716" s="241"/>
      <c r="H716" s="241" t="s">
        <v>926</v>
      </c>
      <c r="I716" s="241"/>
      <c r="J716" s="241"/>
      <c r="K716" s="241"/>
      <c r="L716" s="241"/>
      <c r="M716" s="241"/>
      <c r="N716" s="241"/>
      <c r="O716" s="241"/>
      <c r="P716" s="241" t="s">
        <v>2056</v>
      </c>
      <c r="Q716" s="241"/>
      <c r="R716" s="241"/>
      <c r="S716" s="241"/>
      <c r="T716" s="241"/>
      <c r="U716" s="241"/>
      <c r="V716" s="241"/>
      <c r="W716" s="241"/>
      <c r="AI716" s="241"/>
      <c r="AJ716" s="241"/>
      <c r="AK716" s="241"/>
      <c r="AL716" s="241"/>
      <c r="AM716" s="241"/>
      <c r="AN716" s="241"/>
      <c r="AO716" s="241"/>
      <c r="AP716" s="241"/>
    </row>
    <row r="717" spans="2:42" ht="15" customHeight="1">
      <c r="B717" s="241"/>
      <c r="C717" s="241"/>
      <c r="H717" s="241" t="s">
        <v>927</v>
      </c>
      <c r="I717" s="241"/>
      <c r="J717" s="241"/>
      <c r="K717" s="241"/>
      <c r="L717" s="241"/>
      <c r="M717" s="241"/>
      <c r="N717" s="241"/>
      <c r="O717" s="241"/>
      <c r="P717" s="241" t="s">
        <v>2061</v>
      </c>
      <c r="Q717" s="241"/>
      <c r="R717" s="241"/>
      <c r="S717" s="241"/>
      <c r="T717" s="241"/>
      <c r="U717" s="241"/>
      <c r="V717" s="241"/>
      <c r="W717" s="241"/>
      <c r="AI717" s="241"/>
      <c r="AJ717" s="241"/>
      <c r="AK717" s="241"/>
      <c r="AL717" s="241"/>
      <c r="AM717" s="241"/>
      <c r="AN717" s="241"/>
      <c r="AO717" s="241"/>
      <c r="AP717" s="241"/>
    </row>
    <row r="718" spans="2:42" ht="15" customHeight="1">
      <c r="B718" s="241"/>
      <c r="C718" s="241"/>
      <c r="H718" s="241" t="s">
        <v>928</v>
      </c>
      <c r="I718" s="241"/>
      <c r="J718" s="241"/>
      <c r="K718" s="241"/>
      <c r="L718" s="241"/>
      <c r="M718" s="241"/>
      <c r="N718" s="241"/>
      <c r="O718" s="241"/>
      <c r="P718" s="241" t="s">
        <v>2057</v>
      </c>
      <c r="Q718" s="241"/>
      <c r="R718" s="241"/>
      <c r="S718" s="241"/>
      <c r="T718" s="241"/>
      <c r="U718" s="241"/>
      <c r="V718" s="241"/>
      <c r="W718" s="241"/>
      <c r="AI718" s="241"/>
      <c r="AJ718" s="241"/>
      <c r="AK718" s="241"/>
      <c r="AL718" s="241"/>
      <c r="AM718" s="241"/>
      <c r="AN718" s="241"/>
      <c r="AO718" s="241"/>
      <c r="AP718" s="241"/>
    </row>
    <row r="719" spans="2:42" ht="15" customHeight="1">
      <c r="B719" s="241"/>
      <c r="C719" s="241"/>
      <c r="H719" s="241" t="s">
        <v>929</v>
      </c>
      <c r="I719" s="241"/>
      <c r="J719" s="241"/>
      <c r="K719" s="241"/>
      <c r="L719" s="241"/>
      <c r="M719" s="241"/>
      <c r="N719" s="241"/>
      <c r="O719" s="241"/>
      <c r="P719" s="241" t="s">
        <v>2061</v>
      </c>
      <c r="Q719" s="241"/>
      <c r="R719" s="241"/>
      <c r="S719" s="241"/>
      <c r="T719" s="241"/>
      <c r="U719" s="241"/>
      <c r="V719" s="241"/>
      <c r="W719" s="241"/>
      <c r="AI719" s="241"/>
      <c r="AJ719" s="241"/>
      <c r="AK719" s="241"/>
      <c r="AL719" s="241"/>
      <c r="AM719" s="241"/>
      <c r="AN719" s="241"/>
      <c r="AO719" s="241"/>
      <c r="AP719" s="241"/>
    </row>
    <row r="720" spans="2:42" ht="15" customHeight="1">
      <c r="B720" s="241"/>
      <c r="C720" s="241"/>
      <c r="H720" s="241" t="s">
        <v>930</v>
      </c>
      <c r="I720" s="241"/>
      <c r="J720" s="241"/>
      <c r="K720" s="241"/>
      <c r="L720" s="241"/>
      <c r="M720" s="241"/>
      <c r="N720" s="241"/>
      <c r="O720" s="241"/>
      <c r="P720" s="241" t="s">
        <v>2061</v>
      </c>
      <c r="Q720" s="241"/>
      <c r="R720" s="241"/>
      <c r="S720" s="241"/>
      <c r="T720" s="241"/>
      <c r="U720" s="241"/>
      <c r="V720" s="241"/>
      <c r="W720" s="241"/>
      <c r="AI720" s="241"/>
      <c r="AJ720" s="241"/>
      <c r="AK720" s="241"/>
      <c r="AL720" s="241"/>
      <c r="AM720" s="241"/>
      <c r="AN720" s="241"/>
      <c r="AO720" s="241"/>
      <c r="AP720" s="241"/>
    </row>
    <row r="721" spans="2:42" ht="15" customHeight="1">
      <c r="B721" s="241"/>
      <c r="C721" s="241"/>
      <c r="H721" s="241" t="s">
        <v>931</v>
      </c>
      <c r="I721" s="241"/>
      <c r="J721" s="241"/>
      <c r="K721" s="241"/>
      <c r="L721" s="241"/>
      <c r="M721" s="241"/>
      <c r="N721" s="241"/>
      <c r="O721" s="241"/>
      <c r="P721" s="241" t="s">
        <v>2058</v>
      </c>
      <c r="Q721" s="241"/>
      <c r="R721" s="241"/>
      <c r="S721" s="241"/>
      <c r="T721" s="241"/>
      <c r="U721" s="241"/>
      <c r="V721" s="241"/>
      <c r="W721" s="241"/>
      <c r="AI721" s="241"/>
      <c r="AJ721" s="241"/>
      <c r="AK721" s="241"/>
      <c r="AL721" s="241"/>
      <c r="AM721" s="241"/>
      <c r="AN721" s="241"/>
      <c r="AO721" s="241"/>
      <c r="AP721" s="241"/>
    </row>
    <row r="722" spans="2:42" ht="15" customHeight="1">
      <c r="B722" s="241"/>
      <c r="C722" s="241"/>
      <c r="H722" s="241" t="s">
        <v>932</v>
      </c>
      <c r="I722" s="241"/>
      <c r="J722" s="241"/>
      <c r="K722" s="241"/>
      <c r="L722" s="241"/>
      <c r="M722" s="241"/>
      <c r="N722" s="241"/>
      <c r="O722" s="241"/>
      <c r="P722" s="241" t="s">
        <v>2058</v>
      </c>
      <c r="Q722" s="241"/>
      <c r="R722" s="241"/>
      <c r="S722" s="241"/>
      <c r="T722" s="241"/>
      <c r="U722" s="241"/>
      <c r="V722" s="241"/>
      <c r="W722" s="241"/>
      <c r="AI722" s="241"/>
      <c r="AJ722" s="241"/>
      <c r="AK722" s="241"/>
      <c r="AL722" s="241"/>
      <c r="AM722" s="241"/>
      <c r="AN722" s="241"/>
      <c r="AO722" s="241"/>
      <c r="AP722" s="241"/>
    </row>
    <row r="723" spans="2:42" ht="15" customHeight="1">
      <c r="B723" s="241"/>
      <c r="C723" s="241"/>
      <c r="H723" s="241" t="s">
        <v>933</v>
      </c>
      <c r="I723" s="241"/>
      <c r="J723" s="241"/>
      <c r="K723" s="241"/>
      <c r="L723" s="241"/>
      <c r="M723" s="241"/>
      <c r="N723" s="241"/>
      <c r="O723" s="241"/>
      <c r="P723" s="241" t="s">
        <v>2058</v>
      </c>
      <c r="Q723" s="241"/>
      <c r="R723" s="241"/>
      <c r="S723" s="241"/>
      <c r="T723" s="241"/>
      <c r="U723" s="241"/>
      <c r="V723" s="241"/>
      <c r="W723" s="241"/>
      <c r="AI723" s="241"/>
      <c r="AJ723" s="241"/>
      <c r="AK723" s="241"/>
      <c r="AL723" s="241"/>
      <c r="AM723" s="241"/>
      <c r="AN723" s="241"/>
      <c r="AO723" s="241"/>
      <c r="AP723" s="241"/>
    </row>
    <row r="724" spans="2:42" ht="15" customHeight="1">
      <c r="B724" s="241"/>
      <c r="C724" s="241"/>
      <c r="H724" s="241" t="s">
        <v>934</v>
      </c>
      <c r="I724" s="241"/>
      <c r="J724" s="241"/>
      <c r="K724" s="241"/>
      <c r="L724" s="241"/>
      <c r="M724" s="241"/>
      <c r="N724" s="241"/>
      <c r="O724" s="241"/>
      <c r="P724" s="241" t="s">
        <v>2060</v>
      </c>
      <c r="Q724" s="241"/>
      <c r="R724" s="241"/>
      <c r="S724" s="241"/>
      <c r="T724" s="241"/>
      <c r="U724" s="241"/>
      <c r="V724" s="241"/>
      <c r="W724" s="241"/>
      <c r="AI724" s="241"/>
      <c r="AJ724" s="241"/>
      <c r="AK724" s="241"/>
      <c r="AL724" s="241"/>
      <c r="AM724" s="241"/>
      <c r="AN724" s="241"/>
      <c r="AO724" s="241"/>
      <c r="AP724" s="241"/>
    </row>
    <row r="725" spans="2:42" ht="15" customHeight="1">
      <c r="B725" s="241"/>
      <c r="C725" s="241"/>
      <c r="H725" s="241" t="s">
        <v>935</v>
      </c>
      <c r="I725" s="241"/>
      <c r="J725" s="241"/>
      <c r="K725" s="241"/>
      <c r="L725" s="241"/>
      <c r="M725" s="241"/>
      <c r="N725" s="241"/>
      <c r="O725" s="241"/>
      <c r="P725" s="241" t="s">
        <v>2059</v>
      </c>
      <c r="Q725" s="241"/>
      <c r="R725" s="241"/>
      <c r="S725" s="241"/>
      <c r="T725" s="241"/>
      <c r="U725" s="241"/>
      <c r="V725" s="241"/>
      <c r="W725" s="241"/>
      <c r="AI725" s="241"/>
      <c r="AJ725" s="241"/>
      <c r="AK725" s="241"/>
      <c r="AL725" s="241"/>
      <c r="AM725" s="241"/>
      <c r="AN725" s="241"/>
      <c r="AO725" s="241"/>
      <c r="AP725" s="241"/>
    </row>
    <row r="726" spans="2:42" ht="15" customHeight="1">
      <c r="B726" s="241"/>
      <c r="C726" s="241"/>
      <c r="H726" s="241" t="s">
        <v>936</v>
      </c>
      <c r="I726" s="241"/>
      <c r="J726" s="241"/>
      <c r="K726" s="241"/>
      <c r="L726" s="241"/>
      <c r="M726" s="241"/>
      <c r="N726" s="241"/>
      <c r="O726" s="241"/>
      <c r="P726" s="241" t="s">
        <v>2058</v>
      </c>
      <c r="Q726" s="241"/>
      <c r="R726" s="241"/>
      <c r="S726" s="241"/>
      <c r="T726" s="241"/>
      <c r="U726" s="241"/>
      <c r="V726" s="241"/>
      <c r="W726" s="241"/>
      <c r="AI726" s="241"/>
      <c r="AJ726" s="241"/>
      <c r="AK726" s="241"/>
      <c r="AL726" s="241"/>
      <c r="AM726" s="241"/>
      <c r="AN726" s="241"/>
      <c r="AO726" s="241"/>
      <c r="AP726" s="241"/>
    </row>
    <row r="727" spans="2:42" ht="15" customHeight="1">
      <c r="B727" s="241"/>
      <c r="C727" s="241"/>
      <c r="H727" s="241" t="s">
        <v>937</v>
      </c>
      <c r="I727" s="241"/>
      <c r="J727" s="241"/>
      <c r="K727" s="241"/>
      <c r="L727" s="241"/>
      <c r="M727" s="241"/>
      <c r="N727" s="241"/>
      <c r="O727" s="241"/>
      <c r="P727" s="241" t="s">
        <v>2062</v>
      </c>
      <c r="Q727" s="241"/>
      <c r="R727" s="241"/>
      <c r="S727" s="241"/>
      <c r="T727" s="241"/>
      <c r="U727" s="241"/>
      <c r="V727" s="241"/>
      <c r="W727" s="241"/>
      <c r="AI727" s="241"/>
      <c r="AJ727" s="241"/>
      <c r="AK727" s="241"/>
      <c r="AL727" s="241"/>
      <c r="AM727" s="241"/>
      <c r="AN727" s="241"/>
      <c r="AO727" s="241"/>
      <c r="AP727" s="241"/>
    </row>
    <row r="728" spans="2:42" ht="15" customHeight="1">
      <c r="B728" s="241"/>
      <c r="C728" s="241"/>
      <c r="H728" s="241" t="s">
        <v>938</v>
      </c>
      <c r="I728" s="241"/>
      <c r="J728" s="241"/>
      <c r="K728" s="241"/>
      <c r="L728" s="241"/>
      <c r="M728" s="241"/>
      <c r="N728" s="241"/>
      <c r="O728" s="241"/>
      <c r="P728" s="241" t="s">
        <v>2063</v>
      </c>
      <c r="Q728" s="241"/>
      <c r="R728" s="241"/>
      <c r="S728" s="241"/>
      <c r="T728" s="241"/>
      <c r="U728" s="241"/>
      <c r="V728" s="241"/>
      <c r="W728" s="241"/>
      <c r="AI728" s="241"/>
      <c r="AJ728" s="241"/>
      <c r="AK728" s="241"/>
      <c r="AL728" s="241"/>
      <c r="AM728" s="241"/>
      <c r="AN728" s="241"/>
      <c r="AO728" s="241"/>
      <c r="AP728" s="241"/>
    </row>
    <row r="729" spans="2:42" ht="15" customHeight="1">
      <c r="B729" s="241"/>
      <c r="C729" s="241"/>
      <c r="H729" s="241" t="s">
        <v>286</v>
      </c>
      <c r="I729" s="241"/>
      <c r="J729" s="241"/>
      <c r="K729" s="241"/>
      <c r="L729" s="241"/>
      <c r="M729" s="241"/>
      <c r="N729" s="241"/>
      <c r="O729" s="241"/>
      <c r="P729" s="241" t="s">
        <v>2061</v>
      </c>
      <c r="Q729" s="241"/>
      <c r="R729" s="241"/>
      <c r="S729" s="241"/>
      <c r="T729" s="241"/>
      <c r="U729" s="241"/>
      <c r="V729" s="241"/>
      <c r="W729" s="241"/>
      <c r="AI729" s="241"/>
      <c r="AJ729" s="241"/>
      <c r="AK729" s="241"/>
      <c r="AL729" s="241"/>
      <c r="AM729" s="241"/>
      <c r="AN729" s="241"/>
      <c r="AO729" s="241"/>
      <c r="AP729" s="241"/>
    </row>
    <row r="730" spans="2:42" ht="15" customHeight="1">
      <c r="B730" s="241"/>
      <c r="C730" s="241"/>
      <c r="H730" s="241" t="s">
        <v>939</v>
      </c>
      <c r="I730" s="241"/>
      <c r="J730" s="241"/>
      <c r="K730" s="241"/>
      <c r="L730" s="241"/>
      <c r="M730" s="241"/>
      <c r="N730" s="241"/>
      <c r="O730" s="241"/>
      <c r="P730" s="241" t="s">
        <v>2060</v>
      </c>
      <c r="Q730" s="241"/>
      <c r="R730" s="241"/>
      <c r="S730" s="241"/>
      <c r="T730" s="241"/>
      <c r="U730" s="241"/>
      <c r="V730" s="241"/>
      <c r="W730" s="241"/>
      <c r="AI730" s="241"/>
      <c r="AJ730" s="241"/>
      <c r="AK730" s="241"/>
      <c r="AL730" s="241"/>
      <c r="AM730" s="241"/>
      <c r="AN730" s="241"/>
      <c r="AO730" s="241"/>
      <c r="AP730" s="241"/>
    </row>
    <row r="731" spans="2:42" ht="15" customHeight="1">
      <c r="B731" s="241"/>
      <c r="C731" s="241"/>
      <c r="H731" s="241" t="s">
        <v>940</v>
      </c>
      <c r="I731" s="241"/>
      <c r="J731" s="241"/>
      <c r="K731" s="241"/>
      <c r="L731" s="241"/>
      <c r="M731" s="241"/>
      <c r="N731" s="241"/>
      <c r="O731" s="241"/>
      <c r="P731" s="241" t="s">
        <v>2061</v>
      </c>
      <c r="Q731" s="241"/>
      <c r="R731" s="241"/>
      <c r="S731" s="241"/>
      <c r="T731" s="241"/>
      <c r="U731" s="241"/>
      <c r="V731" s="241"/>
      <c r="W731" s="241"/>
      <c r="AI731" s="241"/>
      <c r="AJ731" s="241"/>
      <c r="AK731" s="241"/>
      <c r="AL731" s="241"/>
      <c r="AM731" s="241"/>
      <c r="AN731" s="241"/>
      <c r="AO731" s="241"/>
      <c r="AP731" s="241"/>
    </row>
    <row r="732" spans="2:42" ht="15" customHeight="1">
      <c r="B732" s="241"/>
      <c r="C732" s="241"/>
      <c r="H732" s="241" t="s">
        <v>941</v>
      </c>
      <c r="I732" s="241"/>
      <c r="J732" s="241"/>
      <c r="K732" s="241"/>
      <c r="L732" s="241"/>
      <c r="M732" s="241"/>
      <c r="N732" s="241"/>
      <c r="O732" s="241"/>
      <c r="P732" s="241" t="s">
        <v>2058</v>
      </c>
      <c r="Q732" s="241"/>
      <c r="R732" s="241"/>
      <c r="S732" s="241"/>
      <c r="T732" s="241"/>
      <c r="U732" s="241"/>
      <c r="V732" s="241"/>
      <c r="W732" s="241"/>
      <c r="AI732" s="241"/>
      <c r="AJ732" s="241"/>
      <c r="AK732" s="241"/>
      <c r="AL732" s="241"/>
      <c r="AM732" s="241"/>
      <c r="AN732" s="241"/>
      <c r="AO732" s="241"/>
      <c r="AP732" s="241"/>
    </row>
    <row r="733" spans="2:42" ht="15" customHeight="1">
      <c r="B733" s="241"/>
      <c r="C733" s="241"/>
      <c r="H733" s="241" t="s">
        <v>942</v>
      </c>
      <c r="I733" s="241"/>
      <c r="J733" s="241"/>
      <c r="K733" s="241"/>
      <c r="L733" s="241"/>
      <c r="M733" s="241"/>
      <c r="N733" s="241"/>
      <c r="O733" s="241"/>
      <c r="P733" s="241" t="s">
        <v>713</v>
      </c>
      <c r="Q733" s="241"/>
      <c r="R733" s="241"/>
      <c r="S733" s="241"/>
      <c r="T733" s="241"/>
      <c r="U733" s="241"/>
      <c r="V733" s="241"/>
      <c r="W733" s="241"/>
      <c r="AI733" s="241"/>
      <c r="AJ733" s="241"/>
      <c r="AK733" s="241"/>
      <c r="AL733" s="241"/>
      <c r="AM733" s="241"/>
      <c r="AN733" s="241"/>
      <c r="AO733" s="241"/>
      <c r="AP733" s="241"/>
    </row>
    <row r="734" spans="2:42" ht="15" customHeight="1">
      <c r="B734" s="241"/>
      <c r="C734" s="241"/>
      <c r="H734" s="241" t="s">
        <v>943</v>
      </c>
      <c r="I734" s="241"/>
      <c r="J734" s="241"/>
      <c r="K734" s="241"/>
      <c r="L734" s="241"/>
      <c r="M734" s="241"/>
      <c r="N734" s="241"/>
      <c r="O734" s="241"/>
      <c r="P734" s="241" t="s">
        <v>2058</v>
      </c>
      <c r="Q734" s="241"/>
      <c r="R734" s="241"/>
      <c r="S734" s="241"/>
      <c r="T734" s="241"/>
      <c r="U734" s="241"/>
      <c r="V734" s="241"/>
      <c r="W734" s="241"/>
      <c r="AI734" s="241"/>
      <c r="AJ734" s="241"/>
      <c r="AK734" s="241"/>
      <c r="AL734" s="241"/>
      <c r="AM734" s="241"/>
      <c r="AN734" s="241"/>
      <c r="AO734" s="241"/>
      <c r="AP734" s="241"/>
    </row>
    <row r="735" spans="2:42" ht="15" customHeight="1">
      <c r="B735" s="241"/>
      <c r="C735" s="241"/>
      <c r="H735" s="241" t="s">
        <v>944</v>
      </c>
      <c r="I735" s="241"/>
      <c r="J735" s="241"/>
      <c r="K735" s="241"/>
      <c r="L735" s="241"/>
      <c r="M735" s="241"/>
      <c r="N735" s="241"/>
      <c r="O735" s="241"/>
      <c r="P735" s="241" t="s">
        <v>2058</v>
      </c>
      <c r="Q735" s="241"/>
      <c r="R735" s="241"/>
      <c r="S735" s="241"/>
      <c r="T735" s="241"/>
      <c r="U735" s="241"/>
      <c r="V735" s="241"/>
      <c r="W735" s="241"/>
      <c r="AI735" s="241"/>
      <c r="AJ735" s="241"/>
      <c r="AK735" s="241"/>
      <c r="AL735" s="241"/>
      <c r="AM735" s="241"/>
      <c r="AN735" s="241"/>
      <c r="AO735" s="241"/>
      <c r="AP735" s="241"/>
    </row>
    <row r="736" spans="2:42" ht="15" customHeight="1">
      <c r="B736" s="241"/>
      <c r="C736" s="241"/>
      <c r="H736" s="241" t="s">
        <v>945</v>
      </c>
      <c r="I736" s="241"/>
      <c r="J736" s="241"/>
      <c r="K736" s="241"/>
      <c r="L736" s="241"/>
      <c r="M736" s="241"/>
      <c r="N736" s="241"/>
      <c r="O736" s="241"/>
      <c r="P736" s="241" t="s">
        <v>2061</v>
      </c>
      <c r="Q736" s="241"/>
      <c r="R736" s="241"/>
      <c r="S736" s="241"/>
      <c r="T736" s="241"/>
      <c r="U736" s="241"/>
      <c r="V736" s="241"/>
      <c r="W736" s="241"/>
      <c r="AI736" s="241"/>
      <c r="AJ736" s="241"/>
      <c r="AK736" s="241"/>
      <c r="AL736" s="241"/>
      <c r="AM736" s="241"/>
      <c r="AN736" s="241"/>
      <c r="AO736" s="241"/>
      <c r="AP736" s="241"/>
    </row>
    <row r="737" spans="2:42" ht="15" customHeight="1">
      <c r="B737" s="241"/>
      <c r="C737" s="241"/>
      <c r="H737" s="241" t="s">
        <v>946</v>
      </c>
      <c r="I737" s="241"/>
      <c r="J737" s="241"/>
      <c r="K737" s="241"/>
      <c r="L737" s="241"/>
      <c r="M737" s="241"/>
      <c r="N737" s="241"/>
      <c r="O737" s="241"/>
      <c r="P737" s="241" t="s">
        <v>2058</v>
      </c>
      <c r="Q737" s="241"/>
      <c r="R737" s="241"/>
      <c r="S737" s="241"/>
      <c r="T737" s="241"/>
      <c r="U737" s="241"/>
      <c r="V737" s="241"/>
      <c r="W737" s="241"/>
      <c r="AI737" s="241"/>
      <c r="AJ737" s="241"/>
      <c r="AK737" s="241"/>
      <c r="AL737" s="241"/>
      <c r="AM737" s="241"/>
      <c r="AN737" s="241"/>
      <c r="AO737" s="241"/>
      <c r="AP737" s="241"/>
    </row>
    <row r="738" spans="2:42" ht="15" customHeight="1">
      <c r="B738" s="241"/>
      <c r="C738" s="241"/>
      <c r="H738" s="241" t="s">
        <v>947</v>
      </c>
      <c r="I738" s="241"/>
      <c r="J738" s="241"/>
      <c r="K738" s="241"/>
      <c r="L738" s="241"/>
      <c r="M738" s="241"/>
      <c r="N738" s="241"/>
      <c r="O738" s="241"/>
      <c r="P738" s="241" t="s">
        <v>2056</v>
      </c>
      <c r="Q738" s="241"/>
      <c r="R738" s="241"/>
      <c r="S738" s="241"/>
      <c r="T738" s="241"/>
      <c r="U738" s="241"/>
      <c r="V738" s="241"/>
      <c r="W738" s="241"/>
      <c r="AI738" s="241"/>
      <c r="AJ738" s="241"/>
      <c r="AK738" s="241"/>
      <c r="AL738" s="241"/>
      <c r="AM738" s="241"/>
      <c r="AN738" s="241"/>
      <c r="AO738" s="241"/>
      <c r="AP738" s="241"/>
    </row>
    <row r="739" spans="2:42" ht="15" customHeight="1">
      <c r="B739" s="241"/>
      <c r="C739" s="241"/>
      <c r="H739" s="241" t="s">
        <v>948</v>
      </c>
      <c r="I739" s="241"/>
      <c r="J739" s="241"/>
      <c r="K739" s="241"/>
      <c r="L739" s="241"/>
      <c r="M739" s="241"/>
      <c r="N739" s="241"/>
      <c r="O739" s="241"/>
      <c r="P739" s="241" t="s">
        <v>2063</v>
      </c>
      <c r="Q739" s="241"/>
      <c r="R739" s="241"/>
      <c r="S739" s="241"/>
      <c r="T739" s="241"/>
      <c r="U739" s="241"/>
      <c r="V739" s="241"/>
      <c r="W739" s="241"/>
      <c r="AI739" s="241"/>
      <c r="AJ739" s="241"/>
      <c r="AK739" s="241"/>
      <c r="AL739" s="241"/>
      <c r="AM739" s="241"/>
      <c r="AN739" s="241"/>
      <c r="AO739" s="241"/>
      <c r="AP739" s="241"/>
    </row>
    <row r="740" spans="2:42" ht="15" customHeight="1">
      <c r="B740" s="241"/>
      <c r="C740" s="241"/>
      <c r="H740" s="241" t="s">
        <v>949</v>
      </c>
      <c r="I740" s="241"/>
      <c r="J740" s="241"/>
      <c r="K740" s="241"/>
      <c r="L740" s="241"/>
      <c r="M740" s="241"/>
      <c r="N740" s="241"/>
      <c r="O740" s="241"/>
      <c r="P740" s="241" t="s">
        <v>2059</v>
      </c>
      <c r="Q740" s="241"/>
      <c r="R740" s="241"/>
      <c r="S740" s="241"/>
      <c r="T740" s="241"/>
      <c r="U740" s="241"/>
      <c r="V740" s="241"/>
      <c r="W740" s="241"/>
      <c r="AI740" s="241"/>
      <c r="AJ740" s="241"/>
      <c r="AK740" s="241"/>
      <c r="AL740" s="241"/>
      <c r="AM740" s="241"/>
      <c r="AN740" s="241"/>
      <c r="AO740" s="241"/>
      <c r="AP740" s="241"/>
    </row>
    <row r="741" spans="2:42" ht="15" customHeight="1">
      <c r="B741" s="241"/>
      <c r="C741" s="241"/>
      <c r="H741" s="241" t="s">
        <v>950</v>
      </c>
      <c r="I741" s="241"/>
      <c r="J741" s="241"/>
      <c r="K741" s="241"/>
      <c r="L741" s="241"/>
      <c r="M741" s="241"/>
      <c r="N741" s="241"/>
      <c r="O741" s="241"/>
      <c r="P741" s="241" t="s">
        <v>2058</v>
      </c>
      <c r="Q741" s="241"/>
      <c r="R741" s="241"/>
      <c r="S741" s="241"/>
      <c r="T741" s="241"/>
      <c r="U741" s="241"/>
      <c r="V741" s="241"/>
      <c r="W741" s="241"/>
      <c r="AI741" s="241"/>
      <c r="AJ741" s="241"/>
      <c r="AK741" s="241"/>
      <c r="AL741" s="241"/>
      <c r="AM741" s="241"/>
      <c r="AN741" s="241"/>
      <c r="AO741" s="241"/>
      <c r="AP741" s="241"/>
    </row>
    <row r="742" spans="2:42" ht="15" customHeight="1">
      <c r="B742" s="241"/>
      <c r="C742" s="241"/>
      <c r="H742" s="241" t="s">
        <v>951</v>
      </c>
      <c r="I742" s="241"/>
      <c r="J742" s="241"/>
      <c r="K742" s="241"/>
      <c r="L742" s="241"/>
      <c r="M742" s="241"/>
      <c r="N742" s="241"/>
      <c r="O742" s="241"/>
      <c r="P742" s="241" t="s">
        <v>2058</v>
      </c>
      <c r="Q742" s="241"/>
      <c r="R742" s="241"/>
      <c r="S742" s="241"/>
      <c r="T742" s="241"/>
      <c r="U742" s="241"/>
      <c r="V742" s="241"/>
      <c r="W742" s="241"/>
      <c r="AI742" s="241"/>
      <c r="AJ742" s="241"/>
      <c r="AK742" s="241"/>
      <c r="AL742" s="241"/>
      <c r="AM742" s="241"/>
      <c r="AN742" s="241"/>
      <c r="AO742" s="241"/>
      <c r="AP742" s="241"/>
    </row>
    <row r="743" spans="2:42" ht="15" customHeight="1">
      <c r="B743" s="241"/>
      <c r="C743" s="241"/>
      <c r="H743" s="241" t="s">
        <v>952</v>
      </c>
      <c r="I743" s="241"/>
      <c r="J743" s="241"/>
      <c r="K743" s="241"/>
      <c r="L743" s="241"/>
      <c r="M743" s="241"/>
      <c r="N743" s="241"/>
      <c r="O743" s="241"/>
      <c r="P743" s="241" t="s">
        <v>713</v>
      </c>
      <c r="Q743" s="241"/>
      <c r="R743" s="241"/>
      <c r="S743" s="241"/>
      <c r="T743" s="241"/>
      <c r="U743" s="241"/>
      <c r="V743" s="241"/>
      <c r="W743" s="241"/>
      <c r="AI743" s="241"/>
      <c r="AJ743" s="241"/>
      <c r="AK743" s="241"/>
      <c r="AL743" s="241"/>
      <c r="AM743" s="241"/>
      <c r="AN743" s="241"/>
      <c r="AO743" s="241"/>
      <c r="AP743" s="241"/>
    </row>
    <row r="744" spans="2:42" ht="15" customHeight="1">
      <c r="B744" s="241"/>
      <c r="C744" s="241"/>
      <c r="H744" s="241" t="s">
        <v>953</v>
      </c>
      <c r="I744" s="241"/>
      <c r="J744" s="241"/>
      <c r="K744" s="241"/>
      <c r="L744" s="241"/>
      <c r="M744" s="241"/>
      <c r="N744" s="241"/>
      <c r="O744" s="241"/>
      <c r="P744" s="241" t="s">
        <v>2060</v>
      </c>
      <c r="Q744" s="241"/>
      <c r="R744" s="241"/>
      <c r="S744" s="241"/>
      <c r="T744" s="241"/>
      <c r="U744" s="241"/>
      <c r="V744" s="241"/>
      <c r="W744" s="241"/>
      <c r="AI744" s="241"/>
      <c r="AJ744" s="241"/>
      <c r="AK744" s="241"/>
      <c r="AL744" s="241"/>
      <c r="AM744" s="241"/>
      <c r="AN744" s="241"/>
      <c r="AO744" s="241"/>
      <c r="AP744" s="241"/>
    </row>
    <row r="745" spans="2:42" ht="15" customHeight="1">
      <c r="B745" s="241"/>
      <c r="C745" s="241"/>
      <c r="H745" s="241" t="s">
        <v>954</v>
      </c>
      <c r="I745" s="241"/>
      <c r="J745" s="241"/>
      <c r="K745" s="241"/>
      <c r="L745" s="241"/>
      <c r="M745" s="241"/>
      <c r="N745" s="241"/>
      <c r="O745" s="241"/>
      <c r="P745" s="241" t="s">
        <v>2058</v>
      </c>
      <c r="Q745" s="241"/>
      <c r="R745" s="241"/>
      <c r="S745" s="241"/>
      <c r="T745" s="241"/>
      <c r="U745" s="241"/>
      <c r="V745" s="241"/>
      <c r="W745" s="241"/>
      <c r="AI745" s="241"/>
      <c r="AJ745" s="241"/>
      <c r="AK745" s="241"/>
      <c r="AL745" s="241"/>
      <c r="AM745" s="241"/>
      <c r="AN745" s="241"/>
      <c r="AO745" s="241"/>
      <c r="AP745" s="241"/>
    </row>
    <row r="746" spans="2:42" ht="15" customHeight="1">
      <c r="B746" s="241"/>
      <c r="C746" s="241"/>
      <c r="H746" s="241" t="s">
        <v>955</v>
      </c>
      <c r="I746" s="241"/>
      <c r="J746" s="241"/>
      <c r="K746" s="241"/>
      <c r="L746" s="241"/>
      <c r="M746" s="241"/>
      <c r="N746" s="241"/>
      <c r="O746" s="241"/>
      <c r="P746" s="241" t="s">
        <v>2058</v>
      </c>
      <c r="Q746" s="241"/>
      <c r="R746" s="241"/>
      <c r="S746" s="241"/>
      <c r="T746" s="241"/>
      <c r="U746" s="241"/>
      <c r="V746" s="241"/>
      <c r="W746" s="241"/>
      <c r="AI746" s="241"/>
      <c r="AJ746" s="241"/>
      <c r="AK746" s="241"/>
      <c r="AL746" s="241"/>
      <c r="AM746" s="241"/>
      <c r="AN746" s="241"/>
      <c r="AO746" s="241"/>
      <c r="AP746" s="241"/>
    </row>
    <row r="747" spans="2:42" ht="15" customHeight="1">
      <c r="B747" s="241"/>
      <c r="C747" s="241"/>
      <c r="H747" s="241" t="s">
        <v>956</v>
      </c>
      <c r="I747" s="241"/>
      <c r="J747" s="241"/>
      <c r="K747" s="241"/>
      <c r="L747" s="241"/>
      <c r="M747" s="241"/>
      <c r="N747" s="241"/>
      <c r="O747" s="241"/>
      <c r="P747" s="241" t="s">
        <v>2056</v>
      </c>
      <c r="Q747" s="241"/>
      <c r="R747" s="241"/>
      <c r="S747" s="241"/>
      <c r="T747" s="241"/>
      <c r="U747" s="241"/>
      <c r="V747" s="241"/>
      <c r="W747" s="241"/>
      <c r="AI747" s="241"/>
      <c r="AJ747" s="241"/>
      <c r="AK747" s="241"/>
      <c r="AL747" s="241"/>
      <c r="AM747" s="241"/>
      <c r="AN747" s="241"/>
      <c r="AO747" s="241"/>
      <c r="AP747" s="241"/>
    </row>
    <row r="748" spans="2:42" ht="15" customHeight="1">
      <c r="B748" s="241"/>
      <c r="C748" s="241"/>
      <c r="H748" s="241" t="s">
        <v>957</v>
      </c>
      <c r="I748" s="241"/>
      <c r="J748" s="241"/>
      <c r="K748" s="241"/>
      <c r="L748" s="241"/>
      <c r="M748" s="241"/>
      <c r="N748" s="241"/>
      <c r="O748" s="241"/>
      <c r="P748" s="241" t="s">
        <v>2058</v>
      </c>
      <c r="Q748" s="241"/>
      <c r="R748" s="241"/>
      <c r="S748" s="241"/>
      <c r="T748" s="241"/>
      <c r="U748" s="241"/>
      <c r="V748" s="241"/>
      <c r="W748" s="241"/>
      <c r="AI748" s="241"/>
      <c r="AJ748" s="241"/>
      <c r="AK748" s="241"/>
      <c r="AL748" s="241"/>
      <c r="AM748" s="241"/>
      <c r="AN748" s="241"/>
      <c r="AO748" s="241"/>
      <c r="AP748" s="241"/>
    </row>
    <row r="749" spans="2:42" ht="15" customHeight="1">
      <c r="B749" s="241"/>
      <c r="C749" s="241"/>
      <c r="H749" s="241" t="s">
        <v>958</v>
      </c>
      <c r="I749" s="241"/>
      <c r="J749" s="241"/>
      <c r="K749" s="241"/>
      <c r="L749" s="241"/>
      <c r="M749" s="241"/>
      <c r="N749" s="241"/>
      <c r="O749" s="241"/>
      <c r="P749" s="241" t="s">
        <v>2063</v>
      </c>
      <c r="Q749" s="241"/>
      <c r="R749" s="241"/>
      <c r="S749" s="241"/>
      <c r="T749" s="241"/>
      <c r="U749" s="241"/>
      <c r="V749" s="241"/>
      <c r="W749" s="241"/>
      <c r="AI749" s="241"/>
      <c r="AJ749" s="241"/>
      <c r="AK749" s="241"/>
      <c r="AL749" s="241"/>
      <c r="AM749" s="241"/>
      <c r="AN749" s="241"/>
      <c r="AO749" s="241"/>
      <c r="AP749" s="241"/>
    </row>
    <row r="750" spans="2:42" ht="15" customHeight="1">
      <c r="B750" s="241"/>
      <c r="C750" s="241"/>
      <c r="H750" s="241" t="s">
        <v>959</v>
      </c>
      <c r="I750" s="241"/>
      <c r="J750" s="241"/>
      <c r="K750" s="241"/>
      <c r="L750" s="241"/>
      <c r="M750" s="241"/>
      <c r="N750" s="241"/>
      <c r="O750" s="241"/>
      <c r="P750" s="241" t="s">
        <v>713</v>
      </c>
      <c r="Q750" s="241"/>
      <c r="R750" s="241"/>
      <c r="S750" s="241"/>
      <c r="T750" s="241"/>
      <c r="U750" s="241"/>
      <c r="V750" s="241"/>
      <c r="W750" s="241"/>
      <c r="AI750" s="241"/>
      <c r="AJ750" s="241"/>
      <c r="AK750" s="241"/>
      <c r="AL750" s="241"/>
      <c r="AM750" s="241"/>
      <c r="AN750" s="241"/>
      <c r="AO750" s="241"/>
      <c r="AP750" s="241"/>
    </row>
    <row r="751" spans="2:42" ht="15" customHeight="1">
      <c r="B751" s="241"/>
      <c r="C751" s="241"/>
      <c r="H751" s="241" t="s">
        <v>287</v>
      </c>
      <c r="I751" s="241"/>
      <c r="J751" s="241"/>
      <c r="K751" s="241"/>
      <c r="L751" s="241"/>
      <c r="M751" s="241"/>
      <c r="N751" s="241"/>
      <c r="O751" s="241"/>
      <c r="P751" s="241" t="s">
        <v>2061</v>
      </c>
      <c r="Q751" s="241"/>
      <c r="R751" s="241"/>
      <c r="S751" s="241"/>
      <c r="T751" s="241"/>
      <c r="U751" s="241"/>
      <c r="V751" s="241"/>
      <c r="W751" s="241"/>
      <c r="AI751" s="241"/>
      <c r="AJ751" s="241"/>
      <c r="AK751" s="241"/>
      <c r="AL751" s="241"/>
      <c r="AM751" s="241"/>
      <c r="AN751" s="241"/>
      <c r="AO751" s="241"/>
      <c r="AP751" s="241"/>
    </row>
    <row r="752" spans="2:42" ht="15" customHeight="1">
      <c r="B752" s="241"/>
      <c r="C752" s="241"/>
      <c r="H752" s="241" t="s">
        <v>960</v>
      </c>
      <c r="I752" s="241"/>
      <c r="J752" s="241"/>
      <c r="K752" s="241"/>
      <c r="L752" s="241"/>
      <c r="M752" s="241"/>
      <c r="N752" s="241"/>
      <c r="O752" s="241"/>
      <c r="P752" s="241" t="s">
        <v>2059</v>
      </c>
      <c r="Q752" s="241"/>
      <c r="R752" s="241"/>
      <c r="S752" s="241"/>
      <c r="T752" s="241"/>
      <c r="U752" s="241"/>
      <c r="V752" s="241"/>
      <c r="W752" s="241"/>
      <c r="AI752" s="241"/>
      <c r="AJ752" s="241"/>
      <c r="AK752" s="241"/>
      <c r="AL752" s="241"/>
      <c r="AM752" s="241"/>
      <c r="AN752" s="241"/>
      <c r="AO752" s="241"/>
      <c r="AP752" s="241"/>
    </row>
    <row r="753" spans="2:42" ht="15" customHeight="1">
      <c r="B753" s="241"/>
      <c r="C753" s="241"/>
      <c r="H753" s="241" t="s">
        <v>961</v>
      </c>
      <c r="I753" s="241"/>
      <c r="J753" s="241"/>
      <c r="K753" s="241"/>
      <c r="L753" s="241"/>
      <c r="M753" s="241"/>
      <c r="N753" s="241"/>
      <c r="O753" s="241"/>
      <c r="P753" s="241" t="s">
        <v>2056</v>
      </c>
      <c r="Q753" s="241"/>
      <c r="R753" s="241"/>
      <c r="S753" s="241"/>
      <c r="T753" s="241"/>
      <c r="U753" s="241"/>
      <c r="V753" s="241"/>
      <c r="W753" s="241"/>
      <c r="AI753" s="241"/>
      <c r="AJ753" s="241"/>
      <c r="AK753" s="241"/>
      <c r="AL753" s="241"/>
      <c r="AM753" s="241"/>
      <c r="AN753" s="241"/>
      <c r="AO753" s="241"/>
      <c r="AP753" s="241"/>
    </row>
    <row r="754" spans="2:42" ht="15" customHeight="1">
      <c r="B754" s="241"/>
      <c r="C754" s="241"/>
      <c r="H754" s="241" t="s">
        <v>962</v>
      </c>
      <c r="I754" s="241"/>
      <c r="J754" s="241"/>
      <c r="K754" s="241"/>
      <c r="L754" s="241"/>
      <c r="M754" s="241"/>
      <c r="N754" s="241"/>
      <c r="O754" s="241"/>
      <c r="P754" s="241" t="s">
        <v>2063</v>
      </c>
      <c r="Q754" s="241"/>
      <c r="R754" s="241"/>
      <c r="S754" s="241"/>
      <c r="T754" s="241"/>
      <c r="U754" s="241"/>
      <c r="V754" s="241"/>
      <c r="W754" s="241"/>
      <c r="AI754" s="241"/>
      <c r="AJ754" s="241"/>
      <c r="AK754" s="241"/>
      <c r="AL754" s="241"/>
      <c r="AM754" s="241"/>
      <c r="AN754" s="241"/>
      <c r="AO754" s="241"/>
      <c r="AP754" s="241"/>
    </row>
    <row r="755" spans="2:42" ht="15" customHeight="1">
      <c r="B755" s="241"/>
      <c r="C755" s="241"/>
      <c r="H755" s="241" t="s">
        <v>963</v>
      </c>
      <c r="I755" s="241"/>
      <c r="J755" s="241"/>
      <c r="K755" s="241"/>
      <c r="L755" s="241"/>
      <c r="M755" s="241"/>
      <c r="N755" s="241"/>
      <c r="O755" s="241"/>
      <c r="P755" s="241" t="s">
        <v>713</v>
      </c>
      <c r="Q755" s="241"/>
      <c r="R755" s="241"/>
      <c r="S755" s="241"/>
      <c r="T755" s="241"/>
      <c r="U755" s="241"/>
      <c r="V755" s="241"/>
      <c r="W755" s="241"/>
      <c r="AI755" s="241"/>
      <c r="AJ755" s="241"/>
      <c r="AK755" s="241"/>
      <c r="AL755" s="241"/>
      <c r="AM755" s="241"/>
      <c r="AN755" s="241"/>
      <c r="AO755" s="241"/>
      <c r="AP755" s="241"/>
    </row>
    <row r="756" spans="2:42" ht="15" customHeight="1">
      <c r="B756" s="241"/>
      <c r="C756" s="241"/>
      <c r="H756" s="241" t="s">
        <v>964</v>
      </c>
      <c r="I756" s="241"/>
      <c r="J756" s="241"/>
      <c r="K756" s="241"/>
      <c r="L756" s="241"/>
      <c r="M756" s="241"/>
      <c r="N756" s="241"/>
      <c r="O756" s="241"/>
      <c r="P756" s="241" t="s">
        <v>2059</v>
      </c>
      <c r="Q756" s="241"/>
      <c r="R756" s="241"/>
      <c r="S756" s="241"/>
      <c r="T756" s="241"/>
      <c r="U756" s="241"/>
      <c r="V756" s="241"/>
      <c r="W756" s="241"/>
      <c r="AI756" s="241"/>
      <c r="AJ756" s="241"/>
      <c r="AK756" s="241"/>
      <c r="AL756" s="241"/>
      <c r="AM756" s="241"/>
      <c r="AN756" s="241"/>
      <c r="AO756" s="241"/>
      <c r="AP756" s="241"/>
    </row>
    <row r="757" spans="2:42" ht="15" customHeight="1">
      <c r="B757" s="241"/>
      <c r="C757" s="241"/>
      <c r="H757" s="241" t="s">
        <v>965</v>
      </c>
      <c r="I757" s="241"/>
      <c r="J757" s="241"/>
      <c r="K757" s="241"/>
      <c r="L757" s="241"/>
      <c r="M757" s="241"/>
      <c r="N757" s="241"/>
      <c r="O757" s="241"/>
      <c r="P757" s="241" t="s">
        <v>2059</v>
      </c>
      <c r="Q757" s="241"/>
      <c r="R757" s="241"/>
      <c r="S757" s="241"/>
      <c r="T757" s="241"/>
      <c r="U757" s="241"/>
      <c r="V757" s="241"/>
      <c r="W757" s="241"/>
      <c r="AI757" s="241"/>
      <c r="AJ757" s="241"/>
      <c r="AK757" s="241"/>
      <c r="AL757" s="241"/>
      <c r="AM757" s="241"/>
      <c r="AN757" s="241"/>
      <c r="AO757" s="241"/>
      <c r="AP757" s="241"/>
    </row>
    <row r="758" spans="2:42" ht="15" customHeight="1">
      <c r="B758" s="241"/>
      <c r="C758" s="241"/>
      <c r="H758" s="241" t="s">
        <v>966</v>
      </c>
      <c r="I758" s="241"/>
      <c r="J758" s="241"/>
      <c r="K758" s="241"/>
      <c r="L758" s="241"/>
      <c r="M758" s="241"/>
      <c r="N758" s="241"/>
      <c r="O758" s="241"/>
      <c r="P758" s="241" t="s">
        <v>2058</v>
      </c>
      <c r="Q758" s="241"/>
      <c r="R758" s="241"/>
      <c r="S758" s="241"/>
      <c r="T758" s="241"/>
      <c r="U758" s="241"/>
      <c r="V758" s="241"/>
      <c r="W758" s="241"/>
      <c r="AI758" s="241"/>
      <c r="AJ758" s="241"/>
      <c r="AK758" s="241"/>
      <c r="AL758" s="241"/>
      <c r="AM758" s="241"/>
      <c r="AN758" s="241"/>
      <c r="AO758" s="241"/>
      <c r="AP758" s="241"/>
    </row>
    <row r="759" spans="2:42" ht="15" customHeight="1">
      <c r="B759" s="241"/>
      <c r="C759" s="241"/>
      <c r="H759" s="241" t="s">
        <v>967</v>
      </c>
      <c r="I759" s="241"/>
      <c r="J759" s="241"/>
      <c r="K759" s="241"/>
      <c r="L759" s="241"/>
      <c r="M759" s="241"/>
      <c r="N759" s="241"/>
      <c r="O759" s="241"/>
      <c r="P759" s="241" t="s">
        <v>2058</v>
      </c>
      <c r="Q759" s="241"/>
      <c r="R759" s="241"/>
      <c r="S759" s="241"/>
      <c r="T759" s="241"/>
      <c r="U759" s="241"/>
      <c r="V759" s="241"/>
      <c r="W759" s="241"/>
      <c r="AI759" s="241"/>
      <c r="AJ759" s="241"/>
      <c r="AK759" s="241"/>
      <c r="AL759" s="241"/>
      <c r="AM759" s="241"/>
      <c r="AN759" s="241"/>
      <c r="AO759" s="241"/>
      <c r="AP759" s="241"/>
    </row>
    <row r="760" spans="2:42" ht="15" customHeight="1">
      <c r="B760" s="241"/>
      <c r="C760" s="241"/>
      <c r="H760" s="241" t="s">
        <v>968</v>
      </c>
      <c r="I760" s="241"/>
      <c r="J760" s="241"/>
      <c r="K760" s="241"/>
      <c r="L760" s="241"/>
      <c r="M760" s="241"/>
      <c r="N760" s="241"/>
      <c r="O760" s="241"/>
      <c r="P760" s="241" t="s">
        <v>2060</v>
      </c>
      <c r="Q760" s="241"/>
      <c r="R760" s="241"/>
      <c r="S760" s="241"/>
      <c r="T760" s="241"/>
      <c r="U760" s="241"/>
      <c r="V760" s="241"/>
      <c r="W760" s="241"/>
      <c r="AI760" s="241"/>
      <c r="AJ760" s="241"/>
      <c r="AK760" s="241"/>
      <c r="AL760" s="241"/>
      <c r="AM760" s="241"/>
      <c r="AN760" s="241"/>
      <c r="AO760" s="241"/>
      <c r="AP760" s="241"/>
    </row>
    <row r="761" spans="2:42" ht="15" customHeight="1">
      <c r="B761" s="241"/>
      <c r="C761" s="241"/>
      <c r="H761" s="241" t="s">
        <v>969</v>
      </c>
      <c r="I761" s="241"/>
      <c r="J761" s="241"/>
      <c r="K761" s="241"/>
      <c r="L761" s="241"/>
      <c r="M761" s="241"/>
      <c r="N761" s="241"/>
      <c r="O761" s="241"/>
      <c r="P761" s="241" t="s">
        <v>713</v>
      </c>
      <c r="Q761" s="241"/>
      <c r="R761" s="241"/>
      <c r="S761" s="241"/>
      <c r="T761" s="241"/>
      <c r="U761" s="241"/>
      <c r="V761" s="241"/>
      <c r="W761" s="241"/>
      <c r="AI761" s="241"/>
      <c r="AJ761" s="241"/>
      <c r="AK761" s="241"/>
      <c r="AL761" s="241"/>
      <c r="AM761" s="241"/>
      <c r="AN761" s="241"/>
      <c r="AO761" s="241"/>
      <c r="AP761" s="241"/>
    </row>
    <row r="762" spans="2:42" ht="15" customHeight="1">
      <c r="B762" s="241"/>
      <c r="C762" s="241"/>
      <c r="H762" s="241" t="s">
        <v>970</v>
      </c>
      <c r="I762" s="241"/>
      <c r="J762" s="241"/>
      <c r="K762" s="241"/>
      <c r="L762" s="241"/>
      <c r="M762" s="241"/>
      <c r="N762" s="241"/>
      <c r="O762" s="241"/>
      <c r="P762" s="241" t="s">
        <v>2058</v>
      </c>
      <c r="Q762" s="241"/>
      <c r="R762" s="241"/>
      <c r="S762" s="241"/>
      <c r="T762" s="241"/>
      <c r="U762" s="241"/>
      <c r="V762" s="241"/>
      <c r="W762" s="241"/>
      <c r="AI762" s="241"/>
      <c r="AJ762" s="241"/>
      <c r="AK762" s="241"/>
      <c r="AL762" s="241"/>
      <c r="AM762" s="241"/>
      <c r="AN762" s="241"/>
      <c r="AO762" s="241"/>
      <c r="AP762" s="241"/>
    </row>
    <row r="763" spans="2:42" ht="15" customHeight="1">
      <c r="B763" s="241"/>
      <c r="C763" s="241"/>
      <c r="H763" s="241" t="s">
        <v>971</v>
      </c>
      <c r="I763" s="241"/>
      <c r="J763" s="241"/>
      <c r="K763" s="241"/>
      <c r="L763" s="241"/>
      <c r="M763" s="241"/>
      <c r="N763" s="241"/>
      <c r="O763" s="241"/>
      <c r="P763" s="241" t="s">
        <v>2059</v>
      </c>
      <c r="Q763" s="241"/>
      <c r="R763" s="241"/>
      <c r="S763" s="241"/>
      <c r="T763" s="241"/>
      <c r="U763" s="241"/>
      <c r="V763" s="241"/>
      <c r="W763" s="241"/>
      <c r="AI763" s="241"/>
      <c r="AJ763" s="241"/>
      <c r="AK763" s="241"/>
      <c r="AL763" s="241"/>
      <c r="AM763" s="241"/>
      <c r="AN763" s="241"/>
      <c r="AO763" s="241"/>
      <c r="AP763" s="241"/>
    </row>
    <row r="764" spans="2:42" ht="15" customHeight="1">
      <c r="B764" s="241"/>
      <c r="C764" s="241"/>
      <c r="H764" s="241" t="s">
        <v>972</v>
      </c>
      <c r="I764" s="241"/>
      <c r="J764" s="241"/>
      <c r="K764" s="241"/>
      <c r="L764" s="241"/>
      <c r="M764" s="241"/>
      <c r="N764" s="241"/>
      <c r="O764" s="241"/>
      <c r="P764" s="241" t="s">
        <v>2063</v>
      </c>
      <c r="Q764" s="241"/>
      <c r="R764" s="241"/>
      <c r="S764" s="241"/>
      <c r="T764" s="241"/>
      <c r="U764" s="241"/>
      <c r="V764" s="241"/>
      <c r="W764" s="241"/>
      <c r="AI764" s="241"/>
      <c r="AJ764" s="241"/>
      <c r="AK764" s="241"/>
      <c r="AL764" s="241"/>
      <c r="AM764" s="241"/>
      <c r="AN764" s="241"/>
      <c r="AO764" s="241"/>
      <c r="AP764" s="241"/>
    </row>
    <row r="765" spans="2:42" ht="15" customHeight="1">
      <c r="B765" s="241"/>
      <c r="C765" s="241"/>
      <c r="H765" s="241" t="s">
        <v>973</v>
      </c>
      <c r="I765" s="241"/>
      <c r="J765" s="241"/>
      <c r="K765" s="241"/>
      <c r="L765" s="241"/>
      <c r="M765" s="241"/>
      <c r="N765" s="241"/>
      <c r="O765" s="241"/>
      <c r="P765" s="241" t="s">
        <v>2059</v>
      </c>
      <c r="Q765" s="241"/>
      <c r="R765" s="241"/>
      <c r="S765" s="241"/>
      <c r="T765" s="241"/>
      <c r="U765" s="241"/>
      <c r="V765" s="241"/>
      <c r="W765" s="241"/>
      <c r="AI765" s="241"/>
      <c r="AJ765" s="241"/>
      <c r="AK765" s="241"/>
      <c r="AL765" s="241"/>
      <c r="AM765" s="241"/>
      <c r="AN765" s="241"/>
      <c r="AO765" s="241"/>
      <c r="AP765" s="241"/>
    </row>
    <row r="766" spans="2:42" ht="15" customHeight="1">
      <c r="B766" s="241"/>
      <c r="C766" s="241"/>
      <c r="H766" s="241" t="s">
        <v>974</v>
      </c>
      <c r="I766" s="241"/>
      <c r="J766" s="241"/>
      <c r="K766" s="241"/>
      <c r="L766" s="241"/>
      <c r="M766" s="241"/>
      <c r="N766" s="241"/>
      <c r="O766" s="241"/>
      <c r="P766" s="241" t="s">
        <v>2056</v>
      </c>
      <c r="Q766" s="241"/>
      <c r="R766" s="241"/>
      <c r="S766" s="241"/>
      <c r="T766" s="241"/>
      <c r="U766" s="241"/>
      <c r="V766" s="241"/>
      <c r="W766" s="241"/>
      <c r="AI766" s="241"/>
      <c r="AJ766" s="241"/>
      <c r="AK766" s="241"/>
      <c r="AL766" s="241"/>
      <c r="AM766" s="241"/>
      <c r="AN766" s="241"/>
      <c r="AO766" s="241"/>
      <c r="AP766" s="241"/>
    </row>
    <row r="767" spans="2:42" ht="15" customHeight="1">
      <c r="B767" s="241"/>
      <c r="C767" s="241"/>
      <c r="H767" s="241" t="s">
        <v>288</v>
      </c>
      <c r="I767" s="241"/>
      <c r="J767" s="241"/>
      <c r="K767" s="241"/>
      <c r="L767" s="241"/>
      <c r="M767" s="241"/>
      <c r="N767" s="241"/>
      <c r="O767" s="241"/>
      <c r="P767" s="241" t="s">
        <v>2061</v>
      </c>
      <c r="Q767" s="241"/>
      <c r="R767" s="241"/>
      <c r="S767" s="241"/>
      <c r="T767" s="241"/>
      <c r="U767" s="241"/>
      <c r="V767" s="241"/>
      <c r="W767" s="241"/>
      <c r="AI767" s="241"/>
      <c r="AJ767" s="241"/>
      <c r="AK767" s="241"/>
      <c r="AL767" s="241"/>
      <c r="AM767" s="241"/>
      <c r="AN767" s="241"/>
      <c r="AO767" s="241"/>
      <c r="AP767" s="241"/>
    </row>
    <row r="768" spans="2:42" ht="15" customHeight="1">
      <c r="B768" s="241"/>
      <c r="C768" s="241"/>
      <c r="H768" s="241" t="s">
        <v>975</v>
      </c>
      <c r="I768" s="241"/>
      <c r="J768" s="241"/>
      <c r="K768" s="241"/>
      <c r="L768" s="241"/>
      <c r="M768" s="241"/>
      <c r="N768" s="241"/>
      <c r="O768" s="241"/>
      <c r="P768" s="241" t="s">
        <v>2058</v>
      </c>
      <c r="Q768" s="241"/>
      <c r="R768" s="241"/>
      <c r="S768" s="241"/>
      <c r="T768" s="241"/>
      <c r="U768" s="241"/>
      <c r="V768" s="241"/>
      <c r="W768" s="241"/>
      <c r="AI768" s="241"/>
      <c r="AJ768" s="241"/>
      <c r="AK768" s="241"/>
      <c r="AL768" s="241"/>
      <c r="AM768" s="241"/>
      <c r="AN768" s="241"/>
      <c r="AO768" s="241"/>
      <c r="AP768" s="241"/>
    </row>
    <row r="769" spans="2:42" ht="15" customHeight="1">
      <c r="B769" s="241"/>
      <c r="C769" s="241"/>
      <c r="H769" s="241" t="s">
        <v>976</v>
      </c>
      <c r="I769" s="241"/>
      <c r="J769" s="241"/>
      <c r="K769" s="241"/>
      <c r="L769" s="241"/>
      <c r="M769" s="241"/>
      <c r="N769" s="241"/>
      <c r="O769" s="241"/>
      <c r="P769" s="241" t="s">
        <v>2059</v>
      </c>
      <c r="Q769" s="241"/>
      <c r="R769" s="241"/>
      <c r="S769" s="241"/>
      <c r="T769" s="241"/>
      <c r="U769" s="241"/>
      <c r="V769" s="241"/>
      <c r="W769" s="241"/>
      <c r="AI769" s="241"/>
      <c r="AJ769" s="241"/>
      <c r="AK769" s="241"/>
      <c r="AL769" s="241"/>
      <c r="AM769" s="241"/>
      <c r="AN769" s="241"/>
      <c r="AO769" s="241"/>
      <c r="AP769" s="241"/>
    </row>
    <row r="770" spans="2:42" ht="15" customHeight="1">
      <c r="B770" s="241"/>
      <c r="C770" s="241"/>
      <c r="H770" s="241" t="s">
        <v>977</v>
      </c>
      <c r="I770" s="241"/>
      <c r="J770" s="241"/>
      <c r="K770" s="241"/>
      <c r="L770" s="241"/>
      <c r="M770" s="241"/>
      <c r="N770" s="241"/>
      <c r="O770" s="241"/>
      <c r="P770" s="241" t="s">
        <v>713</v>
      </c>
      <c r="Q770" s="241"/>
      <c r="R770" s="241"/>
      <c r="S770" s="241"/>
      <c r="T770" s="241"/>
      <c r="U770" s="241"/>
      <c r="V770" s="241"/>
      <c r="W770" s="241"/>
      <c r="AI770" s="241"/>
      <c r="AJ770" s="241"/>
      <c r="AK770" s="241"/>
      <c r="AL770" s="241"/>
      <c r="AM770" s="241"/>
      <c r="AN770" s="241"/>
      <c r="AO770" s="241"/>
      <c r="AP770" s="241"/>
    </row>
    <row r="771" spans="2:42" ht="15" customHeight="1">
      <c r="B771" s="241"/>
      <c r="C771" s="241"/>
      <c r="H771" s="241" t="s">
        <v>978</v>
      </c>
      <c r="I771" s="241"/>
      <c r="J771" s="241"/>
      <c r="K771" s="241"/>
      <c r="L771" s="241"/>
      <c r="M771" s="241"/>
      <c r="N771" s="241"/>
      <c r="O771" s="241"/>
      <c r="P771" s="241" t="s">
        <v>2059</v>
      </c>
      <c r="Q771" s="241"/>
      <c r="R771" s="241"/>
      <c r="S771" s="241"/>
      <c r="T771" s="241"/>
      <c r="U771" s="241"/>
      <c r="V771" s="241"/>
      <c r="W771" s="241"/>
      <c r="AI771" s="241"/>
      <c r="AJ771" s="241"/>
      <c r="AK771" s="241"/>
      <c r="AL771" s="241"/>
      <c r="AM771" s="241"/>
      <c r="AN771" s="241"/>
      <c r="AO771" s="241"/>
      <c r="AP771" s="241"/>
    </row>
    <row r="772" spans="2:42" ht="15" customHeight="1">
      <c r="B772" s="241"/>
      <c r="C772" s="241"/>
      <c r="H772" s="241" t="s">
        <v>979</v>
      </c>
      <c r="I772" s="241"/>
      <c r="J772" s="241"/>
      <c r="K772" s="241"/>
      <c r="L772" s="241"/>
      <c r="M772" s="241"/>
      <c r="N772" s="241"/>
      <c r="O772" s="241"/>
      <c r="P772" s="241" t="s">
        <v>2060</v>
      </c>
      <c r="Q772" s="241"/>
      <c r="R772" s="241"/>
      <c r="S772" s="241"/>
      <c r="T772" s="241"/>
      <c r="U772" s="241"/>
      <c r="V772" s="241"/>
      <c r="W772" s="241"/>
      <c r="AI772" s="241"/>
      <c r="AJ772" s="241"/>
      <c r="AK772" s="241"/>
      <c r="AL772" s="241"/>
      <c r="AM772" s="241"/>
      <c r="AN772" s="241"/>
      <c r="AO772" s="241"/>
      <c r="AP772" s="241"/>
    </row>
    <row r="773" spans="2:42" ht="15" customHeight="1">
      <c r="B773" s="241"/>
      <c r="C773" s="241"/>
      <c r="H773" s="241" t="s">
        <v>980</v>
      </c>
      <c r="I773" s="241"/>
      <c r="J773" s="241"/>
      <c r="K773" s="241"/>
      <c r="L773" s="241"/>
      <c r="M773" s="241"/>
      <c r="N773" s="241"/>
      <c r="O773" s="241"/>
      <c r="P773" s="241" t="s">
        <v>2059</v>
      </c>
      <c r="Q773" s="241"/>
      <c r="R773" s="241"/>
      <c r="S773" s="241"/>
      <c r="T773" s="241"/>
      <c r="U773" s="241"/>
      <c r="V773" s="241"/>
      <c r="W773" s="241"/>
      <c r="AI773" s="241"/>
      <c r="AJ773" s="241"/>
      <c r="AK773" s="241"/>
      <c r="AL773" s="241"/>
      <c r="AM773" s="241"/>
      <c r="AN773" s="241"/>
      <c r="AO773" s="241"/>
      <c r="AP773" s="241"/>
    </row>
    <row r="774" spans="2:42" ht="15" customHeight="1">
      <c r="B774" s="241"/>
      <c r="C774" s="241"/>
      <c r="H774" s="241" t="s">
        <v>981</v>
      </c>
      <c r="I774" s="241"/>
      <c r="J774" s="241"/>
      <c r="K774" s="241"/>
      <c r="L774" s="241"/>
      <c r="M774" s="241"/>
      <c r="N774" s="241"/>
      <c r="O774" s="241"/>
      <c r="P774" s="241" t="s">
        <v>2058</v>
      </c>
      <c r="Q774" s="241"/>
      <c r="R774" s="241"/>
      <c r="S774" s="241"/>
      <c r="T774" s="241"/>
      <c r="U774" s="241"/>
      <c r="V774" s="241"/>
      <c r="W774" s="241"/>
      <c r="AI774" s="241"/>
      <c r="AJ774" s="241"/>
      <c r="AK774" s="241"/>
      <c r="AL774" s="241"/>
      <c r="AM774" s="241"/>
      <c r="AN774" s="241"/>
      <c r="AO774" s="241"/>
      <c r="AP774" s="241"/>
    </row>
    <row r="775" spans="2:42" ht="15" customHeight="1">
      <c r="B775" s="241"/>
      <c r="C775" s="241"/>
      <c r="H775" s="241" t="s">
        <v>982</v>
      </c>
      <c r="I775" s="241"/>
      <c r="J775" s="241"/>
      <c r="K775" s="241"/>
      <c r="L775" s="241"/>
      <c r="M775" s="241"/>
      <c r="N775" s="241"/>
      <c r="O775" s="241"/>
      <c r="P775" s="241" t="s">
        <v>2059</v>
      </c>
      <c r="Q775" s="241"/>
      <c r="R775" s="241"/>
      <c r="S775" s="241"/>
      <c r="T775" s="241"/>
      <c r="U775" s="241"/>
      <c r="V775" s="241"/>
      <c r="W775" s="241"/>
      <c r="AI775" s="241"/>
      <c r="AJ775" s="241"/>
      <c r="AK775" s="241"/>
      <c r="AL775" s="241"/>
      <c r="AM775" s="241"/>
      <c r="AN775" s="241"/>
      <c r="AO775" s="241"/>
      <c r="AP775" s="241"/>
    </row>
    <row r="776" spans="2:42" ht="15" customHeight="1">
      <c r="B776" s="241"/>
      <c r="C776" s="241"/>
      <c r="H776" s="241" t="s">
        <v>983</v>
      </c>
      <c r="I776" s="241"/>
      <c r="J776" s="241"/>
      <c r="K776" s="241"/>
      <c r="L776" s="241"/>
      <c r="M776" s="241"/>
      <c r="N776" s="241"/>
      <c r="O776" s="241"/>
      <c r="P776" s="241" t="s">
        <v>2058</v>
      </c>
      <c r="Q776" s="241"/>
      <c r="R776" s="241"/>
      <c r="S776" s="241"/>
      <c r="T776" s="241"/>
      <c r="U776" s="241"/>
      <c r="V776" s="241"/>
      <c r="W776" s="241"/>
      <c r="AI776" s="241"/>
      <c r="AJ776" s="241"/>
      <c r="AK776" s="241"/>
      <c r="AL776" s="241"/>
      <c r="AM776" s="241"/>
      <c r="AN776" s="241"/>
      <c r="AO776" s="241"/>
      <c r="AP776" s="241"/>
    </row>
    <row r="777" spans="2:42" ht="15" customHeight="1">
      <c r="B777" s="241"/>
      <c r="C777" s="241"/>
      <c r="H777" s="241" t="s">
        <v>984</v>
      </c>
      <c r="I777" s="241"/>
      <c r="J777" s="241"/>
      <c r="K777" s="241"/>
      <c r="L777" s="241"/>
      <c r="M777" s="241"/>
      <c r="N777" s="241"/>
      <c r="O777" s="241"/>
      <c r="P777" s="241" t="s">
        <v>2060</v>
      </c>
      <c r="Q777" s="241"/>
      <c r="R777" s="241"/>
      <c r="S777" s="241"/>
      <c r="T777" s="241"/>
      <c r="U777" s="241"/>
      <c r="V777" s="241"/>
      <c r="W777" s="241"/>
      <c r="AI777" s="241"/>
      <c r="AJ777" s="241"/>
      <c r="AK777" s="241"/>
      <c r="AL777" s="241"/>
      <c r="AM777" s="241"/>
      <c r="AN777" s="241"/>
      <c r="AO777" s="241"/>
      <c r="AP777" s="241"/>
    </row>
    <row r="778" spans="2:42" ht="15" customHeight="1">
      <c r="B778" s="241"/>
      <c r="C778" s="241"/>
      <c r="H778" s="241" t="s">
        <v>985</v>
      </c>
      <c r="I778" s="241"/>
      <c r="J778" s="241"/>
      <c r="K778" s="241"/>
      <c r="L778" s="241"/>
      <c r="M778" s="241"/>
      <c r="N778" s="241"/>
      <c r="O778" s="241"/>
      <c r="P778" s="241" t="s">
        <v>2056</v>
      </c>
      <c r="Q778" s="241"/>
      <c r="R778" s="241"/>
      <c r="S778" s="241"/>
      <c r="T778" s="241"/>
      <c r="U778" s="241"/>
      <c r="V778" s="241"/>
      <c r="W778" s="241"/>
      <c r="AI778" s="241"/>
      <c r="AJ778" s="241"/>
      <c r="AK778" s="241"/>
      <c r="AL778" s="241"/>
      <c r="AM778" s="241"/>
      <c r="AN778" s="241"/>
      <c r="AO778" s="241"/>
      <c r="AP778" s="241"/>
    </row>
    <row r="779" spans="2:42" ht="15" customHeight="1">
      <c r="B779" s="241"/>
      <c r="C779" s="241"/>
      <c r="H779" s="241" t="s">
        <v>986</v>
      </c>
      <c r="I779" s="241"/>
      <c r="J779" s="241"/>
      <c r="K779" s="241"/>
      <c r="L779" s="241"/>
      <c r="M779" s="241"/>
      <c r="N779" s="241"/>
      <c r="O779" s="241"/>
      <c r="P779" s="241" t="s">
        <v>2056</v>
      </c>
      <c r="Q779" s="241"/>
      <c r="R779" s="241"/>
      <c r="S779" s="241"/>
      <c r="T779" s="241"/>
      <c r="U779" s="241"/>
      <c r="V779" s="241"/>
      <c r="W779" s="241"/>
      <c r="AI779" s="241"/>
      <c r="AJ779" s="241"/>
      <c r="AK779" s="241"/>
      <c r="AL779" s="241"/>
      <c r="AM779" s="241"/>
      <c r="AN779" s="241"/>
      <c r="AO779" s="241"/>
      <c r="AP779" s="241"/>
    </row>
    <row r="780" spans="2:42" ht="15" customHeight="1">
      <c r="B780" s="241"/>
      <c r="C780" s="241"/>
      <c r="H780" s="241" t="s">
        <v>987</v>
      </c>
      <c r="I780" s="241"/>
      <c r="J780" s="241"/>
      <c r="K780" s="241"/>
      <c r="L780" s="241"/>
      <c r="M780" s="241"/>
      <c r="N780" s="241"/>
      <c r="O780" s="241"/>
      <c r="P780" s="241" t="s">
        <v>2060</v>
      </c>
      <c r="Q780" s="241"/>
      <c r="R780" s="241"/>
      <c r="S780" s="241"/>
      <c r="T780" s="241"/>
      <c r="U780" s="241"/>
      <c r="V780" s="241"/>
      <c r="W780" s="241"/>
      <c r="AI780" s="241"/>
      <c r="AJ780" s="241"/>
      <c r="AK780" s="241"/>
      <c r="AL780" s="241"/>
      <c r="AM780" s="241"/>
      <c r="AN780" s="241"/>
      <c r="AO780" s="241"/>
      <c r="AP780" s="241"/>
    </row>
    <row r="781" spans="2:42" ht="15" customHeight="1">
      <c r="B781" s="241"/>
      <c r="C781" s="241"/>
      <c r="H781" s="241" t="s">
        <v>988</v>
      </c>
      <c r="I781" s="241"/>
      <c r="J781" s="241"/>
      <c r="K781" s="241"/>
      <c r="L781" s="241"/>
      <c r="M781" s="241"/>
      <c r="N781" s="241"/>
      <c r="O781" s="241"/>
      <c r="P781" s="241" t="s">
        <v>2058</v>
      </c>
      <c r="Q781" s="241"/>
      <c r="R781" s="241"/>
      <c r="S781" s="241"/>
      <c r="T781" s="241"/>
      <c r="U781" s="241"/>
      <c r="V781" s="241"/>
      <c r="W781" s="241"/>
      <c r="AI781" s="241"/>
      <c r="AJ781" s="241"/>
      <c r="AK781" s="241"/>
      <c r="AL781" s="241"/>
      <c r="AM781" s="241"/>
      <c r="AN781" s="241"/>
      <c r="AO781" s="241"/>
      <c r="AP781" s="241"/>
    </row>
    <row r="782" spans="2:42" ht="15" customHeight="1">
      <c r="B782" s="241"/>
      <c r="C782" s="241"/>
      <c r="H782" s="241" t="s">
        <v>989</v>
      </c>
      <c r="I782" s="241"/>
      <c r="J782" s="241"/>
      <c r="K782" s="241"/>
      <c r="L782" s="241"/>
      <c r="M782" s="241"/>
      <c r="N782" s="241"/>
      <c r="O782" s="241"/>
      <c r="P782" s="241" t="s">
        <v>2061</v>
      </c>
      <c r="Q782" s="241"/>
      <c r="R782" s="241"/>
      <c r="S782" s="241"/>
      <c r="T782" s="241"/>
      <c r="U782" s="241"/>
      <c r="V782" s="241"/>
      <c r="W782" s="241"/>
      <c r="AI782" s="241"/>
      <c r="AJ782" s="241"/>
      <c r="AK782" s="241"/>
      <c r="AL782" s="241"/>
      <c r="AM782" s="241"/>
      <c r="AN782" s="241"/>
      <c r="AO782" s="241"/>
      <c r="AP782" s="241"/>
    </row>
    <row r="783" spans="2:42" ht="15" customHeight="1">
      <c r="B783" s="241"/>
      <c r="C783" s="241"/>
      <c r="H783" s="241" t="s">
        <v>990</v>
      </c>
      <c r="I783" s="241"/>
      <c r="J783" s="241"/>
      <c r="K783" s="241"/>
      <c r="L783" s="241"/>
      <c r="M783" s="241"/>
      <c r="N783" s="241"/>
      <c r="O783" s="241"/>
      <c r="P783" s="241" t="s">
        <v>2058</v>
      </c>
      <c r="Q783" s="241"/>
      <c r="R783" s="241"/>
      <c r="S783" s="241"/>
      <c r="T783" s="241"/>
      <c r="U783" s="241"/>
      <c r="V783" s="241"/>
      <c r="W783" s="241"/>
      <c r="AI783" s="241"/>
      <c r="AJ783" s="241"/>
      <c r="AK783" s="241"/>
      <c r="AL783" s="241"/>
      <c r="AM783" s="241"/>
      <c r="AN783" s="241"/>
      <c r="AO783" s="241"/>
      <c r="AP783" s="241"/>
    </row>
    <row r="784" spans="2:42" ht="15" customHeight="1">
      <c r="B784" s="241"/>
      <c r="C784" s="241"/>
      <c r="H784" s="241" t="s">
        <v>991</v>
      </c>
      <c r="I784" s="241"/>
      <c r="J784" s="241"/>
      <c r="K784" s="241"/>
      <c r="L784" s="241"/>
      <c r="M784" s="241"/>
      <c r="N784" s="241"/>
      <c r="O784" s="241"/>
      <c r="P784" s="241" t="s">
        <v>2060</v>
      </c>
      <c r="Q784" s="241"/>
      <c r="R784" s="241"/>
      <c r="S784" s="241"/>
      <c r="T784" s="241"/>
      <c r="U784" s="241"/>
      <c r="V784" s="241"/>
      <c r="W784" s="241"/>
      <c r="AI784" s="241"/>
      <c r="AJ784" s="241"/>
      <c r="AK784" s="241"/>
      <c r="AL784" s="241"/>
      <c r="AM784" s="241"/>
      <c r="AN784" s="241"/>
      <c r="AO784" s="241"/>
      <c r="AP784" s="241"/>
    </row>
    <row r="785" spans="2:42" ht="15" customHeight="1">
      <c r="B785" s="241"/>
      <c r="C785" s="241"/>
      <c r="H785" s="241" t="s">
        <v>992</v>
      </c>
      <c r="I785" s="241"/>
      <c r="J785" s="241"/>
      <c r="K785" s="241"/>
      <c r="L785" s="241"/>
      <c r="M785" s="241"/>
      <c r="N785" s="241"/>
      <c r="O785" s="241"/>
      <c r="P785" s="241" t="s">
        <v>2060</v>
      </c>
      <c r="Q785" s="241"/>
      <c r="R785" s="241"/>
      <c r="S785" s="241"/>
      <c r="T785" s="241"/>
      <c r="U785" s="241"/>
      <c r="V785" s="241"/>
      <c r="W785" s="241"/>
      <c r="AI785" s="241"/>
      <c r="AJ785" s="241"/>
      <c r="AK785" s="241"/>
      <c r="AL785" s="241"/>
      <c r="AM785" s="241"/>
      <c r="AN785" s="241"/>
      <c r="AO785" s="241"/>
      <c r="AP785" s="241"/>
    </row>
    <row r="786" spans="2:42" ht="15" customHeight="1">
      <c r="B786" s="241"/>
      <c r="C786" s="241"/>
      <c r="H786" s="241" t="s">
        <v>993</v>
      </c>
      <c r="I786" s="241"/>
      <c r="J786" s="241"/>
      <c r="K786" s="241"/>
      <c r="L786" s="241"/>
      <c r="M786" s="241"/>
      <c r="N786" s="241"/>
      <c r="O786" s="241"/>
      <c r="P786" s="241" t="s">
        <v>2058</v>
      </c>
      <c r="Q786" s="241"/>
      <c r="R786" s="241"/>
      <c r="S786" s="241"/>
      <c r="T786" s="241"/>
      <c r="U786" s="241"/>
      <c r="V786" s="241"/>
      <c r="W786" s="241"/>
      <c r="AI786" s="241"/>
      <c r="AJ786" s="241"/>
      <c r="AK786" s="241"/>
      <c r="AL786" s="241"/>
      <c r="AM786" s="241"/>
      <c r="AN786" s="241"/>
      <c r="AO786" s="241"/>
      <c r="AP786" s="241"/>
    </row>
    <row r="787" spans="2:42" ht="15" customHeight="1">
      <c r="B787" s="241"/>
      <c r="C787" s="241"/>
      <c r="H787" s="241" t="s">
        <v>994</v>
      </c>
      <c r="I787" s="241"/>
      <c r="J787" s="241"/>
      <c r="K787" s="241"/>
      <c r="L787" s="241"/>
      <c r="M787" s="241"/>
      <c r="N787" s="241"/>
      <c r="O787" s="241"/>
      <c r="P787" s="241" t="s">
        <v>2059</v>
      </c>
      <c r="Q787" s="241"/>
      <c r="R787" s="241"/>
      <c r="S787" s="241"/>
      <c r="T787" s="241"/>
      <c r="U787" s="241"/>
      <c r="V787" s="241"/>
      <c r="W787" s="241"/>
      <c r="AI787" s="241"/>
      <c r="AJ787" s="241"/>
      <c r="AK787" s="241"/>
      <c r="AL787" s="241"/>
      <c r="AM787" s="241"/>
      <c r="AN787" s="241"/>
      <c r="AO787" s="241"/>
      <c r="AP787" s="241"/>
    </row>
    <row r="788" spans="2:42" ht="15" customHeight="1">
      <c r="B788" s="241"/>
      <c r="C788" s="241"/>
      <c r="H788" s="241" t="s">
        <v>284</v>
      </c>
      <c r="I788" s="241"/>
      <c r="J788" s="241"/>
      <c r="K788" s="241"/>
      <c r="L788" s="241"/>
      <c r="M788" s="241"/>
      <c r="N788" s="241"/>
      <c r="O788" s="241"/>
      <c r="P788" s="241" t="s">
        <v>2061</v>
      </c>
      <c r="Q788" s="241"/>
      <c r="R788" s="241"/>
      <c r="S788" s="241"/>
      <c r="T788" s="241"/>
      <c r="U788" s="241"/>
      <c r="V788" s="241"/>
      <c r="W788" s="241"/>
      <c r="AI788" s="241"/>
      <c r="AJ788" s="241"/>
      <c r="AK788" s="241"/>
      <c r="AL788" s="241"/>
      <c r="AM788" s="241"/>
      <c r="AN788" s="241"/>
      <c r="AO788" s="241"/>
      <c r="AP788" s="241"/>
    </row>
    <row r="789" spans="2:42" ht="15" customHeight="1">
      <c r="B789" s="241"/>
      <c r="C789" s="241"/>
      <c r="H789" s="241" t="s">
        <v>995</v>
      </c>
      <c r="I789" s="241"/>
      <c r="J789" s="241"/>
      <c r="K789" s="241"/>
      <c r="L789" s="241"/>
      <c r="M789" s="241"/>
      <c r="N789" s="241"/>
      <c r="O789" s="241"/>
      <c r="P789" s="241" t="s">
        <v>2061</v>
      </c>
      <c r="Q789" s="241"/>
      <c r="R789" s="241"/>
      <c r="S789" s="241"/>
      <c r="T789" s="241"/>
      <c r="U789" s="241"/>
      <c r="V789" s="241"/>
      <c r="W789" s="241"/>
      <c r="AI789" s="241"/>
      <c r="AJ789" s="241"/>
      <c r="AK789" s="241"/>
      <c r="AL789" s="241"/>
      <c r="AM789" s="241"/>
      <c r="AN789" s="241"/>
      <c r="AO789" s="241"/>
      <c r="AP789" s="241"/>
    </row>
    <row r="790" spans="2:42" ht="15" customHeight="1">
      <c r="B790" s="241"/>
      <c r="C790" s="241"/>
      <c r="H790" s="241" t="s">
        <v>996</v>
      </c>
      <c r="I790" s="241"/>
      <c r="J790" s="241"/>
      <c r="K790" s="241"/>
      <c r="L790" s="241"/>
      <c r="M790" s="241"/>
      <c r="N790" s="241"/>
      <c r="O790" s="241"/>
      <c r="P790" s="241" t="s">
        <v>2060</v>
      </c>
      <c r="Q790" s="241"/>
      <c r="R790" s="241"/>
      <c r="S790" s="241"/>
      <c r="T790" s="241"/>
      <c r="U790" s="241"/>
      <c r="V790" s="241"/>
      <c r="W790" s="241"/>
      <c r="AI790" s="241"/>
      <c r="AJ790" s="241"/>
      <c r="AK790" s="241"/>
      <c r="AL790" s="241"/>
      <c r="AM790" s="241"/>
      <c r="AN790" s="241"/>
      <c r="AO790" s="241"/>
      <c r="AP790" s="241"/>
    </row>
    <row r="791" spans="2:42" ht="15" customHeight="1">
      <c r="B791" s="241"/>
      <c r="C791" s="241"/>
      <c r="H791" s="241" t="s">
        <v>997</v>
      </c>
      <c r="I791" s="241"/>
      <c r="J791" s="241"/>
      <c r="K791" s="241"/>
      <c r="L791" s="241"/>
      <c r="M791" s="241"/>
      <c r="N791" s="241"/>
      <c r="O791" s="241"/>
      <c r="P791" s="241" t="s">
        <v>2058</v>
      </c>
      <c r="Q791" s="241"/>
      <c r="R791" s="241"/>
      <c r="S791" s="241"/>
      <c r="T791" s="241"/>
      <c r="U791" s="241"/>
      <c r="V791" s="241"/>
      <c r="W791" s="241"/>
      <c r="AI791" s="241"/>
      <c r="AJ791" s="241"/>
      <c r="AK791" s="241"/>
      <c r="AL791" s="241"/>
      <c r="AM791" s="241"/>
      <c r="AN791" s="241"/>
      <c r="AO791" s="241"/>
      <c r="AP791" s="241"/>
    </row>
    <row r="792" spans="2:42" ht="15" customHeight="1">
      <c r="B792" s="241"/>
      <c r="C792" s="241"/>
      <c r="H792" s="241" t="s">
        <v>998</v>
      </c>
      <c r="I792" s="241"/>
      <c r="J792" s="241"/>
      <c r="K792" s="241"/>
      <c r="L792" s="241"/>
      <c r="M792" s="241"/>
      <c r="N792" s="241"/>
      <c r="O792" s="241"/>
      <c r="P792" s="241" t="s">
        <v>2058</v>
      </c>
      <c r="Q792" s="241"/>
      <c r="R792" s="241"/>
      <c r="S792" s="241"/>
      <c r="T792" s="241"/>
      <c r="U792" s="241"/>
      <c r="V792" s="241"/>
      <c r="W792" s="241"/>
      <c r="AI792" s="241"/>
      <c r="AJ792" s="241"/>
      <c r="AK792" s="241"/>
      <c r="AL792" s="241"/>
      <c r="AM792" s="241"/>
      <c r="AN792" s="241"/>
      <c r="AO792" s="241"/>
      <c r="AP792" s="241"/>
    </row>
    <row r="793" spans="2:42" ht="15" customHeight="1">
      <c r="B793" s="241"/>
      <c r="C793" s="241"/>
      <c r="H793" s="241" t="s">
        <v>999</v>
      </c>
      <c r="I793" s="241"/>
      <c r="J793" s="241"/>
      <c r="K793" s="241"/>
      <c r="L793" s="241"/>
      <c r="M793" s="241"/>
      <c r="N793" s="241"/>
      <c r="O793" s="241"/>
      <c r="P793" s="241" t="s">
        <v>713</v>
      </c>
      <c r="Q793" s="241"/>
      <c r="R793" s="241"/>
      <c r="S793" s="241"/>
      <c r="T793" s="241"/>
      <c r="U793" s="241"/>
      <c r="V793" s="241"/>
      <c r="W793" s="241"/>
      <c r="AI793" s="241"/>
      <c r="AJ793" s="241"/>
      <c r="AK793" s="241"/>
      <c r="AL793" s="241"/>
      <c r="AM793" s="241"/>
      <c r="AN793" s="241"/>
      <c r="AO793" s="241"/>
      <c r="AP793" s="241"/>
    </row>
    <row r="794" spans="2:42" ht="15" customHeight="1">
      <c r="B794" s="241"/>
      <c r="C794" s="241"/>
      <c r="H794" s="241" t="s">
        <v>1000</v>
      </c>
      <c r="I794" s="241"/>
      <c r="J794" s="241"/>
      <c r="K794" s="241"/>
      <c r="L794" s="241"/>
      <c r="M794" s="241"/>
      <c r="N794" s="241"/>
      <c r="O794" s="241"/>
      <c r="P794" s="241" t="s">
        <v>713</v>
      </c>
      <c r="Q794" s="241"/>
      <c r="R794" s="241"/>
      <c r="S794" s="241"/>
      <c r="T794" s="241"/>
      <c r="U794" s="241"/>
      <c r="V794" s="241"/>
      <c r="W794" s="241"/>
      <c r="AI794" s="241"/>
      <c r="AJ794" s="241"/>
      <c r="AK794" s="241"/>
      <c r="AL794" s="241"/>
      <c r="AM794" s="241"/>
      <c r="AN794" s="241"/>
      <c r="AO794" s="241"/>
      <c r="AP794" s="241"/>
    </row>
    <row r="795" spans="2:42" ht="15" customHeight="1">
      <c r="B795" s="241"/>
      <c r="C795" s="241"/>
      <c r="H795" s="241" t="s">
        <v>1001</v>
      </c>
      <c r="I795" s="241"/>
      <c r="J795" s="241"/>
      <c r="K795" s="241"/>
      <c r="L795" s="241"/>
      <c r="M795" s="241"/>
      <c r="N795" s="241"/>
      <c r="O795" s="241"/>
      <c r="P795" s="241" t="s">
        <v>2057</v>
      </c>
      <c r="Q795" s="241"/>
      <c r="R795" s="241"/>
      <c r="S795" s="241"/>
      <c r="T795" s="241"/>
      <c r="U795" s="241"/>
      <c r="V795" s="241"/>
      <c r="W795" s="241"/>
      <c r="AI795" s="241"/>
      <c r="AJ795" s="241"/>
      <c r="AK795" s="241"/>
      <c r="AL795" s="241"/>
      <c r="AM795" s="241"/>
      <c r="AN795" s="241"/>
      <c r="AO795" s="241"/>
      <c r="AP795" s="241"/>
    </row>
    <row r="796" spans="2:42" ht="15" customHeight="1">
      <c r="B796" s="241"/>
      <c r="C796" s="241"/>
      <c r="H796" s="241" t="s">
        <v>1002</v>
      </c>
      <c r="I796" s="241"/>
      <c r="J796" s="241"/>
      <c r="K796" s="241"/>
      <c r="L796" s="241"/>
      <c r="M796" s="241"/>
      <c r="N796" s="241"/>
      <c r="O796" s="241"/>
      <c r="P796" s="241" t="s">
        <v>2063</v>
      </c>
      <c r="Q796" s="241"/>
      <c r="R796" s="241"/>
      <c r="S796" s="241"/>
      <c r="T796" s="241"/>
      <c r="U796" s="241"/>
      <c r="V796" s="241"/>
      <c r="W796" s="241"/>
      <c r="AI796" s="241"/>
      <c r="AJ796" s="241"/>
      <c r="AK796" s="241"/>
      <c r="AL796" s="241"/>
      <c r="AM796" s="241"/>
      <c r="AN796" s="241"/>
      <c r="AO796" s="241"/>
      <c r="AP796" s="241"/>
    </row>
    <row r="797" spans="2:42" ht="15" customHeight="1">
      <c r="B797" s="241"/>
      <c r="C797" s="241"/>
      <c r="H797" s="241" t="s">
        <v>1003</v>
      </c>
      <c r="I797" s="241"/>
      <c r="J797" s="241"/>
      <c r="K797" s="241"/>
      <c r="L797" s="241"/>
      <c r="M797" s="241"/>
      <c r="N797" s="241"/>
      <c r="O797" s="241"/>
      <c r="P797" s="241" t="s">
        <v>2059</v>
      </c>
      <c r="Q797" s="241"/>
      <c r="R797" s="241"/>
      <c r="S797" s="241"/>
      <c r="T797" s="241"/>
      <c r="U797" s="241"/>
      <c r="V797" s="241"/>
      <c r="W797" s="241"/>
      <c r="AI797" s="241"/>
      <c r="AJ797" s="241"/>
      <c r="AK797" s="241"/>
      <c r="AL797" s="241"/>
      <c r="AM797" s="241"/>
      <c r="AN797" s="241"/>
      <c r="AO797" s="241"/>
      <c r="AP797" s="241"/>
    </row>
    <row r="798" spans="2:42" ht="15" customHeight="1">
      <c r="B798" s="241"/>
      <c r="C798" s="241"/>
      <c r="H798" s="241" t="s">
        <v>1004</v>
      </c>
      <c r="I798" s="241"/>
      <c r="J798" s="241"/>
      <c r="K798" s="241"/>
      <c r="L798" s="241"/>
      <c r="M798" s="241"/>
      <c r="N798" s="241"/>
      <c r="O798" s="241"/>
      <c r="P798" s="241" t="s">
        <v>2061</v>
      </c>
      <c r="Q798" s="241"/>
      <c r="R798" s="241"/>
      <c r="S798" s="241"/>
      <c r="T798" s="241"/>
      <c r="U798" s="241"/>
      <c r="V798" s="241"/>
      <c r="W798" s="241"/>
      <c r="AI798" s="241"/>
      <c r="AJ798" s="241"/>
      <c r="AK798" s="241"/>
      <c r="AL798" s="241"/>
      <c r="AM798" s="241"/>
      <c r="AN798" s="241"/>
      <c r="AO798" s="241"/>
      <c r="AP798" s="241"/>
    </row>
    <row r="799" spans="2:42" ht="15" customHeight="1">
      <c r="B799" s="241"/>
      <c r="C799" s="241"/>
      <c r="H799" s="241" t="s">
        <v>1005</v>
      </c>
      <c r="I799" s="241"/>
      <c r="J799" s="241"/>
      <c r="K799" s="241"/>
      <c r="L799" s="241"/>
      <c r="M799" s="241"/>
      <c r="N799" s="241"/>
      <c r="O799" s="241"/>
      <c r="P799" s="241" t="s">
        <v>2058</v>
      </c>
      <c r="Q799" s="241"/>
      <c r="R799" s="241"/>
      <c r="S799" s="241"/>
      <c r="T799" s="241"/>
      <c r="U799" s="241"/>
      <c r="V799" s="241"/>
      <c r="W799" s="241"/>
      <c r="AI799" s="241"/>
      <c r="AJ799" s="241"/>
      <c r="AK799" s="241"/>
      <c r="AL799" s="241"/>
      <c r="AM799" s="241"/>
      <c r="AN799" s="241"/>
      <c r="AO799" s="241"/>
      <c r="AP799" s="241"/>
    </row>
    <row r="800" spans="2:42" ht="15" customHeight="1">
      <c r="B800" s="241"/>
      <c r="C800" s="241"/>
      <c r="H800" s="241" t="s">
        <v>1006</v>
      </c>
      <c r="I800" s="241"/>
      <c r="J800" s="241"/>
      <c r="K800" s="241"/>
      <c r="L800" s="241"/>
      <c r="M800" s="241"/>
      <c r="N800" s="241"/>
      <c r="O800" s="241"/>
      <c r="P800" s="241" t="s">
        <v>2060</v>
      </c>
      <c r="Q800" s="241"/>
      <c r="R800" s="241"/>
      <c r="S800" s="241"/>
      <c r="T800" s="241"/>
      <c r="U800" s="241"/>
      <c r="V800" s="241"/>
      <c r="W800" s="241"/>
      <c r="AI800" s="241"/>
      <c r="AJ800" s="241"/>
      <c r="AK800" s="241"/>
      <c r="AL800" s="241"/>
      <c r="AM800" s="241"/>
      <c r="AN800" s="241"/>
      <c r="AO800" s="241"/>
      <c r="AP800" s="241"/>
    </row>
    <row r="801" spans="2:42" ht="15" customHeight="1">
      <c r="B801" s="241"/>
      <c r="C801" s="241"/>
      <c r="H801" s="241" t="s">
        <v>1007</v>
      </c>
      <c r="I801" s="241"/>
      <c r="J801" s="241"/>
      <c r="K801" s="241"/>
      <c r="L801" s="241"/>
      <c r="M801" s="241"/>
      <c r="N801" s="241"/>
      <c r="O801" s="241"/>
      <c r="P801" s="241" t="s">
        <v>2061</v>
      </c>
      <c r="Q801" s="241"/>
      <c r="R801" s="241"/>
      <c r="S801" s="241"/>
      <c r="T801" s="241"/>
      <c r="U801" s="241"/>
      <c r="V801" s="241"/>
      <c r="W801" s="241"/>
      <c r="AI801" s="241"/>
      <c r="AJ801" s="241"/>
      <c r="AK801" s="241"/>
      <c r="AL801" s="241"/>
      <c r="AM801" s="241"/>
      <c r="AN801" s="241"/>
      <c r="AO801" s="241"/>
      <c r="AP801" s="241"/>
    </row>
    <row r="802" spans="2:42" ht="15" customHeight="1">
      <c r="B802" s="241"/>
      <c r="C802" s="241"/>
      <c r="H802" s="241" t="s">
        <v>1008</v>
      </c>
      <c r="I802" s="241"/>
      <c r="J802" s="241"/>
      <c r="K802" s="241"/>
      <c r="L802" s="241"/>
      <c r="M802" s="241"/>
      <c r="N802" s="241"/>
      <c r="O802" s="241"/>
      <c r="P802" s="241" t="s">
        <v>2059</v>
      </c>
      <c r="Q802" s="241"/>
      <c r="R802" s="241"/>
      <c r="S802" s="241"/>
      <c r="T802" s="241"/>
      <c r="U802" s="241"/>
      <c r="V802" s="241"/>
      <c r="W802" s="241"/>
      <c r="AI802" s="241"/>
      <c r="AJ802" s="241"/>
      <c r="AK802" s="241"/>
      <c r="AL802" s="241"/>
      <c r="AM802" s="241"/>
      <c r="AN802" s="241"/>
      <c r="AO802" s="241"/>
      <c r="AP802" s="241"/>
    </row>
    <row r="803" spans="2:42" ht="15" customHeight="1">
      <c r="B803" s="241"/>
      <c r="C803" s="241"/>
      <c r="H803" s="241" t="s">
        <v>1009</v>
      </c>
      <c r="I803" s="241"/>
      <c r="J803" s="241"/>
      <c r="K803" s="241"/>
      <c r="L803" s="241"/>
      <c r="M803" s="241"/>
      <c r="N803" s="241"/>
      <c r="O803" s="241"/>
      <c r="P803" s="241" t="s">
        <v>2059</v>
      </c>
      <c r="Q803" s="241"/>
      <c r="R803" s="241"/>
      <c r="S803" s="241"/>
      <c r="T803" s="241"/>
      <c r="U803" s="241"/>
      <c r="V803" s="241"/>
      <c r="W803" s="241"/>
      <c r="AI803" s="241"/>
      <c r="AJ803" s="241"/>
      <c r="AK803" s="241"/>
      <c r="AL803" s="241"/>
      <c r="AM803" s="241"/>
      <c r="AN803" s="241"/>
      <c r="AO803" s="241"/>
      <c r="AP803" s="241"/>
    </row>
    <row r="804" spans="2:42" ht="15" customHeight="1">
      <c r="B804" s="241"/>
      <c r="C804" s="241"/>
      <c r="H804" s="241" t="s">
        <v>1010</v>
      </c>
      <c r="I804" s="241"/>
      <c r="J804" s="241"/>
      <c r="K804" s="241"/>
      <c r="L804" s="241"/>
      <c r="M804" s="241"/>
      <c r="N804" s="241"/>
      <c r="O804" s="241"/>
      <c r="P804" s="241" t="s">
        <v>2059</v>
      </c>
      <c r="Q804" s="241"/>
      <c r="R804" s="241"/>
      <c r="S804" s="241"/>
      <c r="T804" s="241"/>
      <c r="U804" s="241"/>
      <c r="V804" s="241"/>
      <c r="W804" s="241"/>
      <c r="AI804" s="241"/>
      <c r="AJ804" s="241"/>
      <c r="AK804" s="241"/>
      <c r="AL804" s="241"/>
      <c r="AM804" s="241"/>
      <c r="AN804" s="241"/>
      <c r="AO804" s="241"/>
      <c r="AP804" s="241"/>
    </row>
    <row r="805" spans="2:42" ht="15" customHeight="1">
      <c r="B805" s="241"/>
      <c r="C805" s="241"/>
      <c r="H805" s="241" t="s">
        <v>1011</v>
      </c>
      <c r="I805" s="241"/>
      <c r="J805" s="241"/>
      <c r="K805" s="241"/>
      <c r="L805" s="241"/>
      <c r="M805" s="241"/>
      <c r="N805" s="241"/>
      <c r="O805" s="241"/>
      <c r="P805" s="241" t="s">
        <v>2063</v>
      </c>
      <c r="Q805" s="241"/>
      <c r="R805" s="241"/>
      <c r="S805" s="241"/>
      <c r="T805" s="241"/>
      <c r="U805" s="241"/>
      <c r="V805" s="241"/>
      <c r="W805" s="241"/>
      <c r="AI805" s="241"/>
      <c r="AJ805" s="241"/>
      <c r="AK805" s="241"/>
      <c r="AL805" s="241"/>
      <c r="AM805" s="241"/>
      <c r="AN805" s="241"/>
      <c r="AO805" s="241"/>
      <c r="AP805" s="241"/>
    </row>
    <row r="806" spans="2:42" ht="15" customHeight="1">
      <c r="B806" s="241"/>
      <c r="C806" s="241"/>
      <c r="H806" s="241" t="s">
        <v>1012</v>
      </c>
      <c r="I806" s="241"/>
      <c r="J806" s="241"/>
      <c r="K806" s="241"/>
      <c r="L806" s="241"/>
      <c r="M806" s="241"/>
      <c r="N806" s="241"/>
      <c r="O806" s="241"/>
      <c r="P806" s="241" t="s">
        <v>2057</v>
      </c>
      <c r="Q806" s="241"/>
      <c r="R806" s="241"/>
      <c r="S806" s="241"/>
      <c r="T806" s="241"/>
      <c r="U806" s="241"/>
      <c r="V806" s="241"/>
      <c r="W806" s="241"/>
      <c r="AI806" s="241"/>
      <c r="AJ806" s="241"/>
      <c r="AK806" s="241"/>
      <c r="AL806" s="241"/>
      <c r="AM806" s="241"/>
      <c r="AN806" s="241"/>
      <c r="AO806" s="241"/>
      <c r="AP806" s="241"/>
    </row>
    <row r="807" spans="2:42" ht="15" customHeight="1">
      <c r="B807" s="241"/>
      <c r="C807" s="241"/>
      <c r="H807" s="241" t="s">
        <v>1013</v>
      </c>
      <c r="I807" s="241"/>
      <c r="J807" s="241"/>
      <c r="K807" s="241"/>
      <c r="L807" s="241"/>
      <c r="M807" s="241"/>
      <c r="N807" s="241"/>
      <c r="O807" s="241"/>
      <c r="P807" s="241" t="s">
        <v>2056</v>
      </c>
      <c r="Q807" s="241"/>
      <c r="R807" s="241"/>
      <c r="S807" s="241"/>
      <c r="T807" s="241"/>
      <c r="U807" s="241"/>
      <c r="V807" s="241"/>
      <c r="W807" s="241"/>
      <c r="AI807" s="241"/>
      <c r="AJ807" s="241"/>
      <c r="AK807" s="241"/>
      <c r="AL807" s="241"/>
      <c r="AM807" s="241"/>
      <c r="AN807" s="241"/>
      <c r="AO807" s="241"/>
      <c r="AP807" s="241"/>
    </row>
    <row r="808" spans="2:42" ht="15" customHeight="1">
      <c r="B808" s="241"/>
      <c r="C808" s="241"/>
      <c r="H808" s="241" t="s">
        <v>1014</v>
      </c>
      <c r="I808" s="241"/>
      <c r="J808" s="241"/>
      <c r="K808" s="241"/>
      <c r="L808" s="241"/>
      <c r="M808" s="241"/>
      <c r="N808" s="241"/>
      <c r="O808" s="241"/>
      <c r="P808" s="241" t="s">
        <v>2058</v>
      </c>
      <c r="Q808" s="241"/>
      <c r="R808" s="241"/>
      <c r="S808" s="241"/>
      <c r="T808" s="241"/>
      <c r="U808" s="241"/>
      <c r="V808" s="241"/>
      <c r="W808" s="241"/>
      <c r="AI808" s="241"/>
      <c r="AJ808" s="241"/>
      <c r="AK808" s="241"/>
      <c r="AL808" s="241"/>
      <c r="AM808" s="241"/>
      <c r="AN808" s="241"/>
      <c r="AO808" s="241"/>
      <c r="AP808" s="241"/>
    </row>
    <row r="809" spans="2:42" ht="15" customHeight="1">
      <c r="B809" s="241"/>
      <c r="C809" s="241"/>
      <c r="H809" s="241" t="s">
        <v>1015</v>
      </c>
      <c r="I809" s="241"/>
      <c r="J809" s="241"/>
      <c r="K809" s="241"/>
      <c r="L809" s="241"/>
      <c r="M809" s="241"/>
      <c r="N809" s="241"/>
      <c r="O809" s="241"/>
      <c r="P809" s="241" t="s">
        <v>2058</v>
      </c>
      <c r="Q809" s="241"/>
      <c r="R809" s="241"/>
      <c r="S809" s="241"/>
      <c r="T809" s="241"/>
      <c r="U809" s="241"/>
      <c r="V809" s="241"/>
      <c r="W809" s="241"/>
      <c r="AI809" s="241"/>
      <c r="AJ809" s="241"/>
      <c r="AK809" s="241"/>
      <c r="AL809" s="241"/>
      <c r="AM809" s="241"/>
      <c r="AN809" s="241"/>
      <c r="AO809" s="241"/>
      <c r="AP809" s="241"/>
    </row>
    <row r="810" spans="2:42" ht="15" customHeight="1">
      <c r="B810" s="241"/>
      <c r="C810" s="241"/>
      <c r="H810" s="241" t="s">
        <v>1016</v>
      </c>
      <c r="I810" s="241"/>
      <c r="J810" s="241"/>
      <c r="K810" s="241"/>
      <c r="L810" s="241"/>
      <c r="M810" s="241"/>
      <c r="N810" s="241"/>
      <c r="O810" s="241"/>
      <c r="P810" s="241" t="s">
        <v>2059</v>
      </c>
      <c r="Q810" s="241"/>
      <c r="R810" s="241"/>
      <c r="S810" s="241"/>
      <c r="T810" s="241"/>
      <c r="U810" s="241"/>
      <c r="V810" s="241"/>
      <c r="W810" s="241"/>
      <c r="AI810" s="241"/>
      <c r="AJ810" s="241"/>
      <c r="AK810" s="241"/>
      <c r="AL810" s="241"/>
      <c r="AM810" s="241"/>
      <c r="AN810" s="241"/>
      <c r="AO810" s="241"/>
      <c r="AP810" s="241"/>
    </row>
    <row r="811" spans="2:42" ht="15" customHeight="1">
      <c r="B811" s="241"/>
      <c r="C811" s="241"/>
      <c r="H811" s="241" t="s">
        <v>1017</v>
      </c>
      <c r="I811" s="241"/>
      <c r="J811" s="241"/>
      <c r="K811" s="241"/>
      <c r="L811" s="241"/>
      <c r="M811" s="241"/>
      <c r="N811" s="241"/>
      <c r="O811" s="241"/>
      <c r="P811" s="241" t="s">
        <v>2059</v>
      </c>
      <c r="Q811" s="241"/>
      <c r="R811" s="241"/>
      <c r="S811" s="241"/>
      <c r="T811" s="241"/>
      <c r="U811" s="241"/>
      <c r="V811" s="241"/>
      <c r="W811" s="241"/>
      <c r="AI811" s="241"/>
      <c r="AJ811" s="241"/>
      <c r="AK811" s="241"/>
      <c r="AL811" s="241"/>
      <c r="AM811" s="241"/>
      <c r="AN811" s="241"/>
      <c r="AO811" s="241"/>
      <c r="AP811" s="241"/>
    </row>
    <row r="812" spans="2:42" ht="15" customHeight="1">
      <c r="B812" s="241"/>
      <c r="C812" s="241"/>
      <c r="H812" s="241" t="s">
        <v>1018</v>
      </c>
      <c r="I812" s="241"/>
      <c r="J812" s="241"/>
      <c r="K812" s="241"/>
      <c r="L812" s="241"/>
      <c r="M812" s="241"/>
      <c r="N812" s="241"/>
      <c r="O812" s="241"/>
      <c r="P812" s="241" t="s">
        <v>2062</v>
      </c>
      <c r="Q812" s="241"/>
      <c r="R812" s="241"/>
      <c r="S812" s="241"/>
      <c r="T812" s="241"/>
      <c r="U812" s="241"/>
      <c r="V812" s="241"/>
      <c r="W812" s="241"/>
      <c r="AI812" s="241"/>
      <c r="AJ812" s="241"/>
      <c r="AK812" s="241"/>
      <c r="AL812" s="241"/>
      <c r="AM812" s="241"/>
      <c r="AN812" s="241"/>
      <c r="AO812" s="241"/>
      <c r="AP812" s="241"/>
    </row>
    <row r="813" spans="2:42" ht="15" customHeight="1">
      <c r="B813" s="241"/>
      <c r="C813" s="241"/>
      <c r="H813" s="241" t="s">
        <v>1019</v>
      </c>
      <c r="I813" s="241"/>
      <c r="J813" s="241"/>
      <c r="K813" s="241"/>
      <c r="L813" s="241"/>
      <c r="M813" s="241"/>
      <c r="N813" s="241"/>
      <c r="O813" s="241"/>
      <c r="P813" s="241" t="s">
        <v>2057</v>
      </c>
      <c r="Q813" s="241"/>
      <c r="R813" s="241"/>
      <c r="S813" s="241"/>
      <c r="T813" s="241"/>
      <c r="U813" s="241"/>
      <c r="V813" s="241"/>
      <c r="W813" s="241"/>
      <c r="AI813" s="241"/>
      <c r="AJ813" s="241"/>
      <c r="AK813" s="241"/>
      <c r="AL813" s="241"/>
      <c r="AM813" s="241"/>
      <c r="AN813" s="241"/>
      <c r="AO813" s="241"/>
      <c r="AP813" s="241"/>
    </row>
    <row r="814" spans="2:42" ht="15" customHeight="1">
      <c r="B814" s="241"/>
      <c r="C814" s="241"/>
      <c r="H814" s="241" t="s">
        <v>1020</v>
      </c>
      <c r="I814" s="241"/>
      <c r="J814" s="241"/>
      <c r="K814" s="241"/>
      <c r="L814" s="241"/>
      <c r="M814" s="241"/>
      <c r="N814" s="241"/>
      <c r="O814" s="241"/>
      <c r="P814" s="241" t="s">
        <v>2059</v>
      </c>
      <c r="Q814" s="241"/>
      <c r="R814" s="241"/>
      <c r="S814" s="241"/>
      <c r="T814" s="241"/>
      <c r="U814" s="241"/>
      <c r="V814" s="241"/>
      <c r="W814" s="241"/>
      <c r="AI814" s="241"/>
      <c r="AJ814" s="241"/>
      <c r="AK814" s="241"/>
      <c r="AL814" s="241"/>
      <c r="AM814" s="241"/>
      <c r="AN814" s="241"/>
      <c r="AO814" s="241"/>
      <c r="AP814" s="241"/>
    </row>
    <row r="815" spans="2:42" ht="15" customHeight="1">
      <c r="B815" s="241"/>
      <c r="C815" s="241"/>
      <c r="H815" s="241" t="s">
        <v>1021</v>
      </c>
      <c r="I815" s="241"/>
      <c r="J815" s="241"/>
      <c r="K815" s="241"/>
      <c r="L815" s="241"/>
      <c r="M815" s="241"/>
      <c r="N815" s="241"/>
      <c r="O815" s="241"/>
      <c r="P815" s="241" t="s">
        <v>713</v>
      </c>
      <c r="Q815" s="241"/>
      <c r="R815" s="241"/>
      <c r="S815" s="241"/>
      <c r="T815" s="241"/>
      <c r="U815" s="241"/>
      <c r="V815" s="241"/>
      <c r="W815" s="241"/>
      <c r="AI815" s="241"/>
      <c r="AJ815" s="241"/>
      <c r="AK815" s="241"/>
      <c r="AL815" s="241"/>
      <c r="AM815" s="241"/>
      <c r="AN815" s="241"/>
      <c r="AO815" s="241"/>
      <c r="AP815" s="241"/>
    </row>
    <row r="816" spans="2:42" ht="15" customHeight="1">
      <c r="B816" s="241"/>
      <c r="C816" s="241"/>
      <c r="H816" s="241" t="s">
        <v>1022</v>
      </c>
      <c r="I816" s="241"/>
      <c r="J816" s="241"/>
      <c r="K816" s="241"/>
      <c r="L816" s="241"/>
      <c r="M816" s="241"/>
      <c r="N816" s="241"/>
      <c r="O816" s="241"/>
      <c r="P816" s="241" t="s">
        <v>2060</v>
      </c>
      <c r="Q816" s="241"/>
      <c r="R816" s="241"/>
      <c r="S816" s="241"/>
      <c r="T816" s="241"/>
      <c r="U816" s="241"/>
      <c r="V816" s="241"/>
      <c r="W816" s="241"/>
      <c r="AI816" s="241"/>
      <c r="AJ816" s="241"/>
      <c r="AK816" s="241"/>
      <c r="AL816" s="241"/>
      <c r="AM816" s="241"/>
      <c r="AN816" s="241"/>
      <c r="AO816" s="241"/>
      <c r="AP816" s="241"/>
    </row>
    <row r="817" spans="2:42" ht="15" customHeight="1">
      <c r="B817" s="241"/>
      <c r="C817" s="241"/>
      <c r="H817" s="241" t="s">
        <v>1023</v>
      </c>
      <c r="I817" s="241"/>
      <c r="J817" s="241"/>
      <c r="K817" s="241"/>
      <c r="L817" s="241"/>
      <c r="M817" s="241"/>
      <c r="N817" s="241"/>
      <c r="O817" s="241"/>
      <c r="P817" s="241" t="s">
        <v>2056</v>
      </c>
      <c r="Q817" s="241"/>
      <c r="R817" s="241"/>
      <c r="S817" s="241"/>
      <c r="T817" s="241"/>
      <c r="U817" s="241"/>
      <c r="V817" s="241"/>
      <c r="W817" s="241"/>
      <c r="AI817" s="241"/>
      <c r="AJ817" s="241"/>
      <c r="AK817" s="241"/>
      <c r="AL817" s="241"/>
      <c r="AM817" s="241"/>
      <c r="AN817" s="241"/>
      <c r="AO817" s="241"/>
      <c r="AP817" s="241"/>
    </row>
    <row r="818" spans="2:42" ht="15" customHeight="1">
      <c r="B818" s="241"/>
      <c r="C818" s="241"/>
      <c r="H818" s="241" t="s">
        <v>1024</v>
      </c>
      <c r="I818" s="241"/>
      <c r="J818" s="241"/>
      <c r="K818" s="241"/>
      <c r="L818" s="241"/>
      <c r="M818" s="241"/>
      <c r="N818" s="241"/>
      <c r="O818" s="241"/>
      <c r="P818" s="241" t="s">
        <v>2060</v>
      </c>
      <c r="Q818" s="241"/>
      <c r="R818" s="241"/>
      <c r="S818" s="241"/>
      <c r="T818" s="241"/>
      <c r="U818" s="241"/>
      <c r="V818" s="241"/>
      <c r="W818" s="241"/>
      <c r="AI818" s="241"/>
      <c r="AJ818" s="241"/>
      <c r="AK818" s="241"/>
      <c r="AL818" s="241"/>
      <c r="AM818" s="241"/>
      <c r="AN818" s="241"/>
      <c r="AO818" s="241"/>
      <c r="AP818" s="241"/>
    </row>
    <row r="819" spans="2:42" ht="15" customHeight="1">
      <c r="B819" s="241"/>
      <c r="C819" s="241"/>
      <c r="H819" s="241" t="s">
        <v>1025</v>
      </c>
      <c r="I819" s="241"/>
      <c r="J819" s="241"/>
      <c r="K819" s="241"/>
      <c r="L819" s="241"/>
      <c r="M819" s="241"/>
      <c r="N819" s="241"/>
      <c r="O819" s="241"/>
      <c r="P819" s="241" t="s">
        <v>2063</v>
      </c>
      <c r="Q819" s="241"/>
      <c r="R819" s="241"/>
      <c r="S819" s="241"/>
      <c r="T819" s="241"/>
      <c r="U819" s="241"/>
      <c r="V819" s="241"/>
      <c r="W819" s="241"/>
      <c r="AI819" s="241"/>
      <c r="AJ819" s="241"/>
      <c r="AK819" s="241"/>
      <c r="AL819" s="241"/>
      <c r="AM819" s="241"/>
      <c r="AN819" s="241"/>
      <c r="AO819" s="241"/>
      <c r="AP819" s="241"/>
    </row>
    <row r="820" spans="2:42" ht="15" customHeight="1">
      <c r="B820" s="241"/>
      <c r="C820" s="241"/>
      <c r="H820" s="241" t="s">
        <v>1026</v>
      </c>
      <c r="I820" s="241"/>
      <c r="J820" s="241"/>
      <c r="K820" s="241"/>
      <c r="L820" s="241"/>
      <c r="M820" s="241"/>
      <c r="N820" s="241"/>
      <c r="O820" s="241"/>
      <c r="P820" s="241" t="s">
        <v>2060</v>
      </c>
      <c r="Q820" s="241"/>
      <c r="R820" s="241"/>
      <c r="S820" s="241"/>
      <c r="T820" s="241"/>
      <c r="U820" s="241"/>
      <c r="V820" s="241"/>
      <c r="W820" s="241"/>
      <c r="AI820" s="241"/>
      <c r="AJ820" s="241"/>
      <c r="AK820" s="241"/>
      <c r="AL820" s="241"/>
      <c r="AM820" s="241"/>
      <c r="AN820" s="241"/>
      <c r="AO820" s="241"/>
      <c r="AP820" s="241"/>
    </row>
    <row r="821" spans="2:42" ht="15" customHeight="1">
      <c r="B821" s="241"/>
      <c r="C821" s="241"/>
      <c r="H821" s="241" t="s">
        <v>1027</v>
      </c>
      <c r="I821" s="241"/>
      <c r="J821" s="241"/>
      <c r="K821" s="241"/>
      <c r="L821" s="241"/>
      <c r="M821" s="241"/>
      <c r="N821" s="241"/>
      <c r="O821" s="241"/>
      <c r="P821" s="241" t="s">
        <v>2063</v>
      </c>
      <c r="Q821" s="241"/>
      <c r="R821" s="241"/>
      <c r="S821" s="241"/>
      <c r="T821" s="241"/>
      <c r="U821" s="241"/>
      <c r="V821" s="241"/>
      <c r="W821" s="241"/>
      <c r="AI821" s="241"/>
      <c r="AJ821" s="241"/>
      <c r="AK821" s="241"/>
      <c r="AL821" s="241"/>
      <c r="AM821" s="241"/>
      <c r="AN821" s="241"/>
      <c r="AO821" s="241"/>
      <c r="AP821" s="241"/>
    </row>
    <row r="822" spans="2:42" ht="15" customHeight="1">
      <c r="B822" s="241"/>
      <c r="C822" s="241"/>
      <c r="H822" s="241" t="s">
        <v>1028</v>
      </c>
      <c r="I822" s="241"/>
      <c r="J822" s="241"/>
      <c r="K822" s="241"/>
      <c r="L822" s="241"/>
      <c r="M822" s="241"/>
      <c r="N822" s="241"/>
      <c r="O822" s="241"/>
      <c r="P822" s="241" t="s">
        <v>2063</v>
      </c>
      <c r="Q822" s="241"/>
      <c r="R822" s="241"/>
      <c r="S822" s="241"/>
      <c r="T822" s="241"/>
      <c r="U822" s="241"/>
      <c r="V822" s="241"/>
      <c r="W822" s="241"/>
      <c r="AI822" s="241"/>
      <c r="AJ822" s="241"/>
      <c r="AK822" s="241"/>
      <c r="AL822" s="241"/>
      <c r="AM822" s="241"/>
      <c r="AN822" s="241"/>
      <c r="AO822" s="241"/>
      <c r="AP822" s="241"/>
    </row>
    <row r="823" spans="2:42" ht="15" customHeight="1">
      <c r="B823" s="241"/>
      <c r="C823" s="241"/>
      <c r="H823" s="241" t="s">
        <v>1029</v>
      </c>
      <c r="I823" s="241"/>
      <c r="J823" s="241"/>
      <c r="K823" s="241"/>
      <c r="L823" s="241"/>
      <c r="M823" s="241"/>
      <c r="N823" s="241"/>
      <c r="O823" s="241"/>
      <c r="P823" s="241" t="s">
        <v>2060</v>
      </c>
      <c r="Q823" s="241"/>
      <c r="R823" s="241"/>
      <c r="S823" s="241"/>
      <c r="T823" s="241"/>
      <c r="U823" s="241"/>
      <c r="V823" s="241"/>
      <c r="W823" s="241"/>
      <c r="AI823" s="241"/>
      <c r="AJ823" s="241"/>
      <c r="AK823" s="241"/>
      <c r="AL823" s="241"/>
      <c r="AM823" s="241"/>
      <c r="AN823" s="241"/>
      <c r="AO823" s="241"/>
      <c r="AP823" s="241"/>
    </row>
    <row r="824" spans="2:42" ht="15" customHeight="1">
      <c r="B824" s="241"/>
      <c r="C824" s="241"/>
      <c r="H824" s="241" t="s">
        <v>1030</v>
      </c>
      <c r="I824" s="241"/>
      <c r="J824" s="241"/>
      <c r="K824" s="241"/>
      <c r="L824" s="241"/>
      <c r="M824" s="241"/>
      <c r="N824" s="241"/>
      <c r="O824" s="241"/>
      <c r="P824" s="241" t="s">
        <v>2058</v>
      </c>
      <c r="Q824" s="241"/>
      <c r="R824" s="241"/>
      <c r="S824" s="241"/>
      <c r="T824" s="241"/>
      <c r="U824" s="241"/>
      <c r="V824" s="241"/>
      <c r="W824" s="241"/>
      <c r="AI824" s="241"/>
      <c r="AJ824" s="241"/>
      <c r="AK824" s="241"/>
      <c r="AL824" s="241"/>
      <c r="AM824" s="241"/>
      <c r="AN824" s="241"/>
      <c r="AO824" s="241"/>
      <c r="AP824" s="241"/>
    </row>
    <row r="825" spans="2:42" ht="15" customHeight="1">
      <c r="B825" s="241"/>
      <c r="C825" s="241"/>
      <c r="H825" s="241" t="s">
        <v>1031</v>
      </c>
      <c r="I825" s="241"/>
      <c r="J825" s="241"/>
      <c r="K825" s="241"/>
      <c r="L825" s="241"/>
      <c r="M825" s="241"/>
      <c r="N825" s="241"/>
      <c r="O825" s="241"/>
      <c r="P825" s="241" t="s">
        <v>2059</v>
      </c>
      <c r="Q825" s="241"/>
      <c r="R825" s="241"/>
      <c r="S825" s="241"/>
      <c r="T825" s="241"/>
      <c r="U825" s="241"/>
      <c r="V825" s="241"/>
      <c r="W825" s="241"/>
      <c r="AI825" s="241"/>
      <c r="AJ825" s="241"/>
      <c r="AK825" s="241"/>
      <c r="AL825" s="241"/>
      <c r="AM825" s="241"/>
      <c r="AN825" s="241"/>
      <c r="AO825" s="241"/>
      <c r="AP825" s="241"/>
    </row>
    <row r="826" spans="2:42" ht="15" customHeight="1">
      <c r="B826" s="241"/>
      <c r="C826" s="241"/>
      <c r="H826" s="241" t="s">
        <v>1032</v>
      </c>
      <c r="I826" s="241"/>
      <c r="J826" s="241"/>
      <c r="K826" s="241"/>
      <c r="L826" s="241"/>
      <c r="M826" s="241"/>
      <c r="N826" s="241"/>
      <c r="O826" s="241"/>
      <c r="P826" s="241" t="s">
        <v>2059</v>
      </c>
      <c r="Q826" s="241"/>
      <c r="R826" s="241"/>
      <c r="S826" s="241"/>
      <c r="T826" s="241"/>
      <c r="U826" s="241"/>
      <c r="V826" s="241"/>
      <c r="W826" s="241"/>
      <c r="AI826" s="241"/>
      <c r="AJ826" s="241"/>
      <c r="AK826" s="241"/>
      <c r="AL826" s="241"/>
      <c r="AM826" s="241"/>
      <c r="AN826" s="241"/>
      <c r="AO826" s="241"/>
      <c r="AP826" s="241"/>
    </row>
    <row r="827" spans="2:42" ht="15" customHeight="1">
      <c r="B827" s="241"/>
      <c r="C827" s="241"/>
      <c r="H827" s="241" t="s">
        <v>1033</v>
      </c>
      <c r="I827" s="241"/>
      <c r="J827" s="241"/>
      <c r="K827" s="241"/>
      <c r="L827" s="241"/>
      <c r="M827" s="241"/>
      <c r="N827" s="241"/>
      <c r="O827" s="241"/>
      <c r="P827" s="241" t="s">
        <v>2063</v>
      </c>
      <c r="Q827" s="241"/>
      <c r="R827" s="241"/>
      <c r="S827" s="241"/>
      <c r="T827" s="241"/>
      <c r="U827" s="241"/>
      <c r="V827" s="241"/>
      <c r="W827" s="241"/>
      <c r="AI827" s="241"/>
      <c r="AJ827" s="241"/>
      <c r="AK827" s="241"/>
      <c r="AL827" s="241"/>
      <c r="AM827" s="241"/>
      <c r="AN827" s="241"/>
      <c r="AO827" s="241"/>
      <c r="AP827" s="241"/>
    </row>
    <row r="828" spans="2:42" ht="15" customHeight="1">
      <c r="B828" s="241"/>
      <c r="C828" s="241"/>
      <c r="H828" s="241" t="s">
        <v>1034</v>
      </c>
      <c r="I828" s="241"/>
      <c r="J828" s="241"/>
      <c r="K828" s="241"/>
      <c r="L828" s="241"/>
      <c r="M828" s="241"/>
      <c r="N828" s="241"/>
      <c r="O828" s="241"/>
      <c r="P828" s="241" t="s">
        <v>2063</v>
      </c>
      <c r="Q828" s="241"/>
      <c r="R828" s="241"/>
      <c r="S828" s="241"/>
      <c r="T828" s="241"/>
      <c r="U828" s="241"/>
      <c r="V828" s="241"/>
      <c r="W828" s="241"/>
      <c r="AI828" s="241"/>
      <c r="AJ828" s="241"/>
      <c r="AK828" s="241"/>
      <c r="AL828" s="241"/>
      <c r="AM828" s="241"/>
      <c r="AN828" s="241"/>
      <c r="AO828" s="241"/>
      <c r="AP828" s="241"/>
    </row>
    <row r="829" spans="2:42" ht="15" customHeight="1">
      <c r="B829" s="241"/>
      <c r="C829" s="241"/>
      <c r="H829" s="241" t="s">
        <v>1035</v>
      </c>
      <c r="I829" s="241"/>
      <c r="J829" s="241"/>
      <c r="K829" s="241"/>
      <c r="L829" s="241"/>
      <c r="M829" s="241"/>
      <c r="N829" s="241"/>
      <c r="O829" s="241"/>
      <c r="P829" s="241" t="s">
        <v>2059</v>
      </c>
      <c r="Q829" s="241"/>
      <c r="R829" s="241"/>
      <c r="S829" s="241"/>
      <c r="T829" s="241"/>
      <c r="U829" s="241"/>
      <c r="V829" s="241"/>
      <c r="W829" s="241"/>
      <c r="AI829" s="241"/>
      <c r="AJ829" s="241"/>
      <c r="AK829" s="241"/>
      <c r="AL829" s="241"/>
      <c r="AM829" s="241"/>
      <c r="AN829" s="241"/>
      <c r="AO829" s="241"/>
      <c r="AP829" s="241"/>
    </row>
    <row r="830" spans="2:42" ht="15" customHeight="1">
      <c r="B830" s="241"/>
      <c r="C830" s="241"/>
      <c r="H830" s="241" t="s">
        <v>1036</v>
      </c>
      <c r="I830" s="241"/>
      <c r="J830" s="241"/>
      <c r="K830" s="241"/>
      <c r="L830" s="241"/>
      <c r="M830" s="241"/>
      <c r="N830" s="241"/>
      <c r="O830" s="241"/>
      <c r="P830" s="241" t="s">
        <v>2058</v>
      </c>
      <c r="Q830" s="241"/>
      <c r="R830" s="241"/>
      <c r="S830" s="241"/>
      <c r="T830" s="241"/>
      <c r="U830" s="241"/>
      <c r="V830" s="241"/>
      <c r="W830" s="241"/>
      <c r="AI830" s="241"/>
      <c r="AJ830" s="241"/>
      <c r="AK830" s="241"/>
      <c r="AL830" s="241"/>
      <c r="AM830" s="241"/>
      <c r="AN830" s="241"/>
      <c r="AO830" s="241"/>
      <c r="AP830" s="241"/>
    </row>
    <row r="831" spans="2:42" ht="15" customHeight="1">
      <c r="B831" s="241"/>
      <c r="C831" s="241"/>
      <c r="H831" s="241" t="s">
        <v>1037</v>
      </c>
      <c r="I831" s="241"/>
      <c r="J831" s="241"/>
      <c r="K831" s="241"/>
      <c r="L831" s="241"/>
      <c r="M831" s="241"/>
      <c r="N831" s="241"/>
      <c r="O831" s="241"/>
      <c r="P831" s="241" t="s">
        <v>2061</v>
      </c>
      <c r="Q831" s="241"/>
      <c r="R831" s="241"/>
      <c r="S831" s="241"/>
      <c r="T831" s="241"/>
      <c r="U831" s="241"/>
      <c r="V831" s="241"/>
      <c r="W831" s="241"/>
      <c r="AI831" s="241"/>
      <c r="AJ831" s="241"/>
      <c r="AK831" s="241"/>
      <c r="AL831" s="241"/>
      <c r="AM831" s="241"/>
      <c r="AN831" s="241"/>
      <c r="AO831" s="241"/>
      <c r="AP831" s="241"/>
    </row>
    <row r="832" spans="2:42" ht="15" customHeight="1">
      <c r="B832" s="241"/>
      <c r="C832" s="241"/>
      <c r="H832" s="241" t="s">
        <v>1038</v>
      </c>
      <c r="I832" s="241"/>
      <c r="J832" s="241"/>
      <c r="K832" s="241"/>
      <c r="L832" s="241"/>
      <c r="M832" s="241"/>
      <c r="N832" s="241"/>
      <c r="O832" s="241"/>
      <c r="P832" s="241" t="s">
        <v>2060</v>
      </c>
      <c r="Q832" s="241"/>
      <c r="R832" s="241"/>
      <c r="S832" s="241"/>
      <c r="T832" s="241"/>
      <c r="U832" s="241"/>
      <c r="V832" s="241"/>
      <c r="W832" s="241"/>
      <c r="AI832" s="241"/>
      <c r="AJ832" s="241"/>
      <c r="AK832" s="241"/>
      <c r="AL832" s="241"/>
      <c r="AM832" s="241"/>
      <c r="AN832" s="241"/>
      <c r="AO832" s="241"/>
      <c r="AP832" s="241"/>
    </row>
    <row r="833" spans="2:42" ht="15" customHeight="1">
      <c r="B833" s="241"/>
      <c r="C833" s="241"/>
      <c r="H833" s="241" t="s">
        <v>289</v>
      </c>
      <c r="I833" s="241"/>
      <c r="J833" s="241"/>
      <c r="K833" s="241"/>
      <c r="L833" s="241"/>
      <c r="M833" s="241"/>
      <c r="N833" s="241"/>
      <c r="O833" s="241"/>
      <c r="P833" s="241" t="s">
        <v>2061</v>
      </c>
      <c r="Q833" s="241"/>
      <c r="R833" s="241"/>
      <c r="S833" s="241"/>
      <c r="T833" s="241"/>
      <c r="U833" s="241"/>
      <c r="V833" s="241"/>
      <c r="W833" s="241"/>
      <c r="AI833" s="241"/>
      <c r="AJ833" s="241"/>
      <c r="AK833" s="241"/>
      <c r="AL833" s="241"/>
      <c r="AM833" s="241"/>
      <c r="AN833" s="241"/>
      <c r="AO833" s="241"/>
      <c r="AP833" s="241"/>
    </row>
    <row r="834" spans="2:42" ht="15" customHeight="1">
      <c r="B834" s="241"/>
      <c r="C834" s="241"/>
      <c r="H834" s="241" t="s">
        <v>1039</v>
      </c>
      <c r="I834" s="241"/>
      <c r="J834" s="241"/>
      <c r="K834" s="241"/>
      <c r="L834" s="241"/>
      <c r="M834" s="241"/>
      <c r="N834" s="241"/>
      <c r="O834" s="241"/>
      <c r="P834" s="241" t="s">
        <v>2059</v>
      </c>
      <c r="Q834" s="241"/>
      <c r="R834" s="241"/>
      <c r="S834" s="241"/>
      <c r="T834" s="241"/>
      <c r="U834" s="241"/>
      <c r="V834" s="241"/>
      <c r="W834" s="241"/>
      <c r="AI834" s="241"/>
      <c r="AJ834" s="241"/>
      <c r="AK834" s="241"/>
      <c r="AL834" s="241"/>
      <c r="AM834" s="241"/>
      <c r="AN834" s="241"/>
      <c r="AO834" s="241"/>
      <c r="AP834" s="241"/>
    </row>
    <row r="835" spans="2:42" ht="15" customHeight="1">
      <c r="B835" s="241"/>
      <c r="C835" s="241"/>
      <c r="H835" s="241" t="s">
        <v>1040</v>
      </c>
      <c r="I835" s="241"/>
      <c r="J835" s="241"/>
      <c r="K835" s="241"/>
      <c r="L835" s="241"/>
      <c r="M835" s="241"/>
      <c r="N835" s="241"/>
      <c r="O835" s="241"/>
      <c r="P835" s="241" t="s">
        <v>2057</v>
      </c>
      <c r="Q835" s="241"/>
      <c r="R835" s="241"/>
      <c r="S835" s="241"/>
      <c r="T835" s="241"/>
      <c r="U835" s="241"/>
      <c r="V835" s="241"/>
      <c r="W835" s="241"/>
      <c r="AI835" s="241"/>
      <c r="AJ835" s="241"/>
      <c r="AK835" s="241"/>
      <c r="AL835" s="241"/>
      <c r="AM835" s="241"/>
      <c r="AN835" s="241"/>
      <c r="AO835" s="241"/>
      <c r="AP835" s="241"/>
    </row>
    <row r="836" spans="2:42" ht="15" customHeight="1">
      <c r="B836" s="241"/>
      <c r="C836" s="241"/>
      <c r="H836" s="241" t="s">
        <v>1041</v>
      </c>
      <c r="I836" s="241"/>
      <c r="J836" s="241"/>
      <c r="K836" s="241"/>
      <c r="L836" s="241"/>
      <c r="M836" s="241"/>
      <c r="N836" s="241"/>
      <c r="O836" s="241"/>
      <c r="P836" s="241" t="s">
        <v>2060</v>
      </c>
      <c r="Q836" s="241"/>
      <c r="R836" s="241"/>
      <c r="S836" s="241"/>
      <c r="T836" s="241"/>
      <c r="U836" s="241"/>
      <c r="V836" s="241"/>
      <c r="W836" s="241"/>
      <c r="AI836" s="241"/>
      <c r="AJ836" s="241"/>
      <c r="AK836" s="241"/>
      <c r="AL836" s="241"/>
      <c r="AM836" s="241"/>
      <c r="AN836" s="241"/>
      <c r="AO836" s="241"/>
      <c r="AP836" s="241"/>
    </row>
    <row r="837" spans="2:42" ht="15" customHeight="1">
      <c r="B837" s="241"/>
      <c r="C837" s="241"/>
      <c r="H837" s="241" t="s">
        <v>1042</v>
      </c>
      <c r="I837" s="241"/>
      <c r="J837" s="241"/>
      <c r="K837" s="241"/>
      <c r="L837" s="241"/>
      <c r="M837" s="241"/>
      <c r="N837" s="241"/>
      <c r="O837" s="241"/>
      <c r="P837" s="241" t="s">
        <v>2059</v>
      </c>
      <c r="Q837" s="241"/>
      <c r="R837" s="241"/>
      <c r="S837" s="241"/>
      <c r="T837" s="241"/>
      <c r="U837" s="241"/>
      <c r="V837" s="241"/>
      <c r="W837" s="241"/>
      <c r="AI837" s="241"/>
      <c r="AJ837" s="241"/>
      <c r="AK837" s="241"/>
      <c r="AL837" s="241"/>
      <c r="AM837" s="241"/>
      <c r="AN837" s="241"/>
      <c r="AO837" s="241"/>
      <c r="AP837" s="241"/>
    </row>
    <row r="838" spans="2:42" ht="15" customHeight="1">
      <c r="B838" s="241"/>
      <c r="C838" s="241"/>
      <c r="H838" s="241" t="s">
        <v>1043</v>
      </c>
      <c r="I838" s="241"/>
      <c r="J838" s="241"/>
      <c r="K838" s="241"/>
      <c r="L838" s="241"/>
      <c r="M838" s="241"/>
      <c r="N838" s="241"/>
      <c r="O838" s="241"/>
      <c r="P838" s="241" t="s">
        <v>2059</v>
      </c>
      <c r="Q838" s="241"/>
      <c r="R838" s="241"/>
      <c r="S838" s="241"/>
      <c r="T838" s="241"/>
      <c r="U838" s="241"/>
      <c r="V838" s="241"/>
      <c r="W838" s="241"/>
      <c r="AI838" s="241"/>
      <c r="AJ838" s="241"/>
      <c r="AK838" s="241"/>
      <c r="AL838" s="241"/>
      <c r="AM838" s="241"/>
      <c r="AN838" s="241"/>
      <c r="AO838" s="241"/>
      <c r="AP838" s="241"/>
    </row>
    <row r="839" spans="2:42" ht="15" customHeight="1">
      <c r="B839" s="241"/>
      <c r="C839" s="241"/>
      <c r="H839" s="241" t="s">
        <v>1044</v>
      </c>
      <c r="I839" s="241"/>
      <c r="J839" s="241"/>
      <c r="K839" s="241"/>
      <c r="L839" s="241"/>
      <c r="M839" s="241"/>
      <c r="N839" s="241"/>
      <c r="O839" s="241"/>
      <c r="P839" s="241" t="s">
        <v>2059</v>
      </c>
      <c r="Q839" s="241"/>
      <c r="R839" s="241"/>
      <c r="S839" s="241"/>
      <c r="T839" s="241"/>
      <c r="U839" s="241"/>
      <c r="V839" s="241"/>
      <c r="W839" s="241"/>
      <c r="AI839" s="241"/>
      <c r="AJ839" s="241"/>
      <c r="AK839" s="241"/>
      <c r="AL839" s="241"/>
      <c r="AM839" s="241"/>
      <c r="AN839" s="241"/>
      <c r="AO839" s="241"/>
      <c r="AP839" s="241"/>
    </row>
    <row r="840" spans="2:42" ht="15" customHeight="1">
      <c r="B840" s="241"/>
      <c r="C840" s="241"/>
      <c r="H840" s="241" t="s">
        <v>1045</v>
      </c>
      <c r="I840" s="241"/>
      <c r="J840" s="241"/>
      <c r="K840" s="241"/>
      <c r="L840" s="241"/>
      <c r="M840" s="241"/>
      <c r="N840" s="241"/>
      <c r="O840" s="241"/>
      <c r="P840" s="241" t="s">
        <v>2058</v>
      </c>
      <c r="Q840" s="241"/>
      <c r="R840" s="241"/>
      <c r="S840" s="241"/>
      <c r="T840" s="241"/>
      <c r="U840" s="241"/>
      <c r="V840" s="241"/>
      <c r="W840" s="241"/>
      <c r="AI840" s="241"/>
      <c r="AJ840" s="241"/>
      <c r="AK840" s="241"/>
      <c r="AL840" s="241"/>
      <c r="AM840" s="241"/>
      <c r="AN840" s="241"/>
      <c r="AO840" s="241"/>
      <c r="AP840" s="241"/>
    </row>
    <row r="841" spans="2:42" ht="15" customHeight="1">
      <c r="B841" s="241"/>
      <c r="C841" s="241"/>
      <c r="H841" s="241" t="s">
        <v>1046</v>
      </c>
      <c r="I841" s="241"/>
      <c r="J841" s="241"/>
      <c r="K841" s="241"/>
      <c r="L841" s="241"/>
      <c r="M841" s="241"/>
      <c r="N841" s="241"/>
      <c r="O841" s="241"/>
      <c r="P841" s="241" t="s">
        <v>2060</v>
      </c>
      <c r="Q841" s="241"/>
      <c r="R841" s="241"/>
      <c r="S841" s="241"/>
      <c r="T841" s="241"/>
      <c r="U841" s="241"/>
      <c r="V841" s="241"/>
      <c r="W841" s="241"/>
      <c r="AI841" s="241"/>
      <c r="AJ841" s="241"/>
      <c r="AK841" s="241"/>
      <c r="AL841" s="241"/>
      <c r="AM841" s="241"/>
      <c r="AN841" s="241"/>
      <c r="AO841" s="241"/>
      <c r="AP841" s="241"/>
    </row>
    <row r="842" spans="2:42" ht="15" customHeight="1">
      <c r="B842" s="241"/>
      <c r="C842" s="241"/>
      <c r="H842" s="241" t="s">
        <v>1047</v>
      </c>
      <c r="I842" s="241"/>
      <c r="J842" s="241"/>
      <c r="K842" s="241"/>
      <c r="L842" s="241"/>
      <c r="M842" s="241"/>
      <c r="N842" s="241"/>
      <c r="O842" s="241"/>
      <c r="P842" s="241" t="s">
        <v>2058</v>
      </c>
      <c r="Q842" s="241"/>
      <c r="R842" s="241"/>
      <c r="S842" s="241"/>
      <c r="T842" s="241"/>
      <c r="U842" s="241"/>
      <c r="V842" s="241"/>
      <c r="W842" s="241"/>
      <c r="AI842" s="241"/>
      <c r="AJ842" s="241"/>
      <c r="AK842" s="241"/>
      <c r="AL842" s="241"/>
      <c r="AM842" s="241"/>
      <c r="AN842" s="241"/>
      <c r="AO842" s="241"/>
      <c r="AP842" s="241"/>
    </row>
    <row r="843" spans="2:42" ht="15" customHeight="1">
      <c r="B843" s="241"/>
      <c r="C843" s="241"/>
      <c r="H843" s="241" t="s">
        <v>1048</v>
      </c>
      <c r="I843" s="241"/>
      <c r="J843" s="241"/>
      <c r="K843" s="241"/>
      <c r="L843" s="241"/>
      <c r="M843" s="241"/>
      <c r="N843" s="241"/>
      <c r="O843" s="241"/>
      <c r="P843" s="241" t="s">
        <v>2060</v>
      </c>
      <c r="Q843" s="241"/>
      <c r="R843" s="241"/>
      <c r="S843" s="241"/>
      <c r="T843" s="241"/>
      <c r="U843" s="241"/>
      <c r="V843" s="241"/>
      <c r="W843" s="241"/>
      <c r="AI843" s="241"/>
      <c r="AJ843" s="241"/>
      <c r="AK843" s="241"/>
      <c r="AL843" s="241"/>
      <c r="AM843" s="241"/>
      <c r="AN843" s="241"/>
      <c r="AO843" s="241"/>
      <c r="AP843" s="241"/>
    </row>
    <row r="844" spans="2:42" ht="15" customHeight="1">
      <c r="B844" s="241"/>
      <c r="C844" s="241"/>
      <c r="H844" s="241" t="s">
        <v>1049</v>
      </c>
      <c r="I844" s="241"/>
      <c r="J844" s="241"/>
      <c r="K844" s="241"/>
      <c r="L844" s="241"/>
      <c r="M844" s="241"/>
      <c r="N844" s="241"/>
      <c r="O844" s="241"/>
      <c r="P844" s="241" t="s">
        <v>2059</v>
      </c>
      <c r="Q844" s="241"/>
      <c r="R844" s="241"/>
      <c r="S844" s="241"/>
      <c r="T844" s="241"/>
      <c r="U844" s="241"/>
      <c r="V844" s="241"/>
      <c r="W844" s="241"/>
      <c r="AI844" s="241"/>
      <c r="AJ844" s="241"/>
      <c r="AK844" s="241"/>
      <c r="AL844" s="241"/>
      <c r="AM844" s="241"/>
      <c r="AN844" s="241"/>
      <c r="AO844" s="241"/>
      <c r="AP844" s="241"/>
    </row>
    <row r="845" spans="2:42" ht="15" customHeight="1">
      <c r="B845" s="241"/>
      <c r="C845" s="241"/>
      <c r="H845" s="241" t="s">
        <v>1050</v>
      </c>
      <c r="I845" s="241"/>
      <c r="J845" s="241"/>
      <c r="K845" s="241"/>
      <c r="L845" s="241"/>
      <c r="M845" s="241"/>
      <c r="N845" s="241"/>
      <c r="O845" s="241"/>
      <c r="P845" s="241" t="s">
        <v>2058</v>
      </c>
      <c r="Q845" s="241"/>
      <c r="R845" s="241"/>
      <c r="S845" s="241"/>
      <c r="T845" s="241"/>
      <c r="U845" s="241"/>
      <c r="V845" s="241"/>
      <c r="W845" s="241"/>
      <c r="AI845" s="241"/>
      <c r="AJ845" s="241"/>
      <c r="AK845" s="241"/>
      <c r="AL845" s="241"/>
      <c r="AM845" s="241"/>
      <c r="AN845" s="241"/>
      <c r="AO845" s="241"/>
      <c r="AP845" s="241"/>
    </row>
    <row r="846" spans="2:42" ht="15" customHeight="1">
      <c r="B846" s="241"/>
      <c r="C846" s="241"/>
      <c r="H846" s="241" t="s">
        <v>1051</v>
      </c>
      <c r="I846" s="241"/>
      <c r="J846" s="241"/>
      <c r="K846" s="241"/>
      <c r="L846" s="241"/>
      <c r="M846" s="241"/>
      <c r="N846" s="241"/>
      <c r="O846" s="241"/>
      <c r="P846" s="241" t="s">
        <v>2063</v>
      </c>
      <c r="Q846" s="241"/>
      <c r="R846" s="241"/>
      <c r="S846" s="241"/>
      <c r="T846" s="241"/>
      <c r="U846" s="241"/>
      <c r="V846" s="241"/>
      <c r="W846" s="241"/>
      <c r="AI846" s="241"/>
      <c r="AJ846" s="241"/>
      <c r="AK846" s="241"/>
      <c r="AL846" s="241"/>
      <c r="AM846" s="241"/>
      <c r="AN846" s="241"/>
      <c r="AO846" s="241"/>
      <c r="AP846" s="241"/>
    </row>
    <row r="847" spans="2:42" ht="15" customHeight="1">
      <c r="B847" s="241"/>
      <c r="C847" s="241"/>
      <c r="H847" s="241" t="s">
        <v>1052</v>
      </c>
      <c r="I847" s="241"/>
      <c r="J847" s="241"/>
      <c r="K847" s="241"/>
      <c r="L847" s="241"/>
      <c r="M847" s="241"/>
      <c r="N847" s="241"/>
      <c r="O847" s="241"/>
      <c r="P847" s="241" t="s">
        <v>2057</v>
      </c>
      <c r="Q847" s="241"/>
      <c r="R847" s="241"/>
      <c r="S847" s="241"/>
      <c r="T847" s="241"/>
      <c r="U847" s="241"/>
      <c r="V847" s="241"/>
      <c r="W847" s="241"/>
      <c r="AI847" s="241"/>
      <c r="AJ847" s="241"/>
      <c r="AK847" s="241"/>
      <c r="AL847" s="241"/>
      <c r="AM847" s="241"/>
      <c r="AN847" s="241"/>
      <c r="AO847" s="241"/>
      <c r="AP847" s="241"/>
    </row>
    <row r="848" spans="2:42" ht="15" customHeight="1">
      <c r="B848" s="241"/>
      <c r="C848" s="241"/>
      <c r="H848" s="241" t="s">
        <v>1053</v>
      </c>
      <c r="I848" s="241"/>
      <c r="J848" s="241"/>
      <c r="K848" s="241"/>
      <c r="L848" s="241"/>
      <c r="M848" s="241"/>
      <c r="N848" s="241"/>
      <c r="O848" s="241"/>
      <c r="P848" s="241" t="s">
        <v>2060</v>
      </c>
      <c r="Q848" s="241"/>
      <c r="R848" s="241"/>
      <c r="S848" s="241"/>
      <c r="T848" s="241"/>
      <c r="U848" s="241"/>
      <c r="V848" s="241"/>
      <c r="W848" s="241"/>
      <c r="AI848" s="241"/>
      <c r="AJ848" s="241"/>
      <c r="AK848" s="241"/>
      <c r="AL848" s="241"/>
      <c r="AM848" s="241"/>
      <c r="AN848" s="241"/>
      <c r="AO848" s="241"/>
      <c r="AP848" s="241"/>
    </row>
    <row r="849" spans="2:42" ht="15" customHeight="1">
      <c r="B849" s="241"/>
      <c r="C849" s="241"/>
      <c r="H849" s="241" t="s">
        <v>1054</v>
      </c>
      <c r="I849" s="241"/>
      <c r="J849" s="241"/>
      <c r="K849" s="241"/>
      <c r="L849" s="241"/>
      <c r="M849" s="241"/>
      <c r="N849" s="241"/>
      <c r="O849" s="241"/>
      <c r="P849" s="241" t="s">
        <v>2058</v>
      </c>
      <c r="Q849" s="241"/>
      <c r="R849" s="241"/>
      <c r="S849" s="241"/>
      <c r="T849" s="241"/>
      <c r="U849" s="241"/>
      <c r="V849" s="241"/>
      <c r="W849" s="241"/>
      <c r="AI849" s="241"/>
      <c r="AJ849" s="241"/>
      <c r="AK849" s="241"/>
      <c r="AL849" s="241"/>
      <c r="AM849" s="241"/>
      <c r="AN849" s="241"/>
      <c r="AO849" s="241"/>
      <c r="AP849" s="241"/>
    </row>
    <row r="850" spans="2:42" ht="15" customHeight="1">
      <c r="B850" s="241"/>
      <c r="C850" s="241"/>
      <c r="H850" s="241" t="s">
        <v>1055</v>
      </c>
      <c r="I850" s="241"/>
      <c r="J850" s="241"/>
      <c r="K850" s="241"/>
      <c r="L850" s="241"/>
      <c r="M850" s="241"/>
      <c r="N850" s="241"/>
      <c r="O850" s="241"/>
      <c r="P850" s="241" t="s">
        <v>2059</v>
      </c>
      <c r="Q850" s="241"/>
      <c r="R850" s="241"/>
      <c r="S850" s="241"/>
      <c r="T850" s="241"/>
      <c r="U850" s="241"/>
      <c r="V850" s="241"/>
      <c r="W850" s="241"/>
      <c r="AI850" s="241"/>
      <c r="AJ850" s="241"/>
      <c r="AK850" s="241"/>
      <c r="AL850" s="241"/>
      <c r="AM850" s="241"/>
      <c r="AN850" s="241"/>
      <c r="AO850" s="241"/>
      <c r="AP850" s="241"/>
    </row>
    <row r="851" spans="2:42" ht="15" customHeight="1">
      <c r="B851" s="241"/>
      <c r="C851" s="241"/>
      <c r="H851" s="241" t="s">
        <v>1056</v>
      </c>
      <c r="I851" s="241"/>
      <c r="J851" s="241"/>
      <c r="K851" s="241"/>
      <c r="L851" s="241"/>
      <c r="M851" s="241"/>
      <c r="N851" s="241"/>
      <c r="O851" s="241"/>
      <c r="P851" s="241" t="s">
        <v>2059</v>
      </c>
      <c r="Q851" s="241"/>
      <c r="R851" s="241"/>
      <c r="S851" s="241"/>
      <c r="T851" s="241"/>
      <c r="U851" s="241"/>
      <c r="V851" s="241"/>
      <c r="W851" s="241"/>
      <c r="AI851" s="241"/>
      <c r="AJ851" s="241"/>
      <c r="AK851" s="241"/>
      <c r="AL851" s="241"/>
      <c r="AM851" s="241"/>
      <c r="AN851" s="241"/>
      <c r="AO851" s="241"/>
      <c r="AP851" s="241"/>
    </row>
    <row r="852" spans="2:42" ht="15" customHeight="1">
      <c r="B852" s="241"/>
      <c r="C852" s="241"/>
      <c r="H852" s="241" t="s">
        <v>1057</v>
      </c>
      <c r="I852" s="241"/>
      <c r="J852" s="241"/>
      <c r="K852" s="241"/>
      <c r="L852" s="241"/>
      <c r="M852" s="241"/>
      <c r="N852" s="241"/>
      <c r="O852" s="241"/>
      <c r="P852" s="241" t="s">
        <v>2057</v>
      </c>
      <c r="Q852" s="241"/>
      <c r="R852" s="241"/>
      <c r="S852" s="241"/>
      <c r="T852" s="241"/>
      <c r="U852" s="241"/>
      <c r="V852" s="241"/>
      <c r="W852" s="241"/>
      <c r="AI852" s="241"/>
      <c r="AJ852" s="241"/>
      <c r="AK852" s="241"/>
      <c r="AL852" s="241"/>
      <c r="AM852" s="241"/>
      <c r="AN852" s="241"/>
      <c r="AO852" s="241"/>
      <c r="AP852" s="241"/>
    </row>
    <row r="853" spans="2:42" ht="15" customHeight="1">
      <c r="B853" s="241"/>
      <c r="C853" s="241"/>
      <c r="H853" s="241" t="s">
        <v>1058</v>
      </c>
      <c r="I853" s="241"/>
      <c r="J853" s="241"/>
      <c r="K853" s="241"/>
      <c r="L853" s="241"/>
      <c r="M853" s="241"/>
      <c r="N853" s="241"/>
      <c r="O853" s="241"/>
      <c r="P853" s="241" t="s">
        <v>2060</v>
      </c>
      <c r="Q853" s="241"/>
      <c r="R853" s="241"/>
      <c r="S853" s="241"/>
      <c r="T853" s="241"/>
      <c r="U853" s="241"/>
      <c r="V853" s="241"/>
      <c r="W853" s="241"/>
      <c r="AI853" s="241"/>
      <c r="AJ853" s="241"/>
      <c r="AK853" s="241"/>
      <c r="AL853" s="241"/>
      <c r="AM853" s="241"/>
      <c r="AN853" s="241"/>
      <c r="AO853" s="241"/>
      <c r="AP853" s="241"/>
    </row>
    <row r="854" spans="2:42" ht="15" customHeight="1">
      <c r="B854" s="241"/>
      <c r="C854" s="241"/>
      <c r="H854" s="241" t="s">
        <v>1059</v>
      </c>
      <c r="I854" s="241"/>
      <c r="J854" s="241"/>
      <c r="K854" s="241"/>
      <c r="L854" s="241"/>
      <c r="M854" s="241"/>
      <c r="N854" s="241"/>
      <c r="O854" s="241"/>
      <c r="P854" s="241" t="s">
        <v>2059</v>
      </c>
      <c r="Q854" s="241"/>
      <c r="R854" s="241"/>
      <c r="S854" s="241"/>
      <c r="T854" s="241"/>
      <c r="U854" s="241"/>
      <c r="V854" s="241"/>
      <c r="W854" s="241"/>
      <c r="AI854" s="241"/>
      <c r="AJ854" s="241"/>
      <c r="AK854" s="241"/>
      <c r="AL854" s="241"/>
      <c r="AM854" s="241"/>
      <c r="AN854" s="241"/>
      <c r="AO854" s="241"/>
      <c r="AP854" s="241"/>
    </row>
    <row r="855" spans="2:42" ht="15" customHeight="1">
      <c r="B855" s="241"/>
      <c r="C855" s="241"/>
      <c r="H855" s="241" t="s">
        <v>1060</v>
      </c>
      <c r="I855" s="241"/>
      <c r="J855" s="241"/>
      <c r="K855" s="241"/>
      <c r="L855" s="241"/>
      <c r="M855" s="241"/>
      <c r="N855" s="241"/>
      <c r="O855" s="241"/>
      <c r="P855" s="241" t="s">
        <v>2060</v>
      </c>
      <c r="Q855" s="241"/>
      <c r="R855" s="241"/>
      <c r="S855" s="241"/>
      <c r="T855" s="241"/>
      <c r="U855" s="241"/>
      <c r="V855" s="241"/>
      <c r="W855" s="241"/>
      <c r="AI855" s="241"/>
      <c r="AJ855" s="241"/>
      <c r="AK855" s="241"/>
      <c r="AL855" s="241"/>
      <c r="AM855" s="241"/>
      <c r="AN855" s="241"/>
      <c r="AO855" s="241"/>
      <c r="AP855" s="241"/>
    </row>
    <row r="856" spans="2:42" ht="15" customHeight="1">
      <c r="B856" s="241"/>
      <c r="C856" s="241"/>
      <c r="H856" s="241" t="s">
        <v>1061</v>
      </c>
      <c r="I856" s="241"/>
      <c r="J856" s="241"/>
      <c r="K856" s="241"/>
      <c r="L856" s="241"/>
      <c r="M856" s="241"/>
      <c r="N856" s="241"/>
      <c r="O856" s="241"/>
      <c r="P856" s="241" t="s">
        <v>2060</v>
      </c>
      <c r="Q856" s="241"/>
      <c r="R856" s="241"/>
      <c r="S856" s="241"/>
      <c r="T856" s="241"/>
      <c r="U856" s="241"/>
      <c r="V856" s="241"/>
      <c r="W856" s="241"/>
      <c r="AI856" s="241"/>
      <c r="AJ856" s="241"/>
      <c r="AK856" s="241"/>
      <c r="AL856" s="241"/>
      <c r="AM856" s="241"/>
      <c r="AN856" s="241"/>
      <c r="AO856" s="241"/>
      <c r="AP856" s="241"/>
    </row>
    <row r="857" spans="2:42" ht="15" customHeight="1">
      <c r="B857" s="241"/>
      <c r="C857" s="241"/>
      <c r="H857" s="241" t="s">
        <v>1062</v>
      </c>
      <c r="I857" s="241"/>
      <c r="J857" s="241"/>
      <c r="K857" s="241"/>
      <c r="L857" s="241"/>
      <c r="M857" s="241"/>
      <c r="N857" s="241"/>
      <c r="O857" s="241"/>
      <c r="P857" s="241" t="s">
        <v>2060</v>
      </c>
      <c r="Q857" s="241"/>
      <c r="R857" s="241"/>
      <c r="S857" s="241"/>
      <c r="T857" s="241"/>
      <c r="U857" s="241"/>
      <c r="V857" s="241"/>
      <c r="W857" s="241"/>
      <c r="AI857" s="241"/>
      <c r="AJ857" s="241"/>
      <c r="AK857" s="241"/>
      <c r="AL857" s="241"/>
      <c r="AM857" s="241"/>
      <c r="AN857" s="241"/>
      <c r="AO857" s="241"/>
      <c r="AP857" s="241"/>
    </row>
    <row r="858" spans="2:42" ht="15" customHeight="1">
      <c r="B858" s="241"/>
      <c r="C858" s="241"/>
      <c r="H858" s="241" t="s">
        <v>1063</v>
      </c>
      <c r="I858" s="241"/>
      <c r="J858" s="241"/>
      <c r="K858" s="241"/>
      <c r="L858" s="241"/>
      <c r="M858" s="241"/>
      <c r="N858" s="241"/>
      <c r="O858" s="241"/>
      <c r="P858" s="241" t="s">
        <v>2060</v>
      </c>
      <c r="Q858" s="241"/>
      <c r="R858" s="241"/>
      <c r="S858" s="241"/>
      <c r="T858" s="241"/>
      <c r="U858" s="241"/>
      <c r="V858" s="241"/>
      <c r="W858" s="241"/>
      <c r="AI858" s="241"/>
      <c r="AJ858" s="241"/>
      <c r="AK858" s="241"/>
      <c r="AL858" s="241"/>
      <c r="AM858" s="241"/>
      <c r="AN858" s="241"/>
      <c r="AO858" s="241"/>
      <c r="AP858" s="241"/>
    </row>
    <row r="859" spans="2:42" ht="15" customHeight="1">
      <c r="B859" s="241"/>
      <c r="C859" s="241"/>
      <c r="H859" s="241" t="s">
        <v>1064</v>
      </c>
      <c r="I859" s="241"/>
      <c r="J859" s="241"/>
      <c r="K859" s="241"/>
      <c r="L859" s="241"/>
      <c r="M859" s="241"/>
      <c r="N859" s="241"/>
      <c r="O859" s="241"/>
      <c r="P859" s="241" t="s">
        <v>2060</v>
      </c>
      <c r="Q859" s="241"/>
      <c r="R859" s="241"/>
      <c r="S859" s="241"/>
      <c r="T859" s="241"/>
      <c r="U859" s="241"/>
      <c r="V859" s="241"/>
      <c r="W859" s="241"/>
      <c r="AI859" s="241"/>
      <c r="AJ859" s="241"/>
      <c r="AK859" s="241"/>
      <c r="AL859" s="241"/>
      <c r="AM859" s="241"/>
      <c r="AN859" s="241"/>
      <c r="AO859" s="241"/>
      <c r="AP859" s="241"/>
    </row>
    <row r="860" spans="2:42" ht="15" customHeight="1">
      <c r="B860" s="241"/>
      <c r="C860" s="241"/>
      <c r="H860" s="241" t="s">
        <v>1065</v>
      </c>
      <c r="I860" s="241"/>
      <c r="J860" s="241"/>
      <c r="K860" s="241"/>
      <c r="L860" s="241"/>
      <c r="M860" s="241"/>
      <c r="N860" s="241"/>
      <c r="O860" s="241"/>
      <c r="P860" s="241" t="s">
        <v>2060</v>
      </c>
      <c r="Q860" s="241"/>
      <c r="R860" s="241"/>
      <c r="S860" s="241"/>
      <c r="T860" s="241"/>
      <c r="U860" s="241"/>
      <c r="V860" s="241"/>
      <c r="W860" s="241"/>
      <c r="AI860" s="241"/>
      <c r="AJ860" s="241"/>
      <c r="AK860" s="241"/>
      <c r="AL860" s="241"/>
      <c r="AM860" s="241"/>
      <c r="AN860" s="241"/>
      <c r="AO860" s="241"/>
      <c r="AP860" s="241"/>
    </row>
    <row r="861" spans="2:42" ht="15" customHeight="1">
      <c r="B861" s="241"/>
      <c r="C861" s="241"/>
      <c r="H861" s="241" t="s">
        <v>1066</v>
      </c>
      <c r="I861" s="241"/>
      <c r="J861" s="241"/>
      <c r="K861" s="241"/>
      <c r="L861" s="241"/>
      <c r="M861" s="241"/>
      <c r="N861" s="241"/>
      <c r="O861" s="241"/>
      <c r="P861" s="241" t="s">
        <v>2059</v>
      </c>
      <c r="Q861" s="241"/>
      <c r="R861" s="241"/>
      <c r="S861" s="241"/>
      <c r="T861" s="241"/>
      <c r="U861" s="241"/>
      <c r="V861" s="241"/>
      <c r="W861" s="241"/>
      <c r="AI861" s="241"/>
      <c r="AJ861" s="241"/>
      <c r="AK861" s="241"/>
      <c r="AL861" s="241"/>
      <c r="AM861" s="241"/>
      <c r="AN861" s="241"/>
      <c r="AO861" s="241"/>
      <c r="AP861" s="241"/>
    </row>
    <row r="862" spans="2:42" ht="15" customHeight="1">
      <c r="B862" s="241"/>
      <c r="C862" s="241"/>
      <c r="H862" s="241" t="s">
        <v>1067</v>
      </c>
      <c r="I862" s="241"/>
      <c r="J862" s="241"/>
      <c r="K862" s="241"/>
      <c r="L862" s="241"/>
      <c r="M862" s="241"/>
      <c r="N862" s="241"/>
      <c r="O862" s="241"/>
      <c r="P862" s="241" t="s">
        <v>2061</v>
      </c>
      <c r="Q862" s="241"/>
      <c r="R862" s="241"/>
      <c r="S862" s="241"/>
      <c r="T862" s="241"/>
      <c r="U862" s="241"/>
      <c r="V862" s="241"/>
      <c r="W862" s="241"/>
      <c r="AI862" s="241"/>
      <c r="AJ862" s="241"/>
      <c r="AK862" s="241"/>
      <c r="AL862" s="241"/>
      <c r="AM862" s="241"/>
      <c r="AN862" s="241"/>
      <c r="AO862" s="241"/>
      <c r="AP862" s="241"/>
    </row>
    <row r="863" spans="2:42" ht="15" customHeight="1">
      <c r="B863" s="241"/>
      <c r="C863" s="241"/>
      <c r="H863" s="241" t="s">
        <v>1068</v>
      </c>
      <c r="I863" s="241"/>
      <c r="J863" s="241"/>
      <c r="K863" s="241"/>
      <c r="L863" s="241"/>
      <c r="M863" s="241"/>
      <c r="N863" s="241"/>
      <c r="O863" s="241"/>
      <c r="P863" s="241" t="s">
        <v>2058</v>
      </c>
      <c r="Q863" s="241"/>
      <c r="R863" s="241"/>
      <c r="S863" s="241"/>
      <c r="T863" s="241"/>
      <c r="U863" s="241"/>
      <c r="V863" s="241"/>
      <c r="W863" s="241"/>
      <c r="AI863" s="241"/>
      <c r="AJ863" s="241"/>
      <c r="AK863" s="241"/>
      <c r="AL863" s="241"/>
      <c r="AM863" s="241"/>
      <c r="AN863" s="241"/>
      <c r="AO863" s="241"/>
      <c r="AP863" s="241"/>
    </row>
    <row r="864" spans="2:42" ht="15" customHeight="1">
      <c r="B864" s="241"/>
      <c r="C864" s="241"/>
      <c r="H864" s="241" t="s">
        <v>1069</v>
      </c>
      <c r="I864" s="241"/>
      <c r="J864" s="241"/>
      <c r="K864" s="241"/>
      <c r="L864" s="241"/>
      <c r="M864" s="241"/>
      <c r="N864" s="241"/>
      <c r="O864" s="241"/>
      <c r="P864" s="241" t="s">
        <v>2060</v>
      </c>
      <c r="Q864" s="241"/>
      <c r="R864" s="241"/>
      <c r="S864" s="241"/>
      <c r="T864" s="241"/>
      <c r="U864" s="241"/>
      <c r="V864" s="241"/>
      <c r="W864" s="241"/>
      <c r="AI864" s="241"/>
      <c r="AJ864" s="241"/>
      <c r="AK864" s="241"/>
      <c r="AL864" s="241"/>
      <c r="AM864" s="241"/>
      <c r="AN864" s="241"/>
      <c r="AO864" s="241"/>
      <c r="AP864" s="241"/>
    </row>
    <row r="865" spans="2:42" ht="15" customHeight="1">
      <c r="B865" s="241"/>
      <c r="C865" s="241"/>
      <c r="H865" s="241" t="s">
        <v>1070</v>
      </c>
      <c r="I865" s="241"/>
      <c r="J865" s="241"/>
      <c r="K865" s="241"/>
      <c r="L865" s="241"/>
      <c r="M865" s="241"/>
      <c r="N865" s="241"/>
      <c r="O865" s="241"/>
      <c r="P865" s="241" t="s">
        <v>2058</v>
      </c>
      <c r="Q865" s="241"/>
      <c r="R865" s="241"/>
      <c r="S865" s="241"/>
      <c r="T865" s="241"/>
      <c r="U865" s="241"/>
      <c r="V865" s="241"/>
      <c r="W865" s="241"/>
      <c r="AI865" s="241"/>
      <c r="AJ865" s="241"/>
      <c r="AK865" s="241"/>
      <c r="AL865" s="241"/>
      <c r="AM865" s="241"/>
      <c r="AN865" s="241"/>
      <c r="AO865" s="241"/>
      <c r="AP865" s="241"/>
    </row>
    <row r="866" spans="2:42" ht="15" customHeight="1">
      <c r="B866" s="241"/>
      <c r="C866" s="241"/>
      <c r="H866" s="241" t="s">
        <v>1071</v>
      </c>
      <c r="I866" s="241"/>
      <c r="J866" s="241"/>
      <c r="K866" s="241"/>
      <c r="L866" s="241"/>
      <c r="M866" s="241"/>
      <c r="N866" s="241"/>
      <c r="O866" s="241"/>
      <c r="P866" s="241" t="s">
        <v>2058</v>
      </c>
      <c r="Q866" s="241"/>
      <c r="R866" s="241"/>
      <c r="S866" s="241"/>
      <c r="T866" s="241"/>
      <c r="U866" s="241"/>
      <c r="V866" s="241"/>
      <c r="W866" s="241"/>
      <c r="AI866" s="241"/>
      <c r="AJ866" s="241"/>
      <c r="AK866" s="241"/>
      <c r="AL866" s="241"/>
      <c r="AM866" s="241"/>
      <c r="AN866" s="241"/>
      <c r="AO866" s="241"/>
      <c r="AP866" s="241"/>
    </row>
    <row r="867" spans="2:42" ht="15" customHeight="1">
      <c r="B867" s="241"/>
      <c r="C867" s="241"/>
      <c r="H867" s="241" t="s">
        <v>1072</v>
      </c>
      <c r="I867" s="241"/>
      <c r="J867" s="241"/>
      <c r="K867" s="241"/>
      <c r="L867" s="241"/>
      <c r="M867" s="241"/>
      <c r="N867" s="241"/>
      <c r="O867" s="241"/>
      <c r="P867" s="241" t="s">
        <v>2060</v>
      </c>
      <c r="Q867" s="241"/>
      <c r="R867" s="241"/>
      <c r="S867" s="241"/>
      <c r="T867" s="241"/>
      <c r="U867" s="241"/>
      <c r="V867" s="241"/>
      <c r="W867" s="241"/>
      <c r="AI867" s="241"/>
      <c r="AJ867" s="241"/>
      <c r="AK867" s="241"/>
      <c r="AL867" s="241"/>
      <c r="AM867" s="241"/>
      <c r="AN867" s="241"/>
      <c r="AO867" s="241"/>
      <c r="AP867" s="241"/>
    </row>
    <row r="868" spans="2:42" ht="15" customHeight="1">
      <c r="B868" s="241"/>
      <c r="C868" s="241"/>
      <c r="H868" s="241" t="s">
        <v>1073</v>
      </c>
      <c r="I868" s="241"/>
      <c r="J868" s="241"/>
      <c r="K868" s="241"/>
      <c r="L868" s="241"/>
      <c r="M868" s="241"/>
      <c r="N868" s="241"/>
      <c r="O868" s="241"/>
      <c r="P868" s="241" t="s">
        <v>713</v>
      </c>
      <c r="Q868" s="241"/>
      <c r="R868" s="241"/>
      <c r="S868" s="241"/>
      <c r="T868" s="241"/>
      <c r="U868" s="241"/>
      <c r="V868" s="241"/>
      <c r="W868" s="241"/>
      <c r="AI868" s="241"/>
      <c r="AJ868" s="241"/>
      <c r="AK868" s="241"/>
      <c r="AL868" s="241"/>
      <c r="AM868" s="241"/>
      <c r="AN868" s="241"/>
      <c r="AO868" s="241"/>
      <c r="AP868" s="241"/>
    </row>
    <row r="869" spans="2:42" ht="15" customHeight="1">
      <c r="B869" s="241"/>
      <c r="C869" s="241"/>
      <c r="H869" s="241" t="s">
        <v>1074</v>
      </c>
      <c r="I869" s="241"/>
      <c r="J869" s="241"/>
      <c r="K869" s="241"/>
      <c r="L869" s="241"/>
      <c r="M869" s="241"/>
      <c r="N869" s="241"/>
      <c r="O869" s="241"/>
      <c r="P869" s="241" t="s">
        <v>2058</v>
      </c>
      <c r="Q869" s="241"/>
      <c r="R869" s="241"/>
      <c r="S869" s="241"/>
      <c r="T869" s="241"/>
      <c r="U869" s="241"/>
      <c r="V869" s="241"/>
      <c r="W869" s="241"/>
      <c r="AI869" s="241"/>
      <c r="AJ869" s="241"/>
      <c r="AK869" s="241"/>
      <c r="AL869" s="241"/>
      <c r="AM869" s="241"/>
      <c r="AN869" s="241"/>
      <c r="AO869" s="241"/>
      <c r="AP869" s="241"/>
    </row>
    <row r="870" spans="2:42" ht="15" customHeight="1">
      <c r="B870" s="241"/>
      <c r="C870" s="241"/>
      <c r="H870" s="241" t="s">
        <v>1075</v>
      </c>
      <c r="I870" s="241"/>
      <c r="J870" s="241"/>
      <c r="K870" s="241"/>
      <c r="L870" s="241"/>
      <c r="M870" s="241"/>
      <c r="N870" s="241"/>
      <c r="O870" s="241"/>
      <c r="P870" s="241" t="s">
        <v>2059</v>
      </c>
      <c r="Q870" s="241"/>
      <c r="R870" s="241"/>
      <c r="S870" s="241"/>
      <c r="T870" s="241"/>
      <c r="U870" s="241"/>
      <c r="V870" s="241"/>
      <c r="W870" s="241"/>
      <c r="AI870" s="241"/>
      <c r="AJ870" s="241"/>
      <c r="AK870" s="241"/>
      <c r="AL870" s="241"/>
      <c r="AM870" s="241"/>
      <c r="AN870" s="241"/>
      <c r="AO870" s="241"/>
      <c r="AP870" s="241"/>
    </row>
    <row r="871" spans="2:42" ht="15" customHeight="1">
      <c r="B871" s="241"/>
      <c r="C871" s="241"/>
      <c r="H871" s="241" t="s">
        <v>1076</v>
      </c>
      <c r="I871" s="241"/>
      <c r="J871" s="241"/>
      <c r="K871" s="241"/>
      <c r="L871" s="241"/>
      <c r="M871" s="241"/>
      <c r="N871" s="241"/>
      <c r="O871" s="241"/>
      <c r="P871" s="241" t="s">
        <v>2058</v>
      </c>
      <c r="Q871" s="241"/>
      <c r="R871" s="241"/>
      <c r="S871" s="241"/>
      <c r="T871" s="241"/>
      <c r="U871" s="241"/>
      <c r="V871" s="241"/>
      <c r="W871" s="241"/>
      <c r="AI871" s="241"/>
      <c r="AJ871" s="241"/>
      <c r="AK871" s="241"/>
      <c r="AL871" s="241"/>
      <c r="AM871" s="241"/>
      <c r="AN871" s="241"/>
      <c r="AO871" s="241"/>
      <c r="AP871" s="241"/>
    </row>
    <row r="872" spans="2:42" ht="15" customHeight="1">
      <c r="B872" s="241"/>
      <c r="C872" s="241"/>
      <c r="H872" s="241" t="s">
        <v>1077</v>
      </c>
      <c r="I872" s="241"/>
      <c r="J872" s="241"/>
      <c r="K872" s="241"/>
      <c r="L872" s="241"/>
      <c r="M872" s="241"/>
      <c r="N872" s="241"/>
      <c r="O872" s="241"/>
      <c r="P872" s="241" t="s">
        <v>2058</v>
      </c>
      <c r="Q872" s="241"/>
      <c r="R872" s="241"/>
      <c r="S872" s="241"/>
      <c r="T872" s="241"/>
      <c r="U872" s="241"/>
      <c r="V872" s="241"/>
      <c r="W872" s="241"/>
      <c r="AI872" s="241"/>
      <c r="AJ872" s="241"/>
      <c r="AK872" s="241"/>
      <c r="AL872" s="241"/>
      <c r="AM872" s="241"/>
      <c r="AN872" s="241"/>
      <c r="AO872" s="241"/>
      <c r="AP872" s="241"/>
    </row>
    <row r="873" spans="2:42" ht="15" customHeight="1">
      <c r="B873" s="241"/>
      <c r="C873" s="241"/>
      <c r="H873" s="241" t="s">
        <v>1078</v>
      </c>
      <c r="I873" s="241"/>
      <c r="J873" s="241"/>
      <c r="K873" s="241"/>
      <c r="L873" s="241"/>
      <c r="M873" s="241"/>
      <c r="N873" s="241"/>
      <c r="O873" s="241"/>
      <c r="P873" s="241" t="s">
        <v>2060</v>
      </c>
      <c r="Q873" s="241"/>
      <c r="R873" s="241"/>
      <c r="S873" s="241"/>
      <c r="T873" s="241"/>
      <c r="U873" s="241"/>
      <c r="V873" s="241"/>
      <c r="W873" s="241"/>
      <c r="AI873" s="241"/>
      <c r="AJ873" s="241"/>
      <c r="AK873" s="241"/>
      <c r="AL873" s="241"/>
      <c r="AM873" s="241"/>
      <c r="AN873" s="241"/>
      <c r="AO873" s="241"/>
      <c r="AP873" s="241"/>
    </row>
    <row r="874" spans="2:42" ht="15" customHeight="1">
      <c r="B874" s="241"/>
      <c r="C874" s="241"/>
      <c r="H874" s="241" t="s">
        <v>1079</v>
      </c>
      <c r="I874" s="241"/>
      <c r="J874" s="241"/>
      <c r="K874" s="241"/>
      <c r="L874" s="241"/>
      <c r="M874" s="241"/>
      <c r="N874" s="241"/>
      <c r="O874" s="241"/>
      <c r="P874" s="241" t="s">
        <v>713</v>
      </c>
      <c r="Q874" s="241"/>
      <c r="R874" s="241"/>
      <c r="S874" s="241"/>
      <c r="T874" s="241"/>
      <c r="U874" s="241"/>
      <c r="V874" s="241"/>
      <c r="W874" s="241"/>
      <c r="AI874" s="241"/>
      <c r="AJ874" s="241"/>
      <c r="AK874" s="241"/>
      <c r="AL874" s="241"/>
      <c r="AM874" s="241"/>
      <c r="AN874" s="241"/>
      <c r="AO874" s="241"/>
      <c r="AP874" s="241"/>
    </row>
    <row r="875" spans="2:42" ht="15" customHeight="1">
      <c r="B875" s="241"/>
      <c r="C875" s="241"/>
      <c r="H875" s="241" t="s">
        <v>1080</v>
      </c>
      <c r="I875" s="241"/>
      <c r="J875" s="241"/>
      <c r="K875" s="241"/>
      <c r="L875" s="241"/>
      <c r="M875" s="241"/>
      <c r="N875" s="241"/>
      <c r="O875" s="241"/>
      <c r="P875" s="241" t="s">
        <v>2057</v>
      </c>
      <c r="Q875" s="241"/>
      <c r="R875" s="241"/>
      <c r="S875" s="241"/>
      <c r="T875" s="241"/>
      <c r="U875" s="241"/>
      <c r="V875" s="241"/>
      <c r="W875" s="241"/>
      <c r="AI875" s="241"/>
      <c r="AJ875" s="241"/>
      <c r="AK875" s="241"/>
      <c r="AL875" s="241"/>
      <c r="AM875" s="241"/>
      <c r="AN875" s="241"/>
      <c r="AO875" s="241"/>
      <c r="AP875" s="241"/>
    </row>
    <row r="876" spans="2:42" ht="15" customHeight="1">
      <c r="B876" s="241"/>
      <c r="C876" s="241"/>
      <c r="H876" s="241" t="s">
        <v>1081</v>
      </c>
      <c r="I876" s="241"/>
      <c r="J876" s="241"/>
      <c r="K876" s="241"/>
      <c r="L876" s="241"/>
      <c r="M876" s="241"/>
      <c r="N876" s="241"/>
      <c r="O876" s="241"/>
      <c r="P876" s="241" t="s">
        <v>2056</v>
      </c>
      <c r="Q876" s="241"/>
      <c r="R876" s="241"/>
      <c r="S876" s="241"/>
      <c r="T876" s="241"/>
      <c r="U876" s="241"/>
      <c r="V876" s="241"/>
      <c r="W876" s="241"/>
      <c r="AI876" s="241"/>
      <c r="AJ876" s="241"/>
      <c r="AK876" s="241"/>
      <c r="AL876" s="241"/>
      <c r="AM876" s="241"/>
      <c r="AN876" s="241"/>
      <c r="AO876" s="241"/>
      <c r="AP876" s="241"/>
    </row>
    <row r="877" spans="2:42" ht="15" customHeight="1">
      <c r="B877" s="241"/>
      <c r="C877" s="241"/>
      <c r="H877" s="241" t="s">
        <v>1082</v>
      </c>
      <c r="I877" s="241"/>
      <c r="J877" s="241"/>
      <c r="K877" s="241"/>
      <c r="L877" s="241"/>
      <c r="M877" s="241"/>
      <c r="N877" s="241"/>
      <c r="O877" s="241"/>
      <c r="P877" s="241" t="s">
        <v>2059</v>
      </c>
      <c r="Q877" s="241"/>
      <c r="R877" s="241"/>
      <c r="S877" s="241"/>
      <c r="T877" s="241"/>
      <c r="U877" s="241"/>
      <c r="V877" s="241"/>
      <c r="W877" s="241"/>
      <c r="AI877" s="241"/>
      <c r="AJ877" s="241"/>
      <c r="AK877" s="241"/>
      <c r="AL877" s="241"/>
      <c r="AM877" s="241"/>
      <c r="AN877" s="241"/>
      <c r="AO877" s="241"/>
      <c r="AP877" s="241"/>
    </row>
    <row r="878" spans="2:42" ht="15" customHeight="1">
      <c r="B878" s="241"/>
      <c r="C878" s="241"/>
      <c r="H878" s="241" t="s">
        <v>1083</v>
      </c>
      <c r="I878" s="241"/>
      <c r="J878" s="241"/>
      <c r="K878" s="241"/>
      <c r="L878" s="241"/>
      <c r="M878" s="241"/>
      <c r="N878" s="241"/>
      <c r="O878" s="241"/>
      <c r="P878" s="241" t="s">
        <v>2060</v>
      </c>
      <c r="Q878" s="241"/>
      <c r="R878" s="241"/>
      <c r="S878" s="241"/>
      <c r="T878" s="241"/>
      <c r="U878" s="241"/>
      <c r="V878" s="241"/>
      <c r="W878" s="241"/>
      <c r="AI878" s="241"/>
      <c r="AJ878" s="241"/>
      <c r="AK878" s="241"/>
      <c r="AL878" s="241"/>
      <c r="AM878" s="241"/>
      <c r="AN878" s="241"/>
      <c r="AO878" s="241"/>
      <c r="AP878" s="241"/>
    </row>
    <row r="879" spans="2:42" ht="15" customHeight="1">
      <c r="B879" s="241"/>
      <c r="C879" s="241"/>
      <c r="H879" s="241" t="s">
        <v>1084</v>
      </c>
      <c r="I879" s="241"/>
      <c r="J879" s="241"/>
      <c r="K879" s="241"/>
      <c r="L879" s="241"/>
      <c r="M879" s="241"/>
      <c r="N879" s="241"/>
      <c r="O879" s="241"/>
      <c r="P879" s="241" t="s">
        <v>2063</v>
      </c>
      <c r="Q879" s="241"/>
      <c r="R879" s="241"/>
      <c r="S879" s="241"/>
      <c r="T879" s="241"/>
      <c r="U879" s="241"/>
      <c r="V879" s="241"/>
      <c r="W879" s="241"/>
      <c r="AI879" s="241"/>
      <c r="AJ879" s="241"/>
      <c r="AK879" s="241"/>
      <c r="AL879" s="241"/>
      <c r="AM879" s="241"/>
      <c r="AN879" s="241"/>
      <c r="AO879" s="241"/>
      <c r="AP879" s="241"/>
    </row>
    <row r="880" spans="2:42" ht="15" customHeight="1">
      <c r="B880" s="241"/>
      <c r="C880" s="241"/>
      <c r="H880" s="241" t="s">
        <v>1085</v>
      </c>
      <c r="I880" s="241"/>
      <c r="J880" s="241"/>
      <c r="K880" s="241"/>
      <c r="L880" s="241"/>
      <c r="M880" s="241"/>
      <c r="N880" s="241"/>
      <c r="O880" s="241"/>
      <c r="P880" s="241" t="s">
        <v>2060</v>
      </c>
      <c r="Q880" s="241"/>
      <c r="R880" s="241"/>
      <c r="S880" s="241"/>
      <c r="T880" s="241"/>
      <c r="U880" s="241"/>
      <c r="V880" s="241"/>
      <c r="W880" s="241"/>
      <c r="AI880" s="241"/>
      <c r="AJ880" s="241"/>
      <c r="AK880" s="241"/>
      <c r="AL880" s="241"/>
      <c r="AM880" s="241"/>
      <c r="AN880" s="241"/>
      <c r="AO880" s="241"/>
      <c r="AP880" s="241"/>
    </row>
    <row r="881" spans="2:42" ht="15" customHeight="1">
      <c r="B881" s="241"/>
      <c r="C881" s="241"/>
      <c r="H881" s="241" t="s">
        <v>1086</v>
      </c>
      <c r="I881" s="241"/>
      <c r="J881" s="241"/>
      <c r="K881" s="241"/>
      <c r="L881" s="241"/>
      <c r="M881" s="241"/>
      <c r="N881" s="241"/>
      <c r="O881" s="241"/>
      <c r="P881" s="241" t="s">
        <v>713</v>
      </c>
      <c r="Q881" s="241"/>
      <c r="R881" s="241"/>
      <c r="S881" s="241"/>
      <c r="T881" s="241"/>
      <c r="U881" s="241"/>
      <c r="V881" s="241"/>
      <c r="W881" s="241"/>
      <c r="AI881" s="241"/>
      <c r="AJ881" s="241"/>
      <c r="AK881" s="241"/>
      <c r="AL881" s="241"/>
      <c r="AM881" s="241"/>
      <c r="AN881" s="241"/>
      <c r="AO881" s="241"/>
      <c r="AP881" s="241"/>
    </row>
    <row r="882" spans="2:42" ht="15" customHeight="1">
      <c r="B882" s="241"/>
      <c r="C882" s="241"/>
      <c r="H882" s="241" t="s">
        <v>1087</v>
      </c>
      <c r="I882" s="241"/>
      <c r="J882" s="241"/>
      <c r="K882" s="241"/>
      <c r="L882" s="241"/>
      <c r="M882" s="241"/>
      <c r="N882" s="241"/>
      <c r="O882" s="241"/>
      <c r="P882" s="241" t="s">
        <v>2061</v>
      </c>
      <c r="Q882" s="241"/>
      <c r="R882" s="241"/>
      <c r="S882" s="241"/>
      <c r="T882" s="241"/>
      <c r="U882" s="241"/>
      <c r="V882" s="241"/>
      <c r="W882" s="241"/>
      <c r="AI882" s="241"/>
      <c r="AJ882" s="241"/>
      <c r="AK882" s="241"/>
      <c r="AL882" s="241"/>
      <c r="AM882" s="241"/>
      <c r="AN882" s="241"/>
      <c r="AO882" s="241"/>
      <c r="AP882" s="241"/>
    </row>
    <row r="883" spans="2:42" ht="15" customHeight="1">
      <c r="B883" s="241"/>
      <c r="C883" s="241"/>
      <c r="H883" s="241" t="s">
        <v>1088</v>
      </c>
      <c r="I883" s="241"/>
      <c r="J883" s="241"/>
      <c r="K883" s="241"/>
      <c r="L883" s="241"/>
      <c r="M883" s="241"/>
      <c r="N883" s="241"/>
      <c r="O883" s="241"/>
      <c r="P883" s="241" t="s">
        <v>713</v>
      </c>
      <c r="Q883" s="241"/>
      <c r="R883" s="241"/>
      <c r="S883" s="241"/>
      <c r="T883" s="241"/>
      <c r="U883" s="241"/>
      <c r="V883" s="241"/>
      <c r="W883" s="241"/>
      <c r="AI883" s="241"/>
      <c r="AJ883" s="241"/>
      <c r="AK883" s="241"/>
      <c r="AL883" s="241"/>
      <c r="AM883" s="241"/>
      <c r="AN883" s="241"/>
      <c r="AO883" s="241"/>
      <c r="AP883" s="241"/>
    </row>
    <row r="884" spans="2:42" ht="15" customHeight="1">
      <c r="B884" s="241"/>
      <c r="C884" s="241"/>
      <c r="H884" s="241" t="s">
        <v>1089</v>
      </c>
      <c r="I884" s="241"/>
      <c r="J884" s="241"/>
      <c r="K884" s="241"/>
      <c r="L884" s="241"/>
      <c r="M884" s="241"/>
      <c r="N884" s="241"/>
      <c r="O884" s="241"/>
      <c r="P884" s="241" t="s">
        <v>2058</v>
      </c>
      <c r="Q884" s="241"/>
      <c r="R884" s="241"/>
      <c r="S884" s="241"/>
      <c r="T884" s="241"/>
      <c r="U884" s="241"/>
      <c r="V884" s="241"/>
      <c r="W884" s="241"/>
      <c r="AI884" s="241"/>
      <c r="AJ884" s="241"/>
      <c r="AK884" s="241"/>
      <c r="AL884" s="241"/>
      <c r="AM884" s="241"/>
      <c r="AN884" s="241"/>
      <c r="AO884" s="241"/>
      <c r="AP884" s="241"/>
    </row>
    <row r="885" spans="2:42" ht="15" customHeight="1">
      <c r="B885" s="241"/>
      <c r="C885" s="241"/>
      <c r="H885" s="241" t="s">
        <v>1090</v>
      </c>
      <c r="I885" s="241"/>
      <c r="J885" s="241"/>
      <c r="K885" s="241"/>
      <c r="L885" s="241"/>
      <c r="M885" s="241"/>
      <c r="N885" s="241"/>
      <c r="O885" s="241"/>
      <c r="P885" s="241" t="s">
        <v>2060</v>
      </c>
      <c r="Q885" s="241"/>
      <c r="R885" s="241"/>
      <c r="S885" s="241"/>
      <c r="T885" s="241"/>
      <c r="U885" s="241"/>
      <c r="V885" s="241"/>
      <c r="W885" s="241"/>
      <c r="AI885" s="241"/>
      <c r="AJ885" s="241"/>
      <c r="AK885" s="241"/>
      <c r="AL885" s="241"/>
      <c r="AM885" s="241"/>
      <c r="AN885" s="241"/>
      <c r="AO885" s="241"/>
      <c r="AP885" s="241"/>
    </row>
    <row r="886" spans="2:42" ht="15" customHeight="1">
      <c r="B886" s="241"/>
      <c r="C886" s="241"/>
      <c r="H886" s="241" t="s">
        <v>1091</v>
      </c>
      <c r="I886" s="241"/>
      <c r="J886" s="241"/>
      <c r="K886" s="241"/>
      <c r="L886" s="241"/>
      <c r="M886" s="241"/>
      <c r="N886" s="241"/>
      <c r="O886" s="241"/>
      <c r="P886" s="241" t="s">
        <v>2058</v>
      </c>
      <c r="Q886" s="241"/>
      <c r="R886" s="241"/>
      <c r="S886" s="241"/>
      <c r="T886" s="241"/>
      <c r="U886" s="241"/>
      <c r="V886" s="241"/>
      <c r="W886" s="241"/>
      <c r="AI886" s="241"/>
      <c r="AJ886" s="241"/>
      <c r="AK886" s="241"/>
      <c r="AL886" s="241"/>
      <c r="AM886" s="241"/>
      <c r="AN886" s="241"/>
      <c r="AO886" s="241"/>
      <c r="AP886" s="241"/>
    </row>
    <row r="887" spans="2:42" ht="15" customHeight="1">
      <c r="B887" s="241"/>
      <c r="C887" s="241"/>
      <c r="H887" s="241" t="s">
        <v>1092</v>
      </c>
      <c r="I887" s="241"/>
      <c r="J887" s="241"/>
      <c r="K887" s="241"/>
      <c r="L887" s="241"/>
      <c r="M887" s="241"/>
      <c r="N887" s="241"/>
      <c r="O887" s="241"/>
      <c r="P887" s="241" t="s">
        <v>2058</v>
      </c>
      <c r="Q887" s="241"/>
      <c r="R887" s="241"/>
      <c r="S887" s="241"/>
      <c r="T887" s="241"/>
      <c r="U887" s="241"/>
      <c r="V887" s="241"/>
      <c r="W887" s="241"/>
      <c r="AI887" s="241"/>
      <c r="AJ887" s="241"/>
      <c r="AK887" s="241"/>
      <c r="AL887" s="241"/>
      <c r="AM887" s="241"/>
      <c r="AN887" s="241"/>
      <c r="AO887" s="241"/>
      <c r="AP887" s="241"/>
    </row>
    <row r="888" spans="2:42" ht="15" customHeight="1">
      <c r="B888" s="241"/>
      <c r="C888" s="241"/>
      <c r="H888" s="241" t="s">
        <v>1093</v>
      </c>
      <c r="I888" s="241"/>
      <c r="J888" s="241"/>
      <c r="K888" s="241"/>
      <c r="L888" s="241"/>
      <c r="M888" s="241"/>
      <c r="N888" s="241"/>
      <c r="O888" s="241"/>
      <c r="P888" s="241" t="s">
        <v>2059</v>
      </c>
      <c r="Q888" s="241"/>
      <c r="R888" s="241"/>
      <c r="S888" s="241"/>
      <c r="T888" s="241"/>
      <c r="U888" s="241"/>
      <c r="V888" s="241"/>
      <c r="W888" s="241"/>
      <c r="AI888" s="241"/>
      <c r="AJ888" s="241"/>
      <c r="AK888" s="241"/>
      <c r="AL888" s="241"/>
      <c r="AM888" s="241"/>
      <c r="AN888" s="241"/>
      <c r="AO888" s="241"/>
      <c r="AP888" s="241"/>
    </row>
    <row r="889" spans="2:42" ht="15" customHeight="1">
      <c r="B889" s="241"/>
      <c r="C889" s="241"/>
      <c r="H889" s="241" t="s">
        <v>1094</v>
      </c>
      <c r="I889" s="241"/>
      <c r="J889" s="241"/>
      <c r="K889" s="241"/>
      <c r="L889" s="241"/>
      <c r="M889" s="241"/>
      <c r="N889" s="241"/>
      <c r="O889" s="241"/>
      <c r="P889" s="241" t="s">
        <v>2060</v>
      </c>
      <c r="Q889" s="241"/>
      <c r="R889" s="241"/>
      <c r="S889" s="241"/>
      <c r="T889" s="241"/>
      <c r="U889" s="241"/>
      <c r="V889" s="241"/>
      <c r="W889" s="241"/>
      <c r="AI889" s="241"/>
      <c r="AJ889" s="241"/>
      <c r="AK889" s="241"/>
      <c r="AL889" s="241"/>
      <c r="AM889" s="241"/>
      <c r="AN889" s="241"/>
      <c r="AO889" s="241"/>
      <c r="AP889" s="241"/>
    </row>
    <row r="890" spans="2:42" ht="15" customHeight="1">
      <c r="B890" s="241"/>
      <c r="C890" s="241"/>
      <c r="H890" s="241" t="s">
        <v>1095</v>
      </c>
      <c r="I890" s="241"/>
      <c r="J890" s="241"/>
      <c r="K890" s="241"/>
      <c r="L890" s="241"/>
      <c r="M890" s="241"/>
      <c r="N890" s="241"/>
      <c r="O890" s="241"/>
      <c r="P890" s="241" t="s">
        <v>2058</v>
      </c>
      <c r="Q890" s="241"/>
      <c r="R890" s="241"/>
      <c r="S890" s="241"/>
      <c r="T890" s="241"/>
      <c r="U890" s="241"/>
      <c r="V890" s="241"/>
      <c r="W890" s="241"/>
      <c r="AI890" s="241"/>
      <c r="AJ890" s="241"/>
      <c r="AK890" s="241"/>
      <c r="AL890" s="241"/>
      <c r="AM890" s="241"/>
      <c r="AN890" s="241"/>
      <c r="AO890" s="241"/>
      <c r="AP890" s="241"/>
    </row>
    <row r="891" spans="2:42" ht="15" customHeight="1">
      <c r="B891" s="241"/>
      <c r="C891" s="241"/>
      <c r="H891" s="241" t="s">
        <v>1096</v>
      </c>
      <c r="I891" s="241"/>
      <c r="J891" s="241"/>
      <c r="K891" s="241"/>
      <c r="L891" s="241"/>
      <c r="M891" s="241"/>
      <c r="N891" s="241"/>
      <c r="O891" s="241"/>
      <c r="P891" s="241" t="s">
        <v>2063</v>
      </c>
      <c r="Q891" s="241"/>
      <c r="R891" s="241"/>
      <c r="S891" s="241"/>
      <c r="T891" s="241"/>
      <c r="U891" s="241"/>
      <c r="V891" s="241"/>
      <c r="W891" s="241"/>
      <c r="AI891" s="241"/>
      <c r="AJ891" s="241"/>
      <c r="AK891" s="241"/>
      <c r="AL891" s="241"/>
      <c r="AM891" s="241"/>
      <c r="AN891" s="241"/>
      <c r="AO891" s="241"/>
      <c r="AP891" s="241"/>
    </row>
    <row r="892" spans="2:42" ht="15" customHeight="1">
      <c r="B892" s="241"/>
      <c r="C892" s="241"/>
      <c r="H892" s="241" t="s">
        <v>1097</v>
      </c>
      <c r="I892" s="241"/>
      <c r="J892" s="241"/>
      <c r="K892" s="241"/>
      <c r="L892" s="241"/>
      <c r="M892" s="241"/>
      <c r="N892" s="241"/>
      <c r="O892" s="241"/>
      <c r="P892" s="241" t="s">
        <v>2059</v>
      </c>
      <c r="Q892" s="241"/>
      <c r="R892" s="241"/>
      <c r="S892" s="241"/>
      <c r="T892" s="241"/>
      <c r="U892" s="241"/>
      <c r="V892" s="241"/>
      <c r="W892" s="241"/>
      <c r="AI892" s="241"/>
      <c r="AJ892" s="241"/>
      <c r="AK892" s="241"/>
      <c r="AL892" s="241"/>
      <c r="AM892" s="241"/>
      <c r="AN892" s="241"/>
      <c r="AO892" s="241"/>
      <c r="AP892" s="241"/>
    </row>
    <row r="893" spans="2:42" ht="15" customHeight="1">
      <c r="B893" s="241"/>
      <c r="C893" s="241"/>
      <c r="H893" s="241" t="s">
        <v>1098</v>
      </c>
      <c r="I893" s="241"/>
      <c r="J893" s="241"/>
      <c r="K893" s="241"/>
      <c r="L893" s="241"/>
      <c r="M893" s="241"/>
      <c r="N893" s="241"/>
      <c r="O893" s="241"/>
      <c r="P893" s="241" t="s">
        <v>2056</v>
      </c>
      <c r="Q893" s="241"/>
      <c r="R893" s="241"/>
      <c r="S893" s="241"/>
      <c r="T893" s="241"/>
      <c r="U893" s="241"/>
      <c r="V893" s="241"/>
      <c r="W893" s="241"/>
      <c r="AI893" s="241"/>
      <c r="AJ893" s="241"/>
      <c r="AK893" s="241"/>
      <c r="AL893" s="241"/>
      <c r="AM893" s="241"/>
      <c r="AN893" s="241"/>
      <c r="AO893" s="241"/>
      <c r="AP893" s="241"/>
    </row>
    <row r="894" spans="2:42" ht="15" customHeight="1">
      <c r="B894" s="241"/>
      <c r="C894" s="241"/>
      <c r="H894" s="241" t="s">
        <v>1099</v>
      </c>
      <c r="I894" s="241"/>
      <c r="J894" s="241"/>
      <c r="K894" s="241"/>
      <c r="L894" s="241"/>
      <c r="M894" s="241"/>
      <c r="N894" s="241"/>
      <c r="O894" s="241"/>
      <c r="P894" s="241" t="s">
        <v>2057</v>
      </c>
      <c r="Q894" s="241"/>
      <c r="R894" s="241"/>
      <c r="S894" s="241"/>
      <c r="T894" s="241"/>
      <c r="U894" s="241"/>
      <c r="V894" s="241"/>
      <c r="W894" s="241"/>
      <c r="AI894" s="241"/>
      <c r="AJ894" s="241"/>
      <c r="AK894" s="241"/>
      <c r="AL894" s="241"/>
      <c r="AM894" s="241"/>
      <c r="AN894" s="241"/>
      <c r="AO894" s="241"/>
      <c r="AP894" s="241"/>
    </row>
    <row r="895" spans="2:42" ht="15" customHeight="1">
      <c r="B895" s="241"/>
      <c r="C895" s="241"/>
      <c r="H895" s="241" t="s">
        <v>285</v>
      </c>
      <c r="I895" s="241"/>
      <c r="J895" s="241"/>
      <c r="K895" s="241"/>
      <c r="L895" s="241"/>
      <c r="M895" s="241"/>
      <c r="N895" s="241"/>
      <c r="O895" s="241"/>
      <c r="P895" s="241" t="s">
        <v>2061</v>
      </c>
      <c r="Q895" s="241"/>
      <c r="R895" s="241"/>
      <c r="S895" s="241"/>
      <c r="T895" s="241"/>
      <c r="U895" s="241"/>
      <c r="V895" s="241"/>
      <c r="W895" s="241"/>
      <c r="AI895" s="241"/>
      <c r="AJ895" s="241"/>
      <c r="AK895" s="241"/>
      <c r="AL895" s="241"/>
      <c r="AM895" s="241"/>
      <c r="AN895" s="241"/>
      <c r="AO895" s="241"/>
      <c r="AP895" s="241"/>
    </row>
    <row r="896" spans="2:42" ht="15" customHeight="1">
      <c r="B896" s="241"/>
      <c r="C896" s="241"/>
      <c r="H896" s="241" t="s">
        <v>1100</v>
      </c>
      <c r="I896" s="241"/>
      <c r="J896" s="241"/>
      <c r="K896" s="241"/>
      <c r="L896" s="241"/>
      <c r="M896" s="241"/>
      <c r="N896" s="241"/>
      <c r="O896" s="241"/>
      <c r="P896" s="241" t="s">
        <v>2059</v>
      </c>
      <c r="Q896" s="241"/>
      <c r="R896" s="241"/>
      <c r="S896" s="241"/>
      <c r="T896" s="241"/>
      <c r="U896" s="241"/>
      <c r="V896" s="241"/>
      <c r="W896" s="241"/>
      <c r="AI896" s="241"/>
      <c r="AJ896" s="241"/>
      <c r="AK896" s="241"/>
      <c r="AL896" s="241"/>
      <c r="AM896" s="241"/>
      <c r="AN896" s="241"/>
      <c r="AO896" s="241"/>
      <c r="AP896" s="241"/>
    </row>
    <row r="897" spans="2:42" ht="15" customHeight="1">
      <c r="B897" s="241"/>
      <c r="C897" s="241"/>
      <c r="H897" s="241" t="s">
        <v>1101</v>
      </c>
      <c r="I897" s="241"/>
      <c r="J897" s="241"/>
      <c r="K897" s="241"/>
      <c r="L897" s="241"/>
      <c r="M897" s="241"/>
      <c r="N897" s="241"/>
      <c r="O897" s="241"/>
      <c r="P897" s="241" t="s">
        <v>2058</v>
      </c>
      <c r="Q897" s="241"/>
      <c r="R897" s="241"/>
      <c r="S897" s="241"/>
      <c r="T897" s="241"/>
      <c r="U897" s="241"/>
      <c r="V897" s="241"/>
      <c r="W897" s="241"/>
      <c r="AI897" s="241"/>
      <c r="AJ897" s="241"/>
      <c r="AK897" s="241"/>
      <c r="AL897" s="241"/>
      <c r="AM897" s="241"/>
      <c r="AN897" s="241"/>
      <c r="AO897" s="241"/>
      <c r="AP897" s="241"/>
    </row>
    <row r="898" spans="2:42" ht="15" customHeight="1">
      <c r="B898" s="241"/>
      <c r="C898" s="241"/>
      <c r="H898" s="241" t="s">
        <v>1102</v>
      </c>
      <c r="I898" s="241"/>
      <c r="J898" s="241"/>
      <c r="K898" s="241"/>
      <c r="L898" s="241"/>
      <c r="M898" s="241"/>
      <c r="N898" s="241"/>
      <c r="O898" s="241"/>
      <c r="P898" s="241" t="s">
        <v>2059</v>
      </c>
      <c r="Q898" s="241"/>
      <c r="R898" s="241"/>
      <c r="S898" s="241"/>
      <c r="T898" s="241"/>
      <c r="U898" s="241"/>
      <c r="V898" s="241"/>
      <c r="W898" s="241"/>
      <c r="AI898" s="241"/>
      <c r="AJ898" s="241"/>
      <c r="AK898" s="241"/>
      <c r="AL898" s="241"/>
      <c r="AM898" s="241"/>
      <c r="AN898" s="241"/>
      <c r="AO898" s="241"/>
      <c r="AP898" s="241"/>
    </row>
    <row r="899" spans="2:42" ht="15" customHeight="1">
      <c r="B899" s="241"/>
      <c r="C899" s="241"/>
      <c r="H899" s="241" t="s">
        <v>1103</v>
      </c>
      <c r="I899" s="241"/>
      <c r="J899" s="241"/>
      <c r="K899" s="241"/>
      <c r="L899" s="241"/>
      <c r="M899" s="241"/>
      <c r="N899" s="241"/>
      <c r="O899" s="241"/>
      <c r="P899" s="241" t="s">
        <v>2059</v>
      </c>
      <c r="Q899" s="241"/>
      <c r="R899" s="241"/>
      <c r="S899" s="241"/>
      <c r="T899" s="241"/>
      <c r="U899" s="241"/>
      <c r="V899" s="241"/>
      <c r="W899" s="241"/>
      <c r="AI899" s="241"/>
      <c r="AJ899" s="241"/>
      <c r="AK899" s="241"/>
      <c r="AL899" s="241"/>
      <c r="AM899" s="241"/>
      <c r="AN899" s="241"/>
      <c r="AO899" s="241"/>
      <c r="AP899" s="241"/>
    </row>
    <row r="900" spans="2:42" ht="15" customHeight="1">
      <c r="B900" s="241"/>
      <c r="C900" s="241"/>
      <c r="H900" s="241" t="s">
        <v>1104</v>
      </c>
      <c r="I900" s="241"/>
      <c r="J900" s="241"/>
      <c r="K900" s="241"/>
      <c r="L900" s="241"/>
      <c r="M900" s="241"/>
      <c r="N900" s="241"/>
      <c r="O900" s="241"/>
      <c r="P900" s="241" t="s">
        <v>2060</v>
      </c>
      <c r="Q900" s="241"/>
      <c r="R900" s="241"/>
      <c r="S900" s="241"/>
      <c r="T900" s="241"/>
      <c r="U900" s="241"/>
      <c r="V900" s="241"/>
      <c r="W900" s="241"/>
      <c r="AI900" s="241"/>
      <c r="AJ900" s="241"/>
      <c r="AK900" s="241"/>
      <c r="AL900" s="241"/>
      <c r="AM900" s="241"/>
      <c r="AN900" s="241"/>
      <c r="AO900" s="241"/>
      <c r="AP900" s="241"/>
    </row>
    <row r="901" spans="2:42" ht="15" customHeight="1">
      <c r="B901" s="241"/>
      <c r="C901" s="241"/>
      <c r="H901" s="241" t="s">
        <v>1105</v>
      </c>
      <c r="I901" s="241"/>
      <c r="J901" s="241"/>
      <c r="K901" s="241"/>
      <c r="L901" s="241"/>
      <c r="M901" s="241"/>
      <c r="N901" s="241"/>
      <c r="O901" s="241"/>
      <c r="P901" s="241" t="s">
        <v>2056</v>
      </c>
      <c r="Q901" s="241"/>
      <c r="R901" s="241"/>
      <c r="S901" s="241"/>
      <c r="T901" s="241"/>
      <c r="U901" s="241"/>
      <c r="V901" s="241"/>
      <c r="W901" s="241"/>
      <c r="AI901" s="241"/>
      <c r="AJ901" s="241"/>
      <c r="AK901" s="241"/>
      <c r="AL901" s="241"/>
      <c r="AM901" s="241"/>
      <c r="AN901" s="241"/>
      <c r="AO901" s="241"/>
      <c r="AP901" s="241"/>
    </row>
    <row r="902" spans="2:42" ht="15" customHeight="1">
      <c r="B902" s="241"/>
      <c r="C902" s="241"/>
      <c r="H902" s="241" t="s">
        <v>1106</v>
      </c>
      <c r="I902" s="241"/>
      <c r="J902" s="241"/>
      <c r="K902" s="241"/>
      <c r="L902" s="241"/>
      <c r="M902" s="241"/>
      <c r="N902" s="241"/>
      <c r="O902" s="241"/>
      <c r="P902" s="241" t="s">
        <v>2058</v>
      </c>
      <c r="Q902" s="241"/>
      <c r="R902" s="241"/>
      <c r="S902" s="241"/>
      <c r="T902" s="241"/>
      <c r="U902" s="241"/>
      <c r="V902" s="241"/>
      <c r="W902" s="241"/>
      <c r="AI902" s="241"/>
      <c r="AJ902" s="241"/>
      <c r="AK902" s="241"/>
      <c r="AL902" s="241"/>
      <c r="AM902" s="241"/>
      <c r="AN902" s="241"/>
      <c r="AO902" s="241"/>
      <c r="AP902" s="241"/>
    </row>
    <row r="903" spans="2:42" ht="15" customHeight="1">
      <c r="B903" s="241"/>
      <c r="C903" s="241"/>
      <c r="H903" s="241" t="s">
        <v>1107</v>
      </c>
      <c r="I903" s="241"/>
      <c r="J903" s="241"/>
      <c r="K903" s="241"/>
      <c r="L903" s="241"/>
      <c r="M903" s="241"/>
      <c r="N903" s="241"/>
      <c r="O903" s="241"/>
      <c r="P903" s="241" t="s">
        <v>2060</v>
      </c>
      <c r="Q903" s="241"/>
      <c r="R903" s="241"/>
      <c r="S903" s="241"/>
      <c r="T903" s="241"/>
      <c r="U903" s="241"/>
      <c r="V903" s="241"/>
      <c r="W903" s="241"/>
      <c r="AI903" s="241"/>
      <c r="AJ903" s="241"/>
      <c r="AK903" s="241"/>
      <c r="AL903" s="241"/>
      <c r="AM903" s="241"/>
      <c r="AN903" s="241"/>
      <c r="AO903" s="241"/>
      <c r="AP903" s="241"/>
    </row>
    <row r="904" spans="2:42" ht="15" customHeight="1">
      <c r="B904" s="241"/>
      <c r="C904" s="241"/>
      <c r="H904" s="241" t="s">
        <v>1108</v>
      </c>
      <c r="I904" s="241"/>
      <c r="J904" s="241"/>
      <c r="K904" s="241"/>
      <c r="L904" s="241"/>
      <c r="M904" s="241"/>
      <c r="N904" s="241"/>
      <c r="O904" s="241"/>
      <c r="P904" s="241" t="s">
        <v>2060</v>
      </c>
      <c r="Q904" s="241"/>
      <c r="R904" s="241"/>
      <c r="S904" s="241"/>
      <c r="T904" s="241"/>
      <c r="U904" s="241"/>
      <c r="V904" s="241"/>
      <c r="W904" s="241"/>
      <c r="AI904" s="241"/>
      <c r="AJ904" s="241"/>
      <c r="AK904" s="241"/>
      <c r="AL904" s="241"/>
      <c r="AM904" s="241"/>
      <c r="AN904" s="241"/>
      <c r="AO904" s="241"/>
      <c r="AP904" s="241"/>
    </row>
    <row r="905" spans="2:42" ht="15" customHeight="1">
      <c r="B905" s="241"/>
      <c r="C905" s="241"/>
      <c r="H905" s="241" t="s">
        <v>1109</v>
      </c>
      <c r="I905" s="241"/>
      <c r="J905" s="241"/>
      <c r="K905" s="241"/>
      <c r="L905" s="241"/>
      <c r="M905" s="241"/>
      <c r="N905" s="241"/>
      <c r="O905" s="241"/>
      <c r="P905" s="241" t="s">
        <v>2058</v>
      </c>
      <c r="Q905" s="241"/>
      <c r="R905" s="241"/>
      <c r="S905" s="241"/>
      <c r="T905" s="241"/>
      <c r="U905" s="241"/>
      <c r="V905" s="241"/>
      <c r="W905" s="241"/>
      <c r="AI905" s="241"/>
      <c r="AJ905" s="241"/>
      <c r="AK905" s="241"/>
      <c r="AL905" s="241"/>
      <c r="AM905" s="241"/>
      <c r="AN905" s="241"/>
      <c r="AO905" s="241"/>
      <c r="AP905" s="241"/>
    </row>
    <row r="906" spans="2:42" ht="15" customHeight="1">
      <c r="B906" s="241"/>
      <c r="C906" s="241"/>
      <c r="H906" s="241" t="s">
        <v>1110</v>
      </c>
      <c r="I906" s="241"/>
      <c r="J906" s="241"/>
      <c r="K906" s="241"/>
      <c r="L906" s="241"/>
      <c r="M906" s="241"/>
      <c r="N906" s="241"/>
      <c r="O906" s="241"/>
      <c r="P906" s="241" t="s">
        <v>2060</v>
      </c>
      <c r="Q906" s="241"/>
      <c r="R906" s="241"/>
      <c r="S906" s="241"/>
      <c r="T906" s="241"/>
      <c r="U906" s="241"/>
      <c r="V906" s="241"/>
      <c r="W906" s="241"/>
      <c r="AI906" s="241"/>
      <c r="AJ906" s="241"/>
      <c r="AK906" s="241"/>
      <c r="AL906" s="241"/>
      <c r="AM906" s="241"/>
      <c r="AN906" s="241"/>
      <c r="AO906" s="241"/>
      <c r="AP906" s="241"/>
    </row>
    <row r="907" spans="2:42" ht="15" customHeight="1">
      <c r="B907" s="241"/>
      <c r="C907" s="241"/>
      <c r="H907" s="241" t="s">
        <v>1111</v>
      </c>
      <c r="I907" s="241"/>
      <c r="J907" s="241"/>
      <c r="K907" s="241"/>
      <c r="L907" s="241"/>
      <c r="M907" s="241"/>
      <c r="N907" s="241"/>
      <c r="O907" s="241"/>
      <c r="P907" s="241" t="s">
        <v>2061</v>
      </c>
      <c r="Q907" s="241"/>
      <c r="R907" s="241"/>
      <c r="S907" s="241"/>
      <c r="T907" s="241"/>
      <c r="U907" s="241"/>
      <c r="V907" s="241"/>
      <c r="W907" s="241"/>
      <c r="AI907" s="241"/>
      <c r="AJ907" s="241"/>
      <c r="AK907" s="241"/>
      <c r="AL907" s="241"/>
      <c r="AM907" s="241"/>
      <c r="AN907" s="241"/>
      <c r="AO907" s="241"/>
      <c r="AP907" s="241"/>
    </row>
    <row r="908" spans="2:42" ht="15" customHeight="1">
      <c r="B908" s="241"/>
      <c r="C908" s="241"/>
      <c r="H908" s="241" t="s">
        <v>1112</v>
      </c>
      <c r="I908" s="241"/>
      <c r="J908" s="241"/>
      <c r="K908" s="241"/>
      <c r="L908" s="241"/>
      <c r="M908" s="241"/>
      <c r="N908" s="241"/>
      <c r="O908" s="241"/>
      <c r="P908" s="241" t="s">
        <v>2060</v>
      </c>
      <c r="Q908" s="241"/>
      <c r="R908" s="241"/>
      <c r="S908" s="241"/>
      <c r="T908" s="241"/>
      <c r="U908" s="241"/>
      <c r="V908" s="241"/>
      <c r="W908" s="241"/>
      <c r="AI908" s="241"/>
      <c r="AJ908" s="241"/>
      <c r="AK908" s="241"/>
      <c r="AL908" s="241"/>
      <c r="AM908" s="241"/>
      <c r="AN908" s="241"/>
      <c r="AO908" s="241"/>
      <c r="AP908" s="241"/>
    </row>
    <row r="909" spans="2:42" ht="15" customHeight="1">
      <c r="B909" s="241"/>
      <c r="C909" s="241"/>
      <c r="H909" s="241" t="s">
        <v>1113</v>
      </c>
      <c r="I909" s="241"/>
      <c r="J909" s="241"/>
      <c r="K909" s="241"/>
      <c r="L909" s="241"/>
      <c r="M909" s="241"/>
      <c r="N909" s="241"/>
      <c r="O909" s="241"/>
      <c r="P909" s="241" t="s">
        <v>2059</v>
      </c>
      <c r="Q909" s="241"/>
      <c r="R909" s="241"/>
      <c r="S909" s="241"/>
      <c r="T909" s="241"/>
      <c r="U909" s="241"/>
      <c r="V909" s="241"/>
      <c r="W909" s="241"/>
      <c r="AI909" s="241"/>
      <c r="AJ909" s="241"/>
      <c r="AK909" s="241"/>
      <c r="AL909" s="241"/>
      <c r="AM909" s="241"/>
      <c r="AN909" s="241"/>
      <c r="AO909" s="241"/>
      <c r="AP909" s="241"/>
    </row>
    <row r="910" spans="2:42" ht="15" customHeight="1">
      <c r="B910" s="241"/>
      <c r="C910" s="241"/>
      <c r="H910" s="241" t="s">
        <v>1114</v>
      </c>
      <c r="I910" s="241"/>
      <c r="J910" s="241"/>
      <c r="K910" s="241"/>
      <c r="L910" s="241"/>
      <c r="M910" s="241"/>
      <c r="N910" s="241"/>
      <c r="O910" s="241"/>
      <c r="P910" s="241" t="s">
        <v>2056</v>
      </c>
      <c r="Q910" s="241"/>
      <c r="R910" s="241"/>
      <c r="S910" s="241"/>
      <c r="T910" s="241"/>
      <c r="U910" s="241"/>
      <c r="V910" s="241"/>
      <c r="W910" s="241"/>
      <c r="AI910" s="241"/>
      <c r="AJ910" s="241"/>
      <c r="AK910" s="241"/>
      <c r="AL910" s="241"/>
      <c r="AM910" s="241"/>
      <c r="AN910" s="241"/>
      <c r="AO910" s="241"/>
      <c r="AP910" s="241"/>
    </row>
    <row r="911" spans="2:42" ht="15" customHeight="1">
      <c r="B911" s="241"/>
      <c r="C911" s="241"/>
      <c r="H911" s="241" t="s">
        <v>1115</v>
      </c>
      <c r="I911" s="241"/>
      <c r="J911" s="241"/>
      <c r="K911" s="241"/>
      <c r="L911" s="241"/>
      <c r="M911" s="241"/>
      <c r="N911" s="241"/>
      <c r="O911" s="241"/>
      <c r="P911" s="241" t="s">
        <v>713</v>
      </c>
      <c r="Q911" s="241"/>
      <c r="R911" s="241"/>
      <c r="S911" s="241"/>
      <c r="T911" s="241"/>
      <c r="U911" s="241"/>
      <c r="V911" s="241"/>
      <c r="W911" s="241"/>
      <c r="AI911" s="241"/>
      <c r="AJ911" s="241"/>
      <c r="AK911" s="241"/>
      <c r="AL911" s="241"/>
      <c r="AM911" s="241"/>
      <c r="AN911" s="241"/>
      <c r="AO911" s="241"/>
      <c r="AP911" s="241"/>
    </row>
    <row r="912" spans="2:42" ht="15" customHeight="1">
      <c r="B912" s="241"/>
      <c r="C912" s="241"/>
      <c r="H912" s="241" t="s">
        <v>1116</v>
      </c>
      <c r="I912" s="241"/>
      <c r="J912" s="241"/>
      <c r="K912" s="241"/>
      <c r="L912" s="241"/>
      <c r="M912" s="241"/>
      <c r="N912" s="241"/>
      <c r="O912" s="241"/>
      <c r="P912" s="241" t="s">
        <v>2060</v>
      </c>
      <c r="Q912" s="241"/>
      <c r="R912" s="241"/>
      <c r="S912" s="241"/>
      <c r="T912" s="241"/>
      <c r="U912" s="241"/>
      <c r="V912" s="241"/>
      <c r="W912" s="241"/>
      <c r="AI912" s="241"/>
      <c r="AJ912" s="241"/>
      <c r="AK912" s="241"/>
      <c r="AL912" s="241"/>
      <c r="AM912" s="241"/>
      <c r="AN912" s="241"/>
      <c r="AO912" s="241"/>
      <c r="AP912" s="241"/>
    </row>
    <row r="913" spans="2:42" ht="15" customHeight="1">
      <c r="B913" s="241"/>
      <c r="C913" s="241"/>
      <c r="H913" s="241" t="s">
        <v>1117</v>
      </c>
      <c r="I913" s="241"/>
      <c r="J913" s="241"/>
      <c r="K913" s="241"/>
      <c r="L913" s="241"/>
      <c r="M913" s="241"/>
      <c r="N913" s="241"/>
      <c r="O913" s="241"/>
      <c r="P913" s="241" t="s">
        <v>2063</v>
      </c>
      <c r="Q913" s="241"/>
      <c r="R913" s="241"/>
      <c r="S913" s="241"/>
      <c r="T913" s="241"/>
      <c r="U913" s="241"/>
      <c r="V913" s="241"/>
      <c r="W913" s="241"/>
      <c r="AI913" s="241"/>
      <c r="AJ913" s="241"/>
      <c r="AK913" s="241"/>
      <c r="AL913" s="241"/>
      <c r="AM913" s="241"/>
      <c r="AN913" s="241"/>
      <c r="AO913" s="241"/>
      <c r="AP913" s="241"/>
    </row>
    <row r="914" spans="2:42" ht="15" customHeight="1">
      <c r="B914" s="241"/>
      <c r="C914" s="241"/>
      <c r="H914" s="241" t="s">
        <v>1118</v>
      </c>
      <c r="I914" s="241"/>
      <c r="J914" s="241"/>
      <c r="K914" s="241"/>
      <c r="L914" s="241"/>
      <c r="M914" s="241"/>
      <c r="N914" s="241"/>
      <c r="O914" s="241"/>
      <c r="P914" s="241" t="s">
        <v>2059</v>
      </c>
      <c r="Q914" s="241"/>
      <c r="R914" s="241"/>
      <c r="S914" s="241"/>
      <c r="T914" s="241"/>
      <c r="U914" s="241"/>
      <c r="V914" s="241"/>
      <c r="W914" s="241"/>
      <c r="AI914" s="241"/>
      <c r="AJ914" s="241"/>
      <c r="AK914" s="241"/>
      <c r="AL914" s="241"/>
      <c r="AM914" s="241"/>
      <c r="AN914" s="241"/>
      <c r="AO914" s="241"/>
      <c r="AP914" s="241"/>
    </row>
    <row r="915" spans="2:42" ht="15" customHeight="1">
      <c r="B915" s="241"/>
      <c r="C915" s="241"/>
      <c r="H915" s="241" t="s">
        <v>1119</v>
      </c>
      <c r="I915" s="241"/>
      <c r="J915" s="241"/>
      <c r="K915" s="241"/>
      <c r="L915" s="241"/>
      <c r="M915" s="241"/>
      <c r="N915" s="241"/>
      <c r="O915" s="241"/>
      <c r="P915" s="241" t="s">
        <v>2058</v>
      </c>
      <c r="Q915" s="241"/>
      <c r="R915" s="241"/>
      <c r="S915" s="241"/>
      <c r="T915" s="241"/>
      <c r="U915" s="241"/>
      <c r="V915" s="241"/>
      <c r="W915" s="241"/>
      <c r="AI915" s="241"/>
      <c r="AJ915" s="241"/>
      <c r="AK915" s="241"/>
      <c r="AL915" s="241"/>
      <c r="AM915" s="241"/>
      <c r="AN915" s="241"/>
      <c r="AO915" s="241"/>
      <c r="AP915" s="241"/>
    </row>
    <row r="916" spans="2:42" ht="15" customHeight="1">
      <c r="B916" s="241"/>
      <c r="C916" s="241"/>
      <c r="H916" s="241" t="s">
        <v>1120</v>
      </c>
      <c r="I916" s="241"/>
      <c r="J916" s="241"/>
      <c r="K916" s="241"/>
      <c r="L916" s="241"/>
      <c r="M916" s="241"/>
      <c r="N916" s="241"/>
      <c r="O916" s="241"/>
      <c r="P916" s="241" t="s">
        <v>2056</v>
      </c>
      <c r="Q916" s="241"/>
      <c r="R916" s="241"/>
      <c r="S916" s="241"/>
      <c r="T916" s="241"/>
      <c r="U916" s="241"/>
      <c r="V916" s="241"/>
      <c r="W916" s="241"/>
      <c r="AI916" s="241"/>
      <c r="AJ916" s="241"/>
      <c r="AK916" s="241"/>
      <c r="AL916" s="241"/>
      <c r="AM916" s="241"/>
      <c r="AN916" s="241"/>
      <c r="AO916" s="241"/>
      <c r="AP916" s="241"/>
    </row>
    <row r="917" spans="2:42" ht="15" customHeight="1">
      <c r="B917" s="241"/>
      <c r="C917" s="241"/>
      <c r="H917" s="241" t="s">
        <v>1121</v>
      </c>
      <c r="I917" s="241"/>
      <c r="J917" s="241"/>
      <c r="K917" s="241"/>
      <c r="L917" s="241"/>
      <c r="M917" s="241"/>
      <c r="N917" s="241"/>
      <c r="O917" s="241"/>
      <c r="P917" s="241" t="s">
        <v>2056</v>
      </c>
      <c r="Q917" s="241"/>
      <c r="R917" s="241"/>
      <c r="S917" s="241"/>
      <c r="T917" s="241"/>
      <c r="U917" s="241"/>
      <c r="V917" s="241"/>
      <c r="W917" s="241"/>
      <c r="AI917" s="241"/>
      <c r="AJ917" s="241"/>
      <c r="AK917" s="241"/>
      <c r="AL917" s="241"/>
      <c r="AM917" s="241"/>
      <c r="AN917" s="241"/>
      <c r="AO917" s="241"/>
      <c r="AP917" s="241"/>
    </row>
    <row r="918" spans="2:42" ht="15" customHeight="1">
      <c r="B918" s="241"/>
      <c r="C918" s="241"/>
      <c r="H918" s="241" t="s">
        <v>1122</v>
      </c>
      <c r="I918" s="241"/>
      <c r="J918" s="241"/>
      <c r="K918" s="241"/>
      <c r="L918" s="241"/>
      <c r="M918" s="241"/>
      <c r="N918" s="241"/>
      <c r="O918" s="241"/>
      <c r="P918" s="241" t="s">
        <v>2059</v>
      </c>
      <c r="Q918" s="241"/>
      <c r="R918" s="241"/>
      <c r="S918" s="241"/>
      <c r="T918" s="241"/>
      <c r="U918" s="241"/>
      <c r="V918" s="241"/>
      <c r="W918" s="241"/>
      <c r="AI918" s="241"/>
      <c r="AJ918" s="241"/>
      <c r="AK918" s="241"/>
      <c r="AL918" s="241"/>
      <c r="AM918" s="241"/>
      <c r="AN918" s="241"/>
      <c r="AO918" s="241"/>
      <c r="AP918" s="241"/>
    </row>
    <row r="919" spans="2:42" ht="15" customHeight="1">
      <c r="B919" s="241"/>
      <c r="C919" s="241"/>
      <c r="H919" s="241" t="s">
        <v>1123</v>
      </c>
      <c r="I919" s="241"/>
      <c r="J919" s="241"/>
      <c r="K919" s="241"/>
      <c r="L919" s="241"/>
      <c r="M919" s="241"/>
      <c r="N919" s="241"/>
      <c r="O919" s="241"/>
      <c r="P919" s="241" t="s">
        <v>2062</v>
      </c>
      <c r="Q919" s="241"/>
      <c r="R919" s="241"/>
      <c r="S919" s="241"/>
      <c r="T919" s="241"/>
      <c r="U919" s="241"/>
      <c r="V919" s="241"/>
      <c r="W919" s="241"/>
      <c r="AI919" s="241"/>
      <c r="AJ919" s="241"/>
      <c r="AK919" s="241"/>
      <c r="AL919" s="241"/>
      <c r="AM919" s="241"/>
      <c r="AN919" s="241"/>
      <c r="AO919" s="241"/>
      <c r="AP919" s="241"/>
    </row>
    <row r="920" spans="2:42" ht="15" customHeight="1">
      <c r="B920" s="241"/>
      <c r="C920" s="241"/>
      <c r="H920" s="241" t="s">
        <v>1124</v>
      </c>
      <c r="I920" s="241"/>
      <c r="J920" s="241"/>
      <c r="K920" s="241"/>
      <c r="L920" s="241"/>
      <c r="M920" s="241"/>
      <c r="N920" s="241"/>
      <c r="O920" s="241"/>
      <c r="P920" s="241" t="s">
        <v>2056</v>
      </c>
      <c r="Q920" s="241"/>
      <c r="R920" s="241"/>
      <c r="S920" s="241"/>
      <c r="T920" s="241"/>
      <c r="U920" s="241"/>
      <c r="V920" s="241"/>
      <c r="W920" s="241"/>
      <c r="AI920" s="241"/>
      <c r="AJ920" s="241"/>
      <c r="AK920" s="241"/>
      <c r="AL920" s="241"/>
      <c r="AM920" s="241"/>
      <c r="AN920" s="241"/>
      <c r="AO920" s="241"/>
      <c r="AP920" s="241"/>
    </row>
    <row r="921" spans="2:42" ht="15" customHeight="1">
      <c r="B921" s="241"/>
      <c r="C921" s="241"/>
      <c r="H921" s="241" t="s">
        <v>1125</v>
      </c>
      <c r="I921" s="241"/>
      <c r="J921" s="241"/>
      <c r="K921" s="241"/>
      <c r="L921" s="241"/>
      <c r="M921" s="241"/>
      <c r="N921" s="241"/>
      <c r="O921" s="241"/>
      <c r="P921" s="241" t="s">
        <v>2062</v>
      </c>
      <c r="Q921" s="241"/>
      <c r="R921" s="241"/>
      <c r="S921" s="241"/>
      <c r="T921" s="241"/>
      <c r="U921" s="241"/>
      <c r="V921" s="241"/>
      <c r="W921" s="241"/>
      <c r="AI921" s="241"/>
      <c r="AJ921" s="241"/>
      <c r="AK921" s="241"/>
      <c r="AL921" s="241"/>
      <c r="AM921" s="241"/>
      <c r="AN921" s="241"/>
      <c r="AO921" s="241"/>
      <c r="AP921" s="241"/>
    </row>
    <row r="922" spans="2:42" ht="15" customHeight="1">
      <c r="B922" s="241"/>
      <c r="C922" s="241"/>
      <c r="H922" s="241" t="s">
        <v>1126</v>
      </c>
      <c r="I922" s="241"/>
      <c r="J922" s="241"/>
      <c r="K922" s="241"/>
      <c r="L922" s="241"/>
      <c r="M922" s="241"/>
      <c r="N922" s="241"/>
      <c r="O922" s="241"/>
      <c r="P922" s="241" t="s">
        <v>2058</v>
      </c>
      <c r="Q922" s="241"/>
      <c r="R922" s="241"/>
      <c r="S922" s="241"/>
      <c r="T922" s="241"/>
      <c r="U922" s="241"/>
      <c r="V922" s="241"/>
      <c r="W922" s="241"/>
      <c r="AI922" s="241"/>
      <c r="AJ922" s="241"/>
      <c r="AK922" s="241"/>
      <c r="AL922" s="241"/>
      <c r="AM922" s="241"/>
      <c r="AN922" s="241"/>
      <c r="AO922" s="241"/>
      <c r="AP922" s="241"/>
    </row>
    <row r="923" spans="2:42" ht="15" customHeight="1">
      <c r="B923" s="241"/>
      <c r="C923" s="241"/>
      <c r="H923" s="241" t="s">
        <v>1127</v>
      </c>
      <c r="I923" s="241"/>
      <c r="J923" s="241"/>
      <c r="K923" s="241"/>
      <c r="L923" s="241"/>
      <c r="M923" s="241"/>
      <c r="N923" s="241"/>
      <c r="O923" s="241"/>
      <c r="P923" s="241" t="s">
        <v>2062</v>
      </c>
      <c r="Q923" s="241"/>
      <c r="R923" s="241"/>
      <c r="S923" s="241"/>
      <c r="T923" s="241"/>
      <c r="U923" s="241"/>
      <c r="V923" s="241"/>
      <c r="W923" s="241"/>
      <c r="AI923" s="241"/>
      <c r="AJ923" s="241"/>
      <c r="AK923" s="241"/>
      <c r="AL923" s="241"/>
      <c r="AM923" s="241"/>
      <c r="AN923" s="241"/>
      <c r="AO923" s="241"/>
      <c r="AP923" s="241"/>
    </row>
    <row r="924" spans="2:42" ht="15" customHeight="1">
      <c r="B924" s="241"/>
      <c r="C924" s="241"/>
      <c r="H924" s="241" t="s">
        <v>1128</v>
      </c>
      <c r="I924" s="241"/>
      <c r="J924" s="241"/>
      <c r="K924" s="241"/>
      <c r="L924" s="241"/>
      <c r="M924" s="241"/>
      <c r="N924" s="241"/>
      <c r="O924" s="241"/>
      <c r="P924" s="241" t="s">
        <v>2059</v>
      </c>
      <c r="Q924" s="241"/>
      <c r="R924" s="241"/>
      <c r="S924" s="241"/>
      <c r="T924" s="241"/>
      <c r="U924" s="241"/>
      <c r="V924" s="241"/>
      <c r="W924" s="241"/>
      <c r="AI924" s="241"/>
      <c r="AJ924" s="241"/>
      <c r="AK924" s="241"/>
      <c r="AL924" s="241"/>
      <c r="AM924" s="241"/>
      <c r="AN924" s="241"/>
      <c r="AO924" s="241"/>
      <c r="AP924" s="241"/>
    </row>
    <row r="925" spans="2:42" ht="15" customHeight="1">
      <c r="B925" s="241"/>
      <c r="C925" s="241"/>
      <c r="H925" s="241" t="s">
        <v>1129</v>
      </c>
      <c r="I925" s="241"/>
      <c r="J925" s="241"/>
      <c r="K925" s="241"/>
      <c r="L925" s="241"/>
      <c r="M925" s="241"/>
      <c r="N925" s="241"/>
      <c r="O925" s="241"/>
      <c r="P925" s="241" t="s">
        <v>2057</v>
      </c>
      <c r="Q925" s="241"/>
      <c r="R925" s="241"/>
      <c r="S925" s="241"/>
      <c r="T925" s="241"/>
      <c r="U925" s="241"/>
      <c r="V925" s="241"/>
      <c r="W925" s="241"/>
      <c r="AI925" s="241"/>
      <c r="AJ925" s="241"/>
      <c r="AK925" s="241"/>
      <c r="AL925" s="241"/>
      <c r="AM925" s="241"/>
      <c r="AN925" s="241"/>
      <c r="AO925" s="241"/>
      <c r="AP925" s="241"/>
    </row>
    <row r="926" spans="2:42" ht="15" customHeight="1">
      <c r="B926" s="241"/>
      <c r="C926" s="241"/>
      <c r="H926" s="241" t="s">
        <v>1130</v>
      </c>
      <c r="I926" s="241"/>
      <c r="J926" s="241"/>
      <c r="K926" s="241"/>
      <c r="L926" s="241"/>
      <c r="M926" s="241"/>
      <c r="N926" s="241"/>
      <c r="O926" s="241"/>
      <c r="P926" s="241" t="s">
        <v>2063</v>
      </c>
      <c r="Q926" s="241"/>
      <c r="R926" s="241"/>
      <c r="S926" s="241"/>
      <c r="T926" s="241"/>
      <c r="U926" s="241"/>
      <c r="V926" s="241"/>
      <c r="W926" s="241"/>
      <c r="AI926" s="241"/>
      <c r="AJ926" s="241"/>
      <c r="AK926" s="241"/>
      <c r="AL926" s="241"/>
      <c r="AM926" s="241"/>
      <c r="AN926" s="241"/>
      <c r="AO926" s="241"/>
      <c r="AP926" s="241"/>
    </row>
    <row r="927" spans="2:42" ht="15" customHeight="1">
      <c r="B927" s="241"/>
      <c r="C927" s="241"/>
      <c r="H927" s="241" t="s">
        <v>1131</v>
      </c>
      <c r="I927" s="241"/>
      <c r="J927" s="241"/>
      <c r="K927" s="241"/>
      <c r="L927" s="241"/>
      <c r="M927" s="241"/>
      <c r="N927" s="241"/>
      <c r="O927" s="241"/>
      <c r="P927" s="241" t="s">
        <v>2060</v>
      </c>
      <c r="Q927" s="241"/>
      <c r="R927" s="241"/>
      <c r="S927" s="241"/>
      <c r="T927" s="241"/>
      <c r="U927" s="241"/>
      <c r="V927" s="241"/>
      <c r="W927" s="241"/>
      <c r="AI927" s="241"/>
      <c r="AJ927" s="241"/>
      <c r="AK927" s="241"/>
      <c r="AL927" s="241"/>
      <c r="AM927" s="241"/>
      <c r="AN927" s="241"/>
      <c r="AO927" s="241"/>
      <c r="AP927" s="241"/>
    </row>
    <row r="928" spans="2:42" ht="15" customHeight="1">
      <c r="B928" s="241"/>
      <c r="C928" s="241"/>
      <c r="H928" s="241" t="s">
        <v>1132</v>
      </c>
      <c r="I928" s="241"/>
      <c r="J928" s="241"/>
      <c r="K928" s="241"/>
      <c r="L928" s="241"/>
      <c r="M928" s="241"/>
      <c r="N928" s="241"/>
      <c r="O928" s="241"/>
      <c r="P928" s="241" t="s">
        <v>2062</v>
      </c>
      <c r="Q928" s="241"/>
      <c r="R928" s="241"/>
      <c r="S928" s="241"/>
      <c r="T928" s="241"/>
      <c r="U928" s="241"/>
      <c r="V928" s="241"/>
      <c r="W928" s="241"/>
      <c r="AI928" s="241"/>
      <c r="AJ928" s="241"/>
      <c r="AK928" s="241"/>
      <c r="AL928" s="241"/>
      <c r="AM928" s="241"/>
      <c r="AN928" s="241"/>
      <c r="AO928" s="241"/>
      <c r="AP928" s="241"/>
    </row>
    <row r="929" spans="2:42" ht="15" customHeight="1">
      <c r="B929" s="241"/>
      <c r="C929" s="241"/>
      <c r="H929" s="241" t="s">
        <v>1133</v>
      </c>
      <c r="I929" s="241"/>
      <c r="J929" s="241"/>
      <c r="K929" s="241"/>
      <c r="L929" s="241"/>
      <c r="M929" s="241"/>
      <c r="N929" s="241"/>
      <c r="O929" s="241"/>
      <c r="P929" s="241" t="s">
        <v>2063</v>
      </c>
      <c r="Q929" s="241"/>
      <c r="R929" s="241"/>
      <c r="S929" s="241"/>
      <c r="T929" s="241"/>
      <c r="U929" s="241"/>
      <c r="V929" s="241"/>
      <c r="W929" s="241"/>
      <c r="AI929" s="241"/>
      <c r="AJ929" s="241"/>
      <c r="AK929" s="241"/>
      <c r="AL929" s="241"/>
      <c r="AM929" s="241"/>
      <c r="AN929" s="241"/>
      <c r="AO929" s="241"/>
      <c r="AP929" s="241"/>
    </row>
    <row r="930" spans="2:42" ht="15" customHeight="1">
      <c r="B930" s="241"/>
      <c r="C930" s="241"/>
      <c r="H930" s="241" t="s">
        <v>1134</v>
      </c>
      <c r="I930" s="241"/>
      <c r="J930" s="241"/>
      <c r="K930" s="241"/>
      <c r="L930" s="241"/>
      <c r="M930" s="241"/>
      <c r="N930" s="241"/>
      <c r="O930" s="241"/>
      <c r="P930" s="241" t="s">
        <v>2063</v>
      </c>
      <c r="Q930" s="241"/>
      <c r="R930" s="241"/>
      <c r="S930" s="241"/>
      <c r="T930" s="241"/>
      <c r="U930" s="241"/>
      <c r="V930" s="241"/>
      <c r="W930" s="241"/>
      <c r="AI930" s="241"/>
      <c r="AJ930" s="241"/>
      <c r="AK930" s="241"/>
      <c r="AL930" s="241"/>
      <c r="AM930" s="241"/>
      <c r="AN930" s="241"/>
      <c r="AO930" s="241"/>
      <c r="AP930" s="241"/>
    </row>
    <row r="931" spans="2:42" ht="15" customHeight="1">
      <c r="B931" s="241"/>
      <c r="C931" s="241"/>
      <c r="H931" s="241" t="s">
        <v>1135</v>
      </c>
      <c r="I931" s="241"/>
      <c r="J931" s="241"/>
      <c r="K931" s="241"/>
      <c r="L931" s="241"/>
      <c r="M931" s="241"/>
      <c r="N931" s="241"/>
      <c r="O931" s="241"/>
      <c r="P931" s="241" t="s">
        <v>2062</v>
      </c>
      <c r="Q931" s="241"/>
      <c r="R931" s="241"/>
      <c r="S931" s="241"/>
      <c r="T931" s="241"/>
      <c r="U931" s="241"/>
      <c r="V931" s="241"/>
      <c r="W931" s="241"/>
      <c r="AI931" s="241"/>
      <c r="AJ931" s="241"/>
      <c r="AK931" s="241"/>
      <c r="AL931" s="241"/>
      <c r="AM931" s="241"/>
      <c r="AN931" s="241"/>
      <c r="AO931" s="241"/>
      <c r="AP931" s="241"/>
    </row>
    <row r="932" spans="2:42" ht="15" customHeight="1">
      <c r="B932" s="241"/>
      <c r="C932" s="241"/>
      <c r="H932" s="241" t="s">
        <v>1136</v>
      </c>
      <c r="I932" s="241"/>
      <c r="J932" s="241"/>
      <c r="K932" s="241"/>
      <c r="L932" s="241"/>
      <c r="M932" s="241"/>
      <c r="N932" s="241"/>
      <c r="O932" s="241"/>
      <c r="P932" s="241" t="s">
        <v>2063</v>
      </c>
      <c r="Q932" s="241"/>
      <c r="R932" s="241"/>
      <c r="S932" s="241"/>
      <c r="T932" s="241"/>
      <c r="U932" s="241"/>
      <c r="V932" s="241"/>
      <c r="W932" s="241"/>
      <c r="AI932" s="241"/>
      <c r="AJ932" s="241"/>
      <c r="AK932" s="241"/>
      <c r="AL932" s="241"/>
      <c r="AM932" s="241"/>
      <c r="AN932" s="241"/>
      <c r="AO932" s="241"/>
      <c r="AP932" s="241"/>
    </row>
    <row r="933" spans="2:42" ht="15" customHeight="1">
      <c r="B933" s="241"/>
      <c r="C933" s="241"/>
      <c r="H933" s="241" t="s">
        <v>1137</v>
      </c>
      <c r="I933" s="241"/>
      <c r="J933" s="241"/>
      <c r="K933" s="241"/>
      <c r="L933" s="241"/>
      <c r="M933" s="241"/>
      <c r="N933" s="241"/>
      <c r="O933" s="241"/>
      <c r="P933" s="241" t="s">
        <v>713</v>
      </c>
      <c r="Q933" s="241"/>
      <c r="R933" s="241"/>
      <c r="S933" s="241"/>
      <c r="T933" s="241"/>
      <c r="U933" s="241"/>
      <c r="V933" s="241"/>
      <c r="W933" s="241"/>
      <c r="AI933" s="241"/>
      <c r="AJ933" s="241"/>
      <c r="AK933" s="241"/>
      <c r="AL933" s="241"/>
      <c r="AM933" s="241"/>
      <c r="AN933" s="241"/>
      <c r="AO933" s="241"/>
      <c r="AP933" s="241"/>
    </row>
    <row r="934" spans="2:42" ht="15" customHeight="1">
      <c r="B934" s="241"/>
      <c r="C934" s="241"/>
      <c r="H934" s="241" t="s">
        <v>1138</v>
      </c>
      <c r="I934" s="241"/>
      <c r="J934" s="241"/>
      <c r="K934" s="241"/>
      <c r="L934" s="241"/>
      <c r="M934" s="241"/>
      <c r="N934" s="241"/>
      <c r="O934" s="241"/>
      <c r="P934" s="241" t="s">
        <v>2056</v>
      </c>
      <c r="Q934" s="241"/>
      <c r="R934" s="241"/>
      <c r="S934" s="241"/>
      <c r="T934" s="241"/>
      <c r="U934" s="241"/>
      <c r="V934" s="241"/>
      <c r="W934" s="241"/>
      <c r="AI934" s="241"/>
      <c r="AJ934" s="241"/>
      <c r="AK934" s="241"/>
      <c r="AL934" s="241"/>
      <c r="AM934" s="241"/>
      <c r="AN934" s="241"/>
      <c r="AO934" s="241"/>
      <c r="AP934" s="241"/>
    </row>
    <row r="935" spans="2:42" ht="15" customHeight="1">
      <c r="B935" s="241"/>
      <c r="C935" s="241"/>
      <c r="H935" s="241" t="s">
        <v>1139</v>
      </c>
      <c r="I935" s="241"/>
      <c r="J935" s="241"/>
      <c r="K935" s="241"/>
      <c r="L935" s="241"/>
      <c r="M935" s="241"/>
      <c r="N935" s="241"/>
      <c r="O935" s="241"/>
      <c r="P935" s="241" t="s">
        <v>2058</v>
      </c>
      <c r="Q935" s="241"/>
      <c r="R935" s="241"/>
      <c r="S935" s="241"/>
      <c r="T935" s="241"/>
      <c r="U935" s="241"/>
      <c r="V935" s="241"/>
      <c r="W935" s="241"/>
      <c r="AI935" s="241"/>
      <c r="AJ935" s="241"/>
      <c r="AK935" s="241"/>
      <c r="AL935" s="241"/>
      <c r="AM935" s="241"/>
      <c r="AN935" s="241"/>
      <c r="AO935" s="241"/>
      <c r="AP935" s="241"/>
    </row>
    <row r="936" spans="2:42" ht="15" customHeight="1">
      <c r="B936" s="241"/>
      <c r="C936" s="241"/>
      <c r="H936" s="241" t="s">
        <v>290</v>
      </c>
      <c r="I936" s="241"/>
      <c r="J936" s="241"/>
      <c r="K936" s="241"/>
      <c r="L936" s="241"/>
      <c r="M936" s="241"/>
      <c r="N936" s="241"/>
      <c r="O936" s="241"/>
      <c r="P936" s="241" t="s">
        <v>2061</v>
      </c>
      <c r="Q936" s="241"/>
      <c r="R936" s="241"/>
      <c r="S936" s="241"/>
      <c r="T936" s="241"/>
      <c r="U936" s="241"/>
      <c r="V936" s="241"/>
      <c r="W936" s="241"/>
      <c r="AI936" s="241"/>
      <c r="AJ936" s="241"/>
      <c r="AK936" s="241"/>
      <c r="AL936" s="241"/>
      <c r="AM936" s="241"/>
      <c r="AN936" s="241"/>
      <c r="AO936" s="241"/>
      <c r="AP936" s="241"/>
    </row>
    <row r="937" spans="2:42" ht="15" customHeight="1">
      <c r="B937" s="241"/>
      <c r="C937" s="241"/>
      <c r="H937" s="241" t="s">
        <v>1140</v>
      </c>
      <c r="I937" s="241"/>
      <c r="J937" s="241"/>
      <c r="K937" s="241"/>
      <c r="L937" s="241"/>
      <c r="M937" s="241"/>
      <c r="N937" s="241"/>
      <c r="O937" s="241"/>
      <c r="P937" s="241" t="s">
        <v>2058</v>
      </c>
      <c r="Q937" s="241"/>
      <c r="R937" s="241"/>
      <c r="S937" s="241"/>
      <c r="T937" s="241"/>
      <c r="U937" s="241"/>
      <c r="V937" s="241"/>
      <c r="W937" s="241"/>
      <c r="AI937" s="241"/>
      <c r="AJ937" s="241"/>
      <c r="AK937" s="241"/>
      <c r="AL937" s="241"/>
      <c r="AM937" s="241"/>
      <c r="AN937" s="241"/>
      <c r="AO937" s="241"/>
      <c r="AP937" s="241"/>
    </row>
    <row r="938" spans="2:42" ht="15" customHeight="1">
      <c r="B938" s="241"/>
      <c r="C938" s="241"/>
      <c r="H938" s="241" t="s">
        <v>1141</v>
      </c>
      <c r="I938" s="241"/>
      <c r="J938" s="241"/>
      <c r="K938" s="241"/>
      <c r="L938" s="241"/>
      <c r="M938" s="241"/>
      <c r="N938" s="241"/>
      <c r="O938" s="241"/>
      <c r="P938" s="241" t="s">
        <v>2058</v>
      </c>
      <c r="Q938" s="241"/>
      <c r="R938" s="241"/>
      <c r="S938" s="241"/>
      <c r="T938" s="241"/>
      <c r="U938" s="241"/>
      <c r="V938" s="241"/>
      <c r="W938" s="241"/>
      <c r="AI938" s="241"/>
      <c r="AJ938" s="241"/>
      <c r="AK938" s="241"/>
      <c r="AL938" s="241"/>
      <c r="AM938" s="241"/>
      <c r="AN938" s="241"/>
      <c r="AO938" s="241"/>
      <c r="AP938" s="241"/>
    </row>
    <row r="939" spans="2:42" ht="15" customHeight="1">
      <c r="H939" s="241" t="s">
        <v>1142</v>
      </c>
      <c r="I939" s="241"/>
      <c r="J939" s="241"/>
      <c r="K939" s="241"/>
      <c r="L939" s="241"/>
      <c r="M939" s="241"/>
      <c r="N939" s="241"/>
      <c r="O939" s="241"/>
      <c r="P939" s="241" t="s">
        <v>713</v>
      </c>
      <c r="Q939" s="241"/>
      <c r="R939" s="241"/>
      <c r="S939" s="241"/>
      <c r="T939" s="241"/>
      <c r="U939" s="241"/>
      <c r="V939" s="241"/>
      <c r="W939" s="241"/>
      <c r="AI939" s="241"/>
      <c r="AJ939" s="241"/>
      <c r="AK939" s="241"/>
      <c r="AL939" s="241"/>
      <c r="AM939" s="241"/>
      <c r="AN939" s="241"/>
      <c r="AO939" s="241"/>
      <c r="AP939" s="241"/>
    </row>
    <row r="940" spans="2:42" ht="15" customHeight="1">
      <c r="H940" s="241" t="s">
        <v>1143</v>
      </c>
      <c r="I940" s="241"/>
      <c r="J940" s="241"/>
      <c r="K940" s="241"/>
      <c r="L940" s="241"/>
      <c r="M940" s="241"/>
      <c r="N940" s="241"/>
      <c r="O940" s="241"/>
      <c r="P940" s="241" t="s">
        <v>2060</v>
      </c>
      <c r="Q940" s="241"/>
      <c r="R940" s="241"/>
      <c r="S940" s="241"/>
      <c r="T940" s="241"/>
      <c r="U940" s="241"/>
      <c r="V940" s="241"/>
      <c r="W940" s="241"/>
      <c r="AI940" s="241"/>
      <c r="AJ940" s="241"/>
      <c r="AK940" s="241"/>
      <c r="AL940" s="241"/>
      <c r="AM940" s="241"/>
      <c r="AN940" s="241"/>
      <c r="AO940" s="241"/>
      <c r="AP940" s="241"/>
    </row>
    <row r="941" spans="2:42" ht="15" customHeight="1">
      <c r="H941" s="241" t="s">
        <v>1144</v>
      </c>
      <c r="I941" s="241"/>
      <c r="J941" s="241"/>
      <c r="K941" s="241"/>
      <c r="L941" s="241"/>
      <c r="M941" s="241"/>
      <c r="N941" s="241"/>
      <c r="O941" s="241"/>
      <c r="P941" s="241" t="s">
        <v>2059</v>
      </c>
      <c r="Q941" s="241"/>
      <c r="R941" s="241"/>
      <c r="S941" s="241"/>
      <c r="T941" s="241"/>
      <c r="U941" s="241"/>
      <c r="V941" s="241"/>
      <c r="W941" s="241"/>
      <c r="AI941" s="241"/>
      <c r="AJ941" s="241"/>
      <c r="AK941" s="241"/>
      <c r="AL941" s="241"/>
      <c r="AM941" s="241"/>
      <c r="AN941" s="241"/>
      <c r="AO941" s="241"/>
      <c r="AP941" s="241"/>
    </row>
    <row r="942" spans="2:42" ht="15" customHeight="1">
      <c r="H942" s="241" t="s">
        <v>1145</v>
      </c>
      <c r="I942" s="241"/>
      <c r="J942" s="241"/>
      <c r="K942" s="241"/>
      <c r="L942" s="241"/>
      <c r="M942" s="241"/>
      <c r="N942" s="241"/>
      <c r="O942" s="241"/>
      <c r="P942" s="241" t="s">
        <v>2059</v>
      </c>
      <c r="Q942" s="241"/>
      <c r="R942" s="241"/>
      <c r="S942" s="241"/>
      <c r="T942" s="241"/>
      <c r="U942" s="241"/>
      <c r="V942" s="241"/>
      <c r="W942" s="241"/>
      <c r="AI942" s="241"/>
      <c r="AJ942" s="241"/>
      <c r="AK942" s="241"/>
      <c r="AL942" s="241"/>
      <c r="AM942" s="241"/>
      <c r="AN942" s="241"/>
      <c r="AO942" s="241"/>
      <c r="AP942" s="241"/>
    </row>
    <row r="943" spans="2:42" ht="15" customHeight="1">
      <c r="H943" s="241" t="s">
        <v>1146</v>
      </c>
      <c r="I943" s="241"/>
      <c r="J943" s="241"/>
      <c r="K943" s="241"/>
      <c r="L943" s="241"/>
      <c r="M943" s="241"/>
      <c r="N943" s="241"/>
      <c r="O943" s="241"/>
      <c r="P943" s="241" t="s">
        <v>2058</v>
      </c>
      <c r="Q943" s="241"/>
      <c r="R943" s="241"/>
      <c r="S943" s="241"/>
      <c r="T943" s="241"/>
      <c r="U943" s="241"/>
      <c r="V943" s="241"/>
      <c r="W943" s="241"/>
      <c r="AI943" s="241"/>
      <c r="AJ943" s="241"/>
      <c r="AK943" s="241"/>
      <c r="AL943" s="241"/>
      <c r="AM943" s="241"/>
      <c r="AN943" s="241"/>
      <c r="AO943" s="241"/>
      <c r="AP943" s="241"/>
    </row>
    <row r="944" spans="2:42" ht="15" customHeight="1">
      <c r="H944" s="241" t="s">
        <v>1147</v>
      </c>
      <c r="I944" s="241"/>
      <c r="J944" s="241"/>
      <c r="K944" s="241"/>
      <c r="L944" s="241"/>
      <c r="M944" s="241"/>
      <c r="N944" s="241"/>
      <c r="O944" s="241"/>
      <c r="P944" s="241" t="s">
        <v>2058</v>
      </c>
      <c r="Q944" s="241"/>
      <c r="R944" s="241"/>
      <c r="S944" s="241"/>
      <c r="T944" s="241"/>
      <c r="U944" s="241"/>
      <c r="V944" s="241"/>
      <c r="W944" s="241"/>
      <c r="AI944" s="241"/>
      <c r="AJ944" s="241"/>
      <c r="AK944" s="241"/>
      <c r="AL944" s="241"/>
      <c r="AM944" s="241"/>
      <c r="AN944" s="241"/>
      <c r="AO944" s="241"/>
      <c r="AP944" s="241"/>
    </row>
    <row r="945" spans="8:46" ht="15" customHeight="1">
      <c r="H945" s="241" t="s">
        <v>1148</v>
      </c>
      <c r="I945" s="241"/>
      <c r="J945" s="241"/>
      <c r="K945" s="241"/>
      <c r="L945" s="241"/>
      <c r="M945" s="241"/>
      <c r="N945" s="241"/>
      <c r="O945" s="241"/>
      <c r="P945" s="241" t="s">
        <v>2060</v>
      </c>
      <c r="Q945" s="241"/>
      <c r="R945" s="241"/>
      <c r="S945" s="241"/>
      <c r="T945" s="241"/>
      <c r="U945" s="241"/>
      <c r="V945" s="241"/>
      <c r="W945" s="241"/>
      <c r="AI945" s="241"/>
      <c r="AJ945" s="241"/>
      <c r="AK945" s="241"/>
      <c r="AL945" s="241"/>
      <c r="AM945" s="241"/>
      <c r="AN945" s="241"/>
      <c r="AO945" s="241"/>
      <c r="AP945" s="241"/>
    </row>
    <row r="946" spans="8:46" s="240" customFormat="1" ht="15" customHeight="1">
      <c r="AQ946" s="241"/>
      <c r="AR946" s="241"/>
      <c r="AS946" s="241"/>
      <c r="AT946" s="241"/>
    </row>
    <row r="947" spans="8:46" s="240" customFormat="1" ht="15" customHeight="1">
      <c r="AQ947" s="241"/>
      <c r="AR947" s="241"/>
      <c r="AS947" s="241"/>
      <c r="AT947" s="241"/>
    </row>
    <row r="948" spans="8:46" s="240" customFormat="1" ht="15" customHeight="1">
      <c r="AQ948" s="241"/>
      <c r="AR948" s="241"/>
      <c r="AS948" s="241"/>
      <c r="AT948" s="241"/>
    </row>
    <row r="949" spans="8:46" s="240" customFormat="1" ht="15" customHeight="1">
      <c r="AQ949" s="241"/>
      <c r="AR949" s="241"/>
      <c r="AS949" s="241"/>
      <c r="AT949" s="241"/>
    </row>
    <row r="950" spans="8:46" s="240" customFormat="1" ht="15" customHeight="1">
      <c r="AQ950" s="241"/>
      <c r="AR950" s="241"/>
      <c r="AS950" s="241"/>
      <c r="AT950" s="241"/>
    </row>
    <row r="951" spans="8:46" s="240" customFormat="1" ht="15" customHeight="1">
      <c r="AQ951" s="241"/>
      <c r="AR951" s="241"/>
      <c r="AS951" s="241"/>
      <c r="AT951" s="241"/>
    </row>
    <row r="952" spans="8:46" s="240" customFormat="1" ht="15" customHeight="1">
      <c r="AQ952" s="241"/>
      <c r="AR952" s="241"/>
      <c r="AS952" s="241"/>
      <c r="AT952" s="241"/>
    </row>
    <row r="953" spans="8:46" s="240" customFormat="1" ht="15" customHeight="1">
      <c r="AQ953" s="241"/>
      <c r="AR953" s="241"/>
      <c r="AS953" s="241"/>
      <c r="AT953" s="241"/>
    </row>
    <row r="954" spans="8:46" s="240" customFormat="1" ht="15" customHeight="1">
      <c r="AQ954" s="241"/>
      <c r="AR954" s="241"/>
      <c r="AS954" s="241"/>
      <c r="AT954" s="241"/>
    </row>
    <row r="955" spans="8:46" s="240" customFormat="1" ht="15" customHeight="1">
      <c r="AQ955" s="241"/>
      <c r="AR955" s="241"/>
      <c r="AS955" s="241"/>
      <c r="AT955" s="241"/>
    </row>
    <row r="956" spans="8:46" s="240" customFormat="1" ht="15" customHeight="1">
      <c r="AQ956" s="241"/>
      <c r="AR956" s="241"/>
      <c r="AS956" s="241"/>
      <c r="AT956" s="241"/>
    </row>
    <row r="957" spans="8:46" s="240" customFormat="1" ht="15" customHeight="1">
      <c r="AQ957" s="241"/>
      <c r="AR957" s="241"/>
      <c r="AS957" s="241"/>
      <c r="AT957" s="241"/>
    </row>
    <row r="958" spans="8:46" s="240" customFormat="1" ht="15" customHeight="1">
      <c r="AQ958" s="241"/>
      <c r="AR958" s="241"/>
      <c r="AS958" s="241"/>
      <c r="AT958" s="241"/>
    </row>
    <row r="959" spans="8:46" s="240" customFormat="1" ht="15" customHeight="1">
      <c r="AQ959" s="241"/>
      <c r="AR959" s="241"/>
      <c r="AS959" s="241"/>
      <c r="AT959" s="241"/>
    </row>
    <row r="960" spans="8:46" s="240" customFormat="1" ht="15" customHeight="1">
      <c r="AQ960" s="241"/>
      <c r="AR960" s="241"/>
      <c r="AS960" s="241"/>
      <c r="AT960" s="241"/>
    </row>
    <row r="961" spans="43:46" s="240" customFormat="1" ht="15" customHeight="1">
      <c r="AQ961" s="241"/>
      <c r="AR961" s="241"/>
      <c r="AS961" s="241"/>
      <c r="AT961" s="241"/>
    </row>
    <row r="962" spans="43:46" s="240" customFormat="1" ht="15" customHeight="1">
      <c r="AQ962" s="241"/>
      <c r="AR962" s="241"/>
      <c r="AS962" s="241"/>
      <c r="AT962" s="241"/>
    </row>
    <row r="963" spans="43:46" s="240" customFormat="1" ht="15" customHeight="1">
      <c r="AQ963" s="241"/>
      <c r="AR963" s="241"/>
      <c r="AS963" s="241"/>
      <c r="AT963" s="241"/>
    </row>
    <row r="964" spans="43:46" s="240" customFormat="1" ht="15" customHeight="1">
      <c r="AQ964" s="241"/>
      <c r="AR964" s="241"/>
      <c r="AS964" s="241"/>
      <c r="AT964" s="241"/>
    </row>
    <row r="965" spans="43:46" s="240" customFormat="1" ht="15" customHeight="1">
      <c r="AQ965" s="241"/>
      <c r="AR965" s="241"/>
      <c r="AS965" s="241"/>
      <c r="AT965" s="241"/>
    </row>
    <row r="966" spans="43:46" s="240" customFormat="1" ht="15" customHeight="1">
      <c r="AQ966" s="241"/>
      <c r="AR966" s="241"/>
      <c r="AS966" s="241"/>
      <c r="AT966" s="241"/>
    </row>
    <row r="967" spans="43:46" s="240" customFormat="1" ht="15" customHeight="1">
      <c r="AQ967" s="241"/>
      <c r="AR967" s="241"/>
      <c r="AS967" s="241"/>
      <c r="AT967" s="241"/>
    </row>
    <row r="968" spans="43:46" s="240" customFormat="1" ht="15" customHeight="1">
      <c r="AQ968" s="241"/>
      <c r="AR968" s="241"/>
      <c r="AS968" s="241"/>
      <c r="AT968" s="241"/>
    </row>
    <row r="969" spans="43:46" s="240" customFormat="1" ht="15" customHeight="1">
      <c r="AQ969" s="241"/>
      <c r="AR969" s="241"/>
      <c r="AS969" s="241"/>
      <c r="AT969" s="241"/>
    </row>
    <row r="970" spans="43:46" s="240" customFormat="1" ht="15" customHeight="1">
      <c r="AQ970" s="241"/>
      <c r="AR970" s="241"/>
      <c r="AS970" s="241"/>
      <c r="AT970" s="241"/>
    </row>
    <row r="971" spans="43:46" s="240" customFormat="1" ht="15" customHeight="1">
      <c r="AQ971" s="241"/>
      <c r="AR971" s="241"/>
      <c r="AS971" s="241"/>
      <c r="AT971" s="241"/>
    </row>
    <row r="972" spans="43:46" s="240" customFormat="1" ht="15" customHeight="1">
      <c r="AQ972" s="241"/>
      <c r="AR972" s="241"/>
      <c r="AS972" s="241"/>
      <c r="AT972" s="241"/>
    </row>
    <row r="973" spans="43:46" s="240" customFormat="1" ht="15" customHeight="1">
      <c r="AQ973" s="241"/>
      <c r="AR973" s="241"/>
      <c r="AS973" s="241"/>
      <c r="AT973" s="241"/>
    </row>
    <row r="974" spans="43:46" s="240" customFormat="1" ht="15" customHeight="1">
      <c r="AQ974" s="241"/>
      <c r="AR974" s="241"/>
      <c r="AS974" s="241"/>
      <c r="AT974" s="241"/>
    </row>
    <row r="975" spans="43:46" s="240" customFormat="1" ht="15" customHeight="1">
      <c r="AQ975" s="241"/>
      <c r="AR975" s="241"/>
      <c r="AS975" s="241"/>
      <c r="AT975" s="241"/>
    </row>
    <row r="976" spans="43:46" s="240" customFormat="1" ht="15" customHeight="1">
      <c r="AQ976" s="241"/>
      <c r="AR976" s="241"/>
      <c r="AS976" s="241"/>
      <c r="AT976" s="241"/>
    </row>
    <row r="977" spans="43:46" s="240" customFormat="1" ht="15" customHeight="1">
      <c r="AQ977" s="241"/>
      <c r="AR977" s="241"/>
      <c r="AS977" s="241"/>
      <c r="AT977" s="241"/>
    </row>
    <row r="978" spans="43:46" s="240" customFormat="1" ht="15" customHeight="1">
      <c r="AQ978" s="241"/>
      <c r="AR978" s="241"/>
      <c r="AS978" s="241"/>
      <c r="AT978" s="241"/>
    </row>
    <row r="979" spans="43:46" s="240" customFormat="1" ht="15" customHeight="1">
      <c r="AQ979" s="241"/>
      <c r="AR979" s="241"/>
      <c r="AS979" s="241"/>
      <c r="AT979" s="241"/>
    </row>
    <row r="980" spans="43:46" s="240" customFormat="1" ht="15" customHeight="1">
      <c r="AQ980" s="241"/>
      <c r="AR980" s="241"/>
      <c r="AS980" s="241"/>
      <c r="AT980" s="241"/>
    </row>
    <row r="981" spans="43:46" s="240" customFormat="1" ht="15" customHeight="1">
      <c r="AQ981" s="241"/>
      <c r="AR981" s="241"/>
      <c r="AS981" s="241"/>
      <c r="AT981" s="241"/>
    </row>
    <row r="982" spans="43:46" s="240" customFormat="1" ht="15" customHeight="1">
      <c r="AQ982" s="241"/>
      <c r="AR982" s="241"/>
      <c r="AS982" s="241"/>
      <c r="AT982" s="241"/>
    </row>
    <row r="983" spans="43:46" s="240" customFormat="1" ht="15" customHeight="1">
      <c r="AQ983" s="241"/>
      <c r="AR983" s="241"/>
      <c r="AS983" s="241"/>
      <c r="AT983" s="241"/>
    </row>
    <row r="984" spans="43:46" s="240" customFormat="1" ht="15" customHeight="1">
      <c r="AQ984" s="241"/>
      <c r="AR984" s="241"/>
      <c r="AS984" s="241"/>
      <c r="AT984" s="241"/>
    </row>
    <row r="985" spans="43:46" s="240" customFormat="1" ht="15" customHeight="1">
      <c r="AQ985" s="241"/>
      <c r="AR985" s="241"/>
      <c r="AS985" s="241"/>
      <c r="AT985" s="241"/>
    </row>
    <row r="986" spans="43:46" s="240" customFormat="1" ht="15" customHeight="1">
      <c r="AQ986" s="241"/>
      <c r="AR986" s="241"/>
      <c r="AS986" s="241"/>
      <c r="AT986" s="241"/>
    </row>
    <row r="987" spans="43:46" s="240" customFormat="1" ht="15" customHeight="1">
      <c r="AQ987" s="241"/>
      <c r="AR987" s="241"/>
      <c r="AS987" s="241"/>
      <c r="AT987" s="241"/>
    </row>
    <row r="988" spans="43:46" s="240" customFormat="1" ht="15" customHeight="1">
      <c r="AQ988" s="241"/>
      <c r="AR988" s="241"/>
      <c r="AS988" s="241"/>
      <c r="AT988" s="241"/>
    </row>
    <row r="989" spans="43:46" s="240" customFormat="1" ht="15" customHeight="1">
      <c r="AQ989" s="241"/>
      <c r="AR989" s="241"/>
      <c r="AS989" s="241"/>
      <c r="AT989" s="241"/>
    </row>
    <row r="990" spans="43:46" s="240" customFormat="1" ht="15" customHeight="1">
      <c r="AQ990" s="241"/>
      <c r="AR990" s="241"/>
      <c r="AS990" s="241"/>
      <c r="AT990" s="241"/>
    </row>
    <row r="991" spans="43:46" s="240" customFormat="1" ht="15" customHeight="1">
      <c r="AQ991" s="241"/>
      <c r="AR991" s="241"/>
      <c r="AS991" s="241"/>
      <c r="AT991" s="241"/>
    </row>
    <row r="992" spans="43:46" s="240" customFormat="1" ht="15" customHeight="1">
      <c r="AQ992" s="241"/>
      <c r="AR992" s="241"/>
      <c r="AS992" s="241"/>
      <c r="AT992" s="241"/>
    </row>
    <row r="993" spans="43:46" s="240" customFormat="1" ht="15" customHeight="1">
      <c r="AQ993" s="241"/>
      <c r="AR993" s="241"/>
      <c r="AS993" s="241"/>
      <c r="AT993" s="241"/>
    </row>
    <row r="994" spans="43:46" s="240" customFormat="1" ht="15" customHeight="1">
      <c r="AQ994" s="241"/>
      <c r="AR994" s="241"/>
      <c r="AS994" s="241"/>
      <c r="AT994" s="241"/>
    </row>
    <row r="995" spans="43:46" s="240" customFormat="1" ht="15" customHeight="1">
      <c r="AQ995" s="241"/>
      <c r="AR995" s="241"/>
      <c r="AS995" s="241"/>
      <c r="AT995" s="241"/>
    </row>
    <row r="996" spans="43:46" s="240" customFormat="1" ht="15" customHeight="1">
      <c r="AQ996" s="241"/>
      <c r="AR996" s="241"/>
      <c r="AS996" s="241"/>
      <c r="AT996" s="241"/>
    </row>
    <row r="997" spans="43:46" s="240" customFormat="1" ht="15" customHeight="1">
      <c r="AQ997" s="241"/>
      <c r="AR997" s="241"/>
      <c r="AS997" s="241"/>
      <c r="AT997" s="241"/>
    </row>
    <row r="998" spans="43:46" s="240" customFormat="1" ht="15" customHeight="1">
      <c r="AQ998" s="241"/>
      <c r="AR998" s="241"/>
      <c r="AS998" s="241"/>
      <c r="AT998" s="241"/>
    </row>
    <row r="999" spans="43:46" s="240" customFormat="1" ht="15" customHeight="1">
      <c r="AQ999" s="241"/>
      <c r="AR999" s="241"/>
      <c r="AS999" s="241"/>
      <c r="AT999" s="241"/>
    </row>
    <row r="1000" spans="43:46" s="240" customFormat="1" ht="15" customHeight="1">
      <c r="AQ1000" s="241"/>
      <c r="AR1000" s="241"/>
      <c r="AS1000" s="241"/>
      <c r="AT1000" s="241"/>
    </row>
    <row r="1001" spans="43:46" s="240" customFormat="1" ht="15" customHeight="1">
      <c r="AQ1001" s="241"/>
      <c r="AR1001" s="241"/>
      <c r="AS1001" s="241"/>
      <c r="AT1001" s="241"/>
    </row>
    <row r="1002" spans="43:46" s="240" customFormat="1" ht="15" customHeight="1">
      <c r="AQ1002" s="241"/>
      <c r="AR1002" s="241"/>
      <c r="AS1002" s="241"/>
      <c r="AT1002" s="241"/>
    </row>
    <row r="1003" spans="43:46" s="240" customFormat="1" ht="15" customHeight="1">
      <c r="AQ1003" s="241"/>
      <c r="AR1003" s="241"/>
      <c r="AS1003" s="241"/>
      <c r="AT1003" s="241"/>
    </row>
    <row r="1004" spans="43:46" s="240" customFormat="1" ht="15" customHeight="1">
      <c r="AQ1004" s="241"/>
      <c r="AR1004" s="241"/>
      <c r="AS1004" s="241"/>
      <c r="AT1004" s="241"/>
    </row>
    <row r="1005" spans="43:46" s="240" customFormat="1" ht="15" customHeight="1">
      <c r="AQ1005" s="241"/>
      <c r="AR1005" s="241"/>
      <c r="AS1005" s="241"/>
      <c r="AT1005" s="241"/>
    </row>
    <row r="1006" spans="43:46" s="240" customFormat="1" ht="15" customHeight="1">
      <c r="AQ1006" s="241"/>
      <c r="AR1006" s="241"/>
      <c r="AS1006" s="241"/>
      <c r="AT1006" s="241"/>
    </row>
    <row r="1007" spans="43:46" s="240" customFormat="1" ht="15" customHeight="1">
      <c r="AQ1007" s="241"/>
      <c r="AR1007" s="241"/>
      <c r="AS1007" s="241"/>
      <c r="AT1007" s="241"/>
    </row>
    <row r="1008" spans="43:46" s="240" customFormat="1" ht="15" customHeight="1">
      <c r="AQ1008" s="241"/>
      <c r="AR1008" s="241"/>
      <c r="AS1008" s="241"/>
      <c r="AT1008" s="241"/>
    </row>
    <row r="1009" spans="43:46" s="240" customFormat="1" ht="15" customHeight="1">
      <c r="AQ1009" s="241"/>
      <c r="AR1009" s="241"/>
      <c r="AS1009" s="241"/>
      <c r="AT1009" s="241"/>
    </row>
    <row r="1010" spans="43:46" s="240" customFormat="1" ht="15" customHeight="1">
      <c r="AQ1010" s="241"/>
      <c r="AR1010" s="241"/>
      <c r="AS1010" s="241"/>
      <c r="AT1010" s="241"/>
    </row>
    <row r="1011" spans="43:46" s="240" customFormat="1" ht="15" customHeight="1">
      <c r="AQ1011" s="241"/>
      <c r="AR1011" s="241"/>
      <c r="AS1011" s="241"/>
      <c r="AT1011" s="241"/>
    </row>
    <row r="1012" spans="43:46" s="240" customFormat="1" ht="15" customHeight="1">
      <c r="AQ1012" s="241"/>
      <c r="AR1012" s="241"/>
      <c r="AS1012" s="241"/>
      <c r="AT1012" s="241"/>
    </row>
    <row r="1013" spans="43:46" s="240" customFormat="1" ht="15" customHeight="1">
      <c r="AQ1013" s="241"/>
      <c r="AR1013" s="241"/>
      <c r="AS1013" s="241"/>
      <c r="AT1013" s="241"/>
    </row>
    <row r="1014" spans="43:46" s="240" customFormat="1" ht="15" customHeight="1">
      <c r="AQ1014" s="241"/>
      <c r="AR1014" s="241"/>
      <c r="AS1014" s="241"/>
      <c r="AT1014" s="241"/>
    </row>
    <row r="1015" spans="43:46" s="240" customFormat="1" ht="15" customHeight="1">
      <c r="AQ1015" s="241"/>
      <c r="AR1015" s="241"/>
      <c r="AS1015" s="241"/>
      <c r="AT1015" s="241"/>
    </row>
    <row r="1016" spans="43:46" s="240" customFormat="1" ht="15" customHeight="1">
      <c r="AQ1016" s="241"/>
      <c r="AR1016" s="241"/>
      <c r="AS1016" s="241"/>
      <c r="AT1016" s="241"/>
    </row>
    <row r="1017" spans="43:46" s="240" customFormat="1" ht="15" customHeight="1">
      <c r="AQ1017" s="241"/>
      <c r="AR1017" s="241"/>
      <c r="AS1017" s="241"/>
      <c r="AT1017" s="241"/>
    </row>
    <row r="1018" spans="43:46" s="240" customFormat="1" ht="15" customHeight="1">
      <c r="AQ1018" s="241"/>
      <c r="AR1018" s="241"/>
      <c r="AS1018" s="241"/>
      <c r="AT1018" s="241"/>
    </row>
    <row r="1019" spans="43:46" s="240" customFormat="1" ht="15" customHeight="1">
      <c r="AQ1019" s="241"/>
      <c r="AR1019" s="241"/>
      <c r="AS1019" s="241"/>
      <c r="AT1019" s="241"/>
    </row>
    <row r="1020" spans="43:46" s="240" customFormat="1" ht="15" customHeight="1">
      <c r="AQ1020" s="241"/>
      <c r="AR1020" s="241"/>
      <c r="AS1020" s="241"/>
      <c r="AT1020" s="241"/>
    </row>
    <row r="1021" spans="43:46" s="240" customFormat="1" ht="15" customHeight="1">
      <c r="AQ1021" s="241"/>
      <c r="AR1021" s="241"/>
      <c r="AS1021" s="241"/>
      <c r="AT1021" s="241"/>
    </row>
    <row r="1022" spans="43:46" s="240" customFormat="1" ht="15" customHeight="1">
      <c r="AQ1022" s="241"/>
      <c r="AR1022" s="241"/>
      <c r="AS1022" s="241"/>
      <c r="AT1022" s="241"/>
    </row>
    <row r="1023" spans="43:46" s="240" customFormat="1" ht="15" customHeight="1">
      <c r="AQ1023" s="241"/>
      <c r="AR1023" s="241"/>
      <c r="AS1023" s="241"/>
      <c r="AT1023" s="241"/>
    </row>
    <row r="1024" spans="43:46" s="240" customFormat="1" ht="15" customHeight="1">
      <c r="AQ1024" s="241"/>
      <c r="AR1024" s="241"/>
      <c r="AS1024" s="241"/>
      <c r="AT1024" s="241"/>
    </row>
    <row r="1025" spans="43:46" s="240" customFormat="1" ht="15" customHeight="1">
      <c r="AQ1025" s="241"/>
      <c r="AR1025" s="241"/>
      <c r="AS1025" s="241"/>
      <c r="AT1025" s="241"/>
    </row>
    <row r="1026" spans="43:46" s="240" customFormat="1" ht="15" customHeight="1">
      <c r="AQ1026" s="241"/>
      <c r="AR1026" s="241"/>
      <c r="AS1026" s="241"/>
      <c r="AT1026" s="241"/>
    </row>
    <row r="1027" spans="43:46" s="240" customFormat="1" ht="15" customHeight="1">
      <c r="AQ1027" s="241"/>
      <c r="AR1027" s="241"/>
      <c r="AS1027" s="241"/>
      <c r="AT1027" s="241"/>
    </row>
    <row r="1028" spans="43:46" s="240" customFormat="1" ht="15" customHeight="1">
      <c r="AQ1028" s="241"/>
      <c r="AR1028" s="241"/>
      <c r="AS1028" s="241"/>
      <c r="AT1028" s="241"/>
    </row>
    <row r="1029" spans="43:46" s="240" customFormat="1" ht="15" customHeight="1">
      <c r="AQ1029" s="241"/>
      <c r="AR1029" s="241"/>
      <c r="AS1029" s="241"/>
      <c r="AT1029" s="241"/>
    </row>
    <row r="1030" spans="43:46" s="240" customFormat="1" ht="15" customHeight="1">
      <c r="AQ1030" s="241"/>
      <c r="AR1030" s="241"/>
      <c r="AS1030" s="241"/>
      <c r="AT1030" s="241"/>
    </row>
    <row r="1031" spans="43:46" s="240" customFormat="1" ht="15" customHeight="1">
      <c r="AQ1031" s="241"/>
      <c r="AR1031" s="241"/>
      <c r="AS1031" s="241"/>
      <c r="AT1031" s="241"/>
    </row>
    <row r="1032" spans="43:46" s="240" customFormat="1" ht="15" customHeight="1">
      <c r="AQ1032" s="241"/>
      <c r="AR1032" s="241"/>
      <c r="AS1032" s="241"/>
      <c r="AT1032" s="241"/>
    </row>
    <row r="1033" spans="43:46" s="240" customFormat="1" ht="15" customHeight="1">
      <c r="AQ1033" s="241"/>
      <c r="AR1033" s="241"/>
      <c r="AS1033" s="241"/>
      <c r="AT1033" s="241"/>
    </row>
    <row r="1034" spans="43:46" s="240" customFormat="1" ht="15" customHeight="1">
      <c r="AQ1034" s="241"/>
      <c r="AR1034" s="241"/>
      <c r="AS1034" s="241"/>
      <c r="AT1034" s="241"/>
    </row>
    <row r="1035" spans="43:46" s="240" customFormat="1" ht="15" customHeight="1">
      <c r="AQ1035" s="241"/>
      <c r="AR1035" s="241"/>
      <c r="AS1035" s="241"/>
      <c r="AT1035" s="241"/>
    </row>
    <row r="1036" spans="43:46" s="240" customFormat="1" ht="15" customHeight="1">
      <c r="AQ1036" s="241"/>
      <c r="AR1036" s="241"/>
      <c r="AS1036" s="241"/>
      <c r="AT1036" s="241"/>
    </row>
    <row r="1037" spans="43:46" s="240" customFormat="1" ht="15" customHeight="1">
      <c r="AQ1037" s="241"/>
      <c r="AR1037" s="241"/>
      <c r="AS1037" s="241"/>
      <c r="AT1037" s="241"/>
    </row>
    <row r="1038" spans="43:46" s="240" customFormat="1" ht="15" customHeight="1">
      <c r="AQ1038" s="241"/>
      <c r="AR1038" s="241"/>
      <c r="AS1038" s="241"/>
      <c r="AT1038" s="241"/>
    </row>
    <row r="1039" spans="43:46" s="240" customFormat="1" ht="15" customHeight="1">
      <c r="AQ1039" s="241"/>
      <c r="AR1039" s="241"/>
      <c r="AS1039" s="241"/>
      <c r="AT1039" s="241"/>
    </row>
    <row r="1040" spans="43:46" s="240" customFormat="1" ht="15" customHeight="1">
      <c r="AQ1040" s="241"/>
      <c r="AR1040" s="241"/>
      <c r="AS1040" s="241"/>
      <c r="AT1040" s="241"/>
    </row>
    <row r="1041" spans="43:46" s="240" customFormat="1" ht="15" customHeight="1">
      <c r="AQ1041" s="241"/>
      <c r="AR1041" s="241"/>
      <c r="AS1041" s="241"/>
      <c r="AT1041" s="241"/>
    </row>
    <row r="1042" spans="43:46" s="240" customFormat="1" ht="15" customHeight="1">
      <c r="AQ1042" s="241"/>
      <c r="AR1042" s="241"/>
      <c r="AS1042" s="241"/>
      <c r="AT1042" s="241"/>
    </row>
    <row r="1043" spans="43:46" s="240" customFormat="1" ht="15" customHeight="1">
      <c r="AQ1043" s="241"/>
      <c r="AR1043" s="241"/>
      <c r="AS1043" s="241"/>
      <c r="AT1043" s="241"/>
    </row>
    <row r="1044" spans="43:46" s="240" customFormat="1" ht="15" customHeight="1">
      <c r="AQ1044" s="241"/>
      <c r="AR1044" s="241"/>
      <c r="AS1044" s="241"/>
      <c r="AT1044" s="241"/>
    </row>
    <row r="1045" spans="43:46" s="240" customFormat="1" ht="15" customHeight="1">
      <c r="AQ1045" s="241"/>
      <c r="AR1045" s="241"/>
      <c r="AS1045" s="241"/>
      <c r="AT1045" s="241"/>
    </row>
    <row r="1046" spans="43:46" s="240" customFormat="1" ht="15" customHeight="1">
      <c r="AQ1046" s="241"/>
      <c r="AR1046" s="241"/>
      <c r="AS1046" s="241"/>
      <c r="AT1046" s="241"/>
    </row>
    <row r="1047" spans="43:46" s="240" customFormat="1" ht="15" customHeight="1">
      <c r="AQ1047" s="241"/>
      <c r="AR1047" s="241"/>
      <c r="AS1047" s="241"/>
      <c r="AT1047" s="241"/>
    </row>
    <row r="1048" spans="43:46" s="240" customFormat="1" ht="15" customHeight="1">
      <c r="AQ1048" s="241"/>
      <c r="AR1048" s="241"/>
      <c r="AS1048" s="241"/>
      <c r="AT1048" s="241"/>
    </row>
    <row r="1049" spans="43:46" s="240" customFormat="1" ht="15" customHeight="1">
      <c r="AQ1049" s="241"/>
      <c r="AR1049" s="241"/>
      <c r="AS1049" s="241"/>
      <c r="AT1049" s="241"/>
    </row>
    <row r="1050" spans="43:46" s="240" customFormat="1" ht="15" customHeight="1">
      <c r="AQ1050" s="241"/>
      <c r="AR1050" s="241"/>
      <c r="AS1050" s="241"/>
      <c r="AT1050" s="241"/>
    </row>
    <row r="1051" spans="43:46" s="240" customFormat="1" ht="15" customHeight="1">
      <c r="AQ1051" s="241"/>
      <c r="AR1051" s="241"/>
      <c r="AS1051" s="241"/>
      <c r="AT1051" s="241"/>
    </row>
    <row r="1052" spans="43:46" s="240" customFormat="1" ht="15" customHeight="1">
      <c r="AQ1052" s="241"/>
      <c r="AR1052" s="241"/>
      <c r="AS1052" s="241"/>
      <c r="AT1052" s="241"/>
    </row>
    <row r="1053" spans="43:46" s="240" customFormat="1" ht="15" customHeight="1">
      <c r="AQ1053" s="241"/>
      <c r="AR1053" s="241"/>
      <c r="AS1053" s="241"/>
      <c r="AT1053" s="241"/>
    </row>
    <row r="1054" spans="43:46" s="240" customFormat="1" ht="15" customHeight="1">
      <c r="AQ1054" s="241"/>
      <c r="AR1054" s="241"/>
      <c r="AS1054" s="241"/>
      <c r="AT1054" s="241"/>
    </row>
    <row r="1055" spans="43:46" s="240" customFormat="1" ht="15" customHeight="1">
      <c r="AQ1055" s="241"/>
      <c r="AR1055" s="241"/>
      <c r="AS1055" s="241"/>
      <c r="AT1055" s="241"/>
    </row>
    <row r="1056" spans="43:46" s="240" customFormat="1" ht="15" customHeight="1">
      <c r="AQ1056" s="241"/>
      <c r="AR1056" s="241"/>
      <c r="AS1056" s="241"/>
      <c r="AT1056" s="241"/>
    </row>
    <row r="1057" spans="43:46" s="240" customFormat="1" ht="15" customHeight="1">
      <c r="AQ1057" s="241"/>
      <c r="AR1057" s="241"/>
      <c r="AS1057" s="241"/>
      <c r="AT1057" s="241"/>
    </row>
    <row r="1058" spans="43:46" s="240" customFormat="1" ht="15" customHeight="1">
      <c r="AQ1058" s="241"/>
      <c r="AR1058" s="241"/>
      <c r="AS1058" s="241"/>
      <c r="AT1058" s="241"/>
    </row>
    <row r="1059" spans="43:46" s="240" customFormat="1" ht="15" customHeight="1">
      <c r="AQ1059" s="241"/>
      <c r="AR1059" s="241"/>
      <c r="AS1059" s="241"/>
      <c r="AT1059" s="241"/>
    </row>
    <row r="1060" spans="43:46" s="240" customFormat="1" ht="15" customHeight="1">
      <c r="AQ1060" s="241"/>
      <c r="AR1060" s="241"/>
      <c r="AS1060" s="241"/>
      <c r="AT1060" s="241"/>
    </row>
    <row r="1061" spans="43:46" s="240" customFormat="1" ht="15" customHeight="1">
      <c r="AQ1061" s="241"/>
      <c r="AR1061" s="241"/>
      <c r="AS1061" s="241"/>
      <c r="AT1061" s="241"/>
    </row>
    <row r="1062" spans="43:46" s="240" customFormat="1" ht="15" customHeight="1">
      <c r="AQ1062" s="241"/>
      <c r="AR1062" s="241"/>
      <c r="AS1062" s="241"/>
      <c r="AT1062" s="241"/>
    </row>
    <row r="1063" spans="43:46" s="240" customFormat="1" ht="15" customHeight="1">
      <c r="AQ1063" s="241"/>
      <c r="AR1063" s="241"/>
      <c r="AS1063" s="241"/>
      <c r="AT1063" s="241"/>
    </row>
    <row r="1064" spans="43:46" s="240" customFormat="1" ht="15" customHeight="1">
      <c r="AQ1064" s="241"/>
      <c r="AR1064" s="241"/>
      <c r="AS1064" s="241"/>
      <c r="AT1064" s="241"/>
    </row>
    <row r="1065" spans="43:46" s="240" customFormat="1" ht="15" customHeight="1">
      <c r="AQ1065" s="241"/>
      <c r="AR1065" s="241"/>
      <c r="AS1065" s="241"/>
      <c r="AT1065" s="241"/>
    </row>
    <row r="1066" spans="43:46" s="240" customFormat="1" ht="15" customHeight="1">
      <c r="AQ1066" s="241"/>
      <c r="AR1066" s="241"/>
      <c r="AS1066" s="241"/>
      <c r="AT1066" s="241"/>
    </row>
    <row r="1067" spans="43:46" s="240" customFormat="1" ht="15" customHeight="1">
      <c r="AQ1067" s="241"/>
      <c r="AR1067" s="241"/>
      <c r="AS1067" s="241"/>
      <c r="AT1067" s="241"/>
    </row>
    <row r="1068" spans="43:46" s="240" customFormat="1" ht="15" customHeight="1">
      <c r="AQ1068" s="241"/>
      <c r="AR1068" s="241"/>
      <c r="AS1068" s="241"/>
      <c r="AT1068" s="241"/>
    </row>
    <row r="1069" spans="43:46" s="240" customFormat="1" ht="15" customHeight="1">
      <c r="AQ1069" s="241"/>
      <c r="AR1069" s="241"/>
      <c r="AS1069" s="241"/>
      <c r="AT1069" s="241"/>
    </row>
    <row r="1070" spans="43:46" s="240" customFormat="1" ht="15" customHeight="1">
      <c r="AQ1070" s="241"/>
      <c r="AR1070" s="241"/>
      <c r="AS1070" s="241"/>
      <c r="AT1070" s="241"/>
    </row>
    <row r="1071" spans="43:46" s="240" customFormat="1" ht="15" customHeight="1">
      <c r="AQ1071" s="241"/>
      <c r="AR1071" s="241"/>
      <c r="AS1071" s="241"/>
      <c r="AT1071" s="241"/>
    </row>
    <row r="1072" spans="43:46" s="240" customFormat="1" ht="15" customHeight="1">
      <c r="AQ1072" s="241"/>
      <c r="AR1072" s="241"/>
      <c r="AS1072" s="241"/>
      <c r="AT1072" s="241"/>
    </row>
    <row r="1073" spans="43:46" s="240" customFormat="1" ht="15" customHeight="1">
      <c r="AQ1073" s="241"/>
      <c r="AR1073" s="241"/>
      <c r="AS1073" s="241"/>
      <c r="AT1073" s="241"/>
    </row>
    <row r="1074" spans="43:46" s="240" customFormat="1" ht="15" customHeight="1">
      <c r="AQ1074" s="241"/>
      <c r="AR1074" s="241"/>
      <c r="AS1074" s="241"/>
      <c r="AT1074" s="241"/>
    </row>
    <row r="1075" spans="43:46" s="240" customFormat="1" ht="15" customHeight="1">
      <c r="AQ1075" s="241"/>
      <c r="AR1075" s="241"/>
      <c r="AS1075" s="241"/>
      <c r="AT1075" s="241"/>
    </row>
    <row r="1076" spans="43:46" s="240" customFormat="1" ht="15" customHeight="1"/>
    <row r="1077" spans="43:46" s="240" customFormat="1" ht="15" customHeight="1"/>
    <row r="1078" spans="43:46" s="240" customFormat="1" ht="15" customHeight="1"/>
    <row r="1079" spans="43:46" s="240" customFormat="1" ht="15" customHeight="1"/>
    <row r="1080" spans="43:46" s="240" customFormat="1" ht="15" customHeight="1"/>
    <row r="1081" spans="43:46" s="240" customFormat="1" ht="15" customHeight="1"/>
    <row r="1082" spans="43:46" s="240" customFormat="1" ht="15" customHeight="1"/>
    <row r="1083" spans="43:46" s="240" customFormat="1" ht="15" customHeight="1"/>
    <row r="1084" spans="43:46" s="240" customFormat="1" ht="15" customHeight="1"/>
    <row r="1085" spans="43:46" s="240" customFormat="1" ht="15" customHeight="1"/>
    <row r="1086" spans="43:46" s="240" customFormat="1" ht="15" customHeight="1"/>
    <row r="1087" spans="43:46" s="240" customFormat="1" ht="15" customHeight="1"/>
    <row r="1088" spans="43:46" s="240" customFormat="1" ht="15" customHeight="1"/>
    <row r="1089" s="240" customFormat="1" ht="15" customHeight="1"/>
    <row r="1090" s="240" customFormat="1" ht="15" customHeight="1"/>
    <row r="1091" s="240" customFormat="1" ht="15" customHeight="1"/>
    <row r="1092" s="240" customFormat="1" ht="15" customHeight="1"/>
    <row r="1093" s="240" customFormat="1" ht="15" customHeight="1"/>
    <row r="1094" s="240" customFormat="1" ht="15" customHeight="1"/>
    <row r="1095" s="240" customFormat="1" ht="15" customHeight="1"/>
    <row r="1096" s="240" customFormat="1" ht="15" customHeight="1"/>
    <row r="1097" s="240" customFormat="1" ht="15" customHeight="1"/>
    <row r="1098" s="240" customFormat="1" ht="15" customHeight="1"/>
    <row r="1099" s="240" customFormat="1" ht="15" customHeight="1"/>
    <row r="1100" s="240" customFormat="1" ht="15" customHeight="1"/>
    <row r="1101" s="240" customFormat="1" ht="15" customHeight="1"/>
    <row r="1102" s="240" customFormat="1" ht="15" customHeight="1"/>
    <row r="1103" s="240" customFormat="1" ht="15" customHeight="1"/>
    <row r="1104" s="240" customFormat="1" ht="15" customHeight="1"/>
    <row r="1105" s="240" customFormat="1" ht="15" customHeight="1"/>
    <row r="1106" s="240" customFormat="1" ht="15" customHeight="1"/>
    <row r="1107" s="240" customFormat="1" ht="15" customHeight="1"/>
    <row r="1108" s="240" customFormat="1" ht="15" customHeight="1"/>
    <row r="1109" s="240" customFormat="1" ht="15" customHeight="1"/>
    <row r="1110" s="240" customFormat="1" ht="15" customHeight="1"/>
    <row r="1111" s="240" customFormat="1" ht="15" customHeight="1"/>
    <row r="1112" s="240" customFormat="1" ht="15" customHeight="1"/>
    <row r="1113" s="240" customFormat="1" ht="15" customHeight="1"/>
    <row r="1114" s="240" customFormat="1" ht="15" customHeight="1"/>
    <row r="1115" s="240" customFormat="1" ht="15" customHeight="1"/>
    <row r="1116" s="240" customFormat="1" ht="15" customHeight="1"/>
    <row r="1117" s="240" customFormat="1" ht="15" customHeight="1"/>
    <row r="1118" s="240" customFormat="1" ht="15" customHeight="1"/>
    <row r="1119" s="240" customFormat="1" ht="15" customHeight="1"/>
    <row r="1120" s="240" customFormat="1" ht="15" customHeight="1"/>
    <row r="1121" s="240" customFormat="1" ht="15" customHeight="1"/>
    <row r="1122" s="240" customFormat="1" ht="15" customHeight="1"/>
    <row r="1123" s="240" customFormat="1" ht="15" customHeight="1"/>
    <row r="1124" s="240" customFormat="1" ht="15" customHeight="1"/>
    <row r="1125" s="240" customFormat="1" ht="15" customHeight="1"/>
    <row r="1126" s="240" customFormat="1" ht="15" customHeight="1"/>
    <row r="1127" s="240" customFormat="1" ht="15" customHeight="1"/>
    <row r="1128" s="240" customFormat="1" ht="15" customHeight="1"/>
    <row r="1129" s="240" customFormat="1" ht="15" customHeight="1"/>
    <row r="1130" s="240" customFormat="1" ht="15" customHeight="1"/>
    <row r="1131" s="240" customFormat="1" ht="15" customHeight="1"/>
    <row r="1132" s="240" customFormat="1" ht="15" customHeight="1"/>
    <row r="1133" s="240" customFormat="1" ht="15" customHeight="1"/>
    <row r="1134" s="240" customFormat="1" ht="15" customHeight="1"/>
    <row r="1135" s="240" customFormat="1" ht="15" customHeight="1"/>
    <row r="1136" s="240" customFormat="1" ht="15" customHeight="1"/>
    <row r="1137" s="240" customFormat="1" ht="15" customHeight="1"/>
    <row r="1138" s="240" customFormat="1" ht="15" customHeight="1"/>
    <row r="1139" s="240" customFormat="1" ht="15" customHeight="1"/>
    <row r="1140" s="240" customFormat="1" ht="15" customHeight="1"/>
    <row r="1141" s="240" customFormat="1" ht="15" customHeight="1"/>
    <row r="1142" s="240" customFormat="1" ht="15" customHeight="1"/>
    <row r="1143" s="240" customFormat="1" ht="15" customHeight="1"/>
    <row r="1144" s="240" customFormat="1" ht="15" customHeight="1"/>
    <row r="1145" s="240" customFormat="1" ht="15" customHeight="1"/>
    <row r="1146" s="240" customFormat="1" ht="15" customHeight="1"/>
    <row r="1147" s="240" customFormat="1" ht="15" customHeight="1"/>
    <row r="1148" s="240" customFormat="1" ht="15" customHeight="1"/>
    <row r="1149" s="240" customFormat="1" ht="15" customHeight="1"/>
    <row r="1150" s="240" customFormat="1" ht="15" customHeight="1"/>
    <row r="1151" s="240" customFormat="1" ht="15" customHeight="1"/>
    <row r="1152" s="240" customFormat="1" ht="15" customHeight="1"/>
    <row r="1153" s="240" customFormat="1" ht="15" customHeight="1"/>
    <row r="1154" s="240" customFormat="1" ht="15" customHeight="1"/>
    <row r="1155" s="240" customFormat="1" ht="15" customHeight="1"/>
    <row r="1156" s="240" customFormat="1" ht="15" customHeight="1"/>
    <row r="1157" s="240" customFormat="1" ht="15" customHeight="1"/>
    <row r="1158" s="240" customFormat="1" ht="15" customHeight="1"/>
    <row r="1159" s="240" customFormat="1" ht="15" customHeight="1"/>
    <row r="1160" s="240" customFormat="1" ht="15" customHeight="1"/>
    <row r="1161" s="240" customFormat="1" ht="15" customHeight="1"/>
    <row r="1162" s="240" customFormat="1" ht="15" customHeight="1"/>
    <row r="1163" s="240" customFormat="1" ht="15" customHeight="1"/>
    <row r="1164" s="240" customFormat="1" ht="15" customHeight="1"/>
    <row r="1165" s="240" customFormat="1" ht="15" customHeight="1"/>
    <row r="1166" s="240" customFormat="1" ht="15" customHeight="1"/>
    <row r="1167" s="240" customFormat="1" ht="15" customHeight="1"/>
    <row r="1168" s="240" customFormat="1" ht="15" customHeight="1"/>
    <row r="1169" s="240" customFormat="1" ht="15" customHeight="1"/>
    <row r="1170" s="240" customFormat="1" ht="15" customHeight="1"/>
    <row r="1171" s="240" customFormat="1" ht="15" customHeight="1"/>
    <row r="1172" s="240" customFormat="1" ht="15" customHeight="1"/>
    <row r="1173" s="240" customFormat="1" ht="15" customHeight="1"/>
    <row r="1174" s="240" customFormat="1" ht="15" customHeight="1"/>
    <row r="1175" s="240" customFormat="1" ht="15" customHeight="1"/>
    <row r="1176" s="240" customFormat="1" ht="15" customHeight="1"/>
    <row r="1177" s="240" customFormat="1" ht="15" customHeight="1"/>
    <row r="1178" s="240" customFormat="1" ht="15" customHeight="1"/>
    <row r="1179" s="240" customFormat="1" ht="15" customHeight="1"/>
    <row r="1180" s="240" customFormat="1" ht="15" customHeight="1"/>
    <row r="1181" s="240" customFormat="1" ht="15" customHeight="1"/>
    <row r="1182" s="240" customFormat="1" ht="15" customHeight="1"/>
    <row r="1183" s="240" customFormat="1" ht="15" customHeight="1"/>
    <row r="1184" s="240" customFormat="1" ht="15" customHeight="1"/>
    <row r="1185" s="240" customFormat="1" ht="15" customHeight="1"/>
    <row r="1186" s="240" customFormat="1" ht="15" customHeight="1"/>
    <row r="1187" s="240" customFormat="1" ht="15" customHeight="1"/>
    <row r="1188" s="240" customFormat="1" ht="15" customHeight="1"/>
    <row r="1189" s="240" customFormat="1" ht="15" customHeight="1"/>
    <row r="1190" s="240" customFormat="1" ht="15" customHeight="1"/>
    <row r="1191" s="240" customFormat="1" ht="15" customHeight="1"/>
    <row r="1192" s="240" customFormat="1" ht="15" customHeight="1"/>
    <row r="1193" s="240" customFormat="1" ht="15" customHeight="1"/>
    <row r="1194" s="240" customFormat="1" ht="15" customHeight="1"/>
    <row r="1195" s="240" customFormat="1" ht="15" customHeight="1"/>
    <row r="1196" s="240" customFormat="1" ht="15" customHeight="1"/>
    <row r="1197" s="240" customFormat="1" ht="15" customHeight="1"/>
    <row r="1198" s="240" customFormat="1" ht="15" customHeight="1"/>
    <row r="1199" s="240" customFormat="1" ht="15" customHeight="1"/>
    <row r="1200" s="240" customFormat="1" ht="15" customHeight="1"/>
    <row r="1201" s="240" customFormat="1" ht="15" customHeight="1"/>
    <row r="1202" s="240" customFormat="1" ht="15" customHeight="1"/>
    <row r="1203" s="240" customFormat="1" ht="15" customHeight="1"/>
    <row r="1204" s="240" customFormat="1" ht="15" customHeight="1"/>
    <row r="1205" s="240" customFormat="1" ht="15" customHeight="1"/>
    <row r="1206" s="240" customFormat="1" ht="15" customHeight="1"/>
    <row r="1207" s="240" customFormat="1" ht="15" customHeight="1"/>
    <row r="1208" s="240" customFormat="1" ht="15" customHeight="1"/>
    <row r="1209" s="240" customFormat="1" ht="15" customHeight="1"/>
    <row r="1210" s="240" customFormat="1" ht="15" customHeight="1"/>
    <row r="1211" s="240" customFormat="1" ht="15" customHeight="1"/>
    <row r="1212" s="240" customFormat="1" ht="15" customHeight="1"/>
    <row r="1213" s="240" customFormat="1" ht="15" customHeight="1"/>
    <row r="1214" s="240" customFormat="1" ht="15" customHeight="1"/>
    <row r="1215" s="240" customFormat="1" ht="15" customHeight="1"/>
    <row r="1216" s="240" customFormat="1" ht="15" customHeight="1"/>
    <row r="1217" s="240" customFormat="1" ht="15" customHeight="1"/>
    <row r="1218" s="240" customFormat="1" ht="15" customHeight="1"/>
    <row r="1219" s="240" customFormat="1" ht="15" customHeight="1"/>
    <row r="1220" s="240" customFormat="1" ht="15" customHeight="1"/>
    <row r="1221" s="240" customFormat="1" ht="15" customHeight="1"/>
    <row r="1222" s="240" customFormat="1" ht="15" customHeight="1"/>
    <row r="1223" s="240" customFormat="1" ht="15" customHeight="1"/>
    <row r="1224" s="240" customFormat="1" ht="15" customHeight="1"/>
    <row r="1225" s="240" customFormat="1" ht="15" customHeight="1"/>
    <row r="1226" s="240" customFormat="1" ht="15" customHeight="1"/>
    <row r="1227" s="240" customFormat="1" ht="15" customHeight="1"/>
    <row r="1228" s="240" customFormat="1" ht="15" customHeight="1"/>
    <row r="1229" s="240" customFormat="1" ht="15" customHeight="1"/>
    <row r="1230" s="240" customFormat="1" ht="15" customHeight="1"/>
    <row r="1231" s="240" customFormat="1" ht="15" customHeight="1"/>
    <row r="1232" s="240" customFormat="1" ht="15" customHeight="1"/>
    <row r="1233" s="240" customFormat="1" ht="15" customHeight="1"/>
    <row r="1234" s="240" customFormat="1" ht="15" customHeight="1"/>
    <row r="1235" s="240" customFormat="1" ht="15" customHeight="1"/>
    <row r="1236" s="240" customFormat="1" ht="15" customHeight="1"/>
    <row r="1237" s="240" customFormat="1" ht="15" customHeight="1"/>
    <row r="1238" s="240" customFormat="1" ht="15" customHeight="1"/>
    <row r="1239" s="240" customFormat="1" ht="15" customHeight="1"/>
    <row r="1240" s="240" customFormat="1" ht="15" customHeight="1"/>
    <row r="1241" s="240" customFormat="1" ht="15" customHeight="1"/>
    <row r="1242" s="240" customFormat="1" ht="15" customHeight="1"/>
    <row r="1243" s="240" customFormat="1" ht="15" customHeight="1"/>
    <row r="1244" s="240" customFormat="1" ht="15" customHeight="1"/>
    <row r="1245" s="240" customFormat="1" ht="15" customHeight="1"/>
    <row r="1246" s="240" customFormat="1" ht="15" customHeight="1"/>
    <row r="1247" s="240" customFormat="1" ht="15" customHeight="1"/>
    <row r="1248" s="240" customFormat="1" ht="15" customHeight="1"/>
    <row r="1249" s="240" customFormat="1" ht="15" customHeight="1"/>
    <row r="1250" s="240" customFormat="1" ht="15" customHeight="1"/>
    <row r="1251" s="240" customFormat="1" ht="15" customHeight="1"/>
    <row r="1252" s="240" customFormat="1" ht="15" customHeight="1"/>
    <row r="1253" s="240" customFormat="1" ht="15" customHeight="1"/>
    <row r="1254" s="240" customFormat="1" ht="15" customHeight="1"/>
    <row r="1255" s="240" customFormat="1" ht="15" customHeight="1"/>
    <row r="1256" s="240" customFormat="1" ht="15" customHeight="1"/>
    <row r="1257" s="240" customFormat="1" ht="15" customHeight="1"/>
    <row r="1258" s="240" customFormat="1" ht="15" customHeight="1"/>
    <row r="1259" s="240" customFormat="1" ht="15" customHeight="1"/>
    <row r="1260" s="240" customFormat="1" ht="15" customHeight="1"/>
    <row r="1261" s="240" customFormat="1" ht="15" customHeight="1"/>
    <row r="1262" s="240" customFormat="1" ht="15" customHeight="1"/>
    <row r="1263" s="240" customFormat="1" ht="15" customHeight="1"/>
    <row r="1264" s="240" customFormat="1" ht="15" customHeight="1"/>
    <row r="1265" s="240" customFormat="1" ht="15" customHeight="1"/>
    <row r="1266" s="240" customFormat="1" ht="15" customHeight="1"/>
    <row r="1267" s="240" customFormat="1" ht="15" customHeight="1"/>
    <row r="1268" s="240" customFormat="1" ht="15" customHeight="1"/>
    <row r="1269" s="240" customFormat="1" ht="15" customHeight="1"/>
    <row r="1270" s="240" customFormat="1" ht="15" customHeight="1"/>
    <row r="1271" s="240" customFormat="1" ht="15" customHeight="1"/>
    <row r="1272" s="240" customFormat="1" ht="15" customHeight="1"/>
    <row r="1273" s="240" customFormat="1" ht="15" customHeight="1"/>
    <row r="1274" s="240" customFormat="1" ht="15" customHeight="1"/>
    <row r="1275" s="240" customFormat="1" ht="15" customHeight="1"/>
    <row r="1276" s="240" customFormat="1" ht="15" customHeight="1"/>
    <row r="1277" s="240" customFormat="1" ht="15" customHeight="1"/>
    <row r="1278" s="240" customFormat="1" ht="15" customHeight="1"/>
    <row r="1279" s="240" customFormat="1" ht="15" customHeight="1"/>
    <row r="1280" s="240" customFormat="1" ht="15" customHeight="1"/>
    <row r="1281" s="240" customFormat="1" ht="15" customHeight="1"/>
    <row r="1282" s="240" customFormat="1" ht="15" customHeight="1"/>
    <row r="1283" s="240" customFormat="1" ht="15" customHeight="1"/>
    <row r="1284" s="240" customFormat="1" ht="15" customHeight="1"/>
    <row r="1285" s="240" customFormat="1" ht="15" customHeight="1"/>
    <row r="1286" s="240" customFormat="1" ht="15" customHeight="1"/>
    <row r="1287" s="240" customFormat="1" ht="15" customHeight="1"/>
    <row r="1288" s="240" customFormat="1" ht="15" customHeight="1"/>
    <row r="1289" s="240" customFormat="1" ht="15" customHeight="1"/>
    <row r="1290" s="240" customFormat="1" ht="15" customHeight="1"/>
    <row r="1291" s="240" customFormat="1" ht="15" customHeight="1"/>
    <row r="1292" s="240" customFormat="1" ht="15" customHeight="1"/>
    <row r="1293" s="240" customFormat="1" ht="15" customHeight="1"/>
    <row r="1294" s="240" customFormat="1" ht="15" customHeight="1"/>
    <row r="1295" s="240" customFormat="1" ht="15" customHeight="1"/>
    <row r="1296" s="240" customFormat="1" ht="15" customHeight="1"/>
    <row r="1297" s="240" customFormat="1" ht="15" customHeight="1"/>
    <row r="1298" s="240" customFormat="1" ht="15" customHeight="1"/>
    <row r="1299" s="240" customFormat="1" ht="15" customHeight="1"/>
    <row r="1300" s="240" customFormat="1" ht="15" customHeight="1"/>
    <row r="1301" s="240" customFormat="1" ht="15" customHeight="1"/>
    <row r="1302" s="240" customFormat="1" ht="15" customHeight="1"/>
    <row r="1303" s="240" customFormat="1" ht="15" customHeight="1"/>
    <row r="1304" s="240" customFormat="1" ht="15" customHeight="1"/>
    <row r="1305" s="240" customFormat="1" ht="15" customHeight="1"/>
    <row r="1306" s="240" customFormat="1" ht="15" customHeight="1"/>
    <row r="1307" s="240" customFormat="1" ht="15" customHeight="1"/>
    <row r="1308" s="240" customFormat="1" ht="15" customHeight="1"/>
    <row r="1309" s="240" customFormat="1" ht="15" customHeight="1"/>
    <row r="1310" s="240" customFormat="1" ht="15" customHeight="1"/>
    <row r="1311" s="240" customFormat="1" ht="15" customHeight="1"/>
    <row r="1312" s="240" customFormat="1" ht="15" customHeight="1"/>
    <row r="1313" s="240" customFormat="1" ht="15" customHeight="1"/>
    <row r="1314" s="240" customFormat="1" ht="15" customHeight="1"/>
    <row r="1315" s="240" customFormat="1" ht="15" customHeight="1"/>
    <row r="1316" s="240" customFormat="1" ht="15" customHeight="1"/>
    <row r="1317" s="240" customFormat="1" ht="15" customHeight="1"/>
    <row r="1318" s="240" customFormat="1" ht="15" customHeight="1"/>
    <row r="1319" s="240" customFormat="1" ht="15" customHeight="1"/>
    <row r="1320" s="240" customFormat="1" ht="15" customHeight="1"/>
    <row r="1321" s="240" customFormat="1" ht="15" customHeight="1"/>
    <row r="1322" s="240" customFormat="1" ht="15" customHeight="1"/>
    <row r="1323" s="240" customFormat="1" ht="15" customHeight="1"/>
    <row r="1324" s="240" customFormat="1" ht="15" customHeight="1"/>
    <row r="1325" s="240" customFormat="1" ht="15" customHeight="1"/>
    <row r="1326" s="240" customFormat="1" ht="15" customHeight="1"/>
    <row r="1327" s="240" customFormat="1" ht="15" customHeight="1"/>
    <row r="1328" s="240" customFormat="1" ht="15" customHeight="1"/>
    <row r="1329" s="240" customFormat="1" ht="15" customHeight="1"/>
    <row r="1330" s="240" customFormat="1" ht="15" customHeight="1"/>
    <row r="1331" s="240" customFormat="1" ht="15" customHeight="1"/>
    <row r="1332" s="240" customFormat="1" ht="15" customHeight="1"/>
    <row r="1333" s="240" customFormat="1" ht="15" customHeight="1"/>
    <row r="1334" s="240" customFormat="1" ht="15" customHeight="1"/>
    <row r="1335" s="240" customFormat="1" ht="15" customHeight="1"/>
    <row r="1336" s="240" customFormat="1" ht="15" customHeight="1"/>
    <row r="1337" s="240" customFormat="1" ht="15" customHeight="1"/>
    <row r="1338" s="240" customFormat="1" ht="15" customHeight="1"/>
    <row r="1339" s="240" customFormat="1" ht="15" customHeight="1"/>
    <row r="1340" s="240" customFormat="1" ht="15" customHeight="1"/>
    <row r="1341" s="240" customFormat="1" ht="15" customHeight="1"/>
    <row r="1342" s="240" customFormat="1" ht="15" customHeight="1"/>
    <row r="1343" s="240" customFormat="1" ht="15" customHeight="1"/>
    <row r="1344" s="240" customFormat="1" ht="15" customHeight="1"/>
    <row r="1345" s="240" customFormat="1" ht="15" customHeight="1"/>
    <row r="1346" s="240" customFormat="1" ht="15" customHeight="1"/>
    <row r="1347" s="240" customFormat="1" ht="15" customHeight="1"/>
    <row r="1348" s="240" customFormat="1" ht="15" customHeight="1"/>
    <row r="1349" s="240" customFormat="1" ht="15" customHeight="1"/>
    <row r="1350" s="240" customFormat="1" ht="15" customHeight="1"/>
    <row r="1351" s="240" customFormat="1" ht="15" customHeight="1"/>
    <row r="1352" s="240" customFormat="1" ht="15" customHeight="1"/>
    <row r="1353" s="240" customFormat="1" ht="15" customHeight="1"/>
    <row r="1354" s="240" customFormat="1" ht="15" customHeight="1"/>
    <row r="1355" s="240" customFormat="1" ht="15" customHeight="1"/>
    <row r="1356" s="240" customFormat="1" ht="15" customHeight="1"/>
    <row r="1357" s="240" customFormat="1" ht="15" customHeight="1"/>
    <row r="1358" s="240" customFormat="1" ht="15" customHeight="1"/>
    <row r="1359" s="240" customFormat="1" ht="15" customHeight="1"/>
    <row r="1360" s="240" customFormat="1" ht="15" customHeight="1"/>
    <row r="1361" s="240" customFormat="1" ht="15" customHeight="1"/>
    <row r="1362" s="240" customFormat="1" ht="15" customHeight="1"/>
    <row r="1363" s="240" customFormat="1" ht="15" customHeight="1"/>
    <row r="1364" s="240" customFormat="1" ht="15" customHeight="1"/>
    <row r="1365" s="240" customFormat="1" ht="15" customHeight="1"/>
    <row r="1366" s="240" customFormat="1" ht="15" customHeight="1"/>
    <row r="1367" s="240" customFormat="1" ht="15" customHeight="1"/>
    <row r="1368" s="240" customFormat="1" ht="15" customHeight="1"/>
    <row r="1369" s="240" customFormat="1" ht="15" customHeight="1"/>
    <row r="1370" s="240" customFormat="1" ht="15" customHeight="1"/>
    <row r="1371" s="240" customFormat="1" ht="15" customHeight="1"/>
    <row r="1372" s="240" customFormat="1" ht="15" customHeight="1"/>
    <row r="1373" s="240" customFormat="1" ht="15" customHeight="1"/>
    <row r="1374" s="240" customFormat="1" ht="15" customHeight="1"/>
    <row r="1375" s="240" customFormat="1" ht="15" customHeight="1"/>
    <row r="1376" s="240" customFormat="1" ht="15" customHeight="1"/>
    <row r="1377" s="240" customFormat="1" ht="15" customHeight="1"/>
    <row r="1378" s="240" customFormat="1" ht="15" customHeight="1"/>
    <row r="1379" s="240" customFormat="1" ht="15" customHeight="1"/>
    <row r="1380" s="240" customFormat="1" ht="15" customHeight="1"/>
    <row r="1381" s="240" customFormat="1" ht="15" customHeight="1"/>
    <row r="1382" s="240" customFormat="1" ht="15" customHeight="1"/>
    <row r="1383" s="240" customFormat="1" ht="15" customHeight="1"/>
    <row r="1384" s="240" customFormat="1" ht="15" customHeight="1"/>
    <row r="1385" s="240" customFormat="1" ht="15" customHeight="1"/>
    <row r="1386" s="240" customFormat="1" ht="15" customHeight="1"/>
    <row r="1387" s="240" customFormat="1" ht="15" customHeight="1"/>
    <row r="1388" s="240" customFormat="1" ht="15" customHeight="1"/>
    <row r="1389" s="240" customFormat="1" ht="15" customHeight="1"/>
    <row r="1390" s="240" customFormat="1" ht="15" customHeight="1"/>
    <row r="1391" s="240" customFormat="1" ht="15" customHeight="1"/>
    <row r="1392" s="240" customFormat="1" ht="15" customHeight="1"/>
    <row r="1393" s="240" customFormat="1" ht="15" customHeight="1"/>
    <row r="1394" s="240" customFormat="1" ht="15" customHeight="1"/>
    <row r="1395" s="240" customFormat="1" ht="15" customHeight="1"/>
    <row r="1396" s="240" customFormat="1" ht="15" customHeight="1"/>
    <row r="1397" s="240" customFormat="1" ht="15" customHeight="1"/>
    <row r="1398" s="240" customFormat="1" ht="15" customHeight="1"/>
    <row r="1399" s="240" customFormat="1" ht="15" customHeight="1"/>
    <row r="1400" s="240" customFormat="1" ht="15" customHeight="1"/>
    <row r="1401" s="240" customFormat="1" ht="15" customHeight="1"/>
    <row r="1402" s="240" customFormat="1" ht="15" customHeight="1"/>
    <row r="1403" s="240" customFormat="1" ht="15" customHeight="1"/>
    <row r="1404" s="240" customFormat="1" ht="15" customHeight="1"/>
    <row r="1405" s="240" customFormat="1" ht="15" customHeight="1"/>
    <row r="1406" s="240" customFormat="1" ht="15" customHeight="1"/>
    <row r="1407" s="240" customFormat="1" ht="15" customHeight="1"/>
    <row r="1408" s="240" customFormat="1" ht="15" customHeight="1"/>
    <row r="1409" s="240" customFormat="1" ht="15" customHeight="1"/>
    <row r="1410" s="240" customFormat="1" ht="15" customHeight="1"/>
    <row r="1411" s="240" customFormat="1" ht="15" customHeight="1"/>
    <row r="1412" s="240" customFormat="1" ht="15" customHeight="1"/>
    <row r="1413" s="240" customFormat="1" ht="15" customHeight="1"/>
    <row r="1414" s="240" customFormat="1" ht="15" customHeight="1"/>
    <row r="1415" s="240" customFormat="1" ht="15" customHeight="1"/>
    <row r="1416" s="240" customFormat="1" ht="15" customHeight="1"/>
    <row r="1417" s="240" customFormat="1" ht="15" customHeight="1"/>
    <row r="1418" s="240" customFormat="1" ht="15" customHeight="1"/>
    <row r="1419" s="240" customFormat="1" ht="15" customHeight="1"/>
    <row r="1420" s="240" customFormat="1" ht="15" customHeight="1"/>
    <row r="1421" s="240" customFormat="1" ht="15" customHeight="1"/>
    <row r="1422" s="240" customFormat="1" ht="15" customHeight="1"/>
    <row r="1423" s="240" customFormat="1" ht="15" customHeight="1"/>
    <row r="1424" s="240" customFormat="1" ht="15" customHeight="1"/>
    <row r="1425" s="240" customFormat="1" ht="15" customHeight="1"/>
    <row r="1426" s="240" customFormat="1" ht="15" customHeight="1"/>
    <row r="1427" s="240" customFormat="1" ht="15" customHeight="1"/>
    <row r="1428" s="240" customFormat="1" ht="15" customHeight="1"/>
    <row r="1429" s="240" customFormat="1" ht="15" customHeight="1"/>
    <row r="1430" s="240" customFormat="1" ht="15" customHeight="1"/>
    <row r="1431" s="240" customFormat="1" ht="15" customHeight="1"/>
    <row r="1432" s="240" customFormat="1" ht="15" customHeight="1"/>
    <row r="1433" s="240" customFormat="1" ht="15" customHeight="1"/>
    <row r="1434" s="240" customFormat="1" ht="15" customHeight="1"/>
    <row r="1435" s="240" customFormat="1" ht="15" customHeight="1"/>
    <row r="1436" s="240" customFormat="1" ht="15" customHeight="1"/>
    <row r="1437" s="240" customFormat="1" ht="15" customHeight="1"/>
    <row r="1438" s="240" customFormat="1" ht="15" customHeight="1"/>
    <row r="1439" s="240" customFormat="1" ht="15" customHeight="1"/>
    <row r="1440" s="240" customFormat="1" ht="15" customHeight="1"/>
    <row r="1441" s="240" customFormat="1" ht="15" customHeight="1"/>
    <row r="1442" s="240" customFormat="1" ht="15" customHeight="1"/>
    <row r="1443" s="240" customFormat="1" ht="15" customHeight="1"/>
    <row r="1444" s="240" customFormat="1" ht="15" customHeight="1"/>
    <row r="1445" s="240" customFormat="1" ht="15" customHeight="1"/>
    <row r="1446" s="240" customFormat="1" ht="15" customHeight="1"/>
    <row r="1447" s="240" customFormat="1" ht="15" customHeight="1"/>
    <row r="1448" s="240" customFormat="1" ht="15" customHeight="1"/>
    <row r="1449" s="240" customFormat="1" ht="15" customHeight="1"/>
    <row r="1450" s="240" customFormat="1" ht="15" customHeight="1"/>
    <row r="1451" s="240" customFormat="1" ht="15" customHeight="1"/>
    <row r="1452" s="240" customFormat="1" ht="15" customHeight="1"/>
    <row r="1453" s="240" customFormat="1" ht="15" customHeight="1"/>
    <row r="1454" s="240" customFormat="1" ht="15" customHeight="1"/>
    <row r="1455" s="240" customFormat="1" ht="15" customHeight="1"/>
    <row r="1456" s="240" customFormat="1" ht="15" customHeight="1"/>
    <row r="1457" s="240" customFormat="1" ht="15" customHeight="1"/>
    <row r="1458" s="240" customFormat="1" ht="15" customHeight="1"/>
    <row r="1459" s="240" customFormat="1" ht="15" customHeight="1"/>
    <row r="1460" s="240" customFormat="1" ht="15" customHeight="1"/>
    <row r="1461" s="240" customFormat="1" ht="15" customHeight="1"/>
    <row r="1462" s="240" customFormat="1" ht="15" customHeight="1"/>
    <row r="1463" s="240" customFormat="1" ht="15" customHeight="1"/>
    <row r="1464" s="240" customFormat="1" ht="15" customHeight="1"/>
    <row r="1465" s="240" customFormat="1" ht="15" customHeight="1"/>
    <row r="1466" s="240" customFormat="1" ht="15" customHeight="1"/>
    <row r="1467" s="240" customFormat="1" ht="15" customHeight="1"/>
    <row r="1468" s="240" customFormat="1" ht="15" customHeight="1"/>
    <row r="1469" s="240" customFormat="1" ht="15" customHeight="1"/>
    <row r="1470" s="240" customFormat="1" ht="15" customHeight="1"/>
    <row r="1471" s="240" customFormat="1" ht="15" customHeight="1"/>
    <row r="1472" s="240" customFormat="1" ht="15" customHeight="1"/>
    <row r="1473" s="240" customFormat="1" ht="15" customHeight="1"/>
    <row r="1474" s="240" customFormat="1" ht="15" customHeight="1"/>
    <row r="1475" s="240" customFormat="1" ht="15" customHeight="1"/>
    <row r="1476" s="240" customFormat="1" ht="15" customHeight="1"/>
    <row r="1477" s="240" customFormat="1" ht="15" customHeight="1"/>
    <row r="1478" s="240" customFormat="1" ht="15" customHeight="1"/>
    <row r="1479" s="240" customFormat="1" ht="15" customHeight="1"/>
    <row r="1480" s="240" customFormat="1" ht="15" customHeight="1"/>
    <row r="1481" s="240" customFormat="1" ht="15" customHeight="1"/>
    <row r="1482" s="240" customFormat="1" ht="15" customHeight="1"/>
    <row r="1483" s="240" customFormat="1" ht="15" customHeight="1"/>
    <row r="1484" s="240" customFormat="1" ht="15" customHeight="1"/>
    <row r="1485" s="240" customFormat="1" ht="15" customHeight="1"/>
    <row r="1486" s="240" customFormat="1" ht="15" customHeight="1"/>
    <row r="1487" s="240" customFormat="1" ht="15" customHeight="1"/>
    <row r="1488" s="240" customFormat="1" ht="15" customHeight="1"/>
    <row r="1489" s="240" customFormat="1" ht="15" customHeight="1"/>
    <row r="1490" s="240" customFormat="1" ht="15" customHeight="1"/>
    <row r="1491" s="240" customFormat="1" ht="15" customHeight="1"/>
    <row r="1492" s="240" customFormat="1" ht="15" customHeight="1"/>
    <row r="1493" s="240" customFormat="1" ht="15" customHeight="1"/>
    <row r="1494" s="240" customFormat="1" ht="15" customHeight="1"/>
    <row r="1495" s="240" customFormat="1" ht="15" customHeight="1"/>
    <row r="1496" s="240" customFormat="1" ht="15" customHeight="1"/>
    <row r="1497" s="240" customFormat="1" ht="15" customHeight="1"/>
    <row r="1498" s="240" customFormat="1" ht="15" customHeight="1"/>
    <row r="1499" s="240" customFormat="1" ht="15" customHeight="1"/>
    <row r="1500" s="240" customFormat="1" ht="15" customHeight="1"/>
    <row r="1501" s="240" customFormat="1" ht="15" customHeight="1"/>
    <row r="1502" s="240" customFormat="1" ht="15" customHeight="1"/>
    <row r="1503" s="240" customFormat="1" ht="15" customHeight="1"/>
    <row r="1504" s="240" customFormat="1" ht="15" customHeight="1"/>
    <row r="1505" s="240" customFormat="1" ht="15" customHeight="1"/>
    <row r="1506" s="240" customFormat="1" ht="15" customHeight="1"/>
    <row r="1507" s="240" customFormat="1" ht="15" customHeight="1"/>
    <row r="1508" s="240" customFormat="1" ht="15" customHeight="1"/>
    <row r="1509" s="240" customFormat="1" ht="15" customHeight="1"/>
    <row r="1510" s="240" customFormat="1" ht="15" customHeight="1"/>
    <row r="1511" s="240" customFormat="1" ht="15" customHeight="1"/>
    <row r="1512" s="240" customFormat="1" ht="15" customHeight="1"/>
    <row r="1513" s="240" customFormat="1" ht="15" customHeight="1"/>
    <row r="1514" s="240" customFormat="1" ht="15" customHeight="1"/>
    <row r="1515" s="240" customFormat="1" ht="15" customHeight="1"/>
    <row r="1516" s="240" customFormat="1" ht="15" customHeight="1"/>
    <row r="1517" s="240" customFormat="1" ht="15" customHeight="1"/>
    <row r="1518" s="240" customFormat="1" ht="15" customHeight="1"/>
    <row r="1519" s="240" customFormat="1" ht="15" customHeight="1"/>
    <row r="1520" s="240" customFormat="1" ht="15" customHeight="1"/>
    <row r="1521" s="240" customFormat="1" ht="15" customHeight="1"/>
    <row r="1522" s="240" customFormat="1" ht="15" customHeight="1"/>
    <row r="1523" s="240" customFormat="1" ht="15" customHeight="1"/>
    <row r="1524" s="240" customFormat="1" ht="15" customHeight="1"/>
    <row r="1525" s="240" customFormat="1" ht="15" customHeight="1"/>
    <row r="1526" s="240" customFormat="1" ht="15" customHeight="1"/>
    <row r="1527" s="240" customFormat="1" ht="15" customHeight="1"/>
    <row r="1528" s="240" customFormat="1" ht="15" customHeight="1"/>
    <row r="1529" s="240" customFormat="1" ht="15" customHeight="1"/>
    <row r="1530" s="240" customFormat="1" ht="15" customHeight="1"/>
    <row r="1531" s="240" customFormat="1" ht="15" customHeight="1"/>
    <row r="1532" s="240" customFormat="1" ht="15" customHeight="1"/>
    <row r="1533" s="240" customFormat="1" ht="15" customHeight="1"/>
    <row r="1534" s="240" customFormat="1" ht="15" customHeight="1"/>
    <row r="1535" s="240" customFormat="1" ht="15" customHeight="1"/>
    <row r="1536" s="240" customFormat="1" ht="15" customHeight="1"/>
    <row r="1537" s="240" customFormat="1" ht="15" customHeight="1"/>
    <row r="1538" s="240" customFormat="1" ht="15" customHeight="1"/>
    <row r="1539" s="240" customFormat="1" ht="15" customHeight="1"/>
    <row r="1540" s="240" customFormat="1" ht="15" customHeight="1"/>
    <row r="1541" s="240" customFormat="1" ht="15" customHeight="1"/>
    <row r="1542" s="240" customFormat="1" ht="15" customHeight="1"/>
    <row r="1543" s="240" customFormat="1" ht="15" customHeight="1"/>
    <row r="1544" s="240" customFormat="1" ht="15" customHeight="1"/>
    <row r="1545" s="240" customFormat="1" ht="15" customHeight="1"/>
    <row r="1546" s="240" customFormat="1" ht="15" customHeight="1"/>
    <row r="1547" s="240" customFormat="1" ht="15" customHeight="1"/>
    <row r="1548" s="240" customFormat="1" ht="15" customHeight="1"/>
    <row r="1549" s="240" customFormat="1" ht="15" customHeight="1"/>
    <row r="1550" s="240" customFormat="1" ht="15" customHeight="1"/>
    <row r="1551" s="240" customFormat="1" ht="15" customHeight="1"/>
    <row r="1552" s="240" customFormat="1" ht="15" customHeight="1"/>
    <row r="1553" s="240" customFormat="1" ht="15" customHeight="1"/>
    <row r="1554" s="240" customFormat="1" ht="15" customHeight="1"/>
    <row r="1555" s="240" customFormat="1" ht="15" customHeight="1"/>
    <row r="1556" s="240" customFormat="1" ht="15" customHeight="1"/>
    <row r="1557" s="240" customFormat="1" ht="15" customHeight="1"/>
    <row r="1558" s="240" customFormat="1" ht="15" customHeight="1"/>
    <row r="1559" s="240" customFormat="1" ht="15" customHeight="1"/>
    <row r="1560" s="240" customFormat="1" ht="15" customHeight="1"/>
    <row r="1561" s="240" customFormat="1" ht="15" customHeight="1"/>
    <row r="1562" s="240" customFormat="1" ht="15" customHeight="1"/>
    <row r="1563" s="240" customFormat="1" ht="15" customHeight="1"/>
    <row r="1564" s="240" customFormat="1" ht="15" customHeight="1"/>
    <row r="1565" s="240" customFormat="1" ht="15" customHeight="1"/>
    <row r="1566" s="240" customFormat="1" ht="15" customHeight="1"/>
    <row r="1567" s="240" customFormat="1" ht="15" customHeight="1"/>
    <row r="1568" s="240" customFormat="1" ht="15" customHeight="1"/>
    <row r="1569" s="240" customFormat="1" ht="15" customHeight="1"/>
    <row r="1570" s="240" customFormat="1" ht="15" customHeight="1"/>
    <row r="1571" s="240" customFormat="1" ht="15" customHeight="1"/>
    <row r="1572" s="240" customFormat="1" ht="15" customHeight="1"/>
    <row r="1573" s="240" customFormat="1" ht="15" customHeight="1"/>
    <row r="1574" s="240" customFormat="1" ht="15" customHeight="1"/>
    <row r="1575" s="240" customFormat="1" ht="15" customHeight="1"/>
    <row r="1576" s="240" customFormat="1" ht="15" customHeight="1"/>
    <row r="1577" s="240" customFormat="1" ht="15" customHeight="1"/>
    <row r="1578" s="240" customFormat="1" ht="15" customHeight="1"/>
    <row r="1579" s="240" customFormat="1" ht="15" customHeight="1"/>
    <row r="1580" s="240" customFormat="1" ht="15" customHeight="1"/>
    <row r="1581" s="240" customFormat="1" ht="15" customHeight="1"/>
    <row r="1582" s="240" customFormat="1" ht="15" customHeight="1"/>
    <row r="1583" s="240" customFormat="1" ht="15" customHeight="1"/>
    <row r="1584" s="240" customFormat="1" ht="15" customHeight="1"/>
    <row r="1585" s="240" customFormat="1" ht="15" customHeight="1"/>
    <row r="1586" s="240" customFormat="1" ht="15" customHeight="1"/>
    <row r="1587" s="240" customFormat="1" ht="15" customHeight="1"/>
    <row r="1588" s="240" customFormat="1" ht="15" customHeight="1"/>
    <row r="1589" s="240" customFormat="1" ht="15" customHeight="1"/>
    <row r="1590" s="240" customFormat="1" ht="15" customHeight="1"/>
    <row r="1591" s="240" customFormat="1" ht="15" customHeight="1"/>
  </sheetData>
  <sheetProtection password="8DE8" sheet="1" objects="1" scenarios="1"/>
  <mergeCells count="125">
    <mergeCell ref="D68:K68"/>
    <mergeCell ref="M68:AJ68"/>
    <mergeCell ref="C69:AI69"/>
    <mergeCell ref="C7:L7"/>
    <mergeCell ref="M7:AI7"/>
    <mergeCell ref="C9:I9"/>
    <mergeCell ref="J9:AI9"/>
    <mergeCell ref="G10:AB10"/>
    <mergeCell ref="AE10:AI10"/>
    <mergeCell ref="G14:AI14"/>
    <mergeCell ref="C16:AI16"/>
    <mergeCell ref="C20:D20"/>
    <mergeCell ref="E20:AI20"/>
    <mergeCell ref="C21:D21"/>
    <mergeCell ref="E21:AI21"/>
    <mergeCell ref="H11:S11"/>
    <mergeCell ref="W11:AI11"/>
    <mergeCell ref="F12:M12"/>
    <mergeCell ref="S12:AA12"/>
    <mergeCell ref="AE12:AI12"/>
    <mergeCell ref="G13:L13"/>
    <mergeCell ref="M13:O13"/>
    <mergeCell ref="P13:AI13"/>
    <mergeCell ref="C25:D25"/>
    <mergeCell ref="B2:AJ2"/>
    <mergeCell ref="C4:AI4"/>
    <mergeCell ref="C5:K5"/>
    <mergeCell ref="L5:AI5"/>
    <mergeCell ref="X6:AI6"/>
    <mergeCell ref="X8:AI8"/>
    <mergeCell ref="F6:H6"/>
    <mergeCell ref="V6:W6"/>
    <mergeCell ref="F8:H8"/>
    <mergeCell ref="I8:R8"/>
    <mergeCell ref="V8:W8"/>
    <mergeCell ref="I6:S6"/>
    <mergeCell ref="E25:AI25"/>
    <mergeCell ref="C36:G36"/>
    <mergeCell ref="H36:S36"/>
    <mergeCell ref="T36:X36"/>
    <mergeCell ref="Y36:AB36"/>
    <mergeCell ref="AC36:AF36"/>
    <mergeCell ref="AG36:AI36"/>
    <mergeCell ref="C22:D22"/>
    <mergeCell ref="E22:AI22"/>
    <mergeCell ref="C23:D23"/>
    <mergeCell ref="E23:AI23"/>
    <mergeCell ref="C24:D24"/>
    <mergeCell ref="E24:AI24"/>
    <mergeCell ref="C33:AI33"/>
    <mergeCell ref="D30:AI31"/>
    <mergeCell ref="AL36:BB37"/>
    <mergeCell ref="C37:G38"/>
    <mergeCell ref="H37:S38"/>
    <mergeCell ref="T37:X37"/>
    <mergeCell ref="Y37:AB37"/>
    <mergeCell ref="AC37:AF37"/>
    <mergeCell ref="AG37:AI38"/>
    <mergeCell ref="T38:X38"/>
    <mergeCell ref="Y38:AB38"/>
    <mergeCell ref="AC38:AF38"/>
    <mergeCell ref="C39:G40"/>
    <mergeCell ref="H39:S40"/>
    <mergeCell ref="T39:X39"/>
    <mergeCell ref="Y39:AB39"/>
    <mergeCell ref="AC39:AF39"/>
    <mergeCell ref="AG39:AI40"/>
    <mergeCell ref="T40:X40"/>
    <mergeCell ref="Y40:AB40"/>
    <mergeCell ref="AC40:AF40"/>
    <mergeCell ref="C41:G42"/>
    <mergeCell ref="H41:S42"/>
    <mergeCell ref="T41:X41"/>
    <mergeCell ref="Y41:AB41"/>
    <mergeCell ref="AC41:AF41"/>
    <mergeCell ref="AG41:AI42"/>
    <mergeCell ref="T42:X42"/>
    <mergeCell ref="Y42:AB42"/>
    <mergeCell ref="AC42:AF42"/>
    <mergeCell ref="C43:G44"/>
    <mergeCell ref="H43:S44"/>
    <mergeCell ref="T43:X43"/>
    <mergeCell ref="Y43:AB43"/>
    <mergeCell ref="AC43:AF43"/>
    <mergeCell ref="AG43:AI44"/>
    <mergeCell ref="T44:X44"/>
    <mergeCell ref="Y44:AB44"/>
    <mergeCell ref="AC44:AF44"/>
    <mergeCell ref="C47:AI47"/>
    <mergeCell ref="H73:AI73"/>
    <mergeCell ref="D76:AH76"/>
    <mergeCell ref="D78:AH78"/>
    <mergeCell ref="D80:E80"/>
    <mergeCell ref="F80:AH80"/>
    <mergeCell ref="C45:G46"/>
    <mergeCell ref="H45:S46"/>
    <mergeCell ref="T45:X45"/>
    <mergeCell ref="Y45:AB45"/>
    <mergeCell ref="AC45:AF45"/>
    <mergeCell ref="AG45:AI46"/>
    <mergeCell ref="T46:X46"/>
    <mergeCell ref="Y46:AB46"/>
    <mergeCell ref="AC46:AF46"/>
    <mergeCell ref="C49:AI49"/>
    <mergeCell ref="C50:M50"/>
    <mergeCell ref="D51:AI52"/>
    <mergeCell ref="D53:AI56"/>
    <mergeCell ref="C57:AI58"/>
    <mergeCell ref="C59:AI59"/>
    <mergeCell ref="D60:K60"/>
    <mergeCell ref="M60:AJ60"/>
    <mergeCell ref="C61:AI64"/>
    <mergeCell ref="D90:AH90"/>
    <mergeCell ref="Z88:AF88"/>
    <mergeCell ref="D84:E84"/>
    <mergeCell ref="F84:AH84"/>
    <mergeCell ref="D85:E85"/>
    <mergeCell ref="F85:AH85"/>
    <mergeCell ref="D87:AH87"/>
    <mergeCell ref="D81:E81"/>
    <mergeCell ref="F81:AH81"/>
    <mergeCell ref="D82:E82"/>
    <mergeCell ref="F82:AH82"/>
    <mergeCell ref="D83:E83"/>
    <mergeCell ref="F83:AH83"/>
  </mergeCells>
  <conditionalFormatting sqref="J9:AI9">
    <cfRule type="expression" dxfId="5" priority="15">
      <formula>$J$9="Informar"</formula>
    </cfRule>
  </conditionalFormatting>
  <conditionalFormatting sqref="S12:AA12">
    <cfRule type="expression" dxfId="4" priority="3">
      <formula>$S$12="Selecionar"</formula>
    </cfRule>
  </conditionalFormatting>
  <conditionalFormatting sqref="AB12:AC12">
    <cfRule type="expression" dxfId="3" priority="21" stopIfTrue="1">
      <formula>#REF!="Selecionar"</formula>
    </cfRule>
  </conditionalFormatting>
  <conditionalFormatting sqref="AP7:BQ7 AP6:FI6 BU7:FI13 AP8:BT13 BC36:FI37 AP14:FI35 AP38:FI354">
    <cfRule type="expression" dxfId="2" priority="17" stopIfTrue="1">
      <formula>$BA$5="OCULTAR"</formula>
    </cfRule>
  </conditionalFormatting>
  <conditionalFormatting sqref="AV355:FI355">
    <cfRule type="expression" dxfId="1" priority="19" stopIfTrue="1">
      <formula>$BA$5="OCULTAR"</formula>
    </cfRule>
  </conditionalFormatting>
  <conditionalFormatting sqref="AT6:AT35">
    <cfRule type="expression" dxfId="0" priority="20" stopIfTrue="1">
      <formula>#REF!="OCULTAR"</formula>
    </cfRule>
  </conditionalFormatting>
  <dataValidations count="12">
    <dataValidation type="list" allowBlank="1" showInputMessage="1" showErrorMessage="1" error="Selecionar!" prompt="Selecionar código DN 74/2004" sqref="WVQ983097:WVT983097 G65593:J65593 JE65593:JH65593 TA65593:TD65593 ACW65593:ACZ65593 AMS65593:AMV65593 AWO65593:AWR65593 BGK65593:BGN65593 BQG65593:BQJ65593 CAC65593:CAF65593 CJY65593:CKB65593 CTU65593:CTX65593 DDQ65593:DDT65593 DNM65593:DNP65593 DXI65593:DXL65593 EHE65593:EHH65593 ERA65593:ERD65593 FAW65593:FAZ65593 FKS65593:FKV65593 FUO65593:FUR65593 GEK65593:GEN65593 GOG65593:GOJ65593 GYC65593:GYF65593 HHY65593:HIB65593 HRU65593:HRX65593 IBQ65593:IBT65593 ILM65593:ILP65593 IVI65593:IVL65593 JFE65593:JFH65593 JPA65593:JPD65593 JYW65593:JYZ65593 KIS65593:KIV65593 KSO65593:KSR65593 LCK65593:LCN65593 LMG65593:LMJ65593 LWC65593:LWF65593 MFY65593:MGB65593 MPU65593:MPX65593 MZQ65593:MZT65593 NJM65593:NJP65593 NTI65593:NTL65593 ODE65593:ODH65593 ONA65593:OND65593 OWW65593:OWZ65593 PGS65593:PGV65593 PQO65593:PQR65593 QAK65593:QAN65593 QKG65593:QKJ65593 QUC65593:QUF65593 RDY65593:REB65593 RNU65593:RNX65593 RXQ65593:RXT65593 SHM65593:SHP65593 SRI65593:SRL65593 TBE65593:TBH65593 TLA65593:TLD65593 TUW65593:TUZ65593 UES65593:UEV65593 UOO65593:UOR65593 UYK65593:UYN65593 VIG65593:VIJ65593 VSC65593:VSF65593 WBY65593:WCB65593 WLU65593:WLX65593 WVQ65593:WVT65593 G131129:J131129 JE131129:JH131129 TA131129:TD131129 ACW131129:ACZ131129 AMS131129:AMV131129 AWO131129:AWR131129 BGK131129:BGN131129 BQG131129:BQJ131129 CAC131129:CAF131129 CJY131129:CKB131129 CTU131129:CTX131129 DDQ131129:DDT131129 DNM131129:DNP131129 DXI131129:DXL131129 EHE131129:EHH131129 ERA131129:ERD131129 FAW131129:FAZ131129 FKS131129:FKV131129 FUO131129:FUR131129 GEK131129:GEN131129 GOG131129:GOJ131129 GYC131129:GYF131129 HHY131129:HIB131129 HRU131129:HRX131129 IBQ131129:IBT131129 ILM131129:ILP131129 IVI131129:IVL131129 JFE131129:JFH131129 JPA131129:JPD131129 JYW131129:JYZ131129 KIS131129:KIV131129 KSO131129:KSR131129 LCK131129:LCN131129 LMG131129:LMJ131129 LWC131129:LWF131129 MFY131129:MGB131129 MPU131129:MPX131129 MZQ131129:MZT131129 NJM131129:NJP131129 NTI131129:NTL131129 ODE131129:ODH131129 ONA131129:OND131129 OWW131129:OWZ131129 PGS131129:PGV131129 PQO131129:PQR131129 QAK131129:QAN131129 QKG131129:QKJ131129 QUC131129:QUF131129 RDY131129:REB131129 RNU131129:RNX131129 RXQ131129:RXT131129 SHM131129:SHP131129 SRI131129:SRL131129 TBE131129:TBH131129 TLA131129:TLD131129 TUW131129:TUZ131129 UES131129:UEV131129 UOO131129:UOR131129 UYK131129:UYN131129 VIG131129:VIJ131129 VSC131129:VSF131129 WBY131129:WCB131129 WLU131129:WLX131129 WVQ131129:WVT131129 G196665:J196665 JE196665:JH196665 TA196665:TD196665 ACW196665:ACZ196665 AMS196665:AMV196665 AWO196665:AWR196665 BGK196665:BGN196665 BQG196665:BQJ196665 CAC196665:CAF196665 CJY196665:CKB196665 CTU196665:CTX196665 DDQ196665:DDT196665 DNM196665:DNP196665 DXI196665:DXL196665 EHE196665:EHH196665 ERA196665:ERD196665 FAW196665:FAZ196665 FKS196665:FKV196665 FUO196665:FUR196665 GEK196665:GEN196665 GOG196665:GOJ196665 GYC196665:GYF196665 HHY196665:HIB196665 HRU196665:HRX196665 IBQ196665:IBT196665 ILM196665:ILP196665 IVI196665:IVL196665 JFE196665:JFH196665 JPA196665:JPD196665 JYW196665:JYZ196665 KIS196665:KIV196665 KSO196665:KSR196665 LCK196665:LCN196665 LMG196665:LMJ196665 LWC196665:LWF196665 MFY196665:MGB196665 MPU196665:MPX196665 MZQ196665:MZT196665 NJM196665:NJP196665 NTI196665:NTL196665 ODE196665:ODH196665 ONA196665:OND196665 OWW196665:OWZ196665 PGS196665:PGV196665 PQO196665:PQR196665 QAK196665:QAN196665 QKG196665:QKJ196665 QUC196665:QUF196665 RDY196665:REB196665 RNU196665:RNX196665 RXQ196665:RXT196665 SHM196665:SHP196665 SRI196665:SRL196665 TBE196665:TBH196665 TLA196665:TLD196665 TUW196665:TUZ196665 UES196665:UEV196665 UOO196665:UOR196665 UYK196665:UYN196665 VIG196665:VIJ196665 VSC196665:VSF196665 WBY196665:WCB196665 WLU196665:WLX196665 WVQ196665:WVT196665 G262201:J262201 JE262201:JH262201 TA262201:TD262201 ACW262201:ACZ262201 AMS262201:AMV262201 AWO262201:AWR262201 BGK262201:BGN262201 BQG262201:BQJ262201 CAC262201:CAF262201 CJY262201:CKB262201 CTU262201:CTX262201 DDQ262201:DDT262201 DNM262201:DNP262201 DXI262201:DXL262201 EHE262201:EHH262201 ERA262201:ERD262201 FAW262201:FAZ262201 FKS262201:FKV262201 FUO262201:FUR262201 GEK262201:GEN262201 GOG262201:GOJ262201 GYC262201:GYF262201 HHY262201:HIB262201 HRU262201:HRX262201 IBQ262201:IBT262201 ILM262201:ILP262201 IVI262201:IVL262201 JFE262201:JFH262201 JPA262201:JPD262201 JYW262201:JYZ262201 KIS262201:KIV262201 KSO262201:KSR262201 LCK262201:LCN262201 LMG262201:LMJ262201 LWC262201:LWF262201 MFY262201:MGB262201 MPU262201:MPX262201 MZQ262201:MZT262201 NJM262201:NJP262201 NTI262201:NTL262201 ODE262201:ODH262201 ONA262201:OND262201 OWW262201:OWZ262201 PGS262201:PGV262201 PQO262201:PQR262201 QAK262201:QAN262201 QKG262201:QKJ262201 QUC262201:QUF262201 RDY262201:REB262201 RNU262201:RNX262201 RXQ262201:RXT262201 SHM262201:SHP262201 SRI262201:SRL262201 TBE262201:TBH262201 TLA262201:TLD262201 TUW262201:TUZ262201 UES262201:UEV262201 UOO262201:UOR262201 UYK262201:UYN262201 VIG262201:VIJ262201 VSC262201:VSF262201 WBY262201:WCB262201 WLU262201:WLX262201 WVQ262201:WVT262201 G327737:J327737 JE327737:JH327737 TA327737:TD327737 ACW327737:ACZ327737 AMS327737:AMV327737 AWO327737:AWR327737 BGK327737:BGN327737 BQG327737:BQJ327737 CAC327737:CAF327737 CJY327737:CKB327737 CTU327737:CTX327737 DDQ327737:DDT327737 DNM327737:DNP327737 DXI327737:DXL327737 EHE327737:EHH327737 ERA327737:ERD327737 FAW327737:FAZ327737 FKS327737:FKV327737 FUO327737:FUR327737 GEK327737:GEN327737 GOG327737:GOJ327737 GYC327737:GYF327737 HHY327737:HIB327737 HRU327737:HRX327737 IBQ327737:IBT327737 ILM327737:ILP327737 IVI327737:IVL327737 JFE327737:JFH327737 JPA327737:JPD327737 JYW327737:JYZ327737 KIS327737:KIV327737 KSO327737:KSR327737 LCK327737:LCN327737 LMG327737:LMJ327737 LWC327737:LWF327737 MFY327737:MGB327737 MPU327737:MPX327737 MZQ327737:MZT327737 NJM327737:NJP327737 NTI327737:NTL327737 ODE327737:ODH327737 ONA327737:OND327737 OWW327737:OWZ327737 PGS327737:PGV327737 PQO327737:PQR327737 QAK327737:QAN327737 QKG327737:QKJ327737 QUC327737:QUF327737 RDY327737:REB327737 RNU327737:RNX327737 RXQ327737:RXT327737 SHM327737:SHP327737 SRI327737:SRL327737 TBE327737:TBH327737 TLA327737:TLD327737 TUW327737:TUZ327737 UES327737:UEV327737 UOO327737:UOR327737 UYK327737:UYN327737 VIG327737:VIJ327737 VSC327737:VSF327737 WBY327737:WCB327737 WLU327737:WLX327737 WVQ327737:WVT327737 G393273:J393273 JE393273:JH393273 TA393273:TD393273 ACW393273:ACZ393273 AMS393273:AMV393273 AWO393273:AWR393273 BGK393273:BGN393273 BQG393273:BQJ393273 CAC393273:CAF393273 CJY393273:CKB393273 CTU393273:CTX393273 DDQ393273:DDT393273 DNM393273:DNP393273 DXI393273:DXL393273 EHE393273:EHH393273 ERA393273:ERD393273 FAW393273:FAZ393273 FKS393273:FKV393273 FUO393273:FUR393273 GEK393273:GEN393273 GOG393273:GOJ393273 GYC393273:GYF393273 HHY393273:HIB393273 HRU393273:HRX393273 IBQ393273:IBT393273 ILM393273:ILP393273 IVI393273:IVL393273 JFE393273:JFH393273 JPA393273:JPD393273 JYW393273:JYZ393273 KIS393273:KIV393273 KSO393273:KSR393273 LCK393273:LCN393273 LMG393273:LMJ393273 LWC393273:LWF393273 MFY393273:MGB393273 MPU393273:MPX393273 MZQ393273:MZT393273 NJM393273:NJP393273 NTI393273:NTL393273 ODE393273:ODH393273 ONA393273:OND393273 OWW393273:OWZ393273 PGS393273:PGV393273 PQO393273:PQR393273 QAK393273:QAN393273 QKG393273:QKJ393273 QUC393273:QUF393273 RDY393273:REB393273 RNU393273:RNX393273 RXQ393273:RXT393273 SHM393273:SHP393273 SRI393273:SRL393273 TBE393273:TBH393273 TLA393273:TLD393273 TUW393273:TUZ393273 UES393273:UEV393273 UOO393273:UOR393273 UYK393273:UYN393273 VIG393273:VIJ393273 VSC393273:VSF393273 WBY393273:WCB393273 WLU393273:WLX393273 WVQ393273:WVT393273 G458809:J458809 JE458809:JH458809 TA458809:TD458809 ACW458809:ACZ458809 AMS458809:AMV458809 AWO458809:AWR458809 BGK458809:BGN458809 BQG458809:BQJ458809 CAC458809:CAF458809 CJY458809:CKB458809 CTU458809:CTX458809 DDQ458809:DDT458809 DNM458809:DNP458809 DXI458809:DXL458809 EHE458809:EHH458809 ERA458809:ERD458809 FAW458809:FAZ458809 FKS458809:FKV458809 FUO458809:FUR458809 GEK458809:GEN458809 GOG458809:GOJ458809 GYC458809:GYF458809 HHY458809:HIB458809 HRU458809:HRX458809 IBQ458809:IBT458809 ILM458809:ILP458809 IVI458809:IVL458809 JFE458809:JFH458809 JPA458809:JPD458809 JYW458809:JYZ458809 KIS458809:KIV458809 KSO458809:KSR458809 LCK458809:LCN458809 LMG458809:LMJ458809 LWC458809:LWF458809 MFY458809:MGB458809 MPU458809:MPX458809 MZQ458809:MZT458809 NJM458809:NJP458809 NTI458809:NTL458809 ODE458809:ODH458809 ONA458809:OND458809 OWW458809:OWZ458809 PGS458809:PGV458809 PQO458809:PQR458809 QAK458809:QAN458809 QKG458809:QKJ458809 QUC458809:QUF458809 RDY458809:REB458809 RNU458809:RNX458809 RXQ458809:RXT458809 SHM458809:SHP458809 SRI458809:SRL458809 TBE458809:TBH458809 TLA458809:TLD458809 TUW458809:TUZ458809 UES458809:UEV458809 UOO458809:UOR458809 UYK458809:UYN458809 VIG458809:VIJ458809 VSC458809:VSF458809 WBY458809:WCB458809 WLU458809:WLX458809 WVQ458809:WVT458809 G524345:J524345 JE524345:JH524345 TA524345:TD524345 ACW524345:ACZ524345 AMS524345:AMV524345 AWO524345:AWR524345 BGK524345:BGN524345 BQG524345:BQJ524345 CAC524345:CAF524345 CJY524345:CKB524345 CTU524345:CTX524345 DDQ524345:DDT524345 DNM524345:DNP524345 DXI524345:DXL524345 EHE524345:EHH524345 ERA524345:ERD524345 FAW524345:FAZ524345 FKS524345:FKV524345 FUO524345:FUR524345 GEK524345:GEN524345 GOG524345:GOJ524345 GYC524345:GYF524345 HHY524345:HIB524345 HRU524345:HRX524345 IBQ524345:IBT524345 ILM524345:ILP524345 IVI524345:IVL524345 JFE524345:JFH524345 JPA524345:JPD524345 JYW524345:JYZ524345 KIS524345:KIV524345 KSO524345:KSR524345 LCK524345:LCN524345 LMG524345:LMJ524345 LWC524345:LWF524345 MFY524345:MGB524345 MPU524345:MPX524345 MZQ524345:MZT524345 NJM524345:NJP524345 NTI524345:NTL524345 ODE524345:ODH524345 ONA524345:OND524345 OWW524345:OWZ524345 PGS524345:PGV524345 PQO524345:PQR524345 QAK524345:QAN524345 QKG524345:QKJ524345 QUC524345:QUF524345 RDY524345:REB524345 RNU524345:RNX524345 RXQ524345:RXT524345 SHM524345:SHP524345 SRI524345:SRL524345 TBE524345:TBH524345 TLA524345:TLD524345 TUW524345:TUZ524345 UES524345:UEV524345 UOO524345:UOR524345 UYK524345:UYN524345 VIG524345:VIJ524345 VSC524345:VSF524345 WBY524345:WCB524345 WLU524345:WLX524345 WVQ524345:WVT524345 G589881:J589881 JE589881:JH589881 TA589881:TD589881 ACW589881:ACZ589881 AMS589881:AMV589881 AWO589881:AWR589881 BGK589881:BGN589881 BQG589881:BQJ589881 CAC589881:CAF589881 CJY589881:CKB589881 CTU589881:CTX589881 DDQ589881:DDT589881 DNM589881:DNP589881 DXI589881:DXL589881 EHE589881:EHH589881 ERA589881:ERD589881 FAW589881:FAZ589881 FKS589881:FKV589881 FUO589881:FUR589881 GEK589881:GEN589881 GOG589881:GOJ589881 GYC589881:GYF589881 HHY589881:HIB589881 HRU589881:HRX589881 IBQ589881:IBT589881 ILM589881:ILP589881 IVI589881:IVL589881 JFE589881:JFH589881 JPA589881:JPD589881 JYW589881:JYZ589881 KIS589881:KIV589881 KSO589881:KSR589881 LCK589881:LCN589881 LMG589881:LMJ589881 LWC589881:LWF589881 MFY589881:MGB589881 MPU589881:MPX589881 MZQ589881:MZT589881 NJM589881:NJP589881 NTI589881:NTL589881 ODE589881:ODH589881 ONA589881:OND589881 OWW589881:OWZ589881 PGS589881:PGV589881 PQO589881:PQR589881 QAK589881:QAN589881 QKG589881:QKJ589881 QUC589881:QUF589881 RDY589881:REB589881 RNU589881:RNX589881 RXQ589881:RXT589881 SHM589881:SHP589881 SRI589881:SRL589881 TBE589881:TBH589881 TLA589881:TLD589881 TUW589881:TUZ589881 UES589881:UEV589881 UOO589881:UOR589881 UYK589881:UYN589881 VIG589881:VIJ589881 VSC589881:VSF589881 WBY589881:WCB589881 WLU589881:WLX589881 WVQ589881:WVT589881 G655417:J655417 JE655417:JH655417 TA655417:TD655417 ACW655417:ACZ655417 AMS655417:AMV655417 AWO655417:AWR655417 BGK655417:BGN655417 BQG655417:BQJ655417 CAC655417:CAF655417 CJY655417:CKB655417 CTU655417:CTX655417 DDQ655417:DDT655417 DNM655417:DNP655417 DXI655417:DXL655417 EHE655417:EHH655417 ERA655417:ERD655417 FAW655417:FAZ655417 FKS655417:FKV655417 FUO655417:FUR655417 GEK655417:GEN655417 GOG655417:GOJ655417 GYC655417:GYF655417 HHY655417:HIB655417 HRU655417:HRX655417 IBQ655417:IBT655417 ILM655417:ILP655417 IVI655417:IVL655417 JFE655417:JFH655417 JPA655417:JPD655417 JYW655417:JYZ655417 KIS655417:KIV655417 KSO655417:KSR655417 LCK655417:LCN655417 LMG655417:LMJ655417 LWC655417:LWF655417 MFY655417:MGB655417 MPU655417:MPX655417 MZQ655417:MZT655417 NJM655417:NJP655417 NTI655417:NTL655417 ODE655417:ODH655417 ONA655417:OND655417 OWW655417:OWZ655417 PGS655417:PGV655417 PQO655417:PQR655417 QAK655417:QAN655417 QKG655417:QKJ655417 QUC655417:QUF655417 RDY655417:REB655417 RNU655417:RNX655417 RXQ655417:RXT655417 SHM655417:SHP655417 SRI655417:SRL655417 TBE655417:TBH655417 TLA655417:TLD655417 TUW655417:TUZ655417 UES655417:UEV655417 UOO655417:UOR655417 UYK655417:UYN655417 VIG655417:VIJ655417 VSC655417:VSF655417 WBY655417:WCB655417 WLU655417:WLX655417 WVQ655417:WVT655417 G720953:J720953 JE720953:JH720953 TA720953:TD720953 ACW720953:ACZ720953 AMS720953:AMV720953 AWO720953:AWR720953 BGK720953:BGN720953 BQG720953:BQJ720953 CAC720953:CAF720953 CJY720953:CKB720953 CTU720953:CTX720953 DDQ720953:DDT720953 DNM720953:DNP720953 DXI720953:DXL720953 EHE720953:EHH720953 ERA720953:ERD720953 FAW720953:FAZ720953 FKS720953:FKV720953 FUO720953:FUR720953 GEK720953:GEN720953 GOG720953:GOJ720953 GYC720953:GYF720953 HHY720953:HIB720953 HRU720953:HRX720953 IBQ720953:IBT720953 ILM720953:ILP720953 IVI720953:IVL720953 JFE720953:JFH720953 JPA720953:JPD720953 JYW720953:JYZ720953 KIS720953:KIV720953 KSO720953:KSR720953 LCK720953:LCN720953 LMG720953:LMJ720953 LWC720953:LWF720953 MFY720953:MGB720953 MPU720953:MPX720953 MZQ720953:MZT720953 NJM720953:NJP720953 NTI720953:NTL720953 ODE720953:ODH720953 ONA720953:OND720953 OWW720953:OWZ720953 PGS720953:PGV720953 PQO720953:PQR720953 QAK720953:QAN720953 QKG720953:QKJ720953 QUC720953:QUF720953 RDY720953:REB720953 RNU720953:RNX720953 RXQ720953:RXT720953 SHM720953:SHP720953 SRI720953:SRL720953 TBE720953:TBH720953 TLA720953:TLD720953 TUW720953:TUZ720953 UES720953:UEV720953 UOO720953:UOR720953 UYK720953:UYN720953 VIG720953:VIJ720953 VSC720953:VSF720953 WBY720953:WCB720953 WLU720953:WLX720953 WVQ720953:WVT720953 G786489:J786489 JE786489:JH786489 TA786489:TD786489 ACW786489:ACZ786489 AMS786489:AMV786489 AWO786489:AWR786489 BGK786489:BGN786489 BQG786489:BQJ786489 CAC786489:CAF786489 CJY786489:CKB786489 CTU786489:CTX786489 DDQ786489:DDT786489 DNM786489:DNP786489 DXI786489:DXL786489 EHE786489:EHH786489 ERA786489:ERD786489 FAW786489:FAZ786489 FKS786489:FKV786489 FUO786489:FUR786489 GEK786489:GEN786489 GOG786489:GOJ786489 GYC786489:GYF786489 HHY786489:HIB786489 HRU786489:HRX786489 IBQ786489:IBT786489 ILM786489:ILP786489 IVI786489:IVL786489 JFE786489:JFH786489 JPA786489:JPD786489 JYW786489:JYZ786489 KIS786489:KIV786489 KSO786489:KSR786489 LCK786489:LCN786489 LMG786489:LMJ786489 LWC786489:LWF786489 MFY786489:MGB786489 MPU786489:MPX786489 MZQ786489:MZT786489 NJM786489:NJP786489 NTI786489:NTL786489 ODE786489:ODH786489 ONA786489:OND786489 OWW786489:OWZ786489 PGS786489:PGV786489 PQO786489:PQR786489 QAK786489:QAN786489 QKG786489:QKJ786489 QUC786489:QUF786489 RDY786489:REB786489 RNU786489:RNX786489 RXQ786489:RXT786489 SHM786489:SHP786489 SRI786489:SRL786489 TBE786489:TBH786489 TLA786489:TLD786489 TUW786489:TUZ786489 UES786489:UEV786489 UOO786489:UOR786489 UYK786489:UYN786489 VIG786489:VIJ786489 VSC786489:VSF786489 WBY786489:WCB786489 WLU786489:WLX786489 WVQ786489:WVT786489 G852025:J852025 JE852025:JH852025 TA852025:TD852025 ACW852025:ACZ852025 AMS852025:AMV852025 AWO852025:AWR852025 BGK852025:BGN852025 BQG852025:BQJ852025 CAC852025:CAF852025 CJY852025:CKB852025 CTU852025:CTX852025 DDQ852025:DDT852025 DNM852025:DNP852025 DXI852025:DXL852025 EHE852025:EHH852025 ERA852025:ERD852025 FAW852025:FAZ852025 FKS852025:FKV852025 FUO852025:FUR852025 GEK852025:GEN852025 GOG852025:GOJ852025 GYC852025:GYF852025 HHY852025:HIB852025 HRU852025:HRX852025 IBQ852025:IBT852025 ILM852025:ILP852025 IVI852025:IVL852025 JFE852025:JFH852025 JPA852025:JPD852025 JYW852025:JYZ852025 KIS852025:KIV852025 KSO852025:KSR852025 LCK852025:LCN852025 LMG852025:LMJ852025 LWC852025:LWF852025 MFY852025:MGB852025 MPU852025:MPX852025 MZQ852025:MZT852025 NJM852025:NJP852025 NTI852025:NTL852025 ODE852025:ODH852025 ONA852025:OND852025 OWW852025:OWZ852025 PGS852025:PGV852025 PQO852025:PQR852025 QAK852025:QAN852025 QKG852025:QKJ852025 QUC852025:QUF852025 RDY852025:REB852025 RNU852025:RNX852025 RXQ852025:RXT852025 SHM852025:SHP852025 SRI852025:SRL852025 TBE852025:TBH852025 TLA852025:TLD852025 TUW852025:TUZ852025 UES852025:UEV852025 UOO852025:UOR852025 UYK852025:UYN852025 VIG852025:VIJ852025 VSC852025:VSF852025 WBY852025:WCB852025 WLU852025:WLX852025 WVQ852025:WVT852025 G917561:J917561 JE917561:JH917561 TA917561:TD917561 ACW917561:ACZ917561 AMS917561:AMV917561 AWO917561:AWR917561 BGK917561:BGN917561 BQG917561:BQJ917561 CAC917561:CAF917561 CJY917561:CKB917561 CTU917561:CTX917561 DDQ917561:DDT917561 DNM917561:DNP917561 DXI917561:DXL917561 EHE917561:EHH917561 ERA917561:ERD917561 FAW917561:FAZ917561 FKS917561:FKV917561 FUO917561:FUR917561 GEK917561:GEN917561 GOG917561:GOJ917561 GYC917561:GYF917561 HHY917561:HIB917561 HRU917561:HRX917561 IBQ917561:IBT917561 ILM917561:ILP917561 IVI917561:IVL917561 JFE917561:JFH917561 JPA917561:JPD917561 JYW917561:JYZ917561 KIS917561:KIV917561 KSO917561:KSR917561 LCK917561:LCN917561 LMG917561:LMJ917561 LWC917561:LWF917561 MFY917561:MGB917561 MPU917561:MPX917561 MZQ917561:MZT917561 NJM917561:NJP917561 NTI917561:NTL917561 ODE917561:ODH917561 ONA917561:OND917561 OWW917561:OWZ917561 PGS917561:PGV917561 PQO917561:PQR917561 QAK917561:QAN917561 QKG917561:QKJ917561 QUC917561:QUF917561 RDY917561:REB917561 RNU917561:RNX917561 RXQ917561:RXT917561 SHM917561:SHP917561 SRI917561:SRL917561 TBE917561:TBH917561 TLA917561:TLD917561 TUW917561:TUZ917561 UES917561:UEV917561 UOO917561:UOR917561 UYK917561:UYN917561 VIG917561:VIJ917561 VSC917561:VSF917561 WBY917561:WCB917561 WLU917561:WLX917561 WVQ917561:WVT917561 G983097:J983097 JE983097:JH983097 TA983097:TD983097 ACW983097:ACZ983097 AMS983097:AMV983097 AWO983097:AWR983097 BGK983097:BGN983097 BQG983097:BQJ983097 CAC983097:CAF983097 CJY983097:CKB983097 CTU983097:CTX983097 DDQ983097:DDT983097 DNM983097:DNP983097 DXI983097:DXL983097 EHE983097:EHH983097 ERA983097:ERD983097 FAW983097:FAZ983097 FKS983097:FKV983097 FUO983097:FUR983097 GEK983097:GEN983097 GOG983097:GOJ983097 GYC983097:GYF983097 HHY983097:HIB983097 HRU983097:HRX983097 IBQ983097:IBT983097 ILM983097:ILP983097 IVI983097:IVL983097 JFE983097:JFH983097 JPA983097:JPD983097 JYW983097:JYZ983097 KIS983097:KIV983097 KSO983097:KSR983097 LCK983097:LCN983097 LMG983097:LMJ983097 LWC983097:LWF983097 MFY983097:MGB983097 MPU983097:MPX983097 MZQ983097:MZT983097 NJM983097:NJP983097 NTI983097:NTL983097 ODE983097:ODH983097 ONA983097:OND983097 OWW983097:OWZ983097 PGS983097:PGV983097 PQO983097:PQR983097 QAK983097:QAN983097 QKG983097:QKJ983097 QUC983097:QUF983097 RDY983097:REB983097 RNU983097:RNX983097 RXQ983097:RXT983097 SHM983097:SHP983097 SRI983097:SRL983097 TBE983097:TBH983097 TLA983097:TLD983097 TUW983097:TUZ983097 UES983097:UEV983097 UOO983097:UOR983097 UYK983097:UYN983097 VIG983097:VIJ983097 VSC983097:VSF983097 WBY983097:WCB983097 WLU983097:WLX983097">
      <formula1>$AP$5:$AP$354</formula1>
    </dataValidation>
    <dataValidation allowBlank="1" showInputMessage="1" showErrorMessage="1" error="SOMENTE NUMEROS INTEIROS DE 0 A 59" sqref="N65582:O65582 JL65582:JM65582 TH65582:TI65582 ADD65582:ADE65582 AMZ65582:ANA65582 AWV65582:AWW65582 BGR65582:BGS65582 BQN65582:BQO65582 CAJ65582:CAK65582 CKF65582:CKG65582 CUB65582:CUC65582 DDX65582:DDY65582 DNT65582:DNU65582 DXP65582:DXQ65582 EHL65582:EHM65582 ERH65582:ERI65582 FBD65582:FBE65582 FKZ65582:FLA65582 FUV65582:FUW65582 GER65582:GES65582 GON65582:GOO65582 GYJ65582:GYK65582 HIF65582:HIG65582 HSB65582:HSC65582 IBX65582:IBY65582 ILT65582:ILU65582 IVP65582:IVQ65582 JFL65582:JFM65582 JPH65582:JPI65582 JZD65582:JZE65582 KIZ65582:KJA65582 KSV65582:KSW65582 LCR65582:LCS65582 LMN65582:LMO65582 LWJ65582:LWK65582 MGF65582:MGG65582 MQB65582:MQC65582 MZX65582:MZY65582 NJT65582:NJU65582 NTP65582:NTQ65582 ODL65582:ODM65582 ONH65582:ONI65582 OXD65582:OXE65582 PGZ65582:PHA65582 PQV65582:PQW65582 QAR65582:QAS65582 QKN65582:QKO65582 QUJ65582:QUK65582 REF65582:REG65582 ROB65582:ROC65582 RXX65582:RXY65582 SHT65582:SHU65582 SRP65582:SRQ65582 TBL65582:TBM65582 TLH65582:TLI65582 TVD65582:TVE65582 UEZ65582:UFA65582 UOV65582:UOW65582 UYR65582:UYS65582 VIN65582:VIO65582 VSJ65582:VSK65582 WCF65582:WCG65582 WMB65582:WMC65582 WVX65582:WVY65582 N131118:O131118 JL131118:JM131118 TH131118:TI131118 ADD131118:ADE131118 AMZ131118:ANA131118 AWV131118:AWW131118 BGR131118:BGS131118 BQN131118:BQO131118 CAJ131118:CAK131118 CKF131118:CKG131118 CUB131118:CUC131118 DDX131118:DDY131118 DNT131118:DNU131118 DXP131118:DXQ131118 EHL131118:EHM131118 ERH131118:ERI131118 FBD131118:FBE131118 FKZ131118:FLA131118 FUV131118:FUW131118 GER131118:GES131118 GON131118:GOO131118 GYJ131118:GYK131118 HIF131118:HIG131118 HSB131118:HSC131118 IBX131118:IBY131118 ILT131118:ILU131118 IVP131118:IVQ131118 JFL131118:JFM131118 JPH131118:JPI131118 JZD131118:JZE131118 KIZ131118:KJA131118 KSV131118:KSW131118 LCR131118:LCS131118 LMN131118:LMO131118 LWJ131118:LWK131118 MGF131118:MGG131118 MQB131118:MQC131118 MZX131118:MZY131118 NJT131118:NJU131118 NTP131118:NTQ131118 ODL131118:ODM131118 ONH131118:ONI131118 OXD131118:OXE131118 PGZ131118:PHA131118 PQV131118:PQW131118 QAR131118:QAS131118 QKN131118:QKO131118 QUJ131118:QUK131118 REF131118:REG131118 ROB131118:ROC131118 RXX131118:RXY131118 SHT131118:SHU131118 SRP131118:SRQ131118 TBL131118:TBM131118 TLH131118:TLI131118 TVD131118:TVE131118 UEZ131118:UFA131118 UOV131118:UOW131118 UYR131118:UYS131118 VIN131118:VIO131118 VSJ131118:VSK131118 WCF131118:WCG131118 WMB131118:WMC131118 WVX131118:WVY131118 N196654:O196654 JL196654:JM196654 TH196654:TI196654 ADD196654:ADE196654 AMZ196654:ANA196654 AWV196654:AWW196654 BGR196654:BGS196654 BQN196654:BQO196654 CAJ196654:CAK196654 CKF196654:CKG196654 CUB196654:CUC196654 DDX196654:DDY196654 DNT196654:DNU196654 DXP196654:DXQ196654 EHL196654:EHM196654 ERH196654:ERI196654 FBD196654:FBE196654 FKZ196654:FLA196654 FUV196654:FUW196654 GER196654:GES196654 GON196654:GOO196654 GYJ196654:GYK196654 HIF196654:HIG196654 HSB196654:HSC196654 IBX196654:IBY196654 ILT196654:ILU196654 IVP196654:IVQ196654 JFL196654:JFM196654 JPH196654:JPI196654 JZD196654:JZE196654 KIZ196654:KJA196654 KSV196654:KSW196654 LCR196654:LCS196654 LMN196654:LMO196654 LWJ196654:LWK196654 MGF196654:MGG196654 MQB196654:MQC196654 MZX196654:MZY196654 NJT196654:NJU196654 NTP196654:NTQ196654 ODL196654:ODM196654 ONH196654:ONI196654 OXD196654:OXE196654 PGZ196654:PHA196654 PQV196654:PQW196654 QAR196654:QAS196654 QKN196654:QKO196654 QUJ196654:QUK196654 REF196654:REG196654 ROB196654:ROC196654 RXX196654:RXY196654 SHT196654:SHU196654 SRP196654:SRQ196654 TBL196654:TBM196654 TLH196654:TLI196654 TVD196654:TVE196654 UEZ196654:UFA196654 UOV196654:UOW196654 UYR196654:UYS196654 VIN196654:VIO196654 VSJ196654:VSK196654 WCF196654:WCG196654 WMB196654:WMC196654 WVX196654:WVY196654 N262190:O262190 JL262190:JM262190 TH262190:TI262190 ADD262190:ADE262190 AMZ262190:ANA262190 AWV262190:AWW262190 BGR262190:BGS262190 BQN262190:BQO262190 CAJ262190:CAK262190 CKF262190:CKG262190 CUB262190:CUC262190 DDX262190:DDY262190 DNT262190:DNU262190 DXP262190:DXQ262190 EHL262190:EHM262190 ERH262190:ERI262190 FBD262190:FBE262190 FKZ262190:FLA262190 FUV262190:FUW262190 GER262190:GES262190 GON262190:GOO262190 GYJ262190:GYK262190 HIF262190:HIG262190 HSB262190:HSC262190 IBX262190:IBY262190 ILT262190:ILU262190 IVP262190:IVQ262190 JFL262190:JFM262190 JPH262190:JPI262190 JZD262190:JZE262190 KIZ262190:KJA262190 KSV262190:KSW262190 LCR262190:LCS262190 LMN262190:LMO262190 LWJ262190:LWK262190 MGF262190:MGG262190 MQB262190:MQC262190 MZX262190:MZY262190 NJT262190:NJU262190 NTP262190:NTQ262190 ODL262190:ODM262190 ONH262190:ONI262190 OXD262190:OXE262190 PGZ262190:PHA262190 PQV262190:PQW262190 QAR262190:QAS262190 QKN262190:QKO262190 QUJ262190:QUK262190 REF262190:REG262190 ROB262190:ROC262190 RXX262190:RXY262190 SHT262190:SHU262190 SRP262190:SRQ262190 TBL262190:TBM262190 TLH262190:TLI262190 TVD262190:TVE262190 UEZ262190:UFA262190 UOV262190:UOW262190 UYR262190:UYS262190 VIN262190:VIO262190 VSJ262190:VSK262190 WCF262190:WCG262190 WMB262190:WMC262190 WVX262190:WVY262190 N327726:O327726 JL327726:JM327726 TH327726:TI327726 ADD327726:ADE327726 AMZ327726:ANA327726 AWV327726:AWW327726 BGR327726:BGS327726 BQN327726:BQO327726 CAJ327726:CAK327726 CKF327726:CKG327726 CUB327726:CUC327726 DDX327726:DDY327726 DNT327726:DNU327726 DXP327726:DXQ327726 EHL327726:EHM327726 ERH327726:ERI327726 FBD327726:FBE327726 FKZ327726:FLA327726 FUV327726:FUW327726 GER327726:GES327726 GON327726:GOO327726 GYJ327726:GYK327726 HIF327726:HIG327726 HSB327726:HSC327726 IBX327726:IBY327726 ILT327726:ILU327726 IVP327726:IVQ327726 JFL327726:JFM327726 JPH327726:JPI327726 JZD327726:JZE327726 KIZ327726:KJA327726 KSV327726:KSW327726 LCR327726:LCS327726 LMN327726:LMO327726 LWJ327726:LWK327726 MGF327726:MGG327726 MQB327726:MQC327726 MZX327726:MZY327726 NJT327726:NJU327726 NTP327726:NTQ327726 ODL327726:ODM327726 ONH327726:ONI327726 OXD327726:OXE327726 PGZ327726:PHA327726 PQV327726:PQW327726 QAR327726:QAS327726 QKN327726:QKO327726 QUJ327726:QUK327726 REF327726:REG327726 ROB327726:ROC327726 RXX327726:RXY327726 SHT327726:SHU327726 SRP327726:SRQ327726 TBL327726:TBM327726 TLH327726:TLI327726 TVD327726:TVE327726 UEZ327726:UFA327726 UOV327726:UOW327726 UYR327726:UYS327726 VIN327726:VIO327726 VSJ327726:VSK327726 WCF327726:WCG327726 WMB327726:WMC327726 WVX327726:WVY327726 N393262:O393262 JL393262:JM393262 TH393262:TI393262 ADD393262:ADE393262 AMZ393262:ANA393262 AWV393262:AWW393262 BGR393262:BGS393262 BQN393262:BQO393262 CAJ393262:CAK393262 CKF393262:CKG393262 CUB393262:CUC393262 DDX393262:DDY393262 DNT393262:DNU393262 DXP393262:DXQ393262 EHL393262:EHM393262 ERH393262:ERI393262 FBD393262:FBE393262 FKZ393262:FLA393262 FUV393262:FUW393262 GER393262:GES393262 GON393262:GOO393262 GYJ393262:GYK393262 HIF393262:HIG393262 HSB393262:HSC393262 IBX393262:IBY393262 ILT393262:ILU393262 IVP393262:IVQ393262 JFL393262:JFM393262 JPH393262:JPI393262 JZD393262:JZE393262 KIZ393262:KJA393262 KSV393262:KSW393262 LCR393262:LCS393262 LMN393262:LMO393262 LWJ393262:LWK393262 MGF393262:MGG393262 MQB393262:MQC393262 MZX393262:MZY393262 NJT393262:NJU393262 NTP393262:NTQ393262 ODL393262:ODM393262 ONH393262:ONI393262 OXD393262:OXE393262 PGZ393262:PHA393262 PQV393262:PQW393262 QAR393262:QAS393262 QKN393262:QKO393262 QUJ393262:QUK393262 REF393262:REG393262 ROB393262:ROC393262 RXX393262:RXY393262 SHT393262:SHU393262 SRP393262:SRQ393262 TBL393262:TBM393262 TLH393262:TLI393262 TVD393262:TVE393262 UEZ393262:UFA393262 UOV393262:UOW393262 UYR393262:UYS393262 VIN393262:VIO393262 VSJ393262:VSK393262 WCF393262:WCG393262 WMB393262:WMC393262 WVX393262:WVY393262 N458798:O458798 JL458798:JM458798 TH458798:TI458798 ADD458798:ADE458798 AMZ458798:ANA458798 AWV458798:AWW458798 BGR458798:BGS458798 BQN458798:BQO458798 CAJ458798:CAK458798 CKF458798:CKG458798 CUB458798:CUC458798 DDX458798:DDY458798 DNT458798:DNU458798 DXP458798:DXQ458798 EHL458798:EHM458798 ERH458798:ERI458798 FBD458798:FBE458798 FKZ458798:FLA458798 FUV458798:FUW458798 GER458798:GES458798 GON458798:GOO458798 GYJ458798:GYK458798 HIF458798:HIG458798 HSB458798:HSC458798 IBX458798:IBY458798 ILT458798:ILU458798 IVP458798:IVQ458798 JFL458798:JFM458798 JPH458798:JPI458798 JZD458798:JZE458798 KIZ458798:KJA458798 KSV458798:KSW458798 LCR458798:LCS458798 LMN458798:LMO458798 LWJ458798:LWK458798 MGF458798:MGG458798 MQB458798:MQC458798 MZX458798:MZY458798 NJT458798:NJU458798 NTP458798:NTQ458798 ODL458798:ODM458798 ONH458798:ONI458798 OXD458798:OXE458798 PGZ458798:PHA458798 PQV458798:PQW458798 QAR458798:QAS458798 QKN458798:QKO458798 QUJ458798:QUK458798 REF458798:REG458798 ROB458798:ROC458798 RXX458798:RXY458798 SHT458798:SHU458798 SRP458798:SRQ458798 TBL458798:TBM458798 TLH458798:TLI458798 TVD458798:TVE458798 UEZ458798:UFA458798 UOV458798:UOW458798 UYR458798:UYS458798 VIN458798:VIO458798 VSJ458798:VSK458798 WCF458798:WCG458798 WMB458798:WMC458798 WVX458798:WVY458798 N524334:O524334 JL524334:JM524334 TH524334:TI524334 ADD524334:ADE524334 AMZ524334:ANA524334 AWV524334:AWW524334 BGR524334:BGS524334 BQN524334:BQO524334 CAJ524334:CAK524334 CKF524334:CKG524334 CUB524334:CUC524334 DDX524334:DDY524334 DNT524334:DNU524334 DXP524334:DXQ524334 EHL524334:EHM524334 ERH524334:ERI524334 FBD524334:FBE524334 FKZ524334:FLA524334 FUV524334:FUW524334 GER524334:GES524334 GON524334:GOO524334 GYJ524334:GYK524334 HIF524334:HIG524334 HSB524334:HSC524334 IBX524334:IBY524334 ILT524334:ILU524334 IVP524334:IVQ524334 JFL524334:JFM524334 JPH524334:JPI524334 JZD524334:JZE524334 KIZ524334:KJA524334 KSV524334:KSW524334 LCR524334:LCS524334 LMN524334:LMO524334 LWJ524334:LWK524334 MGF524334:MGG524334 MQB524334:MQC524334 MZX524334:MZY524334 NJT524334:NJU524334 NTP524334:NTQ524334 ODL524334:ODM524334 ONH524334:ONI524334 OXD524334:OXE524334 PGZ524334:PHA524334 PQV524334:PQW524334 QAR524334:QAS524334 QKN524334:QKO524334 QUJ524334:QUK524334 REF524334:REG524334 ROB524334:ROC524334 RXX524334:RXY524334 SHT524334:SHU524334 SRP524334:SRQ524334 TBL524334:TBM524334 TLH524334:TLI524334 TVD524334:TVE524334 UEZ524334:UFA524334 UOV524334:UOW524334 UYR524334:UYS524334 VIN524334:VIO524334 VSJ524334:VSK524334 WCF524334:WCG524334 WMB524334:WMC524334 WVX524334:WVY524334 N589870:O589870 JL589870:JM589870 TH589870:TI589870 ADD589870:ADE589870 AMZ589870:ANA589870 AWV589870:AWW589870 BGR589870:BGS589870 BQN589870:BQO589870 CAJ589870:CAK589870 CKF589870:CKG589870 CUB589870:CUC589870 DDX589870:DDY589870 DNT589870:DNU589870 DXP589870:DXQ589870 EHL589870:EHM589870 ERH589870:ERI589870 FBD589870:FBE589870 FKZ589870:FLA589870 FUV589870:FUW589870 GER589870:GES589870 GON589870:GOO589870 GYJ589870:GYK589870 HIF589870:HIG589870 HSB589870:HSC589870 IBX589870:IBY589870 ILT589870:ILU589870 IVP589870:IVQ589870 JFL589870:JFM589870 JPH589870:JPI589870 JZD589870:JZE589870 KIZ589870:KJA589870 KSV589870:KSW589870 LCR589870:LCS589870 LMN589870:LMO589870 LWJ589870:LWK589870 MGF589870:MGG589870 MQB589870:MQC589870 MZX589870:MZY589870 NJT589870:NJU589870 NTP589870:NTQ589870 ODL589870:ODM589870 ONH589870:ONI589870 OXD589870:OXE589870 PGZ589870:PHA589870 PQV589870:PQW589870 QAR589870:QAS589870 QKN589870:QKO589870 QUJ589870:QUK589870 REF589870:REG589870 ROB589870:ROC589870 RXX589870:RXY589870 SHT589870:SHU589870 SRP589870:SRQ589870 TBL589870:TBM589870 TLH589870:TLI589870 TVD589870:TVE589870 UEZ589870:UFA589870 UOV589870:UOW589870 UYR589870:UYS589870 VIN589870:VIO589870 VSJ589870:VSK589870 WCF589870:WCG589870 WMB589870:WMC589870 WVX589870:WVY589870 N655406:O655406 JL655406:JM655406 TH655406:TI655406 ADD655406:ADE655406 AMZ655406:ANA655406 AWV655406:AWW655406 BGR655406:BGS655406 BQN655406:BQO655406 CAJ655406:CAK655406 CKF655406:CKG655406 CUB655406:CUC655406 DDX655406:DDY655406 DNT655406:DNU655406 DXP655406:DXQ655406 EHL655406:EHM655406 ERH655406:ERI655406 FBD655406:FBE655406 FKZ655406:FLA655406 FUV655406:FUW655406 GER655406:GES655406 GON655406:GOO655406 GYJ655406:GYK655406 HIF655406:HIG655406 HSB655406:HSC655406 IBX655406:IBY655406 ILT655406:ILU655406 IVP655406:IVQ655406 JFL655406:JFM655406 JPH655406:JPI655406 JZD655406:JZE655406 KIZ655406:KJA655406 KSV655406:KSW655406 LCR655406:LCS655406 LMN655406:LMO655406 LWJ655406:LWK655406 MGF655406:MGG655406 MQB655406:MQC655406 MZX655406:MZY655406 NJT655406:NJU655406 NTP655406:NTQ655406 ODL655406:ODM655406 ONH655406:ONI655406 OXD655406:OXE655406 PGZ655406:PHA655406 PQV655406:PQW655406 QAR655406:QAS655406 QKN655406:QKO655406 QUJ655406:QUK655406 REF655406:REG655406 ROB655406:ROC655406 RXX655406:RXY655406 SHT655406:SHU655406 SRP655406:SRQ655406 TBL655406:TBM655406 TLH655406:TLI655406 TVD655406:TVE655406 UEZ655406:UFA655406 UOV655406:UOW655406 UYR655406:UYS655406 VIN655406:VIO655406 VSJ655406:VSK655406 WCF655406:WCG655406 WMB655406:WMC655406 WVX655406:WVY655406 N720942:O720942 JL720942:JM720942 TH720942:TI720942 ADD720942:ADE720942 AMZ720942:ANA720942 AWV720942:AWW720942 BGR720942:BGS720942 BQN720942:BQO720942 CAJ720942:CAK720942 CKF720942:CKG720942 CUB720942:CUC720942 DDX720942:DDY720942 DNT720942:DNU720942 DXP720942:DXQ720942 EHL720942:EHM720942 ERH720942:ERI720942 FBD720942:FBE720942 FKZ720942:FLA720942 FUV720942:FUW720942 GER720942:GES720942 GON720942:GOO720942 GYJ720942:GYK720942 HIF720942:HIG720942 HSB720942:HSC720942 IBX720942:IBY720942 ILT720942:ILU720942 IVP720942:IVQ720942 JFL720942:JFM720942 JPH720942:JPI720942 JZD720942:JZE720942 KIZ720942:KJA720942 KSV720942:KSW720942 LCR720942:LCS720942 LMN720942:LMO720942 LWJ720942:LWK720942 MGF720942:MGG720942 MQB720942:MQC720942 MZX720942:MZY720942 NJT720942:NJU720942 NTP720942:NTQ720942 ODL720942:ODM720942 ONH720942:ONI720942 OXD720942:OXE720942 PGZ720942:PHA720942 PQV720942:PQW720942 QAR720942:QAS720942 QKN720942:QKO720942 QUJ720942:QUK720942 REF720942:REG720942 ROB720942:ROC720942 RXX720942:RXY720942 SHT720942:SHU720942 SRP720942:SRQ720942 TBL720942:TBM720942 TLH720942:TLI720942 TVD720942:TVE720942 UEZ720942:UFA720942 UOV720942:UOW720942 UYR720942:UYS720942 VIN720942:VIO720942 VSJ720942:VSK720942 WCF720942:WCG720942 WMB720942:WMC720942 WVX720942:WVY720942 N786478:O786478 JL786478:JM786478 TH786478:TI786478 ADD786478:ADE786478 AMZ786478:ANA786478 AWV786478:AWW786478 BGR786478:BGS786478 BQN786478:BQO786478 CAJ786478:CAK786478 CKF786478:CKG786478 CUB786478:CUC786478 DDX786478:DDY786478 DNT786478:DNU786478 DXP786478:DXQ786478 EHL786478:EHM786478 ERH786478:ERI786478 FBD786478:FBE786478 FKZ786478:FLA786478 FUV786478:FUW786478 GER786478:GES786478 GON786478:GOO786478 GYJ786478:GYK786478 HIF786478:HIG786478 HSB786478:HSC786478 IBX786478:IBY786478 ILT786478:ILU786478 IVP786478:IVQ786478 JFL786478:JFM786478 JPH786478:JPI786478 JZD786478:JZE786478 KIZ786478:KJA786478 KSV786478:KSW786478 LCR786478:LCS786478 LMN786478:LMO786478 LWJ786478:LWK786478 MGF786478:MGG786478 MQB786478:MQC786478 MZX786478:MZY786478 NJT786478:NJU786478 NTP786478:NTQ786478 ODL786478:ODM786478 ONH786478:ONI786478 OXD786478:OXE786478 PGZ786478:PHA786478 PQV786478:PQW786478 QAR786478:QAS786478 QKN786478:QKO786478 QUJ786478:QUK786478 REF786478:REG786478 ROB786478:ROC786478 RXX786478:RXY786478 SHT786478:SHU786478 SRP786478:SRQ786478 TBL786478:TBM786478 TLH786478:TLI786478 TVD786478:TVE786478 UEZ786478:UFA786478 UOV786478:UOW786478 UYR786478:UYS786478 VIN786478:VIO786478 VSJ786478:VSK786478 WCF786478:WCG786478 WMB786478:WMC786478 WVX786478:WVY786478 N852014:O852014 JL852014:JM852014 TH852014:TI852014 ADD852014:ADE852014 AMZ852014:ANA852014 AWV852014:AWW852014 BGR852014:BGS852014 BQN852014:BQO852014 CAJ852014:CAK852014 CKF852014:CKG852014 CUB852014:CUC852014 DDX852014:DDY852014 DNT852014:DNU852014 DXP852014:DXQ852014 EHL852014:EHM852014 ERH852014:ERI852014 FBD852014:FBE852014 FKZ852014:FLA852014 FUV852014:FUW852014 GER852014:GES852014 GON852014:GOO852014 GYJ852014:GYK852014 HIF852014:HIG852014 HSB852014:HSC852014 IBX852014:IBY852014 ILT852014:ILU852014 IVP852014:IVQ852014 JFL852014:JFM852014 JPH852014:JPI852014 JZD852014:JZE852014 KIZ852014:KJA852014 KSV852014:KSW852014 LCR852014:LCS852014 LMN852014:LMO852014 LWJ852014:LWK852014 MGF852014:MGG852014 MQB852014:MQC852014 MZX852014:MZY852014 NJT852014:NJU852014 NTP852014:NTQ852014 ODL852014:ODM852014 ONH852014:ONI852014 OXD852014:OXE852014 PGZ852014:PHA852014 PQV852014:PQW852014 QAR852014:QAS852014 QKN852014:QKO852014 QUJ852014:QUK852014 REF852014:REG852014 ROB852014:ROC852014 RXX852014:RXY852014 SHT852014:SHU852014 SRP852014:SRQ852014 TBL852014:TBM852014 TLH852014:TLI852014 TVD852014:TVE852014 UEZ852014:UFA852014 UOV852014:UOW852014 UYR852014:UYS852014 VIN852014:VIO852014 VSJ852014:VSK852014 WCF852014:WCG852014 WMB852014:WMC852014 WVX852014:WVY852014 N917550:O917550 JL917550:JM917550 TH917550:TI917550 ADD917550:ADE917550 AMZ917550:ANA917550 AWV917550:AWW917550 BGR917550:BGS917550 BQN917550:BQO917550 CAJ917550:CAK917550 CKF917550:CKG917550 CUB917550:CUC917550 DDX917550:DDY917550 DNT917550:DNU917550 DXP917550:DXQ917550 EHL917550:EHM917550 ERH917550:ERI917550 FBD917550:FBE917550 FKZ917550:FLA917550 FUV917550:FUW917550 GER917550:GES917550 GON917550:GOO917550 GYJ917550:GYK917550 HIF917550:HIG917550 HSB917550:HSC917550 IBX917550:IBY917550 ILT917550:ILU917550 IVP917550:IVQ917550 JFL917550:JFM917550 JPH917550:JPI917550 JZD917550:JZE917550 KIZ917550:KJA917550 KSV917550:KSW917550 LCR917550:LCS917550 LMN917550:LMO917550 LWJ917550:LWK917550 MGF917550:MGG917550 MQB917550:MQC917550 MZX917550:MZY917550 NJT917550:NJU917550 NTP917550:NTQ917550 ODL917550:ODM917550 ONH917550:ONI917550 OXD917550:OXE917550 PGZ917550:PHA917550 PQV917550:PQW917550 QAR917550:QAS917550 QKN917550:QKO917550 QUJ917550:QUK917550 REF917550:REG917550 ROB917550:ROC917550 RXX917550:RXY917550 SHT917550:SHU917550 SRP917550:SRQ917550 TBL917550:TBM917550 TLH917550:TLI917550 TVD917550:TVE917550 UEZ917550:UFA917550 UOV917550:UOW917550 UYR917550:UYS917550 VIN917550:VIO917550 VSJ917550:VSK917550 WCF917550:WCG917550 WMB917550:WMC917550 WVX917550:WVY917550 N983086:O983086 JL983086:JM983086 TH983086:TI983086 ADD983086:ADE983086 AMZ983086:ANA983086 AWV983086:AWW983086 BGR983086:BGS983086 BQN983086:BQO983086 CAJ983086:CAK983086 CKF983086:CKG983086 CUB983086:CUC983086 DDX983086:DDY983086 DNT983086:DNU983086 DXP983086:DXQ983086 EHL983086:EHM983086 ERH983086:ERI983086 FBD983086:FBE983086 FKZ983086:FLA983086 FUV983086:FUW983086 GER983086:GES983086 GON983086:GOO983086 GYJ983086:GYK983086 HIF983086:HIG983086 HSB983086:HSC983086 IBX983086:IBY983086 ILT983086:ILU983086 IVP983086:IVQ983086 JFL983086:JFM983086 JPH983086:JPI983086 JZD983086:JZE983086 KIZ983086:KJA983086 KSV983086:KSW983086 LCR983086:LCS983086 LMN983086:LMO983086 LWJ983086:LWK983086 MGF983086:MGG983086 MQB983086:MQC983086 MZX983086:MZY983086 NJT983086:NJU983086 NTP983086:NTQ983086 ODL983086:ODM983086 ONH983086:ONI983086 OXD983086:OXE983086 PGZ983086:PHA983086 PQV983086:PQW983086 QAR983086:QAS983086 QKN983086:QKO983086 QUJ983086:QUK983086 REF983086:REG983086 ROB983086:ROC983086 RXX983086:RXY983086 SHT983086:SHU983086 SRP983086:SRQ983086 TBL983086:TBM983086 TLH983086:TLI983086 TVD983086:TVE983086 UEZ983086:UFA983086 UOV983086:UOW983086 UYR983086:UYS983086 VIN983086:VIO983086 VSJ983086:VSK983086 WCF983086:WCG983086 WMB983086:WMC983086 WVX983086:WVY983086 AA65582:AB65582 JY65582:JZ65582 TU65582:TV65582 ADQ65582:ADR65582 ANM65582:ANN65582 AXI65582:AXJ65582 BHE65582:BHF65582 BRA65582:BRB65582 CAW65582:CAX65582 CKS65582:CKT65582 CUO65582:CUP65582 DEK65582:DEL65582 DOG65582:DOH65582 DYC65582:DYD65582 EHY65582:EHZ65582 ERU65582:ERV65582 FBQ65582:FBR65582 FLM65582:FLN65582 FVI65582:FVJ65582 GFE65582:GFF65582 GPA65582:GPB65582 GYW65582:GYX65582 HIS65582:HIT65582 HSO65582:HSP65582 ICK65582:ICL65582 IMG65582:IMH65582 IWC65582:IWD65582 JFY65582:JFZ65582 JPU65582:JPV65582 JZQ65582:JZR65582 KJM65582:KJN65582 KTI65582:KTJ65582 LDE65582:LDF65582 LNA65582:LNB65582 LWW65582:LWX65582 MGS65582:MGT65582 MQO65582:MQP65582 NAK65582:NAL65582 NKG65582:NKH65582 NUC65582:NUD65582 ODY65582:ODZ65582 ONU65582:ONV65582 OXQ65582:OXR65582 PHM65582:PHN65582 PRI65582:PRJ65582 QBE65582:QBF65582 QLA65582:QLB65582 QUW65582:QUX65582 RES65582:RET65582 ROO65582:ROP65582 RYK65582:RYL65582 SIG65582:SIH65582 SSC65582:SSD65582 TBY65582:TBZ65582 TLU65582:TLV65582 TVQ65582:TVR65582 UFM65582:UFN65582 UPI65582:UPJ65582 UZE65582:UZF65582 VJA65582:VJB65582 VSW65582:VSX65582 WCS65582:WCT65582 WMO65582:WMP65582 WWK65582:WWL65582 AA131118:AB131118 JY131118:JZ131118 TU131118:TV131118 ADQ131118:ADR131118 ANM131118:ANN131118 AXI131118:AXJ131118 BHE131118:BHF131118 BRA131118:BRB131118 CAW131118:CAX131118 CKS131118:CKT131118 CUO131118:CUP131118 DEK131118:DEL131118 DOG131118:DOH131118 DYC131118:DYD131118 EHY131118:EHZ131118 ERU131118:ERV131118 FBQ131118:FBR131118 FLM131118:FLN131118 FVI131118:FVJ131118 GFE131118:GFF131118 GPA131118:GPB131118 GYW131118:GYX131118 HIS131118:HIT131118 HSO131118:HSP131118 ICK131118:ICL131118 IMG131118:IMH131118 IWC131118:IWD131118 JFY131118:JFZ131118 JPU131118:JPV131118 JZQ131118:JZR131118 KJM131118:KJN131118 KTI131118:KTJ131118 LDE131118:LDF131118 LNA131118:LNB131118 LWW131118:LWX131118 MGS131118:MGT131118 MQO131118:MQP131118 NAK131118:NAL131118 NKG131118:NKH131118 NUC131118:NUD131118 ODY131118:ODZ131118 ONU131118:ONV131118 OXQ131118:OXR131118 PHM131118:PHN131118 PRI131118:PRJ131118 QBE131118:QBF131118 QLA131118:QLB131118 QUW131118:QUX131118 RES131118:RET131118 ROO131118:ROP131118 RYK131118:RYL131118 SIG131118:SIH131118 SSC131118:SSD131118 TBY131118:TBZ131118 TLU131118:TLV131118 TVQ131118:TVR131118 UFM131118:UFN131118 UPI131118:UPJ131118 UZE131118:UZF131118 VJA131118:VJB131118 VSW131118:VSX131118 WCS131118:WCT131118 WMO131118:WMP131118 WWK131118:WWL131118 AA196654:AB196654 JY196654:JZ196654 TU196654:TV196654 ADQ196654:ADR196654 ANM196654:ANN196654 AXI196654:AXJ196654 BHE196654:BHF196654 BRA196654:BRB196654 CAW196654:CAX196654 CKS196654:CKT196654 CUO196654:CUP196654 DEK196654:DEL196654 DOG196654:DOH196654 DYC196654:DYD196654 EHY196654:EHZ196654 ERU196654:ERV196654 FBQ196654:FBR196654 FLM196654:FLN196654 FVI196654:FVJ196654 GFE196654:GFF196654 GPA196654:GPB196654 GYW196654:GYX196654 HIS196654:HIT196654 HSO196654:HSP196654 ICK196654:ICL196654 IMG196654:IMH196654 IWC196654:IWD196654 JFY196654:JFZ196654 JPU196654:JPV196654 JZQ196654:JZR196654 KJM196654:KJN196654 KTI196654:KTJ196654 LDE196654:LDF196654 LNA196654:LNB196654 LWW196654:LWX196654 MGS196654:MGT196654 MQO196654:MQP196654 NAK196654:NAL196654 NKG196654:NKH196654 NUC196654:NUD196654 ODY196654:ODZ196654 ONU196654:ONV196654 OXQ196654:OXR196654 PHM196654:PHN196654 PRI196654:PRJ196654 QBE196654:QBF196654 QLA196654:QLB196654 QUW196654:QUX196654 RES196654:RET196654 ROO196654:ROP196654 RYK196654:RYL196654 SIG196654:SIH196654 SSC196654:SSD196654 TBY196654:TBZ196654 TLU196654:TLV196654 TVQ196654:TVR196654 UFM196654:UFN196654 UPI196654:UPJ196654 UZE196654:UZF196654 VJA196654:VJB196654 VSW196654:VSX196654 WCS196654:WCT196654 WMO196654:WMP196654 WWK196654:WWL196654 AA262190:AB262190 JY262190:JZ262190 TU262190:TV262190 ADQ262190:ADR262190 ANM262190:ANN262190 AXI262190:AXJ262190 BHE262190:BHF262190 BRA262190:BRB262190 CAW262190:CAX262190 CKS262190:CKT262190 CUO262190:CUP262190 DEK262190:DEL262190 DOG262190:DOH262190 DYC262190:DYD262190 EHY262190:EHZ262190 ERU262190:ERV262190 FBQ262190:FBR262190 FLM262190:FLN262190 FVI262190:FVJ262190 GFE262190:GFF262190 GPA262190:GPB262190 GYW262190:GYX262190 HIS262190:HIT262190 HSO262190:HSP262190 ICK262190:ICL262190 IMG262190:IMH262190 IWC262190:IWD262190 JFY262190:JFZ262190 JPU262190:JPV262190 JZQ262190:JZR262190 KJM262190:KJN262190 KTI262190:KTJ262190 LDE262190:LDF262190 LNA262190:LNB262190 LWW262190:LWX262190 MGS262190:MGT262190 MQO262190:MQP262190 NAK262190:NAL262190 NKG262190:NKH262190 NUC262190:NUD262190 ODY262190:ODZ262190 ONU262190:ONV262190 OXQ262190:OXR262190 PHM262190:PHN262190 PRI262190:PRJ262190 QBE262190:QBF262190 QLA262190:QLB262190 QUW262190:QUX262190 RES262190:RET262190 ROO262190:ROP262190 RYK262190:RYL262190 SIG262190:SIH262190 SSC262190:SSD262190 TBY262190:TBZ262190 TLU262190:TLV262190 TVQ262190:TVR262190 UFM262190:UFN262190 UPI262190:UPJ262190 UZE262190:UZF262190 VJA262190:VJB262190 VSW262190:VSX262190 WCS262190:WCT262190 WMO262190:WMP262190 WWK262190:WWL262190 AA327726:AB327726 JY327726:JZ327726 TU327726:TV327726 ADQ327726:ADR327726 ANM327726:ANN327726 AXI327726:AXJ327726 BHE327726:BHF327726 BRA327726:BRB327726 CAW327726:CAX327726 CKS327726:CKT327726 CUO327726:CUP327726 DEK327726:DEL327726 DOG327726:DOH327726 DYC327726:DYD327726 EHY327726:EHZ327726 ERU327726:ERV327726 FBQ327726:FBR327726 FLM327726:FLN327726 FVI327726:FVJ327726 GFE327726:GFF327726 GPA327726:GPB327726 GYW327726:GYX327726 HIS327726:HIT327726 HSO327726:HSP327726 ICK327726:ICL327726 IMG327726:IMH327726 IWC327726:IWD327726 JFY327726:JFZ327726 JPU327726:JPV327726 JZQ327726:JZR327726 KJM327726:KJN327726 KTI327726:KTJ327726 LDE327726:LDF327726 LNA327726:LNB327726 LWW327726:LWX327726 MGS327726:MGT327726 MQO327726:MQP327726 NAK327726:NAL327726 NKG327726:NKH327726 NUC327726:NUD327726 ODY327726:ODZ327726 ONU327726:ONV327726 OXQ327726:OXR327726 PHM327726:PHN327726 PRI327726:PRJ327726 QBE327726:QBF327726 QLA327726:QLB327726 QUW327726:QUX327726 RES327726:RET327726 ROO327726:ROP327726 RYK327726:RYL327726 SIG327726:SIH327726 SSC327726:SSD327726 TBY327726:TBZ327726 TLU327726:TLV327726 TVQ327726:TVR327726 UFM327726:UFN327726 UPI327726:UPJ327726 UZE327726:UZF327726 VJA327726:VJB327726 VSW327726:VSX327726 WCS327726:WCT327726 WMO327726:WMP327726 WWK327726:WWL327726 AA393262:AB393262 JY393262:JZ393262 TU393262:TV393262 ADQ393262:ADR393262 ANM393262:ANN393262 AXI393262:AXJ393262 BHE393262:BHF393262 BRA393262:BRB393262 CAW393262:CAX393262 CKS393262:CKT393262 CUO393262:CUP393262 DEK393262:DEL393262 DOG393262:DOH393262 DYC393262:DYD393262 EHY393262:EHZ393262 ERU393262:ERV393262 FBQ393262:FBR393262 FLM393262:FLN393262 FVI393262:FVJ393262 GFE393262:GFF393262 GPA393262:GPB393262 GYW393262:GYX393262 HIS393262:HIT393262 HSO393262:HSP393262 ICK393262:ICL393262 IMG393262:IMH393262 IWC393262:IWD393262 JFY393262:JFZ393262 JPU393262:JPV393262 JZQ393262:JZR393262 KJM393262:KJN393262 KTI393262:KTJ393262 LDE393262:LDF393262 LNA393262:LNB393262 LWW393262:LWX393262 MGS393262:MGT393262 MQO393262:MQP393262 NAK393262:NAL393262 NKG393262:NKH393262 NUC393262:NUD393262 ODY393262:ODZ393262 ONU393262:ONV393262 OXQ393262:OXR393262 PHM393262:PHN393262 PRI393262:PRJ393262 QBE393262:QBF393262 QLA393262:QLB393262 QUW393262:QUX393262 RES393262:RET393262 ROO393262:ROP393262 RYK393262:RYL393262 SIG393262:SIH393262 SSC393262:SSD393262 TBY393262:TBZ393262 TLU393262:TLV393262 TVQ393262:TVR393262 UFM393262:UFN393262 UPI393262:UPJ393262 UZE393262:UZF393262 VJA393262:VJB393262 VSW393262:VSX393262 WCS393262:WCT393262 WMO393262:WMP393262 WWK393262:WWL393262 AA458798:AB458798 JY458798:JZ458798 TU458798:TV458798 ADQ458798:ADR458798 ANM458798:ANN458798 AXI458798:AXJ458798 BHE458798:BHF458798 BRA458798:BRB458798 CAW458798:CAX458798 CKS458798:CKT458798 CUO458798:CUP458798 DEK458798:DEL458798 DOG458798:DOH458798 DYC458798:DYD458798 EHY458798:EHZ458798 ERU458798:ERV458798 FBQ458798:FBR458798 FLM458798:FLN458798 FVI458798:FVJ458798 GFE458798:GFF458798 GPA458798:GPB458798 GYW458798:GYX458798 HIS458798:HIT458798 HSO458798:HSP458798 ICK458798:ICL458798 IMG458798:IMH458798 IWC458798:IWD458798 JFY458798:JFZ458798 JPU458798:JPV458798 JZQ458798:JZR458798 KJM458798:KJN458798 KTI458798:KTJ458798 LDE458798:LDF458798 LNA458798:LNB458798 LWW458798:LWX458798 MGS458798:MGT458798 MQO458798:MQP458798 NAK458798:NAL458798 NKG458798:NKH458798 NUC458798:NUD458798 ODY458798:ODZ458798 ONU458798:ONV458798 OXQ458798:OXR458798 PHM458798:PHN458798 PRI458798:PRJ458798 QBE458798:QBF458798 QLA458798:QLB458798 QUW458798:QUX458798 RES458798:RET458798 ROO458798:ROP458798 RYK458798:RYL458798 SIG458798:SIH458798 SSC458798:SSD458798 TBY458798:TBZ458798 TLU458798:TLV458798 TVQ458798:TVR458798 UFM458798:UFN458798 UPI458798:UPJ458798 UZE458798:UZF458798 VJA458798:VJB458798 VSW458798:VSX458798 WCS458798:WCT458798 WMO458798:WMP458798 WWK458798:WWL458798 AA524334:AB524334 JY524334:JZ524334 TU524334:TV524334 ADQ524334:ADR524334 ANM524334:ANN524334 AXI524334:AXJ524334 BHE524334:BHF524334 BRA524334:BRB524334 CAW524334:CAX524334 CKS524334:CKT524334 CUO524334:CUP524334 DEK524334:DEL524334 DOG524334:DOH524334 DYC524334:DYD524334 EHY524334:EHZ524334 ERU524334:ERV524334 FBQ524334:FBR524334 FLM524334:FLN524334 FVI524334:FVJ524334 GFE524334:GFF524334 GPA524334:GPB524334 GYW524334:GYX524334 HIS524334:HIT524334 HSO524334:HSP524334 ICK524334:ICL524334 IMG524334:IMH524334 IWC524334:IWD524334 JFY524334:JFZ524334 JPU524334:JPV524334 JZQ524334:JZR524334 KJM524334:KJN524334 KTI524334:KTJ524334 LDE524334:LDF524334 LNA524334:LNB524334 LWW524334:LWX524334 MGS524334:MGT524334 MQO524334:MQP524334 NAK524334:NAL524334 NKG524334:NKH524334 NUC524334:NUD524334 ODY524334:ODZ524334 ONU524334:ONV524334 OXQ524334:OXR524334 PHM524334:PHN524334 PRI524334:PRJ524334 QBE524334:QBF524334 QLA524334:QLB524334 QUW524334:QUX524334 RES524334:RET524334 ROO524334:ROP524334 RYK524334:RYL524334 SIG524334:SIH524334 SSC524334:SSD524334 TBY524334:TBZ524334 TLU524334:TLV524334 TVQ524334:TVR524334 UFM524334:UFN524334 UPI524334:UPJ524334 UZE524334:UZF524334 VJA524334:VJB524334 VSW524334:VSX524334 WCS524334:WCT524334 WMO524334:WMP524334 WWK524334:WWL524334 AA589870:AB589870 JY589870:JZ589870 TU589870:TV589870 ADQ589870:ADR589870 ANM589870:ANN589870 AXI589870:AXJ589870 BHE589870:BHF589870 BRA589870:BRB589870 CAW589870:CAX589870 CKS589870:CKT589870 CUO589870:CUP589870 DEK589870:DEL589870 DOG589870:DOH589870 DYC589870:DYD589870 EHY589870:EHZ589870 ERU589870:ERV589870 FBQ589870:FBR589870 FLM589870:FLN589870 FVI589870:FVJ589870 GFE589870:GFF589870 GPA589870:GPB589870 GYW589870:GYX589870 HIS589870:HIT589870 HSO589870:HSP589870 ICK589870:ICL589870 IMG589870:IMH589870 IWC589870:IWD589870 JFY589870:JFZ589870 JPU589870:JPV589870 JZQ589870:JZR589870 KJM589870:KJN589870 KTI589870:KTJ589870 LDE589870:LDF589870 LNA589870:LNB589870 LWW589870:LWX589870 MGS589870:MGT589870 MQO589870:MQP589870 NAK589870:NAL589870 NKG589870:NKH589870 NUC589870:NUD589870 ODY589870:ODZ589870 ONU589870:ONV589870 OXQ589870:OXR589870 PHM589870:PHN589870 PRI589870:PRJ589870 QBE589870:QBF589870 QLA589870:QLB589870 QUW589870:QUX589870 RES589870:RET589870 ROO589870:ROP589870 RYK589870:RYL589870 SIG589870:SIH589870 SSC589870:SSD589870 TBY589870:TBZ589870 TLU589870:TLV589870 TVQ589870:TVR589870 UFM589870:UFN589870 UPI589870:UPJ589870 UZE589870:UZF589870 VJA589870:VJB589870 VSW589870:VSX589870 WCS589870:WCT589870 WMO589870:WMP589870 WWK589870:WWL589870 AA655406:AB655406 JY655406:JZ655406 TU655406:TV655406 ADQ655406:ADR655406 ANM655406:ANN655406 AXI655406:AXJ655406 BHE655406:BHF655406 BRA655406:BRB655406 CAW655406:CAX655406 CKS655406:CKT655406 CUO655406:CUP655406 DEK655406:DEL655406 DOG655406:DOH655406 DYC655406:DYD655406 EHY655406:EHZ655406 ERU655406:ERV655406 FBQ655406:FBR655406 FLM655406:FLN655406 FVI655406:FVJ655406 GFE655406:GFF655406 GPA655406:GPB655406 GYW655406:GYX655406 HIS655406:HIT655406 HSO655406:HSP655406 ICK655406:ICL655406 IMG655406:IMH655406 IWC655406:IWD655406 JFY655406:JFZ655406 JPU655406:JPV655406 JZQ655406:JZR655406 KJM655406:KJN655406 KTI655406:KTJ655406 LDE655406:LDF655406 LNA655406:LNB655406 LWW655406:LWX655406 MGS655406:MGT655406 MQO655406:MQP655406 NAK655406:NAL655406 NKG655406:NKH655406 NUC655406:NUD655406 ODY655406:ODZ655406 ONU655406:ONV655406 OXQ655406:OXR655406 PHM655406:PHN655406 PRI655406:PRJ655406 QBE655406:QBF655406 QLA655406:QLB655406 QUW655406:QUX655406 RES655406:RET655406 ROO655406:ROP655406 RYK655406:RYL655406 SIG655406:SIH655406 SSC655406:SSD655406 TBY655406:TBZ655406 TLU655406:TLV655406 TVQ655406:TVR655406 UFM655406:UFN655406 UPI655406:UPJ655406 UZE655406:UZF655406 VJA655406:VJB655406 VSW655406:VSX655406 WCS655406:WCT655406 WMO655406:WMP655406 WWK655406:WWL655406 AA720942:AB720942 JY720942:JZ720942 TU720942:TV720942 ADQ720942:ADR720942 ANM720942:ANN720942 AXI720942:AXJ720942 BHE720942:BHF720942 BRA720942:BRB720942 CAW720942:CAX720942 CKS720942:CKT720942 CUO720942:CUP720942 DEK720942:DEL720942 DOG720942:DOH720942 DYC720942:DYD720942 EHY720942:EHZ720942 ERU720942:ERV720942 FBQ720942:FBR720942 FLM720942:FLN720942 FVI720942:FVJ720942 GFE720942:GFF720942 GPA720942:GPB720942 GYW720942:GYX720942 HIS720942:HIT720942 HSO720942:HSP720942 ICK720942:ICL720942 IMG720942:IMH720942 IWC720942:IWD720942 JFY720942:JFZ720942 JPU720942:JPV720942 JZQ720942:JZR720942 KJM720942:KJN720942 KTI720942:KTJ720942 LDE720942:LDF720942 LNA720942:LNB720942 LWW720942:LWX720942 MGS720942:MGT720942 MQO720942:MQP720942 NAK720942:NAL720942 NKG720942:NKH720942 NUC720942:NUD720942 ODY720942:ODZ720942 ONU720942:ONV720942 OXQ720942:OXR720942 PHM720942:PHN720942 PRI720942:PRJ720942 QBE720942:QBF720942 QLA720942:QLB720942 QUW720942:QUX720942 RES720942:RET720942 ROO720942:ROP720942 RYK720942:RYL720942 SIG720942:SIH720942 SSC720942:SSD720942 TBY720942:TBZ720942 TLU720942:TLV720942 TVQ720942:TVR720942 UFM720942:UFN720942 UPI720942:UPJ720942 UZE720942:UZF720942 VJA720942:VJB720942 VSW720942:VSX720942 WCS720942:WCT720942 WMO720942:WMP720942 WWK720942:WWL720942 AA786478:AB786478 JY786478:JZ786478 TU786478:TV786478 ADQ786478:ADR786478 ANM786478:ANN786478 AXI786478:AXJ786478 BHE786478:BHF786478 BRA786478:BRB786478 CAW786478:CAX786478 CKS786478:CKT786478 CUO786478:CUP786478 DEK786478:DEL786478 DOG786478:DOH786478 DYC786478:DYD786478 EHY786478:EHZ786478 ERU786478:ERV786478 FBQ786478:FBR786478 FLM786478:FLN786478 FVI786478:FVJ786478 GFE786478:GFF786478 GPA786478:GPB786478 GYW786478:GYX786478 HIS786478:HIT786478 HSO786478:HSP786478 ICK786478:ICL786478 IMG786478:IMH786478 IWC786478:IWD786478 JFY786478:JFZ786478 JPU786478:JPV786478 JZQ786478:JZR786478 KJM786478:KJN786478 KTI786478:KTJ786478 LDE786478:LDF786478 LNA786478:LNB786478 LWW786478:LWX786478 MGS786478:MGT786478 MQO786478:MQP786478 NAK786478:NAL786478 NKG786478:NKH786478 NUC786478:NUD786478 ODY786478:ODZ786478 ONU786478:ONV786478 OXQ786478:OXR786478 PHM786478:PHN786478 PRI786478:PRJ786478 QBE786478:QBF786478 QLA786478:QLB786478 QUW786478:QUX786478 RES786478:RET786478 ROO786478:ROP786478 RYK786478:RYL786478 SIG786478:SIH786478 SSC786478:SSD786478 TBY786478:TBZ786478 TLU786478:TLV786478 TVQ786478:TVR786478 UFM786478:UFN786478 UPI786478:UPJ786478 UZE786478:UZF786478 VJA786478:VJB786478 VSW786478:VSX786478 WCS786478:WCT786478 WMO786478:WMP786478 WWK786478:WWL786478 AA852014:AB852014 JY852014:JZ852014 TU852014:TV852014 ADQ852014:ADR852014 ANM852014:ANN852014 AXI852014:AXJ852014 BHE852014:BHF852014 BRA852014:BRB852014 CAW852014:CAX852014 CKS852014:CKT852014 CUO852014:CUP852014 DEK852014:DEL852014 DOG852014:DOH852014 DYC852014:DYD852014 EHY852014:EHZ852014 ERU852014:ERV852014 FBQ852014:FBR852014 FLM852014:FLN852014 FVI852014:FVJ852014 GFE852014:GFF852014 GPA852014:GPB852014 GYW852014:GYX852014 HIS852014:HIT852014 HSO852014:HSP852014 ICK852014:ICL852014 IMG852014:IMH852014 IWC852014:IWD852014 JFY852014:JFZ852014 JPU852014:JPV852014 JZQ852014:JZR852014 KJM852014:KJN852014 KTI852014:KTJ852014 LDE852014:LDF852014 LNA852014:LNB852014 LWW852014:LWX852014 MGS852014:MGT852014 MQO852014:MQP852014 NAK852014:NAL852014 NKG852014:NKH852014 NUC852014:NUD852014 ODY852014:ODZ852014 ONU852014:ONV852014 OXQ852014:OXR852014 PHM852014:PHN852014 PRI852014:PRJ852014 QBE852014:QBF852014 QLA852014:QLB852014 QUW852014:QUX852014 RES852014:RET852014 ROO852014:ROP852014 RYK852014:RYL852014 SIG852014:SIH852014 SSC852014:SSD852014 TBY852014:TBZ852014 TLU852014:TLV852014 TVQ852014:TVR852014 UFM852014:UFN852014 UPI852014:UPJ852014 UZE852014:UZF852014 VJA852014:VJB852014 VSW852014:VSX852014 WCS852014:WCT852014 WMO852014:WMP852014 WWK852014:WWL852014 AA917550:AB917550 JY917550:JZ917550 TU917550:TV917550 ADQ917550:ADR917550 ANM917550:ANN917550 AXI917550:AXJ917550 BHE917550:BHF917550 BRA917550:BRB917550 CAW917550:CAX917550 CKS917550:CKT917550 CUO917550:CUP917550 DEK917550:DEL917550 DOG917550:DOH917550 DYC917550:DYD917550 EHY917550:EHZ917550 ERU917550:ERV917550 FBQ917550:FBR917550 FLM917550:FLN917550 FVI917550:FVJ917550 GFE917550:GFF917550 GPA917550:GPB917550 GYW917550:GYX917550 HIS917550:HIT917550 HSO917550:HSP917550 ICK917550:ICL917550 IMG917550:IMH917550 IWC917550:IWD917550 JFY917550:JFZ917550 JPU917550:JPV917550 JZQ917550:JZR917550 KJM917550:KJN917550 KTI917550:KTJ917550 LDE917550:LDF917550 LNA917550:LNB917550 LWW917550:LWX917550 MGS917550:MGT917550 MQO917550:MQP917550 NAK917550:NAL917550 NKG917550:NKH917550 NUC917550:NUD917550 ODY917550:ODZ917550 ONU917550:ONV917550 OXQ917550:OXR917550 PHM917550:PHN917550 PRI917550:PRJ917550 QBE917550:QBF917550 QLA917550:QLB917550 QUW917550:QUX917550 RES917550:RET917550 ROO917550:ROP917550 RYK917550:RYL917550 SIG917550:SIH917550 SSC917550:SSD917550 TBY917550:TBZ917550 TLU917550:TLV917550 TVQ917550:TVR917550 UFM917550:UFN917550 UPI917550:UPJ917550 UZE917550:UZF917550 VJA917550:VJB917550 VSW917550:VSX917550 WCS917550:WCT917550 WMO917550:WMP917550 WWK917550:WWL917550 AA983086:AB983086 JY983086:JZ983086 TU983086:TV983086 ADQ983086:ADR983086 ANM983086:ANN983086 AXI983086:AXJ983086 BHE983086:BHF983086 BRA983086:BRB983086 CAW983086:CAX983086 CKS983086:CKT983086 CUO983086:CUP983086 DEK983086:DEL983086 DOG983086:DOH983086 DYC983086:DYD983086 EHY983086:EHZ983086 ERU983086:ERV983086 FBQ983086:FBR983086 FLM983086:FLN983086 FVI983086:FVJ983086 GFE983086:GFF983086 GPA983086:GPB983086 GYW983086:GYX983086 HIS983086:HIT983086 HSO983086:HSP983086 ICK983086:ICL983086 IMG983086:IMH983086 IWC983086:IWD983086 JFY983086:JFZ983086 JPU983086:JPV983086 JZQ983086:JZR983086 KJM983086:KJN983086 KTI983086:KTJ983086 LDE983086:LDF983086 LNA983086:LNB983086 LWW983086:LWX983086 MGS983086:MGT983086 MQO983086:MQP983086 NAK983086:NAL983086 NKG983086:NKH983086 NUC983086:NUD983086 ODY983086:ODZ983086 ONU983086:ONV983086 OXQ983086:OXR983086 PHM983086:PHN983086 PRI983086:PRJ983086 QBE983086:QBF983086 QLA983086:QLB983086 QUW983086:QUX983086 RES983086:RET983086 ROO983086:ROP983086 RYK983086:RYL983086 SIG983086:SIH983086 SSC983086:SSD983086 TBY983086:TBZ983086 TLU983086:TLV983086 TVQ983086:TVR983086 UFM983086:UFN983086 UPI983086:UPJ983086 UZE983086:UZF983086 VJA983086:VJB983086 VSW983086:VSX983086 WCS983086:WCT983086 WMO983086:WMP983086 WWK983086:WWL983086"/>
    <dataValidation type="list" allowBlank="1" showInputMessage="1" showErrorMessage="1" error="Motivo não listado. Escolher &quot;Outro&quot; e especificar." prompt="Escolha a opção para o não lançar efluente líquido no ano base." sqref="WVP983105:WWE983105 WLT983105:WMI983105 WBX983105:WCM983105 VSB983105:VSQ983105 VIF983105:VIU983105 UYJ983105:UYY983105 UON983105:UPC983105 UER983105:UFG983105 TUV983105:TVK983105 TKZ983105:TLO983105 TBD983105:TBS983105 SRH983105:SRW983105 SHL983105:SIA983105 RXP983105:RYE983105 RNT983105:ROI983105 RDX983105:REM983105 QUB983105:QUQ983105 QKF983105:QKU983105 QAJ983105:QAY983105 PQN983105:PRC983105 PGR983105:PHG983105 OWV983105:OXK983105 OMZ983105:ONO983105 ODD983105:ODS983105 NTH983105:NTW983105 NJL983105:NKA983105 MZP983105:NAE983105 MPT983105:MQI983105 MFX983105:MGM983105 LWB983105:LWQ983105 LMF983105:LMU983105 LCJ983105:LCY983105 KSN983105:KTC983105 KIR983105:KJG983105 JYV983105:JZK983105 JOZ983105:JPO983105 JFD983105:JFS983105 IVH983105:IVW983105 ILL983105:IMA983105 IBP983105:ICE983105 HRT983105:HSI983105 HHX983105:HIM983105 GYB983105:GYQ983105 GOF983105:GOU983105 GEJ983105:GEY983105 FUN983105:FVC983105 FKR983105:FLG983105 FAV983105:FBK983105 EQZ983105:ERO983105 EHD983105:EHS983105 DXH983105:DXW983105 DNL983105:DOA983105 DDP983105:DEE983105 CTT983105:CUI983105 CJX983105:CKM983105 CAB983105:CAQ983105 BQF983105:BQU983105 BGJ983105:BGY983105 AWN983105:AXC983105 AMR983105:ANG983105 ACV983105:ADK983105 SZ983105:TO983105 JD983105:JS983105 F983105:U983105 WVP917569:WWE917569 WLT917569:WMI917569 WBX917569:WCM917569 VSB917569:VSQ917569 VIF917569:VIU917569 UYJ917569:UYY917569 UON917569:UPC917569 UER917569:UFG917569 TUV917569:TVK917569 TKZ917569:TLO917569 TBD917569:TBS917569 SRH917569:SRW917569 SHL917569:SIA917569 RXP917569:RYE917569 RNT917569:ROI917569 RDX917569:REM917569 QUB917569:QUQ917569 QKF917569:QKU917569 QAJ917569:QAY917569 PQN917569:PRC917569 PGR917569:PHG917569 OWV917569:OXK917569 OMZ917569:ONO917569 ODD917569:ODS917569 NTH917569:NTW917569 NJL917569:NKA917569 MZP917569:NAE917569 MPT917569:MQI917569 MFX917569:MGM917569 LWB917569:LWQ917569 LMF917569:LMU917569 LCJ917569:LCY917569 KSN917569:KTC917569 KIR917569:KJG917569 JYV917569:JZK917569 JOZ917569:JPO917569 JFD917569:JFS917569 IVH917569:IVW917569 ILL917569:IMA917569 IBP917569:ICE917569 HRT917569:HSI917569 HHX917569:HIM917569 GYB917569:GYQ917569 GOF917569:GOU917569 GEJ917569:GEY917569 FUN917569:FVC917569 FKR917569:FLG917569 FAV917569:FBK917569 EQZ917569:ERO917569 EHD917569:EHS917569 DXH917569:DXW917569 DNL917569:DOA917569 DDP917569:DEE917569 CTT917569:CUI917569 CJX917569:CKM917569 CAB917569:CAQ917569 BQF917569:BQU917569 BGJ917569:BGY917569 AWN917569:AXC917569 AMR917569:ANG917569 ACV917569:ADK917569 SZ917569:TO917569 JD917569:JS917569 F917569:U917569 WVP852033:WWE852033 WLT852033:WMI852033 WBX852033:WCM852033 VSB852033:VSQ852033 VIF852033:VIU852033 UYJ852033:UYY852033 UON852033:UPC852033 UER852033:UFG852033 TUV852033:TVK852033 TKZ852033:TLO852033 TBD852033:TBS852033 SRH852033:SRW852033 SHL852033:SIA852033 RXP852033:RYE852033 RNT852033:ROI852033 RDX852033:REM852033 QUB852033:QUQ852033 QKF852033:QKU852033 QAJ852033:QAY852033 PQN852033:PRC852033 PGR852033:PHG852033 OWV852033:OXK852033 OMZ852033:ONO852033 ODD852033:ODS852033 NTH852033:NTW852033 NJL852033:NKA852033 MZP852033:NAE852033 MPT852033:MQI852033 MFX852033:MGM852033 LWB852033:LWQ852033 LMF852033:LMU852033 LCJ852033:LCY852033 KSN852033:KTC852033 KIR852033:KJG852033 JYV852033:JZK852033 JOZ852033:JPO852033 JFD852033:JFS852033 IVH852033:IVW852033 ILL852033:IMA852033 IBP852033:ICE852033 HRT852033:HSI852033 HHX852033:HIM852033 GYB852033:GYQ852033 GOF852033:GOU852033 GEJ852033:GEY852033 FUN852033:FVC852033 FKR852033:FLG852033 FAV852033:FBK852033 EQZ852033:ERO852033 EHD852033:EHS852033 DXH852033:DXW852033 DNL852033:DOA852033 DDP852033:DEE852033 CTT852033:CUI852033 CJX852033:CKM852033 CAB852033:CAQ852033 BQF852033:BQU852033 BGJ852033:BGY852033 AWN852033:AXC852033 AMR852033:ANG852033 ACV852033:ADK852033 SZ852033:TO852033 JD852033:JS852033 F852033:U852033 WVP786497:WWE786497 WLT786497:WMI786497 WBX786497:WCM786497 VSB786497:VSQ786497 VIF786497:VIU786497 UYJ786497:UYY786497 UON786497:UPC786497 UER786497:UFG786497 TUV786497:TVK786497 TKZ786497:TLO786497 TBD786497:TBS786497 SRH786497:SRW786497 SHL786497:SIA786497 RXP786497:RYE786497 RNT786497:ROI786497 RDX786497:REM786497 QUB786497:QUQ786497 QKF786497:QKU786497 QAJ786497:QAY786497 PQN786497:PRC786497 PGR786497:PHG786497 OWV786497:OXK786497 OMZ786497:ONO786497 ODD786497:ODS786497 NTH786497:NTW786497 NJL786497:NKA786497 MZP786497:NAE786497 MPT786497:MQI786497 MFX786497:MGM786497 LWB786497:LWQ786497 LMF786497:LMU786497 LCJ786497:LCY786497 KSN786497:KTC786497 KIR786497:KJG786497 JYV786497:JZK786497 JOZ786497:JPO786497 JFD786497:JFS786497 IVH786497:IVW786497 ILL786497:IMA786497 IBP786497:ICE786497 HRT786497:HSI786497 HHX786497:HIM786497 GYB786497:GYQ786497 GOF786497:GOU786497 GEJ786497:GEY786497 FUN786497:FVC786497 FKR786497:FLG786497 FAV786497:FBK786497 EQZ786497:ERO786497 EHD786497:EHS786497 DXH786497:DXW786497 DNL786497:DOA786497 DDP786497:DEE786497 CTT786497:CUI786497 CJX786497:CKM786497 CAB786497:CAQ786497 BQF786497:BQU786497 BGJ786497:BGY786497 AWN786497:AXC786497 AMR786497:ANG786497 ACV786497:ADK786497 SZ786497:TO786497 JD786497:JS786497 F786497:U786497 WVP720961:WWE720961 WLT720961:WMI720961 WBX720961:WCM720961 VSB720961:VSQ720961 VIF720961:VIU720961 UYJ720961:UYY720961 UON720961:UPC720961 UER720961:UFG720961 TUV720961:TVK720961 TKZ720961:TLO720961 TBD720961:TBS720961 SRH720961:SRW720961 SHL720961:SIA720961 RXP720961:RYE720961 RNT720961:ROI720961 RDX720961:REM720961 QUB720961:QUQ720961 QKF720961:QKU720961 QAJ720961:QAY720961 PQN720961:PRC720961 PGR720961:PHG720961 OWV720961:OXK720961 OMZ720961:ONO720961 ODD720961:ODS720961 NTH720961:NTW720961 NJL720961:NKA720961 MZP720961:NAE720961 MPT720961:MQI720961 MFX720961:MGM720961 LWB720961:LWQ720961 LMF720961:LMU720961 LCJ720961:LCY720961 KSN720961:KTC720961 KIR720961:KJG720961 JYV720961:JZK720961 JOZ720961:JPO720961 JFD720961:JFS720961 IVH720961:IVW720961 ILL720961:IMA720961 IBP720961:ICE720961 HRT720961:HSI720961 HHX720961:HIM720961 GYB720961:GYQ720961 GOF720961:GOU720961 GEJ720961:GEY720961 FUN720961:FVC720961 FKR720961:FLG720961 FAV720961:FBK720961 EQZ720961:ERO720961 EHD720961:EHS720961 DXH720961:DXW720961 DNL720961:DOA720961 DDP720961:DEE720961 CTT720961:CUI720961 CJX720961:CKM720961 CAB720961:CAQ720961 BQF720961:BQU720961 BGJ720961:BGY720961 AWN720961:AXC720961 AMR720961:ANG720961 ACV720961:ADK720961 SZ720961:TO720961 JD720961:JS720961 F720961:U720961 WVP655425:WWE655425 WLT655425:WMI655425 WBX655425:WCM655425 VSB655425:VSQ655425 VIF655425:VIU655425 UYJ655425:UYY655425 UON655425:UPC655425 UER655425:UFG655425 TUV655425:TVK655425 TKZ655425:TLO655425 TBD655425:TBS655425 SRH655425:SRW655425 SHL655425:SIA655425 RXP655425:RYE655425 RNT655425:ROI655425 RDX655425:REM655425 QUB655425:QUQ655425 QKF655425:QKU655425 QAJ655425:QAY655425 PQN655425:PRC655425 PGR655425:PHG655425 OWV655425:OXK655425 OMZ655425:ONO655425 ODD655425:ODS655425 NTH655425:NTW655425 NJL655425:NKA655425 MZP655425:NAE655425 MPT655425:MQI655425 MFX655425:MGM655425 LWB655425:LWQ655425 LMF655425:LMU655425 LCJ655425:LCY655425 KSN655425:KTC655425 KIR655425:KJG655425 JYV655425:JZK655425 JOZ655425:JPO655425 JFD655425:JFS655425 IVH655425:IVW655425 ILL655425:IMA655425 IBP655425:ICE655425 HRT655425:HSI655425 HHX655425:HIM655425 GYB655425:GYQ655425 GOF655425:GOU655425 GEJ655425:GEY655425 FUN655425:FVC655425 FKR655425:FLG655425 FAV655425:FBK655425 EQZ655425:ERO655425 EHD655425:EHS655425 DXH655425:DXW655425 DNL655425:DOA655425 DDP655425:DEE655425 CTT655425:CUI655425 CJX655425:CKM655425 CAB655425:CAQ655425 BQF655425:BQU655425 BGJ655425:BGY655425 AWN655425:AXC655425 AMR655425:ANG655425 ACV655425:ADK655425 SZ655425:TO655425 JD655425:JS655425 F655425:U655425 WVP589889:WWE589889 WLT589889:WMI589889 WBX589889:WCM589889 VSB589889:VSQ589889 VIF589889:VIU589889 UYJ589889:UYY589889 UON589889:UPC589889 UER589889:UFG589889 TUV589889:TVK589889 TKZ589889:TLO589889 TBD589889:TBS589889 SRH589889:SRW589889 SHL589889:SIA589889 RXP589889:RYE589889 RNT589889:ROI589889 RDX589889:REM589889 QUB589889:QUQ589889 QKF589889:QKU589889 QAJ589889:QAY589889 PQN589889:PRC589889 PGR589889:PHG589889 OWV589889:OXK589889 OMZ589889:ONO589889 ODD589889:ODS589889 NTH589889:NTW589889 NJL589889:NKA589889 MZP589889:NAE589889 MPT589889:MQI589889 MFX589889:MGM589889 LWB589889:LWQ589889 LMF589889:LMU589889 LCJ589889:LCY589889 KSN589889:KTC589889 KIR589889:KJG589889 JYV589889:JZK589889 JOZ589889:JPO589889 JFD589889:JFS589889 IVH589889:IVW589889 ILL589889:IMA589889 IBP589889:ICE589889 HRT589889:HSI589889 HHX589889:HIM589889 GYB589889:GYQ589889 GOF589889:GOU589889 GEJ589889:GEY589889 FUN589889:FVC589889 FKR589889:FLG589889 FAV589889:FBK589889 EQZ589889:ERO589889 EHD589889:EHS589889 DXH589889:DXW589889 DNL589889:DOA589889 DDP589889:DEE589889 CTT589889:CUI589889 CJX589889:CKM589889 CAB589889:CAQ589889 BQF589889:BQU589889 BGJ589889:BGY589889 AWN589889:AXC589889 AMR589889:ANG589889 ACV589889:ADK589889 SZ589889:TO589889 JD589889:JS589889 F589889:U589889 WVP524353:WWE524353 WLT524353:WMI524353 WBX524353:WCM524353 VSB524353:VSQ524353 VIF524353:VIU524353 UYJ524353:UYY524353 UON524353:UPC524353 UER524353:UFG524353 TUV524353:TVK524353 TKZ524353:TLO524353 TBD524353:TBS524353 SRH524353:SRW524353 SHL524353:SIA524353 RXP524353:RYE524353 RNT524353:ROI524353 RDX524353:REM524353 QUB524353:QUQ524353 QKF524353:QKU524353 QAJ524353:QAY524353 PQN524353:PRC524353 PGR524353:PHG524353 OWV524353:OXK524353 OMZ524353:ONO524353 ODD524353:ODS524353 NTH524353:NTW524353 NJL524353:NKA524353 MZP524353:NAE524353 MPT524353:MQI524353 MFX524353:MGM524353 LWB524353:LWQ524353 LMF524353:LMU524353 LCJ524353:LCY524353 KSN524353:KTC524353 KIR524353:KJG524353 JYV524353:JZK524353 JOZ524353:JPO524353 JFD524353:JFS524353 IVH524353:IVW524353 ILL524353:IMA524353 IBP524353:ICE524353 HRT524353:HSI524353 HHX524353:HIM524353 GYB524353:GYQ524353 GOF524353:GOU524353 GEJ524353:GEY524353 FUN524353:FVC524353 FKR524353:FLG524353 FAV524353:FBK524353 EQZ524353:ERO524353 EHD524353:EHS524353 DXH524353:DXW524353 DNL524353:DOA524353 DDP524353:DEE524353 CTT524353:CUI524353 CJX524353:CKM524353 CAB524353:CAQ524353 BQF524353:BQU524353 BGJ524353:BGY524353 AWN524353:AXC524353 AMR524353:ANG524353 ACV524353:ADK524353 SZ524353:TO524353 JD524353:JS524353 F524353:U524353 WVP458817:WWE458817 WLT458817:WMI458817 WBX458817:WCM458817 VSB458817:VSQ458817 VIF458817:VIU458817 UYJ458817:UYY458817 UON458817:UPC458817 UER458817:UFG458817 TUV458817:TVK458817 TKZ458817:TLO458817 TBD458817:TBS458817 SRH458817:SRW458817 SHL458817:SIA458817 RXP458817:RYE458817 RNT458817:ROI458817 RDX458817:REM458817 QUB458817:QUQ458817 QKF458817:QKU458817 QAJ458817:QAY458817 PQN458817:PRC458817 PGR458817:PHG458817 OWV458817:OXK458817 OMZ458817:ONO458817 ODD458817:ODS458817 NTH458817:NTW458817 NJL458817:NKA458817 MZP458817:NAE458817 MPT458817:MQI458817 MFX458817:MGM458817 LWB458817:LWQ458817 LMF458817:LMU458817 LCJ458817:LCY458817 KSN458817:KTC458817 KIR458817:KJG458817 JYV458817:JZK458817 JOZ458817:JPO458817 JFD458817:JFS458817 IVH458817:IVW458817 ILL458817:IMA458817 IBP458817:ICE458817 HRT458817:HSI458817 HHX458817:HIM458817 GYB458817:GYQ458817 GOF458817:GOU458817 GEJ458817:GEY458817 FUN458817:FVC458817 FKR458817:FLG458817 FAV458817:FBK458817 EQZ458817:ERO458817 EHD458817:EHS458817 DXH458817:DXW458817 DNL458817:DOA458817 DDP458817:DEE458817 CTT458817:CUI458817 CJX458817:CKM458817 CAB458817:CAQ458817 BQF458817:BQU458817 BGJ458817:BGY458817 AWN458817:AXC458817 AMR458817:ANG458817 ACV458817:ADK458817 SZ458817:TO458817 JD458817:JS458817 F458817:U458817 WVP393281:WWE393281 WLT393281:WMI393281 WBX393281:WCM393281 VSB393281:VSQ393281 VIF393281:VIU393281 UYJ393281:UYY393281 UON393281:UPC393281 UER393281:UFG393281 TUV393281:TVK393281 TKZ393281:TLO393281 TBD393281:TBS393281 SRH393281:SRW393281 SHL393281:SIA393281 RXP393281:RYE393281 RNT393281:ROI393281 RDX393281:REM393281 QUB393281:QUQ393281 QKF393281:QKU393281 QAJ393281:QAY393281 PQN393281:PRC393281 PGR393281:PHG393281 OWV393281:OXK393281 OMZ393281:ONO393281 ODD393281:ODS393281 NTH393281:NTW393281 NJL393281:NKA393281 MZP393281:NAE393281 MPT393281:MQI393281 MFX393281:MGM393281 LWB393281:LWQ393281 LMF393281:LMU393281 LCJ393281:LCY393281 KSN393281:KTC393281 KIR393281:KJG393281 JYV393281:JZK393281 JOZ393281:JPO393281 JFD393281:JFS393281 IVH393281:IVW393281 ILL393281:IMA393281 IBP393281:ICE393281 HRT393281:HSI393281 HHX393281:HIM393281 GYB393281:GYQ393281 GOF393281:GOU393281 GEJ393281:GEY393281 FUN393281:FVC393281 FKR393281:FLG393281 FAV393281:FBK393281 EQZ393281:ERO393281 EHD393281:EHS393281 DXH393281:DXW393281 DNL393281:DOA393281 DDP393281:DEE393281 CTT393281:CUI393281 CJX393281:CKM393281 CAB393281:CAQ393281 BQF393281:BQU393281 BGJ393281:BGY393281 AWN393281:AXC393281 AMR393281:ANG393281 ACV393281:ADK393281 SZ393281:TO393281 JD393281:JS393281 F393281:U393281 WVP327745:WWE327745 WLT327745:WMI327745 WBX327745:WCM327745 VSB327745:VSQ327745 VIF327745:VIU327745 UYJ327745:UYY327745 UON327745:UPC327745 UER327745:UFG327745 TUV327745:TVK327745 TKZ327745:TLO327745 TBD327745:TBS327745 SRH327745:SRW327745 SHL327745:SIA327745 RXP327745:RYE327745 RNT327745:ROI327745 RDX327745:REM327745 QUB327745:QUQ327745 QKF327745:QKU327745 QAJ327745:QAY327745 PQN327745:PRC327745 PGR327745:PHG327745 OWV327745:OXK327745 OMZ327745:ONO327745 ODD327745:ODS327745 NTH327745:NTW327745 NJL327745:NKA327745 MZP327745:NAE327745 MPT327745:MQI327745 MFX327745:MGM327745 LWB327745:LWQ327745 LMF327745:LMU327745 LCJ327745:LCY327745 KSN327745:KTC327745 KIR327745:KJG327745 JYV327745:JZK327745 JOZ327745:JPO327745 JFD327745:JFS327745 IVH327745:IVW327745 ILL327745:IMA327745 IBP327745:ICE327745 HRT327745:HSI327745 HHX327745:HIM327745 GYB327745:GYQ327745 GOF327745:GOU327745 GEJ327745:GEY327745 FUN327745:FVC327745 FKR327745:FLG327745 FAV327745:FBK327745 EQZ327745:ERO327745 EHD327745:EHS327745 DXH327745:DXW327745 DNL327745:DOA327745 DDP327745:DEE327745 CTT327745:CUI327745 CJX327745:CKM327745 CAB327745:CAQ327745 BQF327745:BQU327745 BGJ327745:BGY327745 AWN327745:AXC327745 AMR327745:ANG327745 ACV327745:ADK327745 SZ327745:TO327745 JD327745:JS327745 F327745:U327745 WVP262209:WWE262209 WLT262209:WMI262209 WBX262209:WCM262209 VSB262209:VSQ262209 VIF262209:VIU262209 UYJ262209:UYY262209 UON262209:UPC262209 UER262209:UFG262209 TUV262209:TVK262209 TKZ262209:TLO262209 TBD262209:TBS262209 SRH262209:SRW262209 SHL262209:SIA262209 RXP262209:RYE262209 RNT262209:ROI262209 RDX262209:REM262209 QUB262209:QUQ262209 QKF262209:QKU262209 QAJ262209:QAY262209 PQN262209:PRC262209 PGR262209:PHG262209 OWV262209:OXK262209 OMZ262209:ONO262209 ODD262209:ODS262209 NTH262209:NTW262209 NJL262209:NKA262209 MZP262209:NAE262209 MPT262209:MQI262209 MFX262209:MGM262209 LWB262209:LWQ262209 LMF262209:LMU262209 LCJ262209:LCY262209 KSN262209:KTC262209 KIR262209:KJG262209 JYV262209:JZK262209 JOZ262209:JPO262209 JFD262209:JFS262209 IVH262209:IVW262209 ILL262209:IMA262209 IBP262209:ICE262209 HRT262209:HSI262209 HHX262209:HIM262209 GYB262209:GYQ262209 GOF262209:GOU262209 GEJ262209:GEY262209 FUN262209:FVC262209 FKR262209:FLG262209 FAV262209:FBK262209 EQZ262209:ERO262209 EHD262209:EHS262209 DXH262209:DXW262209 DNL262209:DOA262209 DDP262209:DEE262209 CTT262209:CUI262209 CJX262209:CKM262209 CAB262209:CAQ262209 BQF262209:BQU262209 BGJ262209:BGY262209 AWN262209:AXC262209 AMR262209:ANG262209 ACV262209:ADK262209 SZ262209:TO262209 JD262209:JS262209 F262209:U262209 WVP196673:WWE196673 WLT196673:WMI196673 WBX196673:WCM196673 VSB196673:VSQ196673 VIF196673:VIU196673 UYJ196673:UYY196673 UON196673:UPC196673 UER196673:UFG196673 TUV196673:TVK196673 TKZ196673:TLO196673 TBD196673:TBS196673 SRH196673:SRW196673 SHL196673:SIA196673 RXP196673:RYE196673 RNT196673:ROI196673 RDX196673:REM196673 QUB196673:QUQ196673 QKF196673:QKU196673 QAJ196673:QAY196673 PQN196673:PRC196673 PGR196673:PHG196673 OWV196673:OXK196673 OMZ196673:ONO196673 ODD196673:ODS196673 NTH196673:NTW196673 NJL196673:NKA196673 MZP196673:NAE196673 MPT196673:MQI196673 MFX196673:MGM196673 LWB196673:LWQ196673 LMF196673:LMU196673 LCJ196673:LCY196673 KSN196673:KTC196673 KIR196673:KJG196673 JYV196673:JZK196673 JOZ196673:JPO196673 JFD196673:JFS196673 IVH196673:IVW196673 ILL196673:IMA196673 IBP196673:ICE196673 HRT196673:HSI196673 HHX196673:HIM196673 GYB196673:GYQ196673 GOF196673:GOU196673 GEJ196673:GEY196673 FUN196673:FVC196673 FKR196673:FLG196673 FAV196673:FBK196673 EQZ196673:ERO196673 EHD196673:EHS196673 DXH196673:DXW196673 DNL196673:DOA196673 DDP196673:DEE196673 CTT196673:CUI196673 CJX196673:CKM196673 CAB196673:CAQ196673 BQF196673:BQU196673 BGJ196673:BGY196673 AWN196673:AXC196673 AMR196673:ANG196673 ACV196673:ADK196673 SZ196673:TO196673 JD196673:JS196673 F196673:U196673 WVP131137:WWE131137 WLT131137:WMI131137 WBX131137:WCM131137 VSB131137:VSQ131137 VIF131137:VIU131137 UYJ131137:UYY131137 UON131137:UPC131137 UER131137:UFG131137 TUV131137:TVK131137 TKZ131137:TLO131137 TBD131137:TBS131137 SRH131137:SRW131137 SHL131137:SIA131137 RXP131137:RYE131137 RNT131137:ROI131137 RDX131137:REM131137 QUB131137:QUQ131137 QKF131137:QKU131137 QAJ131137:QAY131137 PQN131137:PRC131137 PGR131137:PHG131137 OWV131137:OXK131137 OMZ131137:ONO131137 ODD131137:ODS131137 NTH131137:NTW131137 NJL131137:NKA131137 MZP131137:NAE131137 MPT131137:MQI131137 MFX131137:MGM131137 LWB131137:LWQ131137 LMF131137:LMU131137 LCJ131137:LCY131137 KSN131137:KTC131137 KIR131137:KJG131137 JYV131137:JZK131137 JOZ131137:JPO131137 JFD131137:JFS131137 IVH131137:IVW131137 ILL131137:IMA131137 IBP131137:ICE131137 HRT131137:HSI131137 HHX131137:HIM131137 GYB131137:GYQ131137 GOF131137:GOU131137 GEJ131137:GEY131137 FUN131137:FVC131137 FKR131137:FLG131137 FAV131137:FBK131137 EQZ131137:ERO131137 EHD131137:EHS131137 DXH131137:DXW131137 DNL131137:DOA131137 DDP131137:DEE131137 CTT131137:CUI131137 CJX131137:CKM131137 CAB131137:CAQ131137 BQF131137:BQU131137 BGJ131137:BGY131137 AWN131137:AXC131137 AMR131137:ANG131137 ACV131137:ADK131137 SZ131137:TO131137 JD131137:JS131137 F131137:U131137 WVP65601:WWE65601 WLT65601:WMI65601 WBX65601:WCM65601 VSB65601:VSQ65601 VIF65601:VIU65601 UYJ65601:UYY65601 UON65601:UPC65601 UER65601:UFG65601 TUV65601:TVK65601 TKZ65601:TLO65601 TBD65601:TBS65601 SRH65601:SRW65601 SHL65601:SIA65601 RXP65601:RYE65601 RNT65601:ROI65601 RDX65601:REM65601 QUB65601:QUQ65601 QKF65601:QKU65601 QAJ65601:QAY65601 PQN65601:PRC65601 PGR65601:PHG65601 OWV65601:OXK65601 OMZ65601:ONO65601 ODD65601:ODS65601 NTH65601:NTW65601 NJL65601:NKA65601 MZP65601:NAE65601 MPT65601:MQI65601 MFX65601:MGM65601 LWB65601:LWQ65601 LMF65601:LMU65601 LCJ65601:LCY65601 KSN65601:KTC65601 KIR65601:KJG65601 JYV65601:JZK65601 JOZ65601:JPO65601 JFD65601:JFS65601 IVH65601:IVW65601 ILL65601:IMA65601 IBP65601:ICE65601 HRT65601:HSI65601 HHX65601:HIM65601 GYB65601:GYQ65601 GOF65601:GOU65601 GEJ65601:GEY65601 FUN65601:FVC65601 FKR65601:FLG65601 FAV65601:FBK65601 EQZ65601:ERO65601 EHD65601:EHS65601 DXH65601:DXW65601 DNL65601:DOA65601 DDP65601:DEE65601 CTT65601:CUI65601 CJX65601:CKM65601 CAB65601:CAQ65601 BQF65601:BQU65601 BGJ65601:BGY65601 AWN65601:AXC65601 AMR65601:ANG65601 ACV65601:ADK65601 SZ65601:TO65601 JD65601:JS65601 F65601:U65601">
      <formula1>$B$91:$B$96</formula1>
    </dataValidation>
    <dataValidation type="list" allowBlank="1" showInputMessage="1" showErrorMessage="1" sqref="BA65559:BC65559 WXI983063:WXK983063 WNM983063:WNO983063 WDQ983063:WDS983063 VTU983063:VTW983063 VJY983063:VKA983063 VAC983063:VAE983063 UQG983063:UQI983063 UGK983063:UGM983063 TWO983063:TWQ983063 TMS983063:TMU983063 TCW983063:TCY983063 STA983063:STC983063 SJE983063:SJG983063 RZI983063:RZK983063 RPM983063:RPO983063 RFQ983063:RFS983063 QVU983063:QVW983063 QLY983063:QMA983063 QCC983063:QCE983063 PSG983063:PSI983063 PIK983063:PIM983063 OYO983063:OYQ983063 OOS983063:OOU983063 OEW983063:OEY983063 NVA983063:NVC983063 NLE983063:NLG983063 NBI983063:NBK983063 MRM983063:MRO983063 MHQ983063:MHS983063 LXU983063:LXW983063 LNY983063:LOA983063 LEC983063:LEE983063 KUG983063:KUI983063 KKK983063:KKM983063 KAO983063:KAQ983063 JQS983063:JQU983063 JGW983063:JGY983063 IXA983063:IXC983063 INE983063:ING983063 IDI983063:IDK983063 HTM983063:HTO983063 HJQ983063:HJS983063 GZU983063:GZW983063 GPY983063:GQA983063 GGC983063:GGE983063 FWG983063:FWI983063 FMK983063:FMM983063 FCO983063:FCQ983063 ESS983063:ESU983063 EIW983063:EIY983063 DZA983063:DZC983063 DPE983063:DPG983063 DFI983063:DFK983063 CVM983063:CVO983063 CLQ983063:CLS983063 CBU983063:CBW983063 BRY983063:BSA983063 BIC983063:BIE983063 AYG983063:AYI983063 AOK983063:AOM983063 AEO983063:AEQ983063 US983063:UU983063 KW983063:KY983063 BA983063:BC983063 WXI917527:WXK917527 WNM917527:WNO917527 WDQ917527:WDS917527 VTU917527:VTW917527 VJY917527:VKA917527 VAC917527:VAE917527 UQG917527:UQI917527 UGK917527:UGM917527 TWO917527:TWQ917527 TMS917527:TMU917527 TCW917527:TCY917527 STA917527:STC917527 SJE917527:SJG917527 RZI917527:RZK917527 RPM917527:RPO917527 RFQ917527:RFS917527 QVU917527:QVW917527 QLY917527:QMA917527 QCC917527:QCE917527 PSG917527:PSI917527 PIK917527:PIM917527 OYO917527:OYQ917527 OOS917527:OOU917527 OEW917527:OEY917527 NVA917527:NVC917527 NLE917527:NLG917527 NBI917527:NBK917527 MRM917527:MRO917527 MHQ917527:MHS917527 LXU917527:LXW917527 LNY917527:LOA917527 LEC917527:LEE917527 KUG917527:KUI917527 KKK917527:KKM917527 KAO917527:KAQ917527 JQS917527:JQU917527 JGW917527:JGY917527 IXA917527:IXC917527 INE917527:ING917527 IDI917527:IDK917527 HTM917527:HTO917527 HJQ917527:HJS917527 GZU917527:GZW917527 GPY917527:GQA917527 GGC917527:GGE917527 FWG917527:FWI917527 FMK917527:FMM917527 FCO917527:FCQ917527 ESS917527:ESU917527 EIW917527:EIY917527 DZA917527:DZC917527 DPE917527:DPG917527 DFI917527:DFK917527 CVM917527:CVO917527 CLQ917527:CLS917527 CBU917527:CBW917527 BRY917527:BSA917527 BIC917527:BIE917527 AYG917527:AYI917527 AOK917527:AOM917527 AEO917527:AEQ917527 US917527:UU917527 KW917527:KY917527 BA917527:BC917527 WXI851991:WXK851991 WNM851991:WNO851991 WDQ851991:WDS851991 VTU851991:VTW851991 VJY851991:VKA851991 VAC851991:VAE851991 UQG851991:UQI851991 UGK851991:UGM851991 TWO851991:TWQ851991 TMS851991:TMU851991 TCW851991:TCY851991 STA851991:STC851991 SJE851991:SJG851991 RZI851991:RZK851991 RPM851991:RPO851991 RFQ851991:RFS851991 QVU851991:QVW851991 QLY851991:QMA851991 QCC851991:QCE851991 PSG851991:PSI851991 PIK851991:PIM851991 OYO851991:OYQ851991 OOS851991:OOU851991 OEW851991:OEY851991 NVA851991:NVC851991 NLE851991:NLG851991 NBI851991:NBK851991 MRM851991:MRO851991 MHQ851991:MHS851991 LXU851991:LXW851991 LNY851991:LOA851991 LEC851991:LEE851991 KUG851991:KUI851991 KKK851991:KKM851991 KAO851991:KAQ851991 JQS851991:JQU851991 JGW851991:JGY851991 IXA851991:IXC851991 INE851991:ING851991 IDI851991:IDK851991 HTM851991:HTO851991 HJQ851991:HJS851991 GZU851991:GZW851991 GPY851991:GQA851991 GGC851991:GGE851991 FWG851991:FWI851991 FMK851991:FMM851991 FCO851991:FCQ851991 ESS851991:ESU851991 EIW851991:EIY851991 DZA851991:DZC851991 DPE851991:DPG851991 DFI851991:DFK851991 CVM851991:CVO851991 CLQ851991:CLS851991 CBU851991:CBW851991 BRY851991:BSA851991 BIC851991:BIE851991 AYG851991:AYI851991 AOK851991:AOM851991 AEO851991:AEQ851991 US851991:UU851991 KW851991:KY851991 BA851991:BC851991 WXI786455:WXK786455 WNM786455:WNO786455 WDQ786455:WDS786455 VTU786455:VTW786455 VJY786455:VKA786455 VAC786455:VAE786455 UQG786455:UQI786455 UGK786455:UGM786455 TWO786455:TWQ786455 TMS786455:TMU786455 TCW786455:TCY786455 STA786455:STC786455 SJE786455:SJG786455 RZI786455:RZK786455 RPM786455:RPO786455 RFQ786455:RFS786455 QVU786455:QVW786455 QLY786455:QMA786455 QCC786455:QCE786455 PSG786455:PSI786455 PIK786455:PIM786455 OYO786455:OYQ786455 OOS786455:OOU786455 OEW786455:OEY786455 NVA786455:NVC786455 NLE786455:NLG786455 NBI786455:NBK786455 MRM786455:MRO786455 MHQ786455:MHS786455 LXU786455:LXW786455 LNY786455:LOA786455 LEC786455:LEE786455 KUG786455:KUI786455 KKK786455:KKM786455 KAO786455:KAQ786455 JQS786455:JQU786455 JGW786455:JGY786455 IXA786455:IXC786455 INE786455:ING786455 IDI786455:IDK786455 HTM786455:HTO786455 HJQ786455:HJS786455 GZU786455:GZW786455 GPY786455:GQA786455 GGC786455:GGE786455 FWG786455:FWI786455 FMK786455:FMM786455 FCO786455:FCQ786455 ESS786455:ESU786455 EIW786455:EIY786455 DZA786455:DZC786455 DPE786455:DPG786455 DFI786455:DFK786455 CVM786455:CVO786455 CLQ786455:CLS786455 CBU786455:CBW786455 BRY786455:BSA786455 BIC786455:BIE786455 AYG786455:AYI786455 AOK786455:AOM786455 AEO786455:AEQ786455 US786455:UU786455 KW786455:KY786455 BA786455:BC786455 WXI720919:WXK720919 WNM720919:WNO720919 WDQ720919:WDS720919 VTU720919:VTW720919 VJY720919:VKA720919 VAC720919:VAE720919 UQG720919:UQI720919 UGK720919:UGM720919 TWO720919:TWQ720919 TMS720919:TMU720919 TCW720919:TCY720919 STA720919:STC720919 SJE720919:SJG720919 RZI720919:RZK720919 RPM720919:RPO720919 RFQ720919:RFS720919 QVU720919:QVW720919 QLY720919:QMA720919 QCC720919:QCE720919 PSG720919:PSI720919 PIK720919:PIM720919 OYO720919:OYQ720919 OOS720919:OOU720919 OEW720919:OEY720919 NVA720919:NVC720919 NLE720919:NLG720919 NBI720919:NBK720919 MRM720919:MRO720919 MHQ720919:MHS720919 LXU720919:LXW720919 LNY720919:LOA720919 LEC720919:LEE720919 KUG720919:KUI720919 KKK720919:KKM720919 KAO720919:KAQ720919 JQS720919:JQU720919 JGW720919:JGY720919 IXA720919:IXC720919 INE720919:ING720919 IDI720919:IDK720919 HTM720919:HTO720919 HJQ720919:HJS720919 GZU720919:GZW720919 GPY720919:GQA720919 GGC720919:GGE720919 FWG720919:FWI720919 FMK720919:FMM720919 FCO720919:FCQ720919 ESS720919:ESU720919 EIW720919:EIY720919 DZA720919:DZC720919 DPE720919:DPG720919 DFI720919:DFK720919 CVM720919:CVO720919 CLQ720919:CLS720919 CBU720919:CBW720919 BRY720919:BSA720919 BIC720919:BIE720919 AYG720919:AYI720919 AOK720919:AOM720919 AEO720919:AEQ720919 US720919:UU720919 KW720919:KY720919 BA720919:BC720919 WXI655383:WXK655383 WNM655383:WNO655383 WDQ655383:WDS655383 VTU655383:VTW655383 VJY655383:VKA655383 VAC655383:VAE655383 UQG655383:UQI655383 UGK655383:UGM655383 TWO655383:TWQ655383 TMS655383:TMU655383 TCW655383:TCY655383 STA655383:STC655383 SJE655383:SJG655383 RZI655383:RZK655383 RPM655383:RPO655383 RFQ655383:RFS655383 QVU655383:QVW655383 QLY655383:QMA655383 QCC655383:QCE655383 PSG655383:PSI655383 PIK655383:PIM655383 OYO655383:OYQ655383 OOS655383:OOU655383 OEW655383:OEY655383 NVA655383:NVC655383 NLE655383:NLG655383 NBI655383:NBK655383 MRM655383:MRO655383 MHQ655383:MHS655383 LXU655383:LXW655383 LNY655383:LOA655383 LEC655383:LEE655383 KUG655383:KUI655383 KKK655383:KKM655383 KAO655383:KAQ655383 JQS655383:JQU655383 JGW655383:JGY655383 IXA655383:IXC655383 INE655383:ING655383 IDI655383:IDK655383 HTM655383:HTO655383 HJQ655383:HJS655383 GZU655383:GZW655383 GPY655383:GQA655383 GGC655383:GGE655383 FWG655383:FWI655383 FMK655383:FMM655383 FCO655383:FCQ655383 ESS655383:ESU655383 EIW655383:EIY655383 DZA655383:DZC655383 DPE655383:DPG655383 DFI655383:DFK655383 CVM655383:CVO655383 CLQ655383:CLS655383 CBU655383:CBW655383 BRY655383:BSA655383 BIC655383:BIE655383 AYG655383:AYI655383 AOK655383:AOM655383 AEO655383:AEQ655383 US655383:UU655383 KW655383:KY655383 BA655383:BC655383 WXI589847:WXK589847 WNM589847:WNO589847 WDQ589847:WDS589847 VTU589847:VTW589847 VJY589847:VKA589847 VAC589847:VAE589847 UQG589847:UQI589847 UGK589847:UGM589847 TWO589847:TWQ589847 TMS589847:TMU589847 TCW589847:TCY589847 STA589847:STC589847 SJE589847:SJG589847 RZI589847:RZK589847 RPM589847:RPO589847 RFQ589847:RFS589847 QVU589847:QVW589847 QLY589847:QMA589847 QCC589847:QCE589847 PSG589847:PSI589847 PIK589847:PIM589847 OYO589847:OYQ589847 OOS589847:OOU589847 OEW589847:OEY589847 NVA589847:NVC589847 NLE589847:NLG589847 NBI589847:NBK589847 MRM589847:MRO589847 MHQ589847:MHS589847 LXU589847:LXW589847 LNY589847:LOA589847 LEC589847:LEE589847 KUG589847:KUI589847 KKK589847:KKM589847 KAO589847:KAQ589847 JQS589847:JQU589847 JGW589847:JGY589847 IXA589847:IXC589847 INE589847:ING589847 IDI589847:IDK589847 HTM589847:HTO589847 HJQ589847:HJS589847 GZU589847:GZW589847 GPY589847:GQA589847 GGC589847:GGE589847 FWG589847:FWI589847 FMK589847:FMM589847 FCO589847:FCQ589847 ESS589847:ESU589847 EIW589847:EIY589847 DZA589847:DZC589847 DPE589847:DPG589847 DFI589847:DFK589847 CVM589847:CVO589847 CLQ589847:CLS589847 CBU589847:CBW589847 BRY589847:BSA589847 BIC589847:BIE589847 AYG589847:AYI589847 AOK589847:AOM589847 AEO589847:AEQ589847 US589847:UU589847 KW589847:KY589847 BA589847:BC589847 WXI524311:WXK524311 WNM524311:WNO524311 WDQ524311:WDS524311 VTU524311:VTW524311 VJY524311:VKA524311 VAC524311:VAE524311 UQG524311:UQI524311 UGK524311:UGM524311 TWO524311:TWQ524311 TMS524311:TMU524311 TCW524311:TCY524311 STA524311:STC524311 SJE524311:SJG524311 RZI524311:RZK524311 RPM524311:RPO524311 RFQ524311:RFS524311 QVU524311:QVW524311 QLY524311:QMA524311 QCC524311:QCE524311 PSG524311:PSI524311 PIK524311:PIM524311 OYO524311:OYQ524311 OOS524311:OOU524311 OEW524311:OEY524311 NVA524311:NVC524311 NLE524311:NLG524311 NBI524311:NBK524311 MRM524311:MRO524311 MHQ524311:MHS524311 LXU524311:LXW524311 LNY524311:LOA524311 LEC524311:LEE524311 KUG524311:KUI524311 KKK524311:KKM524311 KAO524311:KAQ524311 JQS524311:JQU524311 JGW524311:JGY524311 IXA524311:IXC524311 INE524311:ING524311 IDI524311:IDK524311 HTM524311:HTO524311 HJQ524311:HJS524311 GZU524311:GZW524311 GPY524311:GQA524311 GGC524311:GGE524311 FWG524311:FWI524311 FMK524311:FMM524311 FCO524311:FCQ524311 ESS524311:ESU524311 EIW524311:EIY524311 DZA524311:DZC524311 DPE524311:DPG524311 DFI524311:DFK524311 CVM524311:CVO524311 CLQ524311:CLS524311 CBU524311:CBW524311 BRY524311:BSA524311 BIC524311:BIE524311 AYG524311:AYI524311 AOK524311:AOM524311 AEO524311:AEQ524311 US524311:UU524311 KW524311:KY524311 BA524311:BC524311 WXI458775:WXK458775 WNM458775:WNO458775 WDQ458775:WDS458775 VTU458775:VTW458775 VJY458775:VKA458775 VAC458775:VAE458775 UQG458775:UQI458775 UGK458775:UGM458775 TWO458775:TWQ458775 TMS458775:TMU458775 TCW458775:TCY458775 STA458775:STC458775 SJE458775:SJG458775 RZI458775:RZK458775 RPM458775:RPO458775 RFQ458775:RFS458775 QVU458775:QVW458775 QLY458775:QMA458775 QCC458775:QCE458775 PSG458775:PSI458775 PIK458775:PIM458775 OYO458775:OYQ458775 OOS458775:OOU458775 OEW458775:OEY458775 NVA458775:NVC458775 NLE458775:NLG458775 NBI458775:NBK458775 MRM458775:MRO458775 MHQ458775:MHS458775 LXU458775:LXW458775 LNY458775:LOA458775 LEC458775:LEE458775 KUG458775:KUI458775 KKK458775:KKM458775 KAO458775:KAQ458775 JQS458775:JQU458775 JGW458775:JGY458775 IXA458775:IXC458775 INE458775:ING458775 IDI458775:IDK458775 HTM458775:HTO458775 HJQ458775:HJS458775 GZU458775:GZW458775 GPY458775:GQA458775 GGC458775:GGE458775 FWG458775:FWI458775 FMK458775:FMM458775 FCO458775:FCQ458775 ESS458775:ESU458775 EIW458775:EIY458775 DZA458775:DZC458775 DPE458775:DPG458775 DFI458775:DFK458775 CVM458775:CVO458775 CLQ458775:CLS458775 CBU458775:CBW458775 BRY458775:BSA458775 BIC458775:BIE458775 AYG458775:AYI458775 AOK458775:AOM458775 AEO458775:AEQ458775 US458775:UU458775 KW458775:KY458775 BA458775:BC458775 WXI393239:WXK393239 WNM393239:WNO393239 WDQ393239:WDS393239 VTU393239:VTW393239 VJY393239:VKA393239 VAC393239:VAE393239 UQG393239:UQI393239 UGK393239:UGM393239 TWO393239:TWQ393239 TMS393239:TMU393239 TCW393239:TCY393239 STA393239:STC393239 SJE393239:SJG393239 RZI393239:RZK393239 RPM393239:RPO393239 RFQ393239:RFS393239 QVU393239:QVW393239 QLY393239:QMA393239 QCC393239:QCE393239 PSG393239:PSI393239 PIK393239:PIM393239 OYO393239:OYQ393239 OOS393239:OOU393239 OEW393239:OEY393239 NVA393239:NVC393239 NLE393239:NLG393239 NBI393239:NBK393239 MRM393239:MRO393239 MHQ393239:MHS393239 LXU393239:LXW393239 LNY393239:LOA393239 LEC393239:LEE393239 KUG393239:KUI393239 KKK393239:KKM393239 KAO393239:KAQ393239 JQS393239:JQU393239 JGW393239:JGY393239 IXA393239:IXC393239 INE393239:ING393239 IDI393239:IDK393239 HTM393239:HTO393239 HJQ393239:HJS393239 GZU393239:GZW393239 GPY393239:GQA393239 GGC393239:GGE393239 FWG393239:FWI393239 FMK393239:FMM393239 FCO393239:FCQ393239 ESS393239:ESU393239 EIW393239:EIY393239 DZA393239:DZC393239 DPE393239:DPG393239 DFI393239:DFK393239 CVM393239:CVO393239 CLQ393239:CLS393239 CBU393239:CBW393239 BRY393239:BSA393239 BIC393239:BIE393239 AYG393239:AYI393239 AOK393239:AOM393239 AEO393239:AEQ393239 US393239:UU393239 KW393239:KY393239 BA393239:BC393239 WXI327703:WXK327703 WNM327703:WNO327703 WDQ327703:WDS327703 VTU327703:VTW327703 VJY327703:VKA327703 VAC327703:VAE327703 UQG327703:UQI327703 UGK327703:UGM327703 TWO327703:TWQ327703 TMS327703:TMU327703 TCW327703:TCY327703 STA327703:STC327703 SJE327703:SJG327703 RZI327703:RZK327703 RPM327703:RPO327703 RFQ327703:RFS327703 QVU327703:QVW327703 QLY327703:QMA327703 QCC327703:QCE327703 PSG327703:PSI327703 PIK327703:PIM327703 OYO327703:OYQ327703 OOS327703:OOU327703 OEW327703:OEY327703 NVA327703:NVC327703 NLE327703:NLG327703 NBI327703:NBK327703 MRM327703:MRO327703 MHQ327703:MHS327703 LXU327703:LXW327703 LNY327703:LOA327703 LEC327703:LEE327703 KUG327703:KUI327703 KKK327703:KKM327703 KAO327703:KAQ327703 JQS327703:JQU327703 JGW327703:JGY327703 IXA327703:IXC327703 INE327703:ING327703 IDI327703:IDK327703 HTM327703:HTO327703 HJQ327703:HJS327703 GZU327703:GZW327703 GPY327703:GQA327703 GGC327703:GGE327703 FWG327703:FWI327703 FMK327703:FMM327703 FCO327703:FCQ327703 ESS327703:ESU327703 EIW327703:EIY327703 DZA327703:DZC327703 DPE327703:DPG327703 DFI327703:DFK327703 CVM327703:CVO327703 CLQ327703:CLS327703 CBU327703:CBW327703 BRY327703:BSA327703 BIC327703:BIE327703 AYG327703:AYI327703 AOK327703:AOM327703 AEO327703:AEQ327703 US327703:UU327703 KW327703:KY327703 BA327703:BC327703 WXI262167:WXK262167 WNM262167:WNO262167 WDQ262167:WDS262167 VTU262167:VTW262167 VJY262167:VKA262167 VAC262167:VAE262167 UQG262167:UQI262167 UGK262167:UGM262167 TWO262167:TWQ262167 TMS262167:TMU262167 TCW262167:TCY262167 STA262167:STC262167 SJE262167:SJG262167 RZI262167:RZK262167 RPM262167:RPO262167 RFQ262167:RFS262167 QVU262167:QVW262167 QLY262167:QMA262167 QCC262167:QCE262167 PSG262167:PSI262167 PIK262167:PIM262167 OYO262167:OYQ262167 OOS262167:OOU262167 OEW262167:OEY262167 NVA262167:NVC262167 NLE262167:NLG262167 NBI262167:NBK262167 MRM262167:MRO262167 MHQ262167:MHS262167 LXU262167:LXW262167 LNY262167:LOA262167 LEC262167:LEE262167 KUG262167:KUI262167 KKK262167:KKM262167 KAO262167:KAQ262167 JQS262167:JQU262167 JGW262167:JGY262167 IXA262167:IXC262167 INE262167:ING262167 IDI262167:IDK262167 HTM262167:HTO262167 HJQ262167:HJS262167 GZU262167:GZW262167 GPY262167:GQA262167 GGC262167:GGE262167 FWG262167:FWI262167 FMK262167:FMM262167 FCO262167:FCQ262167 ESS262167:ESU262167 EIW262167:EIY262167 DZA262167:DZC262167 DPE262167:DPG262167 DFI262167:DFK262167 CVM262167:CVO262167 CLQ262167:CLS262167 CBU262167:CBW262167 BRY262167:BSA262167 BIC262167:BIE262167 AYG262167:AYI262167 AOK262167:AOM262167 AEO262167:AEQ262167 US262167:UU262167 KW262167:KY262167 BA262167:BC262167 WXI196631:WXK196631 WNM196631:WNO196631 WDQ196631:WDS196631 VTU196631:VTW196631 VJY196631:VKA196631 VAC196631:VAE196631 UQG196631:UQI196631 UGK196631:UGM196631 TWO196631:TWQ196631 TMS196631:TMU196631 TCW196631:TCY196631 STA196631:STC196631 SJE196631:SJG196631 RZI196631:RZK196631 RPM196631:RPO196631 RFQ196631:RFS196631 QVU196631:QVW196631 QLY196631:QMA196631 QCC196631:QCE196631 PSG196631:PSI196631 PIK196631:PIM196631 OYO196631:OYQ196631 OOS196631:OOU196631 OEW196631:OEY196631 NVA196631:NVC196631 NLE196631:NLG196631 NBI196631:NBK196631 MRM196631:MRO196631 MHQ196631:MHS196631 LXU196631:LXW196631 LNY196631:LOA196631 LEC196631:LEE196631 KUG196631:KUI196631 KKK196631:KKM196631 KAO196631:KAQ196631 JQS196631:JQU196631 JGW196631:JGY196631 IXA196631:IXC196631 INE196631:ING196631 IDI196631:IDK196631 HTM196631:HTO196631 HJQ196631:HJS196631 GZU196631:GZW196631 GPY196631:GQA196631 GGC196631:GGE196631 FWG196631:FWI196631 FMK196631:FMM196631 FCO196631:FCQ196631 ESS196631:ESU196631 EIW196631:EIY196631 DZA196631:DZC196631 DPE196631:DPG196631 DFI196631:DFK196631 CVM196631:CVO196631 CLQ196631:CLS196631 CBU196631:CBW196631 BRY196631:BSA196631 BIC196631:BIE196631 AYG196631:AYI196631 AOK196631:AOM196631 AEO196631:AEQ196631 US196631:UU196631 KW196631:KY196631 BA196631:BC196631 WXI131095:WXK131095 WNM131095:WNO131095 WDQ131095:WDS131095 VTU131095:VTW131095 VJY131095:VKA131095 VAC131095:VAE131095 UQG131095:UQI131095 UGK131095:UGM131095 TWO131095:TWQ131095 TMS131095:TMU131095 TCW131095:TCY131095 STA131095:STC131095 SJE131095:SJG131095 RZI131095:RZK131095 RPM131095:RPO131095 RFQ131095:RFS131095 QVU131095:QVW131095 QLY131095:QMA131095 QCC131095:QCE131095 PSG131095:PSI131095 PIK131095:PIM131095 OYO131095:OYQ131095 OOS131095:OOU131095 OEW131095:OEY131095 NVA131095:NVC131095 NLE131095:NLG131095 NBI131095:NBK131095 MRM131095:MRO131095 MHQ131095:MHS131095 LXU131095:LXW131095 LNY131095:LOA131095 LEC131095:LEE131095 KUG131095:KUI131095 KKK131095:KKM131095 KAO131095:KAQ131095 JQS131095:JQU131095 JGW131095:JGY131095 IXA131095:IXC131095 INE131095:ING131095 IDI131095:IDK131095 HTM131095:HTO131095 HJQ131095:HJS131095 GZU131095:GZW131095 GPY131095:GQA131095 GGC131095:GGE131095 FWG131095:FWI131095 FMK131095:FMM131095 FCO131095:FCQ131095 ESS131095:ESU131095 EIW131095:EIY131095 DZA131095:DZC131095 DPE131095:DPG131095 DFI131095:DFK131095 CVM131095:CVO131095 CLQ131095:CLS131095 CBU131095:CBW131095 BRY131095:BSA131095 BIC131095:BIE131095 AYG131095:AYI131095 AOK131095:AOM131095 AEO131095:AEQ131095 US131095:UU131095 KW131095:KY131095 BA131095:BC131095 WXI65559:WXK65559 WNM65559:WNO65559 WDQ65559:WDS65559 VTU65559:VTW65559 VJY65559:VKA65559 VAC65559:VAE65559 UQG65559:UQI65559 UGK65559:UGM65559 TWO65559:TWQ65559 TMS65559:TMU65559 TCW65559:TCY65559 STA65559:STC65559 SJE65559:SJG65559 RZI65559:RZK65559 RPM65559:RPO65559 RFQ65559:RFS65559 QVU65559:QVW65559 QLY65559:QMA65559 QCC65559:QCE65559 PSG65559:PSI65559 PIK65559:PIM65559 OYO65559:OYQ65559 OOS65559:OOU65559 OEW65559:OEY65559 NVA65559:NVC65559 NLE65559:NLG65559 NBI65559:NBK65559 MRM65559:MRO65559 MHQ65559:MHS65559 LXU65559:LXW65559 LNY65559:LOA65559 LEC65559:LEE65559 KUG65559:KUI65559 KKK65559:KKM65559 KAO65559:KAQ65559 JQS65559:JQU65559 JGW65559:JGY65559 IXA65559:IXC65559 INE65559:ING65559 IDI65559:IDK65559 HTM65559:HTO65559 HJQ65559:HJS65559 GZU65559:GZW65559 GPY65559:GQA65559 GGC65559:GGE65559 FWG65559:FWI65559 FMK65559:FMM65559 FCO65559:FCQ65559 ESS65559:ESU65559 EIW65559:EIY65559 DZA65559:DZC65559 DPE65559:DPG65559 DFI65559:DFK65559 CVM65559:CVO65559 CLQ65559:CLS65559 CBU65559:CBW65559 BRY65559:BSA65559 BIC65559:BIE65559 AYG65559:AYI65559 AOK65559:AOM65559 AEO65559:AEQ65559 US65559:UU65559 KW65559:KY65559 WXI5:WXK5 WNM5:WNO5 WDQ5:WDS5 VTU5:VTW5 VJY5:VKA5 VAC5:VAE5 UQG5:UQI5 UGK5:UGM5 TWO5:TWQ5 TMS5:TMU5 TCW5:TCY5 STA5:STC5 SJE5:SJG5 RZI5:RZK5 RPM5:RPO5 RFQ5:RFS5 QVU5:QVW5 QLY5:QMA5 QCC5:QCE5 PSG5:PSI5 PIK5:PIM5 OYO5:OYQ5 OOS5:OOU5 OEW5:OEY5 NVA5:NVC5 NLE5:NLG5 NBI5:NBK5 MRM5:MRO5 MHQ5:MHS5 LXU5:LXW5 LNY5:LOA5 LEC5:LEE5 KUG5:KUI5 KKK5:KKM5 KAO5:KAQ5 JQS5:JQU5 JGW5:JGY5 IXA5:IXC5 INE5:ING5 IDI5:IDK5 HTM5:HTO5 HJQ5:HJS5 GZU5:GZW5 GPY5:GQA5 GGC5:GGE5 FWG5:FWI5 FMK5:FMM5 FCO5:FCQ5 ESS5:ESU5 EIW5:EIY5 DZA5:DZC5 DPE5:DPG5 DFI5:DFK5 CVM5:CVO5 CLQ5:CLS5 CBU5:CBW5 BRY5:BSA5 BIC5:BIE5 AYG5:AYI5 AOK5:AOM5 AEO5:AEQ5 US5:UU5 KW5:KY5 BA5:BC5">
      <formula1>$B$99:$B$100</formula1>
    </dataValidation>
    <dataValidation type="list" allowBlank="1" showInputMessage="1" showErrorMessage="1" sqref="WVW983083 WMA983083 WCE983083 VSI983083 VIM983083 UYQ983083 UOU983083 UEY983083 TVC983083 TLG983083 TBK983083 SRO983083 SHS983083 RXW983083 ROA983083 REE983083 QUI983083 QKM983083 QAQ983083 PQU983083 PGY983083 OXC983083 ONG983083 ODK983083 NTO983083 NJS983083 MZW983083 MQA983083 MGE983083 LWI983083 LMM983083 LCQ983083 KSU983083 KIY983083 JZC983083 JPG983083 JFK983083 IVO983083 ILS983083 IBW983083 HSA983083 HIE983083 GYI983083 GOM983083 GEQ983083 FUU983083 FKY983083 FBC983083 ERG983083 EHK983083 DXO983083 DNS983083 DDW983083 CUA983083 CKE983083 CAI983083 BQM983083 BGQ983083 AWU983083 AMY983083 ADC983083 TG983083 JK983083 M983083 WVW917547 WMA917547 WCE917547 VSI917547 VIM917547 UYQ917547 UOU917547 UEY917547 TVC917547 TLG917547 TBK917547 SRO917547 SHS917547 RXW917547 ROA917547 REE917547 QUI917547 QKM917547 QAQ917547 PQU917547 PGY917547 OXC917547 ONG917547 ODK917547 NTO917547 NJS917547 MZW917547 MQA917547 MGE917547 LWI917547 LMM917547 LCQ917547 KSU917547 KIY917547 JZC917547 JPG917547 JFK917547 IVO917547 ILS917547 IBW917547 HSA917547 HIE917547 GYI917547 GOM917547 GEQ917547 FUU917547 FKY917547 FBC917547 ERG917547 EHK917547 DXO917547 DNS917547 DDW917547 CUA917547 CKE917547 CAI917547 BQM917547 BGQ917547 AWU917547 AMY917547 ADC917547 TG917547 JK917547 M917547 WVW852011 WMA852011 WCE852011 VSI852011 VIM852011 UYQ852011 UOU852011 UEY852011 TVC852011 TLG852011 TBK852011 SRO852011 SHS852011 RXW852011 ROA852011 REE852011 QUI852011 QKM852011 QAQ852011 PQU852011 PGY852011 OXC852011 ONG852011 ODK852011 NTO852011 NJS852011 MZW852011 MQA852011 MGE852011 LWI852011 LMM852011 LCQ852011 KSU852011 KIY852011 JZC852011 JPG852011 JFK852011 IVO852011 ILS852011 IBW852011 HSA852011 HIE852011 GYI852011 GOM852011 GEQ852011 FUU852011 FKY852011 FBC852011 ERG852011 EHK852011 DXO852011 DNS852011 DDW852011 CUA852011 CKE852011 CAI852011 BQM852011 BGQ852011 AWU852011 AMY852011 ADC852011 TG852011 JK852011 M852011 WVW786475 WMA786475 WCE786475 VSI786475 VIM786475 UYQ786475 UOU786475 UEY786475 TVC786475 TLG786475 TBK786475 SRO786475 SHS786475 RXW786475 ROA786475 REE786475 QUI786475 QKM786475 QAQ786475 PQU786475 PGY786475 OXC786475 ONG786475 ODK786475 NTO786475 NJS786475 MZW786475 MQA786475 MGE786475 LWI786475 LMM786475 LCQ786475 KSU786475 KIY786475 JZC786475 JPG786475 JFK786475 IVO786475 ILS786475 IBW786475 HSA786475 HIE786475 GYI786475 GOM786475 GEQ786475 FUU786475 FKY786475 FBC786475 ERG786475 EHK786475 DXO786475 DNS786475 DDW786475 CUA786475 CKE786475 CAI786475 BQM786475 BGQ786475 AWU786475 AMY786475 ADC786475 TG786475 JK786475 M786475 WVW720939 WMA720939 WCE720939 VSI720939 VIM720939 UYQ720939 UOU720939 UEY720939 TVC720939 TLG720939 TBK720939 SRO720939 SHS720939 RXW720939 ROA720939 REE720939 QUI720939 QKM720939 QAQ720939 PQU720939 PGY720939 OXC720939 ONG720939 ODK720939 NTO720939 NJS720939 MZW720939 MQA720939 MGE720939 LWI720939 LMM720939 LCQ720939 KSU720939 KIY720939 JZC720939 JPG720939 JFK720939 IVO720939 ILS720939 IBW720939 HSA720939 HIE720939 GYI720939 GOM720939 GEQ720939 FUU720939 FKY720939 FBC720939 ERG720939 EHK720939 DXO720939 DNS720939 DDW720939 CUA720939 CKE720939 CAI720939 BQM720939 BGQ720939 AWU720939 AMY720939 ADC720939 TG720939 JK720939 M720939 WVW655403 WMA655403 WCE655403 VSI655403 VIM655403 UYQ655403 UOU655403 UEY655403 TVC655403 TLG655403 TBK655403 SRO655403 SHS655403 RXW655403 ROA655403 REE655403 QUI655403 QKM655403 QAQ655403 PQU655403 PGY655403 OXC655403 ONG655403 ODK655403 NTO655403 NJS655403 MZW655403 MQA655403 MGE655403 LWI655403 LMM655403 LCQ655403 KSU655403 KIY655403 JZC655403 JPG655403 JFK655403 IVO655403 ILS655403 IBW655403 HSA655403 HIE655403 GYI655403 GOM655403 GEQ655403 FUU655403 FKY655403 FBC655403 ERG655403 EHK655403 DXO655403 DNS655403 DDW655403 CUA655403 CKE655403 CAI655403 BQM655403 BGQ655403 AWU655403 AMY655403 ADC655403 TG655403 JK655403 M655403 WVW589867 WMA589867 WCE589867 VSI589867 VIM589867 UYQ589867 UOU589867 UEY589867 TVC589867 TLG589867 TBK589867 SRO589867 SHS589867 RXW589867 ROA589867 REE589867 QUI589867 QKM589867 QAQ589867 PQU589867 PGY589867 OXC589867 ONG589867 ODK589867 NTO589867 NJS589867 MZW589867 MQA589867 MGE589867 LWI589867 LMM589867 LCQ589867 KSU589867 KIY589867 JZC589867 JPG589867 JFK589867 IVO589867 ILS589867 IBW589867 HSA589867 HIE589867 GYI589867 GOM589867 GEQ589867 FUU589867 FKY589867 FBC589867 ERG589867 EHK589867 DXO589867 DNS589867 DDW589867 CUA589867 CKE589867 CAI589867 BQM589867 BGQ589867 AWU589867 AMY589867 ADC589867 TG589867 JK589867 M589867 WVW524331 WMA524331 WCE524331 VSI524331 VIM524331 UYQ524331 UOU524331 UEY524331 TVC524331 TLG524331 TBK524331 SRO524331 SHS524331 RXW524331 ROA524331 REE524331 QUI524331 QKM524331 QAQ524331 PQU524331 PGY524331 OXC524331 ONG524331 ODK524331 NTO524331 NJS524331 MZW524331 MQA524331 MGE524331 LWI524331 LMM524331 LCQ524331 KSU524331 KIY524331 JZC524331 JPG524331 JFK524331 IVO524331 ILS524331 IBW524331 HSA524331 HIE524331 GYI524331 GOM524331 GEQ524331 FUU524331 FKY524331 FBC524331 ERG524331 EHK524331 DXO524331 DNS524331 DDW524331 CUA524331 CKE524331 CAI524331 BQM524331 BGQ524331 AWU524331 AMY524331 ADC524331 TG524331 JK524331 M524331 WVW458795 WMA458795 WCE458795 VSI458795 VIM458795 UYQ458795 UOU458795 UEY458795 TVC458795 TLG458795 TBK458795 SRO458795 SHS458795 RXW458795 ROA458795 REE458795 QUI458795 QKM458795 QAQ458795 PQU458795 PGY458795 OXC458795 ONG458795 ODK458795 NTO458795 NJS458795 MZW458795 MQA458795 MGE458795 LWI458795 LMM458795 LCQ458795 KSU458795 KIY458795 JZC458795 JPG458795 JFK458795 IVO458795 ILS458795 IBW458795 HSA458795 HIE458795 GYI458795 GOM458795 GEQ458795 FUU458795 FKY458795 FBC458795 ERG458795 EHK458795 DXO458795 DNS458795 DDW458795 CUA458795 CKE458795 CAI458795 BQM458795 BGQ458795 AWU458795 AMY458795 ADC458795 TG458795 JK458795 M458795 WVW393259 WMA393259 WCE393259 VSI393259 VIM393259 UYQ393259 UOU393259 UEY393259 TVC393259 TLG393259 TBK393259 SRO393259 SHS393259 RXW393259 ROA393259 REE393259 QUI393259 QKM393259 QAQ393259 PQU393259 PGY393259 OXC393259 ONG393259 ODK393259 NTO393259 NJS393259 MZW393259 MQA393259 MGE393259 LWI393259 LMM393259 LCQ393259 KSU393259 KIY393259 JZC393259 JPG393259 JFK393259 IVO393259 ILS393259 IBW393259 HSA393259 HIE393259 GYI393259 GOM393259 GEQ393259 FUU393259 FKY393259 FBC393259 ERG393259 EHK393259 DXO393259 DNS393259 DDW393259 CUA393259 CKE393259 CAI393259 BQM393259 BGQ393259 AWU393259 AMY393259 ADC393259 TG393259 JK393259 M393259 WVW327723 WMA327723 WCE327723 VSI327723 VIM327723 UYQ327723 UOU327723 UEY327723 TVC327723 TLG327723 TBK327723 SRO327723 SHS327723 RXW327723 ROA327723 REE327723 QUI327723 QKM327723 QAQ327723 PQU327723 PGY327723 OXC327723 ONG327723 ODK327723 NTO327723 NJS327723 MZW327723 MQA327723 MGE327723 LWI327723 LMM327723 LCQ327723 KSU327723 KIY327723 JZC327723 JPG327723 JFK327723 IVO327723 ILS327723 IBW327723 HSA327723 HIE327723 GYI327723 GOM327723 GEQ327723 FUU327723 FKY327723 FBC327723 ERG327723 EHK327723 DXO327723 DNS327723 DDW327723 CUA327723 CKE327723 CAI327723 BQM327723 BGQ327723 AWU327723 AMY327723 ADC327723 TG327723 JK327723 M327723 WVW262187 WMA262187 WCE262187 VSI262187 VIM262187 UYQ262187 UOU262187 UEY262187 TVC262187 TLG262187 TBK262187 SRO262187 SHS262187 RXW262187 ROA262187 REE262187 QUI262187 QKM262187 QAQ262187 PQU262187 PGY262187 OXC262187 ONG262187 ODK262187 NTO262187 NJS262187 MZW262187 MQA262187 MGE262187 LWI262187 LMM262187 LCQ262187 KSU262187 KIY262187 JZC262187 JPG262187 JFK262187 IVO262187 ILS262187 IBW262187 HSA262187 HIE262187 GYI262187 GOM262187 GEQ262187 FUU262187 FKY262187 FBC262187 ERG262187 EHK262187 DXO262187 DNS262187 DDW262187 CUA262187 CKE262187 CAI262187 BQM262187 BGQ262187 AWU262187 AMY262187 ADC262187 TG262187 JK262187 M262187 WVW196651 WMA196651 WCE196651 VSI196651 VIM196651 UYQ196651 UOU196651 UEY196651 TVC196651 TLG196651 TBK196651 SRO196651 SHS196651 RXW196651 ROA196651 REE196651 QUI196651 QKM196651 QAQ196651 PQU196651 PGY196651 OXC196651 ONG196651 ODK196651 NTO196651 NJS196651 MZW196651 MQA196651 MGE196651 LWI196651 LMM196651 LCQ196651 KSU196651 KIY196651 JZC196651 JPG196651 JFK196651 IVO196651 ILS196651 IBW196651 HSA196651 HIE196651 GYI196651 GOM196651 GEQ196651 FUU196651 FKY196651 FBC196651 ERG196651 EHK196651 DXO196651 DNS196651 DDW196651 CUA196651 CKE196651 CAI196651 BQM196651 BGQ196651 AWU196651 AMY196651 ADC196651 TG196651 JK196651 M196651 WVW131115 WMA131115 WCE131115 VSI131115 VIM131115 UYQ131115 UOU131115 UEY131115 TVC131115 TLG131115 TBK131115 SRO131115 SHS131115 RXW131115 ROA131115 REE131115 QUI131115 QKM131115 QAQ131115 PQU131115 PGY131115 OXC131115 ONG131115 ODK131115 NTO131115 NJS131115 MZW131115 MQA131115 MGE131115 LWI131115 LMM131115 LCQ131115 KSU131115 KIY131115 JZC131115 JPG131115 JFK131115 IVO131115 ILS131115 IBW131115 HSA131115 HIE131115 GYI131115 GOM131115 GEQ131115 FUU131115 FKY131115 FBC131115 ERG131115 EHK131115 DXO131115 DNS131115 DDW131115 CUA131115 CKE131115 CAI131115 BQM131115 BGQ131115 AWU131115 AMY131115 ADC131115 TG131115 JK131115 M131115 WVW65579 WMA65579 WCE65579 VSI65579 VIM65579 UYQ65579 UOU65579 UEY65579 TVC65579 TLG65579 TBK65579 SRO65579 SHS65579 RXW65579 ROA65579 REE65579 QUI65579 QKM65579 QAQ65579 PQU65579 PGY65579 OXC65579 ONG65579 ODK65579 NTO65579 NJS65579 MZW65579 MQA65579 MGE65579 LWI65579 LMM65579 LCQ65579 KSU65579 KIY65579 JZC65579 JPG65579 JFK65579 IVO65579 ILS65579 IBW65579 HSA65579 HIE65579 GYI65579 GOM65579 GEQ65579 FUU65579 FKY65579 FBC65579 ERG65579 EHK65579 DXO65579 DNS65579 DDW65579 CUA65579 CKE65579 CAI65579 BQM65579 BGQ65579 AWU65579 AMY65579 ADC65579 TG65579 JK65579 M65579">
      <formula1>#REF!</formula1>
    </dataValidation>
    <dataValidation type="whole" allowBlank="1" showInputMessage="1" showErrorMessage="1" error="SOMENTE NÚMEROS INTEIROS ATÉ 6 (SEIS) DIGITOS" sqref="N65586:R65586 JL65586:JP65586 TH65586:TL65586 ADD65586:ADH65586 AMZ65586:AND65586 AWV65586:AWZ65586 BGR65586:BGV65586 BQN65586:BQR65586 CAJ65586:CAN65586 CKF65586:CKJ65586 CUB65586:CUF65586 DDX65586:DEB65586 DNT65586:DNX65586 DXP65586:DXT65586 EHL65586:EHP65586 ERH65586:ERL65586 FBD65586:FBH65586 FKZ65586:FLD65586 FUV65586:FUZ65586 GER65586:GEV65586 GON65586:GOR65586 GYJ65586:GYN65586 HIF65586:HIJ65586 HSB65586:HSF65586 IBX65586:ICB65586 ILT65586:ILX65586 IVP65586:IVT65586 JFL65586:JFP65586 JPH65586:JPL65586 JZD65586:JZH65586 KIZ65586:KJD65586 KSV65586:KSZ65586 LCR65586:LCV65586 LMN65586:LMR65586 LWJ65586:LWN65586 MGF65586:MGJ65586 MQB65586:MQF65586 MZX65586:NAB65586 NJT65586:NJX65586 NTP65586:NTT65586 ODL65586:ODP65586 ONH65586:ONL65586 OXD65586:OXH65586 PGZ65586:PHD65586 PQV65586:PQZ65586 QAR65586:QAV65586 QKN65586:QKR65586 QUJ65586:QUN65586 REF65586:REJ65586 ROB65586:ROF65586 RXX65586:RYB65586 SHT65586:SHX65586 SRP65586:SRT65586 TBL65586:TBP65586 TLH65586:TLL65586 TVD65586:TVH65586 UEZ65586:UFD65586 UOV65586:UOZ65586 UYR65586:UYV65586 VIN65586:VIR65586 VSJ65586:VSN65586 WCF65586:WCJ65586 WMB65586:WMF65586 WVX65586:WWB65586 N131122:R131122 JL131122:JP131122 TH131122:TL131122 ADD131122:ADH131122 AMZ131122:AND131122 AWV131122:AWZ131122 BGR131122:BGV131122 BQN131122:BQR131122 CAJ131122:CAN131122 CKF131122:CKJ131122 CUB131122:CUF131122 DDX131122:DEB131122 DNT131122:DNX131122 DXP131122:DXT131122 EHL131122:EHP131122 ERH131122:ERL131122 FBD131122:FBH131122 FKZ131122:FLD131122 FUV131122:FUZ131122 GER131122:GEV131122 GON131122:GOR131122 GYJ131122:GYN131122 HIF131122:HIJ131122 HSB131122:HSF131122 IBX131122:ICB131122 ILT131122:ILX131122 IVP131122:IVT131122 JFL131122:JFP131122 JPH131122:JPL131122 JZD131122:JZH131122 KIZ131122:KJD131122 KSV131122:KSZ131122 LCR131122:LCV131122 LMN131122:LMR131122 LWJ131122:LWN131122 MGF131122:MGJ131122 MQB131122:MQF131122 MZX131122:NAB131122 NJT131122:NJX131122 NTP131122:NTT131122 ODL131122:ODP131122 ONH131122:ONL131122 OXD131122:OXH131122 PGZ131122:PHD131122 PQV131122:PQZ131122 QAR131122:QAV131122 QKN131122:QKR131122 QUJ131122:QUN131122 REF131122:REJ131122 ROB131122:ROF131122 RXX131122:RYB131122 SHT131122:SHX131122 SRP131122:SRT131122 TBL131122:TBP131122 TLH131122:TLL131122 TVD131122:TVH131122 UEZ131122:UFD131122 UOV131122:UOZ131122 UYR131122:UYV131122 VIN131122:VIR131122 VSJ131122:VSN131122 WCF131122:WCJ131122 WMB131122:WMF131122 WVX131122:WWB131122 N196658:R196658 JL196658:JP196658 TH196658:TL196658 ADD196658:ADH196658 AMZ196658:AND196658 AWV196658:AWZ196658 BGR196658:BGV196658 BQN196658:BQR196658 CAJ196658:CAN196658 CKF196658:CKJ196658 CUB196658:CUF196658 DDX196658:DEB196658 DNT196658:DNX196658 DXP196658:DXT196658 EHL196658:EHP196658 ERH196658:ERL196658 FBD196658:FBH196658 FKZ196658:FLD196658 FUV196658:FUZ196658 GER196658:GEV196658 GON196658:GOR196658 GYJ196658:GYN196658 HIF196658:HIJ196658 HSB196658:HSF196658 IBX196658:ICB196658 ILT196658:ILX196658 IVP196658:IVT196658 JFL196658:JFP196658 JPH196658:JPL196658 JZD196658:JZH196658 KIZ196658:KJD196658 KSV196658:KSZ196658 LCR196658:LCV196658 LMN196658:LMR196658 LWJ196658:LWN196658 MGF196658:MGJ196658 MQB196658:MQF196658 MZX196658:NAB196658 NJT196658:NJX196658 NTP196658:NTT196658 ODL196658:ODP196658 ONH196658:ONL196658 OXD196658:OXH196658 PGZ196658:PHD196658 PQV196658:PQZ196658 QAR196658:QAV196658 QKN196658:QKR196658 QUJ196658:QUN196658 REF196658:REJ196658 ROB196658:ROF196658 RXX196658:RYB196658 SHT196658:SHX196658 SRP196658:SRT196658 TBL196658:TBP196658 TLH196658:TLL196658 TVD196658:TVH196658 UEZ196658:UFD196658 UOV196658:UOZ196658 UYR196658:UYV196658 VIN196658:VIR196658 VSJ196658:VSN196658 WCF196658:WCJ196658 WMB196658:WMF196658 WVX196658:WWB196658 N262194:R262194 JL262194:JP262194 TH262194:TL262194 ADD262194:ADH262194 AMZ262194:AND262194 AWV262194:AWZ262194 BGR262194:BGV262194 BQN262194:BQR262194 CAJ262194:CAN262194 CKF262194:CKJ262194 CUB262194:CUF262194 DDX262194:DEB262194 DNT262194:DNX262194 DXP262194:DXT262194 EHL262194:EHP262194 ERH262194:ERL262194 FBD262194:FBH262194 FKZ262194:FLD262194 FUV262194:FUZ262194 GER262194:GEV262194 GON262194:GOR262194 GYJ262194:GYN262194 HIF262194:HIJ262194 HSB262194:HSF262194 IBX262194:ICB262194 ILT262194:ILX262194 IVP262194:IVT262194 JFL262194:JFP262194 JPH262194:JPL262194 JZD262194:JZH262194 KIZ262194:KJD262194 KSV262194:KSZ262194 LCR262194:LCV262194 LMN262194:LMR262194 LWJ262194:LWN262194 MGF262194:MGJ262194 MQB262194:MQF262194 MZX262194:NAB262194 NJT262194:NJX262194 NTP262194:NTT262194 ODL262194:ODP262194 ONH262194:ONL262194 OXD262194:OXH262194 PGZ262194:PHD262194 PQV262194:PQZ262194 QAR262194:QAV262194 QKN262194:QKR262194 QUJ262194:QUN262194 REF262194:REJ262194 ROB262194:ROF262194 RXX262194:RYB262194 SHT262194:SHX262194 SRP262194:SRT262194 TBL262194:TBP262194 TLH262194:TLL262194 TVD262194:TVH262194 UEZ262194:UFD262194 UOV262194:UOZ262194 UYR262194:UYV262194 VIN262194:VIR262194 VSJ262194:VSN262194 WCF262194:WCJ262194 WMB262194:WMF262194 WVX262194:WWB262194 N327730:R327730 JL327730:JP327730 TH327730:TL327730 ADD327730:ADH327730 AMZ327730:AND327730 AWV327730:AWZ327730 BGR327730:BGV327730 BQN327730:BQR327730 CAJ327730:CAN327730 CKF327730:CKJ327730 CUB327730:CUF327730 DDX327730:DEB327730 DNT327730:DNX327730 DXP327730:DXT327730 EHL327730:EHP327730 ERH327730:ERL327730 FBD327730:FBH327730 FKZ327730:FLD327730 FUV327730:FUZ327730 GER327730:GEV327730 GON327730:GOR327730 GYJ327730:GYN327730 HIF327730:HIJ327730 HSB327730:HSF327730 IBX327730:ICB327730 ILT327730:ILX327730 IVP327730:IVT327730 JFL327730:JFP327730 JPH327730:JPL327730 JZD327730:JZH327730 KIZ327730:KJD327730 KSV327730:KSZ327730 LCR327730:LCV327730 LMN327730:LMR327730 LWJ327730:LWN327730 MGF327730:MGJ327730 MQB327730:MQF327730 MZX327730:NAB327730 NJT327730:NJX327730 NTP327730:NTT327730 ODL327730:ODP327730 ONH327730:ONL327730 OXD327730:OXH327730 PGZ327730:PHD327730 PQV327730:PQZ327730 QAR327730:QAV327730 QKN327730:QKR327730 QUJ327730:QUN327730 REF327730:REJ327730 ROB327730:ROF327730 RXX327730:RYB327730 SHT327730:SHX327730 SRP327730:SRT327730 TBL327730:TBP327730 TLH327730:TLL327730 TVD327730:TVH327730 UEZ327730:UFD327730 UOV327730:UOZ327730 UYR327730:UYV327730 VIN327730:VIR327730 VSJ327730:VSN327730 WCF327730:WCJ327730 WMB327730:WMF327730 WVX327730:WWB327730 N393266:R393266 JL393266:JP393266 TH393266:TL393266 ADD393266:ADH393266 AMZ393266:AND393266 AWV393266:AWZ393266 BGR393266:BGV393266 BQN393266:BQR393266 CAJ393266:CAN393266 CKF393266:CKJ393266 CUB393266:CUF393266 DDX393266:DEB393266 DNT393266:DNX393266 DXP393266:DXT393266 EHL393266:EHP393266 ERH393266:ERL393266 FBD393266:FBH393266 FKZ393266:FLD393266 FUV393266:FUZ393266 GER393266:GEV393266 GON393266:GOR393266 GYJ393266:GYN393266 HIF393266:HIJ393266 HSB393266:HSF393266 IBX393266:ICB393266 ILT393266:ILX393266 IVP393266:IVT393266 JFL393266:JFP393266 JPH393266:JPL393266 JZD393266:JZH393266 KIZ393266:KJD393266 KSV393266:KSZ393266 LCR393266:LCV393266 LMN393266:LMR393266 LWJ393266:LWN393266 MGF393266:MGJ393266 MQB393266:MQF393266 MZX393266:NAB393266 NJT393266:NJX393266 NTP393266:NTT393266 ODL393266:ODP393266 ONH393266:ONL393266 OXD393266:OXH393266 PGZ393266:PHD393266 PQV393266:PQZ393266 QAR393266:QAV393266 QKN393266:QKR393266 QUJ393266:QUN393266 REF393266:REJ393266 ROB393266:ROF393266 RXX393266:RYB393266 SHT393266:SHX393266 SRP393266:SRT393266 TBL393266:TBP393266 TLH393266:TLL393266 TVD393266:TVH393266 UEZ393266:UFD393266 UOV393266:UOZ393266 UYR393266:UYV393266 VIN393266:VIR393266 VSJ393266:VSN393266 WCF393266:WCJ393266 WMB393266:WMF393266 WVX393266:WWB393266 N458802:R458802 JL458802:JP458802 TH458802:TL458802 ADD458802:ADH458802 AMZ458802:AND458802 AWV458802:AWZ458802 BGR458802:BGV458802 BQN458802:BQR458802 CAJ458802:CAN458802 CKF458802:CKJ458802 CUB458802:CUF458802 DDX458802:DEB458802 DNT458802:DNX458802 DXP458802:DXT458802 EHL458802:EHP458802 ERH458802:ERL458802 FBD458802:FBH458802 FKZ458802:FLD458802 FUV458802:FUZ458802 GER458802:GEV458802 GON458802:GOR458802 GYJ458802:GYN458802 HIF458802:HIJ458802 HSB458802:HSF458802 IBX458802:ICB458802 ILT458802:ILX458802 IVP458802:IVT458802 JFL458802:JFP458802 JPH458802:JPL458802 JZD458802:JZH458802 KIZ458802:KJD458802 KSV458802:KSZ458802 LCR458802:LCV458802 LMN458802:LMR458802 LWJ458802:LWN458802 MGF458802:MGJ458802 MQB458802:MQF458802 MZX458802:NAB458802 NJT458802:NJX458802 NTP458802:NTT458802 ODL458802:ODP458802 ONH458802:ONL458802 OXD458802:OXH458802 PGZ458802:PHD458802 PQV458802:PQZ458802 QAR458802:QAV458802 QKN458802:QKR458802 QUJ458802:QUN458802 REF458802:REJ458802 ROB458802:ROF458802 RXX458802:RYB458802 SHT458802:SHX458802 SRP458802:SRT458802 TBL458802:TBP458802 TLH458802:TLL458802 TVD458802:TVH458802 UEZ458802:UFD458802 UOV458802:UOZ458802 UYR458802:UYV458802 VIN458802:VIR458802 VSJ458802:VSN458802 WCF458802:WCJ458802 WMB458802:WMF458802 WVX458802:WWB458802 N524338:R524338 JL524338:JP524338 TH524338:TL524338 ADD524338:ADH524338 AMZ524338:AND524338 AWV524338:AWZ524338 BGR524338:BGV524338 BQN524338:BQR524338 CAJ524338:CAN524338 CKF524338:CKJ524338 CUB524338:CUF524338 DDX524338:DEB524338 DNT524338:DNX524338 DXP524338:DXT524338 EHL524338:EHP524338 ERH524338:ERL524338 FBD524338:FBH524338 FKZ524338:FLD524338 FUV524338:FUZ524338 GER524338:GEV524338 GON524338:GOR524338 GYJ524338:GYN524338 HIF524338:HIJ524338 HSB524338:HSF524338 IBX524338:ICB524338 ILT524338:ILX524338 IVP524338:IVT524338 JFL524338:JFP524338 JPH524338:JPL524338 JZD524338:JZH524338 KIZ524338:KJD524338 KSV524338:KSZ524338 LCR524338:LCV524338 LMN524338:LMR524338 LWJ524338:LWN524338 MGF524338:MGJ524338 MQB524338:MQF524338 MZX524338:NAB524338 NJT524338:NJX524338 NTP524338:NTT524338 ODL524338:ODP524338 ONH524338:ONL524338 OXD524338:OXH524338 PGZ524338:PHD524338 PQV524338:PQZ524338 QAR524338:QAV524338 QKN524338:QKR524338 QUJ524338:QUN524338 REF524338:REJ524338 ROB524338:ROF524338 RXX524338:RYB524338 SHT524338:SHX524338 SRP524338:SRT524338 TBL524338:TBP524338 TLH524338:TLL524338 TVD524338:TVH524338 UEZ524338:UFD524338 UOV524338:UOZ524338 UYR524338:UYV524338 VIN524338:VIR524338 VSJ524338:VSN524338 WCF524338:WCJ524338 WMB524338:WMF524338 WVX524338:WWB524338 N589874:R589874 JL589874:JP589874 TH589874:TL589874 ADD589874:ADH589874 AMZ589874:AND589874 AWV589874:AWZ589874 BGR589874:BGV589874 BQN589874:BQR589874 CAJ589874:CAN589874 CKF589874:CKJ589874 CUB589874:CUF589874 DDX589874:DEB589874 DNT589874:DNX589874 DXP589874:DXT589874 EHL589874:EHP589874 ERH589874:ERL589874 FBD589874:FBH589874 FKZ589874:FLD589874 FUV589874:FUZ589874 GER589874:GEV589874 GON589874:GOR589874 GYJ589874:GYN589874 HIF589874:HIJ589874 HSB589874:HSF589874 IBX589874:ICB589874 ILT589874:ILX589874 IVP589874:IVT589874 JFL589874:JFP589874 JPH589874:JPL589874 JZD589874:JZH589874 KIZ589874:KJD589874 KSV589874:KSZ589874 LCR589874:LCV589874 LMN589874:LMR589874 LWJ589874:LWN589874 MGF589874:MGJ589874 MQB589874:MQF589874 MZX589874:NAB589874 NJT589874:NJX589874 NTP589874:NTT589874 ODL589874:ODP589874 ONH589874:ONL589874 OXD589874:OXH589874 PGZ589874:PHD589874 PQV589874:PQZ589874 QAR589874:QAV589874 QKN589874:QKR589874 QUJ589874:QUN589874 REF589874:REJ589874 ROB589874:ROF589874 RXX589874:RYB589874 SHT589874:SHX589874 SRP589874:SRT589874 TBL589874:TBP589874 TLH589874:TLL589874 TVD589874:TVH589874 UEZ589874:UFD589874 UOV589874:UOZ589874 UYR589874:UYV589874 VIN589874:VIR589874 VSJ589874:VSN589874 WCF589874:WCJ589874 WMB589874:WMF589874 WVX589874:WWB589874 N655410:R655410 JL655410:JP655410 TH655410:TL655410 ADD655410:ADH655410 AMZ655410:AND655410 AWV655410:AWZ655410 BGR655410:BGV655410 BQN655410:BQR655410 CAJ655410:CAN655410 CKF655410:CKJ655410 CUB655410:CUF655410 DDX655410:DEB655410 DNT655410:DNX655410 DXP655410:DXT655410 EHL655410:EHP655410 ERH655410:ERL655410 FBD655410:FBH655410 FKZ655410:FLD655410 FUV655410:FUZ655410 GER655410:GEV655410 GON655410:GOR655410 GYJ655410:GYN655410 HIF655410:HIJ655410 HSB655410:HSF655410 IBX655410:ICB655410 ILT655410:ILX655410 IVP655410:IVT655410 JFL655410:JFP655410 JPH655410:JPL655410 JZD655410:JZH655410 KIZ655410:KJD655410 KSV655410:KSZ655410 LCR655410:LCV655410 LMN655410:LMR655410 LWJ655410:LWN655410 MGF655410:MGJ655410 MQB655410:MQF655410 MZX655410:NAB655410 NJT655410:NJX655410 NTP655410:NTT655410 ODL655410:ODP655410 ONH655410:ONL655410 OXD655410:OXH655410 PGZ655410:PHD655410 PQV655410:PQZ655410 QAR655410:QAV655410 QKN655410:QKR655410 QUJ655410:QUN655410 REF655410:REJ655410 ROB655410:ROF655410 RXX655410:RYB655410 SHT655410:SHX655410 SRP655410:SRT655410 TBL655410:TBP655410 TLH655410:TLL655410 TVD655410:TVH655410 UEZ655410:UFD655410 UOV655410:UOZ655410 UYR655410:UYV655410 VIN655410:VIR655410 VSJ655410:VSN655410 WCF655410:WCJ655410 WMB655410:WMF655410 WVX655410:WWB655410 N720946:R720946 JL720946:JP720946 TH720946:TL720946 ADD720946:ADH720946 AMZ720946:AND720946 AWV720946:AWZ720946 BGR720946:BGV720946 BQN720946:BQR720946 CAJ720946:CAN720946 CKF720946:CKJ720946 CUB720946:CUF720946 DDX720946:DEB720946 DNT720946:DNX720946 DXP720946:DXT720946 EHL720946:EHP720946 ERH720946:ERL720946 FBD720946:FBH720946 FKZ720946:FLD720946 FUV720946:FUZ720946 GER720946:GEV720946 GON720946:GOR720946 GYJ720946:GYN720946 HIF720946:HIJ720946 HSB720946:HSF720946 IBX720946:ICB720946 ILT720946:ILX720946 IVP720946:IVT720946 JFL720946:JFP720946 JPH720946:JPL720946 JZD720946:JZH720946 KIZ720946:KJD720946 KSV720946:KSZ720946 LCR720946:LCV720946 LMN720946:LMR720946 LWJ720946:LWN720946 MGF720946:MGJ720946 MQB720946:MQF720946 MZX720946:NAB720946 NJT720946:NJX720946 NTP720946:NTT720946 ODL720946:ODP720946 ONH720946:ONL720946 OXD720946:OXH720946 PGZ720946:PHD720946 PQV720946:PQZ720946 QAR720946:QAV720946 QKN720946:QKR720946 QUJ720946:QUN720946 REF720946:REJ720946 ROB720946:ROF720946 RXX720946:RYB720946 SHT720946:SHX720946 SRP720946:SRT720946 TBL720946:TBP720946 TLH720946:TLL720946 TVD720946:TVH720946 UEZ720946:UFD720946 UOV720946:UOZ720946 UYR720946:UYV720946 VIN720946:VIR720946 VSJ720946:VSN720946 WCF720946:WCJ720946 WMB720946:WMF720946 WVX720946:WWB720946 N786482:R786482 JL786482:JP786482 TH786482:TL786482 ADD786482:ADH786482 AMZ786482:AND786482 AWV786482:AWZ786482 BGR786482:BGV786482 BQN786482:BQR786482 CAJ786482:CAN786482 CKF786482:CKJ786482 CUB786482:CUF786482 DDX786482:DEB786482 DNT786482:DNX786482 DXP786482:DXT786482 EHL786482:EHP786482 ERH786482:ERL786482 FBD786482:FBH786482 FKZ786482:FLD786482 FUV786482:FUZ786482 GER786482:GEV786482 GON786482:GOR786482 GYJ786482:GYN786482 HIF786482:HIJ786482 HSB786482:HSF786482 IBX786482:ICB786482 ILT786482:ILX786482 IVP786482:IVT786482 JFL786482:JFP786482 JPH786482:JPL786482 JZD786482:JZH786482 KIZ786482:KJD786482 KSV786482:KSZ786482 LCR786482:LCV786482 LMN786482:LMR786482 LWJ786482:LWN786482 MGF786482:MGJ786482 MQB786482:MQF786482 MZX786482:NAB786482 NJT786482:NJX786482 NTP786482:NTT786482 ODL786482:ODP786482 ONH786482:ONL786482 OXD786482:OXH786482 PGZ786482:PHD786482 PQV786482:PQZ786482 QAR786482:QAV786482 QKN786482:QKR786482 QUJ786482:QUN786482 REF786482:REJ786482 ROB786482:ROF786482 RXX786482:RYB786482 SHT786482:SHX786482 SRP786482:SRT786482 TBL786482:TBP786482 TLH786482:TLL786482 TVD786482:TVH786482 UEZ786482:UFD786482 UOV786482:UOZ786482 UYR786482:UYV786482 VIN786482:VIR786482 VSJ786482:VSN786482 WCF786482:WCJ786482 WMB786482:WMF786482 WVX786482:WWB786482 N852018:R852018 JL852018:JP852018 TH852018:TL852018 ADD852018:ADH852018 AMZ852018:AND852018 AWV852018:AWZ852018 BGR852018:BGV852018 BQN852018:BQR852018 CAJ852018:CAN852018 CKF852018:CKJ852018 CUB852018:CUF852018 DDX852018:DEB852018 DNT852018:DNX852018 DXP852018:DXT852018 EHL852018:EHP852018 ERH852018:ERL852018 FBD852018:FBH852018 FKZ852018:FLD852018 FUV852018:FUZ852018 GER852018:GEV852018 GON852018:GOR852018 GYJ852018:GYN852018 HIF852018:HIJ852018 HSB852018:HSF852018 IBX852018:ICB852018 ILT852018:ILX852018 IVP852018:IVT852018 JFL852018:JFP852018 JPH852018:JPL852018 JZD852018:JZH852018 KIZ852018:KJD852018 KSV852018:KSZ852018 LCR852018:LCV852018 LMN852018:LMR852018 LWJ852018:LWN852018 MGF852018:MGJ852018 MQB852018:MQF852018 MZX852018:NAB852018 NJT852018:NJX852018 NTP852018:NTT852018 ODL852018:ODP852018 ONH852018:ONL852018 OXD852018:OXH852018 PGZ852018:PHD852018 PQV852018:PQZ852018 QAR852018:QAV852018 QKN852018:QKR852018 QUJ852018:QUN852018 REF852018:REJ852018 ROB852018:ROF852018 RXX852018:RYB852018 SHT852018:SHX852018 SRP852018:SRT852018 TBL852018:TBP852018 TLH852018:TLL852018 TVD852018:TVH852018 UEZ852018:UFD852018 UOV852018:UOZ852018 UYR852018:UYV852018 VIN852018:VIR852018 VSJ852018:VSN852018 WCF852018:WCJ852018 WMB852018:WMF852018 WVX852018:WWB852018 N917554:R917554 JL917554:JP917554 TH917554:TL917554 ADD917554:ADH917554 AMZ917554:AND917554 AWV917554:AWZ917554 BGR917554:BGV917554 BQN917554:BQR917554 CAJ917554:CAN917554 CKF917554:CKJ917554 CUB917554:CUF917554 DDX917554:DEB917554 DNT917554:DNX917554 DXP917554:DXT917554 EHL917554:EHP917554 ERH917554:ERL917554 FBD917554:FBH917554 FKZ917554:FLD917554 FUV917554:FUZ917554 GER917554:GEV917554 GON917554:GOR917554 GYJ917554:GYN917554 HIF917554:HIJ917554 HSB917554:HSF917554 IBX917554:ICB917554 ILT917554:ILX917554 IVP917554:IVT917554 JFL917554:JFP917554 JPH917554:JPL917554 JZD917554:JZH917554 KIZ917554:KJD917554 KSV917554:KSZ917554 LCR917554:LCV917554 LMN917554:LMR917554 LWJ917554:LWN917554 MGF917554:MGJ917554 MQB917554:MQF917554 MZX917554:NAB917554 NJT917554:NJX917554 NTP917554:NTT917554 ODL917554:ODP917554 ONH917554:ONL917554 OXD917554:OXH917554 PGZ917554:PHD917554 PQV917554:PQZ917554 QAR917554:QAV917554 QKN917554:QKR917554 QUJ917554:QUN917554 REF917554:REJ917554 ROB917554:ROF917554 RXX917554:RYB917554 SHT917554:SHX917554 SRP917554:SRT917554 TBL917554:TBP917554 TLH917554:TLL917554 TVD917554:TVH917554 UEZ917554:UFD917554 UOV917554:UOZ917554 UYR917554:UYV917554 VIN917554:VIR917554 VSJ917554:VSN917554 WCF917554:WCJ917554 WMB917554:WMF917554 WVX917554:WWB917554 N983090:R983090 JL983090:JP983090 TH983090:TL983090 ADD983090:ADH983090 AMZ983090:AND983090 AWV983090:AWZ983090 BGR983090:BGV983090 BQN983090:BQR983090 CAJ983090:CAN983090 CKF983090:CKJ983090 CUB983090:CUF983090 DDX983090:DEB983090 DNT983090:DNX983090 DXP983090:DXT983090 EHL983090:EHP983090 ERH983090:ERL983090 FBD983090:FBH983090 FKZ983090:FLD983090 FUV983090:FUZ983090 GER983090:GEV983090 GON983090:GOR983090 GYJ983090:GYN983090 HIF983090:HIJ983090 HSB983090:HSF983090 IBX983090:ICB983090 ILT983090:ILX983090 IVP983090:IVT983090 JFL983090:JFP983090 JPH983090:JPL983090 JZD983090:JZH983090 KIZ983090:KJD983090 KSV983090:KSZ983090 LCR983090:LCV983090 LMN983090:LMR983090 LWJ983090:LWN983090 MGF983090:MGJ983090 MQB983090:MQF983090 MZX983090:NAB983090 NJT983090:NJX983090 NTP983090:NTT983090 ODL983090:ODP983090 ONH983090:ONL983090 OXD983090:OXH983090 PGZ983090:PHD983090 PQV983090:PQZ983090 QAR983090:QAV983090 QKN983090:QKR983090 QUJ983090:QUN983090 REF983090:REJ983090 ROB983090:ROF983090 RXX983090:RYB983090 SHT983090:SHX983090 SRP983090:SRT983090 TBL983090:TBP983090 TLH983090:TLL983090 TVD983090:TVH983090 UEZ983090:UFD983090 UOV983090:UOZ983090 UYR983090:UYV983090 VIN983090:VIR983090 VSJ983090:VSN983090 WCF983090:WCJ983090 WMB983090:WMF983090 WVX983090:WWB983090">
      <formula1>0</formula1>
      <formula2>999999</formula2>
    </dataValidation>
    <dataValidation type="list" allowBlank="1" showInputMessage="1" showErrorMessage="1" error="Selecionar classe de acordo com DN COPAM nº 74/2004 (classes 3, 4, 5 e 6)" prompt="Selecionar classe do empreendimento" sqref="WVU983098:WWA983098 WLY983098:WME983098 WCC983098:WCI983098 VSG983098:VSM983098 VIK983098:VIQ983098 UYO983098:UYU983098 UOS983098:UOY983098 UEW983098:UFC983098 TVA983098:TVG983098 TLE983098:TLK983098 TBI983098:TBO983098 SRM983098:SRS983098 SHQ983098:SHW983098 RXU983098:RYA983098 RNY983098:ROE983098 REC983098:REI983098 QUG983098:QUM983098 QKK983098:QKQ983098 QAO983098:QAU983098 PQS983098:PQY983098 PGW983098:PHC983098 OXA983098:OXG983098 ONE983098:ONK983098 ODI983098:ODO983098 NTM983098:NTS983098 NJQ983098:NJW983098 MZU983098:NAA983098 MPY983098:MQE983098 MGC983098:MGI983098 LWG983098:LWM983098 LMK983098:LMQ983098 LCO983098:LCU983098 KSS983098:KSY983098 KIW983098:KJC983098 JZA983098:JZG983098 JPE983098:JPK983098 JFI983098:JFO983098 IVM983098:IVS983098 ILQ983098:ILW983098 IBU983098:ICA983098 HRY983098:HSE983098 HIC983098:HII983098 GYG983098:GYM983098 GOK983098:GOQ983098 GEO983098:GEU983098 FUS983098:FUY983098 FKW983098:FLC983098 FBA983098:FBG983098 ERE983098:ERK983098 EHI983098:EHO983098 DXM983098:DXS983098 DNQ983098:DNW983098 DDU983098:DEA983098 CTY983098:CUE983098 CKC983098:CKI983098 CAG983098:CAM983098 BQK983098:BQQ983098 BGO983098:BGU983098 AWS983098:AWY983098 AMW983098:ANC983098 ADA983098:ADG983098 TE983098:TK983098 JI983098:JO983098 K983098:Q983098 WVU917562:WWA917562 WLY917562:WME917562 WCC917562:WCI917562 VSG917562:VSM917562 VIK917562:VIQ917562 UYO917562:UYU917562 UOS917562:UOY917562 UEW917562:UFC917562 TVA917562:TVG917562 TLE917562:TLK917562 TBI917562:TBO917562 SRM917562:SRS917562 SHQ917562:SHW917562 RXU917562:RYA917562 RNY917562:ROE917562 REC917562:REI917562 QUG917562:QUM917562 QKK917562:QKQ917562 QAO917562:QAU917562 PQS917562:PQY917562 PGW917562:PHC917562 OXA917562:OXG917562 ONE917562:ONK917562 ODI917562:ODO917562 NTM917562:NTS917562 NJQ917562:NJW917562 MZU917562:NAA917562 MPY917562:MQE917562 MGC917562:MGI917562 LWG917562:LWM917562 LMK917562:LMQ917562 LCO917562:LCU917562 KSS917562:KSY917562 KIW917562:KJC917562 JZA917562:JZG917562 JPE917562:JPK917562 JFI917562:JFO917562 IVM917562:IVS917562 ILQ917562:ILW917562 IBU917562:ICA917562 HRY917562:HSE917562 HIC917562:HII917562 GYG917562:GYM917562 GOK917562:GOQ917562 GEO917562:GEU917562 FUS917562:FUY917562 FKW917562:FLC917562 FBA917562:FBG917562 ERE917562:ERK917562 EHI917562:EHO917562 DXM917562:DXS917562 DNQ917562:DNW917562 DDU917562:DEA917562 CTY917562:CUE917562 CKC917562:CKI917562 CAG917562:CAM917562 BQK917562:BQQ917562 BGO917562:BGU917562 AWS917562:AWY917562 AMW917562:ANC917562 ADA917562:ADG917562 TE917562:TK917562 JI917562:JO917562 K917562:Q917562 WVU852026:WWA852026 WLY852026:WME852026 WCC852026:WCI852026 VSG852026:VSM852026 VIK852026:VIQ852026 UYO852026:UYU852026 UOS852026:UOY852026 UEW852026:UFC852026 TVA852026:TVG852026 TLE852026:TLK852026 TBI852026:TBO852026 SRM852026:SRS852026 SHQ852026:SHW852026 RXU852026:RYA852026 RNY852026:ROE852026 REC852026:REI852026 QUG852026:QUM852026 QKK852026:QKQ852026 QAO852026:QAU852026 PQS852026:PQY852026 PGW852026:PHC852026 OXA852026:OXG852026 ONE852026:ONK852026 ODI852026:ODO852026 NTM852026:NTS852026 NJQ852026:NJW852026 MZU852026:NAA852026 MPY852026:MQE852026 MGC852026:MGI852026 LWG852026:LWM852026 LMK852026:LMQ852026 LCO852026:LCU852026 KSS852026:KSY852026 KIW852026:KJC852026 JZA852026:JZG852026 JPE852026:JPK852026 JFI852026:JFO852026 IVM852026:IVS852026 ILQ852026:ILW852026 IBU852026:ICA852026 HRY852026:HSE852026 HIC852026:HII852026 GYG852026:GYM852026 GOK852026:GOQ852026 GEO852026:GEU852026 FUS852026:FUY852026 FKW852026:FLC852026 FBA852026:FBG852026 ERE852026:ERK852026 EHI852026:EHO852026 DXM852026:DXS852026 DNQ852026:DNW852026 DDU852026:DEA852026 CTY852026:CUE852026 CKC852026:CKI852026 CAG852026:CAM852026 BQK852026:BQQ852026 BGO852026:BGU852026 AWS852026:AWY852026 AMW852026:ANC852026 ADA852026:ADG852026 TE852026:TK852026 JI852026:JO852026 K852026:Q852026 WVU786490:WWA786490 WLY786490:WME786490 WCC786490:WCI786490 VSG786490:VSM786490 VIK786490:VIQ786490 UYO786490:UYU786490 UOS786490:UOY786490 UEW786490:UFC786490 TVA786490:TVG786490 TLE786490:TLK786490 TBI786490:TBO786490 SRM786490:SRS786490 SHQ786490:SHW786490 RXU786490:RYA786490 RNY786490:ROE786490 REC786490:REI786490 QUG786490:QUM786490 QKK786490:QKQ786490 QAO786490:QAU786490 PQS786490:PQY786490 PGW786490:PHC786490 OXA786490:OXG786490 ONE786490:ONK786490 ODI786490:ODO786490 NTM786490:NTS786490 NJQ786490:NJW786490 MZU786490:NAA786490 MPY786490:MQE786490 MGC786490:MGI786490 LWG786490:LWM786490 LMK786490:LMQ786490 LCO786490:LCU786490 KSS786490:KSY786490 KIW786490:KJC786490 JZA786490:JZG786490 JPE786490:JPK786490 JFI786490:JFO786490 IVM786490:IVS786490 ILQ786490:ILW786490 IBU786490:ICA786490 HRY786490:HSE786490 HIC786490:HII786490 GYG786490:GYM786490 GOK786490:GOQ786490 GEO786490:GEU786490 FUS786490:FUY786490 FKW786490:FLC786490 FBA786490:FBG786490 ERE786490:ERK786490 EHI786490:EHO786490 DXM786490:DXS786490 DNQ786490:DNW786490 DDU786490:DEA786490 CTY786490:CUE786490 CKC786490:CKI786490 CAG786490:CAM786490 BQK786490:BQQ786490 BGO786490:BGU786490 AWS786490:AWY786490 AMW786490:ANC786490 ADA786490:ADG786490 TE786490:TK786490 JI786490:JO786490 K786490:Q786490 WVU720954:WWA720954 WLY720954:WME720954 WCC720954:WCI720954 VSG720954:VSM720954 VIK720954:VIQ720954 UYO720954:UYU720954 UOS720954:UOY720954 UEW720954:UFC720954 TVA720954:TVG720954 TLE720954:TLK720954 TBI720954:TBO720954 SRM720954:SRS720954 SHQ720954:SHW720954 RXU720954:RYA720954 RNY720954:ROE720954 REC720954:REI720954 QUG720954:QUM720954 QKK720954:QKQ720954 QAO720954:QAU720954 PQS720954:PQY720954 PGW720954:PHC720954 OXA720954:OXG720954 ONE720954:ONK720954 ODI720954:ODO720954 NTM720954:NTS720954 NJQ720954:NJW720954 MZU720954:NAA720954 MPY720954:MQE720954 MGC720954:MGI720954 LWG720954:LWM720954 LMK720954:LMQ720954 LCO720954:LCU720954 KSS720954:KSY720954 KIW720954:KJC720954 JZA720954:JZG720954 JPE720954:JPK720954 JFI720954:JFO720954 IVM720954:IVS720954 ILQ720954:ILW720954 IBU720954:ICA720954 HRY720954:HSE720954 HIC720954:HII720954 GYG720954:GYM720954 GOK720954:GOQ720954 GEO720954:GEU720954 FUS720954:FUY720954 FKW720954:FLC720954 FBA720954:FBG720954 ERE720954:ERK720954 EHI720954:EHO720954 DXM720954:DXS720954 DNQ720954:DNW720954 DDU720954:DEA720954 CTY720954:CUE720954 CKC720954:CKI720954 CAG720954:CAM720954 BQK720954:BQQ720954 BGO720954:BGU720954 AWS720954:AWY720954 AMW720954:ANC720954 ADA720954:ADG720954 TE720954:TK720954 JI720954:JO720954 K720954:Q720954 WVU655418:WWA655418 WLY655418:WME655418 WCC655418:WCI655418 VSG655418:VSM655418 VIK655418:VIQ655418 UYO655418:UYU655418 UOS655418:UOY655418 UEW655418:UFC655418 TVA655418:TVG655418 TLE655418:TLK655418 TBI655418:TBO655418 SRM655418:SRS655418 SHQ655418:SHW655418 RXU655418:RYA655418 RNY655418:ROE655418 REC655418:REI655418 QUG655418:QUM655418 QKK655418:QKQ655418 QAO655418:QAU655418 PQS655418:PQY655418 PGW655418:PHC655418 OXA655418:OXG655418 ONE655418:ONK655418 ODI655418:ODO655418 NTM655418:NTS655418 NJQ655418:NJW655418 MZU655418:NAA655418 MPY655418:MQE655418 MGC655418:MGI655418 LWG655418:LWM655418 LMK655418:LMQ655418 LCO655418:LCU655418 KSS655418:KSY655418 KIW655418:KJC655418 JZA655418:JZG655418 JPE655418:JPK655418 JFI655418:JFO655418 IVM655418:IVS655418 ILQ655418:ILW655418 IBU655418:ICA655418 HRY655418:HSE655418 HIC655418:HII655418 GYG655418:GYM655418 GOK655418:GOQ655418 GEO655418:GEU655418 FUS655418:FUY655418 FKW655418:FLC655418 FBA655418:FBG655418 ERE655418:ERK655418 EHI655418:EHO655418 DXM655418:DXS655418 DNQ655418:DNW655418 DDU655418:DEA655418 CTY655418:CUE655418 CKC655418:CKI655418 CAG655418:CAM655418 BQK655418:BQQ655418 BGO655418:BGU655418 AWS655418:AWY655418 AMW655418:ANC655418 ADA655418:ADG655418 TE655418:TK655418 JI655418:JO655418 K655418:Q655418 WVU589882:WWA589882 WLY589882:WME589882 WCC589882:WCI589882 VSG589882:VSM589882 VIK589882:VIQ589882 UYO589882:UYU589882 UOS589882:UOY589882 UEW589882:UFC589882 TVA589882:TVG589882 TLE589882:TLK589882 TBI589882:TBO589882 SRM589882:SRS589882 SHQ589882:SHW589882 RXU589882:RYA589882 RNY589882:ROE589882 REC589882:REI589882 QUG589882:QUM589882 QKK589882:QKQ589882 QAO589882:QAU589882 PQS589882:PQY589882 PGW589882:PHC589882 OXA589882:OXG589882 ONE589882:ONK589882 ODI589882:ODO589882 NTM589882:NTS589882 NJQ589882:NJW589882 MZU589882:NAA589882 MPY589882:MQE589882 MGC589882:MGI589882 LWG589882:LWM589882 LMK589882:LMQ589882 LCO589882:LCU589882 KSS589882:KSY589882 KIW589882:KJC589882 JZA589882:JZG589882 JPE589882:JPK589882 JFI589882:JFO589882 IVM589882:IVS589882 ILQ589882:ILW589882 IBU589882:ICA589882 HRY589882:HSE589882 HIC589882:HII589882 GYG589882:GYM589882 GOK589882:GOQ589882 GEO589882:GEU589882 FUS589882:FUY589882 FKW589882:FLC589882 FBA589882:FBG589882 ERE589882:ERK589882 EHI589882:EHO589882 DXM589882:DXS589882 DNQ589882:DNW589882 DDU589882:DEA589882 CTY589882:CUE589882 CKC589882:CKI589882 CAG589882:CAM589882 BQK589882:BQQ589882 BGO589882:BGU589882 AWS589882:AWY589882 AMW589882:ANC589882 ADA589882:ADG589882 TE589882:TK589882 JI589882:JO589882 K589882:Q589882 WVU524346:WWA524346 WLY524346:WME524346 WCC524346:WCI524346 VSG524346:VSM524346 VIK524346:VIQ524346 UYO524346:UYU524346 UOS524346:UOY524346 UEW524346:UFC524346 TVA524346:TVG524346 TLE524346:TLK524346 TBI524346:TBO524346 SRM524346:SRS524346 SHQ524346:SHW524346 RXU524346:RYA524346 RNY524346:ROE524346 REC524346:REI524346 QUG524346:QUM524346 QKK524346:QKQ524346 QAO524346:QAU524346 PQS524346:PQY524346 PGW524346:PHC524346 OXA524346:OXG524346 ONE524346:ONK524346 ODI524346:ODO524346 NTM524346:NTS524346 NJQ524346:NJW524346 MZU524346:NAA524346 MPY524346:MQE524346 MGC524346:MGI524346 LWG524346:LWM524346 LMK524346:LMQ524346 LCO524346:LCU524346 KSS524346:KSY524346 KIW524346:KJC524346 JZA524346:JZG524346 JPE524346:JPK524346 JFI524346:JFO524346 IVM524346:IVS524346 ILQ524346:ILW524346 IBU524346:ICA524346 HRY524346:HSE524346 HIC524346:HII524346 GYG524346:GYM524346 GOK524346:GOQ524346 GEO524346:GEU524346 FUS524346:FUY524346 FKW524346:FLC524346 FBA524346:FBG524346 ERE524346:ERK524346 EHI524346:EHO524346 DXM524346:DXS524346 DNQ524346:DNW524346 DDU524346:DEA524346 CTY524346:CUE524346 CKC524346:CKI524346 CAG524346:CAM524346 BQK524346:BQQ524346 BGO524346:BGU524346 AWS524346:AWY524346 AMW524346:ANC524346 ADA524346:ADG524346 TE524346:TK524346 JI524346:JO524346 K524346:Q524346 WVU458810:WWA458810 WLY458810:WME458810 WCC458810:WCI458810 VSG458810:VSM458810 VIK458810:VIQ458810 UYO458810:UYU458810 UOS458810:UOY458810 UEW458810:UFC458810 TVA458810:TVG458810 TLE458810:TLK458810 TBI458810:TBO458810 SRM458810:SRS458810 SHQ458810:SHW458810 RXU458810:RYA458810 RNY458810:ROE458810 REC458810:REI458810 QUG458810:QUM458810 QKK458810:QKQ458810 QAO458810:QAU458810 PQS458810:PQY458810 PGW458810:PHC458810 OXA458810:OXG458810 ONE458810:ONK458810 ODI458810:ODO458810 NTM458810:NTS458810 NJQ458810:NJW458810 MZU458810:NAA458810 MPY458810:MQE458810 MGC458810:MGI458810 LWG458810:LWM458810 LMK458810:LMQ458810 LCO458810:LCU458810 KSS458810:KSY458810 KIW458810:KJC458810 JZA458810:JZG458810 JPE458810:JPK458810 JFI458810:JFO458810 IVM458810:IVS458810 ILQ458810:ILW458810 IBU458810:ICA458810 HRY458810:HSE458810 HIC458810:HII458810 GYG458810:GYM458810 GOK458810:GOQ458810 GEO458810:GEU458810 FUS458810:FUY458810 FKW458810:FLC458810 FBA458810:FBG458810 ERE458810:ERK458810 EHI458810:EHO458810 DXM458810:DXS458810 DNQ458810:DNW458810 DDU458810:DEA458810 CTY458810:CUE458810 CKC458810:CKI458810 CAG458810:CAM458810 BQK458810:BQQ458810 BGO458810:BGU458810 AWS458810:AWY458810 AMW458810:ANC458810 ADA458810:ADG458810 TE458810:TK458810 JI458810:JO458810 K458810:Q458810 WVU393274:WWA393274 WLY393274:WME393274 WCC393274:WCI393274 VSG393274:VSM393274 VIK393274:VIQ393274 UYO393274:UYU393274 UOS393274:UOY393274 UEW393274:UFC393274 TVA393274:TVG393274 TLE393274:TLK393274 TBI393274:TBO393274 SRM393274:SRS393274 SHQ393274:SHW393274 RXU393274:RYA393274 RNY393274:ROE393274 REC393274:REI393274 QUG393274:QUM393274 QKK393274:QKQ393274 QAO393274:QAU393274 PQS393274:PQY393274 PGW393274:PHC393274 OXA393274:OXG393274 ONE393274:ONK393274 ODI393274:ODO393274 NTM393274:NTS393274 NJQ393274:NJW393274 MZU393274:NAA393274 MPY393274:MQE393274 MGC393274:MGI393274 LWG393274:LWM393274 LMK393274:LMQ393274 LCO393274:LCU393274 KSS393274:KSY393274 KIW393274:KJC393274 JZA393274:JZG393274 JPE393274:JPK393274 JFI393274:JFO393274 IVM393274:IVS393274 ILQ393274:ILW393274 IBU393274:ICA393274 HRY393274:HSE393274 HIC393274:HII393274 GYG393274:GYM393274 GOK393274:GOQ393274 GEO393274:GEU393274 FUS393274:FUY393274 FKW393274:FLC393274 FBA393274:FBG393274 ERE393274:ERK393274 EHI393274:EHO393274 DXM393274:DXS393274 DNQ393274:DNW393274 DDU393274:DEA393274 CTY393274:CUE393274 CKC393274:CKI393274 CAG393274:CAM393274 BQK393274:BQQ393274 BGO393274:BGU393274 AWS393274:AWY393274 AMW393274:ANC393274 ADA393274:ADG393274 TE393274:TK393274 JI393274:JO393274 K393274:Q393274 WVU327738:WWA327738 WLY327738:WME327738 WCC327738:WCI327738 VSG327738:VSM327738 VIK327738:VIQ327738 UYO327738:UYU327738 UOS327738:UOY327738 UEW327738:UFC327738 TVA327738:TVG327738 TLE327738:TLK327738 TBI327738:TBO327738 SRM327738:SRS327738 SHQ327738:SHW327738 RXU327738:RYA327738 RNY327738:ROE327738 REC327738:REI327738 QUG327738:QUM327738 QKK327738:QKQ327738 QAO327738:QAU327738 PQS327738:PQY327738 PGW327738:PHC327738 OXA327738:OXG327738 ONE327738:ONK327738 ODI327738:ODO327738 NTM327738:NTS327738 NJQ327738:NJW327738 MZU327738:NAA327738 MPY327738:MQE327738 MGC327738:MGI327738 LWG327738:LWM327738 LMK327738:LMQ327738 LCO327738:LCU327738 KSS327738:KSY327738 KIW327738:KJC327738 JZA327738:JZG327738 JPE327738:JPK327738 JFI327738:JFO327738 IVM327738:IVS327738 ILQ327738:ILW327738 IBU327738:ICA327738 HRY327738:HSE327738 HIC327738:HII327738 GYG327738:GYM327738 GOK327738:GOQ327738 GEO327738:GEU327738 FUS327738:FUY327738 FKW327738:FLC327738 FBA327738:FBG327738 ERE327738:ERK327738 EHI327738:EHO327738 DXM327738:DXS327738 DNQ327738:DNW327738 DDU327738:DEA327738 CTY327738:CUE327738 CKC327738:CKI327738 CAG327738:CAM327738 BQK327738:BQQ327738 BGO327738:BGU327738 AWS327738:AWY327738 AMW327738:ANC327738 ADA327738:ADG327738 TE327738:TK327738 JI327738:JO327738 K327738:Q327738 WVU262202:WWA262202 WLY262202:WME262202 WCC262202:WCI262202 VSG262202:VSM262202 VIK262202:VIQ262202 UYO262202:UYU262202 UOS262202:UOY262202 UEW262202:UFC262202 TVA262202:TVG262202 TLE262202:TLK262202 TBI262202:TBO262202 SRM262202:SRS262202 SHQ262202:SHW262202 RXU262202:RYA262202 RNY262202:ROE262202 REC262202:REI262202 QUG262202:QUM262202 QKK262202:QKQ262202 QAO262202:QAU262202 PQS262202:PQY262202 PGW262202:PHC262202 OXA262202:OXG262202 ONE262202:ONK262202 ODI262202:ODO262202 NTM262202:NTS262202 NJQ262202:NJW262202 MZU262202:NAA262202 MPY262202:MQE262202 MGC262202:MGI262202 LWG262202:LWM262202 LMK262202:LMQ262202 LCO262202:LCU262202 KSS262202:KSY262202 KIW262202:KJC262202 JZA262202:JZG262202 JPE262202:JPK262202 JFI262202:JFO262202 IVM262202:IVS262202 ILQ262202:ILW262202 IBU262202:ICA262202 HRY262202:HSE262202 HIC262202:HII262202 GYG262202:GYM262202 GOK262202:GOQ262202 GEO262202:GEU262202 FUS262202:FUY262202 FKW262202:FLC262202 FBA262202:FBG262202 ERE262202:ERK262202 EHI262202:EHO262202 DXM262202:DXS262202 DNQ262202:DNW262202 DDU262202:DEA262202 CTY262202:CUE262202 CKC262202:CKI262202 CAG262202:CAM262202 BQK262202:BQQ262202 BGO262202:BGU262202 AWS262202:AWY262202 AMW262202:ANC262202 ADA262202:ADG262202 TE262202:TK262202 JI262202:JO262202 K262202:Q262202 WVU196666:WWA196666 WLY196666:WME196666 WCC196666:WCI196666 VSG196666:VSM196666 VIK196666:VIQ196666 UYO196666:UYU196666 UOS196666:UOY196666 UEW196666:UFC196666 TVA196666:TVG196666 TLE196666:TLK196666 TBI196666:TBO196666 SRM196666:SRS196666 SHQ196666:SHW196666 RXU196666:RYA196666 RNY196666:ROE196666 REC196666:REI196666 QUG196666:QUM196666 QKK196666:QKQ196666 QAO196666:QAU196666 PQS196666:PQY196666 PGW196666:PHC196666 OXA196666:OXG196666 ONE196666:ONK196666 ODI196666:ODO196666 NTM196666:NTS196666 NJQ196666:NJW196666 MZU196666:NAA196666 MPY196666:MQE196666 MGC196666:MGI196666 LWG196666:LWM196666 LMK196666:LMQ196666 LCO196666:LCU196666 KSS196666:KSY196666 KIW196666:KJC196666 JZA196666:JZG196666 JPE196666:JPK196666 JFI196666:JFO196666 IVM196666:IVS196666 ILQ196666:ILW196666 IBU196666:ICA196666 HRY196666:HSE196666 HIC196666:HII196666 GYG196666:GYM196666 GOK196666:GOQ196666 GEO196666:GEU196666 FUS196666:FUY196666 FKW196666:FLC196666 FBA196666:FBG196666 ERE196666:ERK196666 EHI196666:EHO196666 DXM196666:DXS196666 DNQ196666:DNW196666 DDU196666:DEA196666 CTY196666:CUE196666 CKC196666:CKI196666 CAG196666:CAM196666 BQK196666:BQQ196666 BGO196666:BGU196666 AWS196666:AWY196666 AMW196666:ANC196666 ADA196666:ADG196666 TE196666:TK196666 JI196666:JO196666 K196666:Q196666 WVU131130:WWA131130 WLY131130:WME131130 WCC131130:WCI131130 VSG131130:VSM131130 VIK131130:VIQ131130 UYO131130:UYU131130 UOS131130:UOY131130 UEW131130:UFC131130 TVA131130:TVG131130 TLE131130:TLK131130 TBI131130:TBO131130 SRM131130:SRS131130 SHQ131130:SHW131130 RXU131130:RYA131130 RNY131130:ROE131130 REC131130:REI131130 QUG131130:QUM131130 QKK131130:QKQ131130 QAO131130:QAU131130 PQS131130:PQY131130 PGW131130:PHC131130 OXA131130:OXG131130 ONE131130:ONK131130 ODI131130:ODO131130 NTM131130:NTS131130 NJQ131130:NJW131130 MZU131130:NAA131130 MPY131130:MQE131130 MGC131130:MGI131130 LWG131130:LWM131130 LMK131130:LMQ131130 LCO131130:LCU131130 KSS131130:KSY131130 KIW131130:KJC131130 JZA131130:JZG131130 JPE131130:JPK131130 JFI131130:JFO131130 IVM131130:IVS131130 ILQ131130:ILW131130 IBU131130:ICA131130 HRY131130:HSE131130 HIC131130:HII131130 GYG131130:GYM131130 GOK131130:GOQ131130 GEO131130:GEU131130 FUS131130:FUY131130 FKW131130:FLC131130 FBA131130:FBG131130 ERE131130:ERK131130 EHI131130:EHO131130 DXM131130:DXS131130 DNQ131130:DNW131130 DDU131130:DEA131130 CTY131130:CUE131130 CKC131130:CKI131130 CAG131130:CAM131130 BQK131130:BQQ131130 BGO131130:BGU131130 AWS131130:AWY131130 AMW131130:ANC131130 ADA131130:ADG131130 TE131130:TK131130 JI131130:JO131130 K131130:Q131130 WVU65594:WWA65594 WLY65594:WME65594 WCC65594:WCI65594 VSG65594:VSM65594 VIK65594:VIQ65594 UYO65594:UYU65594 UOS65594:UOY65594 UEW65594:UFC65594 TVA65594:TVG65594 TLE65594:TLK65594 TBI65594:TBO65594 SRM65594:SRS65594 SHQ65594:SHW65594 RXU65594:RYA65594 RNY65594:ROE65594 REC65594:REI65594 QUG65594:QUM65594 QKK65594:QKQ65594 QAO65594:QAU65594 PQS65594:PQY65594 PGW65594:PHC65594 OXA65594:OXG65594 ONE65594:ONK65594 ODI65594:ODO65594 NTM65594:NTS65594 NJQ65594:NJW65594 MZU65594:NAA65594 MPY65594:MQE65594 MGC65594:MGI65594 LWG65594:LWM65594 LMK65594:LMQ65594 LCO65594:LCU65594 KSS65594:KSY65594 KIW65594:KJC65594 JZA65594:JZG65594 JPE65594:JPK65594 JFI65594:JFO65594 IVM65594:IVS65594 ILQ65594:ILW65594 IBU65594:ICA65594 HRY65594:HSE65594 HIC65594:HII65594 GYG65594:GYM65594 GOK65594:GOQ65594 GEO65594:GEU65594 FUS65594:FUY65594 FKW65594:FLC65594 FBA65594:FBG65594 ERE65594:ERK65594 EHI65594:EHO65594 DXM65594:DXS65594 DNQ65594:DNW65594 DDU65594:DEA65594 CTY65594:CUE65594 CKC65594:CKI65594 CAG65594:CAM65594 BQK65594:BQQ65594 BGO65594:BGU65594 AWS65594:AWY65594 AMW65594:ANC65594 ADA65594:ADG65594 TE65594:TK65594 JI65594:JO65594 K65594:Q65594">
      <formula1>#REF!</formula1>
    </dataValidation>
    <dataValidation type="list" allowBlank="1" showInputMessage="1" showErrorMessage="1" error="SELECIONE UM MUNICÍPIO DA LISTA!" sqref="V65572:AC65572 JT12:KA12 WWF983076:WWM983076 WMJ983076:WMQ983076 WCN983076:WCU983076 VSR983076:VSY983076 VIV983076:VJC983076 UYZ983076:UZG983076 UPD983076:UPK983076 UFH983076:UFO983076 TVL983076:TVS983076 TLP983076:TLW983076 TBT983076:TCA983076 SRX983076:SSE983076 SIB983076:SII983076 RYF983076:RYM983076 ROJ983076:ROQ983076 REN983076:REU983076 QUR983076:QUY983076 QKV983076:QLC983076 QAZ983076:QBG983076 PRD983076:PRK983076 PHH983076:PHO983076 OXL983076:OXS983076 ONP983076:ONW983076 ODT983076:OEA983076 NTX983076:NUE983076 NKB983076:NKI983076 NAF983076:NAM983076 MQJ983076:MQQ983076 MGN983076:MGU983076 LWR983076:LWY983076 LMV983076:LNC983076 LCZ983076:LDG983076 KTD983076:KTK983076 KJH983076:KJO983076 JZL983076:JZS983076 JPP983076:JPW983076 JFT983076:JGA983076 IVX983076:IWE983076 IMB983076:IMI983076 ICF983076:ICM983076 HSJ983076:HSQ983076 HIN983076:HIU983076 GYR983076:GYY983076 GOV983076:GPC983076 GEZ983076:GFG983076 FVD983076:FVK983076 FLH983076:FLO983076 FBL983076:FBS983076 ERP983076:ERW983076 EHT983076:EIA983076 DXX983076:DYE983076 DOB983076:DOI983076 DEF983076:DEM983076 CUJ983076:CUQ983076 CKN983076:CKU983076 CAR983076:CAY983076 BQV983076:BRC983076 BGZ983076:BHG983076 AXD983076:AXK983076 ANH983076:ANO983076 ADL983076:ADS983076 TP983076:TW983076 JT983076:KA983076 V983076:AC983076 WWF917540:WWM917540 WMJ917540:WMQ917540 WCN917540:WCU917540 VSR917540:VSY917540 VIV917540:VJC917540 UYZ917540:UZG917540 UPD917540:UPK917540 UFH917540:UFO917540 TVL917540:TVS917540 TLP917540:TLW917540 TBT917540:TCA917540 SRX917540:SSE917540 SIB917540:SII917540 RYF917540:RYM917540 ROJ917540:ROQ917540 REN917540:REU917540 QUR917540:QUY917540 QKV917540:QLC917540 QAZ917540:QBG917540 PRD917540:PRK917540 PHH917540:PHO917540 OXL917540:OXS917540 ONP917540:ONW917540 ODT917540:OEA917540 NTX917540:NUE917540 NKB917540:NKI917540 NAF917540:NAM917540 MQJ917540:MQQ917540 MGN917540:MGU917540 LWR917540:LWY917540 LMV917540:LNC917540 LCZ917540:LDG917540 KTD917540:KTK917540 KJH917540:KJO917540 JZL917540:JZS917540 JPP917540:JPW917540 JFT917540:JGA917540 IVX917540:IWE917540 IMB917540:IMI917540 ICF917540:ICM917540 HSJ917540:HSQ917540 HIN917540:HIU917540 GYR917540:GYY917540 GOV917540:GPC917540 GEZ917540:GFG917540 FVD917540:FVK917540 FLH917540:FLO917540 FBL917540:FBS917540 ERP917540:ERW917540 EHT917540:EIA917540 DXX917540:DYE917540 DOB917540:DOI917540 DEF917540:DEM917540 CUJ917540:CUQ917540 CKN917540:CKU917540 CAR917540:CAY917540 BQV917540:BRC917540 BGZ917540:BHG917540 AXD917540:AXK917540 ANH917540:ANO917540 ADL917540:ADS917540 TP917540:TW917540 JT917540:KA917540 V917540:AC917540 WWF852004:WWM852004 WMJ852004:WMQ852004 WCN852004:WCU852004 VSR852004:VSY852004 VIV852004:VJC852004 UYZ852004:UZG852004 UPD852004:UPK852004 UFH852004:UFO852004 TVL852004:TVS852004 TLP852004:TLW852004 TBT852004:TCA852004 SRX852004:SSE852004 SIB852004:SII852004 RYF852004:RYM852004 ROJ852004:ROQ852004 REN852004:REU852004 QUR852004:QUY852004 QKV852004:QLC852004 QAZ852004:QBG852004 PRD852004:PRK852004 PHH852004:PHO852004 OXL852004:OXS852004 ONP852004:ONW852004 ODT852004:OEA852004 NTX852004:NUE852004 NKB852004:NKI852004 NAF852004:NAM852004 MQJ852004:MQQ852004 MGN852004:MGU852004 LWR852004:LWY852004 LMV852004:LNC852004 LCZ852004:LDG852004 KTD852004:KTK852004 KJH852004:KJO852004 JZL852004:JZS852004 JPP852004:JPW852004 JFT852004:JGA852004 IVX852004:IWE852004 IMB852004:IMI852004 ICF852004:ICM852004 HSJ852004:HSQ852004 HIN852004:HIU852004 GYR852004:GYY852004 GOV852004:GPC852004 GEZ852004:GFG852004 FVD852004:FVK852004 FLH852004:FLO852004 FBL852004:FBS852004 ERP852004:ERW852004 EHT852004:EIA852004 DXX852004:DYE852004 DOB852004:DOI852004 DEF852004:DEM852004 CUJ852004:CUQ852004 CKN852004:CKU852004 CAR852004:CAY852004 BQV852004:BRC852004 BGZ852004:BHG852004 AXD852004:AXK852004 ANH852004:ANO852004 ADL852004:ADS852004 TP852004:TW852004 JT852004:KA852004 V852004:AC852004 WWF786468:WWM786468 WMJ786468:WMQ786468 WCN786468:WCU786468 VSR786468:VSY786468 VIV786468:VJC786468 UYZ786468:UZG786468 UPD786468:UPK786468 UFH786468:UFO786468 TVL786468:TVS786468 TLP786468:TLW786468 TBT786468:TCA786468 SRX786468:SSE786468 SIB786468:SII786468 RYF786468:RYM786468 ROJ786468:ROQ786468 REN786468:REU786468 QUR786468:QUY786468 QKV786468:QLC786468 QAZ786468:QBG786468 PRD786468:PRK786468 PHH786468:PHO786468 OXL786468:OXS786468 ONP786468:ONW786468 ODT786468:OEA786468 NTX786468:NUE786468 NKB786468:NKI786468 NAF786468:NAM786468 MQJ786468:MQQ786468 MGN786468:MGU786468 LWR786468:LWY786468 LMV786468:LNC786468 LCZ786468:LDG786468 KTD786468:KTK786468 KJH786468:KJO786468 JZL786468:JZS786468 JPP786468:JPW786468 JFT786468:JGA786468 IVX786468:IWE786468 IMB786468:IMI786468 ICF786468:ICM786468 HSJ786468:HSQ786468 HIN786468:HIU786468 GYR786468:GYY786468 GOV786468:GPC786468 GEZ786468:GFG786468 FVD786468:FVK786468 FLH786468:FLO786468 FBL786468:FBS786468 ERP786468:ERW786468 EHT786468:EIA786468 DXX786468:DYE786468 DOB786468:DOI786468 DEF786468:DEM786468 CUJ786468:CUQ786468 CKN786468:CKU786468 CAR786468:CAY786468 BQV786468:BRC786468 BGZ786468:BHG786468 AXD786468:AXK786468 ANH786468:ANO786468 ADL786468:ADS786468 TP786468:TW786468 JT786468:KA786468 V786468:AC786468 WWF720932:WWM720932 WMJ720932:WMQ720932 WCN720932:WCU720932 VSR720932:VSY720932 VIV720932:VJC720932 UYZ720932:UZG720932 UPD720932:UPK720932 UFH720932:UFO720932 TVL720932:TVS720932 TLP720932:TLW720932 TBT720932:TCA720932 SRX720932:SSE720932 SIB720932:SII720932 RYF720932:RYM720932 ROJ720932:ROQ720932 REN720932:REU720932 QUR720932:QUY720932 QKV720932:QLC720932 QAZ720932:QBG720932 PRD720932:PRK720932 PHH720932:PHO720932 OXL720932:OXS720932 ONP720932:ONW720932 ODT720932:OEA720932 NTX720932:NUE720932 NKB720932:NKI720932 NAF720932:NAM720932 MQJ720932:MQQ720932 MGN720932:MGU720932 LWR720932:LWY720932 LMV720932:LNC720932 LCZ720932:LDG720932 KTD720932:KTK720932 KJH720932:KJO720932 JZL720932:JZS720932 JPP720932:JPW720932 JFT720932:JGA720932 IVX720932:IWE720932 IMB720932:IMI720932 ICF720932:ICM720932 HSJ720932:HSQ720932 HIN720932:HIU720932 GYR720932:GYY720932 GOV720932:GPC720932 GEZ720932:GFG720932 FVD720932:FVK720932 FLH720932:FLO720932 FBL720932:FBS720932 ERP720932:ERW720932 EHT720932:EIA720932 DXX720932:DYE720932 DOB720932:DOI720932 DEF720932:DEM720932 CUJ720932:CUQ720932 CKN720932:CKU720932 CAR720932:CAY720932 BQV720932:BRC720932 BGZ720932:BHG720932 AXD720932:AXK720932 ANH720932:ANO720932 ADL720932:ADS720932 TP720932:TW720932 JT720932:KA720932 V720932:AC720932 WWF655396:WWM655396 WMJ655396:WMQ655396 WCN655396:WCU655396 VSR655396:VSY655396 VIV655396:VJC655396 UYZ655396:UZG655396 UPD655396:UPK655396 UFH655396:UFO655396 TVL655396:TVS655396 TLP655396:TLW655396 TBT655396:TCA655396 SRX655396:SSE655396 SIB655396:SII655396 RYF655396:RYM655396 ROJ655396:ROQ655396 REN655396:REU655396 QUR655396:QUY655396 QKV655396:QLC655396 QAZ655396:QBG655396 PRD655396:PRK655396 PHH655396:PHO655396 OXL655396:OXS655396 ONP655396:ONW655396 ODT655396:OEA655396 NTX655396:NUE655396 NKB655396:NKI655396 NAF655396:NAM655396 MQJ655396:MQQ655396 MGN655396:MGU655396 LWR655396:LWY655396 LMV655396:LNC655396 LCZ655396:LDG655396 KTD655396:KTK655396 KJH655396:KJO655396 JZL655396:JZS655396 JPP655396:JPW655396 JFT655396:JGA655396 IVX655396:IWE655396 IMB655396:IMI655396 ICF655396:ICM655396 HSJ655396:HSQ655396 HIN655396:HIU655396 GYR655396:GYY655396 GOV655396:GPC655396 GEZ655396:GFG655396 FVD655396:FVK655396 FLH655396:FLO655396 FBL655396:FBS655396 ERP655396:ERW655396 EHT655396:EIA655396 DXX655396:DYE655396 DOB655396:DOI655396 DEF655396:DEM655396 CUJ655396:CUQ655396 CKN655396:CKU655396 CAR655396:CAY655396 BQV655396:BRC655396 BGZ655396:BHG655396 AXD655396:AXK655396 ANH655396:ANO655396 ADL655396:ADS655396 TP655396:TW655396 JT655396:KA655396 V655396:AC655396 WWF589860:WWM589860 WMJ589860:WMQ589860 WCN589860:WCU589860 VSR589860:VSY589860 VIV589860:VJC589860 UYZ589860:UZG589860 UPD589860:UPK589860 UFH589860:UFO589860 TVL589860:TVS589860 TLP589860:TLW589860 TBT589860:TCA589860 SRX589860:SSE589860 SIB589860:SII589860 RYF589860:RYM589860 ROJ589860:ROQ589860 REN589860:REU589860 QUR589860:QUY589860 QKV589860:QLC589860 QAZ589860:QBG589860 PRD589860:PRK589860 PHH589860:PHO589860 OXL589860:OXS589860 ONP589860:ONW589860 ODT589860:OEA589860 NTX589860:NUE589860 NKB589860:NKI589860 NAF589860:NAM589860 MQJ589860:MQQ589860 MGN589860:MGU589860 LWR589860:LWY589860 LMV589860:LNC589860 LCZ589860:LDG589860 KTD589860:KTK589860 KJH589860:KJO589860 JZL589860:JZS589860 JPP589860:JPW589860 JFT589860:JGA589860 IVX589860:IWE589860 IMB589860:IMI589860 ICF589860:ICM589860 HSJ589860:HSQ589860 HIN589860:HIU589860 GYR589860:GYY589860 GOV589860:GPC589860 GEZ589860:GFG589860 FVD589860:FVK589860 FLH589860:FLO589860 FBL589860:FBS589860 ERP589860:ERW589860 EHT589860:EIA589860 DXX589860:DYE589860 DOB589860:DOI589860 DEF589860:DEM589860 CUJ589860:CUQ589860 CKN589860:CKU589860 CAR589860:CAY589860 BQV589860:BRC589860 BGZ589860:BHG589860 AXD589860:AXK589860 ANH589860:ANO589860 ADL589860:ADS589860 TP589860:TW589860 JT589860:KA589860 V589860:AC589860 WWF524324:WWM524324 WMJ524324:WMQ524324 WCN524324:WCU524324 VSR524324:VSY524324 VIV524324:VJC524324 UYZ524324:UZG524324 UPD524324:UPK524324 UFH524324:UFO524324 TVL524324:TVS524324 TLP524324:TLW524324 TBT524324:TCA524324 SRX524324:SSE524324 SIB524324:SII524324 RYF524324:RYM524324 ROJ524324:ROQ524324 REN524324:REU524324 QUR524324:QUY524324 QKV524324:QLC524324 QAZ524324:QBG524324 PRD524324:PRK524324 PHH524324:PHO524324 OXL524324:OXS524324 ONP524324:ONW524324 ODT524324:OEA524324 NTX524324:NUE524324 NKB524324:NKI524324 NAF524324:NAM524324 MQJ524324:MQQ524324 MGN524324:MGU524324 LWR524324:LWY524324 LMV524324:LNC524324 LCZ524324:LDG524324 KTD524324:KTK524324 KJH524324:KJO524324 JZL524324:JZS524324 JPP524324:JPW524324 JFT524324:JGA524324 IVX524324:IWE524324 IMB524324:IMI524324 ICF524324:ICM524324 HSJ524324:HSQ524324 HIN524324:HIU524324 GYR524324:GYY524324 GOV524324:GPC524324 GEZ524324:GFG524324 FVD524324:FVK524324 FLH524324:FLO524324 FBL524324:FBS524324 ERP524324:ERW524324 EHT524324:EIA524324 DXX524324:DYE524324 DOB524324:DOI524324 DEF524324:DEM524324 CUJ524324:CUQ524324 CKN524324:CKU524324 CAR524324:CAY524324 BQV524324:BRC524324 BGZ524324:BHG524324 AXD524324:AXK524324 ANH524324:ANO524324 ADL524324:ADS524324 TP524324:TW524324 JT524324:KA524324 V524324:AC524324 WWF458788:WWM458788 WMJ458788:WMQ458788 WCN458788:WCU458788 VSR458788:VSY458788 VIV458788:VJC458788 UYZ458788:UZG458788 UPD458788:UPK458788 UFH458788:UFO458788 TVL458788:TVS458788 TLP458788:TLW458788 TBT458788:TCA458788 SRX458788:SSE458788 SIB458788:SII458788 RYF458788:RYM458788 ROJ458788:ROQ458788 REN458788:REU458788 QUR458788:QUY458788 QKV458788:QLC458788 QAZ458788:QBG458788 PRD458788:PRK458788 PHH458788:PHO458788 OXL458788:OXS458788 ONP458788:ONW458788 ODT458788:OEA458788 NTX458788:NUE458788 NKB458788:NKI458788 NAF458788:NAM458788 MQJ458788:MQQ458788 MGN458788:MGU458788 LWR458788:LWY458788 LMV458788:LNC458788 LCZ458788:LDG458788 KTD458788:KTK458788 KJH458788:KJO458788 JZL458788:JZS458788 JPP458788:JPW458788 JFT458788:JGA458788 IVX458788:IWE458788 IMB458788:IMI458788 ICF458788:ICM458788 HSJ458788:HSQ458788 HIN458788:HIU458788 GYR458788:GYY458788 GOV458788:GPC458788 GEZ458788:GFG458788 FVD458788:FVK458788 FLH458788:FLO458788 FBL458788:FBS458788 ERP458788:ERW458788 EHT458788:EIA458788 DXX458788:DYE458788 DOB458788:DOI458788 DEF458788:DEM458788 CUJ458788:CUQ458788 CKN458788:CKU458788 CAR458788:CAY458788 BQV458788:BRC458788 BGZ458788:BHG458788 AXD458788:AXK458788 ANH458788:ANO458788 ADL458788:ADS458788 TP458788:TW458788 JT458788:KA458788 V458788:AC458788 WWF393252:WWM393252 WMJ393252:WMQ393252 WCN393252:WCU393252 VSR393252:VSY393252 VIV393252:VJC393252 UYZ393252:UZG393252 UPD393252:UPK393252 UFH393252:UFO393252 TVL393252:TVS393252 TLP393252:TLW393252 TBT393252:TCA393252 SRX393252:SSE393252 SIB393252:SII393252 RYF393252:RYM393252 ROJ393252:ROQ393252 REN393252:REU393252 QUR393252:QUY393252 QKV393252:QLC393252 QAZ393252:QBG393252 PRD393252:PRK393252 PHH393252:PHO393252 OXL393252:OXS393252 ONP393252:ONW393252 ODT393252:OEA393252 NTX393252:NUE393252 NKB393252:NKI393252 NAF393252:NAM393252 MQJ393252:MQQ393252 MGN393252:MGU393252 LWR393252:LWY393252 LMV393252:LNC393252 LCZ393252:LDG393252 KTD393252:KTK393252 KJH393252:KJO393252 JZL393252:JZS393252 JPP393252:JPW393252 JFT393252:JGA393252 IVX393252:IWE393252 IMB393252:IMI393252 ICF393252:ICM393252 HSJ393252:HSQ393252 HIN393252:HIU393252 GYR393252:GYY393252 GOV393252:GPC393252 GEZ393252:GFG393252 FVD393252:FVK393252 FLH393252:FLO393252 FBL393252:FBS393252 ERP393252:ERW393252 EHT393252:EIA393252 DXX393252:DYE393252 DOB393252:DOI393252 DEF393252:DEM393252 CUJ393252:CUQ393252 CKN393252:CKU393252 CAR393252:CAY393252 BQV393252:BRC393252 BGZ393252:BHG393252 AXD393252:AXK393252 ANH393252:ANO393252 ADL393252:ADS393252 TP393252:TW393252 JT393252:KA393252 V393252:AC393252 WWF327716:WWM327716 WMJ327716:WMQ327716 WCN327716:WCU327716 VSR327716:VSY327716 VIV327716:VJC327716 UYZ327716:UZG327716 UPD327716:UPK327716 UFH327716:UFO327716 TVL327716:TVS327716 TLP327716:TLW327716 TBT327716:TCA327716 SRX327716:SSE327716 SIB327716:SII327716 RYF327716:RYM327716 ROJ327716:ROQ327716 REN327716:REU327716 QUR327716:QUY327716 QKV327716:QLC327716 QAZ327716:QBG327716 PRD327716:PRK327716 PHH327716:PHO327716 OXL327716:OXS327716 ONP327716:ONW327716 ODT327716:OEA327716 NTX327716:NUE327716 NKB327716:NKI327716 NAF327716:NAM327716 MQJ327716:MQQ327716 MGN327716:MGU327716 LWR327716:LWY327716 LMV327716:LNC327716 LCZ327716:LDG327716 KTD327716:KTK327716 KJH327716:KJO327716 JZL327716:JZS327716 JPP327716:JPW327716 JFT327716:JGA327716 IVX327716:IWE327716 IMB327716:IMI327716 ICF327716:ICM327716 HSJ327716:HSQ327716 HIN327716:HIU327716 GYR327716:GYY327716 GOV327716:GPC327716 GEZ327716:GFG327716 FVD327716:FVK327716 FLH327716:FLO327716 FBL327716:FBS327716 ERP327716:ERW327716 EHT327716:EIA327716 DXX327716:DYE327716 DOB327716:DOI327716 DEF327716:DEM327716 CUJ327716:CUQ327716 CKN327716:CKU327716 CAR327716:CAY327716 BQV327716:BRC327716 BGZ327716:BHG327716 AXD327716:AXK327716 ANH327716:ANO327716 ADL327716:ADS327716 TP327716:TW327716 JT327716:KA327716 V327716:AC327716 WWF262180:WWM262180 WMJ262180:WMQ262180 WCN262180:WCU262180 VSR262180:VSY262180 VIV262180:VJC262180 UYZ262180:UZG262180 UPD262180:UPK262180 UFH262180:UFO262180 TVL262180:TVS262180 TLP262180:TLW262180 TBT262180:TCA262180 SRX262180:SSE262180 SIB262180:SII262180 RYF262180:RYM262180 ROJ262180:ROQ262180 REN262180:REU262180 QUR262180:QUY262180 QKV262180:QLC262180 QAZ262180:QBG262180 PRD262180:PRK262180 PHH262180:PHO262180 OXL262180:OXS262180 ONP262180:ONW262180 ODT262180:OEA262180 NTX262180:NUE262180 NKB262180:NKI262180 NAF262180:NAM262180 MQJ262180:MQQ262180 MGN262180:MGU262180 LWR262180:LWY262180 LMV262180:LNC262180 LCZ262180:LDG262180 KTD262180:KTK262180 KJH262180:KJO262180 JZL262180:JZS262180 JPP262180:JPW262180 JFT262180:JGA262180 IVX262180:IWE262180 IMB262180:IMI262180 ICF262180:ICM262180 HSJ262180:HSQ262180 HIN262180:HIU262180 GYR262180:GYY262180 GOV262180:GPC262180 GEZ262180:GFG262180 FVD262180:FVK262180 FLH262180:FLO262180 FBL262180:FBS262180 ERP262180:ERW262180 EHT262180:EIA262180 DXX262180:DYE262180 DOB262180:DOI262180 DEF262180:DEM262180 CUJ262180:CUQ262180 CKN262180:CKU262180 CAR262180:CAY262180 BQV262180:BRC262180 BGZ262180:BHG262180 AXD262180:AXK262180 ANH262180:ANO262180 ADL262180:ADS262180 TP262180:TW262180 JT262180:KA262180 V262180:AC262180 WWF196644:WWM196644 WMJ196644:WMQ196644 WCN196644:WCU196644 VSR196644:VSY196644 VIV196644:VJC196644 UYZ196644:UZG196644 UPD196644:UPK196644 UFH196644:UFO196644 TVL196644:TVS196644 TLP196644:TLW196644 TBT196644:TCA196644 SRX196644:SSE196644 SIB196644:SII196644 RYF196644:RYM196644 ROJ196644:ROQ196644 REN196644:REU196644 QUR196644:QUY196644 QKV196644:QLC196644 QAZ196644:QBG196644 PRD196644:PRK196644 PHH196644:PHO196644 OXL196644:OXS196644 ONP196644:ONW196644 ODT196644:OEA196644 NTX196644:NUE196644 NKB196644:NKI196644 NAF196644:NAM196644 MQJ196644:MQQ196644 MGN196644:MGU196644 LWR196644:LWY196644 LMV196644:LNC196644 LCZ196644:LDG196644 KTD196644:KTK196644 KJH196644:KJO196644 JZL196644:JZS196644 JPP196644:JPW196644 JFT196644:JGA196644 IVX196644:IWE196644 IMB196644:IMI196644 ICF196644:ICM196644 HSJ196644:HSQ196644 HIN196644:HIU196644 GYR196644:GYY196644 GOV196644:GPC196644 GEZ196644:GFG196644 FVD196644:FVK196644 FLH196644:FLO196644 FBL196644:FBS196644 ERP196644:ERW196644 EHT196644:EIA196644 DXX196644:DYE196644 DOB196644:DOI196644 DEF196644:DEM196644 CUJ196644:CUQ196644 CKN196644:CKU196644 CAR196644:CAY196644 BQV196644:BRC196644 BGZ196644:BHG196644 AXD196644:AXK196644 ANH196644:ANO196644 ADL196644:ADS196644 TP196644:TW196644 JT196644:KA196644 V196644:AC196644 WWF131108:WWM131108 WMJ131108:WMQ131108 WCN131108:WCU131108 VSR131108:VSY131108 VIV131108:VJC131108 UYZ131108:UZG131108 UPD131108:UPK131108 UFH131108:UFO131108 TVL131108:TVS131108 TLP131108:TLW131108 TBT131108:TCA131108 SRX131108:SSE131108 SIB131108:SII131108 RYF131108:RYM131108 ROJ131108:ROQ131108 REN131108:REU131108 QUR131108:QUY131108 QKV131108:QLC131108 QAZ131108:QBG131108 PRD131108:PRK131108 PHH131108:PHO131108 OXL131108:OXS131108 ONP131108:ONW131108 ODT131108:OEA131108 NTX131108:NUE131108 NKB131108:NKI131108 NAF131108:NAM131108 MQJ131108:MQQ131108 MGN131108:MGU131108 LWR131108:LWY131108 LMV131108:LNC131108 LCZ131108:LDG131108 KTD131108:KTK131108 KJH131108:KJO131108 JZL131108:JZS131108 JPP131108:JPW131108 JFT131108:JGA131108 IVX131108:IWE131108 IMB131108:IMI131108 ICF131108:ICM131108 HSJ131108:HSQ131108 HIN131108:HIU131108 GYR131108:GYY131108 GOV131108:GPC131108 GEZ131108:GFG131108 FVD131108:FVK131108 FLH131108:FLO131108 FBL131108:FBS131108 ERP131108:ERW131108 EHT131108:EIA131108 DXX131108:DYE131108 DOB131108:DOI131108 DEF131108:DEM131108 CUJ131108:CUQ131108 CKN131108:CKU131108 CAR131108:CAY131108 BQV131108:BRC131108 BGZ131108:BHG131108 AXD131108:AXK131108 ANH131108:ANO131108 ADL131108:ADS131108 TP131108:TW131108 JT131108:KA131108 V131108:AC131108 WWF65572:WWM65572 WMJ65572:WMQ65572 WCN65572:WCU65572 VSR65572:VSY65572 VIV65572:VJC65572 UYZ65572:UZG65572 UPD65572:UPK65572 UFH65572:UFO65572 TVL65572:TVS65572 TLP65572:TLW65572 TBT65572:TCA65572 SRX65572:SSE65572 SIB65572:SII65572 RYF65572:RYM65572 ROJ65572:ROQ65572 REN65572:REU65572 QUR65572:QUY65572 QKV65572:QLC65572 QAZ65572:QBG65572 PRD65572:PRK65572 PHH65572:PHO65572 OXL65572:OXS65572 ONP65572:ONW65572 ODT65572:OEA65572 NTX65572:NUE65572 NKB65572:NKI65572 NAF65572:NAM65572 MQJ65572:MQQ65572 MGN65572:MGU65572 LWR65572:LWY65572 LMV65572:LNC65572 LCZ65572:LDG65572 KTD65572:KTK65572 KJH65572:KJO65572 JZL65572:JZS65572 JPP65572:JPW65572 JFT65572:JGA65572 IVX65572:IWE65572 IMB65572:IMI65572 ICF65572:ICM65572 HSJ65572:HSQ65572 HIN65572:HIU65572 GYR65572:GYY65572 GOV65572:GPC65572 GEZ65572:GFG65572 FVD65572:FVK65572 FLH65572:FLO65572 FBL65572:FBS65572 ERP65572:ERW65572 EHT65572:EIA65572 DXX65572:DYE65572 DOB65572:DOI65572 DEF65572:DEM65572 CUJ65572:CUQ65572 CKN65572:CKU65572 CAR65572:CAY65572 BQV65572:BRC65572 BGZ65572:BHG65572 AXD65572:AXK65572 ANH65572:ANO65572 ADL65572:ADS65572 TP65572:TW65572 JT65572:KA65572 WWF12:WWM12 WMJ12:WMQ12 WCN12:WCU12 VSR12:VSY12 VIV12:VJC12 UYZ12:UZG12 UPD12:UPK12 UFH12:UFO12 TVL12:TVS12 TLP12:TLW12 TBT12:TCA12 SRX12:SSE12 SIB12:SII12 RYF12:RYM12 ROJ12:ROQ12 REN12:REU12 QUR12:QUY12 QKV12:QLC12 QAZ12:QBG12 PRD12:PRK12 PHH12:PHO12 OXL12:OXS12 ONP12:ONW12 ODT12:OEA12 NTX12:NUE12 NKB12:NKI12 NAF12:NAM12 MQJ12:MQQ12 MGN12:MGU12 LWR12:LWY12 LMV12:LNC12 LCZ12:LDG12 KTD12:KTK12 KJH12:KJO12 JZL12:JZS12 JPP12:JPW12 JFT12:JGA12 IVX12:IWE12 IMB12:IMI12 ICF12:ICM12 HSJ12:HSQ12 HIN12:HIU12 GYR12:GYY12 GOV12:GPC12 GEZ12:GFG12 FVD12:FVK12 FLH12:FLO12 FBL12:FBS12 ERP12:ERW12 EHT12:EIA12 DXX12:DYE12 DOB12:DOI12 DEF12:DEM12 CUJ12:CUQ12 CKN12:CKU12 CAR12:CAY12 BQV12:BRC12 BGZ12:BHG12 AXD12:AXK12 ANH12:ANO12 ADL12:ADS12 TP12:TW12">
      <formula1>$U$91:$U$936</formula1>
    </dataValidation>
    <dataValidation type="whole" allowBlank="1" showInputMessage="1" showErrorMessage="1" error="SOMENTE NUMEROS INTEIROS DE 0 A 59" sqref="J65582:K65582 JH65582:JI65582 TD65582:TE65582 ACZ65582:ADA65582 AMV65582:AMW65582 AWR65582:AWS65582 BGN65582:BGO65582 BQJ65582:BQK65582 CAF65582:CAG65582 CKB65582:CKC65582 CTX65582:CTY65582 DDT65582:DDU65582 DNP65582:DNQ65582 DXL65582:DXM65582 EHH65582:EHI65582 ERD65582:ERE65582 FAZ65582:FBA65582 FKV65582:FKW65582 FUR65582:FUS65582 GEN65582:GEO65582 GOJ65582:GOK65582 GYF65582:GYG65582 HIB65582:HIC65582 HRX65582:HRY65582 IBT65582:IBU65582 ILP65582:ILQ65582 IVL65582:IVM65582 JFH65582:JFI65582 JPD65582:JPE65582 JYZ65582:JZA65582 KIV65582:KIW65582 KSR65582:KSS65582 LCN65582:LCO65582 LMJ65582:LMK65582 LWF65582:LWG65582 MGB65582:MGC65582 MPX65582:MPY65582 MZT65582:MZU65582 NJP65582:NJQ65582 NTL65582:NTM65582 ODH65582:ODI65582 OND65582:ONE65582 OWZ65582:OXA65582 PGV65582:PGW65582 PQR65582:PQS65582 QAN65582:QAO65582 QKJ65582:QKK65582 QUF65582:QUG65582 REB65582:REC65582 RNX65582:RNY65582 RXT65582:RXU65582 SHP65582:SHQ65582 SRL65582:SRM65582 TBH65582:TBI65582 TLD65582:TLE65582 TUZ65582:TVA65582 UEV65582:UEW65582 UOR65582:UOS65582 UYN65582:UYO65582 VIJ65582:VIK65582 VSF65582:VSG65582 WCB65582:WCC65582 WLX65582:WLY65582 WVT65582:WVU65582 J131118:K131118 JH131118:JI131118 TD131118:TE131118 ACZ131118:ADA131118 AMV131118:AMW131118 AWR131118:AWS131118 BGN131118:BGO131118 BQJ131118:BQK131118 CAF131118:CAG131118 CKB131118:CKC131118 CTX131118:CTY131118 DDT131118:DDU131118 DNP131118:DNQ131118 DXL131118:DXM131118 EHH131118:EHI131118 ERD131118:ERE131118 FAZ131118:FBA131118 FKV131118:FKW131118 FUR131118:FUS131118 GEN131118:GEO131118 GOJ131118:GOK131118 GYF131118:GYG131118 HIB131118:HIC131118 HRX131118:HRY131118 IBT131118:IBU131118 ILP131118:ILQ131118 IVL131118:IVM131118 JFH131118:JFI131118 JPD131118:JPE131118 JYZ131118:JZA131118 KIV131118:KIW131118 KSR131118:KSS131118 LCN131118:LCO131118 LMJ131118:LMK131118 LWF131118:LWG131118 MGB131118:MGC131118 MPX131118:MPY131118 MZT131118:MZU131118 NJP131118:NJQ131118 NTL131118:NTM131118 ODH131118:ODI131118 OND131118:ONE131118 OWZ131118:OXA131118 PGV131118:PGW131118 PQR131118:PQS131118 QAN131118:QAO131118 QKJ131118:QKK131118 QUF131118:QUG131118 REB131118:REC131118 RNX131118:RNY131118 RXT131118:RXU131118 SHP131118:SHQ131118 SRL131118:SRM131118 TBH131118:TBI131118 TLD131118:TLE131118 TUZ131118:TVA131118 UEV131118:UEW131118 UOR131118:UOS131118 UYN131118:UYO131118 VIJ131118:VIK131118 VSF131118:VSG131118 WCB131118:WCC131118 WLX131118:WLY131118 WVT131118:WVU131118 J196654:K196654 JH196654:JI196654 TD196654:TE196654 ACZ196654:ADA196654 AMV196654:AMW196654 AWR196654:AWS196654 BGN196654:BGO196654 BQJ196654:BQK196654 CAF196654:CAG196654 CKB196654:CKC196654 CTX196654:CTY196654 DDT196654:DDU196654 DNP196654:DNQ196654 DXL196654:DXM196654 EHH196654:EHI196654 ERD196654:ERE196654 FAZ196654:FBA196654 FKV196654:FKW196654 FUR196654:FUS196654 GEN196654:GEO196654 GOJ196654:GOK196654 GYF196654:GYG196654 HIB196654:HIC196654 HRX196654:HRY196654 IBT196654:IBU196654 ILP196654:ILQ196654 IVL196654:IVM196654 JFH196654:JFI196654 JPD196654:JPE196654 JYZ196654:JZA196654 KIV196654:KIW196654 KSR196654:KSS196654 LCN196654:LCO196654 LMJ196654:LMK196654 LWF196654:LWG196654 MGB196654:MGC196654 MPX196654:MPY196654 MZT196654:MZU196654 NJP196654:NJQ196654 NTL196654:NTM196654 ODH196654:ODI196654 OND196654:ONE196654 OWZ196654:OXA196654 PGV196654:PGW196654 PQR196654:PQS196654 QAN196654:QAO196654 QKJ196654:QKK196654 QUF196654:QUG196654 REB196654:REC196654 RNX196654:RNY196654 RXT196654:RXU196654 SHP196654:SHQ196654 SRL196654:SRM196654 TBH196654:TBI196654 TLD196654:TLE196654 TUZ196654:TVA196654 UEV196654:UEW196654 UOR196654:UOS196654 UYN196654:UYO196654 VIJ196654:VIK196654 VSF196654:VSG196654 WCB196654:WCC196654 WLX196654:WLY196654 WVT196654:WVU196654 J262190:K262190 JH262190:JI262190 TD262190:TE262190 ACZ262190:ADA262190 AMV262190:AMW262190 AWR262190:AWS262190 BGN262190:BGO262190 BQJ262190:BQK262190 CAF262190:CAG262190 CKB262190:CKC262190 CTX262190:CTY262190 DDT262190:DDU262190 DNP262190:DNQ262190 DXL262190:DXM262190 EHH262190:EHI262190 ERD262190:ERE262190 FAZ262190:FBA262190 FKV262190:FKW262190 FUR262190:FUS262190 GEN262190:GEO262190 GOJ262190:GOK262190 GYF262190:GYG262190 HIB262190:HIC262190 HRX262190:HRY262190 IBT262190:IBU262190 ILP262190:ILQ262190 IVL262190:IVM262190 JFH262190:JFI262190 JPD262190:JPE262190 JYZ262190:JZA262190 KIV262190:KIW262190 KSR262190:KSS262190 LCN262190:LCO262190 LMJ262190:LMK262190 LWF262190:LWG262190 MGB262190:MGC262190 MPX262190:MPY262190 MZT262190:MZU262190 NJP262190:NJQ262190 NTL262190:NTM262190 ODH262190:ODI262190 OND262190:ONE262190 OWZ262190:OXA262190 PGV262190:PGW262190 PQR262190:PQS262190 QAN262190:QAO262190 QKJ262190:QKK262190 QUF262190:QUG262190 REB262190:REC262190 RNX262190:RNY262190 RXT262190:RXU262190 SHP262190:SHQ262190 SRL262190:SRM262190 TBH262190:TBI262190 TLD262190:TLE262190 TUZ262190:TVA262190 UEV262190:UEW262190 UOR262190:UOS262190 UYN262190:UYO262190 VIJ262190:VIK262190 VSF262190:VSG262190 WCB262190:WCC262190 WLX262190:WLY262190 WVT262190:WVU262190 J327726:K327726 JH327726:JI327726 TD327726:TE327726 ACZ327726:ADA327726 AMV327726:AMW327726 AWR327726:AWS327726 BGN327726:BGO327726 BQJ327726:BQK327726 CAF327726:CAG327726 CKB327726:CKC327726 CTX327726:CTY327726 DDT327726:DDU327726 DNP327726:DNQ327726 DXL327726:DXM327726 EHH327726:EHI327726 ERD327726:ERE327726 FAZ327726:FBA327726 FKV327726:FKW327726 FUR327726:FUS327726 GEN327726:GEO327726 GOJ327726:GOK327726 GYF327726:GYG327726 HIB327726:HIC327726 HRX327726:HRY327726 IBT327726:IBU327726 ILP327726:ILQ327726 IVL327726:IVM327726 JFH327726:JFI327726 JPD327726:JPE327726 JYZ327726:JZA327726 KIV327726:KIW327726 KSR327726:KSS327726 LCN327726:LCO327726 LMJ327726:LMK327726 LWF327726:LWG327726 MGB327726:MGC327726 MPX327726:MPY327726 MZT327726:MZU327726 NJP327726:NJQ327726 NTL327726:NTM327726 ODH327726:ODI327726 OND327726:ONE327726 OWZ327726:OXA327726 PGV327726:PGW327726 PQR327726:PQS327726 QAN327726:QAO327726 QKJ327726:QKK327726 QUF327726:QUG327726 REB327726:REC327726 RNX327726:RNY327726 RXT327726:RXU327726 SHP327726:SHQ327726 SRL327726:SRM327726 TBH327726:TBI327726 TLD327726:TLE327726 TUZ327726:TVA327726 UEV327726:UEW327726 UOR327726:UOS327726 UYN327726:UYO327726 VIJ327726:VIK327726 VSF327726:VSG327726 WCB327726:WCC327726 WLX327726:WLY327726 WVT327726:WVU327726 J393262:K393262 JH393262:JI393262 TD393262:TE393262 ACZ393262:ADA393262 AMV393262:AMW393262 AWR393262:AWS393262 BGN393262:BGO393262 BQJ393262:BQK393262 CAF393262:CAG393262 CKB393262:CKC393262 CTX393262:CTY393262 DDT393262:DDU393262 DNP393262:DNQ393262 DXL393262:DXM393262 EHH393262:EHI393262 ERD393262:ERE393262 FAZ393262:FBA393262 FKV393262:FKW393262 FUR393262:FUS393262 GEN393262:GEO393262 GOJ393262:GOK393262 GYF393262:GYG393262 HIB393262:HIC393262 HRX393262:HRY393262 IBT393262:IBU393262 ILP393262:ILQ393262 IVL393262:IVM393262 JFH393262:JFI393262 JPD393262:JPE393262 JYZ393262:JZA393262 KIV393262:KIW393262 KSR393262:KSS393262 LCN393262:LCO393262 LMJ393262:LMK393262 LWF393262:LWG393262 MGB393262:MGC393262 MPX393262:MPY393262 MZT393262:MZU393262 NJP393262:NJQ393262 NTL393262:NTM393262 ODH393262:ODI393262 OND393262:ONE393262 OWZ393262:OXA393262 PGV393262:PGW393262 PQR393262:PQS393262 QAN393262:QAO393262 QKJ393262:QKK393262 QUF393262:QUG393262 REB393262:REC393262 RNX393262:RNY393262 RXT393262:RXU393262 SHP393262:SHQ393262 SRL393262:SRM393262 TBH393262:TBI393262 TLD393262:TLE393262 TUZ393262:TVA393262 UEV393262:UEW393262 UOR393262:UOS393262 UYN393262:UYO393262 VIJ393262:VIK393262 VSF393262:VSG393262 WCB393262:WCC393262 WLX393262:WLY393262 WVT393262:WVU393262 J458798:K458798 JH458798:JI458798 TD458798:TE458798 ACZ458798:ADA458798 AMV458798:AMW458798 AWR458798:AWS458798 BGN458798:BGO458798 BQJ458798:BQK458798 CAF458798:CAG458798 CKB458798:CKC458798 CTX458798:CTY458798 DDT458798:DDU458798 DNP458798:DNQ458798 DXL458798:DXM458798 EHH458798:EHI458798 ERD458798:ERE458798 FAZ458798:FBA458798 FKV458798:FKW458798 FUR458798:FUS458798 GEN458798:GEO458798 GOJ458798:GOK458798 GYF458798:GYG458798 HIB458798:HIC458798 HRX458798:HRY458798 IBT458798:IBU458798 ILP458798:ILQ458798 IVL458798:IVM458798 JFH458798:JFI458798 JPD458798:JPE458798 JYZ458798:JZA458798 KIV458798:KIW458798 KSR458798:KSS458798 LCN458798:LCO458798 LMJ458798:LMK458798 LWF458798:LWG458798 MGB458798:MGC458798 MPX458798:MPY458798 MZT458798:MZU458798 NJP458798:NJQ458798 NTL458798:NTM458798 ODH458798:ODI458798 OND458798:ONE458798 OWZ458798:OXA458798 PGV458798:PGW458798 PQR458798:PQS458798 QAN458798:QAO458798 QKJ458798:QKK458798 QUF458798:QUG458798 REB458798:REC458798 RNX458798:RNY458798 RXT458798:RXU458798 SHP458798:SHQ458798 SRL458798:SRM458798 TBH458798:TBI458798 TLD458798:TLE458798 TUZ458798:TVA458798 UEV458798:UEW458798 UOR458798:UOS458798 UYN458798:UYO458798 VIJ458798:VIK458798 VSF458798:VSG458798 WCB458798:WCC458798 WLX458798:WLY458798 WVT458798:WVU458798 J524334:K524334 JH524334:JI524334 TD524334:TE524334 ACZ524334:ADA524334 AMV524334:AMW524334 AWR524334:AWS524334 BGN524334:BGO524334 BQJ524334:BQK524334 CAF524334:CAG524334 CKB524334:CKC524334 CTX524334:CTY524334 DDT524334:DDU524334 DNP524334:DNQ524334 DXL524334:DXM524334 EHH524334:EHI524334 ERD524334:ERE524334 FAZ524334:FBA524334 FKV524334:FKW524334 FUR524334:FUS524334 GEN524334:GEO524334 GOJ524334:GOK524334 GYF524334:GYG524334 HIB524334:HIC524334 HRX524334:HRY524334 IBT524334:IBU524334 ILP524334:ILQ524334 IVL524334:IVM524334 JFH524334:JFI524334 JPD524334:JPE524334 JYZ524334:JZA524334 KIV524334:KIW524334 KSR524334:KSS524334 LCN524334:LCO524334 LMJ524334:LMK524334 LWF524334:LWG524334 MGB524334:MGC524334 MPX524334:MPY524334 MZT524334:MZU524334 NJP524334:NJQ524334 NTL524334:NTM524334 ODH524334:ODI524334 OND524334:ONE524334 OWZ524334:OXA524334 PGV524334:PGW524334 PQR524334:PQS524334 QAN524334:QAO524334 QKJ524334:QKK524334 QUF524334:QUG524334 REB524334:REC524334 RNX524334:RNY524334 RXT524334:RXU524334 SHP524334:SHQ524334 SRL524334:SRM524334 TBH524334:TBI524334 TLD524334:TLE524334 TUZ524334:TVA524334 UEV524334:UEW524334 UOR524334:UOS524334 UYN524334:UYO524334 VIJ524334:VIK524334 VSF524334:VSG524334 WCB524334:WCC524334 WLX524334:WLY524334 WVT524334:WVU524334 J589870:K589870 JH589870:JI589870 TD589870:TE589870 ACZ589870:ADA589870 AMV589870:AMW589870 AWR589870:AWS589870 BGN589870:BGO589870 BQJ589870:BQK589870 CAF589870:CAG589870 CKB589870:CKC589870 CTX589870:CTY589870 DDT589870:DDU589870 DNP589870:DNQ589870 DXL589870:DXM589870 EHH589870:EHI589870 ERD589870:ERE589870 FAZ589870:FBA589870 FKV589870:FKW589870 FUR589870:FUS589870 GEN589870:GEO589870 GOJ589870:GOK589870 GYF589870:GYG589870 HIB589870:HIC589870 HRX589870:HRY589870 IBT589870:IBU589870 ILP589870:ILQ589870 IVL589870:IVM589870 JFH589870:JFI589870 JPD589870:JPE589870 JYZ589870:JZA589870 KIV589870:KIW589870 KSR589870:KSS589870 LCN589870:LCO589870 LMJ589870:LMK589870 LWF589870:LWG589870 MGB589870:MGC589870 MPX589870:MPY589870 MZT589870:MZU589870 NJP589870:NJQ589870 NTL589870:NTM589870 ODH589870:ODI589870 OND589870:ONE589870 OWZ589870:OXA589870 PGV589870:PGW589870 PQR589870:PQS589870 QAN589870:QAO589870 QKJ589870:QKK589870 QUF589870:QUG589870 REB589870:REC589870 RNX589870:RNY589870 RXT589870:RXU589870 SHP589870:SHQ589870 SRL589870:SRM589870 TBH589870:TBI589870 TLD589870:TLE589870 TUZ589870:TVA589870 UEV589870:UEW589870 UOR589870:UOS589870 UYN589870:UYO589870 VIJ589870:VIK589870 VSF589870:VSG589870 WCB589870:WCC589870 WLX589870:WLY589870 WVT589870:WVU589870 J655406:K655406 JH655406:JI655406 TD655406:TE655406 ACZ655406:ADA655406 AMV655406:AMW655406 AWR655406:AWS655406 BGN655406:BGO655406 BQJ655406:BQK655406 CAF655406:CAG655406 CKB655406:CKC655406 CTX655406:CTY655406 DDT655406:DDU655406 DNP655406:DNQ655406 DXL655406:DXM655406 EHH655406:EHI655406 ERD655406:ERE655406 FAZ655406:FBA655406 FKV655406:FKW655406 FUR655406:FUS655406 GEN655406:GEO655406 GOJ655406:GOK655406 GYF655406:GYG655406 HIB655406:HIC655406 HRX655406:HRY655406 IBT655406:IBU655406 ILP655406:ILQ655406 IVL655406:IVM655406 JFH655406:JFI655406 JPD655406:JPE655406 JYZ655406:JZA655406 KIV655406:KIW655406 KSR655406:KSS655406 LCN655406:LCO655406 LMJ655406:LMK655406 LWF655406:LWG655406 MGB655406:MGC655406 MPX655406:MPY655406 MZT655406:MZU655406 NJP655406:NJQ655406 NTL655406:NTM655406 ODH655406:ODI655406 OND655406:ONE655406 OWZ655406:OXA655406 PGV655406:PGW655406 PQR655406:PQS655406 QAN655406:QAO655406 QKJ655406:QKK655406 QUF655406:QUG655406 REB655406:REC655406 RNX655406:RNY655406 RXT655406:RXU655406 SHP655406:SHQ655406 SRL655406:SRM655406 TBH655406:TBI655406 TLD655406:TLE655406 TUZ655406:TVA655406 UEV655406:UEW655406 UOR655406:UOS655406 UYN655406:UYO655406 VIJ655406:VIK655406 VSF655406:VSG655406 WCB655406:WCC655406 WLX655406:WLY655406 WVT655406:WVU655406 J720942:K720942 JH720942:JI720942 TD720942:TE720942 ACZ720942:ADA720942 AMV720942:AMW720942 AWR720942:AWS720942 BGN720942:BGO720942 BQJ720942:BQK720942 CAF720942:CAG720942 CKB720942:CKC720942 CTX720942:CTY720942 DDT720942:DDU720942 DNP720942:DNQ720942 DXL720942:DXM720942 EHH720942:EHI720942 ERD720942:ERE720942 FAZ720942:FBA720942 FKV720942:FKW720942 FUR720942:FUS720942 GEN720942:GEO720942 GOJ720942:GOK720942 GYF720942:GYG720942 HIB720942:HIC720942 HRX720942:HRY720942 IBT720942:IBU720942 ILP720942:ILQ720942 IVL720942:IVM720942 JFH720942:JFI720942 JPD720942:JPE720942 JYZ720942:JZA720942 KIV720942:KIW720942 KSR720942:KSS720942 LCN720942:LCO720942 LMJ720942:LMK720942 LWF720942:LWG720942 MGB720942:MGC720942 MPX720942:MPY720942 MZT720942:MZU720942 NJP720942:NJQ720942 NTL720942:NTM720942 ODH720942:ODI720942 OND720942:ONE720942 OWZ720942:OXA720942 PGV720942:PGW720942 PQR720942:PQS720942 QAN720942:QAO720942 QKJ720942:QKK720942 QUF720942:QUG720942 REB720942:REC720942 RNX720942:RNY720942 RXT720942:RXU720942 SHP720942:SHQ720942 SRL720942:SRM720942 TBH720942:TBI720942 TLD720942:TLE720942 TUZ720942:TVA720942 UEV720942:UEW720942 UOR720942:UOS720942 UYN720942:UYO720942 VIJ720942:VIK720942 VSF720942:VSG720942 WCB720942:WCC720942 WLX720942:WLY720942 WVT720942:WVU720942 J786478:K786478 JH786478:JI786478 TD786478:TE786478 ACZ786478:ADA786478 AMV786478:AMW786478 AWR786478:AWS786478 BGN786478:BGO786478 BQJ786478:BQK786478 CAF786478:CAG786478 CKB786478:CKC786478 CTX786478:CTY786478 DDT786478:DDU786478 DNP786478:DNQ786478 DXL786478:DXM786478 EHH786478:EHI786478 ERD786478:ERE786478 FAZ786478:FBA786478 FKV786478:FKW786478 FUR786478:FUS786478 GEN786478:GEO786478 GOJ786478:GOK786478 GYF786478:GYG786478 HIB786478:HIC786478 HRX786478:HRY786478 IBT786478:IBU786478 ILP786478:ILQ786478 IVL786478:IVM786478 JFH786478:JFI786478 JPD786478:JPE786478 JYZ786478:JZA786478 KIV786478:KIW786478 KSR786478:KSS786478 LCN786478:LCO786478 LMJ786478:LMK786478 LWF786478:LWG786478 MGB786478:MGC786478 MPX786478:MPY786478 MZT786478:MZU786478 NJP786478:NJQ786478 NTL786478:NTM786478 ODH786478:ODI786478 OND786478:ONE786478 OWZ786478:OXA786478 PGV786478:PGW786478 PQR786478:PQS786478 QAN786478:QAO786478 QKJ786478:QKK786478 QUF786478:QUG786478 REB786478:REC786478 RNX786478:RNY786478 RXT786478:RXU786478 SHP786478:SHQ786478 SRL786478:SRM786478 TBH786478:TBI786478 TLD786478:TLE786478 TUZ786478:TVA786478 UEV786478:UEW786478 UOR786478:UOS786478 UYN786478:UYO786478 VIJ786478:VIK786478 VSF786478:VSG786478 WCB786478:WCC786478 WLX786478:WLY786478 WVT786478:WVU786478 J852014:K852014 JH852014:JI852014 TD852014:TE852014 ACZ852014:ADA852014 AMV852014:AMW852014 AWR852014:AWS852014 BGN852014:BGO852014 BQJ852014:BQK852014 CAF852014:CAG852014 CKB852014:CKC852014 CTX852014:CTY852014 DDT852014:DDU852014 DNP852014:DNQ852014 DXL852014:DXM852014 EHH852014:EHI852014 ERD852014:ERE852014 FAZ852014:FBA852014 FKV852014:FKW852014 FUR852014:FUS852014 GEN852014:GEO852014 GOJ852014:GOK852014 GYF852014:GYG852014 HIB852014:HIC852014 HRX852014:HRY852014 IBT852014:IBU852014 ILP852014:ILQ852014 IVL852014:IVM852014 JFH852014:JFI852014 JPD852014:JPE852014 JYZ852014:JZA852014 KIV852014:KIW852014 KSR852014:KSS852014 LCN852014:LCO852014 LMJ852014:LMK852014 LWF852014:LWG852014 MGB852014:MGC852014 MPX852014:MPY852014 MZT852014:MZU852014 NJP852014:NJQ852014 NTL852014:NTM852014 ODH852014:ODI852014 OND852014:ONE852014 OWZ852014:OXA852014 PGV852014:PGW852014 PQR852014:PQS852014 QAN852014:QAO852014 QKJ852014:QKK852014 QUF852014:QUG852014 REB852014:REC852014 RNX852014:RNY852014 RXT852014:RXU852014 SHP852014:SHQ852014 SRL852014:SRM852014 TBH852014:TBI852014 TLD852014:TLE852014 TUZ852014:TVA852014 UEV852014:UEW852014 UOR852014:UOS852014 UYN852014:UYO852014 VIJ852014:VIK852014 VSF852014:VSG852014 WCB852014:WCC852014 WLX852014:WLY852014 WVT852014:WVU852014 J917550:K917550 JH917550:JI917550 TD917550:TE917550 ACZ917550:ADA917550 AMV917550:AMW917550 AWR917550:AWS917550 BGN917550:BGO917550 BQJ917550:BQK917550 CAF917550:CAG917550 CKB917550:CKC917550 CTX917550:CTY917550 DDT917550:DDU917550 DNP917550:DNQ917550 DXL917550:DXM917550 EHH917550:EHI917550 ERD917550:ERE917550 FAZ917550:FBA917550 FKV917550:FKW917550 FUR917550:FUS917550 GEN917550:GEO917550 GOJ917550:GOK917550 GYF917550:GYG917550 HIB917550:HIC917550 HRX917550:HRY917550 IBT917550:IBU917550 ILP917550:ILQ917550 IVL917550:IVM917550 JFH917550:JFI917550 JPD917550:JPE917550 JYZ917550:JZA917550 KIV917550:KIW917550 KSR917550:KSS917550 LCN917550:LCO917550 LMJ917550:LMK917550 LWF917550:LWG917550 MGB917550:MGC917550 MPX917550:MPY917550 MZT917550:MZU917550 NJP917550:NJQ917550 NTL917550:NTM917550 ODH917550:ODI917550 OND917550:ONE917550 OWZ917550:OXA917550 PGV917550:PGW917550 PQR917550:PQS917550 QAN917550:QAO917550 QKJ917550:QKK917550 QUF917550:QUG917550 REB917550:REC917550 RNX917550:RNY917550 RXT917550:RXU917550 SHP917550:SHQ917550 SRL917550:SRM917550 TBH917550:TBI917550 TLD917550:TLE917550 TUZ917550:TVA917550 UEV917550:UEW917550 UOR917550:UOS917550 UYN917550:UYO917550 VIJ917550:VIK917550 VSF917550:VSG917550 WCB917550:WCC917550 WLX917550:WLY917550 WVT917550:WVU917550 J983086:K983086 JH983086:JI983086 TD983086:TE983086 ACZ983086:ADA983086 AMV983086:AMW983086 AWR983086:AWS983086 BGN983086:BGO983086 BQJ983086:BQK983086 CAF983086:CAG983086 CKB983086:CKC983086 CTX983086:CTY983086 DDT983086:DDU983086 DNP983086:DNQ983086 DXL983086:DXM983086 EHH983086:EHI983086 ERD983086:ERE983086 FAZ983086:FBA983086 FKV983086:FKW983086 FUR983086:FUS983086 GEN983086:GEO983086 GOJ983086:GOK983086 GYF983086:GYG983086 HIB983086:HIC983086 HRX983086:HRY983086 IBT983086:IBU983086 ILP983086:ILQ983086 IVL983086:IVM983086 JFH983086:JFI983086 JPD983086:JPE983086 JYZ983086:JZA983086 KIV983086:KIW983086 KSR983086:KSS983086 LCN983086:LCO983086 LMJ983086:LMK983086 LWF983086:LWG983086 MGB983086:MGC983086 MPX983086:MPY983086 MZT983086:MZU983086 NJP983086:NJQ983086 NTL983086:NTM983086 ODH983086:ODI983086 OND983086:ONE983086 OWZ983086:OXA983086 PGV983086:PGW983086 PQR983086:PQS983086 QAN983086:QAO983086 QKJ983086:QKK983086 QUF983086:QUG983086 REB983086:REC983086 RNX983086:RNY983086 RXT983086:RXU983086 SHP983086:SHQ983086 SRL983086:SRM983086 TBH983086:TBI983086 TLD983086:TLE983086 TUZ983086:TVA983086 UEV983086:UEW983086 UOR983086:UOS983086 UYN983086:UYO983086 VIJ983086:VIK983086 VSF983086:VSG983086 WCB983086:WCC983086 WLX983086:WLY983086 WVT983086:WVU983086 W65582:X65582 JU65582:JV65582 TQ65582:TR65582 ADM65582:ADN65582 ANI65582:ANJ65582 AXE65582:AXF65582 BHA65582:BHB65582 BQW65582:BQX65582 CAS65582:CAT65582 CKO65582:CKP65582 CUK65582:CUL65582 DEG65582:DEH65582 DOC65582:DOD65582 DXY65582:DXZ65582 EHU65582:EHV65582 ERQ65582:ERR65582 FBM65582:FBN65582 FLI65582:FLJ65582 FVE65582:FVF65582 GFA65582:GFB65582 GOW65582:GOX65582 GYS65582:GYT65582 HIO65582:HIP65582 HSK65582:HSL65582 ICG65582:ICH65582 IMC65582:IMD65582 IVY65582:IVZ65582 JFU65582:JFV65582 JPQ65582:JPR65582 JZM65582:JZN65582 KJI65582:KJJ65582 KTE65582:KTF65582 LDA65582:LDB65582 LMW65582:LMX65582 LWS65582:LWT65582 MGO65582:MGP65582 MQK65582:MQL65582 NAG65582:NAH65582 NKC65582:NKD65582 NTY65582:NTZ65582 ODU65582:ODV65582 ONQ65582:ONR65582 OXM65582:OXN65582 PHI65582:PHJ65582 PRE65582:PRF65582 QBA65582:QBB65582 QKW65582:QKX65582 QUS65582:QUT65582 REO65582:REP65582 ROK65582:ROL65582 RYG65582:RYH65582 SIC65582:SID65582 SRY65582:SRZ65582 TBU65582:TBV65582 TLQ65582:TLR65582 TVM65582:TVN65582 UFI65582:UFJ65582 UPE65582:UPF65582 UZA65582:UZB65582 VIW65582:VIX65582 VSS65582:VST65582 WCO65582:WCP65582 WMK65582:WML65582 WWG65582:WWH65582 W131118:X131118 JU131118:JV131118 TQ131118:TR131118 ADM131118:ADN131118 ANI131118:ANJ131118 AXE131118:AXF131118 BHA131118:BHB131118 BQW131118:BQX131118 CAS131118:CAT131118 CKO131118:CKP131118 CUK131118:CUL131118 DEG131118:DEH131118 DOC131118:DOD131118 DXY131118:DXZ131118 EHU131118:EHV131118 ERQ131118:ERR131118 FBM131118:FBN131118 FLI131118:FLJ131118 FVE131118:FVF131118 GFA131118:GFB131118 GOW131118:GOX131118 GYS131118:GYT131118 HIO131118:HIP131118 HSK131118:HSL131118 ICG131118:ICH131118 IMC131118:IMD131118 IVY131118:IVZ131118 JFU131118:JFV131118 JPQ131118:JPR131118 JZM131118:JZN131118 KJI131118:KJJ131118 KTE131118:KTF131118 LDA131118:LDB131118 LMW131118:LMX131118 LWS131118:LWT131118 MGO131118:MGP131118 MQK131118:MQL131118 NAG131118:NAH131118 NKC131118:NKD131118 NTY131118:NTZ131118 ODU131118:ODV131118 ONQ131118:ONR131118 OXM131118:OXN131118 PHI131118:PHJ131118 PRE131118:PRF131118 QBA131118:QBB131118 QKW131118:QKX131118 QUS131118:QUT131118 REO131118:REP131118 ROK131118:ROL131118 RYG131118:RYH131118 SIC131118:SID131118 SRY131118:SRZ131118 TBU131118:TBV131118 TLQ131118:TLR131118 TVM131118:TVN131118 UFI131118:UFJ131118 UPE131118:UPF131118 UZA131118:UZB131118 VIW131118:VIX131118 VSS131118:VST131118 WCO131118:WCP131118 WMK131118:WML131118 WWG131118:WWH131118 W196654:X196654 JU196654:JV196654 TQ196654:TR196654 ADM196654:ADN196654 ANI196654:ANJ196654 AXE196654:AXF196654 BHA196654:BHB196654 BQW196654:BQX196654 CAS196654:CAT196654 CKO196654:CKP196654 CUK196654:CUL196654 DEG196654:DEH196654 DOC196654:DOD196654 DXY196654:DXZ196654 EHU196654:EHV196654 ERQ196654:ERR196654 FBM196654:FBN196654 FLI196654:FLJ196654 FVE196654:FVF196654 GFA196654:GFB196654 GOW196654:GOX196654 GYS196654:GYT196654 HIO196654:HIP196654 HSK196654:HSL196654 ICG196654:ICH196654 IMC196654:IMD196654 IVY196654:IVZ196654 JFU196654:JFV196654 JPQ196654:JPR196654 JZM196654:JZN196654 KJI196654:KJJ196654 KTE196654:KTF196654 LDA196654:LDB196654 LMW196654:LMX196654 LWS196654:LWT196654 MGO196654:MGP196654 MQK196654:MQL196654 NAG196654:NAH196654 NKC196654:NKD196654 NTY196654:NTZ196654 ODU196654:ODV196654 ONQ196654:ONR196654 OXM196654:OXN196654 PHI196654:PHJ196654 PRE196654:PRF196654 QBA196654:QBB196654 QKW196654:QKX196654 QUS196654:QUT196654 REO196654:REP196654 ROK196654:ROL196654 RYG196654:RYH196654 SIC196654:SID196654 SRY196654:SRZ196654 TBU196654:TBV196654 TLQ196654:TLR196654 TVM196654:TVN196654 UFI196654:UFJ196654 UPE196654:UPF196654 UZA196654:UZB196654 VIW196654:VIX196654 VSS196654:VST196654 WCO196654:WCP196654 WMK196654:WML196654 WWG196654:WWH196654 W262190:X262190 JU262190:JV262190 TQ262190:TR262190 ADM262190:ADN262190 ANI262190:ANJ262190 AXE262190:AXF262190 BHA262190:BHB262190 BQW262190:BQX262190 CAS262190:CAT262190 CKO262190:CKP262190 CUK262190:CUL262190 DEG262190:DEH262190 DOC262190:DOD262190 DXY262190:DXZ262190 EHU262190:EHV262190 ERQ262190:ERR262190 FBM262190:FBN262190 FLI262190:FLJ262190 FVE262190:FVF262190 GFA262190:GFB262190 GOW262190:GOX262190 GYS262190:GYT262190 HIO262190:HIP262190 HSK262190:HSL262190 ICG262190:ICH262190 IMC262190:IMD262190 IVY262190:IVZ262190 JFU262190:JFV262190 JPQ262190:JPR262190 JZM262190:JZN262190 KJI262190:KJJ262190 KTE262190:KTF262190 LDA262190:LDB262190 LMW262190:LMX262190 LWS262190:LWT262190 MGO262190:MGP262190 MQK262190:MQL262190 NAG262190:NAH262190 NKC262190:NKD262190 NTY262190:NTZ262190 ODU262190:ODV262190 ONQ262190:ONR262190 OXM262190:OXN262190 PHI262190:PHJ262190 PRE262190:PRF262190 QBA262190:QBB262190 QKW262190:QKX262190 QUS262190:QUT262190 REO262190:REP262190 ROK262190:ROL262190 RYG262190:RYH262190 SIC262190:SID262190 SRY262190:SRZ262190 TBU262190:TBV262190 TLQ262190:TLR262190 TVM262190:TVN262190 UFI262190:UFJ262190 UPE262190:UPF262190 UZA262190:UZB262190 VIW262190:VIX262190 VSS262190:VST262190 WCO262190:WCP262190 WMK262190:WML262190 WWG262190:WWH262190 W327726:X327726 JU327726:JV327726 TQ327726:TR327726 ADM327726:ADN327726 ANI327726:ANJ327726 AXE327726:AXF327726 BHA327726:BHB327726 BQW327726:BQX327726 CAS327726:CAT327726 CKO327726:CKP327726 CUK327726:CUL327726 DEG327726:DEH327726 DOC327726:DOD327726 DXY327726:DXZ327726 EHU327726:EHV327726 ERQ327726:ERR327726 FBM327726:FBN327726 FLI327726:FLJ327726 FVE327726:FVF327726 GFA327726:GFB327726 GOW327726:GOX327726 GYS327726:GYT327726 HIO327726:HIP327726 HSK327726:HSL327726 ICG327726:ICH327726 IMC327726:IMD327726 IVY327726:IVZ327726 JFU327726:JFV327726 JPQ327726:JPR327726 JZM327726:JZN327726 KJI327726:KJJ327726 KTE327726:KTF327726 LDA327726:LDB327726 LMW327726:LMX327726 LWS327726:LWT327726 MGO327726:MGP327726 MQK327726:MQL327726 NAG327726:NAH327726 NKC327726:NKD327726 NTY327726:NTZ327726 ODU327726:ODV327726 ONQ327726:ONR327726 OXM327726:OXN327726 PHI327726:PHJ327726 PRE327726:PRF327726 QBA327726:QBB327726 QKW327726:QKX327726 QUS327726:QUT327726 REO327726:REP327726 ROK327726:ROL327726 RYG327726:RYH327726 SIC327726:SID327726 SRY327726:SRZ327726 TBU327726:TBV327726 TLQ327726:TLR327726 TVM327726:TVN327726 UFI327726:UFJ327726 UPE327726:UPF327726 UZA327726:UZB327726 VIW327726:VIX327726 VSS327726:VST327726 WCO327726:WCP327726 WMK327726:WML327726 WWG327726:WWH327726 W393262:X393262 JU393262:JV393262 TQ393262:TR393262 ADM393262:ADN393262 ANI393262:ANJ393262 AXE393262:AXF393262 BHA393262:BHB393262 BQW393262:BQX393262 CAS393262:CAT393262 CKO393262:CKP393262 CUK393262:CUL393262 DEG393262:DEH393262 DOC393262:DOD393262 DXY393262:DXZ393262 EHU393262:EHV393262 ERQ393262:ERR393262 FBM393262:FBN393262 FLI393262:FLJ393262 FVE393262:FVF393262 GFA393262:GFB393262 GOW393262:GOX393262 GYS393262:GYT393262 HIO393262:HIP393262 HSK393262:HSL393262 ICG393262:ICH393262 IMC393262:IMD393262 IVY393262:IVZ393262 JFU393262:JFV393262 JPQ393262:JPR393262 JZM393262:JZN393262 KJI393262:KJJ393262 KTE393262:KTF393262 LDA393262:LDB393262 LMW393262:LMX393262 LWS393262:LWT393262 MGO393262:MGP393262 MQK393262:MQL393262 NAG393262:NAH393262 NKC393262:NKD393262 NTY393262:NTZ393262 ODU393262:ODV393262 ONQ393262:ONR393262 OXM393262:OXN393262 PHI393262:PHJ393262 PRE393262:PRF393262 QBA393262:QBB393262 QKW393262:QKX393262 QUS393262:QUT393262 REO393262:REP393262 ROK393262:ROL393262 RYG393262:RYH393262 SIC393262:SID393262 SRY393262:SRZ393262 TBU393262:TBV393262 TLQ393262:TLR393262 TVM393262:TVN393262 UFI393262:UFJ393262 UPE393262:UPF393262 UZA393262:UZB393262 VIW393262:VIX393262 VSS393262:VST393262 WCO393262:WCP393262 WMK393262:WML393262 WWG393262:WWH393262 W458798:X458798 JU458798:JV458798 TQ458798:TR458798 ADM458798:ADN458798 ANI458798:ANJ458798 AXE458798:AXF458798 BHA458798:BHB458798 BQW458798:BQX458798 CAS458798:CAT458798 CKO458798:CKP458798 CUK458798:CUL458798 DEG458798:DEH458798 DOC458798:DOD458798 DXY458798:DXZ458798 EHU458798:EHV458798 ERQ458798:ERR458798 FBM458798:FBN458798 FLI458798:FLJ458798 FVE458798:FVF458798 GFA458798:GFB458798 GOW458798:GOX458798 GYS458798:GYT458798 HIO458798:HIP458798 HSK458798:HSL458798 ICG458798:ICH458798 IMC458798:IMD458798 IVY458798:IVZ458798 JFU458798:JFV458798 JPQ458798:JPR458798 JZM458798:JZN458798 KJI458798:KJJ458798 KTE458798:KTF458798 LDA458798:LDB458798 LMW458798:LMX458798 LWS458798:LWT458798 MGO458798:MGP458798 MQK458798:MQL458798 NAG458798:NAH458798 NKC458798:NKD458798 NTY458798:NTZ458798 ODU458798:ODV458798 ONQ458798:ONR458798 OXM458798:OXN458798 PHI458798:PHJ458798 PRE458798:PRF458798 QBA458798:QBB458798 QKW458798:QKX458798 QUS458798:QUT458798 REO458798:REP458798 ROK458798:ROL458798 RYG458798:RYH458798 SIC458798:SID458798 SRY458798:SRZ458798 TBU458798:TBV458798 TLQ458798:TLR458798 TVM458798:TVN458798 UFI458798:UFJ458798 UPE458798:UPF458798 UZA458798:UZB458798 VIW458798:VIX458798 VSS458798:VST458798 WCO458798:WCP458798 WMK458798:WML458798 WWG458798:WWH458798 W524334:X524334 JU524334:JV524334 TQ524334:TR524334 ADM524334:ADN524334 ANI524334:ANJ524334 AXE524334:AXF524334 BHA524334:BHB524334 BQW524334:BQX524334 CAS524334:CAT524334 CKO524334:CKP524334 CUK524334:CUL524334 DEG524334:DEH524334 DOC524334:DOD524334 DXY524334:DXZ524334 EHU524334:EHV524334 ERQ524334:ERR524334 FBM524334:FBN524334 FLI524334:FLJ524334 FVE524334:FVF524334 GFA524334:GFB524334 GOW524334:GOX524334 GYS524334:GYT524334 HIO524334:HIP524334 HSK524334:HSL524334 ICG524334:ICH524334 IMC524334:IMD524334 IVY524334:IVZ524334 JFU524334:JFV524334 JPQ524334:JPR524334 JZM524334:JZN524334 KJI524334:KJJ524334 KTE524334:KTF524334 LDA524334:LDB524334 LMW524334:LMX524334 LWS524334:LWT524334 MGO524334:MGP524334 MQK524334:MQL524334 NAG524334:NAH524334 NKC524334:NKD524334 NTY524334:NTZ524334 ODU524334:ODV524334 ONQ524334:ONR524334 OXM524334:OXN524334 PHI524334:PHJ524334 PRE524334:PRF524334 QBA524334:QBB524334 QKW524334:QKX524334 QUS524334:QUT524334 REO524334:REP524334 ROK524334:ROL524334 RYG524334:RYH524334 SIC524334:SID524334 SRY524334:SRZ524334 TBU524334:TBV524334 TLQ524334:TLR524334 TVM524334:TVN524334 UFI524334:UFJ524334 UPE524334:UPF524334 UZA524334:UZB524334 VIW524334:VIX524334 VSS524334:VST524334 WCO524334:WCP524334 WMK524334:WML524334 WWG524334:WWH524334 W589870:X589870 JU589870:JV589870 TQ589870:TR589870 ADM589870:ADN589870 ANI589870:ANJ589870 AXE589870:AXF589870 BHA589870:BHB589870 BQW589870:BQX589870 CAS589870:CAT589870 CKO589870:CKP589870 CUK589870:CUL589870 DEG589870:DEH589870 DOC589870:DOD589870 DXY589870:DXZ589870 EHU589870:EHV589870 ERQ589870:ERR589870 FBM589870:FBN589870 FLI589870:FLJ589870 FVE589870:FVF589870 GFA589870:GFB589870 GOW589870:GOX589870 GYS589870:GYT589870 HIO589870:HIP589870 HSK589870:HSL589870 ICG589870:ICH589870 IMC589870:IMD589870 IVY589870:IVZ589870 JFU589870:JFV589870 JPQ589870:JPR589870 JZM589870:JZN589870 KJI589870:KJJ589870 KTE589870:KTF589870 LDA589870:LDB589870 LMW589870:LMX589870 LWS589870:LWT589870 MGO589870:MGP589870 MQK589870:MQL589870 NAG589870:NAH589870 NKC589870:NKD589870 NTY589870:NTZ589870 ODU589870:ODV589870 ONQ589870:ONR589870 OXM589870:OXN589870 PHI589870:PHJ589870 PRE589870:PRF589870 QBA589870:QBB589870 QKW589870:QKX589870 QUS589870:QUT589870 REO589870:REP589870 ROK589870:ROL589870 RYG589870:RYH589870 SIC589870:SID589870 SRY589870:SRZ589870 TBU589870:TBV589870 TLQ589870:TLR589870 TVM589870:TVN589870 UFI589870:UFJ589870 UPE589870:UPF589870 UZA589870:UZB589870 VIW589870:VIX589870 VSS589870:VST589870 WCO589870:WCP589870 WMK589870:WML589870 WWG589870:WWH589870 W655406:X655406 JU655406:JV655406 TQ655406:TR655406 ADM655406:ADN655406 ANI655406:ANJ655406 AXE655406:AXF655406 BHA655406:BHB655406 BQW655406:BQX655406 CAS655406:CAT655406 CKO655406:CKP655406 CUK655406:CUL655406 DEG655406:DEH655406 DOC655406:DOD655406 DXY655406:DXZ655406 EHU655406:EHV655406 ERQ655406:ERR655406 FBM655406:FBN655406 FLI655406:FLJ655406 FVE655406:FVF655406 GFA655406:GFB655406 GOW655406:GOX655406 GYS655406:GYT655406 HIO655406:HIP655406 HSK655406:HSL655406 ICG655406:ICH655406 IMC655406:IMD655406 IVY655406:IVZ655406 JFU655406:JFV655406 JPQ655406:JPR655406 JZM655406:JZN655406 KJI655406:KJJ655406 KTE655406:KTF655406 LDA655406:LDB655406 LMW655406:LMX655406 LWS655406:LWT655406 MGO655406:MGP655406 MQK655406:MQL655406 NAG655406:NAH655406 NKC655406:NKD655406 NTY655406:NTZ655406 ODU655406:ODV655406 ONQ655406:ONR655406 OXM655406:OXN655406 PHI655406:PHJ655406 PRE655406:PRF655406 QBA655406:QBB655406 QKW655406:QKX655406 QUS655406:QUT655406 REO655406:REP655406 ROK655406:ROL655406 RYG655406:RYH655406 SIC655406:SID655406 SRY655406:SRZ655406 TBU655406:TBV655406 TLQ655406:TLR655406 TVM655406:TVN655406 UFI655406:UFJ655406 UPE655406:UPF655406 UZA655406:UZB655406 VIW655406:VIX655406 VSS655406:VST655406 WCO655406:WCP655406 WMK655406:WML655406 WWG655406:WWH655406 W720942:X720942 JU720942:JV720942 TQ720942:TR720942 ADM720942:ADN720942 ANI720942:ANJ720942 AXE720942:AXF720942 BHA720942:BHB720942 BQW720942:BQX720942 CAS720942:CAT720942 CKO720942:CKP720942 CUK720942:CUL720942 DEG720942:DEH720942 DOC720942:DOD720942 DXY720942:DXZ720942 EHU720942:EHV720942 ERQ720942:ERR720942 FBM720942:FBN720942 FLI720942:FLJ720942 FVE720942:FVF720942 GFA720942:GFB720942 GOW720942:GOX720942 GYS720942:GYT720942 HIO720942:HIP720942 HSK720942:HSL720942 ICG720942:ICH720942 IMC720942:IMD720942 IVY720942:IVZ720942 JFU720942:JFV720942 JPQ720942:JPR720942 JZM720942:JZN720942 KJI720942:KJJ720942 KTE720942:KTF720942 LDA720942:LDB720942 LMW720942:LMX720942 LWS720942:LWT720942 MGO720942:MGP720942 MQK720942:MQL720942 NAG720942:NAH720942 NKC720942:NKD720942 NTY720942:NTZ720942 ODU720942:ODV720942 ONQ720942:ONR720942 OXM720942:OXN720942 PHI720942:PHJ720942 PRE720942:PRF720942 QBA720942:QBB720942 QKW720942:QKX720942 QUS720942:QUT720942 REO720942:REP720942 ROK720942:ROL720942 RYG720942:RYH720942 SIC720942:SID720942 SRY720942:SRZ720942 TBU720942:TBV720942 TLQ720942:TLR720942 TVM720942:TVN720942 UFI720942:UFJ720942 UPE720942:UPF720942 UZA720942:UZB720942 VIW720942:VIX720942 VSS720942:VST720942 WCO720942:WCP720942 WMK720942:WML720942 WWG720942:WWH720942 W786478:X786478 JU786478:JV786478 TQ786478:TR786478 ADM786478:ADN786478 ANI786478:ANJ786478 AXE786478:AXF786478 BHA786478:BHB786478 BQW786478:BQX786478 CAS786478:CAT786478 CKO786478:CKP786478 CUK786478:CUL786478 DEG786478:DEH786478 DOC786478:DOD786478 DXY786478:DXZ786478 EHU786478:EHV786478 ERQ786478:ERR786478 FBM786478:FBN786478 FLI786478:FLJ786478 FVE786478:FVF786478 GFA786478:GFB786478 GOW786478:GOX786478 GYS786478:GYT786478 HIO786478:HIP786478 HSK786478:HSL786478 ICG786478:ICH786478 IMC786478:IMD786478 IVY786478:IVZ786478 JFU786478:JFV786478 JPQ786478:JPR786478 JZM786478:JZN786478 KJI786478:KJJ786478 KTE786478:KTF786478 LDA786478:LDB786478 LMW786478:LMX786478 LWS786478:LWT786478 MGO786478:MGP786478 MQK786478:MQL786478 NAG786478:NAH786478 NKC786478:NKD786478 NTY786478:NTZ786478 ODU786478:ODV786478 ONQ786478:ONR786478 OXM786478:OXN786478 PHI786478:PHJ786478 PRE786478:PRF786478 QBA786478:QBB786478 QKW786478:QKX786478 QUS786478:QUT786478 REO786478:REP786478 ROK786478:ROL786478 RYG786478:RYH786478 SIC786478:SID786478 SRY786478:SRZ786478 TBU786478:TBV786478 TLQ786478:TLR786478 TVM786478:TVN786478 UFI786478:UFJ786478 UPE786478:UPF786478 UZA786478:UZB786478 VIW786478:VIX786478 VSS786478:VST786478 WCO786478:WCP786478 WMK786478:WML786478 WWG786478:WWH786478 W852014:X852014 JU852014:JV852014 TQ852014:TR852014 ADM852014:ADN852014 ANI852014:ANJ852014 AXE852014:AXF852014 BHA852014:BHB852014 BQW852014:BQX852014 CAS852014:CAT852014 CKO852014:CKP852014 CUK852014:CUL852014 DEG852014:DEH852014 DOC852014:DOD852014 DXY852014:DXZ852014 EHU852014:EHV852014 ERQ852014:ERR852014 FBM852014:FBN852014 FLI852014:FLJ852014 FVE852014:FVF852014 GFA852014:GFB852014 GOW852014:GOX852014 GYS852014:GYT852014 HIO852014:HIP852014 HSK852014:HSL852014 ICG852014:ICH852014 IMC852014:IMD852014 IVY852014:IVZ852014 JFU852014:JFV852014 JPQ852014:JPR852014 JZM852014:JZN852014 KJI852014:KJJ852014 KTE852014:KTF852014 LDA852014:LDB852014 LMW852014:LMX852014 LWS852014:LWT852014 MGO852014:MGP852014 MQK852014:MQL852014 NAG852014:NAH852014 NKC852014:NKD852014 NTY852014:NTZ852014 ODU852014:ODV852014 ONQ852014:ONR852014 OXM852014:OXN852014 PHI852014:PHJ852014 PRE852014:PRF852014 QBA852014:QBB852014 QKW852014:QKX852014 QUS852014:QUT852014 REO852014:REP852014 ROK852014:ROL852014 RYG852014:RYH852014 SIC852014:SID852014 SRY852014:SRZ852014 TBU852014:TBV852014 TLQ852014:TLR852014 TVM852014:TVN852014 UFI852014:UFJ852014 UPE852014:UPF852014 UZA852014:UZB852014 VIW852014:VIX852014 VSS852014:VST852014 WCO852014:WCP852014 WMK852014:WML852014 WWG852014:WWH852014 W917550:X917550 JU917550:JV917550 TQ917550:TR917550 ADM917550:ADN917550 ANI917550:ANJ917550 AXE917550:AXF917550 BHA917550:BHB917550 BQW917550:BQX917550 CAS917550:CAT917550 CKO917550:CKP917550 CUK917550:CUL917550 DEG917550:DEH917550 DOC917550:DOD917550 DXY917550:DXZ917550 EHU917550:EHV917550 ERQ917550:ERR917550 FBM917550:FBN917550 FLI917550:FLJ917550 FVE917550:FVF917550 GFA917550:GFB917550 GOW917550:GOX917550 GYS917550:GYT917550 HIO917550:HIP917550 HSK917550:HSL917550 ICG917550:ICH917550 IMC917550:IMD917550 IVY917550:IVZ917550 JFU917550:JFV917550 JPQ917550:JPR917550 JZM917550:JZN917550 KJI917550:KJJ917550 KTE917550:KTF917550 LDA917550:LDB917550 LMW917550:LMX917550 LWS917550:LWT917550 MGO917550:MGP917550 MQK917550:MQL917550 NAG917550:NAH917550 NKC917550:NKD917550 NTY917550:NTZ917550 ODU917550:ODV917550 ONQ917550:ONR917550 OXM917550:OXN917550 PHI917550:PHJ917550 PRE917550:PRF917550 QBA917550:QBB917550 QKW917550:QKX917550 QUS917550:QUT917550 REO917550:REP917550 ROK917550:ROL917550 RYG917550:RYH917550 SIC917550:SID917550 SRY917550:SRZ917550 TBU917550:TBV917550 TLQ917550:TLR917550 TVM917550:TVN917550 UFI917550:UFJ917550 UPE917550:UPF917550 UZA917550:UZB917550 VIW917550:VIX917550 VSS917550:VST917550 WCO917550:WCP917550 WMK917550:WML917550 WWG917550:WWH917550 W983086:X983086 JU983086:JV983086 TQ983086:TR983086 ADM983086:ADN983086 ANI983086:ANJ983086 AXE983086:AXF983086 BHA983086:BHB983086 BQW983086:BQX983086 CAS983086:CAT983086 CKO983086:CKP983086 CUK983086:CUL983086 DEG983086:DEH983086 DOC983086:DOD983086 DXY983086:DXZ983086 EHU983086:EHV983086 ERQ983086:ERR983086 FBM983086:FBN983086 FLI983086:FLJ983086 FVE983086:FVF983086 GFA983086:GFB983086 GOW983086:GOX983086 GYS983086:GYT983086 HIO983086:HIP983086 HSK983086:HSL983086 ICG983086:ICH983086 IMC983086:IMD983086 IVY983086:IVZ983086 JFU983086:JFV983086 JPQ983086:JPR983086 JZM983086:JZN983086 KJI983086:KJJ983086 KTE983086:KTF983086 LDA983086:LDB983086 LMW983086:LMX983086 LWS983086:LWT983086 MGO983086:MGP983086 MQK983086:MQL983086 NAG983086:NAH983086 NKC983086:NKD983086 NTY983086:NTZ983086 ODU983086:ODV983086 ONQ983086:ONR983086 OXM983086:OXN983086 PHI983086:PHJ983086 PRE983086:PRF983086 QBA983086:QBB983086 QKW983086:QKX983086 QUS983086:QUT983086 REO983086:REP983086 ROK983086:ROL983086 RYG983086:RYH983086 SIC983086:SID983086 SRY983086:SRZ983086 TBU983086:TBV983086 TLQ983086:TLR983086 TVM983086:TVN983086 UFI983086:UFJ983086 UPE983086:UPF983086 UZA983086:UZB983086 VIW983086:VIX983086 VSS983086:VST983086 WCO983086:WCP983086 WMK983086:WML983086 WWG983086:WWH983086">
      <formula1>0</formula1>
      <formula2>59</formula2>
    </dataValidation>
    <dataValidation type="whole" allowBlank="1" showInputMessage="1" showErrorMessage="1" error="SOMENTE NÚMEROS INTEIROS ATÉ 7 (SETE) DÍGITOS" sqref="Y65586:AC65586 JW65586:KA65586 TS65586:TW65586 ADO65586:ADS65586 ANK65586:ANO65586 AXG65586:AXK65586 BHC65586:BHG65586 BQY65586:BRC65586 CAU65586:CAY65586 CKQ65586:CKU65586 CUM65586:CUQ65586 DEI65586:DEM65586 DOE65586:DOI65586 DYA65586:DYE65586 EHW65586:EIA65586 ERS65586:ERW65586 FBO65586:FBS65586 FLK65586:FLO65586 FVG65586:FVK65586 GFC65586:GFG65586 GOY65586:GPC65586 GYU65586:GYY65586 HIQ65586:HIU65586 HSM65586:HSQ65586 ICI65586:ICM65586 IME65586:IMI65586 IWA65586:IWE65586 JFW65586:JGA65586 JPS65586:JPW65586 JZO65586:JZS65586 KJK65586:KJO65586 KTG65586:KTK65586 LDC65586:LDG65586 LMY65586:LNC65586 LWU65586:LWY65586 MGQ65586:MGU65586 MQM65586:MQQ65586 NAI65586:NAM65586 NKE65586:NKI65586 NUA65586:NUE65586 ODW65586:OEA65586 ONS65586:ONW65586 OXO65586:OXS65586 PHK65586:PHO65586 PRG65586:PRK65586 QBC65586:QBG65586 QKY65586:QLC65586 QUU65586:QUY65586 REQ65586:REU65586 ROM65586:ROQ65586 RYI65586:RYM65586 SIE65586:SII65586 SSA65586:SSE65586 TBW65586:TCA65586 TLS65586:TLW65586 TVO65586:TVS65586 UFK65586:UFO65586 UPG65586:UPK65586 UZC65586:UZG65586 VIY65586:VJC65586 VSU65586:VSY65586 WCQ65586:WCU65586 WMM65586:WMQ65586 WWI65586:WWM65586 Y131122:AC131122 JW131122:KA131122 TS131122:TW131122 ADO131122:ADS131122 ANK131122:ANO131122 AXG131122:AXK131122 BHC131122:BHG131122 BQY131122:BRC131122 CAU131122:CAY131122 CKQ131122:CKU131122 CUM131122:CUQ131122 DEI131122:DEM131122 DOE131122:DOI131122 DYA131122:DYE131122 EHW131122:EIA131122 ERS131122:ERW131122 FBO131122:FBS131122 FLK131122:FLO131122 FVG131122:FVK131122 GFC131122:GFG131122 GOY131122:GPC131122 GYU131122:GYY131122 HIQ131122:HIU131122 HSM131122:HSQ131122 ICI131122:ICM131122 IME131122:IMI131122 IWA131122:IWE131122 JFW131122:JGA131122 JPS131122:JPW131122 JZO131122:JZS131122 KJK131122:KJO131122 KTG131122:KTK131122 LDC131122:LDG131122 LMY131122:LNC131122 LWU131122:LWY131122 MGQ131122:MGU131122 MQM131122:MQQ131122 NAI131122:NAM131122 NKE131122:NKI131122 NUA131122:NUE131122 ODW131122:OEA131122 ONS131122:ONW131122 OXO131122:OXS131122 PHK131122:PHO131122 PRG131122:PRK131122 QBC131122:QBG131122 QKY131122:QLC131122 QUU131122:QUY131122 REQ131122:REU131122 ROM131122:ROQ131122 RYI131122:RYM131122 SIE131122:SII131122 SSA131122:SSE131122 TBW131122:TCA131122 TLS131122:TLW131122 TVO131122:TVS131122 UFK131122:UFO131122 UPG131122:UPK131122 UZC131122:UZG131122 VIY131122:VJC131122 VSU131122:VSY131122 WCQ131122:WCU131122 WMM131122:WMQ131122 WWI131122:WWM131122 Y196658:AC196658 JW196658:KA196658 TS196658:TW196658 ADO196658:ADS196658 ANK196658:ANO196658 AXG196658:AXK196658 BHC196658:BHG196658 BQY196658:BRC196658 CAU196658:CAY196658 CKQ196658:CKU196658 CUM196658:CUQ196658 DEI196658:DEM196658 DOE196658:DOI196658 DYA196658:DYE196658 EHW196658:EIA196658 ERS196658:ERW196658 FBO196658:FBS196658 FLK196658:FLO196658 FVG196658:FVK196658 GFC196658:GFG196658 GOY196658:GPC196658 GYU196658:GYY196658 HIQ196658:HIU196658 HSM196658:HSQ196658 ICI196658:ICM196658 IME196658:IMI196658 IWA196658:IWE196658 JFW196658:JGA196658 JPS196658:JPW196658 JZO196658:JZS196658 KJK196658:KJO196658 KTG196658:KTK196658 LDC196658:LDG196658 LMY196658:LNC196658 LWU196658:LWY196658 MGQ196658:MGU196658 MQM196658:MQQ196658 NAI196658:NAM196658 NKE196658:NKI196658 NUA196658:NUE196658 ODW196658:OEA196658 ONS196658:ONW196658 OXO196658:OXS196658 PHK196658:PHO196658 PRG196658:PRK196658 QBC196658:QBG196658 QKY196658:QLC196658 QUU196658:QUY196658 REQ196658:REU196658 ROM196658:ROQ196658 RYI196658:RYM196658 SIE196658:SII196658 SSA196658:SSE196658 TBW196658:TCA196658 TLS196658:TLW196658 TVO196658:TVS196658 UFK196658:UFO196658 UPG196658:UPK196658 UZC196658:UZG196658 VIY196658:VJC196658 VSU196658:VSY196658 WCQ196658:WCU196658 WMM196658:WMQ196658 WWI196658:WWM196658 Y262194:AC262194 JW262194:KA262194 TS262194:TW262194 ADO262194:ADS262194 ANK262194:ANO262194 AXG262194:AXK262194 BHC262194:BHG262194 BQY262194:BRC262194 CAU262194:CAY262194 CKQ262194:CKU262194 CUM262194:CUQ262194 DEI262194:DEM262194 DOE262194:DOI262194 DYA262194:DYE262194 EHW262194:EIA262194 ERS262194:ERW262194 FBO262194:FBS262194 FLK262194:FLO262194 FVG262194:FVK262194 GFC262194:GFG262194 GOY262194:GPC262194 GYU262194:GYY262194 HIQ262194:HIU262194 HSM262194:HSQ262194 ICI262194:ICM262194 IME262194:IMI262194 IWA262194:IWE262194 JFW262194:JGA262194 JPS262194:JPW262194 JZO262194:JZS262194 KJK262194:KJO262194 KTG262194:KTK262194 LDC262194:LDG262194 LMY262194:LNC262194 LWU262194:LWY262194 MGQ262194:MGU262194 MQM262194:MQQ262194 NAI262194:NAM262194 NKE262194:NKI262194 NUA262194:NUE262194 ODW262194:OEA262194 ONS262194:ONW262194 OXO262194:OXS262194 PHK262194:PHO262194 PRG262194:PRK262194 QBC262194:QBG262194 QKY262194:QLC262194 QUU262194:QUY262194 REQ262194:REU262194 ROM262194:ROQ262194 RYI262194:RYM262194 SIE262194:SII262194 SSA262194:SSE262194 TBW262194:TCA262194 TLS262194:TLW262194 TVO262194:TVS262194 UFK262194:UFO262194 UPG262194:UPK262194 UZC262194:UZG262194 VIY262194:VJC262194 VSU262194:VSY262194 WCQ262194:WCU262194 WMM262194:WMQ262194 WWI262194:WWM262194 Y327730:AC327730 JW327730:KA327730 TS327730:TW327730 ADO327730:ADS327730 ANK327730:ANO327730 AXG327730:AXK327730 BHC327730:BHG327730 BQY327730:BRC327730 CAU327730:CAY327730 CKQ327730:CKU327730 CUM327730:CUQ327730 DEI327730:DEM327730 DOE327730:DOI327730 DYA327730:DYE327730 EHW327730:EIA327730 ERS327730:ERW327730 FBO327730:FBS327730 FLK327730:FLO327730 FVG327730:FVK327730 GFC327730:GFG327730 GOY327730:GPC327730 GYU327730:GYY327730 HIQ327730:HIU327730 HSM327730:HSQ327730 ICI327730:ICM327730 IME327730:IMI327730 IWA327730:IWE327730 JFW327730:JGA327730 JPS327730:JPW327730 JZO327730:JZS327730 KJK327730:KJO327730 KTG327730:KTK327730 LDC327730:LDG327730 LMY327730:LNC327730 LWU327730:LWY327730 MGQ327730:MGU327730 MQM327730:MQQ327730 NAI327730:NAM327730 NKE327730:NKI327730 NUA327730:NUE327730 ODW327730:OEA327730 ONS327730:ONW327730 OXO327730:OXS327730 PHK327730:PHO327730 PRG327730:PRK327730 QBC327730:QBG327730 QKY327730:QLC327730 QUU327730:QUY327730 REQ327730:REU327730 ROM327730:ROQ327730 RYI327730:RYM327730 SIE327730:SII327730 SSA327730:SSE327730 TBW327730:TCA327730 TLS327730:TLW327730 TVO327730:TVS327730 UFK327730:UFO327730 UPG327730:UPK327730 UZC327730:UZG327730 VIY327730:VJC327730 VSU327730:VSY327730 WCQ327730:WCU327730 WMM327730:WMQ327730 WWI327730:WWM327730 Y393266:AC393266 JW393266:KA393266 TS393266:TW393266 ADO393266:ADS393266 ANK393266:ANO393266 AXG393266:AXK393266 BHC393266:BHG393266 BQY393266:BRC393266 CAU393266:CAY393266 CKQ393266:CKU393266 CUM393266:CUQ393266 DEI393266:DEM393266 DOE393266:DOI393266 DYA393266:DYE393266 EHW393266:EIA393266 ERS393266:ERW393266 FBO393266:FBS393266 FLK393266:FLO393266 FVG393266:FVK393266 GFC393266:GFG393266 GOY393266:GPC393266 GYU393266:GYY393266 HIQ393266:HIU393266 HSM393266:HSQ393266 ICI393266:ICM393266 IME393266:IMI393266 IWA393266:IWE393266 JFW393266:JGA393266 JPS393266:JPW393266 JZO393266:JZS393266 KJK393266:KJO393266 KTG393266:KTK393266 LDC393266:LDG393266 LMY393266:LNC393266 LWU393266:LWY393266 MGQ393266:MGU393266 MQM393266:MQQ393266 NAI393266:NAM393266 NKE393266:NKI393266 NUA393266:NUE393266 ODW393266:OEA393266 ONS393266:ONW393266 OXO393266:OXS393266 PHK393266:PHO393266 PRG393266:PRK393266 QBC393266:QBG393266 QKY393266:QLC393266 QUU393266:QUY393266 REQ393266:REU393266 ROM393266:ROQ393266 RYI393266:RYM393266 SIE393266:SII393266 SSA393266:SSE393266 TBW393266:TCA393266 TLS393266:TLW393266 TVO393266:TVS393266 UFK393266:UFO393266 UPG393266:UPK393266 UZC393266:UZG393266 VIY393266:VJC393266 VSU393266:VSY393266 WCQ393266:WCU393266 WMM393266:WMQ393266 WWI393266:WWM393266 Y458802:AC458802 JW458802:KA458802 TS458802:TW458802 ADO458802:ADS458802 ANK458802:ANO458802 AXG458802:AXK458802 BHC458802:BHG458802 BQY458802:BRC458802 CAU458802:CAY458802 CKQ458802:CKU458802 CUM458802:CUQ458802 DEI458802:DEM458802 DOE458802:DOI458802 DYA458802:DYE458802 EHW458802:EIA458802 ERS458802:ERW458802 FBO458802:FBS458802 FLK458802:FLO458802 FVG458802:FVK458802 GFC458802:GFG458802 GOY458802:GPC458802 GYU458802:GYY458802 HIQ458802:HIU458802 HSM458802:HSQ458802 ICI458802:ICM458802 IME458802:IMI458802 IWA458802:IWE458802 JFW458802:JGA458802 JPS458802:JPW458802 JZO458802:JZS458802 KJK458802:KJO458802 KTG458802:KTK458802 LDC458802:LDG458802 LMY458802:LNC458802 LWU458802:LWY458802 MGQ458802:MGU458802 MQM458802:MQQ458802 NAI458802:NAM458802 NKE458802:NKI458802 NUA458802:NUE458802 ODW458802:OEA458802 ONS458802:ONW458802 OXO458802:OXS458802 PHK458802:PHO458802 PRG458802:PRK458802 QBC458802:QBG458802 QKY458802:QLC458802 QUU458802:QUY458802 REQ458802:REU458802 ROM458802:ROQ458802 RYI458802:RYM458802 SIE458802:SII458802 SSA458802:SSE458802 TBW458802:TCA458802 TLS458802:TLW458802 TVO458802:TVS458802 UFK458802:UFO458802 UPG458802:UPK458802 UZC458802:UZG458802 VIY458802:VJC458802 VSU458802:VSY458802 WCQ458802:WCU458802 WMM458802:WMQ458802 WWI458802:WWM458802 Y524338:AC524338 JW524338:KA524338 TS524338:TW524338 ADO524338:ADS524338 ANK524338:ANO524338 AXG524338:AXK524338 BHC524338:BHG524338 BQY524338:BRC524338 CAU524338:CAY524338 CKQ524338:CKU524338 CUM524338:CUQ524338 DEI524338:DEM524338 DOE524338:DOI524338 DYA524338:DYE524338 EHW524338:EIA524338 ERS524338:ERW524338 FBO524338:FBS524338 FLK524338:FLO524338 FVG524338:FVK524338 GFC524338:GFG524338 GOY524338:GPC524338 GYU524338:GYY524338 HIQ524338:HIU524338 HSM524338:HSQ524338 ICI524338:ICM524338 IME524338:IMI524338 IWA524338:IWE524338 JFW524338:JGA524338 JPS524338:JPW524338 JZO524338:JZS524338 KJK524338:KJO524338 KTG524338:KTK524338 LDC524338:LDG524338 LMY524338:LNC524338 LWU524338:LWY524338 MGQ524338:MGU524338 MQM524338:MQQ524338 NAI524338:NAM524338 NKE524338:NKI524338 NUA524338:NUE524338 ODW524338:OEA524338 ONS524338:ONW524338 OXO524338:OXS524338 PHK524338:PHO524338 PRG524338:PRK524338 QBC524338:QBG524338 QKY524338:QLC524338 QUU524338:QUY524338 REQ524338:REU524338 ROM524338:ROQ524338 RYI524338:RYM524338 SIE524338:SII524338 SSA524338:SSE524338 TBW524338:TCA524338 TLS524338:TLW524338 TVO524338:TVS524338 UFK524338:UFO524338 UPG524338:UPK524338 UZC524338:UZG524338 VIY524338:VJC524338 VSU524338:VSY524338 WCQ524338:WCU524338 WMM524338:WMQ524338 WWI524338:WWM524338 Y589874:AC589874 JW589874:KA589874 TS589874:TW589874 ADO589874:ADS589874 ANK589874:ANO589874 AXG589874:AXK589874 BHC589874:BHG589874 BQY589874:BRC589874 CAU589874:CAY589874 CKQ589874:CKU589874 CUM589874:CUQ589874 DEI589874:DEM589874 DOE589874:DOI589874 DYA589874:DYE589874 EHW589874:EIA589874 ERS589874:ERW589874 FBO589874:FBS589874 FLK589874:FLO589874 FVG589874:FVK589874 GFC589874:GFG589874 GOY589874:GPC589874 GYU589874:GYY589874 HIQ589874:HIU589874 HSM589874:HSQ589874 ICI589874:ICM589874 IME589874:IMI589874 IWA589874:IWE589874 JFW589874:JGA589874 JPS589874:JPW589874 JZO589874:JZS589874 KJK589874:KJO589874 KTG589874:KTK589874 LDC589874:LDG589874 LMY589874:LNC589874 LWU589874:LWY589874 MGQ589874:MGU589874 MQM589874:MQQ589874 NAI589874:NAM589874 NKE589874:NKI589874 NUA589874:NUE589874 ODW589874:OEA589874 ONS589874:ONW589874 OXO589874:OXS589874 PHK589874:PHO589874 PRG589874:PRK589874 QBC589874:QBG589874 QKY589874:QLC589874 QUU589874:QUY589874 REQ589874:REU589874 ROM589874:ROQ589874 RYI589874:RYM589874 SIE589874:SII589874 SSA589874:SSE589874 TBW589874:TCA589874 TLS589874:TLW589874 TVO589874:TVS589874 UFK589874:UFO589874 UPG589874:UPK589874 UZC589874:UZG589874 VIY589874:VJC589874 VSU589874:VSY589874 WCQ589874:WCU589874 WMM589874:WMQ589874 WWI589874:WWM589874 Y655410:AC655410 JW655410:KA655410 TS655410:TW655410 ADO655410:ADS655410 ANK655410:ANO655410 AXG655410:AXK655410 BHC655410:BHG655410 BQY655410:BRC655410 CAU655410:CAY655410 CKQ655410:CKU655410 CUM655410:CUQ655410 DEI655410:DEM655410 DOE655410:DOI655410 DYA655410:DYE655410 EHW655410:EIA655410 ERS655410:ERW655410 FBO655410:FBS655410 FLK655410:FLO655410 FVG655410:FVK655410 GFC655410:GFG655410 GOY655410:GPC655410 GYU655410:GYY655410 HIQ655410:HIU655410 HSM655410:HSQ655410 ICI655410:ICM655410 IME655410:IMI655410 IWA655410:IWE655410 JFW655410:JGA655410 JPS655410:JPW655410 JZO655410:JZS655410 KJK655410:KJO655410 KTG655410:KTK655410 LDC655410:LDG655410 LMY655410:LNC655410 LWU655410:LWY655410 MGQ655410:MGU655410 MQM655410:MQQ655410 NAI655410:NAM655410 NKE655410:NKI655410 NUA655410:NUE655410 ODW655410:OEA655410 ONS655410:ONW655410 OXO655410:OXS655410 PHK655410:PHO655410 PRG655410:PRK655410 QBC655410:QBG655410 QKY655410:QLC655410 QUU655410:QUY655410 REQ655410:REU655410 ROM655410:ROQ655410 RYI655410:RYM655410 SIE655410:SII655410 SSA655410:SSE655410 TBW655410:TCA655410 TLS655410:TLW655410 TVO655410:TVS655410 UFK655410:UFO655410 UPG655410:UPK655410 UZC655410:UZG655410 VIY655410:VJC655410 VSU655410:VSY655410 WCQ655410:WCU655410 WMM655410:WMQ655410 WWI655410:WWM655410 Y720946:AC720946 JW720946:KA720946 TS720946:TW720946 ADO720946:ADS720946 ANK720946:ANO720946 AXG720946:AXK720946 BHC720946:BHG720946 BQY720946:BRC720946 CAU720946:CAY720946 CKQ720946:CKU720946 CUM720946:CUQ720946 DEI720946:DEM720946 DOE720946:DOI720946 DYA720946:DYE720946 EHW720946:EIA720946 ERS720946:ERW720946 FBO720946:FBS720946 FLK720946:FLO720946 FVG720946:FVK720946 GFC720946:GFG720946 GOY720946:GPC720946 GYU720946:GYY720946 HIQ720946:HIU720946 HSM720946:HSQ720946 ICI720946:ICM720946 IME720946:IMI720946 IWA720946:IWE720946 JFW720946:JGA720946 JPS720946:JPW720946 JZO720946:JZS720946 KJK720946:KJO720946 KTG720946:KTK720946 LDC720946:LDG720946 LMY720946:LNC720946 LWU720946:LWY720946 MGQ720946:MGU720946 MQM720946:MQQ720946 NAI720946:NAM720946 NKE720946:NKI720946 NUA720946:NUE720946 ODW720946:OEA720946 ONS720946:ONW720946 OXO720946:OXS720946 PHK720946:PHO720946 PRG720946:PRK720946 QBC720946:QBG720946 QKY720946:QLC720946 QUU720946:QUY720946 REQ720946:REU720946 ROM720946:ROQ720946 RYI720946:RYM720946 SIE720946:SII720946 SSA720946:SSE720946 TBW720946:TCA720946 TLS720946:TLW720946 TVO720946:TVS720946 UFK720946:UFO720946 UPG720946:UPK720946 UZC720946:UZG720946 VIY720946:VJC720946 VSU720946:VSY720946 WCQ720946:WCU720946 WMM720946:WMQ720946 WWI720946:WWM720946 Y786482:AC786482 JW786482:KA786482 TS786482:TW786482 ADO786482:ADS786482 ANK786482:ANO786482 AXG786482:AXK786482 BHC786482:BHG786482 BQY786482:BRC786482 CAU786482:CAY786482 CKQ786482:CKU786482 CUM786482:CUQ786482 DEI786482:DEM786482 DOE786482:DOI786482 DYA786482:DYE786482 EHW786482:EIA786482 ERS786482:ERW786482 FBO786482:FBS786482 FLK786482:FLO786482 FVG786482:FVK786482 GFC786482:GFG786482 GOY786482:GPC786482 GYU786482:GYY786482 HIQ786482:HIU786482 HSM786482:HSQ786482 ICI786482:ICM786482 IME786482:IMI786482 IWA786482:IWE786482 JFW786482:JGA786482 JPS786482:JPW786482 JZO786482:JZS786482 KJK786482:KJO786482 KTG786482:KTK786482 LDC786482:LDG786482 LMY786482:LNC786482 LWU786482:LWY786482 MGQ786482:MGU786482 MQM786482:MQQ786482 NAI786482:NAM786482 NKE786482:NKI786482 NUA786482:NUE786482 ODW786482:OEA786482 ONS786482:ONW786482 OXO786482:OXS786482 PHK786482:PHO786482 PRG786482:PRK786482 QBC786482:QBG786482 QKY786482:QLC786482 QUU786482:QUY786482 REQ786482:REU786482 ROM786482:ROQ786482 RYI786482:RYM786482 SIE786482:SII786482 SSA786482:SSE786482 TBW786482:TCA786482 TLS786482:TLW786482 TVO786482:TVS786482 UFK786482:UFO786482 UPG786482:UPK786482 UZC786482:UZG786482 VIY786482:VJC786482 VSU786482:VSY786482 WCQ786482:WCU786482 WMM786482:WMQ786482 WWI786482:WWM786482 Y852018:AC852018 JW852018:KA852018 TS852018:TW852018 ADO852018:ADS852018 ANK852018:ANO852018 AXG852018:AXK852018 BHC852018:BHG852018 BQY852018:BRC852018 CAU852018:CAY852018 CKQ852018:CKU852018 CUM852018:CUQ852018 DEI852018:DEM852018 DOE852018:DOI852018 DYA852018:DYE852018 EHW852018:EIA852018 ERS852018:ERW852018 FBO852018:FBS852018 FLK852018:FLO852018 FVG852018:FVK852018 GFC852018:GFG852018 GOY852018:GPC852018 GYU852018:GYY852018 HIQ852018:HIU852018 HSM852018:HSQ852018 ICI852018:ICM852018 IME852018:IMI852018 IWA852018:IWE852018 JFW852018:JGA852018 JPS852018:JPW852018 JZO852018:JZS852018 KJK852018:KJO852018 KTG852018:KTK852018 LDC852018:LDG852018 LMY852018:LNC852018 LWU852018:LWY852018 MGQ852018:MGU852018 MQM852018:MQQ852018 NAI852018:NAM852018 NKE852018:NKI852018 NUA852018:NUE852018 ODW852018:OEA852018 ONS852018:ONW852018 OXO852018:OXS852018 PHK852018:PHO852018 PRG852018:PRK852018 QBC852018:QBG852018 QKY852018:QLC852018 QUU852018:QUY852018 REQ852018:REU852018 ROM852018:ROQ852018 RYI852018:RYM852018 SIE852018:SII852018 SSA852018:SSE852018 TBW852018:TCA852018 TLS852018:TLW852018 TVO852018:TVS852018 UFK852018:UFO852018 UPG852018:UPK852018 UZC852018:UZG852018 VIY852018:VJC852018 VSU852018:VSY852018 WCQ852018:WCU852018 WMM852018:WMQ852018 WWI852018:WWM852018 Y917554:AC917554 JW917554:KA917554 TS917554:TW917554 ADO917554:ADS917554 ANK917554:ANO917554 AXG917554:AXK917554 BHC917554:BHG917554 BQY917554:BRC917554 CAU917554:CAY917554 CKQ917554:CKU917554 CUM917554:CUQ917554 DEI917554:DEM917554 DOE917554:DOI917554 DYA917554:DYE917554 EHW917554:EIA917554 ERS917554:ERW917554 FBO917554:FBS917554 FLK917554:FLO917554 FVG917554:FVK917554 GFC917554:GFG917554 GOY917554:GPC917554 GYU917554:GYY917554 HIQ917554:HIU917554 HSM917554:HSQ917554 ICI917554:ICM917554 IME917554:IMI917554 IWA917554:IWE917554 JFW917554:JGA917554 JPS917554:JPW917554 JZO917554:JZS917554 KJK917554:KJO917554 KTG917554:KTK917554 LDC917554:LDG917554 LMY917554:LNC917554 LWU917554:LWY917554 MGQ917554:MGU917554 MQM917554:MQQ917554 NAI917554:NAM917554 NKE917554:NKI917554 NUA917554:NUE917554 ODW917554:OEA917554 ONS917554:ONW917554 OXO917554:OXS917554 PHK917554:PHO917554 PRG917554:PRK917554 QBC917554:QBG917554 QKY917554:QLC917554 QUU917554:QUY917554 REQ917554:REU917554 ROM917554:ROQ917554 RYI917554:RYM917554 SIE917554:SII917554 SSA917554:SSE917554 TBW917554:TCA917554 TLS917554:TLW917554 TVO917554:TVS917554 UFK917554:UFO917554 UPG917554:UPK917554 UZC917554:UZG917554 VIY917554:VJC917554 VSU917554:VSY917554 WCQ917554:WCU917554 WMM917554:WMQ917554 WWI917554:WWM917554 Y983090:AC983090 JW983090:KA983090 TS983090:TW983090 ADO983090:ADS983090 ANK983090:ANO983090 AXG983090:AXK983090 BHC983090:BHG983090 BQY983090:BRC983090 CAU983090:CAY983090 CKQ983090:CKU983090 CUM983090:CUQ983090 DEI983090:DEM983090 DOE983090:DOI983090 DYA983090:DYE983090 EHW983090:EIA983090 ERS983090:ERW983090 FBO983090:FBS983090 FLK983090:FLO983090 FVG983090:FVK983090 GFC983090:GFG983090 GOY983090:GPC983090 GYU983090:GYY983090 HIQ983090:HIU983090 HSM983090:HSQ983090 ICI983090:ICM983090 IME983090:IMI983090 IWA983090:IWE983090 JFW983090:JGA983090 JPS983090:JPW983090 JZO983090:JZS983090 KJK983090:KJO983090 KTG983090:KTK983090 LDC983090:LDG983090 LMY983090:LNC983090 LWU983090:LWY983090 MGQ983090:MGU983090 MQM983090:MQQ983090 NAI983090:NAM983090 NKE983090:NKI983090 NUA983090:NUE983090 ODW983090:OEA983090 ONS983090:ONW983090 OXO983090:OXS983090 PHK983090:PHO983090 PRG983090:PRK983090 QBC983090:QBG983090 QKY983090:QLC983090 QUU983090:QUY983090 REQ983090:REU983090 ROM983090:ROQ983090 RYI983090:RYM983090 SIE983090:SII983090 SSA983090:SSE983090 TBW983090:TCA983090 TLS983090:TLW983090 TVO983090:TVS983090 UFK983090:UFO983090 UPG983090:UPK983090 UZC983090:UZG983090 VIY983090:VJC983090 VSU983090:VSY983090 WCQ983090:WCU983090 WMM983090:WMQ983090 WWI983090:WWM983090">
      <formula1>0</formula1>
      <formula2>9999999</formula2>
    </dataValidation>
    <dataValidation type="list" allowBlank="1" showInputMessage="1" showErrorMessage="1" sqref="WWG983092:WWI983092 WMK983092:WMM983092 WCO983092:WCQ983092 VSS983092:VSU983092 VIW983092:VIY983092 UZA983092:UZC983092 UPE983092:UPG983092 UFI983092:UFK983092 TVM983092:TVO983092 TLQ983092:TLS983092 TBU983092:TBW983092 SRY983092:SSA983092 SIC983092:SIE983092 RYG983092:RYI983092 ROK983092:ROM983092 REO983092:REQ983092 QUS983092:QUU983092 QKW983092:QKY983092 QBA983092:QBC983092 PRE983092:PRG983092 PHI983092:PHK983092 OXM983092:OXO983092 ONQ983092:ONS983092 ODU983092:ODW983092 NTY983092:NUA983092 NKC983092:NKE983092 NAG983092:NAI983092 MQK983092:MQM983092 MGO983092:MGQ983092 LWS983092:LWU983092 LMW983092:LMY983092 LDA983092:LDC983092 KTE983092:KTG983092 KJI983092:KJK983092 JZM983092:JZO983092 JPQ983092:JPS983092 JFU983092:JFW983092 IVY983092:IWA983092 IMC983092:IME983092 ICG983092:ICI983092 HSK983092:HSM983092 HIO983092:HIQ983092 GYS983092:GYU983092 GOW983092:GOY983092 GFA983092:GFC983092 FVE983092:FVG983092 FLI983092:FLK983092 FBM983092:FBO983092 ERQ983092:ERS983092 EHU983092:EHW983092 DXY983092:DYA983092 DOC983092:DOE983092 DEG983092:DEI983092 CUK983092:CUM983092 CKO983092:CKQ983092 CAS983092:CAU983092 BQW983092:BQY983092 BHA983092:BHC983092 AXE983092:AXG983092 ANI983092:ANK983092 ADM983092:ADO983092 TQ983092:TS983092 JU983092:JW983092 W983092:Y983092 WWG917556:WWI917556 WMK917556:WMM917556 WCO917556:WCQ917556 VSS917556:VSU917556 VIW917556:VIY917556 UZA917556:UZC917556 UPE917556:UPG917556 UFI917556:UFK917556 TVM917556:TVO917556 TLQ917556:TLS917556 TBU917556:TBW917556 SRY917556:SSA917556 SIC917556:SIE917556 RYG917556:RYI917556 ROK917556:ROM917556 REO917556:REQ917556 QUS917556:QUU917556 QKW917556:QKY917556 QBA917556:QBC917556 PRE917556:PRG917556 PHI917556:PHK917556 OXM917556:OXO917556 ONQ917556:ONS917556 ODU917556:ODW917556 NTY917556:NUA917556 NKC917556:NKE917556 NAG917556:NAI917556 MQK917556:MQM917556 MGO917556:MGQ917556 LWS917556:LWU917556 LMW917556:LMY917556 LDA917556:LDC917556 KTE917556:KTG917556 KJI917556:KJK917556 JZM917556:JZO917556 JPQ917556:JPS917556 JFU917556:JFW917556 IVY917556:IWA917556 IMC917556:IME917556 ICG917556:ICI917556 HSK917556:HSM917556 HIO917556:HIQ917556 GYS917556:GYU917556 GOW917556:GOY917556 GFA917556:GFC917556 FVE917556:FVG917556 FLI917556:FLK917556 FBM917556:FBO917556 ERQ917556:ERS917556 EHU917556:EHW917556 DXY917556:DYA917556 DOC917556:DOE917556 DEG917556:DEI917556 CUK917556:CUM917556 CKO917556:CKQ917556 CAS917556:CAU917556 BQW917556:BQY917556 BHA917556:BHC917556 AXE917556:AXG917556 ANI917556:ANK917556 ADM917556:ADO917556 TQ917556:TS917556 JU917556:JW917556 W917556:Y917556 WWG852020:WWI852020 WMK852020:WMM852020 WCO852020:WCQ852020 VSS852020:VSU852020 VIW852020:VIY852020 UZA852020:UZC852020 UPE852020:UPG852020 UFI852020:UFK852020 TVM852020:TVO852020 TLQ852020:TLS852020 TBU852020:TBW852020 SRY852020:SSA852020 SIC852020:SIE852020 RYG852020:RYI852020 ROK852020:ROM852020 REO852020:REQ852020 QUS852020:QUU852020 QKW852020:QKY852020 QBA852020:QBC852020 PRE852020:PRG852020 PHI852020:PHK852020 OXM852020:OXO852020 ONQ852020:ONS852020 ODU852020:ODW852020 NTY852020:NUA852020 NKC852020:NKE852020 NAG852020:NAI852020 MQK852020:MQM852020 MGO852020:MGQ852020 LWS852020:LWU852020 LMW852020:LMY852020 LDA852020:LDC852020 KTE852020:KTG852020 KJI852020:KJK852020 JZM852020:JZO852020 JPQ852020:JPS852020 JFU852020:JFW852020 IVY852020:IWA852020 IMC852020:IME852020 ICG852020:ICI852020 HSK852020:HSM852020 HIO852020:HIQ852020 GYS852020:GYU852020 GOW852020:GOY852020 GFA852020:GFC852020 FVE852020:FVG852020 FLI852020:FLK852020 FBM852020:FBO852020 ERQ852020:ERS852020 EHU852020:EHW852020 DXY852020:DYA852020 DOC852020:DOE852020 DEG852020:DEI852020 CUK852020:CUM852020 CKO852020:CKQ852020 CAS852020:CAU852020 BQW852020:BQY852020 BHA852020:BHC852020 AXE852020:AXG852020 ANI852020:ANK852020 ADM852020:ADO852020 TQ852020:TS852020 JU852020:JW852020 W852020:Y852020 WWG786484:WWI786484 WMK786484:WMM786484 WCO786484:WCQ786484 VSS786484:VSU786484 VIW786484:VIY786484 UZA786484:UZC786484 UPE786484:UPG786484 UFI786484:UFK786484 TVM786484:TVO786484 TLQ786484:TLS786484 TBU786484:TBW786484 SRY786484:SSA786484 SIC786484:SIE786484 RYG786484:RYI786484 ROK786484:ROM786484 REO786484:REQ786484 QUS786484:QUU786484 QKW786484:QKY786484 QBA786484:QBC786484 PRE786484:PRG786484 PHI786484:PHK786484 OXM786484:OXO786484 ONQ786484:ONS786484 ODU786484:ODW786484 NTY786484:NUA786484 NKC786484:NKE786484 NAG786484:NAI786484 MQK786484:MQM786484 MGO786484:MGQ786484 LWS786484:LWU786484 LMW786484:LMY786484 LDA786484:LDC786484 KTE786484:KTG786484 KJI786484:KJK786484 JZM786484:JZO786484 JPQ786484:JPS786484 JFU786484:JFW786484 IVY786484:IWA786484 IMC786484:IME786484 ICG786484:ICI786484 HSK786484:HSM786484 HIO786484:HIQ786484 GYS786484:GYU786484 GOW786484:GOY786484 GFA786484:GFC786484 FVE786484:FVG786484 FLI786484:FLK786484 FBM786484:FBO786484 ERQ786484:ERS786484 EHU786484:EHW786484 DXY786484:DYA786484 DOC786484:DOE786484 DEG786484:DEI786484 CUK786484:CUM786484 CKO786484:CKQ786484 CAS786484:CAU786484 BQW786484:BQY786484 BHA786484:BHC786484 AXE786484:AXG786484 ANI786484:ANK786484 ADM786484:ADO786484 TQ786484:TS786484 JU786484:JW786484 W786484:Y786484 WWG720948:WWI720948 WMK720948:WMM720948 WCO720948:WCQ720948 VSS720948:VSU720948 VIW720948:VIY720948 UZA720948:UZC720948 UPE720948:UPG720948 UFI720948:UFK720948 TVM720948:TVO720948 TLQ720948:TLS720948 TBU720948:TBW720948 SRY720948:SSA720948 SIC720948:SIE720948 RYG720948:RYI720948 ROK720948:ROM720948 REO720948:REQ720948 QUS720948:QUU720948 QKW720948:QKY720948 QBA720948:QBC720948 PRE720948:PRG720948 PHI720948:PHK720948 OXM720948:OXO720948 ONQ720948:ONS720948 ODU720948:ODW720948 NTY720948:NUA720948 NKC720948:NKE720948 NAG720948:NAI720948 MQK720948:MQM720948 MGO720948:MGQ720948 LWS720948:LWU720948 LMW720948:LMY720948 LDA720948:LDC720948 KTE720948:KTG720948 KJI720948:KJK720948 JZM720948:JZO720948 JPQ720948:JPS720948 JFU720948:JFW720948 IVY720948:IWA720948 IMC720948:IME720948 ICG720948:ICI720948 HSK720948:HSM720948 HIO720948:HIQ720948 GYS720948:GYU720948 GOW720948:GOY720948 GFA720948:GFC720948 FVE720948:FVG720948 FLI720948:FLK720948 FBM720948:FBO720948 ERQ720948:ERS720948 EHU720948:EHW720948 DXY720948:DYA720948 DOC720948:DOE720948 DEG720948:DEI720948 CUK720948:CUM720948 CKO720948:CKQ720948 CAS720948:CAU720948 BQW720948:BQY720948 BHA720948:BHC720948 AXE720948:AXG720948 ANI720948:ANK720948 ADM720948:ADO720948 TQ720948:TS720948 JU720948:JW720948 W720948:Y720948 WWG655412:WWI655412 WMK655412:WMM655412 WCO655412:WCQ655412 VSS655412:VSU655412 VIW655412:VIY655412 UZA655412:UZC655412 UPE655412:UPG655412 UFI655412:UFK655412 TVM655412:TVO655412 TLQ655412:TLS655412 TBU655412:TBW655412 SRY655412:SSA655412 SIC655412:SIE655412 RYG655412:RYI655412 ROK655412:ROM655412 REO655412:REQ655412 QUS655412:QUU655412 QKW655412:QKY655412 QBA655412:QBC655412 PRE655412:PRG655412 PHI655412:PHK655412 OXM655412:OXO655412 ONQ655412:ONS655412 ODU655412:ODW655412 NTY655412:NUA655412 NKC655412:NKE655412 NAG655412:NAI655412 MQK655412:MQM655412 MGO655412:MGQ655412 LWS655412:LWU655412 LMW655412:LMY655412 LDA655412:LDC655412 KTE655412:KTG655412 KJI655412:KJK655412 JZM655412:JZO655412 JPQ655412:JPS655412 JFU655412:JFW655412 IVY655412:IWA655412 IMC655412:IME655412 ICG655412:ICI655412 HSK655412:HSM655412 HIO655412:HIQ655412 GYS655412:GYU655412 GOW655412:GOY655412 GFA655412:GFC655412 FVE655412:FVG655412 FLI655412:FLK655412 FBM655412:FBO655412 ERQ655412:ERS655412 EHU655412:EHW655412 DXY655412:DYA655412 DOC655412:DOE655412 DEG655412:DEI655412 CUK655412:CUM655412 CKO655412:CKQ655412 CAS655412:CAU655412 BQW655412:BQY655412 BHA655412:BHC655412 AXE655412:AXG655412 ANI655412:ANK655412 ADM655412:ADO655412 TQ655412:TS655412 JU655412:JW655412 W655412:Y655412 WWG589876:WWI589876 WMK589876:WMM589876 WCO589876:WCQ589876 VSS589876:VSU589876 VIW589876:VIY589876 UZA589876:UZC589876 UPE589876:UPG589876 UFI589876:UFK589876 TVM589876:TVO589876 TLQ589876:TLS589876 TBU589876:TBW589876 SRY589876:SSA589876 SIC589876:SIE589876 RYG589876:RYI589876 ROK589876:ROM589876 REO589876:REQ589876 QUS589876:QUU589876 QKW589876:QKY589876 QBA589876:QBC589876 PRE589876:PRG589876 PHI589876:PHK589876 OXM589876:OXO589876 ONQ589876:ONS589876 ODU589876:ODW589876 NTY589876:NUA589876 NKC589876:NKE589876 NAG589876:NAI589876 MQK589876:MQM589876 MGO589876:MGQ589876 LWS589876:LWU589876 LMW589876:LMY589876 LDA589876:LDC589876 KTE589876:KTG589876 KJI589876:KJK589876 JZM589876:JZO589876 JPQ589876:JPS589876 JFU589876:JFW589876 IVY589876:IWA589876 IMC589876:IME589876 ICG589876:ICI589876 HSK589876:HSM589876 HIO589876:HIQ589876 GYS589876:GYU589876 GOW589876:GOY589876 GFA589876:GFC589876 FVE589876:FVG589876 FLI589876:FLK589876 FBM589876:FBO589876 ERQ589876:ERS589876 EHU589876:EHW589876 DXY589876:DYA589876 DOC589876:DOE589876 DEG589876:DEI589876 CUK589876:CUM589876 CKO589876:CKQ589876 CAS589876:CAU589876 BQW589876:BQY589876 BHA589876:BHC589876 AXE589876:AXG589876 ANI589876:ANK589876 ADM589876:ADO589876 TQ589876:TS589876 JU589876:JW589876 W589876:Y589876 WWG524340:WWI524340 WMK524340:WMM524340 WCO524340:WCQ524340 VSS524340:VSU524340 VIW524340:VIY524340 UZA524340:UZC524340 UPE524340:UPG524340 UFI524340:UFK524340 TVM524340:TVO524340 TLQ524340:TLS524340 TBU524340:TBW524340 SRY524340:SSA524340 SIC524340:SIE524340 RYG524340:RYI524340 ROK524340:ROM524340 REO524340:REQ524340 QUS524340:QUU524340 QKW524340:QKY524340 QBA524340:QBC524340 PRE524340:PRG524340 PHI524340:PHK524340 OXM524340:OXO524340 ONQ524340:ONS524340 ODU524340:ODW524340 NTY524340:NUA524340 NKC524340:NKE524340 NAG524340:NAI524340 MQK524340:MQM524340 MGO524340:MGQ524340 LWS524340:LWU524340 LMW524340:LMY524340 LDA524340:LDC524340 KTE524340:KTG524340 KJI524340:KJK524340 JZM524340:JZO524340 JPQ524340:JPS524340 JFU524340:JFW524340 IVY524340:IWA524340 IMC524340:IME524340 ICG524340:ICI524340 HSK524340:HSM524340 HIO524340:HIQ524340 GYS524340:GYU524340 GOW524340:GOY524340 GFA524340:GFC524340 FVE524340:FVG524340 FLI524340:FLK524340 FBM524340:FBO524340 ERQ524340:ERS524340 EHU524340:EHW524340 DXY524340:DYA524340 DOC524340:DOE524340 DEG524340:DEI524340 CUK524340:CUM524340 CKO524340:CKQ524340 CAS524340:CAU524340 BQW524340:BQY524340 BHA524340:BHC524340 AXE524340:AXG524340 ANI524340:ANK524340 ADM524340:ADO524340 TQ524340:TS524340 JU524340:JW524340 W524340:Y524340 WWG458804:WWI458804 WMK458804:WMM458804 WCO458804:WCQ458804 VSS458804:VSU458804 VIW458804:VIY458804 UZA458804:UZC458804 UPE458804:UPG458804 UFI458804:UFK458804 TVM458804:TVO458804 TLQ458804:TLS458804 TBU458804:TBW458804 SRY458804:SSA458804 SIC458804:SIE458804 RYG458804:RYI458804 ROK458804:ROM458804 REO458804:REQ458804 QUS458804:QUU458804 QKW458804:QKY458804 QBA458804:QBC458804 PRE458804:PRG458804 PHI458804:PHK458804 OXM458804:OXO458804 ONQ458804:ONS458804 ODU458804:ODW458804 NTY458804:NUA458804 NKC458804:NKE458804 NAG458804:NAI458804 MQK458804:MQM458804 MGO458804:MGQ458804 LWS458804:LWU458804 LMW458804:LMY458804 LDA458804:LDC458804 KTE458804:KTG458804 KJI458804:KJK458804 JZM458804:JZO458804 JPQ458804:JPS458804 JFU458804:JFW458804 IVY458804:IWA458804 IMC458804:IME458804 ICG458804:ICI458804 HSK458804:HSM458804 HIO458804:HIQ458804 GYS458804:GYU458804 GOW458804:GOY458804 GFA458804:GFC458804 FVE458804:FVG458804 FLI458804:FLK458804 FBM458804:FBO458804 ERQ458804:ERS458804 EHU458804:EHW458804 DXY458804:DYA458804 DOC458804:DOE458804 DEG458804:DEI458804 CUK458804:CUM458804 CKO458804:CKQ458804 CAS458804:CAU458804 BQW458804:BQY458804 BHA458804:BHC458804 AXE458804:AXG458804 ANI458804:ANK458804 ADM458804:ADO458804 TQ458804:TS458804 JU458804:JW458804 W458804:Y458804 WWG393268:WWI393268 WMK393268:WMM393268 WCO393268:WCQ393268 VSS393268:VSU393268 VIW393268:VIY393268 UZA393268:UZC393268 UPE393268:UPG393268 UFI393268:UFK393268 TVM393268:TVO393268 TLQ393268:TLS393268 TBU393268:TBW393268 SRY393268:SSA393268 SIC393268:SIE393268 RYG393268:RYI393268 ROK393268:ROM393268 REO393268:REQ393268 QUS393268:QUU393268 QKW393268:QKY393268 QBA393268:QBC393268 PRE393268:PRG393268 PHI393268:PHK393268 OXM393268:OXO393268 ONQ393268:ONS393268 ODU393268:ODW393268 NTY393268:NUA393268 NKC393268:NKE393268 NAG393268:NAI393268 MQK393268:MQM393268 MGO393268:MGQ393268 LWS393268:LWU393268 LMW393268:LMY393268 LDA393268:LDC393268 KTE393268:KTG393268 KJI393268:KJK393268 JZM393268:JZO393268 JPQ393268:JPS393268 JFU393268:JFW393268 IVY393268:IWA393268 IMC393268:IME393268 ICG393268:ICI393268 HSK393268:HSM393268 HIO393268:HIQ393268 GYS393268:GYU393268 GOW393268:GOY393268 GFA393268:GFC393268 FVE393268:FVG393268 FLI393268:FLK393268 FBM393268:FBO393268 ERQ393268:ERS393268 EHU393268:EHW393268 DXY393268:DYA393268 DOC393268:DOE393268 DEG393268:DEI393268 CUK393268:CUM393268 CKO393268:CKQ393268 CAS393268:CAU393268 BQW393268:BQY393268 BHA393268:BHC393268 AXE393268:AXG393268 ANI393268:ANK393268 ADM393268:ADO393268 TQ393268:TS393268 JU393268:JW393268 W393268:Y393268 WWG327732:WWI327732 WMK327732:WMM327732 WCO327732:WCQ327732 VSS327732:VSU327732 VIW327732:VIY327732 UZA327732:UZC327732 UPE327732:UPG327732 UFI327732:UFK327732 TVM327732:TVO327732 TLQ327732:TLS327732 TBU327732:TBW327732 SRY327732:SSA327732 SIC327732:SIE327732 RYG327732:RYI327732 ROK327732:ROM327732 REO327732:REQ327732 QUS327732:QUU327732 QKW327732:QKY327732 QBA327732:QBC327732 PRE327732:PRG327732 PHI327732:PHK327732 OXM327732:OXO327732 ONQ327732:ONS327732 ODU327732:ODW327732 NTY327732:NUA327732 NKC327732:NKE327732 NAG327732:NAI327732 MQK327732:MQM327732 MGO327732:MGQ327732 LWS327732:LWU327732 LMW327732:LMY327732 LDA327732:LDC327732 KTE327732:KTG327732 KJI327732:KJK327732 JZM327732:JZO327732 JPQ327732:JPS327732 JFU327732:JFW327732 IVY327732:IWA327732 IMC327732:IME327732 ICG327732:ICI327732 HSK327732:HSM327732 HIO327732:HIQ327732 GYS327732:GYU327732 GOW327732:GOY327732 GFA327732:GFC327732 FVE327732:FVG327732 FLI327732:FLK327732 FBM327732:FBO327732 ERQ327732:ERS327732 EHU327732:EHW327732 DXY327732:DYA327732 DOC327732:DOE327732 DEG327732:DEI327732 CUK327732:CUM327732 CKO327732:CKQ327732 CAS327732:CAU327732 BQW327732:BQY327732 BHA327732:BHC327732 AXE327732:AXG327732 ANI327732:ANK327732 ADM327732:ADO327732 TQ327732:TS327732 JU327732:JW327732 W327732:Y327732 WWG262196:WWI262196 WMK262196:WMM262196 WCO262196:WCQ262196 VSS262196:VSU262196 VIW262196:VIY262196 UZA262196:UZC262196 UPE262196:UPG262196 UFI262196:UFK262196 TVM262196:TVO262196 TLQ262196:TLS262196 TBU262196:TBW262196 SRY262196:SSA262196 SIC262196:SIE262196 RYG262196:RYI262196 ROK262196:ROM262196 REO262196:REQ262196 QUS262196:QUU262196 QKW262196:QKY262196 QBA262196:QBC262196 PRE262196:PRG262196 PHI262196:PHK262196 OXM262196:OXO262196 ONQ262196:ONS262196 ODU262196:ODW262196 NTY262196:NUA262196 NKC262196:NKE262196 NAG262196:NAI262196 MQK262196:MQM262196 MGO262196:MGQ262196 LWS262196:LWU262196 LMW262196:LMY262196 LDA262196:LDC262196 KTE262196:KTG262196 KJI262196:KJK262196 JZM262196:JZO262196 JPQ262196:JPS262196 JFU262196:JFW262196 IVY262196:IWA262196 IMC262196:IME262196 ICG262196:ICI262196 HSK262196:HSM262196 HIO262196:HIQ262196 GYS262196:GYU262196 GOW262196:GOY262196 GFA262196:GFC262196 FVE262196:FVG262196 FLI262196:FLK262196 FBM262196:FBO262196 ERQ262196:ERS262196 EHU262196:EHW262196 DXY262196:DYA262196 DOC262196:DOE262196 DEG262196:DEI262196 CUK262196:CUM262196 CKO262196:CKQ262196 CAS262196:CAU262196 BQW262196:BQY262196 BHA262196:BHC262196 AXE262196:AXG262196 ANI262196:ANK262196 ADM262196:ADO262196 TQ262196:TS262196 JU262196:JW262196 W262196:Y262196 WWG196660:WWI196660 WMK196660:WMM196660 WCO196660:WCQ196660 VSS196660:VSU196660 VIW196660:VIY196660 UZA196660:UZC196660 UPE196660:UPG196660 UFI196660:UFK196660 TVM196660:TVO196660 TLQ196660:TLS196660 TBU196660:TBW196660 SRY196660:SSA196660 SIC196660:SIE196660 RYG196660:RYI196660 ROK196660:ROM196660 REO196660:REQ196660 QUS196660:QUU196660 QKW196660:QKY196660 QBA196660:QBC196660 PRE196660:PRG196660 PHI196660:PHK196660 OXM196660:OXO196660 ONQ196660:ONS196660 ODU196660:ODW196660 NTY196660:NUA196660 NKC196660:NKE196660 NAG196660:NAI196660 MQK196660:MQM196660 MGO196660:MGQ196660 LWS196660:LWU196660 LMW196660:LMY196660 LDA196660:LDC196660 KTE196660:KTG196660 KJI196660:KJK196660 JZM196660:JZO196660 JPQ196660:JPS196660 JFU196660:JFW196660 IVY196660:IWA196660 IMC196660:IME196660 ICG196660:ICI196660 HSK196660:HSM196660 HIO196660:HIQ196660 GYS196660:GYU196660 GOW196660:GOY196660 GFA196660:GFC196660 FVE196660:FVG196660 FLI196660:FLK196660 FBM196660:FBO196660 ERQ196660:ERS196660 EHU196660:EHW196660 DXY196660:DYA196660 DOC196660:DOE196660 DEG196660:DEI196660 CUK196660:CUM196660 CKO196660:CKQ196660 CAS196660:CAU196660 BQW196660:BQY196660 BHA196660:BHC196660 AXE196660:AXG196660 ANI196660:ANK196660 ADM196660:ADO196660 TQ196660:TS196660 JU196660:JW196660 W196660:Y196660 WWG131124:WWI131124 WMK131124:WMM131124 WCO131124:WCQ131124 VSS131124:VSU131124 VIW131124:VIY131124 UZA131124:UZC131124 UPE131124:UPG131124 UFI131124:UFK131124 TVM131124:TVO131124 TLQ131124:TLS131124 TBU131124:TBW131124 SRY131124:SSA131124 SIC131124:SIE131124 RYG131124:RYI131124 ROK131124:ROM131124 REO131124:REQ131124 QUS131124:QUU131124 QKW131124:QKY131124 QBA131124:QBC131124 PRE131124:PRG131124 PHI131124:PHK131124 OXM131124:OXO131124 ONQ131124:ONS131124 ODU131124:ODW131124 NTY131124:NUA131124 NKC131124:NKE131124 NAG131124:NAI131124 MQK131124:MQM131124 MGO131124:MGQ131124 LWS131124:LWU131124 LMW131124:LMY131124 LDA131124:LDC131124 KTE131124:KTG131124 KJI131124:KJK131124 JZM131124:JZO131124 JPQ131124:JPS131124 JFU131124:JFW131124 IVY131124:IWA131124 IMC131124:IME131124 ICG131124:ICI131124 HSK131124:HSM131124 HIO131124:HIQ131124 GYS131124:GYU131124 GOW131124:GOY131124 GFA131124:GFC131124 FVE131124:FVG131124 FLI131124:FLK131124 FBM131124:FBO131124 ERQ131124:ERS131124 EHU131124:EHW131124 DXY131124:DYA131124 DOC131124:DOE131124 DEG131124:DEI131124 CUK131124:CUM131124 CKO131124:CKQ131124 CAS131124:CAU131124 BQW131124:BQY131124 BHA131124:BHC131124 AXE131124:AXG131124 ANI131124:ANK131124 ADM131124:ADO131124 TQ131124:TS131124 JU131124:JW131124 W131124:Y131124 WWG65588:WWI65588 WMK65588:WMM65588 WCO65588:WCQ65588 VSS65588:VSU65588 VIW65588:VIY65588 UZA65588:UZC65588 UPE65588:UPG65588 UFI65588:UFK65588 TVM65588:TVO65588 TLQ65588:TLS65588 TBU65588:TBW65588 SRY65588:SSA65588 SIC65588:SIE65588 RYG65588:RYI65588 ROK65588:ROM65588 REO65588:REQ65588 QUS65588:QUU65588 QKW65588:QKY65588 QBA65588:QBC65588 PRE65588:PRG65588 PHI65588:PHK65588 OXM65588:OXO65588 ONQ65588:ONS65588 ODU65588:ODW65588 NTY65588:NUA65588 NKC65588:NKE65588 NAG65588:NAI65588 MQK65588:MQM65588 MGO65588:MGQ65588 LWS65588:LWU65588 LMW65588:LMY65588 LDA65588:LDC65588 KTE65588:KTG65588 KJI65588:KJK65588 JZM65588:JZO65588 JPQ65588:JPS65588 JFU65588:JFW65588 IVY65588:IWA65588 IMC65588:IME65588 ICG65588:ICI65588 HSK65588:HSM65588 HIO65588:HIQ65588 GYS65588:GYU65588 GOW65588:GOY65588 GFA65588:GFC65588 FVE65588:FVG65588 FLI65588:FLK65588 FBM65588:FBO65588 ERQ65588:ERS65588 EHU65588:EHW65588 DXY65588:DYA65588 DOC65588:DOE65588 DEG65588:DEI65588 CUK65588:CUM65588 CKO65588:CKQ65588 CAS65588:CAU65588 BQW65588:BQY65588 BHA65588:BHC65588 AXE65588:AXG65588 ANI65588:ANK65588 ADM65588:ADO65588 TQ65588:TS65588 JU65588:JW65588 W65588:Y65588 WWF983091:WWF983092 WMJ983091:WMJ983092 WCN983091:WCN983092 VSR983091:VSR983092 VIV983091:VIV983092 UYZ983091:UYZ983092 UPD983091:UPD983092 UFH983091:UFH983092 TVL983091:TVL983092 TLP983091:TLP983092 TBT983091:TBT983092 SRX983091:SRX983092 SIB983091:SIB983092 RYF983091:RYF983092 ROJ983091:ROJ983092 REN983091:REN983092 QUR983091:QUR983092 QKV983091:QKV983092 QAZ983091:QAZ983092 PRD983091:PRD983092 PHH983091:PHH983092 OXL983091:OXL983092 ONP983091:ONP983092 ODT983091:ODT983092 NTX983091:NTX983092 NKB983091:NKB983092 NAF983091:NAF983092 MQJ983091:MQJ983092 MGN983091:MGN983092 LWR983091:LWR983092 LMV983091:LMV983092 LCZ983091:LCZ983092 KTD983091:KTD983092 KJH983091:KJH983092 JZL983091:JZL983092 JPP983091:JPP983092 JFT983091:JFT983092 IVX983091:IVX983092 IMB983091:IMB983092 ICF983091:ICF983092 HSJ983091:HSJ983092 HIN983091:HIN983092 GYR983091:GYR983092 GOV983091:GOV983092 GEZ983091:GEZ983092 FVD983091:FVD983092 FLH983091:FLH983092 FBL983091:FBL983092 ERP983091:ERP983092 EHT983091:EHT983092 DXX983091:DXX983092 DOB983091:DOB983092 DEF983091:DEF983092 CUJ983091:CUJ983092 CKN983091:CKN983092 CAR983091:CAR983092 BQV983091:BQV983092 BGZ983091:BGZ983092 AXD983091:AXD983092 ANH983091:ANH983092 ADL983091:ADL983092 TP983091:TP983092 JT983091:JT983092 V983091:V983092 WWF917555:WWF917556 WMJ917555:WMJ917556 WCN917555:WCN917556 VSR917555:VSR917556 VIV917555:VIV917556 UYZ917555:UYZ917556 UPD917555:UPD917556 UFH917555:UFH917556 TVL917555:TVL917556 TLP917555:TLP917556 TBT917555:TBT917556 SRX917555:SRX917556 SIB917555:SIB917556 RYF917555:RYF917556 ROJ917555:ROJ917556 REN917555:REN917556 QUR917555:QUR917556 QKV917555:QKV917556 QAZ917555:QAZ917556 PRD917555:PRD917556 PHH917555:PHH917556 OXL917555:OXL917556 ONP917555:ONP917556 ODT917555:ODT917556 NTX917555:NTX917556 NKB917555:NKB917556 NAF917555:NAF917556 MQJ917555:MQJ917556 MGN917555:MGN917556 LWR917555:LWR917556 LMV917555:LMV917556 LCZ917555:LCZ917556 KTD917555:KTD917556 KJH917555:KJH917556 JZL917555:JZL917556 JPP917555:JPP917556 JFT917555:JFT917556 IVX917555:IVX917556 IMB917555:IMB917556 ICF917555:ICF917556 HSJ917555:HSJ917556 HIN917555:HIN917556 GYR917555:GYR917556 GOV917555:GOV917556 GEZ917555:GEZ917556 FVD917555:FVD917556 FLH917555:FLH917556 FBL917555:FBL917556 ERP917555:ERP917556 EHT917555:EHT917556 DXX917555:DXX917556 DOB917555:DOB917556 DEF917555:DEF917556 CUJ917555:CUJ917556 CKN917555:CKN917556 CAR917555:CAR917556 BQV917555:BQV917556 BGZ917555:BGZ917556 AXD917555:AXD917556 ANH917555:ANH917556 ADL917555:ADL917556 TP917555:TP917556 JT917555:JT917556 V917555:V917556 WWF852019:WWF852020 WMJ852019:WMJ852020 WCN852019:WCN852020 VSR852019:VSR852020 VIV852019:VIV852020 UYZ852019:UYZ852020 UPD852019:UPD852020 UFH852019:UFH852020 TVL852019:TVL852020 TLP852019:TLP852020 TBT852019:TBT852020 SRX852019:SRX852020 SIB852019:SIB852020 RYF852019:RYF852020 ROJ852019:ROJ852020 REN852019:REN852020 QUR852019:QUR852020 QKV852019:QKV852020 QAZ852019:QAZ852020 PRD852019:PRD852020 PHH852019:PHH852020 OXL852019:OXL852020 ONP852019:ONP852020 ODT852019:ODT852020 NTX852019:NTX852020 NKB852019:NKB852020 NAF852019:NAF852020 MQJ852019:MQJ852020 MGN852019:MGN852020 LWR852019:LWR852020 LMV852019:LMV852020 LCZ852019:LCZ852020 KTD852019:KTD852020 KJH852019:KJH852020 JZL852019:JZL852020 JPP852019:JPP852020 JFT852019:JFT852020 IVX852019:IVX852020 IMB852019:IMB852020 ICF852019:ICF852020 HSJ852019:HSJ852020 HIN852019:HIN852020 GYR852019:GYR852020 GOV852019:GOV852020 GEZ852019:GEZ852020 FVD852019:FVD852020 FLH852019:FLH852020 FBL852019:FBL852020 ERP852019:ERP852020 EHT852019:EHT852020 DXX852019:DXX852020 DOB852019:DOB852020 DEF852019:DEF852020 CUJ852019:CUJ852020 CKN852019:CKN852020 CAR852019:CAR852020 BQV852019:BQV852020 BGZ852019:BGZ852020 AXD852019:AXD852020 ANH852019:ANH852020 ADL852019:ADL852020 TP852019:TP852020 JT852019:JT852020 V852019:V852020 WWF786483:WWF786484 WMJ786483:WMJ786484 WCN786483:WCN786484 VSR786483:VSR786484 VIV786483:VIV786484 UYZ786483:UYZ786484 UPD786483:UPD786484 UFH786483:UFH786484 TVL786483:TVL786484 TLP786483:TLP786484 TBT786483:TBT786484 SRX786483:SRX786484 SIB786483:SIB786484 RYF786483:RYF786484 ROJ786483:ROJ786484 REN786483:REN786484 QUR786483:QUR786484 QKV786483:QKV786484 QAZ786483:QAZ786484 PRD786483:PRD786484 PHH786483:PHH786484 OXL786483:OXL786484 ONP786483:ONP786484 ODT786483:ODT786484 NTX786483:NTX786484 NKB786483:NKB786484 NAF786483:NAF786484 MQJ786483:MQJ786484 MGN786483:MGN786484 LWR786483:LWR786484 LMV786483:LMV786484 LCZ786483:LCZ786484 KTD786483:KTD786484 KJH786483:KJH786484 JZL786483:JZL786484 JPP786483:JPP786484 JFT786483:JFT786484 IVX786483:IVX786484 IMB786483:IMB786484 ICF786483:ICF786484 HSJ786483:HSJ786484 HIN786483:HIN786484 GYR786483:GYR786484 GOV786483:GOV786484 GEZ786483:GEZ786484 FVD786483:FVD786484 FLH786483:FLH786484 FBL786483:FBL786484 ERP786483:ERP786484 EHT786483:EHT786484 DXX786483:DXX786484 DOB786483:DOB786484 DEF786483:DEF786484 CUJ786483:CUJ786484 CKN786483:CKN786484 CAR786483:CAR786484 BQV786483:BQV786484 BGZ786483:BGZ786484 AXD786483:AXD786484 ANH786483:ANH786484 ADL786483:ADL786484 TP786483:TP786484 JT786483:JT786484 V786483:V786484 WWF720947:WWF720948 WMJ720947:WMJ720948 WCN720947:WCN720948 VSR720947:VSR720948 VIV720947:VIV720948 UYZ720947:UYZ720948 UPD720947:UPD720948 UFH720947:UFH720948 TVL720947:TVL720948 TLP720947:TLP720948 TBT720947:TBT720948 SRX720947:SRX720948 SIB720947:SIB720948 RYF720947:RYF720948 ROJ720947:ROJ720948 REN720947:REN720948 QUR720947:QUR720948 QKV720947:QKV720948 QAZ720947:QAZ720948 PRD720947:PRD720948 PHH720947:PHH720948 OXL720947:OXL720948 ONP720947:ONP720948 ODT720947:ODT720948 NTX720947:NTX720948 NKB720947:NKB720948 NAF720947:NAF720948 MQJ720947:MQJ720948 MGN720947:MGN720948 LWR720947:LWR720948 LMV720947:LMV720948 LCZ720947:LCZ720948 KTD720947:KTD720948 KJH720947:KJH720948 JZL720947:JZL720948 JPP720947:JPP720948 JFT720947:JFT720948 IVX720947:IVX720948 IMB720947:IMB720948 ICF720947:ICF720948 HSJ720947:HSJ720948 HIN720947:HIN720948 GYR720947:GYR720948 GOV720947:GOV720948 GEZ720947:GEZ720948 FVD720947:FVD720948 FLH720947:FLH720948 FBL720947:FBL720948 ERP720947:ERP720948 EHT720947:EHT720948 DXX720947:DXX720948 DOB720947:DOB720948 DEF720947:DEF720948 CUJ720947:CUJ720948 CKN720947:CKN720948 CAR720947:CAR720948 BQV720947:BQV720948 BGZ720947:BGZ720948 AXD720947:AXD720948 ANH720947:ANH720948 ADL720947:ADL720948 TP720947:TP720948 JT720947:JT720948 V720947:V720948 WWF655411:WWF655412 WMJ655411:WMJ655412 WCN655411:WCN655412 VSR655411:VSR655412 VIV655411:VIV655412 UYZ655411:UYZ655412 UPD655411:UPD655412 UFH655411:UFH655412 TVL655411:TVL655412 TLP655411:TLP655412 TBT655411:TBT655412 SRX655411:SRX655412 SIB655411:SIB655412 RYF655411:RYF655412 ROJ655411:ROJ655412 REN655411:REN655412 QUR655411:QUR655412 QKV655411:QKV655412 QAZ655411:QAZ655412 PRD655411:PRD655412 PHH655411:PHH655412 OXL655411:OXL655412 ONP655411:ONP655412 ODT655411:ODT655412 NTX655411:NTX655412 NKB655411:NKB655412 NAF655411:NAF655412 MQJ655411:MQJ655412 MGN655411:MGN655412 LWR655411:LWR655412 LMV655411:LMV655412 LCZ655411:LCZ655412 KTD655411:KTD655412 KJH655411:KJH655412 JZL655411:JZL655412 JPP655411:JPP655412 JFT655411:JFT655412 IVX655411:IVX655412 IMB655411:IMB655412 ICF655411:ICF655412 HSJ655411:HSJ655412 HIN655411:HIN655412 GYR655411:GYR655412 GOV655411:GOV655412 GEZ655411:GEZ655412 FVD655411:FVD655412 FLH655411:FLH655412 FBL655411:FBL655412 ERP655411:ERP655412 EHT655411:EHT655412 DXX655411:DXX655412 DOB655411:DOB655412 DEF655411:DEF655412 CUJ655411:CUJ655412 CKN655411:CKN655412 CAR655411:CAR655412 BQV655411:BQV655412 BGZ655411:BGZ655412 AXD655411:AXD655412 ANH655411:ANH655412 ADL655411:ADL655412 TP655411:TP655412 JT655411:JT655412 V655411:V655412 WWF589875:WWF589876 WMJ589875:WMJ589876 WCN589875:WCN589876 VSR589875:VSR589876 VIV589875:VIV589876 UYZ589875:UYZ589876 UPD589875:UPD589876 UFH589875:UFH589876 TVL589875:TVL589876 TLP589875:TLP589876 TBT589875:TBT589876 SRX589875:SRX589876 SIB589875:SIB589876 RYF589875:RYF589876 ROJ589875:ROJ589876 REN589875:REN589876 QUR589875:QUR589876 QKV589875:QKV589876 QAZ589875:QAZ589876 PRD589875:PRD589876 PHH589875:PHH589876 OXL589875:OXL589876 ONP589875:ONP589876 ODT589875:ODT589876 NTX589875:NTX589876 NKB589875:NKB589876 NAF589875:NAF589876 MQJ589875:MQJ589876 MGN589875:MGN589876 LWR589875:LWR589876 LMV589875:LMV589876 LCZ589875:LCZ589876 KTD589875:KTD589876 KJH589875:KJH589876 JZL589875:JZL589876 JPP589875:JPP589876 JFT589875:JFT589876 IVX589875:IVX589876 IMB589875:IMB589876 ICF589875:ICF589876 HSJ589875:HSJ589876 HIN589875:HIN589876 GYR589875:GYR589876 GOV589875:GOV589876 GEZ589875:GEZ589876 FVD589875:FVD589876 FLH589875:FLH589876 FBL589875:FBL589876 ERP589875:ERP589876 EHT589875:EHT589876 DXX589875:DXX589876 DOB589875:DOB589876 DEF589875:DEF589876 CUJ589875:CUJ589876 CKN589875:CKN589876 CAR589875:CAR589876 BQV589875:BQV589876 BGZ589875:BGZ589876 AXD589875:AXD589876 ANH589875:ANH589876 ADL589875:ADL589876 TP589875:TP589876 JT589875:JT589876 V589875:V589876 WWF524339:WWF524340 WMJ524339:WMJ524340 WCN524339:WCN524340 VSR524339:VSR524340 VIV524339:VIV524340 UYZ524339:UYZ524340 UPD524339:UPD524340 UFH524339:UFH524340 TVL524339:TVL524340 TLP524339:TLP524340 TBT524339:TBT524340 SRX524339:SRX524340 SIB524339:SIB524340 RYF524339:RYF524340 ROJ524339:ROJ524340 REN524339:REN524340 QUR524339:QUR524340 QKV524339:QKV524340 QAZ524339:QAZ524340 PRD524339:PRD524340 PHH524339:PHH524340 OXL524339:OXL524340 ONP524339:ONP524340 ODT524339:ODT524340 NTX524339:NTX524340 NKB524339:NKB524340 NAF524339:NAF524340 MQJ524339:MQJ524340 MGN524339:MGN524340 LWR524339:LWR524340 LMV524339:LMV524340 LCZ524339:LCZ524340 KTD524339:KTD524340 KJH524339:KJH524340 JZL524339:JZL524340 JPP524339:JPP524340 JFT524339:JFT524340 IVX524339:IVX524340 IMB524339:IMB524340 ICF524339:ICF524340 HSJ524339:HSJ524340 HIN524339:HIN524340 GYR524339:GYR524340 GOV524339:GOV524340 GEZ524339:GEZ524340 FVD524339:FVD524340 FLH524339:FLH524340 FBL524339:FBL524340 ERP524339:ERP524340 EHT524339:EHT524340 DXX524339:DXX524340 DOB524339:DOB524340 DEF524339:DEF524340 CUJ524339:CUJ524340 CKN524339:CKN524340 CAR524339:CAR524340 BQV524339:BQV524340 BGZ524339:BGZ524340 AXD524339:AXD524340 ANH524339:ANH524340 ADL524339:ADL524340 TP524339:TP524340 JT524339:JT524340 V524339:V524340 WWF458803:WWF458804 WMJ458803:WMJ458804 WCN458803:WCN458804 VSR458803:VSR458804 VIV458803:VIV458804 UYZ458803:UYZ458804 UPD458803:UPD458804 UFH458803:UFH458804 TVL458803:TVL458804 TLP458803:TLP458804 TBT458803:TBT458804 SRX458803:SRX458804 SIB458803:SIB458804 RYF458803:RYF458804 ROJ458803:ROJ458804 REN458803:REN458804 QUR458803:QUR458804 QKV458803:QKV458804 QAZ458803:QAZ458804 PRD458803:PRD458804 PHH458803:PHH458804 OXL458803:OXL458804 ONP458803:ONP458804 ODT458803:ODT458804 NTX458803:NTX458804 NKB458803:NKB458804 NAF458803:NAF458804 MQJ458803:MQJ458804 MGN458803:MGN458804 LWR458803:LWR458804 LMV458803:LMV458804 LCZ458803:LCZ458804 KTD458803:KTD458804 KJH458803:KJH458804 JZL458803:JZL458804 JPP458803:JPP458804 JFT458803:JFT458804 IVX458803:IVX458804 IMB458803:IMB458804 ICF458803:ICF458804 HSJ458803:HSJ458804 HIN458803:HIN458804 GYR458803:GYR458804 GOV458803:GOV458804 GEZ458803:GEZ458804 FVD458803:FVD458804 FLH458803:FLH458804 FBL458803:FBL458804 ERP458803:ERP458804 EHT458803:EHT458804 DXX458803:DXX458804 DOB458803:DOB458804 DEF458803:DEF458804 CUJ458803:CUJ458804 CKN458803:CKN458804 CAR458803:CAR458804 BQV458803:BQV458804 BGZ458803:BGZ458804 AXD458803:AXD458804 ANH458803:ANH458804 ADL458803:ADL458804 TP458803:TP458804 JT458803:JT458804 V458803:V458804 WWF393267:WWF393268 WMJ393267:WMJ393268 WCN393267:WCN393268 VSR393267:VSR393268 VIV393267:VIV393268 UYZ393267:UYZ393268 UPD393267:UPD393268 UFH393267:UFH393268 TVL393267:TVL393268 TLP393267:TLP393268 TBT393267:TBT393268 SRX393267:SRX393268 SIB393267:SIB393268 RYF393267:RYF393268 ROJ393267:ROJ393268 REN393267:REN393268 QUR393267:QUR393268 QKV393267:QKV393268 QAZ393267:QAZ393268 PRD393267:PRD393268 PHH393267:PHH393268 OXL393267:OXL393268 ONP393267:ONP393268 ODT393267:ODT393268 NTX393267:NTX393268 NKB393267:NKB393268 NAF393267:NAF393268 MQJ393267:MQJ393268 MGN393267:MGN393268 LWR393267:LWR393268 LMV393267:LMV393268 LCZ393267:LCZ393268 KTD393267:KTD393268 KJH393267:KJH393268 JZL393267:JZL393268 JPP393267:JPP393268 JFT393267:JFT393268 IVX393267:IVX393268 IMB393267:IMB393268 ICF393267:ICF393268 HSJ393267:HSJ393268 HIN393267:HIN393268 GYR393267:GYR393268 GOV393267:GOV393268 GEZ393267:GEZ393268 FVD393267:FVD393268 FLH393267:FLH393268 FBL393267:FBL393268 ERP393267:ERP393268 EHT393267:EHT393268 DXX393267:DXX393268 DOB393267:DOB393268 DEF393267:DEF393268 CUJ393267:CUJ393268 CKN393267:CKN393268 CAR393267:CAR393268 BQV393267:BQV393268 BGZ393267:BGZ393268 AXD393267:AXD393268 ANH393267:ANH393268 ADL393267:ADL393268 TP393267:TP393268 JT393267:JT393268 V393267:V393268 WWF327731:WWF327732 WMJ327731:WMJ327732 WCN327731:WCN327732 VSR327731:VSR327732 VIV327731:VIV327732 UYZ327731:UYZ327732 UPD327731:UPD327732 UFH327731:UFH327732 TVL327731:TVL327732 TLP327731:TLP327732 TBT327731:TBT327732 SRX327731:SRX327732 SIB327731:SIB327732 RYF327731:RYF327732 ROJ327731:ROJ327732 REN327731:REN327732 QUR327731:QUR327732 QKV327731:QKV327732 QAZ327731:QAZ327732 PRD327731:PRD327732 PHH327731:PHH327732 OXL327731:OXL327732 ONP327731:ONP327732 ODT327731:ODT327732 NTX327731:NTX327732 NKB327731:NKB327732 NAF327731:NAF327732 MQJ327731:MQJ327732 MGN327731:MGN327732 LWR327731:LWR327732 LMV327731:LMV327732 LCZ327731:LCZ327732 KTD327731:KTD327732 KJH327731:KJH327732 JZL327731:JZL327732 JPP327731:JPP327732 JFT327731:JFT327732 IVX327731:IVX327732 IMB327731:IMB327732 ICF327731:ICF327732 HSJ327731:HSJ327732 HIN327731:HIN327732 GYR327731:GYR327732 GOV327731:GOV327732 GEZ327731:GEZ327732 FVD327731:FVD327732 FLH327731:FLH327732 FBL327731:FBL327732 ERP327731:ERP327732 EHT327731:EHT327732 DXX327731:DXX327732 DOB327731:DOB327732 DEF327731:DEF327732 CUJ327731:CUJ327732 CKN327731:CKN327732 CAR327731:CAR327732 BQV327731:BQV327732 BGZ327731:BGZ327732 AXD327731:AXD327732 ANH327731:ANH327732 ADL327731:ADL327732 TP327731:TP327732 JT327731:JT327732 V327731:V327732 WWF262195:WWF262196 WMJ262195:WMJ262196 WCN262195:WCN262196 VSR262195:VSR262196 VIV262195:VIV262196 UYZ262195:UYZ262196 UPD262195:UPD262196 UFH262195:UFH262196 TVL262195:TVL262196 TLP262195:TLP262196 TBT262195:TBT262196 SRX262195:SRX262196 SIB262195:SIB262196 RYF262195:RYF262196 ROJ262195:ROJ262196 REN262195:REN262196 QUR262195:QUR262196 QKV262195:QKV262196 QAZ262195:QAZ262196 PRD262195:PRD262196 PHH262195:PHH262196 OXL262195:OXL262196 ONP262195:ONP262196 ODT262195:ODT262196 NTX262195:NTX262196 NKB262195:NKB262196 NAF262195:NAF262196 MQJ262195:MQJ262196 MGN262195:MGN262196 LWR262195:LWR262196 LMV262195:LMV262196 LCZ262195:LCZ262196 KTD262195:KTD262196 KJH262195:KJH262196 JZL262195:JZL262196 JPP262195:JPP262196 JFT262195:JFT262196 IVX262195:IVX262196 IMB262195:IMB262196 ICF262195:ICF262196 HSJ262195:HSJ262196 HIN262195:HIN262196 GYR262195:GYR262196 GOV262195:GOV262196 GEZ262195:GEZ262196 FVD262195:FVD262196 FLH262195:FLH262196 FBL262195:FBL262196 ERP262195:ERP262196 EHT262195:EHT262196 DXX262195:DXX262196 DOB262195:DOB262196 DEF262195:DEF262196 CUJ262195:CUJ262196 CKN262195:CKN262196 CAR262195:CAR262196 BQV262195:BQV262196 BGZ262195:BGZ262196 AXD262195:AXD262196 ANH262195:ANH262196 ADL262195:ADL262196 TP262195:TP262196 JT262195:JT262196 V262195:V262196 WWF196659:WWF196660 WMJ196659:WMJ196660 WCN196659:WCN196660 VSR196659:VSR196660 VIV196659:VIV196660 UYZ196659:UYZ196660 UPD196659:UPD196660 UFH196659:UFH196660 TVL196659:TVL196660 TLP196659:TLP196660 TBT196659:TBT196660 SRX196659:SRX196660 SIB196659:SIB196660 RYF196659:RYF196660 ROJ196659:ROJ196660 REN196659:REN196660 QUR196659:QUR196660 QKV196659:QKV196660 QAZ196659:QAZ196660 PRD196659:PRD196660 PHH196659:PHH196660 OXL196659:OXL196660 ONP196659:ONP196660 ODT196659:ODT196660 NTX196659:NTX196660 NKB196659:NKB196660 NAF196659:NAF196660 MQJ196659:MQJ196660 MGN196659:MGN196660 LWR196659:LWR196660 LMV196659:LMV196660 LCZ196659:LCZ196660 KTD196659:KTD196660 KJH196659:KJH196660 JZL196659:JZL196660 JPP196659:JPP196660 JFT196659:JFT196660 IVX196659:IVX196660 IMB196659:IMB196660 ICF196659:ICF196660 HSJ196659:HSJ196660 HIN196659:HIN196660 GYR196659:GYR196660 GOV196659:GOV196660 GEZ196659:GEZ196660 FVD196659:FVD196660 FLH196659:FLH196660 FBL196659:FBL196660 ERP196659:ERP196660 EHT196659:EHT196660 DXX196659:DXX196660 DOB196659:DOB196660 DEF196659:DEF196660 CUJ196659:CUJ196660 CKN196659:CKN196660 CAR196659:CAR196660 BQV196659:BQV196660 BGZ196659:BGZ196660 AXD196659:AXD196660 ANH196659:ANH196660 ADL196659:ADL196660 TP196659:TP196660 JT196659:JT196660 V196659:V196660 WWF131123:WWF131124 WMJ131123:WMJ131124 WCN131123:WCN131124 VSR131123:VSR131124 VIV131123:VIV131124 UYZ131123:UYZ131124 UPD131123:UPD131124 UFH131123:UFH131124 TVL131123:TVL131124 TLP131123:TLP131124 TBT131123:TBT131124 SRX131123:SRX131124 SIB131123:SIB131124 RYF131123:RYF131124 ROJ131123:ROJ131124 REN131123:REN131124 QUR131123:QUR131124 QKV131123:QKV131124 QAZ131123:QAZ131124 PRD131123:PRD131124 PHH131123:PHH131124 OXL131123:OXL131124 ONP131123:ONP131124 ODT131123:ODT131124 NTX131123:NTX131124 NKB131123:NKB131124 NAF131123:NAF131124 MQJ131123:MQJ131124 MGN131123:MGN131124 LWR131123:LWR131124 LMV131123:LMV131124 LCZ131123:LCZ131124 KTD131123:KTD131124 KJH131123:KJH131124 JZL131123:JZL131124 JPP131123:JPP131124 JFT131123:JFT131124 IVX131123:IVX131124 IMB131123:IMB131124 ICF131123:ICF131124 HSJ131123:HSJ131124 HIN131123:HIN131124 GYR131123:GYR131124 GOV131123:GOV131124 GEZ131123:GEZ131124 FVD131123:FVD131124 FLH131123:FLH131124 FBL131123:FBL131124 ERP131123:ERP131124 EHT131123:EHT131124 DXX131123:DXX131124 DOB131123:DOB131124 DEF131123:DEF131124 CUJ131123:CUJ131124 CKN131123:CKN131124 CAR131123:CAR131124 BQV131123:BQV131124 BGZ131123:BGZ131124 AXD131123:AXD131124 ANH131123:ANH131124 ADL131123:ADL131124 TP131123:TP131124 JT131123:JT131124 V131123:V131124 WWF65587:WWF65588 WMJ65587:WMJ65588 WCN65587:WCN65588 VSR65587:VSR65588 VIV65587:VIV65588 UYZ65587:UYZ65588 UPD65587:UPD65588 UFH65587:UFH65588 TVL65587:TVL65588 TLP65587:TLP65588 TBT65587:TBT65588 SRX65587:SRX65588 SIB65587:SIB65588 RYF65587:RYF65588 ROJ65587:ROJ65588 REN65587:REN65588 QUR65587:QUR65588 QKV65587:QKV65588 QAZ65587:QAZ65588 PRD65587:PRD65588 PHH65587:PHH65588 OXL65587:OXL65588 ONP65587:ONP65588 ODT65587:ODT65588 NTX65587:NTX65588 NKB65587:NKB65588 NAF65587:NAF65588 MQJ65587:MQJ65588 MGN65587:MGN65588 LWR65587:LWR65588 LMV65587:LMV65588 LCZ65587:LCZ65588 KTD65587:KTD65588 KJH65587:KJH65588 JZL65587:JZL65588 JPP65587:JPP65588 JFT65587:JFT65588 IVX65587:IVX65588 IMB65587:IMB65588 ICF65587:ICF65588 HSJ65587:HSJ65588 HIN65587:HIN65588 GYR65587:GYR65588 GOV65587:GOV65588 GEZ65587:GEZ65588 FVD65587:FVD65588 FLH65587:FLH65588 FBL65587:FBL65588 ERP65587:ERP65588 EHT65587:EHT65588 DXX65587:DXX65588 DOB65587:DOB65588 DEF65587:DEF65588 CUJ65587:CUJ65588 CKN65587:CKN65588 CAR65587:CAR65588 BQV65587:BQV65588 BGZ65587:BGZ65588 AXD65587:AXD65588 ANH65587:ANH65588 ADL65587:ADL65588 TP65587:TP65588 JT65587:JT65588 V65587:V65588">
      <formula1>$M$91:$M$91</formula1>
    </dataValidation>
    <dataValidation type="list" allowBlank="1" showInputMessage="1" showErrorMessage="1" sqref="S12:AA12">
      <formula1>$H$92:$H$945</formula1>
    </dataValidation>
  </dataValidations>
  <pageMargins left="0.51181102362204722" right="0.51181102362204722" top="0.59055118110236227" bottom="0.59055118110236227" header="0.31496062992125984" footer="0.31496062992125984"/>
  <pageSetup paperSize="9" scale="96" orientation="portrait" r:id="rId1"/>
  <rowBreaks count="1" manualBreakCount="1">
    <brk id="71" min="1" max="35" man="1"/>
  </rowBreaks>
  <drawing r:id="rId2"/>
</worksheet>
</file>

<file path=xl/worksheets/sheet15.xml><?xml version="1.0" encoding="utf-8"?>
<worksheet xmlns="http://schemas.openxmlformats.org/spreadsheetml/2006/main" xmlns:r="http://schemas.openxmlformats.org/officeDocument/2006/relationships">
  <sheetPr codeName="Planilha14"/>
  <dimension ref="C2:AJ183"/>
  <sheetViews>
    <sheetView showGridLines="0" tabSelected="1" workbookViewId="0">
      <selection activeCell="T10" sqref="T10:X10"/>
    </sheetView>
  </sheetViews>
  <sheetFormatPr defaultColWidth="9.140625" defaultRowHeight="15"/>
  <cols>
    <col min="1" max="1" width="2.85546875" style="405" customWidth="1"/>
    <col min="2" max="2" width="0.85546875" style="405" customWidth="1"/>
    <col min="3" max="35" width="2.85546875" style="405" customWidth="1"/>
    <col min="36" max="36" width="0.85546875" style="405" customWidth="1"/>
    <col min="37" max="16384" width="9.140625" style="405"/>
  </cols>
  <sheetData>
    <row r="2" spans="3:36" ht="65.25" customHeight="1">
      <c r="C2" s="1198" t="s">
        <v>2275</v>
      </c>
      <c r="D2" s="1198"/>
      <c r="E2" s="1198"/>
      <c r="F2" s="1198"/>
      <c r="G2" s="1198"/>
      <c r="H2" s="1198"/>
      <c r="I2" s="1198"/>
      <c r="J2" s="1198"/>
      <c r="K2" s="1198"/>
      <c r="L2" s="1198"/>
      <c r="M2" s="1198"/>
      <c r="N2" s="1198"/>
      <c r="O2" s="1198"/>
      <c r="P2" s="1198"/>
      <c r="Q2" s="1198"/>
      <c r="R2" s="1198"/>
      <c r="S2" s="1198"/>
      <c r="T2" s="1198"/>
      <c r="U2" s="1198"/>
      <c r="V2" s="1198"/>
      <c r="W2" s="1198"/>
      <c r="X2" s="1198"/>
      <c r="Y2" s="1198"/>
      <c r="Z2" s="1198"/>
      <c r="AA2" s="1198"/>
      <c r="AB2" s="1198"/>
      <c r="AC2" s="1198"/>
      <c r="AD2" s="1198"/>
      <c r="AE2" s="1198"/>
      <c r="AF2" s="1198"/>
      <c r="AG2" s="1198"/>
      <c r="AH2" s="1198"/>
      <c r="AI2" s="1198"/>
      <c r="AJ2" s="404"/>
    </row>
    <row r="3" spans="3:36" ht="5.0999999999999996" customHeight="1">
      <c r="C3" s="1199"/>
      <c r="D3" s="1199"/>
      <c r="E3" s="1199"/>
      <c r="F3" s="1199"/>
      <c r="G3" s="1199"/>
      <c r="H3" s="1199"/>
      <c r="I3" s="1199"/>
      <c r="J3" s="1199"/>
      <c r="K3" s="1199"/>
      <c r="L3" s="1199"/>
      <c r="M3" s="1199"/>
      <c r="N3" s="1199"/>
      <c r="O3" s="1199"/>
      <c r="P3" s="1199"/>
      <c r="Q3" s="1199"/>
      <c r="R3" s="1199"/>
      <c r="S3" s="1199"/>
      <c r="T3" s="1199"/>
      <c r="U3" s="1199"/>
      <c r="V3" s="1199"/>
      <c r="W3" s="1199"/>
      <c r="X3" s="1199"/>
      <c r="Y3" s="1199"/>
      <c r="Z3" s="1199"/>
      <c r="AA3" s="1199"/>
      <c r="AB3" s="1199"/>
      <c r="AC3" s="1199"/>
      <c r="AD3" s="1199"/>
      <c r="AE3" s="1199"/>
      <c r="AF3" s="1199"/>
      <c r="AG3" s="1199"/>
      <c r="AH3" s="1199"/>
      <c r="AI3" s="1199"/>
      <c r="AJ3" s="404"/>
    </row>
    <row r="4" spans="3:36">
      <c r="C4" s="1195" t="s">
        <v>2143</v>
      </c>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7"/>
      <c r="AJ4" s="404"/>
    </row>
    <row r="5" spans="3:36">
      <c r="C5" s="404"/>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row>
    <row r="6" spans="3:36" ht="34.5" customHeight="1">
      <c r="C6" s="1200" t="s">
        <v>1154</v>
      </c>
      <c r="D6" s="1200"/>
      <c r="E6" s="1200"/>
      <c r="F6" s="1200"/>
      <c r="G6" s="1200"/>
      <c r="H6" s="1201" t="s">
        <v>2089</v>
      </c>
      <c r="I6" s="1201"/>
      <c r="J6" s="1201"/>
      <c r="K6" s="1201"/>
      <c r="L6" s="1201"/>
      <c r="M6" s="1201"/>
      <c r="N6" s="1201"/>
      <c r="O6" s="1201"/>
      <c r="P6" s="1201"/>
      <c r="Q6" s="1201"/>
      <c r="R6" s="1201"/>
      <c r="S6" s="1201"/>
      <c r="T6" s="1200" t="s">
        <v>151</v>
      </c>
      <c r="U6" s="1200"/>
      <c r="V6" s="1200"/>
      <c r="W6" s="1200"/>
      <c r="X6" s="1200"/>
      <c r="Y6" s="1201" t="s">
        <v>2006</v>
      </c>
      <c r="Z6" s="1201"/>
      <c r="AA6" s="1201"/>
      <c r="AB6" s="1201"/>
      <c r="AC6" s="1201" t="s">
        <v>2005</v>
      </c>
      <c r="AD6" s="1201"/>
      <c r="AE6" s="1201"/>
      <c r="AF6" s="1201"/>
      <c r="AG6" s="1192" t="s">
        <v>156</v>
      </c>
      <c r="AH6" s="1193"/>
      <c r="AI6" s="1194"/>
      <c r="AJ6" s="404"/>
    </row>
    <row r="7" spans="3:36" s="407" customFormat="1" ht="28.5" customHeight="1">
      <c r="C7" s="1185"/>
      <c r="D7" s="1185"/>
      <c r="E7" s="1185"/>
      <c r="F7" s="1185"/>
      <c r="G7" s="1185"/>
      <c r="H7" s="1186"/>
      <c r="I7" s="1186"/>
      <c r="J7" s="1186"/>
      <c r="K7" s="1186"/>
      <c r="L7" s="1186"/>
      <c r="M7" s="1186"/>
      <c r="N7" s="1186"/>
      <c r="O7" s="1186"/>
      <c r="P7" s="1186"/>
      <c r="Q7" s="1186"/>
      <c r="R7" s="1186"/>
      <c r="S7" s="1186"/>
      <c r="T7" s="1185"/>
      <c r="U7" s="1185"/>
      <c r="V7" s="1185"/>
      <c r="W7" s="1185"/>
      <c r="X7" s="1185"/>
      <c r="Y7" s="1186"/>
      <c r="Z7" s="1186"/>
      <c r="AA7" s="1186"/>
      <c r="AB7" s="1186"/>
      <c r="AC7" s="1186"/>
      <c r="AD7" s="1186"/>
      <c r="AE7" s="1186"/>
      <c r="AF7" s="1186"/>
      <c r="AG7" s="1187"/>
      <c r="AH7" s="1188"/>
      <c r="AI7" s="1189"/>
      <c r="AJ7" s="406"/>
    </row>
    <row r="8" spans="3:36" s="407" customFormat="1" ht="28.5" customHeight="1">
      <c r="C8" s="1185"/>
      <c r="D8" s="1185"/>
      <c r="E8" s="1185"/>
      <c r="F8" s="1185"/>
      <c r="G8" s="1185"/>
      <c r="H8" s="1186"/>
      <c r="I8" s="1186"/>
      <c r="J8" s="1186"/>
      <c r="K8" s="1186"/>
      <c r="L8" s="1186"/>
      <c r="M8" s="1186"/>
      <c r="N8" s="1186"/>
      <c r="O8" s="1186"/>
      <c r="P8" s="1186"/>
      <c r="Q8" s="1186"/>
      <c r="R8" s="1186"/>
      <c r="S8" s="1186"/>
      <c r="T8" s="1185"/>
      <c r="U8" s="1185"/>
      <c r="V8" s="1185"/>
      <c r="W8" s="1185"/>
      <c r="X8" s="1185"/>
      <c r="Y8" s="1186"/>
      <c r="Z8" s="1186"/>
      <c r="AA8" s="1186"/>
      <c r="AB8" s="1186"/>
      <c r="AC8" s="1186"/>
      <c r="AD8" s="1186"/>
      <c r="AE8" s="1186"/>
      <c r="AF8" s="1186"/>
      <c r="AG8" s="1187"/>
      <c r="AH8" s="1188"/>
      <c r="AI8" s="1189"/>
      <c r="AJ8" s="406"/>
    </row>
    <row r="9" spans="3:36" s="407" customFormat="1" ht="28.5" customHeight="1">
      <c r="C9" s="1185"/>
      <c r="D9" s="1185"/>
      <c r="E9" s="1185"/>
      <c r="F9" s="1185"/>
      <c r="G9" s="1185"/>
      <c r="H9" s="1186"/>
      <c r="I9" s="1186"/>
      <c r="J9" s="1186"/>
      <c r="K9" s="1186"/>
      <c r="L9" s="1186"/>
      <c r="M9" s="1186"/>
      <c r="N9" s="1186"/>
      <c r="O9" s="1186"/>
      <c r="P9" s="1186"/>
      <c r="Q9" s="1186"/>
      <c r="R9" s="1186"/>
      <c r="S9" s="1186"/>
      <c r="T9" s="1185"/>
      <c r="U9" s="1185"/>
      <c r="V9" s="1185"/>
      <c r="W9" s="1185"/>
      <c r="X9" s="1185"/>
      <c r="Y9" s="1186"/>
      <c r="Z9" s="1186"/>
      <c r="AA9" s="1186"/>
      <c r="AB9" s="1186"/>
      <c r="AC9" s="1186"/>
      <c r="AD9" s="1186"/>
      <c r="AE9" s="1186"/>
      <c r="AF9" s="1186"/>
      <c r="AG9" s="1187"/>
      <c r="AH9" s="1188"/>
      <c r="AI9" s="1189"/>
      <c r="AJ9" s="406"/>
    </row>
    <row r="10" spans="3:36" s="407" customFormat="1" ht="28.5" customHeight="1">
      <c r="C10" s="1185"/>
      <c r="D10" s="1185"/>
      <c r="E10" s="1185"/>
      <c r="F10" s="1185"/>
      <c r="G10" s="1185"/>
      <c r="H10" s="1186"/>
      <c r="I10" s="1186"/>
      <c r="J10" s="1186"/>
      <c r="K10" s="1186"/>
      <c r="L10" s="1186"/>
      <c r="M10" s="1186"/>
      <c r="N10" s="1186"/>
      <c r="O10" s="1186"/>
      <c r="P10" s="1186"/>
      <c r="Q10" s="1186"/>
      <c r="R10" s="1186"/>
      <c r="S10" s="1186"/>
      <c r="T10" s="1185"/>
      <c r="U10" s="1185"/>
      <c r="V10" s="1185"/>
      <c r="W10" s="1185"/>
      <c r="X10" s="1185"/>
      <c r="Y10" s="1186"/>
      <c r="Z10" s="1186"/>
      <c r="AA10" s="1186"/>
      <c r="AB10" s="1186"/>
      <c r="AC10" s="1186"/>
      <c r="AD10" s="1186"/>
      <c r="AE10" s="1186"/>
      <c r="AF10" s="1186"/>
      <c r="AG10" s="1187"/>
      <c r="AH10" s="1188"/>
      <c r="AI10" s="1189"/>
      <c r="AJ10" s="406"/>
    </row>
    <row r="11" spans="3:36" s="407" customFormat="1" ht="28.5" customHeight="1">
      <c r="C11" s="1185"/>
      <c r="D11" s="1185"/>
      <c r="E11" s="1185"/>
      <c r="F11" s="1185"/>
      <c r="G11" s="1185"/>
      <c r="H11" s="1186"/>
      <c r="I11" s="1186"/>
      <c r="J11" s="1186"/>
      <c r="K11" s="1186"/>
      <c r="L11" s="1186"/>
      <c r="M11" s="1186"/>
      <c r="N11" s="1186"/>
      <c r="O11" s="1186"/>
      <c r="P11" s="1186"/>
      <c r="Q11" s="1186"/>
      <c r="R11" s="1186"/>
      <c r="S11" s="1186"/>
      <c r="T11" s="1185"/>
      <c r="U11" s="1185"/>
      <c r="V11" s="1185"/>
      <c r="W11" s="1185"/>
      <c r="X11" s="1185"/>
      <c r="Y11" s="1186"/>
      <c r="Z11" s="1186"/>
      <c r="AA11" s="1186"/>
      <c r="AB11" s="1186"/>
      <c r="AC11" s="1186"/>
      <c r="AD11" s="1186"/>
      <c r="AE11" s="1186"/>
      <c r="AF11" s="1186"/>
      <c r="AG11" s="1187"/>
      <c r="AH11" s="1188"/>
      <c r="AI11" s="1189"/>
      <c r="AJ11" s="406"/>
    </row>
    <row r="12" spans="3:36" s="407" customFormat="1" ht="28.5" customHeight="1">
      <c r="C12" s="1185"/>
      <c r="D12" s="1185"/>
      <c r="E12" s="1185"/>
      <c r="F12" s="1185"/>
      <c r="G12" s="1185"/>
      <c r="H12" s="1186"/>
      <c r="I12" s="1186"/>
      <c r="J12" s="1186"/>
      <c r="K12" s="1186"/>
      <c r="L12" s="1186"/>
      <c r="M12" s="1186"/>
      <c r="N12" s="1186"/>
      <c r="O12" s="1186"/>
      <c r="P12" s="1186"/>
      <c r="Q12" s="1186"/>
      <c r="R12" s="1186"/>
      <c r="S12" s="1186"/>
      <c r="T12" s="1185"/>
      <c r="U12" s="1185"/>
      <c r="V12" s="1185"/>
      <c r="W12" s="1185"/>
      <c r="X12" s="1185"/>
      <c r="Y12" s="1186"/>
      <c r="Z12" s="1186"/>
      <c r="AA12" s="1186"/>
      <c r="AB12" s="1186"/>
      <c r="AC12" s="1186"/>
      <c r="AD12" s="1186"/>
      <c r="AE12" s="1186"/>
      <c r="AF12" s="1186"/>
      <c r="AG12" s="1187"/>
      <c r="AH12" s="1188"/>
      <c r="AI12" s="1189"/>
      <c r="AJ12" s="406"/>
    </row>
    <row r="13" spans="3:36" s="407" customFormat="1" ht="28.5" customHeight="1">
      <c r="C13" s="1185"/>
      <c r="D13" s="1185"/>
      <c r="E13" s="1185"/>
      <c r="F13" s="1185"/>
      <c r="G13" s="1185"/>
      <c r="H13" s="1186"/>
      <c r="I13" s="1186"/>
      <c r="J13" s="1186"/>
      <c r="K13" s="1186"/>
      <c r="L13" s="1186"/>
      <c r="M13" s="1186"/>
      <c r="N13" s="1186"/>
      <c r="O13" s="1186"/>
      <c r="P13" s="1186"/>
      <c r="Q13" s="1186"/>
      <c r="R13" s="1186"/>
      <c r="S13" s="1186"/>
      <c r="T13" s="1185"/>
      <c r="U13" s="1185"/>
      <c r="V13" s="1185"/>
      <c r="W13" s="1185"/>
      <c r="X13" s="1185"/>
      <c r="Y13" s="1186"/>
      <c r="Z13" s="1186"/>
      <c r="AA13" s="1186"/>
      <c r="AB13" s="1186"/>
      <c r="AC13" s="1186"/>
      <c r="AD13" s="1186"/>
      <c r="AE13" s="1186"/>
      <c r="AF13" s="1186"/>
      <c r="AG13" s="1187"/>
      <c r="AH13" s="1188"/>
      <c r="AI13" s="1189"/>
      <c r="AJ13" s="406"/>
    </row>
    <row r="14" spans="3:36" s="407" customFormat="1" ht="28.5" customHeight="1">
      <c r="C14" s="1185"/>
      <c r="D14" s="1185"/>
      <c r="E14" s="1185"/>
      <c r="F14" s="1185"/>
      <c r="G14" s="1185"/>
      <c r="H14" s="1186"/>
      <c r="I14" s="1186"/>
      <c r="J14" s="1186"/>
      <c r="K14" s="1186"/>
      <c r="L14" s="1186"/>
      <c r="M14" s="1186"/>
      <c r="N14" s="1186"/>
      <c r="O14" s="1186"/>
      <c r="P14" s="1186"/>
      <c r="Q14" s="1186"/>
      <c r="R14" s="1186"/>
      <c r="S14" s="1186"/>
      <c r="T14" s="1185"/>
      <c r="U14" s="1185"/>
      <c r="V14" s="1185"/>
      <c r="W14" s="1185"/>
      <c r="X14" s="1185"/>
      <c r="Y14" s="1186"/>
      <c r="Z14" s="1186"/>
      <c r="AA14" s="1186"/>
      <c r="AB14" s="1186"/>
      <c r="AC14" s="1186"/>
      <c r="AD14" s="1186"/>
      <c r="AE14" s="1186"/>
      <c r="AF14" s="1186"/>
      <c r="AG14" s="1187"/>
      <c r="AH14" s="1188"/>
      <c r="AI14" s="1189"/>
      <c r="AJ14" s="406"/>
    </row>
    <row r="15" spans="3:36" s="407" customFormat="1" ht="28.5" customHeight="1">
      <c r="C15" s="1185"/>
      <c r="D15" s="1185"/>
      <c r="E15" s="1185"/>
      <c r="F15" s="1185"/>
      <c r="G15" s="1185"/>
      <c r="H15" s="1186"/>
      <c r="I15" s="1186"/>
      <c r="J15" s="1186"/>
      <c r="K15" s="1186"/>
      <c r="L15" s="1186"/>
      <c r="M15" s="1186"/>
      <c r="N15" s="1186"/>
      <c r="O15" s="1186"/>
      <c r="P15" s="1186"/>
      <c r="Q15" s="1186"/>
      <c r="R15" s="1186"/>
      <c r="S15" s="1186"/>
      <c r="T15" s="1185"/>
      <c r="U15" s="1185"/>
      <c r="V15" s="1185"/>
      <c r="W15" s="1185"/>
      <c r="X15" s="1185"/>
      <c r="Y15" s="1186"/>
      <c r="Z15" s="1186"/>
      <c r="AA15" s="1186"/>
      <c r="AB15" s="1186"/>
      <c r="AC15" s="1186"/>
      <c r="AD15" s="1186"/>
      <c r="AE15" s="1186"/>
      <c r="AF15" s="1186"/>
      <c r="AG15" s="1187"/>
      <c r="AH15" s="1188"/>
      <c r="AI15" s="1189"/>
      <c r="AJ15" s="406"/>
    </row>
    <row r="16" spans="3:36" s="407" customFormat="1" ht="28.5" customHeight="1">
      <c r="C16" s="1185"/>
      <c r="D16" s="1185"/>
      <c r="E16" s="1185"/>
      <c r="F16" s="1185"/>
      <c r="G16" s="1185"/>
      <c r="H16" s="1186"/>
      <c r="I16" s="1186"/>
      <c r="J16" s="1186"/>
      <c r="K16" s="1186"/>
      <c r="L16" s="1186"/>
      <c r="M16" s="1186"/>
      <c r="N16" s="1186"/>
      <c r="O16" s="1186"/>
      <c r="P16" s="1186"/>
      <c r="Q16" s="1186"/>
      <c r="R16" s="1186"/>
      <c r="S16" s="1186"/>
      <c r="T16" s="1185"/>
      <c r="U16" s="1185"/>
      <c r="V16" s="1185"/>
      <c r="W16" s="1185"/>
      <c r="X16" s="1185"/>
      <c r="Y16" s="1186"/>
      <c r="Z16" s="1186"/>
      <c r="AA16" s="1186"/>
      <c r="AB16" s="1186"/>
      <c r="AC16" s="1186"/>
      <c r="AD16" s="1186"/>
      <c r="AE16" s="1186"/>
      <c r="AF16" s="1186"/>
      <c r="AG16" s="1187"/>
      <c r="AH16" s="1188"/>
      <c r="AI16" s="1189"/>
      <c r="AJ16" s="406"/>
    </row>
    <row r="17" spans="3:36" s="407" customFormat="1" ht="28.5" customHeight="1">
      <c r="C17" s="1185"/>
      <c r="D17" s="1185"/>
      <c r="E17" s="1185"/>
      <c r="F17" s="1185"/>
      <c r="G17" s="1185"/>
      <c r="H17" s="1186"/>
      <c r="I17" s="1186"/>
      <c r="J17" s="1186"/>
      <c r="K17" s="1186"/>
      <c r="L17" s="1186"/>
      <c r="M17" s="1186"/>
      <c r="N17" s="1186"/>
      <c r="O17" s="1186"/>
      <c r="P17" s="1186"/>
      <c r="Q17" s="1186"/>
      <c r="R17" s="1186"/>
      <c r="S17" s="1186"/>
      <c r="T17" s="1185"/>
      <c r="U17" s="1185"/>
      <c r="V17" s="1185"/>
      <c r="W17" s="1185"/>
      <c r="X17" s="1185"/>
      <c r="Y17" s="1186"/>
      <c r="Z17" s="1186"/>
      <c r="AA17" s="1186"/>
      <c r="AB17" s="1186"/>
      <c r="AC17" s="1186"/>
      <c r="AD17" s="1186"/>
      <c r="AE17" s="1186"/>
      <c r="AF17" s="1186"/>
      <c r="AG17" s="1185"/>
      <c r="AH17" s="1185"/>
      <c r="AI17" s="1185"/>
      <c r="AJ17" s="406"/>
    </row>
    <row r="18" spans="3:36" s="407" customFormat="1" ht="5.0999999999999996" customHeight="1">
      <c r="C18" s="1190"/>
      <c r="D18" s="1190"/>
      <c r="E18" s="1190"/>
      <c r="F18" s="1190"/>
      <c r="G18" s="1190"/>
      <c r="H18" s="1191"/>
      <c r="I18" s="1191"/>
      <c r="J18" s="1191"/>
      <c r="K18" s="1191"/>
      <c r="L18" s="1191"/>
      <c r="M18" s="1191"/>
      <c r="N18" s="1191"/>
      <c r="O18" s="1191"/>
      <c r="P18" s="1191"/>
      <c r="Q18" s="1191"/>
      <c r="R18" s="1191"/>
      <c r="S18" s="1191"/>
      <c r="T18" s="1190"/>
      <c r="U18" s="1190"/>
      <c r="V18" s="1190"/>
      <c r="W18" s="1190"/>
      <c r="X18" s="1190"/>
      <c r="Y18" s="1191"/>
      <c r="Z18" s="1191"/>
      <c r="AA18" s="1191"/>
      <c r="AB18" s="1191"/>
      <c r="AC18" s="1191"/>
      <c r="AD18" s="1191"/>
      <c r="AE18" s="1191"/>
      <c r="AF18" s="1191"/>
      <c r="AG18" s="1190"/>
      <c r="AH18" s="1190"/>
      <c r="AI18" s="1190"/>
      <c r="AJ18" s="406"/>
    </row>
    <row r="19" spans="3:36" s="407" customFormat="1" ht="15" customHeight="1">
      <c r="C19" s="199" t="s">
        <v>2408</v>
      </c>
      <c r="D19" s="649"/>
      <c r="E19" s="649"/>
      <c r="F19" s="649"/>
      <c r="G19" s="649"/>
      <c r="H19" s="650"/>
      <c r="I19" s="650"/>
      <c r="J19" s="650"/>
      <c r="K19" s="650"/>
      <c r="L19" s="650"/>
      <c r="M19" s="650"/>
      <c r="N19" s="650"/>
      <c r="O19" s="650"/>
      <c r="P19" s="650"/>
      <c r="Q19" s="650"/>
      <c r="R19" s="650"/>
      <c r="S19" s="650"/>
      <c r="T19" s="649"/>
      <c r="U19" s="649"/>
      <c r="V19" s="649"/>
      <c r="W19" s="649"/>
      <c r="X19" s="649"/>
      <c r="Y19" s="650"/>
      <c r="Z19" s="650"/>
      <c r="AA19" s="650"/>
      <c r="AB19" s="650"/>
      <c r="AC19" s="650"/>
      <c r="AD19" s="650"/>
      <c r="AE19" s="650"/>
      <c r="AF19" s="650"/>
      <c r="AG19" s="649"/>
      <c r="AH19" s="649"/>
      <c r="AI19" s="649"/>
      <c r="AJ19" s="406"/>
    </row>
    <row r="20" spans="3:36" s="407" customFormat="1" ht="0.95" customHeight="1">
      <c r="C20" s="199"/>
      <c r="D20" s="649"/>
      <c r="E20" s="649"/>
      <c r="F20" s="649"/>
      <c r="G20" s="649"/>
      <c r="H20" s="650"/>
      <c r="I20" s="650"/>
      <c r="J20" s="650"/>
      <c r="K20" s="650"/>
      <c r="L20" s="650"/>
      <c r="M20" s="650"/>
      <c r="N20" s="650"/>
      <c r="O20" s="650"/>
      <c r="P20" s="650"/>
      <c r="Q20" s="650"/>
      <c r="R20" s="650"/>
      <c r="S20" s="650"/>
      <c r="T20" s="649"/>
      <c r="U20" s="649"/>
      <c r="V20" s="649"/>
      <c r="W20" s="649"/>
      <c r="X20" s="649"/>
      <c r="Y20" s="650"/>
      <c r="Z20" s="650"/>
      <c r="AA20" s="650"/>
      <c r="AB20" s="650"/>
      <c r="AC20" s="650"/>
      <c r="AD20" s="650"/>
      <c r="AE20" s="650"/>
      <c r="AF20" s="650"/>
      <c r="AG20" s="649"/>
      <c r="AH20" s="649"/>
      <c r="AI20" s="649"/>
      <c r="AJ20" s="406"/>
    </row>
    <row r="21" spans="3:36" s="407" customFormat="1" ht="15" customHeight="1">
      <c r="C21" s="652"/>
      <c r="D21" s="618" t="s">
        <v>196</v>
      </c>
      <c r="E21" s="651"/>
      <c r="F21" s="652"/>
      <c r="G21" s="618" t="s">
        <v>197</v>
      </c>
      <c r="H21" s="651"/>
      <c r="I21" s="932" t="str">
        <f>IF(F21="x",auxiliar!A124,"")</f>
        <v/>
      </c>
      <c r="J21" s="932"/>
      <c r="K21" s="932"/>
      <c r="L21" s="932"/>
      <c r="M21" s="932"/>
      <c r="N21" s="932"/>
      <c r="O21" s="932"/>
      <c r="P21" s="932"/>
      <c r="Q21" s="932"/>
      <c r="R21" s="932"/>
      <c r="S21" s="932"/>
      <c r="T21" s="932"/>
      <c r="U21" s="932"/>
      <c r="V21" s="932"/>
      <c r="W21" s="628"/>
      <c r="X21" s="932"/>
      <c r="Y21" s="932"/>
      <c r="Z21" s="932"/>
      <c r="AA21" s="932"/>
      <c r="AB21" s="932"/>
      <c r="AC21" s="932"/>
      <c r="AD21" s="932"/>
      <c r="AE21" s="932"/>
      <c r="AF21" s="932"/>
      <c r="AG21" s="932"/>
      <c r="AH21" s="932"/>
      <c r="AI21" s="932"/>
      <c r="AJ21" s="406"/>
    </row>
    <row r="22" spans="3:36" s="407" customFormat="1" ht="5.0999999999999996" customHeight="1">
      <c r="C22" s="199"/>
      <c r="D22" s="593"/>
      <c r="E22" s="593"/>
      <c r="F22" s="593"/>
      <c r="G22" s="593"/>
      <c r="H22" s="594"/>
      <c r="I22" s="594"/>
      <c r="J22" s="594"/>
      <c r="K22" s="594"/>
      <c r="L22" s="594"/>
      <c r="M22" s="594"/>
      <c r="N22" s="594"/>
      <c r="O22" s="594"/>
      <c r="P22" s="594"/>
      <c r="Q22" s="594"/>
      <c r="R22" s="594"/>
      <c r="S22" s="594"/>
      <c r="T22" s="593"/>
      <c r="U22" s="593"/>
      <c r="V22" s="593"/>
      <c r="W22" s="593"/>
      <c r="X22" s="593"/>
      <c r="Y22" s="594"/>
      <c r="Z22" s="594"/>
      <c r="AA22" s="594"/>
      <c r="AB22" s="594"/>
      <c r="AC22" s="594"/>
      <c r="AD22" s="594"/>
      <c r="AE22" s="594"/>
      <c r="AF22" s="594"/>
      <c r="AG22" s="593"/>
      <c r="AH22" s="593"/>
      <c r="AI22" s="593"/>
      <c r="AJ22" s="406"/>
    </row>
    <row r="23" spans="3:36" s="407" customFormat="1" ht="30" customHeight="1">
      <c r="C23" s="1184" t="s">
        <v>2276</v>
      </c>
      <c r="D23" s="1184"/>
      <c r="E23" s="1184"/>
      <c r="F23" s="1184"/>
      <c r="G23" s="1184"/>
      <c r="H23" s="1184"/>
      <c r="I23" s="1184"/>
      <c r="J23" s="1184"/>
      <c r="K23" s="1184"/>
      <c r="L23" s="1184"/>
      <c r="M23" s="1184"/>
      <c r="N23" s="1184"/>
      <c r="O23" s="1184"/>
      <c r="P23" s="1184"/>
      <c r="Q23" s="1184"/>
      <c r="R23" s="1184"/>
      <c r="S23" s="1184"/>
      <c r="T23" s="1184"/>
      <c r="U23" s="1184"/>
      <c r="V23" s="1184"/>
      <c r="W23" s="1184"/>
      <c r="X23" s="1184"/>
      <c r="Y23" s="1184"/>
      <c r="Z23" s="1184"/>
      <c r="AA23" s="1184"/>
      <c r="AB23" s="1184"/>
      <c r="AC23" s="1184"/>
      <c r="AD23" s="1184"/>
      <c r="AE23" s="1184"/>
      <c r="AF23" s="1184"/>
      <c r="AG23" s="1184"/>
      <c r="AH23" s="1184"/>
      <c r="AI23" s="1184"/>
      <c r="AJ23" s="406"/>
    </row>
    <row r="24" spans="3:36" s="407" customFormat="1" ht="28.5" customHeight="1">
      <c r="C24" s="1175"/>
      <c r="D24" s="1176"/>
      <c r="E24" s="1176"/>
      <c r="F24" s="1176"/>
      <c r="G24" s="1176"/>
      <c r="H24" s="1176"/>
      <c r="I24" s="1176"/>
      <c r="J24" s="1176"/>
      <c r="K24" s="1176"/>
      <c r="L24" s="1176"/>
      <c r="M24" s="1176"/>
      <c r="N24" s="1176"/>
      <c r="O24" s="1176"/>
      <c r="P24" s="1176"/>
      <c r="Q24" s="1176"/>
      <c r="R24" s="1176"/>
      <c r="S24" s="1176"/>
      <c r="T24" s="1176"/>
      <c r="U24" s="1176"/>
      <c r="V24" s="1176"/>
      <c r="W24" s="1176"/>
      <c r="X24" s="1176"/>
      <c r="Y24" s="1176"/>
      <c r="Z24" s="1176"/>
      <c r="AA24" s="1176"/>
      <c r="AB24" s="1176"/>
      <c r="AC24" s="1176"/>
      <c r="AD24" s="1176"/>
      <c r="AE24" s="1176"/>
      <c r="AF24" s="1176"/>
      <c r="AG24" s="1176"/>
      <c r="AH24" s="1176"/>
      <c r="AI24" s="1177"/>
      <c r="AJ24" s="406"/>
    </row>
    <row r="25" spans="3:36" s="407" customFormat="1" ht="28.5" customHeight="1">
      <c r="C25" s="1178"/>
      <c r="D25" s="1179"/>
      <c r="E25" s="1179"/>
      <c r="F25" s="1179"/>
      <c r="G25" s="1179"/>
      <c r="H25" s="1179"/>
      <c r="I25" s="1179"/>
      <c r="J25" s="1179"/>
      <c r="K25" s="1179"/>
      <c r="L25" s="1179"/>
      <c r="M25" s="1179"/>
      <c r="N25" s="1179"/>
      <c r="O25" s="1179"/>
      <c r="P25" s="1179"/>
      <c r="Q25" s="1179"/>
      <c r="R25" s="1179"/>
      <c r="S25" s="1179"/>
      <c r="T25" s="1179"/>
      <c r="U25" s="1179"/>
      <c r="V25" s="1179"/>
      <c r="W25" s="1179"/>
      <c r="X25" s="1179"/>
      <c r="Y25" s="1179"/>
      <c r="Z25" s="1179"/>
      <c r="AA25" s="1179"/>
      <c r="AB25" s="1179"/>
      <c r="AC25" s="1179"/>
      <c r="AD25" s="1179"/>
      <c r="AE25" s="1179"/>
      <c r="AF25" s="1179"/>
      <c r="AG25" s="1179"/>
      <c r="AH25" s="1179"/>
      <c r="AI25" s="1180"/>
      <c r="AJ25" s="406"/>
    </row>
    <row r="26" spans="3:36" s="407" customFormat="1" ht="28.5" customHeight="1">
      <c r="C26" s="1178"/>
      <c r="D26" s="1179"/>
      <c r="E26" s="1179"/>
      <c r="F26" s="1179"/>
      <c r="G26" s="1179"/>
      <c r="H26" s="1179"/>
      <c r="I26" s="1179"/>
      <c r="J26" s="1179"/>
      <c r="K26" s="1179"/>
      <c r="L26" s="1179"/>
      <c r="M26" s="1179"/>
      <c r="N26" s="1179"/>
      <c r="O26" s="1179"/>
      <c r="P26" s="1179"/>
      <c r="Q26" s="1179"/>
      <c r="R26" s="1179"/>
      <c r="S26" s="1179"/>
      <c r="T26" s="1179"/>
      <c r="U26" s="1179"/>
      <c r="V26" s="1179"/>
      <c r="W26" s="1179"/>
      <c r="X26" s="1179"/>
      <c r="Y26" s="1179"/>
      <c r="Z26" s="1179"/>
      <c r="AA26" s="1179"/>
      <c r="AB26" s="1179"/>
      <c r="AC26" s="1179"/>
      <c r="AD26" s="1179"/>
      <c r="AE26" s="1179"/>
      <c r="AF26" s="1179"/>
      <c r="AG26" s="1179"/>
      <c r="AH26" s="1179"/>
      <c r="AI26" s="1180"/>
      <c r="AJ26" s="406"/>
    </row>
    <row r="27" spans="3:36" s="407" customFormat="1" ht="28.5" customHeight="1">
      <c r="C27" s="1178"/>
      <c r="D27" s="1179"/>
      <c r="E27" s="1179"/>
      <c r="F27" s="1179"/>
      <c r="G27" s="1179"/>
      <c r="H27" s="1179"/>
      <c r="I27" s="1179"/>
      <c r="J27" s="1179"/>
      <c r="K27" s="1179"/>
      <c r="L27" s="1179"/>
      <c r="M27" s="1179"/>
      <c r="N27" s="1179"/>
      <c r="O27" s="1179"/>
      <c r="P27" s="1179"/>
      <c r="Q27" s="1179"/>
      <c r="R27" s="1179"/>
      <c r="S27" s="1179"/>
      <c r="T27" s="1179"/>
      <c r="U27" s="1179"/>
      <c r="V27" s="1179"/>
      <c r="W27" s="1179"/>
      <c r="X27" s="1179"/>
      <c r="Y27" s="1179"/>
      <c r="Z27" s="1179"/>
      <c r="AA27" s="1179"/>
      <c r="AB27" s="1179"/>
      <c r="AC27" s="1179"/>
      <c r="AD27" s="1179"/>
      <c r="AE27" s="1179"/>
      <c r="AF27" s="1179"/>
      <c r="AG27" s="1179"/>
      <c r="AH27" s="1179"/>
      <c r="AI27" s="1180"/>
      <c r="AJ27" s="406"/>
    </row>
    <row r="28" spans="3:36" s="407" customFormat="1" ht="28.5" customHeight="1">
      <c r="C28" s="1178"/>
      <c r="D28" s="1179"/>
      <c r="E28" s="1179"/>
      <c r="F28" s="1179"/>
      <c r="G28" s="1179"/>
      <c r="H28" s="1179"/>
      <c r="I28" s="1179"/>
      <c r="J28" s="1179"/>
      <c r="K28" s="1179"/>
      <c r="L28" s="1179"/>
      <c r="M28" s="1179"/>
      <c r="N28" s="1179"/>
      <c r="O28" s="1179"/>
      <c r="P28" s="1179"/>
      <c r="Q28" s="1179"/>
      <c r="R28" s="1179"/>
      <c r="S28" s="1179"/>
      <c r="T28" s="1179"/>
      <c r="U28" s="1179"/>
      <c r="V28" s="1179"/>
      <c r="W28" s="1179"/>
      <c r="X28" s="1179"/>
      <c r="Y28" s="1179"/>
      <c r="Z28" s="1179"/>
      <c r="AA28" s="1179"/>
      <c r="AB28" s="1179"/>
      <c r="AC28" s="1179"/>
      <c r="AD28" s="1179"/>
      <c r="AE28" s="1179"/>
      <c r="AF28" s="1179"/>
      <c r="AG28" s="1179"/>
      <c r="AH28" s="1179"/>
      <c r="AI28" s="1180"/>
      <c r="AJ28" s="406"/>
    </row>
    <row r="29" spans="3:36" s="407" customFormat="1" ht="28.5" customHeight="1">
      <c r="C29" s="1178"/>
      <c r="D29" s="1179"/>
      <c r="E29" s="1179"/>
      <c r="F29" s="1179"/>
      <c r="G29" s="1179"/>
      <c r="H29" s="1179"/>
      <c r="I29" s="1179"/>
      <c r="J29" s="1179"/>
      <c r="K29" s="1179"/>
      <c r="L29" s="1179"/>
      <c r="M29" s="1179"/>
      <c r="N29" s="1179"/>
      <c r="O29" s="1179"/>
      <c r="P29" s="1179"/>
      <c r="Q29" s="1179"/>
      <c r="R29" s="1179"/>
      <c r="S29" s="1179"/>
      <c r="T29" s="1179"/>
      <c r="U29" s="1179"/>
      <c r="V29" s="1179"/>
      <c r="W29" s="1179"/>
      <c r="X29" s="1179"/>
      <c r="Y29" s="1179"/>
      <c r="Z29" s="1179"/>
      <c r="AA29" s="1179"/>
      <c r="AB29" s="1179"/>
      <c r="AC29" s="1179"/>
      <c r="AD29" s="1179"/>
      <c r="AE29" s="1179"/>
      <c r="AF29" s="1179"/>
      <c r="AG29" s="1179"/>
      <c r="AH29" s="1179"/>
      <c r="AI29" s="1180"/>
      <c r="AJ29" s="406"/>
    </row>
    <row r="30" spans="3:36" s="407" customFormat="1" ht="28.5" customHeight="1">
      <c r="C30" s="1178"/>
      <c r="D30" s="1179"/>
      <c r="E30" s="1179"/>
      <c r="F30" s="1179"/>
      <c r="G30" s="1179"/>
      <c r="H30" s="1179"/>
      <c r="I30" s="1179"/>
      <c r="J30" s="1179"/>
      <c r="K30" s="1179"/>
      <c r="L30" s="1179"/>
      <c r="M30" s="1179"/>
      <c r="N30" s="1179"/>
      <c r="O30" s="1179"/>
      <c r="P30" s="1179"/>
      <c r="Q30" s="1179"/>
      <c r="R30" s="1179"/>
      <c r="S30" s="1179"/>
      <c r="T30" s="1179"/>
      <c r="U30" s="1179"/>
      <c r="V30" s="1179"/>
      <c r="W30" s="1179"/>
      <c r="X30" s="1179"/>
      <c r="Y30" s="1179"/>
      <c r="Z30" s="1179"/>
      <c r="AA30" s="1179"/>
      <c r="AB30" s="1179"/>
      <c r="AC30" s="1179"/>
      <c r="AD30" s="1179"/>
      <c r="AE30" s="1179"/>
      <c r="AF30" s="1179"/>
      <c r="AG30" s="1179"/>
      <c r="AH30" s="1179"/>
      <c r="AI30" s="1180"/>
      <c r="AJ30" s="406"/>
    </row>
    <row r="31" spans="3:36" s="407" customFormat="1" ht="28.5" customHeight="1">
      <c r="C31" s="1178"/>
      <c r="D31" s="1179"/>
      <c r="E31" s="1179"/>
      <c r="F31" s="1179"/>
      <c r="G31" s="1179"/>
      <c r="H31" s="1179"/>
      <c r="I31" s="1179"/>
      <c r="J31" s="1179"/>
      <c r="K31" s="1179"/>
      <c r="L31" s="1179"/>
      <c r="M31" s="1179"/>
      <c r="N31" s="1179"/>
      <c r="O31" s="1179"/>
      <c r="P31" s="1179"/>
      <c r="Q31" s="1179"/>
      <c r="R31" s="1179"/>
      <c r="S31" s="1179"/>
      <c r="T31" s="1179"/>
      <c r="U31" s="1179"/>
      <c r="V31" s="1179"/>
      <c r="W31" s="1179"/>
      <c r="X31" s="1179"/>
      <c r="Y31" s="1179"/>
      <c r="Z31" s="1179"/>
      <c r="AA31" s="1179"/>
      <c r="AB31" s="1179"/>
      <c r="AC31" s="1179"/>
      <c r="AD31" s="1179"/>
      <c r="AE31" s="1179"/>
      <c r="AF31" s="1179"/>
      <c r="AG31" s="1179"/>
      <c r="AH31" s="1179"/>
      <c r="AI31" s="1180"/>
      <c r="AJ31" s="406"/>
    </row>
    <row r="32" spans="3:36" s="407" customFormat="1" ht="28.5" customHeight="1">
      <c r="C32" s="1181"/>
      <c r="D32" s="1182"/>
      <c r="E32" s="1182"/>
      <c r="F32" s="1182"/>
      <c r="G32" s="1182"/>
      <c r="H32" s="1182"/>
      <c r="I32" s="1182"/>
      <c r="J32" s="1182"/>
      <c r="K32" s="1182"/>
      <c r="L32" s="1182"/>
      <c r="M32" s="1182"/>
      <c r="N32" s="1182"/>
      <c r="O32" s="1182"/>
      <c r="P32" s="1182"/>
      <c r="Q32" s="1182"/>
      <c r="R32" s="1182"/>
      <c r="S32" s="1182"/>
      <c r="T32" s="1182"/>
      <c r="U32" s="1182"/>
      <c r="V32" s="1182"/>
      <c r="W32" s="1182"/>
      <c r="X32" s="1182"/>
      <c r="Y32" s="1182"/>
      <c r="Z32" s="1182"/>
      <c r="AA32" s="1182"/>
      <c r="AB32" s="1182"/>
      <c r="AC32" s="1182"/>
      <c r="AD32" s="1182"/>
      <c r="AE32" s="1182"/>
      <c r="AF32" s="1182"/>
      <c r="AG32" s="1182"/>
      <c r="AH32" s="1182"/>
      <c r="AI32" s="1183"/>
      <c r="AJ32" s="406"/>
    </row>
    <row r="33" spans="3:36" s="407" customFormat="1" ht="15" customHeight="1">
      <c r="C33" s="592"/>
      <c r="D33" s="592"/>
      <c r="E33" s="592"/>
      <c r="F33" s="592"/>
      <c r="G33" s="592"/>
      <c r="H33" s="592"/>
      <c r="I33" s="592"/>
      <c r="J33" s="592"/>
      <c r="K33" s="592"/>
      <c r="L33" s="592"/>
      <c r="M33" s="592"/>
      <c r="N33" s="592"/>
      <c r="O33" s="592"/>
      <c r="P33" s="592"/>
      <c r="Q33" s="592"/>
      <c r="R33" s="592"/>
      <c r="S33" s="592"/>
      <c r="T33" s="592"/>
      <c r="U33" s="592"/>
      <c r="V33" s="592"/>
      <c r="W33" s="592"/>
      <c r="X33" s="592"/>
      <c r="Y33" s="592"/>
      <c r="Z33" s="592"/>
      <c r="AA33" s="592"/>
      <c r="AB33" s="592"/>
      <c r="AC33" s="592"/>
      <c r="AD33" s="592"/>
      <c r="AE33" s="592"/>
      <c r="AF33" s="592"/>
      <c r="AG33" s="592"/>
      <c r="AH33" s="592"/>
      <c r="AI33" s="592"/>
      <c r="AJ33" s="406"/>
    </row>
    <row r="34" spans="3:36" ht="15" customHeight="1">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row>
    <row r="35" spans="3:36" ht="15" customHeight="1"/>
    <row r="36" spans="3:36" ht="15" customHeight="1"/>
    <row r="37" spans="3:36" ht="15" customHeight="1"/>
    <row r="38" spans="3:36" ht="15" customHeight="1"/>
    <row r="39" spans="3:36" ht="15" customHeight="1"/>
    <row r="40" spans="3:36" ht="15" customHeight="1"/>
    <row r="41" spans="3:36" ht="15" customHeight="1"/>
    <row r="42" spans="3:36" ht="15" customHeight="1"/>
    <row r="43" spans="3:36" ht="15" customHeight="1"/>
    <row r="44" spans="3:36" ht="15" customHeight="1"/>
    <row r="45" spans="3:36" ht="15" customHeight="1"/>
    <row r="46" spans="3:36" ht="15" customHeight="1"/>
    <row r="47" spans="3:36" ht="15" customHeight="1"/>
    <row r="48" spans="3:3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sheetData>
  <sheetProtection password="8DE8" sheet="1" objects="1" scenarios="1"/>
  <mergeCells count="85">
    <mergeCell ref="I21:V21"/>
    <mergeCell ref="X21:AI21"/>
    <mergeCell ref="C4:AI4"/>
    <mergeCell ref="C2:AI2"/>
    <mergeCell ref="C3:AI3"/>
    <mergeCell ref="C7:G7"/>
    <mergeCell ref="H7:S7"/>
    <mergeCell ref="T7:X7"/>
    <mergeCell ref="Y7:AB7"/>
    <mergeCell ref="AC7:AF7"/>
    <mergeCell ref="AG7:AI7"/>
    <mergeCell ref="C6:G6"/>
    <mergeCell ref="H6:S6"/>
    <mergeCell ref="T6:X6"/>
    <mergeCell ref="Y6:AB6"/>
    <mergeCell ref="AC6:AF6"/>
    <mergeCell ref="AG6:AI6"/>
    <mergeCell ref="AG9:AI9"/>
    <mergeCell ref="C8:G8"/>
    <mergeCell ref="H8:S8"/>
    <mergeCell ref="T8:X8"/>
    <mergeCell ref="Y8:AB8"/>
    <mergeCell ref="AC8:AF8"/>
    <mergeCell ref="AG8:AI8"/>
    <mergeCell ref="C9:G9"/>
    <mergeCell ref="H9:S9"/>
    <mergeCell ref="T9:X9"/>
    <mergeCell ref="Y9:AB9"/>
    <mergeCell ref="AC9:AF9"/>
    <mergeCell ref="AG11:AI11"/>
    <mergeCell ref="C10:G10"/>
    <mergeCell ref="H10:S10"/>
    <mergeCell ref="T10:X10"/>
    <mergeCell ref="Y10:AB10"/>
    <mergeCell ref="AC10:AF10"/>
    <mergeCell ref="AG10:AI10"/>
    <mergeCell ref="C11:G11"/>
    <mergeCell ref="H11:S11"/>
    <mergeCell ref="T11:X11"/>
    <mergeCell ref="Y11:AB11"/>
    <mergeCell ref="AC11:AF11"/>
    <mergeCell ref="AG15:AI15"/>
    <mergeCell ref="C12:G12"/>
    <mergeCell ref="H12:S12"/>
    <mergeCell ref="T12:X12"/>
    <mergeCell ref="Y12:AB12"/>
    <mergeCell ref="AC12:AF12"/>
    <mergeCell ref="AG12:AI12"/>
    <mergeCell ref="C15:G15"/>
    <mergeCell ref="H15:S15"/>
    <mergeCell ref="T15:X15"/>
    <mergeCell ref="Y15:AB15"/>
    <mergeCell ref="AC15:AF15"/>
    <mergeCell ref="T17:X17"/>
    <mergeCell ref="Y17:AB17"/>
    <mergeCell ref="AC17:AF17"/>
    <mergeCell ref="AG17:AI17"/>
    <mergeCell ref="C13:G13"/>
    <mergeCell ref="H13:S13"/>
    <mergeCell ref="T13:X13"/>
    <mergeCell ref="Y13:AB13"/>
    <mergeCell ref="AC13:AF13"/>
    <mergeCell ref="AG13:AI13"/>
    <mergeCell ref="C14:G14"/>
    <mergeCell ref="H14:S14"/>
    <mergeCell ref="T14:X14"/>
    <mergeCell ref="Y14:AB14"/>
    <mergeCell ref="AC14:AF14"/>
    <mergeCell ref="AG14:AI14"/>
    <mergeCell ref="C24:AI32"/>
    <mergeCell ref="C23:AI23"/>
    <mergeCell ref="C16:G16"/>
    <mergeCell ref="H16:S16"/>
    <mergeCell ref="T16:X16"/>
    <mergeCell ref="Y16:AB16"/>
    <mergeCell ref="AC16:AF16"/>
    <mergeCell ref="AG16:AI16"/>
    <mergeCell ref="C18:G18"/>
    <mergeCell ref="H18:S18"/>
    <mergeCell ref="T18:X18"/>
    <mergeCell ref="Y18:AB18"/>
    <mergeCell ref="AC18:AF18"/>
    <mergeCell ref="AG18:AI18"/>
    <mergeCell ref="C17:G17"/>
    <mergeCell ref="H17:S17"/>
  </mergeCells>
  <pageMargins left="0.511811024" right="0.511811024" top="0.78740157499999996" bottom="0.78740157499999996" header="0.31496062000000002" footer="0.31496062000000002"/>
  <pageSetup paperSize="9" scale="95" orientation="portrait" horizontalDpi="4294967294" verticalDpi="4294967294" r:id="rId1"/>
  <drawing r:id="rId2"/>
</worksheet>
</file>

<file path=xl/worksheets/sheet16.xml><?xml version="1.0" encoding="utf-8"?>
<worksheet xmlns="http://schemas.openxmlformats.org/spreadsheetml/2006/main" xmlns:r="http://schemas.openxmlformats.org/officeDocument/2006/relationships">
  <sheetPr codeName="Plan1">
    <tabColor rgb="FF64C6A8"/>
  </sheetPr>
  <dimension ref="A2:AF76"/>
  <sheetViews>
    <sheetView topLeftCell="A25" workbookViewId="0">
      <selection activeCell="B40" sqref="B40"/>
    </sheetView>
  </sheetViews>
  <sheetFormatPr defaultColWidth="8.85546875" defaultRowHeight="15"/>
  <cols>
    <col min="1" max="1" width="13" customWidth="1"/>
    <col min="2" max="2" width="10.7109375" bestFit="1" customWidth="1"/>
  </cols>
  <sheetData>
    <row r="2" spans="1:6">
      <c r="B2" s="210" t="s">
        <v>2141</v>
      </c>
    </row>
    <row r="3" spans="1:6">
      <c r="B3" s="210" t="s">
        <v>2142</v>
      </c>
    </row>
    <row r="4" spans="1:6" ht="15.75">
      <c r="B4" s="210" t="s">
        <v>2064</v>
      </c>
    </row>
    <row r="5" spans="1:6">
      <c r="B5" s="210" t="s">
        <v>2092</v>
      </c>
    </row>
    <row r="7" spans="1:6">
      <c r="B7" t="s">
        <v>194</v>
      </c>
    </row>
    <row r="8" spans="1:6">
      <c r="B8" t="s">
        <v>2189</v>
      </c>
    </row>
    <row r="9" spans="1:6">
      <c r="A9">
        <v>1</v>
      </c>
      <c r="C9">
        <f>IF('TELA 3'!G69="x","Não passível",0)</f>
        <v>0</v>
      </c>
      <c r="F9">
        <v>0</v>
      </c>
    </row>
    <row r="10" spans="1:6">
      <c r="A10" s="508" t="s">
        <v>2291</v>
      </c>
      <c r="B10" t="str">
        <f>'Tela 10 - Dispensa'!C37</f>
        <v/>
      </c>
      <c r="C10" t="str">
        <f>'Tela 10 - Dispensa'!AG37</f>
        <v>-</v>
      </c>
      <c r="F10" t="s">
        <v>2065</v>
      </c>
    </row>
    <row r="11" spans="1:6">
      <c r="A11">
        <v>2</v>
      </c>
      <c r="B11" t="str">
        <f>'Tela 10 - Dispensa'!C39</f>
        <v/>
      </c>
      <c r="C11" t="str">
        <f>'Tela 10 - Dispensa'!AG39</f>
        <v>-</v>
      </c>
    </row>
    <row r="12" spans="1:6">
      <c r="A12">
        <v>3</v>
      </c>
      <c r="B12" t="str">
        <f>'Tela 10 - Dispensa'!C41</f>
        <v/>
      </c>
      <c r="C12" t="str">
        <f>'Tela 10 - Dispensa'!AG41</f>
        <v>-</v>
      </c>
    </row>
    <row r="13" spans="1:6">
      <c r="A13">
        <v>4</v>
      </c>
      <c r="B13" t="str">
        <f>'Tela 10 - Dispensa'!C43</f>
        <v/>
      </c>
      <c r="C13" t="str">
        <f>'Tela 10 - Dispensa'!AG43</f>
        <v>-</v>
      </c>
    </row>
    <row r="14" spans="1:6">
      <c r="A14">
        <v>5</v>
      </c>
      <c r="B14" t="str">
        <f>'Tela 10 - Dispensa'!C45</f>
        <v/>
      </c>
      <c r="C14" t="str">
        <f>'Tela 10 - Dispensa'!AG45</f>
        <v>-</v>
      </c>
    </row>
    <row r="15" spans="1:6">
      <c r="C15" s="325">
        <f>COUNTIFS(C9:C14,"Não passível")</f>
        <v>0</v>
      </c>
      <c r="D15" t="str">
        <f>IF(C15=F9,F10,B3)</f>
        <v>Atividade passível de licenciamento, portanto, não dispensado.</v>
      </c>
    </row>
    <row r="17" spans="1:13">
      <c r="B17" s="326" t="s">
        <v>2066</v>
      </c>
    </row>
    <row r="18" spans="1:13">
      <c r="A18" t="s">
        <v>2067</v>
      </c>
      <c r="B18" t="str">
        <f>IF('Tela 10 - Dispensa'!F18="x",auxdisp!B2,"")</f>
        <v/>
      </c>
    </row>
    <row r="19" spans="1:13">
      <c r="A19" t="s">
        <v>2068</v>
      </c>
      <c r="B19" t="str">
        <f>D15</f>
        <v>Atividade passível de licenciamento, portanto, não dispensado.</v>
      </c>
    </row>
    <row r="21" spans="1:13">
      <c r="A21" t="s">
        <v>2069</v>
      </c>
      <c r="B21" t="str">
        <f>CONCATENATE(B18,CHAR(10),CHAR(10),B19)</f>
        <v xml:space="preserve">
Atividade passível de licenciamento, portanto, não dispensado.</v>
      </c>
    </row>
    <row r="23" spans="1:13">
      <c r="L23" t="s">
        <v>2067</v>
      </c>
      <c r="M23" t="s">
        <v>2070</v>
      </c>
    </row>
    <row r="24" spans="1:13">
      <c r="L24" s="327" t="s">
        <v>2071</v>
      </c>
      <c r="M24" s="328"/>
    </row>
    <row r="25" spans="1:13" ht="15.75">
      <c r="B25" s="329" t="s">
        <v>2287</v>
      </c>
      <c r="L25" s="330">
        <f>'Tela 10 - Dispensa'!L5</f>
        <v>0</v>
      </c>
      <c r="M25" s="328"/>
    </row>
    <row r="26" spans="1:13" ht="15.75">
      <c r="B26" s="505" t="s">
        <v>2288</v>
      </c>
      <c r="L26" s="330">
        <f>'Tela 10 - Dispensa'!M7</f>
        <v>0</v>
      </c>
      <c r="M26" s="328"/>
    </row>
    <row r="27" spans="1:13">
      <c r="B27" t="s">
        <v>2289</v>
      </c>
      <c r="L27" s="506" t="str">
        <f>'Tela 10 - Dispensa'!S12</f>
        <v>Selecionar</v>
      </c>
      <c r="M27" s="328"/>
    </row>
    <row r="28" spans="1:13">
      <c r="B28" t="s">
        <v>2072</v>
      </c>
      <c r="J28" t="str">
        <f>IF('Tela 10 - Dispensa'!E8="x",'Tela 10 - Dispensa'!F8,IF('Tela 10 - Dispensa'!U8="x",'Tela 10 - Dispensa'!V8,"Informar"))</f>
        <v>Informar</v>
      </c>
      <c r="K28" s="330" t="str">
        <f>IF('Tela 10 - Dispensa'!E8="x",'Tela 10 - Dispensa'!I8,IF('Tela 10 - Dispensa'!U8="x",'Tela 10 - Dispensa'!X8,"Informar"))</f>
        <v>Informar</v>
      </c>
      <c r="L28" t="str">
        <f>CONCATENATE(J28," ",K28)</f>
        <v>Informar Informar</v>
      </c>
      <c r="M28" s="328"/>
    </row>
    <row r="29" spans="1:13">
      <c r="B29" s="210" t="s">
        <v>2290</v>
      </c>
      <c r="L29" s="330"/>
      <c r="M29" s="328"/>
    </row>
    <row r="30" spans="1:13" ht="15.75">
      <c r="B30" s="329" t="s">
        <v>2073</v>
      </c>
      <c r="L30" s="330"/>
      <c r="M30" s="328"/>
    </row>
    <row r="31" spans="1:13" ht="15.75">
      <c r="B31" s="329" t="s">
        <v>2074</v>
      </c>
      <c r="F31" s="329" t="s">
        <v>2075</v>
      </c>
      <c r="L31" s="330" t="str">
        <f>'Tela 10 - Dispensa'!S12</f>
        <v>Selecionar</v>
      </c>
      <c r="M31" s="328"/>
    </row>
    <row r="32" spans="1:13" ht="15.75">
      <c r="B32" s="329"/>
      <c r="L32" s="330" t="str">
        <f>IF('Tela 10 - Dispensa'!F18="x",auxdisp!B2,"")</f>
        <v/>
      </c>
      <c r="M32" s="328" t="str">
        <f>D15</f>
        <v>Atividade passível de licenciamento, portanto, não dispensado.</v>
      </c>
    </row>
    <row r="33" spans="1:13">
      <c r="B33" s="210" t="str">
        <f>CONCATENATE(B42,CHAR(10),CHAR(10),B43,CHAR(10),CHAR(10),B44,CHAR(10),CHAR(10),B45,CHAR(10),CHAR(10),B46,CHAR(10),B47)</f>
        <v>NOTAS:
1. Para que tenha validade, esta declaração deverá ser enviada para o Sistema de Requerimento de Licenciamento Ambiental e sempre estar acompanhada do número de protocolo de envio ao órgão ambiental.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dispensa o licenciamento ambiental no âmbito municipal.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v>
      </c>
      <c r="L33" s="330"/>
      <c r="M33" s="328"/>
    </row>
    <row r="34" spans="1:13">
      <c r="L34" s="330"/>
      <c r="M34" s="328"/>
    </row>
    <row r="35" spans="1:13">
      <c r="L35" s="330"/>
      <c r="M35" s="328"/>
    </row>
    <row r="36" spans="1:13" ht="15" customHeight="1">
      <c r="B36" t="str">
        <f>IF('Tela 10 - Dispensa'!L5="","",CONCATENATE(B25," ",L25," ",B26," ",L26,","," ",B27," ",L27,","," ",L28,","," ",B29," ",L29,CHAR(10),CHAR(10),B30," ",L31," ",B31," ",F31))</f>
        <v/>
      </c>
    </row>
    <row r="37" spans="1:13" ht="15" customHeight="1">
      <c r="A37" s="331" t="s">
        <v>2076</v>
      </c>
      <c r="B37" s="342" t="str">
        <f>CONCATENATE(L32,CHAR(10),CHAR(10),B33)</f>
        <v xml:space="preserve">
NOTAS:
1. Para que tenha validade, esta declaração deverá ser enviada para o Sistema de Requerimento de Licenciamento Ambiental e sempre estar acompanhada do número de protocolo de envio ao órgão ambiental.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dispensa o licenciamento ambiental no âmbito municipal.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v>
      </c>
    </row>
    <row r="38" spans="1:13">
      <c r="A38" s="331" t="s">
        <v>2077</v>
      </c>
      <c r="B38" t="str">
        <f>CONCATENATE(M32,CHAR(10),CHAR(10),B33)</f>
        <v>Atividade passível de licenciamento, portanto, não dispensado.
NOTAS:
1. Para que tenha validade, esta declaração deverá ser enviada para o Sistema de Requerimento de Licenciamento Ambiental e sempre estar acompanhada do número de protocolo de envio ao órgão ambiental.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dispensa o licenciamento ambiental no âmbito municipal.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v>
      </c>
    </row>
    <row r="39" spans="1:13">
      <c r="A39" s="331" t="s">
        <v>2395</v>
      </c>
      <c r="B39" t="str">
        <f>CONCATENATE(CHAR(10),B33,CHAR(10),CHAR(10),B48)</f>
        <v xml:space="preserve">
NOTAS:
1. Para que tenha validade, esta declaração deverá ser enviada para o Sistema de Requerimento de Licenciamento Ambiental e sempre estar acompanhada do número de protocolo de envio ao órgão ambiental.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dispensa o licenciamento ambiental no âmbito municipal.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
6. O empreendedor declara que apresentou, junto à Superintendência Regional de Meio Ambiente competente, o Formulário de Caracterização do Empreendimento instruido com estudo de tráfego de veículos, acompanhado por ART e devidamente aprovado pelo orgão competente.</v>
      </c>
    </row>
    <row r="40" spans="1:13">
      <c r="A40" s="331" t="s">
        <v>2078</v>
      </c>
      <c r="B40" t="str">
        <f>IF('Tela 10 - Dispensa'!F18="x",B37,IF('Tela 10 - Dispensa'!F28="x",B38,IF('Tela 10 - Dispensa'!C30="x",B39,"")))</f>
        <v/>
      </c>
    </row>
    <row r="42" spans="1:13">
      <c r="B42" s="341" t="s">
        <v>2095</v>
      </c>
    </row>
    <row r="43" spans="1:13">
      <c r="B43" t="s">
        <v>2133</v>
      </c>
    </row>
    <row r="44" spans="1:13">
      <c r="B44" t="s">
        <v>2096</v>
      </c>
    </row>
    <row r="45" spans="1:13">
      <c r="B45" t="s">
        <v>2098</v>
      </c>
    </row>
    <row r="46" spans="1:13">
      <c r="B46" t="s">
        <v>2097</v>
      </c>
    </row>
    <row r="47" spans="1:13">
      <c r="B47" s="347" t="s">
        <v>2394</v>
      </c>
    </row>
    <row r="48" spans="1:13">
      <c r="B48" t="s">
        <v>2396</v>
      </c>
    </row>
    <row r="49" spans="1:32">
      <c r="A49" s="331" t="s">
        <v>2094</v>
      </c>
      <c r="B49" t="str">
        <f>'Tela 10 - Dispensa'!S12</f>
        <v>Selecionar</v>
      </c>
    </row>
    <row r="50" spans="1:32">
      <c r="A50" s="332"/>
      <c r="B50" s="340">
        <f ca="1">TODAY()</f>
        <v>45789</v>
      </c>
    </row>
    <row r="51" spans="1:32">
      <c r="A51" s="333"/>
      <c r="B51" s="208" t="str">
        <f>IF(OR(B49="",B49="Selecionar"),"",CONCATENATE(B49,"."))</f>
        <v/>
      </c>
    </row>
    <row r="54" spans="1:32">
      <c r="A54" s="333"/>
    </row>
    <row r="55" spans="1:32">
      <c r="B55" t="s">
        <v>2192</v>
      </c>
    </row>
    <row r="62" spans="1:32">
      <c r="B62" s="1137" t="s">
        <v>159</v>
      </c>
      <c r="C62" s="1202"/>
      <c r="D62" s="334" t="s">
        <v>2052</v>
      </c>
      <c r="E62" s="335"/>
      <c r="F62" s="335"/>
      <c r="G62" s="335"/>
      <c r="H62" s="335"/>
      <c r="I62" s="335"/>
      <c r="J62" s="335"/>
      <c r="K62" s="335"/>
      <c r="L62" s="335"/>
      <c r="M62" s="335"/>
      <c r="N62" s="335"/>
      <c r="O62" s="335"/>
      <c r="P62" s="335"/>
      <c r="Q62" s="335"/>
      <c r="R62" s="335"/>
      <c r="S62" s="335"/>
      <c r="T62" s="335"/>
      <c r="U62" s="335"/>
      <c r="V62" s="335"/>
      <c r="W62" s="335"/>
      <c r="X62" s="335"/>
      <c r="Y62" s="335"/>
      <c r="Z62" s="335"/>
      <c r="AA62" s="335"/>
      <c r="AB62" s="335"/>
      <c r="AC62" s="335"/>
      <c r="AD62" s="335"/>
      <c r="AE62" s="335"/>
      <c r="AF62" s="335"/>
    </row>
    <row r="63" spans="1:32">
      <c r="B63" s="910" t="s">
        <v>210</v>
      </c>
      <c r="C63" s="903"/>
      <c r="D63" s="336" t="str">
        <f>IF('Tela 10 - Dispensa'!E21="","",'Tela 10 - Dispensa'!E21)</f>
        <v>-</v>
      </c>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row>
    <row r="64" spans="1:32">
      <c r="B64" s="910" t="s">
        <v>213</v>
      </c>
      <c r="C64" s="903"/>
      <c r="D64" s="336" t="str">
        <f>IF('Tela 10 - Dispensa'!E22="","",'Tela 10 - Dispensa'!E22)</f>
        <v>-</v>
      </c>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row>
    <row r="65" spans="2:32">
      <c r="B65" s="910" t="s">
        <v>215</v>
      </c>
      <c r="C65" s="903"/>
      <c r="D65" s="336" t="str">
        <f>IF('Tela 10 - Dispensa'!E23="","",'Tela 10 - Dispensa'!E23)</f>
        <v>-</v>
      </c>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row>
    <row r="66" spans="2:32">
      <c r="B66" s="910" t="s">
        <v>217</v>
      </c>
      <c r="C66" s="903"/>
      <c r="D66" s="336" t="str">
        <f>IF('Tela 10 - Dispensa'!E24="","",'Tela 10 - Dispensa'!E24)</f>
        <v>-</v>
      </c>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row>
    <row r="67" spans="2:32">
      <c r="B67" s="910" t="s">
        <v>219</v>
      </c>
      <c r="C67" s="903"/>
      <c r="D67" s="336" t="str">
        <f>IF('Tela 10 - Dispensa'!E25="","",'Tela 10 - Dispensa'!E25)</f>
        <v>-</v>
      </c>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row>
    <row r="68" spans="2:32">
      <c r="D68" s="336" t="str">
        <f>IF('Tela 10 - Dispensa'!E26="","",'Tela 10 - Dispensa'!E26)</f>
        <v/>
      </c>
    </row>
    <row r="70" spans="2:32">
      <c r="D70" s="110" t="str">
        <f>IF('Tela 10 - Dispensa'!C37="","",'Tela 10 - Dispensa'!C37)</f>
        <v/>
      </c>
    </row>
    <row r="71" spans="2:32">
      <c r="D71" s="110" t="str">
        <f>IF('Tela 10 - Dispensa'!C39="","",'Tela 10 - Dispensa'!C39)</f>
        <v/>
      </c>
    </row>
    <row r="72" spans="2:32">
      <c r="D72" s="110" t="str">
        <f>IF('Tela 10 - Dispensa'!C41="","",'Tela 10 - Dispensa'!C41)</f>
        <v/>
      </c>
    </row>
    <row r="73" spans="2:32">
      <c r="D73" s="110" t="str">
        <f>IF('Tela 10 - Dispensa'!C43="","",'Tela 10 - Dispensa'!C43)</f>
        <v/>
      </c>
    </row>
    <row r="74" spans="2:32">
      <c r="D74" s="337" t="str">
        <f>IF('Tela 10 - Dispensa'!C45="","",'Tela 10 - Dispensa'!C45)</f>
        <v/>
      </c>
    </row>
    <row r="75" spans="2:32">
      <c r="D75" t="str">
        <f>IF('Tela 10 - Dispensa'!C42="","",'Tela 10 - Dispensa'!C42)</f>
        <v/>
      </c>
    </row>
    <row r="76" spans="2:32">
      <c r="D76" s="338" t="str">
        <f>IF(AND('Tela 10 - Dispensa'!F18="",'Tela 10 - Dispensa'!F28="",D63="",D70=""),"",IF('Tela 10 - Dispensa'!F18="x",D63,CONCATENATE($C$36,"-",$H$36)))</f>
        <v>-</v>
      </c>
    </row>
  </sheetData>
  <mergeCells count="6">
    <mergeCell ref="B65:C65"/>
    <mergeCell ref="B66:C66"/>
    <mergeCell ref="B67:C67"/>
    <mergeCell ref="B62:C62"/>
    <mergeCell ref="B63:C63"/>
    <mergeCell ref="B64:C64"/>
  </mergeCells>
  <pageMargins left="0.511811024" right="0.511811024" top="0.78740157499999996" bottom="0.78740157499999996" header="0.31496062000000002" footer="0.31496062000000002"/>
  <pageSetup paperSize="9" orientation="portrait" horizontalDpi="4294967294" verticalDpi="4294967294" r:id="rId1"/>
</worksheet>
</file>

<file path=xl/worksheets/sheet2.xml><?xml version="1.0" encoding="utf-8"?>
<worksheet xmlns="http://schemas.openxmlformats.org/spreadsheetml/2006/main" xmlns:r="http://schemas.openxmlformats.org/officeDocument/2006/relationships">
  <sheetPr codeName="Planilha2"/>
  <dimension ref="B1:AE98"/>
  <sheetViews>
    <sheetView showGridLines="0" topLeftCell="A4" workbookViewId="0">
      <selection activeCell="H26" sqref="H26"/>
    </sheetView>
  </sheetViews>
  <sheetFormatPr defaultColWidth="9.140625" defaultRowHeight="12.75"/>
  <cols>
    <col min="1" max="1" width="2.85546875" style="22" customWidth="1"/>
    <col min="2" max="2" width="0.85546875" style="22" customWidth="1"/>
    <col min="3" max="3" width="6.140625" style="68" customWidth="1"/>
    <col min="4" max="4" width="2.85546875" style="22" customWidth="1"/>
    <col min="5" max="5" width="9.140625" style="22"/>
    <col min="6" max="6" width="2.85546875" style="22" customWidth="1"/>
    <col min="7" max="7" width="9.140625" style="22"/>
    <col min="8" max="8" width="9.140625" style="22" customWidth="1"/>
    <col min="9" max="9" width="2.85546875" style="22" customWidth="1"/>
    <col min="10" max="10" width="3.42578125" style="22" customWidth="1"/>
    <col min="11" max="11" width="9.140625" style="22"/>
    <col min="12" max="12" width="8.42578125" style="22" customWidth="1"/>
    <col min="13" max="13" width="2.85546875" style="22" customWidth="1"/>
    <col min="14" max="16" width="9.140625" style="22"/>
    <col min="17" max="17" width="12.85546875" style="22" customWidth="1"/>
    <col min="18" max="19" width="1.7109375" style="22" customWidth="1"/>
    <col min="20" max="20" width="9.140625" style="71" hidden="1" customWidth="1"/>
    <col min="21" max="21" width="9.140625" style="22" hidden="1" customWidth="1"/>
    <col min="22" max="16384" width="9.140625" style="22"/>
  </cols>
  <sheetData>
    <row r="1" spans="2:31" ht="13.5" thickBot="1"/>
    <row r="2" spans="2:31" ht="20.100000000000001" customHeight="1">
      <c r="B2" s="695" t="s">
        <v>2085</v>
      </c>
      <c r="C2" s="696"/>
      <c r="D2" s="696"/>
      <c r="E2" s="696"/>
      <c r="F2" s="696"/>
      <c r="G2" s="696"/>
      <c r="H2" s="696"/>
      <c r="I2" s="696"/>
      <c r="J2" s="696"/>
      <c r="K2" s="696"/>
      <c r="L2" s="696"/>
      <c r="M2" s="696"/>
      <c r="N2" s="696"/>
      <c r="O2" s="696"/>
      <c r="P2" s="696"/>
      <c r="Q2" s="696"/>
      <c r="R2" s="697"/>
      <c r="T2" s="73" t="s">
        <v>209</v>
      </c>
    </row>
    <row r="3" spans="2:31" ht="30" customHeight="1">
      <c r="B3" s="217"/>
      <c r="C3" s="698" t="s">
        <v>291</v>
      </c>
      <c r="D3" s="698"/>
      <c r="E3" s="698"/>
      <c r="F3" s="698"/>
      <c r="G3" s="698"/>
      <c r="H3" s="698"/>
      <c r="I3" s="698"/>
      <c r="J3" s="698"/>
      <c r="K3" s="698"/>
      <c r="L3" s="698"/>
      <c r="M3" s="698"/>
      <c r="N3" s="698"/>
      <c r="O3" s="698"/>
      <c r="P3" s="698"/>
      <c r="Q3" s="698"/>
      <c r="R3" s="218"/>
      <c r="T3" s="73"/>
    </row>
    <row r="4" spans="2:31" ht="19.5" customHeight="1">
      <c r="B4" s="217"/>
      <c r="C4" s="699" t="s">
        <v>1961</v>
      </c>
      <c r="D4" s="699"/>
      <c r="E4" s="699"/>
      <c r="F4" s="699"/>
      <c r="G4" s="699"/>
      <c r="H4" s="699"/>
      <c r="I4" s="699"/>
      <c r="J4" s="699"/>
      <c r="K4" s="699"/>
      <c r="L4" s="699"/>
      <c r="M4" s="699"/>
      <c r="N4" s="699"/>
      <c r="O4" s="699"/>
      <c r="P4" s="699"/>
      <c r="Q4" s="699"/>
      <c r="R4" s="218"/>
      <c r="T4" s="73">
        <v>0</v>
      </c>
    </row>
    <row r="5" spans="2:31" ht="15" customHeight="1">
      <c r="B5" s="217"/>
      <c r="C5" s="160" t="s">
        <v>210</v>
      </c>
      <c r="D5" s="681" t="s">
        <v>2390</v>
      </c>
      <c r="E5" s="681"/>
      <c r="F5" s="681"/>
      <c r="G5" s="681"/>
      <c r="H5" s="681"/>
      <c r="I5" s="681"/>
      <c r="J5" s="681"/>
      <c r="K5" s="681"/>
      <c r="L5" s="681"/>
      <c r="M5" s="681"/>
      <c r="N5" s="681"/>
      <c r="O5" s="681"/>
      <c r="P5" s="681"/>
      <c r="Q5" s="681"/>
      <c r="R5" s="218"/>
      <c r="T5" s="73"/>
    </row>
    <row r="6" spans="2:31" ht="15" customHeight="1">
      <c r="B6" s="217"/>
      <c r="C6" s="160"/>
      <c r="D6" s="25"/>
      <c r="E6" s="223" t="s">
        <v>2373</v>
      </c>
      <c r="F6" s="417"/>
      <c r="G6" s="417"/>
      <c r="H6" s="417"/>
      <c r="I6" s="25"/>
      <c r="J6" s="223" t="s">
        <v>2374</v>
      </c>
      <c r="K6" s="223"/>
      <c r="L6" s="417"/>
      <c r="M6" s="417"/>
      <c r="N6" s="417"/>
      <c r="O6" s="417"/>
      <c r="P6" s="417"/>
      <c r="Q6" s="417"/>
      <c r="R6" s="218"/>
      <c r="T6" s="73"/>
      <c r="V6" s="720" t="str">
        <f>IF(OR(D13="x",D14="x"),auxiliar!A120,"")</f>
        <v/>
      </c>
      <c r="W6" s="720"/>
      <c r="X6" s="720"/>
      <c r="Y6" s="720"/>
      <c r="Z6" s="720"/>
      <c r="AA6" s="720"/>
      <c r="AB6" s="720"/>
    </row>
    <row r="7" spans="2:31" ht="15" customHeight="1">
      <c r="B7" s="217"/>
      <c r="C7" s="160"/>
      <c r="D7" s="578"/>
      <c r="E7" s="601"/>
      <c r="F7" s="602" t="s">
        <v>2399</v>
      </c>
      <c r="G7" s="602"/>
      <c r="H7" s="603"/>
      <c r="I7" s="602"/>
      <c r="J7" s="602"/>
      <c r="K7" s="583"/>
      <c r="L7" s="583"/>
      <c r="M7" s="583"/>
      <c r="N7" s="582"/>
      <c r="O7" s="417"/>
      <c r="P7" s="417"/>
      <c r="Q7" s="417"/>
      <c r="R7" s="218"/>
      <c r="T7" s="73"/>
      <c r="V7" s="720"/>
      <c r="W7" s="720"/>
      <c r="X7" s="720"/>
      <c r="Y7" s="720"/>
      <c r="Z7" s="720"/>
      <c r="AA7" s="720"/>
      <c r="AB7" s="720"/>
    </row>
    <row r="8" spans="2:31" ht="15" customHeight="1">
      <c r="B8" s="217"/>
      <c r="C8" s="160"/>
      <c r="D8" s="578"/>
      <c r="E8" s="601"/>
      <c r="F8" s="602" t="s">
        <v>2400</v>
      </c>
      <c r="G8" s="602"/>
      <c r="H8" s="603"/>
      <c r="I8" s="602"/>
      <c r="J8" s="602"/>
      <c r="K8" s="583"/>
      <c r="L8" s="583"/>
      <c r="M8" s="583"/>
      <c r="N8" s="582"/>
      <c r="O8" s="417"/>
      <c r="P8" s="417"/>
      <c r="Q8" s="417"/>
      <c r="R8" s="218"/>
      <c r="T8" s="73"/>
      <c r="V8" s="720"/>
      <c r="W8" s="720"/>
      <c r="X8" s="720"/>
      <c r="Y8" s="720"/>
      <c r="Z8" s="720"/>
      <c r="AA8" s="720"/>
      <c r="AB8" s="720"/>
    </row>
    <row r="9" spans="2:31" ht="15" customHeight="1">
      <c r="B9" s="217"/>
      <c r="C9" s="160"/>
      <c r="D9" s="578"/>
      <c r="E9" s="601"/>
      <c r="F9" s="602" t="s">
        <v>2401</v>
      </c>
      <c r="G9" s="602"/>
      <c r="H9" s="603"/>
      <c r="I9" s="602"/>
      <c r="J9" s="602"/>
      <c r="K9" s="583"/>
      <c r="L9" s="583"/>
      <c r="M9" s="583"/>
      <c r="N9" s="582"/>
      <c r="O9" s="417"/>
      <c r="P9" s="417"/>
      <c r="Q9" s="417"/>
      <c r="R9" s="218"/>
      <c r="T9" s="73"/>
      <c r="V9" s="720"/>
      <c r="W9" s="720"/>
      <c r="X9" s="720"/>
      <c r="Y9" s="720"/>
      <c r="Z9" s="720"/>
      <c r="AA9" s="720"/>
      <c r="AB9" s="720"/>
    </row>
    <row r="10" spans="2:31" ht="15" customHeight="1">
      <c r="B10" s="217"/>
      <c r="C10" s="160"/>
      <c r="D10" s="578"/>
      <c r="E10" s="601"/>
      <c r="F10" s="602" t="s">
        <v>2459</v>
      </c>
      <c r="G10" s="602"/>
      <c r="H10" s="603"/>
      <c r="I10" s="602"/>
      <c r="J10" s="602"/>
      <c r="K10" s="583"/>
      <c r="L10" s="583"/>
      <c r="M10" s="583"/>
      <c r="N10" s="582"/>
      <c r="O10" s="417"/>
      <c r="P10" s="417"/>
      <c r="Q10" s="417"/>
      <c r="R10" s="218"/>
      <c r="T10" s="73"/>
      <c r="V10" s="720"/>
      <c r="W10" s="720"/>
      <c r="X10" s="720"/>
      <c r="Y10" s="720"/>
      <c r="Z10" s="720"/>
      <c r="AA10" s="720"/>
      <c r="AB10" s="720"/>
    </row>
    <row r="11" spans="2:31" ht="15" customHeight="1">
      <c r="B11" s="217"/>
      <c r="C11" s="160"/>
      <c r="D11" s="578"/>
      <c r="E11" s="601"/>
      <c r="F11" s="602" t="s">
        <v>2402</v>
      </c>
      <c r="G11" s="602"/>
      <c r="H11" s="603"/>
      <c r="I11" s="602"/>
      <c r="J11" s="602"/>
      <c r="K11" s="583"/>
      <c r="L11" s="583"/>
      <c r="M11" s="583"/>
      <c r="N11" s="582"/>
      <c r="O11" s="417"/>
      <c r="P11" s="417"/>
      <c r="Q11" s="417"/>
      <c r="R11" s="218"/>
      <c r="T11" s="73"/>
      <c r="V11" s="720"/>
      <c r="W11" s="720"/>
      <c r="X11" s="720"/>
      <c r="Y11" s="720"/>
      <c r="Z11" s="720"/>
      <c r="AA11" s="720"/>
      <c r="AB11" s="720"/>
    </row>
    <row r="12" spans="2:31" ht="15" customHeight="1">
      <c r="B12" s="217"/>
      <c r="C12" s="160"/>
      <c r="D12" s="578"/>
      <c r="E12" s="601"/>
      <c r="F12" s="602" t="s">
        <v>2403</v>
      </c>
      <c r="G12" s="602"/>
      <c r="H12" s="603"/>
      <c r="I12" s="602"/>
      <c r="J12" s="602"/>
      <c r="K12" s="583"/>
      <c r="L12" s="583"/>
      <c r="M12" s="583"/>
      <c r="N12" s="582"/>
      <c r="O12" s="417"/>
      <c r="P12" s="417"/>
      <c r="Q12" s="417"/>
      <c r="R12" s="218"/>
      <c r="T12" s="73"/>
      <c r="V12" s="720"/>
      <c r="W12" s="720"/>
      <c r="X12" s="720"/>
      <c r="Y12" s="720"/>
      <c r="Z12" s="720"/>
      <c r="AA12" s="720"/>
      <c r="AB12" s="720"/>
    </row>
    <row r="13" spans="2:31" ht="30" customHeight="1">
      <c r="B13" s="217"/>
      <c r="C13" s="160"/>
      <c r="D13" s="25"/>
      <c r="E13" s="706" t="s">
        <v>2372</v>
      </c>
      <c r="F13" s="681"/>
      <c r="G13" s="681"/>
      <c r="H13" s="681"/>
      <c r="I13" s="681"/>
      <c r="J13" s="681"/>
      <c r="K13" s="681"/>
      <c r="L13" s="681"/>
      <c r="M13" s="681"/>
      <c r="N13" s="681"/>
      <c r="O13" s="681"/>
      <c r="P13" s="681"/>
      <c r="Q13" s="681"/>
      <c r="R13" s="218"/>
      <c r="T13" s="73"/>
      <c r="V13" s="720"/>
      <c r="W13" s="720"/>
      <c r="X13" s="720"/>
      <c r="Y13" s="720"/>
      <c r="Z13" s="720"/>
      <c r="AA13" s="720"/>
      <c r="AB13" s="720"/>
      <c r="AC13" s="575"/>
      <c r="AD13" s="575"/>
      <c r="AE13" s="575"/>
    </row>
    <row r="14" spans="2:31" ht="30" customHeight="1">
      <c r="B14" s="217"/>
      <c r="C14" s="160"/>
      <c r="D14" s="25"/>
      <c r="E14" s="712" t="s">
        <v>2375</v>
      </c>
      <c r="F14" s="713"/>
      <c r="G14" s="713"/>
      <c r="H14" s="713"/>
      <c r="I14" s="713"/>
      <c r="J14" s="713"/>
      <c r="K14" s="713"/>
      <c r="L14" s="713"/>
      <c r="M14" s="713"/>
      <c r="N14" s="713"/>
      <c r="O14" s="713"/>
      <c r="P14" s="713"/>
      <c r="Q14" s="713"/>
      <c r="R14" s="218"/>
      <c r="T14" s="73"/>
      <c r="V14" s="720"/>
      <c r="W14" s="720"/>
      <c r="X14" s="720"/>
      <c r="Y14" s="720"/>
      <c r="Z14" s="720"/>
      <c r="AA14" s="720"/>
      <c r="AB14" s="720"/>
      <c r="AC14" s="575"/>
      <c r="AD14" s="575"/>
      <c r="AE14" s="575"/>
    </row>
    <row r="15" spans="2:31" ht="15" customHeight="1">
      <c r="B15" s="217"/>
      <c r="C15" s="160"/>
      <c r="D15" s="25"/>
      <c r="E15" s="712" t="s">
        <v>2377</v>
      </c>
      <c r="F15" s="713"/>
      <c r="G15" s="713"/>
      <c r="H15" s="713"/>
      <c r="I15" s="713"/>
      <c r="J15" s="713"/>
      <c r="K15" s="713"/>
      <c r="L15" s="713"/>
      <c r="M15" s="713"/>
      <c r="N15" s="713"/>
      <c r="O15" s="713"/>
      <c r="P15" s="713"/>
      <c r="Q15" s="713"/>
      <c r="R15" s="218"/>
      <c r="T15" s="73"/>
      <c r="V15" s="721" t="str">
        <f>IF(D15="","",auxiliar!A122)</f>
        <v/>
      </c>
      <c r="W15" s="721"/>
      <c r="X15" s="721"/>
      <c r="Y15" s="721"/>
      <c r="Z15" s="721"/>
      <c r="AA15" s="721"/>
      <c r="AB15" s="721"/>
      <c r="AC15" s="575"/>
      <c r="AD15" s="575"/>
      <c r="AE15" s="575"/>
    </row>
    <row r="16" spans="2:31" ht="15" customHeight="1">
      <c r="B16" s="217"/>
      <c r="C16" s="160"/>
      <c r="E16" s="602" t="s">
        <v>2404</v>
      </c>
      <c r="F16" s="583"/>
      <c r="G16" s="583"/>
      <c r="H16" s="601"/>
      <c r="I16" s="602" t="s">
        <v>197</v>
      </c>
      <c r="J16" s="582"/>
      <c r="K16" s="601"/>
      <c r="L16" s="583" t="s">
        <v>196</v>
      </c>
      <c r="M16" s="582"/>
      <c r="N16" s="582"/>
      <c r="O16" s="417"/>
      <c r="P16" s="417"/>
      <c r="Q16" s="417"/>
      <c r="R16" s="218"/>
      <c r="T16" s="73"/>
      <c r="V16" s="721"/>
      <c r="W16" s="721"/>
      <c r="X16" s="721"/>
      <c r="Y16" s="721"/>
      <c r="Z16" s="721"/>
      <c r="AA16" s="721"/>
      <c r="AB16" s="721"/>
      <c r="AC16" s="575"/>
      <c r="AD16" s="575"/>
      <c r="AE16" s="575"/>
    </row>
    <row r="17" spans="2:31" ht="15" customHeight="1">
      <c r="B17" s="217"/>
      <c r="C17" s="160"/>
      <c r="E17" s="602" t="s">
        <v>2405</v>
      </c>
      <c r="F17" s="583"/>
      <c r="G17" s="583"/>
      <c r="H17" s="582"/>
      <c r="I17" s="603"/>
      <c r="J17" s="602"/>
      <c r="K17" s="583"/>
      <c r="L17" s="583"/>
      <c r="M17" s="603"/>
      <c r="N17" s="583"/>
      <c r="O17" s="417"/>
      <c r="P17" s="417"/>
      <c r="Q17" s="417"/>
      <c r="R17" s="218"/>
      <c r="T17" s="73"/>
      <c r="V17" s="721"/>
      <c r="W17" s="721"/>
      <c r="X17" s="721"/>
      <c r="Y17" s="721"/>
      <c r="Z17" s="721"/>
      <c r="AA17" s="721"/>
      <c r="AB17" s="721"/>
      <c r="AC17" s="575"/>
      <c r="AD17" s="575"/>
      <c r="AE17" s="575"/>
    </row>
    <row r="18" spans="2:31" ht="15" customHeight="1">
      <c r="B18" s="217"/>
      <c r="C18" s="357"/>
      <c r="D18" s="25"/>
      <c r="E18" s="223" t="s">
        <v>2378</v>
      </c>
      <c r="F18" s="441"/>
      <c r="G18" s="578"/>
      <c r="H18" s="578"/>
      <c r="I18" s="441"/>
      <c r="J18" s="441"/>
      <c r="K18" s="441"/>
      <c r="L18" s="441"/>
      <c r="M18" s="441"/>
      <c r="N18" s="442" t="s">
        <v>212</v>
      </c>
      <c r="O18" s="703" t="str">
        <f>IF(OR($D$18="X",$D$15="X"),$T$18,IF('Documentos gerais'!AR7="Sim",T4,'Documentos gerais'!BB9))</f>
        <v>Resposta obrigatória.</v>
      </c>
      <c r="P18" s="704"/>
      <c r="Q18" s="705"/>
      <c r="R18" s="218"/>
      <c r="T18" s="119" t="s">
        <v>2382</v>
      </c>
      <c r="V18" s="721"/>
      <c r="W18" s="721"/>
      <c r="X18" s="721"/>
      <c r="Y18" s="721"/>
      <c r="Z18" s="721"/>
      <c r="AA18" s="721"/>
      <c r="AB18" s="721"/>
    </row>
    <row r="19" spans="2:31" ht="2.1" customHeight="1">
      <c r="B19" s="220"/>
      <c r="C19" s="160"/>
      <c r="D19" s="221"/>
      <c r="E19" s="20"/>
      <c r="F19" s="221"/>
      <c r="G19" s="20"/>
      <c r="H19" s="20"/>
      <c r="I19" s="20"/>
      <c r="J19" s="20"/>
      <c r="K19" s="108"/>
      <c r="L19" s="108"/>
      <c r="M19" s="356"/>
      <c r="N19" s="356"/>
      <c r="O19" s="356"/>
      <c r="P19" s="356"/>
      <c r="Q19" s="356"/>
      <c r="R19" s="222"/>
      <c r="S19" s="69"/>
      <c r="T19" s="70"/>
      <c r="V19" s="721"/>
      <c r="W19" s="721"/>
      <c r="X19" s="721"/>
      <c r="Y19" s="721"/>
      <c r="Z19" s="721"/>
      <c r="AA19" s="721"/>
      <c r="AB19" s="721"/>
    </row>
    <row r="20" spans="2:31" ht="15" customHeight="1">
      <c r="B20" s="220"/>
      <c r="C20" s="160"/>
      <c r="D20" s="577" t="str">
        <f>IF('Documentos gerais'!AR7="Não","",auxiliar!A80)</f>
        <v/>
      </c>
      <c r="E20" s="20"/>
      <c r="F20" s="221"/>
      <c r="G20" s="20"/>
      <c r="H20" s="20"/>
      <c r="I20" s="20"/>
      <c r="J20" s="20"/>
      <c r="K20" s="108"/>
      <c r="L20" s="108"/>
      <c r="M20" s="356"/>
      <c r="N20" s="356"/>
      <c r="O20" s="356"/>
      <c r="P20" s="356"/>
      <c r="Q20" s="356"/>
      <c r="R20" s="222"/>
      <c r="S20" s="69"/>
      <c r="T20" s="70"/>
      <c r="V20" s="721"/>
      <c r="W20" s="721"/>
      <c r="X20" s="721"/>
      <c r="Y20" s="721"/>
      <c r="Z20" s="721"/>
      <c r="AA20" s="721"/>
      <c r="AB20" s="721"/>
    </row>
    <row r="21" spans="2:31" ht="15" customHeight="1">
      <c r="B21" s="220"/>
      <c r="C21" s="160" t="s">
        <v>213</v>
      </c>
      <c r="D21" s="681" t="s">
        <v>211</v>
      </c>
      <c r="E21" s="681"/>
      <c r="F21" s="681"/>
      <c r="G21" s="681"/>
      <c r="H21" s="681"/>
      <c r="I21" s="681"/>
      <c r="J21" s="681"/>
      <c r="K21" s="681"/>
      <c r="L21" s="681"/>
      <c r="M21" s="681"/>
      <c r="N21" s="681"/>
      <c r="O21" s="681"/>
      <c r="P21" s="681"/>
      <c r="Q21" s="681"/>
      <c r="R21" s="222"/>
      <c r="S21" s="69"/>
      <c r="T21" s="70">
        <v>2</v>
      </c>
      <c r="V21" s="574"/>
      <c r="W21" s="574"/>
      <c r="X21" s="574"/>
      <c r="Y21" s="574"/>
      <c r="Z21" s="574"/>
      <c r="AA21" s="574"/>
      <c r="AB21" s="574"/>
    </row>
    <row r="22" spans="2:31" ht="15" customHeight="1">
      <c r="B22" s="220"/>
      <c r="C22" s="160"/>
      <c r="D22" s="601"/>
      <c r="E22" s="604" t="s">
        <v>196</v>
      </c>
      <c r="F22" s="601"/>
      <c r="G22" s="657" t="s">
        <v>2463</v>
      </c>
      <c r="H22" s="655"/>
      <c r="I22" s="655"/>
      <c r="J22" s="655"/>
      <c r="K22" s="707"/>
      <c r="L22" s="707"/>
      <c r="M22" s="707"/>
      <c r="N22" s="707"/>
      <c r="O22" s="707"/>
      <c r="P22" s="707"/>
      <c r="Q22" s="707"/>
      <c r="R22" s="222"/>
      <c r="S22" s="69"/>
    </row>
    <row r="23" spans="2:31" ht="2.1" customHeight="1">
      <c r="B23" s="220"/>
      <c r="C23" s="160"/>
      <c r="D23" s="603"/>
      <c r="E23" s="604"/>
      <c r="F23" s="603"/>
      <c r="G23" s="655"/>
      <c r="H23" s="655"/>
      <c r="I23" s="655"/>
      <c r="J23" s="655"/>
      <c r="K23" s="654"/>
      <c r="L23" s="654"/>
      <c r="M23" s="654"/>
      <c r="N23" s="582"/>
      <c r="O23" s="582"/>
      <c r="P23" s="582"/>
      <c r="Q23" s="582"/>
      <c r="R23" s="222"/>
      <c r="S23" s="69"/>
    </row>
    <row r="24" spans="2:31" ht="15" customHeight="1">
      <c r="B24" s="220"/>
      <c r="C24" s="160"/>
      <c r="D24" s="607"/>
      <c r="E24" s="604"/>
      <c r="F24" s="607"/>
      <c r="G24" s="604"/>
      <c r="H24" s="604"/>
      <c r="I24" s="604"/>
      <c r="J24" s="604"/>
      <c r="K24" s="605"/>
      <c r="L24" s="605"/>
      <c r="M24" s="599"/>
      <c r="N24" s="606" t="s">
        <v>212</v>
      </c>
      <c r="O24" s="708" t="str">
        <f>IF(D22="x",$T$4,IF(F22="X",T21,auxiliar!$A$61))</f>
        <v>Resposta obrigatória.</v>
      </c>
      <c r="P24" s="709"/>
      <c r="Q24" s="710"/>
      <c r="R24" s="222"/>
      <c r="S24" s="69"/>
      <c r="T24" s="70"/>
    </row>
    <row r="25" spans="2:31" ht="45" customHeight="1">
      <c r="B25" s="220"/>
      <c r="C25" s="160" t="s">
        <v>215</v>
      </c>
      <c r="D25" s="719" t="s">
        <v>214</v>
      </c>
      <c r="E25" s="719"/>
      <c r="F25" s="719"/>
      <c r="G25" s="719"/>
      <c r="H25" s="719"/>
      <c r="I25" s="719"/>
      <c r="J25" s="719"/>
      <c r="K25" s="719"/>
      <c r="L25" s="719"/>
      <c r="M25" s="719"/>
      <c r="N25" s="719"/>
      <c r="O25" s="719"/>
      <c r="P25" s="719"/>
      <c r="Q25" s="719"/>
      <c r="R25" s="222"/>
      <c r="S25" s="69"/>
      <c r="T25" s="70">
        <v>1</v>
      </c>
    </row>
    <row r="26" spans="2:31" ht="15" customHeight="1">
      <c r="B26" s="220"/>
      <c r="C26" s="160"/>
      <c r="D26" s="601"/>
      <c r="E26" s="604" t="s">
        <v>196</v>
      </c>
      <c r="F26" s="601"/>
      <c r="G26" s="604" t="s">
        <v>2463</v>
      </c>
      <c r="H26" s="604"/>
      <c r="I26" s="604"/>
      <c r="J26" s="604"/>
      <c r="K26" s="707"/>
      <c r="L26" s="707"/>
      <c r="M26" s="707"/>
      <c r="N26" s="707"/>
      <c r="O26" s="707"/>
      <c r="P26" s="707"/>
      <c r="Q26" s="707"/>
      <c r="R26" s="222"/>
      <c r="S26" s="69"/>
      <c r="T26" s="70"/>
    </row>
    <row r="27" spans="2:31" ht="0.95" customHeight="1">
      <c r="B27" s="220"/>
      <c r="C27" s="160"/>
      <c r="D27" s="603"/>
      <c r="E27" s="604"/>
      <c r="F27" s="603" t="s">
        <v>2468</v>
      </c>
      <c r="G27" s="604"/>
      <c r="H27" s="604"/>
      <c r="I27" s="604"/>
      <c r="J27" s="604"/>
      <c r="K27" s="653"/>
      <c r="L27" s="653"/>
      <c r="M27" s="653"/>
      <c r="N27" s="653"/>
      <c r="O27" s="656"/>
      <c r="P27" s="582"/>
      <c r="Q27" s="582"/>
      <c r="R27" s="222"/>
      <c r="S27" s="69"/>
      <c r="T27" s="70"/>
    </row>
    <row r="28" spans="2:31" ht="15" customHeight="1">
      <c r="B28" s="220"/>
      <c r="C28" s="160"/>
      <c r="D28" s="603"/>
      <c r="E28" s="604"/>
      <c r="F28" s="603"/>
      <c r="G28" s="604"/>
      <c r="H28" s="604"/>
      <c r="I28" s="604"/>
      <c r="J28" s="604"/>
      <c r="K28" s="653"/>
      <c r="L28" s="653"/>
      <c r="M28" s="653"/>
      <c r="N28" s="606" t="s">
        <v>212</v>
      </c>
      <c r="O28" s="711" t="str">
        <f>IF(D26="x",$T$4,IF(F26="X",T25,auxiliar!$A$61))</f>
        <v>Resposta obrigatória.</v>
      </c>
      <c r="P28" s="709"/>
      <c r="Q28" s="710"/>
      <c r="R28" s="222"/>
      <c r="S28" s="69"/>
      <c r="T28" s="70"/>
    </row>
    <row r="29" spans="2:31">
      <c r="B29" s="220"/>
      <c r="C29" s="160"/>
      <c r="D29" s="607"/>
      <c r="E29" s="604"/>
      <c r="F29" s="607"/>
      <c r="G29" s="604"/>
      <c r="H29" s="604"/>
      <c r="I29" s="604"/>
      <c r="J29" s="604"/>
      <c r="K29" s="605"/>
      <c r="L29" s="605"/>
      <c r="M29" s="599"/>
      <c r="N29" s="599"/>
      <c r="O29" s="599"/>
      <c r="P29" s="599"/>
      <c r="Q29" s="599"/>
      <c r="R29" s="222"/>
      <c r="S29" s="69"/>
      <c r="T29" s="70"/>
    </row>
    <row r="30" spans="2:31">
      <c r="B30" s="220"/>
      <c r="C30" s="160" t="s">
        <v>217</v>
      </c>
      <c r="D30" s="719" t="s">
        <v>216</v>
      </c>
      <c r="E30" s="719"/>
      <c r="F30" s="719"/>
      <c r="G30" s="719"/>
      <c r="H30" s="719"/>
      <c r="I30" s="719"/>
      <c r="J30" s="719"/>
      <c r="K30" s="719"/>
      <c r="L30" s="719"/>
      <c r="M30" s="719"/>
      <c r="N30" s="719"/>
      <c r="O30" s="719"/>
      <c r="P30" s="719"/>
      <c r="Q30" s="719"/>
      <c r="R30" s="222"/>
      <c r="S30" s="69"/>
      <c r="T30" s="70">
        <v>1</v>
      </c>
    </row>
    <row r="31" spans="2:31" ht="15" customHeight="1">
      <c r="B31" s="220"/>
      <c r="C31" s="160"/>
      <c r="D31" s="601"/>
      <c r="E31" s="604" t="s">
        <v>196</v>
      </c>
      <c r="F31" s="601"/>
      <c r="G31" s="604" t="s">
        <v>2463</v>
      </c>
      <c r="H31" s="604"/>
      <c r="I31" s="604"/>
      <c r="J31" s="604"/>
      <c r="K31" s="707"/>
      <c r="L31" s="707"/>
      <c r="M31" s="707"/>
      <c r="N31" s="707"/>
      <c r="O31" s="707"/>
      <c r="P31" s="707"/>
      <c r="Q31" s="707"/>
      <c r="R31" s="222"/>
      <c r="S31" s="69"/>
      <c r="T31" s="70"/>
    </row>
    <row r="32" spans="2:31" ht="5.0999999999999996" customHeight="1">
      <c r="B32" s="220"/>
      <c r="C32" s="160"/>
      <c r="D32" s="603"/>
      <c r="E32" s="604"/>
      <c r="F32" s="603"/>
      <c r="G32" s="604"/>
      <c r="H32" s="604"/>
      <c r="I32" s="604"/>
      <c r="J32" s="604"/>
      <c r="K32" s="605"/>
      <c r="L32" s="605"/>
      <c r="M32" s="605"/>
      <c r="N32" s="605"/>
      <c r="O32" s="582"/>
      <c r="P32" s="582"/>
      <c r="Q32" s="582"/>
      <c r="R32" s="222"/>
      <c r="S32" s="69"/>
      <c r="T32" s="70"/>
    </row>
    <row r="33" spans="2:20" ht="15" customHeight="1">
      <c r="B33" s="220"/>
      <c r="C33" s="160"/>
      <c r="D33" s="603"/>
      <c r="E33" s="604"/>
      <c r="F33" s="603"/>
      <c r="G33" s="604"/>
      <c r="H33" s="604"/>
      <c r="I33" s="604"/>
      <c r="J33" s="604"/>
      <c r="K33" s="605"/>
      <c r="L33" s="605"/>
      <c r="M33" s="599"/>
      <c r="N33" s="606" t="s">
        <v>212</v>
      </c>
      <c r="O33" s="708" t="str">
        <f>IF(D31="x",$T$4,IF(F31="X",T30,auxiliar!$A$61))</f>
        <v>Resposta obrigatória.</v>
      </c>
      <c r="P33" s="709"/>
      <c r="Q33" s="710"/>
      <c r="R33" s="222"/>
      <c r="S33" s="69"/>
      <c r="T33" s="70"/>
    </row>
    <row r="34" spans="2:20" ht="2.1" customHeight="1">
      <c r="B34" s="220"/>
      <c r="C34" s="160"/>
      <c r="D34" s="221"/>
      <c r="E34" s="20"/>
      <c r="F34" s="221"/>
      <c r="G34" s="20"/>
      <c r="H34" s="20"/>
      <c r="I34" s="20"/>
      <c r="J34" s="20"/>
      <c r="K34" s="108"/>
      <c r="L34" s="108"/>
      <c r="M34" s="356"/>
      <c r="N34" s="356"/>
      <c r="O34" s="356"/>
      <c r="P34" s="356"/>
      <c r="Q34" s="356"/>
      <c r="R34" s="222"/>
      <c r="S34" s="69"/>
      <c r="T34" s="70"/>
    </row>
    <row r="35" spans="2:20" ht="15" customHeight="1">
      <c r="B35" s="220"/>
      <c r="C35" s="160" t="s">
        <v>2219</v>
      </c>
      <c r="D35" s="681" t="s">
        <v>2218</v>
      </c>
      <c r="E35" s="681"/>
      <c r="F35" s="681"/>
      <c r="G35" s="681"/>
      <c r="H35" s="681"/>
      <c r="I35" s="681"/>
      <c r="J35" s="681"/>
      <c r="K35" s="681"/>
      <c r="L35" s="681"/>
      <c r="M35" s="681"/>
      <c r="N35" s="681"/>
      <c r="O35" s="681"/>
      <c r="P35" s="681"/>
      <c r="Q35" s="681"/>
      <c r="R35" s="222"/>
      <c r="S35" s="69"/>
      <c r="T35" s="70"/>
    </row>
    <row r="36" spans="2:20" ht="15" customHeight="1">
      <c r="B36" s="220"/>
      <c r="C36" s="160"/>
      <c r="D36" s="25"/>
      <c r="E36" s="20" t="s">
        <v>196</v>
      </c>
      <c r="F36" s="25"/>
      <c r="G36" s="20" t="s">
        <v>2280</v>
      </c>
      <c r="H36" s="20"/>
      <c r="I36" s="20"/>
      <c r="J36" s="20"/>
      <c r="K36" s="707"/>
      <c r="L36" s="707"/>
      <c r="M36" s="707"/>
      <c r="N36" s="707"/>
      <c r="O36" s="707"/>
      <c r="P36" s="707"/>
      <c r="Q36" s="707"/>
      <c r="R36" s="222"/>
      <c r="S36" s="69"/>
      <c r="T36" s="70"/>
    </row>
    <row r="37" spans="2:20" ht="15" customHeight="1">
      <c r="B37" s="220"/>
      <c r="C37" s="160" t="s">
        <v>219</v>
      </c>
      <c r="D37" s="681" t="s">
        <v>218</v>
      </c>
      <c r="E37" s="681"/>
      <c r="F37" s="681"/>
      <c r="G37" s="681"/>
      <c r="H37" s="681"/>
      <c r="I37" s="681"/>
      <c r="J37" s="681"/>
      <c r="K37" s="681"/>
      <c r="L37" s="681"/>
      <c r="M37" s="681"/>
      <c r="N37" s="681"/>
      <c r="O37" s="681"/>
      <c r="P37" s="681"/>
      <c r="Q37" s="681"/>
      <c r="R37" s="222"/>
      <c r="S37" s="69"/>
      <c r="T37" s="70">
        <v>1</v>
      </c>
    </row>
    <row r="38" spans="2:20" ht="15" customHeight="1">
      <c r="B38" s="220"/>
      <c r="C38" s="160"/>
      <c r="D38" s="25"/>
      <c r="E38" s="20" t="s">
        <v>196</v>
      </c>
      <c r="F38" s="25"/>
      <c r="G38" s="20" t="s">
        <v>197</v>
      </c>
      <c r="H38" s="20"/>
      <c r="I38" s="20"/>
      <c r="J38" s="20"/>
      <c r="K38" s="108"/>
      <c r="L38" s="108"/>
      <c r="M38" s="356"/>
      <c r="N38" s="219" t="s">
        <v>212</v>
      </c>
      <c r="O38" s="700" t="str">
        <f>IF(D38="x",$T$4,IF(F38="X",T37,auxiliar!$A$61))</f>
        <v>Resposta obrigatória.</v>
      </c>
      <c r="P38" s="701"/>
      <c r="Q38" s="702"/>
      <c r="R38" s="222"/>
      <c r="S38" s="69"/>
      <c r="T38" s="70"/>
    </row>
    <row r="39" spans="2:20" ht="2.1" customHeight="1">
      <c r="B39" s="220"/>
      <c r="C39" s="160"/>
      <c r="D39" s="221"/>
      <c r="E39" s="20"/>
      <c r="F39" s="221"/>
      <c r="G39" s="20"/>
      <c r="H39" s="20"/>
      <c r="I39" s="20"/>
      <c r="J39" s="20"/>
      <c r="K39" s="108"/>
      <c r="L39" s="108"/>
      <c r="M39" s="356"/>
      <c r="N39" s="356"/>
      <c r="O39" s="356"/>
      <c r="P39" s="356"/>
      <c r="Q39" s="356"/>
      <c r="R39" s="222"/>
      <c r="S39" s="69"/>
      <c r="T39" s="70"/>
    </row>
    <row r="40" spans="2:20" ht="15" customHeight="1">
      <c r="B40" s="220"/>
      <c r="C40" s="160" t="s">
        <v>221</v>
      </c>
      <c r="D40" s="681" t="s">
        <v>220</v>
      </c>
      <c r="E40" s="681"/>
      <c r="F40" s="681"/>
      <c r="G40" s="681"/>
      <c r="H40" s="681"/>
      <c r="I40" s="681"/>
      <c r="J40" s="681"/>
      <c r="K40" s="681"/>
      <c r="L40" s="681"/>
      <c r="M40" s="681"/>
      <c r="N40" s="681"/>
      <c r="O40" s="681"/>
      <c r="P40" s="681"/>
      <c r="Q40" s="681"/>
      <c r="R40" s="222"/>
      <c r="S40" s="69"/>
      <c r="T40" s="70">
        <v>1</v>
      </c>
    </row>
    <row r="41" spans="2:20" ht="15" customHeight="1">
      <c r="B41" s="220"/>
      <c r="C41" s="160"/>
      <c r="D41" s="25"/>
      <c r="E41" s="20" t="s">
        <v>196</v>
      </c>
      <c r="F41" s="25"/>
      <c r="G41" s="20" t="s">
        <v>197</v>
      </c>
      <c r="H41" s="20"/>
      <c r="I41" s="20"/>
      <c r="J41" s="20"/>
      <c r="K41" s="108"/>
      <c r="L41" s="108"/>
      <c r="M41" s="356"/>
      <c r="N41" s="219" t="s">
        <v>212</v>
      </c>
      <c r="O41" s="700" t="str">
        <f>IF(D41="x",$T$4,IF(F41="X",T40,auxiliar!$A$61))</f>
        <v>Resposta obrigatória.</v>
      </c>
      <c r="P41" s="701"/>
      <c r="Q41" s="702"/>
      <c r="R41" s="222"/>
      <c r="S41" s="69"/>
      <c r="T41" s="70"/>
    </row>
    <row r="42" spans="2:20" ht="2.1" customHeight="1">
      <c r="B42" s="220"/>
      <c r="C42" s="160"/>
      <c r="D42" s="221"/>
      <c r="E42" s="20"/>
      <c r="F42" s="221"/>
      <c r="G42" s="20"/>
      <c r="H42" s="20"/>
      <c r="I42" s="20"/>
      <c r="J42" s="20"/>
      <c r="K42" s="108"/>
      <c r="L42" s="108"/>
      <c r="M42" s="356"/>
      <c r="N42" s="356"/>
      <c r="O42" s="356"/>
      <c r="P42" s="356"/>
      <c r="Q42" s="356"/>
      <c r="R42" s="222"/>
      <c r="S42" s="69"/>
      <c r="T42" s="70"/>
    </row>
    <row r="43" spans="2:20" ht="15" customHeight="1">
      <c r="B43" s="220"/>
      <c r="C43" s="160" t="s">
        <v>223</v>
      </c>
      <c r="D43" s="681" t="s">
        <v>222</v>
      </c>
      <c r="E43" s="681"/>
      <c r="F43" s="681"/>
      <c r="G43" s="681"/>
      <c r="H43" s="681"/>
      <c r="I43" s="681"/>
      <c r="J43" s="681"/>
      <c r="K43" s="681"/>
      <c r="L43" s="681"/>
      <c r="M43" s="681"/>
      <c r="N43" s="681"/>
      <c r="O43" s="681"/>
      <c r="P43" s="681"/>
      <c r="Q43" s="681"/>
      <c r="R43" s="222"/>
      <c r="S43" s="69"/>
      <c r="T43" s="70">
        <v>2</v>
      </c>
    </row>
    <row r="44" spans="2:20" ht="15" customHeight="1">
      <c r="B44" s="220"/>
      <c r="C44" s="160"/>
      <c r="D44" s="25"/>
      <c r="E44" s="20" t="s">
        <v>196</v>
      </c>
      <c r="F44" s="25"/>
      <c r="G44" s="20" t="s">
        <v>197</v>
      </c>
      <c r="H44" s="20"/>
      <c r="I44" s="20"/>
      <c r="J44" s="20"/>
      <c r="K44" s="108"/>
      <c r="L44" s="108"/>
      <c r="M44" s="356"/>
      <c r="N44" s="219" t="s">
        <v>212</v>
      </c>
      <c r="O44" s="700" t="str">
        <f>IF(D44="x",$T$4,IF(F44="X",T43,auxiliar!$A$61))</f>
        <v>Resposta obrigatória.</v>
      </c>
      <c r="P44" s="701"/>
      <c r="Q44" s="702"/>
      <c r="R44" s="222"/>
      <c r="S44" s="69"/>
      <c r="T44" s="70"/>
    </row>
    <row r="45" spans="2:20" ht="5.0999999999999996" customHeight="1">
      <c r="B45" s="220"/>
      <c r="C45" s="160"/>
      <c r="D45" s="221"/>
      <c r="E45" s="20"/>
      <c r="F45" s="221"/>
      <c r="G45" s="20"/>
      <c r="H45" s="20"/>
      <c r="I45" s="20"/>
      <c r="J45" s="20"/>
      <c r="K45" s="108"/>
      <c r="L45" s="108"/>
      <c r="M45" s="356"/>
      <c r="N45" s="356"/>
      <c r="O45" s="356"/>
      <c r="P45" s="356"/>
      <c r="Q45" s="356"/>
      <c r="R45" s="222"/>
      <c r="S45" s="69"/>
      <c r="T45" s="70"/>
    </row>
    <row r="46" spans="2:20" ht="30" customHeight="1">
      <c r="B46" s="220"/>
      <c r="C46" s="160" t="s">
        <v>224</v>
      </c>
      <c r="D46" s="681" t="s">
        <v>292</v>
      </c>
      <c r="E46" s="681"/>
      <c r="F46" s="681"/>
      <c r="G46" s="681"/>
      <c r="H46" s="681"/>
      <c r="I46" s="681"/>
      <c r="J46" s="681"/>
      <c r="K46" s="681"/>
      <c r="L46" s="681"/>
      <c r="M46" s="681"/>
      <c r="N46" s="681"/>
      <c r="O46" s="681"/>
      <c r="P46" s="681"/>
      <c r="Q46" s="681"/>
      <c r="R46" s="222"/>
      <c r="S46" s="69"/>
      <c r="T46" s="70">
        <v>1</v>
      </c>
    </row>
    <row r="47" spans="2:20" ht="15" customHeight="1">
      <c r="B47" s="220"/>
      <c r="C47" s="160"/>
      <c r="D47" s="25"/>
      <c r="E47" s="20" t="s">
        <v>196</v>
      </c>
      <c r="F47" s="25"/>
      <c r="G47" s="20" t="s">
        <v>197</v>
      </c>
      <c r="H47" s="20"/>
      <c r="I47" s="20"/>
      <c r="J47" s="20"/>
      <c r="K47" s="108"/>
      <c r="L47" s="108"/>
      <c r="M47" s="356"/>
      <c r="N47" s="219" t="s">
        <v>212</v>
      </c>
      <c r="O47" s="700" t="str">
        <f>IF(D47="x",$T$4,IF(F47="X",T46,auxiliar!$A$61))</f>
        <v>Resposta obrigatória.</v>
      </c>
      <c r="P47" s="701"/>
      <c r="Q47" s="702"/>
      <c r="R47" s="222"/>
      <c r="S47" s="69"/>
      <c r="T47" s="70"/>
    </row>
    <row r="48" spans="2:20" ht="5.0999999999999996" customHeight="1">
      <c r="B48" s="220"/>
      <c r="C48" s="160"/>
      <c r="D48" s="221"/>
      <c r="E48" s="20"/>
      <c r="F48" s="221"/>
      <c r="G48" s="20"/>
      <c r="H48" s="20"/>
      <c r="I48" s="20"/>
      <c r="J48" s="20"/>
      <c r="K48" s="108"/>
      <c r="L48" s="108"/>
      <c r="M48" s="356"/>
      <c r="N48" s="356"/>
      <c r="O48" s="356"/>
      <c r="P48" s="356"/>
      <c r="Q48" s="356"/>
      <c r="R48" s="222"/>
      <c r="S48" s="69"/>
      <c r="T48" s="70"/>
    </row>
    <row r="49" spans="2:27" ht="15" customHeight="1">
      <c r="B49" s="220"/>
      <c r="C49" s="160" t="s">
        <v>226</v>
      </c>
      <c r="D49" s="681" t="s">
        <v>225</v>
      </c>
      <c r="E49" s="681"/>
      <c r="F49" s="681"/>
      <c r="G49" s="681"/>
      <c r="H49" s="681"/>
      <c r="I49" s="681"/>
      <c r="J49" s="681"/>
      <c r="K49" s="681"/>
      <c r="L49" s="681"/>
      <c r="M49" s="681"/>
      <c r="N49" s="681"/>
      <c r="O49" s="681"/>
      <c r="P49" s="681"/>
      <c r="Q49" s="681"/>
      <c r="R49" s="222"/>
      <c r="S49" s="69"/>
      <c r="T49" s="70">
        <v>1</v>
      </c>
    </row>
    <row r="50" spans="2:27" ht="15" customHeight="1">
      <c r="B50" s="220"/>
      <c r="C50" s="160"/>
      <c r="D50" s="25"/>
      <c r="E50" s="20" t="s">
        <v>196</v>
      </c>
      <c r="F50" s="25"/>
      <c r="G50" s="20" t="s">
        <v>197</v>
      </c>
      <c r="H50" s="20"/>
      <c r="I50" s="20"/>
      <c r="J50" s="20"/>
      <c r="K50" s="108"/>
      <c r="L50" s="108"/>
      <c r="M50" s="356"/>
      <c r="N50" s="219" t="s">
        <v>212</v>
      </c>
      <c r="O50" s="700" t="str">
        <f>IF(D50="x",$T$4,IF(F50="X",T49,auxiliar!$A$61))</f>
        <v>Resposta obrigatória.</v>
      </c>
      <c r="P50" s="701"/>
      <c r="Q50" s="702"/>
      <c r="R50" s="222"/>
      <c r="S50" s="69"/>
      <c r="T50" s="70"/>
      <c r="U50" s="74"/>
      <c r="V50" s="74"/>
      <c r="W50" s="74"/>
      <c r="X50" s="74"/>
      <c r="Y50" s="74"/>
      <c r="Z50" s="74"/>
      <c r="AA50" s="74"/>
    </row>
    <row r="51" spans="2:27" ht="5.0999999999999996" customHeight="1">
      <c r="B51" s="220"/>
      <c r="C51" s="160"/>
      <c r="D51" s="221"/>
      <c r="E51" s="20"/>
      <c r="F51" s="221"/>
      <c r="G51" s="20"/>
      <c r="H51" s="20"/>
      <c r="I51" s="20"/>
      <c r="J51" s="20"/>
      <c r="K51" s="108"/>
      <c r="L51" s="108"/>
      <c r="M51" s="356"/>
      <c r="N51" s="356"/>
      <c r="O51" s="356"/>
      <c r="P51" s="356"/>
      <c r="Q51" s="356"/>
      <c r="R51" s="222"/>
      <c r="S51" s="69"/>
      <c r="T51" s="70"/>
    </row>
    <row r="52" spans="2:27" ht="30" customHeight="1">
      <c r="B52" s="220"/>
      <c r="C52" s="160" t="s">
        <v>228</v>
      </c>
      <c r="D52" s="681" t="s">
        <v>227</v>
      </c>
      <c r="E52" s="681"/>
      <c r="F52" s="681"/>
      <c r="G52" s="681"/>
      <c r="H52" s="681"/>
      <c r="I52" s="681"/>
      <c r="J52" s="681"/>
      <c r="K52" s="681"/>
      <c r="L52" s="681"/>
      <c r="M52" s="681"/>
      <c r="N52" s="681"/>
      <c r="O52" s="681"/>
      <c r="P52" s="681"/>
      <c r="Q52" s="681"/>
      <c r="R52" s="222"/>
      <c r="S52" s="69"/>
      <c r="T52" s="70">
        <v>1</v>
      </c>
    </row>
    <row r="53" spans="2:27" ht="15" customHeight="1">
      <c r="B53" s="220"/>
      <c r="C53" s="160"/>
      <c r="D53" s="25"/>
      <c r="E53" s="20" t="s">
        <v>196</v>
      </c>
      <c r="F53" s="25"/>
      <c r="G53" s="20" t="s">
        <v>197</v>
      </c>
      <c r="H53" s="20"/>
      <c r="I53" s="20"/>
      <c r="J53" s="20"/>
      <c r="K53" s="108"/>
      <c r="L53" s="108"/>
      <c r="M53" s="356"/>
      <c r="N53" s="219" t="s">
        <v>212</v>
      </c>
      <c r="O53" s="700" t="str">
        <f>IF(D53="x",$T$4,IF(F53="X",T52,auxiliar!$A$61))</f>
        <v>Resposta obrigatória.</v>
      </c>
      <c r="P53" s="701"/>
      <c r="Q53" s="702"/>
      <c r="R53" s="222"/>
      <c r="S53" s="69"/>
      <c r="T53" s="70"/>
    </row>
    <row r="54" spans="2:27" ht="5.0999999999999996" customHeight="1">
      <c r="B54" s="220"/>
      <c r="C54" s="160"/>
      <c r="D54" s="221"/>
      <c r="E54" s="20"/>
      <c r="F54" s="221"/>
      <c r="G54" s="20"/>
      <c r="H54" s="20"/>
      <c r="I54" s="20"/>
      <c r="J54" s="20"/>
      <c r="K54" s="108"/>
      <c r="L54" s="108"/>
      <c r="M54" s="356"/>
      <c r="N54" s="356"/>
      <c r="O54" s="356"/>
      <c r="P54" s="356"/>
      <c r="Q54" s="356"/>
      <c r="R54" s="222"/>
      <c r="S54" s="69"/>
      <c r="T54" s="70"/>
    </row>
    <row r="55" spans="2:27" ht="15" customHeight="1">
      <c r="B55" s="220"/>
      <c r="C55" s="160" t="s">
        <v>229</v>
      </c>
      <c r="D55" s="719" t="s">
        <v>2310</v>
      </c>
      <c r="E55" s="719"/>
      <c r="F55" s="719"/>
      <c r="G55" s="719"/>
      <c r="H55" s="719"/>
      <c r="I55" s="719"/>
      <c r="J55" s="719"/>
      <c r="K55" s="719"/>
      <c r="L55" s="719"/>
      <c r="M55" s="719"/>
      <c r="N55" s="719"/>
      <c r="O55" s="719"/>
      <c r="P55" s="719"/>
      <c r="Q55" s="719"/>
      <c r="R55" s="222"/>
      <c r="S55" s="69"/>
      <c r="T55" s="70"/>
    </row>
    <row r="56" spans="2:27" ht="15" customHeight="1">
      <c r="B56" s="220"/>
      <c r="C56" s="160"/>
      <c r="D56" s="25"/>
      <c r="E56" s="20" t="s">
        <v>196</v>
      </c>
      <c r="F56" s="25"/>
      <c r="G56" s="20" t="s">
        <v>197</v>
      </c>
      <c r="H56" s="20"/>
      <c r="I56" s="20"/>
      <c r="J56" s="20"/>
      <c r="K56" s="108"/>
      <c r="L56" s="108"/>
      <c r="M56" s="356"/>
      <c r="N56" s="219"/>
      <c r="O56" s="685"/>
      <c r="P56" s="685"/>
      <c r="Q56" s="685"/>
      <c r="R56" s="222"/>
      <c r="S56" s="69"/>
      <c r="T56" s="70"/>
    </row>
    <row r="57" spans="2:27" ht="5.0999999999999996" customHeight="1">
      <c r="B57" s="220"/>
      <c r="C57" s="160"/>
      <c r="D57" s="221"/>
      <c r="E57" s="20"/>
      <c r="F57" s="221"/>
      <c r="G57" s="20"/>
      <c r="H57" s="20"/>
      <c r="I57" s="20"/>
      <c r="J57" s="20"/>
      <c r="K57" s="108"/>
      <c r="L57" s="108"/>
      <c r="M57" s="356"/>
      <c r="N57" s="356"/>
      <c r="O57" s="356"/>
      <c r="P57" s="356"/>
      <c r="Q57" s="356"/>
      <c r="R57" s="222"/>
      <c r="S57" s="69"/>
      <c r="T57" s="70"/>
    </row>
    <row r="58" spans="2:27" ht="30" customHeight="1">
      <c r="B58" s="220"/>
      <c r="C58" s="160" t="s">
        <v>230</v>
      </c>
      <c r="D58" s="681" t="s">
        <v>2324</v>
      </c>
      <c r="E58" s="681"/>
      <c r="F58" s="681"/>
      <c r="G58" s="681"/>
      <c r="H58" s="681"/>
      <c r="I58" s="681"/>
      <c r="J58" s="681"/>
      <c r="K58" s="681"/>
      <c r="L58" s="681"/>
      <c r="M58" s="681"/>
      <c r="N58" s="681"/>
      <c r="O58" s="681"/>
      <c r="P58" s="681"/>
      <c r="Q58" s="681"/>
      <c r="R58" s="222"/>
      <c r="S58" s="69"/>
      <c r="T58" s="70"/>
    </row>
    <row r="59" spans="2:27" ht="15" customHeight="1">
      <c r="B59" s="220"/>
      <c r="C59" s="160"/>
      <c r="D59" s="25"/>
      <c r="E59" s="20" t="s">
        <v>196</v>
      </c>
      <c r="F59" s="25"/>
      <c r="G59" s="20" t="s">
        <v>197</v>
      </c>
      <c r="H59" s="20"/>
      <c r="I59" s="20"/>
      <c r="J59" s="20"/>
      <c r="K59" s="108"/>
      <c r="L59" s="108"/>
      <c r="M59" s="356"/>
      <c r="N59" s="219"/>
      <c r="O59" s="685"/>
      <c r="P59" s="685"/>
      <c r="Q59" s="685"/>
      <c r="R59" s="222"/>
      <c r="S59" s="69"/>
      <c r="T59" s="70"/>
    </row>
    <row r="60" spans="2:27" ht="5.0999999999999996" customHeight="1">
      <c r="B60" s="220"/>
      <c r="C60" s="160"/>
      <c r="D60" s="221"/>
      <c r="E60" s="20"/>
      <c r="F60" s="221"/>
      <c r="G60" s="20"/>
      <c r="H60" s="20"/>
      <c r="I60" s="20"/>
      <c r="J60" s="20"/>
      <c r="K60" s="108"/>
      <c r="L60" s="108"/>
      <c r="M60" s="356"/>
      <c r="N60" s="356"/>
      <c r="O60" s="356"/>
      <c r="P60" s="356"/>
      <c r="Q60" s="356"/>
      <c r="R60" s="222"/>
      <c r="S60" s="69"/>
      <c r="T60" s="70"/>
    </row>
    <row r="61" spans="2:27" ht="15" customHeight="1">
      <c r="B61" s="220"/>
      <c r="C61" s="160" t="s">
        <v>1896</v>
      </c>
      <c r="D61" s="681" t="s">
        <v>1897</v>
      </c>
      <c r="E61" s="681"/>
      <c r="F61" s="681"/>
      <c r="G61" s="681"/>
      <c r="H61" s="681"/>
      <c r="I61" s="681"/>
      <c r="J61" s="681"/>
      <c r="K61" s="681"/>
      <c r="L61" s="681"/>
      <c r="M61" s="681"/>
      <c r="N61" s="681"/>
      <c r="O61" s="681"/>
      <c r="P61" s="681"/>
      <c r="Q61" s="681"/>
      <c r="R61" s="222"/>
      <c r="S61" s="69"/>
      <c r="T61" s="70"/>
    </row>
    <row r="62" spans="2:27" ht="15" customHeight="1">
      <c r="B62" s="220"/>
      <c r="C62" s="160"/>
      <c r="D62" s="25"/>
      <c r="E62" s="20" t="s">
        <v>196</v>
      </c>
      <c r="F62" s="25"/>
      <c r="G62" s="20" t="s">
        <v>197</v>
      </c>
      <c r="H62" s="20"/>
      <c r="I62" s="20"/>
      <c r="J62" s="20"/>
      <c r="K62" s="108"/>
      <c r="L62" s="108"/>
      <c r="M62" s="356"/>
      <c r="N62" s="219"/>
      <c r="O62" s="685"/>
      <c r="P62" s="685"/>
      <c r="Q62" s="685"/>
      <c r="R62" s="222"/>
      <c r="S62" s="69"/>
      <c r="T62" s="70"/>
    </row>
    <row r="63" spans="2:27" ht="5.0999999999999996" customHeight="1">
      <c r="B63" s="220"/>
      <c r="C63" s="160"/>
      <c r="D63" s="221"/>
      <c r="E63" s="20"/>
      <c r="F63" s="221"/>
      <c r="G63" s="20"/>
      <c r="H63" s="20"/>
      <c r="I63" s="20"/>
      <c r="J63" s="20"/>
      <c r="K63" s="108"/>
      <c r="L63" s="108"/>
      <c r="M63" s="356"/>
      <c r="N63" s="356"/>
      <c r="O63" s="356"/>
      <c r="P63" s="356"/>
      <c r="Q63" s="356"/>
      <c r="R63" s="222"/>
      <c r="S63" s="69"/>
      <c r="T63" s="70"/>
    </row>
    <row r="64" spans="2:27" ht="15" customHeight="1">
      <c r="B64" s="220"/>
      <c r="C64" s="223" t="s">
        <v>1934</v>
      </c>
      <c r="D64" s="681" t="s">
        <v>2177</v>
      </c>
      <c r="E64" s="681"/>
      <c r="F64" s="681"/>
      <c r="G64" s="681"/>
      <c r="H64" s="681"/>
      <c r="I64" s="681"/>
      <c r="J64" s="681"/>
      <c r="K64" s="681"/>
      <c r="L64" s="681"/>
      <c r="M64" s="681"/>
      <c r="N64" s="681"/>
      <c r="O64" s="681"/>
      <c r="P64" s="681"/>
      <c r="Q64" s="681"/>
      <c r="R64" s="222"/>
      <c r="S64" s="69"/>
      <c r="T64" s="70"/>
    </row>
    <row r="65" spans="2:20" ht="15" customHeight="1">
      <c r="B65" s="220"/>
      <c r="C65" s="223"/>
      <c r="D65" s="25"/>
      <c r="E65" s="20" t="s">
        <v>196</v>
      </c>
      <c r="F65" s="25"/>
      <c r="G65" s="20" t="s">
        <v>2325</v>
      </c>
      <c r="H65" s="20"/>
      <c r="I65" s="20"/>
      <c r="J65" s="20"/>
      <c r="K65" s="108"/>
      <c r="L65" s="108"/>
      <c r="M65" s="356"/>
      <c r="N65" s="356"/>
      <c r="O65" s="356"/>
      <c r="P65" s="356"/>
      <c r="Q65" s="356"/>
      <c r="R65" s="222"/>
      <c r="S65" s="69"/>
      <c r="T65" s="70"/>
    </row>
    <row r="66" spans="2:20" ht="15" customHeight="1">
      <c r="B66" s="220"/>
      <c r="C66" s="223" t="s">
        <v>2184</v>
      </c>
      <c r="D66" s="681" t="s">
        <v>2173</v>
      </c>
      <c r="E66" s="681"/>
      <c r="F66" s="681"/>
      <c r="G66" s="681"/>
      <c r="H66" s="681"/>
      <c r="I66" s="681"/>
      <c r="J66" s="681"/>
      <c r="K66" s="681"/>
      <c r="L66" s="681"/>
      <c r="M66" s="681"/>
      <c r="N66" s="681"/>
      <c r="O66" s="681"/>
      <c r="P66" s="681"/>
      <c r="Q66" s="681"/>
      <c r="R66" s="222"/>
      <c r="S66" s="69"/>
      <c r="T66" s="70">
        <v>1</v>
      </c>
    </row>
    <row r="67" spans="2:20" ht="15" customHeight="1">
      <c r="B67" s="220"/>
      <c r="C67" s="160"/>
      <c r="D67" s="25"/>
      <c r="E67" s="20" t="s">
        <v>196</v>
      </c>
      <c r="F67" s="25"/>
      <c r="G67" s="20" t="s">
        <v>197</v>
      </c>
      <c r="H67" s="20"/>
      <c r="I67" s="20"/>
      <c r="J67" s="20"/>
      <c r="K67" s="108"/>
      <c r="L67" s="108"/>
      <c r="M67" s="356"/>
      <c r="N67" s="219" t="s">
        <v>212</v>
      </c>
      <c r="O67" s="700" t="str">
        <f>IF(OR(F65="x",D62="x",D67="x"),$T$4,IF(F67="X",T66,auxiliar!$A$61))</f>
        <v>Resposta obrigatória.</v>
      </c>
      <c r="P67" s="701"/>
      <c r="Q67" s="702"/>
      <c r="R67" s="222"/>
      <c r="S67" s="69"/>
      <c r="T67" s="70"/>
    </row>
    <row r="68" spans="2:20" ht="5.0999999999999996" customHeight="1">
      <c r="B68" s="220"/>
      <c r="C68" s="160"/>
      <c r="D68" s="221"/>
      <c r="E68" s="20"/>
      <c r="F68" s="221"/>
      <c r="G68" s="20"/>
      <c r="H68" s="20"/>
      <c r="I68" s="20"/>
      <c r="J68" s="20"/>
      <c r="K68" s="108"/>
      <c r="L68" s="108"/>
      <c r="M68" s="356"/>
      <c r="N68" s="356"/>
      <c r="O68" s="356"/>
      <c r="P68" s="356"/>
      <c r="Q68" s="356"/>
      <c r="R68" s="222"/>
      <c r="S68" s="69"/>
      <c r="T68" s="70"/>
    </row>
    <row r="69" spans="2:20" ht="30" customHeight="1">
      <c r="B69" s="220"/>
      <c r="C69" s="223" t="s">
        <v>2185</v>
      </c>
      <c r="D69" s="681" t="s">
        <v>2174</v>
      </c>
      <c r="E69" s="681"/>
      <c r="F69" s="681"/>
      <c r="G69" s="681"/>
      <c r="H69" s="681"/>
      <c r="I69" s="681"/>
      <c r="J69" s="681"/>
      <c r="K69" s="681"/>
      <c r="L69" s="681"/>
      <c r="M69" s="681"/>
      <c r="N69" s="681"/>
      <c r="O69" s="681"/>
      <c r="P69" s="681"/>
      <c r="Q69" s="681"/>
      <c r="R69" s="222"/>
      <c r="S69" s="69"/>
      <c r="T69" s="70">
        <v>2</v>
      </c>
    </row>
    <row r="70" spans="2:20" ht="15" customHeight="1">
      <c r="B70" s="220"/>
      <c r="C70" s="160"/>
      <c r="D70" s="25"/>
      <c r="E70" s="20" t="s">
        <v>196</v>
      </c>
      <c r="F70" s="25"/>
      <c r="G70" s="20" t="s">
        <v>197</v>
      </c>
      <c r="H70" s="20"/>
      <c r="I70" s="20"/>
      <c r="J70" s="20"/>
      <c r="K70" s="108"/>
      <c r="L70" s="108"/>
      <c r="M70" s="356"/>
      <c r="N70" s="219" t="s">
        <v>212</v>
      </c>
      <c r="O70" s="700" t="str">
        <f>IF(OR(F65="x",D62="x",D70="x"),$T$4,IF(F70="X",T69,auxiliar!$A$61))</f>
        <v>Resposta obrigatória.</v>
      </c>
      <c r="P70" s="701"/>
      <c r="Q70" s="702"/>
      <c r="R70" s="222"/>
      <c r="S70" s="69"/>
      <c r="T70" s="70"/>
    </row>
    <row r="71" spans="2:20" ht="5.0999999999999996" customHeight="1">
      <c r="B71" s="220"/>
      <c r="C71" s="160"/>
      <c r="D71" s="221"/>
      <c r="E71" s="20"/>
      <c r="F71" s="221"/>
      <c r="G71" s="20"/>
      <c r="H71" s="20"/>
      <c r="I71" s="20"/>
      <c r="J71" s="20"/>
      <c r="K71" s="108"/>
      <c r="L71" s="108"/>
      <c r="M71" s="356"/>
      <c r="N71" s="356"/>
      <c r="O71" s="356"/>
      <c r="P71" s="356"/>
      <c r="Q71" s="356"/>
      <c r="R71" s="222"/>
      <c r="S71" s="69"/>
      <c r="T71" s="70"/>
    </row>
    <row r="72" spans="2:20" ht="15" customHeight="1">
      <c r="B72" s="220"/>
      <c r="C72" s="160" t="s">
        <v>1899</v>
      </c>
      <c r="D72" s="681" t="s">
        <v>253</v>
      </c>
      <c r="E72" s="681"/>
      <c r="F72" s="681"/>
      <c r="G72" s="681"/>
      <c r="H72" s="681"/>
      <c r="I72" s="681"/>
      <c r="J72" s="681"/>
      <c r="K72" s="681"/>
      <c r="L72" s="681"/>
      <c r="M72" s="681"/>
      <c r="N72" s="681"/>
      <c r="O72" s="681"/>
      <c r="P72" s="681"/>
      <c r="Q72" s="681"/>
      <c r="R72" s="222"/>
      <c r="S72" s="69"/>
      <c r="T72" s="70"/>
    </row>
    <row r="73" spans="2:20" ht="15" customHeight="1">
      <c r="B73" s="220"/>
      <c r="C73" s="160"/>
      <c r="D73" s="25"/>
      <c r="E73" s="20" t="s">
        <v>196</v>
      </c>
      <c r="F73" s="25"/>
      <c r="G73" s="20" t="s">
        <v>197</v>
      </c>
      <c r="H73" s="20"/>
      <c r="I73" s="20"/>
      <c r="J73" s="20"/>
      <c r="K73" s="108"/>
      <c r="L73" s="108"/>
      <c r="M73" s="356"/>
      <c r="N73" s="219"/>
      <c r="O73" s="685"/>
      <c r="P73" s="685"/>
      <c r="Q73" s="685"/>
      <c r="R73" s="222"/>
      <c r="S73" s="69"/>
      <c r="T73" s="70"/>
    </row>
    <row r="74" spans="2:20" ht="5.0999999999999996" customHeight="1">
      <c r="B74" s="220"/>
      <c r="C74" s="160"/>
      <c r="D74" s="429"/>
      <c r="E74" s="20"/>
      <c r="F74" s="429"/>
      <c r="G74" s="20"/>
      <c r="H74" s="20"/>
      <c r="I74" s="20"/>
      <c r="J74" s="20"/>
      <c r="K74" s="108"/>
      <c r="L74" s="108"/>
      <c r="M74" s="356"/>
      <c r="N74" s="219"/>
      <c r="O74" s="158"/>
      <c r="P74" s="158"/>
      <c r="Q74" s="158"/>
      <c r="R74" s="222"/>
      <c r="S74" s="69"/>
      <c r="T74" s="70"/>
    </row>
    <row r="75" spans="2:20" ht="30" customHeight="1">
      <c r="B75" s="220"/>
      <c r="C75" s="608" t="s">
        <v>2442</v>
      </c>
      <c r="D75" s="722" t="s">
        <v>2443</v>
      </c>
      <c r="E75" s="722"/>
      <c r="F75" s="722"/>
      <c r="G75" s="722"/>
      <c r="H75" s="722"/>
      <c r="I75" s="722"/>
      <c r="J75" s="722"/>
      <c r="K75" s="722"/>
      <c r="L75" s="722"/>
      <c r="M75" s="722"/>
      <c r="N75" s="722"/>
      <c r="O75" s="722"/>
      <c r="P75" s="722"/>
      <c r="Q75" s="722"/>
      <c r="R75" s="222"/>
      <c r="S75" s="69"/>
      <c r="T75" s="70"/>
    </row>
    <row r="76" spans="2:20" ht="15" customHeight="1">
      <c r="B76" s="220"/>
      <c r="C76" s="608"/>
      <c r="D76" s="601"/>
      <c r="E76" s="604" t="s">
        <v>196</v>
      </c>
      <c r="F76" s="601"/>
      <c r="G76" s="604" t="s">
        <v>197</v>
      </c>
      <c r="H76" s="609" t="str">
        <f>IF(D76="x",auxiliar!O10,"")</f>
        <v/>
      </c>
      <c r="I76" s="610"/>
      <c r="J76" s="610"/>
      <c r="K76" s="605"/>
      <c r="L76" s="605"/>
      <c r="M76" s="599"/>
      <c r="N76" s="606"/>
      <c r="O76" s="611"/>
      <c r="P76" s="611"/>
      <c r="Q76" s="611"/>
      <c r="R76" s="222"/>
      <c r="S76" s="69"/>
      <c r="T76" s="70"/>
    </row>
    <row r="77" spans="2:20" ht="5.0999999999999996" customHeight="1">
      <c r="B77" s="220"/>
      <c r="C77" s="608"/>
      <c r="D77" s="603"/>
      <c r="E77" s="604"/>
      <c r="F77" s="603"/>
      <c r="G77" s="604"/>
      <c r="H77" s="604"/>
      <c r="I77" s="604"/>
      <c r="J77" s="604"/>
      <c r="K77" s="605"/>
      <c r="L77" s="605"/>
      <c r="M77" s="599"/>
      <c r="N77" s="606"/>
      <c r="O77" s="611"/>
      <c r="P77" s="611"/>
      <c r="Q77" s="611"/>
      <c r="R77" s="222"/>
      <c r="S77" s="69"/>
      <c r="T77" s="70"/>
    </row>
    <row r="78" spans="2:20" ht="15" customHeight="1">
      <c r="B78" s="220"/>
      <c r="C78" s="602" t="s">
        <v>2444</v>
      </c>
      <c r="D78" s="719" t="s">
        <v>2177</v>
      </c>
      <c r="E78" s="719"/>
      <c r="F78" s="719"/>
      <c r="G78" s="719"/>
      <c r="H78" s="719"/>
      <c r="I78" s="719"/>
      <c r="J78" s="719"/>
      <c r="K78" s="719"/>
      <c r="L78" s="719"/>
      <c r="M78" s="719"/>
      <c r="N78" s="719"/>
      <c r="O78" s="719"/>
      <c r="P78" s="719"/>
      <c r="Q78" s="719"/>
      <c r="R78" s="222"/>
      <c r="S78" s="69"/>
      <c r="T78" s="70"/>
    </row>
    <row r="79" spans="2:20" ht="15" customHeight="1">
      <c r="B79" s="220"/>
      <c r="C79" s="602"/>
      <c r="D79" s="601"/>
      <c r="E79" s="604" t="s">
        <v>196</v>
      </c>
      <c r="F79" s="601"/>
      <c r="G79" s="604" t="s">
        <v>197</v>
      </c>
      <c r="H79" s="604"/>
      <c r="I79" s="604"/>
      <c r="J79" s="604"/>
      <c r="K79" s="605"/>
      <c r="L79" s="605"/>
      <c r="M79" s="599"/>
      <c r="N79" s="599"/>
      <c r="O79" s="599"/>
      <c r="P79" s="599"/>
      <c r="Q79" s="599"/>
      <c r="R79" s="222"/>
      <c r="S79" s="69"/>
      <c r="T79" s="70"/>
    </row>
    <row r="80" spans="2:20" ht="5.0999999999999996" customHeight="1">
      <c r="B80" s="220"/>
      <c r="C80" s="602"/>
      <c r="D80" s="603"/>
      <c r="E80" s="604"/>
      <c r="F80" s="603"/>
      <c r="G80" s="604"/>
      <c r="H80" s="604"/>
      <c r="I80" s="604"/>
      <c r="J80" s="604"/>
      <c r="K80" s="605"/>
      <c r="L80" s="605"/>
      <c r="M80" s="599"/>
      <c r="N80" s="599"/>
      <c r="O80" s="599"/>
      <c r="P80" s="599"/>
      <c r="Q80" s="599"/>
      <c r="R80" s="222"/>
      <c r="S80" s="69"/>
      <c r="T80" s="70"/>
    </row>
    <row r="81" spans="2:20" s="596" customFormat="1" ht="39.950000000000003" customHeight="1">
      <c r="B81" s="597"/>
      <c r="C81" s="599" t="s">
        <v>2448</v>
      </c>
      <c r="D81" s="722" t="s">
        <v>2450</v>
      </c>
      <c r="E81" s="722"/>
      <c r="F81" s="722"/>
      <c r="G81" s="722"/>
      <c r="H81" s="722"/>
      <c r="I81" s="722"/>
      <c r="J81" s="722"/>
      <c r="K81" s="722"/>
      <c r="L81" s="722"/>
      <c r="M81" s="722"/>
      <c r="N81" s="722"/>
      <c r="O81" s="722"/>
      <c r="P81" s="722"/>
      <c r="Q81" s="722"/>
      <c r="R81" s="222"/>
      <c r="S81" s="69"/>
      <c r="T81" s="598"/>
    </row>
    <row r="82" spans="2:20" ht="15" customHeight="1">
      <c r="B82" s="220"/>
      <c r="C82" s="608"/>
      <c r="D82" s="601"/>
      <c r="E82" s="604" t="s">
        <v>196</v>
      </c>
      <c r="F82" s="601"/>
      <c r="G82" s="604" t="s">
        <v>197</v>
      </c>
      <c r="H82" s="609" t="str">
        <f>IF(D82="x",auxiliar!O11,"")</f>
        <v/>
      </c>
      <c r="I82" s="604"/>
      <c r="J82" s="604"/>
      <c r="K82" s="605"/>
      <c r="L82" s="605"/>
      <c r="M82" s="599"/>
      <c r="N82" s="606"/>
      <c r="O82" s="611"/>
      <c r="P82" s="611"/>
      <c r="Q82" s="611"/>
      <c r="R82" s="222"/>
      <c r="S82" s="69"/>
      <c r="T82" s="70"/>
    </row>
    <row r="83" spans="2:20" ht="5.0999999999999996" customHeight="1">
      <c r="B83" s="220"/>
      <c r="C83" s="608"/>
      <c r="D83" s="603"/>
      <c r="E83" s="604"/>
      <c r="F83" s="603"/>
      <c r="G83" s="604"/>
      <c r="H83" s="604"/>
      <c r="I83" s="604"/>
      <c r="J83" s="604"/>
      <c r="K83" s="605"/>
      <c r="L83" s="605"/>
      <c r="M83" s="599"/>
      <c r="N83" s="606"/>
      <c r="O83" s="611"/>
      <c r="P83" s="611"/>
      <c r="Q83" s="611"/>
      <c r="R83" s="222"/>
      <c r="S83" s="69"/>
      <c r="T83" s="70"/>
    </row>
    <row r="84" spans="2:20" ht="15" customHeight="1">
      <c r="B84" s="220"/>
      <c r="C84" s="602" t="s">
        <v>2449</v>
      </c>
      <c r="D84" s="719" t="s">
        <v>2177</v>
      </c>
      <c r="E84" s="719"/>
      <c r="F84" s="719"/>
      <c r="G84" s="719"/>
      <c r="H84" s="719"/>
      <c r="I84" s="719"/>
      <c r="J84" s="719"/>
      <c r="K84" s="719"/>
      <c r="L84" s="719"/>
      <c r="M84" s="719"/>
      <c r="N84" s="719"/>
      <c r="O84" s="719"/>
      <c r="P84" s="719"/>
      <c r="Q84" s="719"/>
      <c r="R84" s="222"/>
      <c r="S84" s="69"/>
      <c r="T84" s="70"/>
    </row>
    <row r="85" spans="2:20" ht="15" customHeight="1">
      <c r="B85" s="220"/>
      <c r="C85" s="602"/>
      <c r="D85" s="601"/>
      <c r="E85" s="604" t="s">
        <v>196</v>
      </c>
      <c r="F85" s="601"/>
      <c r="G85" s="604" t="s">
        <v>197</v>
      </c>
      <c r="H85" s="604"/>
      <c r="I85" s="604"/>
      <c r="J85" s="604"/>
      <c r="K85" s="605"/>
      <c r="L85" s="605"/>
      <c r="M85" s="599"/>
      <c r="N85" s="599"/>
      <c r="O85" s="599"/>
      <c r="P85" s="599"/>
      <c r="Q85" s="599"/>
      <c r="R85" s="222"/>
      <c r="S85" s="69"/>
      <c r="T85" s="70"/>
    </row>
    <row r="86" spans="2:20" ht="5.0999999999999996" customHeight="1" thickBot="1">
      <c r="B86" s="226"/>
      <c r="C86" s="295"/>
      <c r="D86" s="435"/>
      <c r="E86" s="436"/>
      <c r="F86" s="435"/>
      <c r="G86" s="436"/>
      <c r="H86" s="436"/>
      <c r="I86" s="436"/>
      <c r="J86" s="436"/>
      <c r="K86" s="229"/>
      <c r="L86" s="229"/>
      <c r="M86" s="414"/>
      <c r="N86" s="414"/>
      <c r="O86" s="414"/>
      <c r="P86" s="414"/>
      <c r="Q86" s="414"/>
      <c r="R86" s="228"/>
      <c r="S86" s="69"/>
      <c r="T86" s="70"/>
    </row>
    <row r="87" spans="2:20" ht="15" customHeight="1">
      <c r="B87" s="433"/>
      <c r="C87" s="273" t="s">
        <v>1935</v>
      </c>
      <c r="D87" s="718" t="s">
        <v>1898</v>
      </c>
      <c r="E87" s="718"/>
      <c r="F87" s="718"/>
      <c r="G87" s="718"/>
      <c r="H87" s="718"/>
      <c r="I87" s="718"/>
      <c r="J87" s="718"/>
      <c r="K87" s="718"/>
      <c r="L87" s="718"/>
      <c r="M87" s="718"/>
      <c r="N87" s="718"/>
      <c r="O87" s="718"/>
      <c r="P87" s="718"/>
      <c r="Q87" s="718"/>
      <c r="R87" s="434"/>
      <c r="S87" s="69"/>
      <c r="T87" s="70"/>
    </row>
    <row r="88" spans="2:20" ht="15" customHeight="1">
      <c r="B88" s="220"/>
      <c r="C88" s="160"/>
      <c r="D88" s="25"/>
      <c r="E88" s="20" t="s">
        <v>196</v>
      </c>
      <c r="F88" s="25"/>
      <c r="G88" s="20" t="s">
        <v>197</v>
      </c>
      <c r="H88" s="20"/>
      <c r="I88" s="20"/>
      <c r="J88" s="20"/>
      <c r="K88" s="108"/>
      <c r="L88" s="108"/>
      <c r="M88" s="356"/>
      <c r="N88" s="219"/>
      <c r="O88" s="685"/>
      <c r="P88" s="685"/>
      <c r="Q88" s="685"/>
      <c r="R88" s="222"/>
      <c r="S88" s="69"/>
      <c r="T88" s="70"/>
    </row>
    <row r="89" spans="2:20" ht="5.0999999999999996" customHeight="1">
      <c r="B89" s="220"/>
      <c r="C89" s="160"/>
      <c r="D89" s="221"/>
      <c r="E89" s="20"/>
      <c r="F89" s="221"/>
      <c r="G89" s="20"/>
      <c r="H89" s="20"/>
      <c r="I89" s="20"/>
      <c r="J89" s="20"/>
      <c r="K89" s="108"/>
      <c r="L89" s="108"/>
      <c r="M89" s="356"/>
      <c r="N89" s="356"/>
      <c r="O89" s="356"/>
      <c r="P89" s="356"/>
      <c r="Q89" s="356"/>
      <c r="R89" s="222"/>
      <c r="S89" s="69"/>
      <c r="T89" s="70"/>
    </row>
    <row r="90" spans="2:20" ht="15" customHeight="1">
      <c r="B90" s="220"/>
      <c r="C90" s="223" t="s">
        <v>1936</v>
      </c>
      <c r="D90" s="681" t="s">
        <v>2177</v>
      </c>
      <c r="E90" s="681"/>
      <c r="F90" s="681"/>
      <c r="G90" s="681"/>
      <c r="H90" s="681"/>
      <c r="I90" s="681"/>
      <c r="J90" s="681"/>
      <c r="K90" s="681"/>
      <c r="L90" s="681"/>
      <c r="M90" s="681"/>
      <c r="N90" s="681"/>
      <c r="O90" s="681"/>
      <c r="P90" s="681"/>
      <c r="Q90" s="681"/>
      <c r="R90" s="222"/>
      <c r="S90" s="69"/>
      <c r="T90" s="70"/>
    </row>
    <row r="91" spans="2:20" ht="15" customHeight="1">
      <c r="B91" s="220"/>
      <c r="C91" s="223"/>
      <c r="D91" s="25"/>
      <c r="E91" s="20" t="s">
        <v>196</v>
      </c>
      <c r="F91" s="25"/>
      <c r="G91" s="20" t="s">
        <v>197</v>
      </c>
      <c r="H91" s="20"/>
      <c r="I91" s="20"/>
      <c r="J91" s="20"/>
      <c r="K91" s="108"/>
      <c r="L91" s="108"/>
      <c r="M91" s="356"/>
      <c r="N91" s="356"/>
      <c r="O91" s="356"/>
      <c r="P91" s="356"/>
      <c r="Q91" s="356"/>
      <c r="R91" s="222"/>
      <c r="S91" s="69"/>
      <c r="T91" s="70"/>
    </row>
    <row r="92" spans="2:20" ht="15" customHeight="1">
      <c r="B92" s="220"/>
      <c r="C92" s="160" t="s">
        <v>2187</v>
      </c>
      <c r="D92" s="681" t="s">
        <v>2175</v>
      </c>
      <c r="E92" s="681"/>
      <c r="F92" s="681"/>
      <c r="G92" s="681"/>
      <c r="H92" s="681"/>
      <c r="I92" s="681"/>
      <c r="J92" s="681"/>
      <c r="K92" s="681"/>
      <c r="L92" s="681"/>
      <c r="M92" s="681"/>
      <c r="N92" s="681"/>
      <c r="O92" s="681"/>
      <c r="P92" s="681"/>
      <c r="Q92" s="681"/>
      <c r="R92" s="222"/>
      <c r="S92" s="69"/>
      <c r="T92" s="70">
        <v>1</v>
      </c>
    </row>
    <row r="93" spans="2:20" ht="15" customHeight="1">
      <c r="B93" s="220"/>
      <c r="C93" s="160"/>
      <c r="D93" s="25"/>
      <c r="E93" s="20" t="s">
        <v>196</v>
      </c>
      <c r="F93" s="25"/>
      <c r="G93" s="20" t="s">
        <v>197</v>
      </c>
      <c r="H93" s="20"/>
      <c r="I93" s="20"/>
      <c r="J93" s="20"/>
      <c r="K93" s="108"/>
      <c r="L93" s="108"/>
      <c r="M93" s="356"/>
      <c r="N93" s="219" t="s">
        <v>212</v>
      </c>
      <c r="O93" s="700" t="str">
        <f>IF(OR(D88="x",D93="x",F91="x"),$T$4,IF(F93="X",T92,auxiliar!$A$61))</f>
        <v>Resposta obrigatória.</v>
      </c>
      <c r="P93" s="701"/>
      <c r="Q93" s="702"/>
      <c r="R93" s="222"/>
      <c r="S93" s="69"/>
      <c r="T93" s="70"/>
    </row>
    <row r="94" spans="2:20" ht="5.0999999999999996" customHeight="1">
      <c r="B94" s="220"/>
      <c r="C94" s="160"/>
      <c r="D94" s="221"/>
      <c r="E94" s="20"/>
      <c r="F94" s="221"/>
      <c r="G94" s="20"/>
      <c r="H94" s="20"/>
      <c r="I94" s="20"/>
      <c r="J94" s="20"/>
      <c r="K94" s="108"/>
      <c r="L94" s="108"/>
      <c r="M94" s="356"/>
      <c r="N94" s="356"/>
      <c r="O94" s="356"/>
      <c r="P94" s="356"/>
      <c r="Q94" s="356"/>
      <c r="R94" s="222"/>
      <c r="S94" s="69"/>
      <c r="T94" s="70"/>
    </row>
    <row r="95" spans="2:20" ht="30" customHeight="1">
      <c r="B95" s="220"/>
      <c r="C95" s="160" t="s">
        <v>2186</v>
      </c>
      <c r="D95" s="681" t="s">
        <v>2176</v>
      </c>
      <c r="E95" s="681"/>
      <c r="F95" s="681"/>
      <c r="G95" s="681"/>
      <c r="H95" s="681"/>
      <c r="I95" s="681"/>
      <c r="J95" s="681"/>
      <c r="K95" s="681"/>
      <c r="L95" s="681"/>
      <c r="M95" s="681"/>
      <c r="N95" s="681"/>
      <c r="O95" s="681"/>
      <c r="P95" s="681"/>
      <c r="Q95" s="681"/>
      <c r="R95" s="222"/>
      <c r="S95" s="69"/>
      <c r="T95" s="70">
        <v>2</v>
      </c>
    </row>
    <row r="96" spans="2:20" ht="15" customHeight="1">
      <c r="B96" s="220"/>
      <c r="C96" s="127"/>
      <c r="D96" s="25"/>
      <c r="E96" s="20" t="s">
        <v>196</v>
      </c>
      <c r="F96" s="25"/>
      <c r="G96" s="20" t="s">
        <v>197</v>
      </c>
      <c r="H96" s="20"/>
      <c r="I96" s="20"/>
      <c r="J96" s="20"/>
      <c r="K96" s="108"/>
      <c r="L96" s="108"/>
      <c r="M96" s="356"/>
      <c r="N96" s="219" t="s">
        <v>212</v>
      </c>
      <c r="O96" s="700" t="str">
        <f>IF(OR(D88="x",D96="x",F91="x"),$T$4,IF(F96="X",T95,auxiliar!$A$61))</f>
        <v>Resposta obrigatória.</v>
      </c>
      <c r="P96" s="701"/>
      <c r="Q96" s="702"/>
      <c r="R96" s="222"/>
      <c r="S96" s="69"/>
      <c r="T96" s="70"/>
    </row>
    <row r="97" spans="2:20" ht="5.0999999999999996" customHeight="1">
      <c r="B97" s="220"/>
      <c r="C97" s="127"/>
      <c r="D97" s="221"/>
      <c r="E97" s="20"/>
      <c r="F97" s="221"/>
      <c r="G97" s="20"/>
      <c r="H97" s="20"/>
      <c r="I97" s="20"/>
      <c r="J97" s="20"/>
      <c r="K97" s="108"/>
      <c r="L97" s="108"/>
      <c r="M97" s="356"/>
      <c r="N97" s="356"/>
      <c r="O97" s="356"/>
      <c r="P97" s="356"/>
      <c r="Q97" s="356"/>
      <c r="R97" s="222"/>
      <c r="S97" s="69"/>
      <c r="T97" s="70"/>
    </row>
    <row r="98" spans="2:20" ht="15" customHeight="1" thickBot="1">
      <c r="B98" s="226"/>
      <c r="C98" s="227"/>
      <c r="D98" s="682" t="s">
        <v>231</v>
      </c>
      <c r="E98" s="682"/>
      <c r="F98" s="682"/>
      <c r="G98" s="682"/>
      <c r="H98" s="682"/>
      <c r="I98" s="682"/>
      <c r="J98" s="682"/>
      <c r="K98" s="682"/>
      <c r="L98" s="682"/>
      <c r="M98" s="682"/>
      <c r="N98" s="714"/>
      <c r="O98" s="715" t="str">
        <f>auxiliar!C19</f>
        <v>Preenchimento incompleto.</v>
      </c>
      <c r="P98" s="716"/>
      <c r="Q98" s="717"/>
      <c r="R98" s="360"/>
    </row>
  </sheetData>
  <sheetProtection password="8DE8" sheet="1" objects="1" scenarios="1"/>
  <mergeCells count="59">
    <mergeCell ref="O70:Q70"/>
    <mergeCell ref="D95:Q95"/>
    <mergeCell ref="D64:Q64"/>
    <mergeCell ref="D90:Q90"/>
    <mergeCell ref="D75:Q75"/>
    <mergeCell ref="D78:Q78"/>
    <mergeCell ref="D81:Q81"/>
    <mergeCell ref="D92:Q92"/>
    <mergeCell ref="V6:AB14"/>
    <mergeCell ref="V15:AB20"/>
    <mergeCell ref="D35:Q35"/>
    <mergeCell ref="E15:Q15"/>
    <mergeCell ref="D30:Q30"/>
    <mergeCell ref="D21:Q21"/>
    <mergeCell ref="D25:Q25"/>
    <mergeCell ref="O33:Q33"/>
    <mergeCell ref="K31:Q31"/>
    <mergeCell ref="K26:Q26"/>
    <mergeCell ref="K22:Q22"/>
    <mergeCell ref="O38:Q38"/>
    <mergeCell ref="D40:Q40"/>
    <mergeCell ref="D55:Q55"/>
    <mergeCell ref="O56:Q56"/>
    <mergeCell ref="D58:Q58"/>
    <mergeCell ref="D43:Q43"/>
    <mergeCell ref="O41:Q41"/>
    <mergeCell ref="D52:Q52"/>
    <mergeCell ref="D98:N98"/>
    <mergeCell ref="O98:Q98"/>
    <mergeCell ref="O53:Q53"/>
    <mergeCell ref="D61:Q61"/>
    <mergeCell ref="O62:Q62"/>
    <mergeCell ref="D66:Q66"/>
    <mergeCell ref="O67:Q67"/>
    <mergeCell ref="D69:Q69"/>
    <mergeCell ref="D72:Q72"/>
    <mergeCell ref="O73:Q73"/>
    <mergeCell ref="D87:Q87"/>
    <mergeCell ref="O88:Q88"/>
    <mergeCell ref="O93:Q93"/>
    <mergeCell ref="O96:Q96"/>
    <mergeCell ref="O59:Q59"/>
    <mergeCell ref="D84:Q84"/>
    <mergeCell ref="B2:R2"/>
    <mergeCell ref="C3:Q3"/>
    <mergeCell ref="C4:Q4"/>
    <mergeCell ref="O50:Q50"/>
    <mergeCell ref="D5:Q5"/>
    <mergeCell ref="O18:Q18"/>
    <mergeCell ref="E13:Q13"/>
    <mergeCell ref="K36:Q36"/>
    <mergeCell ref="D46:Q46"/>
    <mergeCell ref="O47:Q47"/>
    <mergeCell ref="D49:Q49"/>
    <mergeCell ref="O44:Q44"/>
    <mergeCell ref="O24:Q24"/>
    <mergeCell ref="O28:Q28"/>
    <mergeCell ref="E14:Q14"/>
    <mergeCell ref="D37:Q37"/>
  </mergeCells>
  <hyperlinks>
    <hyperlink ref="C4" r:id="rId1"/>
  </hyperlinks>
  <pageMargins left="0.39370078740157483" right="0.39370078740157483" top="0.39370078740157483" bottom="0.39370078740157483" header="0.31496062992125984" footer="0.31496062992125984"/>
  <pageSetup paperSize="9" scale="87" orientation="portrait" r:id="rId2"/>
  <rowBreaks count="1" manualBreakCount="1">
    <brk id="86" min="1" max="17" man="1"/>
  </rowBreaks>
</worksheet>
</file>

<file path=xl/worksheets/sheet3.xml><?xml version="1.0" encoding="utf-8"?>
<worksheet xmlns="http://schemas.openxmlformats.org/spreadsheetml/2006/main" xmlns:r="http://schemas.openxmlformats.org/officeDocument/2006/relationships">
  <sheetPr codeName="Planilha3"/>
  <dimension ref="B1:AG63"/>
  <sheetViews>
    <sheetView showGridLines="0" workbookViewId="0">
      <selection activeCell="AH47" sqref="AH47"/>
    </sheetView>
  </sheetViews>
  <sheetFormatPr defaultColWidth="9.140625" defaultRowHeight="12.75"/>
  <cols>
    <col min="1" max="1" width="2.85546875" style="71" customWidth="1"/>
    <col min="2" max="2" width="1.85546875" style="71" customWidth="1"/>
    <col min="3" max="3" width="5" style="230" customWidth="1"/>
    <col min="4" max="4" width="2.85546875" style="71" customWidth="1"/>
    <col min="5" max="5" width="9.140625" style="71"/>
    <col min="6" max="9" width="2.85546875" style="71" customWidth="1"/>
    <col min="10" max="10" width="3.85546875" style="71" customWidth="1"/>
    <col min="11" max="11" width="2.85546875" style="71" customWidth="1"/>
    <col min="12" max="14" width="3.85546875" style="71" customWidth="1"/>
    <col min="15" max="17" width="2.85546875" style="71" customWidth="1"/>
    <col min="18" max="23" width="3.85546875" style="71" customWidth="1"/>
    <col min="24" max="27" width="2.85546875" style="71" customWidth="1"/>
    <col min="28" max="29" width="3.85546875" style="71" customWidth="1"/>
    <col min="30" max="30" width="1.7109375" style="71" customWidth="1"/>
    <col min="31" max="32" width="0" style="71" hidden="1" customWidth="1"/>
    <col min="33" max="16384" width="9.140625" style="71"/>
  </cols>
  <sheetData>
    <row r="1" spans="2:32" ht="15" customHeight="1" thickBot="1"/>
    <row r="2" spans="2:32" ht="20.100000000000001" customHeight="1">
      <c r="B2" s="695" t="s">
        <v>2086</v>
      </c>
      <c r="C2" s="696"/>
      <c r="D2" s="696"/>
      <c r="E2" s="696"/>
      <c r="F2" s="696"/>
      <c r="G2" s="696"/>
      <c r="H2" s="696"/>
      <c r="I2" s="696"/>
      <c r="J2" s="696"/>
      <c r="K2" s="696"/>
      <c r="L2" s="696"/>
      <c r="M2" s="696"/>
      <c r="N2" s="696"/>
      <c r="O2" s="696"/>
      <c r="P2" s="696"/>
      <c r="Q2" s="696"/>
      <c r="R2" s="696"/>
      <c r="S2" s="696"/>
      <c r="T2" s="696"/>
      <c r="U2" s="696"/>
      <c r="V2" s="696"/>
      <c r="W2" s="696"/>
      <c r="X2" s="696"/>
      <c r="Y2" s="696"/>
      <c r="Z2" s="696"/>
      <c r="AA2" s="696"/>
      <c r="AB2" s="696"/>
      <c r="AC2" s="696"/>
      <c r="AD2" s="697"/>
      <c r="AE2" s="73" t="s">
        <v>209</v>
      </c>
      <c r="AF2" s="230" t="s">
        <v>254</v>
      </c>
    </row>
    <row r="3" spans="2:32" ht="5.0999999999999996" customHeight="1">
      <c r="B3" s="220"/>
      <c r="C3" s="127"/>
      <c r="D3" s="221"/>
      <c r="E3" s="20"/>
      <c r="F3" s="221"/>
      <c r="G3" s="20"/>
      <c r="H3" s="20"/>
      <c r="I3" s="20"/>
      <c r="J3" s="108"/>
      <c r="K3" s="108"/>
      <c r="L3" s="356"/>
      <c r="M3" s="356"/>
      <c r="N3" s="356"/>
      <c r="O3" s="356"/>
      <c r="P3" s="356"/>
      <c r="Q3" s="356"/>
      <c r="R3" s="356"/>
      <c r="S3" s="356"/>
      <c r="T3" s="356"/>
      <c r="U3" s="356"/>
      <c r="V3" s="356"/>
      <c r="W3" s="356"/>
      <c r="X3" s="356"/>
      <c r="Y3" s="356"/>
      <c r="Z3" s="356"/>
      <c r="AA3" s="356"/>
      <c r="AB3" s="356"/>
      <c r="AC3" s="356"/>
      <c r="AD3" s="222"/>
      <c r="AE3" s="70"/>
    </row>
    <row r="4" spans="2:32" ht="24" customHeight="1">
      <c r="B4" s="217"/>
      <c r="C4" s="698" t="s">
        <v>291</v>
      </c>
      <c r="D4" s="698"/>
      <c r="E4" s="698"/>
      <c r="F4" s="698"/>
      <c r="G4" s="698"/>
      <c r="H4" s="698"/>
      <c r="I4" s="698"/>
      <c r="J4" s="698"/>
      <c r="K4" s="698"/>
      <c r="L4" s="698"/>
      <c r="M4" s="698"/>
      <c r="N4" s="698"/>
      <c r="O4" s="698"/>
      <c r="P4" s="698"/>
      <c r="Q4" s="698"/>
      <c r="R4" s="698"/>
      <c r="S4" s="698"/>
      <c r="T4" s="698"/>
      <c r="U4" s="698"/>
      <c r="V4" s="698"/>
      <c r="W4" s="698"/>
      <c r="X4" s="698"/>
      <c r="Y4" s="698"/>
      <c r="Z4" s="698"/>
      <c r="AA4" s="698"/>
      <c r="AB4" s="698"/>
      <c r="AC4" s="698"/>
      <c r="AD4" s="224"/>
    </row>
    <row r="5" spans="2:32" ht="13.5" customHeight="1">
      <c r="B5" s="217"/>
      <c r="C5" s="737" t="s">
        <v>1961</v>
      </c>
      <c r="D5" s="692"/>
      <c r="E5" s="692"/>
      <c r="F5" s="692"/>
      <c r="G5" s="692"/>
      <c r="H5" s="692"/>
      <c r="I5" s="692"/>
      <c r="J5" s="692"/>
      <c r="K5" s="692"/>
      <c r="L5" s="692"/>
      <c r="M5" s="692"/>
      <c r="N5" s="692"/>
      <c r="O5" s="692"/>
      <c r="P5" s="692"/>
      <c r="Q5" s="692"/>
      <c r="R5" s="692"/>
      <c r="S5" s="692"/>
      <c r="T5" s="692"/>
      <c r="U5" s="692"/>
      <c r="V5" s="692"/>
      <c r="W5" s="692"/>
      <c r="X5" s="692"/>
      <c r="Y5" s="692"/>
      <c r="Z5" s="692"/>
      <c r="AA5" s="692"/>
      <c r="AB5" s="692"/>
      <c r="AC5" s="692"/>
      <c r="AD5" s="224"/>
    </row>
    <row r="6" spans="2:32" ht="5.0999999999999996" customHeight="1">
      <c r="B6" s="220"/>
      <c r="C6" s="127"/>
      <c r="D6" s="221"/>
      <c r="E6" s="20"/>
      <c r="F6" s="221"/>
      <c r="G6" s="20"/>
      <c r="H6" s="20"/>
      <c r="I6" s="20"/>
      <c r="J6" s="108"/>
      <c r="K6" s="108"/>
      <c r="L6" s="356"/>
      <c r="M6" s="356"/>
      <c r="N6" s="356"/>
      <c r="O6" s="356"/>
      <c r="P6" s="356"/>
      <c r="Q6" s="356"/>
      <c r="R6" s="356"/>
      <c r="S6" s="356"/>
      <c r="T6" s="356"/>
      <c r="U6" s="356"/>
      <c r="V6" s="356"/>
      <c r="W6" s="356"/>
      <c r="X6" s="356"/>
      <c r="Y6" s="356"/>
      <c r="Z6" s="356"/>
      <c r="AA6" s="356"/>
      <c r="AB6" s="356"/>
      <c r="AC6" s="356"/>
      <c r="AD6" s="222"/>
      <c r="AE6" s="70"/>
    </row>
    <row r="7" spans="2:32" ht="30" customHeight="1">
      <c r="B7" s="220"/>
      <c r="C7" s="223" t="s">
        <v>210</v>
      </c>
      <c r="D7" s="735" t="s">
        <v>255</v>
      </c>
      <c r="E7" s="735"/>
      <c r="F7" s="735"/>
      <c r="G7" s="735"/>
      <c r="H7" s="735"/>
      <c r="I7" s="735"/>
      <c r="J7" s="735"/>
      <c r="K7" s="735"/>
      <c r="L7" s="735"/>
      <c r="M7" s="735"/>
      <c r="N7" s="735"/>
      <c r="O7" s="735"/>
      <c r="P7" s="735"/>
      <c r="Q7" s="735"/>
      <c r="R7" s="735"/>
      <c r="S7" s="735"/>
      <c r="T7" s="735"/>
      <c r="U7" s="735"/>
      <c r="V7" s="735"/>
      <c r="W7" s="735"/>
      <c r="X7" s="735"/>
      <c r="Y7" s="735"/>
      <c r="Z7" s="735"/>
      <c r="AA7" s="735"/>
      <c r="AB7" s="735"/>
      <c r="AC7" s="735"/>
      <c r="AD7" s="222"/>
      <c r="AE7" s="70">
        <v>2</v>
      </c>
    </row>
    <row r="8" spans="2:32" ht="15" customHeight="1">
      <c r="B8" s="220"/>
      <c r="C8" s="160"/>
      <c r="D8" s="25"/>
      <c r="E8" s="20" t="s">
        <v>196</v>
      </c>
      <c r="F8" s="25"/>
      <c r="G8" s="20" t="s">
        <v>197</v>
      </c>
      <c r="H8" s="20"/>
      <c r="I8" s="20"/>
      <c r="J8" s="108"/>
      <c r="K8" s="108"/>
      <c r="L8" s="356"/>
      <c r="M8" s="356"/>
      <c r="N8" s="356"/>
      <c r="O8" s="356"/>
      <c r="P8" s="356"/>
      <c r="Q8" s="219"/>
      <c r="R8" s="219"/>
      <c r="S8" s="736" t="str">
        <f>IF(F8="x",auxiliar!A68,"")</f>
        <v/>
      </c>
      <c r="T8" s="736"/>
      <c r="U8" s="736"/>
      <c r="V8" s="736"/>
      <c r="W8" s="736"/>
      <c r="X8" s="736"/>
      <c r="Y8" s="736"/>
      <c r="Z8" s="736"/>
      <c r="AA8" s="736"/>
      <c r="AB8" s="736"/>
      <c r="AC8" s="736"/>
      <c r="AD8" s="222"/>
      <c r="AE8" s="70"/>
    </row>
    <row r="9" spans="2:32" ht="5.0999999999999996" customHeight="1">
      <c r="B9" s="220"/>
      <c r="C9" s="160"/>
      <c r="D9" s="221"/>
      <c r="E9" s="20"/>
      <c r="F9" s="221"/>
      <c r="G9" s="20"/>
      <c r="H9" s="20"/>
      <c r="I9" s="20"/>
      <c r="J9" s="108"/>
      <c r="K9" s="108"/>
      <c r="L9" s="356"/>
      <c r="M9" s="356"/>
      <c r="N9" s="356"/>
      <c r="O9" s="356"/>
      <c r="P9" s="356"/>
      <c r="Q9" s="356"/>
      <c r="R9" s="356"/>
      <c r="S9" s="356"/>
      <c r="T9" s="356"/>
      <c r="U9" s="356"/>
      <c r="V9" s="356"/>
      <c r="W9" s="356"/>
      <c r="X9" s="356"/>
      <c r="Y9" s="356"/>
      <c r="Z9" s="356"/>
      <c r="AA9" s="356"/>
      <c r="AB9" s="356"/>
      <c r="AC9" s="356"/>
      <c r="AD9" s="222"/>
      <c r="AE9" s="70"/>
    </row>
    <row r="10" spans="2:32" ht="18" customHeight="1">
      <c r="B10" s="220"/>
      <c r="C10" s="223" t="s">
        <v>213</v>
      </c>
      <c r="D10" s="225" t="s">
        <v>1682</v>
      </c>
      <c r="E10" s="20"/>
      <c r="F10" s="221"/>
      <c r="G10" s="20"/>
      <c r="H10" s="20"/>
      <c r="I10" s="20"/>
      <c r="J10" s="108"/>
      <c r="K10" s="108"/>
      <c r="L10" s="356"/>
      <c r="M10" s="356"/>
      <c r="N10" s="356"/>
      <c r="O10" s="356"/>
      <c r="P10" s="356"/>
      <c r="Q10" s="356"/>
      <c r="R10" s="356"/>
      <c r="S10" s="356"/>
      <c r="T10" s="356"/>
      <c r="U10" s="356"/>
      <c r="V10" s="356"/>
      <c r="W10" s="356"/>
      <c r="X10" s="356"/>
      <c r="Y10" s="356"/>
      <c r="Z10" s="356"/>
      <c r="AA10" s="356"/>
      <c r="AB10" s="356"/>
      <c r="AC10" s="356"/>
      <c r="AD10" s="222"/>
      <c r="AE10" s="70"/>
    </row>
    <row r="11" spans="2:32" ht="15" customHeight="1">
      <c r="B11" s="220"/>
      <c r="C11" s="223"/>
      <c r="D11" s="25"/>
      <c r="E11" s="20" t="s">
        <v>2179</v>
      </c>
      <c r="F11" s="221"/>
      <c r="G11" s="20"/>
      <c r="H11" s="25"/>
      <c r="I11" s="20" t="s">
        <v>2178</v>
      </c>
      <c r="J11" s="108"/>
      <c r="K11" s="108"/>
      <c r="L11" s="356"/>
      <c r="M11" s="356"/>
      <c r="N11" s="356"/>
      <c r="O11" s="429"/>
      <c r="P11" s="20"/>
      <c r="Q11" s="429"/>
      <c r="R11" s="20"/>
      <c r="S11" s="356"/>
      <c r="T11" s="356"/>
      <c r="U11" s="356"/>
      <c r="V11" s="356"/>
      <c r="W11" s="356"/>
      <c r="X11" s="356"/>
      <c r="Y11" s="356"/>
      <c r="Z11" s="356"/>
      <c r="AA11" s="356"/>
      <c r="AB11" s="356"/>
      <c r="AC11" s="356"/>
      <c r="AD11" s="222"/>
      <c r="AE11" s="70"/>
    </row>
    <row r="12" spans="2:32" ht="15" customHeight="1">
      <c r="B12" s="220"/>
      <c r="C12" s="223"/>
      <c r="D12" s="25"/>
      <c r="E12" s="20" t="s">
        <v>2180</v>
      </c>
      <c r="F12" s="221"/>
      <c r="G12" s="20"/>
      <c r="H12" s="601"/>
      <c r="I12" s="604" t="s">
        <v>2406</v>
      </c>
      <c r="J12" s="605"/>
      <c r="K12" s="605"/>
      <c r="L12" s="605"/>
      <c r="M12" s="599"/>
      <c r="N12" s="612"/>
      <c r="O12" s="605"/>
      <c r="P12" s="605"/>
      <c r="Q12" s="605"/>
      <c r="R12" s="605"/>
      <c r="S12" s="605"/>
      <c r="T12" s="605"/>
      <c r="U12" s="605"/>
      <c r="V12" s="108"/>
      <c r="W12" s="108"/>
      <c r="X12" s="108"/>
      <c r="Y12" s="108"/>
      <c r="Z12" s="108"/>
      <c r="AA12" s="108"/>
      <c r="AB12" s="108"/>
      <c r="AC12" s="108"/>
      <c r="AD12" s="222"/>
      <c r="AE12" s="70"/>
    </row>
    <row r="13" spans="2:32" ht="15" customHeight="1">
      <c r="B13" s="220"/>
      <c r="C13" s="223"/>
      <c r="D13" s="25"/>
      <c r="E13" s="20" t="s">
        <v>1895</v>
      </c>
      <c r="F13" s="221"/>
      <c r="G13" s="20"/>
      <c r="H13" s="25"/>
      <c r="I13" s="20" t="s">
        <v>1683</v>
      </c>
      <c r="J13" s="452"/>
      <c r="K13" s="452"/>
      <c r="L13" s="108"/>
      <c r="M13" s="108"/>
      <c r="N13" s="707"/>
      <c r="O13" s="707"/>
      <c r="P13" s="707"/>
      <c r="Q13" s="707"/>
      <c r="R13" s="707"/>
      <c r="S13" s="707"/>
      <c r="T13" s="707"/>
      <c r="U13" s="707"/>
      <c r="V13" s="707"/>
      <c r="W13" s="517"/>
      <c r="X13" s="517"/>
      <c r="Y13" s="517"/>
      <c r="Z13" s="517"/>
      <c r="AA13" s="517"/>
      <c r="AB13" s="517"/>
      <c r="AC13" s="517"/>
      <c r="AD13" s="222"/>
      <c r="AE13" s="70"/>
    </row>
    <row r="14" spans="2:32" ht="5.0999999999999996" customHeight="1">
      <c r="B14" s="220"/>
      <c r="C14" s="223"/>
      <c r="D14" s="221"/>
      <c r="E14" s="20"/>
      <c r="F14" s="221"/>
      <c r="G14" s="20"/>
      <c r="H14" s="20"/>
      <c r="I14" s="20"/>
      <c r="J14" s="108"/>
      <c r="K14" s="108"/>
      <c r="L14" s="356"/>
      <c r="M14" s="356"/>
      <c r="N14" s="356"/>
      <c r="O14" s="356"/>
      <c r="P14" s="356"/>
      <c r="Q14" s="356"/>
      <c r="R14" s="356"/>
      <c r="S14" s="356"/>
      <c r="T14" s="356"/>
      <c r="U14" s="356"/>
      <c r="V14" s="356"/>
      <c r="W14" s="356"/>
      <c r="X14" s="356"/>
      <c r="Y14" s="356"/>
      <c r="Z14" s="356"/>
      <c r="AA14" s="356"/>
      <c r="AB14" s="356"/>
      <c r="AC14" s="356"/>
      <c r="AD14" s="222"/>
      <c r="AE14" s="70"/>
    </row>
    <row r="15" spans="2:32" ht="15" customHeight="1">
      <c r="B15" s="220"/>
      <c r="C15" s="223" t="s">
        <v>215</v>
      </c>
      <c r="D15" s="735" t="s">
        <v>256</v>
      </c>
      <c r="E15" s="735"/>
      <c r="F15" s="735"/>
      <c r="G15" s="735"/>
      <c r="H15" s="735"/>
      <c r="I15" s="735"/>
      <c r="J15" s="735"/>
      <c r="K15" s="735"/>
      <c r="L15" s="735"/>
      <c r="M15" s="735"/>
      <c r="N15" s="735"/>
      <c r="O15" s="735"/>
      <c r="P15" s="735"/>
      <c r="Q15" s="735"/>
      <c r="R15" s="735"/>
      <c r="S15" s="735"/>
      <c r="T15" s="735"/>
      <c r="U15" s="735"/>
      <c r="V15" s="735"/>
      <c r="W15" s="735"/>
      <c r="X15" s="735"/>
      <c r="Y15" s="735"/>
      <c r="Z15" s="735"/>
      <c r="AA15" s="735"/>
      <c r="AB15" s="735"/>
      <c r="AC15" s="735"/>
      <c r="AD15" s="222"/>
      <c r="AE15" s="70"/>
    </row>
    <row r="16" spans="2:32" ht="15" customHeight="1">
      <c r="B16" s="220"/>
      <c r="C16" s="223"/>
      <c r="D16" s="25"/>
      <c r="E16" s="20" t="s">
        <v>196</v>
      </c>
      <c r="F16" s="25"/>
      <c r="G16" s="20" t="s">
        <v>197</v>
      </c>
      <c r="H16" s="20"/>
      <c r="I16" s="20"/>
      <c r="J16" s="108"/>
      <c r="K16" s="108"/>
      <c r="L16" s="356"/>
      <c r="M16" s="356"/>
      <c r="N16" s="356"/>
      <c r="O16" s="356"/>
      <c r="P16" s="356"/>
      <c r="Q16" s="219"/>
      <c r="R16" s="219"/>
      <c r="S16" s="736" t="str">
        <f>IF($F$16="x",auxiliar!A68,"")</f>
        <v/>
      </c>
      <c r="T16" s="736"/>
      <c r="U16" s="736"/>
      <c r="V16" s="736"/>
      <c r="W16" s="736"/>
      <c r="X16" s="736"/>
      <c r="Y16" s="736"/>
      <c r="Z16" s="736"/>
      <c r="AA16" s="736"/>
      <c r="AB16" s="736"/>
      <c r="AC16" s="736"/>
      <c r="AD16" s="222"/>
      <c r="AE16" s="70"/>
    </row>
    <row r="17" spans="2:32" ht="5.0999999999999996" customHeight="1">
      <c r="B17" s="220"/>
      <c r="C17" s="223"/>
      <c r="D17" s="221"/>
      <c r="E17" s="20"/>
      <c r="F17" s="221"/>
      <c r="G17" s="20"/>
      <c r="H17" s="20"/>
      <c r="I17" s="20"/>
      <c r="J17" s="108"/>
      <c r="K17" s="108"/>
      <c r="L17" s="356"/>
      <c r="M17" s="356"/>
      <c r="N17" s="356"/>
      <c r="O17" s="356"/>
      <c r="P17" s="356"/>
      <c r="Q17" s="356"/>
      <c r="R17" s="356"/>
      <c r="S17" s="356"/>
      <c r="T17" s="356"/>
      <c r="U17" s="356"/>
      <c r="V17" s="356"/>
      <c r="W17" s="356"/>
      <c r="X17" s="356"/>
      <c r="Y17" s="356"/>
      <c r="Z17" s="356"/>
      <c r="AA17" s="356"/>
      <c r="AB17" s="356"/>
      <c r="AC17" s="356"/>
      <c r="AD17" s="222"/>
      <c r="AE17" s="70"/>
    </row>
    <row r="18" spans="2:32" ht="30" customHeight="1">
      <c r="B18" s="220"/>
      <c r="C18" s="417" t="s">
        <v>217</v>
      </c>
      <c r="D18" s="735" t="s">
        <v>1933</v>
      </c>
      <c r="E18" s="735"/>
      <c r="F18" s="735"/>
      <c r="G18" s="735"/>
      <c r="H18" s="735"/>
      <c r="I18" s="735"/>
      <c r="J18" s="735"/>
      <c r="K18" s="735"/>
      <c r="L18" s="735"/>
      <c r="M18" s="735"/>
      <c r="N18" s="735"/>
      <c r="O18" s="735"/>
      <c r="P18" s="735"/>
      <c r="Q18" s="735"/>
      <c r="R18" s="735"/>
      <c r="S18" s="735"/>
      <c r="T18" s="735"/>
      <c r="U18" s="735"/>
      <c r="V18" s="735"/>
      <c r="W18" s="735"/>
      <c r="X18" s="735"/>
      <c r="Y18" s="735"/>
      <c r="Z18" s="735"/>
      <c r="AA18" s="735"/>
      <c r="AB18" s="735"/>
      <c r="AC18" s="735"/>
      <c r="AD18" s="222"/>
      <c r="AE18" s="70"/>
      <c r="AF18" s="72"/>
    </row>
    <row r="19" spans="2:32" ht="15" customHeight="1">
      <c r="B19" s="220"/>
      <c r="C19" s="223"/>
      <c r="D19" s="25"/>
      <c r="E19" s="20" t="s">
        <v>196</v>
      </c>
      <c r="F19" s="25"/>
      <c r="G19" s="20" t="s">
        <v>197</v>
      </c>
      <c r="H19" s="20"/>
      <c r="I19" s="20"/>
      <c r="J19" s="108"/>
      <c r="K19" s="108"/>
      <c r="L19" s="356"/>
      <c r="M19" s="356"/>
      <c r="N19" s="356"/>
      <c r="O19" s="356"/>
      <c r="P19" s="356"/>
      <c r="Q19" s="219"/>
      <c r="R19" s="219"/>
      <c r="S19" s="685"/>
      <c r="T19" s="685"/>
      <c r="U19" s="685"/>
      <c r="V19" s="685"/>
      <c r="W19" s="685"/>
      <c r="X19" s="685"/>
      <c r="Y19" s="685"/>
      <c r="Z19" s="685"/>
      <c r="AA19" s="685"/>
      <c r="AB19" s="685"/>
      <c r="AC19" s="685"/>
      <c r="AD19" s="222"/>
      <c r="AE19" s="70"/>
    </row>
    <row r="20" spans="2:32" ht="5.0999999999999996" customHeight="1">
      <c r="B20" s="220"/>
      <c r="C20" s="225"/>
      <c r="D20" s="221"/>
      <c r="E20" s="20"/>
      <c r="F20" s="221"/>
      <c r="G20" s="20"/>
      <c r="H20" s="20"/>
      <c r="I20" s="20"/>
      <c r="J20" s="108"/>
      <c r="K20" s="108"/>
      <c r="L20" s="356"/>
      <c r="M20" s="356"/>
      <c r="N20" s="356"/>
      <c r="O20" s="356"/>
      <c r="P20" s="356"/>
      <c r="Q20" s="356"/>
      <c r="R20" s="356"/>
      <c r="S20" s="356"/>
      <c r="T20" s="356"/>
      <c r="U20" s="356"/>
      <c r="V20" s="356"/>
      <c r="W20" s="356"/>
      <c r="X20" s="356"/>
      <c r="Y20" s="356"/>
      <c r="Z20" s="356"/>
      <c r="AA20" s="356"/>
      <c r="AB20" s="356"/>
      <c r="AC20" s="356"/>
      <c r="AD20" s="222"/>
      <c r="AE20" s="70"/>
    </row>
    <row r="21" spans="2:32" ht="5.0999999999999996" customHeight="1" thickBot="1">
      <c r="B21" s="226"/>
      <c r="C21" s="227"/>
      <c r="D21" s="739"/>
      <c r="E21" s="739"/>
      <c r="F21" s="739"/>
      <c r="G21" s="739"/>
      <c r="H21" s="739"/>
      <c r="I21" s="739"/>
      <c r="J21" s="739"/>
      <c r="K21" s="739"/>
      <c r="L21" s="739"/>
      <c r="M21" s="739"/>
      <c r="N21" s="739"/>
      <c r="O21" s="739"/>
      <c r="P21" s="739"/>
      <c r="Q21" s="739"/>
      <c r="R21" s="739"/>
      <c r="S21" s="739"/>
      <c r="T21" s="739"/>
      <c r="U21" s="739"/>
      <c r="V21" s="739"/>
      <c r="W21" s="739"/>
      <c r="X21" s="739"/>
      <c r="Y21" s="739"/>
      <c r="Z21" s="739"/>
      <c r="AA21" s="739"/>
      <c r="AB21" s="739"/>
      <c r="AC21" s="739"/>
      <c r="AD21" s="228"/>
      <c r="AE21" s="70"/>
    </row>
    <row r="22" spans="2:32" s="233" customFormat="1" ht="20.100000000000001" customHeight="1">
      <c r="B22" s="695" t="s">
        <v>2087</v>
      </c>
      <c r="C22" s="696"/>
      <c r="D22" s="696"/>
      <c r="E22" s="696"/>
      <c r="F22" s="696"/>
      <c r="G22" s="696"/>
      <c r="H22" s="696"/>
      <c r="I22" s="696"/>
      <c r="J22" s="696"/>
      <c r="K22" s="696"/>
      <c r="L22" s="696"/>
      <c r="M22" s="696"/>
      <c r="N22" s="696"/>
      <c r="O22" s="696"/>
      <c r="P22" s="696"/>
      <c r="Q22" s="696"/>
      <c r="R22" s="696"/>
      <c r="S22" s="696"/>
      <c r="T22" s="696"/>
      <c r="U22" s="696"/>
      <c r="V22" s="696"/>
      <c r="W22" s="696"/>
      <c r="X22" s="696"/>
      <c r="Y22" s="696"/>
      <c r="Z22" s="696"/>
      <c r="AA22" s="696"/>
      <c r="AB22" s="696"/>
      <c r="AC22" s="696"/>
      <c r="AD22" s="697"/>
      <c r="AE22" s="231"/>
      <c r="AF22" s="232"/>
    </row>
    <row r="23" spans="2:32" ht="5.0999999999999996" customHeight="1">
      <c r="B23" s="220"/>
      <c r="C23" s="127"/>
      <c r="D23" s="221"/>
      <c r="E23" s="20"/>
      <c r="F23" s="221"/>
      <c r="G23" s="20"/>
      <c r="H23" s="20"/>
      <c r="I23" s="20"/>
      <c r="J23" s="108"/>
      <c r="K23" s="108"/>
      <c r="L23" s="356"/>
      <c r="M23" s="356"/>
      <c r="N23" s="356"/>
      <c r="O23" s="356"/>
      <c r="P23" s="356"/>
      <c r="Q23" s="356"/>
      <c r="R23" s="356"/>
      <c r="S23" s="356"/>
      <c r="T23" s="356"/>
      <c r="U23" s="356"/>
      <c r="V23" s="356"/>
      <c r="W23" s="356"/>
      <c r="X23" s="356"/>
      <c r="Y23" s="356"/>
      <c r="Z23" s="356"/>
      <c r="AA23" s="356"/>
      <c r="AB23" s="356"/>
      <c r="AC23" s="356"/>
      <c r="AD23" s="222"/>
      <c r="AE23" s="70"/>
    </row>
    <row r="24" spans="2:32" ht="15" customHeight="1">
      <c r="B24" s="220"/>
      <c r="C24" s="223" t="s">
        <v>210</v>
      </c>
      <c r="D24" s="735" t="s">
        <v>259</v>
      </c>
      <c r="E24" s="735"/>
      <c r="F24" s="735"/>
      <c r="G24" s="735"/>
      <c r="H24" s="735"/>
      <c r="I24" s="735"/>
      <c r="J24" s="735"/>
      <c r="K24" s="735"/>
      <c r="L24" s="735"/>
      <c r="M24" s="735"/>
      <c r="N24" s="735"/>
      <c r="O24" s="735"/>
      <c r="P24" s="735"/>
      <c r="Q24" s="735"/>
      <c r="R24" s="735"/>
      <c r="S24" s="735"/>
      <c r="T24" s="735"/>
      <c r="U24" s="735"/>
      <c r="V24" s="735"/>
      <c r="W24" s="735"/>
      <c r="X24" s="735"/>
      <c r="Y24" s="735"/>
      <c r="Z24" s="735"/>
      <c r="AA24" s="735"/>
      <c r="AB24" s="735"/>
      <c r="AC24" s="735"/>
      <c r="AD24" s="222"/>
      <c r="AE24" s="70">
        <v>2</v>
      </c>
    </row>
    <row r="25" spans="2:32" ht="15" customHeight="1">
      <c r="B25" s="220"/>
      <c r="C25" s="223"/>
      <c r="D25" s="25"/>
      <c r="E25" s="20" t="s">
        <v>196</v>
      </c>
      <c r="F25" s="25"/>
      <c r="G25" s="20" t="s">
        <v>197</v>
      </c>
      <c r="H25" s="20"/>
      <c r="I25" s="20"/>
      <c r="J25" s="108"/>
      <c r="K25" s="108"/>
      <c r="L25" s="356"/>
      <c r="M25" s="356"/>
      <c r="N25" s="356"/>
      <c r="O25" s="356"/>
      <c r="P25" s="356"/>
      <c r="Q25" s="219"/>
      <c r="R25" s="219"/>
      <c r="S25" s="685"/>
      <c r="T25" s="685"/>
      <c r="U25" s="685"/>
      <c r="V25" s="685"/>
      <c r="W25" s="685"/>
      <c r="X25" s="685"/>
      <c r="Y25" s="685"/>
      <c r="Z25" s="685"/>
      <c r="AA25" s="685"/>
      <c r="AB25" s="685"/>
      <c r="AC25" s="685"/>
      <c r="AD25" s="222"/>
      <c r="AE25" s="70"/>
    </row>
    <row r="26" spans="2:32" ht="5.0999999999999996" customHeight="1">
      <c r="B26" s="220"/>
      <c r="C26" s="223"/>
      <c r="D26" s="221"/>
      <c r="E26" s="20"/>
      <c r="F26" s="221"/>
      <c r="G26" s="20"/>
      <c r="H26" s="20"/>
      <c r="I26" s="20"/>
      <c r="J26" s="108"/>
      <c r="K26" s="108"/>
      <c r="L26" s="356"/>
      <c r="M26" s="356"/>
      <c r="N26" s="356"/>
      <c r="O26" s="356"/>
      <c r="P26" s="356"/>
      <c r="Q26" s="356"/>
      <c r="R26" s="356"/>
      <c r="S26" s="356"/>
      <c r="T26" s="356"/>
      <c r="U26" s="356"/>
      <c r="V26" s="356"/>
      <c r="W26" s="356"/>
      <c r="X26" s="356"/>
      <c r="Y26" s="356"/>
      <c r="Z26" s="356"/>
      <c r="AA26" s="356"/>
      <c r="AB26" s="356"/>
      <c r="AC26" s="356"/>
      <c r="AD26" s="222"/>
      <c r="AE26" s="70"/>
    </row>
    <row r="27" spans="2:32" ht="15" customHeight="1">
      <c r="B27" s="220"/>
      <c r="C27" s="223" t="s">
        <v>213</v>
      </c>
      <c r="D27" s="735" t="s">
        <v>260</v>
      </c>
      <c r="E27" s="735"/>
      <c r="F27" s="735"/>
      <c r="G27" s="735"/>
      <c r="H27" s="735"/>
      <c r="I27" s="735"/>
      <c r="J27" s="735"/>
      <c r="K27" s="735"/>
      <c r="L27" s="735"/>
      <c r="M27" s="735"/>
      <c r="N27" s="735"/>
      <c r="O27" s="735"/>
      <c r="P27" s="735"/>
      <c r="Q27" s="735"/>
      <c r="R27" s="735"/>
      <c r="S27" s="735"/>
      <c r="T27" s="735"/>
      <c r="U27" s="735"/>
      <c r="V27" s="735"/>
      <c r="W27" s="735"/>
      <c r="X27" s="735"/>
      <c r="Y27" s="735"/>
      <c r="Z27" s="735"/>
      <c r="AA27" s="735"/>
      <c r="AB27" s="735"/>
      <c r="AC27" s="735"/>
      <c r="AD27" s="222"/>
      <c r="AE27" s="70">
        <v>1</v>
      </c>
    </row>
    <row r="28" spans="2:32" ht="15" customHeight="1">
      <c r="B28" s="220"/>
      <c r="C28" s="223"/>
      <c r="D28" s="25"/>
      <c r="E28" s="20" t="s">
        <v>196</v>
      </c>
      <c r="F28" s="25"/>
      <c r="G28" s="20" t="s">
        <v>197</v>
      </c>
      <c r="H28" s="20"/>
      <c r="I28" s="20"/>
      <c r="J28" s="108"/>
      <c r="K28" s="108"/>
      <c r="L28" s="356"/>
      <c r="M28" s="356"/>
      <c r="N28" s="356"/>
      <c r="O28" s="356"/>
      <c r="P28" s="356"/>
      <c r="Q28" s="219"/>
      <c r="R28" s="219"/>
      <c r="S28" s="685"/>
      <c r="T28" s="685"/>
      <c r="U28" s="685"/>
      <c r="V28" s="685"/>
      <c r="W28" s="685"/>
      <c r="X28" s="685"/>
      <c r="Y28" s="685"/>
      <c r="Z28" s="685"/>
      <c r="AA28" s="685"/>
      <c r="AB28" s="685"/>
      <c r="AC28" s="685"/>
      <c r="AD28" s="222"/>
      <c r="AE28" s="70"/>
    </row>
    <row r="29" spans="2:32" ht="5.0999999999999996" customHeight="1">
      <c r="B29" s="220"/>
      <c r="C29" s="223"/>
      <c r="D29" s="221"/>
      <c r="E29" s="20"/>
      <c r="F29" s="221"/>
      <c r="G29" s="20"/>
      <c r="H29" s="20"/>
      <c r="I29" s="20"/>
      <c r="J29" s="108"/>
      <c r="K29" s="108"/>
      <c r="L29" s="356"/>
      <c r="M29" s="356"/>
      <c r="N29" s="356"/>
      <c r="O29" s="356"/>
      <c r="P29" s="356"/>
      <c r="Q29" s="356"/>
      <c r="R29" s="356"/>
      <c r="S29" s="356"/>
      <c r="T29" s="356"/>
      <c r="U29" s="356"/>
      <c r="V29" s="356"/>
      <c r="W29" s="356"/>
      <c r="X29" s="356"/>
      <c r="Y29" s="356"/>
      <c r="Z29" s="356"/>
      <c r="AA29" s="356"/>
      <c r="AB29" s="356"/>
      <c r="AC29" s="356"/>
      <c r="AD29" s="222"/>
      <c r="AE29" s="70"/>
    </row>
    <row r="30" spans="2:32" ht="15" customHeight="1">
      <c r="B30" s="220"/>
      <c r="C30" s="223" t="s">
        <v>215</v>
      </c>
      <c r="D30" s="735" t="s">
        <v>2126</v>
      </c>
      <c r="E30" s="735"/>
      <c r="F30" s="735"/>
      <c r="G30" s="735"/>
      <c r="H30" s="735"/>
      <c r="I30" s="735"/>
      <c r="J30" s="735"/>
      <c r="K30" s="735"/>
      <c r="L30" s="735"/>
      <c r="M30" s="735"/>
      <c r="N30" s="735"/>
      <c r="O30" s="735"/>
      <c r="P30" s="735"/>
      <c r="Q30" s="735"/>
      <c r="R30" s="735"/>
      <c r="S30" s="735"/>
      <c r="T30" s="735"/>
      <c r="U30" s="735"/>
      <c r="V30" s="735"/>
      <c r="W30" s="735"/>
      <c r="X30" s="735"/>
      <c r="Y30" s="735"/>
      <c r="Z30" s="735"/>
      <c r="AA30" s="735"/>
      <c r="AB30" s="735"/>
      <c r="AC30" s="735"/>
      <c r="AD30" s="222"/>
      <c r="AE30" s="70">
        <v>1</v>
      </c>
    </row>
    <row r="31" spans="2:32" ht="15" customHeight="1">
      <c r="B31" s="220"/>
      <c r="C31" s="223"/>
      <c r="D31" s="25"/>
      <c r="E31" s="20" t="s">
        <v>196</v>
      </c>
      <c r="F31" s="25"/>
      <c r="G31" s="20" t="s">
        <v>197</v>
      </c>
      <c r="H31" s="20"/>
      <c r="I31" s="20"/>
      <c r="J31" s="108"/>
      <c r="K31" s="108"/>
      <c r="L31" s="356"/>
      <c r="M31" s="356"/>
      <c r="N31" s="356"/>
      <c r="O31" s="356"/>
      <c r="P31" s="356"/>
      <c r="Q31" s="219"/>
      <c r="R31" s="219"/>
      <c r="S31" s="685"/>
      <c r="T31" s="685"/>
      <c r="U31" s="685"/>
      <c r="V31" s="685"/>
      <c r="W31" s="685"/>
      <c r="X31" s="685"/>
      <c r="Y31" s="685"/>
      <c r="Z31" s="685"/>
      <c r="AA31" s="685"/>
      <c r="AB31" s="685"/>
      <c r="AC31" s="685"/>
      <c r="AD31" s="222"/>
      <c r="AE31" s="70"/>
    </row>
    <row r="32" spans="2:32" ht="5.0999999999999996" customHeight="1">
      <c r="B32" s="220"/>
      <c r="C32" s="223"/>
      <c r="D32" s="221"/>
      <c r="E32" s="20"/>
      <c r="F32" s="221"/>
      <c r="G32" s="20"/>
      <c r="H32" s="20"/>
      <c r="I32" s="20"/>
      <c r="J32" s="108"/>
      <c r="K32" s="108"/>
      <c r="L32" s="356"/>
      <c r="M32" s="356"/>
      <c r="N32" s="356"/>
      <c r="O32" s="356"/>
      <c r="P32" s="356"/>
      <c r="Q32" s="356"/>
      <c r="R32" s="356"/>
      <c r="S32" s="356"/>
      <c r="T32" s="356"/>
      <c r="U32" s="356"/>
      <c r="V32" s="356"/>
      <c r="W32" s="356"/>
      <c r="X32" s="356"/>
      <c r="Y32" s="356"/>
      <c r="Z32" s="356"/>
      <c r="AA32" s="356"/>
      <c r="AB32" s="356"/>
      <c r="AC32" s="356"/>
      <c r="AD32" s="222"/>
      <c r="AE32" s="70"/>
    </row>
    <row r="33" spans="2:31" ht="15" customHeight="1">
      <c r="B33" s="220"/>
      <c r="C33" s="223" t="s">
        <v>217</v>
      </c>
      <c r="D33" s="735" t="s">
        <v>261</v>
      </c>
      <c r="E33" s="735"/>
      <c r="F33" s="735"/>
      <c r="G33" s="735"/>
      <c r="H33" s="735"/>
      <c r="I33" s="735"/>
      <c r="J33" s="735"/>
      <c r="K33" s="735"/>
      <c r="L33" s="735"/>
      <c r="M33" s="735"/>
      <c r="N33" s="735"/>
      <c r="O33" s="735"/>
      <c r="P33" s="735"/>
      <c r="Q33" s="735"/>
      <c r="R33" s="735"/>
      <c r="S33" s="735"/>
      <c r="T33" s="735"/>
      <c r="U33" s="735"/>
      <c r="V33" s="735"/>
      <c r="W33" s="735"/>
      <c r="X33" s="735"/>
      <c r="Y33" s="735"/>
      <c r="Z33" s="735"/>
      <c r="AA33" s="735"/>
      <c r="AB33" s="735"/>
      <c r="AC33" s="735"/>
      <c r="AD33" s="222"/>
      <c r="AE33" s="70">
        <v>1</v>
      </c>
    </row>
    <row r="34" spans="2:31" ht="15" customHeight="1">
      <c r="B34" s="220"/>
      <c r="C34" s="223"/>
      <c r="D34" s="25"/>
      <c r="E34" s="20" t="s">
        <v>196</v>
      </c>
      <c r="F34" s="25"/>
      <c r="G34" s="20" t="s">
        <v>197</v>
      </c>
      <c r="H34" s="20"/>
      <c r="I34" s="20"/>
      <c r="J34" s="108"/>
      <c r="K34" s="108"/>
      <c r="L34" s="356"/>
      <c r="M34" s="356"/>
      <c r="N34" s="356"/>
      <c r="O34" s="356"/>
      <c r="P34" s="356"/>
      <c r="Q34" s="219"/>
      <c r="R34" s="219"/>
      <c r="S34" s="685"/>
      <c r="T34" s="685"/>
      <c r="U34" s="685"/>
      <c r="V34" s="685"/>
      <c r="W34" s="685"/>
      <c r="X34" s="685"/>
      <c r="Y34" s="685"/>
      <c r="Z34" s="685"/>
      <c r="AA34" s="685"/>
      <c r="AB34" s="685"/>
      <c r="AC34" s="685"/>
      <c r="AD34" s="222"/>
      <c r="AE34" s="70"/>
    </row>
    <row r="35" spans="2:31" ht="5.0999999999999996" customHeight="1">
      <c r="B35" s="220"/>
      <c r="C35" s="223"/>
      <c r="D35" s="221"/>
      <c r="E35" s="20"/>
      <c r="F35" s="221"/>
      <c r="G35" s="20"/>
      <c r="H35" s="20"/>
      <c r="I35" s="20"/>
      <c r="J35" s="108"/>
      <c r="K35" s="108"/>
      <c r="L35" s="356"/>
      <c r="M35" s="356"/>
      <c r="N35" s="356"/>
      <c r="O35" s="356"/>
      <c r="P35" s="356"/>
      <c r="Q35" s="356"/>
      <c r="R35" s="356"/>
      <c r="S35" s="356"/>
      <c r="T35" s="356"/>
      <c r="U35" s="356"/>
      <c r="V35" s="356"/>
      <c r="W35" s="356"/>
      <c r="X35" s="356"/>
      <c r="Y35" s="356"/>
      <c r="Z35" s="356"/>
      <c r="AA35" s="356"/>
      <c r="AB35" s="356"/>
      <c r="AC35" s="356"/>
      <c r="AD35" s="222"/>
      <c r="AE35" s="70"/>
    </row>
    <row r="36" spans="2:31" ht="15" customHeight="1">
      <c r="B36" s="220"/>
      <c r="C36" s="223" t="s">
        <v>219</v>
      </c>
      <c r="D36" s="735" t="s">
        <v>2216</v>
      </c>
      <c r="E36" s="735"/>
      <c r="F36" s="735"/>
      <c r="G36" s="735"/>
      <c r="H36" s="735"/>
      <c r="I36" s="735"/>
      <c r="J36" s="735"/>
      <c r="K36" s="735"/>
      <c r="L36" s="735"/>
      <c r="M36" s="735"/>
      <c r="N36" s="735"/>
      <c r="O36" s="735"/>
      <c r="P36" s="735"/>
      <c r="Q36" s="735"/>
      <c r="R36" s="735"/>
      <c r="S36" s="735"/>
      <c r="T36" s="735"/>
      <c r="U36" s="735"/>
      <c r="V36" s="735"/>
      <c r="W36" s="735"/>
      <c r="X36" s="735"/>
      <c r="Y36" s="735"/>
      <c r="Z36" s="735"/>
      <c r="AA36" s="735"/>
      <c r="AB36" s="735"/>
      <c r="AC36" s="735"/>
      <c r="AD36" s="222"/>
      <c r="AE36" s="70"/>
    </row>
    <row r="37" spans="2:31" ht="15" customHeight="1">
      <c r="B37" s="220"/>
      <c r="C37" s="223"/>
      <c r="D37" s="25"/>
      <c r="E37" s="20" t="s">
        <v>196</v>
      </c>
      <c r="F37" s="25"/>
      <c r="G37" s="20" t="s">
        <v>197</v>
      </c>
      <c r="H37" s="20"/>
      <c r="I37" s="20"/>
      <c r="J37" s="108"/>
      <c r="K37" s="108"/>
      <c r="L37" s="356"/>
      <c r="M37" s="356"/>
      <c r="N37" s="356"/>
      <c r="O37" s="356"/>
      <c r="P37" s="356"/>
      <c r="Q37" s="219"/>
      <c r="R37" s="219"/>
      <c r="S37" s="685"/>
      <c r="T37" s="685"/>
      <c r="U37" s="685"/>
      <c r="V37" s="685"/>
      <c r="W37" s="685"/>
      <c r="X37" s="685"/>
      <c r="Y37" s="685"/>
      <c r="Z37" s="685"/>
      <c r="AA37" s="685"/>
      <c r="AB37" s="685"/>
      <c r="AC37" s="685"/>
      <c r="AD37" s="222"/>
      <c r="AE37" s="70"/>
    </row>
    <row r="38" spans="2:31" ht="5.0999999999999996" customHeight="1">
      <c r="B38" s="220"/>
      <c r="C38" s="160"/>
      <c r="D38" s="221"/>
      <c r="E38" s="20"/>
      <c r="F38" s="221"/>
      <c r="G38" s="20"/>
      <c r="H38" s="20"/>
      <c r="I38" s="20"/>
      <c r="J38" s="108"/>
      <c r="K38" s="108"/>
      <c r="L38" s="356"/>
      <c r="M38" s="356"/>
      <c r="N38" s="356"/>
      <c r="O38" s="356"/>
      <c r="P38" s="356"/>
      <c r="Q38" s="356"/>
      <c r="R38" s="356"/>
      <c r="S38" s="356"/>
      <c r="T38" s="356"/>
      <c r="U38" s="356"/>
      <c r="V38" s="356"/>
      <c r="W38" s="356"/>
      <c r="X38" s="356"/>
      <c r="Y38" s="356"/>
      <c r="Z38" s="356"/>
      <c r="AA38" s="356"/>
      <c r="AB38" s="356"/>
      <c r="AC38" s="356"/>
      <c r="AD38" s="222"/>
      <c r="AE38" s="70"/>
    </row>
    <row r="39" spans="2:31" ht="15" customHeight="1">
      <c r="B39" s="220"/>
      <c r="C39" s="223" t="s">
        <v>2217</v>
      </c>
      <c r="D39" s="735" t="s">
        <v>2286</v>
      </c>
      <c r="E39" s="735"/>
      <c r="F39" s="735"/>
      <c r="G39" s="735"/>
      <c r="H39" s="735"/>
      <c r="I39" s="735"/>
      <c r="J39" s="735"/>
      <c r="K39" s="735"/>
      <c r="L39" s="735"/>
      <c r="M39" s="735"/>
      <c r="N39" s="735"/>
      <c r="O39" s="735"/>
      <c r="P39" s="735"/>
      <c r="Q39" s="735"/>
      <c r="R39" s="735"/>
      <c r="S39" s="735"/>
      <c r="T39" s="735"/>
      <c r="U39" s="735"/>
      <c r="V39" s="735"/>
      <c r="W39" s="735"/>
      <c r="X39" s="735"/>
      <c r="Y39" s="735"/>
      <c r="Z39" s="735"/>
      <c r="AA39" s="735"/>
      <c r="AB39" s="735"/>
      <c r="AC39" s="735"/>
      <c r="AD39" s="222"/>
      <c r="AE39" s="70"/>
    </row>
    <row r="40" spans="2:31" ht="15" customHeight="1">
      <c r="B40" s="220"/>
      <c r="C40" s="223"/>
      <c r="D40" s="25"/>
      <c r="E40" s="20" t="s">
        <v>196</v>
      </c>
      <c r="F40" s="25"/>
      <c r="G40" s="20" t="s">
        <v>197</v>
      </c>
      <c r="H40" s="20"/>
      <c r="I40" s="20"/>
      <c r="J40" s="584"/>
      <c r="K40" s="584"/>
      <c r="L40" s="584"/>
      <c r="M40" s="584"/>
      <c r="N40" s="584"/>
      <c r="O40" s="584"/>
      <c r="P40" s="584"/>
      <c r="Q40" s="584"/>
      <c r="R40" s="584"/>
      <c r="S40" s="584"/>
      <c r="T40" s="584"/>
      <c r="U40" s="584"/>
      <c r="V40" s="584"/>
      <c r="W40" s="584"/>
      <c r="X40" s="584"/>
      <c r="Y40" s="584"/>
      <c r="Z40" s="584"/>
      <c r="AA40" s="584"/>
      <c r="AB40" s="584"/>
      <c r="AC40" s="584"/>
      <c r="AD40" s="222"/>
      <c r="AE40" s="70"/>
    </row>
    <row r="41" spans="2:31" ht="5.0999999999999996" customHeight="1">
      <c r="B41" s="220"/>
      <c r="C41" s="160"/>
      <c r="D41" s="221"/>
      <c r="E41" s="20"/>
      <c r="F41" s="221"/>
      <c r="G41" s="20"/>
      <c r="H41" s="20"/>
      <c r="I41" s="20"/>
      <c r="J41" s="108"/>
      <c r="K41" s="108"/>
      <c r="L41" s="356"/>
      <c r="M41" s="356"/>
      <c r="N41" s="356"/>
      <c r="O41" s="356"/>
      <c r="P41" s="356"/>
      <c r="Q41" s="356"/>
      <c r="R41" s="356"/>
      <c r="S41" s="356"/>
      <c r="T41" s="356"/>
      <c r="U41" s="356"/>
      <c r="V41" s="356"/>
      <c r="W41" s="356"/>
      <c r="X41" s="356"/>
      <c r="Y41" s="356"/>
      <c r="Z41" s="356"/>
      <c r="AA41" s="356"/>
      <c r="AB41" s="356"/>
      <c r="AC41" s="356"/>
      <c r="AD41" s="222"/>
      <c r="AE41" s="70"/>
    </row>
    <row r="42" spans="2:31" ht="15" customHeight="1">
      <c r="B42" s="220"/>
      <c r="C42" s="223" t="s">
        <v>221</v>
      </c>
      <c r="D42" s="735" t="s">
        <v>262</v>
      </c>
      <c r="E42" s="735"/>
      <c r="F42" s="735"/>
      <c r="G42" s="735"/>
      <c r="H42" s="735"/>
      <c r="I42" s="735"/>
      <c r="J42" s="735"/>
      <c r="K42" s="735"/>
      <c r="L42" s="735"/>
      <c r="M42" s="735"/>
      <c r="N42" s="735"/>
      <c r="O42" s="735"/>
      <c r="P42" s="735"/>
      <c r="Q42" s="735"/>
      <c r="R42" s="735"/>
      <c r="S42" s="735"/>
      <c r="T42" s="735"/>
      <c r="U42" s="735"/>
      <c r="V42" s="735"/>
      <c r="W42" s="735"/>
      <c r="X42" s="735"/>
      <c r="Y42" s="735"/>
      <c r="Z42" s="735"/>
      <c r="AA42" s="735"/>
      <c r="AB42" s="735"/>
      <c r="AC42" s="735"/>
      <c r="AD42" s="222"/>
      <c r="AE42" s="70"/>
    </row>
    <row r="43" spans="2:31" ht="15" customHeight="1">
      <c r="B43" s="220"/>
      <c r="C43" s="223"/>
      <c r="D43" s="25"/>
      <c r="E43" s="20" t="s">
        <v>196</v>
      </c>
      <c r="F43" s="25"/>
      <c r="G43" s="20" t="s">
        <v>197</v>
      </c>
      <c r="H43" s="20"/>
      <c r="I43" s="20"/>
      <c r="J43" s="108"/>
      <c r="K43" s="108"/>
      <c r="L43" s="356"/>
      <c r="M43" s="356"/>
      <c r="N43" s="356"/>
      <c r="O43" s="356"/>
      <c r="P43" s="356"/>
      <c r="Q43" s="219"/>
      <c r="R43" s="219"/>
      <c r="S43" s="685"/>
      <c r="T43" s="685"/>
      <c r="U43" s="685"/>
      <c r="V43" s="685"/>
      <c r="W43" s="685"/>
      <c r="X43" s="685"/>
      <c r="Y43" s="685"/>
      <c r="Z43" s="685"/>
      <c r="AA43" s="685"/>
      <c r="AB43" s="685"/>
      <c r="AC43" s="685"/>
      <c r="AD43" s="222"/>
      <c r="AE43" s="70"/>
    </row>
    <row r="44" spans="2:31" ht="5.0999999999999996" customHeight="1">
      <c r="B44" s="220"/>
      <c r="C44" s="160"/>
      <c r="D44" s="221"/>
      <c r="E44" s="20"/>
      <c r="F44" s="221"/>
      <c r="G44" s="20"/>
      <c r="H44" s="20"/>
      <c r="I44" s="20"/>
      <c r="J44" s="108"/>
      <c r="K44" s="108"/>
      <c r="L44" s="356"/>
      <c r="M44" s="356"/>
      <c r="N44" s="356"/>
      <c r="O44" s="356"/>
      <c r="P44" s="356"/>
      <c r="Q44" s="356"/>
      <c r="R44" s="356"/>
      <c r="S44" s="356"/>
      <c r="T44" s="356"/>
      <c r="U44" s="356"/>
      <c r="V44" s="356"/>
      <c r="W44" s="356"/>
      <c r="X44" s="356"/>
      <c r="Y44" s="356"/>
      <c r="Z44" s="356"/>
      <c r="AA44" s="356"/>
      <c r="AB44" s="356"/>
      <c r="AC44" s="356"/>
      <c r="AD44" s="222"/>
      <c r="AE44" s="70"/>
    </row>
    <row r="45" spans="2:31" ht="15" customHeight="1">
      <c r="B45" s="220"/>
      <c r="C45" s="223" t="s">
        <v>1735</v>
      </c>
      <c r="D45" s="735" t="s">
        <v>2181</v>
      </c>
      <c r="E45" s="735"/>
      <c r="F45" s="735"/>
      <c r="G45" s="735"/>
      <c r="H45" s="735"/>
      <c r="I45" s="735"/>
      <c r="J45" s="735"/>
      <c r="K45" s="735"/>
      <c r="L45" s="735"/>
      <c r="M45" s="735"/>
      <c r="N45" s="735"/>
      <c r="O45" s="735"/>
      <c r="P45" s="735"/>
      <c r="Q45" s="735"/>
      <c r="R45" s="735"/>
      <c r="S45" s="735"/>
      <c r="T45" s="735"/>
      <c r="U45" s="735"/>
      <c r="V45" s="735"/>
      <c r="W45" s="735"/>
      <c r="X45" s="735"/>
      <c r="Y45" s="735"/>
      <c r="Z45" s="735"/>
      <c r="AA45" s="735"/>
      <c r="AB45" s="735"/>
      <c r="AC45" s="735"/>
      <c r="AD45" s="222"/>
      <c r="AE45" s="70"/>
    </row>
    <row r="46" spans="2:31" ht="15" customHeight="1">
      <c r="B46" s="220"/>
      <c r="C46" s="223"/>
      <c r="D46" s="25"/>
      <c r="E46" s="20" t="s">
        <v>196</v>
      </c>
      <c r="F46" s="25"/>
      <c r="G46" s="20" t="s">
        <v>197</v>
      </c>
      <c r="H46" s="20"/>
      <c r="I46" s="20"/>
      <c r="J46" s="584"/>
      <c r="K46" s="584"/>
      <c r="L46" s="584"/>
      <c r="M46" s="584"/>
      <c r="N46" s="584"/>
      <c r="O46" s="584"/>
      <c r="P46" s="584"/>
      <c r="Q46" s="584"/>
      <c r="R46" s="584"/>
      <c r="S46" s="584"/>
      <c r="T46" s="584"/>
      <c r="U46" s="584"/>
      <c r="V46" s="584"/>
      <c r="W46" s="584"/>
      <c r="X46" s="584"/>
      <c r="Y46" s="584"/>
      <c r="Z46" s="584"/>
      <c r="AA46" s="584"/>
      <c r="AB46" s="584"/>
      <c r="AC46" s="584"/>
      <c r="AD46" s="222"/>
      <c r="AE46" s="70"/>
    </row>
    <row r="47" spans="2:31" ht="5.0999999999999996" customHeight="1">
      <c r="B47" s="220"/>
      <c r="C47" s="160"/>
      <c r="D47" s="221"/>
      <c r="E47" s="20"/>
      <c r="F47" s="221"/>
      <c r="G47" s="20"/>
      <c r="H47" s="20"/>
      <c r="I47" s="20"/>
      <c r="J47" s="108"/>
      <c r="K47" s="108"/>
      <c r="L47" s="356"/>
      <c r="M47" s="356"/>
      <c r="N47" s="356"/>
      <c r="O47" s="356"/>
      <c r="P47" s="356"/>
      <c r="Q47" s="356"/>
      <c r="R47" s="356"/>
      <c r="S47" s="356"/>
      <c r="T47" s="356"/>
      <c r="U47" s="356"/>
      <c r="V47" s="356"/>
      <c r="W47" s="356"/>
      <c r="X47" s="356"/>
      <c r="Y47" s="356"/>
      <c r="Z47" s="356"/>
      <c r="AA47" s="356"/>
      <c r="AB47" s="356"/>
      <c r="AC47" s="356"/>
      <c r="AD47" s="222"/>
      <c r="AE47" s="70"/>
    </row>
    <row r="48" spans="2:31" ht="15" customHeight="1">
      <c r="B48" s="220"/>
      <c r="C48" s="602" t="s">
        <v>223</v>
      </c>
      <c r="D48" s="738" t="s">
        <v>2445</v>
      </c>
      <c r="E48" s="738"/>
      <c r="F48" s="738"/>
      <c r="G48" s="738"/>
      <c r="H48" s="738"/>
      <c r="I48" s="738"/>
      <c r="J48" s="738"/>
      <c r="K48" s="738"/>
      <c r="L48" s="738"/>
      <c r="M48" s="738"/>
      <c r="N48" s="738"/>
      <c r="O48" s="738"/>
      <c r="P48" s="738"/>
      <c r="Q48" s="738"/>
      <c r="R48" s="738"/>
      <c r="S48" s="738"/>
      <c r="T48" s="738"/>
      <c r="U48" s="738"/>
      <c r="V48" s="738"/>
      <c r="W48" s="738"/>
      <c r="X48" s="738"/>
      <c r="Y48" s="738"/>
      <c r="Z48" s="738"/>
      <c r="AA48" s="738"/>
      <c r="AB48" s="738"/>
      <c r="AC48" s="738"/>
      <c r="AD48" s="222"/>
      <c r="AE48" s="70"/>
    </row>
    <row r="49" spans="2:33" ht="15" customHeight="1">
      <c r="B49" s="220"/>
      <c r="C49" s="602"/>
      <c r="D49" s="601"/>
      <c r="E49" s="604" t="s">
        <v>196</v>
      </c>
      <c r="F49" s="601"/>
      <c r="G49" s="604" t="s">
        <v>197</v>
      </c>
      <c r="H49" s="604"/>
      <c r="I49" s="604"/>
      <c r="J49" s="605"/>
      <c r="K49" s="605"/>
      <c r="L49" s="599"/>
      <c r="M49" s="599"/>
      <c r="N49" s="599"/>
      <c r="O49" s="599"/>
      <c r="P49" s="599"/>
      <c r="Q49" s="606"/>
      <c r="R49" s="606"/>
      <c r="S49" s="740"/>
      <c r="T49" s="740"/>
      <c r="U49" s="740"/>
      <c r="V49" s="740"/>
      <c r="W49" s="740"/>
      <c r="X49" s="740"/>
      <c r="Y49" s="740"/>
      <c r="Z49" s="740"/>
      <c r="AA49" s="740"/>
      <c r="AB49" s="740"/>
      <c r="AC49" s="740"/>
      <c r="AD49" s="222"/>
      <c r="AE49" s="70"/>
    </row>
    <row r="50" spans="2:33" ht="5.0999999999999996" customHeight="1">
      <c r="B50" s="220"/>
      <c r="C50" s="602"/>
      <c r="D50" s="603"/>
      <c r="E50" s="604"/>
      <c r="F50" s="603"/>
      <c r="G50" s="604"/>
      <c r="H50" s="604"/>
      <c r="I50" s="604"/>
      <c r="J50" s="605"/>
      <c r="K50" s="605"/>
      <c r="L50" s="599"/>
      <c r="M50" s="599"/>
      <c r="N50" s="599"/>
      <c r="O50" s="599"/>
      <c r="P50" s="599"/>
      <c r="Q50" s="606"/>
      <c r="R50" s="606"/>
      <c r="S50" s="611"/>
      <c r="T50" s="611"/>
      <c r="U50" s="611"/>
      <c r="V50" s="611"/>
      <c r="W50" s="611"/>
      <c r="X50" s="611"/>
      <c r="Y50" s="611"/>
      <c r="Z50" s="611"/>
      <c r="AA50" s="611"/>
      <c r="AB50" s="611"/>
      <c r="AC50" s="611"/>
      <c r="AD50" s="222"/>
      <c r="AE50" s="70"/>
    </row>
    <row r="51" spans="2:33" ht="15" customHeight="1">
      <c r="B51" s="220"/>
      <c r="C51" s="602" t="s">
        <v>2446</v>
      </c>
      <c r="D51" s="738" t="s">
        <v>2447</v>
      </c>
      <c r="E51" s="738"/>
      <c r="F51" s="738"/>
      <c r="G51" s="738"/>
      <c r="H51" s="738"/>
      <c r="I51" s="738"/>
      <c r="J51" s="738"/>
      <c r="K51" s="738"/>
      <c r="L51" s="738"/>
      <c r="M51" s="738"/>
      <c r="N51" s="738"/>
      <c r="O51" s="738"/>
      <c r="P51" s="738"/>
      <c r="Q51" s="738"/>
      <c r="R51" s="738"/>
      <c r="S51" s="738"/>
      <c r="T51" s="738"/>
      <c r="U51" s="738"/>
      <c r="V51" s="738"/>
      <c r="W51" s="738"/>
      <c r="X51" s="738"/>
      <c r="Y51" s="738"/>
      <c r="Z51" s="738"/>
      <c r="AA51" s="738"/>
      <c r="AB51" s="738"/>
      <c r="AC51" s="738"/>
      <c r="AD51" s="222"/>
      <c r="AE51" s="70"/>
    </row>
    <row r="52" spans="2:33" ht="15" customHeight="1">
      <c r="B52" s="220"/>
      <c r="C52" s="602"/>
      <c r="D52" s="601"/>
      <c r="E52" s="604" t="s">
        <v>196</v>
      </c>
      <c r="F52" s="601"/>
      <c r="G52" s="604" t="s">
        <v>197</v>
      </c>
      <c r="H52" s="604"/>
      <c r="I52" s="604"/>
      <c r="J52" s="613"/>
      <c r="K52" s="613"/>
      <c r="L52" s="613"/>
      <c r="M52" s="613"/>
      <c r="N52" s="613"/>
      <c r="O52" s="613"/>
      <c r="P52" s="613"/>
      <c r="Q52" s="613"/>
      <c r="R52" s="613"/>
      <c r="S52" s="613"/>
      <c r="T52" s="613"/>
      <c r="U52" s="613"/>
      <c r="V52" s="613"/>
      <c r="W52" s="613"/>
      <c r="X52" s="613"/>
      <c r="Y52" s="613"/>
      <c r="Z52" s="613"/>
      <c r="AA52" s="613"/>
      <c r="AB52" s="613"/>
      <c r="AC52" s="613"/>
      <c r="AD52" s="222"/>
      <c r="AE52" s="70"/>
    </row>
    <row r="53" spans="2:33" ht="15" customHeight="1">
      <c r="B53" s="220"/>
      <c r="C53" s="602"/>
      <c r="D53" s="603"/>
      <c r="E53" s="604"/>
      <c r="F53" s="603"/>
      <c r="G53" s="604"/>
      <c r="H53" s="604"/>
      <c r="I53" s="604"/>
      <c r="J53" s="613"/>
      <c r="K53" s="613"/>
      <c r="L53" s="613"/>
      <c r="M53" s="613"/>
      <c r="N53" s="613"/>
      <c r="O53" s="613"/>
      <c r="P53" s="613"/>
      <c r="Q53" s="613"/>
      <c r="R53" s="613"/>
      <c r="S53" s="613"/>
      <c r="T53" s="613"/>
      <c r="U53" s="613"/>
      <c r="V53" s="613"/>
      <c r="W53" s="613"/>
      <c r="X53" s="613"/>
      <c r="Y53" s="613"/>
      <c r="Z53" s="613"/>
      <c r="AA53" s="613"/>
      <c r="AB53" s="613"/>
      <c r="AC53" s="613"/>
      <c r="AD53" s="222"/>
      <c r="AE53" s="70"/>
    </row>
    <row r="54" spans="2:33" ht="15" customHeight="1">
      <c r="B54" s="220"/>
      <c r="C54" s="732" t="s">
        <v>2472</v>
      </c>
      <c r="D54" s="733"/>
      <c r="E54" s="733"/>
      <c r="F54" s="733"/>
      <c r="G54" s="733"/>
      <c r="H54" s="733"/>
      <c r="I54" s="733"/>
      <c r="J54" s="733"/>
      <c r="K54" s="733"/>
      <c r="L54" s="733"/>
      <c r="M54" s="733"/>
      <c r="N54" s="733"/>
      <c r="O54" s="733"/>
      <c r="P54" s="733"/>
      <c r="Q54" s="733"/>
      <c r="R54" s="733"/>
      <c r="S54" s="733"/>
      <c r="T54" s="733"/>
      <c r="U54" s="733"/>
      <c r="V54" s="733"/>
      <c r="W54" s="733"/>
      <c r="X54" s="733"/>
      <c r="Y54" s="733"/>
      <c r="Z54" s="733"/>
      <c r="AA54" s="733"/>
      <c r="AB54" s="733"/>
      <c r="AC54" s="734"/>
      <c r="AD54" s="670"/>
      <c r="AE54" s="669"/>
      <c r="AF54" s="669"/>
      <c r="AG54" s="671"/>
    </row>
    <row r="55" spans="2:33" ht="15" customHeight="1">
      <c r="B55" s="220"/>
      <c r="C55" s="602"/>
      <c r="D55" s="603"/>
      <c r="E55" s="604"/>
      <c r="F55" s="603"/>
      <c r="G55" s="604"/>
      <c r="H55" s="604"/>
      <c r="I55" s="604"/>
      <c r="J55" s="613"/>
      <c r="K55" s="613"/>
      <c r="L55" s="613"/>
      <c r="M55" s="613"/>
      <c r="N55" s="613"/>
      <c r="O55" s="613"/>
      <c r="P55" s="613"/>
      <c r="Q55" s="613"/>
      <c r="R55" s="613"/>
      <c r="S55" s="613"/>
      <c r="T55" s="613"/>
      <c r="U55" s="613"/>
      <c r="V55" s="613"/>
      <c r="W55" s="613"/>
      <c r="X55" s="613"/>
      <c r="Y55" s="613"/>
      <c r="Z55" s="613"/>
      <c r="AA55" s="613"/>
      <c r="AB55" s="613"/>
      <c r="AC55" s="613"/>
      <c r="AD55" s="222"/>
      <c r="AE55" s="70"/>
    </row>
    <row r="56" spans="2:33" ht="15" customHeight="1">
      <c r="B56" s="220"/>
      <c r="C56" s="730" t="s">
        <v>2473</v>
      </c>
      <c r="D56" s="730"/>
      <c r="E56" s="730"/>
      <c r="F56" s="730"/>
      <c r="G56" s="730"/>
      <c r="H56" s="730"/>
      <c r="I56" s="730"/>
      <c r="J56" s="730"/>
      <c r="K56" s="730"/>
      <c r="L56" s="730"/>
      <c r="M56" s="730"/>
      <c r="N56" s="730"/>
      <c r="O56" s="730"/>
      <c r="P56" s="730"/>
      <c r="Q56" s="730"/>
      <c r="R56" s="731"/>
      <c r="S56" s="665"/>
      <c r="T56" s="160" t="s">
        <v>196</v>
      </c>
      <c r="U56" s="636"/>
      <c r="V56" s="1"/>
      <c r="W56" s="666"/>
      <c r="X56" s="608" t="s">
        <v>1187</v>
      </c>
      <c r="Y56" s="636"/>
      <c r="Z56" s="613"/>
      <c r="AA56" s="613"/>
      <c r="AB56" s="613"/>
      <c r="AC56" s="613"/>
      <c r="AD56" s="222"/>
      <c r="AE56" s="70"/>
    </row>
    <row r="57" spans="2:33" ht="15" customHeight="1">
      <c r="B57" s="220"/>
      <c r="C57" s="728" t="s">
        <v>2474</v>
      </c>
      <c r="D57" s="728"/>
      <c r="E57" s="728"/>
      <c r="F57" s="728"/>
      <c r="G57" s="728"/>
      <c r="H57" s="728"/>
      <c r="I57" s="728"/>
      <c r="J57" s="728"/>
      <c r="K57" s="728"/>
      <c r="L57" s="728"/>
      <c r="M57" s="728"/>
      <c r="N57" s="728"/>
      <c r="O57" s="728"/>
      <c r="P57" s="728"/>
      <c r="Q57" s="728"/>
      <c r="R57" s="728"/>
      <c r="S57" s="728"/>
      <c r="T57" s="728"/>
      <c r="U57" s="728"/>
      <c r="V57" s="729"/>
      <c r="W57" s="667"/>
      <c r="X57" s="668" t="s">
        <v>196</v>
      </c>
      <c r="Y57" s="664"/>
      <c r="Z57" s="667"/>
      <c r="AA57" s="668" t="s">
        <v>197</v>
      </c>
      <c r="AB57" s="613"/>
      <c r="AC57" s="613"/>
      <c r="AD57" s="222"/>
      <c r="AE57" s="70"/>
    </row>
    <row r="58" spans="2:33" ht="15" customHeight="1">
      <c r="B58" s="220"/>
      <c r="C58" s="108" t="s">
        <v>2475</v>
      </c>
      <c r="D58" s="108"/>
      <c r="E58" s="108"/>
      <c r="F58" s="108"/>
      <c r="G58" s="108"/>
      <c r="H58" s="108"/>
      <c r="I58" s="108"/>
      <c r="J58" s="108"/>
      <c r="K58" s="108"/>
      <c r="L58" s="108"/>
      <c r="M58" s="664"/>
      <c r="N58" s="664"/>
      <c r="O58" s="664"/>
      <c r="P58" s="664"/>
      <c r="Q58" s="664"/>
      <c r="R58" s="663"/>
      <c r="S58" s="663"/>
      <c r="T58" s="664"/>
      <c r="U58" s="664"/>
      <c r="V58" s="664"/>
      <c r="W58" s="664"/>
      <c r="X58" s="664"/>
      <c r="Y58" s="664"/>
      <c r="Z58" s="664"/>
      <c r="AA58" s="664"/>
      <c r="AB58" s="664"/>
      <c r="AC58" s="664"/>
      <c r="AD58" s="673"/>
      <c r="AE58" s="70"/>
    </row>
    <row r="59" spans="2:33" ht="15" customHeight="1">
      <c r="B59" s="220"/>
      <c r="C59" s="662"/>
      <c r="D59" s="667"/>
      <c r="E59" s="668" t="s">
        <v>2469</v>
      </c>
      <c r="F59" s="664"/>
      <c r="G59" s="664"/>
      <c r="H59" s="663"/>
      <c r="I59" s="663"/>
      <c r="J59" s="664"/>
      <c r="K59" s="664"/>
      <c r="L59" s="664"/>
      <c r="M59" s="664"/>
      <c r="N59" s="667"/>
      <c r="O59" s="668" t="s">
        <v>2470</v>
      </c>
      <c r="P59" s="664"/>
      <c r="Q59" s="664"/>
      <c r="R59" s="664"/>
      <c r="S59" s="664"/>
      <c r="T59" s="108"/>
      <c r="U59" s="108"/>
      <c r="V59" s="108"/>
      <c r="W59" s="108"/>
      <c r="X59" s="108"/>
      <c r="Y59" s="108"/>
      <c r="Z59" s="108"/>
      <c r="AA59" s="108"/>
      <c r="AB59" s="108"/>
      <c r="AC59" s="108"/>
      <c r="AD59" s="673"/>
      <c r="AE59" s="70"/>
    </row>
    <row r="60" spans="2:33" ht="15" customHeight="1">
      <c r="B60" s="220"/>
      <c r="C60" s="662"/>
      <c r="D60" s="727" t="s">
        <v>2471</v>
      </c>
      <c r="E60" s="727"/>
      <c r="F60" s="727"/>
      <c r="G60" s="727"/>
      <c r="H60" s="727"/>
      <c r="I60" s="727"/>
      <c r="J60" s="726"/>
      <c r="K60" s="726"/>
      <c r="L60" s="726"/>
      <c r="M60" s="726"/>
      <c r="N60" s="726"/>
      <c r="O60" s="726"/>
      <c r="P60" s="726"/>
      <c r="Q60" s="726"/>
      <c r="R60" s="726"/>
      <c r="S60" s="726"/>
      <c r="T60" s="664"/>
      <c r="U60" s="664"/>
      <c r="V60" s="664"/>
      <c r="W60" s="664"/>
      <c r="X60" s="664"/>
      <c r="Y60" s="664"/>
      <c r="Z60" s="664"/>
      <c r="AA60" s="664"/>
      <c r="AB60" s="664"/>
      <c r="AC60" s="664"/>
      <c r="AD60" s="673"/>
      <c r="AE60" s="70"/>
    </row>
    <row r="61" spans="2:33" ht="15" customHeight="1">
      <c r="B61" s="220"/>
      <c r="C61" s="728" t="s">
        <v>2476</v>
      </c>
      <c r="D61" s="728"/>
      <c r="E61" s="728"/>
      <c r="F61" s="728"/>
      <c r="G61" s="728"/>
      <c r="H61" s="728"/>
      <c r="I61" s="728"/>
      <c r="J61" s="728"/>
      <c r="K61" s="728"/>
      <c r="L61" s="728"/>
      <c r="M61" s="728"/>
      <c r="N61" s="728"/>
      <c r="O61" s="728"/>
      <c r="P61" s="728"/>
      <c r="Q61" s="728"/>
      <c r="R61" s="728"/>
      <c r="S61" s="728"/>
      <c r="T61" s="728"/>
      <c r="U61" s="728"/>
      <c r="V61" s="729"/>
      <c r="W61" s="667"/>
      <c r="X61" s="668" t="s">
        <v>196</v>
      </c>
      <c r="Y61" s="664"/>
      <c r="Z61" s="667"/>
      <c r="AA61" s="668" t="s">
        <v>197</v>
      </c>
      <c r="AB61" s="613"/>
      <c r="AC61" s="613"/>
      <c r="AD61" s="222"/>
      <c r="AE61" s="70"/>
    </row>
    <row r="62" spans="2:33" ht="15" customHeight="1">
      <c r="B62" s="220"/>
      <c r="C62" s="602"/>
      <c r="D62" s="668" t="s">
        <v>2477</v>
      </c>
      <c r="E62" s="668"/>
      <c r="F62" s="668"/>
      <c r="G62" s="668"/>
      <c r="H62" s="668"/>
      <c r="I62" s="668"/>
      <c r="J62" s="672"/>
      <c r="K62" s="723"/>
      <c r="L62" s="723"/>
      <c r="M62" s="723"/>
      <c r="N62" s="723"/>
      <c r="O62" s="723"/>
      <c r="P62" s="724" t="s">
        <v>2478</v>
      </c>
      <c r="Q62" s="724"/>
      <c r="R62" s="724"/>
      <c r="S62" s="724"/>
      <c r="T62" s="724"/>
      <c r="U62" s="724"/>
      <c r="V62" s="725"/>
      <c r="W62" s="725"/>
      <c r="X62" s="725"/>
      <c r="Y62" s="725"/>
      <c r="Z62" s="725"/>
      <c r="AA62" s="725"/>
      <c r="AB62" s="725"/>
      <c r="AC62" s="613"/>
      <c r="AD62" s="222"/>
      <c r="AE62" s="70"/>
    </row>
    <row r="63" spans="2:33" ht="5.0999999999999996" customHeight="1" thickBot="1">
      <c r="B63" s="226"/>
      <c r="C63" s="227"/>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228"/>
    </row>
  </sheetData>
  <sheetProtection password="8DE8" sheet="1" objects="1" scenarios="1"/>
  <mergeCells count="38">
    <mergeCell ref="D51:AC51"/>
    <mergeCell ref="D45:AC45"/>
    <mergeCell ref="D48:AC48"/>
    <mergeCell ref="B22:AD22"/>
    <mergeCell ref="D21:AC21"/>
    <mergeCell ref="S49:AC49"/>
    <mergeCell ref="S43:AC43"/>
    <mergeCell ref="D24:AC24"/>
    <mergeCell ref="S25:AC25"/>
    <mergeCell ref="D42:AC42"/>
    <mergeCell ref="D39:AC39"/>
    <mergeCell ref="D27:AC27"/>
    <mergeCell ref="S28:AC28"/>
    <mergeCell ref="D30:AC30"/>
    <mergeCell ref="S31:AC31"/>
    <mergeCell ref="D33:AC33"/>
    <mergeCell ref="C56:R56"/>
    <mergeCell ref="C54:AC54"/>
    <mergeCell ref="C57:V57"/>
    <mergeCell ref="N13:V13"/>
    <mergeCell ref="B2:AD2"/>
    <mergeCell ref="D7:AC7"/>
    <mergeCell ref="S8:AC8"/>
    <mergeCell ref="C4:AC4"/>
    <mergeCell ref="C5:AC5"/>
    <mergeCell ref="D15:AC15"/>
    <mergeCell ref="S16:AC16"/>
    <mergeCell ref="D18:AC18"/>
    <mergeCell ref="S19:AC19"/>
    <mergeCell ref="S34:AC34"/>
    <mergeCell ref="D36:AC36"/>
    <mergeCell ref="S37:AC37"/>
    <mergeCell ref="K62:O62"/>
    <mergeCell ref="P62:U62"/>
    <mergeCell ref="V62:AB62"/>
    <mergeCell ref="J60:S60"/>
    <mergeCell ref="D60:I60"/>
    <mergeCell ref="C61:V61"/>
  </mergeCells>
  <hyperlinks>
    <hyperlink ref="C5" r:id="rId1"/>
  </hyperlinks>
  <pageMargins left="0.39370078740157483" right="0.39370078740157483" top="0.59055118110236227" bottom="0.59055118110236227" header="0.31496062992125984" footer="0.31496062992125984"/>
  <pageSetup paperSize="9" scale="83" orientation="portrait" r:id="rId2"/>
</worksheet>
</file>

<file path=xl/worksheets/sheet4.xml><?xml version="1.0" encoding="utf-8"?>
<worksheet xmlns="http://schemas.openxmlformats.org/spreadsheetml/2006/main" xmlns:r="http://schemas.openxmlformats.org/officeDocument/2006/relationships">
  <sheetPr codeName="Planilha4">
    <tabColor rgb="FF64C6A8"/>
  </sheetPr>
  <dimension ref="A1:AD260"/>
  <sheetViews>
    <sheetView topLeftCell="O241" zoomScale="69" zoomScaleNormal="69" workbookViewId="0">
      <selection activeCell="AD248" sqref="AD248"/>
    </sheetView>
  </sheetViews>
  <sheetFormatPr defaultColWidth="8.85546875" defaultRowHeight="15"/>
  <cols>
    <col min="1" max="1" width="5.85546875" customWidth="1"/>
    <col min="2" max="2" width="6.28515625" customWidth="1"/>
    <col min="3" max="3" width="16.42578125" style="31" customWidth="1"/>
    <col min="4" max="4" width="11.28515625" style="31" customWidth="1"/>
    <col min="5" max="5" width="14.140625" style="31" customWidth="1"/>
    <col min="6" max="7" width="12.42578125" style="31" customWidth="1"/>
    <col min="8" max="8" width="13.140625" style="31" customWidth="1"/>
    <col min="9" max="9" width="11.28515625" style="31" customWidth="1"/>
    <col min="10" max="10" width="19.85546875" style="30" customWidth="1"/>
    <col min="11" max="11" width="9.140625" style="31" customWidth="1"/>
    <col min="12" max="12" width="5" style="31" customWidth="1"/>
    <col min="13" max="13" width="13.42578125" style="32" customWidth="1"/>
    <col min="14" max="14" width="14.28515625" style="33" customWidth="1"/>
    <col min="15" max="15" width="5" customWidth="1"/>
    <col min="16" max="16" width="13.42578125" customWidth="1"/>
    <col min="17" max="17" width="13.28515625" customWidth="1"/>
    <col min="18" max="18" width="9.140625" customWidth="1"/>
    <col min="19" max="19" width="14.7109375" customWidth="1"/>
    <col min="20" max="28" width="9.140625" customWidth="1"/>
    <col min="29" max="29" width="7.28515625" customWidth="1"/>
    <col min="30" max="30" width="61.7109375" style="31" customWidth="1"/>
  </cols>
  <sheetData>
    <row r="1" spans="2:30" ht="38.25" customHeight="1">
      <c r="C1" s="28" t="s">
        <v>1774</v>
      </c>
      <c r="D1" s="741" t="s">
        <v>162</v>
      </c>
      <c r="E1" s="742"/>
      <c r="F1" s="742"/>
      <c r="G1" s="743"/>
      <c r="H1" s="28" t="s">
        <v>151</v>
      </c>
      <c r="I1" s="28" t="s">
        <v>161</v>
      </c>
      <c r="J1" s="29" t="s">
        <v>163</v>
      </c>
      <c r="K1" s="30"/>
      <c r="M1" s="31"/>
      <c r="N1" s="32" t="s">
        <v>254</v>
      </c>
      <c r="O1" s="33"/>
      <c r="U1" s="788" t="s">
        <v>2412</v>
      </c>
      <c r="W1" s="28" t="s">
        <v>1774</v>
      </c>
      <c r="X1" s="741" t="s">
        <v>162</v>
      </c>
      <c r="Y1" s="742"/>
      <c r="Z1" s="742"/>
      <c r="AA1" s="743"/>
      <c r="AB1" s="28" t="s">
        <v>151</v>
      </c>
      <c r="AC1" s="28" t="s">
        <v>161</v>
      </c>
      <c r="AD1" s="29" t="s">
        <v>163</v>
      </c>
    </row>
    <row r="2" spans="2:30" ht="22.5" customHeight="1">
      <c r="B2" s="744">
        <v>1</v>
      </c>
      <c r="C2" s="745">
        <f>'TELA 3'!C8</f>
        <v>0</v>
      </c>
      <c r="D2" s="746" t="str">
        <f>IF($C$2=0,"Selecionar código",VLOOKUP($C$2,$C$23:$AD$260,28,FALSE))</f>
        <v>Selecionar código</v>
      </c>
      <c r="E2" s="747"/>
      <c r="F2" s="747"/>
      <c r="G2" s="748"/>
      <c r="H2" s="63" t="str">
        <f>IF($C$2=0,"-",VLOOKUP($C$2,$C$23:$AD$260,8,FALSE))</f>
        <v>-</v>
      </c>
      <c r="I2" s="35" t="str">
        <f>IF('TELA 3'!Y8="","",'TELA 3'!Y8)</f>
        <v/>
      </c>
      <c r="J2" s="34" t="str">
        <f>IF($C$2=0,"-",VLOOKUP($C$2,$C$23:$AD$260,15,FALSE))</f>
        <v>-</v>
      </c>
      <c r="K2" s="787" t="str">
        <f>IF($C$2=0,"-",VLOOKUP($C$2,$C$23:$AD$260,2,FALSE))</f>
        <v>-</v>
      </c>
      <c r="M2" s="31"/>
      <c r="N2" s="36" t="s">
        <v>1217</v>
      </c>
      <c r="O2" s="36" t="s">
        <v>1218</v>
      </c>
      <c r="U2" s="788"/>
      <c r="V2" s="744">
        <v>1</v>
      </c>
      <c r="W2" s="745">
        <f>'TELA 3'!C32</f>
        <v>0</v>
      </c>
      <c r="X2" s="746" t="str">
        <f>IF($W$2=0,"Selecionar código",VLOOKUP($W$2,$C$23:$AD$260,28,FALSE))</f>
        <v>Selecionar código</v>
      </c>
      <c r="Y2" s="747"/>
      <c r="Z2" s="747"/>
      <c r="AA2" s="748"/>
      <c r="AB2" s="63" t="str">
        <f>IF($W$2=0,"-",VLOOKUP($W$2,$C$23:$AD$260,8,FALSE))</f>
        <v>-</v>
      </c>
      <c r="AC2" s="35" t="str">
        <f>IF('TELA 3'!AS8="","",'TELA 3'!AS8)</f>
        <v/>
      </c>
      <c r="AD2" s="34" t="str">
        <f>IF($W$2=0,"-",VLOOKUP($W$2,$C$23:$AD$260,15,FALSE))</f>
        <v>-</v>
      </c>
    </row>
    <row r="3" spans="2:30" ht="22.5" customHeight="1">
      <c r="B3" s="744"/>
      <c r="C3" s="745"/>
      <c r="D3" s="749"/>
      <c r="E3" s="750"/>
      <c r="F3" s="750"/>
      <c r="G3" s="751"/>
      <c r="H3" s="63" t="str">
        <f>IF($C$2=0,"-",VLOOKUP($C$2,$C$23:$AD$260,17,FALSE))</f>
        <v>-</v>
      </c>
      <c r="I3" s="35" t="str">
        <f>IF('TELA 3'!Y9="","",'TELA 3'!Y9)</f>
        <v/>
      </c>
      <c r="J3" s="34" t="str">
        <f>IF($C$2=0,"-",VLOOKUP($C$2,$C$23:$AD$260,24,FALSE))</f>
        <v>-</v>
      </c>
      <c r="K3" s="787"/>
      <c r="M3" s="31"/>
      <c r="N3" s="32"/>
      <c r="O3" s="33"/>
      <c r="U3" s="788"/>
      <c r="V3" s="744"/>
      <c r="W3" s="745"/>
      <c r="X3" s="749"/>
      <c r="Y3" s="750"/>
      <c r="Z3" s="750"/>
      <c r="AA3" s="751"/>
      <c r="AB3" s="63" t="str">
        <f>IF($C$2=0,"-",VLOOKUP($C$2,$C$23:$AD$260,17,FALSE))</f>
        <v>-</v>
      </c>
      <c r="AC3" s="35" t="str">
        <f>IF('TELA 3'!AS9="","",'TELA 3'!AS9)</f>
        <v/>
      </c>
      <c r="AD3" s="34" t="str">
        <f>IF($C$2=0,"-",VLOOKUP($C$2,$C$23:$AD$260,24,FALSE))</f>
        <v>-</v>
      </c>
    </row>
    <row r="4" spans="2:30" ht="22.5" customHeight="1">
      <c r="B4" s="752">
        <v>2</v>
      </c>
      <c r="C4" s="753">
        <f>'TELA 3'!C10</f>
        <v>0</v>
      </c>
      <c r="D4" s="754" t="str">
        <f>IF($C$4=0,"Selecionar código",VLOOKUP($C$4,$C$23:$AD$260,28,FALSE))</f>
        <v>Selecionar código</v>
      </c>
      <c r="E4" s="755"/>
      <c r="F4" s="755"/>
      <c r="G4" s="756"/>
      <c r="H4" s="7" t="str">
        <f>IF($C$4=0,"-",VLOOKUP($C$4,$C$23:$AD$260,8,FALSE))</f>
        <v>-</v>
      </c>
      <c r="I4" s="37">
        <f>'TELA 3'!Y10</f>
        <v>0</v>
      </c>
      <c r="J4" s="21" t="str">
        <f>IF($C$4=0,"-",VLOOKUP($C$4,$C$23:$AD$260,15,FALSE))</f>
        <v>-</v>
      </c>
      <c r="K4" s="787" t="str">
        <f>IF($C$4=0,"-",VLOOKUP($C$4,$C$23:$AD$260,3,FALSE))</f>
        <v>-</v>
      </c>
      <c r="M4" s="31"/>
      <c r="N4" s="32"/>
      <c r="O4" s="33"/>
      <c r="U4" s="788"/>
      <c r="V4" s="752">
        <v>2</v>
      </c>
      <c r="W4" s="753">
        <f>'TELA 3'!W10</f>
        <v>0</v>
      </c>
      <c r="X4" s="754" t="str">
        <f>IF($C$4=0,"Selecionar código",VLOOKUP($C$4,$C$23:$AD$260,28,FALSE))</f>
        <v>Selecionar código</v>
      </c>
      <c r="Y4" s="755"/>
      <c r="Z4" s="755"/>
      <c r="AA4" s="756"/>
      <c r="AB4" s="7" t="str">
        <f>IF($C$4=0,"-",VLOOKUP($C$4,$C$23:$AD$260,8,FALSE))</f>
        <v>-</v>
      </c>
      <c r="AC4" s="37">
        <f>'TELA 3'!AS10</f>
        <v>0</v>
      </c>
      <c r="AD4" s="21" t="str">
        <f>IF($C$4=0,"-",VLOOKUP($C$4,$C$23:$AD$260,15,FALSE))</f>
        <v>-</v>
      </c>
    </row>
    <row r="5" spans="2:30" ht="22.5" customHeight="1">
      <c r="B5" s="752"/>
      <c r="C5" s="753"/>
      <c r="D5" s="757"/>
      <c r="E5" s="758"/>
      <c r="F5" s="758"/>
      <c r="G5" s="759"/>
      <c r="H5" s="7" t="str">
        <f>IF($C$4=0,"-",VLOOKUP($C$4,$C$23:$AD$260,17,FALSE))</f>
        <v>-</v>
      </c>
      <c r="I5" s="37">
        <f>'TELA 3'!Y11</f>
        <v>0</v>
      </c>
      <c r="J5" s="21" t="str">
        <f>IF($C$4=0,"-",VLOOKUP($C$4,$C$23:$AD$260,24,FALSE))</f>
        <v>-</v>
      </c>
      <c r="K5" s="787"/>
      <c r="M5" s="31"/>
      <c r="N5" s="32"/>
      <c r="O5" s="33"/>
      <c r="U5" s="788"/>
      <c r="V5" s="752"/>
      <c r="W5" s="753"/>
      <c r="X5" s="757"/>
      <c r="Y5" s="758"/>
      <c r="Z5" s="758"/>
      <c r="AA5" s="759"/>
      <c r="AB5" s="7" t="str">
        <f>IF($C$4=0,"-",VLOOKUP($C$4,$C$23:$AD$260,17,FALSE))</f>
        <v>-</v>
      </c>
      <c r="AC5" s="37">
        <f>'TELA 3'!AS11</f>
        <v>0</v>
      </c>
      <c r="AD5" s="21" t="str">
        <f>IF($C$4=0,"-",VLOOKUP($C$4,$C$23:$AD$260,24,FALSE))</f>
        <v>-</v>
      </c>
    </row>
    <row r="6" spans="2:30" ht="22.5" customHeight="1">
      <c r="B6" s="744">
        <v>3</v>
      </c>
      <c r="C6" s="745">
        <f>'TELA 3'!C12</f>
        <v>0</v>
      </c>
      <c r="D6" s="746" t="str">
        <f>IF($C$6=0,"Selecionar código",VLOOKUP($C$6,$C$23:$AD$260,28,FALSE))</f>
        <v>Selecionar código</v>
      </c>
      <c r="E6" s="747"/>
      <c r="F6" s="747"/>
      <c r="G6" s="748"/>
      <c r="H6" s="63" t="str">
        <f>IF($C$6=0,"-",VLOOKUP($C$6,$C$23:$AD$260,8,FALSE))</f>
        <v>-</v>
      </c>
      <c r="I6" s="35">
        <f>'TELA 3'!Y12</f>
        <v>0</v>
      </c>
      <c r="J6" s="34" t="str">
        <f>IF($C$6=0,"-",VLOOKUP($C$6,$C$23:$AD$260,15,FALSE))</f>
        <v>-</v>
      </c>
      <c r="K6" s="787" t="str">
        <f>IF($C$6=0,"-",VLOOKUP($C$6,$C$23:$AD$260,4,FALSE))</f>
        <v>-</v>
      </c>
      <c r="M6" s="31"/>
      <c r="N6" s="32"/>
      <c r="O6" s="33"/>
      <c r="U6" s="788"/>
      <c r="V6" s="744">
        <v>3</v>
      </c>
      <c r="W6" s="745">
        <f>'TELA 3'!W12</f>
        <v>0</v>
      </c>
      <c r="X6" s="746" t="str">
        <f>IF($C$6=0,"Selecionar código",VLOOKUP($C$6,$C$23:$AD$260,28,FALSE))</f>
        <v>Selecionar código</v>
      </c>
      <c r="Y6" s="747"/>
      <c r="Z6" s="747"/>
      <c r="AA6" s="748"/>
      <c r="AB6" s="63" t="str">
        <f>IF($C$6=0,"-",VLOOKUP($C$6,$C$23:$AD$260,8,FALSE))</f>
        <v>-</v>
      </c>
      <c r="AC6" s="35">
        <f>'TELA 3'!AS12</f>
        <v>0</v>
      </c>
      <c r="AD6" s="34" t="str">
        <f>IF($C$6=0,"-",VLOOKUP($C$6,$C$23:$AD$260,15,FALSE))</f>
        <v>-</v>
      </c>
    </row>
    <row r="7" spans="2:30" ht="22.5" customHeight="1">
      <c r="B7" s="744"/>
      <c r="C7" s="745"/>
      <c r="D7" s="749"/>
      <c r="E7" s="750"/>
      <c r="F7" s="750"/>
      <c r="G7" s="751"/>
      <c r="H7" s="63" t="str">
        <f>IF($C$6=0,"-",VLOOKUP($C$6,$C$23:$AD$260,17,FALSE))</f>
        <v>-</v>
      </c>
      <c r="I7" s="35">
        <f>'TELA 3'!Y13</f>
        <v>0</v>
      </c>
      <c r="J7" s="34" t="str">
        <f>IF($C$6=0,"-",VLOOKUP($C$6,$C$23:$AD$260,24,FALSE))</f>
        <v>-</v>
      </c>
      <c r="K7" s="787"/>
      <c r="M7" s="31"/>
      <c r="N7" s="32"/>
      <c r="O7" s="33"/>
      <c r="U7" s="788"/>
      <c r="V7" s="744"/>
      <c r="W7" s="745"/>
      <c r="X7" s="749"/>
      <c r="Y7" s="750"/>
      <c r="Z7" s="750"/>
      <c r="AA7" s="751"/>
      <c r="AB7" s="63" t="str">
        <f>IF($C$6=0,"-",VLOOKUP($C$6,$C$23:$AD$260,17,FALSE))</f>
        <v>-</v>
      </c>
      <c r="AC7" s="35">
        <f>'TELA 3'!AS13</f>
        <v>0</v>
      </c>
      <c r="AD7" s="34" t="str">
        <f>IF($C$6=0,"-",VLOOKUP($C$6,$C$23:$AD$260,24,FALSE))</f>
        <v>-</v>
      </c>
    </row>
    <row r="8" spans="2:30" ht="22.5" customHeight="1">
      <c r="B8" s="752">
        <v>4</v>
      </c>
      <c r="C8" s="753">
        <f>'TELA 3'!C14</f>
        <v>0</v>
      </c>
      <c r="D8" s="754" t="str">
        <f>IF($C$8=0,"Selecionar código",VLOOKUP($C$8,$C$23:$AD$260,28,FALSE))</f>
        <v>Selecionar código</v>
      </c>
      <c r="E8" s="755"/>
      <c r="F8" s="755"/>
      <c r="G8" s="756"/>
      <c r="H8" s="7" t="str">
        <f>IF($C$8=0,"-",VLOOKUP($C$8,$C$23:$AD$260,8,FALSE))</f>
        <v>-</v>
      </c>
      <c r="I8" s="37">
        <f>'TELA 3'!Y14</f>
        <v>0</v>
      </c>
      <c r="J8" s="21" t="str">
        <f>IF($C$8=0,"-",VLOOKUP($C$8,$C$23:$AD$260,15,FALSE))</f>
        <v>-</v>
      </c>
      <c r="K8" s="787" t="str">
        <f>IF($C$8=0,"-",VLOOKUP($C$8,$C$23:$AD$260,5,FALSE))</f>
        <v>-</v>
      </c>
      <c r="M8" s="31"/>
      <c r="N8" s="32"/>
      <c r="O8" s="33"/>
      <c r="U8" s="788"/>
      <c r="V8" s="752">
        <v>4</v>
      </c>
      <c r="W8" s="753">
        <f>'TELA 3'!W14</f>
        <v>0</v>
      </c>
      <c r="X8" s="754" t="str">
        <f>IF($C$8=0,"Selecionar código",VLOOKUP($C$8,$C$23:$AD$260,28,FALSE))</f>
        <v>Selecionar código</v>
      </c>
      <c r="Y8" s="755"/>
      <c r="Z8" s="755"/>
      <c r="AA8" s="756"/>
      <c r="AB8" s="7" t="str">
        <f>IF($C$8=0,"-",VLOOKUP($C$8,$C$23:$AD$260,8,FALSE))</f>
        <v>-</v>
      </c>
      <c r="AC8" s="37">
        <f>'TELA 3'!AS14</f>
        <v>0</v>
      </c>
      <c r="AD8" s="21" t="str">
        <f>IF($C$8=0,"-",VLOOKUP($C$8,$C$23:$AD$260,15,FALSE))</f>
        <v>-</v>
      </c>
    </row>
    <row r="9" spans="2:30" ht="22.5" customHeight="1">
      <c r="B9" s="752"/>
      <c r="C9" s="753"/>
      <c r="D9" s="757"/>
      <c r="E9" s="758"/>
      <c r="F9" s="758"/>
      <c r="G9" s="759"/>
      <c r="H9" s="7" t="str">
        <f>IF($C$8=0,"-",VLOOKUP($C$8,$C$23:$AD$260,17,FALSE))</f>
        <v>-</v>
      </c>
      <c r="I9" s="37">
        <f>'TELA 3'!Y15</f>
        <v>0</v>
      </c>
      <c r="J9" s="21" t="str">
        <f>IF($C$8=0,"-",VLOOKUP($C$8,$C$23:$AD$260,24,FALSE))</f>
        <v>-</v>
      </c>
      <c r="K9" s="787"/>
      <c r="M9" s="31"/>
      <c r="N9" s="32"/>
      <c r="O9" s="33"/>
      <c r="U9" s="788"/>
      <c r="V9" s="752"/>
      <c r="W9" s="753"/>
      <c r="X9" s="757"/>
      <c r="Y9" s="758"/>
      <c r="Z9" s="758"/>
      <c r="AA9" s="759"/>
      <c r="AB9" s="7" t="str">
        <f>IF($C$8=0,"-",VLOOKUP($C$8,$C$23:$AD$260,17,FALSE))</f>
        <v>-</v>
      </c>
      <c r="AC9" s="37">
        <f>'TELA 3'!AS15</f>
        <v>0</v>
      </c>
      <c r="AD9" s="21" t="str">
        <f>IF($C$8=0,"-",VLOOKUP($C$8,$C$23:$AD$260,24,FALSE))</f>
        <v>-</v>
      </c>
    </row>
    <row r="10" spans="2:30" ht="22.5" customHeight="1">
      <c r="B10" s="744">
        <v>5</v>
      </c>
      <c r="C10" s="745">
        <f>'TELA 3'!C16</f>
        <v>0</v>
      </c>
      <c r="D10" s="746" t="str">
        <f>IF($C$10=0,"Selecionar código",VLOOKUP($C$10,$C$23:$AD$260,28,FALSE))</f>
        <v>Selecionar código</v>
      </c>
      <c r="E10" s="747"/>
      <c r="F10" s="747"/>
      <c r="G10" s="748"/>
      <c r="H10" s="63" t="str">
        <f>IF($C$10=0,"-",VLOOKUP($C$10,$C$23:$AD$260,8,FALSE))</f>
        <v>-</v>
      </c>
      <c r="I10" s="35">
        <f>'TELA 3'!Y16</f>
        <v>0</v>
      </c>
      <c r="J10" s="34" t="str">
        <f>IF($C$10=0,"-",VLOOKUP($C$10,$C$23:$AD$260,15,FALSE))</f>
        <v>-</v>
      </c>
      <c r="K10" s="787" t="str">
        <f>IF($C$10=0,"-",VLOOKUP($C$10,$C$23:$AD$260,6,FALSE))</f>
        <v>-</v>
      </c>
      <c r="M10" s="31"/>
      <c r="N10" s="32"/>
      <c r="O10" s="33"/>
      <c r="U10" s="788"/>
      <c r="V10" s="744">
        <v>5</v>
      </c>
      <c r="W10" s="745">
        <f>'TELA 3'!W16</f>
        <v>0</v>
      </c>
      <c r="X10" s="746" t="str">
        <f>IF($C$10=0,"Selecionar código",VLOOKUP($C$10,$C$23:$AD$260,28,FALSE))</f>
        <v>Selecionar código</v>
      </c>
      <c r="Y10" s="747"/>
      <c r="Z10" s="747"/>
      <c r="AA10" s="748"/>
      <c r="AB10" s="63" t="str">
        <f>IF($C$10=0,"-",VLOOKUP($C$10,$C$23:$AD$260,8,FALSE))</f>
        <v>-</v>
      </c>
      <c r="AC10" s="35">
        <f>'TELA 3'!AS16</f>
        <v>0</v>
      </c>
      <c r="AD10" s="34" t="str">
        <f>IF($C$10=0,"-",VLOOKUP($C$10,$C$23:$AD$260,15,FALSE))</f>
        <v>-</v>
      </c>
    </row>
    <row r="11" spans="2:30" ht="22.5" customHeight="1">
      <c r="B11" s="744"/>
      <c r="C11" s="745"/>
      <c r="D11" s="749"/>
      <c r="E11" s="750"/>
      <c r="F11" s="750"/>
      <c r="G11" s="751"/>
      <c r="H11" s="63" t="str">
        <f>IF($C$10=0,"-",VLOOKUP($C$10,$C$23:$AD$260,17,FALSE))</f>
        <v>-</v>
      </c>
      <c r="I11" s="35">
        <f>'TELA 3'!Y17</f>
        <v>0</v>
      </c>
      <c r="J11" s="34" t="str">
        <f>IF($C$10=0,"-",VLOOKUP($C$10,$C$23:$AD$260,24,FALSE))</f>
        <v>-</v>
      </c>
      <c r="K11" s="787"/>
      <c r="M11" s="31"/>
      <c r="N11" s="32"/>
      <c r="O11" s="33"/>
      <c r="U11" s="788"/>
      <c r="V11" s="744"/>
      <c r="W11" s="745"/>
      <c r="X11" s="749"/>
      <c r="Y11" s="750"/>
      <c r="Z11" s="750"/>
      <c r="AA11" s="751"/>
      <c r="AB11" s="63" t="str">
        <f>IF($C$10=0,"-",VLOOKUP($C$10,$C$23:$AD$260,17,FALSE))</f>
        <v>-</v>
      </c>
      <c r="AC11" s="35">
        <f>'TELA 3'!AS17</f>
        <v>0</v>
      </c>
      <c r="AD11" s="34" t="str">
        <f>IF($C$10=0,"-",VLOOKUP($C$10,$C$23:$AD$260,24,FALSE))</f>
        <v>-</v>
      </c>
    </row>
    <row r="12" spans="2:30">
      <c r="J12" s="31"/>
      <c r="K12" s="30"/>
      <c r="M12" s="31"/>
      <c r="N12" s="32"/>
      <c r="O12" s="33"/>
      <c r="AD12"/>
    </row>
    <row r="13" spans="2:30">
      <c r="B13" s="1"/>
      <c r="C13" s="2"/>
      <c r="D13" s="762" t="s">
        <v>191</v>
      </c>
      <c r="E13" s="763"/>
      <c r="F13" s="764"/>
      <c r="J13" s="31"/>
      <c r="K13" s="30"/>
      <c r="M13" s="31"/>
      <c r="N13" s="32"/>
      <c r="O13" s="33"/>
      <c r="AD13"/>
    </row>
    <row r="14" spans="2:30">
      <c r="B14" s="3"/>
      <c r="C14" s="3"/>
      <c r="D14" s="5" t="s">
        <v>152</v>
      </c>
      <c r="E14" s="5" t="s">
        <v>153</v>
      </c>
      <c r="F14" s="5" t="s">
        <v>154</v>
      </c>
      <c r="J14" s="31"/>
      <c r="K14" s="30"/>
      <c r="M14" s="31"/>
      <c r="N14" s="32"/>
      <c r="O14" s="33"/>
      <c r="AD14"/>
    </row>
    <row r="15" spans="2:30">
      <c r="B15" s="765" t="s">
        <v>155</v>
      </c>
      <c r="C15" s="4" t="s">
        <v>152</v>
      </c>
      <c r="D15" s="4">
        <v>1</v>
      </c>
      <c r="E15" s="4">
        <v>2</v>
      </c>
      <c r="F15" s="4">
        <v>4</v>
      </c>
      <c r="J15" s="31"/>
      <c r="K15" s="30"/>
      <c r="M15" s="31"/>
      <c r="N15" s="32"/>
      <c r="O15" s="33"/>
      <c r="AD15"/>
    </row>
    <row r="16" spans="2:30">
      <c r="B16" s="765"/>
      <c r="C16" s="4" t="s">
        <v>153</v>
      </c>
      <c r="D16" s="4">
        <v>1</v>
      </c>
      <c r="E16" s="4">
        <v>3</v>
      </c>
      <c r="F16" s="4">
        <v>5</v>
      </c>
      <c r="J16" s="31"/>
      <c r="K16" s="30"/>
      <c r="M16" s="31"/>
      <c r="N16" s="32"/>
      <c r="O16" s="33"/>
      <c r="AD16"/>
    </row>
    <row r="17" spans="1:30">
      <c r="B17" s="765"/>
      <c r="C17" s="4" t="s">
        <v>154</v>
      </c>
      <c r="D17" s="4">
        <v>1</v>
      </c>
      <c r="E17" s="4">
        <v>4</v>
      </c>
      <c r="F17" s="4">
        <v>6</v>
      </c>
      <c r="J17" s="31"/>
      <c r="K17" s="30"/>
      <c r="M17" s="31"/>
      <c r="N17" s="32"/>
      <c r="O17" s="33"/>
      <c r="AD17"/>
    </row>
    <row r="18" spans="1:30">
      <c r="B18" s="8"/>
      <c r="C18" s="3"/>
      <c r="D18" s="3"/>
      <c r="E18" s="3"/>
      <c r="F18" s="3"/>
      <c r="J18" s="31"/>
      <c r="K18" s="30"/>
      <c r="M18" s="31"/>
      <c r="N18" s="32"/>
      <c r="O18" s="33"/>
      <c r="AD18"/>
    </row>
    <row r="19" spans="1:30">
      <c r="C19" s="31">
        <v>1</v>
      </c>
      <c r="D19" s="31">
        <v>2</v>
      </c>
      <c r="E19" s="31">
        <v>3</v>
      </c>
      <c r="F19" s="31">
        <v>4</v>
      </c>
      <c r="G19" s="31">
        <v>5</v>
      </c>
      <c r="H19" s="31">
        <v>6</v>
      </c>
      <c r="I19" s="31">
        <v>7</v>
      </c>
      <c r="J19" s="31">
        <v>8</v>
      </c>
      <c r="K19" s="31">
        <v>9</v>
      </c>
      <c r="L19" s="31">
        <v>10</v>
      </c>
      <c r="M19" s="31">
        <v>11</v>
      </c>
      <c r="N19" s="31">
        <v>12</v>
      </c>
      <c r="O19" s="31">
        <v>13</v>
      </c>
      <c r="P19" s="31">
        <v>14</v>
      </c>
      <c r="Q19" s="31">
        <v>15</v>
      </c>
      <c r="R19" s="31">
        <v>16</v>
      </c>
      <c r="S19" s="31">
        <v>17</v>
      </c>
      <c r="T19" s="31">
        <v>18</v>
      </c>
      <c r="U19" s="31">
        <v>19</v>
      </c>
      <c r="V19" s="31">
        <v>20</v>
      </c>
      <c r="W19" s="31">
        <v>21</v>
      </c>
      <c r="X19" s="31">
        <v>22</v>
      </c>
      <c r="Y19" s="31">
        <v>23</v>
      </c>
      <c r="Z19" s="31">
        <v>24</v>
      </c>
      <c r="AA19" s="31">
        <v>25</v>
      </c>
      <c r="AB19" s="31">
        <v>26</v>
      </c>
      <c r="AC19" s="31">
        <v>27</v>
      </c>
      <c r="AD19" s="31">
        <v>28</v>
      </c>
    </row>
    <row r="20" spans="1:30" s="6" customFormat="1">
      <c r="A20" s="760" t="s">
        <v>159</v>
      </c>
      <c r="B20" s="760" t="s">
        <v>159</v>
      </c>
      <c r="C20" s="761" t="s">
        <v>2193</v>
      </c>
      <c r="D20" s="761" t="s">
        <v>1219</v>
      </c>
      <c r="E20" s="761"/>
      <c r="F20" s="761"/>
      <c r="G20" s="761"/>
      <c r="H20" s="761"/>
      <c r="I20" s="766" t="s">
        <v>1220</v>
      </c>
      <c r="J20" s="769" t="s">
        <v>192</v>
      </c>
      <c r="K20" s="770"/>
      <c r="L20" s="770"/>
      <c r="M20" s="770"/>
      <c r="N20" s="770"/>
      <c r="O20" s="770"/>
      <c r="P20" s="770"/>
      <c r="Q20" s="771"/>
      <c r="R20" s="38"/>
      <c r="S20" s="772" t="s">
        <v>193</v>
      </c>
      <c r="T20" s="773"/>
      <c r="U20" s="773"/>
      <c r="V20" s="773"/>
      <c r="W20" s="773"/>
      <c r="X20" s="773"/>
      <c r="Y20" s="773"/>
      <c r="Z20" s="774"/>
      <c r="AA20" s="775" t="s">
        <v>1221</v>
      </c>
      <c r="AB20" s="776"/>
      <c r="AC20" s="776"/>
      <c r="AD20" s="781" t="s">
        <v>0</v>
      </c>
    </row>
    <row r="21" spans="1:30" s="6" customFormat="1">
      <c r="A21" s="760"/>
      <c r="B21" s="760"/>
      <c r="C21" s="761"/>
      <c r="D21" s="761"/>
      <c r="E21" s="761"/>
      <c r="F21" s="761"/>
      <c r="G21" s="761"/>
      <c r="H21" s="761"/>
      <c r="I21" s="767"/>
      <c r="J21" s="784" t="s">
        <v>151</v>
      </c>
      <c r="K21" s="786" t="s">
        <v>160</v>
      </c>
      <c r="L21" s="786"/>
      <c r="M21" s="786"/>
      <c r="N21" s="786"/>
      <c r="O21" s="786"/>
      <c r="P21" s="786"/>
      <c r="Q21" s="761" t="s">
        <v>156</v>
      </c>
      <c r="R21" s="761" t="s">
        <v>1222</v>
      </c>
      <c r="S21" s="784" t="s">
        <v>151</v>
      </c>
      <c r="T21" s="786" t="s">
        <v>160</v>
      </c>
      <c r="U21" s="786"/>
      <c r="V21" s="786"/>
      <c r="W21" s="786"/>
      <c r="X21" s="786"/>
      <c r="Y21" s="786"/>
      <c r="Z21" s="761" t="s">
        <v>156</v>
      </c>
      <c r="AA21" s="777"/>
      <c r="AB21" s="778"/>
      <c r="AC21" s="778"/>
      <c r="AD21" s="782"/>
    </row>
    <row r="22" spans="1:30" s="6" customFormat="1" ht="30">
      <c r="A22" s="760"/>
      <c r="B22" s="760"/>
      <c r="C22" s="761"/>
      <c r="D22" s="39">
        <v>1</v>
      </c>
      <c r="E22" s="39">
        <v>2</v>
      </c>
      <c r="F22" s="39">
        <v>3</v>
      </c>
      <c r="G22" s="39">
        <v>4</v>
      </c>
      <c r="H22" s="39">
        <v>5</v>
      </c>
      <c r="I22" s="768"/>
      <c r="J22" s="785"/>
      <c r="K22" s="40" t="s">
        <v>164</v>
      </c>
      <c r="L22" s="40" t="s">
        <v>1223</v>
      </c>
      <c r="M22" s="39" t="s">
        <v>152</v>
      </c>
      <c r="N22" s="41" t="s">
        <v>153</v>
      </c>
      <c r="O22" s="42" t="s">
        <v>1223</v>
      </c>
      <c r="P22" s="39" t="s">
        <v>154</v>
      </c>
      <c r="Q22" s="761"/>
      <c r="R22" s="761"/>
      <c r="S22" s="785"/>
      <c r="T22" s="40" t="s">
        <v>164</v>
      </c>
      <c r="U22" s="40" t="s">
        <v>1223</v>
      </c>
      <c r="V22" s="39" t="s">
        <v>152</v>
      </c>
      <c r="W22" s="39" t="s">
        <v>153</v>
      </c>
      <c r="X22" s="40" t="s">
        <v>1223</v>
      </c>
      <c r="Y22" s="39" t="s">
        <v>154</v>
      </c>
      <c r="Z22" s="761"/>
      <c r="AA22" s="779"/>
      <c r="AB22" s="780"/>
      <c r="AC22" s="780"/>
      <c r="AD22" s="783"/>
    </row>
    <row r="23" spans="1:30" s="562" customFormat="1" ht="30">
      <c r="A23" s="552">
        <v>0</v>
      </c>
      <c r="B23" s="552">
        <v>0</v>
      </c>
      <c r="C23" s="553" t="s">
        <v>2363</v>
      </c>
      <c r="D23" s="553" t="s">
        <v>164</v>
      </c>
      <c r="E23" s="553" t="s">
        <v>164</v>
      </c>
      <c r="F23" s="553" t="s">
        <v>164</v>
      </c>
      <c r="G23" s="553" t="s">
        <v>164</v>
      </c>
      <c r="H23" s="553" t="s">
        <v>164</v>
      </c>
      <c r="I23" s="554" t="s">
        <v>167</v>
      </c>
      <c r="J23" s="555" t="s">
        <v>167</v>
      </c>
      <c r="K23" s="556" t="s">
        <v>167</v>
      </c>
      <c r="L23" s="556" t="s">
        <v>167</v>
      </c>
      <c r="M23" s="553" t="s">
        <v>167</v>
      </c>
      <c r="N23" s="557" t="s">
        <v>167</v>
      </c>
      <c r="O23" s="558" t="s">
        <v>167</v>
      </c>
      <c r="P23" s="553" t="s">
        <v>167</v>
      </c>
      <c r="Q23" s="553" t="s">
        <v>167</v>
      </c>
      <c r="R23" s="553" t="s">
        <v>167</v>
      </c>
      <c r="S23" s="555" t="s">
        <v>167</v>
      </c>
      <c r="T23" s="556" t="s">
        <v>167</v>
      </c>
      <c r="U23" s="556" t="s">
        <v>167</v>
      </c>
      <c r="V23" s="553" t="s">
        <v>167</v>
      </c>
      <c r="W23" s="553" t="s">
        <v>167</v>
      </c>
      <c r="X23" s="556" t="s">
        <v>167</v>
      </c>
      <c r="Y23" s="553" t="s">
        <v>167</v>
      </c>
      <c r="Z23" s="553" t="s">
        <v>167</v>
      </c>
      <c r="AA23" s="559" t="s">
        <v>167</v>
      </c>
      <c r="AB23" s="560" t="s">
        <v>167</v>
      </c>
      <c r="AC23" s="560" t="s">
        <v>167</v>
      </c>
      <c r="AD23" s="561" t="s">
        <v>2364</v>
      </c>
    </row>
    <row r="24" spans="1:30" s="31" customFormat="1">
      <c r="A24" s="43">
        <v>1</v>
      </c>
      <c r="B24" s="44">
        <v>1</v>
      </c>
      <c r="C24" s="44" t="s">
        <v>1</v>
      </c>
      <c r="D24" s="44" t="str">
        <f t="shared" ref="D24:D29" si="0">IF($I$2="","",IF($I$2&gt;P24,AC24,IF($I$2&lt;=K24,$K$22,IF($I$2&lt;=M24,AA24,AB24))))</f>
        <v/>
      </c>
      <c r="E24" s="44" t="str">
        <f t="shared" ref="E24:E29" si="1">IF($I$4="","",IF($I$4&gt;P24,AC24,IF($I$4&lt;=K24,$K$22,IF($I$4&lt;=M24,AA24,AB24))))</f>
        <v>Não passível</v>
      </c>
      <c r="F24" s="44" t="str">
        <f t="shared" ref="F24:F29" si="2">IF($I$6="","",IF($I$6&gt;P24,AC24,IF($I$6&lt;=K24,$K$22,IF($I$6&lt;=M24,AA24,AB24))))</f>
        <v>Não passível</v>
      </c>
      <c r="G24" s="44" t="str">
        <f t="shared" ref="G24:G29" si="3">IF($I$8="","",IF($I$8&gt;P24,AC24,IF($I$8&lt;=K24,$K$22,IF($I$8&lt;=M24,AA24,AB24))))</f>
        <v>Não passível</v>
      </c>
      <c r="H24" s="44" t="str">
        <f t="shared" ref="H24:H29" si="4">IF($I$10="","",IF($I$10&gt;P24,AC24,IF($I$10&lt;=K24,$K$22,IF($I$10&lt;=M24,AA24,AB24))))</f>
        <v>Não passível</v>
      </c>
      <c r="I24" s="44" t="s">
        <v>153</v>
      </c>
      <c r="J24" s="45" t="s">
        <v>166</v>
      </c>
      <c r="K24" s="44">
        <v>0</v>
      </c>
      <c r="L24" s="46" t="s">
        <v>1224</v>
      </c>
      <c r="M24" s="47">
        <v>1200</v>
      </c>
      <c r="N24" s="48" t="s">
        <v>1225</v>
      </c>
      <c r="O24" s="46" t="s">
        <v>1226</v>
      </c>
      <c r="P24" s="49">
        <v>12000</v>
      </c>
      <c r="Q24" s="44" t="s">
        <v>157</v>
      </c>
      <c r="R24" s="46" t="s">
        <v>167</v>
      </c>
      <c r="S24" s="46" t="s">
        <v>167</v>
      </c>
      <c r="T24" s="46" t="s">
        <v>167</v>
      </c>
      <c r="U24" s="46" t="s">
        <v>167</v>
      </c>
      <c r="V24" s="46" t="s">
        <v>167</v>
      </c>
      <c r="W24" s="46" t="s">
        <v>167</v>
      </c>
      <c r="X24" s="46" t="s">
        <v>167</v>
      </c>
      <c r="Y24" s="46" t="s">
        <v>167</v>
      </c>
      <c r="Z24" s="46" t="s">
        <v>167</v>
      </c>
      <c r="AA24" s="50">
        <f>IF(I24="","",IF(I24="P",$D$15,IF(I24="M",$E$15,$F$15)))</f>
        <v>2</v>
      </c>
      <c r="AB24" s="50">
        <f>IF(I24="","",IF(I24="P",$D$16,IF(I24="M",$E$16,$F$16)))</f>
        <v>3</v>
      </c>
      <c r="AC24" s="50">
        <f>IF(I24="","",IF(I24="P",$D$17,IF(I24="M",$E$17,$F$17)))</f>
        <v>4</v>
      </c>
      <c r="AD24" s="51" t="s">
        <v>1227</v>
      </c>
    </row>
    <row r="25" spans="1:30" s="31" customFormat="1" ht="22.5">
      <c r="A25" s="52">
        <v>2</v>
      </c>
      <c r="B25" s="52">
        <v>2</v>
      </c>
      <c r="C25" s="52" t="s">
        <v>2</v>
      </c>
      <c r="D25" s="52" t="str">
        <f t="shared" si="0"/>
        <v/>
      </c>
      <c r="E25" s="52" t="str">
        <f t="shared" si="1"/>
        <v>Não passível</v>
      </c>
      <c r="F25" s="52" t="str">
        <f t="shared" si="2"/>
        <v>Não passível</v>
      </c>
      <c r="G25" s="52" t="str">
        <f t="shared" si="3"/>
        <v>Não passível</v>
      </c>
      <c r="H25" s="52" t="str">
        <f t="shared" si="4"/>
        <v>Não passível</v>
      </c>
      <c r="I25" s="52" t="s">
        <v>154</v>
      </c>
      <c r="J25" s="53" t="s">
        <v>166</v>
      </c>
      <c r="K25" s="52">
        <v>0</v>
      </c>
      <c r="L25" s="54" t="s">
        <v>1224</v>
      </c>
      <c r="M25" s="55">
        <v>100000</v>
      </c>
      <c r="N25" s="56" t="s">
        <v>1228</v>
      </c>
      <c r="O25" s="54" t="s">
        <v>1226</v>
      </c>
      <c r="P25" s="57">
        <v>500000</v>
      </c>
      <c r="Q25" s="52" t="s">
        <v>158</v>
      </c>
      <c r="R25" s="54" t="s">
        <v>167</v>
      </c>
      <c r="S25" s="54" t="s">
        <v>167</v>
      </c>
      <c r="T25" s="54" t="s">
        <v>167</v>
      </c>
      <c r="U25" s="54" t="s">
        <v>167</v>
      </c>
      <c r="V25" s="54" t="s">
        <v>167</v>
      </c>
      <c r="W25" s="54" t="s">
        <v>167</v>
      </c>
      <c r="X25" s="54" t="s">
        <v>167</v>
      </c>
      <c r="Y25" s="54" t="s">
        <v>167</v>
      </c>
      <c r="Z25" s="54" t="s">
        <v>167</v>
      </c>
      <c r="AA25" s="58">
        <f>IF(I25="","",IF(I25="P",$D$15,IF(I25="M",$E$15,$F$15)))</f>
        <v>4</v>
      </c>
      <c r="AB25" s="58">
        <f>IF(I25="","",IF(I25="P",$D$16,IF(I25="M",$E$16,$F$16)))</f>
        <v>5</v>
      </c>
      <c r="AC25" s="58">
        <f>IF(I25="","",IF(I25="P",$D$17,IF(I25="M",$E$17,$F$17)))</f>
        <v>6</v>
      </c>
      <c r="AD25" s="59" t="s">
        <v>1229</v>
      </c>
    </row>
    <row r="26" spans="1:30" s="31" customFormat="1" ht="22.5">
      <c r="A26" s="44">
        <v>3</v>
      </c>
      <c r="B26" s="44">
        <v>3</v>
      </c>
      <c r="C26" s="44" t="s">
        <v>1795</v>
      </c>
      <c r="D26" s="44" t="str">
        <f t="shared" si="0"/>
        <v/>
      </c>
      <c r="E26" s="44" t="str">
        <f t="shared" si="1"/>
        <v>Não passível</v>
      </c>
      <c r="F26" s="44" t="str">
        <f t="shared" si="2"/>
        <v>Não passível</v>
      </c>
      <c r="G26" s="44" t="str">
        <f t="shared" si="3"/>
        <v>Não passível</v>
      </c>
      <c r="H26" s="44" t="str">
        <f t="shared" si="4"/>
        <v>Não passível</v>
      </c>
      <c r="I26" s="44" t="s">
        <v>153</v>
      </c>
      <c r="J26" s="45" t="s">
        <v>166</v>
      </c>
      <c r="K26" s="44">
        <v>0</v>
      </c>
      <c r="L26" s="46" t="s">
        <v>1224</v>
      </c>
      <c r="M26" s="47">
        <v>50000</v>
      </c>
      <c r="N26" s="48" t="s">
        <v>168</v>
      </c>
      <c r="O26" s="46" t="s">
        <v>1226</v>
      </c>
      <c r="P26" s="49">
        <v>500000</v>
      </c>
      <c r="Q26" s="44" t="s">
        <v>158</v>
      </c>
      <c r="R26" s="46" t="s">
        <v>167</v>
      </c>
      <c r="S26" s="46" t="s">
        <v>167</v>
      </c>
      <c r="T26" s="46" t="s">
        <v>167</v>
      </c>
      <c r="U26" s="46" t="s">
        <v>167</v>
      </c>
      <c r="V26" s="46" t="s">
        <v>167</v>
      </c>
      <c r="W26" s="46" t="s">
        <v>167</v>
      </c>
      <c r="X26" s="46" t="s">
        <v>167</v>
      </c>
      <c r="Y26" s="46" t="s">
        <v>167</v>
      </c>
      <c r="Z26" s="46" t="s">
        <v>167</v>
      </c>
      <c r="AA26" s="50">
        <f t="shared" ref="AA26:AA89" si="5">IF(I26="","",IF(I26="P",$D$15,IF(I26="M",$E$15,$F$15)))</f>
        <v>2</v>
      </c>
      <c r="AB26" s="50">
        <f t="shared" ref="AB26:AB89" si="6">IF(I26="","",IF(I26="P",$D$16,IF(I26="M",$E$16,$F$16)))</f>
        <v>3</v>
      </c>
      <c r="AC26" s="50">
        <f t="shared" ref="AC26:AC89" si="7">IF(I26="","",IF(I26="P",$D$17,IF(I26="M",$E$17,$F$17)))</f>
        <v>4</v>
      </c>
      <c r="AD26" s="51" t="s">
        <v>1230</v>
      </c>
    </row>
    <row r="27" spans="1:30" s="31" customFormat="1" ht="22.5">
      <c r="A27" s="52">
        <v>4</v>
      </c>
      <c r="B27" s="52">
        <v>4</v>
      </c>
      <c r="C27" s="52" t="s">
        <v>1796</v>
      </c>
      <c r="D27" s="52" t="str">
        <f t="shared" si="0"/>
        <v/>
      </c>
      <c r="E27" s="52" t="str">
        <f t="shared" si="1"/>
        <v>Não passível</v>
      </c>
      <c r="F27" s="52" t="str">
        <f t="shared" si="2"/>
        <v>Não passível</v>
      </c>
      <c r="G27" s="52" t="str">
        <f t="shared" si="3"/>
        <v>Não passível</v>
      </c>
      <c r="H27" s="52" t="str">
        <f t="shared" si="4"/>
        <v>Não passível</v>
      </c>
      <c r="I27" s="52" t="s">
        <v>153</v>
      </c>
      <c r="J27" s="53" t="s">
        <v>166</v>
      </c>
      <c r="K27" s="52">
        <v>0</v>
      </c>
      <c r="L27" s="54" t="s">
        <v>1224</v>
      </c>
      <c r="M27" s="55">
        <v>300000</v>
      </c>
      <c r="N27" s="56" t="s">
        <v>1231</v>
      </c>
      <c r="O27" s="54" t="s">
        <v>1226</v>
      </c>
      <c r="P27" s="57">
        <v>1500000</v>
      </c>
      <c r="Q27" s="52" t="s">
        <v>158</v>
      </c>
      <c r="R27" s="54" t="s">
        <v>167</v>
      </c>
      <c r="S27" s="54" t="s">
        <v>167</v>
      </c>
      <c r="T27" s="54" t="s">
        <v>167</v>
      </c>
      <c r="U27" s="54" t="s">
        <v>167</v>
      </c>
      <c r="V27" s="54" t="s">
        <v>167</v>
      </c>
      <c r="W27" s="54" t="s">
        <v>167</v>
      </c>
      <c r="X27" s="54" t="s">
        <v>167</v>
      </c>
      <c r="Y27" s="54" t="s">
        <v>167</v>
      </c>
      <c r="Z27" s="54" t="s">
        <v>167</v>
      </c>
      <c r="AA27" s="58">
        <f t="shared" si="5"/>
        <v>2</v>
      </c>
      <c r="AB27" s="58">
        <f t="shared" si="6"/>
        <v>3</v>
      </c>
      <c r="AC27" s="58">
        <f t="shared" si="7"/>
        <v>4</v>
      </c>
      <c r="AD27" s="59" t="s">
        <v>1232</v>
      </c>
    </row>
    <row r="28" spans="1:30" s="31" customFormat="1">
      <c r="A28" s="44">
        <v>5</v>
      </c>
      <c r="B28" s="44">
        <v>5</v>
      </c>
      <c r="C28" s="44" t="s">
        <v>3</v>
      </c>
      <c r="D28" s="44" t="str">
        <f t="shared" si="0"/>
        <v/>
      </c>
      <c r="E28" s="44" t="str">
        <f>IF($I$4="","",IF($I$4&gt;P28,AC28,IF($I$4&lt;=K28,$K$22,IF($I$4&lt;=M28,AA28,AB28))))</f>
        <v>Não passível</v>
      </c>
      <c r="F28" s="44" t="str">
        <f t="shared" si="2"/>
        <v>Não passível</v>
      </c>
      <c r="G28" s="44" t="str">
        <f t="shared" si="3"/>
        <v>Não passível</v>
      </c>
      <c r="H28" s="44" t="str">
        <f t="shared" si="4"/>
        <v>Não passível</v>
      </c>
      <c r="I28" s="44" t="s">
        <v>153</v>
      </c>
      <c r="J28" s="45" t="s">
        <v>166</v>
      </c>
      <c r="K28" s="44">
        <v>0</v>
      </c>
      <c r="L28" s="46" t="s">
        <v>1224</v>
      </c>
      <c r="M28" s="47">
        <v>6000</v>
      </c>
      <c r="N28" s="48" t="s">
        <v>1233</v>
      </c>
      <c r="O28" s="46" t="s">
        <v>1226</v>
      </c>
      <c r="P28" s="49">
        <v>9000</v>
      </c>
      <c r="Q28" s="44" t="s">
        <v>157</v>
      </c>
      <c r="R28" s="46" t="s">
        <v>167</v>
      </c>
      <c r="S28" s="46" t="s">
        <v>167</v>
      </c>
      <c r="T28" s="46" t="s">
        <v>167</v>
      </c>
      <c r="U28" s="46" t="s">
        <v>167</v>
      </c>
      <c r="V28" s="46" t="s">
        <v>167</v>
      </c>
      <c r="W28" s="46" t="s">
        <v>167</v>
      </c>
      <c r="X28" s="46" t="s">
        <v>167</v>
      </c>
      <c r="Y28" s="46" t="s">
        <v>167</v>
      </c>
      <c r="Z28" s="46" t="s">
        <v>167</v>
      </c>
      <c r="AA28" s="50">
        <f t="shared" si="5"/>
        <v>2</v>
      </c>
      <c r="AB28" s="50">
        <f t="shared" si="6"/>
        <v>3</v>
      </c>
      <c r="AC28" s="50">
        <f t="shared" si="7"/>
        <v>4</v>
      </c>
      <c r="AD28" s="51" t="s">
        <v>1234</v>
      </c>
    </row>
    <row r="29" spans="1:30" s="31" customFormat="1" ht="30">
      <c r="A29" s="52">
        <v>6</v>
      </c>
      <c r="B29" s="52">
        <v>6</v>
      </c>
      <c r="C29" s="52" t="s">
        <v>1797</v>
      </c>
      <c r="D29" s="52" t="str">
        <f t="shared" si="0"/>
        <v/>
      </c>
      <c r="E29" s="52" t="str">
        <f t="shared" si="1"/>
        <v>Não passível</v>
      </c>
      <c r="F29" s="52" t="str">
        <f t="shared" si="2"/>
        <v>Não passível</v>
      </c>
      <c r="G29" s="52" t="str">
        <f t="shared" si="3"/>
        <v>Não passível</v>
      </c>
      <c r="H29" s="52" t="str">
        <f t="shared" si="4"/>
        <v>Não passível</v>
      </c>
      <c r="I29" s="52" t="s">
        <v>153</v>
      </c>
      <c r="J29" s="53" t="s">
        <v>166</v>
      </c>
      <c r="K29" s="52">
        <v>0</v>
      </c>
      <c r="L29" s="54" t="s">
        <v>1224</v>
      </c>
      <c r="M29" s="55">
        <v>50000</v>
      </c>
      <c r="N29" s="56" t="s">
        <v>168</v>
      </c>
      <c r="O29" s="54" t="s">
        <v>1226</v>
      </c>
      <c r="P29" s="57">
        <v>500000</v>
      </c>
      <c r="Q29" s="52" t="s">
        <v>158</v>
      </c>
      <c r="R29" s="54" t="s">
        <v>167</v>
      </c>
      <c r="S29" s="54" t="s">
        <v>167</v>
      </c>
      <c r="T29" s="54" t="s">
        <v>167</v>
      </c>
      <c r="U29" s="54" t="s">
        <v>167</v>
      </c>
      <c r="V29" s="54" t="s">
        <v>167</v>
      </c>
      <c r="W29" s="54" t="s">
        <v>167</v>
      </c>
      <c r="X29" s="54" t="s">
        <v>167</v>
      </c>
      <c r="Y29" s="54" t="s">
        <v>167</v>
      </c>
      <c r="Z29" s="54" t="s">
        <v>167</v>
      </c>
      <c r="AA29" s="58">
        <f t="shared" si="5"/>
        <v>2</v>
      </c>
      <c r="AB29" s="58">
        <f t="shared" si="6"/>
        <v>3</v>
      </c>
      <c r="AC29" s="58">
        <f t="shared" si="7"/>
        <v>4</v>
      </c>
      <c r="AD29" s="59" t="s">
        <v>1235</v>
      </c>
    </row>
    <row r="30" spans="1:30" s="31" customFormat="1" ht="22.5">
      <c r="A30" s="44">
        <v>7</v>
      </c>
      <c r="B30" s="44">
        <v>7</v>
      </c>
      <c r="C30" s="44" t="s">
        <v>1798</v>
      </c>
      <c r="D30" s="44" t="str">
        <f>IF(OR($I$2="",$I$3=""),"",IF(AND(OR($I$2&lt;=K30),$I$3&lt;=T30),$K$22,IF(OR($I$2&gt;P30,OR($I$3&gt;Y30)),AC30,IF(AND(OR($I$2&lt;=M30),$I$3&lt;=V30),AA30,AB30))))</f>
        <v/>
      </c>
      <c r="E30" s="44" t="str">
        <f>IF(OR($I$4="",$I$5=""),"",IF(AND(OR($I$4&lt;=K30),$I$5&lt;=T30),$K$22,IF(OR($I$4&gt;P30,OR($I$5&gt;Y30)),AC30,IF(AND(OR($I$4&lt;=M30),$I$5&lt;=V30),AA30,AB30))))</f>
        <v>Não passível</v>
      </c>
      <c r="F30" s="44" t="str">
        <f>IF(OR($I$6="",$I$7=""),"",IF(AND(OR($I$6&lt;=K30),$I$7&lt;=T30),$K$22,IF(OR($I$6&gt;P30,OR($I$7&gt;Y30)),AC30,IF(AND(OR($I$6&lt;=M30),$I$7&lt;=V30),AA30,AB30))))</f>
        <v>Não passível</v>
      </c>
      <c r="G30" s="44" t="str">
        <f>IF(OR($I$8="",$I$9=""),"",IF(AND(OR($I$8&lt;=K30),$I$9&lt;=T30),$K$22,IF(OR($I$8&gt;P30,OR($I$9&gt;Y30)),AC30,IF(AND(OR($I$8&lt;=M30),$I$9&lt;=V30),AA30,AB30))))</f>
        <v>Não passível</v>
      </c>
      <c r="H30" s="44" t="str">
        <f>IF(OR($I$10="",$I$11=""),"",IF(AND(OR($I$10&lt;=K30),$I$11&lt;=T30),$K$22,IF(OR($I$10&gt;P30,OR($I$11&gt;Y30)),AC30,IF(AND(OR($I$10&lt;=M30),$I$11&lt;=V30),AA30,AB30))))</f>
        <v>Não passível</v>
      </c>
      <c r="I30" s="44" t="s">
        <v>153</v>
      </c>
      <c r="J30" s="45" t="s">
        <v>1236</v>
      </c>
      <c r="K30" s="44">
        <v>0</v>
      </c>
      <c r="L30" s="46" t="s">
        <v>1224</v>
      </c>
      <c r="M30" s="47">
        <v>30000</v>
      </c>
      <c r="N30" s="48" t="s">
        <v>1237</v>
      </c>
      <c r="O30" s="46" t="s">
        <v>1226</v>
      </c>
      <c r="P30" s="49">
        <v>200000</v>
      </c>
      <c r="Q30" s="44" t="s">
        <v>1238</v>
      </c>
      <c r="R30" s="46" t="s">
        <v>1239</v>
      </c>
      <c r="S30" s="46" t="s">
        <v>1236</v>
      </c>
      <c r="T30" s="46">
        <v>0</v>
      </c>
      <c r="U30" s="46" t="s">
        <v>1224</v>
      </c>
      <c r="V30" s="46">
        <v>12000</v>
      </c>
      <c r="W30" s="46" t="s">
        <v>1240</v>
      </c>
      <c r="X30" s="46" t="s">
        <v>1226</v>
      </c>
      <c r="Y30" s="46">
        <v>80000</v>
      </c>
      <c r="Z30" s="46" t="s">
        <v>157</v>
      </c>
      <c r="AA30" s="50">
        <f t="shared" si="5"/>
        <v>2</v>
      </c>
      <c r="AB30" s="50">
        <f t="shared" si="6"/>
        <v>3</v>
      </c>
      <c r="AC30" s="50">
        <f t="shared" si="7"/>
        <v>4</v>
      </c>
      <c r="AD30" s="51" t="s">
        <v>1241</v>
      </c>
    </row>
    <row r="31" spans="1:30" s="31" customFormat="1" ht="22.5">
      <c r="A31" s="52">
        <v>8</v>
      </c>
      <c r="B31" s="52">
        <v>8</v>
      </c>
      <c r="C31" s="52" t="s">
        <v>4</v>
      </c>
      <c r="D31" s="52" t="str">
        <f>IF($I$2="","",IF($I$2&gt;P31,AC31,IF($I$2&lt;=K31,$K$22,IF($I$2&lt;=M31,AA31,AB31))))</f>
        <v/>
      </c>
      <c r="E31" s="52" t="str">
        <f>IF($I$4="","",IF($I$4&gt;P31,AC31,IF($I$4&lt;=K31,$K$22,IF($I$4&lt;=M31,AA31,AB31))))</f>
        <v>Não passível</v>
      </c>
      <c r="F31" s="52" t="str">
        <f>IF($I$6="","",IF($I$6&gt;P31,AC31,IF($I$6&lt;=K31,$K$22,IF($I$6&lt;=M31,AA31,AB31))))</f>
        <v>Não passível</v>
      </c>
      <c r="G31" s="52" t="str">
        <f>IF($I$8="","",IF($I$8&gt;P31,AC31,IF($I$8&lt;=K31,$K$22,IF($I$8&lt;=M31,AA31,AB31))))</f>
        <v>Não passível</v>
      </c>
      <c r="H31" s="52" t="str">
        <f>IF($I$10="","",IF($I$10&gt;P31,AC31,IF($I$10&lt;=K31,$K$22,IF($I$10&lt;=M31,AA31,AB31))))</f>
        <v>Não passível</v>
      </c>
      <c r="I31" s="52" t="s">
        <v>153</v>
      </c>
      <c r="J31" s="53" t="s">
        <v>1236</v>
      </c>
      <c r="K31" s="52">
        <v>0</v>
      </c>
      <c r="L31" s="54" t="s">
        <v>1224</v>
      </c>
      <c r="M31" s="55">
        <v>12000</v>
      </c>
      <c r="N31" s="56" t="s">
        <v>1242</v>
      </c>
      <c r="O31" s="54" t="s">
        <v>1226</v>
      </c>
      <c r="P31" s="57">
        <v>100000</v>
      </c>
      <c r="Q31" s="52" t="s">
        <v>157</v>
      </c>
      <c r="R31" s="54" t="s">
        <v>167</v>
      </c>
      <c r="S31" s="54" t="s">
        <v>167</v>
      </c>
      <c r="T31" s="54" t="s">
        <v>167</v>
      </c>
      <c r="U31" s="54" t="s">
        <v>167</v>
      </c>
      <c r="V31" s="54" t="s">
        <v>167</v>
      </c>
      <c r="W31" s="54" t="s">
        <v>167</v>
      </c>
      <c r="X31" s="54" t="s">
        <v>167</v>
      </c>
      <c r="Y31" s="54" t="s">
        <v>167</v>
      </c>
      <c r="Z31" s="54" t="s">
        <v>167</v>
      </c>
      <c r="AA31" s="58">
        <f t="shared" si="5"/>
        <v>2</v>
      </c>
      <c r="AB31" s="58">
        <f t="shared" si="6"/>
        <v>3</v>
      </c>
      <c r="AC31" s="58">
        <f t="shared" si="7"/>
        <v>4</v>
      </c>
      <c r="AD31" s="59" t="s">
        <v>1243</v>
      </c>
    </row>
    <row r="32" spans="1:30" s="31" customFormat="1" ht="30">
      <c r="A32" s="44">
        <v>9</v>
      </c>
      <c r="B32" s="44">
        <v>9</v>
      </c>
      <c r="C32" s="44" t="s">
        <v>5</v>
      </c>
      <c r="D32" s="44" t="str">
        <f>IF($I$2="","",IF($I$2&gt;P32,AC32,IF($I$2&lt;=K32,$K$22,IF($I$2&lt;M32,AA32,AB32))))</f>
        <v/>
      </c>
      <c r="E32" s="44" t="str">
        <f>IF($I$4="","",IF($I$4&gt;P32,AC32,IF($I$4&lt;=K32,$K$22,IF($I$4&lt;M32,AA32,AB32))))</f>
        <v>Não passível</v>
      </c>
      <c r="F32" s="44" t="str">
        <f>IF($I$6="","",IF($I$6&gt;P32,AC32,IF($I$6&lt;=K32,$K$22,IF($I$6&lt;M32,AA32,AB32))))</f>
        <v>Não passível</v>
      </c>
      <c r="G32" s="44" t="str">
        <f>IF($I$8="","",IF($I$8&gt;P32,AC32,IF($I$8&lt;=K32,$K$22,IF($I$8&lt;M32,AA32,AB32))))</f>
        <v>Não passível</v>
      </c>
      <c r="H32" s="44" t="str">
        <f>IF($I$10="","",IF($I$10&gt;P32,AC32,IF($I$10&lt;=K32,$K$22,IF($I$10&lt;M32,AA32,AB32))))</f>
        <v>Não passível</v>
      </c>
      <c r="I32" s="44" t="s">
        <v>153</v>
      </c>
      <c r="J32" s="45" t="s">
        <v>1236</v>
      </c>
      <c r="K32" s="44">
        <v>0</v>
      </c>
      <c r="L32" s="46" t="s">
        <v>1244</v>
      </c>
      <c r="M32" s="47">
        <v>10000</v>
      </c>
      <c r="N32" s="48" t="s">
        <v>1245</v>
      </c>
      <c r="O32" s="46" t="s">
        <v>1226</v>
      </c>
      <c r="P32" s="49">
        <v>50000</v>
      </c>
      <c r="Q32" s="44" t="s">
        <v>157</v>
      </c>
      <c r="R32" s="46" t="s">
        <v>167</v>
      </c>
      <c r="S32" s="46" t="s">
        <v>167</v>
      </c>
      <c r="T32" s="46" t="s">
        <v>167</v>
      </c>
      <c r="U32" s="46" t="s">
        <v>167</v>
      </c>
      <c r="V32" s="46" t="s">
        <v>167</v>
      </c>
      <c r="W32" s="46" t="s">
        <v>167</v>
      </c>
      <c r="X32" s="46" t="s">
        <v>167</v>
      </c>
      <c r="Y32" s="46" t="s">
        <v>167</v>
      </c>
      <c r="Z32" s="46" t="s">
        <v>167</v>
      </c>
      <c r="AA32" s="50">
        <f t="shared" si="5"/>
        <v>2</v>
      </c>
      <c r="AB32" s="50">
        <f t="shared" si="6"/>
        <v>3</v>
      </c>
      <c r="AC32" s="50">
        <f t="shared" si="7"/>
        <v>4</v>
      </c>
      <c r="AD32" s="51" t="s">
        <v>1246</v>
      </c>
    </row>
    <row r="33" spans="1:30" s="31" customFormat="1" ht="75">
      <c r="A33" s="52">
        <v>10</v>
      </c>
      <c r="B33" s="52">
        <v>10</v>
      </c>
      <c r="C33" s="52" t="s">
        <v>1247</v>
      </c>
      <c r="D33" s="52" t="str">
        <f t="shared" ref="D33:D37" si="8">IF($I$2="","",IF($I$2&gt;P33,AC33,IF($I$2&lt;=K33,$K$22,IF($I$2&lt;=M33,AA33,AB33))))</f>
        <v/>
      </c>
      <c r="E33" s="52" t="str">
        <f t="shared" ref="E33:E37" si="9">IF($I$4="","",IF($I$4&gt;P33,AC33,IF($I$4&lt;=K33,$K$22,IF($I$4&lt;=M33,AA33,AB33))))</f>
        <v>Não passível</v>
      </c>
      <c r="F33" s="52" t="str">
        <f t="shared" ref="F33:F37" si="10">IF($I$6="","",IF($I$6&gt;P33,AC33,IF($I$6&lt;=K33,$K$22,IF($I$6&lt;=M33,AA33,AB33))))</f>
        <v>Não passível</v>
      </c>
      <c r="G33" s="52" t="str">
        <f t="shared" ref="G33:G37" si="11">IF($I$8="","",IF($I$8&gt;P33,AC33,IF($I$8&lt;=K33,$K$22,IF($I$8&lt;=M33,AA33,AB33))))</f>
        <v>Não passível</v>
      </c>
      <c r="H33" s="52" t="str">
        <f t="shared" ref="H33:H37" si="12">IF($I$10="","",IF($I$10&gt;P33,AC33,IF($I$10&lt;=K33,$K$22,IF($I$10&lt;=M33,AA33,AB33))))</f>
        <v>Não passível</v>
      </c>
      <c r="I33" s="52" t="s">
        <v>153</v>
      </c>
      <c r="J33" s="53" t="s">
        <v>1248</v>
      </c>
      <c r="K33" s="52">
        <v>0</v>
      </c>
      <c r="L33" s="54" t="s">
        <v>1224</v>
      </c>
      <c r="M33" s="55">
        <v>3</v>
      </c>
      <c r="N33" s="56" t="s">
        <v>1249</v>
      </c>
      <c r="O33" s="54" t="s">
        <v>1226</v>
      </c>
      <c r="P33" s="57">
        <v>5</v>
      </c>
      <c r="Q33" s="52" t="s">
        <v>1250</v>
      </c>
      <c r="R33" s="54" t="s">
        <v>167</v>
      </c>
      <c r="S33" s="54" t="s">
        <v>167</v>
      </c>
      <c r="T33" s="54" t="s">
        <v>167</v>
      </c>
      <c r="U33" s="54" t="s">
        <v>167</v>
      </c>
      <c r="V33" s="54" t="s">
        <v>167</v>
      </c>
      <c r="W33" s="54" t="s">
        <v>167</v>
      </c>
      <c r="X33" s="54" t="s">
        <v>167</v>
      </c>
      <c r="Y33" s="54" t="s">
        <v>167</v>
      </c>
      <c r="Z33" s="54" t="s">
        <v>167</v>
      </c>
      <c r="AA33" s="58">
        <f t="shared" si="5"/>
        <v>2</v>
      </c>
      <c r="AB33" s="58">
        <f t="shared" si="6"/>
        <v>3</v>
      </c>
      <c r="AC33" s="58">
        <f t="shared" si="7"/>
        <v>4</v>
      </c>
      <c r="AD33" s="59" t="s">
        <v>1251</v>
      </c>
    </row>
    <row r="34" spans="1:30" s="31" customFormat="1" ht="22.5">
      <c r="A34" s="44">
        <v>11</v>
      </c>
      <c r="B34" s="44">
        <v>11</v>
      </c>
      <c r="C34" s="44" t="s">
        <v>6</v>
      </c>
      <c r="D34" s="44" t="str">
        <f t="shared" si="8"/>
        <v/>
      </c>
      <c r="E34" s="44" t="str">
        <f t="shared" si="9"/>
        <v>Não passível</v>
      </c>
      <c r="F34" s="44" t="str">
        <f t="shared" si="10"/>
        <v>Não passível</v>
      </c>
      <c r="G34" s="44" t="str">
        <f t="shared" si="11"/>
        <v>Não passível</v>
      </c>
      <c r="H34" s="44" t="str">
        <f t="shared" si="12"/>
        <v>Não passível</v>
      </c>
      <c r="I34" s="44" t="s">
        <v>153</v>
      </c>
      <c r="J34" s="45" t="s">
        <v>166</v>
      </c>
      <c r="K34" s="44">
        <v>0</v>
      </c>
      <c r="L34" s="46" t="s">
        <v>1224</v>
      </c>
      <c r="M34" s="47">
        <v>12000</v>
      </c>
      <c r="N34" s="48" t="s">
        <v>1252</v>
      </c>
      <c r="O34" s="46" t="s">
        <v>1226</v>
      </c>
      <c r="P34" s="49">
        <v>50000</v>
      </c>
      <c r="Q34" s="44" t="s">
        <v>158</v>
      </c>
      <c r="R34" s="46" t="s">
        <v>167</v>
      </c>
      <c r="S34" s="46" t="s">
        <v>167</v>
      </c>
      <c r="T34" s="46" t="s">
        <v>167</v>
      </c>
      <c r="U34" s="46" t="s">
        <v>167</v>
      </c>
      <c r="V34" s="46" t="s">
        <v>167</v>
      </c>
      <c r="W34" s="46" t="s">
        <v>167</v>
      </c>
      <c r="X34" s="46" t="s">
        <v>167</v>
      </c>
      <c r="Y34" s="46" t="s">
        <v>167</v>
      </c>
      <c r="Z34" s="46" t="s">
        <v>167</v>
      </c>
      <c r="AA34" s="50">
        <f t="shared" si="5"/>
        <v>2</v>
      </c>
      <c r="AB34" s="50">
        <f t="shared" si="6"/>
        <v>3</v>
      </c>
      <c r="AC34" s="50">
        <f t="shared" si="7"/>
        <v>4</v>
      </c>
      <c r="AD34" s="51" t="s">
        <v>1253</v>
      </c>
    </row>
    <row r="35" spans="1:30" s="31" customFormat="1" ht="22.5">
      <c r="A35" s="52">
        <v>12</v>
      </c>
      <c r="B35" s="52">
        <v>12</v>
      </c>
      <c r="C35" s="52" t="s">
        <v>7</v>
      </c>
      <c r="D35" s="52" t="str">
        <f t="shared" si="8"/>
        <v/>
      </c>
      <c r="E35" s="52" t="str">
        <f t="shared" si="9"/>
        <v>Não passível</v>
      </c>
      <c r="F35" s="52" t="str">
        <f t="shared" si="10"/>
        <v>Não passível</v>
      </c>
      <c r="G35" s="52" t="str">
        <f t="shared" si="11"/>
        <v>Não passível</v>
      </c>
      <c r="H35" s="52" t="str">
        <f t="shared" si="12"/>
        <v>Não passível</v>
      </c>
      <c r="I35" s="52" t="s">
        <v>152</v>
      </c>
      <c r="J35" s="53" t="s">
        <v>169</v>
      </c>
      <c r="K35" s="52">
        <v>0</v>
      </c>
      <c r="L35" s="54" t="s">
        <v>1224</v>
      </c>
      <c r="M35" s="55">
        <v>6000000</v>
      </c>
      <c r="N35" s="56" t="s">
        <v>1254</v>
      </c>
      <c r="O35" s="54" t="s">
        <v>1226</v>
      </c>
      <c r="P35" s="57">
        <v>15000000</v>
      </c>
      <c r="Q35" s="52" t="s">
        <v>1255</v>
      </c>
      <c r="R35" s="54" t="s">
        <v>167</v>
      </c>
      <c r="S35" s="54" t="s">
        <v>167</v>
      </c>
      <c r="T35" s="54" t="s">
        <v>167</v>
      </c>
      <c r="U35" s="54" t="s">
        <v>167</v>
      </c>
      <c r="V35" s="54" t="s">
        <v>167</v>
      </c>
      <c r="W35" s="54" t="s">
        <v>167</v>
      </c>
      <c r="X35" s="54" t="s">
        <v>167</v>
      </c>
      <c r="Y35" s="54" t="s">
        <v>167</v>
      </c>
      <c r="Z35" s="54" t="s">
        <v>167</v>
      </c>
      <c r="AA35" s="58">
        <f t="shared" si="5"/>
        <v>1</v>
      </c>
      <c r="AB35" s="58">
        <f t="shared" si="6"/>
        <v>1</v>
      </c>
      <c r="AC35" s="58">
        <f t="shared" si="7"/>
        <v>1</v>
      </c>
      <c r="AD35" s="59" t="s">
        <v>1256</v>
      </c>
    </row>
    <row r="36" spans="1:30" s="31" customFormat="1" ht="22.5">
      <c r="A36" s="44">
        <v>13</v>
      </c>
      <c r="B36" s="44">
        <v>13</v>
      </c>
      <c r="C36" s="44" t="s">
        <v>1257</v>
      </c>
      <c r="D36" s="44" t="str">
        <f t="shared" si="8"/>
        <v/>
      </c>
      <c r="E36" s="44" t="str">
        <f t="shared" si="9"/>
        <v>Não passível</v>
      </c>
      <c r="F36" s="44" t="str">
        <f t="shared" si="10"/>
        <v>Não passível</v>
      </c>
      <c r="G36" s="44" t="str">
        <f t="shared" si="11"/>
        <v>Não passível</v>
      </c>
      <c r="H36" s="44" t="str">
        <f t="shared" si="12"/>
        <v>Não passível</v>
      </c>
      <c r="I36" s="44" t="s">
        <v>153</v>
      </c>
      <c r="J36" s="45" t="s">
        <v>172</v>
      </c>
      <c r="K36" s="44">
        <v>0</v>
      </c>
      <c r="L36" s="46" t="s">
        <v>1224</v>
      </c>
      <c r="M36" s="47">
        <v>300000</v>
      </c>
      <c r="N36" s="48" t="s">
        <v>1258</v>
      </c>
      <c r="O36" s="46" t="s">
        <v>1226</v>
      </c>
      <c r="P36" s="49">
        <v>1500000</v>
      </c>
      <c r="Q36" s="44" t="s">
        <v>158</v>
      </c>
      <c r="R36" s="46" t="s">
        <v>167</v>
      </c>
      <c r="S36" s="46" t="s">
        <v>167</v>
      </c>
      <c r="T36" s="46" t="s">
        <v>167</v>
      </c>
      <c r="U36" s="46" t="s">
        <v>167</v>
      </c>
      <c r="V36" s="46" t="s">
        <v>167</v>
      </c>
      <c r="W36" s="46" t="s">
        <v>167</v>
      </c>
      <c r="X36" s="46" t="s">
        <v>167</v>
      </c>
      <c r="Y36" s="46" t="s">
        <v>167</v>
      </c>
      <c r="Z36" s="46" t="s">
        <v>167</v>
      </c>
      <c r="AA36" s="50">
        <f t="shared" si="5"/>
        <v>2</v>
      </c>
      <c r="AB36" s="50">
        <f t="shared" si="6"/>
        <v>3</v>
      </c>
      <c r="AC36" s="50">
        <f t="shared" si="7"/>
        <v>4</v>
      </c>
      <c r="AD36" s="51" t="s">
        <v>1259</v>
      </c>
    </row>
    <row r="37" spans="1:30" s="31" customFormat="1" ht="30">
      <c r="A37" s="52">
        <v>14</v>
      </c>
      <c r="B37" s="52">
        <v>14</v>
      </c>
      <c r="C37" s="52" t="s">
        <v>1260</v>
      </c>
      <c r="D37" s="52" t="str">
        <f t="shared" si="8"/>
        <v/>
      </c>
      <c r="E37" s="52" t="str">
        <f t="shared" si="9"/>
        <v>Não passível</v>
      </c>
      <c r="F37" s="52" t="str">
        <f t="shared" si="10"/>
        <v>Não passível</v>
      </c>
      <c r="G37" s="52" t="str">
        <f t="shared" si="11"/>
        <v>Não passível</v>
      </c>
      <c r="H37" s="52" t="str">
        <f t="shared" si="12"/>
        <v>Não passível</v>
      </c>
      <c r="I37" s="52" t="s">
        <v>154</v>
      </c>
      <c r="J37" s="53" t="s">
        <v>172</v>
      </c>
      <c r="K37" s="52">
        <v>0</v>
      </c>
      <c r="L37" s="54" t="s">
        <v>1224</v>
      </c>
      <c r="M37" s="55">
        <v>300000</v>
      </c>
      <c r="N37" s="56" t="s">
        <v>1258</v>
      </c>
      <c r="O37" s="54" t="s">
        <v>1226</v>
      </c>
      <c r="P37" s="57">
        <v>1500000</v>
      </c>
      <c r="Q37" s="52" t="s">
        <v>158</v>
      </c>
      <c r="R37" s="54" t="s">
        <v>167</v>
      </c>
      <c r="S37" s="54" t="s">
        <v>167</v>
      </c>
      <c r="T37" s="54" t="s">
        <v>167</v>
      </c>
      <c r="U37" s="54" t="s">
        <v>167</v>
      </c>
      <c r="V37" s="54" t="s">
        <v>167</v>
      </c>
      <c r="W37" s="54" t="s">
        <v>167</v>
      </c>
      <c r="X37" s="54" t="s">
        <v>167</v>
      </c>
      <c r="Y37" s="54" t="s">
        <v>167</v>
      </c>
      <c r="Z37" s="54" t="s">
        <v>167</v>
      </c>
      <c r="AA37" s="58">
        <f t="shared" si="5"/>
        <v>4</v>
      </c>
      <c r="AB37" s="58">
        <f t="shared" si="6"/>
        <v>5</v>
      </c>
      <c r="AC37" s="58">
        <f t="shared" si="7"/>
        <v>6</v>
      </c>
      <c r="AD37" s="59" t="s">
        <v>1261</v>
      </c>
    </row>
    <row r="38" spans="1:30" s="31" customFormat="1" ht="30">
      <c r="A38" s="44">
        <v>15</v>
      </c>
      <c r="B38" s="44">
        <v>15</v>
      </c>
      <c r="C38" s="44" t="s">
        <v>8</v>
      </c>
      <c r="D38" s="44" t="str">
        <f>IF($I$2="","",IF($I$2=P38,AC38,IF($I$2=M38,AA38,AB38)))</f>
        <v/>
      </c>
      <c r="E38" s="44">
        <f>IF($I$4="","",IF($I$4=P38,AC38,IF($I$4=M38,AA38,AB38)))</f>
        <v>5</v>
      </c>
      <c r="F38" s="44">
        <f>IF($I$6="","",IF($I$6=P38,AC38,IF($I$6=M38,AA38,AB38)))</f>
        <v>5</v>
      </c>
      <c r="G38" s="44">
        <f>IF($I$8="","",IF($I$8=P38,AC38,IF($I$8=M38,AA38,AB38)))</f>
        <v>5</v>
      </c>
      <c r="H38" s="44">
        <f>IF($I$10="","",IF($I$10=P38,AC38,IF($I$10=M38,AA38,AB38)))</f>
        <v>5</v>
      </c>
      <c r="I38" s="44" t="s">
        <v>154</v>
      </c>
      <c r="J38" s="45" t="s">
        <v>202</v>
      </c>
      <c r="K38" s="44" t="s">
        <v>167</v>
      </c>
      <c r="L38" s="46"/>
      <c r="M38" s="47" t="s">
        <v>199</v>
      </c>
      <c r="N38" s="48" t="s">
        <v>200</v>
      </c>
      <c r="O38" s="46"/>
      <c r="P38" s="49" t="s">
        <v>201</v>
      </c>
      <c r="Q38" s="44" t="s">
        <v>167</v>
      </c>
      <c r="R38" s="46" t="s">
        <v>167</v>
      </c>
      <c r="S38" s="46" t="s">
        <v>167</v>
      </c>
      <c r="T38" s="46" t="s">
        <v>167</v>
      </c>
      <c r="U38" s="46" t="s">
        <v>167</v>
      </c>
      <c r="V38" s="46" t="s">
        <v>167</v>
      </c>
      <c r="W38" s="46" t="s">
        <v>167</v>
      </c>
      <c r="X38" s="46" t="s">
        <v>167</v>
      </c>
      <c r="Y38" s="46" t="s">
        <v>167</v>
      </c>
      <c r="Z38" s="46" t="s">
        <v>167</v>
      </c>
      <c r="AA38" s="50">
        <f t="shared" si="5"/>
        <v>4</v>
      </c>
      <c r="AB38" s="50">
        <f t="shared" si="6"/>
        <v>5</v>
      </c>
      <c r="AC38" s="50">
        <f t="shared" si="7"/>
        <v>6</v>
      </c>
      <c r="AD38" s="51" t="s">
        <v>1262</v>
      </c>
    </row>
    <row r="39" spans="1:30" s="31" customFormat="1" ht="22.5">
      <c r="A39" s="52">
        <v>16</v>
      </c>
      <c r="B39" s="52">
        <v>16</v>
      </c>
      <c r="C39" s="52" t="s">
        <v>9</v>
      </c>
      <c r="D39" s="52" t="str">
        <f t="shared" ref="D39:D48" si="13">IF($I$2="","",IF($I$2&gt;P39,AC39,IF($I$2&lt;=K39,$K$22,IF($I$2&lt;=M39,AA39,AB39))))</f>
        <v/>
      </c>
      <c r="E39" s="52" t="str">
        <f t="shared" ref="E39:E49" si="14">IF($I$4="","",IF($I$4&gt;P39,AC39,IF($I$4&lt;=K39,$K$22,IF($I$4&lt;=M39,AA39,AB39))))</f>
        <v>Não passível</v>
      </c>
      <c r="F39" s="52" t="str">
        <f t="shared" ref="F39:F49" si="15">IF($I$6="","",IF($I$6&gt;P39,AC39,IF($I$6&lt;=K39,$K$22,IF($I$6&lt;=M39,AA39,AB39))))</f>
        <v>Não passível</v>
      </c>
      <c r="G39" s="52" t="str">
        <f t="shared" ref="G39:G49" si="16">IF($I$8="","",IF($I$8&gt;P39,AC39,IF($I$8&lt;=K39,$K$22,IF($I$8&lt;=M39,AA39,AB39))))</f>
        <v>Não passível</v>
      </c>
      <c r="H39" s="52" t="str">
        <f t="shared" ref="H39:H49" si="17">IF($I$10="","",IF($I$10&gt;P39,AC39,IF($I$10&lt;=K39,$K$22,IF($I$10&lt;=M39,AA39,AB39))))</f>
        <v>Não passível</v>
      </c>
      <c r="I39" s="52" t="s">
        <v>154</v>
      </c>
      <c r="J39" s="53" t="s">
        <v>165</v>
      </c>
      <c r="K39" s="52">
        <v>0</v>
      </c>
      <c r="L39" s="54" t="s">
        <v>1224</v>
      </c>
      <c r="M39" s="55">
        <v>5</v>
      </c>
      <c r="N39" s="56" t="s">
        <v>1263</v>
      </c>
      <c r="O39" s="54" t="s">
        <v>1226</v>
      </c>
      <c r="P39" s="57">
        <v>40</v>
      </c>
      <c r="Q39" s="52" t="s">
        <v>1250</v>
      </c>
      <c r="R39" s="54" t="s">
        <v>167</v>
      </c>
      <c r="S39" s="54" t="s">
        <v>167</v>
      </c>
      <c r="T39" s="54" t="s">
        <v>167</v>
      </c>
      <c r="U39" s="54" t="s">
        <v>167</v>
      </c>
      <c r="V39" s="54" t="s">
        <v>167</v>
      </c>
      <c r="W39" s="54" t="s">
        <v>167</v>
      </c>
      <c r="X39" s="54" t="s">
        <v>167</v>
      </c>
      <c r="Y39" s="54" t="s">
        <v>167</v>
      </c>
      <c r="Z39" s="54" t="s">
        <v>167</v>
      </c>
      <c r="AA39" s="58">
        <f t="shared" si="5"/>
        <v>4</v>
      </c>
      <c r="AB39" s="58">
        <f t="shared" si="6"/>
        <v>5</v>
      </c>
      <c r="AC39" s="58">
        <f t="shared" si="7"/>
        <v>6</v>
      </c>
      <c r="AD39" s="59" t="s">
        <v>1264</v>
      </c>
    </row>
    <row r="40" spans="1:30" s="31" customFormat="1">
      <c r="A40" s="44">
        <v>17</v>
      </c>
      <c r="B40" s="44">
        <v>17</v>
      </c>
      <c r="C40" s="44" t="s">
        <v>10</v>
      </c>
      <c r="D40" s="44" t="str">
        <f t="shared" si="13"/>
        <v/>
      </c>
      <c r="E40" s="44" t="str">
        <f t="shared" si="14"/>
        <v>Não passível</v>
      </c>
      <c r="F40" s="44" t="str">
        <f t="shared" si="15"/>
        <v>Não passível</v>
      </c>
      <c r="G40" s="44" t="str">
        <f t="shared" si="16"/>
        <v>Não passível</v>
      </c>
      <c r="H40" s="44" t="str">
        <f t="shared" si="17"/>
        <v>Não passível</v>
      </c>
      <c r="I40" s="44" t="s">
        <v>153</v>
      </c>
      <c r="J40" s="45" t="s">
        <v>165</v>
      </c>
      <c r="K40" s="44">
        <v>0</v>
      </c>
      <c r="L40" s="46" t="s">
        <v>1224</v>
      </c>
      <c r="M40" s="47">
        <v>2</v>
      </c>
      <c r="N40" s="48" t="s">
        <v>1265</v>
      </c>
      <c r="O40" s="46" t="s">
        <v>1226</v>
      </c>
      <c r="P40" s="49">
        <v>5</v>
      </c>
      <c r="Q40" s="44" t="s">
        <v>1250</v>
      </c>
      <c r="R40" s="46" t="s">
        <v>167</v>
      </c>
      <c r="S40" s="46" t="s">
        <v>167</v>
      </c>
      <c r="T40" s="46" t="s">
        <v>167</v>
      </c>
      <c r="U40" s="46" t="s">
        <v>167</v>
      </c>
      <c r="V40" s="46" t="s">
        <v>167</v>
      </c>
      <c r="W40" s="46" t="s">
        <v>167</v>
      </c>
      <c r="X40" s="46" t="s">
        <v>167</v>
      </c>
      <c r="Y40" s="46" t="s">
        <v>167</v>
      </c>
      <c r="Z40" s="46" t="s">
        <v>167</v>
      </c>
      <c r="AA40" s="50">
        <f t="shared" si="5"/>
        <v>2</v>
      </c>
      <c r="AB40" s="50">
        <f t="shared" si="6"/>
        <v>3</v>
      </c>
      <c r="AC40" s="50">
        <f t="shared" si="7"/>
        <v>4</v>
      </c>
      <c r="AD40" s="51" t="s">
        <v>1266</v>
      </c>
    </row>
    <row r="41" spans="1:30" s="31" customFormat="1" ht="22.5">
      <c r="A41" s="52">
        <v>18</v>
      </c>
      <c r="B41" s="52">
        <v>18</v>
      </c>
      <c r="C41" s="52" t="s">
        <v>1267</v>
      </c>
      <c r="D41" s="52" t="str">
        <f t="shared" si="13"/>
        <v/>
      </c>
      <c r="E41" s="52" t="str">
        <f t="shared" si="14"/>
        <v>Não passível</v>
      </c>
      <c r="F41" s="52" t="str">
        <f t="shared" si="15"/>
        <v>Não passível</v>
      </c>
      <c r="G41" s="52" t="str">
        <f t="shared" si="16"/>
        <v>Não passível</v>
      </c>
      <c r="H41" s="52" t="str">
        <f t="shared" si="17"/>
        <v>Não passível</v>
      </c>
      <c r="I41" s="52" t="s">
        <v>153</v>
      </c>
      <c r="J41" s="53" t="s">
        <v>165</v>
      </c>
      <c r="K41" s="52">
        <v>0</v>
      </c>
      <c r="L41" s="54" t="s">
        <v>1224</v>
      </c>
      <c r="M41" s="55">
        <v>5</v>
      </c>
      <c r="N41" s="56" t="s">
        <v>1263</v>
      </c>
      <c r="O41" s="54" t="s">
        <v>1226</v>
      </c>
      <c r="P41" s="57">
        <v>40</v>
      </c>
      <c r="Q41" s="52" t="s">
        <v>1250</v>
      </c>
      <c r="R41" s="54" t="s">
        <v>167</v>
      </c>
      <c r="S41" s="54" t="s">
        <v>167</v>
      </c>
      <c r="T41" s="54" t="s">
        <v>167</v>
      </c>
      <c r="U41" s="54" t="s">
        <v>167</v>
      </c>
      <c r="V41" s="54" t="s">
        <v>167</v>
      </c>
      <c r="W41" s="54" t="s">
        <v>167</v>
      </c>
      <c r="X41" s="54" t="s">
        <v>167</v>
      </c>
      <c r="Y41" s="54" t="s">
        <v>167</v>
      </c>
      <c r="Z41" s="54" t="s">
        <v>167</v>
      </c>
      <c r="AA41" s="58">
        <f t="shared" si="5"/>
        <v>2</v>
      </c>
      <c r="AB41" s="58">
        <f t="shared" si="6"/>
        <v>3</v>
      </c>
      <c r="AC41" s="58">
        <f t="shared" si="7"/>
        <v>4</v>
      </c>
      <c r="AD41" s="59" t="s">
        <v>1268</v>
      </c>
    </row>
    <row r="42" spans="1:30" s="31" customFormat="1" ht="30">
      <c r="A42" s="44">
        <v>19</v>
      </c>
      <c r="B42" s="44">
        <v>19</v>
      </c>
      <c r="C42" s="44" t="s">
        <v>11</v>
      </c>
      <c r="D42" s="44" t="str">
        <f t="shared" si="13"/>
        <v/>
      </c>
      <c r="E42" s="44" t="str">
        <f t="shared" si="14"/>
        <v>Não passível</v>
      </c>
      <c r="F42" s="44" t="str">
        <f t="shared" si="15"/>
        <v>Não passível</v>
      </c>
      <c r="G42" s="44" t="str">
        <f t="shared" si="16"/>
        <v>Não passível</v>
      </c>
      <c r="H42" s="44" t="str">
        <f t="shared" si="17"/>
        <v>Não passível</v>
      </c>
      <c r="I42" s="44" t="s">
        <v>153</v>
      </c>
      <c r="J42" s="45" t="s">
        <v>170</v>
      </c>
      <c r="K42" s="44">
        <v>0</v>
      </c>
      <c r="L42" s="46" t="s">
        <v>1224</v>
      </c>
      <c r="M42" s="47">
        <v>5</v>
      </c>
      <c r="N42" s="48" t="s">
        <v>1269</v>
      </c>
      <c r="O42" s="46" t="s">
        <v>1226</v>
      </c>
      <c r="P42" s="49">
        <v>10</v>
      </c>
      <c r="Q42" s="44" t="s">
        <v>182</v>
      </c>
      <c r="R42" s="46" t="s">
        <v>167</v>
      </c>
      <c r="S42" s="46" t="s">
        <v>167</v>
      </c>
      <c r="T42" s="46" t="s">
        <v>167</v>
      </c>
      <c r="U42" s="46" t="s">
        <v>167</v>
      </c>
      <c r="V42" s="46" t="s">
        <v>167</v>
      </c>
      <c r="W42" s="46" t="s">
        <v>167</v>
      </c>
      <c r="X42" s="46" t="s">
        <v>167</v>
      </c>
      <c r="Y42" s="46" t="s">
        <v>167</v>
      </c>
      <c r="Z42" s="46" t="s">
        <v>167</v>
      </c>
      <c r="AA42" s="50">
        <f t="shared" si="5"/>
        <v>2</v>
      </c>
      <c r="AB42" s="50">
        <f t="shared" si="6"/>
        <v>3</v>
      </c>
      <c r="AC42" s="50">
        <f t="shared" si="7"/>
        <v>4</v>
      </c>
      <c r="AD42" s="51" t="s">
        <v>1270</v>
      </c>
    </row>
    <row r="43" spans="1:30" s="31" customFormat="1" ht="60">
      <c r="A43" s="52">
        <v>20</v>
      </c>
      <c r="B43" s="52">
        <v>20</v>
      </c>
      <c r="C43" s="52" t="s">
        <v>1271</v>
      </c>
      <c r="D43" s="52" t="str">
        <f t="shared" si="13"/>
        <v/>
      </c>
      <c r="E43" s="52" t="str">
        <f t="shared" si="14"/>
        <v>Não passível</v>
      </c>
      <c r="F43" s="52" t="str">
        <f t="shared" si="15"/>
        <v>Não passível</v>
      </c>
      <c r="G43" s="52" t="str">
        <f t="shared" si="16"/>
        <v>Não passível</v>
      </c>
      <c r="H43" s="52" t="str">
        <f t="shared" si="17"/>
        <v>Não passível</v>
      </c>
      <c r="I43" s="52" t="s">
        <v>153</v>
      </c>
      <c r="J43" s="53" t="s">
        <v>1272</v>
      </c>
      <c r="K43" s="52">
        <v>0</v>
      </c>
      <c r="L43" s="54" t="s">
        <v>1224</v>
      </c>
      <c r="M43" s="55">
        <v>20000000</v>
      </c>
      <c r="N43" s="56" t="s">
        <v>1273</v>
      </c>
      <c r="O43" s="54" t="s">
        <v>1226</v>
      </c>
      <c r="P43" s="57">
        <v>40000000</v>
      </c>
      <c r="Q43" s="52" t="s">
        <v>183</v>
      </c>
      <c r="R43" s="54" t="s">
        <v>167</v>
      </c>
      <c r="S43" s="54" t="s">
        <v>167</v>
      </c>
      <c r="T43" s="54" t="s">
        <v>167</v>
      </c>
      <c r="U43" s="54" t="s">
        <v>167</v>
      </c>
      <c r="V43" s="54" t="s">
        <v>167</v>
      </c>
      <c r="W43" s="54" t="s">
        <v>167</v>
      </c>
      <c r="X43" s="54" t="s">
        <v>167</v>
      </c>
      <c r="Y43" s="54" t="s">
        <v>167</v>
      </c>
      <c r="Z43" s="54" t="s">
        <v>167</v>
      </c>
      <c r="AA43" s="58">
        <f t="shared" si="5"/>
        <v>2</v>
      </c>
      <c r="AB43" s="58">
        <f t="shared" si="6"/>
        <v>3</v>
      </c>
      <c r="AC43" s="58">
        <f t="shared" si="7"/>
        <v>4</v>
      </c>
      <c r="AD43" s="59" t="s">
        <v>1274</v>
      </c>
    </row>
    <row r="44" spans="1:30" s="31" customFormat="1" ht="30">
      <c r="A44" s="44">
        <v>21</v>
      </c>
      <c r="B44" s="44">
        <v>21</v>
      </c>
      <c r="C44" s="44" t="s">
        <v>1275</v>
      </c>
      <c r="D44" s="44" t="str">
        <f t="shared" si="13"/>
        <v/>
      </c>
      <c r="E44" s="44" t="str">
        <f t="shared" si="14"/>
        <v>Não passível</v>
      </c>
      <c r="F44" s="44" t="str">
        <f t="shared" si="15"/>
        <v>Não passível</v>
      </c>
      <c r="G44" s="44" t="str">
        <f t="shared" si="16"/>
        <v>Não passível</v>
      </c>
      <c r="H44" s="44" t="str">
        <f t="shared" si="17"/>
        <v>Não passível</v>
      </c>
      <c r="I44" s="44" t="s">
        <v>153</v>
      </c>
      <c r="J44" s="45" t="s">
        <v>1276</v>
      </c>
      <c r="K44" s="44">
        <v>0</v>
      </c>
      <c r="L44" s="46" t="s">
        <v>1224</v>
      </c>
      <c r="M44" s="47">
        <v>2000000</v>
      </c>
      <c r="N44" s="48" t="s">
        <v>1277</v>
      </c>
      <c r="O44" s="46" t="s">
        <v>1226</v>
      </c>
      <c r="P44" s="49">
        <v>7000000</v>
      </c>
      <c r="Q44" s="44" t="s">
        <v>158</v>
      </c>
      <c r="R44" s="46" t="s">
        <v>167</v>
      </c>
      <c r="S44" s="46" t="s">
        <v>167</v>
      </c>
      <c r="T44" s="46" t="s">
        <v>167</v>
      </c>
      <c r="U44" s="46" t="s">
        <v>167</v>
      </c>
      <c r="V44" s="46" t="s">
        <v>167</v>
      </c>
      <c r="W44" s="46" t="s">
        <v>167</v>
      </c>
      <c r="X44" s="46" t="s">
        <v>167</v>
      </c>
      <c r="Y44" s="46" t="s">
        <v>167</v>
      </c>
      <c r="Z44" s="46" t="s">
        <v>167</v>
      </c>
      <c r="AA44" s="50">
        <f t="shared" si="5"/>
        <v>2</v>
      </c>
      <c r="AB44" s="50">
        <f t="shared" si="6"/>
        <v>3</v>
      </c>
      <c r="AC44" s="50">
        <f t="shared" si="7"/>
        <v>4</v>
      </c>
      <c r="AD44" s="51" t="s">
        <v>1278</v>
      </c>
    </row>
    <row r="45" spans="1:30" s="31" customFormat="1" ht="30">
      <c r="A45" s="52">
        <v>22</v>
      </c>
      <c r="B45" s="52">
        <v>22</v>
      </c>
      <c r="C45" s="52" t="s">
        <v>1279</v>
      </c>
      <c r="D45" s="52" t="str">
        <f t="shared" si="13"/>
        <v/>
      </c>
      <c r="E45" s="52" t="str">
        <f t="shared" si="14"/>
        <v>Não passível</v>
      </c>
      <c r="F45" s="52" t="str">
        <f t="shared" si="15"/>
        <v>Não passível</v>
      </c>
      <c r="G45" s="52" t="str">
        <f t="shared" si="16"/>
        <v>Não passível</v>
      </c>
      <c r="H45" s="52" t="str">
        <f t="shared" si="17"/>
        <v>Não passível</v>
      </c>
      <c r="I45" s="52" t="s">
        <v>153</v>
      </c>
      <c r="J45" s="53" t="s">
        <v>1276</v>
      </c>
      <c r="K45" s="52">
        <v>0</v>
      </c>
      <c r="L45" s="54" t="s">
        <v>1224</v>
      </c>
      <c r="M45" s="55">
        <v>2000000</v>
      </c>
      <c r="N45" s="56" t="s">
        <v>1277</v>
      </c>
      <c r="O45" s="54" t="s">
        <v>1226</v>
      </c>
      <c r="P45" s="57">
        <v>7000000</v>
      </c>
      <c r="Q45" s="52" t="s">
        <v>157</v>
      </c>
      <c r="R45" s="54" t="s">
        <v>167</v>
      </c>
      <c r="S45" s="54" t="s">
        <v>167</v>
      </c>
      <c r="T45" s="54" t="s">
        <v>167</v>
      </c>
      <c r="U45" s="54" t="s">
        <v>167</v>
      </c>
      <c r="V45" s="54" t="s">
        <v>167</v>
      </c>
      <c r="W45" s="54" t="s">
        <v>167</v>
      </c>
      <c r="X45" s="54" t="s">
        <v>167</v>
      </c>
      <c r="Y45" s="54" t="s">
        <v>167</v>
      </c>
      <c r="Z45" s="54" t="s">
        <v>167</v>
      </c>
      <c r="AA45" s="58">
        <f t="shared" si="5"/>
        <v>2</v>
      </c>
      <c r="AB45" s="58">
        <f t="shared" si="6"/>
        <v>3</v>
      </c>
      <c r="AC45" s="58">
        <f t="shared" si="7"/>
        <v>4</v>
      </c>
      <c r="AD45" s="59" t="s">
        <v>1280</v>
      </c>
    </row>
    <row r="46" spans="1:30" s="31" customFormat="1" ht="30">
      <c r="A46" s="44">
        <v>23</v>
      </c>
      <c r="B46" s="44">
        <v>23</v>
      </c>
      <c r="C46" s="44" t="s">
        <v>12</v>
      </c>
      <c r="D46" s="44" t="str">
        <f t="shared" si="13"/>
        <v/>
      </c>
      <c r="E46" s="44" t="str">
        <f t="shared" si="14"/>
        <v>Não passível</v>
      </c>
      <c r="F46" s="44" t="str">
        <f t="shared" si="15"/>
        <v>Não passível</v>
      </c>
      <c r="G46" s="44" t="str">
        <f t="shared" si="16"/>
        <v>Não passível</v>
      </c>
      <c r="H46" s="44" t="str">
        <f t="shared" si="17"/>
        <v>Não passível</v>
      </c>
      <c r="I46" s="44" t="s">
        <v>152</v>
      </c>
      <c r="J46" s="45" t="s">
        <v>1281</v>
      </c>
      <c r="K46" s="44">
        <v>0</v>
      </c>
      <c r="L46" s="46" t="s">
        <v>1224</v>
      </c>
      <c r="M46" s="47">
        <v>30</v>
      </c>
      <c r="N46" s="48" t="s">
        <v>1282</v>
      </c>
      <c r="O46" s="46" t="s">
        <v>1226</v>
      </c>
      <c r="P46" s="49">
        <v>200</v>
      </c>
      <c r="Q46" s="44" t="s">
        <v>203</v>
      </c>
      <c r="R46" s="46" t="s">
        <v>167</v>
      </c>
      <c r="S46" s="46" t="s">
        <v>167</v>
      </c>
      <c r="T46" s="46" t="s">
        <v>167</v>
      </c>
      <c r="U46" s="46" t="s">
        <v>167</v>
      </c>
      <c r="V46" s="46" t="s">
        <v>167</v>
      </c>
      <c r="W46" s="46" t="s">
        <v>167</v>
      </c>
      <c r="X46" s="46" t="s">
        <v>167</v>
      </c>
      <c r="Y46" s="46" t="s">
        <v>167</v>
      </c>
      <c r="Z46" s="46" t="s">
        <v>167</v>
      </c>
      <c r="AA46" s="50">
        <f t="shared" si="5"/>
        <v>1</v>
      </c>
      <c r="AB46" s="50">
        <f t="shared" si="6"/>
        <v>1</v>
      </c>
      <c r="AC46" s="50">
        <f t="shared" si="7"/>
        <v>1</v>
      </c>
      <c r="AD46" s="51" t="s">
        <v>1283</v>
      </c>
    </row>
    <row r="47" spans="1:30" s="31" customFormat="1" ht="33.75">
      <c r="A47" s="52">
        <v>24</v>
      </c>
      <c r="B47" s="52">
        <v>24</v>
      </c>
      <c r="C47" s="52" t="s">
        <v>13</v>
      </c>
      <c r="D47" s="52" t="str">
        <f t="shared" si="13"/>
        <v/>
      </c>
      <c r="E47" s="52" t="str">
        <f t="shared" si="14"/>
        <v>Não passível</v>
      </c>
      <c r="F47" s="52" t="str">
        <f t="shared" si="15"/>
        <v>Não passível</v>
      </c>
      <c r="G47" s="52" t="str">
        <f t="shared" si="16"/>
        <v>Não passível</v>
      </c>
      <c r="H47" s="52" t="str">
        <f t="shared" si="17"/>
        <v>Não passível</v>
      </c>
      <c r="I47" s="52" t="s">
        <v>154</v>
      </c>
      <c r="J47" s="53" t="s">
        <v>171</v>
      </c>
      <c r="K47" s="52">
        <v>0</v>
      </c>
      <c r="L47" s="54" t="s">
        <v>1224</v>
      </c>
      <c r="M47" s="55">
        <v>2</v>
      </c>
      <c r="N47" s="56" t="s">
        <v>1284</v>
      </c>
      <c r="O47" s="54" t="s">
        <v>1226</v>
      </c>
      <c r="P47" s="57">
        <v>5</v>
      </c>
      <c r="Q47" s="52" t="s">
        <v>1285</v>
      </c>
      <c r="R47" s="54" t="s">
        <v>167</v>
      </c>
      <c r="S47" s="54" t="s">
        <v>167</v>
      </c>
      <c r="T47" s="54" t="s">
        <v>167</v>
      </c>
      <c r="U47" s="54" t="s">
        <v>167</v>
      </c>
      <c r="V47" s="54" t="s">
        <v>167</v>
      </c>
      <c r="W47" s="54" t="s">
        <v>167</v>
      </c>
      <c r="X47" s="54" t="s">
        <v>167</v>
      </c>
      <c r="Y47" s="54" t="s">
        <v>167</v>
      </c>
      <c r="Z47" s="54" t="s">
        <v>167</v>
      </c>
      <c r="AA47" s="58">
        <f t="shared" si="5"/>
        <v>4</v>
      </c>
      <c r="AB47" s="58">
        <f t="shared" si="6"/>
        <v>5</v>
      </c>
      <c r="AC47" s="58">
        <f t="shared" si="7"/>
        <v>6</v>
      </c>
      <c r="AD47" s="59" t="s">
        <v>1286</v>
      </c>
    </row>
    <row r="48" spans="1:30" s="31" customFormat="1" ht="33.75">
      <c r="A48" s="44">
        <v>25</v>
      </c>
      <c r="B48" s="44">
        <v>25</v>
      </c>
      <c r="C48" s="44" t="s">
        <v>14</v>
      </c>
      <c r="D48" s="44" t="str">
        <f t="shared" si="13"/>
        <v/>
      </c>
      <c r="E48" s="44" t="str">
        <f t="shared" si="14"/>
        <v>Não passível</v>
      </c>
      <c r="F48" s="44" t="str">
        <f t="shared" si="15"/>
        <v>Não passível</v>
      </c>
      <c r="G48" s="44" t="str">
        <f t="shared" si="16"/>
        <v>Não passível</v>
      </c>
      <c r="H48" s="44" t="str">
        <f t="shared" si="17"/>
        <v>Não passível</v>
      </c>
      <c r="I48" s="44" t="s">
        <v>154</v>
      </c>
      <c r="J48" s="45" t="s">
        <v>1287</v>
      </c>
      <c r="K48" s="44">
        <v>0</v>
      </c>
      <c r="L48" s="46" t="s">
        <v>1224</v>
      </c>
      <c r="M48" s="47">
        <v>15</v>
      </c>
      <c r="N48" s="48" t="s">
        <v>1288</v>
      </c>
      <c r="O48" s="46" t="s">
        <v>1226</v>
      </c>
      <c r="P48" s="49">
        <v>25</v>
      </c>
      <c r="Q48" s="44" t="s">
        <v>1285</v>
      </c>
      <c r="R48" s="46" t="s">
        <v>167</v>
      </c>
      <c r="S48" s="46" t="s">
        <v>167</v>
      </c>
      <c r="T48" s="46" t="s">
        <v>167</v>
      </c>
      <c r="U48" s="46" t="s">
        <v>167</v>
      </c>
      <c r="V48" s="46" t="s">
        <v>167</v>
      </c>
      <c r="W48" s="46" t="s">
        <v>167</v>
      </c>
      <c r="X48" s="46" t="s">
        <v>167</v>
      </c>
      <c r="Y48" s="46" t="s">
        <v>167</v>
      </c>
      <c r="Z48" s="46" t="s">
        <v>167</v>
      </c>
      <c r="AA48" s="50">
        <f t="shared" si="5"/>
        <v>4</v>
      </c>
      <c r="AB48" s="50">
        <f t="shared" si="6"/>
        <v>5</v>
      </c>
      <c r="AC48" s="50">
        <f t="shared" si="7"/>
        <v>6</v>
      </c>
      <c r="AD48" s="51" t="s">
        <v>1289</v>
      </c>
    </row>
    <row r="49" spans="1:30" s="31" customFormat="1" ht="60">
      <c r="A49" s="52">
        <v>26</v>
      </c>
      <c r="B49" s="52">
        <v>26</v>
      </c>
      <c r="C49" s="52" t="s">
        <v>15</v>
      </c>
      <c r="D49" s="52" t="str">
        <f>IF($I$2="","",IF($I$2&gt;P49,AC49,IF($I$2&lt;=K49,$K$22,IF($I$2&lt;=M49,AA49,AB49))))</f>
        <v/>
      </c>
      <c r="E49" s="52" t="str">
        <f t="shared" si="14"/>
        <v>Não passível</v>
      </c>
      <c r="F49" s="52" t="str">
        <f t="shared" si="15"/>
        <v>Não passível</v>
      </c>
      <c r="G49" s="52" t="str">
        <f t="shared" si="16"/>
        <v>Não passível</v>
      </c>
      <c r="H49" s="52" t="str">
        <f t="shared" si="17"/>
        <v>Não passível</v>
      </c>
      <c r="I49" s="52" t="s">
        <v>153</v>
      </c>
      <c r="J49" s="53" t="s">
        <v>206</v>
      </c>
      <c r="K49" s="52">
        <v>0</v>
      </c>
      <c r="L49" s="54" t="s">
        <v>1224</v>
      </c>
      <c r="M49" s="55">
        <v>3</v>
      </c>
      <c r="N49" s="56" t="s">
        <v>1290</v>
      </c>
      <c r="O49" s="54" t="s">
        <v>1226</v>
      </c>
      <c r="P49" s="57">
        <v>5</v>
      </c>
      <c r="Q49" s="52" t="s">
        <v>1250</v>
      </c>
      <c r="R49" s="54" t="s">
        <v>167</v>
      </c>
      <c r="S49" s="54" t="s">
        <v>167</v>
      </c>
      <c r="T49" s="54" t="s">
        <v>167</v>
      </c>
      <c r="U49" s="54" t="s">
        <v>167</v>
      </c>
      <c r="V49" s="54" t="s">
        <v>167</v>
      </c>
      <c r="W49" s="54" t="s">
        <v>167</v>
      </c>
      <c r="X49" s="54" t="s">
        <v>167</v>
      </c>
      <c r="Y49" s="54" t="s">
        <v>167</v>
      </c>
      <c r="Z49" s="54" t="s">
        <v>167</v>
      </c>
      <c r="AA49" s="58">
        <f t="shared" si="5"/>
        <v>2</v>
      </c>
      <c r="AB49" s="58">
        <f t="shared" si="6"/>
        <v>3</v>
      </c>
      <c r="AC49" s="58">
        <f t="shared" si="7"/>
        <v>4</v>
      </c>
      <c r="AD49" s="59" t="s">
        <v>1291</v>
      </c>
    </row>
    <row r="50" spans="1:30" s="31" customFormat="1">
      <c r="A50" s="43">
        <v>27</v>
      </c>
      <c r="B50" s="44">
        <v>1</v>
      </c>
      <c r="C50" s="44" t="s">
        <v>16</v>
      </c>
      <c r="D50" s="44" t="str">
        <f>IF($I$2="","",IF($I$2&gt;P50,AC50,IF($I$2&lt;=K50,$K$22,IF($I$2&lt;M50,AA50,AB50))))</f>
        <v/>
      </c>
      <c r="E50" s="44" t="str">
        <f>IF($I$4="","",IF($I$4&gt;P50,AC50,IF($I$4&lt;=K50,$K$22,IF($I$4&lt;M50,AA50,AB50))))</f>
        <v>Não passível</v>
      </c>
      <c r="F50" s="44" t="str">
        <f>IF($I$6="","",IF($I$6&gt;P50,AC50,IF($I$6&lt;=K50,$K$22,IF($I$6&lt;M50,AA50,AB50))))</f>
        <v>Não passível</v>
      </c>
      <c r="G50" s="44" t="str">
        <f>IF($I$8="","",IF($I$8&gt;P50,AC50,IF($I$8&lt;=K50,$K$22,IF($I$8&lt;M50,AA50,AB50))))</f>
        <v>Não passível</v>
      </c>
      <c r="H50" s="44" t="str">
        <f>IF($I$10="","",IF($I$10&gt;P50,AC50,IF($I$10&lt;=K50,$K$22,IF($I$10&lt;M50,AA50,AB50))))</f>
        <v>Não passível</v>
      </c>
      <c r="I50" s="44" t="s">
        <v>153</v>
      </c>
      <c r="J50" s="45" t="s">
        <v>165</v>
      </c>
      <c r="K50" s="44">
        <v>0</v>
      </c>
      <c r="L50" s="46" t="s">
        <v>1244</v>
      </c>
      <c r="M50" s="47">
        <v>3</v>
      </c>
      <c r="N50" s="48" t="s">
        <v>1292</v>
      </c>
      <c r="O50" s="46" t="s">
        <v>1226</v>
      </c>
      <c r="P50" s="49">
        <v>10</v>
      </c>
      <c r="Q50" s="44" t="s">
        <v>1250</v>
      </c>
      <c r="R50" s="46" t="s">
        <v>167</v>
      </c>
      <c r="S50" s="46" t="s">
        <v>167</v>
      </c>
      <c r="T50" s="46" t="s">
        <v>167</v>
      </c>
      <c r="U50" s="46" t="s">
        <v>167</v>
      </c>
      <c r="V50" s="46" t="s">
        <v>167</v>
      </c>
      <c r="W50" s="46" t="s">
        <v>167</v>
      </c>
      <c r="X50" s="46" t="s">
        <v>167</v>
      </c>
      <c r="Y50" s="46" t="s">
        <v>167</v>
      </c>
      <c r="Z50" s="46" t="s">
        <v>167</v>
      </c>
      <c r="AA50" s="50">
        <f t="shared" si="5"/>
        <v>2</v>
      </c>
      <c r="AB50" s="50">
        <f t="shared" si="6"/>
        <v>3</v>
      </c>
      <c r="AC50" s="50">
        <f t="shared" si="7"/>
        <v>4</v>
      </c>
      <c r="AD50" s="51" t="s">
        <v>1293</v>
      </c>
    </row>
    <row r="51" spans="1:30" s="31" customFormat="1" ht="22.5">
      <c r="A51" s="52">
        <v>28</v>
      </c>
      <c r="B51" s="52">
        <v>2</v>
      </c>
      <c r="C51" s="52" t="s">
        <v>17</v>
      </c>
      <c r="D51" s="52" t="str">
        <f>IF($I$2="","",IF($I$2&gt;P51,AC51,IF($I$2&lt;=K51,$K$22,IF($I$2&lt;M51,AA51,AB51))))</f>
        <v/>
      </c>
      <c r="E51" s="52" t="str">
        <f>IF($I$4="","",IF($I$4&gt;P51,AC51,IF($I$4&lt;=K51,$K$22,IF($I$4&lt;M51,AA51,AB51))))</f>
        <v>Não passível</v>
      </c>
      <c r="F51" s="52" t="str">
        <f>IF($I$6="","",IF($I$6&gt;P51,AC51,IF($I$6&lt;=K51,$K$22,IF($I$6&lt;M51,AA51,AB51))))</f>
        <v>Não passível</v>
      </c>
      <c r="G51" s="52" t="str">
        <f>IF($I$8="","",IF($I$8&gt;P51,AC51,IF($I$8&lt;=K51,$K$22,IF($I$8&lt;M51,AA51,AB51))))</f>
        <v>Não passível</v>
      </c>
      <c r="H51" s="52" t="str">
        <f>IF($I$10="","",IF($I$10&gt;P51,AC51,IF($I$10&lt;=K51,$K$22,IF($I$10&lt;M51,AA51,AB51))))</f>
        <v>Não passível</v>
      </c>
      <c r="I51" s="52" t="s">
        <v>153</v>
      </c>
      <c r="J51" s="53" t="s">
        <v>172</v>
      </c>
      <c r="K51" s="52">
        <v>0</v>
      </c>
      <c r="L51" s="54" t="s">
        <v>1244</v>
      </c>
      <c r="M51" s="55">
        <v>7300</v>
      </c>
      <c r="N51" s="56" t="s">
        <v>1294</v>
      </c>
      <c r="O51" s="54" t="s">
        <v>1226</v>
      </c>
      <c r="P51" s="57">
        <v>30000</v>
      </c>
      <c r="Q51" s="52" t="s">
        <v>158</v>
      </c>
      <c r="R51" s="54" t="s">
        <v>167</v>
      </c>
      <c r="S51" s="54" t="s">
        <v>167</v>
      </c>
      <c r="T51" s="54" t="s">
        <v>167</v>
      </c>
      <c r="U51" s="54" t="s">
        <v>167</v>
      </c>
      <c r="V51" s="54" t="s">
        <v>167</v>
      </c>
      <c r="W51" s="54" t="s">
        <v>167</v>
      </c>
      <c r="X51" s="54" t="s">
        <v>167</v>
      </c>
      <c r="Y51" s="54" t="s">
        <v>167</v>
      </c>
      <c r="Z51" s="54" t="s">
        <v>167</v>
      </c>
      <c r="AA51" s="58">
        <f t="shared" si="5"/>
        <v>2</v>
      </c>
      <c r="AB51" s="58">
        <f t="shared" si="6"/>
        <v>3</v>
      </c>
      <c r="AC51" s="58">
        <f t="shared" si="7"/>
        <v>4</v>
      </c>
      <c r="AD51" s="59" t="s">
        <v>1295</v>
      </c>
    </row>
    <row r="52" spans="1:30" s="31" customFormat="1" ht="60">
      <c r="A52" s="44">
        <v>29</v>
      </c>
      <c r="B52" s="44">
        <v>3</v>
      </c>
      <c r="C52" s="44" t="s">
        <v>18</v>
      </c>
      <c r="D52" s="44" t="str">
        <f>IF($I$2="","",IF($I$2&gt;P52,AC52,IF($I$2&lt;K52,$K$22,IF($I$2&lt;M52,AA52,AB52))))</f>
        <v/>
      </c>
      <c r="E52" s="44" t="str">
        <f>IF($I$4="","",IF($I$4&gt;P52,AC52,IF($I$4&lt;K52,$K$22,IF($I$4&lt;M52,AA52,AB52))))</f>
        <v>Não passível</v>
      </c>
      <c r="F52" s="44" t="str">
        <f>IF($I$6="","",IF($I$6&gt;P52,AC52,IF($I$6&lt;K52,$K$22,IF($I$6&lt;M52,AA52,AB52))))</f>
        <v>Não passível</v>
      </c>
      <c r="G52" s="44" t="str">
        <f>IF($I$8="","",IF($I$8&gt;P52,AC52,IF($I$8&lt;K52,$K$22,IF($I$8&lt;M52,AA52,AB52))))</f>
        <v>Não passível</v>
      </c>
      <c r="H52" s="44" t="str">
        <f>IF($I$10="","",IF($I$10&gt;P52,AC52,IF($I$10&lt;K52,$K$22,IF($I$10&lt;M52,AA52,AB52))))</f>
        <v>Não passível</v>
      </c>
      <c r="I52" s="44" t="s">
        <v>152</v>
      </c>
      <c r="J52" s="45" t="s">
        <v>1296</v>
      </c>
      <c r="K52" s="44">
        <v>2400</v>
      </c>
      <c r="L52" s="46" t="s">
        <v>1244</v>
      </c>
      <c r="M52" s="47">
        <v>12000</v>
      </c>
      <c r="N52" s="48" t="s">
        <v>1297</v>
      </c>
      <c r="O52" s="46" t="s">
        <v>1226</v>
      </c>
      <c r="P52" s="49">
        <v>50000</v>
      </c>
      <c r="Q52" s="44" t="s">
        <v>158</v>
      </c>
      <c r="R52" s="46" t="s">
        <v>167</v>
      </c>
      <c r="S52" s="46" t="s">
        <v>167</v>
      </c>
      <c r="T52" s="46" t="s">
        <v>167</v>
      </c>
      <c r="U52" s="46" t="s">
        <v>167</v>
      </c>
      <c r="V52" s="46" t="s">
        <v>167</v>
      </c>
      <c r="W52" s="46" t="s">
        <v>167</v>
      </c>
      <c r="X52" s="46" t="s">
        <v>167</v>
      </c>
      <c r="Y52" s="46" t="s">
        <v>167</v>
      </c>
      <c r="Z52" s="46" t="s">
        <v>167</v>
      </c>
      <c r="AA52" s="50">
        <f t="shared" si="5"/>
        <v>1</v>
      </c>
      <c r="AB52" s="50">
        <f t="shared" si="6"/>
        <v>1</v>
      </c>
      <c r="AC52" s="50">
        <f t="shared" si="7"/>
        <v>1</v>
      </c>
      <c r="AD52" s="51" t="s">
        <v>1298</v>
      </c>
    </row>
    <row r="53" spans="1:30" s="31" customFormat="1" ht="30">
      <c r="A53" s="52">
        <v>30</v>
      </c>
      <c r="B53" s="52">
        <v>4</v>
      </c>
      <c r="C53" s="52" t="s">
        <v>19</v>
      </c>
      <c r="D53" s="52" t="str">
        <f>IF($I$2="","",IF($I$2&gt;P53,AC53,IF($I$2&lt;=K53,$K$22,IF($I$2&lt;M53,AA53,AB53))))</f>
        <v/>
      </c>
      <c r="E53" s="52" t="str">
        <f t="shared" ref="E53:E55" si="18">IF($I$4="","",IF($I$4&gt;P53,AC53,IF($I$4&lt;=K53,$K$22,IF($I$4&lt;M53,AA53,AB53))))</f>
        <v>Não passível</v>
      </c>
      <c r="F53" s="52" t="str">
        <f t="shared" ref="F53:F55" si="19">IF($I$6="","",IF($I$6&gt;P53,AC53,IF($I$6&lt;=K53,$K$22,IF($I$6&lt;M53,AA53,AB53))))</f>
        <v>Não passível</v>
      </c>
      <c r="G53" s="52" t="str">
        <f t="shared" ref="G53:G55" si="20">IF($I$8="","",IF($I$8&gt;P53,AC53,IF($I$8&lt;=K53,$K$22,IF($I$8&lt;M53,AA53,AB53))))</f>
        <v>Não passível</v>
      </c>
      <c r="H53" s="52" t="str">
        <f t="shared" ref="H53:H55" si="21">IF($I$10="","",IF($I$10&gt;P53,AC53,IF($I$10&lt;=K53,$K$22,IF($I$10&lt;M53,AA53,AB53))))</f>
        <v>Não passível</v>
      </c>
      <c r="I53" s="52" t="s">
        <v>153</v>
      </c>
      <c r="J53" s="53" t="s">
        <v>1296</v>
      </c>
      <c r="K53" s="52">
        <v>0</v>
      </c>
      <c r="L53" s="54" t="s">
        <v>1244</v>
      </c>
      <c r="M53" s="55">
        <v>4000</v>
      </c>
      <c r="N53" s="56" t="s">
        <v>1299</v>
      </c>
      <c r="O53" s="54" t="s">
        <v>1226</v>
      </c>
      <c r="P53" s="57">
        <v>20000</v>
      </c>
      <c r="Q53" s="52" t="s">
        <v>158</v>
      </c>
      <c r="R53" s="54" t="s">
        <v>167</v>
      </c>
      <c r="S53" s="54" t="s">
        <v>167</v>
      </c>
      <c r="T53" s="54" t="s">
        <v>167</v>
      </c>
      <c r="U53" s="54" t="s">
        <v>167</v>
      </c>
      <c r="V53" s="54" t="s">
        <v>167</v>
      </c>
      <c r="W53" s="54" t="s">
        <v>167</v>
      </c>
      <c r="X53" s="54" t="s">
        <v>167</v>
      </c>
      <c r="Y53" s="54" t="s">
        <v>167</v>
      </c>
      <c r="Z53" s="54" t="s">
        <v>167</v>
      </c>
      <c r="AA53" s="58">
        <f t="shared" si="5"/>
        <v>2</v>
      </c>
      <c r="AB53" s="58">
        <f t="shared" si="6"/>
        <v>3</v>
      </c>
      <c r="AC53" s="58">
        <f t="shared" si="7"/>
        <v>4</v>
      </c>
      <c r="AD53" s="59" t="s">
        <v>20</v>
      </c>
    </row>
    <row r="54" spans="1:30" s="31" customFormat="1" ht="22.5">
      <c r="A54" s="44">
        <v>31</v>
      </c>
      <c r="B54" s="44">
        <v>5</v>
      </c>
      <c r="C54" s="44" t="s">
        <v>21</v>
      </c>
      <c r="D54" s="44" t="str">
        <f t="shared" ref="D54:D55" si="22">IF($I$2="","",IF($I$2&gt;P54,AC54,IF($I$2&lt;=K54,$K$22,IF($I$2&lt;M54,AA54,AB54))))</f>
        <v/>
      </c>
      <c r="E54" s="44" t="str">
        <f t="shared" si="18"/>
        <v>Não passível</v>
      </c>
      <c r="F54" s="44" t="str">
        <f t="shared" si="19"/>
        <v>Não passível</v>
      </c>
      <c r="G54" s="44" t="str">
        <f t="shared" si="20"/>
        <v>Não passível</v>
      </c>
      <c r="H54" s="44" t="str">
        <f t="shared" si="21"/>
        <v>Não passível</v>
      </c>
      <c r="I54" s="44" t="s">
        <v>154</v>
      </c>
      <c r="J54" s="45" t="s">
        <v>1300</v>
      </c>
      <c r="K54" s="44">
        <v>0</v>
      </c>
      <c r="L54" s="46" t="s">
        <v>1244</v>
      </c>
      <c r="M54" s="47">
        <v>200000</v>
      </c>
      <c r="N54" s="48" t="s">
        <v>1301</v>
      </c>
      <c r="O54" s="46" t="s">
        <v>1226</v>
      </c>
      <c r="P54" s="49">
        <v>1000000</v>
      </c>
      <c r="Q54" s="44" t="s">
        <v>158</v>
      </c>
      <c r="R54" s="46" t="s">
        <v>167</v>
      </c>
      <c r="S54" s="46" t="s">
        <v>167</v>
      </c>
      <c r="T54" s="46" t="s">
        <v>167</v>
      </c>
      <c r="U54" s="46" t="s">
        <v>167</v>
      </c>
      <c r="V54" s="46" t="s">
        <v>167</v>
      </c>
      <c r="W54" s="46" t="s">
        <v>167</v>
      </c>
      <c r="X54" s="46" t="s">
        <v>167</v>
      </c>
      <c r="Y54" s="46" t="s">
        <v>167</v>
      </c>
      <c r="Z54" s="46" t="s">
        <v>167</v>
      </c>
      <c r="AA54" s="50">
        <f t="shared" si="5"/>
        <v>4</v>
      </c>
      <c r="AB54" s="50">
        <f t="shared" si="6"/>
        <v>5</v>
      </c>
      <c r="AC54" s="50">
        <f t="shared" si="7"/>
        <v>6</v>
      </c>
      <c r="AD54" s="51" t="s">
        <v>22</v>
      </c>
    </row>
    <row r="55" spans="1:30" s="31" customFormat="1">
      <c r="A55" s="52">
        <v>32</v>
      </c>
      <c r="B55" s="52">
        <v>6</v>
      </c>
      <c r="C55" s="52" t="s">
        <v>23</v>
      </c>
      <c r="D55" s="52" t="str">
        <f t="shared" si="22"/>
        <v/>
      </c>
      <c r="E55" s="52" t="str">
        <f t="shared" si="18"/>
        <v>Não passível</v>
      </c>
      <c r="F55" s="52" t="str">
        <f t="shared" si="19"/>
        <v>Não passível</v>
      </c>
      <c r="G55" s="52" t="str">
        <f t="shared" si="20"/>
        <v>Não passível</v>
      </c>
      <c r="H55" s="52" t="str">
        <f t="shared" si="21"/>
        <v>Não passível</v>
      </c>
      <c r="I55" s="52" t="s">
        <v>154</v>
      </c>
      <c r="J55" s="53" t="s">
        <v>1302</v>
      </c>
      <c r="K55" s="52">
        <v>0</v>
      </c>
      <c r="L55" s="54" t="s">
        <v>1244</v>
      </c>
      <c r="M55" s="55">
        <v>5</v>
      </c>
      <c r="N55" s="56" t="s">
        <v>1303</v>
      </c>
      <c r="O55" s="54" t="s">
        <v>1226</v>
      </c>
      <c r="P55" s="57">
        <v>20</v>
      </c>
      <c r="Q55" s="52" t="s">
        <v>1250</v>
      </c>
      <c r="R55" s="54" t="s">
        <v>167</v>
      </c>
      <c r="S55" s="54" t="s">
        <v>167</v>
      </c>
      <c r="T55" s="54" t="s">
        <v>167</v>
      </c>
      <c r="U55" s="54" t="s">
        <v>167</v>
      </c>
      <c r="V55" s="54" t="s">
        <v>167</v>
      </c>
      <c r="W55" s="54" t="s">
        <v>167</v>
      </c>
      <c r="X55" s="54" t="s">
        <v>167</v>
      </c>
      <c r="Y55" s="54" t="s">
        <v>167</v>
      </c>
      <c r="Z55" s="54" t="s">
        <v>167</v>
      </c>
      <c r="AA55" s="58">
        <f t="shared" si="5"/>
        <v>4</v>
      </c>
      <c r="AB55" s="58">
        <f t="shared" si="6"/>
        <v>5</v>
      </c>
      <c r="AC55" s="58">
        <f t="shared" si="7"/>
        <v>6</v>
      </c>
      <c r="AD55" s="59" t="s">
        <v>1304</v>
      </c>
    </row>
    <row r="56" spans="1:30" s="31" customFormat="1" ht="30">
      <c r="A56" s="44">
        <v>33</v>
      </c>
      <c r="B56" s="44">
        <v>7</v>
      </c>
      <c r="C56" s="44" t="s">
        <v>24</v>
      </c>
      <c r="D56" s="44" t="str">
        <f>IF($I$2="","",IF($I$2&gt;P56,AC56,IF($I$2&lt;=K56,$K$22,IF($I$2&lt;M56,AA56,AB56))))</f>
        <v/>
      </c>
      <c r="E56" s="44" t="str">
        <f>IF($I$4="","",IF($I$4&gt;P56,AC56,IF($I$4&lt;=K56,$K$22,IF($I$4&lt;M56,AA56,AB56))))</f>
        <v>Não passível</v>
      </c>
      <c r="F56" s="44" t="str">
        <f>IF($I$6="","",IF($I$6&gt;P56,AC56,IF($I$6&lt;=K56,$K$22,IF($I$6&lt;M56,AA56,AB56))))</f>
        <v>Não passível</v>
      </c>
      <c r="G56" s="44" t="str">
        <f>IF($I$8="","",IF($I$8&gt;P56,AC56,IF($I$8&lt;=K56,$K$22,IF($I$8&lt;M56,AA56,AB56))))</f>
        <v>Não passível</v>
      </c>
      <c r="H56" s="44" t="str">
        <f>IF($I$10="","",IF($I$10&gt;P56,AC56,IF($I$10&lt;=K56,$K$22,IF($I$10&lt;M56,AA56,AB56))))</f>
        <v>Não passível</v>
      </c>
      <c r="I56" s="44" t="s">
        <v>153</v>
      </c>
      <c r="J56" s="45" t="s">
        <v>1300</v>
      </c>
      <c r="K56" s="44">
        <v>340</v>
      </c>
      <c r="L56" s="46" t="s">
        <v>1244</v>
      </c>
      <c r="M56" s="47">
        <v>2000</v>
      </c>
      <c r="N56" s="48" t="s">
        <v>1305</v>
      </c>
      <c r="O56" s="46" t="s">
        <v>1226</v>
      </c>
      <c r="P56" s="49">
        <v>40000</v>
      </c>
      <c r="Q56" s="44" t="s">
        <v>158</v>
      </c>
      <c r="R56" s="46" t="s">
        <v>167</v>
      </c>
      <c r="S56" s="46" t="s">
        <v>167</v>
      </c>
      <c r="T56" s="46" t="s">
        <v>167</v>
      </c>
      <c r="U56" s="46" t="s">
        <v>167</v>
      </c>
      <c r="V56" s="46" t="s">
        <v>167</v>
      </c>
      <c r="W56" s="46" t="s">
        <v>167</v>
      </c>
      <c r="X56" s="46" t="s">
        <v>167</v>
      </c>
      <c r="Y56" s="46" t="s">
        <v>167</v>
      </c>
      <c r="Z56" s="46" t="s">
        <v>167</v>
      </c>
      <c r="AA56" s="50">
        <f t="shared" si="5"/>
        <v>2</v>
      </c>
      <c r="AB56" s="50">
        <f t="shared" si="6"/>
        <v>3</v>
      </c>
      <c r="AC56" s="50">
        <f t="shared" si="7"/>
        <v>4</v>
      </c>
      <c r="AD56" s="51" t="s">
        <v>1306</v>
      </c>
    </row>
    <row r="57" spans="1:30" s="31" customFormat="1" ht="45">
      <c r="A57" s="52">
        <v>34</v>
      </c>
      <c r="B57" s="52">
        <v>8</v>
      </c>
      <c r="C57" s="52" t="s">
        <v>25</v>
      </c>
      <c r="D57" s="52" t="str">
        <f>IF($I$2="","",IF($I$2&gt;P57,AC57,IF($I$2&lt;K57,$K$22,IF($I$2&lt;M57,AA57,AB57))))</f>
        <v/>
      </c>
      <c r="E57" s="52" t="str">
        <f>IF($I$4="","",IF($I$4&gt;P57,AC57,IF($I$4&lt;K57,$K$22,IF($I$4&lt;M57,AA57,AB57))))</f>
        <v>Não passível</v>
      </c>
      <c r="F57" s="52" t="str">
        <f>IF($I$6="","",IF($I$6&gt;P57,AC57,IF($I$6&lt;K57,$K$22,IF($I$6&lt;M57,AA57,AB57))))</f>
        <v>Não passível</v>
      </c>
      <c r="G57" s="52" t="str">
        <f>IF($I$8="","",IF($I$8&gt;P57,AC57,IF($I$8&lt;K57,$K$22,IF($I$8&lt;M57,AA57,AB57))))</f>
        <v>Não passível</v>
      </c>
      <c r="H57" s="52" t="str">
        <f>IF($I$10="","",IF($I$10&gt;P57,AC57,IF($I$10&lt;K57,$K$22,IF($I$10&lt;M57,AA57,AB57))))</f>
        <v>Não passível</v>
      </c>
      <c r="I57" s="52" t="s">
        <v>153</v>
      </c>
      <c r="J57" s="53" t="s">
        <v>1302</v>
      </c>
      <c r="K57" s="52">
        <v>0.04</v>
      </c>
      <c r="L57" s="54" t="s">
        <v>1244</v>
      </c>
      <c r="M57" s="55">
        <v>1</v>
      </c>
      <c r="N57" s="56" t="s">
        <v>1307</v>
      </c>
      <c r="O57" s="54" t="s">
        <v>1226</v>
      </c>
      <c r="P57" s="57">
        <v>5</v>
      </c>
      <c r="Q57" s="52" t="s">
        <v>1250</v>
      </c>
      <c r="R57" s="54" t="s">
        <v>167</v>
      </c>
      <c r="S57" s="54" t="s">
        <v>167</v>
      </c>
      <c r="T57" s="54" t="s">
        <v>167</v>
      </c>
      <c r="U57" s="54" t="s">
        <v>167</v>
      </c>
      <c r="V57" s="54" t="s">
        <v>167</v>
      </c>
      <c r="W57" s="54" t="s">
        <v>167</v>
      </c>
      <c r="X57" s="54" t="s">
        <v>167</v>
      </c>
      <c r="Y57" s="54" t="s">
        <v>167</v>
      </c>
      <c r="Z57" s="54" t="s">
        <v>167</v>
      </c>
      <c r="AA57" s="58">
        <f t="shared" si="5"/>
        <v>2</v>
      </c>
      <c r="AB57" s="58">
        <f t="shared" si="6"/>
        <v>3</v>
      </c>
      <c r="AC57" s="58">
        <f t="shared" si="7"/>
        <v>4</v>
      </c>
      <c r="AD57" s="59" t="s">
        <v>1308</v>
      </c>
    </row>
    <row r="58" spans="1:30" s="31" customFormat="1" ht="30">
      <c r="A58" s="44">
        <v>35</v>
      </c>
      <c r="B58" s="44">
        <v>9</v>
      </c>
      <c r="C58" s="44" t="s">
        <v>1799</v>
      </c>
      <c r="D58" s="44" t="str">
        <f t="shared" ref="D58:D75" si="23">IF($I$2="","",IF($I$2&gt;P58,AC58,IF($I$2&lt;=K58,$K$22,IF($I$2&lt;M58,AA58,AB58))))</f>
        <v/>
      </c>
      <c r="E58" s="44" t="str">
        <f t="shared" ref="E58:E75" si="24">IF($I$4="","",IF($I$4&gt;P58,AC58,IF($I$4&lt;=K58,$K$22,IF($I$4&lt;M58,AA58,AB58))))</f>
        <v>Não passível</v>
      </c>
      <c r="F58" s="44" t="str">
        <f t="shared" ref="F58:F75" si="25">IF($I$6="","",IF($I$6&gt;P58,AC58,IF($I$6&lt;=K58,$K$22,IF($I$6&lt;M58,AA58,AB58))))</f>
        <v>Não passível</v>
      </c>
      <c r="G58" s="44" t="str">
        <f t="shared" ref="G58:G75" si="26">IF($I$8="","",IF($I$8&gt;P58,AC58,IF($I$8&lt;=K58,$K$22,IF($I$8&lt;M58,AA58,AB58))))</f>
        <v>Não passível</v>
      </c>
      <c r="H58" s="44" t="str">
        <f t="shared" ref="H58:H75" si="27">IF($I$10="","",IF($I$10&gt;P58,AC58,IF($I$10&lt;=K58,$K$22,IF($I$10&lt;M58,AA58,AB58))))</f>
        <v>Não passível</v>
      </c>
      <c r="I58" s="44" t="s">
        <v>154</v>
      </c>
      <c r="J58" s="45" t="s">
        <v>1300</v>
      </c>
      <c r="K58" s="44">
        <v>0</v>
      </c>
      <c r="L58" s="46" t="s">
        <v>1244</v>
      </c>
      <c r="M58" s="47">
        <v>50</v>
      </c>
      <c r="N58" s="48" t="s">
        <v>1309</v>
      </c>
      <c r="O58" s="46" t="s">
        <v>1226</v>
      </c>
      <c r="P58" s="49">
        <v>500</v>
      </c>
      <c r="Q58" s="44" t="s">
        <v>176</v>
      </c>
      <c r="R58" s="46" t="s">
        <v>167</v>
      </c>
      <c r="S58" s="46" t="s">
        <v>167</v>
      </c>
      <c r="T58" s="46" t="s">
        <v>167</v>
      </c>
      <c r="U58" s="46" t="s">
        <v>167</v>
      </c>
      <c r="V58" s="46" t="s">
        <v>167</v>
      </c>
      <c r="W58" s="46" t="s">
        <v>167</v>
      </c>
      <c r="X58" s="46" t="s">
        <v>167</v>
      </c>
      <c r="Y58" s="46" t="s">
        <v>167</v>
      </c>
      <c r="Z58" s="46" t="s">
        <v>167</v>
      </c>
      <c r="AA58" s="50">
        <f t="shared" si="5"/>
        <v>4</v>
      </c>
      <c r="AB58" s="50">
        <f t="shared" si="6"/>
        <v>5</v>
      </c>
      <c r="AC58" s="50">
        <f t="shared" si="7"/>
        <v>6</v>
      </c>
      <c r="AD58" s="51" t="s">
        <v>1310</v>
      </c>
    </row>
    <row r="59" spans="1:30" s="31" customFormat="1">
      <c r="A59" s="52">
        <v>36</v>
      </c>
      <c r="B59" s="52">
        <v>10</v>
      </c>
      <c r="C59" s="52" t="s">
        <v>1311</v>
      </c>
      <c r="D59" s="52" t="str">
        <f t="shared" si="23"/>
        <v/>
      </c>
      <c r="E59" s="52" t="str">
        <f t="shared" si="24"/>
        <v>Não passível</v>
      </c>
      <c r="F59" s="52" t="str">
        <f t="shared" si="25"/>
        <v>Não passível</v>
      </c>
      <c r="G59" s="52" t="str">
        <f t="shared" si="26"/>
        <v>Não passível</v>
      </c>
      <c r="H59" s="52" t="str">
        <f t="shared" si="27"/>
        <v>Não passível</v>
      </c>
      <c r="I59" s="52" t="s">
        <v>153</v>
      </c>
      <c r="J59" s="53" t="s">
        <v>1300</v>
      </c>
      <c r="K59" s="52">
        <v>0</v>
      </c>
      <c r="L59" s="54" t="s">
        <v>1244</v>
      </c>
      <c r="M59" s="55">
        <v>200</v>
      </c>
      <c r="N59" s="56" t="s">
        <v>1312</v>
      </c>
      <c r="O59" s="54" t="s">
        <v>1226</v>
      </c>
      <c r="P59" s="57">
        <v>1000</v>
      </c>
      <c r="Q59" s="52" t="s">
        <v>176</v>
      </c>
      <c r="R59" s="54" t="s">
        <v>167</v>
      </c>
      <c r="S59" s="54" t="s">
        <v>167</v>
      </c>
      <c r="T59" s="54" t="s">
        <v>167</v>
      </c>
      <c r="U59" s="54" t="s">
        <v>167</v>
      </c>
      <c r="V59" s="54" t="s">
        <v>167</v>
      </c>
      <c r="W59" s="54" t="s">
        <v>167</v>
      </c>
      <c r="X59" s="54" t="s">
        <v>167</v>
      </c>
      <c r="Y59" s="54" t="s">
        <v>167</v>
      </c>
      <c r="Z59" s="54" t="s">
        <v>167</v>
      </c>
      <c r="AA59" s="58">
        <f t="shared" si="5"/>
        <v>2</v>
      </c>
      <c r="AB59" s="58">
        <f t="shared" si="6"/>
        <v>3</v>
      </c>
      <c r="AC59" s="58">
        <f t="shared" si="7"/>
        <v>4</v>
      </c>
      <c r="AD59" s="59" t="s">
        <v>1313</v>
      </c>
    </row>
    <row r="60" spans="1:30" s="31" customFormat="1" ht="30">
      <c r="A60" s="44">
        <v>37</v>
      </c>
      <c r="B60" s="44">
        <v>11</v>
      </c>
      <c r="C60" s="44" t="s">
        <v>1800</v>
      </c>
      <c r="D60" s="44" t="str">
        <f t="shared" si="23"/>
        <v/>
      </c>
      <c r="E60" s="44" t="str">
        <f t="shared" si="24"/>
        <v>Não passível</v>
      </c>
      <c r="F60" s="44" t="str">
        <f t="shared" si="25"/>
        <v>Não passível</v>
      </c>
      <c r="G60" s="44" t="str">
        <f t="shared" si="26"/>
        <v>Não passível</v>
      </c>
      <c r="H60" s="44" t="str">
        <f t="shared" si="27"/>
        <v>Não passível</v>
      </c>
      <c r="I60" s="44" t="s">
        <v>153</v>
      </c>
      <c r="J60" s="45" t="s">
        <v>1300</v>
      </c>
      <c r="K60" s="44">
        <v>0</v>
      </c>
      <c r="L60" s="46" t="s">
        <v>1244</v>
      </c>
      <c r="M60" s="47">
        <v>50</v>
      </c>
      <c r="N60" s="48" t="s">
        <v>1309</v>
      </c>
      <c r="O60" s="46" t="s">
        <v>1226</v>
      </c>
      <c r="P60" s="49">
        <v>500</v>
      </c>
      <c r="Q60" s="44" t="s">
        <v>176</v>
      </c>
      <c r="R60" s="46" t="s">
        <v>167</v>
      </c>
      <c r="S60" s="46" t="s">
        <v>167</v>
      </c>
      <c r="T60" s="46" t="s">
        <v>167</v>
      </c>
      <c r="U60" s="46" t="s">
        <v>167</v>
      </c>
      <c r="V60" s="46" t="s">
        <v>167</v>
      </c>
      <c r="W60" s="46" t="s">
        <v>167</v>
      </c>
      <c r="X60" s="46" t="s">
        <v>167</v>
      </c>
      <c r="Y60" s="46" t="s">
        <v>167</v>
      </c>
      <c r="Z60" s="46" t="s">
        <v>167</v>
      </c>
      <c r="AA60" s="50">
        <f t="shared" si="5"/>
        <v>2</v>
      </c>
      <c r="AB60" s="50">
        <f t="shared" si="6"/>
        <v>3</v>
      </c>
      <c r="AC60" s="50">
        <f t="shared" si="7"/>
        <v>4</v>
      </c>
      <c r="AD60" s="51" t="s">
        <v>1314</v>
      </c>
    </row>
    <row r="61" spans="1:30" s="31" customFormat="1" ht="30">
      <c r="A61" s="52">
        <v>38</v>
      </c>
      <c r="B61" s="52">
        <v>12</v>
      </c>
      <c r="C61" s="52" t="s">
        <v>1801</v>
      </c>
      <c r="D61" s="52" t="str">
        <f t="shared" si="23"/>
        <v/>
      </c>
      <c r="E61" s="52" t="str">
        <f t="shared" si="24"/>
        <v>Não passível</v>
      </c>
      <c r="F61" s="52" t="str">
        <f t="shared" si="25"/>
        <v>Não passível</v>
      </c>
      <c r="G61" s="52" t="str">
        <f t="shared" si="26"/>
        <v>Não passível</v>
      </c>
      <c r="H61" s="52" t="str">
        <f t="shared" si="27"/>
        <v>Não passível</v>
      </c>
      <c r="I61" s="52" t="s">
        <v>154</v>
      </c>
      <c r="J61" s="53" t="s">
        <v>1300</v>
      </c>
      <c r="K61" s="52">
        <v>0</v>
      </c>
      <c r="L61" s="54" t="s">
        <v>1244</v>
      </c>
      <c r="M61" s="55">
        <v>100</v>
      </c>
      <c r="N61" s="56" t="s">
        <v>1315</v>
      </c>
      <c r="O61" s="54" t="s">
        <v>1226</v>
      </c>
      <c r="P61" s="57">
        <v>500</v>
      </c>
      <c r="Q61" s="52" t="s">
        <v>176</v>
      </c>
      <c r="R61" s="54" t="s">
        <v>167</v>
      </c>
      <c r="S61" s="54" t="s">
        <v>167</v>
      </c>
      <c r="T61" s="54" t="s">
        <v>167</v>
      </c>
      <c r="U61" s="54" t="s">
        <v>167</v>
      </c>
      <c r="V61" s="54" t="s">
        <v>167</v>
      </c>
      <c r="W61" s="54" t="s">
        <v>167</v>
      </c>
      <c r="X61" s="54" t="s">
        <v>167</v>
      </c>
      <c r="Y61" s="54" t="s">
        <v>167</v>
      </c>
      <c r="Z61" s="54" t="s">
        <v>167</v>
      </c>
      <c r="AA61" s="58">
        <f t="shared" si="5"/>
        <v>4</v>
      </c>
      <c r="AB61" s="58">
        <f t="shared" si="6"/>
        <v>5</v>
      </c>
      <c r="AC61" s="58">
        <f t="shared" si="7"/>
        <v>6</v>
      </c>
      <c r="AD61" s="59" t="s">
        <v>1316</v>
      </c>
    </row>
    <row r="62" spans="1:30" s="31" customFormat="1" ht="30">
      <c r="A62" s="44">
        <v>39</v>
      </c>
      <c r="B62" s="44">
        <v>13</v>
      </c>
      <c r="C62" s="44" t="s">
        <v>1802</v>
      </c>
      <c r="D62" s="44" t="str">
        <f t="shared" si="23"/>
        <v/>
      </c>
      <c r="E62" s="44" t="str">
        <f t="shared" si="24"/>
        <v>Não passível</v>
      </c>
      <c r="F62" s="44" t="str">
        <f t="shared" si="25"/>
        <v>Não passível</v>
      </c>
      <c r="G62" s="44" t="str">
        <f t="shared" si="26"/>
        <v>Não passível</v>
      </c>
      <c r="H62" s="44" t="str">
        <f t="shared" si="27"/>
        <v>Não passível</v>
      </c>
      <c r="I62" s="44" t="s">
        <v>153</v>
      </c>
      <c r="J62" s="45" t="s">
        <v>1300</v>
      </c>
      <c r="K62" s="44">
        <v>0</v>
      </c>
      <c r="L62" s="46" t="s">
        <v>1244</v>
      </c>
      <c r="M62" s="47">
        <v>100</v>
      </c>
      <c r="N62" s="48" t="s">
        <v>1315</v>
      </c>
      <c r="O62" s="46" t="s">
        <v>1226</v>
      </c>
      <c r="P62" s="49">
        <v>500</v>
      </c>
      <c r="Q62" s="44" t="s">
        <v>176</v>
      </c>
      <c r="R62" s="46" t="s">
        <v>167</v>
      </c>
      <c r="S62" s="46" t="s">
        <v>167</v>
      </c>
      <c r="T62" s="46" t="s">
        <v>167</v>
      </c>
      <c r="U62" s="46" t="s">
        <v>167</v>
      </c>
      <c r="V62" s="46" t="s">
        <v>167</v>
      </c>
      <c r="W62" s="46" t="s">
        <v>167</v>
      </c>
      <c r="X62" s="46" t="s">
        <v>167</v>
      </c>
      <c r="Y62" s="46" t="s">
        <v>167</v>
      </c>
      <c r="Z62" s="46" t="s">
        <v>167</v>
      </c>
      <c r="AA62" s="50">
        <f t="shared" si="5"/>
        <v>2</v>
      </c>
      <c r="AB62" s="50">
        <f t="shared" si="6"/>
        <v>3</v>
      </c>
      <c r="AC62" s="50">
        <f t="shared" si="7"/>
        <v>4</v>
      </c>
      <c r="AD62" s="51" t="s">
        <v>1317</v>
      </c>
    </row>
    <row r="63" spans="1:30" s="31" customFormat="1" ht="30">
      <c r="A63" s="52">
        <v>40</v>
      </c>
      <c r="B63" s="52">
        <v>14</v>
      </c>
      <c r="C63" s="52" t="s">
        <v>1781</v>
      </c>
      <c r="D63" s="52" t="str">
        <f t="shared" si="23"/>
        <v/>
      </c>
      <c r="E63" s="52" t="str">
        <f t="shared" si="24"/>
        <v>Não passível</v>
      </c>
      <c r="F63" s="52" t="str">
        <f t="shared" si="25"/>
        <v>Não passível</v>
      </c>
      <c r="G63" s="52" t="str">
        <f t="shared" si="26"/>
        <v>Não passível</v>
      </c>
      <c r="H63" s="52" t="str">
        <f t="shared" si="27"/>
        <v>Não passível</v>
      </c>
      <c r="I63" s="52" t="s">
        <v>153</v>
      </c>
      <c r="J63" s="53" t="s">
        <v>1300</v>
      </c>
      <c r="K63" s="52">
        <v>0</v>
      </c>
      <c r="L63" s="54" t="s">
        <v>1244</v>
      </c>
      <c r="M63" s="55">
        <v>5</v>
      </c>
      <c r="N63" s="56" t="s">
        <v>1318</v>
      </c>
      <c r="O63" s="54" t="s">
        <v>1226</v>
      </c>
      <c r="P63" s="57">
        <v>30</v>
      </c>
      <c r="Q63" s="52" t="s">
        <v>176</v>
      </c>
      <c r="R63" s="54" t="s">
        <v>167</v>
      </c>
      <c r="S63" s="54" t="s">
        <v>167</v>
      </c>
      <c r="T63" s="54" t="s">
        <v>167</v>
      </c>
      <c r="U63" s="54" t="s">
        <v>167</v>
      </c>
      <c r="V63" s="54" t="s">
        <v>167</v>
      </c>
      <c r="W63" s="54" t="s">
        <v>167</v>
      </c>
      <c r="X63" s="54" t="s">
        <v>167</v>
      </c>
      <c r="Y63" s="54" t="s">
        <v>167</v>
      </c>
      <c r="Z63" s="54" t="s">
        <v>167</v>
      </c>
      <c r="AA63" s="58">
        <f t="shared" si="5"/>
        <v>2</v>
      </c>
      <c r="AB63" s="58">
        <f t="shared" si="6"/>
        <v>3</v>
      </c>
      <c r="AC63" s="58">
        <f t="shared" si="7"/>
        <v>4</v>
      </c>
      <c r="AD63" s="59" t="s">
        <v>1319</v>
      </c>
    </row>
    <row r="64" spans="1:30" s="31" customFormat="1" ht="30">
      <c r="A64" s="44">
        <v>41</v>
      </c>
      <c r="B64" s="44">
        <v>15</v>
      </c>
      <c r="C64" s="44" t="s">
        <v>26</v>
      </c>
      <c r="D64" s="44" t="str">
        <f t="shared" si="23"/>
        <v/>
      </c>
      <c r="E64" s="44" t="str">
        <f t="shared" si="24"/>
        <v>Não passível</v>
      </c>
      <c r="F64" s="44" t="str">
        <f t="shared" si="25"/>
        <v>Não passível</v>
      </c>
      <c r="G64" s="44" t="str">
        <f t="shared" si="26"/>
        <v>Não passível</v>
      </c>
      <c r="H64" s="44" t="str">
        <f t="shared" si="27"/>
        <v>Não passível</v>
      </c>
      <c r="I64" s="44" t="s">
        <v>153</v>
      </c>
      <c r="J64" s="45" t="s">
        <v>1300</v>
      </c>
      <c r="K64" s="44">
        <v>0</v>
      </c>
      <c r="L64" s="46" t="s">
        <v>1244</v>
      </c>
      <c r="M64" s="47">
        <v>30</v>
      </c>
      <c r="N64" s="48" t="s">
        <v>1320</v>
      </c>
      <c r="O64" s="46" t="s">
        <v>1226</v>
      </c>
      <c r="P64" s="49">
        <v>120</v>
      </c>
      <c r="Q64" s="44" t="s">
        <v>176</v>
      </c>
      <c r="R64" s="46" t="s">
        <v>167</v>
      </c>
      <c r="S64" s="46" t="s">
        <v>167</v>
      </c>
      <c r="T64" s="46" t="s">
        <v>167</v>
      </c>
      <c r="U64" s="46" t="s">
        <v>167</v>
      </c>
      <c r="V64" s="46" t="s">
        <v>167</v>
      </c>
      <c r="W64" s="46" t="s">
        <v>167</v>
      </c>
      <c r="X64" s="46" t="s">
        <v>167</v>
      </c>
      <c r="Y64" s="46" t="s">
        <v>167</v>
      </c>
      <c r="Z64" s="46" t="s">
        <v>167</v>
      </c>
      <c r="AA64" s="50">
        <f t="shared" si="5"/>
        <v>2</v>
      </c>
      <c r="AB64" s="50">
        <f t="shared" si="6"/>
        <v>3</v>
      </c>
      <c r="AC64" s="50">
        <f t="shared" si="7"/>
        <v>4</v>
      </c>
      <c r="AD64" s="51" t="s">
        <v>1321</v>
      </c>
    </row>
    <row r="65" spans="1:30" s="31" customFormat="1" ht="30">
      <c r="A65" s="52">
        <v>42</v>
      </c>
      <c r="B65" s="52">
        <v>16</v>
      </c>
      <c r="C65" s="52" t="s">
        <v>27</v>
      </c>
      <c r="D65" s="52" t="str">
        <f t="shared" si="23"/>
        <v/>
      </c>
      <c r="E65" s="52" t="str">
        <f t="shared" si="24"/>
        <v>Não passível</v>
      </c>
      <c r="F65" s="52" t="str">
        <f t="shared" si="25"/>
        <v>Não passível</v>
      </c>
      <c r="G65" s="52" t="str">
        <f t="shared" si="26"/>
        <v>Não passível</v>
      </c>
      <c r="H65" s="52" t="str">
        <f t="shared" si="27"/>
        <v>Não passível</v>
      </c>
      <c r="I65" s="52" t="s">
        <v>154</v>
      </c>
      <c r="J65" s="53" t="s">
        <v>1300</v>
      </c>
      <c r="K65" s="52">
        <v>0</v>
      </c>
      <c r="L65" s="54" t="s">
        <v>1244</v>
      </c>
      <c r="M65" s="55">
        <v>30</v>
      </c>
      <c r="N65" s="56" t="s">
        <v>1320</v>
      </c>
      <c r="O65" s="54" t="s">
        <v>1226</v>
      </c>
      <c r="P65" s="57">
        <v>120</v>
      </c>
      <c r="Q65" s="52" t="s">
        <v>176</v>
      </c>
      <c r="R65" s="54" t="s">
        <v>167</v>
      </c>
      <c r="S65" s="54" t="s">
        <v>167</v>
      </c>
      <c r="T65" s="54" t="s">
        <v>167</v>
      </c>
      <c r="U65" s="54" t="s">
        <v>167</v>
      </c>
      <c r="V65" s="54" t="s">
        <v>167</v>
      </c>
      <c r="W65" s="54" t="s">
        <v>167</v>
      </c>
      <c r="X65" s="54" t="s">
        <v>167</v>
      </c>
      <c r="Y65" s="54" t="s">
        <v>167</v>
      </c>
      <c r="Z65" s="54" t="s">
        <v>167</v>
      </c>
      <c r="AA65" s="58">
        <f t="shared" si="5"/>
        <v>4</v>
      </c>
      <c r="AB65" s="58">
        <f t="shared" si="6"/>
        <v>5</v>
      </c>
      <c r="AC65" s="58">
        <f t="shared" si="7"/>
        <v>6</v>
      </c>
      <c r="AD65" s="59" t="s">
        <v>1322</v>
      </c>
    </row>
    <row r="66" spans="1:30" s="31" customFormat="1" ht="22.5">
      <c r="A66" s="44">
        <v>43</v>
      </c>
      <c r="B66" s="44">
        <v>17</v>
      </c>
      <c r="C66" s="44" t="s">
        <v>28</v>
      </c>
      <c r="D66" s="44" t="str">
        <f t="shared" si="23"/>
        <v/>
      </c>
      <c r="E66" s="44" t="str">
        <f t="shared" si="24"/>
        <v>Não passível</v>
      </c>
      <c r="F66" s="44" t="str">
        <f t="shared" si="25"/>
        <v>Não passível</v>
      </c>
      <c r="G66" s="44" t="str">
        <f t="shared" si="26"/>
        <v>Não passível</v>
      </c>
      <c r="H66" s="44" t="str">
        <f t="shared" si="27"/>
        <v>Não passível</v>
      </c>
      <c r="I66" s="44" t="s">
        <v>153</v>
      </c>
      <c r="J66" s="45" t="s">
        <v>1300</v>
      </c>
      <c r="K66" s="44">
        <v>0</v>
      </c>
      <c r="L66" s="46" t="s">
        <v>1244</v>
      </c>
      <c r="M66" s="47">
        <v>30000</v>
      </c>
      <c r="N66" s="48" t="s">
        <v>1323</v>
      </c>
      <c r="O66" s="46" t="s">
        <v>1226</v>
      </c>
      <c r="P66" s="49">
        <v>400000</v>
      </c>
      <c r="Q66" s="44" t="s">
        <v>158</v>
      </c>
      <c r="R66" s="46" t="s">
        <v>167</v>
      </c>
      <c r="S66" s="46" t="s">
        <v>167</v>
      </c>
      <c r="T66" s="46" t="s">
        <v>167</v>
      </c>
      <c r="U66" s="46" t="s">
        <v>167</v>
      </c>
      <c r="V66" s="46" t="s">
        <v>167</v>
      </c>
      <c r="W66" s="46" t="s">
        <v>167</v>
      </c>
      <c r="X66" s="46" t="s">
        <v>167</v>
      </c>
      <c r="Y66" s="46" t="s">
        <v>167</v>
      </c>
      <c r="Z66" s="46" t="s">
        <v>167</v>
      </c>
      <c r="AA66" s="50">
        <f t="shared" si="5"/>
        <v>2</v>
      </c>
      <c r="AB66" s="50">
        <f t="shared" si="6"/>
        <v>3</v>
      </c>
      <c r="AC66" s="50">
        <f t="shared" si="7"/>
        <v>4</v>
      </c>
      <c r="AD66" s="51" t="s">
        <v>1324</v>
      </c>
    </row>
    <row r="67" spans="1:30" s="31" customFormat="1" ht="30">
      <c r="A67" s="52">
        <v>44</v>
      </c>
      <c r="B67" s="52">
        <v>18</v>
      </c>
      <c r="C67" s="52" t="s">
        <v>29</v>
      </c>
      <c r="D67" s="52" t="str">
        <f t="shared" si="23"/>
        <v/>
      </c>
      <c r="E67" s="52" t="str">
        <f t="shared" si="24"/>
        <v>Não passível</v>
      </c>
      <c r="F67" s="52" t="str">
        <f t="shared" si="25"/>
        <v>Não passível</v>
      </c>
      <c r="G67" s="52" t="str">
        <f t="shared" si="26"/>
        <v>Não passível</v>
      </c>
      <c r="H67" s="52" t="str">
        <f t="shared" si="27"/>
        <v>Não passível</v>
      </c>
      <c r="I67" s="52" t="s">
        <v>154</v>
      </c>
      <c r="J67" s="53" t="s">
        <v>1302</v>
      </c>
      <c r="K67" s="52">
        <v>0</v>
      </c>
      <c r="L67" s="54" t="s">
        <v>1244</v>
      </c>
      <c r="M67" s="55">
        <v>10</v>
      </c>
      <c r="N67" s="56" t="s">
        <v>1325</v>
      </c>
      <c r="O67" s="54" t="s">
        <v>1226</v>
      </c>
      <c r="P67" s="57">
        <v>50</v>
      </c>
      <c r="Q67" s="52" t="s">
        <v>1250</v>
      </c>
      <c r="R67" s="54" t="s">
        <v>167</v>
      </c>
      <c r="S67" s="54" t="s">
        <v>167</v>
      </c>
      <c r="T67" s="54" t="s">
        <v>167</v>
      </c>
      <c r="U67" s="54" t="s">
        <v>167</v>
      </c>
      <c r="V67" s="54" t="s">
        <v>167</v>
      </c>
      <c r="W67" s="54" t="s">
        <v>167</v>
      </c>
      <c r="X67" s="54" t="s">
        <v>167</v>
      </c>
      <c r="Y67" s="54" t="s">
        <v>167</v>
      </c>
      <c r="Z67" s="54" t="s">
        <v>167</v>
      </c>
      <c r="AA67" s="58">
        <f t="shared" si="5"/>
        <v>4</v>
      </c>
      <c r="AB67" s="58">
        <f t="shared" si="6"/>
        <v>5</v>
      </c>
      <c r="AC67" s="58">
        <f t="shared" si="7"/>
        <v>6</v>
      </c>
      <c r="AD67" s="59" t="s">
        <v>1326</v>
      </c>
    </row>
    <row r="68" spans="1:30" s="31" customFormat="1" ht="30">
      <c r="A68" s="44">
        <v>45</v>
      </c>
      <c r="B68" s="44">
        <v>19</v>
      </c>
      <c r="C68" s="44" t="s">
        <v>1803</v>
      </c>
      <c r="D68" s="44" t="str">
        <f t="shared" si="23"/>
        <v/>
      </c>
      <c r="E68" s="44" t="str">
        <f t="shared" si="24"/>
        <v>Não passível</v>
      </c>
      <c r="F68" s="44" t="str">
        <f t="shared" si="25"/>
        <v>Não passível</v>
      </c>
      <c r="G68" s="44" t="str">
        <f t="shared" si="26"/>
        <v>Não passível</v>
      </c>
      <c r="H68" s="44" t="str">
        <f t="shared" si="27"/>
        <v>Não passível</v>
      </c>
      <c r="I68" s="44" t="s">
        <v>153</v>
      </c>
      <c r="J68" s="45" t="s">
        <v>1302</v>
      </c>
      <c r="K68" s="44">
        <v>0</v>
      </c>
      <c r="L68" s="46" t="s">
        <v>1244</v>
      </c>
      <c r="M68" s="47">
        <v>1</v>
      </c>
      <c r="N68" s="48" t="s">
        <v>1327</v>
      </c>
      <c r="O68" s="46" t="s">
        <v>1226</v>
      </c>
      <c r="P68" s="49">
        <v>25</v>
      </c>
      <c r="Q68" s="44" t="s">
        <v>1250</v>
      </c>
      <c r="R68" s="46" t="s">
        <v>167</v>
      </c>
      <c r="S68" s="46" t="s">
        <v>167</v>
      </c>
      <c r="T68" s="46" t="s">
        <v>167</v>
      </c>
      <c r="U68" s="46" t="s">
        <v>167</v>
      </c>
      <c r="V68" s="46" t="s">
        <v>167</v>
      </c>
      <c r="W68" s="46" t="s">
        <v>167</v>
      </c>
      <c r="X68" s="46" t="s">
        <v>167</v>
      </c>
      <c r="Y68" s="46" t="s">
        <v>167</v>
      </c>
      <c r="Z68" s="46" t="s">
        <v>167</v>
      </c>
      <c r="AA68" s="50">
        <f t="shared" si="5"/>
        <v>2</v>
      </c>
      <c r="AB68" s="50">
        <f t="shared" si="6"/>
        <v>3</v>
      </c>
      <c r="AC68" s="50">
        <f t="shared" si="7"/>
        <v>4</v>
      </c>
      <c r="AD68" s="51" t="s">
        <v>1328</v>
      </c>
    </row>
    <row r="69" spans="1:30" s="31" customFormat="1" ht="45">
      <c r="A69" s="52">
        <v>46</v>
      </c>
      <c r="B69" s="52">
        <v>20</v>
      </c>
      <c r="C69" s="52" t="s">
        <v>1804</v>
      </c>
      <c r="D69" s="52" t="str">
        <f t="shared" si="23"/>
        <v/>
      </c>
      <c r="E69" s="52" t="str">
        <f t="shared" si="24"/>
        <v>Não passível</v>
      </c>
      <c r="F69" s="52" t="str">
        <f t="shared" si="25"/>
        <v>Não passível</v>
      </c>
      <c r="G69" s="52" t="str">
        <f t="shared" si="26"/>
        <v>Não passível</v>
      </c>
      <c r="H69" s="52" t="str">
        <f t="shared" si="27"/>
        <v>Não passível</v>
      </c>
      <c r="I69" s="52" t="s">
        <v>154</v>
      </c>
      <c r="J69" s="53" t="s">
        <v>1300</v>
      </c>
      <c r="K69" s="52">
        <v>0</v>
      </c>
      <c r="L69" s="54" t="s">
        <v>1244</v>
      </c>
      <c r="M69" s="55">
        <v>1</v>
      </c>
      <c r="N69" s="56" t="s">
        <v>1329</v>
      </c>
      <c r="O69" s="54" t="s">
        <v>1226</v>
      </c>
      <c r="P69" s="57">
        <v>7</v>
      </c>
      <c r="Q69" s="52" t="s">
        <v>176</v>
      </c>
      <c r="R69" s="54" t="s">
        <v>167</v>
      </c>
      <c r="S69" s="54" t="s">
        <v>167</v>
      </c>
      <c r="T69" s="54" t="s">
        <v>167</v>
      </c>
      <c r="U69" s="54" t="s">
        <v>167</v>
      </c>
      <c r="V69" s="54" t="s">
        <v>167</v>
      </c>
      <c r="W69" s="54" t="s">
        <v>167</v>
      </c>
      <c r="X69" s="54" t="s">
        <v>167</v>
      </c>
      <c r="Y69" s="54" t="s">
        <v>167</v>
      </c>
      <c r="Z69" s="54" t="s">
        <v>167</v>
      </c>
      <c r="AA69" s="58">
        <f t="shared" si="5"/>
        <v>4</v>
      </c>
      <c r="AB69" s="58">
        <f t="shared" si="6"/>
        <v>5</v>
      </c>
      <c r="AC69" s="58">
        <f t="shared" si="7"/>
        <v>6</v>
      </c>
      <c r="AD69" s="59" t="s">
        <v>1330</v>
      </c>
    </row>
    <row r="70" spans="1:30" s="31" customFormat="1" ht="45">
      <c r="A70" s="44">
        <v>47</v>
      </c>
      <c r="B70" s="44">
        <v>21</v>
      </c>
      <c r="C70" s="44" t="s">
        <v>30</v>
      </c>
      <c r="D70" s="44" t="str">
        <f t="shared" si="23"/>
        <v/>
      </c>
      <c r="E70" s="44" t="str">
        <f t="shared" si="24"/>
        <v>Não passível</v>
      </c>
      <c r="F70" s="44" t="str">
        <f t="shared" si="25"/>
        <v>Não passível</v>
      </c>
      <c r="G70" s="44" t="str">
        <f t="shared" si="26"/>
        <v>Não passível</v>
      </c>
      <c r="H70" s="44" t="str">
        <f t="shared" si="27"/>
        <v>Não passível</v>
      </c>
      <c r="I70" s="44" t="s">
        <v>153</v>
      </c>
      <c r="J70" s="45" t="s">
        <v>1300</v>
      </c>
      <c r="K70" s="44">
        <v>0</v>
      </c>
      <c r="L70" s="46" t="s">
        <v>1244</v>
      </c>
      <c r="M70" s="47">
        <v>1</v>
      </c>
      <c r="N70" s="48" t="s">
        <v>1329</v>
      </c>
      <c r="O70" s="46" t="s">
        <v>1226</v>
      </c>
      <c r="P70" s="49">
        <v>7</v>
      </c>
      <c r="Q70" s="44" t="s">
        <v>176</v>
      </c>
      <c r="R70" s="46" t="s">
        <v>167</v>
      </c>
      <c r="S70" s="46" t="s">
        <v>167</v>
      </c>
      <c r="T70" s="46" t="s">
        <v>167</v>
      </c>
      <c r="U70" s="46" t="s">
        <v>167</v>
      </c>
      <c r="V70" s="46" t="s">
        <v>167</v>
      </c>
      <c r="W70" s="46" t="s">
        <v>167</v>
      </c>
      <c r="X70" s="46" t="s">
        <v>167</v>
      </c>
      <c r="Y70" s="46" t="s">
        <v>167</v>
      </c>
      <c r="Z70" s="46" t="s">
        <v>167</v>
      </c>
      <c r="AA70" s="50">
        <f t="shared" si="5"/>
        <v>2</v>
      </c>
      <c r="AB70" s="50">
        <f t="shared" si="6"/>
        <v>3</v>
      </c>
      <c r="AC70" s="50">
        <f t="shared" si="7"/>
        <v>4</v>
      </c>
      <c r="AD70" s="51" t="s">
        <v>1331</v>
      </c>
    </row>
    <row r="71" spans="1:30" s="31" customFormat="1" ht="45">
      <c r="A71" s="52">
        <v>48</v>
      </c>
      <c r="B71" s="52">
        <v>22</v>
      </c>
      <c r="C71" s="52" t="s">
        <v>1805</v>
      </c>
      <c r="D71" s="52" t="str">
        <f t="shared" si="23"/>
        <v/>
      </c>
      <c r="E71" s="52" t="str">
        <f t="shared" si="24"/>
        <v>Não passível</v>
      </c>
      <c r="F71" s="52" t="str">
        <f t="shared" si="25"/>
        <v>Não passível</v>
      </c>
      <c r="G71" s="52" t="str">
        <f t="shared" si="26"/>
        <v>Não passível</v>
      </c>
      <c r="H71" s="52" t="str">
        <f t="shared" si="27"/>
        <v>Não passível</v>
      </c>
      <c r="I71" s="52" t="s">
        <v>153</v>
      </c>
      <c r="J71" s="53" t="s">
        <v>1302</v>
      </c>
      <c r="K71" s="52">
        <v>0</v>
      </c>
      <c r="L71" s="54" t="s">
        <v>1244</v>
      </c>
      <c r="M71" s="55">
        <v>1</v>
      </c>
      <c r="N71" s="56" t="s">
        <v>1332</v>
      </c>
      <c r="O71" s="54" t="s">
        <v>1226</v>
      </c>
      <c r="P71" s="57">
        <v>5</v>
      </c>
      <c r="Q71" s="52" t="s">
        <v>1250</v>
      </c>
      <c r="R71" s="54" t="s">
        <v>167</v>
      </c>
      <c r="S71" s="54" t="s">
        <v>167</v>
      </c>
      <c r="T71" s="54" t="s">
        <v>167</v>
      </c>
      <c r="U71" s="54" t="s">
        <v>167</v>
      </c>
      <c r="V71" s="54" t="s">
        <v>167</v>
      </c>
      <c r="W71" s="54" t="s">
        <v>167</v>
      </c>
      <c r="X71" s="54" t="s">
        <v>167</v>
      </c>
      <c r="Y71" s="54" t="s">
        <v>167</v>
      </c>
      <c r="Z71" s="54" t="s">
        <v>167</v>
      </c>
      <c r="AA71" s="58">
        <f t="shared" si="5"/>
        <v>2</v>
      </c>
      <c r="AB71" s="58">
        <f t="shared" si="6"/>
        <v>3</v>
      </c>
      <c r="AC71" s="58">
        <f t="shared" si="7"/>
        <v>4</v>
      </c>
      <c r="AD71" s="59" t="s">
        <v>1333</v>
      </c>
    </row>
    <row r="72" spans="1:30" s="31" customFormat="1" ht="45">
      <c r="A72" s="44">
        <v>49</v>
      </c>
      <c r="B72" s="44">
        <v>23</v>
      </c>
      <c r="C72" s="44" t="s">
        <v>31</v>
      </c>
      <c r="D72" s="44" t="str">
        <f t="shared" si="23"/>
        <v/>
      </c>
      <c r="E72" s="44" t="str">
        <f t="shared" si="24"/>
        <v>Não passível</v>
      </c>
      <c r="F72" s="44" t="str">
        <f t="shared" si="25"/>
        <v>Não passível</v>
      </c>
      <c r="G72" s="44" t="str">
        <f t="shared" si="26"/>
        <v>Não passível</v>
      </c>
      <c r="H72" s="44" t="str">
        <f t="shared" si="27"/>
        <v>Não passível</v>
      </c>
      <c r="I72" s="44" t="s">
        <v>152</v>
      </c>
      <c r="J72" s="45" t="s">
        <v>1302</v>
      </c>
      <c r="K72" s="44">
        <v>0</v>
      </c>
      <c r="L72" s="46" t="s">
        <v>1244</v>
      </c>
      <c r="M72" s="47">
        <v>1</v>
      </c>
      <c r="N72" s="48" t="s">
        <v>1332</v>
      </c>
      <c r="O72" s="46" t="s">
        <v>1226</v>
      </c>
      <c r="P72" s="49">
        <v>5</v>
      </c>
      <c r="Q72" s="44" t="s">
        <v>1250</v>
      </c>
      <c r="R72" s="46" t="s">
        <v>167</v>
      </c>
      <c r="S72" s="46" t="s">
        <v>167</v>
      </c>
      <c r="T72" s="46" t="s">
        <v>167</v>
      </c>
      <c r="U72" s="46" t="s">
        <v>167</v>
      </c>
      <c r="V72" s="46" t="s">
        <v>167</v>
      </c>
      <c r="W72" s="46" t="s">
        <v>167</v>
      </c>
      <c r="X72" s="46" t="s">
        <v>167</v>
      </c>
      <c r="Y72" s="46" t="s">
        <v>167</v>
      </c>
      <c r="Z72" s="46" t="s">
        <v>167</v>
      </c>
      <c r="AA72" s="50">
        <f t="shared" si="5"/>
        <v>1</v>
      </c>
      <c r="AB72" s="50">
        <f t="shared" si="6"/>
        <v>1</v>
      </c>
      <c r="AC72" s="50">
        <f t="shared" si="7"/>
        <v>1</v>
      </c>
      <c r="AD72" s="51" t="s">
        <v>1334</v>
      </c>
    </row>
    <row r="73" spans="1:30" s="31" customFormat="1">
      <c r="A73" s="52">
        <v>50</v>
      </c>
      <c r="B73" s="52">
        <v>24</v>
      </c>
      <c r="C73" s="52" t="s">
        <v>1806</v>
      </c>
      <c r="D73" s="52" t="str">
        <f t="shared" si="23"/>
        <v/>
      </c>
      <c r="E73" s="52" t="str">
        <f t="shared" si="24"/>
        <v>Não passível</v>
      </c>
      <c r="F73" s="52" t="str">
        <f t="shared" si="25"/>
        <v>Não passível</v>
      </c>
      <c r="G73" s="52" t="str">
        <f t="shared" si="26"/>
        <v>Não passível</v>
      </c>
      <c r="H73" s="52" t="str">
        <f t="shared" si="27"/>
        <v>Não passível</v>
      </c>
      <c r="I73" s="52" t="s">
        <v>153</v>
      </c>
      <c r="J73" s="53" t="s">
        <v>1302</v>
      </c>
      <c r="K73" s="52">
        <v>0</v>
      </c>
      <c r="L73" s="54" t="s">
        <v>1244</v>
      </c>
      <c r="M73" s="55">
        <v>1</v>
      </c>
      <c r="N73" s="56" t="s">
        <v>1332</v>
      </c>
      <c r="O73" s="54" t="s">
        <v>1226</v>
      </c>
      <c r="P73" s="57">
        <v>5</v>
      </c>
      <c r="Q73" s="52" t="s">
        <v>1250</v>
      </c>
      <c r="R73" s="54" t="s">
        <v>167</v>
      </c>
      <c r="S73" s="54" t="s">
        <v>167</v>
      </c>
      <c r="T73" s="54" t="s">
        <v>167</v>
      </c>
      <c r="U73" s="54" t="s">
        <v>167</v>
      </c>
      <c r="V73" s="54" t="s">
        <v>167</v>
      </c>
      <c r="W73" s="54" t="s">
        <v>167</v>
      </c>
      <c r="X73" s="54" t="s">
        <v>167</v>
      </c>
      <c r="Y73" s="54" t="s">
        <v>167</v>
      </c>
      <c r="Z73" s="54" t="s">
        <v>167</v>
      </c>
      <c r="AA73" s="58">
        <f t="shared" si="5"/>
        <v>2</v>
      </c>
      <c r="AB73" s="58">
        <f t="shared" si="6"/>
        <v>3</v>
      </c>
      <c r="AC73" s="58">
        <f t="shared" si="7"/>
        <v>4</v>
      </c>
      <c r="AD73" s="59" t="s">
        <v>1335</v>
      </c>
    </row>
    <row r="74" spans="1:30" s="31" customFormat="1">
      <c r="A74" s="44">
        <v>51</v>
      </c>
      <c r="B74" s="44">
        <v>25</v>
      </c>
      <c r="C74" s="44" t="s">
        <v>32</v>
      </c>
      <c r="D74" s="44" t="str">
        <f t="shared" si="23"/>
        <v/>
      </c>
      <c r="E74" s="44" t="str">
        <f t="shared" si="24"/>
        <v>Não passível</v>
      </c>
      <c r="F74" s="44" t="str">
        <f t="shared" si="25"/>
        <v>Não passível</v>
      </c>
      <c r="G74" s="44" t="str">
        <f t="shared" si="26"/>
        <v>Não passível</v>
      </c>
      <c r="H74" s="44" t="str">
        <f t="shared" si="27"/>
        <v>Não passível</v>
      </c>
      <c r="I74" s="44" t="s">
        <v>153</v>
      </c>
      <c r="J74" s="45" t="s">
        <v>1302</v>
      </c>
      <c r="K74" s="44">
        <v>0</v>
      </c>
      <c r="L74" s="46" t="s">
        <v>1244</v>
      </c>
      <c r="M74" s="47">
        <v>1</v>
      </c>
      <c r="N74" s="48" t="s">
        <v>1332</v>
      </c>
      <c r="O74" s="46" t="s">
        <v>1226</v>
      </c>
      <c r="P74" s="49">
        <v>5</v>
      </c>
      <c r="Q74" s="44" t="s">
        <v>1250</v>
      </c>
      <c r="R74" s="46" t="s">
        <v>167</v>
      </c>
      <c r="S74" s="46" t="s">
        <v>167</v>
      </c>
      <c r="T74" s="46" t="s">
        <v>167</v>
      </c>
      <c r="U74" s="46" t="s">
        <v>167</v>
      </c>
      <c r="V74" s="46" t="s">
        <v>167</v>
      </c>
      <c r="W74" s="46" t="s">
        <v>167</v>
      </c>
      <c r="X74" s="46" t="s">
        <v>167</v>
      </c>
      <c r="Y74" s="46" t="s">
        <v>167</v>
      </c>
      <c r="Z74" s="46" t="s">
        <v>167</v>
      </c>
      <c r="AA74" s="50">
        <f t="shared" si="5"/>
        <v>2</v>
      </c>
      <c r="AB74" s="50">
        <f t="shared" si="6"/>
        <v>3</v>
      </c>
      <c r="AC74" s="50">
        <f t="shared" si="7"/>
        <v>4</v>
      </c>
      <c r="AD74" s="51" t="s">
        <v>1336</v>
      </c>
    </row>
    <row r="75" spans="1:30" s="31" customFormat="1" ht="45">
      <c r="A75" s="52">
        <v>52</v>
      </c>
      <c r="B75" s="52">
        <v>26</v>
      </c>
      <c r="C75" s="52" t="s">
        <v>33</v>
      </c>
      <c r="D75" s="52" t="str">
        <f t="shared" si="23"/>
        <v/>
      </c>
      <c r="E75" s="52" t="str">
        <f t="shared" si="24"/>
        <v>Não passível</v>
      </c>
      <c r="F75" s="52" t="str">
        <f t="shared" si="25"/>
        <v>Não passível</v>
      </c>
      <c r="G75" s="52" t="str">
        <f t="shared" si="26"/>
        <v>Não passível</v>
      </c>
      <c r="H75" s="52" t="str">
        <f t="shared" si="27"/>
        <v>Não passível</v>
      </c>
      <c r="I75" s="52" t="s">
        <v>154</v>
      </c>
      <c r="J75" s="53" t="s">
        <v>1302</v>
      </c>
      <c r="K75" s="52">
        <v>0</v>
      </c>
      <c r="L75" s="54" t="s">
        <v>1244</v>
      </c>
      <c r="M75" s="55">
        <v>3</v>
      </c>
      <c r="N75" s="56" t="s">
        <v>1337</v>
      </c>
      <c r="O75" s="54" t="s">
        <v>1226</v>
      </c>
      <c r="P75" s="57">
        <v>10</v>
      </c>
      <c r="Q75" s="52" t="s">
        <v>1250</v>
      </c>
      <c r="R75" s="54" t="s">
        <v>167</v>
      </c>
      <c r="S75" s="54" t="s">
        <v>167</v>
      </c>
      <c r="T75" s="54" t="s">
        <v>167</v>
      </c>
      <c r="U75" s="54" t="s">
        <v>167</v>
      </c>
      <c r="V75" s="54" t="s">
        <v>167</v>
      </c>
      <c r="W75" s="54" t="s">
        <v>167</v>
      </c>
      <c r="X75" s="54" t="s">
        <v>167</v>
      </c>
      <c r="Y75" s="54" t="s">
        <v>167</v>
      </c>
      <c r="Z75" s="54" t="s">
        <v>167</v>
      </c>
      <c r="AA75" s="58">
        <f t="shared" si="5"/>
        <v>4</v>
      </c>
      <c r="AB75" s="58">
        <f t="shared" si="6"/>
        <v>5</v>
      </c>
      <c r="AC75" s="58">
        <f t="shared" si="7"/>
        <v>6</v>
      </c>
      <c r="AD75" s="59" t="s">
        <v>1338</v>
      </c>
    </row>
    <row r="76" spans="1:30" s="31" customFormat="1" ht="45">
      <c r="A76" s="44">
        <v>53</v>
      </c>
      <c r="B76" s="44">
        <v>27</v>
      </c>
      <c r="C76" s="44" t="s">
        <v>34</v>
      </c>
      <c r="D76" s="44" t="str">
        <f>IF($I$2="","",IF($I$2&gt;P76,AC76,IF($I$2&lt;K76,$K$22,IF($I$2&lt;M76,AA76,AB76))))</f>
        <v/>
      </c>
      <c r="E76" s="44" t="str">
        <f>IF($I$4="","",IF($I$4&gt;P76,AC76,IF($I$4&lt;K76,$K$22,IF($I$4&lt;M76,AA76,AB76))))</f>
        <v>Não passível</v>
      </c>
      <c r="F76" s="44" t="str">
        <f>IF($I$6="","",IF($I$6&gt;P76,AC76,IF($I$6&lt;K76,$K$22,IF($I$6&lt;M76,AA76,AB76))))</f>
        <v>Não passível</v>
      </c>
      <c r="G76" s="44" t="str">
        <f>IF($I$8="","",IF($I$8&gt;P76,AC76,IF($I$8&lt;K76,$K$22,IF($I$8&lt;M76,AA76,AB76))))</f>
        <v>Não passível</v>
      </c>
      <c r="H76" s="44" t="str">
        <f>IF($I$10="","",IF($I$10&gt;P76,AC76,IF($I$10&lt;K76,$K$22,IF($I$10&lt;M76,AA76,AB76))))</f>
        <v>Não passível</v>
      </c>
      <c r="I76" s="44" t="s">
        <v>153</v>
      </c>
      <c r="J76" s="45" t="s">
        <v>1302</v>
      </c>
      <c r="K76" s="44">
        <v>1</v>
      </c>
      <c r="L76" s="46" t="s">
        <v>1244</v>
      </c>
      <c r="M76" s="47">
        <v>3</v>
      </c>
      <c r="N76" s="48" t="s">
        <v>1337</v>
      </c>
      <c r="O76" s="46" t="s">
        <v>1226</v>
      </c>
      <c r="P76" s="49">
        <v>10</v>
      </c>
      <c r="Q76" s="44" t="s">
        <v>1250</v>
      </c>
      <c r="R76" s="46" t="s">
        <v>167</v>
      </c>
      <c r="S76" s="46" t="s">
        <v>167</v>
      </c>
      <c r="T76" s="46" t="s">
        <v>167</v>
      </c>
      <c r="U76" s="46" t="s">
        <v>167</v>
      </c>
      <c r="V76" s="46" t="s">
        <v>167</v>
      </c>
      <c r="W76" s="46" t="s">
        <v>167</v>
      </c>
      <c r="X76" s="46" t="s">
        <v>167</v>
      </c>
      <c r="Y76" s="46" t="s">
        <v>167</v>
      </c>
      <c r="Z76" s="46" t="s">
        <v>167</v>
      </c>
      <c r="AA76" s="50">
        <f t="shared" si="5"/>
        <v>2</v>
      </c>
      <c r="AB76" s="50">
        <f t="shared" si="6"/>
        <v>3</v>
      </c>
      <c r="AC76" s="50">
        <f t="shared" si="7"/>
        <v>4</v>
      </c>
      <c r="AD76" s="51" t="s">
        <v>1339</v>
      </c>
    </row>
    <row r="77" spans="1:30" s="31" customFormat="1" ht="30">
      <c r="A77" s="52">
        <v>54</v>
      </c>
      <c r="B77" s="52">
        <v>28</v>
      </c>
      <c r="C77" s="52" t="s">
        <v>35</v>
      </c>
      <c r="D77" s="52" t="str">
        <f>IF($I$2="","",IF($I$2&gt;P77,AC77,IF($I$2&lt;=K77,$K$22,IF($I$2&lt;M77,AA77,AB77))))</f>
        <v/>
      </c>
      <c r="E77" s="52" t="str">
        <f>IF($I$4="","",IF($I$4&gt;P77,AC77,IF($I$4&lt;=K77,$K$22,IF($I$4&lt;M77,AA77,AB77))))</f>
        <v>Não passível</v>
      </c>
      <c r="F77" s="52" t="str">
        <f t="shared" ref="F77:F88" si="28">IF($I$6="","",IF($I$6&gt;P77,AC77,IF($I$6&lt;=K77,$K$22,IF($I$6&lt;M77,AA77,AB77))))</f>
        <v>Não passível</v>
      </c>
      <c r="G77" s="52" t="str">
        <f t="shared" ref="G77:G88" si="29">IF($I$8="","",IF($I$8&gt;P77,AC77,IF($I$8&lt;=K77,$K$22,IF($I$8&lt;M77,AA77,AB77))))</f>
        <v>Não passível</v>
      </c>
      <c r="H77" s="52" t="str">
        <f t="shared" ref="H77:H88" si="30">IF($I$10="","",IF($I$10&gt;P77,AC77,IF($I$10&lt;=K77,$K$22,IF($I$10&lt;M77,AA77,AB77))))</f>
        <v>Não passível</v>
      </c>
      <c r="I77" s="52" t="s">
        <v>153</v>
      </c>
      <c r="J77" s="53" t="s">
        <v>1302</v>
      </c>
      <c r="K77" s="52">
        <v>0.1</v>
      </c>
      <c r="L77" s="54" t="s">
        <v>1244</v>
      </c>
      <c r="M77" s="55">
        <v>3</v>
      </c>
      <c r="N77" s="56" t="s">
        <v>1337</v>
      </c>
      <c r="O77" s="54" t="s">
        <v>1226</v>
      </c>
      <c r="P77" s="57">
        <v>10</v>
      </c>
      <c r="Q77" s="52" t="s">
        <v>1250</v>
      </c>
      <c r="R77" s="54" t="s">
        <v>167</v>
      </c>
      <c r="S77" s="54" t="s">
        <v>167</v>
      </c>
      <c r="T77" s="54" t="s">
        <v>167</v>
      </c>
      <c r="U77" s="54" t="s">
        <v>167</v>
      </c>
      <c r="V77" s="54" t="s">
        <v>167</v>
      </c>
      <c r="W77" s="54" t="s">
        <v>167</v>
      </c>
      <c r="X77" s="54" t="s">
        <v>167</v>
      </c>
      <c r="Y77" s="54" t="s">
        <v>167</v>
      </c>
      <c r="Z77" s="54" t="s">
        <v>167</v>
      </c>
      <c r="AA77" s="58">
        <f t="shared" si="5"/>
        <v>2</v>
      </c>
      <c r="AB77" s="58">
        <f t="shared" si="6"/>
        <v>3</v>
      </c>
      <c r="AC77" s="58">
        <f t="shared" si="7"/>
        <v>4</v>
      </c>
      <c r="AD77" s="59" t="s">
        <v>1340</v>
      </c>
    </row>
    <row r="78" spans="1:30" s="31" customFormat="1" ht="30">
      <c r="A78" s="44">
        <v>55</v>
      </c>
      <c r="B78" s="44">
        <v>29</v>
      </c>
      <c r="C78" s="44" t="s">
        <v>36</v>
      </c>
      <c r="D78" s="44" t="str">
        <f t="shared" ref="D78:D88" si="31">IF($I$2="","",IF($I$2&gt;P78,AC78,IF($I$2&lt;=K78,$K$22,IF($I$2&lt;M78,AA78,AB78))))</f>
        <v/>
      </c>
      <c r="E78" s="44" t="str">
        <f>IF($I$4="","",IF($I$4&gt;P78,AC78,IF($I$4&lt;=K78,$K$22,IF($I$4&lt;M78,AA78,AB78))))</f>
        <v>Não passível</v>
      </c>
      <c r="F78" s="44" t="str">
        <f t="shared" si="28"/>
        <v>Não passível</v>
      </c>
      <c r="G78" s="44" t="str">
        <f t="shared" si="29"/>
        <v>Não passível</v>
      </c>
      <c r="H78" s="44" t="str">
        <f t="shared" si="30"/>
        <v>Não passível</v>
      </c>
      <c r="I78" s="44" t="s">
        <v>153</v>
      </c>
      <c r="J78" s="45" t="s">
        <v>1302</v>
      </c>
      <c r="K78" s="44">
        <v>0.1</v>
      </c>
      <c r="L78" s="46" t="s">
        <v>1244</v>
      </c>
      <c r="M78" s="47">
        <v>3</v>
      </c>
      <c r="N78" s="48" t="s">
        <v>1337</v>
      </c>
      <c r="O78" s="46" t="s">
        <v>1226</v>
      </c>
      <c r="P78" s="49">
        <v>10</v>
      </c>
      <c r="Q78" s="44" t="s">
        <v>1250</v>
      </c>
      <c r="R78" s="46" t="s">
        <v>167</v>
      </c>
      <c r="S78" s="46" t="s">
        <v>167</v>
      </c>
      <c r="T78" s="46" t="s">
        <v>167</v>
      </c>
      <c r="U78" s="46" t="s">
        <v>167</v>
      </c>
      <c r="V78" s="46" t="s">
        <v>167</v>
      </c>
      <c r="W78" s="46" t="s">
        <v>167</v>
      </c>
      <c r="X78" s="46" t="s">
        <v>167</v>
      </c>
      <c r="Y78" s="46" t="s">
        <v>167</v>
      </c>
      <c r="Z78" s="46" t="s">
        <v>167</v>
      </c>
      <c r="AA78" s="50">
        <f t="shared" si="5"/>
        <v>2</v>
      </c>
      <c r="AB78" s="50">
        <f t="shared" si="6"/>
        <v>3</v>
      </c>
      <c r="AC78" s="50">
        <f t="shared" si="7"/>
        <v>4</v>
      </c>
      <c r="AD78" s="51" t="s">
        <v>1341</v>
      </c>
    </row>
    <row r="79" spans="1:30" s="31" customFormat="1">
      <c r="A79" s="52">
        <v>56</v>
      </c>
      <c r="B79" s="52">
        <v>30</v>
      </c>
      <c r="C79" s="52" t="s">
        <v>1807</v>
      </c>
      <c r="D79" s="52" t="str">
        <f t="shared" si="31"/>
        <v/>
      </c>
      <c r="E79" s="52" t="str">
        <f t="shared" ref="E79:E88" si="32">IF($I$4="","",IF($I$4&gt;P79,AC79,IF($I$4&lt;=K79,$K$22,IF($I$4&lt;M79,AA79,AB79))))</f>
        <v>Não passível</v>
      </c>
      <c r="F79" s="52" t="str">
        <f t="shared" si="28"/>
        <v>Não passível</v>
      </c>
      <c r="G79" s="52" t="str">
        <f t="shared" si="29"/>
        <v>Não passível</v>
      </c>
      <c r="H79" s="52" t="str">
        <f t="shared" si="30"/>
        <v>Não passível</v>
      </c>
      <c r="I79" s="52" t="s">
        <v>154</v>
      </c>
      <c r="J79" s="53" t="s">
        <v>1302</v>
      </c>
      <c r="K79" s="52">
        <v>0</v>
      </c>
      <c r="L79" s="54" t="s">
        <v>1244</v>
      </c>
      <c r="M79" s="55">
        <v>10</v>
      </c>
      <c r="N79" s="56" t="s">
        <v>1342</v>
      </c>
      <c r="O79" s="54" t="s">
        <v>1226</v>
      </c>
      <c r="P79" s="57">
        <v>50</v>
      </c>
      <c r="Q79" s="52" t="s">
        <v>1250</v>
      </c>
      <c r="R79" s="54" t="s">
        <v>167</v>
      </c>
      <c r="S79" s="54" t="s">
        <v>167</v>
      </c>
      <c r="T79" s="54" t="s">
        <v>167</v>
      </c>
      <c r="U79" s="54" t="s">
        <v>167</v>
      </c>
      <c r="V79" s="54" t="s">
        <v>167</v>
      </c>
      <c r="W79" s="54" t="s">
        <v>167</v>
      </c>
      <c r="X79" s="54" t="s">
        <v>167</v>
      </c>
      <c r="Y79" s="54" t="s">
        <v>167</v>
      </c>
      <c r="Z79" s="54" t="s">
        <v>167</v>
      </c>
      <c r="AA79" s="58">
        <f t="shared" si="5"/>
        <v>4</v>
      </c>
      <c r="AB79" s="58">
        <f t="shared" si="6"/>
        <v>5</v>
      </c>
      <c r="AC79" s="58">
        <f t="shared" si="7"/>
        <v>6</v>
      </c>
      <c r="AD79" s="59" t="s">
        <v>1343</v>
      </c>
    </row>
    <row r="80" spans="1:30" s="31" customFormat="1">
      <c r="A80" s="44">
        <v>57</v>
      </c>
      <c r="B80" s="44">
        <v>31</v>
      </c>
      <c r="C80" s="44" t="s">
        <v>37</v>
      </c>
      <c r="D80" s="44" t="str">
        <f t="shared" si="31"/>
        <v/>
      </c>
      <c r="E80" s="44" t="str">
        <f t="shared" si="32"/>
        <v>Não passível</v>
      </c>
      <c r="F80" s="44" t="str">
        <f t="shared" si="28"/>
        <v>Não passível</v>
      </c>
      <c r="G80" s="44" t="str">
        <f t="shared" si="29"/>
        <v>Não passível</v>
      </c>
      <c r="H80" s="44" t="str">
        <f t="shared" si="30"/>
        <v>Não passível</v>
      </c>
      <c r="I80" s="44" t="s">
        <v>153</v>
      </c>
      <c r="J80" s="45" t="s">
        <v>1302</v>
      </c>
      <c r="K80" s="44">
        <v>0</v>
      </c>
      <c r="L80" s="46" t="s">
        <v>1244</v>
      </c>
      <c r="M80" s="47">
        <v>3</v>
      </c>
      <c r="N80" s="48" t="s">
        <v>1337</v>
      </c>
      <c r="O80" s="46" t="s">
        <v>1226</v>
      </c>
      <c r="P80" s="49">
        <v>10</v>
      </c>
      <c r="Q80" s="44" t="s">
        <v>1250</v>
      </c>
      <c r="R80" s="46" t="s">
        <v>167</v>
      </c>
      <c r="S80" s="46" t="s">
        <v>167</v>
      </c>
      <c r="T80" s="46" t="s">
        <v>167</v>
      </c>
      <c r="U80" s="46" t="s">
        <v>167</v>
      </c>
      <c r="V80" s="46" t="s">
        <v>167</v>
      </c>
      <c r="W80" s="46" t="s">
        <v>167</v>
      </c>
      <c r="X80" s="46" t="s">
        <v>167</v>
      </c>
      <c r="Y80" s="46" t="s">
        <v>167</v>
      </c>
      <c r="Z80" s="46" t="s">
        <v>167</v>
      </c>
      <c r="AA80" s="50">
        <f t="shared" si="5"/>
        <v>2</v>
      </c>
      <c r="AB80" s="50">
        <f t="shared" si="6"/>
        <v>3</v>
      </c>
      <c r="AC80" s="50">
        <f t="shared" si="7"/>
        <v>4</v>
      </c>
      <c r="AD80" s="51" t="s">
        <v>1344</v>
      </c>
    </row>
    <row r="81" spans="1:30" s="31" customFormat="1">
      <c r="A81" s="52">
        <v>58</v>
      </c>
      <c r="B81" s="52">
        <v>32</v>
      </c>
      <c r="C81" s="52" t="s">
        <v>38</v>
      </c>
      <c r="D81" s="52" t="str">
        <f t="shared" si="31"/>
        <v/>
      </c>
      <c r="E81" s="52" t="str">
        <f t="shared" si="32"/>
        <v>Não passível</v>
      </c>
      <c r="F81" s="52" t="str">
        <f t="shared" si="28"/>
        <v>Não passível</v>
      </c>
      <c r="G81" s="52" t="str">
        <f t="shared" si="29"/>
        <v>Não passível</v>
      </c>
      <c r="H81" s="52" t="str">
        <f t="shared" si="30"/>
        <v>Não passível</v>
      </c>
      <c r="I81" s="52" t="s">
        <v>153</v>
      </c>
      <c r="J81" s="53" t="s">
        <v>1302</v>
      </c>
      <c r="K81" s="52">
        <v>0</v>
      </c>
      <c r="L81" s="54" t="s">
        <v>1244</v>
      </c>
      <c r="M81" s="55">
        <v>0.1</v>
      </c>
      <c r="N81" s="56" t="s">
        <v>1345</v>
      </c>
      <c r="O81" s="54" t="s">
        <v>1226</v>
      </c>
      <c r="P81" s="57">
        <v>5</v>
      </c>
      <c r="Q81" s="52" t="s">
        <v>1250</v>
      </c>
      <c r="R81" s="54" t="s">
        <v>167</v>
      </c>
      <c r="S81" s="54" t="s">
        <v>167</v>
      </c>
      <c r="T81" s="54" t="s">
        <v>167</v>
      </c>
      <c r="U81" s="54" t="s">
        <v>167</v>
      </c>
      <c r="V81" s="54" t="s">
        <v>167</v>
      </c>
      <c r="W81" s="54" t="s">
        <v>167</v>
      </c>
      <c r="X81" s="54" t="s">
        <v>167</v>
      </c>
      <c r="Y81" s="54" t="s">
        <v>167</v>
      </c>
      <c r="Z81" s="54" t="s">
        <v>167</v>
      </c>
      <c r="AA81" s="58">
        <f t="shared" si="5"/>
        <v>2</v>
      </c>
      <c r="AB81" s="58">
        <f t="shared" si="6"/>
        <v>3</v>
      </c>
      <c r="AC81" s="58">
        <f t="shared" si="7"/>
        <v>4</v>
      </c>
      <c r="AD81" s="59" t="s">
        <v>1346</v>
      </c>
    </row>
    <row r="82" spans="1:30" s="31" customFormat="1">
      <c r="A82" s="44">
        <v>59</v>
      </c>
      <c r="B82" s="44">
        <v>33</v>
      </c>
      <c r="C82" s="44" t="s">
        <v>39</v>
      </c>
      <c r="D82" s="44" t="str">
        <f t="shared" si="31"/>
        <v/>
      </c>
      <c r="E82" s="44" t="str">
        <f t="shared" si="32"/>
        <v>Não passível</v>
      </c>
      <c r="F82" s="44" t="str">
        <f t="shared" si="28"/>
        <v>Não passível</v>
      </c>
      <c r="G82" s="44" t="str">
        <f t="shared" si="29"/>
        <v>Não passível</v>
      </c>
      <c r="H82" s="44" t="str">
        <f t="shared" si="30"/>
        <v>Não passível</v>
      </c>
      <c r="I82" s="44" t="s">
        <v>153</v>
      </c>
      <c r="J82" s="45" t="s">
        <v>1302</v>
      </c>
      <c r="K82" s="44">
        <v>0.1</v>
      </c>
      <c r="L82" s="46" t="s">
        <v>1244</v>
      </c>
      <c r="M82" s="47">
        <v>3</v>
      </c>
      <c r="N82" s="48" t="s">
        <v>1347</v>
      </c>
      <c r="O82" s="46" t="s">
        <v>1226</v>
      </c>
      <c r="P82" s="49">
        <v>10</v>
      </c>
      <c r="Q82" s="44" t="s">
        <v>1250</v>
      </c>
      <c r="R82" s="46" t="s">
        <v>167</v>
      </c>
      <c r="S82" s="46" t="s">
        <v>167</v>
      </c>
      <c r="T82" s="46" t="s">
        <v>167</v>
      </c>
      <c r="U82" s="46" t="s">
        <v>167</v>
      </c>
      <c r="V82" s="46" t="s">
        <v>167</v>
      </c>
      <c r="W82" s="46" t="s">
        <v>167</v>
      </c>
      <c r="X82" s="46" t="s">
        <v>167</v>
      </c>
      <c r="Y82" s="46" t="s">
        <v>167</v>
      </c>
      <c r="Z82" s="46" t="s">
        <v>167</v>
      </c>
      <c r="AA82" s="50">
        <f t="shared" si="5"/>
        <v>2</v>
      </c>
      <c r="AB82" s="50">
        <f t="shared" si="6"/>
        <v>3</v>
      </c>
      <c r="AC82" s="50">
        <f t="shared" si="7"/>
        <v>4</v>
      </c>
      <c r="AD82" s="51" t="s">
        <v>1348</v>
      </c>
    </row>
    <row r="83" spans="1:30" s="31" customFormat="1" ht="30">
      <c r="A83" s="52">
        <v>60</v>
      </c>
      <c r="B83" s="52">
        <v>34</v>
      </c>
      <c r="C83" s="52" t="s">
        <v>40</v>
      </c>
      <c r="D83" s="52" t="str">
        <f>IF($I$2="","",IF($I$2&gt;P83,AC83,IF($I$2&lt;K83,$K$22,IF($I$2&lt;M83,AA83,AB83))))</f>
        <v/>
      </c>
      <c r="E83" s="52" t="str">
        <f>IF($I$4="","",IF($I$4&gt;P83,AC83,IF($I$4&lt;K83,$K$22,IF($I$4&lt;M83,AA83,AB83))))</f>
        <v>Não passível</v>
      </c>
      <c r="F83" s="52" t="str">
        <f>IF($I$6="","",IF($I$6&gt;P83,AC83,IF($I$6&lt;K83,$K$22,IF($I$6&lt;M83,AA83,AB83))))</f>
        <v>Não passível</v>
      </c>
      <c r="G83" s="52" t="str">
        <f>IF($I$8="","",IF($I$8&gt;P83,AC83,IF($I$8&lt;K83,$K$22,IF($I$8&lt;M83,AA83,AB83))))</f>
        <v>Não passível</v>
      </c>
      <c r="H83" s="52" t="str">
        <f>IF($I$10="","",IF($I$10&gt;P83,AC83,IF($I$10&lt;K83,$K$22,IF($I$10&lt;M83,AA83,AB83))))</f>
        <v>Não passível</v>
      </c>
      <c r="I83" s="52" t="s">
        <v>154</v>
      </c>
      <c r="J83" s="53" t="s">
        <v>1302</v>
      </c>
      <c r="K83" s="52">
        <v>0.1</v>
      </c>
      <c r="L83" s="54" t="s">
        <v>1244</v>
      </c>
      <c r="M83" s="55">
        <v>5</v>
      </c>
      <c r="N83" s="56" t="s">
        <v>1349</v>
      </c>
      <c r="O83" s="54" t="s">
        <v>1226</v>
      </c>
      <c r="P83" s="57">
        <v>50</v>
      </c>
      <c r="Q83" s="52" t="s">
        <v>1250</v>
      </c>
      <c r="R83" s="54" t="s">
        <v>167</v>
      </c>
      <c r="S83" s="54" t="s">
        <v>167</v>
      </c>
      <c r="T83" s="54" t="s">
        <v>167</v>
      </c>
      <c r="U83" s="54" t="s">
        <v>167</v>
      </c>
      <c r="V83" s="54" t="s">
        <v>167</v>
      </c>
      <c r="W83" s="54" t="s">
        <v>167</v>
      </c>
      <c r="X83" s="54" t="s">
        <v>167</v>
      </c>
      <c r="Y83" s="54" t="s">
        <v>167</v>
      </c>
      <c r="Z83" s="54" t="s">
        <v>167</v>
      </c>
      <c r="AA83" s="58">
        <f t="shared" si="5"/>
        <v>4</v>
      </c>
      <c r="AB83" s="58">
        <f t="shared" si="6"/>
        <v>5</v>
      </c>
      <c r="AC83" s="58">
        <f t="shared" si="7"/>
        <v>6</v>
      </c>
      <c r="AD83" s="59" t="s">
        <v>1350</v>
      </c>
    </row>
    <row r="84" spans="1:30" s="31" customFormat="1" ht="30">
      <c r="A84" s="44">
        <v>61</v>
      </c>
      <c r="B84" s="44">
        <v>35</v>
      </c>
      <c r="C84" s="44" t="s">
        <v>41</v>
      </c>
      <c r="D84" s="44" t="str">
        <f t="shared" si="31"/>
        <v/>
      </c>
      <c r="E84" s="44" t="str">
        <f t="shared" si="32"/>
        <v>Não passível</v>
      </c>
      <c r="F84" s="44" t="str">
        <f t="shared" si="28"/>
        <v>Não passível</v>
      </c>
      <c r="G84" s="44" t="str">
        <f t="shared" si="29"/>
        <v>Não passível</v>
      </c>
      <c r="H84" s="44" t="str">
        <f t="shared" si="30"/>
        <v>Não passível</v>
      </c>
      <c r="I84" s="44" t="s">
        <v>153</v>
      </c>
      <c r="J84" s="45" t="s">
        <v>1302</v>
      </c>
      <c r="K84" s="44">
        <v>0</v>
      </c>
      <c r="L84" s="46" t="s">
        <v>1244</v>
      </c>
      <c r="M84" s="47">
        <v>5</v>
      </c>
      <c r="N84" s="48" t="s">
        <v>1351</v>
      </c>
      <c r="O84" s="46" t="s">
        <v>1226</v>
      </c>
      <c r="P84" s="49">
        <v>20</v>
      </c>
      <c r="Q84" s="44" t="s">
        <v>1250</v>
      </c>
      <c r="R84" s="46" t="s">
        <v>167</v>
      </c>
      <c r="S84" s="46" t="s">
        <v>167</v>
      </c>
      <c r="T84" s="46" t="s">
        <v>167</v>
      </c>
      <c r="U84" s="46" t="s">
        <v>167</v>
      </c>
      <c r="V84" s="46" t="s">
        <v>167</v>
      </c>
      <c r="W84" s="46" t="s">
        <v>167</v>
      </c>
      <c r="X84" s="46" t="s">
        <v>167</v>
      </c>
      <c r="Y84" s="46" t="s">
        <v>167</v>
      </c>
      <c r="Z84" s="46" t="s">
        <v>167</v>
      </c>
      <c r="AA84" s="50">
        <f t="shared" si="5"/>
        <v>2</v>
      </c>
      <c r="AB84" s="50">
        <f t="shared" si="6"/>
        <v>3</v>
      </c>
      <c r="AC84" s="50">
        <f t="shared" si="7"/>
        <v>4</v>
      </c>
      <c r="AD84" s="51" t="s">
        <v>1352</v>
      </c>
    </row>
    <row r="85" spans="1:30" s="31" customFormat="1">
      <c r="A85" s="52">
        <v>62</v>
      </c>
      <c r="B85" s="52">
        <v>36</v>
      </c>
      <c r="C85" s="52" t="s">
        <v>42</v>
      </c>
      <c r="D85" s="52" t="str">
        <f t="shared" si="31"/>
        <v/>
      </c>
      <c r="E85" s="52" t="str">
        <f t="shared" si="32"/>
        <v>Não passível</v>
      </c>
      <c r="F85" s="52" t="str">
        <f t="shared" si="28"/>
        <v>Não passível</v>
      </c>
      <c r="G85" s="52" t="str">
        <f t="shared" si="29"/>
        <v>Não passível</v>
      </c>
      <c r="H85" s="52" t="str">
        <f t="shared" si="30"/>
        <v>Não passível</v>
      </c>
      <c r="I85" s="52" t="s">
        <v>154</v>
      </c>
      <c r="J85" s="53" t="s">
        <v>1302</v>
      </c>
      <c r="K85" s="52">
        <v>0</v>
      </c>
      <c r="L85" s="54" t="s">
        <v>1244</v>
      </c>
      <c r="M85" s="55">
        <v>5</v>
      </c>
      <c r="N85" s="56" t="s">
        <v>1351</v>
      </c>
      <c r="O85" s="54" t="s">
        <v>1226</v>
      </c>
      <c r="P85" s="57">
        <v>20</v>
      </c>
      <c r="Q85" s="52" t="s">
        <v>1250</v>
      </c>
      <c r="R85" s="54" t="s">
        <v>167</v>
      </c>
      <c r="S85" s="54" t="s">
        <v>167</v>
      </c>
      <c r="T85" s="54" t="s">
        <v>167</v>
      </c>
      <c r="U85" s="54" t="s">
        <v>167</v>
      </c>
      <c r="V85" s="54" t="s">
        <v>167</v>
      </c>
      <c r="W85" s="54" t="s">
        <v>167</v>
      </c>
      <c r="X85" s="54" t="s">
        <v>167</v>
      </c>
      <c r="Y85" s="54" t="s">
        <v>167</v>
      </c>
      <c r="Z85" s="54" t="s">
        <v>167</v>
      </c>
      <c r="AA85" s="58">
        <f t="shared" si="5"/>
        <v>4</v>
      </c>
      <c r="AB85" s="58">
        <f t="shared" si="6"/>
        <v>5</v>
      </c>
      <c r="AC85" s="58">
        <f t="shared" si="7"/>
        <v>6</v>
      </c>
      <c r="AD85" s="59" t="s">
        <v>1353</v>
      </c>
    </row>
    <row r="86" spans="1:30" s="31" customFormat="1" ht="30">
      <c r="A86" s="44">
        <v>63</v>
      </c>
      <c r="B86" s="44">
        <v>37</v>
      </c>
      <c r="C86" s="44" t="s">
        <v>1808</v>
      </c>
      <c r="D86" s="44" t="str">
        <f t="shared" si="31"/>
        <v/>
      </c>
      <c r="E86" s="44" t="str">
        <f t="shared" si="32"/>
        <v>Não passível</v>
      </c>
      <c r="F86" s="44" t="str">
        <f t="shared" si="28"/>
        <v>Não passível</v>
      </c>
      <c r="G86" s="44" t="str">
        <f t="shared" si="29"/>
        <v>Não passível</v>
      </c>
      <c r="H86" s="44" t="str">
        <f t="shared" si="30"/>
        <v>Não passível</v>
      </c>
      <c r="I86" s="44" t="s">
        <v>153</v>
      </c>
      <c r="J86" s="45" t="s">
        <v>1302</v>
      </c>
      <c r="K86" s="44">
        <v>0</v>
      </c>
      <c r="L86" s="46" t="s">
        <v>1244</v>
      </c>
      <c r="M86" s="47">
        <v>10</v>
      </c>
      <c r="N86" s="48" t="s">
        <v>1354</v>
      </c>
      <c r="O86" s="46" t="s">
        <v>1226</v>
      </c>
      <c r="P86" s="49">
        <v>20</v>
      </c>
      <c r="Q86" s="44" t="s">
        <v>1250</v>
      </c>
      <c r="R86" s="46" t="s">
        <v>167</v>
      </c>
      <c r="S86" s="46" t="s">
        <v>167</v>
      </c>
      <c r="T86" s="46" t="s">
        <v>167</v>
      </c>
      <c r="U86" s="46" t="s">
        <v>167</v>
      </c>
      <c r="V86" s="46" t="s">
        <v>167</v>
      </c>
      <c r="W86" s="46" t="s">
        <v>167</v>
      </c>
      <c r="X86" s="46" t="s">
        <v>167</v>
      </c>
      <c r="Y86" s="46" t="s">
        <v>167</v>
      </c>
      <c r="Z86" s="46" t="s">
        <v>167</v>
      </c>
      <c r="AA86" s="50">
        <f t="shared" si="5"/>
        <v>2</v>
      </c>
      <c r="AB86" s="50">
        <f t="shared" si="6"/>
        <v>3</v>
      </c>
      <c r="AC86" s="50">
        <f t="shared" si="7"/>
        <v>4</v>
      </c>
      <c r="AD86" s="51" t="s">
        <v>1355</v>
      </c>
    </row>
    <row r="87" spans="1:30" s="31" customFormat="1" ht="30">
      <c r="A87" s="52">
        <v>64</v>
      </c>
      <c r="B87" s="52">
        <v>38</v>
      </c>
      <c r="C87" s="52" t="s">
        <v>1809</v>
      </c>
      <c r="D87" s="52" t="str">
        <f t="shared" si="31"/>
        <v/>
      </c>
      <c r="E87" s="52" t="str">
        <f t="shared" si="32"/>
        <v>Não passível</v>
      </c>
      <c r="F87" s="52" t="str">
        <f t="shared" si="28"/>
        <v>Não passível</v>
      </c>
      <c r="G87" s="52" t="str">
        <f t="shared" si="29"/>
        <v>Não passível</v>
      </c>
      <c r="H87" s="52" t="str">
        <f t="shared" si="30"/>
        <v>Não passível</v>
      </c>
      <c r="I87" s="52" t="s">
        <v>154</v>
      </c>
      <c r="J87" s="53" t="s">
        <v>1302</v>
      </c>
      <c r="K87" s="52">
        <v>0</v>
      </c>
      <c r="L87" s="54" t="s">
        <v>1244</v>
      </c>
      <c r="M87" s="55">
        <v>10</v>
      </c>
      <c r="N87" s="56" t="s">
        <v>1354</v>
      </c>
      <c r="O87" s="54" t="s">
        <v>1226</v>
      </c>
      <c r="P87" s="57">
        <v>20</v>
      </c>
      <c r="Q87" s="52" t="s">
        <v>1250</v>
      </c>
      <c r="R87" s="54" t="s">
        <v>167</v>
      </c>
      <c r="S87" s="54" t="s">
        <v>167</v>
      </c>
      <c r="T87" s="54" t="s">
        <v>167</v>
      </c>
      <c r="U87" s="54" t="s">
        <v>167</v>
      </c>
      <c r="V87" s="54" t="s">
        <v>167</v>
      </c>
      <c r="W87" s="54" t="s">
        <v>167</v>
      </c>
      <c r="X87" s="54" t="s">
        <v>167</v>
      </c>
      <c r="Y87" s="54" t="s">
        <v>167</v>
      </c>
      <c r="Z87" s="54" t="s">
        <v>167</v>
      </c>
      <c r="AA87" s="58">
        <f t="shared" si="5"/>
        <v>4</v>
      </c>
      <c r="AB87" s="58">
        <f t="shared" si="6"/>
        <v>5</v>
      </c>
      <c r="AC87" s="58">
        <f t="shared" si="7"/>
        <v>6</v>
      </c>
      <c r="AD87" s="59" t="s">
        <v>1356</v>
      </c>
    </row>
    <row r="88" spans="1:30" s="31" customFormat="1" ht="30">
      <c r="A88" s="44">
        <v>65</v>
      </c>
      <c r="B88" s="44">
        <v>39</v>
      </c>
      <c r="C88" s="44" t="s">
        <v>43</v>
      </c>
      <c r="D88" s="44" t="str">
        <f t="shared" si="31"/>
        <v/>
      </c>
      <c r="E88" s="44" t="str">
        <f t="shared" si="32"/>
        <v>Não passível</v>
      </c>
      <c r="F88" s="44" t="str">
        <f t="shared" si="28"/>
        <v>Não passível</v>
      </c>
      <c r="G88" s="44" t="str">
        <f t="shared" si="29"/>
        <v>Não passível</v>
      </c>
      <c r="H88" s="44" t="str">
        <f t="shared" si="30"/>
        <v>Não passível</v>
      </c>
      <c r="I88" s="44" t="s">
        <v>153</v>
      </c>
      <c r="J88" s="45" t="s">
        <v>1302</v>
      </c>
      <c r="K88" s="44">
        <v>0</v>
      </c>
      <c r="L88" s="46" t="s">
        <v>1244</v>
      </c>
      <c r="M88" s="47">
        <v>10</v>
      </c>
      <c r="N88" s="48" t="s">
        <v>1354</v>
      </c>
      <c r="O88" s="46" t="s">
        <v>1226</v>
      </c>
      <c r="P88" s="49">
        <v>20</v>
      </c>
      <c r="Q88" s="44" t="s">
        <v>1250</v>
      </c>
      <c r="R88" s="46" t="s">
        <v>167</v>
      </c>
      <c r="S88" s="46" t="s">
        <v>167</v>
      </c>
      <c r="T88" s="46" t="s">
        <v>167</v>
      </c>
      <c r="U88" s="46" t="s">
        <v>167</v>
      </c>
      <c r="V88" s="46" t="s">
        <v>167</v>
      </c>
      <c r="W88" s="46" t="s">
        <v>167</v>
      </c>
      <c r="X88" s="46" t="s">
        <v>167</v>
      </c>
      <c r="Y88" s="46" t="s">
        <v>167</v>
      </c>
      <c r="Z88" s="46" t="s">
        <v>167</v>
      </c>
      <c r="AA88" s="50">
        <f t="shared" si="5"/>
        <v>2</v>
      </c>
      <c r="AB88" s="50">
        <f t="shared" si="6"/>
        <v>3</v>
      </c>
      <c r="AC88" s="50">
        <f t="shared" si="7"/>
        <v>4</v>
      </c>
      <c r="AD88" s="51" t="s">
        <v>1357</v>
      </c>
    </row>
    <row r="89" spans="1:30" s="31" customFormat="1" ht="30">
      <c r="A89" s="52">
        <v>66</v>
      </c>
      <c r="B89" s="52">
        <v>40</v>
      </c>
      <c r="C89" s="52" t="s">
        <v>1810</v>
      </c>
      <c r="D89" s="52" t="str">
        <f>IF($I$2="","",IF($I$2&gt;P89,AC89,IF($I$2&lt;K89,$K$22,IF($I$2&lt;=M89,AA89,AB89))))</f>
        <v/>
      </c>
      <c r="E89" s="52" t="str">
        <f>IF($I$4="","",IF($I$4&gt;P89,AC89,IF($I$4&lt;K89,$K$22,IF($I$4&lt;=M89,AA89,AB89))))</f>
        <v>Não passível</v>
      </c>
      <c r="F89" s="52" t="str">
        <f>IF($I$6="","",IF($I$6&gt;P89,AC89,IF($I$6&lt;K89,$K$22,IF($I$6&lt;=M89,AA89,AB89))))</f>
        <v>Não passível</v>
      </c>
      <c r="G89" s="52" t="str">
        <f>IF($I$8="","",IF($I$8&gt;P89,AC89,IF($I$8&lt;K89,$K$22,IF($I$8&lt;=M89,AA89,AB89))))</f>
        <v>Não passível</v>
      </c>
      <c r="H89" s="52" t="str">
        <f>IF($I$10="","",IF($I$10&gt;P89,AC89,IF($I$10&lt;K89,$K$22,IF($I$10&lt;=M89,AA89,AB89))))</f>
        <v>Não passível</v>
      </c>
      <c r="I89" s="52" t="s">
        <v>152</v>
      </c>
      <c r="J89" s="53" t="s">
        <v>173</v>
      </c>
      <c r="K89" s="52">
        <v>1500</v>
      </c>
      <c r="L89" s="54" t="s">
        <v>1224</v>
      </c>
      <c r="M89" s="55">
        <v>10000</v>
      </c>
      <c r="N89" s="56" t="s">
        <v>1358</v>
      </c>
      <c r="O89" s="54" t="s">
        <v>1226</v>
      </c>
      <c r="P89" s="57">
        <v>50000</v>
      </c>
      <c r="Q89" s="52" t="s">
        <v>207</v>
      </c>
      <c r="R89" s="54" t="s">
        <v>167</v>
      </c>
      <c r="S89" s="54" t="s">
        <v>167</v>
      </c>
      <c r="T89" s="54" t="s">
        <v>167</v>
      </c>
      <c r="U89" s="54" t="s">
        <v>167</v>
      </c>
      <c r="V89" s="54" t="s">
        <v>167</v>
      </c>
      <c r="W89" s="54" t="s">
        <v>167</v>
      </c>
      <c r="X89" s="54" t="s">
        <v>167</v>
      </c>
      <c r="Y89" s="54" t="s">
        <v>167</v>
      </c>
      <c r="Z89" s="54" t="s">
        <v>167</v>
      </c>
      <c r="AA89" s="58">
        <f t="shared" si="5"/>
        <v>1</v>
      </c>
      <c r="AB89" s="58">
        <f t="shared" si="6"/>
        <v>1</v>
      </c>
      <c r="AC89" s="58">
        <f t="shared" si="7"/>
        <v>1</v>
      </c>
      <c r="AD89" s="59" t="s">
        <v>1359</v>
      </c>
    </row>
    <row r="90" spans="1:30" s="31" customFormat="1" ht="45">
      <c r="A90" s="44">
        <v>67</v>
      </c>
      <c r="B90" s="44">
        <v>41</v>
      </c>
      <c r="C90" s="44" t="s">
        <v>44</v>
      </c>
      <c r="D90" s="44" t="str">
        <f>IF($I$2="","",IF($I$2&gt;P90,AC90,IF($I$2&lt;=K90,$K$22,IF($I$2&lt;=M90,AA90,AB90))))</f>
        <v/>
      </c>
      <c r="E90" s="44" t="str">
        <f>IF($I$4="","",IF($I$4&gt;P90,AC90,IF($I$4&lt;=K90,$K$22,IF($I$4&lt;=M90,AA90,AB90))))</f>
        <v>Não passível</v>
      </c>
      <c r="F90" s="44" t="str">
        <f>IF($I$6="","",IF($I$6&gt;P90,AC90,IF($I$6&lt;=K90,$K$22,IF($I$6&lt;=M90,AA90,AB90))))</f>
        <v>Não passível</v>
      </c>
      <c r="G90" s="44" t="str">
        <f>IF($I$8="","",IF($I$8&gt;P90,AC90,IF($I$8&lt;=K90,$K$22,IF($I$8&lt;=M90,AA90,AB90))))</f>
        <v>Não passível</v>
      </c>
      <c r="H90" s="44" t="str">
        <f>IF($I$10="","",IF($I$10&gt;P90,AC90,IF($I$10&lt;=K90,$K$22,IF($I$10&lt;=M90,AA90,AB90))))</f>
        <v>Não passível</v>
      </c>
      <c r="I90" s="44" t="s">
        <v>153</v>
      </c>
      <c r="J90" s="45" t="s">
        <v>1360</v>
      </c>
      <c r="K90" s="44">
        <v>0</v>
      </c>
      <c r="L90" s="46" t="s">
        <v>1361</v>
      </c>
      <c r="M90" s="47">
        <v>3000</v>
      </c>
      <c r="N90" s="48" t="s">
        <v>1362</v>
      </c>
      <c r="O90" s="46" t="s">
        <v>1226</v>
      </c>
      <c r="P90" s="49">
        <v>8000</v>
      </c>
      <c r="Q90" s="44" t="s">
        <v>183</v>
      </c>
      <c r="R90" s="46" t="s">
        <v>167</v>
      </c>
      <c r="S90" s="46" t="s">
        <v>167</v>
      </c>
      <c r="T90" s="46" t="s">
        <v>167</v>
      </c>
      <c r="U90" s="46" t="s">
        <v>167</v>
      </c>
      <c r="V90" s="46" t="s">
        <v>167</v>
      </c>
      <c r="W90" s="46" t="s">
        <v>167</v>
      </c>
      <c r="X90" s="46" t="s">
        <v>167</v>
      </c>
      <c r="Y90" s="46" t="s">
        <v>167</v>
      </c>
      <c r="Z90" s="46" t="s">
        <v>167</v>
      </c>
      <c r="AA90" s="50">
        <f t="shared" ref="AA90:AA154" si="33">IF(I90="","",IF(I90="P",$D$15,IF(I90="M",$E$15,$F$15)))</f>
        <v>2</v>
      </c>
      <c r="AB90" s="50">
        <f t="shared" ref="AB90:AB154" si="34">IF(I90="","",IF(I90="P",$D$16,IF(I90="M",$E$16,$F$16)))</f>
        <v>3</v>
      </c>
      <c r="AC90" s="50">
        <f t="shared" ref="AC90:AC154" si="35">IF(I90="","",IF(I90="P",$D$17,IF(I90="M",$E$17,$F$17)))</f>
        <v>4</v>
      </c>
      <c r="AD90" s="51" t="s">
        <v>1363</v>
      </c>
    </row>
    <row r="91" spans="1:30" s="31" customFormat="1" ht="30">
      <c r="A91" s="52">
        <v>68</v>
      </c>
      <c r="B91" s="52">
        <v>42</v>
      </c>
      <c r="C91" s="52" t="s">
        <v>45</v>
      </c>
      <c r="D91" s="52" t="str">
        <f t="shared" ref="D91" si="36">IF($I$2="","",IF($I$2&gt;P91,AC91,IF($I$2&lt;=K91,$K$22,IF($I$2&lt;M91,AA91,AB91))))</f>
        <v/>
      </c>
      <c r="E91" s="52" t="str">
        <f t="shared" ref="E91" si="37">IF($I$4="","",IF($I$4&gt;P91,AC91,IF($I$4&lt;=K91,$K$22,IF($I$4&lt;M91,AA91,AB91))))</f>
        <v>Não passível</v>
      </c>
      <c r="F91" s="52" t="str">
        <f t="shared" ref="F91" si="38">IF($I$6="","",IF($I$6&gt;P91,AC91,IF($I$6&lt;=K91,$K$22,IF($I$6&lt;M91,AA91,AB91))))</f>
        <v>Não passível</v>
      </c>
      <c r="G91" s="52" t="str">
        <f t="shared" ref="G91" si="39">IF($I$8="","",IF($I$8&gt;P91,AC91,IF($I$8&lt;=K91,$K$22,IF($I$8&lt;M91,AA91,AB91))))</f>
        <v>Não passível</v>
      </c>
      <c r="H91" s="52" t="str">
        <f t="shared" ref="H91" si="40">IF($I$10="","",IF($I$10&gt;P91,AC91,IF($I$10&lt;=K91,$K$22,IF($I$10&lt;M91,AA91,AB91))))</f>
        <v>Não passível</v>
      </c>
      <c r="I91" s="52" t="s">
        <v>154</v>
      </c>
      <c r="J91" s="53" t="s">
        <v>1364</v>
      </c>
      <c r="K91" s="52">
        <v>0.1</v>
      </c>
      <c r="L91" s="54" t="s">
        <v>1244</v>
      </c>
      <c r="M91" s="55">
        <v>1</v>
      </c>
      <c r="N91" s="56" t="s">
        <v>1365</v>
      </c>
      <c r="O91" s="54" t="s">
        <v>1226</v>
      </c>
      <c r="P91" s="57">
        <v>2</v>
      </c>
      <c r="Q91" s="52" t="s">
        <v>1250</v>
      </c>
      <c r="R91" s="54" t="s">
        <v>167</v>
      </c>
      <c r="S91" s="54" t="s">
        <v>167</v>
      </c>
      <c r="T91" s="54" t="s">
        <v>167</v>
      </c>
      <c r="U91" s="54" t="s">
        <v>167</v>
      </c>
      <c r="V91" s="54" t="s">
        <v>167</v>
      </c>
      <c r="W91" s="54" t="s">
        <v>167</v>
      </c>
      <c r="X91" s="54" t="s">
        <v>167</v>
      </c>
      <c r="Y91" s="54" t="s">
        <v>167</v>
      </c>
      <c r="Z91" s="54" t="s">
        <v>167</v>
      </c>
      <c r="AA91" s="58">
        <f t="shared" si="33"/>
        <v>4</v>
      </c>
      <c r="AB91" s="58">
        <f t="shared" si="34"/>
        <v>5</v>
      </c>
      <c r="AC91" s="58">
        <f t="shared" si="35"/>
        <v>6</v>
      </c>
      <c r="AD91" s="59" t="s">
        <v>1366</v>
      </c>
    </row>
    <row r="92" spans="1:30" s="31" customFormat="1" ht="45">
      <c r="A92" s="44">
        <v>69</v>
      </c>
      <c r="B92" s="44">
        <v>43</v>
      </c>
      <c r="C92" s="44" t="s">
        <v>46</v>
      </c>
      <c r="D92" s="44" t="str">
        <f t="shared" ref="D92:D93" si="41">IF($I$2="","",IF($I$2&gt;P92,AC92,IF($I$2&lt;=K92,$K$22,IF($I$2&lt;=M92,AA92,AB92))))</f>
        <v/>
      </c>
      <c r="E92" s="44" t="str">
        <f t="shared" ref="E92:E93" si="42">IF($I$4="","",IF($I$4&gt;P92,AC92,IF($I$4&lt;=K92,$K$22,IF($I$4&lt;=M92,AA92,AB92))))</f>
        <v>Não passível</v>
      </c>
      <c r="F92" s="44" t="str">
        <f t="shared" ref="F92:F93" si="43">IF($I$6="","",IF($I$6&gt;P92,AC92,IF($I$6&lt;=K92,$K$22,IF($I$6&lt;=M92,AA92,AB92))))</f>
        <v>Não passível</v>
      </c>
      <c r="G92" s="44" t="str">
        <f t="shared" ref="G92:G93" si="44">IF($I$8="","",IF($I$8&gt;P92,AC92,IF($I$8&lt;=K92,$K$22,IF($I$8&lt;=M92,AA92,AB92))))</f>
        <v>Não passível</v>
      </c>
      <c r="H92" s="44" t="str">
        <f t="shared" ref="H92:H93" si="45">IF($I$10="","",IF($I$10&gt;P92,AC92,IF($I$10&lt;=K92,$K$22,IF($I$10&lt;=M92,AA92,AB92))))</f>
        <v>Não passível</v>
      </c>
      <c r="I92" s="44" t="s">
        <v>153</v>
      </c>
      <c r="J92" s="45" t="s">
        <v>1367</v>
      </c>
      <c r="K92" s="44">
        <v>0</v>
      </c>
      <c r="L92" s="46" t="s">
        <v>1361</v>
      </c>
      <c r="M92" s="47">
        <v>1000</v>
      </c>
      <c r="N92" s="48" t="s">
        <v>1368</v>
      </c>
      <c r="O92" s="46" t="s">
        <v>1226</v>
      </c>
      <c r="P92" s="49">
        <v>10000</v>
      </c>
      <c r="Q92" s="44" t="s">
        <v>190</v>
      </c>
      <c r="R92" s="46" t="s">
        <v>167</v>
      </c>
      <c r="S92" s="46" t="s">
        <v>167</v>
      </c>
      <c r="T92" s="46" t="s">
        <v>167</v>
      </c>
      <c r="U92" s="46" t="s">
        <v>167</v>
      </c>
      <c r="V92" s="46" t="s">
        <v>167</v>
      </c>
      <c r="W92" s="46" t="s">
        <v>167</v>
      </c>
      <c r="X92" s="46" t="s">
        <v>167</v>
      </c>
      <c r="Y92" s="46" t="s">
        <v>167</v>
      </c>
      <c r="Z92" s="46" t="s">
        <v>167</v>
      </c>
      <c r="AA92" s="50">
        <f t="shared" si="33"/>
        <v>2</v>
      </c>
      <c r="AB92" s="50">
        <f t="shared" si="34"/>
        <v>3</v>
      </c>
      <c r="AC92" s="50">
        <f t="shared" si="35"/>
        <v>4</v>
      </c>
      <c r="AD92" s="51" t="s">
        <v>1369</v>
      </c>
    </row>
    <row r="93" spans="1:30" s="31" customFormat="1" ht="22.5">
      <c r="A93" s="52">
        <v>70</v>
      </c>
      <c r="B93" s="52">
        <v>44</v>
      </c>
      <c r="C93" s="52" t="s">
        <v>1811</v>
      </c>
      <c r="D93" s="52" t="str">
        <f t="shared" si="41"/>
        <v/>
      </c>
      <c r="E93" s="52" t="str">
        <f t="shared" si="42"/>
        <v>Não passível</v>
      </c>
      <c r="F93" s="52" t="str">
        <f t="shared" si="43"/>
        <v>Não passível</v>
      </c>
      <c r="G93" s="52" t="str">
        <f t="shared" si="44"/>
        <v>Não passível</v>
      </c>
      <c r="H93" s="52" t="str">
        <f t="shared" si="45"/>
        <v>Não passível</v>
      </c>
      <c r="I93" s="52" t="s">
        <v>154</v>
      </c>
      <c r="J93" s="53" t="s">
        <v>173</v>
      </c>
      <c r="K93" s="52">
        <v>0</v>
      </c>
      <c r="L93" s="54" t="s">
        <v>1361</v>
      </c>
      <c r="M93" s="55">
        <v>50000</v>
      </c>
      <c r="N93" s="56" t="s">
        <v>1370</v>
      </c>
      <c r="O93" s="54" t="s">
        <v>1226</v>
      </c>
      <c r="P93" s="57">
        <v>150000</v>
      </c>
      <c r="Q93" s="52" t="s">
        <v>157</v>
      </c>
      <c r="R93" s="54" t="s">
        <v>167</v>
      </c>
      <c r="S93" s="54" t="s">
        <v>167</v>
      </c>
      <c r="T93" s="54" t="s">
        <v>167</v>
      </c>
      <c r="U93" s="54" t="s">
        <v>167</v>
      </c>
      <c r="V93" s="54" t="s">
        <v>167</v>
      </c>
      <c r="W93" s="54" t="s">
        <v>167</v>
      </c>
      <c r="X93" s="54" t="s">
        <v>167</v>
      </c>
      <c r="Y93" s="54" t="s">
        <v>167</v>
      </c>
      <c r="Z93" s="54" t="s">
        <v>167</v>
      </c>
      <c r="AA93" s="58">
        <f t="shared" si="33"/>
        <v>4</v>
      </c>
      <c r="AB93" s="58">
        <f t="shared" si="34"/>
        <v>5</v>
      </c>
      <c r="AC93" s="58">
        <f t="shared" si="35"/>
        <v>6</v>
      </c>
      <c r="AD93" s="59" t="s">
        <v>148</v>
      </c>
    </row>
    <row r="94" spans="1:30" s="31" customFormat="1">
      <c r="A94" s="43">
        <v>71</v>
      </c>
      <c r="B94" s="44">
        <v>1</v>
      </c>
      <c r="C94" s="44" t="s">
        <v>47</v>
      </c>
      <c r="D94" s="44" t="str">
        <f t="shared" ref="D94:D157" si="46">IF($I$2="","",IF($I$2&gt;P94,AC94,IF($I$2&lt;=K94,$K$22,IF($I$2&lt;M94,AA94,AB94))))</f>
        <v/>
      </c>
      <c r="E94" s="44" t="str">
        <f t="shared" ref="E94:E157" si="47">IF($I$4="","",IF($I$4&gt;P94,AC94,IF($I$4&lt;=K94,$K$22,IF($I$4&lt;M94,AA94,AB94))))</f>
        <v>Não passível</v>
      </c>
      <c r="F94" s="44" t="str">
        <f t="shared" ref="F94:F157" si="48">IF($I$6="","",IF($I$6&gt;P94,AC94,IF($I$6&lt;=K94,$K$22,IF($I$6&lt;M94,AA94,AB94))))</f>
        <v>Não passível</v>
      </c>
      <c r="G94" s="44" t="str">
        <f t="shared" ref="G94:G157" si="49">IF($I$8="","",IF($I$8&gt;P94,AC94,IF($I$8&lt;=K94,$K$22,IF($I$8&lt;M94,AA94,AB94))))</f>
        <v>Não passível</v>
      </c>
      <c r="H94" s="44" t="str">
        <f t="shared" ref="H94:H157" si="50">IF($I$10="","",IF($I$10&gt;P94,AC94,IF($I$10&lt;=K94,$K$22,IF($I$10&lt;M94,AA94,AB94))))</f>
        <v>Não passível</v>
      </c>
      <c r="I94" s="44" t="s">
        <v>154</v>
      </c>
      <c r="J94" s="45" t="s">
        <v>165</v>
      </c>
      <c r="K94" s="44">
        <v>0</v>
      </c>
      <c r="L94" s="46" t="s">
        <v>1244</v>
      </c>
      <c r="M94" s="47">
        <v>5</v>
      </c>
      <c r="N94" s="48" t="s">
        <v>1371</v>
      </c>
      <c r="O94" s="46" t="s">
        <v>1226</v>
      </c>
      <c r="P94" s="49">
        <v>10</v>
      </c>
      <c r="Q94" s="44" t="s">
        <v>1250</v>
      </c>
      <c r="R94" s="46" t="s">
        <v>167</v>
      </c>
      <c r="S94" s="46" t="s">
        <v>167</v>
      </c>
      <c r="T94" s="46" t="s">
        <v>167</v>
      </c>
      <c r="U94" s="46" t="s">
        <v>167</v>
      </c>
      <c r="V94" s="46" t="s">
        <v>167</v>
      </c>
      <c r="W94" s="46" t="s">
        <v>167</v>
      </c>
      <c r="X94" s="46" t="s">
        <v>167</v>
      </c>
      <c r="Y94" s="46" t="s">
        <v>167</v>
      </c>
      <c r="Z94" s="46" t="s">
        <v>167</v>
      </c>
      <c r="AA94" s="50">
        <f t="shared" si="33"/>
        <v>4</v>
      </c>
      <c r="AB94" s="50">
        <f t="shared" si="34"/>
        <v>5</v>
      </c>
      <c r="AC94" s="50">
        <f t="shared" si="35"/>
        <v>6</v>
      </c>
      <c r="AD94" s="51" t="s">
        <v>1372</v>
      </c>
    </row>
    <row r="95" spans="1:30" s="31" customFormat="1" ht="33.75">
      <c r="A95" s="52">
        <v>72</v>
      </c>
      <c r="B95" s="52">
        <v>2</v>
      </c>
      <c r="C95" s="52" t="s">
        <v>48</v>
      </c>
      <c r="D95" s="52" t="str">
        <f t="shared" si="46"/>
        <v/>
      </c>
      <c r="E95" s="52" t="str">
        <f t="shared" si="47"/>
        <v>Não passível</v>
      </c>
      <c r="F95" s="52" t="str">
        <f>IF($I$6="","",IF($I$6&gt;P95,AC95,IF($I$6&lt;=K95,$K$22,IF($I$6&lt;M95,AA95,AB95))))</f>
        <v>Não passível</v>
      </c>
      <c r="G95" s="52" t="str">
        <f t="shared" si="49"/>
        <v>Não passível</v>
      </c>
      <c r="H95" s="52" t="str">
        <f t="shared" si="50"/>
        <v>Não passível</v>
      </c>
      <c r="I95" s="52" t="s">
        <v>153</v>
      </c>
      <c r="J95" s="53" t="s">
        <v>1300</v>
      </c>
      <c r="K95" s="52">
        <v>0.5</v>
      </c>
      <c r="L95" s="54" t="s">
        <v>1244</v>
      </c>
      <c r="M95" s="55">
        <v>20</v>
      </c>
      <c r="N95" s="56" t="s">
        <v>1373</v>
      </c>
      <c r="O95" s="54" t="s">
        <v>1226</v>
      </c>
      <c r="P95" s="57">
        <v>80</v>
      </c>
      <c r="Q95" s="52" t="s">
        <v>176</v>
      </c>
      <c r="R95" s="54" t="s">
        <v>167</v>
      </c>
      <c r="S95" s="54" t="s">
        <v>167</v>
      </c>
      <c r="T95" s="54" t="s">
        <v>167</v>
      </c>
      <c r="U95" s="54" t="s">
        <v>167</v>
      </c>
      <c r="V95" s="54" t="s">
        <v>167</v>
      </c>
      <c r="W95" s="54" t="s">
        <v>167</v>
      </c>
      <c r="X95" s="54" t="s">
        <v>167</v>
      </c>
      <c r="Y95" s="54" t="s">
        <v>167</v>
      </c>
      <c r="Z95" s="54" t="s">
        <v>167</v>
      </c>
      <c r="AA95" s="58">
        <f t="shared" si="33"/>
        <v>2</v>
      </c>
      <c r="AB95" s="58">
        <f t="shared" si="34"/>
        <v>3</v>
      </c>
      <c r="AC95" s="58">
        <f t="shared" si="35"/>
        <v>4</v>
      </c>
      <c r="AD95" s="59" t="s">
        <v>1374</v>
      </c>
    </row>
    <row r="96" spans="1:30" s="31" customFormat="1" ht="30">
      <c r="A96" s="44">
        <v>73</v>
      </c>
      <c r="B96" s="44">
        <v>3</v>
      </c>
      <c r="C96" s="44" t="s">
        <v>49</v>
      </c>
      <c r="D96" s="44" t="str">
        <f t="shared" si="46"/>
        <v/>
      </c>
      <c r="E96" s="44" t="str">
        <f t="shared" si="47"/>
        <v>Não passível</v>
      </c>
      <c r="F96" s="44" t="str">
        <f t="shared" si="48"/>
        <v>Não passível</v>
      </c>
      <c r="G96" s="44" t="str">
        <f t="shared" si="49"/>
        <v>Não passível</v>
      </c>
      <c r="H96" s="44" t="str">
        <f t="shared" si="50"/>
        <v>Não passível</v>
      </c>
      <c r="I96" s="44" t="s">
        <v>153</v>
      </c>
      <c r="J96" s="45" t="s">
        <v>165</v>
      </c>
      <c r="K96" s="44">
        <v>0.5</v>
      </c>
      <c r="L96" s="46" t="s">
        <v>1244</v>
      </c>
      <c r="M96" s="47">
        <v>2</v>
      </c>
      <c r="N96" s="48" t="s">
        <v>1375</v>
      </c>
      <c r="O96" s="46" t="s">
        <v>1226</v>
      </c>
      <c r="P96" s="49">
        <v>5</v>
      </c>
      <c r="Q96" s="44" t="s">
        <v>1250</v>
      </c>
      <c r="R96" s="46" t="s">
        <v>167</v>
      </c>
      <c r="S96" s="46" t="s">
        <v>167</v>
      </c>
      <c r="T96" s="46" t="s">
        <v>167</v>
      </c>
      <c r="U96" s="46" t="s">
        <v>167</v>
      </c>
      <c r="V96" s="46" t="s">
        <v>167</v>
      </c>
      <c r="W96" s="46" t="s">
        <v>167</v>
      </c>
      <c r="X96" s="46" t="s">
        <v>167</v>
      </c>
      <c r="Y96" s="46" t="s">
        <v>167</v>
      </c>
      <c r="Z96" s="46" t="s">
        <v>167</v>
      </c>
      <c r="AA96" s="50">
        <f t="shared" si="33"/>
        <v>2</v>
      </c>
      <c r="AB96" s="50">
        <f t="shared" si="34"/>
        <v>3</v>
      </c>
      <c r="AC96" s="50">
        <f t="shared" si="35"/>
        <v>4</v>
      </c>
      <c r="AD96" s="51" t="s">
        <v>1376</v>
      </c>
    </row>
    <row r="97" spans="1:30" s="31" customFormat="1">
      <c r="A97" s="52">
        <v>74</v>
      </c>
      <c r="B97" s="52">
        <v>4</v>
      </c>
      <c r="C97" s="52" t="s">
        <v>50</v>
      </c>
      <c r="D97" s="52" t="str">
        <f t="shared" si="46"/>
        <v/>
      </c>
      <c r="E97" s="52" t="str">
        <f t="shared" si="47"/>
        <v>Não passível</v>
      </c>
      <c r="F97" s="52" t="str">
        <f t="shared" si="48"/>
        <v>Não passível</v>
      </c>
      <c r="G97" s="52" t="str">
        <f t="shared" si="49"/>
        <v>Não passível</v>
      </c>
      <c r="H97" s="52" t="str">
        <f t="shared" si="50"/>
        <v>Não passível</v>
      </c>
      <c r="I97" s="52" t="s">
        <v>154</v>
      </c>
      <c r="J97" s="53" t="s">
        <v>165</v>
      </c>
      <c r="K97" s="52">
        <v>0</v>
      </c>
      <c r="L97" s="54" t="s">
        <v>1244</v>
      </c>
      <c r="M97" s="55">
        <v>2</v>
      </c>
      <c r="N97" s="56" t="s">
        <v>1375</v>
      </c>
      <c r="O97" s="54" t="s">
        <v>1226</v>
      </c>
      <c r="P97" s="57">
        <v>5</v>
      </c>
      <c r="Q97" s="52" t="s">
        <v>1250</v>
      </c>
      <c r="R97" s="54" t="s">
        <v>167</v>
      </c>
      <c r="S97" s="54" t="s">
        <v>167</v>
      </c>
      <c r="T97" s="54" t="s">
        <v>167</v>
      </c>
      <c r="U97" s="54" t="s">
        <v>167</v>
      </c>
      <c r="V97" s="54" t="s">
        <v>167</v>
      </c>
      <c r="W97" s="54" t="s">
        <v>167</v>
      </c>
      <c r="X97" s="54" t="s">
        <v>167</v>
      </c>
      <c r="Y97" s="54" t="s">
        <v>167</v>
      </c>
      <c r="Z97" s="54" t="s">
        <v>167</v>
      </c>
      <c r="AA97" s="58">
        <f t="shared" si="33"/>
        <v>4</v>
      </c>
      <c r="AB97" s="58">
        <f t="shared" si="34"/>
        <v>5</v>
      </c>
      <c r="AC97" s="58">
        <f t="shared" si="35"/>
        <v>6</v>
      </c>
      <c r="AD97" s="59" t="s">
        <v>1377</v>
      </c>
    </row>
    <row r="98" spans="1:30" s="31" customFormat="1" ht="30">
      <c r="A98" s="44">
        <v>75</v>
      </c>
      <c r="B98" s="44">
        <v>5</v>
      </c>
      <c r="C98" s="44" t="s">
        <v>51</v>
      </c>
      <c r="D98" s="44" t="str">
        <f t="shared" si="46"/>
        <v/>
      </c>
      <c r="E98" s="44" t="str">
        <f t="shared" si="47"/>
        <v>Não passível</v>
      </c>
      <c r="F98" s="44" t="str">
        <f t="shared" si="48"/>
        <v>Não passível</v>
      </c>
      <c r="G98" s="44" t="str">
        <f t="shared" si="49"/>
        <v>Não passível</v>
      </c>
      <c r="H98" s="44" t="str">
        <f t="shared" si="50"/>
        <v>Não passível</v>
      </c>
      <c r="I98" s="44" t="s">
        <v>154</v>
      </c>
      <c r="J98" s="45" t="s">
        <v>165</v>
      </c>
      <c r="K98" s="44">
        <v>0</v>
      </c>
      <c r="L98" s="46" t="s">
        <v>1244</v>
      </c>
      <c r="M98" s="47">
        <v>2</v>
      </c>
      <c r="N98" s="48" t="s">
        <v>1375</v>
      </c>
      <c r="O98" s="46" t="s">
        <v>1226</v>
      </c>
      <c r="P98" s="49">
        <v>5</v>
      </c>
      <c r="Q98" s="44" t="s">
        <v>1250</v>
      </c>
      <c r="R98" s="46" t="s">
        <v>167</v>
      </c>
      <c r="S98" s="46" t="s">
        <v>167</v>
      </c>
      <c r="T98" s="46" t="s">
        <v>167</v>
      </c>
      <c r="U98" s="46" t="s">
        <v>167</v>
      </c>
      <c r="V98" s="46" t="s">
        <v>167</v>
      </c>
      <c r="W98" s="46" t="s">
        <v>167</v>
      </c>
      <c r="X98" s="46" t="s">
        <v>167</v>
      </c>
      <c r="Y98" s="46" t="s">
        <v>167</v>
      </c>
      <c r="Z98" s="46" t="s">
        <v>167</v>
      </c>
      <c r="AA98" s="50">
        <f t="shared" si="33"/>
        <v>4</v>
      </c>
      <c r="AB98" s="50">
        <f t="shared" si="34"/>
        <v>5</v>
      </c>
      <c r="AC98" s="50">
        <f t="shared" si="35"/>
        <v>6</v>
      </c>
      <c r="AD98" s="51" t="s">
        <v>1378</v>
      </c>
    </row>
    <row r="99" spans="1:30" s="31" customFormat="1" ht="33.75">
      <c r="A99" s="52">
        <v>76</v>
      </c>
      <c r="B99" s="52">
        <v>6</v>
      </c>
      <c r="C99" s="52" t="s">
        <v>52</v>
      </c>
      <c r="D99" s="52" t="str">
        <f t="shared" si="46"/>
        <v/>
      </c>
      <c r="E99" s="52" t="str">
        <f t="shared" si="47"/>
        <v>Não passível</v>
      </c>
      <c r="F99" s="52" t="str">
        <f t="shared" si="48"/>
        <v>Não passível</v>
      </c>
      <c r="G99" s="52" t="str">
        <f t="shared" si="49"/>
        <v>Não passível</v>
      </c>
      <c r="H99" s="52" t="str">
        <f t="shared" si="50"/>
        <v>Não passível</v>
      </c>
      <c r="I99" s="52" t="s">
        <v>153</v>
      </c>
      <c r="J99" s="53" t="s">
        <v>165</v>
      </c>
      <c r="K99" s="52">
        <v>0</v>
      </c>
      <c r="L99" s="54" t="s">
        <v>1244</v>
      </c>
      <c r="M99" s="60">
        <v>0.3</v>
      </c>
      <c r="N99" s="56" t="s">
        <v>1379</v>
      </c>
      <c r="O99" s="54" t="s">
        <v>1226</v>
      </c>
      <c r="P99" s="61">
        <v>0.6</v>
      </c>
      <c r="Q99" s="52" t="s">
        <v>1250</v>
      </c>
      <c r="R99" s="54" t="s">
        <v>167</v>
      </c>
      <c r="S99" s="54" t="s">
        <v>167</v>
      </c>
      <c r="T99" s="54" t="s">
        <v>167</v>
      </c>
      <c r="U99" s="54" t="s">
        <v>167</v>
      </c>
      <c r="V99" s="54" t="s">
        <v>167</v>
      </c>
      <c r="W99" s="54" t="s">
        <v>167</v>
      </c>
      <c r="X99" s="54" t="s">
        <v>167</v>
      </c>
      <c r="Y99" s="54" t="s">
        <v>167</v>
      </c>
      <c r="Z99" s="54" t="s">
        <v>167</v>
      </c>
      <c r="AA99" s="58">
        <f t="shared" si="33"/>
        <v>2</v>
      </c>
      <c r="AB99" s="58">
        <f t="shared" si="34"/>
        <v>3</v>
      </c>
      <c r="AC99" s="58">
        <f t="shared" si="35"/>
        <v>4</v>
      </c>
      <c r="AD99" s="59" t="s">
        <v>1380</v>
      </c>
    </row>
    <row r="100" spans="1:30" s="31" customFormat="1" ht="30">
      <c r="A100" s="44">
        <v>77</v>
      </c>
      <c r="B100" s="44">
        <v>7</v>
      </c>
      <c r="C100" s="44" t="s">
        <v>53</v>
      </c>
      <c r="D100" s="44" t="str">
        <f t="shared" si="46"/>
        <v/>
      </c>
      <c r="E100" s="44" t="str">
        <f t="shared" si="47"/>
        <v>Não passível</v>
      </c>
      <c r="F100" s="44" t="str">
        <f t="shared" si="48"/>
        <v>Não passível</v>
      </c>
      <c r="G100" s="44" t="str">
        <f t="shared" si="49"/>
        <v>Não passível</v>
      </c>
      <c r="H100" s="44" t="str">
        <f t="shared" si="50"/>
        <v>Não passível</v>
      </c>
      <c r="I100" s="44" t="s">
        <v>153</v>
      </c>
      <c r="J100" s="45" t="s">
        <v>165</v>
      </c>
      <c r="K100" s="44">
        <v>0</v>
      </c>
      <c r="L100" s="46" t="s">
        <v>1244</v>
      </c>
      <c r="M100" s="47">
        <v>2</v>
      </c>
      <c r="N100" s="48" t="s">
        <v>1375</v>
      </c>
      <c r="O100" s="46" t="s">
        <v>1226</v>
      </c>
      <c r="P100" s="49">
        <v>5</v>
      </c>
      <c r="Q100" s="44" t="s">
        <v>1250</v>
      </c>
      <c r="R100" s="46" t="s">
        <v>167</v>
      </c>
      <c r="S100" s="46" t="s">
        <v>167</v>
      </c>
      <c r="T100" s="46" t="s">
        <v>167</v>
      </c>
      <c r="U100" s="46" t="s">
        <v>167</v>
      </c>
      <c r="V100" s="46" t="s">
        <v>167</v>
      </c>
      <c r="W100" s="46" t="s">
        <v>167</v>
      </c>
      <c r="X100" s="46" t="s">
        <v>167</v>
      </c>
      <c r="Y100" s="46" t="s">
        <v>167</v>
      </c>
      <c r="Z100" s="46" t="s">
        <v>167</v>
      </c>
      <c r="AA100" s="50">
        <f t="shared" si="33"/>
        <v>2</v>
      </c>
      <c r="AB100" s="50">
        <f t="shared" si="34"/>
        <v>3</v>
      </c>
      <c r="AC100" s="50">
        <f t="shared" si="35"/>
        <v>4</v>
      </c>
      <c r="AD100" s="51" t="s">
        <v>1381</v>
      </c>
    </row>
    <row r="101" spans="1:30" s="31" customFormat="1">
      <c r="A101" s="52">
        <v>78</v>
      </c>
      <c r="B101" s="52">
        <v>8</v>
      </c>
      <c r="C101" s="52" t="s">
        <v>1812</v>
      </c>
      <c r="D101" s="52" t="str">
        <f t="shared" si="46"/>
        <v/>
      </c>
      <c r="E101" s="52" t="str">
        <f t="shared" si="47"/>
        <v>Não passível</v>
      </c>
      <c r="F101" s="52" t="str">
        <f t="shared" si="48"/>
        <v>Não passível</v>
      </c>
      <c r="G101" s="52" t="str">
        <f t="shared" si="49"/>
        <v>Não passível</v>
      </c>
      <c r="H101" s="52" t="str">
        <f t="shared" si="50"/>
        <v>Não passível</v>
      </c>
      <c r="I101" s="52" t="s">
        <v>153</v>
      </c>
      <c r="J101" s="53" t="s">
        <v>165</v>
      </c>
      <c r="K101" s="52">
        <v>0</v>
      </c>
      <c r="L101" s="54" t="s">
        <v>1244</v>
      </c>
      <c r="M101" s="55">
        <v>2</v>
      </c>
      <c r="N101" s="56" t="s">
        <v>1375</v>
      </c>
      <c r="O101" s="54" t="s">
        <v>1226</v>
      </c>
      <c r="P101" s="57">
        <v>5</v>
      </c>
      <c r="Q101" s="52" t="s">
        <v>1250</v>
      </c>
      <c r="R101" s="54" t="s">
        <v>167</v>
      </c>
      <c r="S101" s="54" t="s">
        <v>167</v>
      </c>
      <c r="T101" s="54" t="s">
        <v>167</v>
      </c>
      <c r="U101" s="54" t="s">
        <v>167</v>
      </c>
      <c r="V101" s="54" t="s">
        <v>167</v>
      </c>
      <c r="W101" s="54" t="s">
        <v>167</v>
      </c>
      <c r="X101" s="54" t="s">
        <v>167</v>
      </c>
      <c r="Y101" s="54" t="s">
        <v>167</v>
      </c>
      <c r="Z101" s="54" t="s">
        <v>167</v>
      </c>
      <c r="AA101" s="58">
        <f t="shared" si="33"/>
        <v>2</v>
      </c>
      <c r="AB101" s="58">
        <f t="shared" si="34"/>
        <v>3</v>
      </c>
      <c r="AC101" s="58">
        <f t="shared" si="35"/>
        <v>4</v>
      </c>
      <c r="AD101" s="59" t="s">
        <v>1382</v>
      </c>
    </row>
    <row r="102" spans="1:30" s="31" customFormat="1" ht="45">
      <c r="A102" s="44">
        <v>79</v>
      </c>
      <c r="B102" s="44">
        <v>9</v>
      </c>
      <c r="C102" s="44" t="s">
        <v>1813</v>
      </c>
      <c r="D102" s="44" t="str">
        <f>IF(OR($I$2="",$I$3=""),"",IF(AND(OR($I$2&lt;=K102),$I$3&lt;=T102),$K$22,IF(OR($I$2&gt;P102,OR($I$3&gt;Y102)),AC102,IF(AND(OR($I$2&lt;M102),$I$3&lt;V102),AA102,AB102))))</f>
        <v/>
      </c>
      <c r="E102" s="44" t="str">
        <f>IF(OR($I$4="",$I$5=""),"",IF(AND(OR($I$4&lt;=K102),$I$5&lt;=T102),$K$22,IF(OR($I$4&gt;P102,OR($I$5&gt;Y102)),AC102,IF(AND(OR($I$4&lt;M102),$I$5&lt;V102),AA102,AB102))))</f>
        <v>Não passível</v>
      </c>
      <c r="F102" s="44" t="str">
        <f>IF(OR($I$6="",$I$7=""),"",IF(AND(OR($I$6&lt;=K102),$I$7&lt;=T102),$K$22,IF(OR($I$6&gt;P102,OR($I$7&gt;Y102)),AC102,IF(AND(OR($I$6&lt;M102),$I$7&lt;V102),AA102,AB102))))</f>
        <v>Não passível</v>
      </c>
      <c r="G102" s="44" t="str">
        <f>IF(OR($I$8="",$I$9=""),"",IF(AND(OR($I$8&lt;=K102),$I$9&lt;=T102),$K$22,IF(OR($I$8&gt;P102,OR($I$9&gt;Y102)),AC102,IF(AND(OR($I$8&lt;M102),$I$9&lt;V102),AA102,AB102))))</f>
        <v>Não passível</v>
      </c>
      <c r="H102" s="44" t="str">
        <f>IF(OR($I$10="",$I$11=""),"",IF(AND(OR($I$10&lt;=K102),$I$11&lt;=T102),$K$22,IF(OR($I$10&gt;P102,OR($I$11&gt;Y102)),AC102,IF(AND(OR($I$10&lt;M102),$I$11&lt;V102),AA102,AB102))))</f>
        <v>Não passível</v>
      </c>
      <c r="I102" s="44" t="s">
        <v>154</v>
      </c>
      <c r="J102" s="45" t="s">
        <v>173</v>
      </c>
      <c r="K102" s="44">
        <v>0</v>
      </c>
      <c r="L102" s="46" t="s">
        <v>1244</v>
      </c>
      <c r="M102" s="47">
        <v>380</v>
      </c>
      <c r="N102" s="48" t="s">
        <v>1383</v>
      </c>
      <c r="O102" s="46" t="s">
        <v>1226</v>
      </c>
      <c r="P102" s="49">
        <v>4400</v>
      </c>
      <c r="Q102" s="44" t="s">
        <v>174</v>
      </c>
      <c r="R102" s="46" t="s">
        <v>1239</v>
      </c>
      <c r="S102" s="46" t="s">
        <v>1384</v>
      </c>
      <c r="T102" s="46">
        <v>0</v>
      </c>
      <c r="U102" s="46" t="s">
        <v>1361</v>
      </c>
      <c r="V102" s="46">
        <v>100</v>
      </c>
      <c r="W102" s="46" t="s">
        <v>1385</v>
      </c>
      <c r="X102" s="46" t="s">
        <v>1226</v>
      </c>
      <c r="Y102" s="46">
        <v>1160</v>
      </c>
      <c r="Z102" s="46" t="s">
        <v>1386</v>
      </c>
      <c r="AA102" s="50">
        <f t="shared" si="33"/>
        <v>4</v>
      </c>
      <c r="AB102" s="50">
        <f t="shared" si="34"/>
        <v>5</v>
      </c>
      <c r="AC102" s="50">
        <f t="shared" si="35"/>
        <v>6</v>
      </c>
      <c r="AD102" s="51" t="s">
        <v>1387</v>
      </c>
    </row>
    <row r="103" spans="1:30" s="31" customFormat="1" ht="30">
      <c r="A103" s="52">
        <v>80</v>
      </c>
      <c r="B103" s="52">
        <v>10</v>
      </c>
      <c r="C103" s="52" t="s">
        <v>54</v>
      </c>
      <c r="D103" s="52" t="str">
        <f>IF(OR($I$2="",$I$3=""),"",IF(AND(OR($I$2&lt;=K103),$I$3&lt;=T103),$K$22,IF(OR($I$2&gt;P103,OR($I$3&gt;Y103)),AC103,IF(AND(OR($I$2&lt;M103),$I$3&lt;V103),AA103,AB103))))</f>
        <v/>
      </c>
      <c r="E103" s="52" t="str">
        <f>IF(OR($I$4="",$I$5=""),"",IF(AND(OR($I$4&lt;=K103),$I$5&lt;=T103),$K$22,IF(OR($I$4&gt;P103,OR($I$5&gt;Y103)),AC103,IF(AND(OR($I$4&lt;M103),$I$5&lt;V103),AA103,AB103))))</f>
        <v>Não passível</v>
      </c>
      <c r="F103" s="52" t="str">
        <f>IF(OR($I$6="",$I$7=""),"",IF(AND(OR($I$6&lt;=K103),$I$7&lt;=T103),$K$22,IF(OR($I$6&gt;P103,OR($I$7&gt;Y103)),AC103,IF(AND(OR($I$6&lt;M103),$I$7&lt;V103),AA103,AB103))))</f>
        <v>Não passível</v>
      </c>
      <c r="G103" s="52" t="str">
        <f>IF(OR($I$8="",$I$9=""),"",IF(AND(OR($I$8&lt;=K103),$I$9&lt;=T103),$K$22,IF(OR($I$8&gt;P103,OR($I$9&gt;Y103)),AC103,IF(AND(OR($I$8&lt;M103),$I$9&lt;V103),AA103,AB103))))</f>
        <v>Não passível</v>
      </c>
      <c r="H103" s="52" t="str">
        <f>IF(OR($I$10="",$I$11=""),"",IF(AND(OR($I$10&lt;=K103),$I$11&lt;=T103),$K$22,IF(OR($I$10&gt;P103,OR($I$11&gt;Y103)),AC103,IF(AND(OR($I$10&lt;M103),$I$11&lt;V103),AA103,AB103))))</f>
        <v>Não passível</v>
      </c>
      <c r="I103" s="52" t="s">
        <v>153</v>
      </c>
      <c r="J103" s="53" t="s">
        <v>173</v>
      </c>
      <c r="K103" s="52">
        <v>0</v>
      </c>
      <c r="L103" s="54" t="s">
        <v>1388</v>
      </c>
      <c r="M103" s="55">
        <v>380</v>
      </c>
      <c r="N103" s="56" t="s">
        <v>1389</v>
      </c>
      <c r="O103" s="54" t="s">
        <v>1226</v>
      </c>
      <c r="P103" s="57">
        <v>4400</v>
      </c>
      <c r="Q103" s="52" t="s">
        <v>174</v>
      </c>
      <c r="R103" s="54" t="s">
        <v>1239</v>
      </c>
      <c r="S103" s="54" t="s">
        <v>1384</v>
      </c>
      <c r="T103" s="54">
        <v>0</v>
      </c>
      <c r="U103" s="54" t="s">
        <v>1244</v>
      </c>
      <c r="V103" s="54">
        <v>100</v>
      </c>
      <c r="W103" s="54" t="s">
        <v>1385</v>
      </c>
      <c r="X103" s="54" t="s">
        <v>1226</v>
      </c>
      <c r="Y103" s="54">
        <v>1160</v>
      </c>
      <c r="Z103" s="54" t="s">
        <v>1386</v>
      </c>
      <c r="AA103" s="58">
        <f t="shared" si="33"/>
        <v>2</v>
      </c>
      <c r="AB103" s="58">
        <f t="shared" si="34"/>
        <v>3</v>
      </c>
      <c r="AC103" s="58">
        <f t="shared" si="35"/>
        <v>4</v>
      </c>
      <c r="AD103" s="59" t="s">
        <v>1390</v>
      </c>
    </row>
    <row r="104" spans="1:30" s="31" customFormat="1" ht="30">
      <c r="A104" s="44">
        <v>81</v>
      </c>
      <c r="B104" s="44">
        <v>11</v>
      </c>
      <c r="C104" s="44" t="s">
        <v>55</v>
      </c>
      <c r="D104" s="44" t="str">
        <f>IF(OR($I$2="",$I$3=""),"",IF(AND(OR($I$2&lt;=K104),$I$3&lt;=T104),$K$22,IF(OR($I$2&gt;P104,OR($I$3&gt;Y104)),AC104,IF(AND(OR($I$2&lt;M104),$I$3&lt;V104),AA104,AB104))))</f>
        <v/>
      </c>
      <c r="E104" s="44" t="str">
        <f>IF(OR($I$4="",$I$5=""),"",IF(AND(OR($I$4&lt;=K104),$I$5&lt;=T104),$K$22,IF(OR($I$4&gt;P104,OR($I$5&gt;Y104)),AC104,IF(AND(OR($I$4&lt;M104),$I$5&lt;V104),AA104,AB104))))</f>
        <v>Não passível</v>
      </c>
      <c r="F104" s="44" t="str">
        <f>IF(OR($I$6="",$I$7=""),"",IF(AND(OR($I$6&lt;=K104),$I$7&lt;=T104),$K$22,IF(OR($I$6&gt;P104,OR($I$7&gt;Y104)),AC104,IF(AND(OR($I$6&lt;M104),$I$7&lt;V104),AA104,AB104))))</f>
        <v>Não passível</v>
      </c>
      <c r="G104" s="44" t="str">
        <f>IF(OR($I$8="",$I$9=""),"",IF(AND(OR($I$8&lt;=K104),$I$9&lt;=T104),$K$22,IF(OR($I$8&gt;P104,OR($I$9&gt;Y104)),AC104,IF(AND(OR($I$8&lt;M104),$I$9&lt;V104),AA104,AB104))))</f>
        <v>Não passível</v>
      </c>
      <c r="H104" s="44" t="str">
        <f>IF(OR($I$10="",$I$11=""),"",IF(AND(OR($I$10&lt;=K104),$I$11&lt;=T104),$K$22,IF(OR($I$10&gt;P104,OR($I$11&gt;Y104)),AC104,IF(AND(OR($I$10&lt;M104),$I$11&lt;V104),AA104,AB104))))</f>
        <v>Não passível</v>
      </c>
      <c r="I104" s="44" t="s">
        <v>153</v>
      </c>
      <c r="J104" s="45" t="s">
        <v>173</v>
      </c>
      <c r="K104" s="44">
        <v>0</v>
      </c>
      <c r="L104" s="46" t="s">
        <v>1388</v>
      </c>
      <c r="M104" s="47">
        <v>380</v>
      </c>
      <c r="N104" s="48" t="s">
        <v>1391</v>
      </c>
      <c r="O104" s="46" t="s">
        <v>1226</v>
      </c>
      <c r="P104" s="49">
        <v>5200</v>
      </c>
      <c r="Q104" s="44" t="s">
        <v>174</v>
      </c>
      <c r="R104" s="46" t="s">
        <v>1239</v>
      </c>
      <c r="S104" s="46" t="s">
        <v>1384</v>
      </c>
      <c r="T104" s="46">
        <v>0</v>
      </c>
      <c r="U104" s="46" t="s">
        <v>1244</v>
      </c>
      <c r="V104" s="46">
        <v>100</v>
      </c>
      <c r="W104" s="46" t="s">
        <v>1392</v>
      </c>
      <c r="X104" s="46" t="s">
        <v>1226</v>
      </c>
      <c r="Y104" s="46">
        <v>1370</v>
      </c>
      <c r="Z104" s="46" t="s">
        <v>1386</v>
      </c>
      <c r="AA104" s="50">
        <f t="shared" si="33"/>
        <v>2</v>
      </c>
      <c r="AB104" s="50">
        <f t="shared" si="34"/>
        <v>3</v>
      </c>
      <c r="AC104" s="50">
        <f t="shared" si="35"/>
        <v>4</v>
      </c>
      <c r="AD104" s="51" t="s">
        <v>1393</v>
      </c>
    </row>
    <row r="105" spans="1:30" s="31" customFormat="1" ht="60">
      <c r="A105" s="52">
        <v>82</v>
      </c>
      <c r="B105" s="52">
        <v>12</v>
      </c>
      <c r="C105" s="52" t="s">
        <v>1814</v>
      </c>
      <c r="D105" s="52" t="str">
        <f t="shared" si="46"/>
        <v/>
      </c>
      <c r="E105" s="52" t="str">
        <f t="shared" si="47"/>
        <v>Não passível</v>
      </c>
      <c r="F105" s="52" t="str">
        <f t="shared" si="48"/>
        <v>Não passível</v>
      </c>
      <c r="G105" s="52" t="str">
        <f t="shared" si="49"/>
        <v>Não passível</v>
      </c>
      <c r="H105" s="52" t="str">
        <f t="shared" si="50"/>
        <v>Não passível</v>
      </c>
      <c r="I105" s="52" t="s">
        <v>153</v>
      </c>
      <c r="J105" s="53" t="s">
        <v>1302</v>
      </c>
      <c r="K105" s="52">
        <v>0</v>
      </c>
      <c r="L105" s="54" t="s">
        <v>1244</v>
      </c>
      <c r="M105" s="55">
        <v>1</v>
      </c>
      <c r="N105" s="56" t="s">
        <v>1394</v>
      </c>
      <c r="O105" s="54" t="s">
        <v>1226</v>
      </c>
      <c r="P105" s="57">
        <v>4</v>
      </c>
      <c r="Q105" s="52" t="s">
        <v>1250</v>
      </c>
      <c r="R105" s="54" t="s">
        <v>167</v>
      </c>
      <c r="S105" s="54" t="s">
        <v>167</v>
      </c>
      <c r="T105" s="54" t="s">
        <v>167</v>
      </c>
      <c r="U105" s="54" t="s">
        <v>167</v>
      </c>
      <c r="V105" s="54" t="s">
        <v>167</v>
      </c>
      <c r="W105" s="54" t="s">
        <v>167</v>
      </c>
      <c r="X105" s="54" t="s">
        <v>167</v>
      </c>
      <c r="Y105" s="54" t="s">
        <v>167</v>
      </c>
      <c r="Z105" s="54" t="s">
        <v>167</v>
      </c>
      <c r="AA105" s="58">
        <f t="shared" si="33"/>
        <v>2</v>
      </c>
      <c r="AB105" s="58">
        <f t="shared" si="34"/>
        <v>3</v>
      </c>
      <c r="AC105" s="58">
        <f t="shared" si="35"/>
        <v>4</v>
      </c>
      <c r="AD105" s="59" t="s">
        <v>1395</v>
      </c>
    </row>
    <row r="106" spans="1:30" s="31" customFormat="1" ht="22.5">
      <c r="A106" s="44">
        <v>83</v>
      </c>
      <c r="B106" s="44">
        <v>13</v>
      </c>
      <c r="C106" s="44" t="s">
        <v>1815</v>
      </c>
      <c r="D106" s="44" t="str">
        <f t="shared" si="46"/>
        <v/>
      </c>
      <c r="E106" s="44" t="str">
        <f t="shared" si="47"/>
        <v>Não passível</v>
      </c>
      <c r="F106" s="44" t="str">
        <f t="shared" si="48"/>
        <v>Não passível</v>
      </c>
      <c r="G106" s="44" t="str">
        <f t="shared" si="49"/>
        <v>Não passível</v>
      </c>
      <c r="H106" s="44" t="str">
        <f t="shared" si="50"/>
        <v>Não passível</v>
      </c>
      <c r="I106" s="44" t="s">
        <v>154</v>
      </c>
      <c r="J106" s="45" t="s">
        <v>172</v>
      </c>
      <c r="K106" s="44">
        <v>0</v>
      </c>
      <c r="L106" s="46" t="s">
        <v>1244</v>
      </c>
      <c r="M106" s="47">
        <v>10000</v>
      </c>
      <c r="N106" s="48" t="s">
        <v>1396</v>
      </c>
      <c r="O106" s="46" t="s">
        <v>1226</v>
      </c>
      <c r="P106" s="49">
        <v>25000</v>
      </c>
      <c r="Q106" s="44" t="s">
        <v>175</v>
      </c>
      <c r="R106" s="46" t="s">
        <v>167</v>
      </c>
      <c r="S106" s="46" t="s">
        <v>167</v>
      </c>
      <c r="T106" s="46" t="s">
        <v>167</v>
      </c>
      <c r="U106" s="46" t="s">
        <v>167</v>
      </c>
      <c r="V106" s="46" t="s">
        <v>167</v>
      </c>
      <c r="W106" s="46" t="s">
        <v>167</v>
      </c>
      <c r="X106" s="46" t="s">
        <v>167</v>
      </c>
      <c r="Y106" s="46" t="s">
        <v>167</v>
      </c>
      <c r="Z106" s="46" t="s">
        <v>167</v>
      </c>
      <c r="AA106" s="50">
        <f t="shared" si="33"/>
        <v>4</v>
      </c>
      <c r="AB106" s="50">
        <f t="shared" si="34"/>
        <v>5</v>
      </c>
      <c r="AC106" s="50">
        <f t="shared" si="35"/>
        <v>6</v>
      </c>
      <c r="AD106" s="51" t="s">
        <v>1397</v>
      </c>
    </row>
    <row r="107" spans="1:30" s="31" customFormat="1" ht="30">
      <c r="A107" s="52">
        <v>84</v>
      </c>
      <c r="B107" s="52">
        <v>14</v>
      </c>
      <c r="C107" s="52" t="s">
        <v>1816</v>
      </c>
      <c r="D107" s="52" t="str">
        <f t="shared" si="46"/>
        <v/>
      </c>
      <c r="E107" s="52" t="str">
        <f t="shared" si="47"/>
        <v>Não passível</v>
      </c>
      <c r="F107" s="52" t="str">
        <f t="shared" si="48"/>
        <v>Não passível</v>
      </c>
      <c r="G107" s="52" t="str">
        <f t="shared" si="49"/>
        <v>Não passível</v>
      </c>
      <c r="H107" s="52" t="str">
        <f t="shared" si="50"/>
        <v>Não passível</v>
      </c>
      <c r="I107" s="52" t="s">
        <v>154</v>
      </c>
      <c r="J107" s="53" t="s">
        <v>172</v>
      </c>
      <c r="K107" s="52">
        <v>0</v>
      </c>
      <c r="L107" s="54" t="s">
        <v>1244</v>
      </c>
      <c r="M107" s="55">
        <v>30000</v>
      </c>
      <c r="N107" s="56" t="s">
        <v>1398</v>
      </c>
      <c r="O107" s="54" t="s">
        <v>1226</v>
      </c>
      <c r="P107" s="57">
        <v>75000</v>
      </c>
      <c r="Q107" s="52" t="s">
        <v>158</v>
      </c>
      <c r="R107" s="54" t="s">
        <v>167</v>
      </c>
      <c r="S107" s="54" t="s">
        <v>167</v>
      </c>
      <c r="T107" s="54" t="s">
        <v>167</v>
      </c>
      <c r="U107" s="54" t="s">
        <v>167</v>
      </c>
      <c r="V107" s="54" t="s">
        <v>167</v>
      </c>
      <c r="W107" s="54" t="s">
        <v>167</v>
      </c>
      <c r="X107" s="54" t="s">
        <v>167</v>
      </c>
      <c r="Y107" s="54" t="s">
        <v>167</v>
      </c>
      <c r="Z107" s="54" t="s">
        <v>167</v>
      </c>
      <c r="AA107" s="58">
        <f t="shared" si="33"/>
        <v>4</v>
      </c>
      <c r="AB107" s="58">
        <f t="shared" si="34"/>
        <v>5</v>
      </c>
      <c r="AC107" s="58">
        <f t="shared" si="35"/>
        <v>6</v>
      </c>
      <c r="AD107" s="59" t="s">
        <v>56</v>
      </c>
    </row>
    <row r="108" spans="1:30" s="31" customFormat="1" ht="30">
      <c r="A108" s="44">
        <v>85</v>
      </c>
      <c r="B108" s="44">
        <v>15</v>
      </c>
      <c r="C108" s="44" t="s">
        <v>1817</v>
      </c>
      <c r="D108" s="44" t="str">
        <f t="shared" si="46"/>
        <v/>
      </c>
      <c r="E108" s="44" t="str">
        <f t="shared" si="47"/>
        <v>Não passível</v>
      </c>
      <c r="F108" s="44" t="str">
        <f t="shared" si="48"/>
        <v>Não passível</v>
      </c>
      <c r="G108" s="44" t="str">
        <f t="shared" si="49"/>
        <v>Não passível</v>
      </c>
      <c r="H108" s="44" t="str">
        <f t="shared" si="50"/>
        <v>Não passível</v>
      </c>
      <c r="I108" s="44" t="s">
        <v>154</v>
      </c>
      <c r="J108" s="45" t="s">
        <v>172</v>
      </c>
      <c r="K108" s="44">
        <v>0</v>
      </c>
      <c r="L108" s="46" t="s">
        <v>1244</v>
      </c>
      <c r="M108" s="47">
        <v>12000</v>
      </c>
      <c r="N108" s="48" t="s">
        <v>1399</v>
      </c>
      <c r="O108" s="46" t="s">
        <v>1226</v>
      </c>
      <c r="P108" s="49">
        <v>25000</v>
      </c>
      <c r="Q108" s="44" t="s">
        <v>158</v>
      </c>
      <c r="R108" s="46" t="s">
        <v>167</v>
      </c>
      <c r="S108" s="46" t="s">
        <v>167</v>
      </c>
      <c r="T108" s="46" t="s">
        <v>167</v>
      </c>
      <c r="U108" s="46" t="s">
        <v>167</v>
      </c>
      <c r="V108" s="46" t="s">
        <v>167</v>
      </c>
      <c r="W108" s="46" t="s">
        <v>167</v>
      </c>
      <c r="X108" s="46" t="s">
        <v>167</v>
      </c>
      <c r="Y108" s="46" t="s">
        <v>167</v>
      </c>
      <c r="Z108" s="46" t="s">
        <v>167</v>
      </c>
      <c r="AA108" s="50">
        <f t="shared" si="33"/>
        <v>4</v>
      </c>
      <c r="AB108" s="50">
        <f t="shared" si="34"/>
        <v>5</v>
      </c>
      <c r="AC108" s="50">
        <f t="shared" si="35"/>
        <v>6</v>
      </c>
      <c r="AD108" s="51" t="s">
        <v>1400</v>
      </c>
    </row>
    <row r="109" spans="1:30" s="31" customFormat="1">
      <c r="A109" s="52">
        <v>86</v>
      </c>
      <c r="B109" s="52">
        <v>16</v>
      </c>
      <c r="C109" s="52" t="s">
        <v>1401</v>
      </c>
      <c r="D109" s="52" t="str">
        <f t="shared" si="46"/>
        <v/>
      </c>
      <c r="E109" s="52" t="str">
        <f t="shared" si="47"/>
        <v>Não passível</v>
      </c>
      <c r="F109" s="52" t="str">
        <f t="shared" si="48"/>
        <v>Não passível</v>
      </c>
      <c r="G109" s="52" t="str">
        <f t="shared" si="49"/>
        <v>Não passível</v>
      </c>
      <c r="H109" s="52" t="str">
        <f t="shared" si="50"/>
        <v>Não passível</v>
      </c>
      <c r="I109" s="52" t="s">
        <v>154</v>
      </c>
      <c r="J109" s="53" t="s">
        <v>172</v>
      </c>
      <c r="K109" s="52">
        <v>0</v>
      </c>
      <c r="L109" s="54" t="s">
        <v>1244</v>
      </c>
      <c r="M109" s="55">
        <v>70</v>
      </c>
      <c r="N109" s="56" t="s">
        <v>1402</v>
      </c>
      <c r="O109" s="54" t="s">
        <v>1226</v>
      </c>
      <c r="P109" s="57">
        <v>120</v>
      </c>
      <c r="Q109" s="52" t="s">
        <v>175</v>
      </c>
      <c r="R109" s="54" t="s">
        <v>167</v>
      </c>
      <c r="S109" s="54" t="s">
        <v>167</v>
      </c>
      <c r="T109" s="54" t="s">
        <v>167</v>
      </c>
      <c r="U109" s="54" t="s">
        <v>167</v>
      </c>
      <c r="V109" s="54" t="s">
        <v>167</v>
      </c>
      <c r="W109" s="54" t="s">
        <v>167</v>
      </c>
      <c r="X109" s="54" t="s">
        <v>167</v>
      </c>
      <c r="Y109" s="54" t="s">
        <v>167</v>
      </c>
      <c r="Z109" s="54" t="s">
        <v>167</v>
      </c>
      <c r="AA109" s="58">
        <f t="shared" si="33"/>
        <v>4</v>
      </c>
      <c r="AB109" s="58">
        <f t="shared" si="34"/>
        <v>5</v>
      </c>
      <c r="AC109" s="58">
        <f t="shared" si="35"/>
        <v>6</v>
      </c>
      <c r="AD109" s="59" t="s">
        <v>1403</v>
      </c>
    </row>
    <row r="110" spans="1:30" s="31" customFormat="1" ht="30">
      <c r="A110" s="44">
        <v>87</v>
      </c>
      <c r="B110" s="44">
        <v>17</v>
      </c>
      <c r="C110" s="44" t="s">
        <v>57</v>
      </c>
      <c r="D110" s="44" t="str">
        <f t="shared" si="46"/>
        <v/>
      </c>
      <c r="E110" s="44" t="str">
        <f t="shared" si="47"/>
        <v>Não passível</v>
      </c>
      <c r="F110" s="44" t="str">
        <f t="shared" si="48"/>
        <v>Não passível</v>
      </c>
      <c r="G110" s="44" t="str">
        <f t="shared" si="49"/>
        <v>Não passível</v>
      </c>
      <c r="H110" s="44" t="str">
        <f t="shared" si="50"/>
        <v>Não passível</v>
      </c>
      <c r="I110" s="44" t="s">
        <v>153</v>
      </c>
      <c r="J110" s="45" t="s">
        <v>1302</v>
      </c>
      <c r="K110" s="44">
        <v>0</v>
      </c>
      <c r="L110" s="46" t="s">
        <v>1244</v>
      </c>
      <c r="M110" s="47">
        <v>1</v>
      </c>
      <c r="N110" s="48" t="s">
        <v>1307</v>
      </c>
      <c r="O110" s="46" t="s">
        <v>1226</v>
      </c>
      <c r="P110" s="49">
        <v>5</v>
      </c>
      <c r="Q110" s="44" t="s">
        <v>1250</v>
      </c>
      <c r="R110" s="46" t="s">
        <v>167</v>
      </c>
      <c r="S110" s="46" t="s">
        <v>167</v>
      </c>
      <c r="T110" s="46" t="s">
        <v>167</v>
      </c>
      <c r="U110" s="46" t="s">
        <v>167</v>
      </c>
      <c r="V110" s="46" t="s">
        <v>167</v>
      </c>
      <c r="W110" s="46" t="s">
        <v>167</v>
      </c>
      <c r="X110" s="46" t="s">
        <v>167</v>
      </c>
      <c r="Y110" s="46" t="s">
        <v>167</v>
      </c>
      <c r="Z110" s="46" t="s">
        <v>167</v>
      </c>
      <c r="AA110" s="50">
        <f t="shared" si="33"/>
        <v>2</v>
      </c>
      <c r="AB110" s="50">
        <f t="shared" si="34"/>
        <v>3</v>
      </c>
      <c r="AC110" s="50">
        <f t="shared" si="35"/>
        <v>4</v>
      </c>
      <c r="AD110" s="51" t="s">
        <v>58</v>
      </c>
    </row>
    <row r="111" spans="1:30" s="31" customFormat="1" ht="45">
      <c r="A111" s="52">
        <v>88</v>
      </c>
      <c r="B111" s="52">
        <v>18</v>
      </c>
      <c r="C111" s="52" t="s">
        <v>1818</v>
      </c>
      <c r="D111" s="52" t="str">
        <f t="shared" si="46"/>
        <v/>
      </c>
      <c r="E111" s="52" t="str">
        <f t="shared" si="47"/>
        <v>Não passível</v>
      </c>
      <c r="F111" s="52" t="str">
        <f t="shared" si="48"/>
        <v>Não passível</v>
      </c>
      <c r="G111" s="52" t="str">
        <f t="shared" si="49"/>
        <v>Não passível</v>
      </c>
      <c r="H111" s="52" t="str">
        <f t="shared" si="50"/>
        <v>Não passível</v>
      </c>
      <c r="I111" s="52" t="s">
        <v>153</v>
      </c>
      <c r="J111" s="53" t="s">
        <v>1364</v>
      </c>
      <c r="K111" s="52">
        <v>0</v>
      </c>
      <c r="L111" s="54" t="s">
        <v>1244</v>
      </c>
      <c r="M111" s="60">
        <v>0.1</v>
      </c>
      <c r="N111" s="56" t="s">
        <v>1404</v>
      </c>
      <c r="O111" s="54" t="s">
        <v>1226</v>
      </c>
      <c r="P111" s="61">
        <v>0.5</v>
      </c>
      <c r="Q111" s="52" t="s">
        <v>1250</v>
      </c>
      <c r="R111" s="54" t="s">
        <v>167</v>
      </c>
      <c r="S111" s="54" t="s">
        <v>167</v>
      </c>
      <c r="T111" s="54" t="s">
        <v>167</v>
      </c>
      <c r="U111" s="54" t="s">
        <v>167</v>
      </c>
      <c r="V111" s="54" t="s">
        <v>167</v>
      </c>
      <c r="W111" s="54" t="s">
        <v>167</v>
      </c>
      <c r="X111" s="54" t="s">
        <v>167</v>
      </c>
      <c r="Y111" s="54" t="s">
        <v>167</v>
      </c>
      <c r="Z111" s="54" t="s">
        <v>167</v>
      </c>
      <c r="AA111" s="58">
        <f t="shared" si="33"/>
        <v>2</v>
      </c>
      <c r="AB111" s="58">
        <f t="shared" si="34"/>
        <v>3</v>
      </c>
      <c r="AC111" s="58">
        <f t="shared" si="35"/>
        <v>4</v>
      </c>
      <c r="AD111" s="59" t="s">
        <v>1405</v>
      </c>
    </row>
    <row r="112" spans="1:30" s="31" customFormat="1" ht="45">
      <c r="A112" s="44">
        <v>89</v>
      </c>
      <c r="B112" s="44">
        <v>19</v>
      </c>
      <c r="C112" s="44" t="s">
        <v>59</v>
      </c>
      <c r="D112" s="44" t="str">
        <f t="shared" si="46"/>
        <v/>
      </c>
      <c r="E112" s="44" t="str">
        <f t="shared" si="47"/>
        <v>Não passível</v>
      </c>
      <c r="F112" s="44" t="str">
        <f t="shared" si="48"/>
        <v>Não passível</v>
      </c>
      <c r="G112" s="44" t="str">
        <f t="shared" si="49"/>
        <v>Não passível</v>
      </c>
      <c r="H112" s="44" t="str">
        <f t="shared" si="50"/>
        <v>Não passível</v>
      </c>
      <c r="I112" s="44" t="s">
        <v>153</v>
      </c>
      <c r="J112" s="45" t="s">
        <v>1302</v>
      </c>
      <c r="K112" s="44">
        <v>0</v>
      </c>
      <c r="L112" s="46" t="s">
        <v>1244</v>
      </c>
      <c r="M112" s="47">
        <v>1</v>
      </c>
      <c r="N112" s="48" t="s">
        <v>1406</v>
      </c>
      <c r="O112" s="46" t="s">
        <v>1226</v>
      </c>
      <c r="P112" s="49">
        <v>3</v>
      </c>
      <c r="Q112" s="44" t="s">
        <v>1250</v>
      </c>
      <c r="R112" s="46" t="s">
        <v>167</v>
      </c>
      <c r="S112" s="46" t="s">
        <v>167</v>
      </c>
      <c r="T112" s="46" t="s">
        <v>167</v>
      </c>
      <c r="U112" s="46" t="s">
        <v>167</v>
      </c>
      <c r="V112" s="46" t="s">
        <v>167</v>
      </c>
      <c r="W112" s="46" t="s">
        <v>167</v>
      </c>
      <c r="X112" s="46" t="s">
        <v>167</v>
      </c>
      <c r="Y112" s="46" t="s">
        <v>167</v>
      </c>
      <c r="Z112" s="46" t="s">
        <v>167</v>
      </c>
      <c r="AA112" s="50">
        <f t="shared" si="33"/>
        <v>2</v>
      </c>
      <c r="AB112" s="50">
        <f t="shared" si="34"/>
        <v>3</v>
      </c>
      <c r="AC112" s="50">
        <f t="shared" si="35"/>
        <v>4</v>
      </c>
      <c r="AD112" s="51" t="s">
        <v>1407</v>
      </c>
    </row>
    <row r="113" spans="1:30" s="31" customFormat="1" ht="45">
      <c r="A113" s="52">
        <v>90</v>
      </c>
      <c r="B113" s="52">
        <v>20</v>
      </c>
      <c r="C113" s="52" t="s">
        <v>60</v>
      </c>
      <c r="D113" s="52" t="str">
        <f t="shared" si="46"/>
        <v/>
      </c>
      <c r="E113" s="52" t="str">
        <f t="shared" si="47"/>
        <v>Não passível</v>
      </c>
      <c r="F113" s="52" t="str">
        <f t="shared" si="48"/>
        <v>Não passível</v>
      </c>
      <c r="G113" s="52" t="str">
        <f t="shared" si="49"/>
        <v>Não passível</v>
      </c>
      <c r="H113" s="52" t="str">
        <f t="shared" si="50"/>
        <v>Não passível</v>
      </c>
      <c r="I113" s="52" t="s">
        <v>153</v>
      </c>
      <c r="J113" s="53" t="s">
        <v>1302</v>
      </c>
      <c r="K113" s="52">
        <v>0.1</v>
      </c>
      <c r="L113" s="54" t="s">
        <v>1244</v>
      </c>
      <c r="M113" s="55">
        <v>1</v>
      </c>
      <c r="N113" s="56" t="s">
        <v>1406</v>
      </c>
      <c r="O113" s="54" t="s">
        <v>1226</v>
      </c>
      <c r="P113" s="57">
        <v>3</v>
      </c>
      <c r="Q113" s="52" t="s">
        <v>1250</v>
      </c>
      <c r="R113" s="54" t="s">
        <v>167</v>
      </c>
      <c r="S113" s="54" t="s">
        <v>167</v>
      </c>
      <c r="T113" s="54" t="s">
        <v>167</v>
      </c>
      <c r="U113" s="54" t="s">
        <v>167</v>
      </c>
      <c r="V113" s="54" t="s">
        <v>167</v>
      </c>
      <c r="W113" s="54" t="s">
        <v>167</v>
      </c>
      <c r="X113" s="54" t="s">
        <v>167</v>
      </c>
      <c r="Y113" s="54" t="s">
        <v>167</v>
      </c>
      <c r="Z113" s="54" t="s">
        <v>167</v>
      </c>
      <c r="AA113" s="58">
        <f t="shared" si="33"/>
        <v>2</v>
      </c>
      <c r="AB113" s="58">
        <f t="shared" si="34"/>
        <v>3</v>
      </c>
      <c r="AC113" s="58">
        <f t="shared" si="35"/>
        <v>4</v>
      </c>
      <c r="AD113" s="59" t="s">
        <v>1408</v>
      </c>
    </row>
    <row r="114" spans="1:30" s="31" customFormat="1" ht="30">
      <c r="A114" s="44">
        <v>91</v>
      </c>
      <c r="B114" s="44">
        <v>21</v>
      </c>
      <c r="C114" s="44" t="s">
        <v>61</v>
      </c>
      <c r="D114" s="44" t="str">
        <f t="shared" si="46"/>
        <v/>
      </c>
      <c r="E114" s="44" t="str">
        <f t="shared" si="47"/>
        <v>Não passível</v>
      </c>
      <c r="F114" s="44" t="str">
        <f t="shared" si="48"/>
        <v>Não passível</v>
      </c>
      <c r="G114" s="44" t="str">
        <f t="shared" si="49"/>
        <v>Não passível</v>
      </c>
      <c r="H114" s="44" t="str">
        <f t="shared" si="50"/>
        <v>Não passível</v>
      </c>
      <c r="I114" s="44" t="s">
        <v>154</v>
      </c>
      <c r="J114" s="45" t="s">
        <v>1302</v>
      </c>
      <c r="K114" s="44">
        <v>0.1</v>
      </c>
      <c r="L114" s="46" t="s">
        <v>1244</v>
      </c>
      <c r="M114" s="47">
        <v>1</v>
      </c>
      <c r="N114" s="48" t="s">
        <v>1406</v>
      </c>
      <c r="O114" s="46" t="s">
        <v>1226</v>
      </c>
      <c r="P114" s="49">
        <v>3</v>
      </c>
      <c r="Q114" s="44" t="s">
        <v>1250</v>
      </c>
      <c r="R114" s="46" t="s">
        <v>167</v>
      </c>
      <c r="S114" s="46" t="s">
        <v>167</v>
      </c>
      <c r="T114" s="46" t="s">
        <v>167</v>
      </c>
      <c r="U114" s="46" t="s">
        <v>167</v>
      </c>
      <c r="V114" s="46" t="s">
        <v>167</v>
      </c>
      <c r="W114" s="46" t="s">
        <v>167</v>
      </c>
      <c r="X114" s="46" t="s">
        <v>167</v>
      </c>
      <c r="Y114" s="46" t="s">
        <v>167</v>
      </c>
      <c r="Z114" s="46" t="s">
        <v>167</v>
      </c>
      <c r="AA114" s="50">
        <f t="shared" si="33"/>
        <v>4</v>
      </c>
      <c r="AB114" s="50">
        <f t="shared" si="34"/>
        <v>5</v>
      </c>
      <c r="AC114" s="50">
        <f t="shared" si="35"/>
        <v>6</v>
      </c>
      <c r="AD114" s="51" t="s">
        <v>1409</v>
      </c>
    </row>
    <row r="115" spans="1:30" s="31" customFormat="1">
      <c r="A115" s="52">
        <v>92</v>
      </c>
      <c r="B115" s="52">
        <v>22</v>
      </c>
      <c r="C115" s="52" t="s">
        <v>1819</v>
      </c>
      <c r="D115" s="52" t="str">
        <f t="shared" si="46"/>
        <v/>
      </c>
      <c r="E115" s="52" t="str">
        <f t="shared" si="47"/>
        <v>Não passível</v>
      </c>
      <c r="F115" s="52" t="str">
        <f t="shared" si="48"/>
        <v>Não passível</v>
      </c>
      <c r="G115" s="52" t="str">
        <f t="shared" si="49"/>
        <v>Não passível</v>
      </c>
      <c r="H115" s="52" t="str">
        <f t="shared" si="50"/>
        <v>Não passível</v>
      </c>
      <c r="I115" s="52" t="s">
        <v>154</v>
      </c>
      <c r="J115" s="53" t="s">
        <v>1302</v>
      </c>
      <c r="K115" s="52">
        <v>0</v>
      </c>
      <c r="L115" s="54" t="s">
        <v>1244</v>
      </c>
      <c r="M115" s="55">
        <v>1</v>
      </c>
      <c r="N115" s="56" t="s">
        <v>1406</v>
      </c>
      <c r="O115" s="54" t="s">
        <v>1226</v>
      </c>
      <c r="P115" s="57">
        <v>3</v>
      </c>
      <c r="Q115" s="52" t="s">
        <v>1250</v>
      </c>
      <c r="R115" s="54" t="s">
        <v>167</v>
      </c>
      <c r="S115" s="54" t="s">
        <v>167</v>
      </c>
      <c r="T115" s="54" t="s">
        <v>167</v>
      </c>
      <c r="U115" s="54" t="s">
        <v>167</v>
      </c>
      <c r="V115" s="54" t="s">
        <v>167</v>
      </c>
      <c r="W115" s="54" t="s">
        <v>167</v>
      </c>
      <c r="X115" s="54" t="s">
        <v>167</v>
      </c>
      <c r="Y115" s="54" t="s">
        <v>167</v>
      </c>
      <c r="Z115" s="54" t="s">
        <v>167</v>
      </c>
      <c r="AA115" s="58">
        <f t="shared" si="33"/>
        <v>4</v>
      </c>
      <c r="AB115" s="58">
        <f t="shared" si="34"/>
        <v>5</v>
      </c>
      <c r="AC115" s="58">
        <f t="shared" si="35"/>
        <v>6</v>
      </c>
      <c r="AD115" s="59" t="s">
        <v>1410</v>
      </c>
    </row>
    <row r="116" spans="1:30" s="31" customFormat="1" ht="30">
      <c r="A116" s="44">
        <v>93</v>
      </c>
      <c r="B116" s="44">
        <v>23</v>
      </c>
      <c r="C116" s="44" t="s">
        <v>1820</v>
      </c>
      <c r="D116" s="44" t="str">
        <f t="shared" si="46"/>
        <v/>
      </c>
      <c r="E116" s="44" t="str">
        <f t="shared" si="47"/>
        <v>Não passível</v>
      </c>
      <c r="F116" s="44" t="str">
        <f t="shared" si="48"/>
        <v>Não passível</v>
      </c>
      <c r="G116" s="44" t="str">
        <f t="shared" si="49"/>
        <v>Não passível</v>
      </c>
      <c r="H116" s="44" t="str">
        <f t="shared" si="50"/>
        <v>Não passível</v>
      </c>
      <c r="I116" s="44" t="s">
        <v>154</v>
      </c>
      <c r="J116" s="45" t="s">
        <v>1302</v>
      </c>
      <c r="K116" s="44">
        <v>0</v>
      </c>
      <c r="L116" s="46" t="s">
        <v>1244</v>
      </c>
      <c r="M116" s="47">
        <v>2</v>
      </c>
      <c r="N116" s="48" t="s">
        <v>1375</v>
      </c>
      <c r="O116" s="46" t="s">
        <v>1226</v>
      </c>
      <c r="P116" s="49">
        <v>5</v>
      </c>
      <c r="Q116" s="44" t="s">
        <v>1250</v>
      </c>
      <c r="R116" s="46" t="s">
        <v>167</v>
      </c>
      <c r="S116" s="46" t="s">
        <v>167</v>
      </c>
      <c r="T116" s="46" t="s">
        <v>167</v>
      </c>
      <c r="U116" s="46" t="s">
        <v>167</v>
      </c>
      <c r="V116" s="46" t="s">
        <v>167</v>
      </c>
      <c r="W116" s="46" t="s">
        <v>167</v>
      </c>
      <c r="X116" s="46" t="s">
        <v>167</v>
      </c>
      <c r="Y116" s="46" t="s">
        <v>167</v>
      </c>
      <c r="Z116" s="46" t="s">
        <v>167</v>
      </c>
      <c r="AA116" s="50">
        <f t="shared" si="33"/>
        <v>4</v>
      </c>
      <c r="AB116" s="50">
        <f t="shared" si="34"/>
        <v>5</v>
      </c>
      <c r="AC116" s="50">
        <f t="shared" si="35"/>
        <v>6</v>
      </c>
      <c r="AD116" s="51" t="s">
        <v>1411</v>
      </c>
    </row>
    <row r="117" spans="1:30" s="31" customFormat="1" ht="45">
      <c r="A117" s="52">
        <v>94</v>
      </c>
      <c r="B117" s="52">
        <v>24</v>
      </c>
      <c r="C117" s="52" t="s">
        <v>1821</v>
      </c>
      <c r="D117" s="52" t="str">
        <f t="shared" si="46"/>
        <v/>
      </c>
      <c r="E117" s="52" t="str">
        <f t="shared" si="47"/>
        <v>Não passível</v>
      </c>
      <c r="F117" s="52" t="str">
        <f t="shared" si="48"/>
        <v>Não passível</v>
      </c>
      <c r="G117" s="52" t="str">
        <f t="shared" si="49"/>
        <v>Não passível</v>
      </c>
      <c r="H117" s="52" t="str">
        <f t="shared" si="50"/>
        <v>Não passível</v>
      </c>
      <c r="I117" s="52" t="s">
        <v>154</v>
      </c>
      <c r="J117" s="53" t="s">
        <v>1300</v>
      </c>
      <c r="K117" s="52">
        <v>0</v>
      </c>
      <c r="L117" s="54" t="s">
        <v>1244</v>
      </c>
      <c r="M117" s="55">
        <v>300000</v>
      </c>
      <c r="N117" s="56" t="s">
        <v>1412</v>
      </c>
      <c r="O117" s="54" t="s">
        <v>1226</v>
      </c>
      <c r="P117" s="57">
        <v>700000</v>
      </c>
      <c r="Q117" s="52" t="s">
        <v>158</v>
      </c>
      <c r="R117" s="54" t="s">
        <v>167</v>
      </c>
      <c r="S117" s="54" t="s">
        <v>167</v>
      </c>
      <c r="T117" s="54" t="s">
        <v>167</v>
      </c>
      <c r="U117" s="54" t="s">
        <v>167</v>
      </c>
      <c r="V117" s="54" t="s">
        <v>167</v>
      </c>
      <c r="W117" s="54" t="s">
        <v>167</v>
      </c>
      <c r="X117" s="54" t="s">
        <v>167</v>
      </c>
      <c r="Y117" s="54" t="s">
        <v>167</v>
      </c>
      <c r="Z117" s="54" t="s">
        <v>167</v>
      </c>
      <c r="AA117" s="58">
        <f t="shared" si="33"/>
        <v>4</v>
      </c>
      <c r="AB117" s="58">
        <f t="shared" si="34"/>
        <v>5</v>
      </c>
      <c r="AC117" s="58">
        <f t="shared" si="35"/>
        <v>6</v>
      </c>
      <c r="AD117" s="59" t="s">
        <v>1413</v>
      </c>
    </row>
    <row r="118" spans="1:30" s="31" customFormat="1" ht="22.5">
      <c r="A118" s="44">
        <v>95</v>
      </c>
      <c r="B118" s="44">
        <v>25</v>
      </c>
      <c r="C118" s="44" t="s">
        <v>1822</v>
      </c>
      <c r="D118" s="44" t="str">
        <f t="shared" si="46"/>
        <v/>
      </c>
      <c r="E118" s="44" t="str">
        <f t="shared" si="47"/>
        <v>Não passível</v>
      </c>
      <c r="F118" s="44" t="str">
        <f t="shared" si="48"/>
        <v>Não passível</v>
      </c>
      <c r="G118" s="44" t="str">
        <f t="shared" si="49"/>
        <v>Não passível</v>
      </c>
      <c r="H118" s="44" t="str">
        <f t="shared" si="50"/>
        <v>Não passível</v>
      </c>
      <c r="I118" s="44" t="s">
        <v>154</v>
      </c>
      <c r="J118" s="45" t="s">
        <v>1300</v>
      </c>
      <c r="K118" s="44">
        <v>0</v>
      </c>
      <c r="L118" s="46" t="s">
        <v>1244</v>
      </c>
      <c r="M118" s="47">
        <v>150000</v>
      </c>
      <c r="N118" s="48" t="s">
        <v>1414</v>
      </c>
      <c r="O118" s="46" t="s">
        <v>1226</v>
      </c>
      <c r="P118" s="49">
        <v>400000</v>
      </c>
      <c r="Q118" s="44" t="s">
        <v>158</v>
      </c>
      <c r="R118" s="46" t="s">
        <v>167</v>
      </c>
      <c r="S118" s="46" t="s">
        <v>167</v>
      </c>
      <c r="T118" s="46" t="s">
        <v>167</v>
      </c>
      <c r="U118" s="46" t="s">
        <v>167</v>
      </c>
      <c r="V118" s="46" t="s">
        <v>167</v>
      </c>
      <c r="W118" s="46" t="s">
        <v>167</v>
      </c>
      <c r="X118" s="46" t="s">
        <v>167</v>
      </c>
      <c r="Y118" s="46" t="s">
        <v>167</v>
      </c>
      <c r="Z118" s="46" t="s">
        <v>167</v>
      </c>
      <c r="AA118" s="50">
        <f t="shared" si="33"/>
        <v>4</v>
      </c>
      <c r="AB118" s="50">
        <f t="shared" si="34"/>
        <v>5</v>
      </c>
      <c r="AC118" s="50">
        <f t="shared" si="35"/>
        <v>6</v>
      </c>
      <c r="AD118" s="51" t="s">
        <v>1415</v>
      </c>
    </row>
    <row r="119" spans="1:30" s="31" customFormat="1" ht="45">
      <c r="A119" s="52">
        <v>96</v>
      </c>
      <c r="B119" s="52">
        <v>26</v>
      </c>
      <c r="C119" s="52" t="s">
        <v>1823</v>
      </c>
      <c r="D119" s="52" t="str">
        <f t="shared" si="46"/>
        <v/>
      </c>
      <c r="E119" s="52" t="str">
        <f t="shared" si="47"/>
        <v>Não passível</v>
      </c>
      <c r="F119" s="52" t="str">
        <f t="shared" si="48"/>
        <v>Não passível</v>
      </c>
      <c r="G119" s="52" t="str">
        <f t="shared" si="49"/>
        <v>Não passível</v>
      </c>
      <c r="H119" s="52" t="str">
        <f t="shared" si="50"/>
        <v>Não passível</v>
      </c>
      <c r="I119" s="52" t="s">
        <v>153</v>
      </c>
      <c r="J119" s="53" t="s">
        <v>1300</v>
      </c>
      <c r="K119" s="52">
        <v>0</v>
      </c>
      <c r="L119" s="54" t="s">
        <v>1244</v>
      </c>
      <c r="M119" s="55">
        <v>150000</v>
      </c>
      <c r="N119" s="56" t="s">
        <v>1416</v>
      </c>
      <c r="O119" s="54" t="s">
        <v>1226</v>
      </c>
      <c r="P119" s="57">
        <v>350000</v>
      </c>
      <c r="Q119" s="52" t="s">
        <v>158</v>
      </c>
      <c r="R119" s="54" t="s">
        <v>167</v>
      </c>
      <c r="S119" s="54" t="s">
        <v>167</v>
      </c>
      <c r="T119" s="54" t="s">
        <v>167</v>
      </c>
      <c r="U119" s="54" t="s">
        <v>167</v>
      </c>
      <c r="V119" s="54" t="s">
        <v>167</v>
      </c>
      <c r="W119" s="54" t="s">
        <v>167</v>
      </c>
      <c r="X119" s="54" t="s">
        <v>167</v>
      </c>
      <c r="Y119" s="54" t="s">
        <v>167</v>
      </c>
      <c r="Z119" s="54" t="s">
        <v>167</v>
      </c>
      <c r="AA119" s="58">
        <f t="shared" si="33"/>
        <v>2</v>
      </c>
      <c r="AB119" s="58">
        <f t="shared" si="34"/>
        <v>3</v>
      </c>
      <c r="AC119" s="58">
        <f t="shared" si="35"/>
        <v>4</v>
      </c>
      <c r="AD119" s="59" t="s">
        <v>1417</v>
      </c>
    </row>
    <row r="120" spans="1:30" s="31" customFormat="1" ht="22.5">
      <c r="A120" s="44">
        <v>97</v>
      </c>
      <c r="B120" s="44">
        <v>27</v>
      </c>
      <c r="C120" s="44" t="s">
        <v>62</v>
      </c>
      <c r="D120" s="44" t="str">
        <f t="shared" si="46"/>
        <v/>
      </c>
      <c r="E120" s="44" t="str">
        <f t="shared" si="47"/>
        <v>Não passível</v>
      </c>
      <c r="F120" s="44" t="str">
        <f t="shared" si="48"/>
        <v>Não passível</v>
      </c>
      <c r="G120" s="44" t="str">
        <f t="shared" si="49"/>
        <v>Não passível</v>
      </c>
      <c r="H120" s="44" t="str">
        <f t="shared" si="50"/>
        <v>Não passível</v>
      </c>
      <c r="I120" s="44" t="s">
        <v>152</v>
      </c>
      <c r="J120" s="45" t="s">
        <v>1300</v>
      </c>
      <c r="K120" s="44">
        <v>0</v>
      </c>
      <c r="L120" s="46" t="s">
        <v>1244</v>
      </c>
      <c r="M120" s="47">
        <v>70000</v>
      </c>
      <c r="N120" s="48" t="s">
        <v>1418</v>
      </c>
      <c r="O120" s="46" t="s">
        <v>1226</v>
      </c>
      <c r="P120" s="49">
        <v>200000</v>
      </c>
      <c r="Q120" s="44" t="s">
        <v>158</v>
      </c>
      <c r="R120" s="46" t="s">
        <v>167</v>
      </c>
      <c r="S120" s="46" t="s">
        <v>167</v>
      </c>
      <c r="T120" s="46" t="s">
        <v>167</v>
      </c>
      <c r="U120" s="46" t="s">
        <v>167</v>
      </c>
      <c r="V120" s="46" t="s">
        <v>167</v>
      </c>
      <c r="W120" s="46" t="s">
        <v>167</v>
      </c>
      <c r="X120" s="46" t="s">
        <v>167</v>
      </c>
      <c r="Y120" s="46" t="s">
        <v>167</v>
      </c>
      <c r="Z120" s="46" t="s">
        <v>167</v>
      </c>
      <c r="AA120" s="50">
        <f t="shared" si="33"/>
        <v>1</v>
      </c>
      <c r="AB120" s="50">
        <f t="shared" si="34"/>
        <v>1</v>
      </c>
      <c r="AC120" s="50">
        <f t="shared" si="35"/>
        <v>1</v>
      </c>
      <c r="AD120" s="51" t="s">
        <v>1419</v>
      </c>
    </row>
    <row r="121" spans="1:30" s="31" customFormat="1" ht="22.5">
      <c r="A121" s="52">
        <v>98</v>
      </c>
      <c r="B121" s="52">
        <v>28</v>
      </c>
      <c r="C121" s="52" t="s">
        <v>1824</v>
      </c>
      <c r="D121" s="52" t="str">
        <f t="shared" si="46"/>
        <v/>
      </c>
      <c r="E121" s="52" t="str">
        <f t="shared" si="47"/>
        <v>Não passível</v>
      </c>
      <c r="F121" s="52" t="str">
        <f t="shared" si="48"/>
        <v>Não passível</v>
      </c>
      <c r="G121" s="52" t="str">
        <f t="shared" si="49"/>
        <v>Não passível</v>
      </c>
      <c r="H121" s="52" t="str">
        <f t="shared" si="50"/>
        <v>Não passível</v>
      </c>
      <c r="I121" s="52" t="s">
        <v>153</v>
      </c>
      <c r="J121" s="53" t="s">
        <v>1300</v>
      </c>
      <c r="K121" s="52">
        <v>0</v>
      </c>
      <c r="L121" s="54" t="s">
        <v>1244</v>
      </c>
      <c r="M121" s="55">
        <v>90000</v>
      </c>
      <c r="N121" s="56" t="s">
        <v>1420</v>
      </c>
      <c r="O121" s="54" t="s">
        <v>1226</v>
      </c>
      <c r="P121" s="57">
        <v>150000</v>
      </c>
      <c r="Q121" s="52" t="s">
        <v>158</v>
      </c>
      <c r="R121" s="54" t="s">
        <v>167</v>
      </c>
      <c r="S121" s="54" t="s">
        <v>167</v>
      </c>
      <c r="T121" s="54" t="s">
        <v>167</v>
      </c>
      <c r="U121" s="54" t="s">
        <v>167</v>
      </c>
      <c r="V121" s="54" t="s">
        <v>167</v>
      </c>
      <c r="W121" s="54" t="s">
        <v>167</v>
      </c>
      <c r="X121" s="54" t="s">
        <v>167</v>
      </c>
      <c r="Y121" s="54" t="s">
        <v>167</v>
      </c>
      <c r="Z121" s="54" t="s">
        <v>167</v>
      </c>
      <c r="AA121" s="58">
        <f t="shared" si="33"/>
        <v>2</v>
      </c>
      <c r="AB121" s="58">
        <f t="shared" si="34"/>
        <v>3</v>
      </c>
      <c r="AC121" s="58">
        <f t="shared" si="35"/>
        <v>4</v>
      </c>
      <c r="AD121" s="59" t="s">
        <v>1421</v>
      </c>
    </row>
    <row r="122" spans="1:30" s="31" customFormat="1" ht="30">
      <c r="A122" s="44">
        <v>99</v>
      </c>
      <c r="B122" s="44">
        <v>29</v>
      </c>
      <c r="C122" s="44" t="s">
        <v>1825</v>
      </c>
      <c r="D122" s="44" t="str">
        <f t="shared" si="46"/>
        <v/>
      </c>
      <c r="E122" s="44" t="str">
        <f t="shared" si="47"/>
        <v>Não passível</v>
      </c>
      <c r="F122" s="44" t="str">
        <f t="shared" si="48"/>
        <v>Não passível</v>
      </c>
      <c r="G122" s="44" t="str">
        <f t="shared" si="49"/>
        <v>Não passível</v>
      </c>
      <c r="H122" s="44" t="str">
        <f t="shared" si="50"/>
        <v>Não passível</v>
      </c>
      <c r="I122" s="44" t="s">
        <v>154</v>
      </c>
      <c r="J122" s="45" t="s">
        <v>1302</v>
      </c>
      <c r="K122" s="44">
        <v>0</v>
      </c>
      <c r="L122" s="46" t="s">
        <v>1244</v>
      </c>
      <c r="M122" s="47">
        <v>2</v>
      </c>
      <c r="N122" s="48" t="s">
        <v>1375</v>
      </c>
      <c r="O122" s="46" t="s">
        <v>1226</v>
      </c>
      <c r="P122" s="49">
        <v>5</v>
      </c>
      <c r="Q122" s="44" t="s">
        <v>1250</v>
      </c>
      <c r="R122" s="46" t="s">
        <v>167</v>
      </c>
      <c r="S122" s="46" t="s">
        <v>167</v>
      </c>
      <c r="T122" s="46" t="s">
        <v>167</v>
      </c>
      <c r="U122" s="46" t="s">
        <v>167</v>
      </c>
      <c r="V122" s="46" t="s">
        <v>167</v>
      </c>
      <c r="W122" s="46" t="s">
        <v>167</v>
      </c>
      <c r="X122" s="46" t="s">
        <v>167</v>
      </c>
      <c r="Y122" s="46" t="s">
        <v>167</v>
      </c>
      <c r="Z122" s="46" t="s">
        <v>167</v>
      </c>
      <c r="AA122" s="50">
        <f t="shared" si="33"/>
        <v>4</v>
      </c>
      <c r="AB122" s="50">
        <f t="shared" si="34"/>
        <v>5</v>
      </c>
      <c r="AC122" s="50">
        <f t="shared" si="35"/>
        <v>6</v>
      </c>
      <c r="AD122" s="51" t="s">
        <v>1422</v>
      </c>
    </row>
    <row r="123" spans="1:30" s="31" customFormat="1" ht="60">
      <c r="A123" s="52">
        <v>100</v>
      </c>
      <c r="B123" s="52">
        <v>30</v>
      </c>
      <c r="C123" s="52" t="s">
        <v>1826</v>
      </c>
      <c r="D123" s="52" t="str">
        <f t="shared" si="46"/>
        <v/>
      </c>
      <c r="E123" s="52" t="str">
        <f t="shared" si="47"/>
        <v>Não passível</v>
      </c>
      <c r="F123" s="52" t="str">
        <f t="shared" si="48"/>
        <v>Não passível</v>
      </c>
      <c r="G123" s="52" t="str">
        <f t="shared" si="49"/>
        <v>Não passível</v>
      </c>
      <c r="H123" s="52" t="str">
        <f t="shared" si="50"/>
        <v>Não passível</v>
      </c>
      <c r="I123" s="52" t="s">
        <v>154</v>
      </c>
      <c r="J123" s="53" t="s">
        <v>1364</v>
      </c>
      <c r="K123" s="52">
        <v>0</v>
      </c>
      <c r="L123" s="54" t="s">
        <v>1244</v>
      </c>
      <c r="M123" s="60">
        <v>0.25</v>
      </c>
      <c r="N123" s="56" t="s">
        <v>1423</v>
      </c>
      <c r="O123" s="54" t="s">
        <v>1226</v>
      </c>
      <c r="P123" s="61">
        <v>1.5</v>
      </c>
      <c r="Q123" s="52" t="s">
        <v>1250</v>
      </c>
      <c r="R123" s="54" t="s">
        <v>167</v>
      </c>
      <c r="S123" s="54" t="s">
        <v>167</v>
      </c>
      <c r="T123" s="54" t="s">
        <v>167</v>
      </c>
      <c r="U123" s="54" t="s">
        <v>167</v>
      </c>
      <c r="V123" s="54" t="s">
        <v>167</v>
      </c>
      <c r="W123" s="54" t="s">
        <v>167</v>
      </c>
      <c r="X123" s="54" t="s">
        <v>167</v>
      </c>
      <c r="Y123" s="54" t="s">
        <v>167</v>
      </c>
      <c r="Z123" s="54" t="s">
        <v>167</v>
      </c>
      <c r="AA123" s="58">
        <f t="shared" si="33"/>
        <v>4</v>
      </c>
      <c r="AB123" s="58">
        <f t="shared" si="34"/>
        <v>5</v>
      </c>
      <c r="AC123" s="58">
        <f t="shared" si="35"/>
        <v>6</v>
      </c>
      <c r="AD123" s="59" t="s">
        <v>1424</v>
      </c>
    </row>
    <row r="124" spans="1:30" s="31" customFormat="1" ht="30">
      <c r="A124" s="44">
        <v>101</v>
      </c>
      <c r="B124" s="44">
        <v>31</v>
      </c>
      <c r="C124" s="44" t="s">
        <v>1827</v>
      </c>
      <c r="D124" s="44" t="str">
        <f t="shared" si="46"/>
        <v/>
      </c>
      <c r="E124" s="44" t="str">
        <f t="shared" si="47"/>
        <v>Não passível</v>
      </c>
      <c r="F124" s="44" t="str">
        <f t="shared" si="48"/>
        <v>Não passível</v>
      </c>
      <c r="G124" s="44" t="str">
        <f t="shared" si="49"/>
        <v>Não passível</v>
      </c>
      <c r="H124" s="44" t="str">
        <f t="shared" si="50"/>
        <v>Não passível</v>
      </c>
      <c r="I124" s="44" t="s">
        <v>153</v>
      </c>
      <c r="J124" s="45" t="s">
        <v>1364</v>
      </c>
      <c r="K124" s="44">
        <v>0</v>
      </c>
      <c r="L124" s="46" t="s">
        <v>1244</v>
      </c>
      <c r="M124" s="408">
        <v>0.25</v>
      </c>
      <c r="N124" s="48" t="s">
        <v>1423</v>
      </c>
      <c r="O124" s="46" t="s">
        <v>1226</v>
      </c>
      <c r="P124" s="62">
        <v>1.5</v>
      </c>
      <c r="Q124" s="44" t="s">
        <v>1250</v>
      </c>
      <c r="R124" s="46" t="s">
        <v>167</v>
      </c>
      <c r="S124" s="46" t="s">
        <v>167</v>
      </c>
      <c r="T124" s="46" t="s">
        <v>167</v>
      </c>
      <c r="U124" s="46" t="s">
        <v>167</v>
      </c>
      <c r="V124" s="46" t="s">
        <v>167</v>
      </c>
      <c r="W124" s="46" t="s">
        <v>167</v>
      </c>
      <c r="X124" s="46" t="s">
        <v>167</v>
      </c>
      <c r="Y124" s="46" t="s">
        <v>167</v>
      </c>
      <c r="Z124" s="46" t="s">
        <v>167</v>
      </c>
      <c r="AA124" s="50">
        <f t="shared" si="33"/>
        <v>2</v>
      </c>
      <c r="AB124" s="50">
        <f t="shared" si="34"/>
        <v>3</v>
      </c>
      <c r="AC124" s="50">
        <f t="shared" si="35"/>
        <v>4</v>
      </c>
      <c r="AD124" s="51" t="s">
        <v>1425</v>
      </c>
    </row>
    <row r="125" spans="1:30" s="31" customFormat="1" ht="22.5">
      <c r="A125" s="52">
        <v>102</v>
      </c>
      <c r="B125" s="52">
        <v>32</v>
      </c>
      <c r="C125" s="52" t="s">
        <v>63</v>
      </c>
      <c r="D125" s="52" t="str">
        <f t="shared" si="46"/>
        <v/>
      </c>
      <c r="E125" s="52" t="str">
        <f t="shared" si="47"/>
        <v>Não passível</v>
      </c>
      <c r="F125" s="52" t="str">
        <f t="shared" si="48"/>
        <v>Não passível</v>
      </c>
      <c r="G125" s="52" t="str">
        <f t="shared" si="49"/>
        <v>Não passível</v>
      </c>
      <c r="H125" s="52" t="str">
        <f t="shared" si="50"/>
        <v>Não passível</v>
      </c>
      <c r="I125" s="52" t="s">
        <v>153</v>
      </c>
      <c r="J125" s="53" t="s">
        <v>1364</v>
      </c>
      <c r="K125" s="52">
        <v>0</v>
      </c>
      <c r="L125" s="54" t="s">
        <v>1244</v>
      </c>
      <c r="M125" s="60">
        <v>0.25</v>
      </c>
      <c r="N125" s="56" t="s">
        <v>1423</v>
      </c>
      <c r="O125" s="54" t="s">
        <v>1226</v>
      </c>
      <c r="P125" s="61">
        <v>1.5</v>
      </c>
      <c r="Q125" s="52" t="s">
        <v>1250</v>
      </c>
      <c r="R125" s="54" t="s">
        <v>167</v>
      </c>
      <c r="S125" s="54" t="s">
        <v>167</v>
      </c>
      <c r="T125" s="54" t="s">
        <v>167</v>
      </c>
      <c r="U125" s="54" t="s">
        <v>167</v>
      </c>
      <c r="V125" s="54" t="s">
        <v>167</v>
      </c>
      <c r="W125" s="54" t="s">
        <v>167</v>
      </c>
      <c r="X125" s="54" t="s">
        <v>167</v>
      </c>
      <c r="Y125" s="54" t="s">
        <v>167</v>
      </c>
      <c r="Z125" s="54" t="s">
        <v>167</v>
      </c>
      <c r="AA125" s="58">
        <f t="shared" si="33"/>
        <v>2</v>
      </c>
      <c r="AB125" s="58">
        <f t="shared" si="34"/>
        <v>3</v>
      </c>
      <c r="AC125" s="58">
        <f t="shared" si="35"/>
        <v>4</v>
      </c>
      <c r="AD125" s="59" t="s">
        <v>1426</v>
      </c>
    </row>
    <row r="126" spans="1:30" s="31" customFormat="1">
      <c r="A126" s="44">
        <v>103</v>
      </c>
      <c r="B126" s="44">
        <v>33</v>
      </c>
      <c r="C126" s="44" t="s">
        <v>64</v>
      </c>
      <c r="D126" s="44" t="str">
        <f t="shared" si="46"/>
        <v/>
      </c>
      <c r="E126" s="44" t="str">
        <f>IF($I$4="","",IF($I$4&gt;P126,AC126,IF($I$4&lt;=K126,$K$22,IF($I$4&lt;M126,AA126,AB126))))</f>
        <v>Não passível</v>
      </c>
      <c r="F126" s="44" t="str">
        <f>IF($I$6="","",IF($I$6&gt;P126,AC126,IF($I$6&lt;=K126,$K$22,IF($I$6&lt;M126,AA126,AB126))))</f>
        <v>Não passível</v>
      </c>
      <c r="G126" s="44" t="str">
        <f t="shared" si="49"/>
        <v>Não passível</v>
      </c>
      <c r="H126" s="44" t="str">
        <f t="shared" si="50"/>
        <v>Não passível</v>
      </c>
      <c r="I126" s="44" t="s">
        <v>153</v>
      </c>
      <c r="J126" s="45" t="s">
        <v>1300</v>
      </c>
      <c r="K126" s="44">
        <v>1</v>
      </c>
      <c r="L126" s="46" t="s">
        <v>1244</v>
      </c>
      <c r="M126" s="47">
        <v>5</v>
      </c>
      <c r="N126" s="48" t="s">
        <v>1427</v>
      </c>
      <c r="O126" s="46" t="s">
        <v>1226</v>
      </c>
      <c r="P126" s="49">
        <v>20</v>
      </c>
      <c r="Q126" s="44" t="s">
        <v>176</v>
      </c>
      <c r="R126" s="46" t="s">
        <v>167</v>
      </c>
      <c r="S126" s="46" t="s">
        <v>167</v>
      </c>
      <c r="T126" s="46" t="s">
        <v>167</v>
      </c>
      <c r="U126" s="46" t="s">
        <v>167</v>
      </c>
      <c r="V126" s="46" t="s">
        <v>167</v>
      </c>
      <c r="W126" s="46" t="s">
        <v>167</v>
      </c>
      <c r="X126" s="46" t="s">
        <v>167</v>
      </c>
      <c r="Y126" s="46" t="s">
        <v>167</v>
      </c>
      <c r="Z126" s="46" t="s">
        <v>167</v>
      </c>
      <c r="AA126" s="50">
        <f t="shared" si="33"/>
        <v>2</v>
      </c>
      <c r="AB126" s="50">
        <f t="shared" si="34"/>
        <v>3</v>
      </c>
      <c r="AC126" s="50">
        <f t="shared" si="35"/>
        <v>4</v>
      </c>
      <c r="AD126" s="51" t="s">
        <v>1428</v>
      </c>
    </row>
    <row r="127" spans="1:30" s="31" customFormat="1" ht="45">
      <c r="A127" s="52">
        <v>104</v>
      </c>
      <c r="B127" s="52">
        <v>34</v>
      </c>
      <c r="C127" s="52" t="s">
        <v>65</v>
      </c>
      <c r="D127" s="52" t="str">
        <f t="shared" si="46"/>
        <v/>
      </c>
      <c r="E127" s="52" t="str">
        <f t="shared" si="47"/>
        <v>Não passível</v>
      </c>
      <c r="F127" s="52" t="str">
        <f t="shared" si="48"/>
        <v>Não passível</v>
      </c>
      <c r="G127" s="52" t="str">
        <f t="shared" si="49"/>
        <v>Não passível</v>
      </c>
      <c r="H127" s="52" t="str">
        <f t="shared" si="50"/>
        <v>Não passível</v>
      </c>
      <c r="I127" s="52" t="s">
        <v>153</v>
      </c>
      <c r="J127" s="53" t="s">
        <v>1300</v>
      </c>
      <c r="K127" s="52">
        <v>1</v>
      </c>
      <c r="L127" s="54" t="s">
        <v>1244</v>
      </c>
      <c r="M127" s="55">
        <v>5</v>
      </c>
      <c r="N127" s="56" t="s">
        <v>1427</v>
      </c>
      <c r="O127" s="54" t="s">
        <v>1226</v>
      </c>
      <c r="P127" s="57">
        <v>20</v>
      </c>
      <c r="Q127" s="52" t="s">
        <v>176</v>
      </c>
      <c r="R127" s="54" t="s">
        <v>167</v>
      </c>
      <c r="S127" s="54" t="s">
        <v>167</v>
      </c>
      <c r="T127" s="54" t="s">
        <v>167</v>
      </c>
      <c r="U127" s="54" t="s">
        <v>167</v>
      </c>
      <c r="V127" s="54" t="s">
        <v>167</v>
      </c>
      <c r="W127" s="54" t="s">
        <v>167</v>
      </c>
      <c r="X127" s="54" t="s">
        <v>167</v>
      </c>
      <c r="Y127" s="54" t="s">
        <v>167</v>
      </c>
      <c r="Z127" s="54" t="s">
        <v>167</v>
      </c>
      <c r="AA127" s="58">
        <f t="shared" si="33"/>
        <v>2</v>
      </c>
      <c r="AB127" s="58">
        <f t="shared" si="34"/>
        <v>3</v>
      </c>
      <c r="AC127" s="58">
        <f t="shared" si="35"/>
        <v>4</v>
      </c>
      <c r="AD127" s="59" t="s">
        <v>1429</v>
      </c>
    </row>
    <row r="128" spans="1:30" s="31" customFormat="1">
      <c r="A128" s="44">
        <v>105</v>
      </c>
      <c r="B128" s="44">
        <v>35</v>
      </c>
      <c r="C128" s="44" t="s">
        <v>66</v>
      </c>
      <c r="D128" s="44" t="str">
        <f t="shared" si="46"/>
        <v/>
      </c>
      <c r="E128" s="44" t="str">
        <f t="shared" si="47"/>
        <v>Não passível</v>
      </c>
      <c r="F128" s="44" t="str">
        <f t="shared" si="48"/>
        <v>Não passível</v>
      </c>
      <c r="G128" s="44" t="str">
        <f t="shared" si="49"/>
        <v>Não passível</v>
      </c>
      <c r="H128" s="44" t="str">
        <f t="shared" si="50"/>
        <v>Não passível</v>
      </c>
      <c r="I128" s="44" t="s">
        <v>153</v>
      </c>
      <c r="J128" s="45" t="s">
        <v>1300</v>
      </c>
      <c r="K128" s="44">
        <v>0.5</v>
      </c>
      <c r="L128" s="46" t="s">
        <v>1244</v>
      </c>
      <c r="M128" s="47">
        <v>3</v>
      </c>
      <c r="N128" s="48" t="s">
        <v>1430</v>
      </c>
      <c r="O128" s="46" t="s">
        <v>1226</v>
      </c>
      <c r="P128" s="49">
        <v>20</v>
      </c>
      <c r="Q128" s="44" t="s">
        <v>176</v>
      </c>
      <c r="R128" s="46" t="s">
        <v>167</v>
      </c>
      <c r="S128" s="46" t="s">
        <v>167</v>
      </c>
      <c r="T128" s="46" t="s">
        <v>167</v>
      </c>
      <c r="U128" s="46" t="s">
        <v>167</v>
      </c>
      <c r="V128" s="46" t="s">
        <v>167</v>
      </c>
      <c r="W128" s="46" t="s">
        <v>167</v>
      </c>
      <c r="X128" s="46" t="s">
        <v>167</v>
      </c>
      <c r="Y128" s="46" t="s">
        <v>167</v>
      </c>
      <c r="Z128" s="46" t="s">
        <v>167</v>
      </c>
      <c r="AA128" s="50">
        <f t="shared" si="33"/>
        <v>2</v>
      </c>
      <c r="AB128" s="50">
        <f t="shared" si="34"/>
        <v>3</v>
      </c>
      <c r="AC128" s="50">
        <f t="shared" si="35"/>
        <v>4</v>
      </c>
      <c r="AD128" s="51" t="s">
        <v>1431</v>
      </c>
    </row>
    <row r="129" spans="1:30" s="31" customFormat="1" ht="30">
      <c r="A129" s="52">
        <v>106</v>
      </c>
      <c r="B129" s="52">
        <v>36</v>
      </c>
      <c r="C129" s="52" t="s">
        <v>67</v>
      </c>
      <c r="D129" s="52" t="str">
        <f t="shared" si="46"/>
        <v/>
      </c>
      <c r="E129" s="52" t="str">
        <f t="shared" si="47"/>
        <v>Não passível</v>
      </c>
      <c r="F129" s="52" t="str">
        <f t="shared" si="48"/>
        <v>Não passível</v>
      </c>
      <c r="G129" s="52" t="str">
        <f>IF($I$8="","",IF($I$8&gt;P129,AC129,IF($I$8&lt;=K129,$K$22,IF($I$8&lt;M129,AA129,AB129))))</f>
        <v>Não passível</v>
      </c>
      <c r="H129" s="52" t="str">
        <f t="shared" si="50"/>
        <v>Não passível</v>
      </c>
      <c r="I129" s="52" t="s">
        <v>153</v>
      </c>
      <c r="J129" s="53" t="s">
        <v>1302</v>
      </c>
      <c r="K129" s="52">
        <v>0.2</v>
      </c>
      <c r="L129" s="54" t="s">
        <v>1244</v>
      </c>
      <c r="M129" s="55">
        <v>3</v>
      </c>
      <c r="N129" s="56" t="s">
        <v>1432</v>
      </c>
      <c r="O129" s="54" t="s">
        <v>1226</v>
      </c>
      <c r="P129" s="57">
        <v>6</v>
      </c>
      <c r="Q129" s="52" t="s">
        <v>1250</v>
      </c>
      <c r="R129" s="54" t="s">
        <v>167</v>
      </c>
      <c r="S129" s="54" t="s">
        <v>167</v>
      </c>
      <c r="T129" s="54" t="s">
        <v>167</v>
      </c>
      <c r="U129" s="54" t="s">
        <v>167</v>
      </c>
      <c r="V129" s="54" t="s">
        <v>167</v>
      </c>
      <c r="W129" s="54" t="s">
        <v>167</v>
      </c>
      <c r="X129" s="54" t="s">
        <v>167</v>
      </c>
      <c r="Y129" s="54" t="s">
        <v>167</v>
      </c>
      <c r="Z129" s="54" t="s">
        <v>167</v>
      </c>
      <c r="AA129" s="58">
        <f t="shared" si="33"/>
        <v>2</v>
      </c>
      <c r="AB129" s="58">
        <f t="shared" si="34"/>
        <v>3</v>
      </c>
      <c r="AC129" s="58">
        <f t="shared" si="35"/>
        <v>4</v>
      </c>
      <c r="AD129" s="59" t="s">
        <v>1433</v>
      </c>
    </row>
    <row r="130" spans="1:30" s="31" customFormat="1">
      <c r="A130" s="44">
        <v>107</v>
      </c>
      <c r="B130" s="44">
        <v>37</v>
      </c>
      <c r="C130" s="44" t="s">
        <v>68</v>
      </c>
      <c r="D130" s="44" t="str">
        <f t="shared" si="46"/>
        <v/>
      </c>
      <c r="E130" s="44" t="str">
        <f t="shared" si="47"/>
        <v>Não passível</v>
      </c>
      <c r="F130" s="44" t="str">
        <f t="shared" si="48"/>
        <v>Não passível</v>
      </c>
      <c r="G130" s="44" t="str">
        <f t="shared" si="49"/>
        <v>Não passível</v>
      </c>
      <c r="H130" s="44" t="str">
        <f t="shared" si="50"/>
        <v>Não passível</v>
      </c>
      <c r="I130" s="44" t="s">
        <v>153</v>
      </c>
      <c r="J130" s="45" t="s">
        <v>1300</v>
      </c>
      <c r="K130" s="44">
        <v>0.2</v>
      </c>
      <c r="L130" s="46" t="s">
        <v>1244</v>
      </c>
      <c r="M130" s="47">
        <v>5</v>
      </c>
      <c r="N130" s="48" t="s">
        <v>1434</v>
      </c>
      <c r="O130" s="46" t="s">
        <v>1226</v>
      </c>
      <c r="P130" s="49">
        <v>17</v>
      </c>
      <c r="Q130" s="44" t="s">
        <v>176</v>
      </c>
      <c r="R130" s="46" t="s">
        <v>167</v>
      </c>
      <c r="S130" s="46" t="s">
        <v>167</v>
      </c>
      <c r="T130" s="46" t="s">
        <v>167</v>
      </c>
      <c r="U130" s="46" t="s">
        <v>167</v>
      </c>
      <c r="V130" s="46" t="s">
        <v>167</v>
      </c>
      <c r="W130" s="46" t="s">
        <v>167</v>
      </c>
      <c r="X130" s="46" t="s">
        <v>167</v>
      </c>
      <c r="Y130" s="46" t="s">
        <v>167</v>
      </c>
      <c r="Z130" s="46" t="s">
        <v>167</v>
      </c>
      <c r="AA130" s="50">
        <f t="shared" si="33"/>
        <v>2</v>
      </c>
      <c r="AB130" s="50">
        <f t="shared" si="34"/>
        <v>3</v>
      </c>
      <c r="AC130" s="50">
        <f t="shared" si="35"/>
        <v>4</v>
      </c>
      <c r="AD130" s="51" t="s">
        <v>1435</v>
      </c>
    </row>
    <row r="131" spans="1:30" s="31" customFormat="1">
      <c r="A131" s="52">
        <v>108</v>
      </c>
      <c r="B131" s="52">
        <v>38</v>
      </c>
      <c r="C131" s="52" t="s">
        <v>1828</v>
      </c>
      <c r="D131" s="52" t="str">
        <f t="shared" si="46"/>
        <v/>
      </c>
      <c r="E131" s="52" t="str">
        <f t="shared" si="47"/>
        <v>Não passível</v>
      </c>
      <c r="F131" s="52" t="str">
        <f t="shared" si="48"/>
        <v>Não passível</v>
      </c>
      <c r="G131" s="52" t="str">
        <f t="shared" si="49"/>
        <v>Não passível</v>
      </c>
      <c r="H131" s="52" t="str">
        <f t="shared" si="50"/>
        <v>Não passível</v>
      </c>
      <c r="I131" s="52" t="s">
        <v>154</v>
      </c>
      <c r="J131" s="53" t="s">
        <v>1300</v>
      </c>
      <c r="K131" s="52">
        <v>0</v>
      </c>
      <c r="L131" s="54" t="s">
        <v>1244</v>
      </c>
      <c r="M131" s="55">
        <v>6</v>
      </c>
      <c r="N131" s="56" t="s">
        <v>1436</v>
      </c>
      <c r="O131" s="54" t="s">
        <v>1226</v>
      </c>
      <c r="P131" s="57">
        <v>20</v>
      </c>
      <c r="Q131" s="52" t="s">
        <v>176</v>
      </c>
      <c r="R131" s="54" t="s">
        <v>167</v>
      </c>
      <c r="S131" s="54" t="s">
        <v>167</v>
      </c>
      <c r="T131" s="54" t="s">
        <v>167</v>
      </c>
      <c r="U131" s="54" t="s">
        <v>167</v>
      </c>
      <c r="V131" s="54" t="s">
        <v>167</v>
      </c>
      <c r="W131" s="54" t="s">
        <v>167</v>
      </c>
      <c r="X131" s="54" t="s">
        <v>167</v>
      </c>
      <c r="Y131" s="54" t="s">
        <v>167</v>
      </c>
      <c r="Z131" s="54" t="s">
        <v>167</v>
      </c>
      <c r="AA131" s="58">
        <f t="shared" si="33"/>
        <v>4</v>
      </c>
      <c r="AB131" s="58">
        <f t="shared" si="34"/>
        <v>5</v>
      </c>
      <c r="AC131" s="58">
        <f t="shared" si="35"/>
        <v>6</v>
      </c>
      <c r="AD131" s="59" t="s">
        <v>1437</v>
      </c>
    </row>
    <row r="132" spans="1:30" s="31" customFormat="1">
      <c r="A132" s="44">
        <v>109</v>
      </c>
      <c r="B132" s="44">
        <v>39</v>
      </c>
      <c r="C132" s="44" t="s">
        <v>69</v>
      </c>
      <c r="D132" s="44" t="str">
        <f t="shared" si="46"/>
        <v/>
      </c>
      <c r="E132" s="44" t="str">
        <f t="shared" si="47"/>
        <v>Não passível</v>
      </c>
      <c r="F132" s="44" t="str">
        <f t="shared" si="48"/>
        <v>Não passível</v>
      </c>
      <c r="G132" s="44" t="str">
        <f t="shared" si="49"/>
        <v>Não passível</v>
      </c>
      <c r="H132" s="44" t="str">
        <f t="shared" si="50"/>
        <v>Não passível</v>
      </c>
      <c r="I132" s="44" t="s">
        <v>153</v>
      </c>
      <c r="J132" s="45" t="s">
        <v>1302</v>
      </c>
      <c r="K132" s="44">
        <v>0</v>
      </c>
      <c r="L132" s="46" t="s">
        <v>1244</v>
      </c>
      <c r="M132" s="47">
        <v>1</v>
      </c>
      <c r="N132" s="48" t="s">
        <v>1438</v>
      </c>
      <c r="O132" s="46" t="s">
        <v>1226</v>
      </c>
      <c r="P132" s="49">
        <v>5</v>
      </c>
      <c r="Q132" s="44" t="s">
        <v>1250</v>
      </c>
      <c r="R132" s="46" t="s">
        <v>167</v>
      </c>
      <c r="S132" s="46" t="s">
        <v>167</v>
      </c>
      <c r="T132" s="46" t="s">
        <v>167</v>
      </c>
      <c r="U132" s="46" t="s">
        <v>167</v>
      </c>
      <c r="V132" s="46" t="s">
        <v>167</v>
      </c>
      <c r="W132" s="46" t="s">
        <v>167</v>
      </c>
      <c r="X132" s="46" t="s">
        <v>167</v>
      </c>
      <c r="Y132" s="46" t="s">
        <v>167</v>
      </c>
      <c r="Z132" s="46" t="s">
        <v>167</v>
      </c>
      <c r="AA132" s="50">
        <f t="shared" si="33"/>
        <v>2</v>
      </c>
      <c r="AB132" s="50">
        <f t="shared" si="34"/>
        <v>3</v>
      </c>
      <c r="AC132" s="50">
        <f t="shared" si="35"/>
        <v>4</v>
      </c>
      <c r="AD132" s="51" t="s">
        <v>2465</v>
      </c>
    </row>
    <row r="133" spans="1:30" s="31" customFormat="1">
      <c r="A133" s="52">
        <v>110</v>
      </c>
      <c r="B133" s="52">
        <v>40</v>
      </c>
      <c r="C133" s="52" t="s">
        <v>70</v>
      </c>
      <c r="D133" s="52" t="str">
        <f t="shared" si="46"/>
        <v/>
      </c>
      <c r="E133" s="52" t="str">
        <f t="shared" si="47"/>
        <v>Não passível</v>
      </c>
      <c r="F133" s="52" t="str">
        <f t="shared" si="48"/>
        <v>Não passível</v>
      </c>
      <c r="G133" s="52" t="str">
        <f t="shared" si="49"/>
        <v>Não passível</v>
      </c>
      <c r="H133" s="52" t="str">
        <f t="shared" si="50"/>
        <v>Não passível</v>
      </c>
      <c r="I133" s="52" t="s">
        <v>153</v>
      </c>
      <c r="J133" s="53" t="s">
        <v>177</v>
      </c>
      <c r="K133" s="52">
        <v>0</v>
      </c>
      <c r="L133" s="54" t="s">
        <v>1244</v>
      </c>
      <c r="M133" s="55">
        <v>9</v>
      </c>
      <c r="N133" s="56" t="s">
        <v>1439</v>
      </c>
      <c r="O133" s="54" t="s">
        <v>1226</v>
      </c>
      <c r="P133" s="57">
        <v>85</v>
      </c>
      <c r="Q133" s="52" t="s">
        <v>178</v>
      </c>
      <c r="R133" s="54" t="s">
        <v>167</v>
      </c>
      <c r="S133" s="54" t="s">
        <v>167</v>
      </c>
      <c r="T133" s="54" t="s">
        <v>167</v>
      </c>
      <c r="U133" s="54" t="s">
        <v>167</v>
      </c>
      <c r="V133" s="54" t="s">
        <v>167</v>
      </c>
      <c r="W133" s="54" t="s">
        <v>167</v>
      </c>
      <c r="X133" s="54" t="s">
        <v>167</v>
      </c>
      <c r="Y133" s="54" t="s">
        <v>167</v>
      </c>
      <c r="Z133" s="54" t="s">
        <v>167</v>
      </c>
      <c r="AA133" s="58">
        <f t="shared" si="33"/>
        <v>2</v>
      </c>
      <c r="AB133" s="58">
        <f t="shared" si="34"/>
        <v>3</v>
      </c>
      <c r="AC133" s="58">
        <f t="shared" si="35"/>
        <v>4</v>
      </c>
      <c r="AD133" s="59" t="s">
        <v>1440</v>
      </c>
    </row>
    <row r="134" spans="1:30" s="31" customFormat="1">
      <c r="A134" s="44">
        <v>111</v>
      </c>
      <c r="B134" s="44">
        <v>41</v>
      </c>
      <c r="C134" s="44" t="s">
        <v>71</v>
      </c>
      <c r="D134" s="44" t="str">
        <f t="shared" si="46"/>
        <v/>
      </c>
      <c r="E134" s="44" t="str">
        <f t="shared" si="47"/>
        <v>Não passível</v>
      </c>
      <c r="F134" s="44" t="str">
        <f t="shared" si="48"/>
        <v>Não passível</v>
      </c>
      <c r="G134" s="44" t="str">
        <f t="shared" si="49"/>
        <v>Não passível</v>
      </c>
      <c r="H134" s="44" t="str">
        <f t="shared" si="50"/>
        <v>Não passível</v>
      </c>
      <c r="I134" s="44" t="s">
        <v>153</v>
      </c>
      <c r="J134" s="45" t="s">
        <v>1441</v>
      </c>
      <c r="K134" s="44">
        <v>0</v>
      </c>
      <c r="L134" s="46" t="s">
        <v>1244</v>
      </c>
      <c r="M134" s="47">
        <v>60</v>
      </c>
      <c r="N134" s="48" t="s">
        <v>1442</v>
      </c>
      <c r="O134" s="46" t="s">
        <v>1226</v>
      </c>
      <c r="P134" s="49">
        <v>100</v>
      </c>
      <c r="Q134" s="44" t="s">
        <v>179</v>
      </c>
      <c r="R134" s="46" t="s">
        <v>167</v>
      </c>
      <c r="S134" s="46" t="s">
        <v>167</v>
      </c>
      <c r="T134" s="46" t="s">
        <v>167</v>
      </c>
      <c r="U134" s="46" t="s">
        <v>167</v>
      </c>
      <c r="V134" s="46" t="s">
        <v>167</v>
      </c>
      <c r="W134" s="46" t="s">
        <v>167</v>
      </c>
      <c r="X134" s="46" t="s">
        <v>167</v>
      </c>
      <c r="Y134" s="46" t="s">
        <v>167</v>
      </c>
      <c r="Z134" s="46" t="s">
        <v>167</v>
      </c>
      <c r="AA134" s="50">
        <f t="shared" si="33"/>
        <v>2</v>
      </c>
      <c r="AB134" s="50">
        <f t="shared" si="34"/>
        <v>3</v>
      </c>
      <c r="AC134" s="50">
        <f t="shared" si="35"/>
        <v>4</v>
      </c>
      <c r="AD134" s="51" t="s">
        <v>1443</v>
      </c>
    </row>
    <row r="135" spans="1:30" s="31" customFormat="1">
      <c r="A135" s="52">
        <v>112</v>
      </c>
      <c r="B135" s="52">
        <v>42</v>
      </c>
      <c r="C135" s="52" t="s">
        <v>72</v>
      </c>
      <c r="D135" s="52" t="str">
        <f t="shared" si="46"/>
        <v/>
      </c>
      <c r="E135" s="52" t="str">
        <f t="shared" si="47"/>
        <v>Não passível</v>
      </c>
      <c r="F135" s="52" t="str">
        <f t="shared" si="48"/>
        <v>Não passível</v>
      </c>
      <c r="G135" s="52" t="str">
        <f t="shared" si="49"/>
        <v>Não passível</v>
      </c>
      <c r="H135" s="52" t="str">
        <f t="shared" si="50"/>
        <v>Não passível</v>
      </c>
      <c r="I135" s="52" t="s">
        <v>153</v>
      </c>
      <c r="J135" s="53" t="s">
        <v>1302</v>
      </c>
      <c r="K135" s="52">
        <v>0.05</v>
      </c>
      <c r="L135" s="54" t="s">
        <v>1244</v>
      </c>
      <c r="M135" s="55">
        <v>0.5</v>
      </c>
      <c r="N135" s="56" t="s">
        <v>1444</v>
      </c>
      <c r="O135" s="54" t="s">
        <v>1226</v>
      </c>
      <c r="P135" s="57">
        <v>5</v>
      </c>
      <c r="Q135" s="52" t="s">
        <v>1250</v>
      </c>
      <c r="R135" s="54" t="s">
        <v>167</v>
      </c>
      <c r="S135" s="54" t="s">
        <v>167</v>
      </c>
      <c r="T135" s="54" t="s">
        <v>167</v>
      </c>
      <c r="U135" s="54" t="s">
        <v>167</v>
      </c>
      <c r="V135" s="54" t="s">
        <v>167</v>
      </c>
      <c r="W135" s="54" t="s">
        <v>167</v>
      </c>
      <c r="X135" s="54" t="s">
        <v>167</v>
      </c>
      <c r="Y135" s="54" t="s">
        <v>167</v>
      </c>
      <c r="Z135" s="54" t="s">
        <v>167</v>
      </c>
      <c r="AA135" s="58">
        <f t="shared" si="33"/>
        <v>2</v>
      </c>
      <c r="AB135" s="58">
        <f t="shared" si="34"/>
        <v>3</v>
      </c>
      <c r="AC135" s="58">
        <f t="shared" si="35"/>
        <v>4</v>
      </c>
      <c r="AD135" s="59" t="s">
        <v>1445</v>
      </c>
    </row>
    <row r="136" spans="1:30" s="31" customFormat="1">
      <c r="A136" s="43">
        <v>113</v>
      </c>
      <c r="B136" s="44">
        <v>1</v>
      </c>
      <c r="C136" s="44" t="s">
        <v>73</v>
      </c>
      <c r="D136" s="44" t="str">
        <f t="shared" si="46"/>
        <v/>
      </c>
      <c r="E136" s="44" t="str">
        <f t="shared" si="47"/>
        <v>Não passível</v>
      </c>
      <c r="F136" s="44" t="str">
        <f t="shared" si="48"/>
        <v>Não passível</v>
      </c>
      <c r="G136" s="44" t="str">
        <f t="shared" si="49"/>
        <v>Não passível</v>
      </c>
      <c r="H136" s="44" t="str">
        <f t="shared" si="50"/>
        <v>Não passível</v>
      </c>
      <c r="I136" s="44" t="s">
        <v>152</v>
      </c>
      <c r="J136" s="45" t="s">
        <v>1300</v>
      </c>
      <c r="K136" s="44">
        <v>0.1</v>
      </c>
      <c r="L136" s="46" t="s">
        <v>1244</v>
      </c>
      <c r="M136" s="47">
        <v>3</v>
      </c>
      <c r="N136" s="48" t="s">
        <v>1446</v>
      </c>
      <c r="O136" s="46" t="s">
        <v>1226</v>
      </c>
      <c r="P136" s="49">
        <v>7</v>
      </c>
      <c r="Q136" s="44" t="s">
        <v>1447</v>
      </c>
      <c r="R136" s="46" t="s">
        <v>167</v>
      </c>
      <c r="S136" s="46" t="s">
        <v>167</v>
      </c>
      <c r="T136" s="46" t="s">
        <v>167</v>
      </c>
      <c r="U136" s="46" t="s">
        <v>167</v>
      </c>
      <c r="V136" s="46" t="s">
        <v>167</v>
      </c>
      <c r="W136" s="46" t="s">
        <v>167</v>
      </c>
      <c r="X136" s="46" t="s">
        <v>167</v>
      </c>
      <c r="Y136" s="46" t="s">
        <v>167</v>
      </c>
      <c r="Z136" s="46" t="s">
        <v>167</v>
      </c>
      <c r="AA136" s="50">
        <f t="shared" si="33"/>
        <v>1</v>
      </c>
      <c r="AB136" s="50">
        <f t="shared" si="34"/>
        <v>1</v>
      </c>
      <c r="AC136" s="50">
        <f t="shared" si="35"/>
        <v>1</v>
      </c>
      <c r="AD136" s="51" t="s">
        <v>1448</v>
      </c>
    </row>
    <row r="137" spans="1:30" s="31" customFormat="1" ht="30">
      <c r="A137" s="52">
        <v>114</v>
      </c>
      <c r="B137" s="52">
        <v>2</v>
      </c>
      <c r="C137" s="52" t="s">
        <v>1829</v>
      </c>
      <c r="D137" s="52" t="str">
        <f t="shared" si="46"/>
        <v/>
      </c>
      <c r="E137" s="52" t="str">
        <f t="shared" si="47"/>
        <v>Não passível</v>
      </c>
      <c r="F137" s="52" t="str">
        <f t="shared" si="48"/>
        <v>Não passível</v>
      </c>
      <c r="G137" s="52" t="str">
        <f t="shared" si="49"/>
        <v>Não passível</v>
      </c>
      <c r="H137" s="52" t="str">
        <f t="shared" si="50"/>
        <v>Não passível</v>
      </c>
      <c r="I137" s="52" t="s">
        <v>153</v>
      </c>
      <c r="J137" s="53" t="s">
        <v>1300</v>
      </c>
      <c r="K137" s="52">
        <v>2</v>
      </c>
      <c r="L137" s="54" t="s">
        <v>1244</v>
      </c>
      <c r="M137" s="55">
        <v>30</v>
      </c>
      <c r="N137" s="56" t="s">
        <v>1449</v>
      </c>
      <c r="O137" s="54" t="s">
        <v>1226</v>
      </c>
      <c r="P137" s="57">
        <v>300</v>
      </c>
      <c r="Q137" s="52" t="s">
        <v>1450</v>
      </c>
      <c r="R137" s="54" t="s">
        <v>167</v>
      </c>
      <c r="S137" s="54" t="s">
        <v>167</v>
      </c>
      <c r="T137" s="54" t="s">
        <v>167</v>
      </c>
      <c r="U137" s="54" t="s">
        <v>167</v>
      </c>
      <c r="V137" s="54" t="s">
        <v>167</v>
      </c>
      <c r="W137" s="54" t="s">
        <v>167</v>
      </c>
      <c r="X137" s="54" t="s">
        <v>167</v>
      </c>
      <c r="Y137" s="54" t="s">
        <v>167</v>
      </c>
      <c r="Z137" s="54" t="s">
        <v>167</v>
      </c>
      <c r="AA137" s="58">
        <f t="shared" si="33"/>
        <v>2</v>
      </c>
      <c r="AB137" s="58">
        <f t="shared" si="34"/>
        <v>3</v>
      </c>
      <c r="AC137" s="58">
        <f t="shared" si="35"/>
        <v>4</v>
      </c>
      <c r="AD137" s="59" t="s">
        <v>1451</v>
      </c>
    </row>
    <row r="138" spans="1:30" s="31" customFormat="1" ht="22.5">
      <c r="A138" s="44">
        <v>115</v>
      </c>
      <c r="B138" s="44">
        <v>3</v>
      </c>
      <c r="C138" s="44" t="s">
        <v>1830</v>
      </c>
      <c r="D138" s="44" t="str">
        <f t="shared" si="46"/>
        <v/>
      </c>
      <c r="E138" s="44" t="str">
        <f t="shared" si="47"/>
        <v>Não passível</v>
      </c>
      <c r="F138" s="44" t="str">
        <f t="shared" si="48"/>
        <v>Não passível</v>
      </c>
      <c r="G138" s="44" t="str">
        <f t="shared" si="49"/>
        <v>Não passível</v>
      </c>
      <c r="H138" s="44" t="str">
        <f t="shared" si="50"/>
        <v>Não passível</v>
      </c>
      <c r="I138" s="44" t="s">
        <v>154</v>
      </c>
      <c r="J138" s="45" t="s">
        <v>1300</v>
      </c>
      <c r="K138" s="44">
        <v>300</v>
      </c>
      <c r="L138" s="46" t="s">
        <v>1244</v>
      </c>
      <c r="M138" s="47">
        <v>20000</v>
      </c>
      <c r="N138" s="48" t="s">
        <v>1452</v>
      </c>
      <c r="O138" s="46" t="s">
        <v>1226</v>
      </c>
      <c r="P138" s="49">
        <v>100000</v>
      </c>
      <c r="Q138" s="44" t="s">
        <v>1453</v>
      </c>
      <c r="R138" s="46" t="s">
        <v>167</v>
      </c>
      <c r="S138" s="46" t="s">
        <v>167</v>
      </c>
      <c r="T138" s="46" t="s">
        <v>167</v>
      </c>
      <c r="U138" s="46" t="s">
        <v>167</v>
      </c>
      <c r="V138" s="46" t="s">
        <v>167</v>
      </c>
      <c r="W138" s="46" t="s">
        <v>167</v>
      </c>
      <c r="X138" s="46" t="s">
        <v>167</v>
      </c>
      <c r="Y138" s="46" t="s">
        <v>167</v>
      </c>
      <c r="Z138" s="46" t="s">
        <v>167</v>
      </c>
      <c r="AA138" s="50">
        <f t="shared" si="33"/>
        <v>4</v>
      </c>
      <c r="AB138" s="50">
        <f t="shared" si="34"/>
        <v>5</v>
      </c>
      <c r="AC138" s="50">
        <f t="shared" si="35"/>
        <v>6</v>
      </c>
      <c r="AD138" s="51" t="s">
        <v>1454</v>
      </c>
    </row>
    <row r="139" spans="1:30" s="31" customFormat="1">
      <c r="A139" s="52">
        <v>116</v>
      </c>
      <c r="B139" s="52">
        <v>4</v>
      </c>
      <c r="C139" s="52" t="s">
        <v>1831</v>
      </c>
      <c r="D139" s="52" t="str">
        <f t="shared" si="46"/>
        <v/>
      </c>
      <c r="E139" s="52" t="str">
        <f t="shared" si="47"/>
        <v>Não passível</v>
      </c>
      <c r="F139" s="52" t="str">
        <f t="shared" si="48"/>
        <v>Não passível</v>
      </c>
      <c r="G139" s="52" t="str">
        <f t="shared" si="49"/>
        <v>Não passível</v>
      </c>
      <c r="H139" s="52" t="str">
        <f t="shared" si="50"/>
        <v>Não passível</v>
      </c>
      <c r="I139" s="52" t="s">
        <v>154</v>
      </c>
      <c r="J139" s="53" t="s">
        <v>1300</v>
      </c>
      <c r="K139" s="52">
        <v>6</v>
      </c>
      <c r="L139" s="54" t="s">
        <v>1244</v>
      </c>
      <c r="M139" s="55">
        <v>180</v>
      </c>
      <c r="N139" s="56" t="s">
        <v>1455</v>
      </c>
      <c r="O139" s="54" t="s">
        <v>1226</v>
      </c>
      <c r="P139" s="57">
        <v>1200</v>
      </c>
      <c r="Q139" s="52" t="s">
        <v>1453</v>
      </c>
      <c r="R139" s="54" t="s">
        <v>167</v>
      </c>
      <c r="S139" s="54" t="s">
        <v>167</v>
      </c>
      <c r="T139" s="54" t="s">
        <v>167</v>
      </c>
      <c r="U139" s="54" t="s">
        <v>167</v>
      </c>
      <c r="V139" s="54" t="s">
        <v>167</v>
      </c>
      <c r="W139" s="54" t="s">
        <v>167</v>
      </c>
      <c r="X139" s="54" t="s">
        <v>167</v>
      </c>
      <c r="Y139" s="54" t="s">
        <v>167</v>
      </c>
      <c r="Z139" s="54" t="s">
        <v>167</v>
      </c>
      <c r="AA139" s="58">
        <f t="shared" si="33"/>
        <v>4</v>
      </c>
      <c r="AB139" s="58">
        <f t="shared" si="34"/>
        <v>5</v>
      </c>
      <c r="AC139" s="58">
        <f t="shared" si="35"/>
        <v>6</v>
      </c>
      <c r="AD139" s="59" t="s">
        <v>1456</v>
      </c>
    </row>
    <row r="140" spans="1:30" s="31" customFormat="1" ht="30">
      <c r="A140" s="44">
        <v>117</v>
      </c>
      <c r="B140" s="44">
        <v>5</v>
      </c>
      <c r="C140" s="44" t="s">
        <v>1832</v>
      </c>
      <c r="D140" s="44" t="str">
        <f t="shared" si="46"/>
        <v/>
      </c>
      <c r="E140" s="44" t="str">
        <f t="shared" si="47"/>
        <v>Não passível</v>
      </c>
      <c r="F140" s="44" t="str">
        <f t="shared" si="48"/>
        <v>Não passível</v>
      </c>
      <c r="G140" s="44" t="str">
        <f t="shared" si="49"/>
        <v>Não passível</v>
      </c>
      <c r="H140" s="44" t="str">
        <f t="shared" si="50"/>
        <v>Não passível</v>
      </c>
      <c r="I140" s="44" t="s">
        <v>154</v>
      </c>
      <c r="J140" s="45" t="s">
        <v>1300</v>
      </c>
      <c r="K140" s="44">
        <v>2</v>
      </c>
      <c r="L140" s="46" t="s">
        <v>1244</v>
      </c>
      <c r="M140" s="47">
        <v>60</v>
      </c>
      <c r="N140" s="48" t="s">
        <v>1457</v>
      </c>
      <c r="O140" s="46" t="s">
        <v>1226</v>
      </c>
      <c r="P140" s="49">
        <v>500</v>
      </c>
      <c r="Q140" s="44" t="s">
        <v>1453</v>
      </c>
      <c r="R140" s="46" t="s">
        <v>167</v>
      </c>
      <c r="S140" s="46" t="s">
        <v>167</v>
      </c>
      <c r="T140" s="46" t="s">
        <v>167</v>
      </c>
      <c r="U140" s="46" t="s">
        <v>167</v>
      </c>
      <c r="V140" s="46" t="s">
        <v>167</v>
      </c>
      <c r="W140" s="46" t="s">
        <v>167</v>
      </c>
      <c r="X140" s="46" t="s">
        <v>167</v>
      </c>
      <c r="Y140" s="46" t="s">
        <v>167</v>
      </c>
      <c r="Z140" s="46" t="s">
        <v>167</v>
      </c>
      <c r="AA140" s="50">
        <f t="shared" si="33"/>
        <v>4</v>
      </c>
      <c r="AB140" s="50">
        <f t="shared" si="34"/>
        <v>5</v>
      </c>
      <c r="AC140" s="50">
        <f t="shared" si="35"/>
        <v>6</v>
      </c>
      <c r="AD140" s="51" t="s">
        <v>1458</v>
      </c>
    </row>
    <row r="141" spans="1:30" s="31" customFormat="1">
      <c r="A141" s="52">
        <v>118</v>
      </c>
      <c r="B141" s="52">
        <v>6</v>
      </c>
      <c r="C141" s="52" t="s">
        <v>1833</v>
      </c>
      <c r="D141" s="52" t="str">
        <f t="shared" si="46"/>
        <v/>
      </c>
      <c r="E141" s="52" t="str">
        <f t="shared" si="47"/>
        <v>Não passível</v>
      </c>
      <c r="F141" s="52" t="str">
        <f t="shared" si="48"/>
        <v>Não passível</v>
      </c>
      <c r="G141" s="52" t="str">
        <f t="shared" si="49"/>
        <v>Não passível</v>
      </c>
      <c r="H141" s="52" t="str">
        <f t="shared" si="50"/>
        <v>Não passível</v>
      </c>
      <c r="I141" s="52" t="s">
        <v>153</v>
      </c>
      <c r="J141" s="53" t="s">
        <v>1300</v>
      </c>
      <c r="K141" s="52">
        <v>1</v>
      </c>
      <c r="L141" s="54" t="s">
        <v>1244</v>
      </c>
      <c r="M141" s="55">
        <v>5</v>
      </c>
      <c r="N141" s="56" t="s">
        <v>1459</v>
      </c>
      <c r="O141" s="54" t="s">
        <v>1226</v>
      </c>
      <c r="P141" s="57">
        <v>50</v>
      </c>
      <c r="Q141" s="52" t="s">
        <v>1460</v>
      </c>
      <c r="R141" s="54" t="s">
        <v>167</v>
      </c>
      <c r="S141" s="54" t="s">
        <v>167</v>
      </c>
      <c r="T141" s="54" t="s">
        <v>167</v>
      </c>
      <c r="U141" s="54" t="s">
        <v>167</v>
      </c>
      <c r="V141" s="54" t="s">
        <v>167</v>
      </c>
      <c r="W141" s="54" t="s">
        <v>167</v>
      </c>
      <c r="X141" s="54" t="s">
        <v>167</v>
      </c>
      <c r="Y141" s="54" t="s">
        <v>167</v>
      </c>
      <c r="Z141" s="54" t="s">
        <v>167</v>
      </c>
      <c r="AA141" s="58">
        <f t="shared" si="33"/>
        <v>2</v>
      </c>
      <c r="AB141" s="58">
        <f t="shared" si="34"/>
        <v>3</v>
      </c>
      <c r="AC141" s="58">
        <f t="shared" si="35"/>
        <v>4</v>
      </c>
      <c r="AD141" s="59" t="s">
        <v>1461</v>
      </c>
    </row>
    <row r="142" spans="1:30" s="31" customFormat="1" ht="30">
      <c r="A142" s="44">
        <v>119</v>
      </c>
      <c r="B142" s="44">
        <v>7</v>
      </c>
      <c r="C142" s="44" t="s">
        <v>74</v>
      </c>
      <c r="D142" s="44" t="str">
        <f t="shared" si="46"/>
        <v/>
      </c>
      <c r="E142" s="44" t="str">
        <f t="shared" si="47"/>
        <v>Não passível</v>
      </c>
      <c r="F142" s="44" t="str">
        <f t="shared" si="48"/>
        <v>Não passível</v>
      </c>
      <c r="G142" s="44" t="str">
        <f t="shared" si="49"/>
        <v>Não passível</v>
      </c>
      <c r="H142" s="44" t="str">
        <f t="shared" si="50"/>
        <v>Não passível</v>
      </c>
      <c r="I142" s="44" t="s">
        <v>153</v>
      </c>
      <c r="J142" s="45" t="s">
        <v>1300</v>
      </c>
      <c r="K142" s="44">
        <v>1</v>
      </c>
      <c r="L142" s="46" t="s">
        <v>1244</v>
      </c>
      <c r="M142" s="47">
        <v>15</v>
      </c>
      <c r="N142" s="48" t="s">
        <v>1462</v>
      </c>
      <c r="O142" s="46" t="s">
        <v>1226</v>
      </c>
      <c r="P142" s="49">
        <v>50</v>
      </c>
      <c r="Q142" s="44" t="s">
        <v>180</v>
      </c>
      <c r="R142" s="46" t="s">
        <v>167</v>
      </c>
      <c r="S142" s="46" t="s">
        <v>167</v>
      </c>
      <c r="T142" s="46" t="s">
        <v>167</v>
      </c>
      <c r="U142" s="46" t="s">
        <v>167</v>
      </c>
      <c r="V142" s="46" t="s">
        <v>167</v>
      </c>
      <c r="W142" s="46" t="s">
        <v>167</v>
      </c>
      <c r="X142" s="46" t="s">
        <v>167</v>
      </c>
      <c r="Y142" s="46" t="s">
        <v>167</v>
      </c>
      <c r="Z142" s="46" t="s">
        <v>167</v>
      </c>
      <c r="AA142" s="50">
        <f t="shared" si="33"/>
        <v>2</v>
      </c>
      <c r="AB142" s="50">
        <f t="shared" si="34"/>
        <v>3</v>
      </c>
      <c r="AC142" s="50">
        <f t="shared" si="35"/>
        <v>4</v>
      </c>
      <c r="AD142" s="51" t="s">
        <v>1463</v>
      </c>
    </row>
    <row r="143" spans="1:30" s="31" customFormat="1" ht="30">
      <c r="A143" s="52">
        <v>120</v>
      </c>
      <c r="B143" s="52">
        <v>8</v>
      </c>
      <c r="C143" s="52" t="s">
        <v>75</v>
      </c>
      <c r="D143" s="52" t="str">
        <f t="shared" si="46"/>
        <v/>
      </c>
      <c r="E143" s="52" t="str">
        <f t="shared" si="47"/>
        <v>Não passível</v>
      </c>
      <c r="F143" s="52" t="str">
        <f t="shared" si="48"/>
        <v>Não passível</v>
      </c>
      <c r="G143" s="52" t="str">
        <f t="shared" si="49"/>
        <v>Não passível</v>
      </c>
      <c r="H143" s="52" t="str">
        <f t="shared" si="50"/>
        <v>Não passível</v>
      </c>
      <c r="I143" s="52" t="s">
        <v>153</v>
      </c>
      <c r="J143" s="53" t="s">
        <v>1300</v>
      </c>
      <c r="K143" s="52">
        <v>0.5</v>
      </c>
      <c r="L143" s="54" t="s">
        <v>1244</v>
      </c>
      <c r="M143" s="55">
        <v>10</v>
      </c>
      <c r="N143" s="56" t="s">
        <v>181</v>
      </c>
      <c r="O143" s="54" t="s">
        <v>1226</v>
      </c>
      <c r="P143" s="57">
        <v>80</v>
      </c>
      <c r="Q143" s="52" t="s">
        <v>1464</v>
      </c>
      <c r="R143" s="54" t="s">
        <v>167</v>
      </c>
      <c r="S143" s="54" t="s">
        <v>167</v>
      </c>
      <c r="T143" s="54" t="s">
        <v>167</v>
      </c>
      <c r="U143" s="54" t="s">
        <v>167</v>
      </c>
      <c r="V143" s="54" t="s">
        <v>167</v>
      </c>
      <c r="W143" s="54" t="s">
        <v>167</v>
      </c>
      <c r="X143" s="54" t="s">
        <v>167</v>
      </c>
      <c r="Y143" s="54" t="s">
        <v>167</v>
      </c>
      <c r="Z143" s="54" t="s">
        <v>167</v>
      </c>
      <c r="AA143" s="58">
        <f t="shared" si="33"/>
        <v>2</v>
      </c>
      <c r="AB143" s="58">
        <f t="shared" si="34"/>
        <v>3</v>
      </c>
      <c r="AC143" s="58">
        <f t="shared" si="35"/>
        <v>4</v>
      </c>
      <c r="AD143" s="59" t="s">
        <v>1465</v>
      </c>
    </row>
    <row r="144" spans="1:30" s="31" customFormat="1" ht="22.5">
      <c r="A144" s="44">
        <v>121</v>
      </c>
      <c r="B144" s="44">
        <v>9</v>
      </c>
      <c r="C144" s="44" t="s">
        <v>1834</v>
      </c>
      <c r="D144" s="44" t="str">
        <f t="shared" si="46"/>
        <v/>
      </c>
      <c r="E144" s="44" t="str">
        <f t="shared" si="47"/>
        <v>Não passível</v>
      </c>
      <c r="F144" s="44" t="str">
        <f t="shared" si="48"/>
        <v>Não passível</v>
      </c>
      <c r="G144" s="44" t="str">
        <f t="shared" si="49"/>
        <v>Não passível</v>
      </c>
      <c r="H144" s="44" t="str">
        <f t="shared" si="50"/>
        <v>Não passível</v>
      </c>
      <c r="I144" s="44" t="s">
        <v>153</v>
      </c>
      <c r="J144" s="45" t="s">
        <v>1300</v>
      </c>
      <c r="K144" s="44">
        <v>500</v>
      </c>
      <c r="L144" s="46" t="s">
        <v>1244</v>
      </c>
      <c r="M144" s="47">
        <v>30000</v>
      </c>
      <c r="N144" s="48" t="s">
        <v>1466</v>
      </c>
      <c r="O144" s="46" t="s">
        <v>1226</v>
      </c>
      <c r="P144" s="49">
        <v>120000</v>
      </c>
      <c r="Q144" s="44" t="s">
        <v>1467</v>
      </c>
      <c r="R144" s="46" t="s">
        <v>167</v>
      </c>
      <c r="S144" s="46" t="s">
        <v>167</v>
      </c>
      <c r="T144" s="46" t="s">
        <v>167</v>
      </c>
      <c r="U144" s="46" t="s">
        <v>167</v>
      </c>
      <c r="V144" s="46" t="s">
        <v>167</v>
      </c>
      <c r="W144" s="46" t="s">
        <v>167</v>
      </c>
      <c r="X144" s="46" t="s">
        <v>167</v>
      </c>
      <c r="Y144" s="46" t="s">
        <v>167</v>
      </c>
      <c r="Z144" s="46" t="s">
        <v>167</v>
      </c>
      <c r="AA144" s="50">
        <f t="shared" si="33"/>
        <v>2</v>
      </c>
      <c r="AB144" s="50">
        <f t="shared" si="34"/>
        <v>3</v>
      </c>
      <c r="AC144" s="50">
        <f t="shared" si="35"/>
        <v>4</v>
      </c>
      <c r="AD144" s="51" t="s">
        <v>1468</v>
      </c>
    </row>
    <row r="145" spans="1:30" s="31" customFormat="1" ht="30">
      <c r="A145" s="52">
        <v>122</v>
      </c>
      <c r="B145" s="52">
        <v>10</v>
      </c>
      <c r="C145" s="52" t="s">
        <v>76</v>
      </c>
      <c r="D145" s="52" t="str">
        <f t="shared" si="46"/>
        <v/>
      </c>
      <c r="E145" s="52" t="str">
        <f t="shared" si="47"/>
        <v>Não passível</v>
      </c>
      <c r="F145" s="52" t="str">
        <f t="shared" si="48"/>
        <v>Não passível</v>
      </c>
      <c r="G145" s="52" t="str">
        <f t="shared" si="49"/>
        <v>Não passível</v>
      </c>
      <c r="H145" s="52" t="str">
        <f t="shared" si="50"/>
        <v>Não passível</v>
      </c>
      <c r="I145" s="52" t="s">
        <v>152</v>
      </c>
      <c r="J145" s="53" t="s">
        <v>1300</v>
      </c>
      <c r="K145" s="52">
        <v>5000</v>
      </c>
      <c r="L145" s="54" t="s">
        <v>1244</v>
      </c>
      <c r="M145" s="55">
        <v>90000</v>
      </c>
      <c r="N145" s="56" t="s">
        <v>1469</v>
      </c>
      <c r="O145" s="54" t="s">
        <v>1226</v>
      </c>
      <c r="P145" s="57">
        <v>180000</v>
      </c>
      <c r="Q145" s="52" t="s">
        <v>1470</v>
      </c>
      <c r="R145" s="54" t="s">
        <v>167</v>
      </c>
      <c r="S145" s="54" t="s">
        <v>167</v>
      </c>
      <c r="T145" s="54" t="s">
        <v>167</v>
      </c>
      <c r="U145" s="54" t="s">
        <v>167</v>
      </c>
      <c r="V145" s="54" t="s">
        <v>167</v>
      </c>
      <c r="W145" s="54" t="s">
        <v>167</v>
      </c>
      <c r="X145" s="54" t="s">
        <v>167</v>
      </c>
      <c r="Y145" s="54" t="s">
        <v>167</v>
      </c>
      <c r="Z145" s="54" t="s">
        <v>167</v>
      </c>
      <c r="AA145" s="58">
        <f t="shared" si="33"/>
        <v>1</v>
      </c>
      <c r="AB145" s="58">
        <f t="shared" si="34"/>
        <v>1</v>
      </c>
      <c r="AC145" s="58">
        <f t="shared" si="35"/>
        <v>1</v>
      </c>
      <c r="AD145" s="59" t="s">
        <v>1471</v>
      </c>
    </row>
    <row r="146" spans="1:30" s="31" customFormat="1" ht="30">
      <c r="A146" s="44">
        <v>123</v>
      </c>
      <c r="B146" s="44">
        <v>11</v>
      </c>
      <c r="C146" s="44" t="s">
        <v>1472</v>
      </c>
      <c r="D146" s="44" t="str">
        <f>IF($I$2="","",IF($I$2&gt;P146,AC146,IF($I$2&lt;=K146,$K$22,IF($I$2&lt;=M146,AA146,AB146))))</f>
        <v/>
      </c>
      <c r="E146" s="44" t="str">
        <f>IF($I$4="","",IF($I$4&gt;P146,AC146,IF($I$4&lt;=K146,$K$22,IF($I$4&lt;=M146,AA146,AB146))))</f>
        <v>Não passível</v>
      </c>
      <c r="F146" s="44" t="str">
        <f>IF($I$6="","",IF($I$6&gt;P146,AC146,IF($I$6&lt;=K146,$K$22,IF($I$6&lt;=M146,AA146,AB146))))</f>
        <v>Não passível</v>
      </c>
      <c r="G146" s="44" t="str">
        <f>IF($I$8="","",IF($I$8&gt;P146,AC146,IF($I$8&lt;=K146,$K$22,IF($I$8&lt;=M146,AA146,AB146))))</f>
        <v>Não passível</v>
      </c>
      <c r="H146" s="44" t="str">
        <f>IF($I$10="","",IF($I$10&gt;P146,AC146,IF($I$10&lt;=K146,$K$22,IF($I$10&lt;=M146,AA146,AB146))))</f>
        <v>Não passível</v>
      </c>
      <c r="I146" s="44" t="s">
        <v>153</v>
      </c>
      <c r="J146" s="45" t="s">
        <v>1300</v>
      </c>
      <c r="K146" s="44">
        <v>0</v>
      </c>
      <c r="L146" s="46" t="s">
        <v>1224</v>
      </c>
      <c r="M146" s="47">
        <v>15000</v>
      </c>
      <c r="N146" s="48" t="s">
        <v>1473</v>
      </c>
      <c r="O146" s="46" t="s">
        <v>1226</v>
      </c>
      <c r="P146" s="49">
        <v>480000</v>
      </c>
      <c r="Q146" s="44" t="s">
        <v>1470</v>
      </c>
      <c r="R146" s="46" t="s">
        <v>167</v>
      </c>
      <c r="S146" s="46" t="s">
        <v>167</v>
      </c>
      <c r="T146" s="46" t="s">
        <v>167</v>
      </c>
      <c r="U146" s="46" t="s">
        <v>167</v>
      </c>
      <c r="V146" s="46" t="s">
        <v>167</v>
      </c>
      <c r="W146" s="46" t="s">
        <v>167</v>
      </c>
      <c r="X146" s="46" t="s">
        <v>167</v>
      </c>
      <c r="Y146" s="46" t="s">
        <v>167</v>
      </c>
      <c r="Z146" s="46" t="s">
        <v>167</v>
      </c>
      <c r="AA146" s="50">
        <f t="shared" si="33"/>
        <v>2</v>
      </c>
      <c r="AB146" s="50">
        <f t="shared" si="34"/>
        <v>3</v>
      </c>
      <c r="AC146" s="50">
        <f t="shared" si="35"/>
        <v>4</v>
      </c>
      <c r="AD146" s="51" t="s">
        <v>1474</v>
      </c>
    </row>
    <row r="147" spans="1:30" s="31" customFormat="1">
      <c r="A147" s="52">
        <v>124</v>
      </c>
      <c r="B147" s="52">
        <v>12</v>
      </c>
      <c r="C147" s="52" t="s">
        <v>1835</v>
      </c>
      <c r="D147" s="52" t="str">
        <f t="shared" si="46"/>
        <v/>
      </c>
      <c r="E147" s="52" t="str">
        <f t="shared" si="47"/>
        <v>Não passível</v>
      </c>
      <c r="F147" s="52" t="str">
        <f t="shared" si="48"/>
        <v>Não passível</v>
      </c>
      <c r="G147" s="52" t="str">
        <f t="shared" si="49"/>
        <v>Não passível</v>
      </c>
      <c r="H147" s="52" t="str">
        <f t="shared" si="50"/>
        <v>Não passível</v>
      </c>
      <c r="I147" s="52" t="s">
        <v>154</v>
      </c>
      <c r="J147" s="53" t="s">
        <v>1300</v>
      </c>
      <c r="K147" s="52">
        <v>0</v>
      </c>
      <c r="L147" s="54" t="s">
        <v>1244</v>
      </c>
      <c r="M147" s="55">
        <v>5000</v>
      </c>
      <c r="N147" s="56" t="s">
        <v>1475</v>
      </c>
      <c r="O147" s="54" t="s">
        <v>1226</v>
      </c>
      <c r="P147" s="57">
        <v>12000</v>
      </c>
      <c r="Q147" s="52" t="s">
        <v>1476</v>
      </c>
      <c r="R147" s="54" t="s">
        <v>167</v>
      </c>
      <c r="S147" s="54" t="s">
        <v>167</v>
      </c>
      <c r="T147" s="54" t="s">
        <v>167</v>
      </c>
      <c r="U147" s="54" t="s">
        <v>167</v>
      </c>
      <c r="V147" s="54" t="s">
        <v>167</v>
      </c>
      <c r="W147" s="54" t="s">
        <v>167</v>
      </c>
      <c r="X147" s="54" t="s">
        <v>167</v>
      </c>
      <c r="Y147" s="54" t="s">
        <v>167</v>
      </c>
      <c r="Z147" s="54" t="s">
        <v>167</v>
      </c>
      <c r="AA147" s="58">
        <f t="shared" si="33"/>
        <v>4</v>
      </c>
      <c r="AB147" s="58">
        <f t="shared" si="34"/>
        <v>5</v>
      </c>
      <c r="AC147" s="58">
        <f t="shared" si="35"/>
        <v>6</v>
      </c>
      <c r="AD147" s="59" t="s">
        <v>1477</v>
      </c>
    </row>
    <row r="148" spans="1:30" s="31" customFormat="1" ht="30">
      <c r="A148" s="44">
        <v>125</v>
      </c>
      <c r="B148" s="44">
        <v>13</v>
      </c>
      <c r="C148" s="44" t="s">
        <v>1836</v>
      </c>
      <c r="D148" s="44" t="str">
        <f t="shared" si="46"/>
        <v/>
      </c>
      <c r="E148" s="44" t="str">
        <f t="shared" si="47"/>
        <v>Não passível</v>
      </c>
      <c r="F148" s="44" t="str">
        <f t="shared" si="48"/>
        <v>Não passível</v>
      </c>
      <c r="G148" s="44" t="str">
        <f t="shared" si="49"/>
        <v>Não passível</v>
      </c>
      <c r="H148" s="44" t="str">
        <f t="shared" si="50"/>
        <v>Não passível</v>
      </c>
      <c r="I148" s="44" t="s">
        <v>152</v>
      </c>
      <c r="J148" s="45" t="s">
        <v>1300</v>
      </c>
      <c r="K148" s="44">
        <v>300</v>
      </c>
      <c r="L148" s="46" t="s">
        <v>1244</v>
      </c>
      <c r="M148" s="47">
        <v>800</v>
      </c>
      <c r="N148" s="48" t="s">
        <v>1478</v>
      </c>
      <c r="O148" s="46" t="s">
        <v>1226</v>
      </c>
      <c r="P148" s="49">
        <v>2000</v>
      </c>
      <c r="Q148" s="44" t="s">
        <v>1470</v>
      </c>
      <c r="R148" s="46" t="s">
        <v>167</v>
      </c>
      <c r="S148" s="46" t="s">
        <v>167</v>
      </c>
      <c r="T148" s="46" t="s">
        <v>167</v>
      </c>
      <c r="U148" s="46" t="s">
        <v>167</v>
      </c>
      <c r="V148" s="46" t="s">
        <v>167</v>
      </c>
      <c r="W148" s="46" t="s">
        <v>167</v>
      </c>
      <c r="X148" s="46" t="s">
        <v>167</v>
      </c>
      <c r="Y148" s="46" t="s">
        <v>167</v>
      </c>
      <c r="Z148" s="46" t="s">
        <v>167</v>
      </c>
      <c r="AA148" s="50">
        <f t="shared" si="33"/>
        <v>1</v>
      </c>
      <c r="AB148" s="50">
        <f t="shared" si="34"/>
        <v>1</v>
      </c>
      <c r="AC148" s="50">
        <f t="shared" si="35"/>
        <v>1</v>
      </c>
      <c r="AD148" s="51" t="s">
        <v>1479</v>
      </c>
    </row>
    <row r="149" spans="1:30" s="31" customFormat="1" ht="45">
      <c r="A149" s="52">
        <v>126</v>
      </c>
      <c r="B149" s="52">
        <v>14</v>
      </c>
      <c r="C149" s="52" t="s">
        <v>77</v>
      </c>
      <c r="D149" s="52" t="str">
        <f t="shared" si="46"/>
        <v/>
      </c>
      <c r="E149" s="52" t="str">
        <f t="shared" si="47"/>
        <v>Não passível</v>
      </c>
      <c r="F149" s="52" t="str">
        <f t="shared" si="48"/>
        <v>Não passível</v>
      </c>
      <c r="G149" s="52" t="str">
        <f t="shared" si="49"/>
        <v>Não passível</v>
      </c>
      <c r="H149" s="52" t="str">
        <f t="shared" si="50"/>
        <v>Não passível</v>
      </c>
      <c r="I149" s="52" t="s">
        <v>153</v>
      </c>
      <c r="J149" s="53" t="s">
        <v>1300</v>
      </c>
      <c r="K149" s="52">
        <v>10</v>
      </c>
      <c r="L149" s="54" t="s">
        <v>1244</v>
      </c>
      <c r="M149" s="55">
        <v>100</v>
      </c>
      <c r="N149" s="56" t="s">
        <v>1480</v>
      </c>
      <c r="O149" s="54" t="s">
        <v>1226</v>
      </c>
      <c r="P149" s="57">
        <v>1000</v>
      </c>
      <c r="Q149" s="52" t="s">
        <v>1476</v>
      </c>
      <c r="R149" s="54" t="s">
        <v>167</v>
      </c>
      <c r="S149" s="54" t="s">
        <v>167</v>
      </c>
      <c r="T149" s="54" t="s">
        <v>167</v>
      </c>
      <c r="U149" s="54" t="s">
        <v>167</v>
      </c>
      <c r="V149" s="54" t="s">
        <v>167</v>
      </c>
      <c r="W149" s="54" t="s">
        <v>167</v>
      </c>
      <c r="X149" s="54" t="s">
        <v>167</v>
      </c>
      <c r="Y149" s="54" t="s">
        <v>167</v>
      </c>
      <c r="Z149" s="54" t="s">
        <v>167</v>
      </c>
      <c r="AA149" s="58">
        <f t="shared" si="33"/>
        <v>2</v>
      </c>
      <c r="AB149" s="58">
        <f t="shared" si="34"/>
        <v>3</v>
      </c>
      <c r="AC149" s="58">
        <f t="shared" si="35"/>
        <v>4</v>
      </c>
      <c r="AD149" s="59" t="s">
        <v>1481</v>
      </c>
    </row>
    <row r="150" spans="1:30" s="31" customFormat="1">
      <c r="A150" s="44">
        <v>127</v>
      </c>
      <c r="B150" s="44">
        <v>15</v>
      </c>
      <c r="C150" s="44" t="s">
        <v>78</v>
      </c>
      <c r="D150" s="44" t="str">
        <f t="shared" si="46"/>
        <v/>
      </c>
      <c r="E150" s="44" t="str">
        <f t="shared" si="47"/>
        <v>Não passível</v>
      </c>
      <c r="F150" s="44" t="str">
        <f t="shared" si="48"/>
        <v>Não passível</v>
      </c>
      <c r="G150" s="44" t="str">
        <f t="shared" si="49"/>
        <v>Não passível</v>
      </c>
      <c r="H150" s="44" t="str">
        <f t="shared" si="50"/>
        <v>Não passível</v>
      </c>
      <c r="I150" s="44" t="s">
        <v>152</v>
      </c>
      <c r="J150" s="45" t="s">
        <v>1302</v>
      </c>
      <c r="K150" s="44">
        <v>0</v>
      </c>
      <c r="L150" s="46" t="s">
        <v>1244</v>
      </c>
      <c r="M150" s="47">
        <v>2</v>
      </c>
      <c r="N150" s="48" t="s">
        <v>1482</v>
      </c>
      <c r="O150" s="46" t="s">
        <v>1226</v>
      </c>
      <c r="P150" s="49">
        <v>5</v>
      </c>
      <c r="Q150" s="44" t="s">
        <v>1250</v>
      </c>
      <c r="R150" s="46" t="s">
        <v>167</v>
      </c>
      <c r="S150" s="46" t="s">
        <v>167</v>
      </c>
      <c r="T150" s="46" t="s">
        <v>167</v>
      </c>
      <c r="U150" s="46" t="s">
        <v>167</v>
      </c>
      <c r="V150" s="46" t="s">
        <v>167</v>
      </c>
      <c r="W150" s="46" t="s">
        <v>167</v>
      </c>
      <c r="X150" s="46" t="s">
        <v>167</v>
      </c>
      <c r="Y150" s="46" t="s">
        <v>167</v>
      </c>
      <c r="Z150" s="46" t="s">
        <v>167</v>
      </c>
      <c r="AA150" s="50">
        <f t="shared" si="33"/>
        <v>1</v>
      </c>
      <c r="AB150" s="50">
        <f t="shared" si="34"/>
        <v>1</v>
      </c>
      <c r="AC150" s="50">
        <f t="shared" si="35"/>
        <v>1</v>
      </c>
      <c r="AD150" s="51" t="s">
        <v>1483</v>
      </c>
    </row>
    <row r="151" spans="1:30" s="31" customFormat="1">
      <c r="A151" s="52">
        <v>128</v>
      </c>
      <c r="B151" s="52">
        <v>16</v>
      </c>
      <c r="C151" s="52" t="s">
        <v>79</v>
      </c>
      <c r="D151" s="52" t="str">
        <f t="shared" si="46"/>
        <v/>
      </c>
      <c r="E151" s="52" t="str">
        <f t="shared" si="47"/>
        <v>Não passível</v>
      </c>
      <c r="F151" s="52" t="str">
        <f t="shared" si="48"/>
        <v>Não passível</v>
      </c>
      <c r="G151" s="52" t="str">
        <f t="shared" si="49"/>
        <v>Não passível</v>
      </c>
      <c r="H151" s="52" t="str">
        <f t="shared" si="50"/>
        <v>Não passível</v>
      </c>
      <c r="I151" s="52" t="s">
        <v>152</v>
      </c>
      <c r="J151" s="53" t="s">
        <v>1302</v>
      </c>
      <c r="K151" s="52">
        <v>0</v>
      </c>
      <c r="L151" s="54" t="s">
        <v>1244</v>
      </c>
      <c r="M151" s="55">
        <v>2</v>
      </c>
      <c r="N151" s="56" t="s">
        <v>1482</v>
      </c>
      <c r="O151" s="54" t="s">
        <v>1226</v>
      </c>
      <c r="P151" s="57">
        <v>5</v>
      </c>
      <c r="Q151" s="52" t="s">
        <v>1250</v>
      </c>
      <c r="R151" s="54" t="s">
        <v>167</v>
      </c>
      <c r="S151" s="54" t="s">
        <v>167</v>
      </c>
      <c r="T151" s="54" t="s">
        <v>167</v>
      </c>
      <c r="U151" s="54" t="s">
        <v>167</v>
      </c>
      <c r="V151" s="54" t="s">
        <v>167</v>
      </c>
      <c r="W151" s="54" t="s">
        <v>167</v>
      </c>
      <c r="X151" s="54" t="s">
        <v>167</v>
      </c>
      <c r="Y151" s="54" t="s">
        <v>167</v>
      </c>
      <c r="Z151" s="54" t="s">
        <v>167</v>
      </c>
      <c r="AA151" s="58">
        <f t="shared" si="33"/>
        <v>1</v>
      </c>
      <c r="AB151" s="58">
        <f t="shared" si="34"/>
        <v>1</v>
      </c>
      <c r="AC151" s="58">
        <f t="shared" si="35"/>
        <v>1</v>
      </c>
      <c r="AD151" s="59" t="s">
        <v>1484</v>
      </c>
    </row>
    <row r="152" spans="1:30" s="31" customFormat="1" ht="45">
      <c r="A152" s="44">
        <v>129</v>
      </c>
      <c r="B152" s="44">
        <v>17</v>
      </c>
      <c r="C152" s="44" t="s">
        <v>80</v>
      </c>
      <c r="D152" s="44" t="str">
        <f t="shared" si="46"/>
        <v/>
      </c>
      <c r="E152" s="44" t="str">
        <f t="shared" si="47"/>
        <v>Não passível</v>
      </c>
      <c r="F152" s="44" t="str">
        <f t="shared" si="48"/>
        <v>Não passível</v>
      </c>
      <c r="G152" s="44" t="str">
        <f t="shared" si="49"/>
        <v>Não passível</v>
      </c>
      <c r="H152" s="44" t="str">
        <f t="shared" si="50"/>
        <v>Não passível</v>
      </c>
      <c r="I152" s="44" t="s">
        <v>152</v>
      </c>
      <c r="J152" s="45" t="s">
        <v>1300</v>
      </c>
      <c r="K152" s="44">
        <v>5</v>
      </c>
      <c r="L152" s="46" t="s">
        <v>1244</v>
      </c>
      <c r="M152" s="47">
        <v>60</v>
      </c>
      <c r="N152" s="48" t="s">
        <v>1485</v>
      </c>
      <c r="O152" s="46" t="s">
        <v>1226</v>
      </c>
      <c r="P152" s="49">
        <v>250</v>
      </c>
      <c r="Q152" s="44" t="s">
        <v>180</v>
      </c>
      <c r="R152" s="46" t="s">
        <v>167</v>
      </c>
      <c r="S152" s="46" t="s">
        <v>167</v>
      </c>
      <c r="T152" s="46" t="s">
        <v>167</v>
      </c>
      <c r="U152" s="46" t="s">
        <v>167</v>
      </c>
      <c r="V152" s="46" t="s">
        <v>167</v>
      </c>
      <c r="W152" s="46" t="s">
        <v>167</v>
      </c>
      <c r="X152" s="46" t="s">
        <v>167</v>
      </c>
      <c r="Y152" s="46" t="s">
        <v>167</v>
      </c>
      <c r="Z152" s="46" t="s">
        <v>167</v>
      </c>
      <c r="AA152" s="50">
        <f t="shared" si="33"/>
        <v>1</v>
      </c>
      <c r="AB152" s="50">
        <f t="shared" si="34"/>
        <v>1</v>
      </c>
      <c r="AC152" s="50">
        <f t="shared" si="35"/>
        <v>1</v>
      </c>
      <c r="AD152" s="51" t="s">
        <v>2466</v>
      </c>
    </row>
    <row r="153" spans="1:30" s="31" customFormat="1" ht="45">
      <c r="A153" s="52">
        <v>130</v>
      </c>
      <c r="B153" s="52">
        <v>18</v>
      </c>
      <c r="C153" s="52" t="s">
        <v>81</v>
      </c>
      <c r="D153" s="52" t="str">
        <f t="shared" si="46"/>
        <v/>
      </c>
      <c r="E153" s="52" t="str">
        <f t="shared" si="47"/>
        <v>Não passível</v>
      </c>
      <c r="F153" s="52" t="str">
        <f t="shared" si="48"/>
        <v>Não passível</v>
      </c>
      <c r="G153" s="52" t="str">
        <f t="shared" si="49"/>
        <v>Não passível</v>
      </c>
      <c r="H153" s="52" t="str">
        <f t="shared" si="50"/>
        <v>Não passível</v>
      </c>
      <c r="I153" s="52" t="s">
        <v>153</v>
      </c>
      <c r="J153" s="53" t="s">
        <v>1302</v>
      </c>
      <c r="K153" s="52">
        <v>0.5</v>
      </c>
      <c r="L153" s="54" t="s">
        <v>1244</v>
      </c>
      <c r="M153" s="55">
        <v>2</v>
      </c>
      <c r="N153" s="56" t="s">
        <v>1482</v>
      </c>
      <c r="O153" s="54" t="s">
        <v>1226</v>
      </c>
      <c r="P153" s="57">
        <v>5</v>
      </c>
      <c r="Q153" s="52" t="s">
        <v>1250</v>
      </c>
      <c r="R153" s="54" t="s">
        <v>167</v>
      </c>
      <c r="S153" s="54" t="s">
        <v>167</v>
      </c>
      <c r="T153" s="54" t="s">
        <v>167</v>
      </c>
      <c r="U153" s="54" t="s">
        <v>167</v>
      </c>
      <c r="V153" s="54" t="s">
        <v>167</v>
      </c>
      <c r="W153" s="54" t="s">
        <v>167</v>
      </c>
      <c r="X153" s="54" t="s">
        <v>167</v>
      </c>
      <c r="Y153" s="54" t="s">
        <v>167</v>
      </c>
      <c r="Z153" s="54" t="s">
        <v>167</v>
      </c>
      <c r="AA153" s="58">
        <f t="shared" si="33"/>
        <v>2</v>
      </c>
      <c r="AB153" s="58">
        <f t="shared" si="34"/>
        <v>3</v>
      </c>
      <c r="AC153" s="58">
        <f t="shared" si="35"/>
        <v>4</v>
      </c>
      <c r="AD153" s="59" t="s">
        <v>1486</v>
      </c>
    </row>
    <row r="154" spans="1:30" s="31" customFormat="1" ht="22.5">
      <c r="A154" s="44">
        <v>131</v>
      </c>
      <c r="B154" s="44">
        <v>19</v>
      </c>
      <c r="C154" s="44" t="s">
        <v>82</v>
      </c>
      <c r="D154" s="44" t="str">
        <f t="shared" si="46"/>
        <v/>
      </c>
      <c r="E154" s="44" t="str">
        <f t="shared" si="47"/>
        <v>Não passível</v>
      </c>
      <c r="F154" s="44" t="str">
        <f t="shared" si="48"/>
        <v>Não passível</v>
      </c>
      <c r="G154" s="44" t="str">
        <f t="shared" si="49"/>
        <v>Não passível</v>
      </c>
      <c r="H154" s="44" t="str">
        <f t="shared" si="50"/>
        <v>Não passível</v>
      </c>
      <c r="I154" s="44" t="s">
        <v>153</v>
      </c>
      <c r="J154" s="45" t="s">
        <v>172</v>
      </c>
      <c r="K154" s="44">
        <v>50000</v>
      </c>
      <c r="L154" s="46" t="s">
        <v>1244</v>
      </c>
      <c r="M154" s="47">
        <v>125000</v>
      </c>
      <c r="N154" s="48" t="s">
        <v>1487</v>
      </c>
      <c r="O154" s="46" t="s">
        <v>1226</v>
      </c>
      <c r="P154" s="49">
        <v>250000</v>
      </c>
      <c r="Q154" s="44" t="s">
        <v>1488</v>
      </c>
      <c r="R154" s="46" t="s">
        <v>167</v>
      </c>
      <c r="S154" s="46" t="s">
        <v>167</v>
      </c>
      <c r="T154" s="46" t="s">
        <v>167</v>
      </c>
      <c r="U154" s="46" t="s">
        <v>167</v>
      </c>
      <c r="V154" s="46" t="s">
        <v>167</v>
      </c>
      <c r="W154" s="46" t="s">
        <v>167</v>
      </c>
      <c r="X154" s="46" t="s">
        <v>167</v>
      </c>
      <c r="Y154" s="46" t="s">
        <v>167</v>
      </c>
      <c r="Z154" s="46" t="s">
        <v>167</v>
      </c>
      <c r="AA154" s="50">
        <f t="shared" si="33"/>
        <v>2</v>
      </c>
      <c r="AB154" s="50">
        <f t="shared" si="34"/>
        <v>3</v>
      </c>
      <c r="AC154" s="50">
        <f t="shared" si="35"/>
        <v>4</v>
      </c>
      <c r="AD154" s="51" t="s">
        <v>1489</v>
      </c>
    </row>
    <row r="155" spans="1:30" s="31" customFormat="1">
      <c r="A155" s="52">
        <v>132</v>
      </c>
      <c r="B155" s="52">
        <v>20</v>
      </c>
      <c r="C155" s="52" t="s">
        <v>83</v>
      </c>
      <c r="D155" s="52" t="str">
        <f t="shared" si="46"/>
        <v/>
      </c>
      <c r="E155" s="52" t="str">
        <f t="shared" si="47"/>
        <v>Não passível</v>
      </c>
      <c r="F155" s="52" t="str">
        <f t="shared" si="48"/>
        <v>Não passível</v>
      </c>
      <c r="G155" s="52" t="str">
        <f t="shared" si="49"/>
        <v>Não passível</v>
      </c>
      <c r="H155" s="52" t="str">
        <f t="shared" si="50"/>
        <v>Não passível</v>
      </c>
      <c r="I155" s="52" t="s">
        <v>153</v>
      </c>
      <c r="J155" s="53" t="s">
        <v>1300</v>
      </c>
      <c r="K155" s="52">
        <v>300</v>
      </c>
      <c r="L155" s="54" t="s">
        <v>1244</v>
      </c>
      <c r="M155" s="55">
        <v>800</v>
      </c>
      <c r="N155" s="56" t="s">
        <v>1490</v>
      </c>
      <c r="O155" s="54" t="s">
        <v>1226</v>
      </c>
      <c r="P155" s="57">
        <v>2000</v>
      </c>
      <c r="Q155" s="52" t="s">
        <v>1491</v>
      </c>
      <c r="R155" s="54" t="s">
        <v>167</v>
      </c>
      <c r="S155" s="54" t="s">
        <v>167</v>
      </c>
      <c r="T155" s="54" t="s">
        <v>167</v>
      </c>
      <c r="U155" s="54" t="s">
        <v>167</v>
      </c>
      <c r="V155" s="54" t="s">
        <v>167</v>
      </c>
      <c r="W155" s="54" t="s">
        <v>167</v>
      </c>
      <c r="X155" s="54" t="s">
        <v>167</v>
      </c>
      <c r="Y155" s="54" t="s">
        <v>167</v>
      </c>
      <c r="Z155" s="54" t="s">
        <v>167</v>
      </c>
      <c r="AA155" s="58">
        <f t="shared" ref="AA155:AA218" si="51">IF(I155="","",IF(I155="P",$D$15,IF(I155="M",$E$15,$F$15)))</f>
        <v>2</v>
      </c>
      <c r="AB155" s="58">
        <f t="shared" ref="AB155:AB218" si="52">IF(I155="","",IF(I155="P",$D$16,IF(I155="M",$E$16,$F$16)))</f>
        <v>3</v>
      </c>
      <c r="AC155" s="58">
        <f t="shared" ref="AC155:AC218" si="53">IF(I155="","",IF(I155="P",$D$17,IF(I155="M",$E$17,$F$17)))</f>
        <v>4</v>
      </c>
      <c r="AD155" s="59" t="s">
        <v>1492</v>
      </c>
    </row>
    <row r="156" spans="1:30" s="31" customFormat="1" ht="22.5">
      <c r="A156" s="44">
        <v>133</v>
      </c>
      <c r="B156" s="44">
        <v>21</v>
      </c>
      <c r="C156" s="44" t="s">
        <v>84</v>
      </c>
      <c r="D156" s="44" t="str">
        <f t="shared" si="46"/>
        <v/>
      </c>
      <c r="E156" s="44" t="str">
        <f t="shared" si="47"/>
        <v>Não passível</v>
      </c>
      <c r="F156" s="44" t="str">
        <f t="shared" si="48"/>
        <v>Não passível</v>
      </c>
      <c r="G156" s="44" t="str">
        <f t="shared" si="49"/>
        <v>Não passível</v>
      </c>
      <c r="H156" s="44" t="str">
        <f t="shared" si="50"/>
        <v>Não passível</v>
      </c>
      <c r="I156" s="44" t="s">
        <v>153</v>
      </c>
      <c r="J156" s="45" t="s">
        <v>1300</v>
      </c>
      <c r="K156" s="44">
        <v>2000</v>
      </c>
      <c r="L156" s="46" t="s">
        <v>1244</v>
      </c>
      <c r="M156" s="47">
        <v>20000</v>
      </c>
      <c r="N156" s="48" t="s">
        <v>1493</v>
      </c>
      <c r="O156" s="46" t="s">
        <v>1226</v>
      </c>
      <c r="P156" s="49">
        <v>1000000</v>
      </c>
      <c r="Q156" s="44" t="s">
        <v>1491</v>
      </c>
      <c r="R156" s="46" t="s">
        <v>167</v>
      </c>
      <c r="S156" s="46" t="s">
        <v>167</v>
      </c>
      <c r="T156" s="46" t="s">
        <v>167</v>
      </c>
      <c r="U156" s="46" t="s">
        <v>167</v>
      </c>
      <c r="V156" s="46" t="s">
        <v>167</v>
      </c>
      <c r="W156" s="46" t="s">
        <v>167</v>
      </c>
      <c r="X156" s="46" t="s">
        <v>167</v>
      </c>
      <c r="Y156" s="46" t="s">
        <v>167</v>
      </c>
      <c r="Z156" s="46" t="s">
        <v>167</v>
      </c>
      <c r="AA156" s="50">
        <f t="shared" si="51"/>
        <v>2</v>
      </c>
      <c r="AB156" s="50">
        <f t="shared" si="52"/>
        <v>3</v>
      </c>
      <c r="AC156" s="50">
        <f t="shared" si="53"/>
        <v>4</v>
      </c>
      <c r="AD156" s="51" t="s">
        <v>1494</v>
      </c>
    </row>
    <row r="157" spans="1:30" s="31" customFormat="1" ht="22.5">
      <c r="A157" s="52">
        <v>134</v>
      </c>
      <c r="B157" s="52">
        <v>22</v>
      </c>
      <c r="C157" s="52" t="s">
        <v>85</v>
      </c>
      <c r="D157" s="52" t="str">
        <f t="shared" si="46"/>
        <v/>
      </c>
      <c r="E157" s="52" t="str">
        <f t="shared" si="47"/>
        <v>Não passível</v>
      </c>
      <c r="F157" s="52" t="str">
        <f t="shared" si="48"/>
        <v>Não passível</v>
      </c>
      <c r="G157" s="52" t="str">
        <f t="shared" si="49"/>
        <v>Não passível</v>
      </c>
      <c r="H157" s="52" t="str">
        <f t="shared" si="50"/>
        <v>Não passível</v>
      </c>
      <c r="I157" s="52" t="s">
        <v>153</v>
      </c>
      <c r="J157" s="53" t="s">
        <v>1300</v>
      </c>
      <c r="K157" s="52">
        <v>5000</v>
      </c>
      <c r="L157" s="54" t="s">
        <v>1244</v>
      </c>
      <c r="M157" s="55">
        <v>10000</v>
      </c>
      <c r="N157" s="56" t="s">
        <v>1495</v>
      </c>
      <c r="O157" s="54" t="s">
        <v>1226</v>
      </c>
      <c r="P157" s="57">
        <v>200000</v>
      </c>
      <c r="Q157" s="52" t="s">
        <v>1491</v>
      </c>
      <c r="R157" s="54" t="s">
        <v>167</v>
      </c>
      <c r="S157" s="54" t="s">
        <v>167</v>
      </c>
      <c r="T157" s="54" t="s">
        <v>167</v>
      </c>
      <c r="U157" s="54" t="s">
        <v>167</v>
      </c>
      <c r="V157" s="54" t="s">
        <v>167</v>
      </c>
      <c r="W157" s="54" t="s">
        <v>167</v>
      </c>
      <c r="X157" s="54" t="s">
        <v>167</v>
      </c>
      <c r="Y157" s="54" t="s">
        <v>167</v>
      </c>
      <c r="Z157" s="54" t="s">
        <v>167</v>
      </c>
      <c r="AA157" s="58">
        <f t="shared" si="51"/>
        <v>2</v>
      </c>
      <c r="AB157" s="58">
        <f t="shared" si="52"/>
        <v>3</v>
      </c>
      <c r="AC157" s="58">
        <f t="shared" si="53"/>
        <v>4</v>
      </c>
      <c r="AD157" s="59" t="s">
        <v>1496</v>
      </c>
    </row>
    <row r="158" spans="1:30" s="31" customFormat="1">
      <c r="A158" s="44">
        <v>135</v>
      </c>
      <c r="B158" s="44">
        <v>23</v>
      </c>
      <c r="C158" s="44" t="s">
        <v>86</v>
      </c>
      <c r="D158" s="44" t="str">
        <f t="shared" ref="D158:D202" si="54">IF($I$2="","",IF($I$2&gt;P158,AC158,IF($I$2&lt;=K158,$K$22,IF($I$2&lt;M158,AA158,AB158))))</f>
        <v/>
      </c>
      <c r="E158" s="44" t="str">
        <f t="shared" ref="E158:E202" si="55">IF($I$4="","",IF($I$4&gt;P158,AC158,IF($I$4&lt;=K158,$K$22,IF($I$4&lt;M158,AA158,AB158))))</f>
        <v>Não passível</v>
      </c>
      <c r="F158" s="44" t="str">
        <f t="shared" ref="F158:F202" si="56">IF($I$6="","",IF($I$6&gt;P158,AC158,IF($I$6&lt;=K158,$K$22,IF($I$6&lt;M158,AA158,AB158))))</f>
        <v>Não passível</v>
      </c>
      <c r="G158" s="44" t="str">
        <f t="shared" ref="G158:G202" si="57">IF($I$8="","",IF($I$8&gt;P158,AC158,IF($I$8&lt;=K158,$K$22,IF($I$8&lt;M158,AA158,AB158))))</f>
        <v>Não passível</v>
      </c>
      <c r="H158" s="44" t="str">
        <f t="shared" ref="H158:H202" si="58">IF($I$10="","",IF($I$10&gt;P158,AC158,IF($I$10&lt;=K158,$K$22,IF($I$10&lt;M158,AA158,AB158))))</f>
        <v>Não passível</v>
      </c>
      <c r="I158" s="44" t="s">
        <v>152</v>
      </c>
      <c r="J158" s="45" t="s">
        <v>1302</v>
      </c>
      <c r="K158" s="44">
        <v>0.05</v>
      </c>
      <c r="L158" s="46" t="s">
        <v>1244</v>
      </c>
      <c r="M158" s="47">
        <v>2</v>
      </c>
      <c r="N158" s="48" t="s">
        <v>1482</v>
      </c>
      <c r="O158" s="46" t="s">
        <v>1226</v>
      </c>
      <c r="P158" s="49">
        <v>5</v>
      </c>
      <c r="Q158" s="44" t="s">
        <v>1250</v>
      </c>
      <c r="R158" s="46" t="s">
        <v>167</v>
      </c>
      <c r="S158" s="46" t="s">
        <v>167</v>
      </c>
      <c r="T158" s="46" t="s">
        <v>167</v>
      </c>
      <c r="U158" s="46" t="s">
        <v>167</v>
      </c>
      <c r="V158" s="46" t="s">
        <v>167</v>
      </c>
      <c r="W158" s="46" t="s">
        <v>167</v>
      </c>
      <c r="X158" s="46" t="s">
        <v>167</v>
      </c>
      <c r="Y158" s="46" t="s">
        <v>167</v>
      </c>
      <c r="Z158" s="46" t="s">
        <v>167</v>
      </c>
      <c r="AA158" s="50">
        <f t="shared" si="51"/>
        <v>1</v>
      </c>
      <c r="AB158" s="50">
        <f t="shared" si="52"/>
        <v>1</v>
      </c>
      <c r="AC158" s="50">
        <f t="shared" si="53"/>
        <v>1</v>
      </c>
      <c r="AD158" s="51" t="s">
        <v>1497</v>
      </c>
    </row>
    <row r="159" spans="1:30" s="31" customFormat="1" ht="30">
      <c r="A159" s="52">
        <v>136</v>
      </c>
      <c r="B159" s="52">
        <v>24</v>
      </c>
      <c r="C159" s="52" t="s">
        <v>87</v>
      </c>
      <c r="D159" s="52" t="str">
        <f t="shared" si="54"/>
        <v/>
      </c>
      <c r="E159" s="52" t="str">
        <f t="shared" si="55"/>
        <v>Não passível</v>
      </c>
      <c r="F159" s="52" t="str">
        <f t="shared" si="56"/>
        <v>Não passível</v>
      </c>
      <c r="G159" s="52" t="str">
        <f t="shared" si="57"/>
        <v>Não passível</v>
      </c>
      <c r="H159" s="52" t="str">
        <f t="shared" si="58"/>
        <v>Não passível</v>
      </c>
      <c r="I159" s="52" t="s">
        <v>153</v>
      </c>
      <c r="J159" s="53" t="s">
        <v>1300</v>
      </c>
      <c r="K159" s="52">
        <v>10000</v>
      </c>
      <c r="L159" s="54" t="s">
        <v>1244</v>
      </c>
      <c r="M159" s="55">
        <v>50000</v>
      </c>
      <c r="N159" s="56" t="s">
        <v>1498</v>
      </c>
      <c r="O159" s="54" t="s">
        <v>1226</v>
      </c>
      <c r="P159" s="57">
        <v>400000</v>
      </c>
      <c r="Q159" s="52" t="s">
        <v>1491</v>
      </c>
      <c r="R159" s="54" t="s">
        <v>167</v>
      </c>
      <c r="S159" s="54" t="s">
        <v>167</v>
      </c>
      <c r="T159" s="54" t="s">
        <v>167</v>
      </c>
      <c r="U159" s="54" t="s">
        <v>167</v>
      </c>
      <c r="V159" s="54" t="s">
        <v>167</v>
      </c>
      <c r="W159" s="54" t="s">
        <v>167</v>
      </c>
      <c r="X159" s="54" t="s">
        <v>167</v>
      </c>
      <c r="Y159" s="54" t="s">
        <v>167</v>
      </c>
      <c r="Z159" s="54" t="s">
        <v>167</v>
      </c>
      <c r="AA159" s="58">
        <f t="shared" si="51"/>
        <v>2</v>
      </c>
      <c r="AB159" s="58">
        <f t="shared" si="52"/>
        <v>3</v>
      </c>
      <c r="AC159" s="58">
        <f t="shared" si="53"/>
        <v>4</v>
      </c>
      <c r="AD159" s="59" t="s">
        <v>1499</v>
      </c>
    </row>
    <row r="160" spans="1:30" s="31" customFormat="1">
      <c r="A160" s="44">
        <v>137</v>
      </c>
      <c r="B160" s="44">
        <v>25</v>
      </c>
      <c r="C160" s="44" t="s">
        <v>88</v>
      </c>
      <c r="D160" s="44" t="str">
        <f t="shared" si="54"/>
        <v/>
      </c>
      <c r="E160" s="44" t="str">
        <f t="shared" si="55"/>
        <v>Não passível</v>
      </c>
      <c r="F160" s="44" t="str">
        <f t="shared" si="56"/>
        <v>Não passível</v>
      </c>
      <c r="G160" s="44" t="str">
        <f t="shared" si="57"/>
        <v>Não passível</v>
      </c>
      <c r="H160" s="44" t="str">
        <f t="shared" si="58"/>
        <v>Não passível</v>
      </c>
      <c r="I160" s="44" t="s">
        <v>153</v>
      </c>
      <c r="J160" s="45" t="s">
        <v>1302</v>
      </c>
      <c r="K160" s="44">
        <v>0.02</v>
      </c>
      <c r="L160" s="46" t="s">
        <v>1244</v>
      </c>
      <c r="M160" s="47">
        <v>1</v>
      </c>
      <c r="N160" s="48" t="s">
        <v>1500</v>
      </c>
      <c r="O160" s="46" t="s">
        <v>1226</v>
      </c>
      <c r="P160" s="49">
        <v>5</v>
      </c>
      <c r="Q160" s="44" t="s">
        <v>1250</v>
      </c>
      <c r="R160" s="46" t="s">
        <v>167</v>
      </c>
      <c r="S160" s="46" t="s">
        <v>167</v>
      </c>
      <c r="T160" s="46" t="s">
        <v>167</v>
      </c>
      <c r="U160" s="46" t="s">
        <v>167</v>
      </c>
      <c r="V160" s="46" t="s">
        <v>167</v>
      </c>
      <c r="W160" s="46" t="s">
        <v>167</v>
      </c>
      <c r="X160" s="46" t="s">
        <v>167</v>
      </c>
      <c r="Y160" s="46" t="s">
        <v>167</v>
      </c>
      <c r="Z160" s="46" t="s">
        <v>167</v>
      </c>
      <c r="AA160" s="50">
        <f t="shared" si="51"/>
        <v>2</v>
      </c>
      <c r="AB160" s="50">
        <f t="shared" si="52"/>
        <v>3</v>
      </c>
      <c r="AC160" s="50">
        <f t="shared" si="53"/>
        <v>4</v>
      </c>
      <c r="AD160" s="51" t="s">
        <v>1501</v>
      </c>
    </row>
    <row r="161" spans="1:30" s="31" customFormat="1" ht="22.5">
      <c r="A161" s="43">
        <v>138</v>
      </c>
      <c r="B161" s="52">
        <v>1</v>
      </c>
      <c r="C161" s="52" t="s">
        <v>1837</v>
      </c>
      <c r="D161" s="52" t="str">
        <f t="shared" si="54"/>
        <v/>
      </c>
      <c r="E161" s="52" t="str">
        <f t="shared" si="55"/>
        <v>Não passível</v>
      </c>
      <c r="F161" s="52" t="str">
        <f t="shared" si="56"/>
        <v>Não passível</v>
      </c>
      <c r="G161" s="52" t="str">
        <f t="shared" si="57"/>
        <v>Não passível</v>
      </c>
      <c r="H161" s="52" t="str">
        <f t="shared" si="58"/>
        <v>Não passível</v>
      </c>
      <c r="I161" s="52" t="s">
        <v>154</v>
      </c>
      <c r="J161" s="53" t="s">
        <v>170</v>
      </c>
      <c r="K161" s="52">
        <v>10</v>
      </c>
      <c r="L161" s="54" t="s">
        <v>1244</v>
      </c>
      <c r="M161" s="55">
        <v>50</v>
      </c>
      <c r="N161" s="56" t="s">
        <v>1502</v>
      </c>
      <c r="O161" s="54" t="s">
        <v>1226</v>
      </c>
      <c r="P161" s="57">
        <v>100</v>
      </c>
      <c r="Q161" s="52" t="s">
        <v>182</v>
      </c>
      <c r="R161" s="54" t="s">
        <v>167</v>
      </c>
      <c r="S161" s="54" t="s">
        <v>167</v>
      </c>
      <c r="T161" s="54" t="s">
        <v>167</v>
      </c>
      <c r="U161" s="54" t="s">
        <v>167</v>
      </c>
      <c r="V161" s="54" t="s">
        <v>167</v>
      </c>
      <c r="W161" s="54" t="s">
        <v>167</v>
      </c>
      <c r="X161" s="54" t="s">
        <v>167</v>
      </c>
      <c r="Y161" s="54" t="s">
        <v>167</v>
      </c>
      <c r="Z161" s="54" t="s">
        <v>167</v>
      </c>
      <c r="AA161" s="58">
        <f t="shared" si="51"/>
        <v>4</v>
      </c>
      <c r="AB161" s="58">
        <f t="shared" si="52"/>
        <v>5</v>
      </c>
      <c r="AC161" s="58">
        <f t="shared" si="53"/>
        <v>6</v>
      </c>
      <c r="AD161" s="59" t="s">
        <v>1503</v>
      </c>
    </row>
    <row r="162" spans="1:30" s="31" customFormat="1" ht="22.5">
      <c r="A162" s="44">
        <v>139</v>
      </c>
      <c r="B162" s="44">
        <v>2</v>
      </c>
      <c r="C162" s="44" t="s">
        <v>1838</v>
      </c>
      <c r="D162" s="44" t="str">
        <f t="shared" si="54"/>
        <v/>
      </c>
      <c r="E162" s="44" t="str">
        <f t="shared" si="55"/>
        <v>Não passível</v>
      </c>
      <c r="F162" s="44" t="str">
        <f t="shared" si="56"/>
        <v>Não passível</v>
      </c>
      <c r="G162" s="44" t="str">
        <f t="shared" si="57"/>
        <v>Não passível</v>
      </c>
      <c r="H162" s="44" t="str">
        <f t="shared" si="58"/>
        <v>Não passível</v>
      </c>
      <c r="I162" s="44" t="s">
        <v>153</v>
      </c>
      <c r="J162" s="45" t="s">
        <v>170</v>
      </c>
      <c r="K162" s="44">
        <v>10</v>
      </c>
      <c r="L162" s="46" t="s">
        <v>1244</v>
      </c>
      <c r="M162" s="47">
        <v>50</v>
      </c>
      <c r="N162" s="48" t="s">
        <v>1502</v>
      </c>
      <c r="O162" s="46" t="s">
        <v>1226</v>
      </c>
      <c r="P162" s="49">
        <v>100</v>
      </c>
      <c r="Q162" s="44" t="s">
        <v>182</v>
      </c>
      <c r="R162" s="46" t="s">
        <v>167</v>
      </c>
      <c r="S162" s="46" t="s">
        <v>167</v>
      </c>
      <c r="T162" s="46" t="s">
        <v>167</v>
      </c>
      <c r="U162" s="46" t="s">
        <v>167</v>
      </c>
      <c r="V162" s="46" t="s">
        <v>167</v>
      </c>
      <c r="W162" s="46" t="s">
        <v>167</v>
      </c>
      <c r="X162" s="46" t="s">
        <v>167</v>
      </c>
      <c r="Y162" s="46" t="s">
        <v>167</v>
      </c>
      <c r="Z162" s="46" t="s">
        <v>167</v>
      </c>
      <c r="AA162" s="50">
        <f t="shared" si="51"/>
        <v>2</v>
      </c>
      <c r="AB162" s="50">
        <f t="shared" si="52"/>
        <v>3</v>
      </c>
      <c r="AC162" s="50">
        <f t="shared" si="53"/>
        <v>4</v>
      </c>
      <c r="AD162" s="51" t="s">
        <v>89</v>
      </c>
    </row>
    <row r="163" spans="1:30" s="31" customFormat="1">
      <c r="A163" s="52">
        <v>140</v>
      </c>
      <c r="B163" s="52">
        <v>3</v>
      </c>
      <c r="C163" s="52" t="s">
        <v>1839</v>
      </c>
      <c r="D163" s="52" t="str">
        <f t="shared" si="54"/>
        <v/>
      </c>
      <c r="E163" s="52" t="str">
        <f t="shared" si="55"/>
        <v>Não passível</v>
      </c>
      <c r="F163" s="52" t="str">
        <f t="shared" si="56"/>
        <v>Não passível</v>
      </c>
      <c r="G163" s="52" t="str">
        <f t="shared" si="57"/>
        <v>Não passível</v>
      </c>
      <c r="H163" s="52" t="str">
        <f t="shared" si="58"/>
        <v>Não passível</v>
      </c>
      <c r="I163" s="52" t="s">
        <v>154</v>
      </c>
      <c r="J163" s="53" t="s">
        <v>170</v>
      </c>
      <c r="K163" s="52">
        <v>10</v>
      </c>
      <c r="L163" s="54" t="s">
        <v>1244</v>
      </c>
      <c r="M163" s="55">
        <v>30</v>
      </c>
      <c r="N163" s="56" t="s">
        <v>1504</v>
      </c>
      <c r="O163" s="54" t="s">
        <v>1226</v>
      </c>
      <c r="P163" s="57">
        <v>50</v>
      </c>
      <c r="Q163" s="52" t="s">
        <v>182</v>
      </c>
      <c r="R163" s="54" t="s">
        <v>167</v>
      </c>
      <c r="S163" s="54" t="s">
        <v>167</v>
      </c>
      <c r="T163" s="54" t="s">
        <v>167</v>
      </c>
      <c r="U163" s="54" t="s">
        <v>167</v>
      </c>
      <c r="V163" s="54" t="s">
        <v>167</v>
      </c>
      <c r="W163" s="54" t="s">
        <v>167</v>
      </c>
      <c r="X163" s="54" t="s">
        <v>167</v>
      </c>
      <c r="Y163" s="54" t="s">
        <v>167</v>
      </c>
      <c r="Z163" s="54" t="s">
        <v>167</v>
      </c>
      <c r="AA163" s="58">
        <f t="shared" si="51"/>
        <v>4</v>
      </c>
      <c r="AB163" s="58">
        <f t="shared" si="52"/>
        <v>5</v>
      </c>
      <c r="AC163" s="58">
        <f t="shared" si="53"/>
        <v>6</v>
      </c>
      <c r="AD163" s="59" t="s">
        <v>90</v>
      </c>
    </row>
    <row r="164" spans="1:30" s="31" customFormat="1">
      <c r="A164" s="44">
        <v>141</v>
      </c>
      <c r="B164" s="44">
        <v>4</v>
      </c>
      <c r="C164" s="44" t="s">
        <v>1840</v>
      </c>
      <c r="D164" s="44" t="str">
        <f t="shared" si="54"/>
        <v/>
      </c>
      <c r="E164" s="44" t="str">
        <f t="shared" si="55"/>
        <v>Não passível</v>
      </c>
      <c r="F164" s="44" t="str">
        <f t="shared" si="56"/>
        <v>Não passível</v>
      </c>
      <c r="G164" s="44" t="str">
        <f t="shared" si="57"/>
        <v>Não passível</v>
      </c>
      <c r="H164" s="44" t="str">
        <f t="shared" si="58"/>
        <v>Não passível</v>
      </c>
      <c r="I164" s="44" t="s">
        <v>153</v>
      </c>
      <c r="J164" s="45" t="s">
        <v>170</v>
      </c>
      <c r="K164" s="44">
        <v>0</v>
      </c>
      <c r="L164" s="46" t="s">
        <v>1244</v>
      </c>
      <c r="M164" s="47">
        <v>10</v>
      </c>
      <c r="N164" s="48" t="s">
        <v>1505</v>
      </c>
      <c r="O164" s="46" t="s">
        <v>1226</v>
      </c>
      <c r="P164" s="49">
        <v>30</v>
      </c>
      <c r="Q164" s="44" t="s">
        <v>182</v>
      </c>
      <c r="R164" s="46" t="s">
        <v>167</v>
      </c>
      <c r="S164" s="46" t="s">
        <v>167</v>
      </c>
      <c r="T164" s="46" t="s">
        <v>167</v>
      </c>
      <c r="U164" s="46" t="s">
        <v>167</v>
      </c>
      <c r="V164" s="46" t="s">
        <v>167</v>
      </c>
      <c r="W164" s="46" t="s">
        <v>167</v>
      </c>
      <c r="X164" s="46" t="s">
        <v>167</v>
      </c>
      <c r="Y164" s="46" t="s">
        <v>167</v>
      </c>
      <c r="Z164" s="46" t="s">
        <v>167</v>
      </c>
      <c r="AA164" s="50">
        <f t="shared" si="51"/>
        <v>2</v>
      </c>
      <c r="AB164" s="50">
        <f t="shared" si="52"/>
        <v>3</v>
      </c>
      <c r="AC164" s="50">
        <f t="shared" si="53"/>
        <v>4</v>
      </c>
      <c r="AD164" s="51" t="s">
        <v>1506</v>
      </c>
    </row>
    <row r="165" spans="1:30" s="31" customFormat="1">
      <c r="A165" s="52">
        <v>142</v>
      </c>
      <c r="B165" s="52">
        <v>5</v>
      </c>
      <c r="C165" s="52" t="s">
        <v>1841</v>
      </c>
      <c r="D165" s="52" t="str">
        <f t="shared" si="54"/>
        <v/>
      </c>
      <c r="E165" s="52" t="str">
        <f t="shared" si="55"/>
        <v>Não passível</v>
      </c>
      <c r="F165" s="52" t="str">
        <f t="shared" si="56"/>
        <v>Não passível</v>
      </c>
      <c r="G165" s="52" t="str">
        <f t="shared" si="57"/>
        <v>Não passível</v>
      </c>
      <c r="H165" s="52" t="str">
        <f t="shared" si="58"/>
        <v>Não passível</v>
      </c>
      <c r="I165" s="52" t="s">
        <v>154</v>
      </c>
      <c r="J165" s="53" t="s">
        <v>170</v>
      </c>
      <c r="K165" s="52">
        <v>0</v>
      </c>
      <c r="L165" s="54" t="s">
        <v>1244</v>
      </c>
      <c r="M165" s="55">
        <v>10</v>
      </c>
      <c r="N165" s="56" t="s">
        <v>1505</v>
      </c>
      <c r="O165" s="54" t="s">
        <v>1226</v>
      </c>
      <c r="P165" s="57">
        <v>30</v>
      </c>
      <c r="Q165" s="52" t="s">
        <v>182</v>
      </c>
      <c r="R165" s="54" t="s">
        <v>167</v>
      </c>
      <c r="S165" s="54" t="s">
        <v>167</v>
      </c>
      <c r="T165" s="54" t="s">
        <v>167</v>
      </c>
      <c r="U165" s="54" t="s">
        <v>167</v>
      </c>
      <c r="V165" s="54" t="s">
        <v>167</v>
      </c>
      <c r="W165" s="54" t="s">
        <v>167</v>
      </c>
      <c r="X165" s="54" t="s">
        <v>167</v>
      </c>
      <c r="Y165" s="54" t="s">
        <v>167</v>
      </c>
      <c r="Z165" s="54" t="s">
        <v>167</v>
      </c>
      <c r="AA165" s="58">
        <f t="shared" si="51"/>
        <v>4</v>
      </c>
      <c r="AB165" s="58">
        <f t="shared" si="52"/>
        <v>5</v>
      </c>
      <c r="AC165" s="58">
        <f t="shared" si="53"/>
        <v>6</v>
      </c>
      <c r="AD165" s="59" t="s">
        <v>1507</v>
      </c>
    </row>
    <row r="166" spans="1:30" s="31" customFormat="1">
      <c r="A166" s="44">
        <v>143</v>
      </c>
      <c r="B166" s="44">
        <v>6</v>
      </c>
      <c r="C166" s="44" t="s">
        <v>1842</v>
      </c>
      <c r="D166" s="44" t="str">
        <f t="shared" si="54"/>
        <v/>
      </c>
      <c r="E166" s="44" t="str">
        <f t="shared" si="55"/>
        <v>Não passível</v>
      </c>
      <c r="F166" s="44" t="str">
        <f t="shared" si="56"/>
        <v>Não passível</v>
      </c>
      <c r="G166" s="44" t="str">
        <f t="shared" si="57"/>
        <v>Não passível</v>
      </c>
      <c r="H166" s="44" t="str">
        <f t="shared" si="58"/>
        <v>Não passível</v>
      </c>
      <c r="I166" s="44" t="s">
        <v>153</v>
      </c>
      <c r="J166" s="45" t="s">
        <v>1508</v>
      </c>
      <c r="K166" s="44">
        <v>0</v>
      </c>
      <c r="L166" s="46" t="s">
        <v>1244</v>
      </c>
      <c r="M166" s="47">
        <v>5</v>
      </c>
      <c r="N166" s="48" t="s">
        <v>1509</v>
      </c>
      <c r="O166" s="46" t="s">
        <v>1226</v>
      </c>
      <c r="P166" s="49">
        <v>15</v>
      </c>
      <c r="Q166" s="44" t="s">
        <v>1250</v>
      </c>
      <c r="R166" s="46" t="s">
        <v>167</v>
      </c>
      <c r="S166" s="46" t="s">
        <v>167</v>
      </c>
      <c r="T166" s="46" t="s">
        <v>167</v>
      </c>
      <c r="U166" s="46" t="s">
        <v>167</v>
      </c>
      <c r="V166" s="46" t="s">
        <v>167</v>
      </c>
      <c r="W166" s="46" t="s">
        <v>167</v>
      </c>
      <c r="X166" s="46" t="s">
        <v>167</v>
      </c>
      <c r="Y166" s="46" t="s">
        <v>167</v>
      </c>
      <c r="Z166" s="46" t="s">
        <v>167</v>
      </c>
      <c r="AA166" s="50">
        <f t="shared" si="51"/>
        <v>2</v>
      </c>
      <c r="AB166" s="50">
        <f t="shared" si="52"/>
        <v>3</v>
      </c>
      <c r="AC166" s="50">
        <f t="shared" si="53"/>
        <v>4</v>
      </c>
      <c r="AD166" s="51" t="s">
        <v>91</v>
      </c>
    </row>
    <row r="167" spans="1:30" s="31" customFormat="1">
      <c r="A167" s="52">
        <v>144</v>
      </c>
      <c r="B167" s="52">
        <v>7</v>
      </c>
      <c r="C167" s="52" t="s">
        <v>1843</v>
      </c>
      <c r="D167" s="52" t="str">
        <f t="shared" si="54"/>
        <v/>
      </c>
      <c r="E167" s="52" t="str">
        <f t="shared" si="55"/>
        <v>Não passível</v>
      </c>
      <c r="F167" s="52" t="str">
        <f t="shared" si="56"/>
        <v>Não passível</v>
      </c>
      <c r="G167" s="52" t="str">
        <f t="shared" si="57"/>
        <v>Não passível</v>
      </c>
      <c r="H167" s="52" t="str">
        <f t="shared" si="58"/>
        <v>Não passível</v>
      </c>
      <c r="I167" s="52" t="s">
        <v>153</v>
      </c>
      <c r="J167" s="53" t="s">
        <v>170</v>
      </c>
      <c r="K167" s="52">
        <v>0</v>
      </c>
      <c r="L167" s="54" t="s">
        <v>1244</v>
      </c>
      <c r="M167" s="55">
        <v>10</v>
      </c>
      <c r="N167" s="56" t="s">
        <v>1510</v>
      </c>
      <c r="O167" s="54" t="s">
        <v>1226</v>
      </c>
      <c r="P167" s="57">
        <v>50</v>
      </c>
      <c r="Q167" s="52" t="s">
        <v>182</v>
      </c>
      <c r="R167" s="54" t="s">
        <v>167</v>
      </c>
      <c r="S167" s="54" t="s">
        <v>167</v>
      </c>
      <c r="T167" s="54" t="s">
        <v>167</v>
      </c>
      <c r="U167" s="54" t="s">
        <v>167</v>
      </c>
      <c r="V167" s="54" t="s">
        <v>167</v>
      </c>
      <c r="W167" s="54" t="s">
        <v>167</v>
      </c>
      <c r="X167" s="54" t="s">
        <v>167</v>
      </c>
      <c r="Y167" s="54" t="s">
        <v>167</v>
      </c>
      <c r="Z167" s="54" t="s">
        <v>167</v>
      </c>
      <c r="AA167" s="58">
        <f t="shared" si="51"/>
        <v>2</v>
      </c>
      <c r="AB167" s="58">
        <f t="shared" si="52"/>
        <v>3</v>
      </c>
      <c r="AC167" s="58">
        <f t="shared" si="53"/>
        <v>4</v>
      </c>
      <c r="AD167" s="59" t="s">
        <v>92</v>
      </c>
    </row>
    <row r="168" spans="1:30" s="31" customFormat="1">
      <c r="A168" s="44">
        <v>145</v>
      </c>
      <c r="B168" s="44">
        <v>8</v>
      </c>
      <c r="C168" s="44" t="s">
        <v>1844</v>
      </c>
      <c r="D168" s="44" t="str">
        <f t="shared" si="54"/>
        <v/>
      </c>
      <c r="E168" s="44" t="str">
        <f t="shared" si="55"/>
        <v>Não passível</v>
      </c>
      <c r="F168" s="44" t="str">
        <f t="shared" si="56"/>
        <v>Não passível</v>
      </c>
      <c r="G168" s="44" t="str">
        <f t="shared" si="57"/>
        <v>Não passível</v>
      </c>
      <c r="H168" s="44" t="str">
        <f t="shared" si="58"/>
        <v>Não passível</v>
      </c>
      <c r="I168" s="44" t="s">
        <v>154</v>
      </c>
      <c r="J168" s="45" t="s">
        <v>165</v>
      </c>
      <c r="K168" s="44">
        <v>0</v>
      </c>
      <c r="L168" s="46" t="s">
        <v>1244</v>
      </c>
      <c r="M168" s="47">
        <v>10</v>
      </c>
      <c r="N168" s="48" t="s">
        <v>1511</v>
      </c>
      <c r="O168" s="46" t="s">
        <v>1226</v>
      </c>
      <c r="P168" s="49">
        <v>30</v>
      </c>
      <c r="Q168" s="44" t="s">
        <v>1250</v>
      </c>
      <c r="R168" s="46" t="s">
        <v>167</v>
      </c>
      <c r="S168" s="46" t="s">
        <v>167</v>
      </c>
      <c r="T168" s="46" t="s">
        <v>167</v>
      </c>
      <c r="U168" s="46" t="s">
        <v>167</v>
      </c>
      <c r="V168" s="46" t="s">
        <v>167</v>
      </c>
      <c r="W168" s="46" t="s">
        <v>167</v>
      </c>
      <c r="X168" s="46" t="s">
        <v>167</v>
      </c>
      <c r="Y168" s="46" t="s">
        <v>167</v>
      </c>
      <c r="Z168" s="46" t="s">
        <v>167</v>
      </c>
      <c r="AA168" s="50">
        <f t="shared" si="51"/>
        <v>4</v>
      </c>
      <c r="AB168" s="50">
        <f t="shared" si="52"/>
        <v>5</v>
      </c>
      <c r="AC168" s="50">
        <f t="shared" si="53"/>
        <v>6</v>
      </c>
      <c r="AD168" s="51" t="s">
        <v>93</v>
      </c>
    </row>
    <row r="169" spans="1:30" s="31" customFormat="1" ht="45">
      <c r="A169" s="52">
        <v>146</v>
      </c>
      <c r="B169" s="52">
        <v>9</v>
      </c>
      <c r="C169" s="52" t="s">
        <v>1793</v>
      </c>
      <c r="D169" s="52" t="str">
        <f t="shared" si="54"/>
        <v/>
      </c>
      <c r="E169" s="52" t="str">
        <f t="shared" si="55"/>
        <v>Não passível</v>
      </c>
      <c r="F169" s="52" t="str">
        <f t="shared" si="56"/>
        <v>Não passível</v>
      </c>
      <c r="G169" s="52" t="str">
        <f t="shared" si="57"/>
        <v>Não passível</v>
      </c>
      <c r="H169" s="52" t="str">
        <f t="shared" si="58"/>
        <v>Não passível</v>
      </c>
      <c r="I169" s="52" t="s">
        <v>154</v>
      </c>
      <c r="J169" s="53" t="s">
        <v>1512</v>
      </c>
      <c r="K169" s="52">
        <v>0</v>
      </c>
      <c r="L169" s="54" t="s">
        <v>1244</v>
      </c>
      <c r="M169" s="55">
        <v>600000</v>
      </c>
      <c r="N169" s="56" t="s">
        <v>1513</v>
      </c>
      <c r="O169" s="54" t="s">
        <v>1514</v>
      </c>
      <c r="P169" s="57">
        <v>6000000</v>
      </c>
      <c r="Q169" s="52" t="s">
        <v>167</v>
      </c>
      <c r="R169" s="54" t="s">
        <v>167</v>
      </c>
      <c r="S169" s="54" t="s">
        <v>167</v>
      </c>
      <c r="T169" s="54" t="s">
        <v>167</v>
      </c>
      <c r="U169" s="54" t="s">
        <v>167</v>
      </c>
      <c r="V169" s="54" t="s">
        <v>167</v>
      </c>
      <c r="W169" s="54" t="s">
        <v>167</v>
      </c>
      <c r="X169" s="54" t="s">
        <v>167</v>
      </c>
      <c r="Y169" s="54" t="s">
        <v>167</v>
      </c>
      <c r="Z169" s="54" t="s">
        <v>167</v>
      </c>
      <c r="AA169" s="58">
        <f t="shared" si="51"/>
        <v>4</v>
      </c>
      <c r="AB169" s="58">
        <f t="shared" si="52"/>
        <v>5</v>
      </c>
      <c r="AC169" s="58">
        <f t="shared" si="53"/>
        <v>6</v>
      </c>
      <c r="AD169" s="59" t="s">
        <v>94</v>
      </c>
    </row>
    <row r="170" spans="1:30" s="31" customFormat="1" ht="30">
      <c r="A170" s="44">
        <v>147</v>
      </c>
      <c r="B170" s="44">
        <v>10</v>
      </c>
      <c r="C170" s="44" t="s">
        <v>1845</v>
      </c>
      <c r="D170" s="44" t="str">
        <f t="shared" si="54"/>
        <v/>
      </c>
      <c r="E170" s="44" t="str">
        <f t="shared" si="55"/>
        <v>Não passível</v>
      </c>
      <c r="F170" s="44" t="str">
        <f t="shared" si="56"/>
        <v>Não passível</v>
      </c>
      <c r="G170" s="44" t="str">
        <f t="shared" si="57"/>
        <v>Não passível</v>
      </c>
      <c r="H170" s="44" t="str">
        <f t="shared" si="58"/>
        <v>Não passível</v>
      </c>
      <c r="I170" s="44" t="s">
        <v>153</v>
      </c>
      <c r="J170" s="45" t="s">
        <v>170</v>
      </c>
      <c r="K170" s="44">
        <v>3</v>
      </c>
      <c r="L170" s="46" t="s">
        <v>1244</v>
      </c>
      <c r="M170" s="47">
        <v>20</v>
      </c>
      <c r="N170" s="48" t="s">
        <v>1515</v>
      </c>
      <c r="O170" s="46" t="s">
        <v>1226</v>
      </c>
      <c r="P170" s="49">
        <v>100</v>
      </c>
      <c r="Q170" s="44" t="s">
        <v>182</v>
      </c>
      <c r="R170" s="46" t="s">
        <v>167</v>
      </c>
      <c r="S170" s="46" t="s">
        <v>167</v>
      </c>
      <c r="T170" s="46" t="s">
        <v>167</v>
      </c>
      <c r="U170" s="46" t="s">
        <v>167</v>
      </c>
      <c r="V170" s="46" t="s">
        <v>167</v>
      </c>
      <c r="W170" s="46" t="s">
        <v>167</v>
      </c>
      <c r="X170" s="46" t="s">
        <v>167</v>
      </c>
      <c r="Y170" s="46" t="s">
        <v>167</v>
      </c>
      <c r="Z170" s="46" t="s">
        <v>167</v>
      </c>
      <c r="AA170" s="50">
        <f t="shared" si="51"/>
        <v>2</v>
      </c>
      <c r="AB170" s="50">
        <f t="shared" si="52"/>
        <v>3</v>
      </c>
      <c r="AC170" s="50">
        <f t="shared" si="53"/>
        <v>4</v>
      </c>
      <c r="AD170" s="51" t="s">
        <v>1516</v>
      </c>
    </row>
    <row r="171" spans="1:30" s="31" customFormat="1" ht="30">
      <c r="A171" s="52">
        <v>148</v>
      </c>
      <c r="B171" s="52">
        <v>11</v>
      </c>
      <c r="C171" s="52" t="s">
        <v>1846</v>
      </c>
      <c r="D171" s="52" t="str">
        <f t="shared" si="54"/>
        <v/>
      </c>
      <c r="E171" s="52" t="str">
        <f t="shared" si="55"/>
        <v>Não passível</v>
      </c>
      <c r="F171" s="52" t="str">
        <f t="shared" si="56"/>
        <v>Não passível</v>
      </c>
      <c r="G171" s="52" t="str">
        <f t="shared" si="57"/>
        <v>Não passível</v>
      </c>
      <c r="H171" s="52" t="str">
        <f t="shared" si="58"/>
        <v>Não passível</v>
      </c>
      <c r="I171" s="52" t="s">
        <v>154</v>
      </c>
      <c r="J171" s="53" t="s">
        <v>170</v>
      </c>
      <c r="K171" s="52">
        <v>1</v>
      </c>
      <c r="L171" s="54" t="s">
        <v>1244</v>
      </c>
      <c r="M171" s="55">
        <v>10</v>
      </c>
      <c r="N171" s="56" t="s">
        <v>1517</v>
      </c>
      <c r="O171" s="54" t="s">
        <v>1226</v>
      </c>
      <c r="P171" s="57">
        <v>50</v>
      </c>
      <c r="Q171" s="52" t="s">
        <v>182</v>
      </c>
      <c r="R171" s="54" t="s">
        <v>167</v>
      </c>
      <c r="S171" s="54" t="s">
        <v>167</v>
      </c>
      <c r="T171" s="54" t="s">
        <v>167</v>
      </c>
      <c r="U171" s="54" t="s">
        <v>167</v>
      </c>
      <c r="V171" s="54" t="s">
        <v>167</v>
      </c>
      <c r="W171" s="54" t="s">
        <v>167</v>
      </c>
      <c r="X171" s="54" t="s">
        <v>167</v>
      </c>
      <c r="Y171" s="54" t="s">
        <v>167</v>
      </c>
      <c r="Z171" s="54" t="s">
        <v>167</v>
      </c>
      <c r="AA171" s="58">
        <f t="shared" si="51"/>
        <v>4</v>
      </c>
      <c r="AB171" s="58">
        <f t="shared" si="52"/>
        <v>5</v>
      </c>
      <c r="AC171" s="58">
        <f t="shared" si="53"/>
        <v>6</v>
      </c>
      <c r="AD171" s="59" t="s">
        <v>1518</v>
      </c>
    </row>
    <row r="172" spans="1:30" s="31" customFormat="1" ht="22.5">
      <c r="A172" s="44">
        <v>149</v>
      </c>
      <c r="B172" s="44">
        <v>12</v>
      </c>
      <c r="C172" s="44" t="s">
        <v>1847</v>
      </c>
      <c r="D172" s="44" t="str">
        <f t="shared" si="54"/>
        <v/>
      </c>
      <c r="E172" s="44" t="str">
        <f t="shared" si="55"/>
        <v>Não passível</v>
      </c>
      <c r="F172" s="44" t="str">
        <f t="shared" si="56"/>
        <v>Não passível</v>
      </c>
      <c r="G172" s="44" t="str">
        <f t="shared" si="57"/>
        <v>Não passível</v>
      </c>
      <c r="H172" s="44" t="str">
        <f t="shared" si="58"/>
        <v>Não passível</v>
      </c>
      <c r="I172" s="44" t="s">
        <v>154</v>
      </c>
      <c r="J172" s="45" t="s">
        <v>170</v>
      </c>
      <c r="K172" s="44">
        <v>1</v>
      </c>
      <c r="L172" s="46" t="s">
        <v>1244</v>
      </c>
      <c r="M172" s="47">
        <v>20</v>
      </c>
      <c r="N172" s="48" t="s">
        <v>1515</v>
      </c>
      <c r="O172" s="46" t="s">
        <v>1226</v>
      </c>
      <c r="P172" s="49">
        <v>100</v>
      </c>
      <c r="Q172" s="44" t="s">
        <v>182</v>
      </c>
      <c r="R172" s="46" t="s">
        <v>167</v>
      </c>
      <c r="S172" s="46" t="s">
        <v>167</v>
      </c>
      <c r="T172" s="46" t="s">
        <v>167</v>
      </c>
      <c r="U172" s="46" t="s">
        <v>167</v>
      </c>
      <c r="V172" s="46" t="s">
        <v>167</v>
      </c>
      <c r="W172" s="46" t="s">
        <v>167</v>
      </c>
      <c r="X172" s="46" t="s">
        <v>167</v>
      </c>
      <c r="Y172" s="46" t="s">
        <v>167</v>
      </c>
      <c r="Z172" s="46" t="s">
        <v>167</v>
      </c>
      <c r="AA172" s="50">
        <f t="shared" si="51"/>
        <v>4</v>
      </c>
      <c r="AB172" s="50">
        <f t="shared" si="52"/>
        <v>5</v>
      </c>
      <c r="AC172" s="50">
        <f t="shared" si="53"/>
        <v>6</v>
      </c>
      <c r="AD172" s="51" t="s">
        <v>95</v>
      </c>
    </row>
    <row r="173" spans="1:30" s="31" customFormat="1" ht="30">
      <c r="A173" s="52">
        <v>150</v>
      </c>
      <c r="B173" s="52">
        <v>13</v>
      </c>
      <c r="C173" s="52" t="s">
        <v>1848</v>
      </c>
      <c r="D173" s="52" t="str">
        <f t="shared" si="54"/>
        <v/>
      </c>
      <c r="E173" s="52" t="str">
        <f t="shared" si="55"/>
        <v>Não passível</v>
      </c>
      <c r="F173" s="52" t="str">
        <f t="shared" si="56"/>
        <v>Não passível</v>
      </c>
      <c r="G173" s="52" t="str">
        <f t="shared" si="57"/>
        <v>Não passível</v>
      </c>
      <c r="H173" s="52" t="str">
        <f t="shared" si="58"/>
        <v>Não passível</v>
      </c>
      <c r="I173" s="52" t="s">
        <v>153</v>
      </c>
      <c r="J173" s="53" t="s">
        <v>170</v>
      </c>
      <c r="K173" s="52">
        <v>0</v>
      </c>
      <c r="L173" s="54" t="s">
        <v>1244</v>
      </c>
      <c r="M173" s="55">
        <v>5</v>
      </c>
      <c r="N173" s="56" t="s">
        <v>1519</v>
      </c>
      <c r="O173" s="54" t="s">
        <v>1226</v>
      </c>
      <c r="P173" s="57">
        <v>20</v>
      </c>
      <c r="Q173" s="52" t="s">
        <v>182</v>
      </c>
      <c r="R173" s="54" t="s">
        <v>167</v>
      </c>
      <c r="S173" s="54" t="s">
        <v>167</v>
      </c>
      <c r="T173" s="54" t="s">
        <v>167</v>
      </c>
      <c r="U173" s="54" t="s">
        <v>167</v>
      </c>
      <c r="V173" s="54" t="s">
        <v>167</v>
      </c>
      <c r="W173" s="54" t="s">
        <v>167</v>
      </c>
      <c r="X173" s="54" t="s">
        <v>167</v>
      </c>
      <c r="Y173" s="54" t="s">
        <v>167</v>
      </c>
      <c r="Z173" s="54" t="s">
        <v>167</v>
      </c>
      <c r="AA173" s="58">
        <f t="shared" si="51"/>
        <v>2</v>
      </c>
      <c r="AB173" s="58">
        <f t="shared" si="52"/>
        <v>3</v>
      </c>
      <c r="AC173" s="58">
        <f t="shared" si="53"/>
        <v>4</v>
      </c>
      <c r="AD173" s="59" t="s">
        <v>1520</v>
      </c>
    </row>
    <row r="174" spans="1:30" s="31" customFormat="1">
      <c r="A174" s="44">
        <v>151</v>
      </c>
      <c r="B174" s="44">
        <v>14</v>
      </c>
      <c r="C174" s="44" t="s">
        <v>1849</v>
      </c>
      <c r="D174" s="44" t="str">
        <f t="shared" si="54"/>
        <v/>
      </c>
      <c r="E174" s="44" t="str">
        <f t="shared" si="55"/>
        <v>Não passível</v>
      </c>
      <c r="F174" s="44" t="str">
        <f t="shared" si="56"/>
        <v>Não passível</v>
      </c>
      <c r="G174" s="44" t="str">
        <f t="shared" si="57"/>
        <v>Não passível</v>
      </c>
      <c r="H174" s="44" t="str">
        <f t="shared" si="58"/>
        <v>Não passível</v>
      </c>
      <c r="I174" s="44" t="s">
        <v>154</v>
      </c>
      <c r="J174" s="45" t="s">
        <v>165</v>
      </c>
      <c r="K174" s="44">
        <v>0</v>
      </c>
      <c r="L174" s="46" t="s">
        <v>1244</v>
      </c>
      <c r="M174" s="47">
        <v>30</v>
      </c>
      <c r="N174" s="48" t="s">
        <v>1521</v>
      </c>
      <c r="O174" s="46" t="s">
        <v>1226</v>
      </c>
      <c r="P174" s="49">
        <v>80</v>
      </c>
      <c r="Q174" s="44" t="s">
        <v>1250</v>
      </c>
      <c r="R174" s="46" t="s">
        <v>167</v>
      </c>
      <c r="S174" s="46" t="s">
        <v>167</v>
      </c>
      <c r="T174" s="46" t="s">
        <v>167</v>
      </c>
      <c r="U174" s="46" t="s">
        <v>167</v>
      </c>
      <c r="V174" s="46" t="s">
        <v>167</v>
      </c>
      <c r="W174" s="46" t="s">
        <v>167</v>
      </c>
      <c r="X174" s="46" t="s">
        <v>167</v>
      </c>
      <c r="Y174" s="46" t="s">
        <v>167</v>
      </c>
      <c r="Z174" s="46" t="s">
        <v>167</v>
      </c>
      <c r="AA174" s="50">
        <f t="shared" si="51"/>
        <v>4</v>
      </c>
      <c r="AB174" s="50">
        <f t="shared" si="52"/>
        <v>5</v>
      </c>
      <c r="AC174" s="50">
        <f t="shared" si="53"/>
        <v>6</v>
      </c>
      <c r="AD174" s="51" t="s">
        <v>96</v>
      </c>
    </row>
    <row r="175" spans="1:30" s="31" customFormat="1" ht="30">
      <c r="A175" s="52">
        <v>152</v>
      </c>
      <c r="B175" s="52">
        <v>15</v>
      </c>
      <c r="C175" s="52" t="s">
        <v>1850</v>
      </c>
      <c r="D175" s="52" t="str">
        <f t="shared" si="54"/>
        <v/>
      </c>
      <c r="E175" s="52" t="str">
        <f t="shared" si="55"/>
        <v>Não passível</v>
      </c>
      <c r="F175" s="52" t="str">
        <f t="shared" si="56"/>
        <v>Não passível</v>
      </c>
      <c r="G175" s="52" t="str">
        <f t="shared" si="57"/>
        <v>Não passível</v>
      </c>
      <c r="H175" s="52" t="str">
        <f t="shared" si="58"/>
        <v>Não passível</v>
      </c>
      <c r="I175" s="52" t="s">
        <v>154</v>
      </c>
      <c r="J175" s="53" t="s">
        <v>1522</v>
      </c>
      <c r="K175" s="52">
        <v>0</v>
      </c>
      <c r="L175" s="54" t="s">
        <v>1244</v>
      </c>
      <c r="M175" s="55">
        <v>4000</v>
      </c>
      <c r="N175" s="56" t="s">
        <v>1523</v>
      </c>
      <c r="O175" s="54" t="s">
        <v>1226</v>
      </c>
      <c r="P175" s="57">
        <v>10000</v>
      </c>
      <c r="Q175" s="52" t="s">
        <v>183</v>
      </c>
      <c r="R175" s="54" t="s">
        <v>167</v>
      </c>
      <c r="S175" s="54" t="s">
        <v>167</v>
      </c>
      <c r="T175" s="54" t="s">
        <v>167</v>
      </c>
      <c r="U175" s="54" t="s">
        <v>167</v>
      </c>
      <c r="V175" s="54" t="s">
        <v>167</v>
      </c>
      <c r="W175" s="54" t="s">
        <v>167</v>
      </c>
      <c r="X175" s="54" t="s">
        <v>167</v>
      </c>
      <c r="Y175" s="54" t="s">
        <v>167</v>
      </c>
      <c r="Z175" s="54" t="s">
        <v>167</v>
      </c>
      <c r="AA175" s="58">
        <f t="shared" si="51"/>
        <v>4</v>
      </c>
      <c r="AB175" s="58">
        <f t="shared" si="52"/>
        <v>5</v>
      </c>
      <c r="AC175" s="58">
        <f t="shared" si="53"/>
        <v>6</v>
      </c>
      <c r="AD175" s="59" t="s">
        <v>97</v>
      </c>
    </row>
    <row r="176" spans="1:30" s="31" customFormat="1" ht="30">
      <c r="A176" s="44">
        <v>153</v>
      </c>
      <c r="B176" s="44">
        <v>16</v>
      </c>
      <c r="C176" s="44" t="s">
        <v>1851</v>
      </c>
      <c r="D176" s="44" t="str">
        <f>IF($I$2="","",IF($I$2&gt;P176,AC176,IF($I$2&lt;=K176,$K$22,IF($I$2&lt;=M176,AA176,AB176))))</f>
        <v/>
      </c>
      <c r="E176" s="44" t="str">
        <f>IF($I$4="","",IF($I$4&gt;P176,AC176,IF($I$4&lt;=K176,$K$22,IF($I$4&lt;=M176,AA176,AB176))))</f>
        <v>Não passível</v>
      </c>
      <c r="F176" s="44" t="str">
        <f>IF($I$6="","",IF($I$6&gt;P176,AC176,IF($I$6&lt;=K176,$K$22,IF($I$6&lt;=M176,AA176,AB176))))</f>
        <v>Não passível</v>
      </c>
      <c r="G176" s="44" t="str">
        <f>IF($I$8="","",IF($I$8&gt;P176,AC176,IF($I$8&lt;=K176,$K$22,IF($I$8&lt;=M176,AA176,AB176))))</f>
        <v>Não passível</v>
      </c>
      <c r="H176" s="44" t="str">
        <f>IF($I$10="","",IF($I$10&gt;P176,AC176,IF($I$10&lt;=K176,$K$22,IF($I$10&lt;=M176,AA176,AB176))))</f>
        <v>Não passível</v>
      </c>
      <c r="I176" s="44" t="s">
        <v>153</v>
      </c>
      <c r="J176" s="45" t="s">
        <v>1522</v>
      </c>
      <c r="K176" s="44">
        <v>0</v>
      </c>
      <c r="L176" s="46" t="s">
        <v>2281</v>
      </c>
      <c r="M176" s="47">
        <v>2000000</v>
      </c>
      <c r="N176" s="48" t="s">
        <v>1524</v>
      </c>
      <c r="O176" s="46" t="s">
        <v>1226</v>
      </c>
      <c r="P176" s="49">
        <v>10000000</v>
      </c>
      <c r="Q176" s="44" t="s">
        <v>183</v>
      </c>
      <c r="R176" s="46" t="s">
        <v>167</v>
      </c>
      <c r="S176" s="46" t="s">
        <v>167</v>
      </c>
      <c r="T176" s="46" t="s">
        <v>167</v>
      </c>
      <c r="U176" s="46" t="s">
        <v>167</v>
      </c>
      <c r="V176" s="46" t="s">
        <v>167</v>
      </c>
      <c r="W176" s="46" t="s">
        <v>167</v>
      </c>
      <c r="X176" s="46" t="s">
        <v>167</v>
      </c>
      <c r="Y176" s="46" t="s">
        <v>167</v>
      </c>
      <c r="Z176" s="46" t="s">
        <v>167</v>
      </c>
      <c r="AA176" s="50">
        <f t="shared" si="51"/>
        <v>2</v>
      </c>
      <c r="AB176" s="50">
        <f t="shared" si="52"/>
        <v>3</v>
      </c>
      <c r="AC176" s="50">
        <f t="shared" si="53"/>
        <v>4</v>
      </c>
      <c r="AD176" s="51" t="s">
        <v>98</v>
      </c>
    </row>
    <row r="177" spans="1:30" s="31" customFormat="1" ht="30">
      <c r="A177" s="52">
        <v>154</v>
      </c>
      <c r="B177" s="52">
        <v>17</v>
      </c>
      <c r="C177" s="52" t="s">
        <v>1852</v>
      </c>
      <c r="D177" s="52" t="str">
        <f t="shared" si="54"/>
        <v/>
      </c>
      <c r="E177" s="52" t="str">
        <f t="shared" si="55"/>
        <v>Não passível</v>
      </c>
      <c r="F177" s="52" t="str">
        <f t="shared" si="56"/>
        <v>Não passível</v>
      </c>
      <c r="G177" s="52" t="str">
        <f t="shared" si="57"/>
        <v>Não passível</v>
      </c>
      <c r="H177" s="52" t="str">
        <f t="shared" si="58"/>
        <v>Não passível</v>
      </c>
      <c r="I177" s="52" t="s">
        <v>154</v>
      </c>
      <c r="J177" s="53" t="s">
        <v>1522</v>
      </c>
      <c r="K177" s="52">
        <v>0</v>
      </c>
      <c r="L177" s="54" t="s">
        <v>1244</v>
      </c>
      <c r="M177" s="55">
        <v>15000</v>
      </c>
      <c r="N177" s="56" t="s">
        <v>1525</v>
      </c>
      <c r="O177" s="54" t="s">
        <v>1226</v>
      </c>
      <c r="P177" s="57">
        <v>50000</v>
      </c>
      <c r="Q177" s="52" t="s">
        <v>183</v>
      </c>
      <c r="R177" s="54" t="s">
        <v>167</v>
      </c>
      <c r="S177" s="54" t="s">
        <v>167</v>
      </c>
      <c r="T177" s="54" t="s">
        <v>167</v>
      </c>
      <c r="U177" s="54" t="s">
        <v>167</v>
      </c>
      <c r="V177" s="54" t="s">
        <v>167</v>
      </c>
      <c r="W177" s="54" t="s">
        <v>167</v>
      </c>
      <c r="X177" s="54" t="s">
        <v>167</v>
      </c>
      <c r="Y177" s="54" t="s">
        <v>167</v>
      </c>
      <c r="Z177" s="54" t="s">
        <v>167</v>
      </c>
      <c r="AA177" s="58">
        <f t="shared" si="51"/>
        <v>4</v>
      </c>
      <c r="AB177" s="58">
        <f t="shared" si="52"/>
        <v>5</v>
      </c>
      <c r="AC177" s="58">
        <f t="shared" si="53"/>
        <v>6</v>
      </c>
      <c r="AD177" s="59" t="s">
        <v>99</v>
      </c>
    </row>
    <row r="178" spans="1:30" s="31" customFormat="1" ht="30">
      <c r="A178" s="44">
        <v>155</v>
      </c>
      <c r="B178" s="44">
        <v>18</v>
      </c>
      <c r="C178" s="44" t="s">
        <v>100</v>
      </c>
      <c r="D178" s="44" t="str">
        <f t="shared" si="54"/>
        <v/>
      </c>
      <c r="E178" s="44" t="str">
        <f t="shared" si="55"/>
        <v>Não passível</v>
      </c>
      <c r="F178" s="44" t="str">
        <f t="shared" si="56"/>
        <v>Não passível</v>
      </c>
      <c r="G178" s="44" t="str">
        <f t="shared" si="57"/>
        <v>Não passível</v>
      </c>
      <c r="H178" s="44" t="str">
        <f t="shared" si="58"/>
        <v>Não passível</v>
      </c>
      <c r="I178" s="44" t="s">
        <v>153</v>
      </c>
      <c r="J178" s="45" t="s">
        <v>170</v>
      </c>
      <c r="K178" s="44">
        <v>0</v>
      </c>
      <c r="L178" s="46" t="s">
        <v>1244</v>
      </c>
      <c r="M178" s="47">
        <v>5</v>
      </c>
      <c r="N178" s="48" t="s">
        <v>1526</v>
      </c>
      <c r="O178" s="46" t="s">
        <v>1226</v>
      </c>
      <c r="P178" s="49">
        <v>20</v>
      </c>
      <c r="Q178" s="44" t="s">
        <v>182</v>
      </c>
      <c r="R178" s="46" t="s">
        <v>167</v>
      </c>
      <c r="S178" s="46" t="s">
        <v>167</v>
      </c>
      <c r="T178" s="46" t="s">
        <v>167</v>
      </c>
      <c r="U178" s="46" t="s">
        <v>167</v>
      </c>
      <c r="V178" s="46" t="s">
        <v>167</v>
      </c>
      <c r="W178" s="46" t="s">
        <v>167</v>
      </c>
      <c r="X178" s="46" t="s">
        <v>167</v>
      </c>
      <c r="Y178" s="46" t="s">
        <v>167</v>
      </c>
      <c r="Z178" s="46" t="s">
        <v>167</v>
      </c>
      <c r="AA178" s="50">
        <f t="shared" si="51"/>
        <v>2</v>
      </c>
      <c r="AB178" s="50">
        <f t="shared" si="52"/>
        <v>3</v>
      </c>
      <c r="AC178" s="50">
        <f t="shared" si="53"/>
        <v>4</v>
      </c>
      <c r="AD178" s="51" t="s">
        <v>1527</v>
      </c>
    </row>
    <row r="179" spans="1:30" s="31" customFormat="1" ht="30">
      <c r="A179" s="52">
        <v>156</v>
      </c>
      <c r="B179" s="52">
        <v>19</v>
      </c>
      <c r="C179" s="52" t="s">
        <v>1730</v>
      </c>
      <c r="D179" s="52" t="str">
        <f>IF($I$2="","",IF($I$2&gt;=P179,$N$2,IF($I$2&gt;N179,AC179,IF($I$2&lt;=K179,$K$22,IF($I$2&lt;M179,AA179,AB179)))))</f>
        <v/>
      </c>
      <c r="E179" s="52" t="str">
        <f>IF($I$4="","",IF($I$4&gt;=P179,$N$2,IF($I$4&gt;N179,AC179,IF($I$4&lt;=K179,$K$22,IF($I$4&lt;M179,AA179,AB179)))))</f>
        <v>Não passível</v>
      </c>
      <c r="F179" s="52" t="str">
        <f>IF($I$6="","",IF($I$6&gt;=P179,$N$2,IF($I$6&gt;N179,AC179,IF($I$6&lt;=K179,$K$22,IF($I$6&lt;M179,AA179,AB179)))))</f>
        <v>Não passível</v>
      </c>
      <c r="G179" s="52" t="str">
        <f>IF($I$8="","",IF($I$8&gt;=P179,$N$2,IF($I$8&gt;N179,AC179,IF($I$8&lt;=K179,$K$22,IF($I$8&lt;M179,AA179,AB179)))))</f>
        <v>Não passível</v>
      </c>
      <c r="H179" s="52" t="str">
        <f>IF($I$10="","",IF($I$10&gt;=P179,$N$2,IF($I$10&gt;N179,AC179,IF($I$10&lt;=K179,$K$22,IF($I$10&lt;M179,AA179,AB179)))))</f>
        <v>Não passível</v>
      </c>
      <c r="I179" s="52" t="s">
        <v>154</v>
      </c>
      <c r="J179" s="53" t="s">
        <v>1300</v>
      </c>
      <c r="K179" s="52">
        <v>5</v>
      </c>
      <c r="L179" s="54" t="s">
        <v>1244</v>
      </c>
      <c r="M179" s="55">
        <v>30</v>
      </c>
      <c r="N179" s="56">
        <v>100</v>
      </c>
      <c r="O179" s="54" t="s">
        <v>1244</v>
      </c>
      <c r="P179" s="57">
        <v>300</v>
      </c>
      <c r="Q179" s="52" t="s">
        <v>184</v>
      </c>
      <c r="R179" s="54" t="s">
        <v>167</v>
      </c>
      <c r="S179" s="54" t="s">
        <v>167</v>
      </c>
      <c r="T179" s="54" t="s">
        <v>167</v>
      </c>
      <c r="U179" s="54" t="s">
        <v>167</v>
      </c>
      <c r="V179" s="54" t="s">
        <v>167</v>
      </c>
      <c r="W179" s="54" t="s">
        <v>167</v>
      </c>
      <c r="X179" s="54" t="s">
        <v>167</v>
      </c>
      <c r="Y179" s="54" t="s">
        <v>167</v>
      </c>
      <c r="Z179" s="54" t="s">
        <v>167</v>
      </c>
      <c r="AA179" s="58">
        <f t="shared" si="51"/>
        <v>4</v>
      </c>
      <c r="AB179" s="58">
        <f t="shared" si="52"/>
        <v>5</v>
      </c>
      <c r="AC179" s="58">
        <f t="shared" si="53"/>
        <v>6</v>
      </c>
      <c r="AD179" s="59" t="s">
        <v>1528</v>
      </c>
    </row>
    <row r="180" spans="1:30" s="31" customFormat="1" ht="30">
      <c r="A180" s="44">
        <v>157</v>
      </c>
      <c r="B180" s="44">
        <v>20</v>
      </c>
      <c r="C180" s="44" t="s">
        <v>1853</v>
      </c>
      <c r="D180" s="44" t="str">
        <f>IF($I$2="","",IF($I$2&gt;P180,AC180,IF($I$2&lt;=K180,$K$22,IF($I$2&lt;=M180,AA180,AB180))))</f>
        <v/>
      </c>
      <c r="E180" s="44" t="str">
        <f>IF($I$4="","",IF($I$4&gt;P180,AC180,IF($I$4&lt;=K180,$K$22,IF($I$4&lt;=M180,AA180,AB180))))</f>
        <v>Não passível</v>
      </c>
      <c r="F180" s="44" t="str">
        <f>IF($I$6="","",IF($I$6&gt;P180,AC180,IF($I$6&lt;=K180,$K$22,IF($I$6&lt;=M180,AA180,AB180))))</f>
        <v>Não passível</v>
      </c>
      <c r="G180" s="44" t="str">
        <f>IF($I$8="","",IF($I$8&gt;P180,AC180,IF($I$8&lt;=K180,$K$22,IF($I$8&lt;=M180,AA180,AB180))))</f>
        <v>Não passível</v>
      </c>
      <c r="H180" s="44" t="str">
        <f>IF($I$10="","",IF($I$10&gt;P180,AC180,IF($I$10&lt;=K180,$K$22,IF($I$10&lt;=M180,AA180,AB180))))</f>
        <v>Não passível</v>
      </c>
      <c r="I180" s="44" t="s">
        <v>153</v>
      </c>
      <c r="J180" s="45" t="s">
        <v>1529</v>
      </c>
      <c r="K180" s="44">
        <v>0</v>
      </c>
      <c r="L180" s="46" t="s">
        <v>2281</v>
      </c>
      <c r="M180" s="47">
        <v>5000</v>
      </c>
      <c r="N180" s="48" t="s">
        <v>1530</v>
      </c>
      <c r="O180" s="46" t="s">
        <v>1226</v>
      </c>
      <c r="P180" s="49">
        <v>10000</v>
      </c>
      <c r="Q180" s="44" t="s">
        <v>183</v>
      </c>
      <c r="R180" s="46" t="s">
        <v>167</v>
      </c>
      <c r="S180" s="46" t="s">
        <v>167</v>
      </c>
      <c r="T180" s="46" t="s">
        <v>167</v>
      </c>
      <c r="U180" s="46" t="s">
        <v>167</v>
      </c>
      <c r="V180" s="46" t="s">
        <v>167</v>
      </c>
      <c r="W180" s="46" t="s">
        <v>167</v>
      </c>
      <c r="X180" s="46" t="s">
        <v>167</v>
      </c>
      <c r="Y180" s="46" t="s">
        <v>167</v>
      </c>
      <c r="Z180" s="46" t="s">
        <v>167</v>
      </c>
      <c r="AA180" s="50">
        <f t="shared" si="51"/>
        <v>2</v>
      </c>
      <c r="AB180" s="50">
        <f t="shared" si="52"/>
        <v>3</v>
      </c>
      <c r="AC180" s="50">
        <f t="shared" si="53"/>
        <v>4</v>
      </c>
      <c r="AD180" s="51" t="s">
        <v>1531</v>
      </c>
    </row>
    <row r="181" spans="1:30" s="31" customFormat="1" ht="30">
      <c r="A181" s="52">
        <v>158</v>
      </c>
      <c r="B181" s="52">
        <v>21</v>
      </c>
      <c r="C181" s="52" t="s">
        <v>1854</v>
      </c>
      <c r="D181" s="52" t="str">
        <f>IF($I$2="","",IF($I$2&gt;=P181,$N$2,IF($I$2&gt;N181,AC181,IF($I$2&lt;K181,$K$22,IF($I$2&lt;=M181,AA181,AB181)))))</f>
        <v/>
      </c>
      <c r="E181" s="52" t="str">
        <f>IF($I$4="","",IF($I$4&gt;=P181,$N$2,IF($I$4&gt;N181,AC181,IF($I$4&lt;K181,$K$22,IF($I$4&lt;=M181,AA181,AB181)))))</f>
        <v>Não passível</v>
      </c>
      <c r="F181" s="52" t="str">
        <f>IF($I$6="","",IF($I$6&gt;=P181,$N$2,IF($I$6&gt;N181,AC181,IF($I$6&lt;K181,$K$22,IF($I$6&lt;=M181,AA181,AB181)))))</f>
        <v>Não passível</v>
      </c>
      <c r="G181" s="52" t="str">
        <f>IF($I$8="","",IF($I$8&gt;=P181,$N$2,IF($I$8&gt;N181,AC181,IF($I$8&lt;K181,$K$22,IF($I$8&lt;=M181,AA181,AB181)))))</f>
        <v>Não passível</v>
      </c>
      <c r="H181" s="52" t="str">
        <f>IF($I$10="","",IF($I$10&gt;=P181,$N$2,IF($I$10&gt;N181,AC181,IF($I$10&lt;K181,$K$22,IF($I$10&lt;=M181,AA181,AB181)))))</f>
        <v>Não passível</v>
      </c>
      <c r="I181" s="52" t="s">
        <v>154</v>
      </c>
      <c r="J181" s="53" t="s">
        <v>1300</v>
      </c>
      <c r="K181" s="52">
        <v>0.5</v>
      </c>
      <c r="L181" s="54" t="s">
        <v>2281</v>
      </c>
      <c r="M181" s="55">
        <v>10</v>
      </c>
      <c r="N181" s="56">
        <v>100</v>
      </c>
      <c r="O181" s="54" t="s">
        <v>1244</v>
      </c>
      <c r="P181" s="57">
        <v>300</v>
      </c>
      <c r="Q181" s="52" t="s">
        <v>184</v>
      </c>
      <c r="R181" s="54" t="s">
        <v>167</v>
      </c>
      <c r="S181" s="54" t="s">
        <v>167</v>
      </c>
      <c r="T181" s="54" t="s">
        <v>167</v>
      </c>
      <c r="U181" s="54" t="s">
        <v>167</v>
      </c>
      <c r="V181" s="54" t="s">
        <v>167</v>
      </c>
      <c r="W181" s="54" t="s">
        <v>167</v>
      </c>
      <c r="X181" s="54" t="s">
        <v>167</v>
      </c>
      <c r="Y181" s="54" t="s">
        <v>167</v>
      </c>
      <c r="Z181" s="54" t="s">
        <v>167</v>
      </c>
      <c r="AA181" s="58">
        <f t="shared" si="51"/>
        <v>4</v>
      </c>
      <c r="AB181" s="58">
        <f t="shared" si="52"/>
        <v>5</v>
      </c>
      <c r="AC181" s="58">
        <f t="shared" si="53"/>
        <v>6</v>
      </c>
      <c r="AD181" s="59" t="s">
        <v>1532</v>
      </c>
    </row>
    <row r="182" spans="1:30" s="31" customFormat="1" ht="30">
      <c r="A182" s="44">
        <v>159</v>
      </c>
      <c r="B182" s="44">
        <v>22</v>
      </c>
      <c r="C182" s="44" t="s">
        <v>1855</v>
      </c>
      <c r="D182" s="44" t="str">
        <f>IF($I$2="","",IF($I$2&gt;=P182,$N$2,IF($I$2&gt;N182,AC182,IF($I$2&lt;K182,$K$22,IF($I$2&lt;=M182,AA182,AB182)))))</f>
        <v/>
      </c>
      <c r="E182" s="44" t="str">
        <f>IF($I$4="","",IF($I$4&gt;=P182,$N$2,IF($I$4&gt;N182,AC182,IF($I$4&lt;K182,$K$22,IF($I$4&lt;=M182,AA182,AB182)))))</f>
        <v>Não passível</v>
      </c>
      <c r="F182" s="44" t="str">
        <f>IF($I$6="","",IF($I$6&gt;=P182,$N$2,IF($I$6&gt;N182,AC182,IF($I$6&lt;K182,$K$22,IF($I$6&lt;=M182,AA182,AB182)))))</f>
        <v>Não passível</v>
      </c>
      <c r="G182" s="44" t="str">
        <f>IF($I$8="","",IF($I$8&gt;=P182,$N$2,IF($I$8&gt;N182,AC182,IF($I$8&lt;K182,$K$22,IF($I$8&lt;=M182,AA182,AB182)))))</f>
        <v>Não passível</v>
      </c>
      <c r="H182" s="44" t="str">
        <f>IF($I$10="","",IF($I$10&gt;=P182,$N$2,IF($I$10&gt;N182,AC182,IF($I$10&lt;K182,$K$22,IF($I$10&lt;=M182,AA182,AB182)))))</f>
        <v>Não passível</v>
      </c>
      <c r="I182" s="44" t="s">
        <v>153</v>
      </c>
      <c r="J182" s="45" t="s">
        <v>1300</v>
      </c>
      <c r="K182" s="44">
        <v>1</v>
      </c>
      <c r="L182" s="46" t="s">
        <v>2281</v>
      </c>
      <c r="M182" s="47">
        <v>10</v>
      </c>
      <c r="N182" s="48">
        <v>100</v>
      </c>
      <c r="O182" s="46" t="s">
        <v>1244</v>
      </c>
      <c r="P182" s="49">
        <v>300</v>
      </c>
      <c r="Q182" s="44" t="s">
        <v>184</v>
      </c>
      <c r="R182" s="46" t="s">
        <v>167</v>
      </c>
      <c r="S182" s="46" t="s">
        <v>167</v>
      </c>
      <c r="T182" s="46" t="s">
        <v>167</v>
      </c>
      <c r="U182" s="46" t="s">
        <v>167</v>
      </c>
      <c r="V182" s="46" t="s">
        <v>167</v>
      </c>
      <c r="W182" s="46" t="s">
        <v>167</v>
      </c>
      <c r="X182" s="46" t="s">
        <v>167</v>
      </c>
      <c r="Y182" s="46" t="s">
        <v>167</v>
      </c>
      <c r="Z182" s="46" t="s">
        <v>167</v>
      </c>
      <c r="AA182" s="50">
        <f t="shared" si="51"/>
        <v>2</v>
      </c>
      <c r="AB182" s="50">
        <f t="shared" si="52"/>
        <v>3</v>
      </c>
      <c r="AC182" s="50">
        <f t="shared" si="53"/>
        <v>4</v>
      </c>
      <c r="AD182" s="51" t="s">
        <v>1533</v>
      </c>
    </row>
    <row r="183" spans="1:30" s="31" customFormat="1">
      <c r="A183" s="52">
        <v>160</v>
      </c>
      <c r="B183" s="52">
        <v>23</v>
      </c>
      <c r="C183" s="52" t="s">
        <v>1856</v>
      </c>
      <c r="D183" s="52" t="str">
        <f t="shared" si="54"/>
        <v/>
      </c>
      <c r="E183" s="52" t="str">
        <f t="shared" si="55"/>
        <v>Não passível</v>
      </c>
      <c r="F183" s="52" t="str">
        <f t="shared" si="56"/>
        <v>Não passível</v>
      </c>
      <c r="G183" s="52" t="str">
        <f t="shared" si="57"/>
        <v>Não passível</v>
      </c>
      <c r="H183" s="52" t="str">
        <f t="shared" si="58"/>
        <v>Não passível</v>
      </c>
      <c r="I183" s="52" t="s">
        <v>153</v>
      </c>
      <c r="J183" s="53" t="s">
        <v>170</v>
      </c>
      <c r="K183" s="52">
        <v>4</v>
      </c>
      <c r="L183" s="54" t="s">
        <v>1244</v>
      </c>
      <c r="M183" s="55">
        <v>10</v>
      </c>
      <c r="N183" s="56" t="s">
        <v>1534</v>
      </c>
      <c r="O183" s="54" t="s">
        <v>1226</v>
      </c>
      <c r="P183" s="57">
        <v>50</v>
      </c>
      <c r="Q183" s="52" t="s">
        <v>182</v>
      </c>
      <c r="R183" s="54" t="s">
        <v>167</v>
      </c>
      <c r="S183" s="54" t="s">
        <v>167</v>
      </c>
      <c r="T183" s="54" t="s">
        <v>167</v>
      </c>
      <c r="U183" s="54" t="s">
        <v>167</v>
      </c>
      <c r="V183" s="54" t="s">
        <v>167</v>
      </c>
      <c r="W183" s="54" t="s">
        <v>167</v>
      </c>
      <c r="X183" s="54" t="s">
        <v>167</v>
      </c>
      <c r="Y183" s="54" t="s">
        <v>167</v>
      </c>
      <c r="Z183" s="54" t="s">
        <v>167</v>
      </c>
      <c r="AA183" s="58">
        <f t="shared" si="51"/>
        <v>2</v>
      </c>
      <c r="AB183" s="58">
        <f t="shared" si="52"/>
        <v>3</v>
      </c>
      <c r="AC183" s="58">
        <f t="shared" si="53"/>
        <v>4</v>
      </c>
      <c r="AD183" s="59" t="s">
        <v>101</v>
      </c>
    </row>
    <row r="184" spans="1:30" s="31" customFormat="1">
      <c r="A184" s="44">
        <v>161</v>
      </c>
      <c r="B184" s="44">
        <v>24</v>
      </c>
      <c r="C184" s="44" t="s">
        <v>1857</v>
      </c>
      <c r="D184" s="44" t="str">
        <f>IF($I$2="","",IF($I$2&gt;P184,AC184,IF($I$2&lt;=K184,$K$22,IF($I$2&lt;=M184,AA184,AB184))))</f>
        <v/>
      </c>
      <c r="E184" s="44" t="str">
        <f>IF($I$4="","",IF($I$4&gt;P184,AC184,IF($I$4&lt;=K184,$K$22,IF($I$4&lt;=M184,AA184,AB184))))</f>
        <v>Não passível</v>
      </c>
      <c r="F184" s="44" t="str">
        <f>IF($I$6="","",IF($I$6&gt;P184,AC184,IF($I$6&lt;=K184,$K$22,IF($I$6&lt;=M184,AA184,AB184))))</f>
        <v>Não passível</v>
      </c>
      <c r="G184" s="44" t="str">
        <f>IF($I$8="","",IF($I$8&gt;P184,AC184,IF($I$8&lt;=K184,$K$22,IF($I$8&lt;=M184,AA184,AB184))))</f>
        <v>Não passível</v>
      </c>
      <c r="H184" s="44" t="str">
        <f>IF($I$10="","",IF($I$10&gt;P184,AC184,IF($I$10&lt;=K184,$K$22,IF($I$10&lt;=M184,AA184,AB184))))</f>
        <v>Não passível</v>
      </c>
      <c r="I184" s="44" t="s">
        <v>152</v>
      </c>
      <c r="J184" s="45" t="s">
        <v>1300</v>
      </c>
      <c r="K184" s="44">
        <v>0</v>
      </c>
      <c r="L184" s="46" t="s">
        <v>2281</v>
      </c>
      <c r="M184" s="47">
        <v>10</v>
      </c>
      <c r="N184" s="48" t="s">
        <v>1535</v>
      </c>
      <c r="O184" s="46" t="s">
        <v>1226</v>
      </c>
      <c r="P184" s="49">
        <v>150</v>
      </c>
      <c r="Q184" s="44" t="s">
        <v>184</v>
      </c>
      <c r="R184" s="46" t="s">
        <v>167</v>
      </c>
      <c r="S184" s="46" t="s">
        <v>167</v>
      </c>
      <c r="T184" s="46" t="s">
        <v>167</v>
      </c>
      <c r="U184" s="46" t="s">
        <v>167</v>
      </c>
      <c r="V184" s="46" t="s">
        <v>167</v>
      </c>
      <c r="W184" s="46" t="s">
        <v>167</v>
      </c>
      <c r="X184" s="46" t="s">
        <v>167</v>
      </c>
      <c r="Y184" s="46" t="s">
        <v>167</v>
      </c>
      <c r="Z184" s="46" t="s">
        <v>167</v>
      </c>
      <c r="AA184" s="50">
        <f t="shared" si="51"/>
        <v>1</v>
      </c>
      <c r="AB184" s="50">
        <f t="shared" si="52"/>
        <v>1</v>
      </c>
      <c r="AC184" s="50">
        <f t="shared" si="53"/>
        <v>1</v>
      </c>
      <c r="AD184" s="51" t="s">
        <v>1536</v>
      </c>
    </row>
    <row r="185" spans="1:30" s="31" customFormat="1" ht="30">
      <c r="A185" s="52">
        <v>162</v>
      </c>
      <c r="B185" s="52">
        <v>25</v>
      </c>
      <c r="C185" s="52" t="s">
        <v>1858</v>
      </c>
      <c r="D185" s="52" t="str">
        <f>IF($I$2="","",IF($I$2&gt;P185,AC185,IF($I$2&lt;=K185,$K$22,IF($I$2&lt;=M185,AA185,AB185))))</f>
        <v/>
      </c>
      <c r="E185" s="52" t="str">
        <f>IF($I$4="","",IF($I$4&gt;P185,AC185,IF($I$4&lt;=K185,$K$22,IF($I$4&lt;=M185,AA185,AB185))))</f>
        <v>Não passível</v>
      </c>
      <c r="F185" s="52" t="str">
        <f>IF($I$6="","",IF($I$6&gt;P185,AC185,IF($I$6&lt;=K185,$K$22,IF($I$6&lt;=M185,AA185,AB185))))</f>
        <v>Não passível</v>
      </c>
      <c r="G185" s="52" t="str">
        <f>IF($I$8="","",IF($I$8&gt;P185,AC185,IF($I$8&lt;=K185,$K$22,IF($I$8&lt;=M185,AA185,AB185))))</f>
        <v>Não passível</v>
      </c>
      <c r="H185" s="52" t="str">
        <f>IF($I$10="","",IF($I$10&gt;P185,AC185,IF($I$10&lt;=K185,$K$22,IF($I$10&lt;=M185,AA185,AB185))))</f>
        <v>Não passível</v>
      </c>
      <c r="I185" s="52" t="s">
        <v>152</v>
      </c>
      <c r="J185" s="53" t="s">
        <v>1537</v>
      </c>
      <c r="K185" s="52">
        <v>5</v>
      </c>
      <c r="L185" s="54" t="s">
        <v>2281</v>
      </c>
      <c r="M185" s="55">
        <v>10</v>
      </c>
      <c r="N185" s="56" t="s">
        <v>1538</v>
      </c>
      <c r="O185" s="54" t="s">
        <v>1226</v>
      </c>
      <c r="P185" s="57">
        <v>80</v>
      </c>
      <c r="Q185" s="52" t="s">
        <v>184</v>
      </c>
      <c r="R185" s="54" t="s">
        <v>167</v>
      </c>
      <c r="S185" s="54" t="s">
        <v>167</v>
      </c>
      <c r="T185" s="54" t="s">
        <v>167</v>
      </c>
      <c r="U185" s="54" t="s">
        <v>167</v>
      </c>
      <c r="V185" s="54" t="s">
        <v>167</v>
      </c>
      <c r="W185" s="54" t="s">
        <v>167</v>
      </c>
      <c r="X185" s="54" t="s">
        <v>167</v>
      </c>
      <c r="Y185" s="54" t="s">
        <v>167</v>
      </c>
      <c r="Z185" s="54" t="s">
        <v>167</v>
      </c>
      <c r="AA185" s="58">
        <f t="shared" si="51"/>
        <v>1</v>
      </c>
      <c r="AB185" s="58">
        <f t="shared" si="52"/>
        <v>1</v>
      </c>
      <c r="AC185" s="58">
        <f t="shared" si="53"/>
        <v>1</v>
      </c>
      <c r="AD185" s="59" t="s">
        <v>1539</v>
      </c>
    </row>
    <row r="186" spans="1:30" s="31" customFormat="1">
      <c r="A186" s="44">
        <v>163</v>
      </c>
      <c r="B186" s="44">
        <v>26</v>
      </c>
      <c r="C186" s="44" t="s">
        <v>1859</v>
      </c>
      <c r="D186" s="44" t="str">
        <f t="shared" si="54"/>
        <v/>
      </c>
      <c r="E186" s="44" t="str">
        <f t="shared" si="55"/>
        <v>Não passível</v>
      </c>
      <c r="F186" s="44" t="str">
        <f t="shared" si="56"/>
        <v>Não passível</v>
      </c>
      <c r="G186" s="44" t="str">
        <f t="shared" si="57"/>
        <v>Não passível</v>
      </c>
      <c r="H186" s="44" t="str">
        <f t="shared" si="58"/>
        <v>Não passível</v>
      </c>
      <c r="I186" s="44" t="s">
        <v>153</v>
      </c>
      <c r="J186" s="45" t="s">
        <v>1300</v>
      </c>
      <c r="K186" s="44">
        <v>0</v>
      </c>
      <c r="L186" s="46" t="s">
        <v>1244</v>
      </c>
      <c r="M186" s="47">
        <v>5</v>
      </c>
      <c r="N186" s="48" t="s">
        <v>1540</v>
      </c>
      <c r="O186" s="46" t="s">
        <v>1226</v>
      </c>
      <c r="P186" s="49">
        <v>60</v>
      </c>
      <c r="Q186" s="44" t="s">
        <v>184</v>
      </c>
      <c r="R186" s="46" t="s">
        <v>167</v>
      </c>
      <c r="S186" s="46" t="s">
        <v>167</v>
      </c>
      <c r="T186" s="46" t="s">
        <v>167</v>
      </c>
      <c r="U186" s="46" t="s">
        <v>167</v>
      </c>
      <c r="V186" s="46" t="s">
        <v>167</v>
      </c>
      <c r="W186" s="46" t="s">
        <v>167</v>
      </c>
      <c r="X186" s="46" t="s">
        <v>167</v>
      </c>
      <c r="Y186" s="46" t="s">
        <v>167</v>
      </c>
      <c r="Z186" s="46" t="s">
        <v>167</v>
      </c>
      <c r="AA186" s="50">
        <f t="shared" si="51"/>
        <v>2</v>
      </c>
      <c r="AB186" s="50">
        <f t="shared" si="52"/>
        <v>3</v>
      </c>
      <c r="AC186" s="50">
        <f t="shared" si="53"/>
        <v>4</v>
      </c>
      <c r="AD186" s="51" t="s">
        <v>1541</v>
      </c>
    </row>
    <row r="187" spans="1:30" s="31" customFormat="1" ht="30">
      <c r="A187" s="52">
        <v>164</v>
      </c>
      <c r="B187" s="52">
        <v>27</v>
      </c>
      <c r="C187" s="52" t="s">
        <v>1860</v>
      </c>
      <c r="D187" s="52" t="str">
        <f t="shared" si="54"/>
        <v/>
      </c>
      <c r="E187" s="52" t="str">
        <f t="shared" si="55"/>
        <v>Não passível</v>
      </c>
      <c r="F187" s="52" t="str">
        <f t="shared" si="56"/>
        <v>Não passível</v>
      </c>
      <c r="G187" s="52" t="str">
        <f t="shared" si="57"/>
        <v>Não passível</v>
      </c>
      <c r="H187" s="52" t="str">
        <f t="shared" si="58"/>
        <v>Não passível</v>
      </c>
      <c r="I187" s="52" t="s">
        <v>154</v>
      </c>
      <c r="J187" s="53" t="s">
        <v>1542</v>
      </c>
      <c r="K187" s="52">
        <v>10</v>
      </c>
      <c r="L187" s="54" t="s">
        <v>1244</v>
      </c>
      <c r="M187" s="55">
        <v>150</v>
      </c>
      <c r="N187" s="56" t="s">
        <v>1543</v>
      </c>
      <c r="O187" s="54" t="s">
        <v>1226</v>
      </c>
      <c r="P187" s="57">
        <v>500</v>
      </c>
      <c r="Q187" s="52" t="s">
        <v>1250</v>
      </c>
      <c r="R187" s="54" t="s">
        <v>167</v>
      </c>
      <c r="S187" s="54" t="s">
        <v>167</v>
      </c>
      <c r="T187" s="54" t="s">
        <v>167</v>
      </c>
      <c r="U187" s="54" t="s">
        <v>167</v>
      </c>
      <c r="V187" s="54" t="s">
        <v>167</v>
      </c>
      <c r="W187" s="54" t="s">
        <v>167</v>
      </c>
      <c r="X187" s="54" t="s">
        <v>167</v>
      </c>
      <c r="Y187" s="54" t="s">
        <v>167</v>
      </c>
      <c r="Z187" s="54" t="s">
        <v>167</v>
      </c>
      <c r="AA187" s="58">
        <f t="shared" si="51"/>
        <v>4</v>
      </c>
      <c r="AB187" s="58">
        <f t="shared" si="52"/>
        <v>5</v>
      </c>
      <c r="AC187" s="58">
        <f t="shared" si="53"/>
        <v>6</v>
      </c>
      <c r="AD187" s="59" t="s">
        <v>1544</v>
      </c>
    </row>
    <row r="188" spans="1:30" s="31" customFormat="1">
      <c r="A188" s="44">
        <v>165</v>
      </c>
      <c r="B188" s="44">
        <v>28</v>
      </c>
      <c r="C188" s="44" t="s">
        <v>1861</v>
      </c>
      <c r="D188" s="44" t="str">
        <f t="shared" si="54"/>
        <v/>
      </c>
      <c r="E188" s="44" t="str">
        <f t="shared" si="55"/>
        <v>Não passível</v>
      </c>
      <c r="F188" s="44" t="str">
        <f t="shared" si="56"/>
        <v>Não passível</v>
      </c>
      <c r="G188" s="44" t="str">
        <f t="shared" si="57"/>
        <v>Não passível</v>
      </c>
      <c r="H188" s="44" t="str">
        <f t="shared" si="58"/>
        <v>Não passível</v>
      </c>
      <c r="I188" s="44" t="s">
        <v>153</v>
      </c>
      <c r="J188" s="45" t="s">
        <v>170</v>
      </c>
      <c r="K188" s="44">
        <v>0.1</v>
      </c>
      <c r="L188" s="46" t="s">
        <v>1244</v>
      </c>
      <c r="M188" s="47">
        <v>2</v>
      </c>
      <c r="N188" s="48" t="s">
        <v>1545</v>
      </c>
      <c r="O188" s="46" t="s">
        <v>1226</v>
      </c>
      <c r="P188" s="49">
        <v>20</v>
      </c>
      <c r="Q188" s="44" t="s">
        <v>182</v>
      </c>
      <c r="R188" s="46" t="s">
        <v>167</v>
      </c>
      <c r="S188" s="46" t="s">
        <v>167</v>
      </c>
      <c r="T188" s="46" t="s">
        <v>167</v>
      </c>
      <c r="U188" s="46" t="s">
        <v>167</v>
      </c>
      <c r="V188" s="46" t="s">
        <v>167</v>
      </c>
      <c r="W188" s="46" t="s">
        <v>167</v>
      </c>
      <c r="X188" s="46" t="s">
        <v>167</v>
      </c>
      <c r="Y188" s="46" t="s">
        <v>167</v>
      </c>
      <c r="Z188" s="46" t="s">
        <v>167</v>
      </c>
      <c r="AA188" s="50">
        <f t="shared" si="51"/>
        <v>2</v>
      </c>
      <c r="AB188" s="50">
        <f t="shared" si="52"/>
        <v>3</v>
      </c>
      <c r="AC188" s="50">
        <f t="shared" si="53"/>
        <v>4</v>
      </c>
      <c r="AD188" s="51" t="s">
        <v>1546</v>
      </c>
    </row>
    <row r="189" spans="1:30" s="31" customFormat="1" ht="30">
      <c r="A189" s="52">
        <v>166</v>
      </c>
      <c r="B189" s="52">
        <v>29</v>
      </c>
      <c r="C189" s="52" t="s">
        <v>102</v>
      </c>
      <c r="D189" s="52" t="str">
        <f t="shared" si="54"/>
        <v/>
      </c>
      <c r="E189" s="52" t="str">
        <f t="shared" si="55"/>
        <v>Não passível</v>
      </c>
      <c r="F189" s="52" t="str">
        <f t="shared" si="56"/>
        <v>Não passível</v>
      </c>
      <c r="G189" s="52" t="str">
        <f t="shared" si="57"/>
        <v>Não passível</v>
      </c>
      <c r="H189" s="52" t="str">
        <f t="shared" si="58"/>
        <v>Não passível</v>
      </c>
      <c r="I189" s="52" t="s">
        <v>152</v>
      </c>
      <c r="J189" s="53" t="s">
        <v>1547</v>
      </c>
      <c r="K189" s="52">
        <v>20</v>
      </c>
      <c r="L189" s="54" t="s">
        <v>1244</v>
      </c>
      <c r="M189" s="55">
        <v>100</v>
      </c>
      <c r="N189" s="56" t="s">
        <v>1548</v>
      </c>
      <c r="O189" s="54" t="s">
        <v>1226</v>
      </c>
      <c r="P189" s="57">
        <v>500</v>
      </c>
      <c r="Q189" s="52" t="s">
        <v>1549</v>
      </c>
      <c r="R189" s="54" t="s">
        <v>167</v>
      </c>
      <c r="S189" s="54" t="s">
        <v>167</v>
      </c>
      <c r="T189" s="54" t="s">
        <v>167</v>
      </c>
      <c r="U189" s="54" t="s">
        <v>167</v>
      </c>
      <c r="V189" s="54" t="s">
        <v>167</v>
      </c>
      <c r="W189" s="54" t="s">
        <v>167</v>
      </c>
      <c r="X189" s="54" t="s">
        <v>167</v>
      </c>
      <c r="Y189" s="54" t="s">
        <v>167</v>
      </c>
      <c r="Z189" s="54" t="s">
        <v>167</v>
      </c>
      <c r="AA189" s="58">
        <f t="shared" si="51"/>
        <v>1</v>
      </c>
      <c r="AB189" s="58">
        <f t="shared" si="52"/>
        <v>1</v>
      </c>
      <c r="AC189" s="58">
        <f t="shared" si="53"/>
        <v>1</v>
      </c>
      <c r="AD189" s="59" t="s">
        <v>1550</v>
      </c>
    </row>
    <row r="190" spans="1:30" s="31" customFormat="1" ht="30">
      <c r="A190" s="44">
        <v>167</v>
      </c>
      <c r="B190" s="44">
        <v>30</v>
      </c>
      <c r="C190" s="44" t="s">
        <v>103</v>
      </c>
      <c r="D190" s="44" t="str">
        <f t="shared" si="54"/>
        <v/>
      </c>
      <c r="E190" s="44" t="str">
        <f t="shared" si="55"/>
        <v>Não passível</v>
      </c>
      <c r="F190" s="44" t="str">
        <f t="shared" si="56"/>
        <v>Não passível</v>
      </c>
      <c r="G190" s="44" t="str">
        <f t="shared" si="57"/>
        <v>Não passível</v>
      </c>
      <c r="H190" s="44" t="str">
        <f t="shared" si="58"/>
        <v>Não passível</v>
      </c>
      <c r="I190" s="44" t="s">
        <v>152</v>
      </c>
      <c r="J190" s="45" t="s">
        <v>1551</v>
      </c>
      <c r="K190" s="44">
        <v>100</v>
      </c>
      <c r="L190" s="46" t="s">
        <v>1244</v>
      </c>
      <c r="M190" s="47">
        <v>250</v>
      </c>
      <c r="N190" s="48" t="s">
        <v>1552</v>
      </c>
      <c r="O190" s="46" t="s">
        <v>1226</v>
      </c>
      <c r="P190" s="49">
        <v>500</v>
      </c>
      <c r="Q190" s="44" t="s">
        <v>1549</v>
      </c>
      <c r="R190" s="46" t="s">
        <v>167</v>
      </c>
      <c r="S190" s="46" t="s">
        <v>167</v>
      </c>
      <c r="T190" s="46" t="s">
        <v>167</v>
      </c>
      <c r="U190" s="46" t="s">
        <v>167</v>
      </c>
      <c r="V190" s="46" t="s">
        <v>167</v>
      </c>
      <c r="W190" s="46" t="s">
        <v>167</v>
      </c>
      <c r="X190" s="46" t="s">
        <v>167</v>
      </c>
      <c r="Y190" s="46" t="s">
        <v>167</v>
      </c>
      <c r="Z190" s="46" t="s">
        <v>167</v>
      </c>
      <c r="AA190" s="50">
        <f t="shared" si="51"/>
        <v>1</v>
      </c>
      <c r="AB190" s="50">
        <f t="shared" si="52"/>
        <v>1</v>
      </c>
      <c r="AC190" s="50">
        <f t="shared" si="53"/>
        <v>1</v>
      </c>
      <c r="AD190" s="51" t="s">
        <v>1553</v>
      </c>
    </row>
    <row r="191" spans="1:30" s="31" customFormat="1" ht="30">
      <c r="A191" s="52">
        <v>168</v>
      </c>
      <c r="B191" s="52">
        <v>31</v>
      </c>
      <c r="C191" s="52" t="s">
        <v>104</v>
      </c>
      <c r="D191" s="52" t="str">
        <f t="shared" si="54"/>
        <v/>
      </c>
      <c r="E191" s="52" t="str">
        <f t="shared" si="55"/>
        <v>Não passível</v>
      </c>
      <c r="F191" s="52" t="str">
        <f t="shared" si="56"/>
        <v>Não passível</v>
      </c>
      <c r="G191" s="52" t="str">
        <f t="shared" si="57"/>
        <v>Não passível</v>
      </c>
      <c r="H191" s="52" t="str">
        <f t="shared" si="58"/>
        <v>Não passível</v>
      </c>
      <c r="I191" s="52" t="s">
        <v>153</v>
      </c>
      <c r="J191" s="53" t="s">
        <v>1554</v>
      </c>
      <c r="K191" s="52">
        <v>0.5</v>
      </c>
      <c r="L191" s="54" t="s">
        <v>1244</v>
      </c>
      <c r="M191" s="55">
        <v>50</v>
      </c>
      <c r="N191" s="56" t="s">
        <v>1555</v>
      </c>
      <c r="O191" s="54" t="s">
        <v>1226</v>
      </c>
      <c r="P191" s="57">
        <v>100</v>
      </c>
      <c r="Q191" s="52" t="s">
        <v>1549</v>
      </c>
      <c r="R191" s="54" t="s">
        <v>167</v>
      </c>
      <c r="S191" s="54" t="s">
        <v>167</v>
      </c>
      <c r="T191" s="54" t="s">
        <v>167</v>
      </c>
      <c r="U191" s="54" t="s">
        <v>167</v>
      </c>
      <c r="V191" s="54" t="s">
        <v>167</v>
      </c>
      <c r="W191" s="54" t="s">
        <v>167</v>
      </c>
      <c r="X191" s="54" t="s">
        <v>167</v>
      </c>
      <c r="Y191" s="54" t="s">
        <v>167</v>
      </c>
      <c r="Z191" s="54" t="s">
        <v>167</v>
      </c>
      <c r="AA191" s="58">
        <f t="shared" si="51"/>
        <v>2</v>
      </c>
      <c r="AB191" s="58">
        <f t="shared" si="52"/>
        <v>3</v>
      </c>
      <c r="AC191" s="58">
        <f t="shared" si="53"/>
        <v>4</v>
      </c>
      <c r="AD191" s="59" t="s">
        <v>1556</v>
      </c>
    </row>
    <row r="192" spans="1:30" s="31" customFormat="1" ht="30">
      <c r="A192" s="44">
        <v>169</v>
      </c>
      <c r="B192" s="44">
        <v>32</v>
      </c>
      <c r="C192" s="44" t="s">
        <v>105</v>
      </c>
      <c r="D192" s="44" t="str">
        <f t="shared" si="54"/>
        <v/>
      </c>
      <c r="E192" s="44" t="str">
        <f t="shared" si="55"/>
        <v>Não passível</v>
      </c>
      <c r="F192" s="44" t="str">
        <f t="shared" si="56"/>
        <v>Não passível</v>
      </c>
      <c r="G192" s="44" t="str">
        <f t="shared" si="57"/>
        <v>Não passível</v>
      </c>
      <c r="H192" s="44" t="str">
        <f t="shared" si="58"/>
        <v>Não passível</v>
      </c>
      <c r="I192" s="44" t="s">
        <v>153</v>
      </c>
      <c r="J192" s="45" t="s">
        <v>1557</v>
      </c>
      <c r="K192" s="44">
        <v>0</v>
      </c>
      <c r="L192" s="46" t="s">
        <v>1244</v>
      </c>
      <c r="M192" s="47">
        <v>110000</v>
      </c>
      <c r="N192" s="48" t="s">
        <v>1558</v>
      </c>
      <c r="O192" s="46" t="s">
        <v>1226</v>
      </c>
      <c r="P192" s="49">
        <v>2700000</v>
      </c>
      <c r="Q192" s="44" t="s">
        <v>190</v>
      </c>
      <c r="R192" s="46" t="s">
        <v>167</v>
      </c>
      <c r="S192" s="46" t="s">
        <v>167</v>
      </c>
      <c r="T192" s="46" t="s">
        <v>167</v>
      </c>
      <c r="U192" s="46" t="s">
        <v>167</v>
      </c>
      <c r="V192" s="46" t="s">
        <v>167</v>
      </c>
      <c r="W192" s="46" t="s">
        <v>167</v>
      </c>
      <c r="X192" s="46" t="s">
        <v>167</v>
      </c>
      <c r="Y192" s="46" t="s">
        <v>167</v>
      </c>
      <c r="Z192" s="46" t="s">
        <v>167</v>
      </c>
      <c r="AA192" s="50">
        <f t="shared" si="51"/>
        <v>2</v>
      </c>
      <c r="AB192" s="50">
        <f t="shared" si="52"/>
        <v>3</v>
      </c>
      <c r="AC192" s="50">
        <f t="shared" si="53"/>
        <v>4</v>
      </c>
      <c r="AD192" s="51" t="s">
        <v>1559</v>
      </c>
    </row>
    <row r="193" spans="1:30" s="31" customFormat="1" ht="30">
      <c r="A193" s="52">
        <v>170</v>
      </c>
      <c r="B193" s="52">
        <v>33</v>
      </c>
      <c r="C193" s="52" t="s">
        <v>106</v>
      </c>
      <c r="D193" s="52" t="str">
        <f t="shared" si="54"/>
        <v/>
      </c>
      <c r="E193" s="52" t="str">
        <f t="shared" si="55"/>
        <v>Não passível</v>
      </c>
      <c r="F193" s="52" t="str">
        <f t="shared" si="56"/>
        <v>Não passível</v>
      </c>
      <c r="G193" s="52" t="str">
        <f t="shared" si="57"/>
        <v>Não passível</v>
      </c>
      <c r="H193" s="52" t="str">
        <f t="shared" si="58"/>
        <v>Não passível</v>
      </c>
      <c r="I193" s="52" t="s">
        <v>153</v>
      </c>
      <c r="J193" s="53" t="s">
        <v>1560</v>
      </c>
      <c r="K193" s="52">
        <v>0</v>
      </c>
      <c r="L193" s="54" t="s">
        <v>1244</v>
      </c>
      <c r="M193" s="55">
        <v>60</v>
      </c>
      <c r="N193" s="56" t="s">
        <v>1561</v>
      </c>
      <c r="O193" s="54" t="s">
        <v>1226</v>
      </c>
      <c r="P193" s="57">
        <v>1000</v>
      </c>
      <c r="Q193" s="52" t="s">
        <v>176</v>
      </c>
      <c r="R193" s="54" t="s">
        <v>167</v>
      </c>
      <c r="S193" s="54" t="s">
        <v>167</v>
      </c>
      <c r="T193" s="54" t="s">
        <v>167</v>
      </c>
      <c r="U193" s="54" t="s">
        <v>167</v>
      </c>
      <c r="V193" s="54" t="s">
        <v>167</v>
      </c>
      <c r="W193" s="54" t="s">
        <v>167</v>
      </c>
      <c r="X193" s="54" t="s">
        <v>167</v>
      </c>
      <c r="Y193" s="54" t="s">
        <v>167</v>
      </c>
      <c r="Z193" s="54" t="s">
        <v>167</v>
      </c>
      <c r="AA193" s="58">
        <f t="shared" si="51"/>
        <v>2</v>
      </c>
      <c r="AB193" s="58">
        <f t="shared" si="52"/>
        <v>3</v>
      </c>
      <c r="AC193" s="58">
        <f t="shared" si="53"/>
        <v>4</v>
      </c>
      <c r="AD193" s="59" t="s">
        <v>107</v>
      </c>
    </row>
    <row r="194" spans="1:30" s="31" customFormat="1" ht="30">
      <c r="A194" s="44">
        <v>171</v>
      </c>
      <c r="B194" s="44">
        <v>34</v>
      </c>
      <c r="C194" s="44" t="s">
        <v>1782</v>
      </c>
      <c r="D194" s="44" t="str">
        <f t="shared" si="54"/>
        <v/>
      </c>
      <c r="E194" s="44" t="str">
        <f t="shared" si="55"/>
        <v>Não passível</v>
      </c>
      <c r="F194" s="44" t="str">
        <f t="shared" si="56"/>
        <v>Não passível</v>
      </c>
      <c r="G194" s="44" t="str">
        <f t="shared" si="57"/>
        <v>Não passível</v>
      </c>
      <c r="H194" s="44" t="str">
        <f t="shared" si="58"/>
        <v>Não passível</v>
      </c>
      <c r="I194" s="44" t="s">
        <v>153</v>
      </c>
      <c r="J194" s="45" t="s">
        <v>1560</v>
      </c>
      <c r="K194" s="44">
        <v>0</v>
      </c>
      <c r="L194" s="46" t="s">
        <v>1244</v>
      </c>
      <c r="M194" s="47">
        <v>20</v>
      </c>
      <c r="N194" s="48" t="s">
        <v>1562</v>
      </c>
      <c r="O194" s="46" t="s">
        <v>1226</v>
      </c>
      <c r="P194" s="49">
        <v>250</v>
      </c>
      <c r="Q194" s="44" t="s">
        <v>176</v>
      </c>
      <c r="R194" s="46" t="s">
        <v>167</v>
      </c>
      <c r="S194" s="46" t="s">
        <v>167</v>
      </c>
      <c r="T194" s="46" t="s">
        <v>167</v>
      </c>
      <c r="U194" s="46" t="s">
        <v>167</v>
      </c>
      <c r="V194" s="46" t="s">
        <v>167</v>
      </c>
      <c r="W194" s="46" t="s">
        <v>167</v>
      </c>
      <c r="X194" s="46" t="s">
        <v>167</v>
      </c>
      <c r="Y194" s="46" t="s">
        <v>167</v>
      </c>
      <c r="Z194" s="46" t="s">
        <v>167</v>
      </c>
      <c r="AA194" s="50">
        <f t="shared" si="51"/>
        <v>2</v>
      </c>
      <c r="AB194" s="50">
        <f t="shared" si="52"/>
        <v>3</v>
      </c>
      <c r="AC194" s="50">
        <f t="shared" si="53"/>
        <v>4</v>
      </c>
      <c r="AD194" s="51" t="s">
        <v>1563</v>
      </c>
    </row>
    <row r="195" spans="1:30" s="31" customFormat="1" ht="30">
      <c r="A195" s="52">
        <v>172</v>
      </c>
      <c r="B195" s="52">
        <v>35</v>
      </c>
      <c r="C195" s="52" t="s">
        <v>1862</v>
      </c>
      <c r="D195" s="52" t="str">
        <f t="shared" si="54"/>
        <v/>
      </c>
      <c r="E195" s="52" t="str">
        <f t="shared" si="55"/>
        <v>Não passível</v>
      </c>
      <c r="F195" s="52" t="str">
        <f t="shared" si="56"/>
        <v>Não passível</v>
      </c>
      <c r="G195" s="52" t="str">
        <f t="shared" si="57"/>
        <v>Não passível</v>
      </c>
      <c r="H195" s="52" t="str">
        <f t="shared" si="58"/>
        <v>Não passível</v>
      </c>
      <c r="I195" s="52" t="s">
        <v>154</v>
      </c>
      <c r="J195" s="53" t="s">
        <v>1302</v>
      </c>
      <c r="K195" s="52">
        <v>0</v>
      </c>
      <c r="L195" s="54" t="s">
        <v>1244</v>
      </c>
      <c r="M195" s="55">
        <v>10</v>
      </c>
      <c r="N195" s="56" t="s">
        <v>1564</v>
      </c>
      <c r="O195" s="54" t="s">
        <v>1226</v>
      </c>
      <c r="P195" s="57">
        <v>50</v>
      </c>
      <c r="Q195" s="52" t="s">
        <v>1250</v>
      </c>
      <c r="R195" s="54" t="s">
        <v>167</v>
      </c>
      <c r="S195" s="54" t="s">
        <v>167</v>
      </c>
      <c r="T195" s="54" t="s">
        <v>167</v>
      </c>
      <c r="U195" s="54" t="s">
        <v>167</v>
      </c>
      <c r="V195" s="54" t="s">
        <v>167</v>
      </c>
      <c r="W195" s="54" t="s">
        <v>167</v>
      </c>
      <c r="X195" s="54" t="s">
        <v>167</v>
      </c>
      <c r="Y195" s="54" t="s">
        <v>167</v>
      </c>
      <c r="Z195" s="54" t="s">
        <v>167</v>
      </c>
      <c r="AA195" s="58">
        <f t="shared" si="51"/>
        <v>4</v>
      </c>
      <c r="AB195" s="58">
        <f t="shared" si="52"/>
        <v>5</v>
      </c>
      <c r="AC195" s="58">
        <f t="shared" si="53"/>
        <v>6</v>
      </c>
      <c r="AD195" s="59" t="s">
        <v>1565</v>
      </c>
    </row>
    <row r="196" spans="1:30" s="31" customFormat="1" ht="22.5">
      <c r="A196" s="44">
        <v>173</v>
      </c>
      <c r="B196" s="44">
        <v>36</v>
      </c>
      <c r="C196" s="44" t="s">
        <v>109</v>
      </c>
      <c r="D196" s="44" t="str">
        <f t="shared" si="54"/>
        <v/>
      </c>
      <c r="E196" s="44" t="str">
        <f t="shared" si="55"/>
        <v>Não passível</v>
      </c>
      <c r="F196" s="44" t="str">
        <f t="shared" si="56"/>
        <v>Não passível</v>
      </c>
      <c r="G196" s="44" t="str">
        <f t="shared" si="57"/>
        <v>Não passível</v>
      </c>
      <c r="H196" s="44" t="str">
        <f t="shared" si="58"/>
        <v>Não passível</v>
      </c>
      <c r="I196" s="44" t="s">
        <v>153</v>
      </c>
      <c r="J196" s="45" t="s">
        <v>1508</v>
      </c>
      <c r="K196" s="44">
        <v>15</v>
      </c>
      <c r="L196" s="46" t="s">
        <v>1244</v>
      </c>
      <c r="M196" s="47">
        <v>50</v>
      </c>
      <c r="N196" s="48" t="s">
        <v>1566</v>
      </c>
      <c r="O196" s="46" t="s">
        <v>1226</v>
      </c>
      <c r="P196" s="49">
        <v>100</v>
      </c>
      <c r="Q196" s="44" t="s">
        <v>1250</v>
      </c>
      <c r="R196" s="46" t="s">
        <v>167</v>
      </c>
      <c r="S196" s="46" t="s">
        <v>167</v>
      </c>
      <c r="T196" s="46" t="s">
        <v>167</v>
      </c>
      <c r="U196" s="46" t="s">
        <v>167</v>
      </c>
      <c r="V196" s="46" t="s">
        <v>167</v>
      </c>
      <c r="W196" s="46" t="s">
        <v>167</v>
      </c>
      <c r="X196" s="46" t="s">
        <v>167</v>
      </c>
      <c r="Y196" s="46" t="s">
        <v>167</v>
      </c>
      <c r="Z196" s="46" t="s">
        <v>167</v>
      </c>
      <c r="AA196" s="50">
        <f t="shared" si="51"/>
        <v>2</v>
      </c>
      <c r="AB196" s="50">
        <f t="shared" si="52"/>
        <v>3</v>
      </c>
      <c r="AC196" s="50">
        <f t="shared" si="53"/>
        <v>4</v>
      </c>
      <c r="AD196" s="51" t="s">
        <v>1567</v>
      </c>
    </row>
    <row r="197" spans="1:30" s="31" customFormat="1" ht="30">
      <c r="A197" s="52">
        <v>174</v>
      </c>
      <c r="B197" s="52">
        <v>37</v>
      </c>
      <c r="C197" s="52" t="s">
        <v>110</v>
      </c>
      <c r="D197" s="52" t="str">
        <f t="shared" si="54"/>
        <v/>
      </c>
      <c r="E197" s="52" t="str">
        <f t="shared" si="55"/>
        <v>Não passível</v>
      </c>
      <c r="F197" s="52" t="str">
        <f t="shared" si="56"/>
        <v>Não passível</v>
      </c>
      <c r="G197" s="52" t="str">
        <f t="shared" si="57"/>
        <v>Não passível</v>
      </c>
      <c r="H197" s="52" t="str">
        <f t="shared" si="58"/>
        <v>Não passível</v>
      </c>
      <c r="I197" s="52" t="s">
        <v>153</v>
      </c>
      <c r="J197" s="53" t="s">
        <v>1508</v>
      </c>
      <c r="K197" s="52">
        <v>0</v>
      </c>
      <c r="L197" s="54" t="s">
        <v>1244</v>
      </c>
      <c r="M197" s="55">
        <v>25</v>
      </c>
      <c r="N197" s="56" t="s">
        <v>1568</v>
      </c>
      <c r="O197" s="54" t="s">
        <v>1226</v>
      </c>
      <c r="P197" s="57">
        <v>100</v>
      </c>
      <c r="Q197" s="52" t="s">
        <v>1250</v>
      </c>
      <c r="R197" s="54" t="s">
        <v>167</v>
      </c>
      <c r="S197" s="54" t="s">
        <v>167</v>
      </c>
      <c r="T197" s="54" t="s">
        <v>167</v>
      </c>
      <c r="U197" s="54" t="s">
        <v>167</v>
      </c>
      <c r="V197" s="54" t="s">
        <v>167</v>
      </c>
      <c r="W197" s="54" t="s">
        <v>167</v>
      </c>
      <c r="X197" s="54" t="s">
        <v>167</v>
      </c>
      <c r="Y197" s="54" t="s">
        <v>167</v>
      </c>
      <c r="Z197" s="54" t="s">
        <v>167</v>
      </c>
      <c r="AA197" s="58">
        <f t="shared" si="51"/>
        <v>2</v>
      </c>
      <c r="AB197" s="58">
        <f t="shared" si="52"/>
        <v>3</v>
      </c>
      <c r="AC197" s="58">
        <f t="shared" si="53"/>
        <v>4</v>
      </c>
      <c r="AD197" s="59" t="s">
        <v>1569</v>
      </c>
    </row>
    <row r="198" spans="1:30" s="31" customFormat="1" ht="30">
      <c r="A198" s="44">
        <v>175</v>
      </c>
      <c r="B198" s="44">
        <v>38</v>
      </c>
      <c r="C198" s="44" t="s">
        <v>1863</v>
      </c>
      <c r="D198" s="44" t="str">
        <f t="shared" si="54"/>
        <v/>
      </c>
      <c r="E198" s="44" t="str">
        <f t="shared" si="55"/>
        <v>Não passível</v>
      </c>
      <c r="F198" s="44" t="str">
        <f t="shared" si="56"/>
        <v>Não passível</v>
      </c>
      <c r="G198" s="44" t="str">
        <f t="shared" si="57"/>
        <v>Não passível</v>
      </c>
      <c r="H198" s="44" t="str">
        <f t="shared" si="58"/>
        <v>Não passível</v>
      </c>
      <c r="I198" s="44" t="s">
        <v>153</v>
      </c>
      <c r="J198" s="45" t="s">
        <v>1570</v>
      </c>
      <c r="K198" s="44">
        <v>1</v>
      </c>
      <c r="L198" s="46" t="s">
        <v>1244</v>
      </c>
      <c r="M198" s="47">
        <v>10</v>
      </c>
      <c r="N198" s="48" t="s">
        <v>1571</v>
      </c>
      <c r="O198" s="46" t="s">
        <v>1226</v>
      </c>
      <c r="P198" s="49">
        <v>50</v>
      </c>
      <c r="Q198" s="44" t="s">
        <v>1250</v>
      </c>
      <c r="R198" s="46" t="s">
        <v>167</v>
      </c>
      <c r="S198" s="46" t="s">
        <v>167</v>
      </c>
      <c r="T198" s="46" t="s">
        <v>167</v>
      </c>
      <c r="U198" s="46" t="s">
        <v>167</v>
      </c>
      <c r="V198" s="46" t="s">
        <v>167</v>
      </c>
      <c r="W198" s="46" t="s">
        <v>167</v>
      </c>
      <c r="X198" s="46" t="s">
        <v>167</v>
      </c>
      <c r="Y198" s="46" t="s">
        <v>167</v>
      </c>
      <c r="Z198" s="46" t="s">
        <v>167</v>
      </c>
      <c r="AA198" s="50">
        <f t="shared" si="51"/>
        <v>2</v>
      </c>
      <c r="AB198" s="50">
        <f t="shared" si="52"/>
        <v>3</v>
      </c>
      <c r="AC198" s="50">
        <f t="shared" si="53"/>
        <v>4</v>
      </c>
      <c r="AD198" s="51" t="s">
        <v>1572</v>
      </c>
    </row>
    <row r="199" spans="1:30" s="31" customFormat="1">
      <c r="A199" s="52">
        <v>176</v>
      </c>
      <c r="B199" s="52">
        <v>39</v>
      </c>
      <c r="C199" s="52" t="s">
        <v>1864</v>
      </c>
      <c r="D199" s="52" t="str">
        <f t="shared" si="54"/>
        <v/>
      </c>
      <c r="E199" s="52" t="str">
        <f t="shared" si="55"/>
        <v>Não passível</v>
      </c>
      <c r="F199" s="52" t="str">
        <f t="shared" si="56"/>
        <v>Não passível</v>
      </c>
      <c r="G199" s="52" t="str">
        <f t="shared" si="57"/>
        <v>Não passível</v>
      </c>
      <c r="H199" s="52" t="str">
        <f t="shared" si="58"/>
        <v>Não passível</v>
      </c>
      <c r="I199" s="52" t="s">
        <v>153</v>
      </c>
      <c r="J199" s="53" t="s">
        <v>1302</v>
      </c>
      <c r="K199" s="52">
        <v>0.1</v>
      </c>
      <c r="L199" s="54" t="s">
        <v>1244</v>
      </c>
      <c r="M199" s="55">
        <v>2</v>
      </c>
      <c r="N199" s="56" t="s">
        <v>1573</v>
      </c>
      <c r="O199" s="54" t="s">
        <v>1226</v>
      </c>
      <c r="P199" s="57">
        <v>20</v>
      </c>
      <c r="Q199" s="52" t="s">
        <v>1250</v>
      </c>
      <c r="R199" s="54" t="s">
        <v>167</v>
      </c>
      <c r="S199" s="54" t="s">
        <v>167</v>
      </c>
      <c r="T199" s="54" t="s">
        <v>167</v>
      </c>
      <c r="U199" s="54" t="s">
        <v>167</v>
      </c>
      <c r="V199" s="54" t="s">
        <v>167</v>
      </c>
      <c r="W199" s="54" t="s">
        <v>167</v>
      </c>
      <c r="X199" s="54" t="s">
        <v>167</v>
      </c>
      <c r="Y199" s="54" t="s">
        <v>167</v>
      </c>
      <c r="Z199" s="54" t="s">
        <v>167</v>
      </c>
      <c r="AA199" s="58">
        <f t="shared" si="51"/>
        <v>2</v>
      </c>
      <c r="AB199" s="58">
        <f t="shared" si="52"/>
        <v>3</v>
      </c>
      <c r="AC199" s="58">
        <f t="shared" si="53"/>
        <v>4</v>
      </c>
      <c r="AD199" s="59" t="s">
        <v>1574</v>
      </c>
    </row>
    <row r="200" spans="1:30" s="31" customFormat="1" ht="30">
      <c r="A200" s="44">
        <v>177</v>
      </c>
      <c r="B200" s="44">
        <v>40</v>
      </c>
      <c r="C200" s="44" t="s">
        <v>111</v>
      </c>
      <c r="D200" s="44" t="str">
        <f t="shared" si="54"/>
        <v/>
      </c>
      <c r="E200" s="44" t="str">
        <f t="shared" si="55"/>
        <v>Não passível</v>
      </c>
      <c r="F200" s="44" t="str">
        <f t="shared" si="56"/>
        <v>Não passível</v>
      </c>
      <c r="G200" s="44" t="str">
        <f t="shared" si="57"/>
        <v>Não passível</v>
      </c>
      <c r="H200" s="44" t="str">
        <f t="shared" si="58"/>
        <v>Não passível</v>
      </c>
      <c r="I200" s="44" t="s">
        <v>153</v>
      </c>
      <c r="J200" s="45" t="s">
        <v>1575</v>
      </c>
      <c r="K200" s="44">
        <v>50000</v>
      </c>
      <c r="L200" s="46" t="s">
        <v>1244</v>
      </c>
      <c r="M200" s="47">
        <v>100000</v>
      </c>
      <c r="N200" s="48" t="s">
        <v>1576</v>
      </c>
      <c r="O200" s="46" t="s">
        <v>1226</v>
      </c>
      <c r="P200" s="49">
        <v>500000</v>
      </c>
      <c r="Q200" s="44" t="s">
        <v>183</v>
      </c>
      <c r="R200" s="46" t="s">
        <v>167</v>
      </c>
      <c r="S200" s="46" t="s">
        <v>167</v>
      </c>
      <c r="T200" s="46" t="s">
        <v>167</v>
      </c>
      <c r="U200" s="46" t="s">
        <v>167</v>
      </c>
      <c r="V200" s="46" t="s">
        <v>167</v>
      </c>
      <c r="W200" s="46" t="s">
        <v>167</v>
      </c>
      <c r="X200" s="46" t="s">
        <v>167</v>
      </c>
      <c r="Y200" s="46" t="s">
        <v>167</v>
      </c>
      <c r="Z200" s="46" t="s">
        <v>167</v>
      </c>
      <c r="AA200" s="50">
        <f t="shared" si="51"/>
        <v>2</v>
      </c>
      <c r="AB200" s="50">
        <f t="shared" si="52"/>
        <v>3</v>
      </c>
      <c r="AC200" s="50">
        <f t="shared" si="53"/>
        <v>4</v>
      </c>
      <c r="AD200" s="51" t="s">
        <v>112</v>
      </c>
    </row>
    <row r="201" spans="1:30" s="31" customFormat="1" ht="30">
      <c r="A201" s="52">
        <v>178</v>
      </c>
      <c r="B201" s="52">
        <v>41</v>
      </c>
      <c r="C201" s="52" t="s">
        <v>1865</v>
      </c>
      <c r="D201" s="52" t="str">
        <f t="shared" si="54"/>
        <v/>
      </c>
      <c r="E201" s="52" t="str">
        <f t="shared" si="55"/>
        <v>Não passível</v>
      </c>
      <c r="F201" s="52" t="str">
        <f t="shared" si="56"/>
        <v>Não passível</v>
      </c>
      <c r="G201" s="52" t="str">
        <f t="shared" si="57"/>
        <v>Não passível</v>
      </c>
      <c r="H201" s="52" t="str">
        <f t="shared" si="58"/>
        <v>Não passível</v>
      </c>
      <c r="I201" s="52" t="s">
        <v>154</v>
      </c>
      <c r="J201" s="53" t="s">
        <v>1554</v>
      </c>
      <c r="K201" s="52">
        <v>0</v>
      </c>
      <c r="L201" s="54" t="s">
        <v>1244</v>
      </c>
      <c r="M201" s="55">
        <v>2</v>
      </c>
      <c r="N201" s="56" t="s">
        <v>1577</v>
      </c>
      <c r="O201" s="54" t="s">
        <v>1226</v>
      </c>
      <c r="P201" s="57">
        <v>20</v>
      </c>
      <c r="Q201" s="52" t="s">
        <v>185</v>
      </c>
      <c r="R201" s="54" t="s">
        <v>167</v>
      </c>
      <c r="S201" s="54" t="s">
        <v>167</v>
      </c>
      <c r="T201" s="54" t="s">
        <v>167</v>
      </c>
      <c r="U201" s="54" t="s">
        <v>167</v>
      </c>
      <c r="V201" s="54" t="s">
        <v>167</v>
      </c>
      <c r="W201" s="54" t="s">
        <v>167</v>
      </c>
      <c r="X201" s="54" t="s">
        <v>167</v>
      </c>
      <c r="Y201" s="54" t="s">
        <v>167</v>
      </c>
      <c r="Z201" s="54" t="s">
        <v>167</v>
      </c>
      <c r="AA201" s="58">
        <f t="shared" si="51"/>
        <v>4</v>
      </c>
      <c r="AB201" s="58">
        <f t="shared" si="52"/>
        <v>5</v>
      </c>
      <c r="AC201" s="58">
        <f t="shared" si="53"/>
        <v>6</v>
      </c>
      <c r="AD201" s="59" t="s">
        <v>113</v>
      </c>
    </row>
    <row r="202" spans="1:30" s="31" customFormat="1">
      <c r="A202" s="44">
        <v>179</v>
      </c>
      <c r="B202" s="44">
        <v>42</v>
      </c>
      <c r="C202" s="44" t="s">
        <v>1866</v>
      </c>
      <c r="D202" s="44" t="str">
        <f t="shared" si="54"/>
        <v/>
      </c>
      <c r="E202" s="44" t="str">
        <f t="shared" si="55"/>
        <v>Não passível</v>
      </c>
      <c r="F202" s="44" t="str">
        <f t="shared" si="56"/>
        <v>Não passível</v>
      </c>
      <c r="G202" s="44" t="str">
        <f t="shared" si="57"/>
        <v>Não passível</v>
      </c>
      <c r="H202" s="44" t="str">
        <f t="shared" si="58"/>
        <v>Não passível</v>
      </c>
      <c r="I202" s="44" t="s">
        <v>153</v>
      </c>
      <c r="J202" s="45" t="s">
        <v>1302</v>
      </c>
      <c r="K202" s="44">
        <v>0</v>
      </c>
      <c r="L202" s="46" t="s">
        <v>1244</v>
      </c>
      <c r="M202" s="47">
        <v>5</v>
      </c>
      <c r="N202" s="48" t="s">
        <v>1578</v>
      </c>
      <c r="O202" s="46" t="s">
        <v>1226</v>
      </c>
      <c r="P202" s="49">
        <v>20</v>
      </c>
      <c r="Q202" s="44" t="s">
        <v>1250</v>
      </c>
      <c r="R202" s="46" t="s">
        <v>167</v>
      </c>
      <c r="S202" s="46" t="s">
        <v>167</v>
      </c>
      <c r="T202" s="46" t="s">
        <v>167</v>
      </c>
      <c r="U202" s="46" t="s">
        <v>167</v>
      </c>
      <c r="V202" s="46" t="s">
        <v>167</v>
      </c>
      <c r="W202" s="46" t="s">
        <v>167</v>
      </c>
      <c r="X202" s="46" t="s">
        <v>167</v>
      </c>
      <c r="Y202" s="46" t="s">
        <v>167</v>
      </c>
      <c r="Z202" s="46" t="s">
        <v>167</v>
      </c>
      <c r="AA202" s="50">
        <f t="shared" si="51"/>
        <v>2</v>
      </c>
      <c r="AB202" s="50">
        <f t="shared" si="52"/>
        <v>3</v>
      </c>
      <c r="AC202" s="50">
        <f t="shared" si="53"/>
        <v>4</v>
      </c>
      <c r="AD202" s="51" t="s">
        <v>119</v>
      </c>
    </row>
    <row r="203" spans="1:30" s="31" customFormat="1">
      <c r="A203" s="52">
        <v>180</v>
      </c>
      <c r="B203" s="52">
        <v>43</v>
      </c>
      <c r="C203" s="52" t="s">
        <v>1867</v>
      </c>
      <c r="D203" s="52" t="str">
        <f>IF($I$2="","",IF($I$2&gt;=P203,AC203,IF($I$2&lt;=K203,$K$22,IF($I$2&lt;=M203,AA203,AB203))))</f>
        <v/>
      </c>
      <c r="E203" s="52" t="str">
        <f>IF($I$4="","",IF($I$4&gt;=P203,AC203,IF($I$4&lt;=K203,$K$22,IF($I$4&lt;=M203,AA203,AB203))))</f>
        <v>Não passível</v>
      </c>
      <c r="F203" s="52" t="str">
        <f>IF($I$6="","",IF($I$6&gt;=P203,AC203,IF($I$6&lt;=K203,$K$22,IF($I$6&lt;=M203,AA203,AB203))))</f>
        <v>Não passível</v>
      </c>
      <c r="G203" s="52" t="str">
        <f>IF($I$8="","",IF($I$8&gt;=P203,AC203,IF($I$8&lt;=K203,$K$22,IF($I$8&lt;=M203,AA203,AB203))))</f>
        <v>Não passível</v>
      </c>
      <c r="H203" s="52" t="str">
        <f>IF($I$10="","",IF($I$10&gt;=P203,AC203,IF($I$10&lt;=K203,$K$22,IF($I$10&lt;=M203,AA203,AB203))))</f>
        <v>Não passível</v>
      </c>
      <c r="I203" s="52" t="s">
        <v>153</v>
      </c>
      <c r="J203" s="53" t="s">
        <v>1300</v>
      </c>
      <c r="K203" s="52">
        <v>0</v>
      </c>
      <c r="L203" s="54" t="s">
        <v>1361</v>
      </c>
      <c r="M203" s="55">
        <v>300</v>
      </c>
      <c r="N203" s="56" t="s">
        <v>1579</v>
      </c>
      <c r="O203" s="54" t="s">
        <v>1580</v>
      </c>
      <c r="P203" s="57">
        <v>3500</v>
      </c>
      <c r="Q203" s="52" t="s">
        <v>187</v>
      </c>
      <c r="R203" s="54" t="s">
        <v>167</v>
      </c>
      <c r="S203" s="54" t="s">
        <v>167</v>
      </c>
      <c r="T203" s="54" t="s">
        <v>167</v>
      </c>
      <c r="U203" s="54" t="s">
        <v>167</v>
      </c>
      <c r="V203" s="54" t="s">
        <v>167</v>
      </c>
      <c r="W203" s="54" t="s">
        <v>167</v>
      </c>
      <c r="X203" s="54" t="s">
        <v>167</v>
      </c>
      <c r="Y203" s="54" t="s">
        <v>167</v>
      </c>
      <c r="Z203" s="54" t="s">
        <v>167</v>
      </c>
      <c r="AA203" s="58">
        <f t="shared" si="51"/>
        <v>2</v>
      </c>
      <c r="AB203" s="58">
        <f t="shared" si="52"/>
        <v>3</v>
      </c>
      <c r="AC203" s="58">
        <f t="shared" si="53"/>
        <v>4</v>
      </c>
      <c r="AD203" s="59" t="s">
        <v>120</v>
      </c>
    </row>
    <row r="204" spans="1:30" s="504" customFormat="1" ht="75">
      <c r="A204" s="496" t="s">
        <v>2282</v>
      </c>
      <c r="B204" s="496">
        <v>44</v>
      </c>
      <c r="C204" s="496" t="s">
        <v>2283</v>
      </c>
      <c r="D204" s="496" t="str">
        <f>IF($I$2="","",IF($I$2&gt;P204,AC204,IF($I$2&lt;=K204,$K$22,IF($I$2&lt;M204,AA204,AB204))))</f>
        <v/>
      </c>
      <c r="E204" s="496" t="str">
        <f t="shared" ref="E204" si="59">IF($I$4="","",IF($I$4&gt;P204,AC204,IF($I$4&lt;=K204,$K$22,IF($I$4&lt;M204,AA204,AB204))))</f>
        <v>Não passível</v>
      </c>
      <c r="F204" s="496" t="str">
        <f t="shared" ref="F204" si="60">IF($I$6="","",IF($I$6&gt;P204,AC204,IF($I$6&lt;=K204,$K$22,IF($I$6&lt;M204,AA204,AB204))))</f>
        <v>Não passível</v>
      </c>
      <c r="G204" s="496" t="str">
        <f t="shared" ref="G204" si="61">IF($I$8="","",IF($I$8&gt;P204,AC204,IF($I$8&lt;=K204,$K$22,IF($I$8&lt;M204,AA204,AB204))))</f>
        <v>Não passível</v>
      </c>
      <c r="H204" s="496" t="str">
        <f t="shared" ref="H204" si="62">IF($I$10="","",IF($I$10&gt;P204,AC204,IF($I$10&lt;=K204,$K$22,IF($I$10&lt;M204,AA204,AB204))))</f>
        <v>Não passível</v>
      </c>
      <c r="I204" s="496" t="s">
        <v>153</v>
      </c>
      <c r="J204" s="497" t="s">
        <v>165</v>
      </c>
      <c r="K204" s="496">
        <v>0.5</v>
      </c>
      <c r="L204" s="498" t="s">
        <v>1244</v>
      </c>
      <c r="M204" s="499">
        <v>1</v>
      </c>
      <c r="N204" s="500" t="s">
        <v>2284</v>
      </c>
      <c r="O204" s="498" t="s">
        <v>1226</v>
      </c>
      <c r="P204" s="501">
        <v>2</v>
      </c>
      <c r="Q204" s="496" t="s">
        <v>1250</v>
      </c>
      <c r="R204" s="498"/>
      <c r="S204" s="498" t="s">
        <v>167</v>
      </c>
      <c r="T204" s="498" t="s">
        <v>167</v>
      </c>
      <c r="U204" s="498" t="s">
        <v>167</v>
      </c>
      <c r="V204" s="498" t="s">
        <v>167</v>
      </c>
      <c r="W204" s="498" t="s">
        <v>167</v>
      </c>
      <c r="X204" s="498" t="s">
        <v>167</v>
      </c>
      <c r="Y204" s="498" t="s">
        <v>167</v>
      </c>
      <c r="Z204" s="498" t="s">
        <v>167</v>
      </c>
      <c r="AA204" s="502">
        <f t="shared" si="51"/>
        <v>2</v>
      </c>
      <c r="AB204" s="502">
        <f t="shared" si="52"/>
        <v>3</v>
      </c>
      <c r="AC204" s="502">
        <f t="shared" si="53"/>
        <v>4</v>
      </c>
      <c r="AD204" s="503" t="s">
        <v>2285</v>
      </c>
    </row>
    <row r="205" spans="1:30" s="31" customFormat="1" ht="60">
      <c r="A205" s="52">
        <v>182</v>
      </c>
      <c r="B205" s="52">
        <v>2</v>
      </c>
      <c r="C205" s="52" t="s">
        <v>115</v>
      </c>
      <c r="D205" s="52" t="str">
        <f t="shared" ref="D205:D260" si="63">IF($I$2="","",IF($I$2&gt;P205,AC205,IF($I$2&lt;=K205,$K$22,IF($I$2&lt;M205,AA205,AB205))))</f>
        <v/>
      </c>
      <c r="E205" s="52" t="str">
        <f t="shared" ref="E205:E260" si="64">IF($I$4="","",IF($I$4&gt;P205,AC205,IF($I$4&lt;=K205,$K$22,IF($I$4&lt;M205,AA205,AB205))))</f>
        <v>Não passível</v>
      </c>
      <c r="F205" s="52" t="str">
        <f t="shared" ref="F205:F260" si="65">IF($I$6="","",IF($I$6&gt;P205,AC205,IF($I$6&lt;=K205,$K$22,IF($I$6&lt;M205,AA205,AB205))))</f>
        <v>Não passível</v>
      </c>
      <c r="G205" s="52" t="str">
        <f t="shared" ref="G205:G260" si="66">IF($I$8="","",IF($I$8&gt;P205,AC205,IF($I$8&lt;=K205,$K$22,IF($I$8&lt;M205,AA205,AB205))))</f>
        <v>Não passível</v>
      </c>
      <c r="H205" s="52" t="str">
        <f t="shared" ref="H205:H260" si="67">IF($I$10="","",IF($I$10&gt;P205,AC205,IF($I$10&lt;=K205,$K$22,IF($I$10&lt;M205,AA205,AB205))))</f>
        <v>Não passível</v>
      </c>
      <c r="I205" s="52" t="s">
        <v>153</v>
      </c>
      <c r="J205" s="53" t="s">
        <v>1302</v>
      </c>
      <c r="K205" s="52">
        <v>0</v>
      </c>
      <c r="L205" s="54" t="s">
        <v>1244</v>
      </c>
      <c r="M205" s="55">
        <v>0.1</v>
      </c>
      <c r="N205" s="56" t="s">
        <v>1581</v>
      </c>
      <c r="O205" s="54" t="s">
        <v>1226</v>
      </c>
      <c r="P205" s="57">
        <v>2</v>
      </c>
      <c r="Q205" s="52" t="s">
        <v>1250</v>
      </c>
      <c r="R205" s="54" t="s">
        <v>167</v>
      </c>
      <c r="S205" s="54" t="s">
        <v>167</v>
      </c>
      <c r="T205" s="54" t="s">
        <v>167</v>
      </c>
      <c r="U205" s="54" t="s">
        <v>167</v>
      </c>
      <c r="V205" s="54" t="s">
        <v>167</v>
      </c>
      <c r="W205" s="54" t="s">
        <v>167</v>
      </c>
      <c r="X205" s="54" t="s">
        <v>167</v>
      </c>
      <c r="Y205" s="54" t="s">
        <v>167</v>
      </c>
      <c r="Z205" s="54" t="s">
        <v>167</v>
      </c>
      <c r="AA205" s="58">
        <f t="shared" si="51"/>
        <v>2</v>
      </c>
      <c r="AB205" s="58">
        <f t="shared" si="52"/>
        <v>3</v>
      </c>
      <c r="AC205" s="58">
        <f t="shared" si="53"/>
        <v>4</v>
      </c>
      <c r="AD205" s="59" t="s">
        <v>1582</v>
      </c>
    </row>
    <row r="206" spans="1:30" s="31" customFormat="1" ht="60">
      <c r="A206" s="44">
        <v>183</v>
      </c>
      <c r="B206" s="44">
        <v>3</v>
      </c>
      <c r="C206" s="44" t="s">
        <v>116</v>
      </c>
      <c r="D206" s="44" t="str">
        <f t="shared" si="63"/>
        <v/>
      </c>
      <c r="E206" s="44" t="str">
        <f t="shared" si="64"/>
        <v>Não passível</v>
      </c>
      <c r="F206" s="44" t="str">
        <f t="shared" si="65"/>
        <v>Não passível</v>
      </c>
      <c r="G206" s="44" t="str">
        <f t="shared" si="66"/>
        <v>Não passível</v>
      </c>
      <c r="H206" s="44" t="str">
        <f t="shared" si="67"/>
        <v>Não passível</v>
      </c>
      <c r="I206" s="44" t="s">
        <v>153</v>
      </c>
      <c r="J206" s="45" t="s">
        <v>1302</v>
      </c>
      <c r="K206" s="44">
        <v>0</v>
      </c>
      <c r="L206" s="46" t="s">
        <v>1244</v>
      </c>
      <c r="M206" s="47">
        <v>0.5</v>
      </c>
      <c r="N206" s="48" t="s">
        <v>1583</v>
      </c>
      <c r="O206" s="46" t="s">
        <v>1226</v>
      </c>
      <c r="P206" s="49">
        <v>1</v>
      </c>
      <c r="Q206" s="44" t="s">
        <v>1250</v>
      </c>
      <c r="R206" s="46" t="s">
        <v>167</v>
      </c>
      <c r="S206" s="46" t="s">
        <v>167</v>
      </c>
      <c r="T206" s="46" t="s">
        <v>167</v>
      </c>
      <c r="U206" s="46" t="s">
        <v>167</v>
      </c>
      <c r="V206" s="46" t="s">
        <v>167</v>
      </c>
      <c r="W206" s="46" t="s">
        <v>167</v>
      </c>
      <c r="X206" s="46" t="s">
        <v>167</v>
      </c>
      <c r="Y206" s="46" t="s">
        <v>167</v>
      </c>
      <c r="Z206" s="46" t="s">
        <v>167</v>
      </c>
      <c r="AA206" s="50">
        <f t="shared" si="51"/>
        <v>2</v>
      </c>
      <c r="AB206" s="50">
        <f t="shared" si="52"/>
        <v>3</v>
      </c>
      <c r="AC206" s="50">
        <f t="shared" si="53"/>
        <v>4</v>
      </c>
      <c r="AD206" s="51" t="s">
        <v>1584</v>
      </c>
    </row>
    <row r="207" spans="1:30" s="31" customFormat="1" ht="30">
      <c r="A207" s="52">
        <v>184</v>
      </c>
      <c r="B207" s="52">
        <v>4</v>
      </c>
      <c r="C207" s="52" t="s">
        <v>1868</v>
      </c>
      <c r="D207" s="52" t="str">
        <f t="shared" si="63"/>
        <v/>
      </c>
      <c r="E207" s="52" t="str">
        <f t="shared" si="64"/>
        <v>Não passível</v>
      </c>
      <c r="F207" s="52" t="str">
        <f t="shared" si="65"/>
        <v>Não passível</v>
      </c>
      <c r="G207" s="52" t="str">
        <f t="shared" si="66"/>
        <v>Não passível</v>
      </c>
      <c r="H207" s="52" t="str">
        <f t="shared" si="67"/>
        <v>Não passível</v>
      </c>
      <c r="I207" s="52" t="s">
        <v>153</v>
      </c>
      <c r="J207" s="53" t="s">
        <v>1302</v>
      </c>
      <c r="K207" s="52">
        <v>0</v>
      </c>
      <c r="L207" s="54" t="s">
        <v>1244</v>
      </c>
      <c r="M207" s="55">
        <v>0.5</v>
      </c>
      <c r="N207" s="56" t="s">
        <v>1583</v>
      </c>
      <c r="O207" s="54" t="s">
        <v>1226</v>
      </c>
      <c r="P207" s="57">
        <v>1</v>
      </c>
      <c r="Q207" s="52" t="s">
        <v>1250</v>
      </c>
      <c r="R207" s="54" t="s">
        <v>167</v>
      </c>
      <c r="S207" s="54" t="s">
        <v>167</v>
      </c>
      <c r="T207" s="54" t="s">
        <v>167</v>
      </c>
      <c r="U207" s="54" t="s">
        <v>167</v>
      </c>
      <c r="V207" s="54" t="s">
        <v>167</v>
      </c>
      <c r="W207" s="54" t="s">
        <v>167</v>
      </c>
      <c r="X207" s="54" t="s">
        <v>167</v>
      </c>
      <c r="Y207" s="54" t="s">
        <v>167</v>
      </c>
      <c r="Z207" s="54" t="s">
        <v>167</v>
      </c>
      <c r="AA207" s="58">
        <f t="shared" si="51"/>
        <v>2</v>
      </c>
      <c r="AB207" s="58">
        <f t="shared" si="52"/>
        <v>3</v>
      </c>
      <c r="AC207" s="58">
        <f t="shared" si="53"/>
        <v>4</v>
      </c>
      <c r="AD207" s="59" t="s">
        <v>1585</v>
      </c>
    </row>
    <row r="208" spans="1:30" s="31" customFormat="1" ht="60">
      <c r="A208" s="44">
        <v>185</v>
      </c>
      <c r="B208" s="44">
        <v>5</v>
      </c>
      <c r="C208" s="44" t="s">
        <v>1869</v>
      </c>
      <c r="D208" s="44" t="str">
        <f t="shared" si="63"/>
        <v/>
      </c>
      <c r="E208" s="44" t="str">
        <f t="shared" si="64"/>
        <v>Não passível</v>
      </c>
      <c r="F208" s="44" t="str">
        <f t="shared" si="65"/>
        <v>Não passível</v>
      </c>
      <c r="G208" s="44" t="str">
        <f t="shared" si="66"/>
        <v>Não passível</v>
      </c>
      <c r="H208" s="44" t="str">
        <f t="shared" si="67"/>
        <v>Não passível</v>
      </c>
      <c r="I208" s="44" t="s">
        <v>152</v>
      </c>
      <c r="J208" s="45" t="s">
        <v>1586</v>
      </c>
      <c r="K208" s="44">
        <v>0</v>
      </c>
      <c r="L208" s="46" t="s">
        <v>1244</v>
      </c>
      <c r="M208" s="47">
        <v>3000</v>
      </c>
      <c r="N208" s="48" t="s">
        <v>1587</v>
      </c>
      <c r="O208" s="46" t="s">
        <v>1226</v>
      </c>
      <c r="P208" s="49">
        <v>30000</v>
      </c>
      <c r="Q208" s="44" t="s">
        <v>1588</v>
      </c>
      <c r="R208" s="46" t="s">
        <v>167</v>
      </c>
      <c r="S208" s="46" t="s">
        <v>167</v>
      </c>
      <c r="T208" s="46" t="s">
        <v>167</v>
      </c>
      <c r="U208" s="46" t="s">
        <v>167</v>
      </c>
      <c r="V208" s="46" t="s">
        <v>167</v>
      </c>
      <c r="W208" s="46" t="s">
        <v>167</v>
      </c>
      <c r="X208" s="46" t="s">
        <v>167</v>
      </c>
      <c r="Y208" s="46" t="s">
        <v>167</v>
      </c>
      <c r="Z208" s="46" t="s">
        <v>167</v>
      </c>
      <c r="AA208" s="50">
        <f t="shared" si="51"/>
        <v>1</v>
      </c>
      <c r="AB208" s="50">
        <f t="shared" si="52"/>
        <v>1</v>
      </c>
      <c r="AC208" s="50">
        <f t="shared" si="53"/>
        <v>1</v>
      </c>
      <c r="AD208" s="51" t="s">
        <v>1589</v>
      </c>
    </row>
    <row r="209" spans="1:30" s="31" customFormat="1" ht="30">
      <c r="A209" s="52">
        <v>186</v>
      </c>
      <c r="B209" s="52">
        <v>6</v>
      </c>
      <c r="C209" s="52" t="s">
        <v>1870</v>
      </c>
      <c r="D209" s="52" t="str">
        <f t="shared" si="63"/>
        <v/>
      </c>
      <c r="E209" s="52" t="str">
        <f t="shared" si="64"/>
        <v>Não passível</v>
      </c>
      <c r="F209" s="52" t="str">
        <f t="shared" si="65"/>
        <v>Não passível</v>
      </c>
      <c r="G209" s="52" t="str">
        <f t="shared" si="66"/>
        <v>Não passível</v>
      </c>
      <c r="H209" s="52" t="str">
        <f t="shared" si="67"/>
        <v>Não passível</v>
      </c>
      <c r="I209" s="52" t="s">
        <v>152</v>
      </c>
      <c r="J209" s="53" t="s">
        <v>1302</v>
      </c>
      <c r="K209" s="52">
        <v>0</v>
      </c>
      <c r="L209" s="54" t="s">
        <v>1244</v>
      </c>
      <c r="M209" s="55">
        <v>0.5</v>
      </c>
      <c r="N209" s="56" t="s">
        <v>1583</v>
      </c>
      <c r="O209" s="54" t="s">
        <v>1226</v>
      </c>
      <c r="P209" s="57">
        <v>1</v>
      </c>
      <c r="Q209" s="52" t="s">
        <v>1250</v>
      </c>
      <c r="R209" s="54" t="s">
        <v>167</v>
      </c>
      <c r="S209" s="54" t="s">
        <v>167</v>
      </c>
      <c r="T209" s="54" t="s">
        <v>167</v>
      </c>
      <c r="U209" s="54" t="s">
        <v>167</v>
      </c>
      <c r="V209" s="54" t="s">
        <v>167</v>
      </c>
      <c r="W209" s="54" t="s">
        <v>167</v>
      </c>
      <c r="X209" s="54" t="s">
        <v>167</v>
      </c>
      <c r="Y209" s="54" t="s">
        <v>167</v>
      </c>
      <c r="Z209" s="54" t="s">
        <v>167</v>
      </c>
      <c r="AA209" s="58">
        <f t="shared" si="51"/>
        <v>1</v>
      </c>
      <c r="AB209" s="58">
        <f t="shared" si="52"/>
        <v>1</v>
      </c>
      <c r="AC209" s="58">
        <f t="shared" si="53"/>
        <v>1</v>
      </c>
      <c r="AD209" s="59" t="s">
        <v>1590</v>
      </c>
    </row>
    <row r="210" spans="1:30" s="31" customFormat="1" ht="45">
      <c r="A210" s="44">
        <v>187</v>
      </c>
      <c r="B210" s="44">
        <v>7</v>
      </c>
      <c r="C210" s="44" t="s">
        <v>1871</v>
      </c>
      <c r="D210" s="44" t="str">
        <f t="shared" si="63"/>
        <v/>
      </c>
      <c r="E210" s="44" t="str">
        <f t="shared" si="64"/>
        <v>Não passível</v>
      </c>
      <c r="F210" s="44" t="str">
        <f t="shared" si="65"/>
        <v>Não passível</v>
      </c>
      <c r="G210" s="44" t="str">
        <f t="shared" si="66"/>
        <v>Não passível</v>
      </c>
      <c r="H210" s="44" t="str">
        <f t="shared" si="67"/>
        <v>Não passível</v>
      </c>
      <c r="I210" s="44" t="s">
        <v>153</v>
      </c>
      <c r="J210" s="45" t="s">
        <v>1302</v>
      </c>
      <c r="K210" s="44">
        <v>0</v>
      </c>
      <c r="L210" s="46" t="s">
        <v>1244</v>
      </c>
      <c r="M210" s="47">
        <v>0.5</v>
      </c>
      <c r="N210" s="48" t="s">
        <v>1583</v>
      </c>
      <c r="O210" s="46" t="s">
        <v>1226</v>
      </c>
      <c r="P210" s="49">
        <v>1</v>
      </c>
      <c r="Q210" s="44" t="s">
        <v>1250</v>
      </c>
      <c r="R210" s="46" t="s">
        <v>167</v>
      </c>
      <c r="S210" s="46" t="s">
        <v>167</v>
      </c>
      <c r="T210" s="46" t="s">
        <v>167</v>
      </c>
      <c r="U210" s="46" t="s">
        <v>167</v>
      </c>
      <c r="V210" s="46" t="s">
        <v>167</v>
      </c>
      <c r="W210" s="46" t="s">
        <v>167</v>
      </c>
      <c r="X210" s="46" t="s">
        <v>167</v>
      </c>
      <c r="Y210" s="46" t="s">
        <v>167</v>
      </c>
      <c r="Z210" s="46" t="s">
        <v>167</v>
      </c>
      <c r="AA210" s="50">
        <f t="shared" si="51"/>
        <v>2</v>
      </c>
      <c r="AB210" s="50">
        <f t="shared" si="52"/>
        <v>3</v>
      </c>
      <c r="AC210" s="50">
        <f t="shared" si="53"/>
        <v>4</v>
      </c>
      <c r="AD210" s="51" t="s">
        <v>1591</v>
      </c>
    </row>
    <row r="211" spans="1:30" s="31" customFormat="1" ht="45">
      <c r="A211" s="52">
        <v>188</v>
      </c>
      <c r="B211" s="52">
        <v>8</v>
      </c>
      <c r="C211" s="52" t="s">
        <v>1872</v>
      </c>
      <c r="D211" s="52" t="str">
        <f t="shared" si="63"/>
        <v/>
      </c>
      <c r="E211" s="52" t="str">
        <f t="shared" si="64"/>
        <v>Não passível</v>
      </c>
      <c r="F211" s="52" t="str">
        <f t="shared" si="65"/>
        <v>Não passível</v>
      </c>
      <c r="G211" s="52" t="str">
        <f t="shared" si="66"/>
        <v>Não passível</v>
      </c>
      <c r="H211" s="52" t="str">
        <f t="shared" si="67"/>
        <v>Não passível</v>
      </c>
      <c r="I211" s="52" t="s">
        <v>152</v>
      </c>
      <c r="J211" s="53" t="s">
        <v>1302</v>
      </c>
      <c r="K211" s="52">
        <v>0</v>
      </c>
      <c r="L211" s="54" t="s">
        <v>1244</v>
      </c>
      <c r="M211" s="55">
        <v>0.5</v>
      </c>
      <c r="N211" s="56" t="s">
        <v>1583</v>
      </c>
      <c r="O211" s="54" t="s">
        <v>1226</v>
      </c>
      <c r="P211" s="57">
        <v>1</v>
      </c>
      <c r="Q211" s="52" t="s">
        <v>1250</v>
      </c>
      <c r="R211" s="54" t="s">
        <v>167</v>
      </c>
      <c r="S211" s="54" t="s">
        <v>167</v>
      </c>
      <c r="T211" s="54" t="s">
        <v>167</v>
      </c>
      <c r="U211" s="54" t="s">
        <v>167</v>
      </c>
      <c r="V211" s="54" t="s">
        <v>167</v>
      </c>
      <c r="W211" s="54" t="s">
        <v>167</v>
      </c>
      <c r="X211" s="54" t="s">
        <v>167</v>
      </c>
      <c r="Y211" s="54" t="s">
        <v>167</v>
      </c>
      <c r="Z211" s="54" t="s">
        <v>167</v>
      </c>
      <c r="AA211" s="58">
        <f t="shared" si="51"/>
        <v>1</v>
      </c>
      <c r="AB211" s="58">
        <f t="shared" si="52"/>
        <v>1</v>
      </c>
      <c r="AC211" s="58">
        <f t="shared" si="53"/>
        <v>1</v>
      </c>
      <c r="AD211" s="59" t="s">
        <v>1592</v>
      </c>
    </row>
    <row r="212" spans="1:30" s="31" customFormat="1" ht="30">
      <c r="A212" s="44">
        <v>189</v>
      </c>
      <c r="B212" s="44">
        <v>9</v>
      </c>
      <c r="C212" s="44" t="s">
        <v>1593</v>
      </c>
      <c r="D212" s="44" t="str">
        <f>IF($I$2="","",IF($I$2&gt;P212,AC212,IF($I$2&lt;=K212,$K$22,IF($I$2&lt;=M212,AA212,AB212))))</f>
        <v/>
      </c>
      <c r="E212" s="44" t="str">
        <f>IF($I$4="","",IF($I$4&gt;P212,AC212,IF($I$4&lt;=K212,$K$22,IF($I$4&lt;=M212,AA212,AB212))))</f>
        <v>Não passível</v>
      </c>
      <c r="F212" s="44" t="str">
        <f>IF($I$6="","",IF($I$6&gt;P212,AC212,IF($I$6&lt;=K212,$K$22,IF($I$6&lt;=M212,AA212,AB212))))</f>
        <v>Não passível</v>
      </c>
      <c r="G212" s="44" t="str">
        <f>IF($I$8="","",IF($I$8&gt;P212,AC212,IF($I$8&lt;=K212,$K$22,IF($I$8&lt;=M212,AA212,AB212))))</f>
        <v>Não passível</v>
      </c>
      <c r="H212" s="44" t="str">
        <f>IF($I$10="","",IF($I$10&gt;P212,AC212,IF($I$10&lt;=K212,$K$22,IF($I$10&lt;=M212,AA212,AB212))))</f>
        <v>Não passível</v>
      </c>
      <c r="I212" s="44" t="s">
        <v>153</v>
      </c>
      <c r="J212" s="45" t="s">
        <v>1302</v>
      </c>
      <c r="K212" s="44">
        <v>0</v>
      </c>
      <c r="L212" s="46" t="s">
        <v>2281</v>
      </c>
      <c r="M212" s="47">
        <v>0.5</v>
      </c>
      <c r="N212" s="48" t="s">
        <v>1583</v>
      </c>
      <c r="O212" s="46" t="s">
        <v>1226</v>
      </c>
      <c r="P212" s="49">
        <v>1</v>
      </c>
      <c r="Q212" s="44" t="s">
        <v>1250</v>
      </c>
      <c r="R212" s="46" t="s">
        <v>167</v>
      </c>
      <c r="S212" s="46" t="s">
        <v>167</v>
      </c>
      <c r="T212" s="46" t="s">
        <v>167</v>
      </c>
      <c r="U212" s="46" t="s">
        <v>167</v>
      </c>
      <c r="V212" s="46" t="s">
        <v>167</v>
      </c>
      <c r="W212" s="46" t="s">
        <v>167</v>
      </c>
      <c r="X212" s="46" t="s">
        <v>167</v>
      </c>
      <c r="Y212" s="46" t="s">
        <v>167</v>
      </c>
      <c r="Z212" s="46" t="s">
        <v>167</v>
      </c>
      <c r="AA212" s="50">
        <f t="shared" si="51"/>
        <v>2</v>
      </c>
      <c r="AB212" s="50">
        <f t="shared" si="52"/>
        <v>3</v>
      </c>
      <c r="AC212" s="50">
        <f t="shared" si="53"/>
        <v>4</v>
      </c>
      <c r="AD212" s="51" t="s">
        <v>1594</v>
      </c>
    </row>
    <row r="213" spans="1:30" s="31" customFormat="1" ht="30">
      <c r="A213" s="52">
        <v>190</v>
      </c>
      <c r="B213" s="52">
        <v>10</v>
      </c>
      <c r="C213" s="52" t="s">
        <v>1595</v>
      </c>
      <c r="D213" s="52" t="str">
        <f t="shared" si="63"/>
        <v/>
      </c>
      <c r="E213" s="52" t="str">
        <f t="shared" si="64"/>
        <v>Não passível</v>
      </c>
      <c r="F213" s="52" t="str">
        <f t="shared" si="65"/>
        <v>Não passível</v>
      </c>
      <c r="G213" s="52" t="str">
        <f t="shared" si="66"/>
        <v>Não passível</v>
      </c>
      <c r="H213" s="52" t="str">
        <f t="shared" si="67"/>
        <v>Não passível</v>
      </c>
      <c r="I213" s="52" t="s">
        <v>153</v>
      </c>
      <c r="J213" s="53" t="s">
        <v>1300</v>
      </c>
      <c r="K213" s="52">
        <v>0</v>
      </c>
      <c r="L213" s="54" t="s">
        <v>1244</v>
      </c>
      <c r="M213" s="55">
        <v>10</v>
      </c>
      <c r="N213" s="56" t="s">
        <v>1596</v>
      </c>
      <c r="O213" s="54" t="s">
        <v>1226</v>
      </c>
      <c r="P213" s="57">
        <v>20</v>
      </c>
      <c r="Q213" s="52" t="s">
        <v>175</v>
      </c>
      <c r="R213" s="54" t="s">
        <v>167</v>
      </c>
      <c r="S213" s="54" t="s">
        <v>167</v>
      </c>
      <c r="T213" s="54" t="s">
        <v>167</v>
      </c>
      <c r="U213" s="54" t="s">
        <v>167</v>
      </c>
      <c r="V213" s="54" t="s">
        <v>167</v>
      </c>
      <c r="W213" s="54" t="s">
        <v>167</v>
      </c>
      <c r="X213" s="54" t="s">
        <v>167</v>
      </c>
      <c r="Y213" s="54" t="s">
        <v>167</v>
      </c>
      <c r="Z213" s="54" t="s">
        <v>167</v>
      </c>
      <c r="AA213" s="58">
        <f t="shared" si="51"/>
        <v>2</v>
      </c>
      <c r="AB213" s="58">
        <f t="shared" si="52"/>
        <v>3</v>
      </c>
      <c r="AC213" s="58">
        <f t="shared" si="53"/>
        <v>4</v>
      </c>
      <c r="AD213" s="59" t="s">
        <v>1597</v>
      </c>
    </row>
    <row r="214" spans="1:30" s="31" customFormat="1" ht="30">
      <c r="A214" s="44">
        <v>191</v>
      </c>
      <c r="B214" s="44">
        <v>11</v>
      </c>
      <c r="C214" s="44" t="s">
        <v>1873</v>
      </c>
      <c r="D214" s="44" t="str">
        <f t="shared" si="63"/>
        <v/>
      </c>
      <c r="E214" s="44" t="str">
        <f t="shared" si="64"/>
        <v>Não passível</v>
      </c>
      <c r="F214" s="44" t="str">
        <f t="shared" si="65"/>
        <v>Não passível</v>
      </c>
      <c r="G214" s="44" t="str">
        <f t="shared" si="66"/>
        <v>Não passível</v>
      </c>
      <c r="H214" s="44" t="str">
        <f t="shared" si="67"/>
        <v>Não passível</v>
      </c>
      <c r="I214" s="44" t="s">
        <v>153</v>
      </c>
      <c r="J214" s="45" t="s">
        <v>1598</v>
      </c>
      <c r="K214" s="44">
        <v>0</v>
      </c>
      <c r="L214" s="46" t="s">
        <v>1244</v>
      </c>
      <c r="M214" s="47">
        <v>5</v>
      </c>
      <c r="N214" s="48" t="s">
        <v>1599</v>
      </c>
      <c r="O214" s="46" t="s">
        <v>1226</v>
      </c>
      <c r="P214" s="49">
        <v>15</v>
      </c>
      <c r="Q214" s="44" t="s">
        <v>175</v>
      </c>
      <c r="R214" s="46" t="s">
        <v>167</v>
      </c>
      <c r="S214" s="46" t="s">
        <v>167</v>
      </c>
      <c r="T214" s="46" t="s">
        <v>167</v>
      </c>
      <c r="U214" s="46" t="s">
        <v>167</v>
      </c>
      <c r="V214" s="46" t="s">
        <v>167</v>
      </c>
      <c r="W214" s="46" t="s">
        <v>167</v>
      </c>
      <c r="X214" s="46" t="s">
        <v>167</v>
      </c>
      <c r="Y214" s="46" t="s">
        <v>167</v>
      </c>
      <c r="Z214" s="46" t="s">
        <v>167</v>
      </c>
      <c r="AA214" s="50">
        <f t="shared" si="51"/>
        <v>2</v>
      </c>
      <c r="AB214" s="50">
        <f t="shared" si="52"/>
        <v>3</v>
      </c>
      <c r="AC214" s="50">
        <f t="shared" si="53"/>
        <v>4</v>
      </c>
      <c r="AD214" s="51" t="s">
        <v>108</v>
      </c>
    </row>
    <row r="215" spans="1:30" s="31" customFormat="1">
      <c r="A215" s="52">
        <v>192</v>
      </c>
      <c r="B215" s="52">
        <v>12</v>
      </c>
      <c r="C215" s="52" t="s">
        <v>1726</v>
      </c>
      <c r="D215" s="52" t="str">
        <f t="shared" si="63"/>
        <v/>
      </c>
      <c r="E215" s="52" t="str">
        <f t="shared" si="64"/>
        <v>Não passível</v>
      </c>
      <c r="F215" s="52" t="str">
        <f t="shared" si="65"/>
        <v>Não passível</v>
      </c>
      <c r="G215" s="52" t="str">
        <f t="shared" si="66"/>
        <v>Não passível</v>
      </c>
      <c r="H215" s="52" t="str">
        <f t="shared" si="67"/>
        <v>Não passível</v>
      </c>
      <c r="I215" s="52" t="s">
        <v>152</v>
      </c>
      <c r="J215" s="53" t="s">
        <v>1600</v>
      </c>
      <c r="K215" s="52">
        <v>0</v>
      </c>
      <c r="L215" s="54" t="s">
        <v>1244</v>
      </c>
      <c r="M215" s="55">
        <v>10</v>
      </c>
      <c r="N215" s="56" t="s">
        <v>1601</v>
      </c>
      <c r="O215" s="54" t="s">
        <v>1226</v>
      </c>
      <c r="P215" s="57">
        <v>50</v>
      </c>
      <c r="Q215" s="52" t="s">
        <v>186</v>
      </c>
      <c r="R215" s="54" t="s">
        <v>167</v>
      </c>
      <c r="S215" s="54" t="s">
        <v>167</v>
      </c>
      <c r="T215" s="54" t="s">
        <v>167</v>
      </c>
      <c r="U215" s="54" t="s">
        <v>167</v>
      </c>
      <c r="V215" s="54" t="s">
        <v>167</v>
      </c>
      <c r="W215" s="54" t="s">
        <v>167</v>
      </c>
      <c r="X215" s="54" t="s">
        <v>167</v>
      </c>
      <c r="Y215" s="54" t="s">
        <v>167</v>
      </c>
      <c r="Z215" s="54" t="s">
        <v>167</v>
      </c>
      <c r="AA215" s="58">
        <f t="shared" si="51"/>
        <v>1</v>
      </c>
      <c r="AB215" s="58">
        <f t="shared" si="52"/>
        <v>1</v>
      </c>
      <c r="AC215" s="58">
        <f t="shared" si="53"/>
        <v>1</v>
      </c>
      <c r="AD215" s="59" t="s">
        <v>1602</v>
      </c>
    </row>
    <row r="216" spans="1:30" s="31" customFormat="1" ht="30">
      <c r="A216" s="44">
        <v>193</v>
      </c>
      <c r="B216" s="44">
        <v>13</v>
      </c>
      <c r="C216" s="44" t="s">
        <v>121</v>
      </c>
      <c r="D216" s="44" t="str">
        <f t="shared" si="63"/>
        <v/>
      </c>
      <c r="E216" s="44" t="str">
        <f t="shared" si="64"/>
        <v>Não passível</v>
      </c>
      <c r="F216" s="44" t="str">
        <f t="shared" si="65"/>
        <v>Não passível</v>
      </c>
      <c r="G216" s="44" t="str">
        <f t="shared" si="66"/>
        <v>Não passível</v>
      </c>
      <c r="H216" s="44" t="str">
        <f t="shared" si="67"/>
        <v>Não passível</v>
      </c>
      <c r="I216" s="44" t="s">
        <v>152</v>
      </c>
      <c r="J216" s="45" t="s">
        <v>1300</v>
      </c>
      <c r="K216" s="44">
        <v>1</v>
      </c>
      <c r="L216" s="46" t="s">
        <v>1244</v>
      </c>
      <c r="M216" s="47">
        <v>5</v>
      </c>
      <c r="N216" s="48" t="s">
        <v>1603</v>
      </c>
      <c r="O216" s="46" t="s">
        <v>1226</v>
      </c>
      <c r="P216" s="49">
        <v>30</v>
      </c>
      <c r="Q216" s="44" t="s">
        <v>176</v>
      </c>
      <c r="R216" s="46" t="s">
        <v>167</v>
      </c>
      <c r="S216" s="46" t="s">
        <v>167</v>
      </c>
      <c r="T216" s="46" t="s">
        <v>167</v>
      </c>
      <c r="U216" s="46" t="s">
        <v>167</v>
      </c>
      <c r="V216" s="46" t="s">
        <v>167</v>
      </c>
      <c r="W216" s="46" t="s">
        <v>167</v>
      </c>
      <c r="X216" s="46" t="s">
        <v>167</v>
      </c>
      <c r="Y216" s="46" t="s">
        <v>167</v>
      </c>
      <c r="Z216" s="46" t="s">
        <v>167</v>
      </c>
      <c r="AA216" s="50">
        <f t="shared" si="51"/>
        <v>1</v>
      </c>
      <c r="AB216" s="50">
        <f t="shared" si="52"/>
        <v>1</v>
      </c>
      <c r="AC216" s="50">
        <f t="shared" si="53"/>
        <v>1</v>
      </c>
      <c r="AD216" s="51" t="s">
        <v>1604</v>
      </c>
    </row>
    <row r="217" spans="1:30" s="31" customFormat="1" ht="30">
      <c r="A217" s="52">
        <v>194</v>
      </c>
      <c r="B217" s="52">
        <v>14</v>
      </c>
      <c r="C217" s="52" t="s">
        <v>1874</v>
      </c>
      <c r="D217" s="52" t="str">
        <f t="shared" si="63"/>
        <v/>
      </c>
      <c r="E217" s="52" t="str">
        <f t="shared" si="64"/>
        <v>Não passível</v>
      </c>
      <c r="F217" s="52" t="str">
        <f t="shared" si="65"/>
        <v>Não passível</v>
      </c>
      <c r="G217" s="52" t="str">
        <f t="shared" si="66"/>
        <v>Não passível</v>
      </c>
      <c r="H217" s="52" t="str">
        <f t="shared" si="67"/>
        <v>Não passível</v>
      </c>
      <c r="I217" s="52" t="s">
        <v>153</v>
      </c>
      <c r="J217" s="53" t="s">
        <v>1300</v>
      </c>
      <c r="K217" s="52">
        <v>1</v>
      </c>
      <c r="L217" s="54" t="s">
        <v>1244</v>
      </c>
      <c r="M217" s="55">
        <v>5</v>
      </c>
      <c r="N217" s="56" t="s">
        <v>1603</v>
      </c>
      <c r="O217" s="54" t="s">
        <v>1226</v>
      </c>
      <c r="P217" s="57">
        <v>30</v>
      </c>
      <c r="Q217" s="52" t="s">
        <v>176</v>
      </c>
      <c r="R217" s="54" t="s">
        <v>167</v>
      </c>
      <c r="S217" s="54" t="s">
        <v>167</v>
      </c>
      <c r="T217" s="54" t="s">
        <v>167</v>
      </c>
      <c r="U217" s="54" t="s">
        <v>167</v>
      </c>
      <c r="V217" s="54" t="s">
        <v>167</v>
      </c>
      <c r="W217" s="54" t="s">
        <v>167</v>
      </c>
      <c r="X217" s="54" t="s">
        <v>167</v>
      </c>
      <c r="Y217" s="54" t="s">
        <v>167</v>
      </c>
      <c r="Z217" s="54" t="s">
        <v>167</v>
      </c>
      <c r="AA217" s="58">
        <f t="shared" si="51"/>
        <v>2</v>
      </c>
      <c r="AB217" s="58">
        <f t="shared" si="52"/>
        <v>3</v>
      </c>
      <c r="AC217" s="58">
        <f t="shared" si="53"/>
        <v>4</v>
      </c>
      <c r="AD217" s="59" t="s">
        <v>1605</v>
      </c>
    </row>
    <row r="218" spans="1:30" s="31" customFormat="1">
      <c r="A218" s="44">
        <v>195</v>
      </c>
      <c r="B218" s="44">
        <v>15</v>
      </c>
      <c r="C218" s="44" t="s">
        <v>122</v>
      </c>
      <c r="D218" s="44" t="str">
        <f t="shared" si="63"/>
        <v/>
      </c>
      <c r="E218" s="44" t="str">
        <f t="shared" si="64"/>
        <v>Não passível</v>
      </c>
      <c r="F218" s="44" t="str">
        <f t="shared" si="65"/>
        <v>Não passível</v>
      </c>
      <c r="G218" s="44" t="str">
        <f t="shared" si="66"/>
        <v>Não passível</v>
      </c>
      <c r="H218" s="44" t="str">
        <f t="shared" si="67"/>
        <v>Não passível</v>
      </c>
      <c r="I218" s="44" t="s">
        <v>154</v>
      </c>
      <c r="J218" s="45" t="s">
        <v>1300</v>
      </c>
      <c r="K218" s="44">
        <v>0</v>
      </c>
      <c r="L218" s="46" t="s">
        <v>1244</v>
      </c>
      <c r="M218" s="47">
        <v>5</v>
      </c>
      <c r="N218" s="48" t="s">
        <v>1603</v>
      </c>
      <c r="O218" s="46" t="s">
        <v>1226</v>
      </c>
      <c r="P218" s="49">
        <v>30</v>
      </c>
      <c r="Q218" s="44" t="s">
        <v>176</v>
      </c>
      <c r="R218" s="46" t="s">
        <v>167</v>
      </c>
      <c r="S218" s="46" t="s">
        <v>167</v>
      </c>
      <c r="T218" s="46" t="s">
        <v>167</v>
      </c>
      <c r="U218" s="46" t="s">
        <v>167</v>
      </c>
      <c r="V218" s="46" t="s">
        <v>167</v>
      </c>
      <c r="W218" s="46" t="s">
        <v>167</v>
      </c>
      <c r="X218" s="46" t="s">
        <v>167</v>
      </c>
      <c r="Y218" s="46" t="s">
        <v>167</v>
      </c>
      <c r="Z218" s="46" t="s">
        <v>167</v>
      </c>
      <c r="AA218" s="50">
        <f t="shared" si="51"/>
        <v>4</v>
      </c>
      <c r="AB218" s="50">
        <f t="shared" si="52"/>
        <v>5</v>
      </c>
      <c r="AC218" s="50">
        <f t="shared" si="53"/>
        <v>6</v>
      </c>
      <c r="AD218" s="51" t="s">
        <v>1606</v>
      </c>
    </row>
    <row r="219" spans="1:30" s="31" customFormat="1">
      <c r="A219" s="52">
        <v>196</v>
      </c>
      <c r="B219" s="52">
        <v>16</v>
      </c>
      <c r="C219" s="52" t="s">
        <v>123</v>
      </c>
      <c r="D219" s="52" t="str">
        <f t="shared" si="63"/>
        <v/>
      </c>
      <c r="E219" s="52" t="str">
        <f t="shared" si="64"/>
        <v>Não passível</v>
      </c>
      <c r="F219" s="52" t="str">
        <f t="shared" si="65"/>
        <v>Não passível</v>
      </c>
      <c r="G219" s="52" t="str">
        <f t="shared" si="66"/>
        <v>Não passível</v>
      </c>
      <c r="H219" s="52" t="str">
        <f t="shared" si="67"/>
        <v>Não passível</v>
      </c>
      <c r="I219" s="52" t="s">
        <v>154</v>
      </c>
      <c r="J219" s="53" t="s">
        <v>1302</v>
      </c>
      <c r="K219" s="52">
        <v>0</v>
      </c>
      <c r="L219" s="54" t="s">
        <v>1244</v>
      </c>
      <c r="M219" s="55">
        <v>5</v>
      </c>
      <c r="N219" s="56" t="s">
        <v>1607</v>
      </c>
      <c r="O219" s="54" t="s">
        <v>1226</v>
      </c>
      <c r="P219" s="57">
        <v>10</v>
      </c>
      <c r="Q219" s="52" t="s">
        <v>1250</v>
      </c>
      <c r="R219" s="54" t="s">
        <v>167</v>
      </c>
      <c r="S219" s="54" t="s">
        <v>167</v>
      </c>
      <c r="T219" s="54" t="s">
        <v>167</v>
      </c>
      <c r="U219" s="54" t="s">
        <v>167</v>
      </c>
      <c r="V219" s="54" t="s">
        <v>167</v>
      </c>
      <c r="W219" s="54" t="s">
        <v>167</v>
      </c>
      <c r="X219" s="54" t="s">
        <v>167</v>
      </c>
      <c r="Y219" s="54" t="s">
        <v>167</v>
      </c>
      <c r="Z219" s="54" t="s">
        <v>167</v>
      </c>
      <c r="AA219" s="58">
        <f t="shared" ref="AA219:AA260" si="68">IF(I219="","",IF(I219="P",$D$15,IF(I219="M",$E$15,$F$15)))</f>
        <v>4</v>
      </c>
      <c r="AB219" s="58">
        <f t="shared" ref="AB219:AB260" si="69">IF(I219="","",IF(I219="P",$D$16,IF(I219="M",$E$16,$F$16)))</f>
        <v>5</v>
      </c>
      <c r="AC219" s="58">
        <f t="shared" ref="AC219:AC260" si="70">IF(I219="","",IF(I219="P",$D$17,IF(I219="M",$E$17,$F$17)))</f>
        <v>6</v>
      </c>
      <c r="AD219" s="59" t="s">
        <v>1608</v>
      </c>
    </row>
    <row r="220" spans="1:30" s="31" customFormat="1">
      <c r="A220" s="44">
        <v>197</v>
      </c>
      <c r="B220" s="44">
        <v>17</v>
      </c>
      <c r="C220" s="44" t="s">
        <v>124</v>
      </c>
      <c r="D220" s="44" t="str">
        <f t="shared" si="63"/>
        <v/>
      </c>
      <c r="E220" s="44" t="str">
        <f t="shared" si="64"/>
        <v>Não passível</v>
      </c>
      <c r="F220" s="44" t="str">
        <f t="shared" si="65"/>
        <v>Não passível</v>
      </c>
      <c r="G220" s="44" t="str">
        <f t="shared" si="66"/>
        <v>Não passível</v>
      </c>
      <c r="H220" s="44" t="str">
        <f t="shared" si="67"/>
        <v>Não passível</v>
      </c>
      <c r="I220" s="44" t="s">
        <v>153</v>
      </c>
      <c r="J220" s="45" t="s">
        <v>1302</v>
      </c>
      <c r="K220" s="44">
        <v>0</v>
      </c>
      <c r="L220" s="46" t="s">
        <v>1244</v>
      </c>
      <c r="M220" s="47">
        <v>2</v>
      </c>
      <c r="N220" s="48" t="s">
        <v>1609</v>
      </c>
      <c r="O220" s="46" t="s">
        <v>1226</v>
      </c>
      <c r="P220" s="49">
        <v>10</v>
      </c>
      <c r="Q220" s="44" t="s">
        <v>1250</v>
      </c>
      <c r="R220" s="46" t="s">
        <v>167</v>
      </c>
      <c r="S220" s="46" t="s">
        <v>167</v>
      </c>
      <c r="T220" s="46" t="s">
        <v>167</v>
      </c>
      <c r="U220" s="46" t="s">
        <v>167</v>
      </c>
      <c r="V220" s="46" t="s">
        <v>167</v>
      </c>
      <c r="W220" s="46" t="s">
        <v>167</v>
      </c>
      <c r="X220" s="46" t="s">
        <v>167</v>
      </c>
      <c r="Y220" s="46" t="s">
        <v>167</v>
      </c>
      <c r="Z220" s="46" t="s">
        <v>167</v>
      </c>
      <c r="AA220" s="50">
        <f t="shared" si="68"/>
        <v>2</v>
      </c>
      <c r="AB220" s="50">
        <f t="shared" si="69"/>
        <v>3</v>
      </c>
      <c r="AC220" s="50">
        <f t="shared" si="70"/>
        <v>4</v>
      </c>
      <c r="AD220" s="51" t="s">
        <v>1610</v>
      </c>
    </row>
    <row r="221" spans="1:30" s="31" customFormat="1" ht="30">
      <c r="A221" s="52">
        <v>198</v>
      </c>
      <c r="B221" s="52">
        <v>18</v>
      </c>
      <c r="C221" s="52" t="s">
        <v>125</v>
      </c>
      <c r="D221" s="52" t="str">
        <f t="shared" si="63"/>
        <v/>
      </c>
      <c r="E221" s="52" t="str">
        <f t="shared" si="64"/>
        <v>Não passível</v>
      </c>
      <c r="F221" s="52" t="str">
        <f t="shared" si="65"/>
        <v>Não passível</v>
      </c>
      <c r="G221" s="52" t="str">
        <f t="shared" si="66"/>
        <v>Não passível</v>
      </c>
      <c r="H221" s="52" t="str">
        <f t="shared" si="67"/>
        <v>Não passível</v>
      </c>
      <c r="I221" s="52" t="s">
        <v>154</v>
      </c>
      <c r="J221" s="53" t="s">
        <v>1611</v>
      </c>
      <c r="K221" s="52">
        <v>0</v>
      </c>
      <c r="L221" s="54" t="s">
        <v>1244</v>
      </c>
      <c r="M221" s="55">
        <v>3000</v>
      </c>
      <c r="N221" s="56" t="s">
        <v>1612</v>
      </c>
      <c r="O221" s="54" t="s">
        <v>1226</v>
      </c>
      <c r="P221" s="57">
        <v>30000</v>
      </c>
      <c r="Q221" s="52" t="s">
        <v>1386</v>
      </c>
      <c r="R221" s="54" t="s">
        <v>167</v>
      </c>
      <c r="S221" s="54" t="s">
        <v>167</v>
      </c>
      <c r="T221" s="54" t="s">
        <v>167</v>
      </c>
      <c r="U221" s="54" t="s">
        <v>167</v>
      </c>
      <c r="V221" s="54" t="s">
        <v>167</v>
      </c>
      <c r="W221" s="54" t="s">
        <v>167</v>
      </c>
      <c r="X221" s="54" t="s">
        <v>167</v>
      </c>
      <c r="Y221" s="54" t="s">
        <v>167</v>
      </c>
      <c r="Z221" s="54" t="s">
        <v>167</v>
      </c>
      <c r="AA221" s="58">
        <f t="shared" si="68"/>
        <v>4</v>
      </c>
      <c r="AB221" s="58">
        <f t="shared" si="69"/>
        <v>5</v>
      </c>
      <c r="AC221" s="58">
        <f t="shared" si="70"/>
        <v>6</v>
      </c>
      <c r="AD221" s="59" t="s">
        <v>1613</v>
      </c>
    </row>
    <row r="222" spans="1:30" s="31" customFormat="1" ht="30">
      <c r="A222" s="44">
        <v>199</v>
      </c>
      <c r="B222" s="44">
        <v>19</v>
      </c>
      <c r="C222" s="44" t="s">
        <v>126</v>
      </c>
      <c r="D222" s="44" t="str">
        <f t="shared" si="63"/>
        <v/>
      </c>
      <c r="E222" s="44" t="str">
        <f t="shared" si="64"/>
        <v>Não passível</v>
      </c>
      <c r="F222" s="44" t="str">
        <f t="shared" si="65"/>
        <v>Não passível</v>
      </c>
      <c r="G222" s="44" t="str">
        <f t="shared" si="66"/>
        <v>Não passível</v>
      </c>
      <c r="H222" s="44" t="str">
        <f t="shared" si="67"/>
        <v>Não passível</v>
      </c>
      <c r="I222" s="44" t="s">
        <v>153</v>
      </c>
      <c r="J222" s="45" t="s">
        <v>1300</v>
      </c>
      <c r="K222" s="44">
        <v>0</v>
      </c>
      <c r="L222" s="46" t="s">
        <v>1244</v>
      </c>
      <c r="M222" s="47">
        <v>5</v>
      </c>
      <c r="N222" s="48" t="s">
        <v>1603</v>
      </c>
      <c r="O222" s="46" t="s">
        <v>1226</v>
      </c>
      <c r="P222" s="49">
        <v>30</v>
      </c>
      <c r="Q222" s="44" t="s">
        <v>176</v>
      </c>
      <c r="R222" s="46" t="s">
        <v>167</v>
      </c>
      <c r="S222" s="46" t="s">
        <v>167</v>
      </c>
      <c r="T222" s="46" t="s">
        <v>167</v>
      </c>
      <c r="U222" s="46" t="s">
        <v>167</v>
      </c>
      <c r="V222" s="46" t="s">
        <v>167</v>
      </c>
      <c r="W222" s="46" t="s">
        <v>167</v>
      </c>
      <c r="X222" s="46" t="s">
        <v>167</v>
      </c>
      <c r="Y222" s="46" t="s">
        <v>167</v>
      </c>
      <c r="Z222" s="46" t="s">
        <v>167</v>
      </c>
      <c r="AA222" s="50">
        <f t="shared" si="68"/>
        <v>2</v>
      </c>
      <c r="AB222" s="50">
        <f t="shared" si="69"/>
        <v>3</v>
      </c>
      <c r="AC222" s="50">
        <f t="shared" si="70"/>
        <v>4</v>
      </c>
      <c r="AD222" s="51" t="s">
        <v>1614</v>
      </c>
    </row>
    <row r="223" spans="1:30" s="31" customFormat="1" ht="30">
      <c r="A223" s="52">
        <v>200</v>
      </c>
      <c r="B223" s="52">
        <v>20</v>
      </c>
      <c r="C223" s="52" t="s">
        <v>127</v>
      </c>
      <c r="D223" s="52" t="str">
        <f t="shared" si="63"/>
        <v/>
      </c>
      <c r="E223" s="52" t="str">
        <f t="shared" si="64"/>
        <v>Não passível</v>
      </c>
      <c r="F223" s="52" t="str">
        <f t="shared" si="65"/>
        <v>Não passível</v>
      </c>
      <c r="G223" s="52" t="str">
        <f t="shared" si="66"/>
        <v>Não passível</v>
      </c>
      <c r="H223" s="52" t="str">
        <f t="shared" si="67"/>
        <v>Não passível</v>
      </c>
      <c r="I223" s="52" t="s">
        <v>154</v>
      </c>
      <c r="J223" s="53" t="s">
        <v>1300</v>
      </c>
      <c r="K223" s="52">
        <v>0</v>
      </c>
      <c r="L223" s="54" t="s">
        <v>1244</v>
      </c>
      <c r="M223" s="55">
        <v>5</v>
      </c>
      <c r="N223" s="56" t="s">
        <v>1615</v>
      </c>
      <c r="O223" s="54" t="s">
        <v>1226</v>
      </c>
      <c r="P223" s="57">
        <v>20</v>
      </c>
      <c r="Q223" s="52" t="s">
        <v>176</v>
      </c>
      <c r="R223" s="54" t="s">
        <v>167</v>
      </c>
      <c r="S223" s="54" t="s">
        <v>167</v>
      </c>
      <c r="T223" s="54" t="s">
        <v>167</v>
      </c>
      <c r="U223" s="54" t="s">
        <v>167</v>
      </c>
      <c r="V223" s="54" t="s">
        <v>167</v>
      </c>
      <c r="W223" s="54" t="s">
        <v>167</v>
      </c>
      <c r="X223" s="54" t="s">
        <v>167</v>
      </c>
      <c r="Y223" s="54" t="s">
        <v>167</v>
      </c>
      <c r="Z223" s="54" t="s">
        <v>167</v>
      </c>
      <c r="AA223" s="58">
        <f t="shared" si="68"/>
        <v>4</v>
      </c>
      <c r="AB223" s="58">
        <f t="shared" si="69"/>
        <v>5</v>
      </c>
      <c r="AC223" s="58">
        <f t="shared" si="70"/>
        <v>6</v>
      </c>
      <c r="AD223" s="59" t="s">
        <v>128</v>
      </c>
    </row>
    <row r="224" spans="1:30" s="31" customFormat="1">
      <c r="A224" s="44">
        <v>201</v>
      </c>
      <c r="B224" s="44">
        <v>21</v>
      </c>
      <c r="C224" s="44" t="s">
        <v>1875</v>
      </c>
      <c r="D224" s="44" t="str">
        <f t="shared" si="63"/>
        <v/>
      </c>
      <c r="E224" s="44" t="str">
        <f t="shared" si="64"/>
        <v>Não passível</v>
      </c>
      <c r="F224" s="44" t="str">
        <f t="shared" si="65"/>
        <v>Não passível</v>
      </c>
      <c r="G224" s="44" t="str">
        <f t="shared" si="66"/>
        <v>Não passível</v>
      </c>
      <c r="H224" s="44" t="str">
        <f t="shared" si="67"/>
        <v>Não passível</v>
      </c>
      <c r="I224" s="44" t="s">
        <v>154</v>
      </c>
      <c r="J224" s="45" t="s">
        <v>1300</v>
      </c>
      <c r="K224" s="44">
        <v>0</v>
      </c>
      <c r="L224" s="46" t="s">
        <v>1244</v>
      </c>
      <c r="M224" s="47">
        <v>20</v>
      </c>
      <c r="N224" s="48" t="s">
        <v>1616</v>
      </c>
      <c r="O224" s="46" t="s">
        <v>1226</v>
      </c>
      <c r="P224" s="49">
        <v>100</v>
      </c>
      <c r="Q224" s="44" t="s">
        <v>175</v>
      </c>
      <c r="R224" s="46" t="s">
        <v>167</v>
      </c>
      <c r="S224" s="46" t="s">
        <v>167</v>
      </c>
      <c r="T224" s="46" t="s">
        <v>167</v>
      </c>
      <c r="U224" s="46" t="s">
        <v>167</v>
      </c>
      <c r="V224" s="46" t="s">
        <v>167</v>
      </c>
      <c r="W224" s="46" t="s">
        <v>167</v>
      </c>
      <c r="X224" s="46" t="s">
        <v>167</v>
      </c>
      <c r="Y224" s="46" t="s">
        <v>167</v>
      </c>
      <c r="Z224" s="46" t="s">
        <v>167</v>
      </c>
      <c r="AA224" s="50">
        <f t="shared" si="68"/>
        <v>4</v>
      </c>
      <c r="AB224" s="50">
        <f t="shared" si="69"/>
        <v>5</v>
      </c>
      <c r="AC224" s="50">
        <f t="shared" si="70"/>
        <v>6</v>
      </c>
      <c r="AD224" s="51" t="s">
        <v>1617</v>
      </c>
    </row>
    <row r="225" spans="1:30" s="31" customFormat="1" ht="30">
      <c r="A225" s="52">
        <v>202</v>
      </c>
      <c r="B225" s="52">
        <v>22</v>
      </c>
      <c r="C225" s="52" t="s">
        <v>1876</v>
      </c>
      <c r="D225" s="52" t="str">
        <f t="shared" si="63"/>
        <v/>
      </c>
      <c r="E225" s="52" t="str">
        <f t="shared" si="64"/>
        <v>Não passível</v>
      </c>
      <c r="F225" s="52" t="str">
        <f t="shared" si="65"/>
        <v>Não passível</v>
      </c>
      <c r="G225" s="52" t="str">
        <f t="shared" si="66"/>
        <v>Não passível</v>
      </c>
      <c r="H225" s="52" t="str">
        <f t="shared" si="67"/>
        <v>Não passível</v>
      </c>
      <c r="I225" s="52" t="s">
        <v>154</v>
      </c>
      <c r="J225" s="53" t="s">
        <v>1300</v>
      </c>
      <c r="K225" s="52">
        <v>0</v>
      </c>
      <c r="L225" s="54" t="s">
        <v>1244</v>
      </c>
      <c r="M225" s="55">
        <v>5</v>
      </c>
      <c r="N225" s="56" t="s">
        <v>1603</v>
      </c>
      <c r="O225" s="54" t="s">
        <v>1226</v>
      </c>
      <c r="P225" s="57">
        <v>30</v>
      </c>
      <c r="Q225" s="52" t="s">
        <v>176</v>
      </c>
      <c r="R225" s="54" t="s">
        <v>167</v>
      </c>
      <c r="S225" s="54" t="s">
        <v>167</v>
      </c>
      <c r="T225" s="54" t="s">
        <v>167</v>
      </c>
      <c r="U225" s="54" t="s">
        <v>167</v>
      </c>
      <c r="V225" s="54" t="s">
        <v>167</v>
      </c>
      <c r="W225" s="54" t="s">
        <v>167</v>
      </c>
      <c r="X225" s="54" t="s">
        <v>167</v>
      </c>
      <c r="Y225" s="54" t="s">
        <v>167</v>
      </c>
      <c r="Z225" s="54" t="s">
        <v>167</v>
      </c>
      <c r="AA225" s="58">
        <f t="shared" si="68"/>
        <v>4</v>
      </c>
      <c r="AB225" s="58">
        <f t="shared" si="69"/>
        <v>5</v>
      </c>
      <c r="AC225" s="58">
        <f t="shared" si="70"/>
        <v>6</v>
      </c>
      <c r="AD225" s="59" t="s">
        <v>1618</v>
      </c>
    </row>
    <row r="226" spans="1:30" s="31" customFormat="1" ht="30">
      <c r="A226" s="44">
        <v>203</v>
      </c>
      <c r="B226" s="44">
        <v>23</v>
      </c>
      <c r="C226" s="44" t="s">
        <v>1877</v>
      </c>
      <c r="D226" s="44" t="str">
        <f t="shared" si="63"/>
        <v/>
      </c>
      <c r="E226" s="44" t="str">
        <f t="shared" si="64"/>
        <v>Não passível</v>
      </c>
      <c r="F226" s="44" t="str">
        <f t="shared" si="65"/>
        <v>Não passível</v>
      </c>
      <c r="G226" s="44" t="str">
        <f t="shared" si="66"/>
        <v>Não passível</v>
      </c>
      <c r="H226" s="44" t="str">
        <f t="shared" si="67"/>
        <v>Não passível</v>
      </c>
      <c r="I226" s="44" t="s">
        <v>154</v>
      </c>
      <c r="J226" s="45" t="s">
        <v>1300</v>
      </c>
      <c r="K226" s="44">
        <v>0</v>
      </c>
      <c r="L226" s="46" t="s">
        <v>1244</v>
      </c>
      <c r="M226" s="47">
        <v>1.5</v>
      </c>
      <c r="N226" s="48" t="s">
        <v>1619</v>
      </c>
      <c r="O226" s="46" t="s">
        <v>1226</v>
      </c>
      <c r="P226" s="49">
        <v>15</v>
      </c>
      <c r="Q226" s="44" t="s">
        <v>176</v>
      </c>
      <c r="R226" s="46" t="s">
        <v>167</v>
      </c>
      <c r="S226" s="46" t="s">
        <v>167</v>
      </c>
      <c r="T226" s="46" t="s">
        <v>167</v>
      </c>
      <c r="U226" s="46" t="s">
        <v>167</v>
      </c>
      <c r="V226" s="46" t="s">
        <v>167</v>
      </c>
      <c r="W226" s="46" t="s">
        <v>167</v>
      </c>
      <c r="X226" s="46" t="s">
        <v>167</v>
      </c>
      <c r="Y226" s="46" t="s">
        <v>167</v>
      </c>
      <c r="Z226" s="46" t="s">
        <v>167</v>
      </c>
      <c r="AA226" s="50">
        <f t="shared" si="68"/>
        <v>4</v>
      </c>
      <c r="AB226" s="50">
        <f t="shared" si="69"/>
        <v>5</v>
      </c>
      <c r="AC226" s="50">
        <f t="shared" si="70"/>
        <v>6</v>
      </c>
      <c r="AD226" s="51" t="s">
        <v>1620</v>
      </c>
    </row>
    <row r="227" spans="1:30" s="31" customFormat="1">
      <c r="A227" s="52">
        <v>204</v>
      </c>
      <c r="B227" s="52">
        <v>24</v>
      </c>
      <c r="C227" s="52" t="s">
        <v>129</v>
      </c>
      <c r="D227" s="52" t="str">
        <f t="shared" si="63"/>
        <v/>
      </c>
      <c r="E227" s="52" t="str">
        <f t="shared" si="64"/>
        <v>Não passível</v>
      </c>
      <c r="F227" s="52" t="str">
        <f t="shared" si="65"/>
        <v>Não passível</v>
      </c>
      <c r="G227" s="52" t="str">
        <f t="shared" si="66"/>
        <v>Não passível</v>
      </c>
      <c r="H227" s="52" t="str">
        <f t="shared" si="67"/>
        <v>Não passível</v>
      </c>
      <c r="I227" s="52" t="s">
        <v>154</v>
      </c>
      <c r="J227" s="53" t="s">
        <v>1302</v>
      </c>
      <c r="K227" s="52">
        <v>0</v>
      </c>
      <c r="L227" s="54" t="s">
        <v>1244</v>
      </c>
      <c r="M227" s="55">
        <v>1</v>
      </c>
      <c r="N227" s="56" t="s">
        <v>1332</v>
      </c>
      <c r="O227" s="54" t="s">
        <v>1226</v>
      </c>
      <c r="P227" s="57">
        <v>5</v>
      </c>
      <c r="Q227" s="52" t="s">
        <v>1250</v>
      </c>
      <c r="R227" s="54" t="s">
        <v>167</v>
      </c>
      <c r="S227" s="54" t="s">
        <v>167</v>
      </c>
      <c r="T227" s="54" t="s">
        <v>167</v>
      </c>
      <c r="U227" s="54" t="s">
        <v>167</v>
      </c>
      <c r="V227" s="54" t="s">
        <v>167</v>
      </c>
      <c r="W227" s="54" t="s">
        <v>167</v>
      </c>
      <c r="X227" s="54" t="s">
        <v>167</v>
      </c>
      <c r="Y227" s="54" t="s">
        <v>167</v>
      </c>
      <c r="Z227" s="54" t="s">
        <v>167</v>
      </c>
      <c r="AA227" s="58">
        <f t="shared" si="68"/>
        <v>4</v>
      </c>
      <c r="AB227" s="58">
        <f t="shared" si="69"/>
        <v>5</v>
      </c>
      <c r="AC227" s="58">
        <f t="shared" si="70"/>
        <v>6</v>
      </c>
      <c r="AD227" s="59" t="s">
        <v>1621</v>
      </c>
    </row>
    <row r="228" spans="1:30" s="31" customFormat="1" ht="30">
      <c r="A228" s="44">
        <v>205</v>
      </c>
      <c r="B228" s="44">
        <v>25</v>
      </c>
      <c r="C228" s="44" t="s">
        <v>130</v>
      </c>
      <c r="D228" s="44" t="str">
        <f t="shared" si="63"/>
        <v/>
      </c>
      <c r="E228" s="44" t="str">
        <f t="shared" si="64"/>
        <v>Não passível</v>
      </c>
      <c r="F228" s="44" t="str">
        <f t="shared" si="65"/>
        <v>Não passível</v>
      </c>
      <c r="G228" s="44" t="str">
        <f t="shared" si="66"/>
        <v>Não passível</v>
      </c>
      <c r="H228" s="44" t="str">
        <f t="shared" si="67"/>
        <v>Não passível</v>
      </c>
      <c r="I228" s="44" t="s">
        <v>153</v>
      </c>
      <c r="J228" s="45" t="s">
        <v>1302</v>
      </c>
      <c r="K228" s="44">
        <v>0</v>
      </c>
      <c r="L228" s="46" t="s">
        <v>1244</v>
      </c>
      <c r="M228" s="47">
        <v>1</v>
      </c>
      <c r="N228" s="48" t="s">
        <v>1332</v>
      </c>
      <c r="O228" s="46" t="s">
        <v>1226</v>
      </c>
      <c r="P228" s="49">
        <v>5</v>
      </c>
      <c r="Q228" s="44" t="s">
        <v>1250</v>
      </c>
      <c r="R228" s="46" t="s">
        <v>167</v>
      </c>
      <c r="S228" s="46" t="s">
        <v>167</v>
      </c>
      <c r="T228" s="46" t="s">
        <v>167</v>
      </c>
      <c r="U228" s="46" t="s">
        <v>167</v>
      </c>
      <c r="V228" s="46" t="s">
        <v>167</v>
      </c>
      <c r="W228" s="46" t="s">
        <v>167</v>
      </c>
      <c r="X228" s="46" t="s">
        <v>167</v>
      </c>
      <c r="Y228" s="46" t="s">
        <v>167</v>
      </c>
      <c r="Z228" s="46" t="s">
        <v>167</v>
      </c>
      <c r="AA228" s="50">
        <f t="shared" si="68"/>
        <v>2</v>
      </c>
      <c r="AB228" s="50">
        <f t="shared" si="69"/>
        <v>3</v>
      </c>
      <c r="AC228" s="50">
        <f t="shared" si="70"/>
        <v>4</v>
      </c>
      <c r="AD228" s="51" t="s">
        <v>1622</v>
      </c>
    </row>
    <row r="229" spans="1:30" s="31" customFormat="1" ht="30">
      <c r="A229" s="52">
        <v>206</v>
      </c>
      <c r="B229" s="52">
        <v>26</v>
      </c>
      <c r="C229" s="52" t="s">
        <v>1878</v>
      </c>
      <c r="D229" s="52" t="str">
        <f t="shared" si="63"/>
        <v/>
      </c>
      <c r="E229" s="52" t="str">
        <f t="shared" si="64"/>
        <v>Não passível</v>
      </c>
      <c r="F229" s="52" t="str">
        <f t="shared" si="65"/>
        <v>Não passível</v>
      </c>
      <c r="G229" s="52" t="str">
        <f t="shared" si="66"/>
        <v>Não passível</v>
      </c>
      <c r="H229" s="52" t="str">
        <f t="shared" si="67"/>
        <v>Não passível</v>
      </c>
      <c r="I229" s="52" t="s">
        <v>154</v>
      </c>
      <c r="J229" s="53" t="s">
        <v>1300</v>
      </c>
      <c r="K229" s="52">
        <v>0</v>
      </c>
      <c r="L229" s="54" t="s">
        <v>1244</v>
      </c>
      <c r="M229" s="55">
        <v>0.5</v>
      </c>
      <c r="N229" s="56" t="s">
        <v>1623</v>
      </c>
      <c r="O229" s="54" t="s">
        <v>1226</v>
      </c>
      <c r="P229" s="57">
        <v>2</v>
      </c>
      <c r="Q229" s="52" t="s">
        <v>179</v>
      </c>
      <c r="R229" s="54" t="s">
        <v>167</v>
      </c>
      <c r="S229" s="54" t="s">
        <v>167</v>
      </c>
      <c r="T229" s="54" t="s">
        <v>167</v>
      </c>
      <c r="U229" s="54" t="s">
        <v>167</v>
      </c>
      <c r="V229" s="54" t="s">
        <v>167</v>
      </c>
      <c r="W229" s="54" t="s">
        <v>167</v>
      </c>
      <c r="X229" s="54" t="s">
        <v>167</v>
      </c>
      <c r="Y229" s="54" t="s">
        <v>167</v>
      </c>
      <c r="Z229" s="54" t="s">
        <v>167</v>
      </c>
      <c r="AA229" s="58">
        <f t="shared" si="68"/>
        <v>4</v>
      </c>
      <c r="AB229" s="58">
        <f t="shared" si="69"/>
        <v>5</v>
      </c>
      <c r="AC229" s="58">
        <f t="shared" si="70"/>
        <v>6</v>
      </c>
      <c r="AD229" s="59" t="s">
        <v>1624</v>
      </c>
    </row>
    <row r="230" spans="1:30" s="31" customFormat="1" ht="75">
      <c r="A230" s="44">
        <v>207</v>
      </c>
      <c r="B230" s="44">
        <v>27</v>
      </c>
      <c r="C230" s="44" t="s">
        <v>1783</v>
      </c>
      <c r="D230" s="44" t="str">
        <f t="shared" si="63"/>
        <v/>
      </c>
      <c r="E230" s="44" t="str">
        <f t="shared" si="64"/>
        <v>Não passível</v>
      </c>
      <c r="F230" s="44" t="str">
        <f t="shared" si="65"/>
        <v>Não passível</v>
      </c>
      <c r="G230" s="44" t="str">
        <f t="shared" si="66"/>
        <v>Não passível</v>
      </c>
      <c r="H230" s="44" t="str">
        <f t="shared" si="67"/>
        <v>Não passível</v>
      </c>
      <c r="I230" s="44" t="s">
        <v>153</v>
      </c>
      <c r="J230" s="45" t="s">
        <v>1557</v>
      </c>
      <c r="K230" s="44">
        <v>0</v>
      </c>
      <c r="L230" s="46" t="s">
        <v>1244</v>
      </c>
      <c r="M230" s="47">
        <v>110000</v>
      </c>
      <c r="N230" s="48" t="s">
        <v>1625</v>
      </c>
      <c r="O230" s="46" t="s">
        <v>1226</v>
      </c>
      <c r="P230" s="49">
        <v>2700000</v>
      </c>
      <c r="Q230" s="44" t="s">
        <v>190</v>
      </c>
      <c r="R230" s="46" t="s">
        <v>167</v>
      </c>
      <c r="S230" s="46" t="s">
        <v>167</v>
      </c>
      <c r="T230" s="46" t="s">
        <v>167</v>
      </c>
      <c r="U230" s="46" t="s">
        <v>167</v>
      </c>
      <c r="V230" s="46" t="s">
        <v>167</v>
      </c>
      <c r="W230" s="46" t="s">
        <v>167</v>
      </c>
      <c r="X230" s="46" t="s">
        <v>167</v>
      </c>
      <c r="Y230" s="46" t="s">
        <v>167</v>
      </c>
      <c r="Z230" s="46" t="s">
        <v>167</v>
      </c>
      <c r="AA230" s="50">
        <f t="shared" si="68"/>
        <v>2</v>
      </c>
      <c r="AB230" s="50">
        <f t="shared" si="69"/>
        <v>3</v>
      </c>
      <c r="AC230" s="50">
        <f t="shared" si="70"/>
        <v>4</v>
      </c>
      <c r="AD230" s="51" t="s">
        <v>1626</v>
      </c>
    </row>
    <row r="231" spans="1:30" s="31" customFormat="1" ht="60">
      <c r="A231" s="52">
        <v>208</v>
      </c>
      <c r="B231" s="52">
        <v>28</v>
      </c>
      <c r="C231" s="52" t="s">
        <v>1784</v>
      </c>
      <c r="D231" s="52" t="str">
        <f t="shared" si="63"/>
        <v/>
      </c>
      <c r="E231" s="52" t="str">
        <f t="shared" si="64"/>
        <v>Não passível</v>
      </c>
      <c r="F231" s="52" t="str">
        <f t="shared" si="65"/>
        <v>Não passível</v>
      </c>
      <c r="G231" s="52" t="str">
        <f t="shared" si="66"/>
        <v>Não passível</v>
      </c>
      <c r="H231" s="52" t="str">
        <f t="shared" si="67"/>
        <v>Não passível</v>
      </c>
      <c r="I231" s="52" t="s">
        <v>153</v>
      </c>
      <c r="J231" s="53" t="s">
        <v>1627</v>
      </c>
      <c r="K231" s="52">
        <v>0</v>
      </c>
      <c r="L231" s="54" t="s">
        <v>1244</v>
      </c>
      <c r="M231" s="55">
        <v>1</v>
      </c>
      <c r="N231" s="56" t="s">
        <v>1628</v>
      </c>
      <c r="O231" s="54" t="s">
        <v>1226</v>
      </c>
      <c r="P231" s="57">
        <v>50</v>
      </c>
      <c r="Q231" s="52" t="s">
        <v>176</v>
      </c>
      <c r="R231" s="54" t="s">
        <v>167</v>
      </c>
      <c r="S231" s="54" t="s">
        <v>167</v>
      </c>
      <c r="T231" s="54" t="s">
        <v>167</v>
      </c>
      <c r="U231" s="54" t="s">
        <v>167</v>
      </c>
      <c r="V231" s="54" t="s">
        <v>167</v>
      </c>
      <c r="W231" s="54" t="s">
        <v>167</v>
      </c>
      <c r="X231" s="54" t="s">
        <v>167</v>
      </c>
      <c r="Y231" s="54" t="s">
        <v>167</v>
      </c>
      <c r="Z231" s="54" t="s">
        <v>167</v>
      </c>
      <c r="AA231" s="58">
        <f t="shared" si="68"/>
        <v>2</v>
      </c>
      <c r="AB231" s="58">
        <f t="shared" si="69"/>
        <v>3</v>
      </c>
      <c r="AC231" s="58">
        <f t="shared" si="70"/>
        <v>4</v>
      </c>
      <c r="AD231" s="59" t="s">
        <v>1629</v>
      </c>
    </row>
    <row r="232" spans="1:30" s="31" customFormat="1" ht="30">
      <c r="A232" s="44">
        <v>209</v>
      </c>
      <c r="B232" s="44">
        <v>29</v>
      </c>
      <c r="C232" s="44" t="s">
        <v>1879</v>
      </c>
      <c r="D232" s="44" t="str">
        <f t="shared" si="63"/>
        <v/>
      </c>
      <c r="E232" s="44" t="str">
        <f t="shared" si="64"/>
        <v>Não passível</v>
      </c>
      <c r="F232" s="44" t="str">
        <f t="shared" si="65"/>
        <v>Não passível</v>
      </c>
      <c r="G232" s="44" t="str">
        <f t="shared" si="66"/>
        <v>Não passível</v>
      </c>
      <c r="H232" s="44" t="str">
        <f t="shared" si="67"/>
        <v>Não passível</v>
      </c>
      <c r="I232" s="44" t="s">
        <v>154</v>
      </c>
      <c r="J232" s="45" t="s">
        <v>1300</v>
      </c>
      <c r="K232" s="44">
        <v>0</v>
      </c>
      <c r="L232" s="46" t="s">
        <v>1244</v>
      </c>
      <c r="M232" s="47">
        <v>60</v>
      </c>
      <c r="N232" s="48" t="s">
        <v>1630</v>
      </c>
      <c r="O232" s="46" t="s">
        <v>1226</v>
      </c>
      <c r="P232" s="49">
        <v>500</v>
      </c>
      <c r="Q232" s="44" t="s">
        <v>176</v>
      </c>
      <c r="R232" s="46" t="s">
        <v>167</v>
      </c>
      <c r="S232" s="46" t="s">
        <v>167</v>
      </c>
      <c r="T232" s="46" t="s">
        <v>167</v>
      </c>
      <c r="U232" s="46" t="s">
        <v>167</v>
      </c>
      <c r="V232" s="46" t="s">
        <v>167</v>
      </c>
      <c r="W232" s="46" t="s">
        <v>167</v>
      </c>
      <c r="X232" s="46" t="s">
        <v>167</v>
      </c>
      <c r="Y232" s="46" t="s">
        <v>167</v>
      </c>
      <c r="Z232" s="46" t="s">
        <v>167</v>
      </c>
      <c r="AA232" s="50">
        <f t="shared" si="68"/>
        <v>4</v>
      </c>
      <c r="AB232" s="50">
        <f t="shared" si="69"/>
        <v>5</v>
      </c>
      <c r="AC232" s="50">
        <f t="shared" si="70"/>
        <v>6</v>
      </c>
      <c r="AD232" s="51" t="s">
        <v>1631</v>
      </c>
    </row>
    <row r="233" spans="1:30" s="31" customFormat="1" ht="45">
      <c r="A233" s="52">
        <v>210</v>
      </c>
      <c r="B233" s="52">
        <v>30</v>
      </c>
      <c r="C233" s="52" t="s">
        <v>1880</v>
      </c>
      <c r="D233" s="52" t="str">
        <f t="shared" si="63"/>
        <v/>
      </c>
      <c r="E233" s="52" t="str">
        <f t="shared" si="64"/>
        <v>Não passível</v>
      </c>
      <c r="F233" s="52" t="str">
        <f t="shared" si="65"/>
        <v>Não passível</v>
      </c>
      <c r="G233" s="52" t="str">
        <f t="shared" si="66"/>
        <v>Não passível</v>
      </c>
      <c r="H233" s="52" t="str">
        <f t="shared" si="67"/>
        <v>Não passível</v>
      </c>
      <c r="I233" s="52" t="s">
        <v>154</v>
      </c>
      <c r="J233" s="53" t="s">
        <v>1632</v>
      </c>
      <c r="K233" s="52">
        <v>0</v>
      </c>
      <c r="L233" s="54" t="s">
        <v>1244</v>
      </c>
      <c r="M233" s="55">
        <v>200000</v>
      </c>
      <c r="N233" s="56" t="s">
        <v>1633</v>
      </c>
      <c r="O233" s="54" t="s">
        <v>1226</v>
      </c>
      <c r="P233" s="57">
        <v>1000000</v>
      </c>
      <c r="Q233" s="52" t="s">
        <v>158</v>
      </c>
      <c r="R233" s="54" t="s">
        <v>167</v>
      </c>
      <c r="S233" s="54" t="s">
        <v>167</v>
      </c>
      <c r="T233" s="54" t="s">
        <v>167</v>
      </c>
      <c r="U233" s="54" t="s">
        <v>167</v>
      </c>
      <c r="V233" s="54" t="s">
        <v>167</v>
      </c>
      <c r="W233" s="54" t="s">
        <v>167</v>
      </c>
      <c r="X233" s="54" t="s">
        <v>167</v>
      </c>
      <c r="Y233" s="54" t="s">
        <v>167</v>
      </c>
      <c r="Z233" s="54" t="s">
        <v>167</v>
      </c>
      <c r="AA233" s="58">
        <f t="shared" si="68"/>
        <v>4</v>
      </c>
      <c r="AB233" s="58">
        <f t="shared" si="69"/>
        <v>5</v>
      </c>
      <c r="AC233" s="58">
        <f t="shared" si="70"/>
        <v>6</v>
      </c>
      <c r="AD233" s="59" t="s">
        <v>1634</v>
      </c>
    </row>
    <row r="234" spans="1:30" s="31" customFormat="1" ht="30">
      <c r="A234" s="44">
        <v>211</v>
      </c>
      <c r="B234" s="44">
        <v>31</v>
      </c>
      <c r="C234" s="44" t="s">
        <v>1881</v>
      </c>
      <c r="D234" s="44" t="str">
        <f t="shared" si="63"/>
        <v/>
      </c>
      <c r="E234" s="44" t="str">
        <f t="shared" si="64"/>
        <v>Não passível</v>
      </c>
      <c r="F234" s="44" t="str">
        <f t="shared" si="65"/>
        <v>Não passível</v>
      </c>
      <c r="G234" s="44" t="str">
        <f t="shared" si="66"/>
        <v>Não passível</v>
      </c>
      <c r="H234" s="44" t="str">
        <f t="shared" si="67"/>
        <v>Não passível</v>
      </c>
      <c r="I234" s="44" t="s">
        <v>154</v>
      </c>
      <c r="J234" s="45" t="s">
        <v>1302</v>
      </c>
      <c r="K234" s="44">
        <v>0</v>
      </c>
      <c r="L234" s="46" t="s">
        <v>1244</v>
      </c>
      <c r="M234" s="47">
        <v>1</v>
      </c>
      <c r="N234" s="48" t="s">
        <v>1332</v>
      </c>
      <c r="O234" s="46" t="s">
        <v>1226</v>
      </c>
      <c r="P234" s="49">
        <v>5</v>
      </c>
      <c r="Q234" s="44" t="s">
        <v>1250</v>
      </c>
      <c r="R234" s="46" t="s">
        <v>167</v>
      </c>
      <c r="S234" s="46" t="s">
        <v>167</v>
      </c>
      <c r="T234" s="46" t="s">
        <v>167</v>
      </c>
      <c r="U234" s="46" t="s">
        <v>167</v>
      </c>
      <c r="V234" s="46" t="s">
        <v>167</v>
      </c>
      <c r="W234" s="46" t="s">
        <v>167</v>
      </c>
      <c r="X234" s="46" t="s">
        <v>167</v>
      </c>
      <c r="Y234" s="46" t="s">
        <v>167</v>
      </c>
      <c r="Z234" s="46" t="s">
        <v>167</v>
      </c>
      <c r="AA234" s="50">
        <f t="shared" si="68"/>
        <v>4</v>
      </c>
      <c r="AB234" s="50">
        <f t="shared" si="69"/>
        <v>5</v>
      </c>
      <c r="AC234" s="50">
        <f t="shared" si="70"/>
        <v>6</v>
      </c>
      <c r="AD234" s="51" t="s">
        <v>1635</v>
      </c>
    </row>
    <row r="235" spans="1:30" s="31" customFormat="1">
      <c r="A235" s="52">
        <v>212</v>
      </c>
      <c r="B235" s="52">
        <v>32</v>
      </c>
      <c r="C235" s="52" t="s">
        <v>131</v>
      </c>
      <c r="D235" s="52" t="str">
        <f>IF($I$2="","",IF($I$2&gt;P235,AC235,IF($I$2&lt;K235,$K$22,IF($I$2&lt;=M235,AA235,AB235))))</f>
        <v/>
      </c>
      <c r="E235" s="52" t="str">
        <f>IF($I$4="","",IF($I$4&gt;P235,AC235,IF($I$4&lt;=K235,$K$22,IF($I$4&lt;=M235,AA235,AB235))))</f>
        <v>Não passível</v>
      </c>
      <c r="F235" s="52" t="str">
        <f>IF($I$6="","",IF($I$6&gt;P235,AC235,IF($I$6&lt;=K235,$K$22,IF($I$6&lt;=M235,AA235,AB235))))</f>
        <v>Não passível</v>
      </c>
      <c r="G235" s="52" t="str">
        <f>IF($I$8="","",IF($I$8&gt;P235,AC235,IF($I$8&lt;=K235,$K$22,IF($I$8&lt;=M235,AA235,AB235))))</f>
        <v>Não passível</v>
      </c>
      <c r="H235" s="52" t="str">
        <f>IF($I$10="","",IF($I$10&gt;P235,AC235,IF($I$10&lt;=K235,$K$22,IF($I$10&lt;=M235,AA235,AB235))))</f>
        <v>Não passível</v>
      </c>
      <c r="I235" s="52" t="s">
        <v>153</v>
      </c>
      <c r="J235" s="53" t="s">
        <v>1300</v>
      </c>
      <c r="K235" s="52">
        <v>8</v>
      </c>
      <c r="L235" s="54" t="s">
        <v>1224</v>
      </c>
      <c r="M235" s="55">
        <v>40</v>
      </c>
      <c r="N235" s="56" t="s">
        <v>1636</v>
      </c>
      <c r="O235" s="54" t="s">
        <v>1226</v>
      </c>
      <c r="P235" s="57">
        <v>400</v>
      </c>
      <c r="Q235" s="52" t="s">
        <v>205</v>
      </c>
      <c r="R235" s="54" t="s">
        <v>167</v>
      </c>
      <c r="S235" s="54" t="s">
        <v>167</v>
      </c>
      <c r="T235" s="54" t="s">
        <v>167</v>
      </c>
      <c r="U235" s="54" t="s">
        <v>167</v>
      </c>
      <c r="V235" s="54" t="s">
        <v>167</v>
      </c>
      <c r="W235" s="54" t="s">
        <v>167</v>
      </c>
      <c r="X235" s="54" t="s">
        <v>167</v>
      </c>
      <c r="Y235" s="54" t="s">
        <v>167</v>
      </c>
      <c r="Z235" s="54" t="s">
        <v>167</v>
      </c>
      <c r="AA235" s="58">
        <f t="shared" si="68"/>
        <v>2</v>
      </c>
      <c r="AB235" s="58">
        <f t="shared" si="69"/>
        <v>3</v>
      </c>
      <c r="AC235" s="58">
        <f t="shared" si="70"/>
        <v>4</v>
      </c>
      <c r="AD235" s="59" t="s">
        <v>204</v>
      </c>
    </row>
    <row r="236" spans="1:30" s="31" customFormat="1">
      <c r="A236" s="44">
        <v>213</v>
      </c>
      <c r="B236" s="44">
        <v>33</v>
      </c>
      <c r="C236" s="44" t="s">
        <v>132</v>
      </c>
      <c r="D236" s="44" t="str">
        <f>IF($I$2="","",IF($I$2&gt;P236,AC236,IF($I$2&lt;=K236,$K$22,IF($I$2&lt;=M236,AA236,AB236))))</f>
        <v/>
      </c>
      <c r="E236" s="44" t="str">
        <f>IF($I$4="","",IF($I$4&gt;P236,AC236,IF($I$4&lt;=K236,$K$22,IF($I$4&lt;=M236,AA236,AB236))))</f>
        <v>Não passível</v>
      </c>
      <c r="F236" s="44" t="str">
        <f>IF($I$6="","",IF($I$6&gt;P236,AC236,IF($I$6&lt;=K236,$K$22,IF($I$6&lt;=M236,AA236,AB236))))</f>
        <v>Não passível</v>
      </c>
      <c r="G236" s="44" t="str">
        <f>IF($I$8="","",IF($I$8&gt;P236,AC236,IF($I$8&lt;=K236,$K$22,IF($I$8&lt;=M236,AA236,AB236))))</f>
        <v>Não passível</v>
      </c>
      <c r="H236" s="44" t="str">
        <f>IF($I$10="","",IF($I$10&gt;P236,AC236,IF($I$10&lt;=K236,$K$22,IF($I$10&lt;=M236,AA236,AB236))))</f>
        <v>Não passível</v>
      </c>
      <c r="I236" s="44" t="s">
        <v>153</v>
      </c>
      <c r="J236" s="45" t="s">
        <v>1300</v>
      </c>
      <c r="K236" s="44">
        <v>0</v>
      </c>
      <c r="L236" s="46" t="s">
        <v>1224</v>
      </c>
      <c r="M236" s="47">
        <v>100</v>
      </c>
      <c r="N236" s="48" t="s">
        <v>1637</v>
      </c>
      <c r="O236" s="46" t="s">
        <v>1226</v>
      </c>
      <c r="P236" s="49">
        <v>1000</v>
      </c>
      <c r="Q236" s="44" t="s">
        <v>176</v>
      </c>
      <c r="R236" s="46" t="s">
        <v>167</v>
      </c>
      <c r="S236" s="46" t="s">
        <v>167</v>
      </c>
      <c r="T236" s="46" t="s">
        <v>167</v>
      </c>
      <c r="U236" s="46" t="s">
        <v>167</v>
      </c>
      <c r="V236" s="46" t="s">
        <v>167</v>
      </c>
      <c r="W236" s="46" t="s">
        <v>167</v>
      </c>
      <c r="X236" s="46" t="s">
        <v>167</v>
      </c>
      <c r="Y236" s="46" t="s">
        <v>167</v>
      </c>
      <c r="Z236" s="46" t="s">
        <v>167</v>
      </c>
      <c r="AA236" s="50">
        <f t="shared" si="68"/>
        <v>2</v>
      </c>
      <c r="AB236" s="50">
        <f t="shared" si="69"/>
        <v>3</v>
      </c>
      <c r="AC236" s="50">
        <f t="shared" si="70"/>
        <v>4</v>
      </c>
      <c r="AD236" s="51" t="s">
        <v>133</v>
      </c>
    </row>
    <row r="237" spans="1:30" s="31" customFormat="1" ht="45">
      <c r="A237" s="52">
        <v>214</v>
      </c>
      <c r="B237" s="52">
        <v>34</v>
      </c>
      <c r="C237" s="52" t="s">
        <v>1785</v>
      </c>
      <c r="D237" s="52" t="str">
        <f>IF($I$2="","",IF($I$2&gt;=P237,AC237,IF($I$2&lt;=K237,$K$22,IF($I$2&lt;=M237,AA237,AB237))))</f>
        <v/>
      </c>
      <c r="E237" s="52" t="str">
        <f>IF($I$4="","",IF($I$4&gt;=P237,AC237,IF($I$4&lt;=K237,$K$22,IF($I$4&lt;=M237,AA237,AB237))))</f>
        <v>Não passível</v>
      </c>
      <c r="F237" s="52" t="str">
        <f>IF($I$6="","",IF($I$6&gt;=P237,AC237,IF($I$6&lt;=K237,$K$22,IF($I$6&lt;=M237,AA237,AB237))))</f>
        <v>Não passível</v>
      </c>
      <c r="G237" s="52" t="str">
        <f>IF($I$8="","",IF($I$8&gt;=P237,AC237,IF($I$8&lt;=K237,$K$22,IF($I$8&lt;=M237,AA237,AB237))))</f>
        <v>Não passível</v>
      </c>
      <c r="H237" s="52" t="str">
        <f>IF($I$10="","",IF($I$10&gt;=P237,AC237,IF($I$10&lt;=K237,$K$22,IF($I$10&lt;=M237,AA237,AB237))))</f>
        <v>Não passível</v>
      </c>
      <c r="I237" s="52" t="s">
        <v>153</v>
      </c>
      <c r="J237" s="53" t="s">
        <v>1638</v>
      </c>
      <c r="K237" s="52">
        <v>0</v>
      </c>
      <c r="L237" s="54" t="s">
        <v>1224</v>
      </c>
      <c r="M237" s="55">
        <v>150</v>
      </c>
      <c r="N237" s="56" t="s">
        <v>1639</v>
      </c>
      <c r="O237" s="54" t="s">
        <v>1226</v>
      </c>
      <c r="P237" s="57">
        <v>450</v>
      </c>
      <c r="Q237" s="52" t="s">
        <v>175</v>
      </c>
      <c r="R237" s="54" t="s">
        <v>167</v>
      </c>
      <c r="S237" s="54" t="s">
        <v>167</v>
      </c>
      <c r="T237" s="54" t="s">
        <v>167</v>
      </c>
      <c r="U237" s="54" t="s">
        <v>167</v>
      </c>
      <c r="V237" s="54" t="s">
        <v>167</v>
      </c>
      <c r="W237" s="54" t="s">
        <v>167</v>
      </c>
      <c r="X237" s="54" t="s">
        <v>167</v>
      </c>
      <c r="Y237" s="54" t="s">
        <v>167</v>
      </c>
      <c r="Z237" s="54" t="s">
        <v>167</v>
      </c>
      <c r="AA237" s="58">
        <f t="shared" si="68"/>
        <v>2</v>
      </c>
      <c r="AB237" s="58">
        <f t="shared" si="69"/>
        <v>3</v>
      </c>
      <c r="AC237" s="58">
        <f t="shared" si="70"/>
        <v>4</v>
      </c>
      <c r="AD237" s="59" t="s">
        <v>2354</v>
      </c>
    </row>
    <row r="238" spans="1:30" s="31" customFormat="1" ht="30">
      <c r="A238" s="44">
        <v>215</v>
      </c>
      <c r="B238" s="44">
        <v>35</v>
      </c>
      <c r="C238" s="44" t="s">
        <v>1786</v>
      </c>
      <c r="D238" s="44" t="str">
        <f>IF($I$2="","",IF($I$2&gt;=P238,AC238,IF($I$2&lt;=K238,$K$22,IF($I$2&lt;=M238,AA238,AB238))))</f>
        <v/>
      </c>
      <c r="E238" s="44" t="str">
        <f>IF($I$4="","",IF($I$4&gt;=P238,AC238,IF($I$4&lt;=K238,$K$22,IF($I$4&lt;=M238,AA238,AB238))))</f>
        <v>Não passível</v>
      </c>
      <c r="F238" s="44" t="str">
        <f>IF($I$6="","",IF($I$6&gt;=P238,AC238,IF($I$6&lt;=K238,$K$22,IF($I$6&lt;=M238,AA238,AB238))))</f>
        <v>Não passível</v>
      </c>
      <c r="G238" s="44" t="str">
        <f>IF($I$8="","",IF($I$8&gt;=P238,AC238,IF($I$8&lt;=K238,$K$22,IF($I$8&lt;=M238,AA238,AB238))))</f>
        <v>Não passível</v>
      </c>
      <c r="H238" s="44" t="str">
        <f>IF($I$10="","",IF($I$10&gt;=P238,AC238,IF($I$10&lt;=K238,$K$22,IF($I$10&lt;=M238,AA238,AB238))))</f>
        <v>Não passível</v>
      </c>
      <c r="I238" s="44" t="s">
        <v>153</v>
      </c>
      <c r="J238" s="45" t="s">
        <v>1638</v>
      </c>
      <c r="K238" s="44">
        <v>0</v>
      </c>
      <c r="L238" s="46" t="s">
        <v>1224</v>
      </c>
      <c r="M238" s="47">
        <v>100</v>
      </c>
      <c r="N238" s="48" t="s">
        <v>1640</v>
      </c>
      <c r="O238" s="46" t="s">
        <v>1226</v>
      </c>
      <c r="P238" s="49">
        <v>300</v>
      </c>
      <c r="Q238" s="44" t="s">
        <v>175</v>
      </c>
      <c r="R238" s="46" t="s">
        <v>167</v>
      </c>
      <c r="S238" s="46" t="s">
        <v>167</v>
      </c>
      <c r="T238" s="46" t="s">
        <v>167</v>
      </c>
      <c r="U238" s="46" t="s">
        <v>167</v>
      </c>
      <c r="V238" s="46" t="s">
        <v>167</v>
      </c>
      <c r="W238" s="46" t="s">
        <v>167</v>
      </c>
      <c r="X238" s="46" t="s">
        <v>167</v>
      </c>
      <c r="Y238" s="46" t="s">
        <v>167</v>
      </c>
      <c r="Z238" s="46" t="s">
        <v>167</v>
      </c>
      <c r="AA238" s="50">
        <f t="shared" si="68"/>
        <v>2</v>
      </c>
      <c r="AB238" s="50">
        <f t="shared" si="69"/>
        <v>3</v>
      </c>
      <c r="AC238" s="50">
        <f t="shared" si="70"/>
        <v>4</v>
      </c>
      <c r="AD238" s="51" t="s">
        <v>1641</v>
      </c>
    </row>
    <row r="239" spans="1:30" s="31" customFormat="1" ht="30">
      <c r="A239" s="52">
        <v>216</v>
      </c>
      <c r="B239" s="52">
        <v>36</v>
      </c>
      <c r="C239" s="52" t="s">
        <v>1882</v>
      </c>
      <c r="D239" s="52" t="str">
        <f>IF($I$2="","",IF($I$2=P239,AC239,IF($I$2=M239,AA239,AB239)))</f>
        <v/>
      </c>
      <c r="E239" s="52">
        <f>IF($I$4="","",IF($I$4=P239,AC239,IF($I$4=M239,AA239,AB239)))</f>
        <v>5</v>
      </c>
      <c r="F239" s="52">
        <f>IF($I$6="","",IF($I$6=P239,AC239,IF($I$6=M239,AA239,AB239)))</f>
        <v>5</v>
      </c>
      <c r="G239" s="52">
        <f>IF($I$8="","",IF($I$8=P239,AC239,IF($I$8=M239,AA239,AB239)))</f>
        <v>5</v>
      </c>
      <c r="H239" s="52">
        <f>IF($I$10="","",IF($I$10=P239,AC239,IF($I$10=M239,AA239,AB239)))</f>
        <v>5</v>
      </c>
      <c r="I239" s="52" t="s">
        <v>154</v>
      </c>
      <c r="J239" s="53" t="s">
        <v>202</v>
      </c>
      <c r="K239" s="52"/>
      <c r="L239" s="54"/>
      <c r="M239" s="55" t="s">
        <v>199</v>
      </c>
      <c r="N239" s="56" t="s">
        <v>200</v>
      </c>
      <c r="O239" s="54"/>
      <c r="P239" s="57" t="s">
        <v>201</v>
      </c>
      <c r="Q239" s="52"/>
      <c r="R239" s="54" t="s">
        <v>167</v>
      </c>
      <c r="S239" s="54" t="s">
        <v>167</v>
      </c>
      <c r="T239" s="54" t="s">
        <v>167</v>
      </c>
      <c r="U239" s="54" t="s">
        <v>167</v>
      </c>
      <c r="V239" s="54" t="s">
        <v>167</v>
      </c>
      <c r="W239" s="54" t="s">
        <v>167</v>
      </c>
      <c r="X239" s="54" t="s">
        <v>167</v>
      </c>
      <c r="Y239" s="54" t="s">
        <v>167</v>
      </c>
      <c r="Z239" s="54" t="s">
        <v>167</v>
      </c>
      <c r="AA239" s="58">
        <f t="shared" si="68"/>
        <v>4</v>
      </c>
      <c r="AB239" s="58">
        <f t="shared" si="69"/>
        <v>5</v>
      </c>
      <c r="AC239" s="58">
        <f t="shared" si="70"/>
        <v>6</v>
      </c>
      <c r="AD239" s="59" t="s">
        <v>1642</v>
      </c>
    </row>
    <row r="240" spans="1:30" s="31" customFormat="1" ht="45">
      <c r="A240" s="44">
        <v>217</v>
      </c>
      <c r="B240" s="44">
        <v>37</v>
      </c>
      <c r="C240" s="44" t="s">
        <v>134</v>
      </c>
      <c r="D240" s="44" t="str">
        <f>IF($I$2="","",IF($I$2&gt;P240,AC240,IF($I$2&lt;=K240,$K$22,IF($I$2&lt;=M240,AA240,AB240))))</f>
        <v/>
      </c>
      <c r="E240" s="44" t="str">
        <f>IF($I$4="","",IF($I$4&gt;P240,AC240,IF($I$4&lt;=K240,$K$22,IF($I$4&lt;=M240,AA240,AB240))))</f>
        <v>Não passível</v>
      </c>
      <c r="F240" s="44" t="str">
        <f>IF($I$6="","",IF($I$6&gt;P240,AC240,IF($I$6&lt;=K240,$K$22,IF($I$6&lt;=M240,AA240,AB240))))</f>
        <v>Não passível</v>
      </c>
      <c r="G240" s="44" t="str">
        <f>IF($I$8="","",IF($I$8&gt;P240,AC240,IF($I$8&lt;=K240,$K$22,IF($I$8&lt;=M240,AA240,AB240))))</f>
        <v>Não passível</v>
      </c>
      <c r="H240" s="44" t="str">
        <f>IF($I$10="","",IF($I$10&gt;P240,AC240,IF($I$10&lt;=K240,$K$22,IF($I$10&lt;=M240,AA240,AB240))))</f>
        <v>Não passível</v>
      </c>
      <c r="I240" s="44" t="s">
        <v>153</v>
      </c>
      <c r="J240" s="45" t="s">
        <v>1522</v>
      </c>
      <c r="K240" s="44">
        <v>0</v>
      </c>
      <c r="L240" s="46" t="s">
        <v>1224</v>
      </c>
      <c r="M240" s="47">
        <v>90</v>
      </c>
      <c r="N240" s="48" t="s">
        <v>1643</v>
      </c>
      <c r="O240" s="46" t="s">
        <v>1226</v>
      </c>
      <c r="P240" s="49">
        <v>150</v>
      </c>
      <c r="Q240" s="44" t="s">
        <v>183</v>
      </c>
      <c r="R240" s="46" t="s">
        <v>167</v>
      </c>
      <c r="S240" s="46" t="s">
        <v>167</v>
      </c>
      <c r="T240" s="46" t="s">
        <v>167</v>
      </c>
      <c r="U240" s="46" t="s">
        <v>167</v>
      </c>
      <c r="V240" s="46" t="s">
        <v>167</v>
      </c>
      <c r="W240" s="46" t="s">
        <v>167</v>
      </c>
      <c r="X240" s="46" t="s">
        <v>167</v>
      </c>
      <c r="Y240" s="46" t="s">
        <v>167</v>
      </c>
      <c r="Z240" s="46" t="s">
        <v>167</v>
      </c>
      <c r="AA240" s="50">
        <f t="shared" si="68"/>
        <v>2</v>
      </c>
      <c r="AB240" s="50">
        <f t="shared" si="69"/>
        <v>3</v>
      </c>
      <c r="AC240" s="50">
        <f t="shared" si="70"/>
        <v>4</v>
      </c>
      <c r="AD240" s="51" t="s">
        <v>135</v>
      </c>
    </row>
    <row r="241" spans="1:30" s="31" customFormat="1" ht="45">
      <c r="A241" s="52">
        <v>218</v>
      </c>
      <c r="B241" s="52">
        <v>38</v>
      </c>
      <c r="C241" s="52" t="s">
        <v>136</v>
      </c>
      <c r="D241" s="52" t="str">
        <f t="shared" si="63"/>
        <v/>
      </c>
      <c r="E241" s="52" t="str">
        <f t="shared" si="64"/>
        <v>Não passível</v>
      </c>
      <c r="F241" s="52" t="str">
        <f t="shared" si="65"/>
        <v>Não passível</v>
      </c>
      <c r="G241" s="52" t="str">
        <f t="shared" si="66"/>
        <v>Não passível</v>
      </c>
      <c r="H241" s="52" t="str">
        <f t="shared" si="67"/>
        <v>Não passível</v>
      </c>
      <c r="I241" s="52" t="s">
        <v>153</v>
      </c>
      <c r="J241" s="53" t="s">
        <v>1300</v>
      </c>
      <c r="K241" s="52">
        <v>100</v>
      </c>
      <c r="L241" s="54" t="s">
        <v>1244</v>
      </c>
      <c r="M241" s="55">
        <v>500</v>
      </c>
      <c r="N241" s="56" t="s">
        <v>1644</v>
      </c>
      <c r="O241" s="54" t="s">
        <v>1226</v>
      </c>
      <c r="P241" s="57">
        <v>1500</v>
      </c>
      <c r="Q241" s="52" t="s">
        <v>187</v>
      </c>
      <c r="R241" s="54" t="s">
        <v>167</v>
      </c>
      <c r="S241" s="54" t="s">
        <v>167</v>
      </c>
      <c r="T241" s="54" t="s">
        <v>167</v>
      </c>
      <c r="U241" s="54" t="s">
        <v>167</v>
      </c>
      <c r="V241" s="54" t="s">
        <v>167</v>
      </c>
      <c r="W241" s="54" t="s">
        <v>167</v>
      </c>
      <c r="X241" s="54" t="s">
        <v>167</v>
      </c>
      <c r="Y241" s="54" t="s">
        <v>167</v>
      </c>
      <c r="Z241" s="54" t="s">
        <v>167</v>
      </c>
      <c r="AA241" s="58">
        <f t="shared" si="68"/>
        <v>2</v>
      </c>
      <c r="AB241" s="58">
        <f t="shared" si="69"/>
        <v>3</v>
      </c>
      <c r="AC241" s="58">
        <f t="shared" si="70"/>
        <v>4</v>
      </c>
      <c r="AD241" s="59" t="s">
        <v>2467</v>
      </c>
    </row>
    <row r="242" spans="1:30" s="31" customFormat="1" ht="22.5">
      <c r="A242" s="44">
        <v>219</v>
      </c>
      <c r="B242" s="44">
        <v>39</v>
      </c>
      <c r="C242" s="44" t="s">
        <v>137</v>
      </c>
      <c r="D242" s="44" t="str">
        <f t="shared" si="63"/>
        <v/>
      </c>
      <c r="E242" s="44" t="str">
        <f t="shared" si="64"/>
        <v>Não passível</v>
      </c>
      <c r="F242" s="44" t="str">
        <f t="shared" si="65"/>
        <v>Não passível</v>
      </c>
      <c r="G242" s="44" t="str">
        <f t="shared" si="66"/>
        <v>Não passível</v>
      </c>
      <c r="H242" s="44" t="str">
        <f t="shared" si="67"/>
        <v>Não passível</v>
      </c>
      <c r="I242" s="44" t="s">
        <v>153</v>
      </c>
      <c r="J242" s="45" t="s">
        <v>1645</v>
      </c>
      <c r="K242" s="44">
        <v>0.02</v>
      </c>
      <c r="L242" s="46" t="s">
        <v>1244</v>
      </c>
      <c r="M242" s="47">
        <v>0.1</v>
      </c>
      <c r="N242" s="48" t="s">
        <v>1646</v>
      </c>
      <c r="O242" s="46" t="s">
        <v>1226</v>
      </c>
      <c r="P242" s="49">
        <v>0.3</v>
      </c>
      <c r="Q242" s="44" t="s">
        <v>1250</v>
      </c>
      <c r="R242" s="46" t="s">
        <v>167</v>
      </c>
      <c r="S242" s="46" t="s">
        <v>167</v>
      </c>
      <c r="T242" s="46" t="s">
        <v>167</v>
      </c>
      <c r="U242" s="46" t="s">
        <v>167</v>
      </c>
      <c r="V242" s="46" t="s">
        <v>167</v>
      </c>
      <c r="W242" s="46" t="s">
        <v>167</v>
      </c>
      <c r="X242" s="46" t="s">
        <v>167</v>
      </c>
      <c r="Y242" s="46" t="s">
        <v>167</v>
      </c>
      <c r="Z242" s="46" t="s">
        <v>167</v>
      </c>
      <c r="AA242" s="50">
        <f t="shared" si="68"/>
        <v>2</v>
      </c>
      <c r="AB242" s="50">
        <f t="shared" si="69"/>
        <v>3</v>
      </c>
      <c r="AC242" s="50">
        <f t="shared" si="70"/>
        <v>4</v>
      </c>
      <c r="AD242" s="51" t="s">
        <v>1647</v>
      </c>
    </row>
    <row r="243" spans="1:30" s="31" customFormat="1" ht="45">
      <c r="A243" s="52">
        <v>220</v>
      </c>
      <c r="B243" s="52">
        <v>40</v>
      </c>
      <c r="C243" s="52" t="s">
        <v>1883</v>
      </c>
      <c r="D243" s="52" t="str">
        <f t="shared" si="63"/>
        <v/>
      </c>
      <c r="E243" s="52" t="str">
        <f t="shared" si="64"/>
        <v>Não passível</v>
      </c>
      <c r="F243" s="52" t="str">
        <f t="shared" si="65"/>
        <v>Não passível</v>
      </c>
      <c r="G243" s="52" t="str">
        <f t="shared" si="66"/>
        <v>Não passível</v>
      </c>
      <c r="H243" s="52" t="str">
        <f t="shared" si="67"/>
        <v>Não passível</v>
      </c>
      <c r="I243" s="52" t="s">
        <v>153</v>
      </c>
      <c r="J243" s="53" t="s">
        <v>1522</v>
      </c>
      <c r="K243" s="52">
        <v>0</v>
      </c>
      <c r="L243" s="54" t="s">
        <v>1244</v>
      </c>
      <c r="M243" s="55">
        <v>250</v>
      </c>
      <c r="N243" s="56" t="s">
        <v>1648</v>
      </c>
      <c r="O243" s="54" t="s">
        <v>1226</v>
      </c>
      <c r="P243" s="57">
        <v>3000</v>
      </c>
      <c r="Q243" s="52" t="s">
        <v>183</v>
      </c>
      <c r="R243" s="54" t="s">
        <v>167</v>
      </c>
      <c r="S243" s="54" t="s">
        <v>167</v>
      </c>
      <c r="T243" s="54" t="s">
        <v>167</v>
      </c>
      <c r="U243" s="54" t="s">
        <v>167</v>
      </c>
      <c r="V243" s="54" t="s">
        <v>167</v>
      </c>
      <c r="W243" s="54" t="s">
        <v>167</v>
      </c>
      <c r="X243" s="54" t="s">
        <v>167</v>
      </c>
      <c r="Y243" s="54" t="s">
        <v>167</v>
      </c>
      <c r="Z243" s="54" t="s">
        <v>167</v>
      </c>
      <c r="AA243" s="58">
        <f t="shared" si="68"/>
        <v>2</v>
      </c>
      <c r="AB243" s="58">
        <f t="shared" si="69"/>
        <v>3</v>
      </c>
      <c r="AC243" s="58">
        <f t="shared" si="70"/>
        <v>4</v>
      </c>
      <c r="AD243" s="59" t="s">
        <v>117</v>
      </c>
    </row>
    <row r="244" spans="1:30" s="31" customFormat="1" ht="90">
      <c r="A244" s="44">
        <v>221</v>
      </c>
      <c r="B244" s="44">
        <v>41</v>
      </c>
      <c r="C244" s="44" t="s">
        <v>1884</v>
      </c>
      <c r="D244" s="44" t="str">
        <f t="shared" si="63"/>
        <v/>
      </c>
      <c r="E244" s="44" t="str">
        <f t="shared" si="64"/>
        <v>Não passível</v>
      </c>
      <c r="F244" s="44" t="str">
        <f t="shared" si="65"/>
        <v>Não passível</v>
      </c>
      <c r="G244" s="44" t="str">
        <f t="shared" si="66"/>
        <v>Não passível</v>
      </c>
      <c r="H244" s="44" t="str">
        <f t="shared" si="67"/>
        <v>Não passível</v>
      </c>
      <c r="I244" s="44" t="s">
        <v>153</v>
      </c>
      <c r="J244" s="45" t="s">
        <v>1522</v>
      </c>
      <c r="K244" s="44">
        <v>30</v>
      </c>
      <c r="L244" s="46" t="s">
        <v>1244</v>
      </c>
      <c r="M244" s="47">
        <v>150</v>
      </c>
      <c r="N244" s="48" t="s">
        <v>1649</v>
      </c>
      <c r="O244" s="46" t="s">
        <v>1226</v>
      </c>
      <c r="P244" s="49">
        <v>300</v>
      </c>
      <c r="Q244" s="44" t="s">
        <v>183</v>
      </c>
      <c r="R244" s="46" t="s">
        <v>167</v>
      </c>
      <c r="S244" s="46" t="s">
        <v>167</v>
      </c>
      <c r="T244" s="46" t="s">
        <v>167</v>
      </c>
      <c r="U244" s="46" t="s">
        <v>167</v>
      </c>
      <c r="V244" s="46" t="s">
        <v>167</v>
      </c>
      <c r="W244" s="46" t="s">
        <v>167</v>
      </c>
      <c r="X244" s="46" t="s">
        <v>167</v>
      </c>
      <c r="Y244" s="46" t="s">
        <v>167</v>
      </c>
      <c r="Z244" s="46" t="s">
        <v>167</v>
      </c>
      <c r="AA244" s="50">
        <f t="shared" si="68"/>
        <v>2</v>
      </c>
      <c r="AB244" s="50">
        <f t="shared" si="69"/>
        <v>3</v>
      </c>
      <c r="AC244" s="50">
        <f t="shared" si="70"/>
        <v>4</v>
      </c>
      <c r="AD244" s="51" t="s">
        <v>118</v>
      </c>
    </row>
    <row r="245" spans="1:30" s="31" customFormat="1" ht="30">
      <c r="A245" s="52">
        <v>222</v>
      </c>
      <c r="B245" s="52">
        <v>42</v>
      </c>
      <c r="C245" s="52" t="s">
        <v>1885</v>
      </c>
      <c r="D245" s="52" t="str">
        <f t="shared" si="63"/>
        <v/>
      </c>
      <c r="E245" s="52" t="str">
        <f t="shared" si="64"/>
        <v>Não passível</v>
      </c>
      <c r="F245" s="52" t="str">
        <f t="shared" si="65"/>
        <v>Não passível</v>
      </c>
      <c r="G245" s="52" t="str">
        <f t="shared" si="66"/>
        <v>Não passível</v>
      </c>
      <c r="H245" s="52" t="str">
        <f t="shared" si="67"/>
        <v>Não passível</v>
      </c>
      <c r="I245" s="52" t="s">
        <v>153</v>
      </c>
      <c r="J245" s="53" t="s">
        <v>1522</v>
      </c>
      <c r="K245" s="52">
        <v>0</v>
      </c>
      <c r="L245" s="54" t="s">
        <v>1244</v>
      </c>
      <c r="M245" s="55">
        <v>120</v>
      </c>
      <c r="N245" s="56" t="s">
        <v>1650</v>
      </c>
      <c r="O245" s="54" t="s">
        <v>1226</v>
      </c>
      <c r="P245" s="57">
        <v>240</v>
      </c>
      <c r="Q245" s="52" t="s">
        <v>183</v>
      </c>
      <c r="R245" s="54" t="s">
        <v>167</v>
      </c>
      <c r="S245" s="54" t="s">
        <v>167</v>
      </c>
      <c r="T245" s="54" t="s">
        <v>167</v>
      </c>
      <c r="U245" s="54" t="s">
        <v>167</v>
      </c>
      <c r="V245" s="54" t="s">
        <v>167</v>
      </c>
      <c r="W245" s="54" t="s">
        <v>167</v>
      </c>
      <c r="X245" s="54" t="s">
        <v>167</v>
      </c>
      <c r="Y245" s="54" t="s">
        <v>167</v>
      </c>
      <c r="Z245" s="54" t="s">
        <v>167</v>
      </c>
      <c r="AA245" s="58">
        <f t="shared" si="68"/>
        <v>2</v>
      </c>
      <c r="AB245" s="58">
        <f t="shared" si="69"/>
        <v>3</v>
      </c>
      <c r="AC245" s="58">
        <f t="shared" si="70"/>
        <v>4</v>
      </c>
      <c r="AD245" s="59" t="s">
        <v>1651</v>
      </c>
    </row>
    <row r="246" spans="1:30" s="31" customFormat="1" ht="30">
      <c r="A246" s="44">
        <v>223</v>
      </c>
      <c r="B246" s="44">
        <v>43</v>
      </c>
      <c r="C246" s="44" t="s">
        <v>1886</v>
      </c>
      <c r="D246" s="44" t="str">
        <f t="shared" si="63"/>
        <v/>
      </c>
      <c r="E246" s="44" t="str">
        <f t="shared" si="64"/>
        <v>Não passível</v>
      </c>
      <c r="F246" s="44" t="str">
        <f t="shared" si="65"/>
        <v>Não passível</v>
      </c>
      <c r="G246" s="44" t="str">
        <f t="shared" si="66"/>
        <v>Não passível</v>
      </c>
      <c r="H246" s="44" t="str">
        <f t="shared" si="67"/>
        <v>Não passível</v>
      </c>
      <c r="I246" s="44" t="s">
        <v>153</v>
      </c>
      <c r="J246" s="45" t="s">
        <v>1652</v>
      </c>
      <c r="K246" s="44">
        <v>0</v>
      </c>
      <c r="L246" s="46" t="s">
        <v>1244</v>
      </c>
      <c r="M246" s="47">
        <v>10000</v>
      </c>
      <c r="N246" s="48" t="s">
        <v>1653</v>
      </c>
      <c r="O246" s="46" t="s">
        <v>1226</v>
      </c>
      <c r="P246" s="49">
        <v>20000</v>
      </c>
      <c r="Q246" s="44" t="s">
        <v>175</v>
      </c>
      <c r="R246" s="46" t="s">
        <v>167</v>
      </c>
      <c r="S246" s="46" t="s">
        <v>167</v>
      </c>
      <c r="T246" s="46" t="s">
        <v>167</v>
      </c>
      <c r="U246" s="46" t="s">
        <v>167</v>
      </c>
      <c r="V246" s="46" t="s">
        <v>167</v>
      </c>
      <c r="W246" s="46" t="s">
        <v>167</v>
      </c>
      <c r="X246" s="46" t="s">
        <v>167</v>
      </c>
      <c r="Y246" s="46" t="s">
        <v>167</v>
      </c>
      <c r="Z246" s="46" t="s">
        <v>167</v>
      </c>
      <c r="AA246" s="50">
        <f t="shared" si="68"/>
        <v>2</v>
      </c>
      <c r="AB246" s="50">
        <f t="shared" si="69"/>
        <v>3</v>
      </c>
      <c r="AC246" s="50">
        <f t="shared" si="70"/>
        <v>4</v>
      </c>
      <c r="AD246" s="51" t="s">
        <v>1654</v>
      </c>
    </row>
    <row r="247" spans="1:30" s="31" customFormat="1" ht="30">
      <c r="A247" s="43">
        <v>224</v>
      </c>
      <c r="B247" s="52">
        <v>1</v>
      </c>
      <c r="C247" s="52" t="s">
        <v>138</v>
      </c>
      <c r="D247" s="52" t="str">
        <f t="shared" si="63"/>
        <v/>
      </c>
      <c r="E247" s="52" t="str">
        <f t="shared" si="64"/>
        <v>Não passível</v>
      </c>
      <c r="F247" s="52" t="str">
        <f>IF($I$6="","",IF($I$6&gt;P247,AC247,IF($I$6&lt;=K247,$K$22,IF($I$6&lt;M247,AA247,AB247))))</f>
        <v>Não passível</v>
      </c>
      <c r="G247" s="52" t="str">
        <f t="shared" si="66"/>
        <v>Não passível</v>
      </c>
      <c r="H247" s="52" t="str">
        <f t="shared" si="67"/>
        <v>Não passível</v>
      </c>
      <c r="I247" s="52" t="s">
        <v>153</v>
      </c>
      <c r="J247" s="53" t="s">
        <v>1302</v>
      </c>
      <c r="K247" s="52">
        <v>5</v>
      </c>
      <c r="L247" s="54" t="s">
        <v>1244</v>
      </c>
      <c r="M247" s="55">
        <v>80</v>
      </c>
      <c r="N247" s="56" t="s">
        <v>1655</v>
      </c>
      <c r="O247" s="54" t="s">
        <v>1226</v>
      </c>
      <c r="P247" s="57">
        <v>200</v>
      </c>
      <c r="Q247" s="52" t="s">
        <v>1250</v>
      </c>
      <c r="R247" s="54" t="s">
        <v>167</v>
      </c>
      <c r="S247" s="54" t="s">
        <v>167</v>
      </c>
      <c r="T247" s="54" t="s">
        <v>167</v>
      </c>
      <c r="U247" s="54" t="s">
        <v>167</v>
      </c>
      <c r="V247" s="54" t="s">
        <v>167</v>
      </c>
      <c r="W247" s="54" t="s">
        <v>167</v>
      </c>
      <c r="X247" s="54" t="s">
        <v>167</v>
      </c>
      <c r="Y247" s="54" t="s">
        <v>167</v>
      </c>
      <c r="Z247" s="54" t="s">
        <v>167</v>
      </c>
      <c r="AA247" s="58">
        <f t="shared" si="68"/>
        <v>2</v>
      </c>
      <c r="AB247" s="58">
        <f t="shared" si="69"/>
        <v>3</v>
      </c>
      <c r="AC247" s="58">
        <f t="shared" si="70"/>
        <v>4</v>
      </c>
      <c r="AD247" s="59" t="s">
        <v>1656</v>
      </c>
    </row>
    <row r="248" spans="1:30" s="31" customFormat="1" ht="30">
      <c r="A248" s="44">
        <v>225</v>
      </c>
      <c r="B248" s="44">
        <v>2</v>
      </c>
      <c r="C248" s="44" t="s">
        <v>1887</v>
      </c>
      <c r="D248" s="44" t="str">
        <f>IF($I$2="","",IF($I$2&gt;=P248,AC248,IF($I$2&lt;=K248,$K$22,IF($I$2&lt;M248,AA248,AB248))))</f>
        <v/>
      </c>
      <c r="E248" s="44" t="str">
        <f>IF($I$4="","",IF($I$4&gt;=P248,AC248,IF($I$4&lt;=K248,$K$22,IF($I$4&lt;M248,AA248,AB248))))</f>
        <v>Não passível</v>
      </c>
      <c r="F248" s="44" t="str">
        <f>IF($I$6="","",IF($I$6&gt;=P248,AC248,IF($I$6&lt;=K248,$K$22,IF($I$6&lt;M248,AA248,AB248))))</f>
        <v>Não passível</v>
      </c>
      <c r="G248" s="44" t="str">
        <f>IF($I$8="","",IF($I$8&gt;=P248,AC248,IF($I$8&lt;=K248,$K$22,IF($I$8&lt;M248,AA248,AB248))))</f>
        <v>Não passível</v>
      </c>
      <c r="H248" s="44" t="str">
        <f>IF($I$10="","",IF($I$10&gt;=P248,AC248,IF($I$10&lt;=K248,$K$22,IF($I$10&lt;M248,AA248,AB248))))</f>
        <v>Não passível</v>
      </c>
      <c r="I248" s="44" t="s">
        <v>153</v>
      </c>
      <c r="J248" s="45" t="s">
        <v>1302</v>
      </c>
      <c r="K248" s="44">
        <v>200</v>
      </c>
      <c r="L248" s="46" t="s">
        <v>1244</v>
      </c>
      <c r="M248" s="47">
        <v>600</v>
      </c>
      <c r="N248" s="48" t="s">
        <v>1657</v>
      </c>
      <c r="O248" s="46" t="s">
        <v>1514</v>
      </c>
      <c r="P248" s="49">
        <v>1000</v>
      </c>
      <c r="Q248" s="44" t="s">
        <v>1250</v>
      </c>
      <c r="R248" s="46" t="s">
        <v>167</v>
      </c>
      <c r="S248" s="46" t="s">
        <v>167</v>
      </c>
      <c r="T248" s="46" t="s">
        <v>167</v>
      </c>
      <c r="U248" s="46" t="s">
        <v>167</v>
      </c>
      <c r="V248" s="46" t="s">
        <v>167</v>
      </c>
      <c r="W248" s="46" t="s">
        <v>167</v>
      </c>
      <c r="X248" s="46" t="s">
        <v>167</v>
      </c>
      <c r="Y248" s="46" t="s">
        <v>167</v>
      </c>
      <c r="Z248" s="46" t="s">
        <v>167</v>
      </c>
      <c r="AA248" s="50">
        <f t="shared" si="68"/>
        <v>2</v>
      </c>
      <c r="AB248" s="50">
        <f t="shared" si="69"/>
        <v>3</v>
      </c>
      <c r="AC248" s="50">
        <f t="shared" si="70"/>
        <v>4</v>
      </c>
      <c r="AD248" s="51" t="s">
        <v>2482</v>
      </c>
    </row>
    <row r="249" spans="1:30" s="31" customFormat="1" ht="22.5">
      <c r="A249" s="44">
        <v>237</v>
      </c>
      <c r="B249" s="44">
        <v>237</v>
      </c>
      <c r="C249" s="44" t="s">
        <v>2479</v>
      </c>
      <c r="D249" s="44" t="str">
        <f>IF($I$2="","",IF($I$2&gt;=P249,AC249,IF($I$2&lt;=K249,$K$22,IF($I$2&lt;M249,AA249,AB249))))</f>
        <v/>
      </c>
      <c r="E249" s="44" t="str">
        <f>IF($I$4="","",IF($I$4&gt;=P249,AC249,IF($I$4&lt;=K249,$K$22,IF($I$4&lt;M249,AA249,AB249))))</f>
        <v>Não passível</v>
      </c>
      <c r="F249" s="44" t="str">
        <f>IF($I$6="","",IF($I$6&gt;=P249,AC249,IF($I$6&lt;=K249,$K$22,IF($I$6&lt;M249,AA249,AB249))))</f>
        <v>Não passível</v>
      </c>
      <c r="G249" s="44" t="str">
        <f>IF($I$8="","",IF($I$8&gt;=P249,AC249,IF($I$8&lt;=K249,$K$22,IF($I$8&lt;M249,AA249,AB249))))</f>
        <v>Não passível</v>
      </c>
      <c r="H249" s="44" t="str">
        <f>IF($I$10="","",IF($I$10&gt;=P249,AC249,IF($I$10&lt;=K249,$K$22,IF($I$10&lt;M249,AA249,AB249))))</f>
        <v>Não passível</v>
      </c>
      <c r="I249" s="44" t="s">
        <v>2480</v>
      </c>
      <c r="J249" s="45" t="s">
        <v>1302</v>
      </c>
      <c r="K249" s="44">
        <v>200</v>
      </c>
      <c r="L249" s="46" t="s">
        <v>1244</v>
      </c>
      <c r="M249" s="47">
        <v>600</v>
      </c>
      <c r="N249" s="48" t="s">
        <v>1657</v>
      </c>
      <c r="O249" s="46" t="s">
        <v>1514</v>
      </c>
      <c r="P249" s="49">
        <v>1000</v>
      </c>
      <c r="Q249" s="44" t="s">
        <v>1250</v>
      </c>
      <c r="R249" s="46" t="s">
        <v>167</v>
      </c>
      <c r="S249" s="46" t="s">
        <v>167</v>
      </c>
      <c r="T249" s="46" t="s">
        <v>167</v>
      </c>
      <c r="U249" s="46" t="s">
        <v>167</v>
      </c>
      <c r="V249" s="46" t="s">
        <v>167</v>
      </c>
      <c r="W249" s="46" t="s">
        <v>167</v>
      </c>
      <c r="X249" s="46" t="s">
        <v>167</v>
      </c>
      <c r="Y249" s="46" t="s">
        <v>167</v>
      </c>
      <c r="Z249" s="46" t="s">
        <v>167</v>
      </c>
      <c r="AA249" s="50">
        <f t="shared" ref="AA249" si="71">IF(I249="","",IF(I249="P",$D$15,IF(I249="M",$E$15,$F$15)))</f>
        <v>1</v>
      </c>
      <c r="AB249" s="50">
        <f t="shared" ref="AB249" si="72">IF(I249="","",IF(I249="P",$D$16,IF(I249="M",$E$16,$F$16)))</f>
        <v>1</v>
      </c>
      <c r="AC249" s="50">
        <f t="shared" ref="AC249" si="73">IF(I249="","",IF(I249="P",$D$17,IF(I249="M",$E$17,$F$17)))</f>
        <v>1</v>
      </c>
      <c r="AD249" s="51" t="s">
        <v>2481</v>
      </c>
    </row>
    <row r="250" spans="1:30" s="31" customFormat="1" ht="22.5">
      <c r="A250" s="52">
        <v>226</v>
      </c>
      <c r="B250" s="52">
        <v>3</v>
      </c>
      <c r="C250" s="52" t="s">
        <v>139</v>
      </c>
      <c r="D250" s="52" t="str">
        <f t="shared" si="63"/>
        <v/>
      </c>
      <c r="E250" s="52" t="str">
        <f t="shared" si="64"/>
        <v>Não passível</v>
      </c>
      <c r="F250" s="52" t="str">
        <f t="shared" si="65"/>
        <v>Não passível</v>
      </c>
      <c r="G250" s="52" t="str">
        <f t="shared" si="66"/>
        <v>Não passível</v>
      </c>
      <c r="H250" s="52" t="str">
        <f t="shared" si="67"/>
        <v>Não passível</v>
      </c>
      <c r="I250" s="52" t="s">
        <v>153</v>
      </c>
      <c r="J250" s="53" t="s">
        <v>1658</v>
      </c>
      <c r="K250" s="52">
        <v>20000</v>
      </c>
      <c r="L250" s="54" t="s">
        <v>1244</v>
      </c>
      <c r="M250" s="55">
        <v>150000</v>
      </c>
      <c r="N250" s="56" t="s">
        <v>1659</v>
      </c>
      <c r="O250" s="54" t="s">
        <v>1226</v>
      </c>
      <c r="P250" s="57">
        <v>300000</v>
      </c>
      <c r="Q250" s="52" t="s">
        <v>188</v>
      </c>
      <c r="R250" s="54" t="s">
        <v>167</v>
      </c>
      <c r="S250" s="54" t="s">
        <v>167</v>
      </c>
      <c r="T250" s="54" t="s">
        <v>167</v>
      </c>
      <c r="U250" s="54" t="s">
        <v>167</v>
      </c>
      <c r="V250" s="54" t="s">
        <v>167</v>
      </c>
      <c r="W250" s="54" t="s">
        <v>167</v>
      </c>
      <c r="X250" s="54" t="s">
        <v>167</v>
      </c>
      <c r="Y250" s="54" t="s">
        <v>167</v>
      </c>
      <c r="Z250" s="54" t="s">
        <v>167</v>
      </c>
      <c r="AA250" s="58">
        <f t="shared" si="68"/>
        <v>2</v>
      </c>
      <c r="AB250" s="58">
        <f t="shared" si="69"/>
        <v>3</v>
      </c>
      <c r="AC250" s="58">
        <f t="shared" si="70"/>
        <v>4</v>
      </c>
      <c r="AD250" s="59" t="s">
        <v>1660</v>
      </c>
    </row>
    <row r="251" spans="1:30" s="31" customFormat="1">
      <c r="A251" s="44">
        <v>227</v>
      </c>
      <c r="B251" s="44">
        <v>4</v>
      </c>
      <c r="C251" s="44" t="s">
        <v>140</v>
      </c>
      <c r="D251" s="44" t="str">
        <f t="shared" si="63"/>
        <v/>
      </c>
      <c r="E251" s="44" t="str">
        <f t="shared" si="64"/>
        <v>Não passível</v>
      </c>
      <c r="F251" s="44" t="str">
        <f t="shared" si="65"/>
        <v>Não passível</v>
      </c>
      <c r="G251" s="44" t="str">
        <f t="shared" si="66"/>
        <v>Não passível</v>
      </c>
      <c r="H251" s="44" t="str">
        <f t="shared" si="67"/>
        <v>Não passível</v>
      </c>
      <c r="I251" s="44" t="s">
        <v>153</v>
      </c>
      <c r="J251" s="45" t="s">
        <v>1658</v>
      </c>
      <c r="K251" s="44">
        <v>200</v>
      </c>
      <c r="L251" s="46" t="s">
        <v>1244</v>
      </c>
      <c r="M251" s="47">
        <v>2000</v>
      </c>
      <c r="N251" s="48" t="s">
        <v>1661</v>
      </c>
      <c r="O251" s="46" t="s">
        <v>1226</v>
      </c>
      <c r="P251" s="49">
        <v>10000</v>
      </c>
      <c r="Q251" s="44" t="s">
        <v>188</v>
      </c>
      <c r="R251" s="46" t="s">
        <v>167</v>
      </c>
      <c r="S251" s="46" t="s">
        <v>167</v>
      </c>
      <c r="T251" s="46" t="s">
        <v>167</v>
      </c>
      <c r="U251" s="46" t="s">
        <v>167</v>
      </c>
      <c r="V251" s="46" t="s">
        <v>167</v>
      </c>
      <c r="W251" s="46" t="s">
        <v>167</v>
      </c>
      <c r="X251" s="46" t="s">
        <v>167</v>
      </c>
      <c r="Y251" s="46" t="s">
        <v>167</v>
      </c>
      <c r="Z251" s="46" t="s">
        <v>167</v>
      </c>
      <c r="AA251" s="50">
        <f t="shared" si="68"/>
        <v>2</v>
      </c>
      <c r="AB251" s="50">
        <f t="shared" si="69"/>
        <v>3</v>
      </c>
      <c r="AC251" s="50">
        <f t="shared" si="70"/>
        <v>4</v>
      </c>
      <c r="AD251" s="51" t="s">
        <v>1662</v>
      </c>
    </row>
    <row r="252" spans="1:30" s="31" customFormat="1" ht="30">
      <c r="A252" s="52">
        <v>228</v>
      </c>
      <c r="B252" s="52">
        <v>5</v>
      </c>
      <c r="C252" s="52" t="s">
        <v>141</v>
      </c>
      <c r="D252" s="52" t="str">
        <f>IF($I$2="","",IF($I$2&gt;=P252,AC252,IF($I$2&lt;=K252,$K$22,IF($I$2&lt;M252,AA252,AB252))))</f>
        <v/>
      </c>
      <c r="E252" s="52" t="str">
        <f>IF($I$4="","",IF($I$4&gt;=P252,AC252,IF($I$4&lt;=K252,$K$22,IF($I$4&lt;M252,AA252,AB252))))</f>
        <v>Não passível</v>
      </c>
      <c r="F252" s="52" t="str">
        <f>IF($I$6="","",IF($I$6&gt;=P252,AC252,IF($I$6&lt;=K252,$K$22,IF($I$6&lt;M252,AA252,AB252))))</f>
        <v>Não passível</v>
      </c>
      <c r="G252" s="52" t="str">
        <f>IF($I$8="","",IF($I$8&gt;=P252,AC252,IF($I$8&lt;=K252,$K$22,IF($I$8&lt;M252,AA252,AB252))))</f>
        <v>Não passível</v>
      </c>
      <c r="H252" s="52" t="str">
        <f>IF($I$10="","",IF($I$10&gt;=P252,AC252,IF($I$10&lt;=K252,$K$22,IF($I$10&lt;M252,AA252,AB252))))</f>
        <v>Não passível</v>
      </c>
      <c r="I252" s="52" t="s">
        <v>153</v>
      </c>
      <c r="J252" s="53" t="s">
        <v>1663</v>
      </c>
      <c r="K252" s="52">
        <v>200</v>
      </c>
      <c r="L252" s="54" t="s">
        <v>1244</v>
      </c>
      <c r="M252" s="55">
        <v>600</v>
      </c>
      <c r="N252" s="56" t="s">
        <v>1664</v>
      </c>
      <c r="O252" s="54" t="s">
        <v>1580</v>
      </c>
      <c r="P252" s="57">
        <v>1000</v>
      </c>
      <c r="Q252" s="52" t="s">
        <v>1250</v>
      </c>
      <c r="R252" s="54" t="s">
        <v>167</v>
      </c>
      <c r="S252" s="54" t="s">
        <v>167</v>
      </c>
      <c r="T252" s="54" t="s">
        <v>167</v>
      </c>
      <c r="U252" s="54" t="s">
        <v>167</v>
      </c>
      <c r="V252" s="54" t="s">
        <v>167</v>
      </c>
      <c r="W252" s="54" t="s">
        <v>167</v>
      </c>
      <c r="X252" s="54" t="s">
        <v>167</v>
      </c>
      <c r="Y252" s="54" t="s">
        <v>167</v>
      </c>
      <c r="Z252" s="54" t="s">
        <v>167</v>
      </c>
      <c r="AA252" s="58">
        <f t="shared" si="68"/>
        <v>2</v>
      </c>
      <c r="AB252" s="58">
        <f t="shared" si="69"/>
        <v>3</v>
      </c>
      <c r="AC252" s="58">
        <f t="shared" si="70"/>
        <v>4</v>
      </c>
      <c r="AD252" s="59" t="s">
        <v>1665</v>
      </c>
    </row>
    <row r="253" spans="1:30" s="31" customFormat="1" ht="30">
      <c r="A253" s="44">
        <v>229</v>
      </c>
      <c r="B253" s="44">
        <v>6</v>
      </c>
      <c r="C253" s="44" t="s">
        <v>142</v>
      </c>
      <c r="D253" s="44" t="str">
        <f t="shared" si="63"/>
        <v/>
      </c>
      <c r="E253" s="44" t="str">
        <f t="shared" si="64"/>
        <v>Não passível</v>
      </c>
      <c r="F253" s="44" t="str">
        <f t="shared" si="65"/>
        <v>Não passível</v>
      </c>
      <c r="G253" s="44" t="str">
        <f t="shared" si="66"/>
        <v>Não passível</v>
      </c>
      <c r="H253" s="44" t="str">
        <f t="shared" si="67"/>
        <v>Não passível</v>
      </c>
      <c r="I253" s="44" t="s">
        <v>153</v>
      </c>
      <c r="J253" s="45" t="s">
        <v>1658</v>
      </c>
      <c r="K253" s="44">
        <v>500</v>
      </c>
      <c r="L253" s="46" t="s">
        <v>1244</v>
      </c>
      <c r="M253" s="47">
        <v>1000</v>
      </c>
      <c r="N253" s="48" t="s">
        <v>1666</v>
      </c>
      <c r="O253" s="46" t="s">
        <v>1226</v>
      </c>
      <c r="P253" s="49">
        <v>2000</v>
      </c>
      <c r="Q253" s="44" t="s">
        <v>188</v>
      </c>
      <c r="R253" s="46" t="s">
        <v>167</v>
      </c>
      <c r="S253" s="46" t="s">
        <v>167</v>
      </c>
      <c r="T253" s="46" t="s">
        <v>167</v>
      </c>
      <c r="U253" s="46" t="s">
        <v>167</v>
      </c>
      <c r="V253" s="46" t="s">
        <v>167</v>
      </c>
      <c r="W253" s="46" t="s">
        <v>167</v>
      </c>
      <c r="X253" s="46" t="s">
        <v>167</v>
      </c>
      <c r="Y253" s="46" t="s">
        <v>167</v>
      </c>
      <c r="Z253" s="46" t="s">
        <v>167</v>
      </c>
      <c r="AA253" s="50">
        <f t="shared" si="68"/>
        <v>2</v>
      </c>
      <c r="AB253" s="50">
        <f t="shared" si="69"/>
        <v>3</v>
      </c>
      <c r="AC253" s="50">
        <f t="shared" si="70"/>
        <v>4</v>
      </c>
      <c r="AD253" s="51" t="s">
        <v>1667</v>
      </c>
    </row>
    <row r="254" spans="1:30" s="31" customFormat="1" ht="22.5">
      <c r="A254" s="52">
        <v>230</v>
      </c>
      <c r="B254" s="52">
        <v>7</v>
      </c>
      <c r="C254" s="52" t="s">
        <v>143</v>
      </c>
      <c r="D254" s="52" t="str">
        <f t="shared" si="63"/>
        <v/>
      </c>
      <c r="E254" s="52" t="str">
        <f t="shared" si="64"/>
        <v>Não passível</v>
      </c>
      <c r="F254" s="52" t="str">
        <f t="shared" si="65"/>
        <v>Não passível</v>
      </c>
      <c r="G254" s="52" t="str">
        <f t="shared" si="66"/>
        <v>Não passível</v>
      </c>
      <c r="H254" s="52" t="str">
        <f t="shared" si="67"/>
        <v>Não passível</v>
      </c>
      <c r="I254" s="52" t="s">
        <v>153</v>
      </c>
      <c r="J254" s="53" t="s">
        <v>1542</v>
      </c>
      <c r="K254" s="52">
        <v>2</v>
      </c>
      <c r="L254" s="54" t="s">
        <v>1244</v>
      </c>
      <c r="M254" s="55">
        <v>5</v>
      </c>
      <c r="N254" s="56" t="s">
        <v>1668</v>
      </c>
      <c r="O254" s="54" t="s">
        <v>1226</v>
      </c>
      <c r="P254" s="57">
        <v>50</v>
      </c>
      <c r="Q254" s="52" t="s">
        <v>1250</v>
      </c>
      <c r="R254" s="54" t="s">
        <v>167</v>
      </c>
      <c r="S254" s="54" t="s">
        <v>167</v>
      </c>
      <c r="T254" s="54" t="s">
        <v>167</v>
      </c>
      <c r="U254" s="54" t="s">
        <v>167</v>
      </c>
      <c r="V254" s="54" t="s">
        <v>167</v>
      </c>
      <c r="W254" s="54" t="s">
        <v>167</v>
      </c>
      <c r="X254" s="54" t="s">
        <v>167</v>
      </c>
      <c r="Y254" s="54" t="s">
        <v>167</v>
      </c>
      <c r="Z254" s="54" t="s">
        <v>167</v>
      </c>
      <c r="AA254" s="58">
        <f t="shared" si="68"/>
        <v>2</v>
      </c>
      <c r="AB254" s="58">
        <f t="shared" si="69"/>
        <v>3</v>
      </c>
      <c r="AC254" s="58">
        <f t="shared" si="70"/>
        <v>4</v>
      </c>
      <c r="AD254" s="59" t="s">
        <v>1669</v>
      </c>
    </row>
    <row r="255" spans="1:30" s="31" customFormat="1">
      <c r="A255" s="44">
        <v>231</v>
      </c>
      <c r="B255" s="44">
        <v>8</v>
      </c>
      <c r="C255" s="44" t="s">
        <v>1888</v>
      </c>
      <c r="D255" s="44" t="str">
        <f t="shared" si="63"/>
        <v/>
      </c>
      <c r="E255" s="44" t="str">
        <f t="shared" si="64"/>
        <v>Não passível</v>
      </c>
      <c r="F255" s="44" t="str">
        <f t="shared" si="65"/>
        <v>Não passível</v>
      </c>
      <c r="G255" s="44" t="str">
        <f t="shared" si="66"/>
        <v>Não passível</v>
      </c>
      <c r="H255" s="44" t="str">
        <f t="shared" si="67"/>
        <v>Não passível</v>
      </c>
      <c r="I255" s="44" t="s">
        <v>153</v>
      </c>
      <c r="J255" s="45" t="s">
        <v>1670</v>
      </c>
      <c r="K255" s="44">
        <v>500</v>
      </c>
      <c r="L255" s="46" t="s">
        <v>1244</v>
      </c>
      <c r="M255" s="47">
        <v>1000</v>
      </c>
      <c r="N255" s="48" t="s">
        <v>1671</v>
      </c>
      <c r="O255" s="46" t="s">
        <v>1226</v>
      </c>
      <c r="P255" s="49">
        <v>5000</v>
      </c>
      <c r="Q255" s="44" t="s">
        <v>183</v>
      </c>
      <c r="R255" s="46" t="s">
        <v>167</v>
      </c>
      <c r="S255" s="46" t="s">
        <v>167</v>
      </c>
      <c r="T255" s="46" t="s">
        <v>167</v>
      </c>
      <c r="U255" s="46" t="s">
        <v>167</v>
      </c>
      <c r="V255" s="46" t="s">
        <v>167</v>
      </c>
      <c r="W255" s="46" t="s">
        <v>167</v>
      </c>
      <c r="X255" s="46" t="s">
        <v>167</v>
      </c>
      <c r="Y255" s="46" t="s">
        <v>167</v>
      </c>
      <c r="Z255" s="46" t="s">
        <v>167</v>
      </c>
      <c r="AA255" s="50">
        <f t="shared" si="68"/>
        <v>2</v>
      </c>
      <c r="AB255" s="50">
        <f t="shared" si="69"/>
        <v>3</v>
      </c>
      <c r="AC255" s="50">
        <f t="shared" si="70"/>
        <v>4</v>
      </c>
      <c r="AD255" s="51" t="s">
        <v>1672</v>
      </c>
    </row>
    <row r="256" spans="1:30" s="31" customFormat="1" ht="22.5">
      <c r="A256" s="52">
        <v>232</v>
      </c>
      <c r="B256" s="52">
        <v>9</v>
      </c>
      <c r="C256" s="52" t="s">
        <v>144</v>
      </c>
      <c r="D256" s="52" t="str">
        <f t="shared" si="63"/>
        <v/>
      </c>
      <c r="E256" s="52" t="str">
        <f t="shared" si="64"/>
        <v>Não passível</v>
      </c>
      <c r="F256" s="52" t="str">
        <f t="shared" si="65"/>
        <v>Não passível</v>
      </c>
      <c r="G256" s="52" t="str">
        <f t="shared" si="66"/>
        <v>Não passível</v>
      </c>
      <c r="H256" s="52" t="str">
        <f t="shared" si="67"/>
        <v>Não passível</v>
      </c>
      <c r="I256" s="52" t="s">
        <v>153</v>
      </c>
      <c r="J256" s="53" t="s">
        <v>1441</v>
      </c>
      <c r="K256" s="52">
        <v>50000</v>
      </c>
      <c r="L256" s="54" t="s">
        <v>1244</v>
      </c>
      <c r="M256" s="55">
        <v>75000</v>
      </c>
      <c r="N256" s="56" t="s">
        <v>1673</v>
      </c>
      <c r="O256" s="54" t="s">
        <v>1226</v>
      </c>
      <c r="P256" s="57">
        <v>100000</v>
      </c>
      <c r="Q256" s="52" t="s">
        <v>189</v>
      </c>
      <c r="R256" s="54" t="s">
        <v>167</v>
      </c>
      <c r="S256" s="54" t="s">
        <v>167</v>
      </c>
      <c r="T256" s="54" t="s">
        <v>167</v>
      </c>
      <c r="U256" s="54" t="s">
        <v>167</v>
      </c>
      <c r="V256" s="54" t="s">
        <v>167</v>
      </c>
      <c r="W256" s="54" t="s">
        <v>167</v>
      </c>
      <c r="X256" s="54" t="s">
        <v>167</v>
      </c>
      <c r="Y256" s="54" t="s">
        <v>167</v>
      </c>
      <c r="Z256" s="54" t="s">
        <v>167</v>
      </c>
      <c r="AA256" s="58">
        <f t="shared" si="68"/>
        <v>2</v>
      </c>
      <c r="AB256" s="58">
        <f t="shared" si="69"/>
        <v>3</v>
      </c>
      <c r="AC256" s="58">
        <f t="shared" si="70"/>
        <v>4</v>
      </c>
      <c r="AD256" s="59" t="s">
        <v>145</v>
      </c>
    </row>
    <row r="257" spans="1:30" s="31" customFormat="1" ht="30">
      <c r="A257" s="44">
        <v>233</v>
      </c>
      <c r="B257" s="44">
        <v>10</v>
      </c>
      <c r="C257" s="44" t="s">
        <v>146</v>
      </c>
      <c r="D257" s="44" t="str">
        <f t="shared" si="63"/>
        <v/>
      </c>
      <c r="E257" s="44" t="str">
        <f t="shared" si="64"/>
        <v>Não passível</v>
      </c>
      <c r="F257" s="44" t="str">
        <f t="shared" si="65"/>
        <v>Não passível</v>
      </c>
      <c r="G257" s="44" t="str">
        <f t="shared" si="66"/>
        <v>Não passível</v>
      </c>
      <c r="H257" s="44" t="str">
        <f t="shared" si="67"/>
        <v>Não passível</v>
      </c>
      <c r="I257" s="44" t="s">
        <v>153</v>
      </c>
      <c r="J257" s="45" t="s">
        <v>1441</v>
      </c>
      <c r="K257" s="44">
        <v>500</v>
      </c>
      <c r="L257" s="46" t="s">
        <v>1244</v>
      </c>
      <c r="M257" s="47">
        <v>5000</v>
      </c>
      <c r="N257" s="48" t="s">
        <v>1674</v>
      </c>
      <c r="O257" s="46" t="s">
        <v>1226</v>
      </c>
      <c r="P257" s="49">
        <v>25000</v>
      </c>
      <c r="Q257" s="44" t="s">
        <v>189</v>
      </c>
      <c r="R257" s="46" t="s">
        <v>167</v>
      </c>
      <c r="S257" s="46" t="s">
        <v>167</v>
      </c>
      <c r="T257" s="46" t="s">
        <v>167</v>
      </c>
      <c r="U257" s="46" t="s">
        <v>167</v>
      </c>
      <c r="V257" s="46" t="s">
        <v>167</v>
      </c>
      <c r="W257" s="46" t="s">
        <v>167</v>
      </c>
      <c r="X257" s="46" t="s">
        <v>167</v>
      </c>
      <c r="Y257" s="46" t="s">
        <v>167</v>
      </c>
      <c r="Z257" s="46" t="s">
        <v>167</v>
      </c>
      <c r="AA257" s="50">
        <f t="shared" si="68"/>
        <v>2</v>
      </c>
      <c r="AB257" s="50">
        <f t="shared" si="69"/>
        <v>3</v>
      </c>
      <c r="AC257" s="50">
        <f t="shared" si="70"/>
        <v>4</v>
      </c>
      <c r="AD257" s="51" t="s">
        <v>147</v>
      </c>
    </row>
    <row r="258" spans="1:30" s="31" customFormat="1" ht="45">
      <c r="A258" s="52">
        <v>234</v>
      </c>
      <c r="B258" s="52">
        <v>11</v>
      </c>
      <c r="C258" s="52" t="s">
        <v>149</v>
      </c>
      <c r="D258" s="52" t="str">
        <f t="shared" si="63"/>
        <v/>
      </c>
      <c r="E258" s="52" t="str">
        <f t="shared" si="64"/>
        <v>Não passível</v>
      </c>
      <c r="F258" s="52" t="str">
        <f t="shared" si="65"/>
        <v>Não passível</v>
      </c>
      <c r="G258" s="52" t="str">
        <f t="shared" si="66"/>
        <v>Não passível</v>
      </c>
      <c r="H258" s="52" t="str">
        <f t="shared" si="67"/>
        <v>Não passível</v>
      </c>
      <c r="I258" s="52" t="s">
        <v>153</v>
      </c>
      <c r="J258" s="53" t="s">
        <v>1441</v>
      </c>
      <c r="K258" s="52">
        <v>6000</v>
      </c>
      <c r="L258" s="54" t="s">
        <v>1244</v>
      </c>
      <c r="M258" s="55">
        <v>60000</v>
      </c>
      <c r="N258" s="56" t="s">
        <v>1675</v>
      </c>
      <c r="O258" s="54" t="s">
        <v>1226</v>
      </c>
      <c r="P258" s="57">
        <v>600000</v>
      </c>
      <c r="Q258" s="52" t="s">
        <v>158</v>
      </c>
      <c r="R258" s="54" t="s">
        <v>167</v>
      </c>
      <c r="S258" s="54" t="s">
        <v>167</v>
      </c>
      <c r="T258" s="54" t="s">
        <v>167</v>
      </c>
      <c r="U258" s="54" t="s">
        <v>167</v>
      </c>
      <c r="V258" s="54" t="s">
        <v>167</v>
      </c>
      <c r="W258" s="54" t="s">
        <v>167</v>
      </c>
      <c r="X258" s="54" t="s">
        <v>167</v>
      </c>
      <c r="Y258" s="54" t="s">
        <v>167</v>
      </c>
      <c r="Z258" s="54" t="s">
        <v>167</v>
      </c>
      <c r="AA258" s="58">
        <f t="shared" si="68"/>
        <v>2</v>
      </c>
      <c r="AB258" s="58">
        <f t="shared" si="69"/>
        <v>3</v>
      </c>
      <c r="AC258" s="58">
        <f t="shared" si="70"/>
        <v>4</v>
      </c>
      <c r="AD258" s="59" t="s">
        <v>1676</v>
      </c>
    </row>
    <row r="259" spans="1:30" s="31" customFormat="1">
      <c r="A259" s="44">
        <v>235</v>
      </c>
      <c r="B259" s="44">
        <v>12</v>
      </c>
      <c r="C259" s="44" t="s">
        <v>1889</v>
      </c>
      <c r="D259" s="44" t="str">
        <f t="shared" si="63"/>
        <v/>
      </c>
      <c r="E259" s="44" t="str">
        <f t="shared" si="64"/>
        <v>Não passível</v>
      </c>
      <c r="F259" s="44" t="str">
        <f t="shared" si="65"/>
        <v>Não passível</v>
      </c>
      <c r="G259" s="44" t="str">
        <f t="shared" si="66"/>
        <v>Não passível</v>
      </c>
      <c r="H259" s="44" t="str">
        <f t="shared" si="67"/>
        <v>Não passível</v>
      </c>
      <c r="I259" s="44" t="s">
        <v>154</v>
      </c>
      <c r="J259" s="45" t="s">
        <v>1542</v>
      </c>
      <c r="K259" s="44">
        <v>10</v>
      </c>
      <c r="L259" s="46" t="s">
        <v>1244</v>
      </c>
      <c r="M259" s="47">
        <v>150</v>
      </c>
      <c r="N259" s="48" t="s">
        <v>1677</v>
      </c>
      <c r="O259" s="46" t="s">
        <v>1226</v>
      </c>
      <c r="P259" s="49">
        <v>500</v>
      </c>
      <c r="Q259" s="44" t="s">
        <v>1250</v>
      </c>
      <c r="R259" s="46" t="s">
        <v>167</v>
      </c>
      <c r="S259" s="46" t="s">
        <v>167</v>
      </c>
      <c r="T259" s="46" t="s">
        <v>167</v>
      </c>
      <c r="U259" s="46" t="s">
        <v>167</v>
      </c>
      <c r="V259" s="46" t="s">
        <v>167</v>
      </c>
      <c r="W259" s="46" t="s">
        <v>167</v>
      </c>
      <c r="X259" s="46" t="s">
        <v>167</v>
      </c>
      <c r="Y259" s="46" t="s">
        <v>167</v>
      </c>
      <c r="Z259" s="46" t="s">
        <v>167</v>
      </c>
      <c r="AA259" s="50">
        <f t="shared" si="68"/>
        <v>4</v>
      </c>
      <c r="AB259" s="50">
        <f t="shared" si="69"/>
        <v>5</v>
      </c>
      <c r="AC259" s="50">
        <f t="shared" si="70"/>
        <v>6</v>
      </c>
      <c r="AD259" s="51" t="s">
        <v>1678</v>
      </c>
    </row>
    <row r="260" spans="1:30" s="31" customFormat="1">
      <c r="A260" s="52">
        <v>236</v>
      </c>
      <c r="B260" s="52">
        <v>13</v>
      </c>
      <c r="C260" s="52" t="s">
        <v>1890</v>
      </c>
      <c r="D260" s="52" t="str">
        <f t="shared" si="63"/>
        <v/>
      </c>
      <c r="E260" s="52" t="str">
        <f t="shared" si="64"/>
        <v>Não passível</v>
      </c>
      <c r="F260" s="52" t="str">
        <f t="shared" si="65"/>
        <v>Não passível</v>
      </c>
      <c r="G260" s="52" t="str">
        <f t="shared" si="66"/>
        <v>Não passível</v>
      </c>
      <c r="H260" s="52" t="str">
        <f t="shared" si="67"/>
        <v>Não passível</v>
      </c>
      <c r="I260" s="52" t="s">
        <v>153</v>
      </c>
      <c r="J260" s="53" t="s">
        <v>170</v>
      </c>
      <c r="K260" s="52">
        <v>3</v>
      </c>
      <c r="L260" s="54" t="s">
        <v>1244</v>
      </c>
      <c r="M260" s="55">
        <v>10</v>
      </c>
      <c r="N260" s="56" t="s">
        <v>1679</v>
      </c>
      <c r="O260" s="54" t="s">
        <v>1226</v>
      </c>
      <c r="P260" s="57">
        <v>30</v>
      </c>
      <c r="Q260" s="52" t="s">
        <v>182</v>
      </c>
      <c r="R260" s="54" t="s">
        <v>167</v>
      </c>
      <c r="S260" s="54" t="s">
        <v>167</v>
      </c>
      <c r="T260" s="54" t="s">
        <v>167</v>
      </c>
      <c r="U260" s="54" t="s">
        <v>167</v>
      </c>
      <c r="V260" s="54" t="s">
        <v>167</v>
      </c>
      <c r="W260" s="54" t="s">
        <v>167</v>
      </c>
      <c r="X260" s="54" t="s">
        <v>167</v>
      </c>
      <c r="Y260" s="54" t="s">
        <v>167</v>
      </c>
      <c r="Z260" s="54" t="s">
        <v>167</v>
      </c>
      <c r="AA260" s="58">
        <f t="shared" si="68"/>
        <v>2</v>
      </c>
      <c r="AB260" s="58">
        <f t="shared" si="69"/>
        <v>3</v>
      </c>
      <c r="AC260" s="58">
        <f t="shared" si="70"/>
        <v>4</v>
      </c>
      <c r="AD260" s="59" t="s">
        <v>1680</v>
      </c>
    </row>
  </sheetData>
  <sheetProtection sheet="1" objects="1" scenarios="1"/>
  <autoFilter ref="A22:AH260">
    <filterColumn colId="26" showButton="0"/>
    <filterColumn colId="27" showButton="0"/>
  </autoFilter>
  <mergeCells count="56">
    <mergeCell ref="X10:AA11"/>
    <mergeCell ref="U1:U11"/>
    <mergeCell ref="X1:AA1"/>
    <mergeCell ref="V2:V3"/>
    <mergeCell ref="W2:W3"/>
    <mergeCell ref="X2:AA3"/>
    <mergeCell ref="V4:V5"/>
    <mergeCell ref="W4:W5"/>
    <mergeCell ref="X4:AA5"/>
    <mergeCell ref="V6:V7"/>
    <mergeCell ref="W6:W7"/>
    <mergeCell ref="X6:AA7"/>
    <mergeCell ref="V8:V9"/>
    <mergeCell ref="W8:W9"/>
    <mergeCell ref="X8:AA9"/>
    <mergeCell ref="V10:V11"/>
    <mergeCell ref="W10:W11"/>
    <mergeCell ref="K2:K3"/>
    <mergeCell ref="K4:K5"/>
    <mergeCell ref="K6:K7"/>
    <mergeCell ref="K8:K9"/>
    <mergeCell ref="K10:K11"/>
    <mergeCell ref="I20:I22"/>
    <mergeCell ref="J20:Q20"/>
    <mergeCell ref="S20:Z20"/>
    <mergeCell ref="AA20:AC22"/>
    <mergeCell ref="AD20:AD22"/>
    <mergeCell ref="J21:J22"/>
    <mergeCell ref="K21:P21"/>
    <mergeCell ref="Q21:Q22"/>
    <mergeCell ref="R21:R22"/>
    <mergeCell ref="S21:S22"/>
    <mergeCell ref="T21:Y21"/>
    <mergeCell ref="Z21:Z22"/>
    <mergeCell ref="A20:A22"/>
    <mergeCell ref="B20:B22"/>
    <mergeCell ref="C20:C22"/>
    <mergeCell ref="D20:H21"/>
    <mergeCell ref="B6:B7"/>
    <mergeCell ref="C6:C7"/>
    <mergeCell ref="D6:G7"/>
    <mergeCell ref="B8:B9"/>
    <mergeCell ref="C8:C9"/>
    <mergeCell ref="D8:G9"/>
    <mergeCell ref="B10:B11"/>
    <mergeCell ref="C10:C11"/>
    <mergeCell ref="D10:G11"/>
    <mergeCell ref="D13:F13"/>
    <mergeCell ref="B15:B17"/>
    <mergeCell ref="D1:G1"/>
    <mergeCell ref="B2:B3"/>
    <mergeCell ref="C2:C3"/>
    <mergeCell ref="D2:G3"/>
    <mergeCell ref="B4:B5"/>
    <mergeCell ref="C4:C5"/>
    <mergeCell ref="D4:G5"/>
  </mergeCell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sheetPr codeName="Planilha5">
    <tabColor rgb="FF64C6A8"/>
  </sheetPr>
  <dimension ref="A1:BB197"/>
  <sheetViews>
    <sheetView topLeftCell="A34" workbookViewId="0">
      <selection activeCell="C7" sqref="C2:C7"/>
    </sheetView>
  </sheetViews>
  <sheetFormatPr defaultColWidth="52.140625" defaultRowHeight="15"/>
  <cols>
    <col min="1" max="1" width="5.28515625" style="75" bestFit="1" customWidth="1"/>
    <col min="2" max="2" width="6.7109375" style="75" customWidth="1"/>
    <col min="3" max="3" width="67" style="75" customWidth="1"/>
    <col min="4" max="4" width="56.7109375" style="75" customWidth="1"/>
    <col min="5" max="5" width="12.42578125" style="75" customWidth="1"/>
    <col min="6" max="6" width="5.140625" style="75" customWidth="1"/>
    <col min="7" max="7" width="14.42578125" style="75" customWidth="1"/>
    <col min="8" max="8" width="12.140625" style="75" customWidth="1"/>
    <col min="9" max="9" width="10.28515625" style="75" customWidth="1"/>
    <col min="10" max="10" width="13.85546875" style="75" hidden="1" customWidth="1"/>
    <col min="11" max="11" width="13.85546875" style="75" customWidth="1"/>
    <col min="12" max="12" width="20.85546875" style="75" customWidth="1"/>
    <col min="13" max="13" width="21.42578125" style="75" customWidth="1"/>
    <col min="14" max="14" width="19.28515625" style="75" customWidth="1"/>
    <col min="15" max="16" width="14.42578125" style="75" customWidth="1"/>
    <col min="17" max="38" width="16.42578125" style="75" customWidth="1"/>
    <col min="39" max="39" width="12.140625" style="75" customWidth="1"/>
    <col min="40" max="44" width="16.42578125" style="75" customWidth="1"/>
    <col min="45" max="45" width="21.7109375" style="75" customWidth="1"/>
    <col min="46" max="47" width="14" style="75" customWidth="1"/>
    <col min="48" max="49" width="13.28515625" style="75" customWidth="1"/>
    <col min="50" max="50" width="19" style="75" customWidth="1"/>
    <col min="51" max="51" width="17.42578125" style="75" customWidth="1"/>
    <col min="52" max="52" width="13.85546875" style="75" customWidth="1"/>
    <col min="53" max="53" width="22.42578125" style="75" customWidth="1"/>
    <col min="54" max="54" width="23.5703125" style="75" customWidth="1"/>
    <col min="55" max="16384" width="52.140625" style="75"/>
  </cols>
  <sheetData>
    <row r="1" spans="1:54" ht="30">
      <c r="C1" s="75" t="s">
        <v>1719</v>
      </c>
      <c r="J1" s="109"/>
      <c r="K1" s="109"/>
      <c r="O1" s="798" t="s">
        <v>1733</v>
      </c>
      <c r="P1" s="799"/>
      <c r="Q1" s="76" t="s">
        <v>1724</v>
      </c>
      <c r="R1" s="76" t="s">
        <v>1725</v>
      </c>
      <c r="S1" s="76" t="s">
        <v>1727</v>
      </c>
      <c r="T1" s="798" t="s">
        <v>2202</v>
      </c>
      <c r="U1" s="799"/>
      <c r="V1" s="76" t="s">
        <v>1893</v>
      </c>
      <c r="W1" s="490" t="s">
        <v>2271</v>
      </c>
      <c r="X1" s="489"/>
      <c r="Y1" s="803" t="s">
        <v>2272</v>
      </c>
      <c r="Z1" s="803"/>
      <c r="AA1" s="804"/>
      <c r="AB1" s="793" t="s">
        <v>1737</v>
      </c>
      <c r="AC1" s="793"/>
      <c r="AD1" s="800" t="s">
        <v>1770</v>
      </c>
      <c r="AE1" s="801"/>
      <c r="AF1" s="800" t="s">
        <v>1770</v>
      </c>
      <c r="AG1" s="801"/>
      <c r="AH1" s="801"/>
      <c r="AI1" s="802"/>
      <c r="AK1" s="76" t="s">
        <v>1794</v>
      </c>
      <c r="AL1" s="76" t="s">
        <v>2125</v>
      </c>
      <c r="AM1" s="75" t="s">
        <v>159</v>
      </c>
      <c r="AN1" s="75" t="s">
        <v>2127</v>
      </c>
      <c r="AO1" s="75" t="s">
        <v>2128</v>
      </c>
      <c r="AQ1" s="793" t="s">
        <v>2162</v>
      </c>
      <c r="AR1" s="793"/>
      <c r="AS1" s="793" t="s">
        <v>2170</v>
      </c>
      <c r="AT1" s="793"/>
      <c r="AU1" s="793"/>
      <c r="AV1" s="75" t="s">
        <v>2203</v>
      </c>
      <c r="AW1" s="75" t="s">
        <v>150</v>
      </c>
      <c r="AY1" s="165" t="s">
        <v>2351</v>
      </c>
      <c r="BA1" s="789" t="s">
        <v>2379</v>
      </c>
      <c r="BB1" s="789"/>
    </row>
    <row r="2" spans="1:54" ht="30">
      <c r="C2" s="75" t="s">
        <v>1939</v>
      </c>
      <c r="D2" s="75" t="str">
        <f>'TELA 3'!N81</f>
        <v>Preenchimento incompleto.</v>
      </c>
      <c r="E2" s="75" t="str">
        <f>'TELA 3'!Y81</f>
        <v/>
      </c>
      <c r="G2" s="75" t="s">
        <v>244</v>
      </c>
      <c r="H2" s="77" t="s">
        <v>197</v>
      </c>
      <c r="L2" s="78">
        <v>1</v>
      </c>
      <c r="M2" s="78" t="str">
        <f>IF(AND(N2&lt;&gt;0,N2&lt;&gt;"Não listado"),$H$2,$H$3)</f>
        <v>Não</v>
      </c>
      <c r="N2" s="79">
        <f>'TELA 3'!C8</f>
        <v>0</v>
      </c>
      <c r="O2" s="79" t="e">
        <f>VLOOKUP(N2,$O$10:$P$197,2,FALSE)</f>
        <v>#N/A</v>
      </c>
      <c r="P2" s="79" t="str">
        <f>IFERROR(O2,"Não")</f>
        <v>Não</v>
      </c>
      <c r="Q2" s="78" t="str">
        <f>IF(N2=$Q$10,$H$2,$H$3)</f>
        <v>Não</v>
      </c>
      <c r="R2" s="76" t="str">
        <f>IF(N2=$R$10,$H$2,$H$3)</f>
        <v>Não</v>
      </c>
      <c r="S2" s="76" t="str">
        <f>IF(N2=$S$10,$H$2,$H$3)</f>
        <v>Não</v>
      </c>
      <c r="T2" s="80" t="e">
        <f>VLOOKUP(N2,$T$10:$U$13,2,FALSE)</f>
        <v>#N/A</v>
      </c>
      <c r="U2" s="80" t="str">
        <f>IFERROR(T2,"Não")</f>
        <v>Não</v>
      </c>
      <c r="V2" s="76" t="str">
        <f>IF(N2=$V$10,$H$2,$H$3)</f>
        <v>Não</v>
      </c>
      <c r="W2" s="432" t="e">
        <f>IF('TELA 3'!#REF!="x",$H$2,$H$3)</f>
        <v>#REF!</v>
      </c>
      <c r="X2" s="432" t="s">
        <v>2003</v>
      </c>
      <c r="Y2" s="78" t="e">
        <f>VLOOKUP(N2,W13:X59,2,FALSE)</f>
        <v>#N/A</v>
      </c>
      <c r="Z2" s="80" t="str">
        <f>IFERROR(Y2,"Não")</f>
        <v>Não</v>
      </c>
      <c r="AA2" s="568" t="str">
        <f>IF(AND($Z$2=$H$2,$AH$2=$H$2),$H$2,$H$3)</f>
        <v>Não</v>
      </c>
      <c r="AB2" s="79" t="e">
        <f>VLOOKUP(N2,$AB$10:$AC$168,2,FALSE)</f>
        <v>#N/A</v>
      </c>
      <c r="AC2" s="79" t="str">
        <f>IFERROR(AB2,"Não")</f>
        <v>Não</v>
      </c>
      <c r="AF2" s="76" t="e">
        <f>VLOOKUP(N2,$AF$10:$AG$42,2,FALSE)</f>
        <v>#N/A</v>
      </c>
      <c r="AG2" s="134" t="str">
        <f>IFERROR(AF2,"Não")</f>
        <v>Não</v>
      </c>
      <c r="AH2" s="542" t="str">
        <f>IF(OR('TELA 3'!AF8="Não passível",'TELA 3'!AF8="-"),$H$3,$H$2)</f>
        <v>Não</v>
      </c>
      <c r="AI2" s="542" t="str">
        <f>IF(AND($AG$2=$H$2,$AH$2=$H$2),$H$2,$H$3)</f>
        <v>Não</v>
      </c>
      <c r="AJ2" s="546" t="s">
        <v>2350</v>
      </c>
      <c r="AK2" s="76" t="str">
        <f>IF(N2=$AK$10,$H$2,$H$3)</f>
        <v>Não</v>
      </c>
      <c r="AL2" s="76" t="str">
        <f>IF('TELA 2'!$F$25="x",$H$2,$H$3)</f>
        <v>Não</v>
      </c>
      <c r="AM2" s="76" t="s">
        <v>2304</v>
      </c>
      <c r="AN2" s="76" t="str">
        <f>IF('TELA 2'!$D$40="x",$H$2,$H$3)</f>
        <v>Não</v>
      </c>
      <c r="AO2" s="75" t="str">
        <f>IF('Tela 4 - LAS Cadastro'!$Z$119="x",$H$2,$H$3)</f>
        <v>Não</v>
      </c>
      <c r="AP2" s="75" t="s">
        <v>1717</v>
      </c>
      <c r="AQ2" s="76" t="s">
        <v>2330</v>
      </c>
      <c r="AR2" s="443" t="str">
        <f>IF('TELA 1'!D6="x",$H$2,$H$3)</f>
        <v>Não</v>
      </c>
      <c r="AS2" s="375" t="s">
        <v>2164</v>
      </c>
      <c r="AT2" s="375" t="s">
        <v>159</v>
      </c>
      <c r="AU2" s="375" t="s">
        <v>254</v>
      </c>
      <c r="AV2" s="375" t="e">
        <f>VLOOKUP(N2,$AV$10:$AW$197,2,FALSE)</f>
        <v>#N/A</v>
      </c>
      <c r="AW2" s="375" t="e">
        <f>IF(AV2=$H$2,'TELA 3'!Y8,$H$3)</f>
        <v>#N/A</v>
      </c>
      <c r="AX2" s="547" t="s">
        <v>1964</v>
      </c>
      <c r="AY2" s="375" t="e">
        <f>VLOOKUP(N2,AY10:AZ11,2,FALSE)</f>
        <v>#N/A</v>
      </c>
      <c r="AZ2" s="375" t="str">
        <f>IFERROR(AY2,"Não")</f>
        <v>Não</v>
      </c>
      <c r="BA2" s="75" t="s">
        <v>2384</v>
      </c>
      <c r="BB2" s="75" t="str">
        <f>IF('TELA 1'!D6="","",$H$2)</f>
        <v/>
      </c>
    </row>
    <row r="3" spans="1:54" ht="30">
      <c r="C3" s="1" t="s">
        <v>240</v>
      </c>
      <c r="D3" s="169" t="str">
        <f>IF(D2=C8,C8,IF(OR(D2=C5,D2=C6,D2=C7),J10,IF(D2=C3,H10,I10)))</f>
        <v>Preenchimento incompleto.</v>
      </c>
      <c r="H3" s="77" t="s">
        <v>196</v>
      </c>
      <c r="L3" s="78">
        <v>2</v>
      </c>
      <c r="M3" s="78" t="str">
        <f>IF(AND(N3&lt;&gt;0,N3&lt;&gt;"Não listado"),$H$2,$H$3)</f>
        <v>Não</v>
      </c>
      <c r="N3" s="79">
        <f>'TELA 3'!C10</f>
        <v>0</v>
      </c>
      <c r="O3" s="79" t="e">
        <f>VLOOKUP(N3,$O$10:$P$197,2,FALSE)</f>
        <v>#N/A</v>
      </c>
      <c r="P3" s="79" t="str">
        <f t="shared" ref="P3:P6" si="0">IFERROR(O3,"Não")</f>
        <v>Não</v>
      </c>
      <c r="Q3" s="78" t="str">
        <f>IF(N3=$Q$10,$H$2,$H$3)</f>
        <v>Não</v>
      </c>
      <c r="R3" s="76" t="str">
        <f>IF(N3=$R$10,$H$2,$H$3)</f>
        <v>Não</v>
      </c>
      <c r="S3" s="76" t="str">
        <f>IF(N3=$S$10,$H$2,$H$3)</f>
        <v>Não</v>
      </c>
      <c r="T3" s="80" t="e">
        <f t="shared" ref="T3" si="1">VLOOKUP(N3,$T$10:$U$13,2,FALSE)</f>
        <v>#N/A</v>
      </c>
      <c r="U3" s="80" t="str">
        <f t="shared" ref="U3:U6" si="2">IFERROR(T3,"Não")</f>
        <v>Não</v>
      </c>
      <c r="V3" s="76" t="str">
        <f>IF(N3=$V$10,$H$2,$H$3)</f>
        <v>Não</v>
      </c>
      <c r="W3" s="432" t="str">
        <f>IF('TELA 3'!$N$54="x",$H$2,$H$3)</f>
        <v>Não</v>
      </c>
      <c r="X3" s="432" t="s">
        <v>2004</v>
      </c>
      <c r="Y3" s="78" t="e">
        <f>VLOOKUP(N3,W14:X59,2,FALSE)</f>
        <v>#N/A</v>
      </c>
      <c r="Z3" s="80" t="str">
        <f>IFERROR(Y3,"Não")</f>
        <v>Não</v>
      </c>
      <c r="AA3" s="568" t="str">
        <f>IF(AND($Z$3=$H$2,$AH$3=$H$2),$H$2,$H$3)</f>
        <v>Não</v>
      </c>
      <c r="AB3" s="79" t="e">
        <f>VLOOKUP(N3,$AB$10:$AC$168,2,FALSE)</f>
        <v>#N/A</v>
      </c>
      <c r="AC3" s="79" t="str">
        <f t="shared" ref="AC3:AC6" si="3">IFERROR(AB3,"Não")</f>
        <v>Não</v>
      </c>
      <c r="AF3" s="76" t="e">
        <f>VLOOKUP(N3,$AF$10:$AG$42,2,FALSE)</f>
        <v>#N/A</v>
      </c>
      <c r="AG3" s="134" t="str">
        <f>IFERROR(AF3,"Não")</f>
        <v>Não</v>
      </c>
      <c r="AH3" s="542" t="str">
        <f>IF(OR('TELA 3'!AF10="Não passível",'TELA 3'!AF10="-"),$H$3,$H$2)</f>
        <v>Não</v>
      </c>
      <c r="AI3" s="542" t="str">
        <f>IF(AND($AG$3=$H$2,$AH$3=$H$2),$H$2,$H$3)</f>
        <v>Não</v>
      </c>
      <c r="AK3" s="76" t="str">
        <f>IF(N3=$AK$10,$H$2,$H$3)</f>
        <v>Não</v>
      </c>
      <c r="AL3" s="76" t="str">
        <f>IF('TELA 2'!$F$28="x",$H$2,$H$3)</f>
        <v>Não</v>
      </c>
      <c r="AM3" s="76" t="s">
        <v>2305</v>
      </c>
      <c r="AN3" s="76" t="str">
        <f>IF('TELA 2'!$D$46="x",$H$2,$H$3)</f>
        <v>Não</v>
      </c>
      <c r="AO3" s="75" t="str">
        <f>IF('Tela 5 - LAS RAS'!$Z$114="x",$H$2,$H$3)</f>
        <v>Não</v>
      </c>
      <c r="AP3" s="75" t="s">
        <v>1716</v>
      </c>
      <c r="AQ3" s="76" t="s">
        <v>2329</v>
      </c>
      <c r="AR3" s="443" t="str">
        <f>IF('TELA 1'!I6="x",$H$2,$H$3)</f>
        <v>Não</v>
      </c>
      <c r="AS3" s="375" t="str">
        <f>IF(AND(OR('TELA 3'!N21=AX6,'TELA 3'!N21=AX7,'TELA 3'!N21=AX8),'TELA 3'!G36="x"),AX4,$H$3)</f>
        <v>Não</v>
      </c>
      <c r="AT3" s="375" t="s">
        <v>2163</v>
      </c>
      <c r="AU3" s="375"/>
      <c r="AV3" s="375" t="e">
        <f t="shared" ref="AV3:AV6" si="4">VLOOKUP(N3,$AV$10:$AW$197,2,FALSE)</f>
        <v>#N/A</v>
      </c>
      <c r="AW3" s="375" t="e">
        <f>IF(AV3=$H$2,'TELA 3'!Y10,$H$3)</f>
        <v>#N/A</v>
      </c>
      <c r="AX3" s="547" t="s">
        <v>240</v>
      </c>
      <c r="AY3" s="375"/>
      <c r="AZ3" s="375"/>
      <c r="BA3" s="75" t="s">
        <v>2385</v>
      </c>
      <c r="BB3" s="75" t="str">
        <f>IF('TELA 1'!I6="","",$H$2)</f>
        <v/>
      </c>
    </row>
    <row r="4" spans="1:54">
      <c r="C4" s="1" t="s">
        <v>241</v>
      </c>
      <c r="D4" s="75" t="str">
        <f>IF('TELA 3'!G79="x","Sim","Não")</f>
        <v>Não</v>
      </c>
      <c r="L4" s="78">
        <v>3</v>
      </c>
      <c r="M4" s="78" t="str">
        <f>IF(AND(N4&lt;&gt;0,N4&lt;&gt;"Não listado"),$H$2,$H$3)</f>
        <v>Não</v>
      </c>
      <c r="N4" s="79">
        <f>'TELA 3'!C12</f>
        <v>0</v>
      </c>
      <c r="O4" s="79" t="e">
        <f>VLOOKUP(N4,$O$10:$P$197,2,FALSE)</f>
        <v>#N/A</v>
      </c>
      <c r="P4" s="79" t="str">
        <f t="shared" si="0"/>
        <v>Não</v>
      </c>
      <c r="Q4" s="78" t="str">
        <f>IF(N4=$Q$10,$H$2,$H$3)</f>
        <v>Não</v>
      </c>
      <c r="R4" s="76" t="str">
        <f>IF(N4=$R$10,$H$2,$H$3)</f>
        <v>Não</v>
      </c>
      <c r="S4" s="76" t="str">
        <f>IF(N4=$S$10,$H$2,$H$3)</f>
        <v>Não</v>
      </c>
      <c r="T4" s="80" t="e">
        <f>VLOOKUP(N4,$T$10:$U$13,2,FALSE)</f>
        <v>#N/A</v>
      </c>
      <c r="U4" s="80" t="str">
        <f t="shared" si="2"/>
        <v>Não</v>
      </c>
      <c r="V4" s="76" t="str">
        <f t="shared" ref="V4:V6" si="5">IF(N4=$V$10,$H$2,$H$3)</f>
        <v>Não</v>
      </c>
      <c r="W4" s="432" t="str">
        <f>IF('TELA 3'!$N$57="x",$H$2,$H$3)</f>
        <v>Não</v>
      </c>
      <c r="X4" s="432" t="s">
        <v>2299</v>
      </c>
      <c r="Y4" s="78" t="e">
        <f>VLOOKUP(N4,W15:X61,2,FALSE)</f>
        <v>#N/A</v>
      </c>
      <c r="Z4" s="80" t="str">
        <f t="shared" ref="Z4:Z6" si="6">IFERROR(Y4,"Não")</f>
        <v>Não</v>
      </c>
      <c r="AA4" s="568" t="str">
        <f>IF(AND($Z$4=$H$2,$AH$4=$H$2),$H$2,$H$3)</f>
        <v>Não</v>
      </c>
      <c r="AB4" s="79" t="e">
        <f>VLOOKUP(N4,$AB$10:$AC$168,2,FALSE)</f>
        <v>#N/A</v>
      </c>
      <c r="AC4" s="79" t="str">
        <f t="shared" si="3"/>
        <v>Não</v>
      </c>
      <c r="AF4" s="76" t="e">
        <f>VLOOKUP(N4,$AF$10:$AG$42,2,FALSE)</f>
        <v>#N/A</v>
      </c>
      <c r="AG4" s="134" t="str">
        <f t="shared" ref="AG4:AG6" si="7">IFERROR(AF4,"Não")</f>
        <v>Não</v>
      </c>
      <c r="AH4" s="542" t="str">
        <f>IF(OR('TELA 3'!AF12="Não passível",'TELA 3'!AF12="-"),$H$3,$H$2)</f>
        <v>Não</v>
      </c>
      <c r="AI4" s="542" t="str">
        <f>IF(AND($AG$4=$H$2,$AH$4=$H$2),$H$2,$H$3)</f>
        <v>Não</v>
      </c>
      <c r="AK4" s="76" t="str">
        <f>IF(N4=$AK$10,$H$2,$H$3)</f>
        <v>Não</v>
      </c>
      <c r="AL4" s="76" t="str">
        <f>IF('TELA 2'!$F$31="x",$H$2,$H$3)</f>
        <v>Não</v>
      </c>
      <c r="AM4" s="76" t="s">
        <v>2306</v>
      </c>
      <c r="AQ4" s="76" t="s">
        <v>2156</v>
      </c>
      <c r="AR4" s="443" t="str">
        <f>IF('TELA 1'!D13="x",$H$2,$H$3)</f>
        <v>Não</v>
      </c>
      <c r="AS4" s="375" t="str">
        <f>IF(AND(OR('TELA 3'!N21=AX6,'TELA 3'!N21=AX7,'TELA 3'!N21=AX8),AU4=$H$2),AX4,$H$3)</f>
        <v>Não</v>
      </c>
      <c r="AT4" s="375" t="s">
        <v>2165</v>
      </c>
      <c r="AU4" s="375" t="str">
        <f>IF(AND('TELA 3'!AG42="x",'TELA 3'!AG43="x",'TELA 3'!AG44="x"),$H$2,$H$3)</f>
        <v>Não</v>
      </c>
      <c r="AV4" s="375" t="e">
        <f t="shared" si="4"/>
        <v>#N/A</v>
      </c>
      <c r="AW4" s="375" t="e">
        <f>IF(AV4=$H$2,'TELA 3'!Y12,$H$3)</f>
        <v>#N/A</v>
      </c>
      <c r="AX4" s="547" t="s">
        <v>241</v>
      </c>
      <c r="AY4" s="375"/>
      <c r="AZ4" s="375"/>
      <c r="BA4" s="75" t="s">
        <v>1177</v>
      </c>
      <c r="BB4" s="75" t="str">
        <f>IF('TELA 1'!D13="","",$H$2)</f>
        <v/>
      </c>
    </row>
    <row r="5" spans="1:54">
      <c r="C5" s="507" t="s">
        <v>244</v>
      </c>
      <c r="L5" s="78">
        <v>4</v>
      </c>
      <c r="M5" s="78" t="str">
        <f>IF(AND(N5&lt;&gt;0,N5&lt;&gt;"Não listado"),$H$2,$H$3)</f>
        <v>Não</v>
      </c>
      <c r="N5" s="79">
        <f>'TELA 3'!C14</f>
        <v>0</v>
      </c>
      <c r="O5" s="79" t="e">
        <f>VLOOKUP(N5,$O$10:$P$197,2,FALSE)</f>
        <v>#N/A</v>
      </c>
      <c r="P5" s="79" t="str">
        <f t="shared" si="0"/>
        <v>Não</v>
      </c>
      <c r="Q5" s="78" t="str">
        <f>IF(N5=$Q$10,$H$2,$H$3)</f>
        <v>Não</v>
      </c>
      <c r="R5" s="76" t="str">
        <f>IF(N5=$R$10,$H$2,$H$3)</f>
        <v>Não</v>
      </c>
      <c r="S5" s="76" t="str">
        <f>IF(N5=$S$10,$H$2,$H$3)</f>
        <v>Não</v>
      </c>
      <c r="T5" s="80" t="e">
        <f t="shared" ref="T5:T6" si="8">VLOOKUP(N5,$T$10:$U$13,2,FALSE)</f>
        <v>#N/A</v>
      </c>
      <c r="U5" s="80" t="str">
        <f t="shared" si="2"/>
        <v>Não</v>
      </c>
      <c r="V5" s="76" t="str">
        <f t="shared" si="5"/>
        <v>Não</v>
      </c>
      <c r="W5" s="432" t="str">
        <f>IF('TELA 3'!$N$60="x",$H$2,$H$3)</f>
        <v>Não</v>
      </c>
      <c r="X5" s="432" t="s">
        <v>2150</v>
      </c>
      <c r="Y5" s="78" t="str">
        <f>VLOOKUP(N5,W16:X62,2,FALSE)</f>
        <v>Não</v>
      </c>
      <c r="Z5" s="80" t="str">
        <f t="shared" si="6"/>
        <v>Não</v>
      </c>
      <c r="AA5" s="568" t="str">
        <f>IF(AND($Z$5=$H$2,$AH$5=$H$2),$H$2,$H$3)</f>
        <v>Não</v>
      </c>
      <c r="AB5" s="79" t="e">
        <f>VLOOKUP(N5,$AB$10:$AC$168,2,FALSE)</f>
        <v>#N/A</v>
      </c>
      <c r="AC5" s="79" t="str">
        <f t="shared" si="3"/>
        <v>Não</v>
      </c>
      <c r="AF5" s="76" t="e">
        <f>VLOOKUP(N5,$AF$10:$AG$42,2,FALSE)</f>
        <v>#N/A</v>
      </c>
      <c r="AG5" s="134" t="str">
        <f t="shared" si="7"/>
        <v>Não</v>
      </c>
      <c r="AH5" s="542" t="str">
        <f>IF(OR('TELA 3'!AF14="Não passível",'TELA 3'!AF14="-"),$H$3,$H$2)</f>
        <v>Não</v>
      </c>
      <c r="AI5" s="542" t="str">
        <f>IF(AND($AG$5=$H$2,$AH$5=$H$2),$H$2,$H$3)</f>
        <v>Não</v>
      </c>
      <c r="AK5" s="76" t="str">
        <f>IF(N5=$AK$10,$H$2,$H$3)</f>
        <v>Não</v>
      </c>
      <c r="AL5" s="76" t="str">
        <f>IF('TELA 2'!$F$34="x",$H$2,$H$3)</f>
        <v>Não</v>
      </c>
      <c r="AM5" s="76" t="s">
        <v>2307</v>
      </c>
      <c r="AQ5" s="76" t="s">
        <v>1170</v>
      </c>
      <c r="AR5" s="443" t="str">
        <f>IF('TELA 1'!D14="x",$H$2,$H$3)</f>
        <v>Não</v>
      </c>
      <c r="AS5" s="375" t="str">
        <f>IF(AND(OR('TELA 3'!N21=AX3,'TELA 3'!N21=AX4),W11=$H$2),AX6,$H$3)</f>
        <v>Não</v>
      </c>
      <c r="AT5" s="375" t="s">
        <v>2167</v>
      </c>
      <c r="AU5" s="375" t="s">
        <v>2169</v>
      </c>
      <c r="AV5" s="375" t="e">
        <f t="shared" si="4"/>
        <v>#N/A</v>
      </c>
      <c r="AW5" s="375" t="e">
        <f>IF(AV5=$H$2,'TELA 3'!Y14,$H$3)</f>
        <v>#N/A</v>
      </c>
      <c r="AX5" s="547" t="s">
        <v>1939</v>
      </c>
      <c r="AY5" s="375"/>
      <c r="AZ5" s="375"/>
      <c r="BA5" s="75" t="s">
        <v>2380</v>
      </c>
      <c r="BB5" s="75" t="str">
        <f>IF('TELA 1'!D14="","",$H$2)</f>
        <v/>
      </c>
    </row>
    <row r="6" spans="1:54">
      <c r="C6" s="507" t="s">
        <v>242</v>
      </c>
      <c r="E6" s="797" t="s">
        <v>1723</v>
      </c>
      <c r="F6" s="797"/>
      <c r="G6" s="797"/>
      <c r="L6" s="78">
        <v>5</v>
      </c>
      <c r="M6" s="78" t="str">
        <f>IF(AND(N6&lt;&gt;0,N6&lt;&gt;"Não listado"),$H$2,$H$3)</f>
        <v>Não</v>
      </c>
      <c r="N6" s="79">
        <f>'TELA 3'!C16</f>
        <v>0</v>
      </c>
      <c r="O6" s="79" t="e">
        <f>VLOOKUP(N6,$O$10:$P$197,2,FALSE)</f>
        <v>#N/A</v>
      </c>
      <c r="P6" s="79" t="str">
        <f t="shared" si="0"/>
        <v>Não</v>
      </c>
      <c r="Q6" s="78" t="str">
        <f>IF(N6=$Q$10,$H$2,$H$3)</f>
        <v>Não</v>
      </c>
      <c r="R6" s="76" t="str">
        <f>IF(N6=$R$10,$H$2,$H$3)</f>
        <v>Não</v>
      </c>
      <c r="S6" s="76" t="str">
        <f>IF(N6=$S$10,$H$2,$H$3)</f>
        <v>Não</v>
      </c>
      <c r="T6" s="80" t="e">
        <f t="shared" si="8"/>
        <v>#N/A</v>
      </c>
      <c r="U6" s="80" t="str">
        <f t="shared" si="2"/>
        <v>Não</v>
      </c>
      <c r="V6" s="76" t="str">
        <f t="shared" si="5"/>
        <v>Não</v>
      </c>
      <c r="W6" s="432" t="str">
        <f>IF('TELA 3'!$N$63="x",$H$2,$H$3)</f>
        <v>Não</v>
      </c>
      <c r="X6" s="432" t="s">
        <v>2150</v>
      </c>
      <c r="Y6" s="78" t="str">
        <f>VLOOKUP(N6,W17:X63,2,FALSE)</f>
        <v>Não</v>
      </c>
      <c r="Z6" s="80" t="str">
        <f t="shared" si="6"/>
        <v>Não</v>
      </c>
      <c r="AA6" s="568" t="str">
        <f>IF(AND($AZ$6=$H$2,$AH$6=$H$2),$H$2,$H$3)</f>
        <v>Não</v>
      </c>
      <c r="AB6" s="79" t="e">
        <f>VLOOKUP(N6,$AB$10:$AC$168,2,FALSE)</f>
        <v>#N/A</v>
      </c>
      <c r="AC6" s="79" t="str">
        <f t="shared" si="3"/>
        <v>Não</v>
      </c>
      <c r="AF6" s="76" t="e">
        <f>VLOOKUP(N6,$AF$10:$AG$42,2,FALSE)</f>
        <v>#N/A</v>
      </c>
      <c r="AG6" s="134" t="str">
        <f t="shared" si="7"/>
        <v>Não</v>
      </c>
      <c r="AH6" s="542" t="str">
        <f>IF(OR('TELA 3'!AF16="Não passível",'TELA 3'!AF16="-"),$H$3,$H$2)</f>
        <v>Não</v>
      </c>
      <c r="AI6" s="542" t="str">
        <f>IF(AND($AG$6=$H$2,$AH$6=$H$2),$H$2,$H$3)</f>
        <v>Não</v>
      </c>
      <c r="AK6" s="76" t="str">
        <f>IF(N6=$AK$10,$H$2,$H$3)</f>
        <v>Não</v>
      </c>
      <c r="AL6" s="76" t="str">
        <f>IF('TELA 1'!F88="x",$H$2,$H$3)</f>
        <v>Não</v>
      </c>
      <c r="AM6" s="76" t="s">
        <v>2308</v>
      </c>
      <c r="AR6" s="165">
        <f>COUNTIFS(AR2:AR5,"Sim")</f>
        <v>0</v>
      </c>
      <c r="AS6" s="375" t="str">
        <f>IF(AND('TELA 3'!N21=AX3,$AG$8=$H$2),AX4,$H$3)</f>
        <v>Não</v>
      </c>
      <c r="AT6" s="375"/>
      <c r="AU6" s="375" t="s">
        <v>1172</v>
      </c>
      <c r="AV6" s="375" t="e">
        <f t="shared" si="4"/>
        <v>#N/A</v>
      </c>
      <c r="AW6" s="375" t="e">
        <f>IF(AV6=$H$2,'TELA 3'!Y16,$H$3)</f>
        <v>#N/A</v>
      </c>
      <c r="AX6" s="547" t="s">
        <v>244</v>
      </c>
      <c r="AY6" s="375"/>
      <c r="AZ6" s="375"/>
      <c r="BA6" s="75" t="s">
        <v>2381</v>
      </c>
      <c r="BB6" s="75" t="str">
        <f>IF('TELA 1'!D15="","",$H$2)</f>
        <v/>
      </c>
    </row>
    <row r="7" spans="1:54">
      <c r="C7" s="507" t="s">
        <v>1772</v>
      </c>
      <c r="E7" s="81"/>
      <c r="F7" s="81"/>
      <c r="G7" s="81"/>
      <c r="H7" s="82"/>
      <c r="I7" s="82"/>
      <c r="J7" s="82"/>
      <c r="K7" s="82"/>
      <c r="M7" s="85">
        <f>COUNTIFS(M2:M6,"Sim")</f>
        <v>0</v>
      </c>
      <c r="N7" s="83" t="s">
        <v>249</v>
      </c>
      <c r="O7" s="78">
        <f>COUNTIFS(P2:P6,"Sim")</f>
        <v>0</v>
      </c>
      <c r="P7" s="78" t="str">
        <f>IF(O7&gt;0,$H$2,$H$3)</f>
        <v>Não</v>
      </c>
      <c r="Q7" s="78">
        <f>COUNTIFS(Q2:Q6,"Sim")</f>
        <v>0</v>
      </c>
      <c r="R7" s="78">
        <f>COUNTIFS(R2:R6,"Sim")</f>
        <v>0</v>
      </c>
      <c r="S7" s="78">
        <f>COUNTIFS(S2:S6,"Sim")</f>
        <v>0</v>
      </c>
      <c r="T7" s="78">
        <f>COUNTIFS(U2:U6,"Sim")</f>
        <v>0</v>
      </c>
      <c r="U7" s="78" t="str">
        <f>IF(T7&gt;0,$H$2,$H$3)</f>
        <v>Não</v>
      </c>
      <c r="V7" s="78">
        <f>COUNTIFS(V2:V6,"Sim")</f>
        <v>0</v>
      </c>
      <c r="W7" s="432" t="str">
        <f>IF('TELA 3'!$N$48="x",$H$2,$H$3)</f>
        <v>Não</v>
      </c>
      <c r="X7" s="432" t="s">
        <v>2355</v>
      </c>
      <c r="Y7" s="78">
        <f>COUNTIFS(Y2:Y6,"Sim")</f>
        <v>0</v>
      </c>
      <c r="Z7" s="569" t="s">
        <v>2345</v>
      </c>
      <c r="AA7" s="375">
        <f>COUNTIFS(AA2:AA6,"Sim")</f>
        <v>0</v>
      </c>
      <c r="AB7" s="78">
        <f>COUNTIFS(AC2:AC6,"Sim")</f>
        <v>0</v>
      </c>
      <c r="AC7" s="78" t="str">
        <f>IF(AB7&gt;0,$H$2,$H$3)</f>
        <v>Não</v>
      </c>
      <c r="AD7" s="78">
        <f>COUNTIFS(AE10:AE20,"Sim")</f>
        <v>0</v>
      </c>
      <c r="AE7" s="78" t="str">
        <f>IF(AD7&gt;0,$H$2,$H$3)</f>
        <v>Não</v>
      </c>
      <c r="AF7" s="78">
        <f>COUNTIFS(AG2:AG6,"Sim")</f>
        <v>0</v>
      </c>
      <c r="AG7" s="136" t="str">
        <f>IF(AF7&gt;0,$H$2,$H$3)</f>
        <v>Não</v>
      </c>
      <c r="AH7" s="543">
        <f>COUNTIFS(AI2:AI6,"Sim")</f>
        <v>0</v>
      </c>
      <c r="AI7" s="169"/>
      <c r="AK7" s="78">
        <f>COUNTIFS(AK2:AK6,"Sim")</f>
        <v>0</v>
      </c>
      <c r="AL7" s="76" t="str">
        <f>IF('TELA 1'!F62="x",$H$2,$H$3)</f>
        <v>Não</v>
      </c>
      <c r="AM7" s="76" t="s">
        <v>2309</v>
      </c>
      <c r="AN7" s="78">
        <f>COUNTIFS(AN2:AN5,"Sim")</f>
        <v>0</v>
      </c>
      <c r="AR7" s="444" t="str">
        <f>IF(AR6&gt;0,$H$2,$H$3)</f>
        <v>Não</v>
      </c>
      <c r="AS7" s="78"/>
      <c r="AT7" s="375"/>
      <c r="AU7" s="76"/>
      <c r="AV7" s="375">
        <f>COUNTIFS(AV2:AV6,"Sim")</f>
        <v>0</v>
      </c>
      <c r="AW7" s="375">
        <f>COUNTIFS(AW2:AW6,"I")</f>
        <v>0</v>
      </c>
      <c r="AX7" s="547" t="s">
        <v>242</v>
      </c>
      <c r="AY7" s="375">
        <f>COUNTIFS(AY2:AY6,H2)</f>
        <v>0</v>
      </c>
      <c r="AZ7" s="375"/>
      <c r="BA7" s="75" t="s">
        <v>2383</v>
      </c>
      <c r="BB7" s="75" t="str">
        <f>IF('TELA 1'!D18="","",$H$2)</f>
        <v/>
      </c>
    </row>
    <row r="8" spans="1:54" ht="30">
      <c r="C8" s="75" t="s">
        <v>1721</v>
      </c>
      <c r="D8" s="75" t="s">
        <v>164</v>
      </c>
      <c r="E8" s="81"/>
      <c r="F8" s="81"/>
      <c r="G8" s="81"/>
      <c r="H8" s="82"/>
      <c r="I8" s="82"/>
      <c r="J8" s="82"/>
      <c r="K8" s="82"/>
      <c r="M8" s="82"/>
      <c r="N8" s="84"/>
      <c r="O8" s="82"/>
      <c r="P8" s="85" t="str">
        <f>P7</f>
        <v>Não</v>
      </c>
      <c r="Q8" s="85" t="str">
        <f>IF(Q7&gt;0,$H$2,$H$3)</f>
        <v>Não</v>
      </c>
      <c r="R8" s="85" t="str">
        <f>IF(R7&gt;0,$H$2,$H$3)</f>
        <v>Não</v>
      </c>
      <c r="S8" s="85" t="str">
        <f>IF(S7&gt;0,$H$2,$H$3)</f>
        <v>Não</v>
      </c>
      <c r="T8" s="86"/>
      <c r="U8" s="85" t="str">
        <f>U7</f>
        <v>Não</v>
      </c>
      <c r="V8" s="85" t="str">
        <f>IF(V7&gt;0,$H$2,$H$3)</f>
        <v>Não</v>
      </c>
      <c r="W8" s="432" t="str">
        <f>IF('TELA 3'!$N$51="x",$H$2,$H$3)</f>
        <v>Não</v>
      </c>
      <c r="X8" s="432" t="s">
        <v>2356</v>
      </c>
      <c r="Y8" s="570" t="str">
        <f>IF(AA7&gt;0,$H$2,$H$3)</f>
        <v>Não</v>
      </c>
      <c r="Z8" s="431"/>
      <c r="AA8" s="431"/>
      <c r="AB8" s="86"/>
      <c r="AC8" s="85" t="str">
        <f>AC7</f>
        <v>Não</v>
      </c>
      <c r="AD8" s="86"/>
      <c r="AE8" s="85" t="str">
        <f>AE7</f>
        <v>Não</v>
      </c>
      <c r="AF8" s="122">
        <f>COUNTIFS(AH2:AH6,"Sim")</f>
        <v>0</v>
      </c>
      <c r="AG8" s="541" t="str">
        <f>IF(AND($AG$7=$H$2,$AH$8=$H$2),$H$2,$H$3)</f>
        <v>Não</v>
      </c>
      <c r="AH8" s="136" t="str">
        <f>IF($AH$7&gt;0,$H$2,$H$3)</f>
        <v>Não</v>
      </c>
      <c r="AK8" s="85" t="str">
        <f>IF(AK7&gt;0,$H$2,$H$3)</f>
        <v>Não</v>
      </c>
      <c r="AN8" s="136" t="str">
        <f>IF(AN7&gt;0,$H$2,$H$3)</f>
        <v>Não</v>
      </c>
      <c r="AS8" s="444" t="str">
        <f>IF(AS3&lt;&gt;$H$3,AS3,IF(AS4&lt;&gt;$H$3,AS4,IF(AS5&lt;&gt;$H$3,AS5,IF(AS6&lt;&gt;$H$3,AS6,auxiliar!D39))))</f>
        <v>Preenchimento incompleto.</v>
      </c>
      <c r="AV8" s="444" t="str">
        <f>IF(AV7&gt;0,$H$2,$H$3)</f>
        <v>Não</v>
      </c>
      <c r="AW8" s="461" t="str">
        <f>IF(AW7&gt;0,$H$2,$H$3)</f>
        <v>Não</v>
      </c>
      <c r="AX8" s="547" t="s">
        <v>1772</v>
      </c>
      <c r="AY8" s="444" t="str">
        <f>IF(AY7&gt;0,$H$2,$H$3)</f>
        <v>Não</v>
      </c>
      <c r="BB8" s="579">
        <f>COUNTIFS(BB2:BB7,"")</f>
        <v>6</v>
      </c>
    </row>
    <row r="9" spans="1:54" ht="30" customHeight="1">
      <c r="C9" s="87"/>
      <c r="E9" s="88" t="s">
        <v>1717</v>
      </c>
      <c r="F9" s="88" t="s">
        <v>1716</v>
      </c>
      <c r="G9" s="88" t="s">
        <v>1718</v>
      </c>
      <c r="H9" s="792" t="s">
        <v>1715</v>
      </c>
      <c r="I9" s="792"/>
      <c r="J9" s="792"/>
      <c r="K9" s="168"/>
      <c r="N9" s="89" t="s">
        <v>1758</v>
      </c>
      <c r="O9" s="89" t="s">
        <v>1728</v>
      </c>
      <c r="P9" s="89"/>
      <c r="Q9" s="90" t="s">
        <v>1724</v>
      </c>
      <c r="R9" s="90" t="s">
        <v>1725</v>
      </c>
      <c r="S9" s="90" t="s">
        <v>1727</v>
      </c>
      <c r="T9" s="790" t="s">
        <v>1729</v>
      </c>
      <c r="U9" s="790"/>
      <c r="V9" s="90" t="s">
        <v>1731</v>
      </c>
      <c r="Y9" s="565" t="str">
        <f>IF(OR($W$11=$H$2,$Y$8=$H$2),$H$2,$H$3)</f>
        <v>Não</v>
      </c>
      <c r="Z9" s="487"/>
      <c r="AA9" s="487"/>
      <c r="AB9" s="793" t="s">
        <v>1737</v>
      </c>
      <c r="AC9" s="793"/>
      <c r="AD9" s="75" t="s">
        <v>1770</v>
      </c>
      <c r="AF9" s="75" t="s">
        <v>1770</v>
      </c>
      <c r="AH9" s="135" t="s">
        <v>2345</v>
      </c>
      <c r="AK9" s="76" t="s">
        <v>1794</v>
      </c>
      <c r="AL9" s="78">
        <f>COUNTIFS(AL2:AL7,"Sim")</f>
        <v>0</v>
      </c>
      <c r="AM9" s="82"/>
      <c r="AR9" s="135" t="s">
        <v>1966</v>
      </c>
      <c r="AS9" s="544" t="str">
        <f>IF(AS8=AU9,AS18,AS8)</f>
        <v>Preenchimento incompleto.</v>
      </c>
      <c r="AU9" s="197" t="s">
        <v>244</v>
      </c>
      <c r="BB9" s="75" t="str">
        <f>IF(BB8=0,H2,auxiliar!A61)</f>
        <v>Resposta obrigatória.</v>
      </c>
    </row>
    <row r="10" spans="1:54">
      <c r="A10" s="87" t="s">
        <v>159</v>
      </c>
      <c r="B10" s="91"/>
      <c r="C10" s="92" t="s">
        <v>1722</v>
      </c>
      <c r="D10" s="87" t="s">
        <v>1690</v>
      </c>
      <c r="E10" s="93" t="s">
        <v>197</v>
      </c>
      <c r="F10" s="93" t="s">
        <v>197</v>
      </c>
      <c r="G10" s="93" t="s">
        <v>197</v>
      </c>
      <c r="H10" s="94" t="s">
        <v>1717</v>
      </c>
      <c r="I10" s="94" t="s">
        <v>1716</v>
      </c>
      <c r="J10" s="94" t="s">
        <v>1773</v>
      </c>
      <c r="K10" s="94" t="str">
        <f>IF('TELA 3'!Y81="","",'TELA 3'!Y81)</f>
        <v/>
      </c>
      <c r="L10" s="95" t="s">
        <v>249</v>
      </c>
      <c r="M10" s="82" t="s">
        <v>1759</v>
      </c>
      <c r="N10" s="409"/>
      <c r="O10" s="44" t="s">
        <v>1</v>
      </c>
      <c r="P10" s="96" t="s">
        <v>197</v>
      </c>
      <c r="Q10" s="44" t="s">
        <v>134</v>
      </c>
      <c r="R10" s="44" t="s">
        <v>109</v>
      </c>
      <c r="S10" s="52" t="s">
        <v>1726</v>
      </c>
      <c r="T10" s="52" t="s">
        <v>1835</v>
      </c>
      <c r="U10" s="79" t="s">
        <v>197</v>
      </c>
      <c r="V10" s="52" t="s">
        <v>1854</v>
      </c>
      <c r="W10" s="432">
        <f>COUNTIFS(W2:W8,"Sim")</f>
        <v>0</v>
      </c>
      <c r="X10" s="566"/>
      <c r="Y10" s="567" t="str">
        <f>IF(Y9=$H$2,$H$2,$H$3)</f>
        <v>Não</v>
      </c>
      <c r="Z10" s="488"/>
      <c r="AA10" s="488"/>
      <c r="AB10" s="44" t="s">
        <v>1</v>
      </c>
      <c r="AC10" s="97" t="s">
        <v>197</v>
      </c>
      <c r="AD10" s="75" t="s">
        <v>1758</v>
      </c>
      <c r="AE10" s="409" t="str">
        <f>IF('TELA 1'!$F$59="x",$H$2,$H$3)</f>
        <v>Não</v>
      </c>
      <c r="AF10" s="44" t="s">
        <v>1</v>
      </c>
      <c r="AG10" s="97" t="s">
        <v>197</v>
      </c>
      <c r="AH10" s="539"/>
      <c r="AK10" s="75" t="s">
        <v>1793</v>
      </c>
      <c r="AL10" s="136" t="str">
        <f>IF(AL9&gt;0,$H$2,$H$3)</f>
        <v>Não</v>
      </c>
      <c r="AM10" s="513"/>
      <c r="AV10" s="75" t="s">
        <v>8</v>
      </c>
      <c r="AW10" s="75" t="s">
        <v>197</v>
      </c>
      <c r="AY10" s="496" t="s">
        <v>2283</v>
      </c>
      <c r="AZ10" s="76" t="s">
        <v>197</v>
      </c>
    </row>
    <row r="11" spans="1:54" ht="30">
      <c r="A11" s="157">
        <v>1</v>
      </c>
      <c r="B11" s="98" t="str">
        <f>IF(L11=$H$2,"x","")</f>
        <v/>
      </c>
      <c r="C11" s="395" t="s">
        <v>2365</v>
      </c>
      <c r="D11" s="393" t="s">
        <v>1702</v>
      </c>
      <c r="E11" s="101" t="s">
        <v>197</v>
      </c>
      <c r="F11" s="101" t="s">
        <v>197</v>
      </c>
      <c r="G11" s="101" t="s">
        <v>196</v>
      </c>
      <c r="H11" s="395" t="str">
        <f>IF($R$8="Sim",$H$2,$H$3)</f>
        <v>Não</v>
      </c>
      <c r="I11" s="395" t="str">
        <f>IF($R$8="Sim",$H$2,$H$3)</f>
        <v>Não</v>
      </c>
      <c r="J11" s="395" t="str">
        <f>IF($R$8="Sim",$H$2,$H$3)</f>
        <v>Não</v>
      </c>
      <c r="K11" s="395" t="str">
        <f>IF($R$8="Sim",$H$2,$H$3)</f>
        <v>Não</v>
      </c>
      <c r="L11" s="376" t="str">
        <f t="shared" ref="L11:L55" si="9">IF($D$3="Preenchimento incompleto.","",IF($D$2=$D$8,"",IF($C$2=$K$10,K11,IF($D$3=$H$10,H11,IF($D$3=$I$10,I11,J11)))))</f>
        <v/>
      </c>
      <c r="M11" s="791" t="s">
        <v>1760</v>
      </c>
      <c r="N11" s="409"/>
      <c r="O11" s="52" t="s">
        <v>2</v>
      </c>
      <c r="P11" s="103" t="s">
        <v>197</v>
      </c>
      <c r="Q11" s="580"/>
      <c r="S11" s="486" t="str">
        <f>IF(AND($M$7=1,$S$8=$H$2),auxiliar!$C$67,IF(AND($M$7&gt;1,auxiliar!D40=auxiliar!I36,$S$8=$H$2),auxiliar!C68,""))</f>
        <v/>
      </c>
      <c r="T11" s="44" t="s">
        <v>1845</v>
      </c>
      <c r="U11" s="76" t="s">
        <v>197</v>
      </c>
      <c r="V11" s="75" t="s">
        <v>1790</v>
      </c>
      <c r="W11" s="431" t="str">
        <f>IF(W10&gt;0,$H$2,$H$3)</f>
        <v>Não</v>
      </c>
      <c r="Y11" s="794" t="s">
        <v>1730</v>
      </c>
      <c r="Z11" s="375" t="str">
        <f>IF($Y$11=N2,$H$2,$H$3)</f>
        <v>Não</v>
      </c>
      <c r="AA11" s="97" t="str">
        <f>IF(AND(Z11=$H$2,'TELA 3'!$Y$8&gt;10),$H$2,$H$3)</f>
        <v>Não</v>
      </c>
      <c r="AB11" s="52" t="s">
        <v>2</v>
      </c>
      <c r="AC11" s="97" t="s">
        <v>197</v>
      </c>
      <c r="AD11" s="75" t="s">
        <v>1787</v>
      </c>
      <c r="AE11" s="169" t="str">
        <f>AG8</f>
        <v>Não</v>
      </c>
      <c r="AF11" s="52" t="s">
        <v>2</v>
      </c>
      <c r="AG11" s="97" t="s">
        <v>197</v>
      </c>
      <c r="AH11" s="539"/>
      <c r="AK11" s="75" t="s">
        <v>1789</v>
      </c>
      <c r="AS11" s="165" t="str">
        <f>IF(AND('TELA 3'!$R$71="x",'TELA 3'!$AE$71="x"),$AU$11,$AS$14)</f>
        <v>Não</v>
      </c>
      <c r="AT11" s="165" t="s">
        <v>2330</v>
      </c>
      <c r="AU11" s="197" t="s">
        <v>2344</v>
      </c>
    </row>
    <row r="12" spans="1:54" ht="30">
      <c r="A12" s="157">
        <v>2</v>
      </c>
      <c r="B12" s="98" t="str">
        <f t="shared" ref="B12:B31" si="10">IF(L12=$H$2,"x","")</f>
        <v/>
      </c>
      <c r="C12" s="157" t="s">
        <v>1776</v>
      </c>
      <c r="D12" s="392" t="s">
        <v>1710</v>
      </c>
      <c r="E12" s="101" t="s">
        <v>196</v>
      </c>
      <c r="F12" s="101" t="s">
        <v>197</v>
      </c>
      <c r="G12" s="101" t="s">
        <v>196</v>
      </c>
      <c r="H12" s="157" t="str">
        <f>IF('TELA 2'!$H$12="X",$H$2,$H$3)</f>
        <v>Não</v>
      </c>
      <c r="I12" s="157" t="str">
        <f>IF('TELA 2'!$H$12="X",$H$2,$H$3)</f>
        <v>Não</v>
      </c>
      <c r="J12" s="157" t="str">
        <f>IF('TELA 2'!$H$12="X",$H$2,$H$3)</f>
        <v>Não</v>
      </c>
      <c r="K12" s="157" t="str">
        <f>IF('TELA 2'!$H$12="X",$H$2,$H$3)</f>
        <v>Não</v>
      </c>
      <c r="L12" s="376" t="str">
        <f t="shared" si="9"/>
        <v/>
      </c>
      <c r="M12" s="791"/>
      <c r="N12" s="409"/>
      <c r="O12" s="44" t="s">
        <v>1795</v>
      </c>
      <c r="P12" s="103" t="s">
        <v>197</v>
      </c>
      <c r="S12" s="409"/>
      <c r="T12" s="52" t="s">
        <v>1846</v>
      </c>
      <c r="U12" s="76" t="s">
        <v>197</v>
      </c>
      <c r="W12" s="793" t="s">
        <v>1732</v>
      </c>
      <c r="X12" s="793"/>
      <c r="Y12" s="795"/>
      <c r="Z12" s="375" t="str">
        <f t="shared" ref="Z12:Z15" si="11">IF($Y$11=N3,$H$2,$H$3)</f>
        <v>Não</v>
      </c>
      <c r="AA12" s="97" t="str">
        <f>IF(AND(Z12=$H$2,'TELA 3'!Y10&gt;10),$H$2,$H$3)</f>
        <v>Não</v>
      </c>
      <c r="AB12" s="44" t="s">
        <v>1795</v>
      </c>
      <c r="AC12" s="97" t="s">
        <v>197</v>
      </c>
      <c r="AF12" s="44" t="s">
        <v>1795</v>
      </c>
      <c r="AG12" s="97" t="s">
        <v>197</v>
      </c>
      <c r="AH12" s="539"/>
      <c r="AS12" s="165" t="str">
        <f>IF(OR('TELA 3'!$AE$71="",'TELA 3'!$AE$71="x"),$H$3,$H$2)</f>
        <v>Não</v>
      </c>
      <c r="AT12" s="165" t="s">
        <v>2343</v>
      </c>
      <c r="AU12" s="165"/>
    </row>
    <row r="13" spans="1:54" ht="26.25" customHeight="1">
      <c r="A13" s="157">
        <v>3</v>
      </c>
      <c r="B13" s="98" t="str">
        <f>IF(L13=$H$2,"x","")</f>
        <v/>
      </c>
      <c r="C13" s="378" t="str">
        <f>N13</f>
        <v>Arquivo GEO do polígono do empreendimento (kml ou shape zipado).</v>
      </c>
      <c r="D13" s="381" t="s">
        <v>2270</v>
      </c>
      <c r="E13" s="101" t="s">
        <v>197</v>
      </c>
      <c r="F13" s="101" t="s">
        <v>197</v>
      </c>
      <c r="G13" s="101" t="s">
        <v>197</v>
      </c>
      <c r="H13" s="102" t="s">
        <v>197</v>
      </c>
      <c r="I13" s="102" t="s">
        <v>197</v>
      </c>
      <c r="J13" s="102" t="s">
        <v>197</v>
      </c>
      <c r="K13" s="102" t="s">
        <v>197</v>
      </c>
      <c r="L13" s="376" t="str">
        <f t="shared" si="9"/>
        <v/>
      </c>
      <c r="M13" s="456" t="str">
        <f>IF(AND($M$7=1,$S$8="Sim"),$H$2,IF(AND($M$7&gt;1,$S$8="Sim"),$H$2,$H$3))</f>
        <v>Não</v>
      </c>
      <c r="N13" s="409" t="str">
        <f>IF(AND($M$7=1,$S$8="Sim"),auxiliar!A83,IF(AND($M$7&gt;1,$S$8="Sim"),auxiliar!I83,auxiliar!A82))</f>
        <v>Arquivo GEO do polígono do empreendimento (kml ou shape zipado).</v>
      </c>
      <c r="O13" s="52" t="s">
        <v>1796</v>
      </c>
      <c r="P13" s="103" t="s">
        <v>197</v>
      </c>
      <c r="T13" s="52" t="s">
        <v>1856</v>
      </c>
      <c r="U13" s="76" t="s">
        <v>197</v>
      </c>
      <c r="W13" s="52" t="s">
        <v>2</v>
      </c>
      <c r="X13" s="97" t="s">
        <v>197</v>
      </c>
      <c r="Y13" s="795"/>
      <c r="Z13" s="375" t="str">
        <f t="shared" si="11"/>
        <v>Não</v>
      </c>
      <c r="AA13" s="97" t="str">
        <f>IF(AND(Z13=$H$2,'TELA 3'!Y12&gt;10),$H$2,$H$3)</f>
        <v>Não</v>
      </c>
      <c r="AB13" s="52" t="s">
        <v>1796</v>
      </c>
      <c r="AC13" s="97" t="s">
        <v>197</v>
      </c>
      <c r="AF13" s="52" t="s">
        <v>1796</v>
      </c>
      <c r="AG13" s="97" t="s">
        <v>197</v>
      </c>
      <c r="AH13" s="539"/>
      <c r="AS13" s="165" t="str">
        <f>IF(OR('TELA 3'!O71="",'TELA 3'!O71="x"),$H$3,$H$2)</f>
        <v>Não</v>
      </c>
      <c r="AT13" s="165" t="s">
        <v>257</v>
      </c>
      <c r="AU13" s="165"/>
    </row>
    <row r="14" spans="1:54" ht="60">
      <c r="A14" s="157">
        <v>4</v>
      </c>
      <c r="B14" s="98" t="str">
        <f t="shared" si="10"/>
        <v/>
      </c>
      <c r="C14" s="397" t="s">
        <v>1700</v>
      </c>
      <c r="D14" s="393" t="s">
        <v>1701</v>
      </c>
      <c r="E14" s="101" t="s">
        <v>197</v>
      </c>
      <c r="F14" s="101" t="s">
        <v>197</v>
      </c>
      <c r="G14" s="101" t="s">
        <v>197</v>
      </c>
      <c r="H14" s="395" t="str">
        <f>IF(AND('Tela 4 - LAS Cadastro'!N79="x",$Q$8="Sim"),$H$2,$H$3)</f>
        <v>Não</v>
      </c>
      <c r="I14" s="395" t="str">
        <f>IF($Q$8="Sim",$H$2,$H$3)</f>
        <v>Não</v>
      </c>
      <c r="J14" s="395" t="str">
        <f>IF($Q$8="Sim",$H$2,$H$3)</f>
        <v>Não</v>
      </c>
      <c r="K14" s="395" t="str">
        <f>IF($Q$8="Sim",$H$2,$H$3)</f>
        <v>Não</v>
      </c>
      <c r="L14" s="376" t="str">
        <f t="shared" si="9"/>
        <v/>
      </c>
      <c r="O14" s="44" t="s">
        <v>3</v>
      </c>
      <c r="P14" s="103" t="s">
        <v>197</v>
      </c>
      <c r="R14" s="75" t="s">
        <v>1793</v>
      </c>
      <c r="W14" s="52" t="s">
        <v>1796</v>
      </c>
      <c r="X14" s="97" t="s">
        <v>197</v>
      </c>
      <c r="Y14" s="795"/>
      <c r="Z14" s="375" t="str">
        <f t="shared" si="11"/>
        <v>Não</v>
      </c>
      <c r="AA14" s="97" t="str">
        <f>IF(AND(Z14=$H$2,'TELA 3'!Y14&gt;10),$H$2,$H$3)</f>
        <v>Não</v>
      </c>
      <c r="AB14" s="44" t="s">
        <v>3</v>
      </c>
      <c r="AC14" s="97" t="s">
        <v>197</v>
      </c>
      <c r="AD14" s="109"/>
      <c r="AF14" s="44" t="s">
        <v>3</v>
      </c>
      <c r="AG14" s="97" t="s">
        <v>197</v>
      </c>
      <c r="AH14" s="539"/>
      <c r="AS14" s="165" t="str">
        <f>IF(AND('TELA 3'!$R$71="x",'TELA 3'!$AA$71=""),$AU$14,IF(AND('TELA 3'!$R$71="x",'TELA 3'!$AA$71="x"),$AV$14,$H$3))</f>
        <v>Não</v>
      </c>
      <c r="AT14" s="165" t="s">
        <v>258</v>
      </c>
      <c r="AU14" s="197" t="s">
        <v>2333</v>
      </c>
      <c r="AV14" s="197" t="s">
        <v>2334</v>
      </c>
    </row>
    <row r="15" spans="1:54" ht="30">
      <c r="A15" s="157">
        <v>5</v>
      </c>
      <c r="B15" s="98" t="str">
        <f t="shared" si="10"/>
        <v/>
      </c>
      <c r="C15" s="391" t="s">
        <v>1778</v>
      </c>
      <c r="D15" s="391" t="s">
        <v>1704</v>
      </c>
      <c r="E15" s="106" t="s">
        <v>197</v>
      </c>
      <c r="F15" s="106" t="s">
        <v>197</v>
      </c>
      <c r="G15" s="106" t="s">
        <v>197</v>
      </c>
      <c r="H15" s="157" t="str">
        <f>IF('TELA 2'!$D$12="x",$H$2,$H$3)</f>
        <v>Não</v>
      </c>
      <c r="I15" s="157" t="str">
        <f>IF('TELA 2'!$D$12="x",$H$2,$H$3)</f>
        <v>Não</v>
      </c>
      <c r="J15" s="157" t="str">
        <f>IF('TELA 2'!$D$12="x",$H$2,$H$3)</f>
        <v>Não</v>
      </c>
      <c r="K15" s="157" t="str">
        <f>IF('TELA 2'!$D$12="x",$H$2,$H$3)</f>
        <v>Não</v>
      </c>
      <c r="L15" s="376" t="str">
        <f t="shared" si="9"/>
        <v/>
      </c>
      <c r="O15" s="52" t="s">
        <v>1797</v>
      </c>
      <c r="P15" s="103" t="s">
        <v>197</v>
      </c>
      <c r="U15" s="44"/>
      <c r="W15" s="44" t="s">
        <v>8</v>
      </c>
      <c r="X15" s="97" t="s">
        <v>197</v>
      </c>
      <c r="Y15" s="796"/>
      <c r="Z15" s="375" t="str">
        <f t="shared" si="11"/>
        <v>Não</v>
      </c>
      <c r="AA15" s="97" t="str">
        <f>IF(AND(Z15=$H$2,'TELA 3'!Y16&gt;10),$H$2,$H$3)</f>
        <v>Não</v>
      </c>
      <c r="AB15" s="52" t="s">
        <v>1797</v>
      </c>
      <c r="AC15" s="97" t="s">
        <v>197</v>
      </c>
      <c r="AF15" s="52" t="s">
        <v>1797</v>
      </c>
      <c r="AG15" s="97" t="s">
        <v>197</v>
      </c>
      <c r="AH15" s="539"/>
      <c r="AS15" s="165" t="str">
        <f>IF(AND('TELA 3'!$W$71="x",'TELA 3'!$AE$73="x"),$AU$15,$H$3)</f>
        <v>Não</v>
      </c>
      <c r="AT15" s="165" t="s">
        <v>2335</v>
      </c>
      <c r="AU15" s="197" t="s">
        <v>2336</v>
      </c>
    </row>
    <row r="16" spans="1:54" ht="30">
      <c r="A16" s="157">
        <v>6</v>
      </c>
      <c r="B16" s="98" t="str">
        <f t="shared" si="10"/>
        <v/>
      </c>
      <c r="C16" s="391" t="s">
        <v>1777</v>
      </c>
      <c r="D16" s="391" t="s">
        <v>1703</v>
      </c>
      <c r="E16" s="106" t="s">
        <v>197</v>
      </c>
      <c r="F16" s="106" t="s">
        <v>197</v>
      </c>
      <c r="G16" s="106" t="s">
        <v>197</v>
      </c>
      <c r="H16" s="157" t="str">
        <f>IF('TELA 2'!$D$11="x",$H$2,$H$3)</f>
        <v>Não</v>
      </c>
      <c r="I16" s="157" t="str">
        <f>IF('TELA 2'!$D$11="x",$H$2,$H$3)</f>
        <v>Não</v>
      </c>
      <c r="J16" s="157" t="str">
        <f>IF('TELA 2'!$D$11="x",$H$2,$H$3)</f>
        <v>Não</v>
      </c>
      <c r="K16" s="157" t="str">
        <f>IF('TELA 2'!$D$11="x",$H$2,$H$3)</f>
        <v>Não</v>
      </c>
      <c r="L16" s="376" t="str">
        <f t="shared" si="9"/>
        <v/>
      </c>
      <c r="O16" s="44" t="s">
        <v>1798</v>
      </c>
      <c r="P16" s="103" t="s">
        <v>197</v>
      </c>
      <c r="U16" s="44"/>
      <c r="W16" s="44" t="s">
        <v>14</v>
      </c>
      <c r="X16" s="97" t="s">
        <v>197</v>
      </c>
      <c r="Y16" s="97"/>
      <c r="Z16" s="491" t="str">
        <f>IF(AA16&gt;0,$H$2,$H$3)</f>
        <v>Não</v>
      </c>
      <c r="AA16" s="491">
        <f>COUNTIFS(AA11:AA15,"Sim")</f>
        <v>0</v>
      </c>
      <c r="AB16" s="44" t="s">
        <v>1798</v>
      </c>
      <c r="AC16" s="97" t="s">
        <v>197</v>
      </c>
      <c r="AF16" s="44" t="s">
        <v>1798</v>
      </c>
      <c r="AG16" s="97" t="s">
        <v>197</v>
      </c>
      <c r="AH16" s="539"/>
      <c r="AS16" s="165" t="str">
        <f>IF(AND('TELA 3'!$W$71="x",OR('TELA 3'!$W$73="x",'TELA 3'!$AB$73="x")),$AU$16,$H$3)</f>
        <v>Não</v>
      </c>
      <c r="AT16" s="165" t="s">
        <v>2335</v>
      </c>
      <c r="AU16" s="197" t="s">
        <v>2337</v>
      </c>
    </row>
    <row r="17" spans="1:48" ht="30">
      <c r="A17" s="157">
        <v>7</v>
      </c>
      <c r="B17" s="98" t="str">
        <f t="shared" si="10"/>
        <v/>
      </c>
      <c r="C17" s="415" t="s">
        <v>2154</v>
      </c>
      <c r="D17" s="363" t="s">
        <v>2313</v>
      </c>
      <c r="E17" s="101" t="s">
        <v>197</v>
      </c>
      <c r="F17" s="101" t="s">
        <v>197</v>
      </c>
      <c r="G17" s="101" t="s">
        <v>197</v>
      </c>
      <c r="H17" s="361" t="str">
        <f>IF(OR('Tela 4 - LAS Cadastro'!$W$28="x",'Tela 8 - Transporte'!$W$14="x"),$H$2,$H$3)</f>
        <v>Não</v>
      </c>
      <c r="I17" s="361" t="str">
        <f>IF('Tela 5 - LAS RAS'!$W$28="x",$H$2,$H$3)</f>
        <v>Não</v>
      </c>
      <c r="J17" s="361" t="str">
        <f>IF('Tela 6 - LA'!$W$28="x",$H$2,$H$3)</f>
        <v>Não</v>
      </c>
      <c r="K17" s="581" t="str">
        <f>IF(AND($C$2=$E$2,$D$3="Cadastro",'TELA 1'!I6="x"),$H$17,IF('Tela 7 - Renovação'!$W$28="x",$H$2,$H$3))</f>
        <v>Não</v>
      </c>
      <c r="L17" s="376" t="str">
        <f t="shared" si="9"/>
        <v/>
      </c>
      <c r="O17" s="52" t="s">
        <v>4</v>
      </c>
      <c r="P17" s="103" t="s">
        <v>197</v>
      </c>
      <c r="U17" s="44"/>
      <c r="W17" s="44" t="s">
        <v>21</v>
      </c>
      <c r="X17" s="97" t="s">
        <v>197</v>
      </c>
      <c r="Y17" s="794" t="s">
        <v>1854</v>
      </c>
      <c r="Z17" s="375" t="str">
        <f>IF($Y$17=$N$2,$H$2,$H$3)</f>
        <v>Não</v>
      </c>
      <c r="AA17" s="97" t="str">
        <f>IF(AND(Z17=$H$2,'TELA 3'!$Y$8&gt;10),$H$2,$H$3)</f>
        <v>Não</v>
      </c>
      <c r="AB17" s="52" t="s">
        <v>4</v>
      </c>
      <c r="AC17" s="97" t="s">
        <v>197</v>
      </c>
      <c r="AF17" s="52" t="s">
        <v>4</v>
      </c>
      <c r="AG17" s="97" t="s">
        <v>197</v>
      </c>
      <c r="AH17" s="539"/>
      <c r="AS17" s="165" t="str">
        <f>IF(OR('TELA 3'!$AA$71="",'TELA 3'!$AA$71="x"),$H$3,$H$2)</f>
        <v>Não</v>
      </c>
      <c r="AT17" s="165" t="s">
        <v>2338</v>
      </c>
      <c r="AU17" s="165"/>
      <c r="AV17" s="165"/>
    </row>
    <row r="18" spans="1:48" ht="60">
      <c r="A18" s="157">
        <v>8</v>
      </c>
      <c r="B18" s="98" t="str">
        <f t="shared" si="10"/>
        <v/>
      </c>
      <c r="C18" s="400" t="s">
        <v>1973</v>
      </c>
      <c r="D18" s="401" t="s">
        <v>2194</v>
      </c>
      <c r="E18" s="100" t="s">
        <v>197</v>
      </c>
      <c r="F18" s="100" t="s">
        <v>197</v>
      </c>
      <c r="G18" s="100" t="s">
        <v>197</v>
      </c>
      <c r="H18" s="374" t="str">
        <f>IF($M$18=$H$3,$H$2,$H$3)</f>
        <v>Sim</v>
      </c>
      <c r="I18" s="374" t="str">
        <f t="shared" ref="I18:K18" si="12">IF($M$18=$H$3,$H$2,$H$3)</f>
        <v>Sim</v>
      </c>
      <c r="J18" s="374" t="str">
        <f t="shared" si="12"/>
        <v>Sim</v>
      </c>
      <c r="K18" s="374" t="str">
        <f t="shared" si="12"/>
        <v>Sim</v>
      </c>
      <c r="L18" s="376" t="str">
        <f t="shared" si="9"/>
        <v/>
      </c>
      <c r="M18" s="510" t="str">
        <f>IF(AND($M$7=1,$S$8="Sim"),$H$2,$H$3)</f>
        <v>Não</v>
      </c>
      <c r="O18" s="44" t="s">
        <v>5</v>
      </c>
      <c r="P18" s="103" t="s">
        <v>197</v>
      </c>
      <c r="U18" s="44"/>
      <c r="W18" s="44" t="s">
        <v>1799</v>
      </c>
      <c r="X18" s="97" t="s">
        <v>197</v>
      </c>
      <c r="Y18" s="795"/>
      <c r="Z18" s="375" t="str">
        <f>IF($Y$17=$N$3,$H$2,$H$3)</f>
        <v>Não</v>
      </c>
      <c r="AA18" s="97" t="str">
        <f>IF(AND(Z18=$H$2,'TELA 3'!$Y$10&gt;10),$H$2,$H$3)</f>
        <v>Não</v>
      </c>
      <c r="AB18" s="44" t="s">
        <v>5</v>
      </c>
      <c r="AC18" s="97" t="s">
        <v>197</v>
      </c>
      <c r="AF18" s="44" t="s">
        <v>1257</v>
      </c>
      <c r="AG18" s="97" t="s">
        <v>197</v>
      </c>
      <c r="AH18" s="539"/>
      <c r="AS18" s="538" t="str">
        <f>IF(AS11&lt;&gt;$H$3,AS11,IF(AS12&lt;&gt;$H$3,AS12,IF(AS13&lt;&gt;$H$3,AS13,IF(AS14&lt;&gt;$H$3,AS14,IF(AS15&lt;&gt;$H$3,AS15,IF(AS16&lt;&gt;$H$3,AS16,IF(AS17&lt;&gt;$H$3,AS17,AU9)))))))</f>
        <v>LAC1</v>
      </c>
    </row>
    <row r="19" spans="1:48" ht="30">
      <c r="A19" s="157">
        <v>9</v>
      </c>
      <c r="B19" s="98" t="str">
        <f t="shared" si="10"/>
        <v/>
      </c>
      <c r="C19" s="396" t="s">
        <v>2357</v>
      </c>
      <c r="D19" s="393" t="s">
        <v>1708</v>
      </c>
      <c r="E19" s="101" t="s">
        <v>197</v>
      </c>
      <c r="F19" s="101" t="s">
        <v>197</v>
      </c>
      <c r="G19" s="101" t="s">
        <v>197</v>
      </c>
      <c r="H19" s="395" t="str">
        <f>IF($S$8="Sim",$H$2,$H$3)</f>
        <v>Não</v>
      </c>
      <c r="I19" s="395" t="str">
        <f>IF($S$8="Sim",$H$2,$H$3)</f>
        <v>Não</v>
      </c>
      <c r="J19" s="395" t="str">
        <f>IF($S$8="Sim",$H$2,$H$3)</f>
        <v>Não</v>
      </c>
      <c r="K19" s="395" t="str">
        <f>IF($S$8="Sim",$H$2,$H$3)</f>
        <v>Não</v>
      </c>
      <c r="L19" s="376" t="str">
        <f t="shared" si="9"/>
        <v/>
      </c>
      <c r="O19" s="52" t="s">
        <v>1247</v>
      </c>
      <c r="P19" s="103" t="s">
        <v>197</v>
      </c>
      <c r="W19" s="44" t="s">
        <v>47</v>
      </c>
      <c r="X19" s="97" t="s">
        <v>197</v>
      </c>
      <c r="Y19" s="795"/>
      <c r="Z19" s="375" t="str">
        <f>IF($Y$17=$N$4,$H$2,$H$3)</f>
        <v>Não</v>
      </c>
      <c r="AA19" s="97" t="str">
        <f>IF(AND(Z19=$H$2,'TELA 3'!$Y$12&gt;10),$H$2,$H$3)</f>
        <v>Não</v>
      </c>
      <c r="AB19" s="44" t="s">
        <v>6</v>
      </c>
      <c r="AC19" s="97" t="s">
        <v>197</v>
      </c>
      <c r="AF19" s="52" t="s">
        <v>1260</v>
      </c>
      <c r="AG19" s="97" t="s">
        <v>197</v>
      </c>
      <c r="AH19" s="539"/>
    </row>
    <row r="20" spans="1:48" ht="30">
      <c r="A20" s="157">
        <v>10</v>
      </c>
      <c r="B20" s="98" t="str">
        <f t="shared" si="10"/>
        <v/>
      </c>
      <c r="C20" s="397" t="s">
        <v>1919</v>
      </c>
      <c r="D20" s="393" t="s">
        <v>1692</v>
      </c>
      <c r="E20" s="100" t="s">
        <v>197</v>
      </c>
      <c r="F20" s="100" t="s">
        <v>197</v>
      </c>
      <c r="G20" s="100" t="s">
        <v>197</v>
      </c>
      <c r="H20" s="395" t="str">
        <f>IF($AC$8="Sim",$H$2,$H$3)</f>
        <v>Não</v>
      </c>
      <c r="I20" s="395" t="str">
        <f>IF($AC$8="Sim",$H$2,$H$3)</f>
        <v>Não</v>
      </c>
      <c r="J20" s="395" t="str">
        <f>IF($AC$8="Sim",$H$2,$H$3)</f>
        <v>Não</v>
      </c>
      <c r="K20" s="395" t="str">
        <f>IF($AC$8="Sim",$H$2,$H$3)</f>
        <v>Não</v>
      </c>
      <c r="L20" s="376" t="str">
        <f t="shared" si="9"/>
        <v/>
      </c>
      <c r="O20" s="44" t="s">
        <v>6</v>
      </c>
      <c r="P20" s="103" t="s">
        <v>197</v>
      </c>
      <c r="W20" s="44" t="s">
        <v>1815</v>
      </c>
      <c r="X20" s="97" t="s">
        <v>197</v>
      </c>
      <c r="Y20" s="795"/>
      <c r="Z20" s="375" t="str">
        <f>IF($Y$17=$N$5,$H$2,$H$3)</f>
        <v>Não</v>
      </c>
      <c r="AA20" s="97" t="str">
        <f>IF(AND(Z20=$H$2,'TELA 3'!$Y$14&gt;10),$H$2,$H$3)</f>
        <v>Não</v>
      </c>
      <c r="AB20" s="52" t="s">
        <v>7</v>
      </c>
      <c r="AC20" s="97" t="s">
        <v>197</v>
      </c>
      <c r="AF20" s="44" t="s">
        <v>8</v>
      </c>
      <c r="AG20" s="97" t="s">
        <v>197</v>
      </c>
      <c r="AH20" s="539"/>
    </row>
    <row r="21" spans="1:48" ht="30">
      <c r="A21" s="157">
        <v>11</v>
      </c>
      <c r="B21" s="98" t="str">
        <f t="shared" si="10"/>
        <v/>
      </c>
      <c r="C21" s="400" t="s">
        <v>1971</v>
      </c>
      <c r="D21" s="401" t="s">
        <v>1693</v>
      </c>
      <c r="E21" s="100" t="s">
        <v>197</v>
      </c>
      <c r="F21" s="100" t="s">
        <v>197</v>
      </c>
      <c r="G21" s="100" t="s">
        <v>197</v>
      </c>
      <c r="H21" s="374" t="str">
        <f>IF(OR('Tela 8 - Transporte'!$AD$15="x",'Tela 4 - LAS Cadastro'!$K$14="x"),$H$2,$H$3)</f>
        <v>Não</v>
      </c>
      <c r="I21" s="374" t="str">
        <f>IF('Tela 5 - LAS RAS'!$K$14="x",$H$2,$H$3)</f>
        <v>Não</v>
      </c>
      <c r="J21" s="374" t="str">
        <f>IF('Tela 6 - LA'!$K$14="x",$H$2,$H$3)</f>
        <v>Não</v>
      </c>
      <c r="K21" s="581" t="str">
        <f>IF(AND($C$2=$E$2,$D$3="Cadastro",'TELA 1'!I6="x"),$H$21,IF('Tela 7 - Renovação'!$K$14="x",$H$2,$H$3))</f>
        <v>Não</v>
      </c>
      <c r="L21" s="376" t="str">
        <f>IF($D$3="Preenchimento incompleto.","",IF($D$2=$D$8,"",IF($C$2=$K$10,K21,IF($D$3=$H$10,H21,IF($D$3=$I$10,I21,J21)))))</f>
        <v/>
      </c>
      <c r="M21" s="166"/>
      <c r="O21" s="44" t="s">
        <v>1257</v>
      </c>
      <c r="P21" s="103" t="s">
        <v>197</v>
      </c>
      <c r="W21" s="52" t="s">
        <v>1816</v>
      </c>
      <c r="X21" s="97" t="s">
        <v>197</v>
      </c>
      <c r="Y21" s="796"/>
      <c r="Z21" s="375" t="str">
        <f>IF($Y$17=$N$6,$H$2,$H$3)</f>
        <v>Não</v>
      </c>
      <c r="AA21" s="97" t="str">
        <f>IF(AND(Z21=$H$2,'TELA 3'!$Y$16&gt;10),$H$2,$H$3)</f>
        <v>Não</v>
      </c>
      <c r="AB21" s="44" t="s">
        <v>1257</v>
      </c>
      <c r="AC21" s="97" t="s">
        <v>197</v>
      </c>
      <c r="AF21" s="52" t="s">
        <v>9</v>
      </c>
      <c r="AG21" s="97" t="s">
        <v>197</v>
      </c>
      <c r="AH21" s="539"/>
    </row>
    <row r="22" spans="1:48" ht="30">
      <c r="A22" s="157">
        <v>12</v>
      </c>
      <c r="B22" s="98" t="str">
        <f t="shared" si="10"/>
        <v/>
      </c>
      <c r="C22" s="400" t="s">
        <v>1972</v>
      </c>
      <c r="D22" s="401" t="s">
        <v>1694</v>
      </c>
      <c r="E22" s="100" t="s">
        <v>197</v>
      </c>
      <c r="F22" s="100" t="s">
        <v>197</v>
      </c>
      <c r="G22" s="100" t="s">
        <v>197</v>
      </c>
      <c r="H22" s="514" t="str">
        <f>IF('Tela 4 - LAS Cadastro'!$Z$14="x",$H$2,$H$3)</f>
        <v>Não</v>
      </c>
      <c r="I22" s="374" t="str">
        <f>IF('Tela 5 - LAS RAS'!$Z$14="x",$H$2,$H$3)</f>
        <v>Não</v>
      </c>
      <c r="J22" s="374" t="str">
        <f>IF('Tela 6 - LA'!$Z$14="x",$H$2,$H$3)</f>
        <v>Não</v>
      </c>
      <c r="K22" s="581" t="str">
        <f>IF(AND($C$2=$E$2,$D$3="Cadastro",'TELA 1'!I6="x"),$H$22,IF('Tela 7 - Renovação'!$Z$14="x",$H$2,$H$3))</f>
        <v>Não</v>
      </c>
      <c r="L22" s="376" t="str">
        <f t="shared" si="9"/>
        <v/>
      </c>
      <c r="O22" s="52" t="s">
        <v>1260</v>
      </c>
      <c r="P22" s="103" t="s">
        <v>197</v>
      </c>
      <c r="W22" s="52" t="s">
        <v>1821</v>
      </c>
      <c r="X22" s="97" t="s">
        <v>197</v>
      </c>
      <c r="Y22" s="97"/>
      <c r="Z22" s="491" t="str">
        <f>IF(AA22&gt;0,$H$2,$H$3)</f>
        <v>Não</v>
      </c>
      <c r="AA22" s="491">
        <f>COUNTIFS(AA17:AA21,"Sim")</f>
        <v>0</v>
      </c>
      <c r="AB22" s="44" t="s">
        <v>8</v>
      </c>
      <c r="AC22" s="97" t="s">
        <v>197</v>
      </c>
      <c r="AF22" s="44" t="s">
        <v>10</v>
      </c>
      <c r="AG22" s="97" t="s">
        <v>197</v>
      </c>
      <c r="AH22" s="539"/>
    </row>
    <row r="23" spans="1:48" ht="30">
      <c r="A23" s="157">
        <v>13</v>
      </c>
      <c r="B23" s="98" t="str">
        <f t="shared" si="10"/>
        <v/>
      </c>
      <c r="C23" s="391" t="s">
        <v>2149</v>
      </c>
      <c r="D23" s="403" t="s">
        <v>1707</v>
      </c>
      <c r="E23" s="101" t="s">
        <v>197</v>
      </c>
      <c r="F23" s="101" t="s">
        <v>197</v>
      </c>
      <c r="G23" s="101" t="s">
        <v>196</v>
      </c>
      <c r="H23" s="373" t="str">
        <f>IF($AN$8=$H$2,$H$2,$H$3)</f>
        <v>Não</v>
      </c>
      <c r="I23" s="373" t="str">
        <f t="shared" ref="I23" si="13">IF($AN$8=$H$2,$H$2,$H$3)</f>
        <v>Não</v>
      </c>
      <c r="J23" s="76" t="s">
        <v>196</v>
      </c>
      <c r="K23" s="572" t="str">
        <f>IF($D$3="Cadastro",$H$23,IF($D$3="RAS",$I$23,$H$3))</f>
        <v>Não</v>
      </c>
      <c r="L23" s="376" t="str">
        <f t="shared" si="9"/>
        <v/>
      </c>
      <c r="O23" s="44" t="s">
        <v>8</v>
      </c>
      <c r="P23" s="103" t="s">
        <v>197</v>
      </c>
      <c r="W23" s="44" t="s">
        <v>1822</v>
      </c>
      <c r="X23" s="97" t="s">
        <v>197</v>
      </c>
      <c r="Y23" s="794" t="s">
        <v>109</v>
      </c>
      <c r="Z23" s="375" t="str">
        <f>IF($Y$23=$N$2,$H$2,$H$3)</f>
        <v>Não</v>
      </c>
      <c r="AA23" s="97" t="str">
        <f>IF(AND(Z23=$H$2,'TELA 3'!$Y$8&gt;100),$H$2,$H$3)</f>
        <v>Não</v>
      </c>
      <c r="AB23" s="52" t="s">
        <v>9</v>
      </c>
      <c r="AC23" s="97" t="s">
        <v>197</v>
      </c>
      <c r="AF23" s="52" t="s">
        <v>1267</v>
      </c>
      <c r="AG23" s="97" t="s">
        <v>197</v>
      </c>
      <c r="AH23" s="539"/>
    </row>
    <row r="24" spans="1:48" ht="30">
      <c r="A24" s="157"/>
      <c r="B24" s="98" t="str">
        <f t="shared" si="10"/>
        <v/>
      </c>
      <c r="C24" s="402" t="s">
        <v>2136</v>
      </c>
      <c r="D24" s="403" t="s">
        <v>2129</v>
      </c>
      <c r="E24" s="101"/>
      <c r="F24" s="101"/>
      <c r="G24" s="101"/>
      <c r="H24" s="373" t="str">
        <f>AO2</f>
        <v>Não</v>
      </c>
      <c r="I24" s="373" t="str">
        <f>AO3</f>
        <v>Não</v>
      </c>
      <c r="J24" s="76" t="s">
        <v>196</v>
      </c>
      <c r="K24" s="572" t="str">
        <f>IF($D$3="Cadastro",$H$24,IF($D$3="RAS",$I$24,$H$3))</f>
        <v>Não</v>
      </c>
      <c r="L24" s="376" t="str">
        <f t="shared" si="9"/>
        <v/>
      </c>
      <c r="O24" s="44"/>
      <c r="P24" s="103"/>
      <c r="W24" s="52" t="s">
        <v>1823</v>
      </c>
      <c r="X24" s="97" t="s">
        <v>197</v>
      </c>
      <c r="Y24" s="795"/>
      <c r="Z24" s="375" t="str">
        <f>IF($Y$23=$N$3,$H$2,$H$3)</f>
        <v>Não</v>
      </c>
      <c r="AA24" s="97" t="str">
        <f>IF(AND(Z24=$H$2,'TELA 3'!$Y$133&gt;10),$H$2,$H$3)</f>
        <v>Não</v>
      </c>
      <c r="AB24" s="44" t="s">
        <v>11</v>
      </c>
      <c r="AC24" s="97" t="s">
        <v>197</v>
      </c>
      <c r="AF24" s="44" t="s">
        <v>11</v>
      </c>
      <c r="AG24" s="97" t="s">
        <v>197</v>
      </c>
      <c r="AH24" s="539"/>
    </row>
    <row r="25" spans="1:48" ht="30">
      <c r="A25" s="157"/>
      <c r="B25" s="98" t="str">
        <f t="shared" si="10"/>
        <v/>
      </c>
      <c r="C25" s="402" t="s">
        <v>2135</v>
      </c>
      <c r="D25" s="403" t="s">
        <v>2311</v>
      </c>
      <c r="E25" s="101" t="s">
        <v>197</v>
      </c>
      <c r="F25" s="101" t="s">
        <v>197</v>
      </c>
      <c r="G25" s="101" t="s">
        <v>197</v>
      </c>
      <c r="H25" s="515" t="str">
        <f>IF(OR($AL$10=$H$2,'Tela 4 - LAS Cadastro'!$F$132="x"),$H$2,$H$3)</f>
        <v>Não</v>
      </c>
      <c r="I25" s="516" t="str">
        <f>IF(OR($AL$10=$H$2,'Tela 5 - LAS RAS'!$F$127="x"),$H$2,$H$3)</f>
        <v>Não</v>
      </c>
      <c r="J25" s="76" t="s">
        <v>196</v>
      </c>
      <c r="K25" s="572" t="str">
        <f>IF($D$3="Cadastro",$H$25,IF($D$3="RAS",$I$25,$H$3))</f>
        <v>Não</v>
      </c>
      <c r="L25" s="376" t="str">
        <f t="shared" si="9"/>
        <v/>
      </c>
      <c r="O25" s="52"/>
      <c r="P25" s="103"/>
      <c r="W25" s="52" t="s">
        <v>1824</v>
      </c>
      <c r="X25" s="97" t="s">
        <v>197</v>
      </c>
      <c r="Y25" s="795"/>
      <c r="Z25" s="375" t="str">
        <f>IF($Y$23=$N$4,$H$2,$H$3)</f>
        <v>Não</v>
      </c>
      <c r="AA25" s="97" t="str">
        <f>IF(AND(Z25=$H$2,'TELA 3'!$Y$12&gt;100),$H$2,$H$3)</f>
        <v>Não</v>
      </c>
      <c r="AB25" s="364" t="s">
        <v>16</v>
      </c>
      <c r="AC25" s="366" t="s">
        <v>197</v>
      </c>
      <c r="AD25" s="169"/>
      <c r="AE25" s="169"/>
      <c r="AF25" s="364" t="s">
        <v>1271</v>
      </c>
      <c r="AG25" s="366" t="s">
        <v>197</v>
      </c>
      <c r="AH25" s="540"/>
    </row>
    <row r="26" spans="1:48" ht="30">
      <c r="A26" s="157"/>
      <c r="B26" s="98" t="str">
        <f t="shared" si="10"/>
        <v/>
      </c>
      <c r="C26" s="415" t="s">
        <v>2358</v>
      </c>
      <c r="D26" s="367" t="s">
        <v>1696</v>
      </c>
      <c r="E26" s="105" t="s">
        <v>197</v>
      </c>
      <c r="F26" s="105" t="s">
        <v>197</v>
      </c>
      <c r="G26" s="105" t="s">
        <v>197</v>
      </c>
      <c r="H26" s="361" t="str">
        <f>IF('Tela 4 - LAS Cadastro'!$W$30="x",$H$2,$H$3)</f>
        <v>Não</v>
      </c>
      <c r="I26" s="361" t="str">
        <f>IF('Tela 5 - LAS RAS'!$W$30="x",$H$2,$H$3)</f>
        <v>Não</v>
      </c>
      <c r="J26" s="361" t="str">
        <f>IF('Tela 6 - LA'!$W$30="x",$H$2,$H$3)</f>
        <v>Não</v>
      </c>
      <c r="K26" s="581" t="str">
        <f>IF(AND($C$2=$E$2,$D$3="Cadastro",'TELA 1'!I6="x"),$H$26,IF('Tela 7 - Renovação'!$W$30="x",$H$2,$H$3))</f>
        <v>Não</v>
      </c>
      <c r="L26" s="376" t="str">
        <f t="shared" si="9"/>
        <v/>
      </c>
      <c r="O26" s="52"/>
      <c r="P26" s="103"/>
      <c r="W26" s="44" t="s">
        <v>1825</v>
      </c>
      <c r="X26" s="97" t="s">
        <v>197</v>
      </c>
      <c r="Y26" s="795"/>
      <c r="Z26" s="375" t="str">
        <f>IF($Y$23=$N$5,$H$2,$H$3)</f>
        <v>Não</v>
      </c>
      <c r="AA26" s="97" t="str">
        <f>IF(AND(Z26=$H$2,'TELA 3'!$Y$14&gt;100),$H$2,$H$3)</f>
        <v>Não</v>
      </c>
      <c r="AB26" s="52" t="s">
        <v>17</v>
      </c>
      <c r="AC26" s="97" t="s">
        <v>197</v>
      </c>
      <c r="AF26" s="44" t="s">
        <v>1275</v>
      </c>
      <c r="AG26" s="97" t="s">
        <v>197</v>
      </c>
      <c r="AH26" s="539"/>
    </row>
    <row r="27" spans="1:48" ht="75">
      <c r="A27" s="157"/>
      <c r="B27" s="98" t="str">
        <f t="shared" si="10"/>
        <v/>
      </c>
      <c r="C27" s="416" t="s">
        <v>2148</v>
      </c>
      <c r="D27" s="367" t="s">
        <v>1698</v>
      </c>
      <c r="E27" s="105" t="s">
        <v>197</v>
      </c>
      <c r="F27" s="105" t="s">
        <v>197</v>
      </c>
      <c r="G27" s="105" t="s">
        <v>197</v>
      </c>
      <c r="H27" s="361" t="str">
        <f>IF('Tela 4 - LAS Cadastro'!$W$31="x",$H$2,$H$3)</f>
        <v>Não</v>
      </c>
      <c r="I27" s="361" t="str">
        <f>IF('Tela 5 - LAS RAS'!$W$31="x",$H$2,$H$3)</f>
        <v>Não</v>
      </c>
      <c r="J27" s="361" t="str">
        <f>IF('Tela 6 - LA'!$W$31="x",$H$2,$H$3)</f>
        <v>Não</v>
      </c>
      <c r="K27" s="581" t="str">
        <f>IF(AND($C$2=$E$2,$D$3="Cadastro",'TELA 1'!I6="x"),$H$27,IF('Tela 7 - Renovação'!$W$31="x",$H$2,$H$3))</f>
        <v>Não</v>
      </c>
      <c r="L27" s="376" t="str">
        <f t="shared" si="9"/>
        <v/>
      </c>
      <c r="O27" s="52"/>
      <c r="P27" s="103"/>
      <c r="W27" s="52" t="s">
        <v>1835</v>
      </c>
      <c r="X27" s="491" t="str">
        <f>IF('TELA 3'!N48="x",$H$2,$H$3)</f>
        <v>Não</v>
      </c>
      <c r="Y27" s="796"/>
      <c r="Z27" s="375" t="str">
        <f>IF($Y$23=$N$6,$H$2,$H$3)</f>
        <v>Não</v>
      </c>
      <c r="AA27" s="97" t="str">
        <f>IF(AND(Z27=$H$2,'TELA 3'!$Y$16&gt;100),$H$2,$H$3)</f>
        <v>Não</v>
      </c>
      <c r="AB27" s="44" t="s">
        <v>18</v>
      </c>
      <c r="AC27" s="97" t="s">
        <v>197</v>
      </c>
      <c r="AF27" s="52" t="s">
        <v>1279</v>
      </c>
      <c r="AG27" s="97" t="s">
        <v>197</v>
      </c>
      <c r="AH27" s="539"/>
    </row>
    <row r="28" spans="1:48">
      <c r="A28" s="157">
        <v>14</v>
      </c>
      <c r="B28" s="98" t="str">
        <f t="shared" si="10"/>
        <v/>
      </c>
      <c r="C28" s="378" t="s">
        <v>1970</v>
      </c>
      <c r="D28" s="381" t="s">
        <v>1691</v>
      </c>
      <c r="E28" s="100" t="s">
        <v>197</v>
      </c>
      <c r="F28" s="100" t="s">
        <v>197</v>
      </c>
      <c r="G28" s="100" t="s">
        <v>197</v>
      </c>
      <c r="H28" s="102" t="s">
        <v>197</v>
      </c>
      <c r="I28" s="102" t="s">
        <v>197</v>
      </c>
      <c r="J28" s="102" t="s">
        <v>197</v>
      </c>
      <c r="K28" s="102" t="s">
        <v>197</v>
      </c>
      <c r="L28" s="376" t="str">
        <f t="shared" si="9"/>
        <v/>
      </c>
      <c r="O28" s="52" t="s">
        <v>9</v>
      </c>
      <c r="P28" s="103" t="s">
        <v>197</v>
      </c>
      <c r="W28" s="52" t="s">
        <v>1837</v>
      </c>
      <c r="X28" s="97" t="s">
        <v>197</v>
      </c>
      <c r="Y28" s="97"/>
      <c r="Z28" s="491" t="str">
        <f>IF(AA28&gt;0,$H$2,$H$3)</f>
        <v>Não</v>
      </c>
      <c r="AA28" s="491">
        <f>COUNTIFS(AA23:AA27,"Sim")</f>
        <v>0</v>
      </c>
      <c r="AB28" s="52" t="s">
        <v>19</v>
      </c>
      <c r="AC28" s="97" t="s">
        <v>197</v>
      </c>
      <c r="AF28" s="52" t="s">
        <v>13</v>
      </c>
      <c r="AG28" s="97" t="s">
        <v>197</v>
      </c>
      <c r="AH28" s="539"/>
    </row>
    <row r="29" spans="1:48" s="169" customFormat="1">
      <c r="A29" s="361">
        <v>15</v>
      </c>
      <c r="B29" s="98" t="str">
        <f t="shared" si="10"/>
        <v/>
      </c>
      <c r="C29" s="362" t="s">
        <v>1967</v>
      </c>
      <c r="D29" s="363" t="s">
        <v>2112</v>
      </c>
      <c r="E29" s="363" t="s">
        <v>197</v>
      </c>
      <c r="F29" s="363" t="s">
        <v>197</v>
      </c>
      <c r="G29" s="363" t="s">
        <v>197</v>
      </c>
      <c r="H29" s="361" t="str">
        <f>IF($M$29="Sim","Não","Sim")</f>
        <v>Sim</v>
      </c>
      <c r="I29" s="361" t="str">
        <f t="shared" ref="I29:K29" si="14">IF($M$29="Sim","Não","Sim")</f>
        <v>Sim</v>
      </c>
      <c r="J29" s="361" t="str">
        <f>IF($M$29="Sim","Não","Sim")</f>
        <v>Sim</v>
      </c>
      <c r="K29" s="361" t="str">
        <f t="shared" si="14"/>
        <v>Sim</v>
      </c>
      <c r="L29" s="376" t="str">
        <f t="shared" si="9"/>
        <v/>
      </c>
      <c r="M29" s="77" t="str">
        <f>IF(OR($L$17="Sim",$L$30="Sim",$L$27="Sim",$L$26="Sim"),"Sim","Não")</f>
        <v>Não</v>
      </c>
      <c r="O29" s="364" t="s">
        <v>10</v>
      </c>
      <c r="P29" s="365" t="s">
        <v>197</v>
      </c>
      <c r="W29" s="52" t="s">
        <v>1839</v>
      </c>
      <c r="X29" s="97" t="s">
        <v>197</v>
      </c>
      <c r="Y29" s="794" t="s">
        <v>110</v>
      </c>
      <c r="Z29" s="375" t="str">
        <f>IF($Y$29=$N$2,$H$2,$H$3)</f>
        <v>Não</v>
      </c>
      <c r="AA29" s="97" t="str">
        <f>IF(AND(Z29=$H$2,'TELA 3'!$Y$8&gt;100),$H$2,$H$3)</f>
        <v>Não</v>
      </c>
      <c r="AB29" s="44" t="s">
        <v>21</v>
      </c>
      <c r="AC29" s="97" t="s">
        <v>197</v>
      </c>
      <c r="AD29" s="75"/>
      <c r="AE29" s="75"/>
      <c r="AF29" s="44" t="s">
        <v>14</v>
      </c>
      <c r="AG29" s="97" t="s">
        <v>197</v>
      </c>
      <c r="AH29" s="539"/>
    </row>
    <row r="30" spans="1:48" ht="60">
      <c r="A30" s="157">
        <v>16</v>
      </c>
      <c r="B30" s="98" t="str">
        <f t="shared" si="10"/>
        <v/>
      </c>
      <c r="C30" s="104" t="s">
        <v>1975</v>
      </c>
      <c r="D30" s="367" t="s">
        <v>1697</v>
      </c>
      <c r="E30" s="105" t="s">
        <v>197</v>
      </c>
      <c r="F30" s="105" t="s">
        <v>197</v>
      </c>
      <c r="G30" s="105" t="s">
        <v>197</v>
      </c>
      <c r="H30" s="377" t="str">
        <f>IF('Tela 4 - LAS Cadastro'!$W$29="x",$H$2,$H$3)</f>
        <v>Não</v>
      </c>
      <c r="I30" s="377" t="str">
        <f>IF('Tela 5 - LAS RAS'!$W$29="x",$H$2,$H$3)</f>
        <v>Não</v>
      </c>
      <c r="J30" s="377" t="str">
        <f>IF('Tela 6 - LA'!$W$29="x",$H$2,$H$3)</f>
        <v>Não</v>
      </c>
      <c r="K30" s="581" t="str">
        <f>IF(AND($C$2=$E$2,$D$3="Cadastro",'TELA 1'!I6="x"),$H$30,IF('Tela 7 - Renovação'!$W$29="x",$H$2,$H$3))</f>
        <v>Não</v>
      </c>
      <c r="L30" s="376" t="str">
        <f t="shared" si="9"/>
        <v/>
      </c>
      <c r="O30" s="52" t="s">
        <v>1267</v>
      </c>
      <c r="P30" s="103" t="s">
        <v>197</v>
      </c>
      <c r="W30" s="44" t="s">
        <v>1842</v>
      </c>
      <c r="X30" s="97" t="s">
        <v>197</v>
      </c>
      <c r="Y30" s="795"/>
      <c r="Z30" s="375" t="str">
        <f>IF($Y$29=$N$3,$H$2,$H$3)</f>
        <v>Não</v>
      </c>
      <c r="AA30" s="97" t="str">
        <f>IF(AND(Z30=$H$2,'TELA 3'!$Y$10&gt;100),$H$2,$H$3)</f>
        <v>Não</v>
      </c>
      <c r="AB30" s="52" t="s">
        <v>23</v>
      </c>
      <c r="AC30" s="97" t="s">
        <v>197</v>
      </c>
      <c r="AF30" s="52" t="s">
        <v>15</v>
      </c>
      <c r="AG30" s="97" t="s">
        <v>197</v>
      </c>
      <c r="AH30" s="539"/>
    </row>
    <row r="31" spans="1:48" ht="75">
      <c r="A31" s="157">
        <v>17</v>
      </c>
      <c r="B31" s="98" t="str">
        <f t="shared" si="10"/>
        <v/>
      </c>
      <c r="C31" s="396" t="s">
        <v>2155</v>
      </c>
      <c r="D31" s="383" t="s">
        <v>1699</v>
      </c>
      <c r="E31" s="106" t="s">
        <v>197</v>
      </c>
      <c r="F31" s="106" t="s">
        <v>197</v>
      </c>
      <c r="G31" s="106" t="s">
        <v>197</v>
      </c>
      <c r="H31" s="383" t="str">
        <f>IF($P$8="Sim",$H$2,$H$3)</f>
        <v>Não</v>
      </c>
      <c r="I31" s="383" t="str">
        <f>IF($P$8="Sim",$H$2,$H$3)</f>
        <v>Não</v>
      </c>
      <c r="J31" s="383" t="str">
        <f>IF($P$8="Sim",$H$2,$H$3)</f>
        <v>Não</v>
      </c>
      <c r="K31" s="383" t="str">
        <f>IF($P$8="Sim",$H$2,$H$3)</f>
        <v>Não</v>
      </c>
      <c r="L31" s="376" t="str">
        <f t="shared" si="9"/>
        <v/>
      </c>
      <c r="O31" s="44" t="s">
        <v>11</v>
      </c>
      <c r="P31" s="103" t="s">
        <v>197</v>
      </c>
      <c r="W31" s="52" t="s">
        <v>1843</v>
      </c>
      <c r="X31" s="97" t="s">
        <v>197</v>
      </c>
      <c r="Y31" s="795"/>
      <c r="Z31" s="375" t="str">
        <f>IF($Y$29=$N$4,$H$2,$H$3)</f>
        <v>Não</v>
      </c>
      <c r="AA31" s="97" t="str">
        <f>IF(AND(Z31=$H$2,'TELA 3'!$Y$12&gt;100),$H$2,$H$3)</f>
        <v>Não</v>
      </c>
      <c r="AB31" s="44" t="s">
        <v>24</v>
      </c>
      <c r="AC31" s="97" t="s">
        <v>197</v>
      </c>
      <c r="AF31" s="52" t="s">
        <v>38</v>
      </c>
      <c r="AG31" s="97" t="s">
        <v>197</v>
      </c>
      <c r="AH31" s="539"/>
    </row>
    <row r="32" spans="1:48">
      <c r="A32" s="157">
        <v>18</v>
      </c>
      <c r="B32" s="98" t="str">
        <f>IF(L32=$H$2,"x","")</f>
        <v/>
      </c>
      <c r="C32" s="400" t="s">
        <v>1974</v>
      </c>
      <c r="D32" s="401" t="s">
        <v>1695</v>
      </c>
      <c r="E32" s="100" t="s">
        <v>197</v>
      </c>
      <c r="F32" s="100" t="s">
        <v>197</v>
      </c>
      <c r="G32" s="100" t="s">
        <v>197</v>
      </c>
      <c r="H32" s="514" t="str">
        <f>IF('Tela 4 - LAS Cadastro'!$D$15="x",$H$2,$H$3)</f>
        <v>Não</v>
      </c>
      <c r="I32" s="374" t="str">
        <f>IF('Tela 5 - LAS RAS'!$D$15="x",$H$2,$H$3)</f>
        <v>Não</v>
      </c>
      <c r="J32" s="374" t="str">
        <f>IF('Tela 6 - LA'!$D$15="x",$H$2,$H$3)</f>
        <v>Não</v>
      </c>
      <c r="K32" s="581" t="str">
        <f>IF(AND($C$2=$E$2,$D$3="Cadastro",'TELA 1'!I6="x"),$H$32,IF('Tela 7 - Renovação'!$D$15="x",$H$2,$H$3))</f>
        <v>Não</v>
      </c>
      <c r="L32" s="376" t="str">
        <f t="shared" si="9"/>
        <v/>
      </c>
      <c r="O32" s="52" t="s">
        <v>1271</v>
      </c>
      <c r="P32" s="103" t="s">
        <v>197</v>
      </c>
      <c r="W32" s="44" t="s">
        <v>1844</v>
      </c>
      <c r="X32" s="97" t="s">
        <v>197</v>
      </c>
      <c r="Y32" s="795"/>
      <c r="Z32" s="375" t="str">
        <f>IF($Y$29=$N$5,$H$2,$H$3)</f>
        <v>Não</v>
      </c>
      <c r="AA32" s="97" t="str">
        <f>IF(AND(Z32=$H$2,'TELA 3'!$Y$14&gt;100),$H$2,$H$3)</f>
        <v>Não</v>
      </c>
      <c r="AB32" s="52" t="s">
        <v>25</v>
      </c>
      <c r="AC32" s="97" t="s">
        <v>197</v>
      </c>
      <c r="AF32" s="44" t="s">
        <v>1781</v>
      </c>
      <c r="AG32" s="97" t="s">
        <v>197</v>
      </c>
      <c r="AH32" s="539"/>
    </row>
    <row r="33" spans="1:34">
      <c r="A33" s="157">
        <v>19</v>
      </c>
      <c r="B33" s="98" t="str">
        <f>IF(L33=$H$2,"x","")</f>
        <v/>
      </c>
      <c r="C33" s="378" t="s">
        <v>1969</v>
      </c>
      <c r="D33" s="381" t="s">
        <v>2371</v>
      </c>
      <c r="E33" s="101" t="s">
        <v>197</v>
      </c>
      <c r="F33" s="101" t="s">
        <v>197</v>
      </c>
      <c r="G33" s="101" t="s">
        <v>197</v>
      </c>
      <c r="H33" s="102" t="str">
        <f>IF($M$33=$H$3,$H$2,$H$3)</f>
        <v>Sim</v>
      </c>
      <c r="I33" s="102" t="str">
        <f>IF($M$33=$H$3,$H$2,$H$3)</f>
        <v>Sim</v>
      </c>
      <c r="J33" s="102" t="str">
        <f t="shared" ref="J33" si="15">IF($M$33=$H$3,$H$2,$H$3)</f>
        <v>Sim</v>
      </c>
      <c r="K33" s="437" t="s">
        <v>196</v>
      </c>
      <c r="L33" s="376" t="str">
        <f>IF($D$3="Preenchimento incompleto.","",IF($D$2=$D$8,"",IF($C$2=$K$10,K33,IF($D$3=$H$10,H33,IF($D$3=$I$10,I33,J33)))))</f>
        <v/>
      </c>
      <c r="M33" s="510" t="str">
        <f>IF(AND($M$7=1,$S$8="Sim"),$H$2,$H$3)</f>
        <v>Não</v>
      </c>
      <c r="O33" s="44" t="s">
        <v>1275</v>
      </c>
      <c r="P33" s="103" t="s">
        <v>197</v>
      </c>
      <c r="W33" s="52" t="s">
        <v>1793</v>
      </c>
      <c r="X33" s="97" t="s">
        <v>197</v>
      </c>
      <c r="Y33" s="796"/>
      <c r="Z33" s="375" t="str">
        <f>IF($Y$29=$N$6,$H$2,$H$3)</f>
        <v>Não</v>
      </c>
      <c r="AA33" s="97" t="str">
        <f>IF(AND(Z33=$H$2,'TELA 3'!$Y$16&gt;100),$H$2,$H$3)</f>
        <v>Não</v>
      </c>
      <c r="AB33" s="44" t="s">
        <v>1799</v>
      </c>
      <c r="AC33" s="97" t="s">
        <v>197</v>
      </c>
      <c r="AF33" s="44" t="s">
        <v>105</v>
      </c>
      <c r="AG33" s="97" t="s">
        <v>197</v>
      </c>
      <c r="AH33" s="539"/>
    </row>
    <row r="34" spans="1:34" ht="30">
      <c r="A34" s="157">
        <v>20</v>
      </c>
      <c r="B34" s="98" t="str">
        <f>IF(L34=$H$2,"x","")</f>
        <v/>
      </c>
      <c r="C34" s="76" t="s">
        <v>2134</v>
      </c>
      <c r="D34" s="100" t="s">
        <v>1706</v>
      </c>
      <c r="E34" s="101" t="s">
        <v>197</v>
      </c>
      <c r="F34" s="101" t="s">
        <v>197</v>
      </c>
      <c r="G34" s="101" t="s">
        <v>197</v>
      </c>
      <c r="H34" s="76" t="s">
        <v>196</v>
      </c>
      <c r="I34" s="76" t="s">
        <v>196</v>
      </c>
      <c r="J34" s="487" t="str">
        <f>IF($Y$10=$H$2,$H$2,$H$3)</f>
        <v>Não</v>
      </c>
      <c r="K34" s="78" t="s">
        <v>196</v>
      </c>
      <c r="L34" s="376" t="str">
        <f>IF($D$3="Preenchimento incompleto.","",IF($D$2=$D$8,"",IF($C$2=$K$10,K34,IF($D$3=$H$10,H34,IF(D4=H2,"",IF($D$3=$I$10,I34,J3))))))</f>
        <v/>
      </c>
      <c r="O34" s="52" t="s">
        <v>1279</v>
      </c>
      <c r="P34" s="103" t="s">
        <v>197</v>
      </c>
      <c r="W34" s="44" t="s">
        <v>1845</v>
      </c>
      <c r="X34" s="97" t="s">
        <v>197</v>
      </c>
      <c r="Y34" s="97"/>
      <c r="Z34" s="491" t="str">
        <f>IF(AA34&gt;0,$H$2,$H$3)</f>
        <v>Não</v>
      </c>
      <c r="AA34" s="491">
        <f>COUNTIFS(AA29:AA33,"Sim")</f>
        <v>0</v>
      </c>
      <c r="AB34" s="44" t="s">
        <v>1800</v>
      </c>
      <c r="AC34" s="97" t="s">
        <v>197</v>
      </c>
      <c r="AD34" s="112"/>
      <c r="AE34" s="112"/>
      <c r="AF34" s="44" t="s">
        <v>1782</v>
      </c>
      <c r="AG34" s="97" t="s">
        <v>197</v>
      </c>
      <c r="AH34" s="539"/>
    </row>
    <row r="35" spans="1:34" ht="60">
      <c r="A35" s="157">
        <v>21</v>
      </c>
      <c r="B35" s="98" t="str">
        <f>IF(L35=$H$2,"x","")</f>
        <v/>
      </c>
      <c r="C35" s="390" t="s">
        <v>1986</v>
      </c>
      <c r="D35" s="390" t="s">
        <v>1984</v>
      </c>
      <c r="E35" s="106" t="s">
        <v>196</v>
      </c>
      <c r="F35" s="106" t="s">
        <v>197</v>
      </c>
      <c r="G35" s="106" t="s">
        <v>197</v>
      </c>
      <c r="H35" s="388" t="s">
        <v>196</v>
      </c>
      <c r="I35" s="389" t="str">
        <f>IF('TELA 1'!$F$50="x",$H$2,$H$3)</f>
        <v>Não</v>
      </c>
      <c r="J35" s="389" t="str">
        <f>IF('TELA 1'!$F$50="x",$H$2,$H$3)</f>
        <v>Não</v>
      </c>
      <c r="K35" s="410" t="s">
        <v>196</v>
      </c>
      <c r="L35" s="376" t="str">
        <f>IF($D$3="Preenchimento incompleto.","",IF($D$2=$D$8,"",IF($C$2=$K$10,K35,IF($D$3=$H$10,H35,IF($D$3=$I$10,I35,J35)))))</f>
        <v/>
      </c>
      <c r="O35" s="44" t="s">
        <v>16</v>
      </c>
      <c r="P35" s="103" t="s">
        <v>197</v>
      </c>
      <c r="W35" s="52" t="s">
        <v>1846</v>
      </c>
      <c r="X35" s="97" t="s">
        <v>197</v>
      </c>
      <c r="AB35" s="52" t="s">
        <v>1801</v>
      </c>
      <c r="AC35" s="97" t="s">
        <v>197</v>
      </c>
      <c r="AD35" s="84"/>
      <c r="AE35" s="84"/>
      <c r="AF35" s="52" t="s">
        <v>104</v>
      </c>
      <c r="AG35" s="97" t="s">
        <v>197</v>
      </c>
      <c r="AH35" s="539"/>
    </row>
    <row r="36" spans="1:34" ht="45">
      <c r="A36" s="157">
        <v>22</v>
      </c>
      <c r="B36" s="98" t="str">
        <f t="shared" ref="B36:B54" si="16">IF(L36=$H$2,"x","")</f>
        <v/>
      </c>
      <c r="C36" s="384" t="s">
        <v>2302</v>
      </c>
      <c r="D36" s="384" t="s">
        <v>1714</v>
      </c>
      <c r="E36" s="106" t="s">
        <v>197</v>
      </c>
      <c r="F36" s="106" t="s">
        <v>197</v>
      </c>
      <c r="G36" s="106" t="s">
        <v>197</v>
      </c>
      <c r="H36" s="388" t="s">
        <v>196</v>
      </c>
      <c r="I36" s="410" t="s">
        <v>196</v>
      </c>
      <c r="J36" s="525" t="str">
        <f>IF(AND('TELA 1'!$F$53="x",'TELA 1'!$D$56="x"),$H$2,$H$3)</f>
        <v>Não</v>
      </c>
      <c r="K36" s="410" t="s">
        <v>196</v>
      </c>
      <c r="L36" s="376" t="str">
        <f t="shared" si="9"/>
        <v/>
      </c>
      <c r="O36" s="52" t="s">
        <v>17</v>
      </c>
      <c r="P36" s="103" t="s">
        <v>197</v>
      </c>
      <c r="W36" s="44" t="s">
        <v>1847</v>
      </c>
      <c r="X36" s="97" t="s">
        <v>197</v>
      </c>
      <c r="AB36" s="44" t="s">
        <v>1802</v>
      </c>
      <c r="AC36" s="97" t="s">
        <v>197</v>
      </c>
      <c r="AF36" s="52" t="s">
        <v>110</v>
      </c>
      <c r="AG36" s="97" t="s">
        <v>197</v>
      </c>
      <c r="AH36" s="539"/>
    </row>
    <row r="37" spans="1:34" ht="60">
      <c r="A37" s="76">
        <v>23</v>
      </c>
      <c r="B37" s="98" t="str">
        <f t="shared" si="16"/>
        <v/>
      </c>
      <c r="C37" s="387" t="s">
        <v>1987</v>
      </c>
      <c r="D37" s="387" t="s">
        <v>1982</v>
      </c>
      <c r="E37" s="106" t="s">
        <v>196</v>
      </c>
      <c r="F37" s="106" t="s">
        <v>197</v>
      </c>
      <c r="G37" s="106" t="s">
        <v>197</v>
      </c>
      <c r="H37" s="388" t="s">
        <v>196</v>
      </c>
      <c r="I37" s="386" t="str">
        <f>IF('TELA 1'!$F$41="x",$H$2,$H$3)</f>
        <v>Não</v>
      </c>
      <c r="J37" s="386" t="str">
        <f>IF('TELA 1'!$F$41="x",$H$2,$H$3)</f>
        <v>Não</v>
      </c>
      <c r="K37" s="410" t="s">
        <v>196</v>
      </c>
      <c r="L37" s="376" t="str">
        <f t="shared" si="9"/>
        <v/>
      </c>
      <c r="M37" s="112"/>
      <c r="O37" s="44" t="s">
        <v>18</v>
      </c>
      <c r="P37" s="103" t="s">
        <v>197</v>
      </c>
      <c r="W37" s="52" t="s">
        <v>1848</v>
      </c>
      <c r="X37" s="97" t="s">
        <v>197</v>
      </c>
      <c r="AB37" s="52" t="s">
        <v>1781</v>
      </c>
      <c r="AC37" s="97" t="s">
        <v>197</v>
      </c>
      <c r="AF37" s="44" t="s">
        <v>130</v>
      </c>
      <c r="AG37" s="97" t="s">
        <v>197</v>
      </c>
      <c r="AH37" s="539"/>
    </row>
    <row r="38" spans="1:34" s="112" customFormat="1" ht="45">
      <c r="A38" s="76">
        <v>24</v>
      </c>
      <c r="B38" s="98" t="str">
        <f t="shared" si="16"/>
        <v/>
      </c>
      <c r="C38" s="390" t="s">
        <v>2303</v>
      </c>
      <c r="D38" s="390" t="s">
        <v>1713</v>
      </c>
      <c r="E38" s="106" t="s">
        <v>196</v>
      </c>
      <c r="F38" s="106" t="s">
        <v>197</v>
      </c>
      <c r="G38" s="106" t="s">
        <v>197</v>
      </c>
      <c r="H38" s="388" t="s">
        <v>196</v>
      </c>
      <c r="I38" s="389" t="str">
        <f>IF('TELA 1'!$F$47="x",$H$2,$H$3)</f>
        <v>Não</v>
      </c>
      <c r="J38" s="389" t="str">
        <f>IF('TELA 1'!$F$47="x",$H$2,$H$3)</f>
        <v>Não</v>
      </c>
      <c r="K38" s="410" t="s">
        <v>196</v>
      </c>
      <c r="L38" s="376" t="str">
        <f t="shared" si="9"/>
        <v/>
      </c>
      <c r="M38" s="84"/>
      <c r="O38" s="52" t="s">
        <v>19</v>
      </c>
      <c r="P38" s="107" t="s">
        <v>197</v>
      </c>
      <c r="W38" s="52" t="s">
        <v>1850</v>
      </c>
      <c r="X38" s="97" t="s">
        <v>197</v>
      </c>
      <c r="Y38" s="75"/>
      <c r="Z38" s="75"/>
      <c r="AA38" s="75"/>
      <c r="AB38" s="44" t="s">
        <v>26</v>
      </c>
      <c r="AC38" s="97" t="s">
        <v>197</v>
      </c>
      <c r="AD38" s="75"/>
      <c r="AE38" s="75"/>
      <c r="AF38" s="44" t="s">
        <v>1783</v>
      </c>
      <c r="AG38" s="97" t="s">
        <v>197</v>
      </c>
      <c r="AH38" s="539"/>
    </row>
    <row r="39" spans="1:34" s="84" customFormat="1" ht="60">
      <c r="A39" s="76">
        <v>25</v>
      </c>
      <c r="B39" s="98" t="str">
        <f t="shared" si="16"/>
        <v/>
      </c>
      <c r="C39" s="384" t="s">
        <v>1988</v>
      </c>
      <c r="D39" s="384" t="s">
        <v>1981</v>
      </c>
      <c r="E39" s="106" t="s">
        <v>196</v>
      </c>
      <c r="F39" s="106" t="s">
        <v>197</v>
      </c>
      <c r="G39" s="106" t="s">
        <v>197</v>
      </c>
      <c r="H39" s="388" t="s">
        <v>196</v>
      </c>
      <c r="I39" s="385" t="str">
        <f>IF('TELA 1'!$F$38="x",$H$2,$H$3)</f>
        <v>Não</v>
      </c>
      <c r="J39" s="385" t="str">
        <f>IF('TELA 1'!$F$38="x",$H$2,$H$3)</f>
        <v>Não</v>
      </c>
      <c r="K39" s="410" t="s">
        <v>196</v>
      </c>
      <c r="L39" s="376" t="str">
        <f t="shared" si="9"/>
        <v/>
      </c>
      <c r="M39" s="75"/>
      <c r="O39" s="44" t="s">
        <v>21</v>
      </c>
      <c r="P39" s="103" t="s">
        <v>197</v>
      </c>
      <c r="W39" s="52" t="s">
        <v>1852</v>
      </c>
      <c r="X39" s="97" t="s">
        <v>197</v>
      </c>
      <c r="Y39" s="75"/>
      <c r="Z39" s="75"/>
      <c r="AA39" s="75"/>
      <c r="AB39" s="52" t="s">
        <v>27</v>
      </c>
      <c r="AC39" s="97" t="s">
        <v>197</v>
      </c>
      <c r="AD39" s="75"/>
      <c r="AE39" s="75"/>
      <c r="AF39" s="52" t="s">
        <v>1784</v>
      </c>
      <c r="AG39" s="97" t="s">
        <v>197</v>
      </c>
      <c r="AH39" s="539"/>
    </row>
    <row r="40" spans="1:34" ht="45">
      <c r="A40" s="157">
        <v>26</v>
      </c>
      <c r="B40" s="98" t="str">
        <f t="shared" si="16"/>
        <v/>
      </c>
      <c r="C40" s="387" t="s">
        <v>1989</v>
      </c>
      <c r="D40" s="387" t="s">
        <v>1983</v>
      </c>
      <c r="E40" s="106" t="s">
        <v>196</v>
      </c>
      <c r="F40" s="106" t="s">
        <v>197</v>
      </c>
      <c r="G40" s="106" t="s">
        <v>197</v>
      </c>
      <c r="H40" s="388" t="s">
        <v>196</v>
      </c>
      <c r="I40" s="386" t="str">
        <f>IF('TELA 1'!$F$44="x",$H$2,$H$3)</f>
        <v>Não</v>
      </c>
      <c r="J40" s="386" t="str">
        <f>IF('TELA 1'!$F$44="x",$H$2,$H$3)</f>
        <v>Não</v>
      </c>
      <c r="K40" s="410" t="s">
        <v>196</v>
      </c>
      <c r="L40" s="376" t="str">
        <f t="shared" si="9"/>
        <v/>
      </c>
      <c r="O40" s="52" t="s">
        <v>23</v>
      </c>
      <c r="P40" s="103" t="s">
        <v>197</v>
      </c>
      <c r="W40" s="52" t="s">
        <v>1730</v>
      </c>
      <c r="X40" s="492" t="str">
        <f>$Z$16</f>
        <v>Não</v>
      </c>
      <c r="AB40" s="44" t="s">
        <v>28</v>
      </c>
      <c r="AC40" s="97" t="s">
        <v>197</v>
      </c>
      <c r="AF40" s="52" t="s">
        <v>1785</v>
      </c>
      <c r="AG40" s="97" t="s">
        <v>197</v>
      </c>
      <c r="AH40" s="539"/>
    </row>
    <row r="41" spans="1:34" ht="60">
      <c r="A41" s="157">
        <v>27</v>
      </c>
      <c r="B41" s="98" t="str">
        <f t="shared" si="16"/>
        <v/>
      </c>
      <c r="C41" s="390" t="s">
        <v>1990</v>
      </c>
      <c r="D41" s="390" t="s">
        <v>1978</v>
      </c>
      <c r="E41" s="106" t="s">
        <v>196</v>
      </c>
      <c r="F41" s="106" t="s">
        <v>197</v>
      </c>
      <c r="G41" s="106" t="s">
        <v>197</v>
      </c>
      <c r="H41" s="388" t="s">
        <v>196</v>
      </c>
      <c r="I41" s="389" t="str">
        <f>IF('TELA 1'!$F$22="x",$H$2,$H$3)</f>
        <v>Não</v>
      </c>
      <c r="J41" s="389" t="str">
        <f>IF('TELA 1'!$F$22="x",$H$2,$H$3)</f>
        <v>Não</v>
      </c>
      <c r="K41" s="410" t="s">
        <v>196</v>
      </c>
      <c r="L41" s="376" t="str">
        <f t="shared" si="9"/>
        <v/>
      </c>
      <c r="O41" s="44" t="s">
        <v>24</v>
      </c>
      <c r="P41" s="103" t="s">
        <v>197</v>
      </c>
      <c r="W41" s="52" t="s">
        <v>1854</v>
      </c>
      <c r="X41" s="492" t="str">
        <f>Z22</f>
        <v>Não</v>
      </c>
      <c r="AB41" s="52" t="s">
        <v>29</v>
      </c>
      <c r="AC41" s="97" t="s">
        <v>197</v>
      </c>
      <c r="AF41" s="44" t="s">
        <v>1786</v>
      </c>
      <c r="AG41" s="97" t="s">
        <v>197</v>
      </c>
      <c r="AH41" s="539"/>
    </row>
    <row r="42" spans="1:34" ht="60">
      <c r="A42" s="157">
        <v>28</v>
      </c>
      <c r="B42" s="98" t="str">
        <f t="shared" si="16"/>
        <v/>
      </c>
      <c r="C42" s="384" t="s">
        <v>1991</v>
      </c>
      <c r="D42" s="384" t="s">
        <v>1980</v>
      </c>
      <c r="E42" s="106" t="s">
        <v>196</v>
      </c>
      <c r="F42" s="106" t="s">
        <v>197</v>
      </c>
      <c r="G42" s="106" t="s">
        <v>197</v>
      </c>
      <c r="H42" s="388" t="s">
        <v>196</v>
      </c>
      <c r="I42" s="385" t="str">
        <f>IF('TELA 1'!$F$31="x",$H$2,$H$3)</f>
        <v>Não</v>
      </c>
      <c r="J42" s="385" t="str">
        <f>IF('TELA 1'!$F$31="x",$H$2,$H$3)</f>
        <v>Não</v>
      </c>
      <c r="K42" s="410" t="s">
        <v>196</v>
      </c>
      <c r="L42" s="376" t="str">
        <f t="shared" si="9"/>
        <v/>
      </c>
      <c r="O42" s="52" t="s">
        <v>25</v>
      </c>
      <c r="P42" s="103" t="s">
        <v>197</v>
      </c>
      <c r="W42" s="52" t="s">
        <v>1860</v>
      </c>
      <c r="X42" s="97" t="s">
        <v>197</v>
      </c>
      <c r="AB42" s="44" t="s">
        <v>1803</v>
      </c>
      <c r="AC42" s="97" t="s">
        <v>197</v>
      </c>
      <c r="AF42" s="44" t="s">
        <v>140</v>
      </c>
      <c r="AG42" s="97" t="s">
        <v>197</v>
      </c>
      <c r="AH42" s="539"/>
    </row>
    <row r="43" spans="1:34" ht="90">
      <c r="A43" s="157">
        <v>29</v>
      </c>
      <c r="B43" s="98" t="str">
        <f t="shared" si="16"/>
        <v/>
      </c>
      <c r="C43" s="387" t="s">
        <v>1992</v>
      </c>
      <c r="D43" s="387" t="s">
        <v>1979</v>
      </c>
      <c r="E43" s="106" t="s">
        <v>196</v>
      </c>
      <c r="F43" s="106" t="s">
        <v>197</v>
      </c>
      <c r="G43" s="106" t="s">
        <v>197</v>
      </c>
      <c r="H43" s="388" t="s">
        <v>196</v>
      </c>
      <c r="I43" s="386" t="str">
        <f>IF('TELA 1'!$F$26="x",$H$2,$H$3)</f>
        <v>Não</v>
      </c>
      <c r="J43" s="386" t="str">
        <f>IF('TELA 1'!$F$26="x",$H$2,$H$3)</f>
        <v>Não</v>
      </c>
      <c r="K43" s="410" t="s">
        <v>196</v>
      </c>
      <c r="L43" s="376" t="str">
        <f t="shared" si="9"/>
        <v/>
      </c>
      <c r="O43" s="44" t="s">
        <v>1799</v>
      </c>
      <c r="P43" s="103" t="s">
        <v>197</v>
      </c>
      <c r="W43" s="44" t="s">
        <v>105</v>
      </c>
      <c r="X43" s="492" t="str">
        <f>IF('TELA 3'!N51="x",$H$2,$H$3)</f>
        <v>Não</v>
      </c>
      <c r="AB43" s="52" t="s">
        <v>1804</v>
      </c>
      <c r="AC43" s="97" t="s">
        <v>197</v>
      </c>
    </row>
    <row r="44" spans="1:34" ht="30">
      <c r="A44" s="157">
        <v>30</v>
      </c>
      <c r="B44" s="98" t="str">
        <f t="shared" si="16"/>
        <v/>
      </c>
      <c r="C44" s="378" t="s">
        <v>2121</v>
      </c>
      <c r="D44" s="381" t="s">
        <v>1691</v>
      </c>
      <c r="E44" s="101" t="s">
        <v>197</v>
      </c>
      <c r="F44" s="101" t="s">
        <v>197</v>
      </c>
      <c r="G44" s="101" t="s">
        <v>197</v>
      </c>
      <c r="H44" s="102" t="s">
        <v>197</v>
      </c>
      <c r="I44" s="102" t="s">
        <v>197</v>
      </c>
      <c r="J44" s="102" t="s">
        <v>197</v>
      </c>
      <c r="K44" s="102" t="s">
        <v>197</v>
      </c>
      <c r="L44" s="376" t="str">
        <f t="shared" si="9"/>
        <v/>
      </c>
      <c r="O44" s="52" t="s">
        <v>1311</v>
      </c>
      <c r="P44" s="103" t="s">
        <v>197</v>
      </c>
      <c r="W44" s="44" t="s">
        <v>109</v>
      </c>
      <c r="X44" s="492" t="str">
        <f>Z28</f>
        <v>Não</v>
      </c>
      <c r="AB44" s="52"/>
      <c r="AC44" s="97"/>
    </row>
    <row r="45" spans="1:34" ht="30">
      <c r="A45" s="157">
        <v>31</v>
      </c>
      <c r="B45" s="98" t="str">
        <f t="shared" si="16"/>
        <v/>
      </c>
      <c r="C45" s="378" t="s">
        <v>2122</v>
      </c>
      <c r="D45" s="381" t="s">
        <v>1691</v>
      </c>
      <c r="E45" s="101" t="s">
        <v>197</v>
      </c>
      <c r="F45" s="101" t="s">
        <v>197</v>
      </c>
      <c r="G45" s="101" t="s">
        <v>197</v>
      </c>
      <c r="H45" s="102" t="s">
        <v>197</v>
      </c>
      <c r="I45" s="102" t="s">
        <v>197</v>
      </c>
      <c r="J45" s="102" t="s">
        <v>197</v>
      </c>
      <c r="K45" s="102" t="s">
        <v>197</v>
      </c>
      <c r="L45" s="376" t="str">
        <f>IF($D$3="Preenchimento incompleto.","",IF($D$2=$D$8,"",IF($C$2=$K$10,K45,IF($D$3=$H$10,H45,IF($D$3=$I$10,I45,J45)))))</f>
        <v/>
      </c>
      <c r="O45" s="44" t="s">
        <v>1800</v>
      </c>
      <c r="P45" s="103" t="s">
        <v>197</v>
      </c>
      <c r="W45" s="52" t="s">
        <v>110</v>
      </c>
      <c r="X45" s="492" t="str">
        <f>Z34</f>
        <v>Não</v>
      </c>
      <c r="AB45" s="44" t="s">
        <v>30</v>
      </c>
      <c r="AC45" s="97" t="s">
        <v>197</v>
      </c>
    </row>
    <row r="46" spans="1:34" ht="30">
      <c r="A46" s="76">
        <v>32</v>
      </c>
      <c r="B46" s="98" t="str">
        <f t="shared" si="16"/>
        <v/>
      </c>
      <c r="C46" s="378" t="s">
        <v>1993</v>
      </c>
      <c r="D46" s="381" t="s">
        <v>1691</v>
      </c>
      <c r="E46" s="372" t="s">
        <v>196</v>
      </c>
      <c r="F46" s="101" t="s">
        <v>197</v>
      </c>
      <c r="G46" s="101" t="s">
        <v>197</v>
      </c>
      <c r="H46" s="102" t="s">
        <v>196</v>
      </c>
      <c r="I46" s="102" t="s">
        <v>197</v>
      </c>
      <c r="J46" s="102" t="s">
        <v>197</v>
      </c>
      <c r="K46" s="571" t="str">
        <f>IF($D$3="Cadastro",$H$46,IF($D$3="RAS",$I$46,$H$2))</f>
        <v>Sim</v>
      </c>
      <c r="L46" s="376" t="str">
        <f t="shared" si="9"/>
        <v/>
      </c>
      <c r="O46" s="52" t="s">
        <v>1801</v>
      </c>
      <c r="P46" s="103" t="s">
        <v>197</v>
      </c>
      <c r="W46" s="52" t="s">
        <v>1865</v>
      </c>
      <c r="X46" s="97" t="s">
        <v>197</v>
      </c>
      <c r="AB46" s="52" t="s">
        <v>1805</v>
      </c>
      <c r="AC46" s="97" t="s">
        <v>197</v>
      </c>
    </row>
    <row r="47" spans="1:34" ht="60">
      <c r="A47" s="157">
        <v>33</v>
      </c>
      <c r="B47" s="98" t="str">
        <f t="shared" si="16"/>
        <v/>
      </c>
      <c r="C47" s="391" t="s">
        <v>1976</v>
      </c>
      <c r="D47" s="391" t="s">
        <v>1705</v>
      </c>
      <c r="E47" s="106" t="s">
        <v>196</v>
      </c>
      <c r="F47" s="106" t="s">
        <v>196</v>
      </c>
      <c r="G47" s="106" t="s">
        <v>197</v>
      </c>
      <c r="H47" s="157" t="str">
        <f>IF('TELA 2'!$H$11="x",$H$2,$H$3)</f>
        <v>Não</v>
      </c>
      <c r="I47" s="157" t="str">
        <f>IF('TELA 2'!$H$11="x",$H$2,$H$3)</f>
        <v>Não</v>
      </c>
      <c r="J47" s="157" t="str">
        <f>IF('TELA 2'!$H$11="x",$H$2,$H$3)</f>
        <v>Não</v>
      </c>
      <c r="K47" s="157" t="str">
        <f>IF('TELA 2'!$H$11="x",$H$2,$H$3)</f>
        <v>Não</v>
      </c>
      <c r="L47" s="376" t="str">
        <f t="shared" si="9"/>
        <v/>
      </c>
      <c r="O47" s="44" t="s">
        <v>1802</v>
      </c>
      <c r="P47" s="103" t="s">
        <v>197</v>
      </c>
      <c r="W47" s="52" t="s">
        <v>129</v>
      </c>
      <c r="X47" s="97" t="s">
        <v>197</v>
      </c>
      <c r="AB47" s="44" t="s">
        <v>31</v>
      </c>
      <c r="AC47" s="97" t="s">
        <v>197</v>
      </c>
    </row>
    <row r="48" spans="1:34">
      <c r="A48" s="157"/>
      <c r="B48" s="98" t="str">
        <f t="shared" si="16"/>
        <v/>
      </c>
      <c r="C48" s="213" t="s">
        <v>2139</v>
      </c>
      <c r="D48" s="215" t="s">
        <v>1736</v>
      </c>
      <c r="E48" s="216" t="s">
        <v>197</v>
      </c>
      <c r="F48" s="216" t="s">
        <v>197</v>
      </c>
      <c r="G48" s="216" t="s">
        <v>197</v>
      </c>
      <c r="H48" s="76" t="s">
        <v>196</v>
      </c>
      <c r="I48" s="76" t="s">
        <v>196</v>
      </c>
      <c r="J48" s="76" t="s">
        <v>197</v>
      </c>
      <c r="K48" s="76" t="s">
        <v>196</v>
      </c>
      <c r="L48" s="376" t="str">
        <f t="shared" si="9"/>
        <v/>
      </c>
      <c r="O48" s="44"/>
      <c r="P48" s="103"/>
      <c r="W48" s="52" t="s">
        <v>1878</v>
      </c>
      <c r="X48" s="97" t="s">
        <v>197</v>
      </c>
      <c r="Y48" s="75" t="s">
        <v>2295</v>
      </c>
      <c r="AB48" s="52" t="s">
        <v>1806</v>
      </c>
      <c r="AC48" s="97" t="s">
        <v>197</v>
      </c>
    </row>
    <row r="49" spans="1:29" ht="30">
      <c r="A49" s="157">
        <v>34</v>
      </c>
      <c r="B49" s="98" t="str">
        <f t="shared" si="16"/>
        <v/>
      </c>
      <c r="C49" s="398" t="s">
        <v>1977</v>
      </c>
      <c r="D49" s="394" t="s">
        <v>1708</v>
      </c>
      <c r="E49" s="216" t="s">
        <v>197</v>
      </c>
      <c r="F49" s="216" t="s">
        <v>197</v>
      </c>
      <c r="G49" s="216" t="s">
        <v>197</v>
      </c>
      <c r="H49" s="395" t="str">
        <f>IF($S$8="Sim",$H$2,$H$3)</f>
        <v>Não</v>
      </c>
      <c r="I49" s="395" t="str">
        <f>IF($S$8="Sim",$H$2,$H$3)</f>
        <v>Não</v>
      </c>
      <c r="J49" s="395" t="str">
        <f>IF($S$8="Sim",$H$2,$H$3)</f>
        <v>Não</v>
      </c>
      <c r="K49" s="395" t="str">
        <f>IF($S$8="Sim",$H$2,$H$3)</f>
        <v>Não</v>
      </c>
      <c r="L49" s="376" t="str">
        <f>IF($D$3="Preenchimento incompleto.","",IF($D$2=$D$8,"",IF($C$2=$K$10,K49,IF($D$3=$H$10,H49,IF($D$3=$I$10,I49,J49)))))</f>
        <v/>
      </c>
      <c r="O49" s="52" t="s">
        <v>1781</v>
      </c>
      <c r="P49" s="103" t="s">
        <v>197</v>
      </c>
      <c r="W49" s="52" t="s">
        <v>1880</v>
      </c>
      <c r="X49" s="97" t="s">
        <v>197</v>
      </c>
      <c r="AB49" s="44" t="s">
        <v>32</v>
      </c>
      <c r="AC49" s="97" t="s">
        <v>197</v>
      </c>
    </row>
    <row r="50" spans="1:29">
      <c r="A50" s="157">
        <v>35</v>
      </c>
      <c r="B50" s="98" t="str">
        <f t="shared" si="16"/>
        <v/>
      </c>
      <c r="C50" s="379" t="s">
        <v>1968</v>
      </c>
      <c r="D50" s="382" t="s">
        <v>1691</v>
      </c>
      <c r="E50" s="216" t="s">
        <v>197</v>
      </c>
      <c r="F50" s="216" t="s">
        <v>197</v>
      </c>
      <c r="G50" s="216" t="s">
        <v>197</v>
      </c>
      <c r="H50" s="102" t="s">
        <v>197</v>
      </c>
      <c r="I50" s="102" t="s">
        <v>197</v>
      </c>
      <c r="J50" s="102" t="s">
        <v>197</v>
      </c>
      <c r="K50" s="102" t="s">
        <v>197</v>
      </c>
      <c r="L50" s="376" t="str">
        <f t="shared" si="9"/>
        <v/>
      </c>
      <c r="O50" s="44" t="s">
        <v>26</v>
      </c>
      <c r="P50" s="103" t="s">
        <v>197</v>
      </c>
      <c r="W50" s="52" t="s">
        <v>1882</v>
      </c>
      <c r="X50" s="97" t="s">
        <v>197</v>
      </c>
      <c r="AB50" s="52" t="s">
        <v>33</v>
      </c>
      <c r="AC50" s="97" t="s">
        <v>197</v>
      </c>
    </row>
    <row r="51" spans="1:29">
      <c r="A51" s="157">
        <v>36</v>
      </c>
      <c r="B51" s="98" t="str">
        <f t="shared" si="16"/>
        <v/>
      </c>
      <c r="C51" s="380" t="s">
        <v>2137</v>
      </c>
      <c r="D51" s="380" t="s">
        <v>1691</v>
      </c>
      <c r="E51" s="162" t="s">
        <v>196</v>
      </c>
      <c r="F51" s="162" t="s">
        <v>197</v>
      </c>
      <c r="G51" s="162" t="s">
        <v>197</v>
      </c>
      <c r="H51" s="76" t="s">
        <v>196</v>
      </c>
      <c r="I51" s="102" t="str">
        <f>IF($D$3="RAS",$H$2,$H$3)</f>
        <v>Não</v>
      </c>
      <c r="J51" s="76" t="s">
        <v>196</v>
      </c>
      <c r="K51" s="76" t="s">
        <v>196</v>
      </c>
      <c r="L51" s="376" t="str">
        <f>IF($D$3="Preenchimento incompleto.","",IF($D$2=$D$8,"",IF($C$2=$K$10,K51,IF($D$3=$H$10,H51,IF($D$3=$I$10,I51,J51)))))</f>
        <v/>
      </c>
      <c r="O51" s="52" t="s">
        <v>27</v>
      </c>
      <c r="P51" s="103" t="s">
        <v>197</v>
      </c>
      <c r="W51" s="52" t="s">
        <v>138</v>
      </c>
      <c r="X51" s="97"/>
      <c r="AB51" s="44" t="s">
        <v>34</v>
      </c>
      <c r="AC51" s="97" t="s">
        <v>197</v>
      </c>
    </row>
    <row r="52" spans="1:29">
      <c r="A52" s="157">
        <v>37</v>
      </c>
      <c r="B52" s="98" t="str">
        <f t="shared" si="16"/>
        <v/>
      </c>
      <c r="C52" s="161" t="s">
        <v>2346</v>
      </c>
      <c r="D52" s="161" t="s">
        <v>1985</v>
      </c>
      <c r="E52" s="162" t="s">
        <v>196</v>
      </c>
      <c r="F52" s="162" t="s">
        <v>197</v>
      </c>
      <c r="G52" s="162" t="s">
        <v>196</v>
      </c>
      <c r="H52" s="76" t="s">
        <v>196</v>
      </c>
      <c r="I52" s="76" t="s">
        <v>196</v>
      </c>
      <c r="J52" s="76" t="s">
        <v>196</v>
      </c>
      <c r="K52" s="102" t="str">
        <f>IF(AND($C$2=$E$2,$D$3="RAS"),$H$2,$H$3)</f>
        <v>Não</v>
      </c>
      <c r="L52" s="376" t="str">
        <f t="shared" si="9"/>
        <v/>
      </c>
      <c r="O52" s="44" t="s">
        <v>28</v>
      </c>
      <c r="P52" s="103" t="s">
        <v>197</v>
      </c>
      <c r="W52" s="44" t="s">
        <v>1887</v>
      </c>
      <c r="X52" s="97"/>
      <c r="AB52" s="44"/>
      <c r="AC52" s="97"/>
    </row>
    <row r="53" spans="1:29">
      <c r="A53" s="157">
        <v>38</v>
      </c>
      <c r="B53" s="98" t="str">
        <f t="shared" si="16"/>
        <v/>
      </c>
      <c r="C53" s="161" t="s">
        <v>2138</v>
      </c>
      <c r="D53" s="161" t="s">
        <v>2130</v>
      </c>
      <c r="E53" s="162"/>
      <c r="F53" s="162"/>
      <c r="G53" s="162"/>
      <c r="H53" s="76" t="s">
        <v>196</v>
      </c>
      <c r="I53" s="76" t="s">
        <v>196</v>
      </c>
      <c r="J53" s="76" t="s">
        <v>196</v>
      </c>
      <c r="K53" s="545" t="str">
        <f>IF(AND($C$2=$E$2,$D$3="LA",'TELA 1'!I6="x"),$H$2,$H$3)</f>
        <v>Não</v>
      </c>
      <c r="L53" s="376" t="str">
        <f t="shared" si="9"/>
        <v/>
      </c>
      <c r="O53" s="52" t="s">
        <v>29</v>
      </c>
      <c r="P53" s="103" t="s">
        <v>197</v>
      </c>
      <c r="W53" s="52" t="s">
        <v>139</v>
      </c>
      <c r="X53" s="97"/>
      <c r="AB53" s="52" t="s">
        <v>35</v>
      </c>
      <c r="AC53" s="97" t="s">
        <v>197</v>
      </c>
    </row>
    <row r="54" spans="1:29" ht="30">
      <c r="A54" s="157">
        <v>39</v>
      </c>
      <c r="B54" s="98" t="str">
        <f t="shared" si="16"/>
        <v/>
      </c>
      <c r="C54" s="161" t="s">
        <v>2140</v>
      </c>
      <c r="D54" s="214" t="s">
        <v>1734</v>
      </c>
      <c r="E54" s="213" t="s">
        <v>196</v>
      </c>
      <c r="F54" s="213" t="s">
        <v>196</v>
      </c>
      <c r="G54" s="213" t="s">
        <v>197</v>
      </c>
      <c r="H54" s="76" t="s">
        <v>196</v>
      </c>
      <c r="I54" s="76" t="s">
        <v>196</v>
      </c>
      <c r="J54" s="102" t="str">
        <f>IF($J$34=$H$2,$H$3,$H$2)</f>
        <v>Sim</v>
      </c>
      <c r="K54" s="76" t="s">
        <v>196</v>
      </c>
      <c r="L54" s="376" t="str">
        <f t="shared" si="9"/>
        <v/>
      </c>
      <c r="O54" s="44" t="s">
        <v>1803</v>
      </c>
      <c r="P54" s="103" t="s">
        <v>197</v>
      </c>
      <c r="W54" s="44" t="s">
        <v>140</v>
      </c>
      <c r="X54" s="97"/>
      <c r="AB54" s="44" t="s">
        <v>36</v>
      </c>
      <c r="AC54" s="97" t="s">
        <v>197</v>
      </c>
    </row>
    <row r="55" spans="1:29" ht="30">
      <c r="A55" s="157">
        <v>40</v>
      </c>
      <c r="B55" s="98" t="str">
        <f>IF(L55=$H$2,"x","")</f>
        <v/>
      </c>
      <c r="C55" s="161" t="s">
        <v>1711</v>
      </c>
      <c r="D55" s="161" t="s">
        <v>1712</v>
      </c>
      <c r="E55" s="162" t="s">
        <v>197</v>
      </c>
      <c r="F55" s="162" t="s">
        <v>197</v>
      </c>
      <c r="G55" s="162" t="s">
        <v>196</v>
      </c>
      <c r="H55" s="76" t="s">
        <v>196</v>
      </c>
      <c r="I55" s="76" t="s">
        <v>196</v>
      </c>
      <c r="J55" s="76" t="s">
        <v>196</v>
      </c>
      <c r="K55" s="361" t="str">
        <f>IF(D3="Cadastro",$H$3,IF($C$2=$E$2,$H$2,$H$3))</f>
        <v>Não</v>
      </c>
      <c r="L55" s="376" t="str">
        <f t="shared" si="9"/>
        <v/>
      </c>
      <c r="O55" s="52" t="s">
        <v>1804</v>
      </c>
      <c r="P55" s="103" t="s">
        <v>197</v>
      </c>
      <c r="W55" s="52" t="s">
        <v>141</v>
      </c>
      <c r="X55" s="97"/>
      <c r="AB55" s="52" t="s">
        <v>1807</v>
      </c>
      <c r="AC55" s="97" t="s">
        <v>197</v>
      </c>
    </row>
    <row r="56" spans="1:29" ht="60">
      <c r="A56" s="157"/>
      <c r="B56" s="98" t="str">
        <f>IF(L56=$H$2,"x","")</f>
        <v/>
      </c>
      <c r="C56" s="399" t="s">
        <v>2391</v>
      </c>
      <c r="D56" s="394" t="s">
        <v>1701</v>
      </c>
      <c r="E56" s="216" t="s">
        <v>197</v>
      </c>
      <c r="F56" s="216" t="s">
        <v>197</v>
      </c>
      <c r="G56" s="216" t="s">
        <v>197</v>
      </c>
      <c r="H56" s="395" t="str">
        <f>IF(AND('Tela 4 - LAS Cadastro'!N79="x",$Q$8="Sim"),$H$2,$H$3)</f>
        <v>Não</v>
      </c>
      <c r="I56" s="395" t="str">
        <f>IF($Q$8="Sim",$H$2,$H$3)</f>
        <v>Não</v>
      </c>
      <c r="J56" s="395" t="str">
        <f>IF($Q$8="Sim",$H$2,$H$3)</f>
        <v>Não</v>
      </c>
      <c r="K56" s="395" t="str">
        <f>IF($Q$8="Sim",$H$2,$H$3)</f>
        <v>Não</v>
      </c>
      <c r="L56" s="376" t="str">
        <f>IF($D$3="Preenchimento incompleto.","",IF($D$2=$D$8,"",IF($C$2=$K$10,K56,IF($D$3=$H$10,H56,IF($D$3=$I$10,I56,J56)))))</f>
        <v/>
      </c>
      <c r="O56" s="52"/>
      <c r="P56" s="103"/>
      <c r="W56" s="44" t="s">
        <v>142</v>
      </c>
      <c r="X56" s="97"/>
      <c r="AB56" s="44" t="s">
        <v>37</v>
      </c>
      <c r="AC56" s="97" t="s">
        <v>197</v>
      </c>
    </row>
    <row r="57" spans="1:29" ht="30">
      <c r="A57" s="157">
        <v>41</v>
      </c>
      <c r="B57" s="98" t="str">
        <f>IF(L57=$H$2,"x","")</f>
        <v/>
      </c>
      <c r="C57" s="550" t="s">
        <v>2367</v>
      </c>
      <c r="D57" s="550" t="s">
        <v>2361</v>
      </c>
      <c r="E57" s="550"/>
      <c r="F57" s="550"/>
      <c r="G57" s="550"/>
      <c r="H57" s="550" t="s">
        <v>196</v>
      </c>
      <c r="I57" s="563" t="str">
        <f>IF($AY$8="Sim",$H$2,$H$3)</f>
        <v>Não</v>
      </c>
      <c r="J57" s="550" t="s">
        <v>196</v>
      </c>
      <c r="K57" s="550" t="s">
        <v>196</v>
      </c>
      <c r="L57" s="376" t="str">
        <f>IF($D$3="Preenchimento incompleto.","",IF($D$2=$D$8,"",IF($C$2=$K$10,K57,IF($D$3=$H$10,H57,IF($D$3=$I$10,I57,J57)))))</f>
        <v/>
      </c>
      <c r="O57" s="44" t="s">
        <v>30</v>
      </c>
      <c r="P57" s="103" t="s">
        <v>197</v>
      </c>
      <c r="W57" s="52" t="s">
        <v>144</v>
      </c>
      <c r="X57" s="97"/>
      <c r="AB57" s="52" t="s">
        <v>38</v>
      </c>
      <c r="AC57" s="97" t="s">
        <v>197</v>
      </c>
    </row>
    <row r="58" spans="1:29" ht="75">
      <c r="A58" s="157">
        <v>42</v>
      </c>
      <c r="B58" s="98" t="str">
        <f>IF(L58=$H$2,"x","")</f>
        <v/>
      </c>
      <c r="C58" s="551" t="s">
        <v>2366</v>
      </c>
      <c r="D58" s="551" t="s">
        <v>2361</v>
      </c>
      <c r="E58" s="551"/>
      <c r="F58" s="551"/>
      <c r="G58" s="551"/>
      <c r="H58" s="551" t="s">
        <v>196</v>
      </c>
      <c r="I58" s="564" t="str">
        <f>IF('TELA 3'!$G$76="x",$H$2,$H$3)</f>
        <v>Não</v>
      </c>
      <c r="J58" s="551" t="s">
        <v>196</v>
      </c>
      <c r="K58" s="551" t="s">
        <v>196</v>
      </c>
      <c r="L58" s="376" t="str">
        <f t="shared" ref="L58" si="17">IF($D$3="Preenchimento incompleto.","",IF($D$2=$D$8,"",IF($C$2=$K$10,K58,IF($D$3=$H$10,H58,IF($D$3=$I$10,I58,J58)))))</f>
        <v/>
      </c>
      <c r="O58" s="52" t="s">
        <v>1805</v>
      </c>
      <c r="P58" s="103" t="s">
        <v>197</v>
      </c>
      <c r="W58" s="44" t="s">
        <v>146</v>
      </c>
      <c r="X58" s="97"/>
      <c r="AB58" s="44" t="s">
        <v>39</v>
      </c>
      <c r="AC58" s="97" t="s">
        <v>197</v>
      </c>
    </row>
    <row r="59" spans="1:29">
      <c r="A59" s="157">
        <v>43</v>
      </c>
      <c r="B59" s="98" t="str">
        <f>IF(L56=$H$2,"x","")</f>
        <v/>
      </c>
      <c r="O59" s="44" t="s">
        <v>31</v>
      </c>
      <c r="P59" s="103" t="s">
        <v>197</v>
      </c>
      <c r="W59" s="44" t="s">
        <v>1889</v>
      </c>
      <c r="X59" s="97" t="s">
        <v>197</v>
      </c>
      <c r="AB59" s="52" t="s">
        <v>40</v>
      </c>
      <c r="AC59" s="97" t="s">
        <v>197</v>
      </c>
    </row>
    <row r="60" spans="1:29" ht="66.75" customHeight="1">
      <c r="A60" s="157"/>
      <c r="B60" s="98" t="str">
        <f t="shared" ref="B60" si="18">IF(L60=$H$2,"x","")</f>
        <v/>
      </c>
      <c r="C60" s="99"/>
      <c r="D60" s="100"/>
      <c r="E60" s="101"/>
      <c r="F60" s="101"/>
      <c r="G60" s="101"/>
      <c r="H60" s="76"/>
      <c r="I60" s="76"/>
      <c r="J60" s="76"/>
      <c r="K60" s="76"/>
      <c r="L60" s="375"/>
      <c r="O60" s="52" t="s">
        <v>1806</v>
      </c>
      <c r="P60" s="103" t="s">
        <v>197</v>
      </c>
      <c r="AB60" s="44" t="s">
        <v>41</v>
      </c>
      <c r="AC60" s="97" t="s">
        <v>197</v>
      </c>
    </row>
    <row r="61" spans="1:29" ht="30">
      <c r="A61" s="157">
        <v>45</v>
      </c>
      <c r="B61" s="164"/>
      <c r="L61" s="165"/>
      <c r="O61" s="44" t="s">
        <v>32</v>
      </c>
      <c r="P61" s="103" t="s">
        <v>197</v>
      </c>
      <c r="V61" s="135" t="s">
        <v>2360</v>
      </c>
      <c r="W61" s="135" t="e">
        <f>VLOOKUP(W59,W62:X66,2,FALSE)</f>
        <v>#N/A</v>
      </c>
      <c r="X61" s="135"/>
      <c r="Y61" s="135">
        <f>COUNTIFS(Y62:Y66,"Sim")</f>
        <v>0</v>
      </c>
      <c r="AB61" s="52" t="s">
        <v>42</v>
      </c>
      <c r="AC61" s="97" t="s">
        <v>197</v>
      </c>
    </row>
    <row r="62" spans="1:29">
      <c r="B62" s="164"/>
      <c r="C62" s="163"/>
      <c r="D62" s="163"/>
      <c r="E62" s="163"/>
      <c r="F62" s="163"/>
      <c r="G62" s="163"/>
      <c r="L62" s="165"/>
      <c r="O62" s="52" t="s">
        <v>33</v>
      </c>
      <c r="P62" s="103" t="s">
        <v>197</v>
      </c>
      <c r="V62" s="135"/>
      <c r="W62" s="135">
        <f>N2</f>
        <v>0</v>
      </c>
      <c r="X62" s="135" t="str">
        <f>IF('TELA 3'!C8=W59,H2,H3)</f>
        <v>Não</v>
      </c>
      <c r="Y62" s="135" t="str">
        <f>IF(AND(X62=H2,'TELA 3'!Y8&gt;1000),H2,H3)</f>
        <v>Não</v>
      </c>
      <c r="AB62" s="44" t="s">
        <v>1808</v>
      </c>
      <c r="AC62" s="97" t="s">
        <v>197</v>
      </c>
    </row>
    <row r="63" spans="1:29">
      <c r="B63" s="164"/>
      <c r="C63" s="76"/>
      <c r="D63" s="163"/>
      <c r="E63" s="163"/>
      <c r="F63" s="163"/>
      <c r="G63" s="163"/>
      <c r="L63" s="165"/>
      <c r="O63" s="44" t="s">
        <v>34</v>
      </c>
      <c r="P63" s="103" t="s">
        <v>197</v>
      </c>
      <c r="V63" s="135"/>
      <c r="W63" s="135">
        <f>N3</f>
        <v>0</v>
      </c>
      <c r="X63" s="135" t="str">
        <f>IF('TELA 3'!C10=W59,H2,H3)</f>
        <v>Não</v>
      </c>
      <c r="Y63" s="135" t="str">
        <f>IF(AND(X63=H2,'TELA 3'!Y10&gt;1000),H2,H3)</f>
        <v>Não</v>
      </c>
      <c r="AB63" s="52" t="s">
        <v>1809</v>
      </c>
      <c r="AC63" s="97" t="s">
        <v>197</v>
      </c>
    </row>
    <row r="64" spans="1:29">
      <c r="B64" s="164"/>
      <c r="D64" s="163"/>
      <c r="E64" s="163"/>
      <c r="F64" s="163"/>
      <c r="G64" s="163"/>
      <c r="L64" s="165"/>
      <c r="O64" s="52" t="s">
        <v>35</v>
      </c>
      <c r="P64" s="103" t="s">
        <v>197</v>
      </c>
      <c r="V64" s="135"/>
      <c r="W64" s="135">
        <f>N4</f>
        <v>0</v>
      </c>
      <c r="X64" s="135" t="str">
        <f>IF('TELA 3'!C12=W59,H2,H3)</f>
        <v>Não</v>
      </c>
      <c r="Y64" s="135" t="str">
        <f>IF(AND(X64=H2,'TELA 3'!Y12&gt;1000),H2,H3)</f>
        <v>Não</v>
      </c>
      <c r="AB64" s="44" t="s">
        <v>43</v>
      </c>
      <c r="AC64" s="97" t="s">
        <v>197</v>
      </c>
    </row>
    <row r="65" spans="2:29">
      <c r="B65" s="164"/>
      <c r="C65" s="104"/>
      <c r="D65" s="163"/>
      <c r="E65" s="163"/>
      <c r="F65" s="163"/>
      <c r="G65" s="163"/>
      <c r="L65" s="165"/>
      <c r="O65" s="44" t="s">
        <v>36</v>
      </c>
      <c r="P65" s="103" t="s">
        <v>197</v>
      </c>
      <c r="V65" s="135"/>
      <c r="W65" s="135">
        <f>N5</f>
        <v>0</v>
      </c>
      <c r="X65" s="135" t="str">
        <f>IF('TELA 3'!C14=W59,H2,H3)</f>
        <v>Não</v>
      </c>
      <c r="Y65" s="135" t="str">
        <f>IF(AND(X65=H2,'TELA 3'!Y14&gt;1000),H2,H3)</f>
        <v>Não</v>
      </c>
      <c r="AB65" s="44" t="s">
        <v>44</v>
      </c>
      <c r="AC65" s="97" t="s">
        <v>197</v>
      </c>
    </row>
    <row r="66" spans="2:29">
      <c r="B66" s="164"/>
      <c r="C66" s="163"/>
      <c r="D66" s="163"/>
      <c r="E66" s="163"/>
      <c r="F66" s="163"/>
      <c r="G66" s="163"/>
      <c r="L66" s="165"/>
      <c r="O66" s="52" t="s">
        <v>1807</v>
      </c>
      <c r="P66" s="103" t="s">
        <v>197</v>
      </c>
      <c r="V66" s="135"/>
      <c r="W66" s="135">
        <f>N6</f>
        <v>0</v>
      </c>
      <c r="X66" s="135" t="str">
        <f>IF('TELA 3'!C16=W59,H2,H3)</f>
        <v>Não</v>
      </c>
      <c r="Y66" s="135" t="str">
        <f>IF(AND(X66=H2,'TELA 3'!Y16&gt;1000),H2,H3)</f>
        <v>Não</v>
      </c>
      <c r="AB66" s="52" t="s">
        <v>45</v>
      </c>
      <c r="AC66" s="97" t="s">
        <v>197</v>
      </c>
    </row>
    <row r="67" spans="2:29" ht="30">
      <c r="B67" s="164"/>
      <c r="C67" s="485" t="s">
        <v>1709</v>
      </c>
      <c r="D67" s="393" t="s">
        <v>1708</v>
      </c>
      <c r="E67" s="101" t="s">
        <v>197</v>
      </c>
      <c r="F67" s="101" t="s">
        <v>197</v>
      </c>
      <c r="G67" s="101" t="s">
        <v>197</v>
      </c>
      <c r="H67" s="395" t="str">
        <f>IF($S$8="Sim",$H$2,$H$3)</f>
        <v>Não</v>
      </c>
      <c r="I67" s="395" t="str">
        <f>IF($S$8="Sim",$H$2,$H$3)</f>
        <v>Não</v>
      </c>
      <c r="J67" s="395" t="str">
        <f>IF($S$8="Sim",$H$2,$H$3)</f>
        <v>Não</v>
      </c>
      <c r="K67" s="395" t="str">
        <f>IF($S$8="Sim",$H$2,$H$3)</f>
        <v>Não</v>
      </c>
      <c r="L67" s="376" t="str">
        <f>IF($D$3="Preenchimento incompleto.","",IF($C$2=$K$10,K67,IF($D$3=$H$10,H67,IF($D$3=$I$10,I67,J67))))</f>
        <v/>
      </c>
      <c r="O67" s="44" t="s">
        <v>37</v>
      </c>
      <c r="P67" s="103" t="s">
        <v>197</v>
      </c>
      <c r="AB67" s="44" t="s">
        <v>46</v>
      </c>
      <c r="AC67" s="97" t="s">
        <v>197</v>
      </c>
    </row>
    <row r="68" spans="2:29">
      <c r="B68" s="164"/>
      <c r="C68" s="163"/>
      <c r="D68" s="163"/>
      <c r="E68" s="163"/>
      <c r="F68" s="163"/>
      <c r="G68" s="163"/>
      <c r="L68" s="165"/>
      <c r="O68" s="52" t="s">
        <v>38</v>
      </c>
      <c r="P68" s="103" t="s">
        <v>197</v>
      </c>
      <c r="AB68" s="44" t="s">
        <v>47</v>
      </c>
      <c r="AC68" s="97" t="s">
        <v>197</v>
      </c>
    </row>
    <row r="69" spans="2:29">
      <c r="B69" s="164"/>
      <c r="C69" s="163"/>
      <c r="D69" s="163"/>
      <c r="E69" s="163"/>
      <c r="F69" s="163"/>
      <c r="G69" s="163"/>
      <c r="L69" s="165"/>
      <c r="O69" s="44" t="s">
        <v>39</v>
      </c>
      <c r="P69" s="103" t="s">
        <v>197</v>
      </c>
      <c r="AB69" s="52" t="s">
        <v>48</v>
      </c>
      <c r="AC69" s="97" t="s">
        <v>197</v>
      </c>
    </row>
    <row r="70" spans="2:29">
      <c r="B70" s="164"/>
      <c r="C70" s="163"/>
      <c r="D70" s="163"/>
      <c r="E70" s="163"/>
      <c r="F70" s="163"/>
      <c r="G70" s="163"/>
      <c r="L70" s="165"/>
      <c r="O70" s="52" t="s">
        <v>40</v>
      </c>
      <c r="P70" s="103" t="s">
        <v>197</v>
      </c>
      <c r="AB70" s="44" t="s">
        <v>49</v>
      </c>
      <c r="AC70" s="97" t="s">
        <v>197</v>
      </c>
    </row>
    <row r="71" spans="2:29">
      <c r="O71" s="44" t="s">
        <v>41</v>
      </c>
      <c r="P71" s="103" t="s">
        <v>197</v>
      </c>
      <c r="AB71" s="52" t="s">
        <v>50</v>
      </c>
      <c r="AC71" s="97" t="s">
        <v>197</v>
      </c>
    </row>
    <row r="72" spans="2:29">
      <c r="O72" s="52" t="s">
        <v>42</v>
      </c>
      <c r="P72" s="103" t="s">
        <v>197</v>
      </c>
      <c r="AB72" s="44" t="s">
        <v>51</v>
      </c>
      <c r="AC72" s="97" t="s">
        <v>197</v>
      </c>
    </row>
    <row r="73" spans="2:29">
      <c r="O73" s="44" t="s">
        <v>1808</v>
      </c>
      <c r="P73" s="103" t="s">
        <v>197</v>
      </c>
      <c r="AB73" s="52" t="s">
        <v>52</v>
      </c>
      <c r="AC73" s="97" t="s">
        <v>197</v>
      </c>
    </row>
    <row r="74" spans="2:29">
      <c r="O74" s="52" t="s">
        <v>1809</v>
      </c>
      <c r="P74" s="103" t="s">
        <v>197</v>
      </c>
      <c r="AB74" s="44" t="s">
        <v>53</v>
      </c>
      <c r="AC74" s="97" t="s">
        <v>197</v>
      </c>
    </row>
    <row r="75" spans="2:29">
      <c r="C75" s="163"/>
      <c r="D75" s="163"/>
      <c r="E75" s="163"/>
      <c r="F75" s="163"/>
      <c r="G75" s="163"/>
      <c r="O75" s="44" t="s">
        <v>43</v>
      </c>
      <c r="P75" s="103" t="s">
        <v>197</v>
      </c>
      <c r="AB75" s="52" t="s">
        <v>1812</v>
      </c>
      <c r="AC75" s="97" t="s">
        <v>197</v>
      </c>
    </row>
    <row r="76" spans="2:29">
      <c r="O76" s="52" t="s">
        <v>1810</v>
      </c>
      <c r="P76" s="103" t="s">
        <v>197</v>
      </c>
      <c r="AB76" s="44" t="s">
        <v>1813</v>
      </c>
      <c r="AC76" s="97" t="s">
        <v>197</v>
      </c>
    </row>
    <row r="77" spans="2:29">
      <c r="D77" s="166"/>
      <c r="E77" s="166"/>
      <c r="F77" s="166"/>
      <c r="G77" s="166"/>
      <c r="O77" s="44" t="s">
        <v>44</v>
      </c>
      <c r="P77" s="103" t="s">
        <v>197</v>
      </c>
      <c r="AB77" s="52" t="s">
        <v>54</v>
      </c>
      <c r="AC77" s="97" t="s">
        <v>197</v>
      </c>
    </row>
    <row r="78" spans="2:29">
      <c r="D78" s="166"/>
      <c r="E78" s="166"/>
      <c r="F78" s="166"/>
      <c r="G78" s="166"/>
      <c r="O78" s="52" t="s">
        <v>45</v>
      </c>
      <c r="P78" s="103" t="s">
        <v>197</v>
      </c>
      <c r="AB78" s="44" t="s">
        <v>55</v>
      </c>
      <c r="AC78" s="97" t="s">
        <v>197</v>
      </c>
    </row>
    <row r="79" spans="2:29">
      <c r="C79" s="167"/>
      <c r="D79" s="166"/>
      <c r="E79" s="166"/>
      <c r="F79" s="166"/>
      <c r="G79" s="166"/>
      <c r="O79" s="44" t="s">
        <v>46</v>
      </c>
      <c r="P79" s="103" t="s">
        <v>197</v>
      </c>
      <c r="AB79" s="52" t="s">
        <v>1814</v>
      </c>
      <c r="AC79" s="97" t="s">
        <v>197</v>
      </c>
    </row>
    <row r="80" spans="2:29">
      <c r="D80" s="166"/>
      <c r="E80" s="166"/>
      <c r="F80" s="166"/>
      <c r="G80" s="166"/>
      <c r="O80" s="52" t="s">
        <v>1811</v>
      </c>
      <c r="P80" s="103" t="s">
        <v>197</v>
      </c>
      <c r="AB80" s="44" t="s">
        <v>1815</v>
      </c>
      <c r="AC80" s="97" t="s">
        <v>197</v>
      </c>
    </row>
    <row r="81" spans="3:29">
      <c r="C81" s="163"/>
      <c r="D81" s="163"/>
      <c r="E81" s="163"/>
      <c r="F81" s="163"/>
      <c r="G81" s="163"/>
      <c r="O81" s="44" t="s">
        <v>47</v>
      </c>
      <c r="P81" s="103" t="s">
        <v>197</v>
      </c>
      <c r="AB81" s="52" t="s">
        <v>1816</v>
      </c>
      <c r="AC81" s="97" t="s">
        <v>197</v>
      </c>
    </row>
    <row r="82" spans="3:29">
      <c r="O82" s="52" t="s">
        <v>48</v>
      </c>
      <c r="P82" s="103" t="s">
        <v>197</v>
      </c>
      <c r="AB82" s="44" t="s">
        <v>1817</v>
      </c>
      <c r="AC82" s="97" t="s">
        <v>197</v>
      </c>
    </row>
    <row r="83" spans="3:29">
      <c r="O83" s="44" t="s">
        <v>49</v>
      </c>
      <c r="P83" s="103" t="s">
        <v>197</v>
      </c>
      <c r="AB83" s="44" t="s">
        <v>57</v>
      </c>
      <c r="AC83" s="97" t="s">
        <v>197</v>
      </c>
    </row>
    <row r="84" spans="3:29">
      <c r="O84" s="52" t="s">
        <v>50</v>
      </c>
      <c r="P84" s="103" t="s">
        <v>197</v>
      </c>
      <c r="AB84" s="52" t="s">
        <v>1818</v>
      </c>
      <c r="AC84" s="97" t="s">
        <v>197</v>
      </c>
    </row>
    <row r="85" spans="3:29">
      <c r="O85" s="44" t="s">
        <v>51</v>
      </c>
      <c r="P85" s="103" t="s">
        <v>197</v>
      </c>
      <c r="AB85" s="44" t="s">
        <v>59</v>
      </c>
      <c r="AC85" s="97" t="s">
        <v>197</v>
      </c>
    </row>
    <row r="86" spans="3:29">
      <c r="O86" s="52" t="s">
        <v>52</v>
      </c>
      <c r="P86" s="103" t="s">
        <v>197</v>
      </c>
      <c r="AB86" s="52" t="s">
        <v>60</v>
      </c>
      <c r="AC86" s="97" t="s">
        <v>197</v>
      </c>
    </row>
    <row r="87" spans="3:29">
      <c r="O87" s="44" t="s">
        <v>53</v>
      </c>
      <c r="P87" s="103" t="s">
        <v>197</v>
      </c>
      <c r="AB87" s="44" t="s">
        <v>61</v>
      </c>
      <c r="AC87" s="97" t="s">
        <v>197</v>
      </c>
    </row>
    <row r="88" spans="3:29">
      <c r="O88" s="52" t="s">
        <v>1812</v>
      </c>
      <c r="P88" s="103" t="s">
        <v>197</v>
      </c>
      <c r="AB88" s="52" t="s">
        <v>1819</v>
      </c>
      <c r="AC88" s="97" t="s">
        <v>197</v>
      </c>
    </row>
    <row r="89" spans="3:29">
      <c r="O89" s="44" t="s">
        <v>1813</v>
      </c>
      <c r="P89" s="103" t="s">
        <v>197</v>
      </c>
      <c r="AB89" s="44" t="s">
        <v>1820</v>
      </c>
      <c r="AC89" s="97" t="s">
        <v>197</v>
      </c>
    </row>
    <row r="90" spans="3:29">
      <c r="O90" s="52" t="s">
        <v>54</v>
      </c>
      <c r="P90" s="103" t="s">
        <v>197</v>
      </c>
      <c r="AB90" s="52" t="s">
        <v>1821</v>
      </c>
      <c r="AC90" s="97" t="s">
        <v>197</v>
      </c>
    </row>
    <row r="91" spans="3:29">
      <c r="O91" s="44" t="s">
        <v>55</v>
      </c>
      <c r="P91" s="103" t="s">
        <v>197</v>
      </c>
      <c r="AB91" s="44" t="s">
        <v>1822</v>
      </c>
      <c r="AC91" s="97" t="s">
        <v>197</v>
      </c>
    </row>
    <row r="92" spans="3:29">
      <c r="O92" s="52" t="s">
        <v>1814</v>
      </c>
      <c r="P92" s="103" t="s">
        <v>197</v>
      </c>
      <c r="AB92" s="52" t="s">
        <v>1823</v>
      </c>
      <c r="AC92" s="97" t="s">
        <v>197</v>
      </c>
    </row>
    <row r="93" spans="3:29">
      <c r="O93" s="44" t="s">
        <v>1815</v>
      </c>
      <c r="P93" s="103" t="s">
        <v>197</v>
      </c>
      <c r="AB93" s="44" t="s">
        <v>62</v>
      </c>
      <c r="AC93" s="97" t="s">
        <v>197</v>
      </c>
    </row>
    <row r="94" spans="3:29">
      <c r="O94" s="52" t="s">
        <v>1816</v>
      </c>
      <c r="P94" s="103" t="s">
        <v>197</v>
      </c>
      <c r="AB94" s="52" t="s">
        <v>1824</v>
      </c>
      <c r="AC94" s="97" t="s">
        <v>197</v>
      </c>
    </row>
    <row r="95" spans="3:29">
      <c r="O95" s="44" t="s">
        <v>1817</v>
      </c>
      <c r="P95" s="103" t="s">
        <v>197</v>
      </c>
      <c r="AB95" s="44" t="s">
        <v>1825</v>
      </c>
      <c r="AC95" s="97" t="s">
        <v>197</v>
      </c>
    </row>
    <row r="96" spans="3:29">
      <c r="O96" s="52" t="s">
        <v>1401</v>
      </c>
      <c r="P96" s="103" t="s">
        <v>197</v>
      </c>
      <c r="AB96" s="52" t="s">
        <v>1826</v>
      </c>
      <c r="AC96" s="97" t="s">
        <v>197</v>
      </c>
    </row>
    <row r="97" spans="15:29">
      <c r="O97" s="44" t="s">
        <v>57</v>
      </c>
      <c r="P97" s="103" t="s">
        <v>197</v>
      </c>
      <c r="AB97" s="44" t="s">
        <v>1827</v>
      </c>
      <c r="AC97" s="97" t="s">
        <v>197</v>
      </c>
    </row>
    <row r="98" spans="15:29">
      <c r="O98" s="52" t="s">
        <v>1818</v>
      </c>
      <c r="P98" s="103" t="s">
        <v>197</v>
      </c>
      <c r="AB98" s="52" t="s">
        <v>63</v>
      </c>
      <c r="AC98" s="97" t="s">
        <v>197</v>
      </c>
    </row>
    <row r="99" spans="15:29">
      <c r="O99" s="44" t="s">
        <v>59</v>
      </c>
      <c r="P99" s="103" t="s">
        <v>197</v>
      </c>
      <c r="AB99" s="44" t="s">
        <v>64</v>
      </c>
      <c r="AC99" s="97" t="s">
        <v>197</v>
      </c>
    </row>
    <row r="100" spans="15:29">
      <c r="O100" s="52" t="s">
        <v>60</v>
      </c>
      <c r="P100" s="103" t="s">
        <v>197</v>
      </c>
      <c r="AB100" s="52" t="s">
        <v>65</v>
      </c>
      <c r="AC100" s="97" t="s">
        <v>197</v>
      </c>
    </row>
    <row r="101" spans="15:29">
      <c r="O101" s="44" t="s">
        <v>61</v>
      </c>
      <c r="P101" s="103" t="s">
        <v>197</v>
      </c>
      <c r="AB101" s="44" t="s">
        <v>66</v>
      </c>
      <c r="AC101" s="97" t="s">
        <v>197</v>
      </c>
    </row>
    <row r="102" spans="15:29">
      <c r="O102" s="52" t="s">
        <v>1819</v>
      </c>
      <c r="P102" s="103" t="s">
        <v>197</v>
      </c>
      <c r="AB102" s="52" t="s">
        <v>67</v>
      </c>
      <c r="AC102" s="97" t="s">
        <v>197</v>
      </c>
    </row>
    <row r="103" spans="15:29">
      <c r="O103" s="44" t="s">
        <v>1820</v>
      </c>
      <c r="P103" s="103" t="s">
        <v>197</v>
      </c>
      <c r="AB103" s="44" t="s">
        <v>68</v>
      </c>
      <c r="AC103" s="97" t="s">
        <v>197</v>
      </c>
    </row>
    <row r="104" spans="15:29">
      <c r="O104" s="52" t="s">
        <v>1821</v>
      </c>
      <c r="P104" s="103" t="s">
        <v>197</v>
      </c>
      <c r="AB104" s="44" t="s">
        <v>69</v>
      </c>
      <c r="AC104" s="97" t="s">
        <v>197</v>
      </c>
    </row>
    <row r="105" spans="15:29">
      <c r="O105" s="44" t="s">
        <v>1822</v>
      </c>
      <c r="P105" s="103" t="s">
        <v>197</v>
      </c>
      <c r="AB105" s="52" t="s">
        <v>70</v>
      </c>
      <c r="AC105" s="97" t="s">
        <v>197</v>
      </c>
    </row>
    <row r="106" spans="15:29">
      <c r="O106" s="52" t="s">
        <v>1823</v>
      </c>
      <c r="P106" s="103" t="s">
        <v>197</v>
      </c>
      <c r="AB106" s="44" t="s">
        <v>71</v>
      </c>
      <c r="AC106" s="97" t="s">
        <v>197</v>
      </c>
    </row>
    <row r="107" spans="15:29">
      <c r="O107" s="44" t="s">
        <v>62</v>
      </c>
      <c r="P107" s="103" t="s">
        <v>197</v>
      </c>
      <c r="AB107" s="52" t="s">
        <v>72</v>
      </c>
      <c r="AC107" s="97" t="s">
        <v>197</v>
      </c>
    </row>
    <row r="108" spans="15:29">
      <c r="O108" s="52" t="s">
        <v>1824</v>
      </c>
      <c r="P108" s="103" t="s">
        <v>197</v>
      </c>
      <c r="AB108" s="44" t="s">
        <v>73</v>
      </c>
      <c r="AC108" s="97" t="s">
        <v>197</v>
      </c>
    </row>
    <row r="109" spans="15:29">
      <c r="O109" s="44" t="s">
        <v>1825</v>
      </c>
      <c r="P109" s="103" t="s">
        <v>197</v>
      </c>
      <c r="AB109" s="44" t="s">
        <v>1830</v>
      </c>
      <c r="AC109" s="97" t="s">
        <v>197</v>
      </c>
    </row>
    <row r="110" spans="15:29">
      <c r="O110" s="52" t="s">
        <v>1826</v>
      </c>
      <c r="P110" s="103" t="s">
        <v>197</v>
      </c>
      <c r="AB110" s="44" t="s">
        <v>74</v>
      </c>
      <c r="AC110" s="97" t="s">
        <v>197</v>
      </c>
    </row>
    <row r="111" spans="15:29">
      <c r="O111" s="44" t="s">
        <v>1827</v>
      </c>
      <c r="P111" s="103" t="s">
        <v>197</v>
      </c>
      <c r="AB111" s="52" t="s">
        <v>75</v>
      </c>
      <c r="AC111" s="97" t="s">
        <v>197</v>
      </c>
    </row>
    <row r="112" spans="15:29">
      <c r="O112" s="52" t="s">
        <v>63</v>
      </c>
      <c r="P112" s="103" t="s">
        <v>197</v>
      </c>
      <c r="AB112" s="52" t="s">
        <v>76</v>
      </c>
      <c r="AC112" s="97" t="s">
        <v>197</v>
      </c>
    </row>
    <row r="113" spans="15:29">
      <c r="O113" s="44" t="s">
        <v>64</v>
      </c>
      <c r="P113" s="103" t="s">
        <v>197</v>
      </c>
      <c r="AB113" s="52" t="s">
        <v>1835</v>
      </c>
      <c r="AC113" s="97" t="s">
        <v>197</v>
      </c>
    </row>
    <row r="114" spans="15:29">
      <c r="O114" s="52" t="s">
        <v>65</v>
      </c>
      <c r="P114" s="103" t="s">
        <v>197</v>
      </c>
      <c r="AB114" s="52" t="s">
        <v>77</v>
      </c>
      <c r="AC114" s="97" t="s">
        <v>197</v>
      </c>
    </row>
    <row r="115" spans="15:29">
      <c r="O115" s="44" t="s">
        <v>66</v>
      </c>
      <c r="P115" s="103" t="s">
        <v>197</v>
      </c>
      <c r="AB115" s="44" t="s">
        <v>78</v>
      </c>
      <c r="AC115" s="97" t="s">
        <v>197</v>
      </c>
    </row>
    <row r="116" spans="15:29">
      <c r="O116" s="52" t="s">
        <v>67</v>
      </c>
      <c r="P116" s="103" t="s">
        <v>197</v>
      </c>
      <c r="AB116" s="52" t="s">
        <v>79</v>
      </c>
      <c r="AC116" s="97" t="s">
        <v>197</v>
      </c>
    </row>
    <row r="117" spans="15:29">
      <c r="O117" s="44" t="s">
        <v>68</v>
      </c>
      <c r="P117" s="103" t="s">
        <v>197</v>
      </c>
      <c r="AB117" s="44" t="s">
        <v>80</v>
      </c>
      <c r="AC117" s="97" t="s">
        <v>197</v>
      </c>
    </row>
    <row r="118" spans="15:29">
      <c r="O118" s="52" t="s">
        <v>1828</v>
      </c>
      <c r="P118" s="103" t="s">
        <v>197</v>
      </c>
      <c r="AB118" s="52" t="s">
        <v>81</v>
      </c>
      <c r="AC118" s="97" t="s">
        <v>197</v>
      </c>
    </row>
    <row r="119" spans="15:29">
      <c r="O119" s="44" t="s">
        <v>69</v>
      </c>
      <c r="P119" s="103" t="s">
        <v>197</v>
      </c>
      <c r="AB119" s="52" t="s">
        <v>83</v>
      </c>
      <c r="AC119" s="97" t="s">
        <v>197</v>
      </c>
    </row>
    <row r="120" spans="15:29">
      <c r="O120" s="52" t="s">
        <v>70</v>
      </c>
      <c r="P120" s="103" t="s">
        <v>197</v>
      </c>
      <c r="AB120" s="44" t="s">
        <v>84</v>
      </c>
      <c r="AC120" s="97" t="s">
        <v>197</v>
      </c>
    </row>
    <row r="121" spans="15:29">
      <c r="O121" s="44" t="s">
        <v>71</v>
      </c>
      <c r="P121" s="103" t="s">
        <v>197</v>
      </c>
      <c r="AB121" s="52" t="s">
        <v>85</v>
      </c>
      <c r="AC121" s="97" t="s">
        <v>197</v>
      </c>
    </row>
    <row r="122" spans="15:29">
      <c r="O122" s="52" t="s">
        <v>72</v>
      </c>
      <c r="P122" s="103" t="s">
        <v>197</v>
      </c>
      <c r="AB122" s="44" t="s">
        <v>86</v>
      </c>
      <c r="AC122" s="97" t="s">
        <v>197</v>
      </c>
    </row>
    <row r="123" spans="15:29">
      <c r="O123" s="44" t="s">
        <v>73</v>
      </c>
      <c r="P123" s="103" t="s">
        <v>197</v>
      </c>
      <c r="AB123" s="52" t="s">
        <v>87</v>
      </c>
      <c r="AC123" s="97" t="s">
        <v>197</v>
      </c>
    </row>
    <row r="124" spans="15:29">
      <c r="O124" s="52" t="s">
        <v>1829</v>
      </c>
      <c r="P124" s="103" t="s">
        <v>197</v>
      </c>
      <c r="AB124" s="44" t="s">
        <v>88</v>
      </c>
      <c r="AC124" s="97" t="s">
        <v>197</v>
      </c>
    </row>
    <row r="125" spans="15:29">
      <c r="O125" s="44" t="s">
        <v>1830</v>
      </c>
      <c r="P125" s="103" t="s">
        <v>197</v>
      </c>
      <c r="AB125" s="52" t="s">
        <v>1837</v>
      </c>
      <c r="AC125" s="97" t="s">
        <v>197</v>
      </c>
    </row>
    <row r="126" spans="15:29">
      <c r="O126" s="52" t="s">
        <v>1831</v>
      </c>
      <c r="P126" s="103" t="s">
        <v>197</v>
      </c>
      <c r="AB126" s="52" t="s">
        <v>1839</v>
      </c>
      <c r="AC126" s="97" t="s">
        <v>197</v>
      </c>
    </row>
    <row r="127" spans="15:29">
      <c r="O127" s="44" t="s">
        <v>1832</v>
      </c>
      <c r="P127" s="103" t="s">
        <v>197</v>
      </c>
      <c r="AB127" s="44" t="s">
        <v>1840</v>
      </c>
      <c r="AC127" s="97" t="s">
        <v>197</v>
      </c>
    </row>
    <row r="128" spans="15:29">
      <c r="O128" s="52" t="s">
        <v>1833</v>
      </c>
      <c r="P128" s="103" t="s">
        <v>197</v>
      </c>
      <c r="AB128" s="44" t="s">
        <v>1842</v>
      </c>
      <c r="AC128" s="97" t="s">
        <v>197</v>
      </c>
    </row>
    <row r="129" spans="15:29">
      <c r="O129" s="44" t="s">
        <v>74</v>
      </c>
      <c r="P129" s="103" t="s">
        <v>197</v>
      </c>
      <c r="AB129" s="52" t="s">
        <v>1843</v>
      </c>
      <c r="AC129" s="97" t="s">
        <v>197</v>
      </c>
    </row>
    <row r="130" spans="15:29">
      <c r="O130" s="52" t="s">
        <v>75</v>
      </c>
      <c r="P130" s="103" t="s">
        <v>197</v>
      </c>
      <c r="AB130" s="44" t="s">
        <v>1844</v>
      </c>
      <c r="AC130" s="97" t="s">
        <v>197</v>
      </c>
    </row>
    <row r="131" spans="15:29">
      <c r="O131" s="44" t="s">
        <v>1834</v>
      </c>
      <c r="P131" s="103" t="s">
        <v>197</v>
      </c>
      <c r="AB131" s="52" t="s">
        <v>1793</v>
      </c>
      <c r="AC131" s="97" t="s">
        <v>197</v>
      </c>
    </row>
    <row r="132" spans="15:29">
      <c r="O132" s="52" t="s">
        <v>76</v>
      </c>
      <c r="P132" s="103" t="s">
        <v>197</v>
      </c>
      <c r="AB132" s="44" t="s">
        <v>1845</v>
      </c>
      <c r="AC132" s="97" t="s">
        <v>197</v>
      </c>
    </row>
    <row r="133" spans="15:29">
      <c r="O133" s="44" t="s">
        <v>1472</v>
      </c>
      <c r="P133" s="103" t="s">
        <v>197</v>
      </c>
      <c r="AB133" s="52" t="s">
        <v>1846</v>
      </c>
      <c r="AC133" s="97" t="s">
        <v>197</v>
      </c>
    </row>
    <row r="134" spans="15:29">
      <c r="O134" s="52" t="s">
        <v>1835</v>
      </c>
      <c r="P134" s="103" t="s">
        <v>197</v>
      </c>
      <c r="AB134" s="44" t="s">
        <v>1847</v>
      </c>
      <c r="AC134" s="97" t="s">
        <v>197</v>
      </c>
    </row>
    <row r="135" spans="15:29">
      <c r="O135" s="44" t="s">
        <v>1836</v>
      </c>
      <c r="P135" s="103" t="s">
        <v>197</v>
      </c>
      <c r="AB135" s="52" t="s">
        <v>1848</v>
      </c>
      <c r="AC135" s="97" t="s">
        <v>197</v>
      </c>
    </row>
    <row r="136" spans="15:29">
      <c r="O136" s="52" t="s">
        <v>77</v>
      </c>
      <c r="P136" s="103" t="s">
        <v>197</v>
      </c>
      <c r="AB136" s="44" t="s">
        <v>1849</v>
      </c>
      <c r="AC136" s="97" t="s">
        <v>197</v>
      </c>
    </row>
    <row r="137" spans="15:29">
      <c r="O137" s="44" t="s">
        <v>78</v>
      </c>
      <c r="P137" s="103" t="s">
        <v>197</v>
      </c>
      <c r="AB137" s="52" t="s">
        <v>1850</v>
      </c>
      <c r="AC137" s="97" t="s">
        <v>197</v>
      </c>
    </row>
    <row r="138" spans="15:29">
      <c r="O138" s="52" t="s">
        <v>79</v>
      </c>
      <c r="P138" s="103" t="s">
        <v>197</v>
      </c>
      <c r="AB138" s="52" t="s">
        <v>1854</v>
      </c>
      <c r="AC138" s="97" t="s">
        <v>197</v>
      </c>
    </row>
    <row r="139" spans="15:29">
      <c r="O139" s="44" t="s">
        <v>80</v>
      </c>
      <c r="P139" s="103" t="s">
        <v>197</v>
      </c>
      <c r="AB139" s="52" t="s">
        <v>1856</v>
      </c>
      <c r="AC139" s="97" t="s">
        <v>197</v>
      </c>
    </row>
    <row r="140" spans="15:29">
      <c r="O140" s="52" t="s">
        <v>81</v>
      </c>
      <c r="P140" s="103" t="s">
        <v>197</v>
      </c>
      <c r="AB140" s="44" t="s">
        <v>1857</v>
      </c>
      <c r="AC140" s="97" t="s">
        <v>197</v>
      </c>
    </row>
    <row r="141" spans="15:29">
      <c r="O141" s="44" t="s">
        <v>82</v>
      </c>
      <c r="P141" s="103" t="s">
        <v>197</v>
      </c>
      <c r="AB141" s="44" t="s">
        <v>1861</v>
      </c>
      <c r="AC141" s="97" t="s">
        <v>197</v>
      </c>
    </row>
    <row r="142" spans="15:29">
      <c r="O142" s="52" t="s">
        <v>83</v>
      </c>
      <c r="P142" s="103" t="s">
        <v>197</v>
      </c>
      <c r="AB142" s="52" t="s">
        <v>102</v>
      </c>
      <c r="AC142" s="97" t="s">
        <v>197</v>
      </c>
    </row>
    <row r="143" spans="15:29">
      <c r="O143" s="44" t="s">
        <v>84</v>
      </c>
      <c r="P143" s="103" t="s">
        <v>197</v>
      </c>
      <c r="AB143" s="44" t="s">
        <v>103</v>
      </c>
      <c r="AC143" s="97" t="s">
        <v>197</v>
      </c>
    </row>
    <row r="144" spans="15:29">
      <c r="O144" s="52" t="s">
        <v>85</v>
      </c>
      <c r="P144" s="103" t="s">
        <v>197</v>
      </c>
      <c r="AB144" s="44" t="s">
        <v>105</v>
      </c>
      <c r="AC144" s="97" t="s">
        <v>197</v>
      </c>
    </row>
    <row r="145" spans="15:29">
      <c r="O145" s="44" t="s">
        <v>86</v>
      </c>
      <c r="P145" s="103" t="s">
        <v>197</v>
      </c>
      <c r="AB145" s="52" t="s">
        <v>110</v>
      </c>
      <c r="AC145" s="97" t="s">
        <v>197</v>
      </c>
    </row>
    <row r="146" spans="15:29">
      <c r="O146" s="52" t="s">
        <v>87</v>
      </c>
      <c r="P146" s="103" t="s">
        <v>197</v>
      </c>
      <c r="AB146" s="52" t="s">
        <v>1864</v>
      </c>
      <c r="AC146" s="97" t="s">
        <v>197</v>
      </c>
    </row>
    <row r="147" spans="15:29">
      <c r="O147" s="44" t="s">
        <v>88</v>
      </c>
      <c r="P147" s="103" t="s">
        <v>197</v>
      </c>
      <c r="AB147" s="44" t="s">
        <v>111</v>
      </c>
      <c r="AC147" s="97" t="s">
        <v>197</v>
      </c>
    </row>
    <row r="148" spans="15:29">
      <c r="O148" s="52" t="s">
        <v>1839</v>
      </c>
      <c r="P148" s="103" t="s">
        <v>197</v>
      </c>
      <c r="AB148" s="52" t="s">
        <v>1865</v>
      </c>
      <c r="AC148" s="97" t="s">
        <v>197</v>
      </c>
    </row>
    <row r="149" spans="15:29">
      <c r="O149" s="52" t="s">
        <v>1793</v>
      </c>
      <c r="P149" s="103" t="s">
        <v>197</v>
      </c>
      <c r="AB149" s="52" t="s">
        <v>1726</v>
      </c>
      <c r="AC149" s="97" t="s">
        <v>197</v>
      </c>
    </row>
    <row r="150" spans="15:29">
      <c r="O150" s="44" t="s">
        <v>1845</v>
      </c>
      <c r="P150" s="103" t="s">
        <v>197</v>
      </c>
      <c r="AB150" s="44" t="s">
        <v>124</v>
      </c>
      <c r="AC150" s="97" t="s">
        <v>197</v>
      </c>
    </row>
    <row r="151" spans="15:29">
      <c r="O151" s="52" t="s">
        <v>1846</v>
      </c>
      <c r="P151" s="103" t="s">
        <v>197</v>
      </c>
      <c r="AB151" s="139" t="s">
        <v>1875</v>
      </c>
      <c r="AC151" s="97" t="s">
        <v>197</v>
      </c>
    </row>
    <row r="152" spans="15:29">
      <c r="O152" s="44" t="s">
        <v>1847</v>
      </c>
      <c r="P152" s="103" t="s">
        <v>197</v>
      </c>
      <c r="AB152" s="52" t="s">
        <v>129</v>
      </c>
      <c r="AC152" s="97" t="s">
        <v>197</v>
      </c>
    </row>
    <row r="153" spans="15:29">
      <c r="O153" s="52" t="s">
        <v>1850</v>
      </c>
      <c r="P153" s="103" t="s">
        <v>197</v>
      </c>
      <c r="AB153" s="44" t="s">
        <v>130</v>
      </c>
      <c r="AC153" s="97" t="s">
        <v>197</v>
      </c>
    </row>
    <row r="154" spans="15:29">
      <c r="O154" s="44" t="s">
        <v>1855</v>
      </c>
      <c r="P154" s="103" t="s">
        <v>197</v>
      </c>
      <c r="AB154" s="52" t="s">
        <v>1878</v>
      </c>
      <c r="AC154" s="97" t="s">
        <v>197</v>
      </c>
    </row>
    <row r="155" spans="15:29">
      <c r="O155" s="44" t="s">
        <v>114</v>
      </c>
      <c r="P155" s="103" t="s">
        <v>197</v>
      </c>
      <c r="AB155" s="52" t="s">
        <v>1880</v>
      </c>
      <c r="AC155" s="97" t="s">
        <v>197</v>
      </c>
    </row>
    <row r="156" spans="15:29">
      <c r="O156" s="52" t="s">
        <v>115</v>
      </c>
      <c r="P156" s="103" t="s">
        <v>197</v>
      </c>
      <c r="AB156" s="44" t="s">
        <v>134</v>
      </c>
      <c r="AC156" s="97" t="s">
        <v>197</v>
      </c>
    </row>
    <row r="157" spans="15:29">
      <c r="O157" s="44" t="s">
        <v>116</v>
      </c>
      <c r="P157" s="103" t="s">
        <v>197</v>
      </c>
      <c r="AB157" s="52" t="s">
        <v>136</v>
      </c>
      <c r="AC157" s="97" t="s">
        <v>197</v>
      </c>
    </row>
    <row r="158" spans="15:29">
      <c r="O158" s="52" t="s">
        <v>1868</v>
      </c>
      <c r="P158" s="103" t="s">
        <v>197</v>
      </c>
      <c r="AB158" s="52" t="s">
        <v>138</v>
      </c>
      <c r="AC158" s="97" t="s">
        <v>197</v>
      </c>
    </row>
    <row r="159" spans="15:29">
      <c r="O159" s="44" t="s">
        <v>1869</v>
      </c>
      <c r="P159" s="103" t="s">
        <v>197</v>
      </c>
      <c r="AB159" s="44" t="s">
        <v>1887</v>
      </c>
      <c r="AC159" s="97" t="s">
        <v>197</v>
      </c>
    </row>
    <row r="160" spans="15:29">
      <c r="O160" s="52" t="s">
        <v>1870</v>
      </c>
      <c r="P160" s="103" t="s">
        <v>197</v>
      </c>
      <c r="AB160" s="52" t="s">
        <v>139</v>
      </c>
      <c r="AC160" s="97" t="s">
        <v>197</v>
      </c>
    </row>
    <row r="161" spans="15:29">
      <c r="O161" s="44" t="s">
        <v>1871</v>
      </c>
      <c r="P161" s="103" t="s">
        <v>197</v>
      </c>
      <c r="AB161" s="44" t="s">
        <v>140</v>
      </c>
      <c r="AC161" s="97" t="s">
        <v>197</v>
      </c>
    </row>
    <row r="162" spans="15:29">
      <c r="O162" s="52" t="s">
        <v>1872</v>
      </c>
      <c r="P162" s="103" t="s">
        <v>197</v>
      </c>
      <c r="AB162" s="52" t="s">
        <v>141</v>
      </c>
      <c r="AC162" s="97" t="s">
        <v>197</v>
      </c>
    </row>
    <row r="163" spans="15:29">
      <c r="O163" s="44" t="s">
        <v>1593</v>
      </c>
      <c r="P163" s="103" t="s">
        <v>197</v>
      </c>
      <c r="AB163" s="44" t="s">
        <v>142</v>
      </c>
      <c r="AC163" s="97" t="s">
        <v>197</v>
      </c>
    </row>
    <row r="164" spans="15:29">
      <c r="O164" s="52" t="s">
        <v>1595</v>
      </c>
      <c r="P164" s="103" t="s">
        <v>197</v>
      </c>
      <c r="AB164" s="52" t="s">
        <v>143</v>
      </c>
      <c r="AC164" s="97" t="s">
        <v>197</v>
      </c>
    </row>
    <row r="165" spans="15:29">
      <c r="O165" s="44" t="s">
        <v>1873</v>
      </c>
      <c r="P165" s="103" t="s">
        <v>197</v>
      </c>
      <c r="AB165" s="44" t="s">
        <v>1888</v>
      </c>
      <c r="AC165" s="97" t="s">
        <v>197</v>
      </c>
    </row>
    <row r="166" spans="15:29">
      <c r="O166" s="52" t="s">
        <v>1726</v>
      </c>
      <c r="P166" s="103" t="s">
        <v>197</v>
      </c>
      <c r="AB166" s="52" t="s">
        <v>144</v>
      </c>
      <c r="AC166" s="97" t="s">
        <v>197</v>
      </c>
    </row>
    <row r="167" spans="15:29">
      <c r="O167" s="44" t="s">
        <v>121</v>
      </c>
      <c r="P167" s="103" t="s">
        <v>197</v>
      </c>
      <c r="AB167" s="44" t="s">
        <v>146</v>
      </c>
      <c r="AC167" s="97" t="s">
        <v>197</v>
      </c>
    </row>
    <row r="168" spans="15:29">
      <c r="O168" s="52" t="s">
        <v>1874</v>
      </c>
      <c r="P168" s="103" t="s">
        <v>197</v>
      </c>
      <c r="AB168" s="52" t="s">
        <v>149</v>
      </c>
      <c r="AC168" s="97" t="s">
        <v>197</v>
      </c>
    </row>
    <row r="169" spans="15:29">
      <c r="O169" s="44" t="s">
        <v>122</v>
      </c>
      <c r="P169" s="103" t="s">
        <v>197</v>
      </c>
    </row>
    <row r="170" spans="15:29">
      <c r="O170" s="52" t="s">
        <v>123</v>
      </c>
      <c r="P170" s="103" t="s">
        <v>197</v>
      </c>
    </row>
    <row r="171" spans="15:29">
      <c r="O171" s="44" t="s">
        <v>124</v>
      </c>
      <c r="P171" s="103" t="s">
        <v>197</v>
      </c>
    </row>
    <row r="172" spans="15:29">
      <c r="O172" s="52" t="s">
        <v>125</v>
      </c>
      <c r="P172" s="103" t="s">
        <v>197</v>
      </c>
    </row>
    <row r="173" spans="15:29">
      <c r="O173" s="44" t="s">
        <v>126</v>
      </c>
      <c r="P173" s="103" t="s">
        <v>197</v>
      </c>
    </row>
    <row r="174" spans="15:29">
      <c r="O174" s="52" t="s">
        <v>127</v>
      </c>
      <c r="P174" s="103" t="s">
        <v>197</v>
      </c>
    </row>
    <row r="175" spans="15:29">
      <c r="O175" s="44" t="s">
        <v>1875</v>
      </c>
      <c r="P175" s="103" t="s">
        <v>197</v>
      </c>
    </row>
    <row r="176" spans="15:29">
      <c r="O176" s="52" t="s">
        <v>1876</v>
      </c>
      <c r="P176" s="103" t="s">
        <v>197</v>
      </c>
    </row>
    <row r="177" spans="15:16">
      <c r="O177" s="44" t="s">
        <v>1877</v>
      </c>
      <c r="P177" s="103" t="s">
        <v>197</v>
      </c>
    </row>
    <row r="178" spans="15:16">
      <c r="O178" s="52" t="s">
        <v>129</v>
      </c>
      <c r="P178" s="103" t="s">
        <v>197</v>
      </c>
    </row>
    <row r="179" spans="15:16">
      <c r="O179" s="44" t="s">
        <v>130</v>
      </c>
      <c r="P179" s="103" t="s">
        <v>197</v>
      </c>
    </row>
    <row r="180" spans="15:16">
      <c r="O180" s="52" t="s">
        <v>1878</v>
      </c>
      <c r="P180" s="103" t="s">
        <v>197</v>
      </c>
    </row>
    <row r="181" spans="15:16">
      <c r="O181" s="44" t="s">
        <v>1783</v>
      </c>
      <c r="P181" s="103" t="s">
        <v>197</v>
      </c>
    </row>
    <row r="182" spans="15:16">
      <c r="O182" s="52" t="s">
        <v>1784</v>
      </c>
      <c r="P182" s="103" t="s">
        <v>197</v>
      </c>
    </row>
    <row r="183" spans="15:16">
      <c r="O183" s="44" t="s">
        <v>1879</v>
      </c>
      <c r="P183" s="103" t="s">
        <v>197</v>
      </c>
    </row>
    <row r="184" spans="15:16">
      <c r="O184" s="52" t="s">
        <v>1880</v>
      </c>
      <c r="P184" s="103" t="s">
        <v>197</v>
      </c>
    </row>
    <row r="185" spans="15:16">
      <c r="O185" s="44" t="s">
        <v>1881</v>
      </c>
      <c r="P185" s="103" t="s">
        <v>197</v>
      </c>
    </row>
    <row r="186" spans="15:16">
      <c r="O186" s="52" t="s">
        <v>131</v>
      </c>
      <c r="P186" s="103" t="s">
        <v>197</v>
      </c>
    </row>
    <row r="187" spans="15:16">
      <c r="O187" s="44" t="s">
        <v>132</v>
      </c>
      <c r="P187" s="103" t="s">
        <v>197</v>
      </c>
    </row>
    <row r="188" spans="15:16">
      <c r="O188" s="52" t="s">
        <v>1785</v>
      </c>
      <c r="P188" s="103" t="s">
        <v>197</v>
      </c>
    </row>
    <row r="189" spans="15:16">
      <c r="O189" s="44" t="s">
        <v>1786</v>
      </c>
      <c r="P189" s="103" t="s">
        <v>197</v>
      </c>
    </row>
    <row r="190" spans="15:16">
      <c r="O190" s="52" t="s">
        <v>1882</v>
      </c>
      <c r="P190" s="103" t="s">
        <v>197</v>
      </c>
    </row>
    <row r="191" spans="15:16">
      <c r="O191" s="44" t="s">
        <v>134</v>
      </c>
      <c r="P191" s="103" t="s">
        <v>197</v>
      </c>
    </row>
    <row r="192" spans="15:16">
      <c r="O192" s="52" t="s">
        <v>136</v>
      </c>
      <c r="P192" s="103" t="s">
        <v>197</v>
      </c>
    </row>
    <row r="193" spans="15:16">
      <c r="O193" s="44" t="s">
        <v>137</v>
      </c>
      <c r="P193" s="103" t="s">
        <v>197</v>
      </c>
    </row>
    <row r="194" spans="15:16">
      <c r="O194" s="52" t="s">
        <v>1883</v>
      </c>
      <c r="P194" s="103" t="s">
        <v>197</v>
      </c>
    </row>
    <row r="195" spans="15:16">
      <c r="O195" s="44" t="s">
        <v>1884</v>
      </c>
      <c r="P195" s="103" t="s">
        <v>197</v>
      </c>
    </row>
    <row r="196" spans="15:16">
      <c r="O196" s="52" t="s">
        <v>1885</v>
      </c>
      <c r="P196" s="103" t="s">
        <v>197</v>
      </c>
    </row>
    <row r="197" spans="15:16">
      <c r="O197" s="44" t="s">
        <v>1886</v>
      </c>
      <c r="P197" s="103" t="s">
        <v>197</v>
      </c>
    </row>
  </sheetData>
  <autoFilter ref="A10:AZ197"/>
  <sortState ref="C11:J54">
    <sortCondition ref="C11:C54"/>
  </sortState>
  <mergeCells count="19">
    <mergeCell ref="Y17:Y21"/>
    <mergeCell ref="Y23:Y27"/>
    <mergeCell ref="Y29:Y33"/>
    <mergeCell ref="AQ1:AR1"/>
    <mergeCell ref="AS1:AU1"/>
    <mergeCell ref="E6:G6"/>
    <mergeCell ref="O1:P1"/>
    <mergeCell ref="T1:U1"/>
    <mergeCell ref="AB1:AC1"/>
    <mergeCell ref="AF1:AI1"/>
    <mergeCell ref="AD1:AE1"/>
    <mergeCell ref="Y1:AA1"/>
    <mergeCell ref="BA1:BB1"/>
    <mergeCell ref="T9:U9"/>
    <mergeCell ref="M11:M12"/>
    <mergeCell ref="H9:J9"/>
    <mergeCell ref="AB9:AC9"/>
    <mergeCell ref="W12:X12"/>
    <mergeCell ref="Y11:Y15"/>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sheetPr codeName="Planilha6">
    <tabColor rgb="FF64C6A8"/>
  </sheetPr>
  <dimension ref="A1:T124"/>
  <sheetViews>
    <sheetView workbookViewId="0">
      <selection activeCell="A55" sqref="A55"/>
    </sheetView>
  </sheetViews>
  <sheetFormatPr defaultColWidth="9.140625" defaultRowHeight="15"/>
  <cols>
    <col min="1" max="1" width="9.85546875" bestFit="1" customWidth="1"/>
    <col min="3" max="3" width="11.42578125" customWidth="1"/>
    <col min="4" max="4" width="13.42578125" customWidth="1"/>
    <col min="11" max="11" width="12.85546875" customWidth="1"/>
    <col min="13" max="13" width="12" customWidth="1"/>
  </cols>
  <sheetData>
    <row r="1" spans="1:15" ht="15.75">
      <c r="A1" s="171" t="s">
        <v>1681</v>
      </c>
      <c r="B1" s="172"/>
      <c r="C1" s="172"/>
      <c r="D1" s="172"/>
      <c r="E1" s="172"/>
      <c r="F1" s="173"/>
    </row>
    <row r="2" spans="1:15" ht="15.75">
      <c r="A2" s="174"/>
      <c r="D2" s="178" t="s">
        <v>210</v>
      </c>
      <c r="F2" s="175"/>
    </row>
    <row r="3" spans="1:15">
      <c r="A3" s="176" t="s">
        <v>213</v>
      </c>
      <c r="B3" s="177" t="str">
        <f>'TELA 1'!O24</f>
        <v>Resposta obrigatória.</v>
      </c>
      <c r="D3" s="212" t="s">
        <v>2331</v>
      </c>
      <c r="E3" s="179" t="str">
        <f>IF('TELA 1'!D6="x",'TELA 1'!O18,"")</f>
        <v/>
      </c>
      <c r="F3" s="180" t="s">
        <v>1939</v>
      </c>
      <c r="H3" s="181">
        <f>'TELA 3'!C8</f>
        <v>0</v>
      </c>
      <c r="I3" s="181" t="str">
        <f>'TELA 3'!AF8</f>
        <v>-</v>
      </c>
      <c r="K3" s="110" t="s">
        <v>150</v>
      </c>
      <c r="L3" s="182" t="s">
        <v>248</v>
      </c>
      <c r="M3" s="182" t="s">
        <v>249</v>
      </c>
      <c r="O3" s="338" t="s">
        <v>2451</v>
      </c>
    </row>
    <row r="4" spans="1:15">
      <c r="A4" s="176" t="s">
        <v>215</v>
      </c>
      <c r="B4" s="177" t="str">
        <f>'TELA 1'!O28</f>
        <v>Resposta obrigatória.</v>
      </c>
      <c r="D4" s="212" t="s">
        <v>2332</v>
      </c>
      <c r="E4" s="537" t="str">
        <f>IF('TELA 1'!I6="x",'TELA 1'!O18,"")</f>
        <v/>
      </c>
      <c r="F4" s="180"/>
      <c r="H4" s="181">
        <f>'TELA 3'!C10</f>
        <v>0</v>
      </c>
      <c r="I4" s="181" t="str">
        <f>'TELA 3'!AF10</f>
        <v>-</v>
      </c>
      <c r="K4" s="110" t="s">
        <v>164</v>
      </c>
      <c r="L4" s="110">
        <f>COUNTIF($I$3:$I$7,"Não passível")</f>
        <v>0</v>
      </c>
      <c r="M4" s="752" t="str">
        <f>IF(L10&gt;0,K10,IF(L9&gt;0,K9,IF(L8&gt;0,K8,IF(L7&gt;0,K7,IF(L6&gt;0,K6:K6,IF(L5&gt;0,K5,IF(L4&gt;0,K4,"")))))))</f>
        <v/>
      </c>
      <c r="O4" t="s">
        <v>2433</v>
      </c>
    </row>
    <row r="5" spans="1:15">
      <c r="A5" s="176" t="s">
        <v>217</v>
      </c>
      <c r="B5" s="177" t="str">
        <f>'TELA 1'!O33</f>
        <v>Resposta obrigatória.</v>
      </c>
      <c r="D5" s="110" t="s">
        <v>1177</v>
      </c>
      <c r="E5" s="110" t="str">
        <f>IF('TELA 1'!D13="x",'TELA 1'!O18,"")</f>
        <v/>
      </c>
      <c r="F5" s="175"/>
      <c r="H5" s="181">
        <f>'TELA 3'!C12</f>
        <v>0</v>
      </c>
      <c r="I5" s="181" t="str">
        <f>'TELA 3'!AF12</f>
        <v>-</v>
      </c>
      <c r="K5" s="183">
        <v>1</v>
      </c>
      <c r="L5" s="110">
        <f>COUNTIF($I$3:$I$7,"1")</f>
        <v>0</v>
      </c>
      <c r="M5" s="752"/>
      <c r="O5" t="s">
        <v>2432</v>
      </c>
    </row>
    <row r="6" spans="1:15">
      <c r="A6" s="176" t="s">
        <v>219</v>
      </c>
      <c r="B6" s="177" t="str">
        <f>'TELA 1'!O38</f>
        <v>Resposta obrigatória.</v>
      </c>
      <c r="D6" s="110" t="s">
        <v>1170</v>
      </c>
      <c r="E6" s="110" t="str">
        <f>IF('TELA 1'!D14="x",'TELA 1'!O18,"")</f>
        <v/>
      </c>
      <c r="F6" s="175"/>
      <c r="H6" s="181">
        <f>'TELA 3'!C14</f>
        <v>0</v>
      </c>
      <c r="I6" s="181" t="str">
        <f>'TELA 3'!AF14</f>
        <v>-</v>
      </c>
      <c r="K6" s="183">
        <v>2</v>
      </c>
      <c r="L6" s="110">
        <f>COUNTIF($I$3:$I$7,"2")</f>
        <v>0</v>
      </c>
      <c r="M6" s="752"/>
      <c r="O6" t="s">
        <v>2431</v>
      </c>
    </row>
    <row r="7" spans="1:15">
      <c r="A7" s="176" t="s">
        <v>221</v>
      </c>
      <c r="B7" s="177" t="str">
        <f>'TELA 1'!O41</f>
        <v>Resposta obrigatória.</v>
      </c>
      <c r="D7" t="s">
        <v>2171</v>
      </c>
      <c r="E7">
        <f>COUNTIF(E3:E6,"0")</f>
        <v>0</v>
      </c>
      <c r="F7" s="175"/>
      <c r="H7" s="181">
        <f>'TELA 3'!C16</f>
        <v>0</v>
      </c>
      <c r="I7" s="181" t="str">
        <f>'TELA 3'!AF16</f>
        <v>-</v>
      </c>
      <c r="K7" s="183">
        <v>3</v>
      </c>
      <c r="L7" s="110">
        <f>COUNTIF($I$3:$I$7,"3")</f>
        <v>0</v>
      </c>
      <c r="M7" s="752"/>
      <c r="O7" t="s">
        <v>2416</v>
      </c>
    </row>
    <row r="8" spans="1:15">
      <c r="A8" s="176" t="s">
        <v>223</v>
      </c>
      <c r="B8" s="177" t="str">
        <f>'TELA 1'!O44</f>
        <v>Resposta obrigatória.</v>
      </c>
      <c r="F8" s="175"/>
      <c r="K8" s="183">
        <v>4</v>
      </c>
      <c r="L8" s="110">
        <f>COUNTIF($I$3:$I$7,"4")</f>
        <v>0</v>
      </c>
      <c r="M8" s="752"/>
      <c r="O8" t="s">
        <v>2429</v>
      </c>
    </row>
    <row r="9" spans="1:15">
      <c r="A9" s="176" t="s">
        <v>224</v>
      </c>
      <c r="B9" s="177" t="str">
        <f>'TELA 1'!O47</f>
        <v>Resposta obrigatória.</v>
      </c>
      <c r="F9" s="175"/>
      <c r="K9" s="183">
        <v>5</v>
      </c>
      <c r="L9" s="110">
        <f>COUNTIF($I$3:$I$7,"5")</f>
        <v>0</v>
      </c>
      <c r="M9" s="752"/>
      <c r="O9" t="s">
        <v>2434</v>
      </c>
    </row>
    <row r="10" spans="1:15">
      <c r="A10" s="176" t="s">
        <v>226</v>
      </c>
      <c r="B10" s="177" t="str">
        <f>'TELA 1'!O50</f>
        <v>Resposta obrigatória.</v>
      </c>
      <c r="F10" s="175"/>
      <c r="K10" s="183">
        <v>6</v>
      </c>
      <c r="L10" s="110">
        <f>COUNTIF($I$3:$I$7,"6")</f>
        <v>0</v>
      </c>
      <c r="M10" s="752"/>
      <c r="O10" t="s">
        <v>2452</v>
      </c>
    </row>
    <row r="11" spans="1:15">
      <c r="A11" s="184" t="s">
        <v>228</v>
      </c>
      <c r="B11" s="177" t="str">
        <f>'TELA 1'!O53</f>
        <v>Resposta obrigatória.</v>
      </c>
      <c r="F11" s="175"/>
      <c r="O11" t="s">
        <v>2453</v>
      </c>
    </row>
    <row r="12" spans="1:15">
      <c r="A12" s="176" t="s">
        <v>1899</v>
      </c>
      <c r="B12" s="177" t="str">
        <f>'TELA 1'!O67</f>
        <v>Resposta obrigatória.</v>
      </c>
      <c r="F12" s="175"/>
      <c r="G12" t="s">
        <v>1997</v>
      </c>
      <c r="H12" t="s">
        <v>1994</v>
      </c>
    </row>
    <row r="13" spans="1:15">
      <c r="A13" s="176" t="s">
        <v>1899</v>
      </c>
      <c r="B13" s="177" t="str">
        <f>'TELA 1'!O70</f>
        <v>Resposta obrigatória.</v>
      </c>
      <c r="F13" s="175"/>
      <c r="G13">
        <v>1</v>
      </c>
      <c r="I13" t="s">
        <v>1995</v>
      </c>
      <c r="J13" t="s">
        <v>1996</v>
      </c>
    </row>
    <row r="14" spans="1:15">
      <c r="A14" s="176" t="s">
        <v>1937</v>
      </c>
      <c r="B14" s="177" t="str">
        <f>'TELA 1'!O93</f>
        <v>Resposta obrigatória.</v>
      </c>
      <c r="F14" s="175"/>
    </row>
    <row r="15" spans="1:15">
      <c r="A15" s="176" t="s">
        <v>1938</v>
      </c>
      <c r="B15" s="177" t="str">
        <f>'TELA 1'!O96</f>
        <v>Resposta obrigatória.</v>
      </c>
      <c r="F15" s="175"/>
    </row>
    <row r="16" spans="1:15">
      <c r="A16" s="185" t="s">
        <v>247</v>
      </c>
      <c r="B16" s="138" t="str">
        <f>C19</f>
        <v>Preenchimento incompleto.</v>
      </c>
      <c r="F16" s="175"/>
    </row>
    <row r="17" spans="1:20">
      <c r="A17" s="186"/>
      <c r="F17" s="175"/>
    </row>
    <row r="18" spans="1:20" ht="24">
      <c r="A18" s="187" t="s">
        <v>246</v>
      </c>
      <c r="B18" s="182" t="s">
        <v>248</v>
      </c>
      <c r="C18" s="182" t="s">
        <v>249</v>
      </c>
      <c r="F18" s="175"/>
    </row>
    <row r="19" spans="1:20" ht="15" customHeight="1">
      <c r="A19" s="188">
        <v>0</v>
      </c>
      <c r="B19" s="189">
        <f>COUNTIF(B3:B15,"0")</f>
        <v>0</v>
      </c>
      <c r="C19" s="808" t="str">
        <f>IF(E7&gt;0,A19,IF(B22&gt;A19,A63,IF(B21&gt;A19,A21,IF(B20&lt;&gt;A19,A20,IF(B19&lt;&gt;B22,A19,A63)))))</f>
        <v>Preenchimento incompleto.</v>
      </c>
      <c r="F19" s="175"/>
    </row>
    <row r="20" spans="1:20" ht="15" customHeight="1">
      <c r="A20" s="188">
        <v>1</v>
      </c>
      <c r="B20" s="189">
        <f>COUNTIF(B3:B15,"1")</f>
        <v>0</v>
      </c>
      <c r="C20" s="809"/>
      <c r="F20" s="175"/>
    </row>
    <row r="21" spans="1:20" ht="15" customHeight="1">
      <c r="A21" s="188">
        <v>2</v>
      </c>
      <c r="B21" s="189">
        <f>COUNTIF(B3:B15,"2")</f>
        <v>0</v>
      </c>
      <c r="C21" s="809"/>
      <c r="F21" s="175"/>
    </row>
    <row r="22" spans="1:20" ht="45">
      <c r="A22" s="188" t="s">
        <v>1720</v>
      </c>
      <c r="B22" s="189">
        <f>COUNTIF(B3:B15,"Resposta obrigatória.")</f>
        <v>13</v>
      </c>
      <c r="C22" s="810"/>
      <c r="F22" s="175"/>
    </row>
    <row r="23" spans="1:20" ht="15.75" thickBot="1">
      <c r="A23" s="190"/>
      <c r="B23" s="191"/>
      <c r="C23" s="191"/>
      <c r="D23" s="191"/>
      <c r="E23" s="191"/>
      <c r="F23" s="192"/>
    </row>
    <row r="28" spans="1:20" ht="31.5" customHeight="1">
      <c r="B28" s="193"/>
      <c r="C28" s="194"/>
      <c r="D28" s="811" t="s">
        <v>232</v>
      </c>
      <c r="E28" s="811"/>
      <c r="F28" s="811"/>
      <c r="G28" s="811"/>
      <c r="H28" s="811"/>
      <c r="I28" s="811"/>
      <c r="K28" s="193"/>
      <c r="L28" s="194"/>
      <c r="M28" s="194"/>
      <c r="N28" s="812"/>
      <c r="O28" s="812"/>
      <c r="P28" s="812"/>
      <c r="Q28" s="812"/>
      <c r="R28" s="812"/>
      <c r="S28" s="812"/>
    </row>
    <row r="29" spans="1:20">
      <c r="B29" s="194"/>
      <c r="C29" s="194"/>
      <c r="D29" s="195" t="s">
        <v>233</v>
      </c>
      <c r="E29" s="195" t="s">
        <v>234</v>
      </c>
      <c r="F29" s="195" t="s">
        <v>235</v>
      </c>
      <c r="G29" s="195" t="s">
        <v>236</v>
      </c>
      <c r="H29" s="195" t="s">
        <v>237</v>
      </c>
      <c r="I29" s="195" t="s">
        <v>238</v>
      </c>
      <c r="K29" s="194"/>
      <c r="L29" s="194"/>
      <c r="M29" s="194"/>
      <c r="N29" s="194"/>
      <c r="O29" s="194"/>
      <c r="P29" s="194"/>
      <c r="Q29" s="194"/>
      <c r="R29" s="194"/>
      <c r="S29" s="194"/>
    </row>
    <row r="30" spans="1:20">
      <c r="B30" s="194"/>
      <c r="C30" s="194"/>
      <c r="D30" s="195">
        <v>1</v>
      </c>
      <c r="E30" s="195">
        <v>2</v>
      </c>
      <c r="F30" s="195">
        <v>3</v>
      </c>
      <c r="G30" s="195">
        <v>4</v>
      </c>
      <c r="H30" s="195">
        <v>5</v>
      </c>
      <c r="I30" s="195">
        <v>6</v>
      </c>
      <c r="K30" s="194"/>
      <c r="L30" s="194"/>
      <c r="M30" s="194"/>
      <c r="N30" s="194"/>
      <c r="O30" s="194"/>
      <c r="P30" s="194"/>
      <c r="Q30" s="194"/>
      <c r="R30" s="194"/>
      <c r="S30" s="194"/>
    </row>
    <row r="31" spans="1:20" ht="45">
      <c r="A31" s="813" t="s">
        <v>208</v>
      </c>
      <c r="B31" s="44">
        <v>0</v>
      </c>
      <c r="C31" s="196" t="s">
        <v>239</v>
      </c>
      <c r="D31" s="197" t="s">
        <v>240</v>
      </c>
      <c r="E31" s="197" t="s">
        <v>240</v>
      </c>
      <c r="F31" s="197" t="s">
        <v>241</v>
      </c>
      <c r="G31" s="197" t="s">
        <v>244</v>
      </c>
      <c r="H31" s="197" t="s">
        <v>242</v>
      </c>
      <c r="I31" s="197" t="s">
        <v>242</v>
      </c>
      <c r="K31" s="814"/>
      <c r="L31" s="198"/>
      <c r="M31" s="198"/>
      <c r="N31" s="198"/>
      <c r="O31" s="198"/>
      <c r="P31" s="198"/>
      <c r="Q31" s="198"/>
      <c r="R31" s="198"/>
      <c r="S31" s="198"/>
      <c r="T31" s="198"/>
    </row>
    <row r="32" spans="1:20" ht="30">
      <c r="A32" s="813"/>
      <c r="B32" s="44">
        <v>1</v>
      </c>
      <c r="C32" s="196" t="s">
        <v>243</v>
      </c>
      <c r="D32" s="197" t="s">
        <v>240</v>
      </c>
      <c r="E32" s="197" t="s">
        <v>241</v>
      </c>
      <c r="F32" s="197" t="s">
        <v>244</v>
      </c>
      <c r="G32" s="197" t="s">
        <v>242</v>
      </c>
      <c r="H32" s="197" t="s">
        <v>242</v>
      </c>
      <c r="I32" s="197" t="s">
        <v>1772</v>
      </c>
      <c r="K32" s="814"/>
      <c r="L32" s="198"/>
      <c r="M32" s="198"/>
      <c r="N32" s="198"/>
      <c r="O32" s="198"/>
      <c r="P32" s="198"/>
      <c r="Q32" s="198"/>
      <c r="R32" s="198"/>
      <c r="S32" s="198"/>
      <c r="T32" s="198"/>
    </row>
    <row r="33" spans="1:20">
      <c r="A33" s="813"/>
      <c r="B33" s="44">
        <v>2</v>
      </c>
      <c r="C33" s="196" t="s">
        <v>245</v>
      </c>
      <c r="D33" s="197" t="s">
        <v>241</v>
      </c>
      <c r="E33" s="197" t="s">
        <v>244</v>
      </c>
      <c r="F33" s="197" t="s">
        <v>242</v>
      </c>
      <c r="G33" s="197" t="s">
        <v>242</v>
      </c>
      <c r="H33" s="197" t="s">
        <v>1772</v>
      </c>
      <c r="I33" s="197" t="s">
        <v>1772</v>
      </c>
      <c r="K33" s="814"/>
      <c r="L33" s="198"/>
      <c r="M33" s="198"/>
      <c r="N33" s="198"/>
      <c r="O33" s="198"/>
      <c r="P33" s="198"/>
      <c r="Q33" s="198"/>
      <c r="R33" s="198"/>
      <c r="S33" s="198"/>
      <c r="T33" s="198"/>
    </row>
    <row r="34" spans="1:20">
      <c r="L34" s="198"/>
      <c r="M34" s="198"/>
      <c r="N34" s="198"/>
      <c r="O34" s="198"/>
      <c r="P34" s="198"/>
      <c r="Q34" s="198"/>
      <c r="R34" s="198"/>
      <c r="S34" s="198"/>
      <c r="T34" s="198"/>
    </row>
    <row r="35" spans="1:20">
      <c r="A35" s="199"/>
      <c r="B35" s="199"/>
      <c r="C35" s="199"/>
      <c r="D35" s="199"/>
      <c r="E35" s="199"/>
      <c r="F35" s="199"/>
      <c r="G35" s="199"/>
      <c r="H35" s="199"/>
      <c r="I35" s="200" t="s">
        <v>1964</v>
      </c>
      <c r="J35" s="199"/>
      <c r="K35" s="199"/>
      <c r="L35" s="199"/>
    </row>
    <row r="36" spans="1:20">
      <c r="A36" s="199"/>
      <c r="B36" s="199"/>
      <c r="C36" s="199"/>
      <c r="D36" s="199"/>
      <c r="E36" s="199"/>
      <c r="F36" s="199"/>
      <c r="G36" s="199"/>
      <c r="H36" s="199"/>
      <c r="I36" s="200" t="s">
        <v>240</v>
      </c>
      <c r="J36" s="199"/>
      <c r="K36" s="199"/>
      <c r="L36" s="199" t="s">
        <v>197</v>
      </c>
    </row>
    <row r="37" spans="1:20" ht="24">
      <c r="A37" s="199"/>
      <c r="B37" s="199" t="s">
        <v>246</v>
      </c>
      <c r="C37" s="199"/>
      <c r="D37" s="137" t="str">
        <f>B16</f>
        <v>Preenchimento incompleto.</v>
      </c>
      <c r="E37" s="199"/>
      <c r="F37" s="199" t="str">
        <f>IF(D37=B31,C31,IF(D37=B32,C32,IF(D37=B33,C33,"Pendente")))</f>
        <v>Pendente</v>
      </c>
      <c r="G37" s="199"/>
      <c r="H37" s="199"/>
      <c r="I37" s="200" t="s">
        <v>241</v>
      </c>
      <c r="J37" s="199"/>
      <c r="K37" s="199"/>
      <c r="L37" s="199" t="s">
        <v>196</v>
      </c>
    </row>
    <row r="38" spans="1:20">
      <c r="A38" s="199"/>
      <c r="B38" s="199" t="s">
        <v>150</v>
      </c>
      <c r="C38" s="199"/>
      <c r="D38" s="201" t="str">
        <f>M4</f>
        <v/>
      </c>
      <c r="E38" s="199"/>
      <c r="F38" s="199" t="str">
        <f>IF(D38=1,D29,IF(D38=2,E29,IF(D38=3,F29,IF(D38=4,G29,IF(D38=5,H29,IF(D38=6,I29,"Pendente"))))))</f>
        <v>Pendente</v>
      </c>
      <c r="G38" s="199"/>
      <c r="H38" s="199"/>
      <c r="I38" s="200" t="s">
        <v>1939</v>
      </c>
      <c r="J38" s="199"/>
      <c r="K38" s="199"/>
      <c r="L38" s="199" t="s">
        <v>2035</v>
      </c>
    </row>
    <row r="39" spans="1:20">
      <c r="A39" s="199"/>
      <c r="B39" s="199" t="e">
        <f ca="1">INDIRECT(F37) INDIRECT(F38)</f>
        <v>#REF!</v>
      </c>
      <c r="C39" s="199"/>
      <c r="D39" s="199" t="str">
        <f>IF(D37="Preenchimento incompleto.",A63,IFERROR(B39,D38))</f>
        <v>Preenchimento incompleto.</v>
      </c>
      <c r="E39" s="199"/>
      <c r="F39" s="199"/>
      <c r="G39" s="199"/>
      <c r="H39" s="199"/>
      <c r="I39" s="200" t="s">
        <v>244</v>
      </c>
      <c r="J39" s="199"/>
      <c r="K39" s="199"/>
      <c r="L39" s="199"/>
    </row>
    <row r="40" spans="1:20">
      <c r="A40" s="199"/>
      <c r="B40" s="199"/>
      <c r="C40" s="199" t="s">
        <v>2172</v>
      </c>
      <c r="D40" s="202" t="str">
        <f>IF(E40=I37,E40,'Documentos gerais'!AS8)</f>
        <v>Preenchimento incompleto.</v>
      </c>
      <c r="E40" s="549" t="str">
        <f>IF('Documentos gerais'!AY8="Sim",I37,"Não")</f>
        <v>Não</v>
      </c>
      <c r="F40" s="549" t="s">
        <v>2351</v>
      </c>
      <c r="G40" s="199"/>
      <c r="H40" s="199"/>
      <c r="I40" s="199"/>
      <c r="J40" s="199"/>
      <c r="K40" s="199"/>
      <c r="L40" s="199"/>
    </row>
    <row r="41" spans="1:20">
      <c r="A41" s="199"/>
      <c r="B41" s="199"/>
      <c r="C41" s="199" t="s">
        <v>1939</v>
      </c>
      <c r="D41" s="200" t="str">
        <f>IF(OR(E3=0,E4=0),F3,"")</f>
        <v/>
      </c>
      <c r="E41" s="199"/>
      <c r="F41" s="199"/>
      <c r="G41" s="199"/>
      <c r="H41" s="199" t="s">
        <v>1892</v>
      </c>
      <c r="I41" s="199"/>
      <c r="J41" s="199"/>
      <c r="K41" s="199"/>
      <c r="L41" s="199"/>
    </row>
    <row r="42" spans="1:20">
      <c r="A42" s="805" t="s">
        <v>1966</v>
      </c>
      <c r="B42" s="805"/>
      <c r="C42" s="199"/>
      <c r="D42" s="199"/>
      <c r="E42" s="199"/>
      <c r="F42" s="199"/>
      <c r="G42" s="199"/>
      <c r="H42" s="312" t="str">
        <f>IF('TELA 3'!N81="Preenchimento incompleto.",L38,IF($D$38="Não passível",$A$75,IF('TELA 3'!N81=I36,A64,IF('TELA 3'!N81=I37,A65,IF(D41=I38,A67,A66)))))</f>
        <v>Aguardando preenchimento.</v>
      </c>
      <c r="I42" s="199"/>
      <c r="J42" s="199"/>
      <c r="K42" s="199"/>
      <c r="L42" s="199"/>
    </row>
    <row r="43" spans="1:20">
      <c r="A43" s="445"/>
      <c r="B43" s="445"/>
      <c r="C43" s="445"/>
      <c r="D43" s="445"/>
      <c r="E43" s="446" t="s">
        <v>1946</v>
      </c>
      <c r="F43" s="445" t="s">
        <v>2001</v>
      </c>
      <c r="G43" s="445" t="s">
        <v>2066</v>
      </c>
      <c r="H43" s="170"/>
      <c r="I43" s="199"/>
      <c r="J43" s="199"/>
      <c r="K43" s="199"/>
      <c r="L43" s="199"/>
    </row>
    <row r="44" spans="1:20">
      <c r="A44" s="807" t="s">
        <v>1771</v>
      </c>
      <c r="B44" s="807"/>
      <c r="C44" s="447" t="s">
        <v>1941</v>
      </c>
      <c r="D44" s="448" t="str">
        <f>IF(D38="","",IF(OR(D38&gt;2,L37,'Documentos gerais'!AE8=L37),L37,L36))</f>
        <v/>
      </c>
      <c r="E44" s="449"/>
      <c r="F44" s="450" t="str">
        <f>IF(AND(OR(D39=I36,D39=I37),'Documentos gerais'!W11=$L$36),I39,D40)</f>
        <v>Preenchimento incompleto.</v>
      </c>
      <c r="G44" s="448" t="str">
        <f>IF('TELA 3'!G69="x",CONCATENATE(A70,"."," ",A75),"")</f>
        <v/>
      </c>
      <c r="H44" s="199"/>
      <c r="I44" s="199"/>
      <c r="J44" s="199"/>
      <c r="K44" s="199"/>
      <c r="L44" s="199"/>
    </row>
    <row r="45" spans="1:20">
      <c r="A45" s="807"/>
      <c r="B45" s="807"/>
      <c r="C45" s="447" t="s">
        <v>1172</v>
      </c>
      <c r="D45" s="448" t="str">
        <f>IF(AND(D39=I36,$D$44="Sim"),$I$37,D39)</f>
        <v>Preenchimento incompleto.</v>
      </c>
      <c r="E45" s="448" t="str">
        <f>IF(OR('TELA 3'!J36&lt;&gt;"",'TELA 3'!T39&lt;&gt;""),auxiliar!I37,"Não")</f>
        <v>Não</v>
      </c>
      <c r="F45" s="445"/>
      <c r="G45" s="448" t="str">
        <f>IF(G44="","",A75)</f>
        <v/>
      </c>
      <c r="H45" s="199"/>
      <c r="I45" s="199"/>
      <c r="J45" s="199"/>
      <c r="K45" s="199"/>
      <c r="L45" s="199"/>
    </row>
    <row r="46" spans="1:20">
      <c r="A46" s="807"/>
      <c r="B46" s="807"/>
      <c r="C46" s="447" t="s">
        <v>1939</v>
      </c>
      <c r="D46" s="451">
        <f>IF(E3=0,F3,C47)</f>
        <v>0</v>
      </c>
      <c r="E46" s="451"/>
      <c r="F46" s="449"/>
      <c r="G46" s="449"/>
    </row>
    <row r="47" spans="1:20">
      <c r="A47" s="806"/>
      <c r="B47" s="806"/>
      <c r="C47" s="449"/>
      <c r="D47" s="449"/>
      <c r="E47" s="448" t="str">
        <f>IF(F44=I39,I39,IF(E45=I37,I37,D40))</f>
        <v>Preenchimento incompleto.</v>
      </c>
      <c r="F47" s="449"/>
      <c r="G47" s="449"/>
    </row>
    <row r="48" spans="1:20">
      <c r="A48" s="203" t="s">
        <v>1163</v>
      </c>
    </row>
    <row r="50" spans="1:8">
      <c r="A50" s="204" t="s">
        <v>1164</v>
      </c>
    </row>
    <row r="51" spans="1:8">
      <c r="A51" s="205" t="s">
        <v>1953</v>
      </c>
    </row>
    <row r="52" spans="1:8">
      <c r="A52" s="204" t="s">
        <v>1165</v>
      </c>
    </row>
    <row r="53" spans="1:8">
      <c r="A53" s="205" t="s">
        <v>1954</v>
      </c>
    </row>
    <row r="54" spans="1:8">
      <c r="A54" s="205" t="s">
        <v>1955</v>
      </c>
    </row>
    <row r="55" spans="1:8">
      <c r="A55" s="206" t="s">
        <v>2438</v>
      </c>
    </row>
    <row r="56" spans="1:8">
      <c r="A56" s="206" t="s">
        <v>2439</v>
      </c>
    </row>
    <row r="57" spans="1:8">
      <c r="A57" s="206" t="s">
        <v>2440</v>
      </c>
    </row>
    <row r="60" spans="1:8">
      <c r="A60" s="207" t="s">
        <v>251</v>
      </c>
      <c r="F60" t="s">
        <v>1900</v>
      </c>
      <c r="H60" s="208" t="s">
        <v>1910</v>
      </c>
    </row>
    <row r="61" spans="1:8">
      <c r="A61" t="s">
        <v>1167</v>
      </c>
      <c r="F61" t="s">
        <v>1901</v>
      </c>
      <c r="H61" s="208" t="s">
        <v>1717</v>
      </c>
    </row>
    <row r="62" spans="1:8">
      <c r="A62" t="s">
        <v>252</v>
      </c>
      <c r="F62" s="209" t="str">
        <f>IF(D40="LAT",F60,IF(OR(D40="LAC1",D40="LAC2"),F61,""))</f>
        <v/>
      </c>
      <c r="H62" s="208" t="s">
        <v>1755</v>
      </c>
    </row>
    <row r="63" spans="1:8">
      <c r="A63" t="s">
        <v>1721</v>
      </c>
    </row>
    <row r="64" spans="1:8">
      <c r="A64" t="s">
        <v>1215</v>
      </c>
      <c r="C64" t="s">
        <v>2209</v>
      </c>
    </row>
    <row r="65" spans="1:11">
      <c r="A65" t="s">
        <v>1216</v>
      </c>
      <c r="E65" t="s">
        <v>2159</v>
      </c>
    </row>
    <row r="66" spans="1:11">
      <c r="A66" t="s">
        <v>1947</v>
      </c>
      <c r="E66" t="s">
        <v>250</v>
      </c>
    </row>
    <row r="67" spans="1:11">
      <c r="A67" t="s">
        <v>1963</v>
      </c>
      <c r="C67" t="s">
        <v>2269</v>
      </c>
      <c r="E67" t="s">
        <v>241</v>
      </c>
    </row>
    <row r="68" spans="1:11">
      <c r="A68" t="s">
        <v>1998</v>
      </c>
      <c r="C68" t="s">
        <v>2294</v>
      </c>
      <c r="E68" t="s">
        <v>294</v>
      </c>
    </row>
    <row r="69" spans="1:11">
      <c r="A69" t="s">
        <v>2158</v>
      </c>
      <c r="E69" t="s">
        <v>1182</v>
      </c>
    </row>
    <row r="70" spans="1:11">
      <c r="A70" t="s">
        <v>164</v>
      </c>
      <c r="E70" t="s">
        <v>1183</v>
      </c>
    </row>
    <row r="71" spans="1:11">
      <c r="A71" s="210" t="s">
        <v>2197</v>
      </c>
      <c r="G71" s="210" t="s">
        <v>2199</v>
      </c>
    </row>
    <row r="72" spans="1:11">
      <c r="A72" s="210" t="s">
        <v>2198</v>
      </c>
      <c r="G72" s="210" t="s">
        <v>2301</v>
      </c>
    </row>
    <row r="73" spans="1:11">
      <c r="A73" s="355" t="s">
        <v>2111</v>
      </c>
      <c r="C73" t="s">
        <v>2104</v>
      </c>
      <c r="K73" s="352"/>
    </row>
    <row r="74" spans="1:11">
      <c r="A74" s="354"/>
      <c r="C74" t="s">
        <v>2200</v>
      </c>
      <c r="K74" s="351" t="str">
        <f>IF('Documentos gerais'!AE11="Não","",auxiliar!C74)</f>
        <v/>
      </c>
    </row>
    <row r="75" spans="1:11">
      <c r="A75" t="s">
        <v>2268</v>
      </c>
      <c r="K75" s="353" t="str">
        <f>CONCATENATE(A74," ",K74)</f>
        <v xml:space="preserve"> </v>
      </c>
    </row>
    <row r="76" spans="1:11">
      <c r="A76" t="s">
        <v>1215</v>
      </c>
      <c r="D76" t="s">
        <v>1947</v>
      </c>
      <c r="K76" t="str">
        <f>IF(D44=$L$36,K75,"")</f>
        <v/>
      </c>
    </row>
    <row r="77" spans="1:11">
      <c r="A77" t="s">
        <v>1216</v>
      </c>
    </row>
    <row r="78" spans="1:11">
      <c r="A78" t="s">
        <v>295</v>
      </c>
    </row>
    <row r="79" spans="1:11">
      <c r="A79" t="s">
        <v>1166</v>
      </c>
      <c r="F79" t="s">
        <v>2352</v>
      </c>
      <c r="H79" s="548" t="s">
        <v>2353</v>
      </c>
    </row>
    <row r="80" spans="1:11">
      <c r="A80" t="s">
        <v>2157</v>
      </c>
    </row>
    <row r="81" spans="1:9">
      <c r="A81" t="s">
        <v>1940</v>
      </c>
    </row>
    <row r="82" spans="1:9">
      <c r="A82" t="s">
        <v>2348</v>
      </c>
    </row>
    <row r="83" spans="1:9">
      <c r="A83" t="s">
        <v>2349</v>
      </c>
      <c r="I83" t="s">
        <v>2293</v>
      </c>
    </row>
    <row r="84" spans="1:9">
      <c r="A84" t="s">
        <v>1788</v>
      </c>
      <c r="G84" t="s">
        <v>1794</v>
      </c>
      <c r="I84" s="110" t="str">
        <f>IF(B86=E87,A87,"")</f>
        <v/>
      </c>
    </row>
    <row r="85" spans="1:9">
      <c r="B85" s="110" t="s">
        <v>1794</v>
      </c>
      <c r="C85" s="110" t="s">
        <v>1893</v>
      </c>
      <c r="G85" t="s">
        <v>1893</v>
      </c>
      <c r="I85" t="str">
        <f>IF(C86=E88,A88,"")</f>
        <v/>
      </c>
    </row>
    <row r="86" spans="1:9">
      <c r="A86" t="s">
        <v>194</v>
      </c>
      <c r="B86" s="110" t="str">
        <f>IF('Documentos gerais'!AK8="Sim",'Documentos gerais'!AK10,"")</f>
        <v/>
      </c>
      <c r="C86" s="110" t="str">
        <f>IF('Documentos gerais'!V8="Sim",'Documentos gerais'!V10,"")</f>
        <v/>
      </c>
    </row>
    <row r="87" spans="1:9">
      <c r="A87" t="s">
        <v>2000</v>
      </c>
      <c r="E87" s="75" t="s">
        <v>1793</v>
      </c>
    </row>
    <row r="88" spans="1:9">
      <c r="A88" t="s">
        <v>1999</v>
      </c>
      <c r="E88" s="75" t="s">
        <v>1730</v>
      </c>
    </row>
    <row r="89" spans="1:9">
      <c r="A89" t="s">
        <v>1791</v>
      </c>
    </row>
    <row r="90" spans="1:9">
      <c r="A90" t="s">
        <v>1792</v>
      </c>
    </row>
    <row r="92" spans="1:9">
      <c r="A92" s="75" t="s">
        <v>1730</v>
      </c>
    </row>
    <row r="93" spans="1:9" ht="15.75">
      <c r="A93" s="109" t="s">
        <v>1780</v>
      </c>
    </row>
    <row r="94" spans="1:9" ht="15.75">
      <c r="A94" s="211" t="s">
        <v>1950</v>
      </c>
    </row>
    <row r="95" spans="1:9">
      <c r="A95" s="210" t="s">
        <v>1951</v>
      </c>
    </row>
    <row r="96" spans="1:9">
      <c r="A96" s="210" t="s">
        <v>2166</v>
      </c>
    </row>
    <row r="98" spans="1:3">
      <c r="A98" s="75" t="s">
        <v>1793</v>
      </c>
    </row>
    <row r="99" spans="1:3">
      <c r="A99" t="s">
        <v>1779</v>
      </c>
    </row>
    <row r="100" spans="1:3">
      <c r="A100" t="s">
        <v>1894</v>
      </c>
      <c r="C100" t="s">
        <v>1943</v>
      </c>
    </row>
    <row r="101" spans="1:3">
      <c r="C101" t="s">
        <v>1895</v>
      </c>
    </row>
    <row r="103" spans="1:3">
      <c r="A103" s="212" t="e">
        <f ca="1">IF(E3=0,F3,B39)</f>
        <v>#REF!</v>
      </c>
    </row>
    <row r="105" spans="1:3">
      <c r="A105" s="75" t="s">
        <v>8</v>
      </c>
      <c r="B105" t="s">
        <v>2203</v>
      </c>
      <c r="C105" t="s">
        <v>2204</v>
      </c>
    </row>
    <row r="106" spans="1:3">
      <c r="B106" s="352" t="s">
        <v>1941</v>
      </c>
      <c r="C106" s="352" t="str">
        <f>IF('Documentos gerais'!$AW$8=$L$36,$C$105,"")</f>
        <v/>
      </c>
    </row>
    <row r="107" spans="1:3">
      <c r="B107" t="s">
        <v>2099</v>
      </c>
    </row>
    <row r="108" spans="1:3">
      <c r="B108" s="347" t="s">
        <v>2100</v>
      </c>
    </row>
    <row r="110" spans="1:3">
      <c r="A110" t="s">
        <v>2102</v>
      </c>
      <c r="B110" t="str">
        <f>CONCATENATE(B112," ",A113," ",C113,";"," ",A114," ",B114,";"," ",A115,":"," ",B115,";"," ",A116," ",B116,,";"," ",A117," ",B117,";"," ",A118," ",B118)</f>
        <v>Licenciamento Ambiental Simplificado - (Cadastro ou processo da atividade E-05-07-0) ;  código(s):     ; empreendimento: ; CNPJ/CPF:: ; município: ; classe: ; critério locacional: Preenchimento incompleto.</v>
      </c>
    </row>
    <row r="112" spans="1:3">
      <c r="B112" t="s">
        <v>2362</v>
      </c>
    </row>
    <row r="113" spans="1:15">
      <c r="A113" t="s">
        <v>2113</v>
      </c>
      <c r="B113" t="str">
        <f>CONCATENATE('Tela 4 - LAS Cadastro'!C43," ",'Tela 4 - LAS Cadastro'!C45," ",'Tela 4 - LAS Cadastro'!C47," ",'Tela 4 - LAS Cadastro'!C49," ",'Tela 4 - LAS Cadastro'!C51)</f>
        <v xml:space="preserve">    </v>
      </c>
      <c r="C113" s="338" t="str">
        <f>IF(B113=";;;;","",B113)</f>
        <v xml:space="preserve">    </v>
      </c>
    </row>
    <row r="114" spans="1:15">
      <c r="A114" t="s">
        <v>2114</v>
      </c>
      <c r="B114" s="338" t="str">
        <f>'Tela 4 - LAS Cadastro'!M19</f>
        <v/>
      </c>
    </row>
    <row r="115" spans="1:15">
      <c r="A115" t="s">
        <v>2115</v>
      </c>
      <c r="B115" s="338" t="str">
        <f>'Tela 4 - LAS Cadastro'!G20</f>
        <v/>
      </c>
    </row>
    <row r="116" spans="1:15">
      <c r="A116" t="s">
        <v>2116</v>
      </c>
      <c r="B116" t="str">
        <f>'Tela 4 - LAS Cadastro'!V24</f>
        <v/>
      </c>
    </row>
    <row r="117" spans="1:15">
      <c r="A117" t="s">
        <v>2117</v>
      </c>
      <c r="B117" s="338" t="str">
        <f>'Tela 4 - LAS Cadastro'!V56</f>
        <v/>
      </c>
    </row>
    <row r="118" spans="1:15" ht="45">
      <c r="A118" s="348" t="s">
        <v>2118</v>
      </c>
      <c r="B118" t="str">
        <f>'TELA 3'!N20</f>
        <v>Preenchimento incompleto.</v>
      </c>
    </row>
    <row r="120" spans="1:15" ht="15.75" customHeight="1">
      <c r="A120" s="573" t="s">
        <v>2387</v>
      </c>
      <c r="B120" s="211"/>
      <c r="C120" s="211"/>
      <c r="D120" s="211"/>
      <c r="E120" s="211"/>
      <c r="F120" s="211"/>
      <c r="G120" s="211"/>
      <c r="H120" s="211"/>
      <c r="I120" s="211"/>
      <c r="J120" s="211"/>
      <c r="K120" s="211"/>
      <c r="L120" s="211"/>
      <c r="M120" s="211"/>
      <c r="N120" s="573"/>
      <c r="O120" s="573"/>
    </row>
    <row r="121" spans="1:15" ht="15.75" customHeight="1">
      <c r="A121" s="576" t="s">
        <v>2376</v>
      </c>
      <c r="B121" s="211"/>
      <c r="C121" s="211"/>
      <c r="D121" s="211"/>
      <c r="E121" s="211"/>
      <c r="F121" s="211"/>
      <c r="G121" s="211"/>
      <c r="H121" s="211"/>
      <c r="I121" s="211"/>
      <c r="J121" s="211"/>
      <c r="K121" s="211"/>
      <c r="L121" s="211"/>
      <c r="M121" s="211"/>
      <c r="N121" s="573"/>
      <c r="O121" s="573"/>
    </row>
    <row r="122" spans="1:15">
      <c r="A122" s="210" t="s">
        <v>2386</v>
      </c>
    </row>
    <row r="124" spans="1:15">
      <c r="A124" t="s">
        <v>2437</v>
      </c>
    </row>
  </sheetData>
  <sheetProtection sheet="1" objects="1" scenarios="1"/>
  <mergeCells count="9">
    <mergeCell ref="N28:S28"/>
    <mergeCell ref="A31:A33"/>
    <mergeCell ref="K31:K33"/>
    <mergeCell ref="A42:B42"/>
    <mergeCell ref="A47:B47"/>
    <mergeCell ref="A44:B46"/>
    <mergeCell ref="M4:M10"/>
    <mergeCell ref="C19:C22"/>
    <mergeCell ref="D28:I28"/>
  </mergeCells>
  <pageMargins left="0.511811024" right="0.511811024" top="0.78740157499999996" bottom="0.78740157499999996" header="0.31496062000000002" footer="0.31496062000000002"/>
  <pageSetup paperSize="9" orientation="portrait" r:id="rId1"/>
  <ignoredErrors>
    <ignoredError sqref="B39 A103" evalError="1"/>
  </ignoredErrors>
</worksheet>
</file>

<file path=xl/worksheets/sheet7.xml><?xml version="1.0" encoding="utf-8"?>
<worksheet xmlns="http://schemas.openxmlformats.org/spreadsheetml/2006/main" xmlns:r="http://schemas.openxmlformats.org/officeDocument/2006/relationships">
  <sheetPr codeName="Planilha7"/>
  <dimension ref="A2:K147"/>
  <sheetViews>
    <sheetView workbookViewId="0">
      <selection activeCell="C9" sqref="C9"/>
    </sheetView>
  </sheetViews>
  <sheetFormatPr defaultColWidth="9.140625" defaultRowHeight="15"/>
  <cols>
    <col min="1" max="1" width="16.7109375" style="1" customWidth="1"/>
    <col min="2" max="2" width="10.85546875" style="1" customWidth="1"/>
    <col min="3" max="16384" width="9.140625" style="1"/>
  </cols>
  <sheetData>
    <row r="2" spans="1:11">
      <c r="B2" s="1">
        <v>1</v>
      </c>
      <c r="C2" s="1">
        <v>2</v>
      </c>
      <c r="D2" s="1">
        <v>3</v>
      </c>
      <c r="E2" s="1">
        <v>4</v>
      </c>
      <c r="F2" s="1">
        <v>5</v>
      </c>
    </row>
    <row r="3" spans="1:11">
      <c r="A3" s="1" t="s">
        <v>194</v>
      </c>
      <c r="B3" s="113">
        <f>'TELA 3'!C8</f>
        <v>0</v>
      </c>
      <c r="C3" s="114">
        <f>'TELA 3'!C10</f>
        <v>0</v>
      </c>
      <c r="D3" s="114">
        <f>'TELA 3'!C12</f>
        <v>0</v>
      </c>
      <c r="E3" s="114">
        <f>'TELA 3'!C14</f>
        <v>0</v>
      </c>
      <c r="F3" s="114">
        <f>'TELA 3'!C16</f>
        <v>0</v>
      </c>
    </row>
    <row r="4" spans="1:11">
      <c r="B4" s="117" t="str">
        <f>IF($B$3=0,"-",IFERROR(VLOOKUP($B$3,$B$14:$G$147,2,FALSE),"Estado"))</f>
        <v>-</v>
      </c>
      <c r="C4" s="117" t="str">
        <f>IF($C$3=0,"-",IFERROR(VLOOKUP($C$3,$B$14:$D$147,3,FALSE),"Estado"))</f>
        <v>-</v>
      </c>
      <c r="D4" s="117" t="str">
        <f>IF($D$3=0,"-",IFERROR(VLOOKUP($D$3,$B$14:$G$147,4,FALSE),"Estado"))</f>
        <v>-</v>
      </c>
      <c r="E4" s="117" t="str">
        <f>IF($E$3=0,"-",IFERROR(VLOOKUP($E$3,$B$14:$G$147,5,FALSE),"Estado"))</f>
        <v>-</v>
      </c>
      <c r="F4" s="117" t="str">
        <f>IF($F$3=0,"-",IFERROR(VLOOKUP($F$3,$B$14:$G$147,6,FALSE),"Estado"))</f>
        <v>-</v>
      </c>
    </row>
    <row r="5" spans="1:11">
      <c r="A5" s="1" t="s">
        <v>150</v>
      </c>
      <c r="B5" s="117" t="str">
        <f>'TELA 3'!AF8</f>
        <v>-</v>
      </c>
      <c r="C5" s="117" t="str">
        <f>'TELA 3'!AF10</f>
        <v>-</v>
      </c>
      <c r="D5" s="117" t="str">
        <f>'TELA 3'!AF12</f>
        <v>-</v>
      </c>
      <c r="E5" s="117" t="str">
        <f>'TELA 3'!AF14</f>
        <v>-</v>
      </c>
      <c r="F5" s="117" t="str">
        <f>'TELA 3'!AF16</f>
        <v>-</v>
      </c>
    </row>
    <row r="6" spans="1:11">
      <c r="A6" s="1" t="s">
        <v>198</v>
      </c>
      <c r="B6" s="7">
        <f>COUNTIFS(B4:F4,"Estado")</f>
        <v>0</v>
      </c>
      <c r="C6" s="815" t="str">
        <f>IF(B6=0,$C$8,"")</f>
        <v>ATENÇÃO: Atividade pode ser licenciada pelo município. (DN COPAM nº 213/17)</v>
      </c>
      <c r="D6" s="815"/>
      <c r="E6" s="815"/>
      <c r="F6" s="815"/>
      <c r="G6" s="9"/>
    </row>
    <row r="7" spans="1:11">
      <c r="A7" s="1" t="s">
        <v>1892</v>
      </c>
      <c r="B7" s="311" t="str">
        <f>IF('TELA 3'!N81="Preenchimento incompleto.","",C6)</f>
        <v/>
      </c>
      <c r="C7" s="9"/>
      <c r="D7" s="9"/>
      <c r="E7" s="9"/>
      <c r="F7" s="9"/>
      <c r="G7" s="9"/>
    </row>
    <row r="8" spans="1:11">
      <c r="C8" s="1" t="s">
        <v>1962</v>
      </c>
    </row>
    <row r="9" spans="1:11">
      <c r="C9" s="661" t="s">
        <v>1949</v>
      </c>
      <c r="D9"/>
      <c r="E9"/>
      <c r="F9"/>
      <c r="G9"/>
    </row>
    <row r="10" spans="1:11">
      <c r="C10"/>
      <c r="D10"/>
      <c r="E10"/>
      <c r="F10"/>
      <c r="G10"/>
    </row>
    <row r="11" spans="1:11">
      <c r="B11" s="1">
        <v>1</v>
      </c>
      <c r="C11" s="18">
        <v>2</v>
      </c>
      <c r="D11" s="18">
        <v>3</v>
      </c>
      <c r="E11" s="18">
        <v>4</v>
      </c>
      <c r="F11" s="18">
        <v>5</v>
      </c>
      <c r="G11" s="18">
        <v>6</v>
      </c>
    </row>
    <row r="12" spans="1:11">
      <c r="H12" s="816" t="s">
        <v>150</v>
      </c>
      <c r="I12" s="817"/>
      <c r="J12" s="817"/>
      <c r="K12" s="818"/>
    </row>
    <row r="13" spans="1:11">
      <c r="A13" s="10"/>
      <c r="B13" s="11" t="s">
        <v>195</v>
      </c>
      <c r="C13" s="11" t="s">
        <v>150</v>
      </c>
      <c r="D13" s="11" t="s">
        <v>150</v>
      </c>
      <c r="E13" s="11" t="s">
        <v>150</v>
      </c>
      <c r="F13" s="11" t="s">
        <v>150</v>
      </c>
      <c r="G13" s="11" t="s">
        <v>150</v>
      </c>
      <c r="H13" s="12">
        <v>1</v>
      </c>
      <c r="I13" s="12">
        <v>2</v>
      </c>
      <c r="J13" s="12">
        <v>3</v>
      </c>
      <c r="K13" s="13">
        <v>4</v>
      </c>
    </row>
    <row r="14" spans="1:11">
      <c r="A14" s="14">
        <v>1</v>
      </c>
      <c r="B14" s="44" t="s">
        <v>5</v>
      </c>
      <c r="C14" s="15" t="str">
        <f>IF($B$5&gt;=5,"Estado",IF($B$5=$K$13,K14,IF($B$5=$J$13,J14,IF($B$5=$I$13,I14,H14))))</f>
        <v>Estado</v>
      </c>
      <c r="D14" s="15" t="str">
        <f t="shared" ref="D14:D45" si="0">IF($C$5&gt;=5,"Estado",IF($C$5=$K$13,K14,IF($C$5=$J$13,J14,IF($C$5=$I$13,I14,H14))))</f>
        <v>Estado</v>
      </c>
      <c r="E14" s="15" t="str">
        <f>IF($D$5&gt;=5,"Estado",IF($D$5=$K$13,K14,IF($D$5=$J$13,J14,IF($D$5=$I$13,I14,H14))))</f>
        <v>Estado</v>
      </c>
      <c r="F14" s="15" t="str">
        <f>IF($E$5&gt;=5,"Estado",IF($E$5=$K$13,K14,IF($E$5=$J$13,J14,IF($E$5=$I$13,I14,H14))))</f>
        <v>Estado</v>
      </c>
      <c r="G14" s="15" t="str">
        <f>IF($F$5&gt;=5,"Estado",IF($F$5=$K$13,K14,IF($F$5=$J$13,J14,IF($F$5=$I$13,I14,H14))))</f>
        <v>Estado</v>
      </c>
      <c r="H14" s="115" t="s">
        <v>1948</v>
      </c>
      <c r="I14" s="115" t="s">
        <v>197</v>
      </c>
      <c r="J14" s="115" t="s">
        <v>197</v>
      </c>
      <c r="K14" s="115" t="s">
        <v>1948</v>
      </c>
    </row>
    <row r="15" spans="1:11">
      <c r="A15" s="16">
        <v>2</v>
      </c>
      <c r="B15" s="44" t="s">
        <v>6</v>
      </c>
      <c r="C15" s="15" t="str">
        <f t="shared" ref="C15:C45" si="1">IF($B$5&gt;=5,"Estado",IF($B$5=$K$13,K15,IF($B$5=$J$13,J15,IF($B$5=$I$13,I15,H15))))</f>
        <v>Estado</v>
      </c>
      <c r="D15" s="15" t="str">
        <f t="shared" si="0"/>
        <v>Estado</v>
      </c>
      <c r="E15" s="15" t="str">
        <f t="shared" ref="E15:E78" si="2">IF($D$5&gt;=5,"Estado",IF($D$5=$K$13,K15,IF($D$5=$J$13,J15,IF($D$5=$I$13,I15,H15))))</f>
        <v>Estado</v>
      </c>
      <c r="F15" s="15" t="str">
        <f t="shared" ref="F15:F78" si="3">IF($E$5&gt;=5,"Estado",IF($E$5=$K$13,K15,IF($E$5=$J$13,J15,IF($E$5=$I$13,I15,H15))))</f>
        <v>Estado</v>
      </c>
      <c r="G15" s="15" t="str">
        <f t="shared" ref="G15:G78" si="4">IF($F$5&gt;=5,"Estado",IF($F$5=$K$13,K15,IF($F$5=$J$13,J15,IF($F$5=$I$13,I15,H15))))</f>
        <v>Estado</v>
      </c>
      <c r="H15" s="115" t="s">
        <v>1948</v>
      </c>
      <c r="I15" s="115" t="s">
        <v>197</v>
      </c>
      <c r="J15" s="115" t="s">
        <v>197</v>
      </c>
      <c r="K15" s="115" t="s">
        <v>1948</v>
      </c>
    </row>
    <row r="16" spans="1:11">
      <c r="A16" s="17">
        <v>3</v>
      </c>
      <c r="B16" s="52" t="s">
        <v>7</v>
      </c>
      <c r="C16" s="15" t="str">
        <f t="shared" si="1"/>
        <v>Estado</v>
      </c>
      <c r="D16" s="15" t="str">
        <f t="shared" si="0"/>
        <v>Estado</v>
      </c>
      <c r="E16" s="15" t="str">
        <f t="shared" si="2"/>
        <v>Estado</v>
      </c>
      <c r="F16" s="15" t="str">
        <f t="shared" si="3"/>
        <v>Estado</v>
      </c>
      <c r="G16" s="15" t="str">
        <f t="shared" si="4"/>
        <v>Estado</v>
      </c>
      <c r="H16" s="115" t="s">
        <v>197</v>
      </c>
      <c r="I16" s="115" t="s">
        <v>1948</v>
      </c>
      <c r="J16" s="115" t="s">
        <v>1948</v>
      </c>
      <c r="K16" s="115" t="s">
        <v>1948</v>
      </c>
    </row>
    <row r="17" spans="1:11">
      <c r="A17" s="16">
        <v>4</v>
      </c>
      <c r="B17" s="44" t="s">
        <v>16</v>
      </c>
      <c r="C17" s="15" t="str">
        <f t="shared" si="1"/>
        <v>Estado</v>
      </c>
      <c r="D17" s="15" t="str">
        <f t="shared" si="0"/>
        <v>Estado</v>
      </c>
      <c r="E17" s="15" t="str">
        <f t="shared" si="2"/>
        <v>Estado</v>
      </c>
      <c r="F17" s="15" t="str">
        <f t="shared" si="3"/>
        <v>Estado</v>
      </c>
      <c r="G17" s="15" t="str">
        <f t="shared" si="4"/>
        <v>Estado</v>
      </c>
      <c r="H17" s="115" t="s">
        <v>1948</v>
      </c>
      <c r="I17" s="115" t="s">
        <v>197</v>
      </c>
      <c r="J17" s="115" t="s">
        <v>1948</v>
      </c>
      <c r="K17" s="115" t="s">
        <v>1948</v>
      </c>
    </row>
    <row r="18" spans="1:11">
      <c r="A18" s="16">
        <v>5</v>
      </c>
      <c r="B18" s="44" t="s">
        <v>18</v>
      </c>
      <c r="C18" s="15" t="str">
        <f t="shared" si="1"/>
        <v>Estado</v>
      </c>
      <c r="D18" s="15" t="str">
        <f t="shared" si="0"/>
        <v>Estado</v>
      </c>
      <c r="E18" s="15" t="str">
        <f t="shared" si="2"/>
        <v>Estado</v>
      </c>
      <c r="F18" s="15" t="str">
        <f t="shared" si="3"/>
        <v>Estado</v>
      </c>
      <c r="G18" s="15" t="str">
        <f t="shared" si="4"/>
        <v>Estado</v>
      </c>
      <c r="H18" s="115" t="s">
        <v>197</v>
      </c>
      <c r="I18" s="115" t="s">
        <v>1948</v>
      </c>
      <c r="J18" s="115" t="s">
        <v>1948</v>
      </c>
      <c r="K18" s="115" t="s">
        <v>1948</v>
      </c>
    </row>
    <row r="19" spans="1:11">
      <c r="A19" s="16">
        <v>6</v>
      </c>
      <c r="B19" s="52" t="s">
        <v>19</v>
      </c>
      <c r="C19" s="15" t="str">
        <f t="shared" si="1"/>
        <v>Estado</v>
      </c>
      <c r="D19" s="15" t="str">
        <f t="shared" si="0"/>
        <v>Estado</v>
      </c>
      <c r="E19" s="15" t="str">
        <f t="shared" si="2"/>
        <v>Estado</v>
      </c>
      <c r="F19" s="15" t="str">
        <f t="shared" si="3"/>
        <v>Estado</v>
      </c>
      <c r="G19" s="15" t="str">
        <f t="shared" si="4"/>
        <v>Estado</v>
      </c>
      <c r="H19" s="115" t="s">
        <v>1948</v>
      </c>
      <c r="I19" s="115" t="s">
        <v>197</v>
      </c>
      <c r="J19" s="115" t="s">
        <v>1948</v>
      </c>
      <c r="K19" s="115" t="s">
        <v>1948</v>
      </c>
    </row>
    <row r="20" spans="1:11">
      <c r="A20" s="16">
        <v>7</v>
      </c>
      <c r="B20" s="52" t="s">
        <v>23</v>
      </c>
      <c r="C20" s="15" t="str">
        <f t="shared" si="1"/>
        <v>Estado</v>
      </c>
      <c r="D20" s="15" t="str">
        <f t="shared" si="0"/>
        <v>Estado</v>
      </c>
      <c r="E20" s="15" t="str">
        <f t="shared" si="2"/>
        <v>Estado</v>
      </c>
      <c r="F20" s="15" t="str">
        <f t="shared" si="3"/>
        <v>Estado</v>
      </c>
      <c r="G20" s="15" t="str">
        <f t="shared" si="4"/>
        <v>Estado</v>
      </c>
      <c r="H20" s="115" t="s">
        <v>1948</v>
      </c>
      <c r="I20" s="115" t="s">
        <v>1948</v>
      </c>
      <c r="J20" s="115" t="s">
        <v>1948</v>
      </c>
      <c r="K20" s="115" t="s">
        <v>197</v>
      </c>
    </row>
    <row r="21" spans="1:11">
      <c r="A21" s="16">
        <v>8</v>
      </c>
      <c r="B21" s="44" t="s">
        <v>24</v>
      </c>
      <c r="C21" s="15" t="str">
        <f t="shared" si="1"/>
        <v>Estado</v>
      </c>
      <c r="D21" s="15" t="str">
        <f t="shared" si="0"/>
        <v>Estado</v>
      </c>
      <c r="E21" s="15" t="str">
        <f t="shared" si="2"/>
        <v>Estado</v>
      </c>
      <c r="F21" s="15" t="str">
        <f t="shared" si="3"/>
        <v>Estado</v>
      </c>
      <c r="G21" s="15" t="str">
        <f t="shared" si="4"/>
        <v>Estado</v>
      </c>
      <c r="H21" s="115" t="s">
        <v>1948</v>
      </c>
      <c r="I21" s="115" t="s">
        <v>197</v>
      </c>
      <c r="J21" s="115" t="s">
        <v>1948</v>
      </c>
      <c r="K21" s="115" t="s">
        <v>1948</v>
      </c>
    </row>
    <row r="22" spans="1:11">
      <c r="A22" s="16">
        <v>9</v>
      </c>
      <c r="B22" s="52" t="s">
        <v>25</v>
      </c>
      <c r="C22" s="15" t="str">
        <f t="shared" si="1"/>
        <v>Estado</v>
      </c>
      <c r="D22" s="15" t="str">
        <f t="shared" si="0"/>
        <v>Estado</v>
      </c>
      <c r="E22" s="15" t="str">
        <f t="shared" si="2"/>
        <v>Estado</v>
      </c>
      <c r="F22" s="15" t="str">
        <f t="shared" si="3"/>
        <v>Estado</v>
      </c>
      <c r="G22" s="15" t="str">
        <f t="shared" si="4"/>
        <v>Estado</v>
      </c>
      <c r="H22" s="115" t="s">
        <v>1948</v>
      </c>
      <c r="I22" s="115" t="s">
        <v>197</v>
      </c>
      <c r="J22" s="115" t="s">
        <v>1948</v>
      </c>
      <c r="K22" s="115" t="s">
        <v>1948</v>
      </c>
    </row>
    <row r="23" spans="1:11">
      <c r="A23" s="16">
        <v>10</v>
      </c>
      <c r="B23" s="44" t="s">
        <v>26</v>
      </c>
      <c r="C23" s="15" t="str">
        <f t="shared" si="1"/>
        <v>Estado</v>
      </c>
      <c r="D23" s="15" t="str">
        <f t="shared" si="0"/>
        <v>Estado</v>
      </c>
      <c r="E23" s="15" t="str">
        <f t="shared" si="2"/>
        <v>Estado</v>
      </c>
      <c r="F23" s="15" t="str">
        <f t="shared" si="3"/>
        <v>Estado</v>
      </c>
      <c r="G23" s="15" t="str">
        <f t="shared" si="4"/>
        <v>Estado</v>
      </c>
      <c r="H23" s="115" t="s">
        <v>1948</v>
      </c>
      <c r="I23" s="115" t="s">
        <v>197</v>
      </c>
      <c r="J23" s="115" t="s">
        <v>1948</v>
      </c>
      <c r="K23" s="115" t="s">
        <v>1948</v>
      </c>
    </row>
    <row r="24" spans="1:11">
      <c r="A24" s="16">
        <v>11</v>
      </c>
      <c r="B24" s="52" t="s">
        <v>27</v>
      </c>
      <c r="C24" s="15" t="str">
        <f t="shared" si="1"/>
        <v>Estado</v>
      </c>
      <c r="D24" s="15" t="str">
        <f t="shared" si="0"/>
        <v>Estado</v>
      </c>
      <c r="E24" s="15" t="str">
        <f t="shared" si="2"/>
        <v>Estado</v>
      </c>
      <c r="F24" s="15" t="str">
        <f t="shared" si="3"/>
        <v>Estado</v>
      </c>
      <c r="G24" s="15" t="str">
        <f t="shared" si="4"/>
        <v>Estado</v>
      </c>
      <c r="H24" s="115" t="s">
        <v>1948</v>
      </c>
      <c r="I24" s="115" t="s">
        <v>1948</v>
      </c>
      <c r="J24" s="115" t="s">
        <v>1948</v>
      </c>
      <c r="K24" s="115" t="s">
        <v>197</v>
      </c>
    </row>
    <row r="25" spans="1:11">
      <c r="A25" s="16">
        <v>12</v>
      </c>
      <c r="B25" s="44" t="s">
        <v>28</v>
      </c>
      <c r="C25" s="15" t="str">
        <f t="shared" si="1"/>
        <v>Estado</v>
      </c>
      <c r="D25" s="15" t="str">
        <f t="shared" si="0"/>
        <v>Estado</v>
      </c>
      <c r="E25" s="15" t="str">
        <f t="shared" si="2"/>
        <v>Estado</v>
      </c>
      <c r="F25" s="15" t="str">
        <f t="shared" si="3"/>
        <v>Estado</v>
      </c>
      <c r="G25" s="15" t="str">
        <f t="shared" si="4"/>
        <v>Estado</v>
      </c>
      <c r="H25" s="115" t="s">
        <v>1948</v>
      </c>
      <c r="I25" s="115" t="s">
        <v>197</v>
      </c>
      <c r="J25" s="115" t="s">
        <v>1948</v>
      </c>
      <c r="K25" s="115" t="s">
        <v>1948</v>
      </c>
    </row>
    <row r="26" spans="1:11">
      <c r="A26" s="16">
        <v>13</v>
      </c>
      <c r="B26" s="44" t="s">
        <v>1803</v>
      </c>
      <c r="C26" s="15" t="str">
        <f t="shared" si="1"/>
        <v>Estado</v>
      </c>
      <c r="D26" s="15" t="str">
        <f t="shared" si="0"/>
        <v>Estado</v>
      </c>
      <c r="E26" s="15" t="str">
        <f t="shared" si="2"/>
        <v>Estado</v>
      </c>
      <c r="F26" s="15" t="str">
        <f t="shared" si="3"/>
        <v>Estado</v>
      </c>
      <c r="G26" s="15" t="str">
        <f t="shared" si="4"/>
        <v>Estado</v>
      </c>
      <c r="H26" s="115" t="s">
        <v>1948</v>
      </c>
      <c r="I26" s="115" t="s">
        <v>197</v>
      </c>
      <c r="J26" s="115" t="s">
        <v>1948</v>
      </c>
      <c r="K26" s="115" t="s">
        <v>1948</v>
      </c>
    </row>
    <row r="27" spans="1:11">
      <c r="A27" s="16">
        <v>14</v>
      </c>
      <c r="B27" s="44" t="s">
        <v>30</v>
      </c>
      <c r="C27" s="15" t="str">
        <f t="shared" si="1"/>
        <v>Estado</v>
      </c>
      <c r="D27" s="15" t="str">
        <f t="shared" si="0"/>
        <v>Estado</v>
      </c>
      <c r="E27" s="15" t="str">
        <f t="shared" si="2"/>
        <v>Estado</v>
      </c>
      <c r="F27" s="15" t="str">
        <f t="shared" si="3"/>
        <v>Estado</v>
      </c>
      <c r="G27" s="15" t="str">
        <f t="shared" si="4"/>
        <v>Estado</v>
      </c>
      <c r="H27" s="115" t="s">
        <v>1948</v>
      </c>
      <c r="I27" s="115" t="s">
        <v>197</v>
      </c>
      <c r="J27" s="115" t="s">
        <v>197</v>
      </c>
      <c r="K27" s="115" t="s">
        <v>1948</v>
      </c>
    </row>
    <row r="28" spans="1:11">
      <c r="A28" s="16">
        <v>15</v>
      </c>
      <c r="B28" s="44" t="s">
        <v>31</v>
      </c>
      <c r="C28" s="15" t="str">
        <f t="shared" si="1"/>
        <v>Estado</v>
      </c>
      <c r="D28" s="15" t="str">
        <f t="shared" si="0"/>
        <v>Estado</v>
      </c>
      <c r="E28" s="15" t="str">
        <f t="shared" si="2"/>
        <v>Estado</v>
      </c>
      <c r="F28" s="15" t="str">
        <f t="shared" si="3"/>
        <v>Estado</v>
      </c>
      <c r="G28" s="15" t="str">
        <f t="shared" si="4"/>
        <v>Estado</v>
      </c>
      <c r="H28" s="115" t="s">
        <v>197</v>
      </c>
      <c r="I28" s="115" t="s">
        <v>1948</v>
      </c>
      <c r="J28" s="115" t="s">
        <v>1948</v>
      </c>
      <c r="K28" s="115" t="s">
        <v>1948</v>
      </c>
    </row>
    <row r="29" spans="1:11">
      <c r="A29" s="16">
        <v>16</v>
      </c>
      <c r="B29" s="52" t="s">
        <v>1806</v>
      </c>
      <c r="C29" s="15" t="str">
        <f t="shared" si="1"/>
        <v>Estado</v>
      </c>
      <c r="D29" s="15" t="str">
        <f t="shared" si="0"/>
        <v>Estado</v>
      </c>
      <c r="E29" s="15" t="str">
        <f t="shared" si="2"/>
        <v>Estado</v>
      </c>
      <c r="F29" s="15" t="str">
        <f t="shared" si="3"/>
        <v>Estado</v>
      </c>
      <c r="G29" s="15" t="str">
        <f t="shared" si="4"/>
        <v>Estado</v>
      </c>
      <c r="H29" s="115" t="s">
        <v>1948</v>
      </c>
      <c r="I29" s="115" t="s">
        <v>197</v>
      </c>
      <c r="J29" s="115" t="s">
        <v>197</v>
      </c>
      <c r="K29" s="115" t="s">
        <v>1948</v>
      </c>
    </row>
    <row r="30" spans="1:11">
      <c r="A30" s="16">
        <v>17</v>
      </c>
      <c r="B30" s="44" t="s">
        <v>32</v>
      </c>
      <c r="C30" s="15" t="str">
        <f t="shared" si="1"/>
        <v>Estado</v>
      </c>
      <c r="D30" s="15" t="str">
        <f t="shared" si="0"/>
        <v>Estado</v>
      </c>
      <c r="E30" s="15" t="str">
        <f t="shared" si="2"/>
        <v>Estado</v>
      </c>
      <c r="F30" s="15" t="str">
        <f t="shared" si="3"/>
        <v>Estado</v>
      </c>
      <c r="G30" s="15" t="str">
        <f t="shared" si="4"/>
        <v>Estado</v>
      </c>
      <c r="H30" s="115" t="s">
        <v>1948</v>
      </c>
      <c r="I30" s="115" t="s">
        <v>197</v>
      </c>
      <c r="J30" s="115" t="s">
        <v>197</v>
      </c>
      <c r="K30" s="115" t="s">
        <v>1948</v>
      </c>
    </row>
    <row r="31" spans="1:11">
      <c r="A31" s="16">
        <v>18</v>
      </c>
      <c r="B31" s="52" t="s">
        <v>33</v>
      </c>
      <c r="C31" s="15" t="str">
        <f t="shared" si="1"/>
        <v>Estado</v>
      </c>
      <c r="D31" s="15" t="str">
        <f t="shared" si="0"/>
        <v>Estado</v>
      </c>
      <c r="E31" s="15" t="str">
        <f t="shared" si="2"/>
        <v>Estado</v>
      </c>
      <c r="F31" s="15" t="str">
        <f t="shared" si="3"/>
        <v>Estado</v>
      </c>
      <c r="G31" s="15" t="str">
        <f t="shared" si="4"/>
        <v>Estado</v>
      </c>
      <c r="H31" s="115" t="s">
        <v>1948</v>
      </c>
      <c r="I31" s="115" t="s">
        <v>1948</v>
      </c>
      <c r="J31" s="115" t="s">
        <v>1948</v>
      </c>
      <c r="K31" s="115" t="s">
        <v>197</v>
      </c>
    </row>
    <row r="32" spans="1:11">
      <c r="A32" s="16">
        <v>19</v>
      </c>
      <c r="B32" s="44" t="s">
        <v>34</v>
      </c>
      <c r="C32" s="15" t="str">
        <f t="shared" si="1"/>
        <v>Estado</v>
      </c>
      <c r="D32" s="15" t="str">
        <f t="shared" si="0"/>
        <v>Estado</v>
      </c>
      <c r="E32" s="15" t="str">
        <f t="shared" si="2"/>
        <v>Estado</v>
      </c>
      <c r="F32" s="15" t="str">
        <f t="shared" si="3"/>
        <v>Estado</v>
      </c>
      <c r="G32" s="15" t="str">
        <f t="shared" si="4"/>
        <v>Estado</v>
      </c>
      <c r="H32" s="115" t="s">
        <v>1948</v>
      </c>
      <c r="I32" s="115" t="s">
        <v>197</v>
      </c>
      <c r="J32" s="115" t="s">
        <v>1948</v>
      </c>
      <c r="K32" s="115" t="s">
        <v>1948</v>
      </c>
    </row>
    <row r="33" spans="1:11">
      <c r="A33" s="16">
        <v>20</v>
      </c>
      <c r="B33" s="52" t="s">
        <v>35</v>
      </c>
      <c r="C33" s="15" t="str">
        <f t="shared" si="1"/>
        <v>Estado</v>
      </c>
      <c r="D33" s="15" t="str">
        <f t="shared" si="0"/>
        <v>Estado</v>
      </c>
      <c r="E33" s="15" t="str">
        <f t="shared" si="2"/>
        <v>Estado</v>
      </c>
      <c r="F33" s="15" t="str">
        <f t="shared" si="3"/>
        <v>Estado</v>
      </c>
      <c r="G33" s="15" t="str">
        <f t="shared" si="4"/>
        <v>Estado</v>
      </c>
      <c r="H33" s="115" t="s">
        <v>1948</v>
      </c>
      <c r="I33" s="115" t="s">
        <v>197</v>
      </c>
      <c r="J33" s="115" t="s">
        <v>1948</v>
      </c>
      <c r="K33" s="115" t="s">
        <v>1948</v>
      </c>
    </row>
    <row r="34" spans="1:11">
      <c r="A34" s="16">
        <v>21</v>
      </c>
      <c r="B34" s="44" t="s">
        <v>36</v>
      </c>
      <c r="C34" s="15" t="str">
        <f t="shared" si="1"/>
        <v>Estado</v>
      </c>
      <c r="D34" s="15" t="str">
        <f t="shared" si="0"/>
        <v>Estado</v>
      </c>
      <c r="E34" s="15" t="str">
        <f t="shared" si="2"/>
        <v>Estado</v>
      </c>
      <c r="F34" s="15" t="str">
        <f t="shared" si="3"/>
        <v>Estado</v>
      </c>
      <c r="G34" s="15" t="str">
        <f t="shared" si="4"/>
        <v>Estado</v>
      </c>
      <c r="H34" s="115" t="s">
        <v>1948</v>
      </c>
      <c r="I34" s="115" t="s">
        <v>197</v>
      </c>
      <c r="J34" s="115" t="s">
        <v>1948</v>
      </c>
      <c r="K34" s="115" t="s">
        <v>1948</v>
      </c>
    </row>
    <row r="35" spans="1:11">
      <c r="A35" s="16">
        <v>22</v>
      </c>
      <c r="B35" s="44" t="s">
        <v>37</v>
      </c>
      <c r="C35" s="15" t="str">
        <f t="shared" si="1"/>
        <v>Estado</v>
      </c>
      <c r="D35" s="15" t="str">
        <f t="shared" si="0"/>
        <v>Estado</v>
      </c>
      <c r="E35" s="15" t="str">
        <f t="shared" si="2"/>
        <v>Estado</v>
      </c>
      <c r="F35" s="15" t="str">
        <f t="shared" si="3"/>
        <v>Estado</v>
      </c>
      <c r="G35" s="15" t="str">
        <f t="shared" si="4"/>
        <v>Estado</v>
      </c>
      <c r="H35" s="115" t="s">
        <v>1948</v>
      </c>
      <c r="I35" s="115" t="s">
        <v>197</v>
      </c>
      <c r="J35" s="115" t="s">
        <v>1948</v>
      </c>
      <c r="K35" s="115" t="s">
        <v>1948</v>
      </c>
    </row>
    <row r="36" spans="1:11">
      <c r="A36" s="16">
        <v>23</v>
      </c>
      <c r="B36" s="52" t="s">
        <v>38</v>
      </c>
      <c r="C36" s="15" t="str">
        <f t="shared" si="1"/>
        <v>Estado</v>
      </c>
      <c r="D36" s="15" t="str">
        <f t="shared" si="0"/>
        <v>Estado</v>
      </c>
      <c r="E36" s="15" t="str">
        <f t="shared" si="2"/>
        <v>Estado</v>
      </c>
      <c r="F36" s="15" t="str">
        <f t="shared" si="3"/>
        <v>Estado</v>
      </c>
      <c r="G36" s="15" t="str">
        <f t="shared" si="4"/>
        <v>Estado</v>
      </c>
      <c r="H36" s="115" t="s">
        <v>1948</v>
      </c>
      <c r="I36" s="115" t="s">
        <v>197</v>
      </c>
      <c r="J36" s="115" t="s">
        <v>197</v>
      </c>
      <c r="K36" s="115" t="s">
        <v>1948</v>
      </c>
    </row>
    <row r="37" spans="1:11">
      <c r="A37" s="16">
        <v>24</v>
      </c>
      <c r="B37" s="44" t="s">
        <v>39</v>
      </c>
      <c r="C37" s="15" t="str">
        <f t="shared" si="1"/>
        <v>Estado</v>
      </c>
      <c r="D37" s="15" t="str">
        <f t="shared" si="0"/>
        <v>Estado</v>
      </c>
      <c r="E37" s="15" t="str">
        <f t="shared" si="2"/>
        <v>Estado</v>
      </c>
      <c r="F37" s="15" t="str">
        <f t="shared" si="3"/>
        <v>Estado</v>
      </c>
      <c r="G37" s="15" t="str">
        <f t="shared" si="4"/>
        <v>Estado</v>
      </c>
      <c r="H37" s="115" t="s">
        <v>1948</v>
      </c>
      <c r="I37" s="115" t="s">
        <v>197</v>
      </c>
      <c r="J37" s="115" t="s">
        <v>1948</v>
      </c>
      <c r="K37" s="115" t="s">
        <v>1948</v>
      </c>
    </row>
    <row r="38" spans="1:11">
      <c r="A38" s="16">
        <v>25</v>
      </c>
      <c r="B38" s="52" t="s">
        <v>40</v>
      </c>
      <c r="C38" s="15" t="str">
        <f t="shared" si="1"/>
        <v>Estado</v>
      </c>
      <c r="D38" s="15" t="str">
        <f t="shared" si="0"/>
        <v>Estado</v>
      </c>
      <c r="E38" s="15" t="str">
        <f t="shared" si="2"/>
        <v>Estado</v>
      </c>
      <c r="F38" s="15" t="str">
        <f t="shared" si="3"/>
        <v>Estado</v>
      </c>
      <c r="G38" s="15" t="str">
        <f t="shared" si="4"/>
        <v>Estado</v>
      </c>
      <c r="H38" s="115" t="s">
        <v>1948</v>
      </c>
      <c r="I38" s="115" t="s">
        <v>1948</v>
      </c>
      <c r="J38" s="115" t="s">
        <v>1948</v>
      </c>
      <c r="K38" s="115" t="s">
        <v>197</v>
      </c>
    </row>
    <row r="39" spans="1:11">
      <c r="A39" s="16">
        <v>26</v>
      </c>
      <c r="B39" s="44" t="s">
        <v>41</v>
      </c>
      <c r="C39" s="15" t="str">
        <f t="shared" si="1"/>
        <v>Estado</v>
      </c>
      <c r="D39" s="15" t="str">
        <f t="shared" si="0"/>
        <v>Estado</v>
      </c>
      <c r="E39" s="15" t="str">
        <f t="shared" si="2"/>
        <v>Estado</v>
      </c>
      <c r="F39" s="15" t="str">
        <f t="shared" si="3"/>
        <v>Estado</v>
      </c>
      <c r="G39" s="15" t="str">
        <f t="shared" si="4"/>
        <v>Estado</v>
      </c>
      <c r="H39" s="115" t="s">
        <v>1948</v>
      </c>
      <c r="I39" s="115" t="s">
        <v>197</v>
      </c>
      <c r="J39" s="115" t="s">
        <v>197</v>
      </c>
      <c r="K39" s="115" t="s">
        <v>1948</v>
      </c>
    </row>
    <row r="40" spans="1:11">
      <c r="A40" s="16">
        <v>27</v>
      </c>
      <c r="B40" s="52" t="s">
        <v>42</v>
      </c>
      <c r="C40" s="15" t="str">
        <f t="shared" si="1"/>
        <v>Estado</v>
      </c>
      <c r="D40" s="15" t="str">
        <f t="shared" si="0"/>
        <v>Estado</v>
      </c>
      <c r="E40" s="15" t="str">
        <f t="shared" si="2"/>
        <v>Estado</v>
      </c>
      <c r="F40" s="15" t="str">
        <f t="shared" si="3"/>
        <v>Estado</v>
      </c>
      <c r="G40" s="15" t="str">
        <f t="shared" si="4"/>
        <v>Estado</v>
      </c>
      <c r="H40" s="115" t="s">
        <v>1948</v>
      </c>
      <c r="I40" s="115" t="s">
        <v>1948</v>
      </c>
      <c r="J40" s="115" t="s">
        <v>1948</v>
      </c>
      <c r="K40" s="115" t="s">
        <v>197</v>
      </c>
    </row>
    <row r="41" spans="1:11">
      <c r="A41" s="16">
        <v>28</v>
      </c>
      <c r="B41" s="44" t="s">
        <v>43</v>
      </c>
      <c r="C41" s="15" t="str">
        <f t="shared" si="1"/>
        <v>Estado</v>
      </c>
      <c r="D41" s="15" t="str">
        <f t="shared" si="0"/>
        <v>Estado</v>
      </c>
      <c r="E41" s="15" t="str">
        <f t="shared" si="2"/>
        <v>Estado</v>
      </c>
      <c r="F41" s="15" t="str">
        <f t="shared" si="3"/>
        <v>Estado</v>
      </c>
      <c r="G41" s="15" t="str">
        <f t="shared" si="4"/>
        <v>Estado</v>
      </c>
      <c r="H41" s="115" t="s">
        <v>1948</v>
      </c>
      <c r="I41" s="115" t="s">
        <v>1948</v>
      </c>
      <c r="J41" s="115" t="s">
        <v>1948</v>
      </c>
      <c r="K41" s="115" t="s">
        <v>197</v>
      </c>
    </row>
    <row r="42" spans="1:11">
      <c r="A42" s="16">
        <v>29</v>
      </c>
      <c r="B42" s="52" t="s">
        <v>1810</v>
      </c>
      <c r="C42" s="15" t="str">
        <f t="shared" si="1"/>
        <v>Estado</v>
      </c>
      <c r="D42" s="15" t="str">
        <f t="shared" si="0"/>
        <v>Estado</v>
      </c>
      <c r="E42" s="15" t="str">
        <f t="shared" si="2"/>
        <v>Estado</v>
      </c>
      <c r="F42" s="15" t="str">
        <f t="shared" si="3"/>
        <v>Estado</v>
      </c>
      <c r="G42" s="15" t="str">
        <f t="shared" si="4"/>
        <v>Estado</v>
      </c>
      <c r="H42" s="115" t="s">
        <v>197</v>
      </c>
      <c r="I42" s="115" t="s">
        <v>1948</v>
      </c>
      <c r="J42" s="115" t="s">
        <v>1948</v>
      </c>
      <c r="K42" s="115" t="s">
        <v>1948</v>
      </c>
    </row>
    <row r="43" spans="1:11">
      <c r="A43" s="16">
        <v>30</v>
      </c>
      <c r="B43" s="44" t="s">
        <v>44</v>
      </c>
      <c r="C43" s="15" t="str">
        <f t="shared" si="1"/>
        <v>Estado</v>
      </c>
      <c r="D43" s="15" t="str">
        <f t="shared" si="0"/>
        <v>Estado</v>
      </c>
      <c r="E43" s="15" t="str">
        <f t="shared" si="2"/>
        <v>Estado</v>
      </c>
      <c r="F43" s="15" t="str">
        <f t="shared" si="3"/>
        <v>Estado</v>
      </c>
      <c r="G43" s="15" t="str">
        <f t="shared" si="4"/>
        <v>Estado</v>
      </c>
      <c r="H43" s="115" t="s">
        <v>1948</v>
      </c>
      <c r="I43" s="115" t="s">
        <v>197</v>
      </c>
      <c r="J43" s="115" t="s">
        <v>197</v>
      </c>
      <c r="K43" s="115" t="s">
        <v>1948</v>
      </c>
    </row>
    <row r="44" spans="1:11">
      <c r="A44" s="16">
        <v>31</v>
      </c>
      <c r="B44" s="52" t="s">
        <v>45</v>
      </c>
      <c r="C44" s="15" t="str">
        <f t="shared" si="1"/>
        <v>Estado</v>
      </c>
      <c r="D44" s="15" t="str">
        <f t="shared" si="0"/>
        <v>Estado</v>
      </c>
      <c r="E44" s="15" t="str">
        <f t="shared" si="2"/>
        <v>Estado</v>
      </c>
      <c r="F44" s="15" t="str">
        <f t="shared" si="3"/>
        <v>Estado</v>
      </c>
      <c r="G44" s="15" t="str">
        <f t="shared" si="4"/>
        <v>Estado</v>
      </c>
      <c r="H44" s="115" t="s">
        <v>1948</v>
      </c>
      <c r="I44" s="115" t="s">
        <v>1948</v>
      </c>
      <c r="J44" s="115" t="s">
        <v>1948</v>
      </c>
      <c r="K44" s="115" t="s">
        <v>197</v>
      </c>
    </row>
    <row r="45" spans="1:11">
      <c r="A45" s="16">
        <v>32</v>
      </c>
      <c r="B45" s="44" t="s">
        <v>46</v>
      </c>
      <c r="C45" s="15" t="str">
        <f t="shared" si="1"/>
        <v>Estado</v>
      </c>
      <c r="D45" s="15" t="str">
        <f t="shared" si="0"/>
        <v>Estado</v>
      </c>
      <c r="E45" s="15" t="str">
        <f t="shared" si="2"/>
        <v>Estado</v>
      </c>
      <c r="F45" s="15" t="str">
        <f t="shared" si="3"/>
        <v>Estado</v>
      </c>
      <c r="G45" s="15" t="str">
        <f t="shared" si="4"/>
        <v>Estado</v>
      </c>
      <c r="H45" s="115" t="s">
        <v>1948</v>
      </c>
      <c r="I45" s="115" t="s">
        <v>197</v>
      </c>
      <c r="J45" s="115" t="s">
        <v>1948</v>
      </c>
      <c r="K45" s="115" t="s">
        <v>1948</v>
      </c>
    </row>
    <row r="46" spans="1:11">
      <c r="A46" s="16">
        <v>33</v>
      </c>
      <c r="B46" s="52" t="s">
        <v>1811</v>
      </c>
      <c r="C46" s="15" t="str">
        <f t="shared" ref="C46:C77" si="5">IF($B$5&gt;=5,"Estado",IF($B$5=$K$13,K46,IF($B$5=$J$13,J46,IF($B$5=$I$13,I46,H46))))</f>
        <v>Estado</v>
      </c>
      <c r="D46" s="15" t="str">
        <f t="shared" ref="D46:D77" si="6">IF($C$5&gt;=5,"Estado",IF($C$5=$K$13,K46,IF($C$5=$J$13,J46,IF($C$5=$I$13,I46,H46))))</f>
        <v>Estado</v>
      </c>
      <c r="E46" s="15" t="str">
        <f t="shared" si="2"/>
        <v>Estado</v>
      </c>
      <c r="F46" s="15" t="str">
        <f t="shared" si="3"/>
        <v>Estado</v>
      </c>
      <c r="G46" s="15" t="str">
        <f t="shared" si="4"/>
        <v>Estado</v>
      </c>
      <c r="H46" s="115" t="s">
        <v>1948</v>
      </c>
      <c r="I46" s="115" t="s">
        <v>1948</v>
      </c>
      <c r="J46" s="115" t="s">
        <v>1948</v>
      </c>
      <c r="K46" s="115" t="s">
        <v>197</v>
      </c>
    </row>
    <row r="47" spans="1:11">
      <c r="A47" s="16">
        <v>34</v>
      </c>
      <c r="B47" s="44" t="s">
        <v>47</v>
      </c>
      <c r="C47" s="15" t="str">
        <f t="shared" si="5"/>
        <v>Estado</v>
      </c>
      <c r="D47" s="15" t="str">
        <f t="shared" si="6"/>
        <v>Estado</v>
      </c>
      <c r="E47" s="15" t="str">
        <f t="shared" si="2"/>
        <v>Estado</v>
      </c>
      <c r="F47" s="15" t="str">
        <f t="shared" si="3"/>
        <v>Estado</v>
      </c>
      <c r="G47" s="15" t="str">
        <f t="shared" si="4"/>
        <v>Estado</v>
      </c>
      <c r="H47" s="115" t="s">
        <v>1948</v>
      </c>
      <c r="I47" s="115" t="s">
        <v>1948</v>
      </c>
      <c r="J47" s="115" t="s">
        <v>1948</v>
      </c>
      <c r="K47" s="115" t="s">
        <v>197</v>
      </c>
    </row>
    <row r="48" spans="1:11">
      <c r="A48" s="16">
        <v>35</v>
      </c>
      <c r="B48" s="52" t="s">
        <v>48</v>
      </c>
      <c r="C48" s="15" t="str">
        <f t="shared" si="5"/>
        <v>Estado</v>
      </c>
      <c r="D48" s="15" t="str">
        <f t="shared" si="6"/>
        <v>Estado</v>
      </c>
      <c r="E48" s="15" t="str">
        <f t="shared" si="2"/>
        <v>Estado</v>
      </c>
      <c r="F48" s="15" t="str">
        <f t="shared" si="3"/>
        <v>Estado</v>
      </c>
      <c r="G48" s="15" t="str">
        <f t="shared" si="4"/>
        <v>Estado</v>
      </c>
      <c r="H48" s="115" t="s">
        <v>1948</v>
      </c>
      <c r="I48" s="115" t="s">
        <v>197</v>
      </c>
      <c r="J48" s="115" t="s">
        <v>197</v>
      </c>
      <c r="K48" s="115" t="s">
        <v>1948</v>
      </c>
    </row>
    <row r="49" spans="1:11">
      <c r="A49" s="16">
        <v>36</v>
      </c>
      <c r="B49" s="44" t="s">
        <v>49</v>
      </c>
      <c r="C49" s="15" t="str">
        <f t="shared" si="5"/>
        <v>Estado</v>
      </c>
      <c r="D49" s="15" t="str">
        <f t="shared" si="6"/>
        <v>Estado</v>
      </c>
      <c r="E49" s="15" t="str">
        <f t="shared" si="2"/>
        <v>Estado</v>
      </c>
      <c r="F49" s="15" t="str">
        <f t="shared" si="3"/>
        <v>Estado</v>
      </c>
      <c r="G49" s="15" t="str">
        <f t="shared" si="4"/>
        <v>Estado</v>
      </c>
      <c r="H49" s="115" t="s">
        <v>1948</v>
      </c>
      <c r="I49" s="115" t="s">
        <v>197</v>
      </c>
      <c r="J49" s="115" t="s">
        <v>197</v>
      </c>
      <c r="K49" s="115" t="s">
        <v>1948</v>
      </c>
    </row>
    <row r="50" spans="1:11">
      <c r="A50" s="16">
        <v>37</v>
      </c>
      <c r="B50" s="52" t="s">
        <v>50</v>
      </c>
      <c r="C50" s="15" t="str">
        <f t="shared" si="5"/>
        <v>Estado</v>
      </c>
      <c r="D50" s="15" t="str">
        <f t="shared" si="6"/>
        <v>Estado</v>
      </c>
      <c r="E50" s="15" t="str">
        <f t="shared" si="2"/>
        <v>Estado</v>
      </c>
      <c r="F50" s="15" t="str">
        <f t="shared" si="3"/>
        <v>Estado</v>
      </c>
      <c r="G50" s="15" t="str">
        <f t="shared" si="4"/>
        <v>Estado</v>
      </c>
      <c r="H50" s="115" t="s">
        <v>1948</v>
      </c>
      <c r="I50" s="115" t="s">
        <v>1948</v>
      </c>
      <c r="J50" s="115" t="s">
        <v>1948</v>
      </c>
      <c r="K50" s="115" t="s">
        <v>197</v>
      </c>
    </row>
    <row r="51" spans="1:11">
      <c r="A51" s="16">
        <v>38</v>
      </c>
      <c r="B51" s="44" t="s">
        <v>51</v>
      </c>
      <c r="C51" s="15" t="str">
        <f t="shared" si="5"/>
        <v>Estado</v>
      </c>
      <c r="D51" s="15" t="str">
        <f t="shared" si="6"/>
        <v>Estado</v>
      </c>
      <c r="E51" s="15" t="str">
        <f t="shared" si="2"/>
        <v>Estado</v>
      </c>
      <c r="F51" s="15" t="str">
        <f t="shared" si="3"/>
        <v>Estado</v>
      </c>
      <c r="G51" s="15" t="str">
        <f t="shared" si="4"/>
        <v>Estado</v>
      </c>
      <c r="H51" s="115" t="s">
        <v>1948</v>
      </c>
      <c r="I51" s="115" t="s">
        <v>1948</v>
      </c>
      <c r="J51" s="115" t="s">
        <v>1948</v>
      </c>
      <c r="K51" s="115" t="s">
        <v>197</v>
      </c>
    </row>
    <row r="52" spans="1:11">
      <c r="A52" s="17">
        <v>39</v>
      </c>
      <c r="B52" s="52" t="s">
        <v>52</v>
      </c>
      <c r="C52" s="15" t="str">
        <f t="shared" si="5"/>
        <v>Estado</v>
      </c>
      <c r="D52" s="15" t="str">
        <f t="shared" si="6"/>
        <v>Estado</v>
      </c>
      <c r="E52" s="15" t="str">
        <f t="shared" si="2"/>
        <v>Estado</v>
      </c>
      <c r="F52" s="15" t="str">
        <f t="shared" si="3"/>
        <v>Estado</v>
      </c>
      <c r="G52" s="15" t="str">
        <f t="shared" si="4"/>
        <v>Estado</v>
      </c>
      <c r="H52" s="115" t="s">
        <v>1948</v>
      </c>
      <c r="I52" s="115" t="s">
        <v>197</v>
      </c>
      <c r="J52" s="115" t="s">
        <v>197</v>
      </c>
      <c r="K52" s="115" t="s">
        <v>1948</v>
      </c>
    </row>
    <row r="53" spans="1:11">
      <c r="A53" s="16">
        <v>40</v>
      </c>
      <c r="B53" s="44" t="s">
        <v>53</v>
      </c>
      <c r="C53" s="15" t="str">
        <f t="shared" si="5"/>
        <v>Estado</v>
      </c>
      <c r="D53" s="15" t="str">
        <f t="shared" si="6"/>
        <v>Estado</v>
      </c>
      <c r="E53" s="15" t="str">
        <f t="shared" si="2"/>
        <v>Estado</v>
      </c>
      <c r="F53" s="15" t="str">
        <f t="shared" si="3"/>
        <v>Estado</v>
      </c>
      <c r="G53" s="15" t="str">
        <f t="shared" si="4"/>
        <v>Estado</v>
      </c>
      <c r="H53" s="115" t="s">
        <v>1948</v>
      </c>
      <c r="I53" s="115" t="s">
        <v>197</v>
      </c>
      <c r="J53" s="115" t="s">
        <v>197</v>
      </c>
      <c r="K53" s="115" t="s">
        <v>1948</v>
      </c>
    </row>
    <row r="54" spans="1:11">
      <c r="A54" s="16">
        <v>41</v>
      </c>
      <c r="B54" s="52" t="s">
        <v>1812</v>
      </c>
      <c r="C54" s="15" t="str">
        <f t="shared" si="5"/>
        <v>Estado</v>
      </c>
      <c r="D54" s="15" t="str">
        <f t="shared" si="6"/>
        <v>Estado</v>
      </c>
      <c r="E54" s="15" t="str">
        <f t="shared" si="2"/>
        <v>Estado</v>
      </c>
      <c r="F54" s="15" t="str">
        <f t="shared" si="3"/>
        <v>Estado</v>
      </c>
      <c r="G54" s="15" t="str">
        <f t="shared" si="4"/>
        <v>Estado</v>
      </c>
      <c r="H54" s="115" t="s">
        <v>1948</v>
      </c>
      <c r="I54" s="115" t="s">
        <v>197</v>
      </c>
      <c r="J54" s="115" t="s">
        <v>197</v>
      </c>
      <c r="K54" s="115" t="s">
        <v>197</v>
      </c>
    </row>
    <row r="55" spans="1:11">
      <c r="A55" s="16">
        <v>42</v>
      </c>
      <c r="B55" s="52" t="s">
        <v>54</v>
      </c>
      <c r="C55" s="15" t="str">
        <f t="shared" si="5"/>
        <v>Estado</v>
      </c>
      <c r="D55" s="15" t="str">
        <f t="shared" si="6"/>
        <v>Estado</v>
      </c>
      <c r="E55" s="15" t="str">
        <f t="shared" si="2"/>
        <v>Estado</v>
      </c>
      <c r="F55" s="15" t="str">
        <f t="shared" si="3"/>
        <v>Estado</v>
      </c>
      <c r="G55" s="15" t="str">
        <f t="shared" si="4"/>
        <v>Estado</v>
      </c>
      <c r="H55" s="115" t="s">
        <v>1948</v>
      </c>
      <c r="I55" s="115" t="s">
        <v>197</v>
      </c>
      <c r="J55" s="115" t="s">
        <v>197</v>
      </c>
      <c r="K55" s="115" t="s">
        <v>1948</v>
      </c>
    </row>
    <row r="56" spans="1:11">
      <c r="A56" s="16">
        <v>43</v>
      </c>
      <c r="B56" s="44" t="s">
        <v>55</v>
      </c>
      <c r="C56" s="15" t="str">
        <f t="shared" si="5"/>
        <v>Estado</v>
      </c>
      <c r="D56" s="15" t="str">
        <f t="shared" si="6"/>
        <v>Estado</v>
      </c>
      <c r="E56" s="15" t="str">
        <f t="shared" si="2"/>
        <v>Estado</v>
      </c>
      <c r="F56" s="15" t="str">
        <f t="shared" si="3"/>
        <v>Estado</v>
      </c>
      <c r="G56" s="15" t="str">
        <f t="shared" si="4"/>
        <v>Estado</v>
      </c>
      <c r="H56" s="115" t="s">
        <v>1948</v>
      </c>
      <c r="I56" s="115" t="s">
        <v>197</v>
      </c>
      <c r="J56" s="115" t="s">
        <v>197</v>
      </c>
      <c r="K56" s="115" t="s">
        <v>1948</v>
      </c>
    </row>
    <row r="57" spans="1:11">
      <c r="A57" s="16">
        <v>44</v>
      </c>
      <c r="B57" s="44" t="s">
        <v>57</v>
      </c>
      <c r="C57" s="15" t="str">
        <f t="shared" si="5"/>
        <v>Estado</v>
      </c>
      <c r="D57" s="15" t="str">
        <f t="shared" si="6"/>
        <v>Estado</v>
      </c>
      <c r="E57" s="15" t="str">
        <f t="shared" si="2"/>
        <v>Estado</v>
      </c>
      <c r="F57" s="15" t="str">
        <f t="shared" si="3"/>
        <v>Estado</v>
      </c>
      <c r="G57" s="15" t="str">
        <f t="shared" si="4"/>
        <v>Estado</v>
      </c>
      <c r="H57" s="115" t="s">
        <v>1948</v>
      </c>
      <c r="I57" s="115" t="s">
        <v>197</v>
      </c>
      <c r="J57" s="115" t="s">
        <v>197</v>
      </c>
      <c r="K57" s="115" t="s">
        <v>1948</v>
      </c>
    </row>
    <row r="58" spans="1:11">
      <c r="A58" s="16">
        <v>45</v>
      </c>
      <c r="B58" s="44" t="s">
        <v>59</v>
      </c>
      <c r="C58" s="15" t="str">
        <f t="shared" si="5"/>
        <v>Estado</v>
      </c>
      <c r="D58" s="15" t="str">
        <f t="shared" si="6"/>
        <v>Estado</v>
      </c>
      <c r="E58" s="15" t="str">
        <f t="shared" si="2"/>
        <v>Estado</v>
      </c>
      <c r="F58" s="15" t="str">
        <f t="shared" si="3"/>
        <v>Estado</v>
      </c>
      <c r="G58" s="15" t="str">
        <f t="shared" si="4"/>
        <v>Estado</v>
      </c>
      <c r="H58" s="115" t="s">
        <v>1948</v>
      </c>
      <c r="I58" s="115" t="s">
        <v>197</v>
      </c>
      <c r="J58" s="115" t="s">
        <v>197</v>
      </c>
      <c r="K58" s="115" t="s">
        <v>1948</v>
      </c>
    </row>
    <row r="59" spans="1:11">
      <c r="A59" s="16">
        <v>46</v>
      </c>
      <c r="B59" s="52" t="s">
        <v>60</v>
      </c>
      <c r="C59" s="15" t="str">
        <f t="shared" si="5"/>
        <v>Estado</v>
      </c>
      <c r="D59" s="15" t="str">
        <f t="shared" si="6"/>
        <v>Estado</v>
      </c>
      <c r="E59" s="15" t="str">
        <f t="shared" si="2"/>
        <v>Estado</v>
      </c>
      <c r="F59" s="15" t="str">
        <f t="shared" si="3"/>
        <v>Estado</v>
      </c>
      <c r="G59" s="15" t="str">
        <f t="shared" si="4"/>
        <v>Estado</v>
      </c>
      <c r="H59" s="115" t="s">
        <v>1948</v>
      </c>
      <c r="I59" s="115" t="s">
        <v>197</v>
      </c>
      <c r="J59" s="115" t="s">
        <v>197</v>
      </c>
      <c r="K59" s="115" t="s">
        <v>1948</v>
      </c>
    </row>
    <row r="60" spans="1:11">
      <c r="A60" s="16">
        <v>47</v>
      </c>
      <c r="B60" s="44" t="s">
        <v>61</v>
      </c>
      <c r="C60" s="15" t="str">
        <f t="shared" si="5"/>
        <v>Estado</v>
      </c>
      <c r="D60" s="15" t="str">
        <f t="shared" si="6"/>
        <v>Estado</v>
      </c>
      <c r="E60" s="15" t="str">
        <f t="shared" si="2"/>
        <v>Estado</v>
      </c>
      <c r="F60" s="15" t="str">
        <f t="shared" si="3"/>
        <v>Estado</v>
      </c>
      <c r="G60" s="15" t="str">
        <f t="shared" si="4"/>
        <v>Estado</v>
      </c>
      <c r="H60" s="115" t="s">
        <v>1948</v>
      </c>
      <c r="I60" s="115" t="s">
        <v>1948</v>
      </c>
      <c r="J60" s="115" t="s">
        <v>1948</v>
      </c>
      <c r="K60" s="115" t="s">
        <v>197</v>
      </c>
    </row>
    <row r="61" spans="1:11">
      <c r="A61" s="16">
        <v>48</v>
      </c>
      <c r="B61" s="44" t="s">
        <v>62</v>
      </c>
      <c r="C61" s="15" t="str">
        <f t="shared" si="5"/>
        <v>Estado</v>
      </c>
      <c r="D61" s="15" t="str">
        <f t="shared" si="6"/>
        <v>Estado</v>
      </c>
      <c r="E61" s="15" t="str">
        <f t="shared" si="2"/>
        <v>Estado</v>
      </c>
      <c r="F61" s="15" t="str">
        <f t="shared" si="3"/>
        <v>Estado</v>
      </c>
      <c r="G61" s="15" t="str">
        <f t="shared" si="4"/>
        <v>Estado</v>
      </c>
      <c r="H61" s="115" t="s">
        <v>197</v>
      </c>
      <c r="I61" s="115" t="s">
        <v>1948</v>
      </c>
      <c r="J61" s="115" t="s">
        <v>1948</v>
      </c>
      <c r="K61" s="115" t="s">
        <v>1948</v>
      </c>
    </row>
    <row r="62" spans="1:11">
      <c r="A62" s="16">
        <v>49</v>
      </c>
      <c r="B62" s="44" t="s">
        <v>1827</v>
      </c>
      <c r="C62" s="15" t="str">
        <f t="shared" si="5"/>
        <v>Estado</v>
      </c>
      <c r="D62" s="15" t="str">
        <f t="shared" si="6"/>
        <v>Estado</v>
      </c>
      <c r="E62" s="15" t="str">
        <f t="shared" si="2"/>
        <v>Estado</v>
      </c>
      <c r="F62" s="15" t="str">
        <f t="shared" si="3"/>
        <v>Estado</v>
      </c>
      <c r="G62" s="15" t="str">
        <f t="shared" si="4"/>
        <v>Estado</v>
      </c>
      <c r="H62" s="115" t="s">
        <v>1948</v>
      </c>
      <c r="I62" s="115" t="s">
        <v>197</v>
      </c>
      <c r="J62" s="115" t="s">
        <v>197</v>
      </c>
      <c r="K62" s="115" t="s">
        <v>1948</v>
      </c>
    </row>
    <row r="63" spans="1:11">
      <c r="A63" s="16">
        <v>50</v>
      </c>
      <c r="B63" s="52" t="s">
        <v>63</v>
      </c>
      <c r="C63" s="15" t="str">
        <f t="shared" si="5"/>
        <v>Estado</v>
      </c>
      <c r="D63" s="15" t="str">
        <f t="shared" si="6"/>
        <v>Estado</v>
      </c>
      <c r="E63" s="15" t="str">
        <f t="shared" si="2"/>
        <v>Estado</v>
      </c>
      <c r="F63" s="15" t="str">
        <f t="shared" si="3"/>
        <v>Estado</v>
      </c>
      <c r="G63" s="15" t="str">
        <f t="shared" si="4"/>
        <v>Estado</v>
      </c>
      <c r="H63" s="115" t="s">
        <v>1948</v>
      </c>
      <c r="I63" s="115" t="s">
        <v>197</v>
      </c>
      <c r="J63" s="115" t="s">
        <v>197</v>
      </c>
      <c r="K63" s="115" t="s">
        <v>1948</v>
      </c>
    </row>
    <row r="64" spans="1:11">
      <c r="A64" s="16">
        <v>51</v>
      </c>
      <c r="B64" s="44" t="s">
        <v>64</v>
      </c>
      <c r="C64" s="15" t="str">
        <f t="shared" si="5"/>
        <v>Estado</v>
      </c>
      <c r="D64" s="15" t="str">
        <f t="shared" si="6"/>
        <v>Estado</v>
      </c>
      <c r="E64" s="15" t="str">
        <f t="shared" si="2"/>
        <v>Estado</v>
      </c>
      <c r="F64" s="15" t="str">
        <f t="shared" si="3"/>
        <v>Estado</v>
      </c>
      <c r="G64" s="15" t="str">
        <f t="shared" si="4"/>
        <v>Estado</v>
      </c>
      <c r="H64" s="115" t="s">
        <v>1948</v>
      </c>
      <c r="I64" s="115" t="s">
        <v>197</v>
      </c>
      <c r="J64" s="115" t="s">
        <v>197</v>
      </c>
      <c r="K64" s="115" t="s">
        <v>1948</v>
      </c>
    </row>
    <row r="65" spans="1:11">
      <c r="A65" s="16">
        <v>52</v>
      </c>
      <c r="B65" s="52" t="s">
        <v>65</v>
      </c>
      <c r="C65" s="15" t="str">
        <f t="shared" si="5"/>
        <v>Estado</v>
      </c>
      <c r="D65" s="15" t="str">
        <f t="shared" si="6"/>
        <v>Estado</v>
      </c>
      <c r="E65" s="15" t="str">
        <f t="shared" si="2"/>
        <v>Estado</v>
      </c>
      <c r="F65" s="15" t="str">
        <f t="shared" si="3"/>
        <v>Estado</v>
      </c>
      <c r="G65" s="15" t="str">
        <f t="shared" si="4"/>
        <v>Estado</v>
      </c>
      <c r="H65" s="115" t="s">
        <v>1948</v>
      </c>
      <c r="I65" s="115" t="s">
        <v>197</v>
      </c>
      <c r="J65" s="115" t="s">
        <v>197</v>
      </c>
      <c r="K65" s="115" t="s">
        <v>1948</v>
      </c>
    </row>
    <row r="66" spans="1:11">
      <c r="A66" s="16">
        <v>53</v>
      </c>
      <c r="B66" s="44" t="s">
        <v>66</v>
      </c>
      <c r="C66" s="15" t="str">
        <f t="shared" si="5"/>
        <v>Estado</v>
      </c>
      <c r="D66" s="15" t="str">
        <f t="shared" si="6"/>
        <v>Estado</v>
      </c>
      <c r="E66" s="15" t="str">
        <f t="shared" si="2"/>
        <v>Estado</v>
      </c>
      <c r="F66" s="15" t="str">
        <f t="shared" si="3"/>
        <v>Estado</v>
      </c>
      <c r="G66" s="15" t="str">
        <f t="shared" si="4"/>
        <v>Estado</v>
      </c>
      <c r="H66" s="115" t="s">
        <v>1948</v>
      </c>
      <c r="I66" s="115" t="s">
        <v>197</v>
      </c>
      <c r="J66" s="115" t="s">
        <v>197</v>
      </c>
      <c r="K66" s="115" t="s">
        <v>1948</v>
      </c>
    </row>
    <row r="67" spans="1:11">
      <c r="A67" s="16">
        <v>54</v>
      </c>
      <c r="B67" s="52" t="s">
        <v>67</v>
      </c>
      <c r="C67" s="15" t="str">
        <f t="shared" si="5"/>
        <v>Estado</v>
      </c>
      <c r="D67" s="15" t="str">
        <f t="shared" si="6"/>
        <v>Estado</v>
      </c>
      <c r="E67" s="15" t="str">
        <f t="shared" si="2"/>
        <v>Estado</v>
      </c>
      <c r="F67" s="15" t="str">
        <f t="shared" si="3"/>
        <v>Estado</v>
      </c>
      <c r="G67" s="15" t="str">
        <f t="shared" si="4"/>
        <v>Estado</v>
      </c>
      <c r="H67" s="115" t="s">
        <v>1948</v>
      </c>
      <c r="I67" s="115" t="s">
        <v>197</v>
      </c>
      <c r="J67" s="115" t="s">
        <v>197</v>
      </c>
      <c r="K67" s="115" t="s">
        <v>1948</v>
      </c>
    </row>
    <row r="68" spans="1:11">
      <c r="A68" s="16">
        <v>55</v>
      </c>
      <c r="B68" s="44" t="s">
        <v>68</v>
      </c>
      <c r="C68" s="15" t="str">
        <f t="shared" si="5"/>
        <v>Estado</v>
      </c>
      <c r="D68" s="15" t="str">
        <f t="shared" si="6"/>
        <v>Estado</v>
      </c>
      <c r="E68" s="15" t="str">
        <f t="shared" si="2"/>
        <v>Estado</v>
      </c>
      <c r="F68" s="15" t="str">
        <f t="shared" si="3"/>
        <v>Estado</v>
      </c>
      <c r="G68" s="15" t="str">
        <f t="shared" si="4"/>
        <v>Estado</v>
      </c>
      <c r="H68" s="115" t="s">
        <v>1948</v>
      </c>
      <c r="I68" s="115" t="s">
        <v>197</v>
      </c>
      <c r="J68" s="115" t="s">
        <v>197</v>
      </c>
      <c r="K68" s="115" t="s">
        <v>1948</v>
      </c>
    </row>
    <row r="69" spans="1:11">
      <c r="A69" s="16">
        <v>56</v>
      </c>
      <c r="B69" s="52" t="s">
        <v>1828</v>
      </c>
      <c r="C69" s="15" t="str">
        <f t="shared" si="5"/>
        <v>Estado</v>
      </c>
      <c r="D69" s="15" t="str">
        <f t="shared" si="6"/>
        <v>Estado</v>
      </c>
      <c r="E69" s="15" t="str">
        <f t="shared" si="2"/>
        <v>Estado</v>
      </c>
      <c r="F69" s="15" t="str">
        <f t="shared" si="3"/>
        <v>Estado</v>
      </c>
      <c r="G69" s="15" t="str">
        <f t="shared" si="4"/>
        <v>Estado</v>
      </c>
      <c r="H69" s="115" t="s">
        <v>1948</v>
      </c>
      <c r="I69" s="115" t="s">
        <v>1948</v>
      </c>
      <c r="J69" s="115" t="s">
        <v>1948</v>
      </c>
      <c r="K69" s="115" t="s">
        <v>197</v>
      </c>
    </row>
    <row r="70" spans="1:11">
      <c r="A70" s="16">
        <v>57</v>
      </c>
      <c r="B70" s="44" t="s">
        <v>69</v>
      </c>
      <c r="C70" s="15" t="str">
        <f t="shared" si="5"/>
        <v>Estado</v>
      </c>
      <c r="D70" s="15" t="str">
        <f t="shared" si="6"/>
        <v>Estado</v>
      </c>
      <c r="E70" s="15" t="str">
        <f t="shared" si="2"/>
        <v>Estado</v>
      </c>
      <c r="F70" s="15" t="str">
        <f t="shared" si="3"/>
        <v>Estado</v>
      </c>
      <c r="G70" s="15" t="str">
        <f t="shared" si="4"/>
        <v>Estado</v>
      </c>
      <c r="H70" s="115" t="s">
        <v>1948</v>
      </c>
      <c r="I70" s="115" t="s">
        <v>197</v>
      </c>
      <c r="J70" s="115" t="s">
        <v>197</v>
      </c>
      <c r="K70" s="115" t="s">
        <v>1948</v>
      </c>
    </row>
    <row r="71" spans="1:11">
      <c r="A71" s="16">
        <v>58</v>
      </c>
      <c r="B71" s="52" t="s">
        <v>70</v>
      </c>
      <c r="C71" s="15" t="str">
        <f t="shared" si="5"/>
        <v>Estado</v>
      </c>
      <c r="D71" s="15" t="str">
        <f t="shared" si="6"/>
        <v>Estado</v>
      </c>
      <c r="E71" s="15" t="str">
        <f t="shared" si="2"/>
        <v>Estado</v>
      </c>
      <c r="F71" s="15" t="str">
        <f t="shared" si="3"/>
        <v>Estado</v>
      </c>
      <c r="G71" s="15" t="str">
        <f t="shared" si="4"/>
        <v>Estado</v>
      </c>
      <c r="H71" s="115" t="s">
        <v>1948</v>
      </c>
      <c r="I71" s="115" t="s">
        <v>197</v>
      </c>
      <c r="J71" s="115" t="s">
        <v>197</v>
      </c>
      <c r="K71" s="115" t="s">
        <v>1948</v>
      </c>
    </row>
    <row r="72" spans="1:11">
      <c r="A72" s="16">
        <v>59</v>
      </c>
      <c r="B72" s="44" t="s">
        <v>71</v>
      </c>
      <c r="C72" s="15" t="str">
        <f t="shared" si="5"/>
        <v>Estado</v>
      </c>
      <c r="D72" s="15" t="str">
        <f t="shared" si="6"/>
        <v>Estado</v>
      </c>
      <c r="E72" s="15" t="str">
        <f t="shared" si="2"/>
        <v>Estado</v>
      </c>
      <c r="F72" s="15" t="str">
        <f t="shared" si="3"/>
        <v>Estado</v>
      </c>
      <c r="G72" s="15" t="str">
        <f t="shared" si="4"/>
        <v>Estado</v>
      </c>
      <c r="H72" s="115" t="s">
        <v>1948</v>
      </c>
      <c r="I72" s="115" t="s">
        <v>197</v>
      </c>
      <c r="J72" s="115" t="s">
        <v>1948</v>
      </c>
      <c r="K72" s="115" t="s">
        <v>1948</v>
      </c>
    </row>
    <row r="73" spans="1:11">
      <c r="A73" s="16">
        <v>60</v>
      </c>
      <c r="B73" s="52" t="s">
        <v>72</v>
      </c>
      <c r="C73" s="15" t="str">
        <f t="shared" si="5"/>
        <v>Estado</v>
      </c>
      <c r="D73" s="15" t="str">
        <f t="shared" si="6"/>
        <v>Estado</v>
      </c>
      <c r="E73" s="15" t="str">
        <f t="shared" si="2"/>
        <v>Estado</v>
      </c>
      <c r="F73" s="15" t="str">
        <f t="shared" si="3"/>
        <v>Estado</v>
      </c>
      <c r="G73" s="15" t="str">
        <f t="shared" si="4"/>
        <v>Estado</v>
      </c>
      <c r="H73" s="115" t="s">
        <v>1948</v>
      </c>
      <c r="I73" s="115" t="s">
        <v>197</v>
      </c>
      <c r="J73" s="115" t="s">
        <v>197</v>
      </c>
      <c r="K73" s="115" t="s">
        <v>1948</v>
      </c>
    </row>
    <row r="74" spans="1:11">
      <c r="A74" s="16">
        <v>61</v>
      </c>
      <c r="B74" s="44" t="s">
        <v>73</v>
      </c>
      <c r="C74" s="15" t="str">
        <f t="shared" si="5"/>
        <v>Estado</v>
      </c>
      <c r="D74" s="15" t="str">
        <f t="shared" si="6"/>
        <v>Estado</v>
      </c>
      <c r="E74" s="15" t="str">
        <f t="shared" si="2"/>
        <v>Estado</v>
      </c>
      <c r="F74" s="15" t="str">
        <f t="shared" si="3"/>
        <v>Estado</v>
      </c>
      <c r="G74" s="15" t="str">
        <f t="shared" si="4"/>
        <v>Estado</v>
      </c>
      <c r="H74" s="115" t="s">
        <v>197</v>
      </c>
      <c r="I74" s="115" t="s">
        <v>1948</v>
      </c>
      <c r="J74" s="115" t="s">
        <v>1948</v>
      </c>
      <c r="K74" s="115" t="s">
        <v>1948</v>
      </c>
    </row>
    <row r="75" spans="1:11">
      <c r="A75" s="16">
        <v>62</v>
      </c>
      <c r="B75" s="52" t="s">
        <v>1829</v>
      </c>
      <c r="C75" s="15" t="str">
        <f t="shared" si="5"/>
        <v>Estado</v>
      </c>
      <c r="D75" s="15" t="str">
        <f t="shared" si="6"/>
        <v>Estado</v>
      </c>
      <c r="E75" s="15" t="str">
        <f t="shared" si="2"/>
        <v>Estado</v>
      </c>
      <c r="F75" s="15" t="str">
        <f t="shared" si="3"/>
        <v>Estado</v>
      </c>
      <c r="G75" s="15" t="str">
        <f t="shared" si="4"/>
        <v>Estado</v>
      </c>
      <c r="H75" s="115" t="s">
        <v>1948</v>
      </c>
      <c r="I75" s="115" t="s">
        <v>197</v>
      </c>
      <c r="J75" s="115" t="s">
        <v>197</v>
      </c>
      <c r="K75" s="115" t="s">
        <v>1948</v>
      </c>
    </row>
    <row r="76" spans="1:11">
      <c r="A76" s="16">
        <v>63</v>
      </c>
      <c r="B76" s="52" t="s">
        <v>1833</v>
      </c>
      <c r="C76" s="15" t="str">
        <f t="shared" si="5"/>
        <v>Estado</v>
      </c>
      <c r="D76" s="15" t="str">
        <f t="shared" si="6"/>
        <v>Estado</v>
      </c>
      <c r="E76" s="15" t="str">
        <f t="shared" si="2"/>
        <v>Estado</v>
      </c>
      <c r="F76" s="15" t="str">
        <f t="shared" si="3"/>
        <v>Estado</v>
      </c>
      <c r="G76" s="15" t="str">
        <f t="shared" si="4"/>
        <v>Estado</v>
      </c>
      <c r="H76" s="115" t="s">
        <v>1948</v>
      </c>
      <c r="I76" s="115" t="s">
        <v>197</v>
      </c>
      <c r="J76" s="115" t="s">
        <v>197</v>
      </c>
      <c r="K76" s="115" t="s">
        <v>1948</v>
      </c>
    </row>
    <row r="77" spans="1:11">
      <c r="A77" s="16">
        <v>64</v>
      </c>
      <c r="B77" s="44" t="s">
        <v>74</v>
      </c>
      <c r="C77" s="15" t="str">
        <f t="shared" si="5"/>
        <v>Estado</v>
      </c>
      <c r="D77" s="15" t="str">
        <f t="shared" si="6"/>
        <v>Estado</v>
      </c>
      <c r="E77" s="15" t="str">
        <f t="shared" si="2"/>
        <v>Estado</v>
      </c>
      <c r="F77" s="15" t="str">
        <f t="shared" si="3"/>
        <v>Estado</v>
      </c>
      <c r="G77" s="15" t="str">
        <f t="shared" si="4"/>
        <v>Estado</v>
      </c>
      <c r="H77" s="115" t="s">
        <v>1948</v>
      </c>
      <c r="I77" s="115" t="s">
        <v>197</v>
      </c>
      <c r="J77" s="115" t="s">
        <v>197</v>
      </c>
      <c r="K77" s="115" t="s">
        <v>1948</v>
      </c>
    </row>
    <row r="78" spans="1:11">
      <c r="A78" s="16">
        <v>65</v>
      </c>
      <c r="B78" s="52" t="s">
        <v>75</v>
      </c>
      <c r="C78" s="15" t="str">
        <f t="shared" ref="C78:C109" si="7">IF($B$5&gt;=5,"Estado",IF($B$5=$K$13,K78,IF($B$5=$J$13,J78,IF($B$5=$I$13,I78,H78))))</f>
        <v>Estado</v>
      </c>
      <c r="D78" s="15" t="str">
        <f t="shared" ref="D78:D109" si="8">IF($C$5&gt;=5,"Estado",IF($C$5=$K$13,K78,IF($C$5=$J$13,J78,IF($C$5=$I$13,I78,H78))))</f>
        <v>Estado</v>
      </c>
      <c r="E78" s="15" t="str">
        <f t="shared" si="2"/>
        <v>Estado</v>
      </c>
      <c r="F78" s="15" t="str">
        <f t="shared" si="3"/>
        <v>Estado</v>
      </c>
      <c r="G78" s="15" t="str">
        <f t="shared" si="4"/>
        <v>Estado</v>
      </c>
      <c r="H78" s="115" t="s">
        <v>1948</v>
      </c>
      <c r="I78" s="115" t="s">
        <v>197</v>
      </c>
      <c r="J78" s="115" t="s">
        <v>1948</v>
      </c>
      <c r="K78" s="115" t="s">
        <v>1948</v>
      </c>
    </row>
    <row r="79" spans="1:11">
      <c r="A79" s="16">
        <v>66</v>
      </c>
      <c r="B79" s="44" t="s">
        <v>1834</v>
      </c>
      <c r="C79" s="15" t="str">
        <f t="shared" si="7"/>
        <v>Estado</v>
      </c>
      <c r="D79" s="15" t="str">
        <f t="shared" si="8"/>
        <v>Estado</v>
      </c>
      <c r="E79" s="15" t="str">
        <f t="shared" ref="E79:E142" si="9">IF($D$5&gt;=5,"Estado",IF($D$5=$K$13,K79,IF($D$5=$J$13,J79,IF($D$5=$I$13,I79,H79))))</f>
        <v>Estado</v>
      </c>
      <c r="F79" s="15" t="str">
        <f t="shared" ref="F79:F142" si="10">IF($E$5&gt;=5,"Estado",IF($E$5=$K$13,K79,IF($E$5=$J$13,J79,IF($E$5=$I$13,I79,H79))))</f>
        <v>Estado</v>
      </c>
      <c r="G79" s="15" t="str">
        <f t="shared" ref="G79:G142" si="11">IF($F$5&gt;=5,"Estado",IF($F$5=$K$13,K79,IF($F$5=$J$13,J79,IF($F$5=$I$13,I79,H79))))</f>
        <v>Estado</v>
      </c>
      <c r="H79" s="115" t="s">
        <v>1948</v>
      </c>
      <c r="I79" s="115" t="s">
        <v>197</v>
      </c>
      <c r="J79" s="115" t="s">
        <v>197</v>
      </c>
      <c r="K79" s="115" t="s">
        <v>1948</v>
      </c>
    </row>
    <row r="80" spans="1:11">
      <c r="A80" s="16">
        <v>67</v>
      </c>
      <c r="B80" s="52" t="s">
        <v>76</v>
      </c>
      <c r="C80" s="15" t="str">
        <f t="shared" si="7"/>
        <v>Estado</v>
      </c>
      <c r="D80" s="15" t="str">
        <f t="shared" si="8"/>
        <v>Estado</v>
      </c>
      <c r="E80" s="15" t="str">
        <f t="shared" si="9"/>
        <v>Estado</v>
      </c>
      <c r="F80" s="15" t="str">
        <f t="shared" si="10"/>
        <v>Estado</v>
      </c>
      <c r="G80" s="15" t="str">
        <f t="shared" si="11"/>
        <v>Estado</v>
      </c>
      <c r="H80" s="115" t="s">
        <v>197</v>
      </c>
      <c r="I80" s="115" t="s">
        <v>1948</v>
      </c>
      <c r="J80" s="115" t="s">
        <v>1948</v>
      </c>
      <c r="K80" s="115" t="s">
        <v>1948</v>
      </c>
    </row>
    <row r="81" spans="1:11">
      <c r="A81" s="16">
        <v>68</v>
      </c>
      <c r="B81" s="44" t="s">
        <v>1472</v>
      </c>
      <c r="C81" s="15" t="str">
        <f t="shared" si="7"/>
        <v>Estado</v>
      </c>
      <c r="D81" s="15" t="str">
        <f t="shared" si="8"/>
        <v>Estado</v>
      </c>
      <c r="E81" s="15" t="str">
        <f t="shared" si="9"/>
        <v>Estado</v>
      </c>
      <c r="F81" s="15" t="str">
        <f t="shared" si="10"/>
        <v>Estado</v>
      </c>
      <c r="G81" s="15" t="str">
        <f t="shared" si="11"/>
        <v>Estado</v>
      </c>
      <c r="H81" s="115" t="s">
        <v>1948</v>
      </c>
      <c r="I81" s="115" t="s">
        <v>197</v>
      </c>
      <c r="J81" s="115" t="s">
        <v>197</v>
      </c>
      <c r="K81" s="115" t="s">
        <v>1948</v>
      </c>
    </row>
    <row r="82" spans="1:11">
      <c r="A82" s="16">
        <v>69</v>
      </c>
      <c r="B82" s="44" t="s">
        <v>1836</v>
      </c>
      <c r="C82" s="15" t="str">
        <f t="shared" si="7"/>
        <v>Estado</v>
      </c>
      <c r="D82" s="15" t="str">
        <f t="shared" si="8"/>
        <v>Estado</v>
      </c>
      <c r="E82" s="15" t="str">
        <f t="shared" si="9"/>
        <v>Estado</v>
      </c>
      <c r="F82" s="15" t="str">
        <f t="shared" si="10"/>
        <v>Estado</v>
      </c>
      <c r="G82" s="15" t="str">
        <f t="shared" si="11"/>
        <v>Estado</v>
      </c>
      <c r="H82" s="115" t="s">
        <v>197</v>
      </c>
      <c r="I82" s="115" t="s">
        <v>1948</v>
      </c>
      <c r="J82" s="115" t="s">
        <v>1948</v>
      </c>
      <c r="K82" s="115" t="s">
        <v>1948</v>
      </c>
    </row>
    <row r="83" spans="1:11">
      <c r="A83" s="16">
        <v>70</v>
      </c>
      <c r="B83" s="52" t="s">
        <v>77</v>
      </c>
      <c r="C83" s="15" t="str">
        <f t="shared" si="7"/>
        <v>Estado</v>
      </c>
      <c r="D83" s="15" t="str">
        <f t="shared" si="8"/>
        <v>Estado</v>
      </c>
      <c r="E83" s="15" t="str">
        <f t="shared" si="9"/>
        <v>Estado</v>
      </c>
      <c r="F83" s="15" t="str">
        <f t="shared" si="10"/>
        <v>Estado</v>
      </c>
      <c r="G83" s="15" t="str">
        <f t="shared" si="11"/>
        <v>Estado</v>
      </c>
      <c r="H83" s="115" t="s">
        <v>1948</v>
      </c>
      <c r="I83" s="115" t="s">
        <v>197</v>
      </c>
      <c r="J83" s="115" t="s">
        <v>197</v>
      </c>
      <c r="K83" s="115" t="s">
        <v>1948</v>
      </c>
    </row>
    <row r="84" spans="1:11">
      <c r="A84" s="16">
        <v>71</v>
      </c>
      <c r="B84" s="44" t="s">
        <v>78</v>
      </c>
      <c r="C84" s="15" t="str">
        <f t="shared" si="7"/>
        <v>Estado</v>
      </c>
      <c r="D84" s="15" t="str">
        <f t="shared" si="8"/>
        <v>Estado</v>
      </c>
      <c r="E84" s="15" t="str">
        <f t="shared" si="9"/>
        <v>Estado</v>
      </c>
      <c r="F84" s="15" t="str">
        <f t="shared" si="10"/>
        <v>Estado</v>
      </c>
      <c r="G84" s="15" t="str">
        <f t="shared" si="11"/>
        <v>Estado</v>
      </c>
      <c r="H84" s="115" t="s">
        <v>197</v>
      </c>
      <c r="I84" s="115" t="s">
        <v>1948</v>
      </c>
      <c r="J84" s="115" t="s">
        <v>1948</v>
      </c>
      <c r="K84" s="115" t="s">
        <v>1948</v>
      </c>
    </row>
    <row r="85" spans="1:11">
      <c r="A85" s="16">
        <v>72</v>
      </c>
      <c r="B85" s="52" t="s">
        <v>79</v>
      </c>
      <c r="C85" s="15" t="str">
        <f t="shared" si="7"/>
        <v>Estado</v>
      </c>
      <c r="D85" s="15" t="str">
        <f t="shared" si="8"/>
        <v>Estado</v>
      </c>
      <c r="E85" s="15" t="str">
        <f t="shared" si="9"/>
        <v>Estado</v>
      </c>
      <c r="F85" s="15" t="str">
        <f t="shared" si="10"/>
        <v>Estado</v>
      </c>
      <c r="G85" s="15" t="str">
        <f t="shared" si="11"/>
        <v>Estado</v>
      </c>
      <c r="H85" s="115" t="s">
        <v>197</v>
      </c>
      <c r="I85" s="115" t="s">
        <v>1948</v>
      </c>
      <c r="J85" s="115" t="s">
        <v>1948</v>
      </c>
      <c r="K85" s="115" t="s">
        <v>1948</v>
      </c>
    </row>
    <row r="86" spans="1:11">
      <c r="A86" s="16">
        <v>73</v>
      </c>
      <c r="B86" s="44" t="s">
        <v>80</v>
      </c>
      <c r="C86" s="15" t="str">
        <f t="shared" si="7"/>
        <v>Estado</v>
      </c>
      <c r="D86" s="15" t="str">
        <f t="shared" si="8"/>
        <v>Estado</v>
      </c>
      <c r="E86" s="15" t="str">
        <f t="shared" si="9"/>
        <v>Estado</v>
      </c>
      <c r="F86" s="15" t="str">
        <f t="shared" si="10"/>
        <v>Estado</v>
      </c>
      <c r="G86" s="15" t="str">
        <f t="shared" si="11"/>
        <v>Estado</v>
      </c>
      <c r="H86" s="115" t="s">
        <v>197</v>
      </c>
      <c r="I86" s="115" t="s">
        <v>1948</v>
      </c>
      <c r="J86" s="115" t="s">
        <v>1948</v>
      </c>
      <c r="K86" s="115" t="s">
        <v>1948</v>
      </c>
    </row>
    <row r="87" spans="1:11">
      <c r="A87" s="16">
        <v>74</v>
      </c>
      <c r="B87" s="52" t="s">
        <v>81</v>
      </c>
      <c r="C87" s="15" t="str">
        <f t="shared" si="7"/>
        <v>Estado</v>
      </c>
      <c r="D87" s="15" t="str">
        <f t="shared" si="8"/>
        <v>Estado</v>
      </c>
      <c r="E87" s="15" t="str">
        <f t="shared" si="9"/>
        <v>Estado</v>
      </c>
      <c r="F87" s="15" t="str">
        <f t="shared" si="10"/>
        <v>Estado</v>
      </c>
      <c r="G87" s="15" t="str">
        <f t="shared" si="11"/>
        <v>Estado</v>
      </c>
      <c r="H87" s="115" t="s">
        <v>1948</v>
      </c>
      <c r="I87" s="115" t="s">
        <v>197</v>
      </c>
      <c r="J87" s="115" t="s">
        <v>197</v>
      </c>
      <c r="K87" s="115" t="s">
        <v>1948</v>
      </c>
    </row>
    <row r="88" spans="1:11">
      <c r="A88" s="16">
        <v>75</v>
      </c>
      <c r="B88" s="44" t="s">
        <v>82</v>
      </c>
      <c r="C88" s="15" t="str">
        <f t="shared" si="7"/>
        <v>Estado</v>
      </c>
      <c r="D88" s="15" t="str">
        <f t="shared" si="8"/>
        <v>Estado</v>
      </c>
      <c r="E88" s="15" t="str">
        <f t="shared" si="9"/>
        <v>Estado</v>
      </c>
      <c r="F88" s="15" t="str">
        <f t="shared" si="10"/>
        <v>Estado</v>
      </c>
      <c r="G88" s="15" t="str">
        <f t="shared" si="11"/>
        <v>Estado</v>
      </c>
      <c r="H88" s="115" t="s">
        <v>1948</v>
      </c>
      <c r="I88" s="115" t="s">
        <v>197</v>
      </c>
      <c r="J88" s="115" t="s">
        <v>197</v>
      </c>
      <c r="K88" s="115" t="s">
        <v>1948</v>
      </c>
    </row>
    <row r="89" spans="1:11">
      <c r="A89" s="16">
        <v>76</v>
      </c>
      <c r="B89" s="52" t="s">
        <v>83</v>
      </c>
      <c r="C89" s="15" t="str">
        <f t="shared" si="7"/>
        <v>Estado</v>
      </c>
      <c r="D89" s="15" t="str">
        <f t="shared" si="8"/>
        <v>Estado</v>
      </c>
      <c r="E89" s="15" t="str">
        <f t="shared" si="9"/>
        <v>Estado</v>
      </c>
      <c r="F89" s="15" t="str">
        <f t="shared" si="10"/>
        <v>Estado</v>
      </c>
      <c r="G89" s="15" t="str">
        <f t="shared" si="11"/>
        <v>Estado</v>
      </c>
      <c r="H89" s="115" t="s">
        <v>1948</v>
      </c>
      <c r="I89" s="115" t="s">
        <v>197</v>
      </c>
      <c r="J89" s="115" t="s">
        <v>197</v>
      </c>
      <c r="K89" s="115" t="s">
        <v>1948</v>
      </c>
    </row>
    <row r="90" spans="1:11">
      <c r="A90" s="16">
        <v>77</v>
      </c>
      <c r="B90" s="44" t="s">
        <v>84</v>
      </c>
      <c r="C90" s="15" t="str">
        <f t="shared" si="7"/>
        <v>Estado</v>
      </c>
      <c r="D90" s="15" t="str">
        <f t="shared" si="8"/>
        <v>Estado</v>
      </c>
      <c r="E90" s="15" t="str">
        <f t="shared" si="9"/>
        <v>Estado</v>
      </c>
      <c r="F90" s="15" t="str">
        <f t="shared" si="10"/>
        <v>Estado</v>
      </c>
      <c r="G90" s="15" t="str">
        <f t="shared" si="11"/>
        <v>Estado</v>
      </c>
      <c r="H90" s="115" t="s">
        <v>1948</v>
      </c>
      <c r="I90" s="115" t="s">
        <v>197</v>
      </c>
      <c r="J90" s="115" t="s">
        <v>1948</v>
      </c>
      <c r="K90" s="115" t="s">
        <v>1948</v>
      </c>
    </row>
    <row r="91" spans="1:11">
      <c r="A91" s="16">
        <v>78</v>
      </c>
      <c r="B91" s="52" t="s">
        <v>85</v>
      </c>
      <c r="C91" s="15" t="str">
        <f t="shared" si="7"/>
        <v>Estado</v>
      </c>
      <c r="D91" s="15" t="str">
        <f t="shared" si="8"/>
        <v>Estado</v>
      </c>
      <c r="E91" s="15" t="str">
        <f t="shared" si="9"/>
        <v>Estado</v>
      </c>
      <c r="F91" s="15" t="str">
        <f t="shared" si="10"/>
        <v>Estado</v>
      </c>
      <c r="G91" s="15" t="str">
        <f t="shared" si="11"/>
        <v>Estado</v>
      </c>
      <c r="H91" s="115" t="s">
        <v>1948</v>
      </c>
      <c r="I91" s="115" t="s">
        <v>197</v>
      </c>
      <c r="J91" s="115" t="s">
        <v>197</v>
      </c>
      <c r="K91" s="115" t="s">
        <v>1948</v>
      </c>
    </row>
    <row r="92" spans="1:11">
      <c r="A92" s="16">
        <v>79</v>
      </c>
      <c r="B92" s="44" t="s">
        <v>86</v>
      </c>
      <c r="C92" s="15" t="str">
        <f t="shared" si="7"/>
        <v>Estado</v>
      </c>
      <c r="D92" s="15" t="str">
        <f t="shared" si="8"/>
        <v>Estado</v>
      </c>
      <c r="E92" s="15" t="str">
        <f t="shared" si="9"/>
        <v>Estado</v>
      </c>
      <c r="F92" s="15" t="str">
        <f t="shared" si="10"/>
        <v>Estado</v>
      </c>
      <c r="G92" s="15" t="str">
        <f t="shared" si="11"/>
        <v>Estado</v>
      </c>
      <c r="H92" s="115" t="s">
        <v>197</v>
      </c>
      <c r="I92" s="115" t="s">
        <v>1948</v>
      </c>
      <c r="J92" s="115" t="s">
        <v>1948</v>
      </c>
      <c r="K92" s="115" t="s">
        <v>1948</v>
      </c>
    </row>
    <row r="93" spans="1:11">
      <c r="A93" s="16">
        <v>80</v>
      </c>
      <c r="B93" s="52" t="s">
        <v>87</v>
      </c>
      <c r="C93" s="15" t="str">
        <f t="shared" si="7"/>
        <v>Estado</v>
      </c>
      <c r="D93" s="15" t="str">
        <f t="shared" si="8"/>
        <v>Estado</v>
      </c>
      <c r="E93" s="15" t="str">
        <f t="shared" si="9"/>
        <v>Estado</v>
      </c>
      <c r="F93" s="15" t="str">
        <f t="shared" si="10"/>
        <v>Estado</v>
      </c>
      <c r="G93" s="15" t="str">
        <f t="shared" si="11"/>
        <v>Estado</v>
      </c>
      <c r="H93" s="115" t="s">
        <v>1948</v>
      </c>
      <c r="I93" s="115" t="s">
        <v>197</v>
      </c>
      <c r="J93" s="115" t="s">
        <v>197</v>
      </c>
      <c r="K93" s="115" t="s">
        <v>1948</v>
      </c>
    </row>
    <row r="94" spans="1:11">
      <c r="A94" s="17">
        <v>81</v>
      </c>
      <c r="B94" s="44" t="s">
        <v>88</v>
      </c>
      <c r="C94" s="15" t="str">
        <f t="shared" si="7"/>
        <v>Estado</v>
      </c>
      <c r="D94" s="15" t="str">
        <f t="shared" si="8"/>
        <v>Estado</v>
      </c>
      <c r="E94" s="15" t="str">
        <f t="shared" si="9"/>
        <v>Estado</v>
      </c>
      <c r="F94" s="15" t="str">
        <f t="shared" si="10"/>
        <v>Estado</v>
      </c>
      <c r="G94" s="15" t="str">
        <f t="shared" si="11"/>
        <v>Estado</v>
      </c>
      <c r="H94" s="115" t="s">
        <v>1948</v>
      </c>
      <c r="I94" s="115" t="s">
        <v>197</v>
      </c>
      <c r="J94" s="115" t="s">
        <v>197</v>
      </c>
      <c r="K94" s="115" t="s">
        <v>1948</v>
      </c>
    </row>
    <row r="95" spans="1:11">
      <c r="A95" s="16">
        <v>82</v>
      </c>
      <c r="B95" s="52" t="s">
        <v>102</v>
      </c>
      <c r="C95" s="15" t="str">
        <f t="shared" si="7"/>
        <v>Estado</v>
      </c>
      <c r="D95" s="15" t="str">
        <f t="shared" si="8"/>
        <v>Estado</v>
      </c>
      <c r="E95" s="15" t="str">
        <f t="shared" si="9"/>
        <v>Estado</v>
      </c>
      <c r="F95" s="15" t="str">
        <f t="shared" si="10"/>
        <v>Estado</v>
      </c>
      <c r="G95" s="15" t="str">
        <f t="shared" si="11"/>
        <v>Estado</v>
      </c>
      <c r="H95" s="115" t="s">
        <v>197</v>
      </c>
      <c r="I95" s="115" t="s">
        <v>1948</v>
      </c>
      <c r="J95" s="115" t="s">
        <v>1948</v>
      </c>
      <c r="K95" s="115" t="s">
        <v>1948</v>
      </c>
    </row>
    <row r="96" spans="1:11">
      <c r="A96" s="16">
        <v>83</v>
      </c>
      <c r="B96" s="44" t="s">
        <v>103</v>
      </c>
      <c r="C96" s="15" t="str">
        <f t="shared" si="7"/>
        <v>Estado</v>
      </c>
      <c r="D96" s="15" t="str">
        <f t="shared" si="8"/>
        <v>Estado</v>
      </c>
      <c r="E96" s="15" t="str">
        <f t="shared" si="9"/>
        <v>Estado</v>
      </c>
      <c r="F96" s="15" t="str">
        <f t="shared" si="10"/>
        <v>Estado</v>
      </c>
      <c r="G96" s="15" t="str">
        <f t="shared" si="11"/>
        <v>Estado</v>
      </c>
      <c r="H96" s="115" t="s">
        <v>197</v>
      </c>
      <c r="I96" s="115" t="s">
        <v>1948</v>
      </c>
      <c r="J96" s="115" t="s">
        <v>1948</v>
      </c>
      <c r="K96" s="115" t="s">
        <v>1948</v>
      </c>
    </row>
    <row r="97" spans="1:11">
      <c r="A97" s="16">
        <v>84</v>
      </c>
      <c r="B97" s="52" t="s">
        <v>104</v>
      </c>
      <c r="C97" s="15" t="str">
        <f t="shared" si="7"/>
        <v>Estado</v>
      </c>
      <c r="D97" s="15" t="str">
        <f t="shared" si="8"/>
        <v>Estado</v>
      </c>
      <c r="E97" s="15" t="str">
        <f t="shared" si="9"/>
        <v>Estado</v>
      </c>
      <c r="F97" s="15" t="str">
        <f t="shared" si="10"/>
        <v>Estado</v>
      </c>
      <c r="G97" s="15" t="str">
        <f t="shared" si="11"/>
        <v>Estado</v>
      </c>
      <c r="H97" s="115" t="s">
        <v>1948</v>
      </c>
      <c r="I97" s="115" t="s">
        <v>197</v>
      </c>
      <c r="J97" s="115" t="s">
        <v>197</v>
      </c>
      <c r="K97" s="115" t="s">
        <v>1948</v>
      </c>
    </row>
    <row r="98" spans="1:11">
      <c r="A98" s="16">
        <v>85</v>
      </c>
      <c r="B98" s="44" t="s">
        <v>105</v>
      </c>
      <c r="C98" s="15" t="str">
        <f t="shared" si="7"/>
        <v>Estado</v>
      </c>
      <c r="D98" s="15" t="str">
        <f t="shared" si="8"/>
        <v>Estado</v>
      </c>
      <c r="E98" s="15" t="str">
        <f t="shared" si="9"/>
        <v>Estado</v>
      </c>
      <c r="F98" s="15" t="str">
        <f t="shared" si="10"/>
        <v>Estado</v>
      </c>
      <c r="G98" s="15" t="str">
        <f t="shared" si="11"/>
        <v>Estado</v>
      </c>
      <c r="H98" s="115" t="s">
        <v>1948</v>
      </c>
      <c r="I98" s="115" t="s">
        <v>197</v>
      </c>
      <c r="J98" s="115" t="s">
        <v>197</v>
      </c>
      <c r="K98" s="115" t="s">
        <v>1948</v>
      </c>
    </row>
    <row r="99" spans="1:11">
      <c r="A99" s="16">
        <v>86</v>
      </c>
      <c r="B99" s="52" t="s">
        <v>106</v>
      </c>
      <c r="C99" s="15" t="str">
        <f t="shared" si="7"/>
        <v>Estado</v>
      </c>
      <c r="D99" s="15" t="str">
        <f t="shared" si="8"/>
        <v>Estado</v>
      </c>
      <c r="E99" s="15" t="str">
        <f t="shared" si="9"/>
        <v>Estado</v>
      </c>
      <c r="F99" s="15" t="str">
        <f t="shared" si="10"/>
        <v>Estado</v>
      </c>
      <c r="G99" s="15" t="str">
        <f t="shared" si="11"/>
        <v>Estado</v>
      </c>
      <c r="H99" s="115" t="s">
        <v>1948</v>
      </c>
      <c r="I99" s="115" t="s">
        <v>197</v>
      </c>
      <c r="J99" s="115" t="s">
        <v>197</v>
      </c>
      <c r="K99" s="115" t="s">
        <v>1948</v>
      </c>
    </row>
    <row r="100" spans="1:11">
      <c r="A100" s="16">
        <v>87</v>
      </c>
      <c r="B100" s="44" t="s">
        <v>1782</v>
      </c>
      <c r="C100" s="15" t="str">
        <f t="shared" si="7"/>
        <v>Estado</v>
      </c>
      <c r="D100" s="15" t="str">
        <f t="shared" si="8"/>
        <v>Estado</v>
      </c>
      <c r="E100" s="15" t="str">
        <f t="shared" si="9"/>
        <v>Estado</v>
      </c>
      <c r="F100" s="15" t="str">
        <f t="shared" si="10"/>
        <v>Estado</v>
      </c>
      <c r="G100" s="15" t="str">
        <f t="shared" si="11"/>
        <v>Estado</v>
      </c>
      <c r="H100" s="115" t="s">
        <v>1948</v>
      </c>
      <c r="I100" s="115" t="s">
        <v>197</v>
      </c>
      <c r="J100" s="115" t="s">
        <v>197</v>
      </c>
      <c r="K100" s="115" t="s">
        <v>1948</v>
      </c>
    </row>
    <row r="101" spans="1:11">
      <c r="A101" s="16">
        <v>88</v>
      </c>
      <c r="B101" s="44" t="s">
        <v>109</v>
      </c>
      <c r="C101" s="15" t="str">
        <f t="shared" si="7"/>
        <v>Estado</v>
      </c>
      <c r="D101" s="15" t="str">
        <f t="shared" si="8"/>
        <v>Estado</v>
      </c>
      <c r="E101" s="15" t="str">
        <f t="shared" si="9"/>
        <v>Estado</v>
      </c>
      <c r="F101" s="15" t="str">
        <f t="shared" si="10"/>
        <v>Estado</v>
      </c>
      <c r="G101" s="15" t="str">
        <f t="shared" si="11"/>
        <v>Estado</v>
      </c>
      <c r="H101" s="115" t="s">
        <v>1948</v>
      </c>
      <c r="I101" s="115" t="s">
        <v>197</v>
      </c>
      <c r="J101" s="115" t="s">
        <v>197</v>
      </c>
      <c r="K101" s="115" t="s">
        <v>1948</v>
      </c>
    </row>
    <row r="102" spans="1:11">
      <c r="A102" s="16">
        <v>89</v>
      </c>
      <c r="B102" s="52" t="s">
        <v>110</v>
      </c>
      <c r="C102" s="15" t="str">
        <f t="shared" si="7"/>
        <v>Estado</v>
      </c>
      <c r="D102" s="15" t="str">
        <f t="shared" si="8"/>
        <v>Estado</v>
      </c>
      <c r="E102" s="15" t="str">
        <f t="shared" si="9"/>
        <v>Estado</v>
      </c>
      <c r="F102" s="15" t="str">
        <f t="shared" si="10"/>
        <v>Estado</v>
      </c>
      <c r="G102" s="15" t="str">
        <f t="shared" si="11"/>
        <v>Estado</v>
      </c>
      <c r="H102" s="115" t="s">
        <v>1948</v>
      </c>
      <c r="I102" s="115" t="s">
        <v>197</v>
      </c>
      <c r="J102" s="115" t="s">
        <v>197</v>
      </c>
      <c r="K102" s="115" t="s">
        <v>1948</v>
      </c>
    </row>
    <row r="103" spans="1:11">
      <c r="A103" s="16">
        <v>90</v>
      </c>
      <c r="B103" s="44" t="s">
        <v>111</v>
      </c>
      <c r="C103" s="15" t="str">
        <f t="shared" si="7"/>
        <v>Estado</v>
      </c>
      <c r="D103" s="15" t="str">
        <f t="shared" si="8"/>
        <v>Estado</v>
      </c>
      <c r="E103" s="15" t="str">
        <f t="shared" si="9"/>
        <v>Estado</v>
      </c>
      <c r="F103" s="15" t="str">
        <f t="shared" si="10"/>
        <v>Estado</v>
      </c>
      <c r="G103" s="15" t="str">
        <f t="shared" si="11"/>
        <v>Estado</v>
      </c>
      <c r="H103" s="115" t="s">
        <v>1948</v>
      </c>
      <c r="I103" s="115" t="s">
        <v>197</v>
      </c>
      <c r="J103" s="115" t="s">
        <v>197</v>
      </c>
      <c r="K103" s="115" t="s">
        <v>1948</v>
      </c>
    </row>
    <row r="104" spans="1:11">
      <c r="A104" s="16">
        <v>91</v>
      </c>
      <c r="B104" s="44" t="s">
        <v>1866</v>
      </c>
      <c r="C104" s="15" t="str">
        <f t="shared" si="7"/>
        <v>Estado</v>
      </c>
      <c r="D104" s="15" t="str">
        <f t="shared" si="8"/>
        <v>Estado</v>
      </c>
      <c r="E104" s="15" t="str">
        <f t="shared" si="9"/>
        <v>Estado</v>
      </c>
      <c r="F104" s="15" t="str">
        <f t="shared" si="10"/>
        <v>Estado</v>
      </c>
      <c r="G104" s="15" t="str">
        <f t="shared" si="11"/>
        <v>Estado</v>
      </c>
      <c r="H104" s="115" t="s">
        <v>1948</v>
      </c>
      <c r="I104" s="115" t="s">
        <v>197</v>
      </c>
      <c r="J104" s="115" t="s">
        <v>1948</v>
      </c>
      <c r="K104" s="115" t="s">
        <v>1948</v>
      </c>
    </row>
    <row r="105" spans="1:11">
      <c r="A105" s="16">
        <v>92</v>
      </c>
      <c r="B105" s="52" t="s">
        <v>1867</v>
      </c>
      <c r="C105" s="15" t="str">
        <f t="shared" si="7"/>
        <v>Estado</v>
      </c>
      <c r="D105" s="15" t="str">
        <f t="shared" si="8"/>
        <v>Estado</v>
      </c>
      <c r="E105" s="15" t="str">
        <f t="shared" si="9"/>
        <v>Estado</v>
      </c>
      <c r="F105" s="15" t="str">
        <f t="shared" si="10"/>
        <v>Estado</v>
      </c>
      <c r="G105" s="15" t="str">
        <f t="shared" si="11"/>
        <v>Estado</v>
      </c>
      <c r="H105" s="115" t="s">
        <v>1948</v>
      </c>
      <c r="I105" s="115" t="s">
        <v>197</v>
      </c>
      <c r="J105" s="115" t="s">
        <v>1948</v>
      </c>
      <c r="K105" s="115" t="s">
        <v>1948</v>
      </c>
    </row>
    <row r="106" spans="1:11">
      <c r="A106" s="16">
        <v>93</v>
      </c>
      <c r="B106" s="44" t="s">
        <v>114</v>
      </c>
      <c r="C106" s="15" t="str">
        <f t="shared" si="7"/>
        <v>Estado</v>
      </c>
      <c r="D106" s="15" t="str">
        <f t="shared" si="8"/>
        <v>Estado</v>
      </c>
      <c r="E106" s="15" t="str">
        <f t="shared" si="9"/>
        <v>Estado</v>
      </c>
      <c r="F106" s="15" t="str">
        <f t="shared" si="10"/>
        <v>Estado</v>
      </c>
      <c r="G106" s="15" t="str">
        <f t="shared" si="11"/>
        <v>Estado</v>
      </c>
      <c r="H106" s="115" t="s">
        <v>197</v>
      </c>
      <c r="I106" s="115" t="s">
        <v>1948</v>
      </c>
      <c r="J106" s="115" t="s">
        <v>1948</v>
      </c>
      <c r="K106" s="115" t="s">
        <v>1948</v>
      </c>
    </row>
    <row r="107" spans="1:11">
      <c r="A107" s="16">
        <v>94</v>
      </c>
      <c r="B107" s="52" t="s">
        <v>115</v>
      </c>
      <c r="C107" s="15" t="str">
        <f t="shared" si="7"/>
        <v>Estado</v>
      </c>
      <c r="D107" s="15" t="str">
        <f t="shared" si="8"/>
        <v>Estado</v>
      </c>
      <c r="E107" s="15" t="str">
        <f t="shared" si="9"/>
        <v>Estado</v>
      </c>
      <c r="F107" s="15" t="str">
        <f t="shared" si="10"/>
        <v>Estado</v>
      </c>
      <c r="G107" s="15" t="str">
        <f t="shared" si="11"/>
        <v>Estado</v>
      </c>
      <c r="H107" s="115" t="s">
        <v>1948</v>
      </c>
      <c r="I107" s="115" t="s">
        <v>197</v>
      </c>
      <c r="J107" s="115" t="s">
        <v>197</v>
      </c>
      <c r="K107" s="115" t="s">
        <v>1948</v>
      </c>
    </row>
    <row r="108" spans="1:11">
      <c r="A108" s="16">
        <v>95</v>
      </c>
      <c r="B108" s="44" t="s">
        <v>116</v>
      </c>
      <c r="C108" s="15" t="str">
        <f t="shared" si="7"/>
        <v>Estado</v>
      </c>
      <c r="D108" s="15" t="str">
        <f t="shared" si="8"/>
        <v>Estado</v>
      </c>
      <c r="E108" s="15" t="str">
        <f t="shared" si="9"/>
        <v>Estado</v>
      </c>
      <c r="F108" s="15" t="str">
        <f t="shared" si="10"/>
        <v>Estado</v>
      </c>
      <c r="G108" s="15" t="str">
        <f t="shared" si="11"/>
        <v>Estado</v>
      </c>
      <c r="H108" s="115" t="s">
        <v>1948</v>
      </c>
      <c r="I108" s="115" t="s">
        <v>197</v>
      </c>
      <c r="J108" s="115" t="s">
        <v>197</v>
      </c>
      <c r="K108" s="115" t="s">
        <v>197</v>
      </c>
    </row>
    <row r="109" spans="1:11">
      <c r="A109" s="16">
        <v>96</v>
      </c>
      <c r="B109" s="52" t="s">
        <v>1868</v>
      </c>
      <c r="C109" s="15" t="str">
        <f t="shared" si="7"/>
        <v>Estado</v>
      </c>
      <c r="D109" s="15" t="str">
        <f t="shared" si="8"/>
        <v>Estado</v>
      </c>
      <c r="E109" s="15" t="str">
        <f t="shared" si="9"/>
        <v>Estado</v>
      </c>
      <c r="F109" s="15" t="str">
        <f t="shared" si="10"/>
        <v>Estado</v>
      </c>
      <c r="G109" s="15" t="str">
        <f t="shared" si="11"/>
        <v>Estado</v>
      </c>
      <c r="H109" s="115" t="s">
        <v>1948</v>
      </c>
      <c r="I109" s="115" t="s">
        <v>197</v>
      </c>
      <c r="J109" s="115" t="s">
        <v>197</v>
      </c>
      <c r="K109" s="115" t="s">
        <v>1948</v>
      </c>
    </row>
    <row r="110" spans="1:11">
      <c r="A110" s="16">
        <v>97</v>
      </c>
      <c r="B110" s="44" t="s">
        <v>1869</v>
      </c>
      <c r="C110" s="15" t="str">
        <f t="shared" ref="C110:C141" si="12">IF($B$5&gt;=5,"Estado",IF($B$5=$K$13,K110,IF($B$5=$J$13,J110,IF($B$5=$I$13,I110,H110))))</f>
        <v>Estado</v>
      </c>
      <c r="D110" s="15" t="str">
        <f t="shared" ref="D110:D141" si="13">IF($C$5&gt;=5,"Estado",IF($C$5=$K$13,K110,IF($C$5=$J$13,J110,IF($C$5=$I$13,I110,H110))))</f>
        <v>Estado</v>
      </c>
      <c r="E110" s="15" t="str">
        <f t="shared" si="9"/>
        <v>Estado</v>
      </c>
      <c r="F110" s="15" t="str">
        <f t="shared" si="10"/>
        <v>Estado</v>
      </c>
      <c r="G110" s="15" t="str">
        <f t="shared" si="11"/>
        <v>Estado</v>
      </c>
      <c r="H110" s="115" t="s">
        <v>197</v>
      </c>
      <c r="I110" s="115" t="s">
        <v>1948</v>
      </c>
      <c r="J110" s="115" t="s">
        <v>1948</v>
      </c>
      <c r="K110" s="115" t="s">
        <v>1948</v>
      </c>
    </row>
    <row r="111" spans="1:11">
      <c r="A111" s="16">
        <v>98</v>
      </c>
      <c r="B111" s="52" t="s">
        <v>1870</v>
      </c>
      <c r="C111" s="15" t="str">
        <f t="shared" si="12"/>
        <v>Estado</v>
      </c>
      <c r="D111" s="15" t="str">
        <f t="shared" si="13"/>
        <v>Estado</v>
      </c>
      <c r="E111" s="15" t="str">
        <f t="shared" si="9"/>
        <v>Estado</v>
      </c>
      <c r="F111" s="15" t="str">
        <f t="shared" si="10"/>
        <v>Estado</v>
      </c>
      <c r="G111" s="15" t="str">
        <f t="shared" si="11"/>
        <v>Estado</v>
      </c>
      <c r="H111" s="115" t="s">
        <v>197</v>
      </c>
      <c r="I111" s="115" t="s">
        <v>1948</v>
      </c>
      <c r="J111" s="115" t="s">
        <v>1948</v>
      </c>
      <c r="K111" s="115" t="s">
        <v>1948</v>
      </c>
    </row>
    <row r="112" spans="1:11">
      <c r="A112" s="16">
        <v>99</v>
      </c>
      <c r="B112" s="44" t="s">
        <v>1871</v>
      </c>
      <c r="C112" s="15" t="str">
        <f t="shared" si="12"/>
        <v>Estado</v>
      </c>
      <c r="D112" s="15" t="str">
        <f t="shared" si="13"/>
        <v>Estado</v>
      </c>
      <c r="E112" s="15" t="str">
        <f t="shared" si="9"/>
        <v>Estado</v>
      </c>
      <c r="F112" s="15" t="str">
        <f t="shared" si="10"/>
        <v>Estado</v>
      </c>
      <c r="G112" s="15" t="str">
        <f t="shared" si="11"/>
        <v>Estado</v>
      </c>
      <c r="H112" s="115" t="s">
        <v>1948</v>
      </c>
      <c r="I112" s="115" t="s">
        <v>197</v>
      </c>
      <c r="J112" s="115" t="s">
        <v>197</v>
      </c>
      <c r="K112" s="115" t="s">
        <v>1948</v>
      </c>
    </row>
    <row r="113" spans="1:11">
      <c r="A113" s="16">
        <v>100</v>
      </c>
      <c r="B113" s="52" t="s">
        <v>1872</v>
      </c>
      <c r="C113" s="15" t="str">
        <f t="shared" si="12"/>
        <v>Estado</v>
      </c>
      <c r="D113" s="15" t="str">
        <f t="shared" si="13"/>
        <v>Estado</v>
      </c>
      <c r="E113" s="15" t="str">
        <f t="shared" si="9"/>
        <v>Estado</v>
      </c>
      <c r="F113" s="15" t="str">
        <f t="shared" si="10"/>
        <v>Estado</v>
      </c>
      <c r="G113" s="15" t="str">
        <f t="shared" si="11"/>
        <v>Estado</v>
      </c>
      <c r="H113" s="115" t="s">
        <v>197</v>
      </c>
      <c r="I113" s="115" t="s">
        <v>1948</v>
      </c>
      <c r="J113" s="115" t="s">
        <v>1948</v>
      </c>
      <c r="K113" s="115" t="s">
        <v>1948</v>
      </c>
    </row>
    <row r="114" spans="1:11">
      <c r="A114" s="16">
        <v>101</v>
      </c>
      <c r="B114" s="52" t="s">
        <v>1595</v>
      </c>
      <c r="C114" s="15" t="str">
        <f t="shared" si="12"/>
        <v>Estado</v>
      </c>
      <c r="D114" s="15" t="str">
        <f t="shared" si="13"/>
        <v>Estado</v>
      </c>
      <c r="E114" s="15" t="str">
        <f t="shared" si="9"/>
        <v>Estado</v>
      </c>
      <c r="F114" s="15" t="str">
        <f t="shared" si="10"/>
        <v>Estado</v>
      </c>
      <c r="G114" s="15" t="str">
        <f t="shared" si="11"/>
        <v>Estado</v>
      </c>
      <c r="H114" s="115" t="s">
        <v>1948</v>
      </c>
      <c r="I114" s="115" t="s">
        <v>197</v>
      </c>
      <c r="J114" s="115" t="s">
        <v>197</v>
      </c>
      <c r="K114" s="115" t="s">
        <v>1948</v>
      </c>
    </row>
    <row r="115" spans="1:11">
      <c r="A115" s="14">
        <v>102</v>
      </c>
      <c r="B115" s="44" t="s">
        <v>1873</v>
      </c>
      <c r="C115" s="15" t="str">
        <f t="shared" si="12"/>
        <v>Estado</v>
      </c>
      <c r="D115" s="15" t="str">
        <f t="shared" si="13"/>
        <v>Estado</v>
      </c>
      <c r="E115" s="15" t="str">
        <f t="shared" si="9"/>
        <v>Estado</v>
      </c>
      <c r="F115" s="15" t="str">
        <f t="shared" si="10"/>
        <v>Estado</v>
      </c>
      <c r="G115" s="15" t="str">
        <f t="shared" si="11"/>
        <v>Estado</v>
      </c>
      <c r="H115" s="115" t="s">
        <v>1948</v>
      </c>
      <c r="I115" s="115" t="s">
        <v>197</v>
      </c>
      <c r="J115" s="115" t="s">
        <v>197</v>
      </c>
      <c r="K115" s="115" t="s">
        <v>1948</v>
      </c>
    </row>
    <row r="116" spans="1:11">
      <c r="A116" s="16">
        <v>103</v>
      </c>
      <c r="B116" s="44" t="s">
        <v>121</v>
      </c>
      <c r="C116" s="15" t="str">
        <f t="shared" si="12"/>
        <v>Estado</v>
      </c>
      <c r="D116" s="15" t="str">
        <f t="shared" si="13"/>
        <v>Estado</v>
      </c>
      <c r="E116" s="15" t="str">
        <f t="shared" si="9"/>
        <v>Estado</v>
      </c>
      <c r="F116" s="15" t="str">
        <f t="shared" si="10"/>
        <v>Estado</v>
      </c>
      <c r="G116" s="15" t="str">
        <f t="shared" si="11"/>
        <v>Estado</v>
      </c>
      <c r="H116" s="115" t="s">
        <v>197</v>
      </c>
      <c r="I116" s="115" t="s">
        <v>1948</v>
      </c>
      <c r="J116" s="115" t="s">
        <v>1948</v>
      </c>
      <c r="K116" s="115" t="s">
        <v>1948</v>
      </c>
    </row>
    <row r="117" spans="1:11">
      <c r="A117" s="16">
        <v>104</v>
      </c>
      <c r="B117" s="52" t="s">
        <v>1874</v>
      </c>
      <c r="C117" s="15" t="str">
        <f t="shared" si="12"/>
        <v>Estado</v>
      </c>
      <c r="D117" s="15" t="str">
        <f t="shared" si="13"/>
        <v>Estado</v>
      </c>
      <c r="E117" s="15" t="str">
        <f t="shared" si="9"/>
        <v>Estado</v>
      </c>
      <c r="F117" s="15" t="str">
        <f t="shared" si="10"/>
        <v>Estado</v>
      </c>
      <c r="G117" s="15" t="str">
        <f t="shared" si="11"/>
        <v>Estado</v>
      </c>
      <c r="H117" s="115" t="s">
        <v>1948</v>
      </c>
      <c r="I117" s="115" t="s">
        <v>197</v>
      </c>
      <c r="J117" s="115" t="s">
        <v>197</v>
      </c>
      <c r="K117" s="115" t="s">
        <v>1948</v>
      </c>
    </row>
    <row r="118" spans="1:11">
      <c r="A118" s="16">
        <v>105</v>
      </c>
      <c r="B118" s="44" t="s">
        <v>122</v>
      </c>
      <c r="C118" s="15" t="str">
        <f t="shared" si="12"/>
        <v>Estado</v>
      </c>
      <c r="D118" s="15" t="str">
        <f t="shared" si="13"/>
        <v>Estado</v>
      </c>
      <c r="E118" s="15" t="str">
        <f t="shared" si="9"/>
        <v>Estado</v>
      </c>
      <c r="F118" s="15" t="str">
        <f t="shared" si="10"/>
        <v>Estado</v>
      </c>
      <c r="G118" s="15" t="str">
        <f t="shared" si="11"/>
        <v>Estado</v>
      </c>
      <c r="H118" s="115" t="s">
        <v>1948</v>
      </c>
      <c r="I118" s="115" t="s">
        <v>1948</v>
      </c>
      <c r="J118" s="115" t="s">
        <v>1948</v>
      </c>
      <c r="K118" s="115" t="s">
        <v>197</v>
      </c>
    </row>
    <row r="119" spans="1:11">
      <c r="A119" s="16">
        <v>106</v>
      </c>
      <c r="B119" s="52" t="s">
        <v>123</v>
      </c>
      <c r="C119" s="15" t="str">
        <f t="shared" si="12"/>
        <v>Estado</v>
      </c>
      <c r="D119" s="15" t="str">
        <f t="shared" si="13"/>
        <v>Estado</v>
      </c>
      <c r="E119" s="15" t="str">
        <f t="shared" si="9"/>
        <v>Estado</v>
      </c>
      <c r="F119" s="15" t="str">
        <f t="shared" si="10"/>
        <v>Estado</v>
      </c>
      <c r="G119" s="15" t="str">
        <f t="shared" si="11"/>
        <v>Estado</v>
      </c>
      <c r="H119" s="115" t="s">
        <v>1948</v>
      </c>
      <c r="I119" s="115" t="s">
        <v>1948</v>
      </c>
      <c r="J119" s="115" t="s">
        <v>1948</v>
      </c>
      <c r="K119" s="115" t="s">
        <v>197</v>
      </c>
    </row>
    <row r="120" spans="1:11">
      <c r="A120" s="16">
        <v>107</v>
      </c>
      <c r="B120" s="44" t="s">
        <v>124</v>
      </c>
      <c r="C120" s="15" t="str">
        <f t="shared" si="12"/>
        <v>Estado</v>
      </c>
      <c r="D120" s="15" t="str">
        <f t="shared" si="13"/>
        <v>Estado</v>
      </c>
      <c r="E120" s="15" t="str">
        <f t="shared" si="9"/>
        <v>Estado</v>
      </c>
      <c r="F120" s="15" t="str">
        <f t="shared" si="10"/>
        <v>Estado</v>
      </c>
      <c r="G120" s="15" t="str">
        <f t="shared" si="11"/>
        <v>Estado</v>
      </c>
      <c r="H120" s="115" t="s">
        <v>1948</v>
      </c>
      <c r="I120" s="115" t="s">
        <v>197</v>
      </c>
      <c r="J120" s="115" t="s">
        <v>1948</v>
      </c>
      <c r="K120" s="115" t="s">
        <v>1948</v>
      </c>
    </row>
    <row r="121" spans="1:11">
      <c r="A121" s="16">
        <v>108</v>
      </c>
      <c r="B121" s="52" t="s">
        <v>125</v>
      </c>
      <c r="C121" s="15" t="str">
        <f t="shared" si="12"/>
        <v>Estado</v>
      </c>
      <c r="D121" s="15" t="str">
        <f t="shared" si="13"/>
        <v>Estado</v>
      </c>
      <c r="E121" s="15" t="str">
        <f t="shared" si="9"/>
        <v>Estado</v>
      </c>
      <c r="F121" s="15" t="str">
        <f t="shared" si="10"/>
        <v>Estado</v>
      </c>
      <c r="G121" s="15" t="str">
        <f t="shared" si="11"/>
        <v>Estado</v>
      </c>
      <c r="H121" s="115" t="s">
        <v>1948</v>
      </c>
      <c r="I121" s="115" t="s">
        <v>1948</v>
      </c>
      <c r="J121" s="115" t="s">
        <v>1948</v>
      </c>
      <c r="K121" s="115" t="s">
        <v>197</v>
      </c>
    </row>
    <row r="122" spans="1:11">
      <c r="A122" s="16">
        <v>109</v>
      </c>
      <c r="B122" s="44" t="s">
        <v>126</v>
      </c>
      <c r="C122" s="15" t="str">
        <f t="shared" si="12"/>
        <v>Estado</v>
      </c>
      <c r="D122" s="15" t="str">
        <f t="shared" si="13"/>
        <v>Estado</v>
      </c>
      <c r="E122" s="15" t="str">
        <f t="shared" si="9"/>
        <v>Estado</v>
      </c>
      <c r="F122" s="15" t="str">
        <f t="shared" si="10"/>
        <v>Estado</v>
      </c>
      <c r="G122" s="15" t="str">
        <f t="shared" si="11"/>
        <v>Estado</v>
      </c>
      <c r="H122" s="115" t="s">
        <v>1948</v>
      </c>
      <c r="I122" s="115" t="s">
        <v>197</v>
      </c>
      <c r="J122" s="115" t="s">
        <v>197</v>
      </c>
      <c r="K122" s="115" t="s">
        <v>1948</v>
      </c>
    </row>
    <row r="123" spans="1:11">
      <c r="A123" s="16">
        <v>110</v>
      </c>
      <c r="B123" s="52" t="s">
        <v>127</v>
      </c>
      <c r="C123" s="15" t="str">
        <f t="shared" si="12"/>
        <v>Estado</v>
      </c>
      <c r="D123" s="15" t="str">
        <f t="shared" si="13"/>
        <v>Estado</v>
      </c>
      <c r="E123" s="15" t="str">
        <f t="shared" si="9"/>
        <v>Estado</v>
      </c>
      <c r="F123" s="15" t="str">
        <f t="shared" si="10"/>
        <v>Estado</v>
      </c>
      <c r="G123" s="15" t="str">
        <f t="shared" si="11"/>
        <v>Estado</v>
      </c>
      <c r="H123" s="115" t="s">
        <v>1948</v>
      </c>
      <c r="I123" s="115" t="s">
        <v>1948</v>
      </c>
      <c r="J123" s="115" t="s">
        <v>1948</v>
      </c>
      <c r="K123" s="115" t="s">
        <v>197</v>
      </c>
    </row>
    <row r="124" spans="1:11">
      <c r="A124" s="16">
        <v>111</v>
      </c>
      <c r="B124" s="44" t="s">
        <v>1875</v>
      </c>
      <c r="C124" s="15" t="str">
        <f t="shared" si="12"/>
        <v>Estado</v>
      </c>
      <c r="D124" s="15" t="str">
        <f t="shared" si="13"/>
        <v>Estado</v>
      </c>
      <c r="E124" s="15" t="str">
        <f t="shared" si="9"/>
        <v>Estado</v>
      </c>
      <c r="F124" s="15" t="str">
        <f t="shared" si="10"/>
        <v>Estado</v>
      </c>
      <c r="G124" s="15" t="str">
        <f t="shared" si="11"/>
        <v>Estado</v>
      </c>
      <c r="H124" s="115" t="s">
        <v>1948</v>
      </c>
      <c r="I124" s="115" t="s">
        <v>1948</v>
      </c>
      <c r="J124" s="115" t="s">
        <v>1948</v>
      </c>
      <c r="K124" s="115" t="s">
        <v>197</v>
      </c>
    </row>
    <row r="125" spans="1:11">
      <c r="A125" s="16">
        <v>112</v>
      </c>
      <c r="B125" s="52" t="s">
        <v>1876</v>
      </c>
      <c r="C125" s="15" t="str">
        <f t="shared" si="12"/>
        <v>Estado</v>
      </c>
      <c r="D125" s="15" t="str">
        <f t="shared" si="13"/>
        <v>Estado</v>
      </c>
      <c r="E125" s="15" t="str">
        <f t="shared" si="9"/>
        <v>Estado</v>
      </c>
      <c r="F125" s="15" t="str">
        <f t="shared" si="10"/>
        <v>Estado</v>
      </c>
      <c r="G125" s="15" t="str">
        <f t="shared" si="11"/>
        <v>Estado</v>
      </c>
      <c r="H125" s="115" t="s">
        <v>1948</v>
      </c>
      <c r="I125" s="115" t="s">
        <v>1948</v>
      </c>
      <c r="J125" s="115" t="s">
        <v>1948</v>
      </c>
      <c r="K125" s="115" t="s">
        <v>197</v>
      </c>
    </row>
    <row r="126" spans="1:11">
      <c r="A126" s="16">
        <v>113</v>
      </c>
      <c r="B126" s="44" t="s">
        <v>1877</v>
      </c>
      <c r="C126" s="15" t="str">
        <f t="shared" si="12"/>
        <v>Estado</v>
      </c>
      <c r="D126" s="15" t="str">
        <f t="shared" si="13"/>
        <v>Estado</v>
      </c>
      <c r="E126" s="15" t="str">
        <f t="shared" si="9"/>
        <v>Estado</v>
      </c>
      <c r="F126" s="15" t="str">
        <f t="shared" si="10"/>
        <v>Estado</v>
      </c>
      <c r="G126" s="15" t="str">
        <f t="shared" si="11"/>
        <v>Estado</v>
      </c>
      <c r="H126" s="115" t="s">
        <v>1948</v>
      </c>
      <c r="I126" s="115" t="s">
        <v>1948</v>
      </c>
      <c r="J126" s="115" t="s">
        <v>1948</v>
      </c>
      <c r="K126" s="115" t="s">
        <v>197</v>
      </c>
    </row>
    <row r="127" spans="1:11">
      <c r="A127" s="16">
        <v>114</v>
      </c>
      <c r="B127" s="52" t="s">
        <v>129</v>
      </c>
      <c r="C127" s="15" t="str">
        <f t="shared" si="12"/>
        <v>Estado</v>
      </c>
      <c r="D127" s="15" t="str">
        <f t="shared" si="13"/>
        <v>Estado</v>
      </c>
      <c r="E127" s="15" t="str">
        <f t="shared" si="9"/>
        <v>Estado</v>
      </c>
      <c r="F127" s="15" t="str">
        <f t="shared" si="10"/>
        <v>Estado</v>
      </c>
      <c r="G127" s="15" t="str">
        <f t="shared" si="11"/>
        <v>Estado</v>
      </c>
      <c r="H127" s="115" t="s">
        <v>1948</v>
      </c>
      <c r="I127" s="115" t="s">
        <v>1948</v>
      </c>
      <c r="J127" s="115" t="s">
        <v>1948</v>
      </c>
      <c r="K127" s="115" t="s">
        <v>197</v>
      </c>
    </row>
    <row r="128" spans="1:11">
      <c r="A128" s="16">
        <v>115</v>
      </c>
      <c r="B128" s="44" t="s">
        <v>130</v>
      </c>
      <c r="C128" s="15" t="str">
        <f t="shared" si="12"/>
        <v>Estado</v>
      </c>
      <c r="D128" s="15" t="str">
        <f t="shared" si="13"/>
        <v>Estado</v>
      </c>
      <c r="E128" s="15" t="str">
        <f t="shared" si="9"/>
        <v>Estado</v>
      </c>
      <c r="F128" s="15" t="str">
        <f t="shared" si="10"/>
        <v>Estado</v>
      </c>
      <c r="G128" s="15" t="str">
        <f t="shared" si="11"/>
        <v>Estado</v>
      </c>
      <c r="H128" s="115" t="s">
        <v>1948</v>
      </c>
      <c r="I128" s="115" t="s">
        <v>197</v>
      </c>
      <c r="J128" s="115" t="s">
        <v>197</v>
      </c>
      <c r="K128" s="115" t="s">
        <v>1948</v>
      </c>
    </row>
    <row r="129" spans="1:11">
      <c r="A129" s="16">
        <v>116</v>
      </c>
      <c r="B129" s="52" t="s">
        <v>131</v>
      </c>
      <c r="C129" s="15" t="str">
        <f t="shared" si="12"/>
        <v>Estado</v>
      </c>
      <c r="D129" s="15" t="str">
        <f t="shared" si="13"/>
        <v>Estado</v>
      </c>
      <c r="E129" s="15" t="str">
        <f t="shared" si="9"/>
        <v>Estado</v>
      </c>
      <c r="F129" s="15" t="str">
        <f t="shared" si="10"/>
        <v>Estado</v>
      </c>
      <c r="G129" s="15" t="str">
        <f t="shared" si="11"/>
        <v>Estado</v>
      </c>
      <c r="H129" s="115" t="s">
        <v>1948</v>
      </c>
      <c r="I129" s="115" t="s">
        <v>197</v>
      </c>
      <c r="J129" s="115" t="s">
        <v>197</v>
      </c>
      <c r="K129" s="115" t="s">
        <v>197</v>
      </c>
    </row>
    <row r="130" spans="1:11">
      <c r="A130" s="16">
        <v>117</v>
      </c>
      <c r="B130" s="44" t="s">
        <v>132</v>
      </c>
      <c r="C130" s="15" t="str">
        <f t="shared" si="12"/>
        <v>Estado</v>
      </c>
      <c r="D130" s="15" t="str">
        <f t="shared" si="13"/>
        <v>Estado</v>
      </c>
      <c r="E130" s="15" t="str">
        <f t="shared" si="9"/>
        <v>Estado</v>
      </c>
      <c r="F130" s="15" t="str">
        <f t="shared" si="10"/>
        <v>Estado</v>
      </c>
      <c r="G130" s="15" t="str">
        <f t="shared" si="11"/>
        <v>Estado</v>
      </c>
      <c r="H130" s="115" t="s">
        <v>1948</v>
      </c>
      <c r="I130" s="115" t="s">
        <v>197</v>
      </c>
      <c r="J130" s="115" t="s">
        <v>197</v>
      </c>
      <c r="K130" s="115" t="s">
        <v>1948</v>
      </c>
    </row>
    <row r="131" spans="1:11">
      <c r="A131" s="16">
        <v>118</v>
      </c>
      <c r="B131" s="52" t="s">
        <v>1785</v>
      </c>
      <c r="C131" s="15" t="str">
        <f t="shared" si="12"/>
        <v>Estado</v>
      </c>
      <c r="D131" s="15" t="str">
        <f t="shared" si="13"/>
        <v>Estado</v>
      </c>
      <c r="E131" s="15" t="str">
        <f t="shared" si="9"/>
        <v>Estado</v>
      </c>
      <c r="F131" s="15" t="str">
        <f t="shared" si="10"/>
        <v>Estado</v>
      </c>
      <c r="G131" s="15" t="str">
        <f t="shared" si="11"/>
        <v>Estado</v>
      </c>
      <c r="H131" s="115" t="s">
        <v>1948</v>
      </c>
      <c r="I131" s="115" t="s">
        <v>197</v>
      </c>
      <c r="J131" s="115" t="s">
        <v>197</v>
      </c>
      <c r="K131" s="115" t="s">
        <v>197</v>
      </c>
    </row>
    <row r="132" spans="1:11">
      <c r="A132" s="16">
        <v>119</v>
      </c>
      <c r="B132" s="44" t="s">
        <v>1786</v>
      </c>
      <c r="C132" s="15" t="str">
        <f t="shared" si="12"/>
        <v>Estado</v>
      </c>
      <c r="D132" s="15" t="str">
        <f t="shared" si="13"/>
        <v>Estado</v>
      </c>
      <c r="E132" s="15" t="str">
        <f t="shared" si="9"/>
        <v>Estado</v>
      </c>
      <c r="F132" s="15" t="str">
        <f t="shared" si="10"/>
        <v>Estado</v>
      </c>
      <c r="G132" s="15" t="str">
        <f t="shared" si="11"/>
        <v>Estado</v>
      </c>
      <c r="H132" s="115" t="s">
        <v>1948</v>
      </c>
      <c r="I132" s="115" t="s">
        <v>197</v>
      </c>
      <c r="J132" s="115" t="s">
        <v>197</v>
      </c>
      <c r="K132" s="115" t="s">
        <v>1948</v>
      </c>
    </row>
    <row r="133" spans="1:11">
      <c r="A133" s="17">
        <v>120</v>
      </c>
      <c r="B133" s="52" t="s">
        <v>1882</v>
      </c>
      <c r="C133" s="15" t="str">
        <f t="shared" si="12"/>
        <v>Estado</v>
      </c>
      <c r="D133" s="15" t="str">
        <f t="shared" si="13"/>
        <v>Estado</v>
      </c>
      <c r="E133" s="15" t="str">
        <f t="shared" si="9"/>
        <v>Estado</v>
      </c>
      <c r="F133" s="15" t="str">
        <f t="shared" si="10"/>
        <v>Estado</v>
      </c>
      <c r="G133" s="15" t="str">
        <f t="shared" si="11"/>
        <v>Estado</v>
      </c>
      <c r="H133" s="115" t="s">
        <v>1948</v>
      </c>
      <c r="I133" s="115" t="s">
        <v>1948</v>
      </c>
      <c r="J133" s="115" t="s">
        <v>1948</v>
      </c>
      <c r="K133" s="115" t="s">
        <v>197</v>
      </c>
    </row>
    <row r="134" spans="1:11">
      <c r="A134" s="14">
        <v>121</v>
      </c>
      <c r="B134" s="44" t="s">
        <v>134</v>
      </c>
      <c r="C134" s="15" t="str">
        <f t="shared" si="12"/>
        <v>Estado</v>
      </c>
      <c r="D134" s="15" t="str">
        <f t="shared" si="13"/>
        <v>Estado</v>
      </c>
      <c r="E134" s="15" t="str">
        <f t="shared" si="9"/>
        <v>Estado</v>
      </c>
      <c r="F134" s="15" t="str">
        <f t="shared" si="10"/>
        <v>Estado</v>
      </c>
      <c r="G134" s="15" t="str">
        <f t="shared" si="11"/>
        <v>Estado</v>
      </c>
      <c r="H134" s="115" t="s">
        <v>1948</v>
      </c>
      <c r="I134" s="115" t="s">
        <v>197</v>
      </c>
      <c r="J134" s="115" t="s">
        <v>197</v>
      </c>
      <c r="K134" s="115" t="s">
        <v>1948</v>
      </c>
    </row>
    <row r="135" spans="1:11">
      <c r="A135" s="16">
        <v>122</v>
      </c>
      <c r="B135" s="52" t="s">
        <v>136</v>
      </c>
      <c r="C135" s="15" t="str">
        <f t="shared" si="12"/>
        <v>Estado</v>
      </c>
      <c r="D135" s="15" t="str">
        <f t="shared" si="13"/>
        <v>Estado</v>
      </c>
      <c r="E135" s="15" t="str">
        <f t="shared" si="9"/>
        <v>Estado</v>
      </c>
      <c r="F135" s="15" t="str">
        <f t="shared" si="10"/>
        <v>Estado</v>
      </c>
      <c r="G135" s="15" t="str">
        <f t="shared" si="11"/>
        <v>Estado</v>
      </c>
      <c r="H135" s="115" t="s">
        <v>1948</v>
      </c>
      <c r="I135" s="115" t="s">
        <v>1948</v>
      </c>
      <c r="J135" s="115" t="s">
        <v>1948</v>
      </c>
      <c r="K135" s="115" t="s">
        <v>197</v>
      </c>
    </row>
    <row r="136" spans="1:11">
      <c r="A136" s="17">
        <v>123</v>
      </c>
      <c r="B136" s="44" t="s">
        <v>137</v>
      </c>
      <c r="C136" s="15" t="str">
        <f t="shared" si="12"/>
        <v>Estado</v>
      </c>
      <c r="D136" s="15" t="str">
        <f t="shared" si="13"/>
        <v>Estado</v>
      </c>
      <c r="E136" s="15" t="str">
        <f t="shared" si="9"/>
        <v>Estado</v>
      </c>
      <c r="F136" s="15" t="str">
        <f t="shared" si="10"/>
        <v>Estado</v>
      </c>
      <c r="G136" s="15" t="str">
        <f t="shared" si="11"/>
        <v>Estado</v>
      </c>
      <c r="H136" s="115" t="s">
        <v>1948</v>
      </c>
      <c r="I136" s="115" t="s">
        <v>197</v>
      </c>
      <c r="J136" s="115" t="s">
        <v>197</v>
      </c>
      <c r="K136" s="115" t="s">
        <v>1948</v>
      </c>
    </row>
    <row r="137" spans="1:11">
      <c r="A137" s="14">
        <v>124</v>
      </c>
      <c r="B137" s="52" t="s">
        <v>138</v>
      </c>
      <c r="C137" s="15" t="str">
        <f t="shared" si="12"/>
        <v>Estado</v>
      </c>
      <c r="D137" s="15" t="str">
        <f t="shared" si="13"/>
        <v>Estado</v>
      </c>
      <c r="E137" s="15" t="str">
        <f t="shared" si="9"/>
        <v>Estado</v>
      </c>
      <c r="F137" s="15" t="str">
        <f t="shared" si="10"/>
        <v>Estado</v>
      </c>
      <c r="G137" s="15" t="str">
        <f t="shared" si="11"/>
        <v>Estado</v>
      </c>
      <c r="H137" s="115" t="s">
        <v>1948</v>
      </c>
      <c r="I137" s="115" t="s">
        <v>197</v>
      </c>
      <c r="J137" s="115" t="s">
        <v>197</v>
      </c>
      <c r="K137" s="115" t="s">
        <v>1948</v>
      </c>
    </row>
    <row r="138" spans="1:11">
      <c r="A138" s="16">
        <v>125</v>
      </c>
      <c r="B138" s="44" t="s">
        <v>1887</v>
      </c>
      <c r="C138" s="15" t="str">
        <f t="shared" si="12"/>
        <v>Estado</v>
      </c>
      <c r="D138" s="15" t="str">
        <f t="shared" si="13"/>
        <v>Estado</v>
      </c>
      <c r="E138" s="15" t="str">
        <f t="shared" si="9"/>
        <v>Estado</v>
      </c>
      <c r="F138" s="15" t="str">
        <f t="shared" si="10"/>
        <v>Estado</v>
      </c>
      <c r="G138" s="15" t="str">
        <f t="shared" si="11"/>
        <v>Estado</v>
      </c>
      <c r="H138" s="115" t="s">
        <v>1948</v>
      </c>
      <c r="I138" s="115" t="s">
        <v>197</v>
      </c>
      <c r="J138" s="115" t="s">
        <v>197</v>
      </c>
      <c r="K138" s="115" t="s">
        <v>1948</v>
      </c>
    </row>
    <row r="139" spans="1:11">
      <c r="A139" s="16">
        <v>126</v>
      </c>
      <c r="B139" s="52" t="s">
        <v>139</v>
      </c>
      <c r="C139" s="15" t="str">
        <f t="shared" si="12"/>
        <v>Estado</v>
      </c>
      <c r="D139" s="15" t="str">
        <f t="shared" si="13"/>
        <v>Estado</v>
      </c>
      <c r="E139" s="15" t="str">
        <f t="shared" si="9"/>
        <v>Estado</v>
      </c>
      <c r="F139" s="15" t="str">
        <f t="shared" si="10"/>
        <v>Estado</v>
      </c>
      <c r="G139" s="15" t="str">
        <f t="shared" si="11"/>
        <v>Estado</v>
      </c>
      <c r="H139" s="115" t="s">
        <v>1948</v>
      </c>
      <c r="I139" s="115" t="s">
        <v>197</v>
      </c>
      <c r="J139" s="115" t="s">
        <v>197</v>
      </c>
      <c r="K139" s="115" t="s">
        <v>197</v>
      </c>
    </row>
    <row r="140" spans="1:11">
      <c r="A140" s="16">
        <v>127</v>
      </c>
      <c r="B140" s="44" t="s">
        <v>140</v>
      </c>
      <c r="C140" s="15" t="str">
        <f t="shared" si="12"/>
        <v>Estado</v>
      </c>
      <c r="D140" s="15" t="str">
        <f t="shared" si="13"/>
        <v>Estado</v>
      </c>
      <c r="E140" s="15" t="str">
        <f t="shared" si="9"/>
        <v>Estado</v>
      </c>
      <c r="F140" s="15" t="str">
        <f t="shared" si="10"/>
        <v>Estado</v>
      </c>
      <c r="G140" s="15" t="str">
        <f t="shared" si="11"/>
        <v>Estado</v>
      </c>
      <c r="H140" s="115" t="s">
        <v>1948</v>
      </c>
      <c r="I140" s="115" t="s">
        <v>197</v>
      </c>
      <c r="J140" s="115" t="s">
        <v>197</v>
      </c>
      <c r="K140" s="115" t="s">
        <v>1948</v>
      </c>
    </row>
    <row r="141" spans="1:11">
      <c r="A141" s="16">
        <v>128</v>
      </c>
      <c r="B141" s="52" t="s">
        <v>141</v>
      </c>
      <c r="C141" s="15" t="str">
        <f t="shared" si="12"/>
        <v>Estado</v>
      </c>
      <c r="D141" s="15" t="str">
        <f t="shared" si="13"/>
        <v>Estado</v>
      </c>
      <c r="E141" s="15" t="str">
        <f t="shared" si="9"/>
        <v>Estado</v>
      </c>
      <c r="F141" s="15" t="str">
        <f t="shared" si="10"/>
        <v>Estado</v>
      </c>
      <c r="G141" s="15" t="str">
        <f t="shared" si="11"/>
        <v>Estado</v>
      </c>
      <c r="H141" s="115" t="s">
        <v>1948</v>
      </c>
      <c r="I141" s="115" t="s">
        <v>197</v>
      </c>
      <c r="J141" s="115" t="s">
        <v>197</v>
      </c>
      <c r="K141" s="115" t="s">
        <v>1948</v>
      </c>
    </row>
    <row r="142" spans="1:11">
      <c r="A142" s="16">
        <v>129</v>
      </c>
      <c r="B142" s="44" t="s">
        <v>142</v>
      </c>
      <c r="C142" s="15" t="str">
        <f t="shared" ref="C142:C147" si="14">IF($B$5&gt;=5,"Estado",IF($B$5=$K$13,K142,IF($B$5=$J$13,J142,IF($B$5=$I$13,I142,H142))))</f>
        <v>Estado</v>
      </c>
      <c r="D142" s="15" t="str">
        <f t="shared" ref="D142:D147" si="15">IF($C$5&gt;=5,"Estado",IF($C$5=$K$13,K142,IF($C$5=$J$13,J142,IF($C$5=$I$13,I142,H142))))</f>
        <v>Estado</v>
      </c>
      <c r="E142" s="15" t="str">
        <f t="shared" si="9"/>
        <v>Estado</v>
      </c>
      <c r="F142" s="15" t="str">
        <f t="shared" si="10"/>
        <v>Estado</v>
      </c>
      <c r="G142" s="15" t="str">
        <f t="shared" si="11"/>
        <v>Estado</v>
      </c>
      <c r="H142" s="115" t="s">
        <v>1948</v>
      </c>
      <c r="I142" s="115" t="s">
        <v>197</v>
      </c>
      <c r="J142" s="115" t="s">
        <v>197</v>
      </c>
      <c r="K142" s="115" t="s">
        <v>1948</v>
      </c>
    </row>
    <row r="143" spans="1:11">
      <c r="A143" s="16">
        <v>130</v>
      </c>
      <c r="B143" s="52" t="s">
        <v>143</v>
      </c>
      <c r="C143" s="15" t="str">
        <f t="shared" si="14"/>
        <v>Estado</v>
      </c>
      <c r="D143" s="15" t="str">
        <f t="shared" si="15"/>
        <v>Estado</v>
      </c>
      <c r="E143" s="15" t="str">
        <f t="shared" ref="E143:E147" si="16">IF($D$5&gt;=5,"Estado",IF($D$5=$K$13,K143,IF($D$5=$J$13,J143,IF($D$5=$I$13,I143,H143))))</f>
        <v>Estado</v>
      </c>
      <c r="F143" s="15" t="str">
        <f t="shared" ref="F143:F147" si="17">IF($E$5&gt;=5,"Estado",IF($E$5=$K$13,K143,IF($E$5=$J$13,J143,IF($E$5=$I$13,I143,H143))))</f>
        <v>Estado</v>
      </c>
      <c r="G143" s="15" t="str">
        <f t="shared" ref="G143:G147" si="18">IF($F$5&gt;=5,"Estado",IF($F$5=$K$13,K143,IF($F$5=$J$13,J143,IF($F$5=$I$13,I143,H143))))</f>
        <v>Estado</v>
      </c>
      <c r="H143" s="115" t="s">
        <v>1948</v>
      </c>
      <c r="I143" s="115" t="s">
        <v>197</v>
      </c>
      <c r="J143" s="115" t="s">
        <v>197</v>
      </c>
      <c r="K143" s="115" t="s">
        <v>1948</v>
      </c>
    </row>
    <row r="144" spans="1:11">
      <c r="A144" s="16">
        <v>131</v>
      </c>
      <c r="B144" s="44" t="s">
        <v>1888</v>
      </c>
      <c r="C144" s="15" t="str">
        <f t="shared" si="14"/>
        <v>Estado</v>
      </c>
      <c r="D144" s="15" t="str">
        <f t="shared" si="15"/>
        <v>Estado</v>
      </c>
      <c r="E144" s="15" t="str">
        <f t="shared" si="16"/>
        <v>Estado</v>
      </c>
      <c r="F144" s="15" t="str">
        <f t="shared" si="17"/>
        <v>Estado</v>
      </c>
      <c r="G144" s="15" t="str">
        <f t="shared" si="18"/>
        <v>Estado</v>
      </c>
      <c r="H144" s="115" t="s">
        <v>1948</v>
      </c>
      <c r="I144" s="115" t="s">
        <v>197</v>
      </c>
      <c r="J144" s="115" t="s">
        <v>197</v>
      </c>
      <c r="K144" s="115" t="s">
        <v>1948</v>
      </c>
    </row>
    <row r="145" spans="1:11">
      <c r="A145" s="16">
        <v>132</v>
      </c>
      <c r="B145" s="52" t="s">
        <v>144</v>
      </c>
      <c r="C145" s="15" t="str">
        <f t="shared" si="14"/>
        <v>Estado</v>
      </c>
      <c r="D145" s="15" t="str">
        <f t="shared" si="15"/>
        <v>Estado</v>
      </c>
      <c r="E145" s="15" t="str">
        <f t="shared" si="16"/>
        <v>Estado</v>
      </c>
      <c r="F145" s="15" t="str">
        <f t="shared" si="17"/>
        <v>Estado</v>
      </c>
      <c r="G145" s="15" t="str">
        <f t="shared" si="18"/>
        <v>Estado</v>
      </c>
      <c r="H145" s="115" t="s">
        <v>1948</v>
      </c>
      <c r="I145" s="115" t="s">
        <v>197</v>
      </c>
      <c r="J145" s="115" t="s">
        <v>1948</v>
      </c>
      <c r="K145" s="115" t="s">
        <v>1948</v>
      </c>
    </row>
    <row r="146" spans="1:11">
      <c r="A146" s="16">
        <v>133</v>
      </c>
      <c r="B146" s="44" t="s">
        <v>146</v>
      </c>
      <c r="C146" s="15" t="str">
        <f t="shared" si="14"/>
        <v>Estado</v>
      </c>
      <c r="D146" s="15" t="str">
        <f t="shared" si="15"/>
        <v>Estado</v>
      </c>
      <c r="E146" s="15" t="str">
        <f t="shared" si="16"/>
        <v>Estado</v>
      </c>
      <c r="F146" s="15" t="str">
        <f t="shared" si="17"/>
        <v>Estado</v>
      </c>
      <c r="G146" s="15" t="str">
        <f t="shared" si="18"/>
        <v>Estado</v>
      </c>
      <c r="H146" s="115" t="s">
        <v>1948</v>
      </c>
      <c r="I146" s="115" t="s">
        <v>197</v>
      </c>
      <c r="J146" s="115" t="s">
        <v>197</v>
      </c>
      <c r="K146" s="115" t="s">
        <v>1948</v>
      </c>
    </row>
    <row r="147" spans="1:11">
      <c r="A147" s="17">
        <v>134</v>
      </c>
      <c r="B147" s="52" t="s">
        <v>149</v>
      </c>
      <c r="C147" s="15" t="str">
        <f t="shared" si="14"/>
        <v>Estado</v>
      </c>
      <c r="D147" s="15" t="str">
        <f t="shared" si="15"/>
        <v>Estado</v>
      </c>
      <c r="E147" s="15" t="str">
        <f t="shared" si="16"/>
        <v>Estado</v>
      </c>
      <c r="F147" s="15" t="str">
        <f t="shared" si="17"/>
        <v>Estado</v>
      </c>
      <c r="G147" s="15" t="str">
        <f t="shared" si="18"/>
        <v>Estado</v>
      </c>
      <c r="H147" s="115" t="s">
        <v>1948</v>
      </c>
      <c r="I147" s="116" t="s">
        <v>197</v>
      </c>
      <c r="J147" s="116" t="s">
        <v>197</v>
      </c>
      <c r="K147" s="115" t="s">
        <v>1948</v>
      </c>
    </row>
  </sheetData>
  <autoFilter ref="A13:K147"/>
  <mergeCells count="2">
    <mergeCell ref="C6:F6"/>
    <mergeCell ref="H12:K12"/>
  </mergeCells>
  <conditionalFormatting sqref="B14:B16">
    <cfRule type="expression" dxfId="85" priority="55" stopIfTrue="1">
      <formula>#REF!="OCULTAR"</formula>
    </cfRule>
  </conditionalFormatting>
  <conditionalFormatting sqref="B17:B31 B33:B71 B73:B93 B116:B121 B133 B135:B136">
    <cfRule type="expression" dxfId="84" priority="54" stopIfTrue="1">
      <formula>#REF!="OCULTAR"</formula>
    </cfRule>
  </conditionalFormatting>
  <conditionalFormatting sqref="B32">
    <cfRule type="expression" dxfId="83" priority="53" stopIfTrue="1">
      <formula>#REF!="OCULTAR"</formula>
    </cfRule>
  </conditionalFormatting>
  <conditionalFormatting sqref="B72">
    <cfRule type="expression" dxfId="82" priority="52" stopIfTrue="1">
      <formula>#REF!="OCULTAR"</formula>
    </cfRule>
  </conditionalFormatting>
  <conditionalFormatting sqref="B94:B115">
    <cfRule type="expression" dxfId="81" priority="50" stopIfTrue="1">
      <formula>#REF!="OCULTAR"</formula>
    </cfRule>
  </conditionalFormatting>
  <conditionalFormatting sqref="B122:B132">
    <cfRule type="expression" dxfId="80" priority="49" stopIfTrue="1">
      <formula>#REF!="OCULTAR"</formula>
    </cfRule>
  </conditionalFormatting>
  <conditionalFormatting sqref="B134">
    <cfRule type="expression" dxfId="79" priority="51" stopIfTrue="1">
      <formula>#REF!="OCULTAR"</formula>
    </cfRule>
  </conditionalFormatting>
  <conditionalFormatting sqref="B3:F3">
    <cfRule type="expression" dxfId="78" priority="1" stopIfTrue="1">
      <formula>#REF!="OCULTAR"</formula>
    </cfRule>
  </conditionalFormatting>
  <hyperlinks>
    <hyperlink ref="C9" r:id="rId1"/>
  </hyperlinks>
  <pageMargins left="0.511811024" right="0.511811024" top="0.78740157499999996" bottom="0.78740157499999996" header="0.31496062000000002" footer="0.31496062000000002"/>
  <pageSetup paperSize="9" orientation="portrait" horizontalDpi="1200" verticalDpi="1200" r:id="rId2"/>
</worksheet>
</file>

<file path=xl/worksheets/sheet8.xml><?xml version="1.0" encoding="utf-8"?>
<worksheet xmlns="http://schemas.openxmlformats.org/spreadsheetml/2006/main" xmlns:r="http://schemas.openxmlformats.org/officeDocument/2006/relationships">
  <sheetPr codeName="Planilha8"/>
  <dimension ref="B1:AS93"/>
  <sheetViews>
    <sheetView showGridLines="0" topLeftCell="A7" workbookViewId="0">
      <selection activeCell="C8" sqref="C8:G9"/>
    </sheetView>
  </sheetViews>
  <sheetFormatPr defaultColWidth="9.140625" defaultRowHeight="15"/>
  <cols>
    <col min="1" max="2" width="1.7109375" style="153" customWidth="1"/>
    <col min="3" max="15" width="2.85546875" style="153" customWidth="1"/>
    <col min="16" max="16" width="3.85546875" style="153" customWidth="1"/>
    <col min="17" max="25" width="2.85546875" style="153" customWidth="1"/>
    <col min="26" max="26" width="4.42578125" style="153" customWidth="1"/>
    <col min="27" max="32" width="2.85546875" style="153" customWidth="1"/>
    <col min="33" max="33" width="2.42578125" style="153" customWidth="1"/>
    <col min="34" max="34" width="2.85546875" style="153" customWidth="1"/>
    <col min="35" max="35" width="1.7109375" style="153" customWidth="1"/>
    <col min="36" max="36" width="9.140625" style="153"/>
    <col min="37" max="37" width="9.140625" style="153" customWidth="1"/>
    <col min="38" max="38" width="9.140625" style="153" hidden="1" customWidth="1"/>
    <col min="39" max="16384" width="9.140625" style="153"/>
  </cols>
  <sheetData>
    <row r="1" spans="2:43" ht="15" customHeight="1" thickBot="1"/>
    <row r="2" spans="2:43" s="154" customFormat="1" ht="20.100000000000001" customHeight="1">
      <c r="B2" s="695" t="s">
        <v>2106</v>
      </c>
      <c r="C2" s="696"/>
      <c r="D2" s="696"/>
      <c r="E2" s="696"/>
      <c r="F2" s="696"/>
      <c r="G2" s="696"/>
      <c r="H2" s="696"/>
      <c r="I2" s="696"/>
      <c r="J2" s="696"/>
      <c r="K2" s="696"/>
      <c r="L2" s="696"/>
      <c r="M2" s="696"/>
      <c r="N2" s="696"/>
      <c r="O2" s="696"/>
      <c r="P2" s="696"/>
      <c r="Q2" s="696"/>
      <c r="R2" s="696"/>
      <c r="S2" s="696"/>
      <c r="T2" s="696"/>
      <c r="U2" s="696"/>
      <c r="V2" s="696"/>
      <c r="W2" s="696"/>
      <c r="X2" s="696"/>
      <c r="Y2" s="696"/>
      <c r="Z2" s="696"/>
      <c r="AA2" s="696"/>
      <c r="AB2" s="696"/>
      <c r="AC2" s="696"/>
      <c r="AD2" s="696"/>
      <c r="AE2" s="696"/>
      <c r="AF2" s="696"/>
      <c r="AG2" s="696"/>
      <c r="AH2" s="696"/>
      <c r="AI2" s="697"/>
      <c r="AJ2" s="459"/>
      <c r="AK2" s="459"/>
      <c r="AL2" s="459"/>
      <c r="AM2" s="459"/>
      <c r="AN2" s="459"/>
      <c r="AO2" s="459"/>
      <c r="AP2" s="459"/>
      <c r="AQ2" s="459"/>
    </row>
    <row r="3" spans="2:43" ht="5.0999999999999996" customHeight="1">
      <c r="B3" s="140"/>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41"/>
      <c r="AJ3" s="460"/>
      <c r="AK3" s="460"/>
      <c r="AL3" s="460"/>
      <c r="AM3" s="460"/>
      <c r="AN3" s="460"/>
      <c r="AO3" s="460"/>
      <c r="AP3" s="460"/>
      <c r="AQ3" s="460"/>
    </row>
    <row r="4" spans="2:43">
      <c r="B4" s="140"/>
      <c r="C4" s="831" t="s">
        <v>1942</v>
      </c>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141"/>
      <c r="AJ4" s="460"/>
      <c r="AK4" s="460"/>
      <c r="AL4" s="460"/>
      <c r="AM4" s="460"/>
      <c r="AN4" s="460"/>
      <c r="AO4" s="460"/>
      <c r="AP4" s="460"/>
      <c r="AQ4" s="460"/>
    </row>
    <row r="5" spans="2:43" ht="5.0999999999999996" customHeight="1">
      <c r="B5" s="140"/>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41"/>
      <c r="AJ5" s="460"/>
      <c r="AK5" s="460"/>
      <c r="AL5" s="460"/>
      <c r="AM5" s="460"/>
      <c r="AN5" s="460"/>
      <c r="AO5" s="460"/>
      <c r="AP5" s="460"/>
      <c r="AQ5" s="460"/>
    </row>
    <row r="6" spans="2:43">
      <c r="B6" s="140"/>
      <c r="C6" s="842" t="s">
        <v>1154</v>
      </c>
      <c r="D6" s="842"/>
      <c r="E6" s="842"/>
      <c r="F6" s="842"/>
      <c r="G6" s="842"/>
      <c r="H6" s="843" t="s">
        <v>162</v>
      </c>
      <c r="I6" s="843"/>
      <c r="J6" s="843"/>
      <c r="K6" s="843"/>
      <c r="L6" s="843"/>
      <c r="M6" s="843"/>
      <c r="N6" s="843"/>
      <c r="O6" s="843"/>
      <c r="P6" s="843"/>
      <c r="Q6" s="843"/>
      <c r="R6" s="843"/>
      <c r="S6" s="843"/>
      <c r="T6" s="843" t="s">
        <v>151</v>
      </c>
      <c r="U6" s="843"/>
      <c r="V6" s="843"/>
      <c r="W6" s="843"/>
      <c r="X6" s="843"/>
      <c r="Y6" s="843" t="s">
        <v>161</v>
      </c>
      <c r="Z6" s="843"/>
      <c r="AA6" s="843"/>
      <c r="AB6" s="843"/>
      <c r="AC6" s="843" t="s">
        <v>1891</v>
      </c>
      <c r="AD6" s="843"/>
      <c r="AE6" s="843"/>
      <c r="AF6" s="843" t="s">
        <v>150</v>
      </c>
      <c r="AG6" s="843"/>
      <c r="AH6" s="843"/>
      <c r="AI6" s="141"/>
      <c r="AJ6" s="460"/>
      <c r="AK6" s="460"/>
      <c r="AL6" s="460"/>
      <c r="AM6" s="460"/>
      <c r="AN6" s="460"/>
      <c r="AO6" s="460"/>
      <c r="AP6" s="460"/>
      <c r="AQ6" s="460"/>
    </row>
    <row r="7" spans="2:43" ht="15" customHeight="1">
      <c r="B7" s="140"/>
      <c r="C7" s="842"/>
      <c r="D7" s="842"/>
      <c r="E7" s="842"/>
      <c r="F7" s="842"/>
      <c r="G7" s="842"/>
      <c r="H7" s="843"/>
      <c r="I7" s="843"/>
      <c r="J7" s="843"/>
      <c r="K7" s="843"/>
      <c r="L7" s="843"/>
      <c r="M7" s="843"/>
      <c r="N7" s="843"/>
      <c r="O7" s="843"/>
      <c r="P7" s="843"/>
      <c r="Q7" s="843"/>
      <c r="R7" s="843"/>
      <c r="S7" s="843"/>
      <c r="T7" s="843"/>
      <c r="U7" s="843"/>
      <c r="V7" s="843"/>
      <c r="W7" s="843"/>
      <c r="X7" s="843"/>
      <c r="Y7" s="843"/>
      <c r="Z7" s="843"/>
      <c r="AA7" s="843"/>
      <c r="AB7" s="843"/>
      <c r="AC7" s="843"/>
      <c r="AD7" s="843"/>
      <c r="AE7" s="843"/>
      <c r="AF7" s="843"/>
      <c r="AG7" s="843"/>
      <c r="AH7" s="843"/>
      <c r="AI7" s="141"/>
      <c r="AJ7" s="460"/>
      <c r="AK7" s="460"/>
      <c r="AL7" s="460"/>
      <c r="AM7" s="460"/>
      <c r="AN7" s="460"/>
      <c r="AO7" s="460"/>
      <c r="AP7" s="460"/>
      <c r="AQ7" s="460"/>
    </row>
    <row r="8" spans="2:43" ht="30" customHeight="1">
      <c r="B8" s="140"/>
      <c r="C8" s="822"/>
      <c r="D8" s="823"/>
      <c r="E8" s="823"/>
      <c r="F8" s="823"/>
      <c r="G8" s="824"/>
      <c r="H8" s="828" t="str">
        <f>'DN217'!D2</f>
        <v>Selecionar código</v>
      </c>
      <c r="I8" s="828"/>
      <c r="J8" s="828"/>
      <c r="K8" s="828"/>
      <c r="L8" s="828"/>
      <c r="M8" s="828"/>
      <c r="N8" s="828"/>
      <c r="O8" s="828"/>
      <c r="P8" s="828"/>
      <c r="Q8" s="828"/>
      <c r="R8" s="828"/>
      <c r="S8" s="828"/>
      <c r="T8" s="821" t="str">
        <f>'DN217'!H2</f>
        <v>-</v>
      </c>
      <c r="U8" s="821"/>
      <c r="V8" s="821"/>
      <c r="W8" s="821"/>
      <c r="X8" s="821"/>
      <c r="Y8" s="829"/>
      <c r="Z8" s="829"/>
      <c r="AA8" s="829"/>
      <c r="AB8" s="829"/>
      <c r="AC8" s="830" t="str">
        <f>'DN217'!J2</f>
        <v>-</v>
      </c>
      <c r="AD8" s="830"/>
      <c r="AE8" s="830"/>
      <c r="AF8" s="820" t="str">
        <f>'DN217'!K2</f>
        <v>-</v>
      </c>
      <c r="AG8" s="820"/>
      <c r="AH8" s="820"/>
      <c r="AI8" s="141"/>
      <c r="AJ8" s="460"/>
      <c r="AK8" s="819" t="str">
        <f>auxiliar!C106</f>
        <v/>
      </c>
      <c r="AL8" s="819"/>
      <c r="AM8" s="819"/>
      <c r="AN8" s="819"/>
      <c r="AO8" s="819"/>
      <c r="AP8" s="460"/>
      <c r="AQ8" s="460"/>
    </row>
    <row r="9" spans="2:43" ht="30" customHeight="1">
      <c r="B9" s="140"/>
      <c r="C9" s="825"/>
      <c r="D9" s="826"/>
      <c r="E9" s="826"/>
      <c r="F9" s="826"/>
      <c r="G9" s="827"/>
      <c r="H9" s="828"/>
      <c r="I9" s="828"/>
      <c r="J9" s="828"/>
      <c r="K9" s="828"/>
      <c r="L9" s="828"/>
      <c r="M9" s="828"/>
      <c r="N9" s="828"/>
      <c r="O9" s="828"/>
      <c r="P9" s="828"/>
      <c r="Q9" s="828"/>
      <c r="R9" s="828"/>
      <c r="S9" s="828"/>
      <c r="T9" s="821" t="str">
        <f>'DN217'!H3</f>
        <v>-</v>
      </c>
      <c r="U9" s="821"/>
      <c r="V9" s="821"/>
      <c r="W9" s="821"/>
      <c r="X9" s="821"/>
      <c r="Y9" s="829"/>
      <c r="Z9" s="829"/>
      <c r="AA9" s="829"/>
      <c r="AB9" s="829"/>
      <c r="AC9" s="830" t="str">
        <f>'DN217'!J3</f>
        <v>-</v>
      </c>
      <c r="AD9" s="830"/>
      <c r="AE9" s="830"/>
      <c r="AF9" s="820"/>
      <c r="AG9" s="820"/>
      <c r="AH9" s="820"/>
      <c r="AI9" s="141"/>
      <c r="AJ9" s="460"/>
      <c r="AK9" s="819"/>
      <c r="AL9" s="819"/>
      <c r="AM9" s="819"/>
      <c r="AN9" s="819"/>
      <c r="AO9" s="819"/>
      <c r="AP9" s="460"/>
      <c r="AQ9" s="460"/>
    </row>
    <row r="10" spans="2:43" ht="30" customHeight="1">
      <c r="B10" s="140"/>
      <c r="C10" s="822"/>
      <c r="D10" s="823"/>
      <c r="E10" s="823"/>
      <c r="F10" s="823"/>
      <c r="G10" s="824"/>
      <c r="H10" s="828" t="str">
        <f>'DN217'!D4</f>
        <v>Selecionar código</v>
      </c>
      <c r="I10" s="828"/>
      <c r="J10" s="828"/>
      <c r="K10" s="828"/>
      <c r="L10" s="828"/>
      <c r="M10" s="828"/>
      <c r="N10" s="828"/>
      <c r="O10" s="828"/>
      <c r="P10" s="828"/>
      <c r="Q10" s="828"/>
      <c r="R10" s="828"/>
      <c r="S10" s="828"/>
      <c r="T10" s="821" t="str">
        <f>'DN217'!H4</f>
        <v>-</v>
      </c>
      <c r="U10" s="821"/>
      <c r="V10" s="821"/>
      <c r="W10" s="821"/>
      <c r="X10" s="821"/>
      <c r="Y10" s="829"/>
      <c r="Z10" s="829"/>
      <c r="AA10" s="829"/>
      <c r="AB10" s="829"/>
      <c r="AC10" s="830" t="str">
        <f>'DN217'!J4</f>
        <v>-</v>
      </c>
      <c r="AD10" s="830"/>
      <c r="AE10" s="830"/>
      <c r="AF10" s="820" t="str">
        <f>'DN217'!K4</f>
        <v>-</v>
      </c>
      <c r="AG10" s="820"/>
      <c r="AH10" s="820"/>
      <c r="AI10" s="141"/>
      <c r="AJ10" s="460"/>
      <c r="AK10" s="819"/>
      <c r="AL10" s="819"/>
      <c r="AM10" s="819"/>
      <c r="AN10" s="819"/>
      <c r="AO10" s="819"/>
      <c r="AP10" s="460"/>
      <c r="AQ10" s="460"/>
    </row>
    <row r="11" spans="2:43" ht="30" customHeight="1">
      <c r="B11" s="140"/>
      <c r="C11" s="825"/>
      <c r="D11" s="826"/>
      <c r="E11" s="826"/>
      <c r="F11" s="826"/>
      <c r="G11" s="827"/>
      <c r="H11" s="828"/>
      <c r="I11" s="828"/>
      <c r="J11" s="828"/>
      <c r="K11" s="828"/>
      <c r="L11" s="828"/>
      <c r="M11" s="828"/>
      <c r="N11" s="828"/>
      <c r="O11" s="828"/>
      <c r="P11" s="828"/>
      <c r="Q11" s="828"/>
      <c r="R11" s="828"/>
      <c r="S11" s="828"/>
      <c r="T11" s="821" t="str">
        <f>'DN217'!H5</f>
        <v>-</v>
      </c>
      <c r="U11" s="821"/>
      <c r="V11" s="821"/>
      <c r="W11" s="821"/>
      <c r="X11" s="821"/>
      <c r="Y11" s="829"/>
      <c r="Z11" s="829"/>
      <c r="AA11" s="829"/>
      <c r="AB11" s="829"/>
      <c r="AC11" s="830" t="str">
        <f>'DN217'!J5</f>
        <v>-</v>
      </c>
      <c r="AD11" s="830"/>
      <c r="AE11" s="830"/>
      <c r="AF11" s="820"/>
      <c r="AG11" s="820"/>
      <c r="AH11" s="820"/>
      <c r="AI11" s="141"/>
      <c r="AJ11" s="460"/>
      <c r="AK11" s="819"/>
      <c r="AL11" s="819"/>
      <c r="AM11" s="819"/>
      <c r="AN11" s="819"/>
      <c r="AO11" s="819"/>
      <c r="AP11" s="460"/>
      <c r="AQ11" s="460"/>
    </row>
    <row r="12" spans="2:43" ht="30" customHeight="1">
      <c r="B12" s="140"/>
      <c r="C12" s="822"/>
      <c r="D12" s="823"/>
      <c r="E12" s="823"/>
      <c r="F12" s="823"/>
      <c r="G12" s="824"/>
      <c r="H12" s="828" t="str">
        <f>'DN217'!D6</f>
        <v>Selecionar código</v>
      </c>
      <c r="I12" s="828"/>
      <c r="J12" s="828"/>
      <c r="K12" s="828"/>
      <c r="L12" s="828"/>
      <c r="M12" s="828"/>
      <c r="N12" s="828"/>
      <c r="O12" s="828"/>
      <c r="P12" s="828"/>
      <c r="Q12" s="828"/>
      <c r="R12" s="828"/>
      <c r="S12" s="828"/>
      <c r="T12" s="821" t="str">
        <f>'DN217'!H6</f>
        <v>-</v>
      </c>
      <c r="U12" s="821"/>
      <c r="V12" s="821"/>
      <c r="W12" s="821"/>
      <c r="X12" s="821"/>
      <c r="Y12" s="829"/>
      <c r="Z12" s="829"/>
      <c r="AA12" s="829"/>
      <c r="AB12" s="829"/>
      <c r="AC12" s="830" t="str">
        <f>'DN217'!J6</f>
        <v>-</v>
      </c>
      <c r="AD12" s="830"/>
      <c r="AE12" s="830"/>
      <c r="AF12" s="820" t="str">
        <f>'DN217'!K6</f>
        <v>-</v>
      </c>
      <c r="AG12" s="820"/>
      <c r="AH12" s="820"/>
      <c r="AI12" s="141"/>
      <c r="AJ12" s="460"/>
      <c r="AK12" s="460"/>
      <c r="AL12" s="460"/>
      <c r="AM12" s="460"/>
      <c r="AN12" s="460"/>
      <c r="AO12" s="460"/>
      <c r="AP12" s="460"/>
      <c r="AQ12" s="460"/>
    </row>
    <row r="13" spans="2:43" ht="30" customHeight="1">
      <c r="B13" s="140"/>
      <c r="C13" s="825"/>
      <c r="D13" s="826"/>
      <c r="E13" s="826"/>
      <c r="F13" s="826"/>
      <c r="G13" s="827"/>
      <c r="H13" s="828"/>
      <c r="I13" s="828"/>
      <c r="J13" s="828"/>
      <c r="K13" s="828"/>
      <c r="L13" s="828"/>
      <c r="M13" s="828"/>
      <c r="N13" s="828"/>
      <c r="O13" s="828"/>
      <c r="P13" s="828"/>
      <c r="Q13" s="828"/>
      <c r="R13" s="828"/>
      <c r="S13" s="828"/>
      <c r="T13" s="821" t="str">
        <f>'DN217'!H7</f>
        <v>-</v>
      </c>
      <c r="U13" s="821"/>
      <c r="V13" s="821"/>
      <c r="W13" s="821"/>
      <c r="X13" s="821"/>
      <c r="Y13" s="829"/>
      <c r="Z13" s="829"/>
      <c r="AA13" s="829"/>
      <c r="AB13" s="829"/>
      <c r="AC13" s="830" t="str">
        <f>'DN217'!J7</f>
        <v>-</v>
      </c>
      <c r="AD13" s="830"/>
      <c r="AE13" s="830"/>
      <c r="AF13" s="820"/>
      <c r="AG13" s="820"/>
      <c r="AH13" s="820"/>
      <c r="AI13" s="141"/>
      <c r="AJ13" s="460"/>
      <c r="AK13" s="460"/>
      <c r="AL13" s="460"/>
      <c r="AM13" s="460"/>
      <c r="AN13" s="460"/>
      <c r="AO13" s="460"/>
      <c r="AP13" s="460"/>
      <c r="AQ13" s="460"/>
    </row>
    <row r="14" spans="2:43" ht="30" customHeight="1">
      <c r="B14" s="140"/>
      <c r="C14" s="822"/>
      <c r="D14" s="823"/>
      <c r="E14" s="823"/>
      <c r="F14" s="823"/>
      <c r="G14" s="824"/>
      <c r="H14" s="828" t="str">
        <f>'DN217'!D8</f>
        <v>Selecionar código</v>
      </c>
      <c r="I14" s="828"/>
      <c r="J14" s="828"/>
      <c r="K14" s="828"/>
      <c r="L14" s="828"/>
      <c r="M14" s="828"/>
      <c r="N14" s="828"/>
      <c r="O14" s="828"/>
      <c r="P14" s="828"/>
      <c r="Q14" s="828"/>
      <c r="R14" s="828"/>
      <c r="S14" s="828"/>
      <c r="T14" s="821" t="str">
        <f>'DN217'!H8</f>
        <v>-</v>
      </c>
      <c r="U14" s="821"/>
      <c r="V14" s="821"/>
      <c r="W14" s="821"/>
      <c r="X14" s="821"/>
      <c r="Y14" s="829"/>
      <c r="Z14" s="829"/>
      <c r="AA14" s="829"/>
      <c r="AB14" s="829"/>
      <c r="AC14" s="830" t="str">
        <f>'DN217'!J8</f>
        <v>-</v>
      </c>
      <c r="AD14" s="830"/>
      <c r="AE14" s="830"/>
      <c r="AF14" s="820" t="str">
        <f>'DN217'!K8</f>
        <v>-</v>
      </c>
      <c r="AG14" s="820"/>
      <c r="AH14" s="820"/>
      <c r="AI14" s="141"/>
      <c r="AJ14" s="460"/>
      <c r="AK14" s="460"/>
      <c r="AL14" s="460"/>
      <c r="AM14" s="460"/>
      <c r="AN14" s="460"/>
      <c r="AO14" s="460"/>
      <c r="AP14" s="460"/>
      <c r="AQ14" s="460"/>
    </row>
    <row r="15" spans="2:43" ht="30" customHeight="1">
      <c r="B15" s="140"/>
      <c r="C15" s="825"/>
      <c r="D15" s="826"/>
      <c r="E15" s="826"/>
      <c r="F15" s="826"/>
      <c r="G15" s="827"/>
      <c r="H15" s="828"/>
      <c r="I15" s="828"/>
      <c r="J15" s="828"/>
      <c r="K15" s="828"/>
      <c r="L15" s="828"/>
      <c r="M15" s="828"/>
      <c r="N15" s="828"/>
      <c r="O15" s="828"/>
      <c r="P15" s="828"/>
      <c r="Q15" s="828"/>
      <c r="R15" s="828"/>
      <c r="S15" s="828"/>
      <c r="T15" s="821" t="str">
        <f>'DN217'!H9</f>
        <v>-</v>
      </c>
      <c r="U15" s="821"/>
      <c r="V15" s="821"/>
      <c r="W15" s="821"/>
      <c r="X15" s="821"/>
      <c r="Y15" s="829"/>
      <c r="Z15" s="829"/>
      <c r="AA15" s="829"/>
      <c r="AB15" s="829"/>
      <c r="AC15" s="830" t="str">
        <f>'DN217'!J9</f>
        <v>-</v>
      </c>
      <c r="AD15" s="830"/>
      <c r="AE15" s="830"/>
      <c r="AF15" s="820"/>
      <c r="AG15" s="820"/>
      <c r="AH15" s="820"/>
      <c r="AI15" s="141"/>
      <c r="AJ15" s="460"/>
      <c r="AK15" s="460"/>
      <c r="AL15" s="460"/>
      <c r="AM15" s="460"/>
      <c r="AN15" s="460"/>
      <c r="AO15" s="460"/>
      <c r="AP15" s="460"/>
      <c r="AQ15" s="460"/>
    </row>
    <row r="16" spans="2:43" ht="30" customHeight="1">
      <c r="B16" s="140"/>
      <c r="C16" s="822"/>
      <c r="D16" s="823"/>
      <c r="E16" s="823"/>
      <c r="F16" s="823"/>
      <c r="G16" s="824"/>
      <c r="H16" s="828" t="str">
        <f>'DN217'!D10</f>
        <v>Selecionar código</v>
      </c>
      <c r="I16" s="828"/>
      <c r="J16" s="828"/>
      <c r="K16" s="828"/>
      <c r="L16" s="828"/>
      <c r="M16" s="828"/>
      <c r="N16" s="828"/>
      <c r="O16" s="828"/>
      <c r="P16" s="828"/>
      <c r="Q16" s="828"/>
      <c r="R16" s="828"/>
      <c r="S16" s="828"/>
      <c r="T16" s="821" t="str">
        <f>'DN217'!H10</f>
        <v>-</v>
      </c>
      <c r="U16" s="821"/>
      <c r="V16" s="821"/>
      <c r="W16" s="821"/>
      <c r="X16" s="821"/>
      <c r="Y16" s="829"/>
      <c r="Z16" s="829"/>
      <c r="AA16" s="829"/>
      <c r="AB16" s="829"/>
      <c r="AC16" s="830" t="str">
        <f>'DN217'!J10</f>
        <v>-</v>
      </c>
      <c r="AD16" s="830"/>
      <c r="AE16" s="830"/>
      <c r="AF16" s="820" t="str">
        <f>'DN217'!K10</f>
        <v>-</v>
      </c>
      <c r="AG16" s="820"/>
      <c r="AH16" s="820"/>
      <c r="AI16" s="141"/>
      <c r="AJ16" s="460"/>
      <c r="AK16" s="460"/>
      <c r="AL16" s="460"/>
      <c r="AM16" s="460"/>
      <c r="AN16" s="460"/>
      <c r="AO16" s="460"/>
      <c r="AP16" s="460"/>
      <c r="AQ16" s="460"/>
    </row>
    <row r="17" spans="2:45" ht="30" customHeight="1">
      <c r="B17" s="140"/>
      <c r="C17" s="825"/>
      <c r="D17" s="826"/>
      <c r="E17" s="826"/>
      <c r="F17" s="826"/>
      <c r="G17" s="827"/>
      <c r="H17" s="828"/>
      <c r="I17" s="828"/>
      <c r="J17" s="828"/>
      <c r="K17" s="828"/>
      <c r="L17" s="828"/>
      <c r="M17" s="828"/>
      <c r="N17" s="828"/>
      <c r="O17" s="828"/>
      <c r="P17" s="828"/>
      <c r="Q17" s="828"/>
      <c r="R17" s="828"/>
      <c r="S17" s="828"/>
      <c r="T17" s="821" t="str">
        <f>'DN217'!H11</f>
        <v>-</v>
      </c>
      <c r="U17" s="821"/>
      <c r="V17" s="821"/>
      <c r="W17" s="821"/>
      <c r="X17" s="821"/>
      <c r="Y17" s="829"/>
      <c r="Z17" s="829"/>
      <c r="AA17" s="829"/>
      <c r="AB17" s="829"/>
      <c r="AC17" s="830" t="str">
        <f>'DN217'!J11</f>
        <v>-</v>
      </c>
      <c r="AD17" s="830"/>
      <c r="AE17" s="830"/>
      <c r="AF17" s="820"/>
      <c r="AG17" s="820"/>
      <c r="AH17" s="820"/>
      <c r="AI17" s="141"/>
      <c r="AJ17" s="349"/>
      <c r="AK17" s="349"/>
      <c r="AL17" s="349"/>
      <c r="AM17" s="349"/>
      <c r="AN17" s="349"/>
      <c r="AO17" s="349"/>
      <c r="AP17" s="349"/>
      <c r="AQ17" s="349"/>
      <c r="AR17" s="349"/>
      <c r="AS17" s="349"/>
    </row>
    <row r="18" spans="2:45" ht="5.0999999999999996" customHeight="1">
      <c r="B18" s="140"/>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41"/>
      <c r="AJ18" s="349"/>
      <c r="AK18" s="349"/>
      <c r="AL18" s="349"/>
      <c r="AM18" s="349"/>
      <c r="AN18" s="349"/>
      <c r="AO18" s="349"/>
      <c r="AP18" s="349"/>
      <c r="AQ18" s="349"/>
      <c r="AR18" s="349"/>
      <c r="AS18" s="349"/>
    </row>
    <row r="19" spans="2:45" ht="15" customHeight="1">
      <c r="B19" s="140"/>
      <c r="C19" s="838" t="s">
        <v>1168</v>
      </c>
      <c r="D19" s="838"/>
      <c r="E19" s="838"/>
      <c r="F19" s="838"/>
      <c r="G19" s="838"/>
      <c r="H19" s="838"/>
      <c r="I19" s="838"/>
      <c r="J19" s="838"/>
      <c r="K19" s="838"/>
      <c r="L19" s="838"/>
      <c r="M19" s="838"/>
      <c r="N19" s="835" t="str">
        <f>auxiliar!M4</f>
        <v/>
      </c>
      <c r="O19" s="836"/>
      <c r="P19" s="836"/>
      <c r="Q19" s="836"/>
      <c r="R19" s="836"/>
      <c r="S19" s="836"/>
      <c r="T19" s="836"/>
      <c r="U19" s="836"/>
      <c r="V19" s="836"/>
      <c r="W19" s="836"/>
      <c r="X19" s="837"/>
      <c r="Y19" s="19"/>
      <c r="Z19" s="19"/>
      <c r="AA19" s="19"/>
      <c r="AB19" s="19"/>
      <c r="AC19" s="19"/>
      <c r="AD19" s="19"/>
      <c r="AE19" s="19"/>
      <c r="AF19" s="19"/>
      <c r="AG19" s="19"/>
      <c r="AH19" s="19"/>
      <c r="AI19" s="141"/>
      <c r="AJ19" s="349"/>
      <c r="AK19" s="349"/>
      <c r="AL19" s="349"/>
      <c r="AM19" s="349"/>
      <c r="AN19" s="349"/>
      <c r="AO19" s="349"/>
      <c r="AP19" s="349"/>
      <c r="AQ19" s="349"/>
      <c r="AR19" s="349"/>
      <c r="AS19" s="349"/>
    </row>
    <row r="20" spans="2:45" ht="15" customHeight="1">
      <c r="B20" s="140"/>
      <c r="C20" s="838" t="s">
        <v>293</v>
      </c>
      <c r="D20" s="838"/>
      <c r="E20" s="838"/>
      <c r="F20" s="838"/>
      <c r="G20" s="838"/>
      <c r="H20" s="838"/>
      <c r="I20" s="838"/>
      <c r="J20" s="838"/>
      <c r="K20" s="838"/>
      <c r="L20" s="838"/>
      <c r="M20" s="838"/>
      <c r="N20" s="835" t="str">
        <f>auxiliar!C19</f>
        <v>Preenchimento incompleto.</v>
      </c>
      <c r="O20" s="836"/>
      <c r="P20" s="836"/>
      <c r="Q20" s="836"/>
      <c r="R20" s="836"/>
      <c r="S20" s="836"/>
      <c r="T20" s="836"/>
      <c r="U20" s="836"/>
      <c r="V20" s="836"/>
      <c r="W20" s="836"/>
      <c r="X20" s="837"/>
      <c r="Y20" s="19"/>
      <c r="Z20" s="19"/>
      <c r="AA20" s="19"/>
      <c r="AB20" s="19"/>
      <c r="AC20" s="19"/>
      <c r="AD20" s="19"/>
      <c r="AE20" s="19"/>
      <c r="AF20" s="19"/>
      <c r="AG20" s="19"/>
      <c r="AH20" s="19"/>
      <c r="AI20" s="141"/>
      <c r="AJ20" s="349"/>
      <c r="AK20" s="349"/>
      <c r="AL20" s="349"/>
      <c r="AM20" s="349"/>
      <c r="AN20" s="349"/>
      <c r="AO20" s="349"/>
      <c r="AP20" s="349"/>
      <c r="AQ20" s="349"/>
      <c r="AR20" s="349"/>
      <c r="AS20" s="349"/>
    </row>
    <row r="21" spans="2:45" ht="15" customHeight="1">
      <c r="B21" s="140"/>
      <c r="C21" s="839" t="s">
        <v>1945</v>
      </c>
      <c r="D21" s="840"/>
      <c r="E21" s="840"/>
      <c r="F21" s="840"/>
      <c r="G21" s="840"/>
      <c r="H21" s="840"/>
      <c r="I21" s="840"/>
      <c r="J21" s="840"/>
      <c r="K21" s="840"/>
      <c r="L21" s="840"/>
      <c r="M21" s="841"/>
      <c r="N21" s="835" t="str">
        <f>auxiliar!D39</f>
        <v>Preenchimento incompleto.</v>
      </c>
      <c r="O21" s="836"/>
      <c r="P21" s="836"/>
      <c r="Q21" s="836"/>
      <c r="R21" s="836"/>
      <c r="S21" s="836"/>
      <c r="T21" s="836"/>
      <c r="U21" s="836"/>
      <c r="V21" s="836"/>
      <c r="W21" s="836"/>
      <c r="X21" s="837"/>
      <c r="Y21" s="123"/>
      <c r="Z21" s="19"/>
      <c r="AA21" s="19"/>
      <c r="AB21" s="19"/>
      <c r="AC21" s="19"/>
      <c r="AD21" s="19"/>
      <c r="AE21" s="19"/>
      <c r="AF21" s="19"/>
      <c r="AG21" s="19"/>
      <c r="AH21" s="19"/>
      <c r="AI21" s="141"/>
      <c r="AJ21" s="349"/>
      <c r="AK21" s="349"/>
      <c r="AL21" s="349"/>
      <c r="AM21" s="349"/>
      <c r="AN21" s="349"/>
      <c r="AO21" s="349"/>
      <c r="AP21" s="349"/>
      <c r="AQ21" s="349"/>
      <c r="AR21" s="349"/>
      <c r="AS21" s="349"/>
    </row>
    <row r="22" spans="2:45" ht="15" customHeight="1">
      <c r="B22" s="140"/>
      <c r="C22" s="844" t="str">
        <f>auxiliar!K74</f>
        <v/>
      </c>
      <c r="D22" s="844"/>
      <c r="E22" s="844"/>
      <c r="F22" s="844"/>
      <c r="G22" s="844"/>
      <c r="H22" s="844"/>
      <c r="I22" s="844"/>
      <c r="J22" s="844"/>
      <c r="K22" s="844"/>
      <c r="L22" s="844"/>
      <c r="M22" s="844"/>
      <c r="N22" s="844"/>
      <c r="O22" s="844"/>
      <c r="P22" s="844"/>
      <c r="Q22" s="844"/>
      <c r="R22" s="844"/>
      <c r="S22" s="844"/>
      <c r="T22" s="844"/>
      <c r="U22" s="844"/>
      <c r="V22" s="844"/>
      <c r="W22" s="844"/>
      <c r="X22" s="844"/>
      <c r="Y22" s="844"/>
      <c r="Z22" s="844"/>
      <c r="AA22" s="844"/>
      <c r="AB22" s="844"/>
      <c r="AC22" s="844"/>
      <c r="AD22" s="844"/>
      <c r="AE22" s="844"/>
      <c r="AF22" s="844"/>
      <c r="AG22" s="844"/>
      <c r="AH22" s="844"/>
      <c r="AI22" s="141"/>
      <c r="AJ22" s="349"/>
      <c r="AK22" s="349"/>
      <c r="AL22" s="349"/>
      <c r="AM22" s="349"/>
      <c r="AN22" s="349"/>
      <c r="AO22" s="349"/>
      <c r="AP22" s="349"/>
      <c r="AQ22" s="349"/>
      <c r="AR22" s="349"/>
      <c r="AS22" s="349"/>
    </row>
    <row r="23" spans="2:45" ht="5.0999999999999996" customHeight="1">
      <c r="B23" s="140"/>
      <c r="C23" s="120"/>
      <c r="D23" s="120"/>
      <c r="E23" s="120"/>
      <c r="F23" s="120"/>
      <c r="G23" s="120"/>
      <c r="H23" s="120"/>
      <c r="I23" s="120"/>
      <c r="J23" s="120"/>
      <c r="K23" s="120"/>
      <c r="L23" s="120"/>
      <c r="M23" s="120"/>
      <c r="N23" s="121"/>
      <c r="O23" s="121"/>
      <c r="P23" s="121"/>
      <c r="Q23" s="121"/>
      <c r="R23" s="121"/>
      <c r="S23" s="121"/>
      <c r="T23" s="121"/>
      <c r="U23" s="121"/>
      <c r="V23" s="121"/>
      <c r="W23" s="121"/>
      <c r="X23" s="121"/>
      <c r="Y23" s="118"/>
      <c r="Z23" s="118"/>
      <c r="AA23" s="118"/>
      <c r="AB23" s="118"/>
      <c r="AC23" s="118"/>
      <c r="AD23" s="118"/>
      <c r="AE23" s="118"/>
      <c r="AF23" s="118"/>
      <c r="AG23" s="118"/>
      <c r="AH23" s="118"/>
      <c r="AI23" s="141"/>
      <c r="AJ23" s="349"/>
      <c r="AK23" s="349"/>
      <c r="AL23" s="349"/>
      <c r="AM23" s="349"/>
      <c r="AN23" s="349"/>
      <c r="AO23" s="349"/>
      <c r="AP23" s="349"/>
      <c r="AQ23" s="349"/>
      <c r="AR23" s="349"/>
      <c r="AS23" s="349"/>
    </row>
    <row r="24" spans="2:45" ht="15" customHeight="1">
      <c r="B24" s="140"/>
      <c r="C24" s="832" t="s">
        <v>2079</v>
      </c>
      <c r="D24" s="833"/>
      <c r="E24" s="833"/>
      <c r="F24" s="833"/>
      <c r="G24" s="833"/>
      <c r="H24" s="833"/>
      <c r="I24" s="833"/>
      <c r="J24" s="833"/>
      <c r="K24" s="833"/>
      <c r="L24" s="833"/>
      <c r="M24" s="833"/>
      <c r="N24" s="833"/>
      <c r="O24" s="833"/>
      <c r="P24" s="833"/>
      <c r="Q24" s="833"/>
      <c r="R24" s="833"/>
      <c r="S24" s="833"/>
      <c r="T24" s="833"/>
      <c r="U24" s="833"/>
      <c r="V24" s="833"/>
      <c r="W24" s="833"/>
      <c r="X24" s="833"/>
      <c r="Y24" s="833"/>
      <c r="Z24" s="833"/>
      <c r="AA24" s="833"/>
      <c r="AB24" s="833"/>
      <c r="AC24" s="833"/>
      <c r="AD24" s="833"/>
      <c r="AE24" s="833"/>
      <c r="AF24" s="833"/>
      <c r="AG24" s="833"/>
      <c r="AH24" s="834"/>
      <c r="AI24" s="142"/>
      <c r="AJ24" s="349"/>
      <c r="AK24" s="349"/>
      <c r="AL24" s="349"/>
      <c r="AM24" s="349"/>
      <c r="AN24" s="349"/>
      <c r="AO24" s="349"/>
      <c r="AP24" s="349"/>
      <c r="AQ24" s="349"/>
      <c r="AR24" s="349"/>
      <c r="AS24" s="349"/>
    </row>
    <row r="25" spans="2:45" ht="5.0999999999999996" customHeight="1">
      <c r="B25" s="140"/>
      <c r="C25" s="143"/>
      <c r="D25" s="143"/>
      <c r="E25" s="143"/>
      <c r="F25" s="143"/>
      <c r="G25" s="143"/>
      <c r="H25" s="143"/>
      <c r="I25" s="143"/>
      <c r="J25" s="143"/>
      <c r="K25" s="143"/>
      <c r="L25" s="143"/>
      <c r="M25" s="143"/>
      <c r="N25" s="143"/>
      <c r="O25" s="143"/>
      <c r="P25" s="143"/>
      <c r="Q25" s="143"/>
      <c r="R25" s="143"/>
      <c r="S25" s="143"/>
      <c r="T25" s="143"/>
      <c r="U25" s="143"/>
      <c r="V25" s="143"/>
      <c r="W25" s="143"/>
      <c r="X25" s="19"/>
      <c r="Y25" s="19"/>
      <c r="Z25" s="19"/>
      <c r="AA25" s="19"/>
      <c r="AB25" s="19"/>
      <c r="AC25" s="19"/>
      <c r="AD25" s="19"/>
      <c r="AE25" s="19"/>
      <c r="AF25" s="19"/>
      <c r="AG25" s="19"/>
      <c r="AH25" s="19"/>
      <c r="AI25" s="141"/>
      <c r="AJ25" s="349"/>
      <c r="AK25" s="349"/>
      <c r="AL25" s="349"/>
      <c r="AM25" s="349"/>
      <c r="AN25" s="349"/>
      <c r="AO25" s="349"/>
      <c r="AP25" s="349"/>
      <c r="AQ25" s="349"/>
      <c r="AR25" s="349"/>
      <c r="AS25" s="349"/>
    </row>
    <row r="26" spans="2:45" ht="15.75" customHeight="1">
      <c r="B26" s="140"/>
      <c r="C26" s="418" t="s">
        <v>2103</v>
      </c>
      <c r="D26" s="419"/>
      <c r="E26" s="419"/>
      <c r="F26" s="419"/>
      <c r="G26" s="419"/>
      <c r="H26" s="419"/>
      <c r="I26" s="419"/>
      <c r="J26" s="419"/>
      <c r="K26" s="419"/>
      <c r="L26" s="419"/>
      <c r="M26" s="419"/>
      <c r="N26" s="419"/>
      <c r="O26" s="419"/>
      <c r="P26" s="419"/>
      <c r="Q26" s="419"/>
      <c r="R26" s="419"/>
      <c r="S26" s="419"/>
      <c r="T26" s="419"/>
      <c r="U26" s="420"/>
      <c r="V26" s="420"/>
      <c r="W26" s="420"/>
      <c r="X26" s="420"/>
      <c r="Y26" s="420"/>
      <c r="Z26" s="420"/>
      <c r="AA26" s="420"/>
      <c r="AB26" s="420"/>
      <c r="AC26" s="421"/>
      <c r="AD26" s="422"/>
      <c r="AE26" s="225"/>
      <c r="AF26" s="420"/>
      <c r="AG26" s="421"/>
      <c r="AH26" s="422"/>
      <c r="AI26" s="141"/>
      <c r="AJ26" s="349"/>
      <c r="AK26" s="349"/>
      <c r="AL26" s="349"/>
      <c r="AM26" s="349"/>
      <c r="AN26" s="349"/>
      <c r="AO26" s="349"/>
      <c r="AP26" s="349"/>
      <c r="AQ26" s="349"/>
      <c r="AR26" s="349"/>
      <c r="AS26" s="349"/>
    </row>
    <row r="27" spans="2:45" ht="15.75" customHeight="1">
      <c r="B27" s="140"/>
      <c r="C27" s="614" t="s">
        <v>2409</v>
      </c>
      <c r="D27" s="615"/>
      <c r="E27" s="615"/>
      <c r="F27" s="615"/>
      <c r="G27" s="615"/>
      <c r="H27" s="615"/>
      <c r="I27" s="615"/>
      <c r="J27" s="615"/>
      <c r="K27" s="615"/>
      <c r="L27" s="615"/>
      <c r="M27" s="615"/>
      <c r="N27" s="615"/>
      <c r="O27" s="615"/>
      <c r="P27" s="615"/>
      <c r="Q27" s="615"/>
      <c r="R27" s="615"/>
      <c r="S27" s="615"/>
      <c r="T27" s="615"/>
      <c r="U27" s="616"/>
      <c r="V27" s="616"/>
      <c r="W27" s="616"/>
      <c r="X27" s="616"/>
      <c r="Y27" s="616"/>
      <c r="Z27" s="616"/>
      <c r="AA27" s="616"/>
      <c r="AB27" s="616"/>
      <c r="AC27" s="617"/>
      <c r="AD27" s="618"/>
      <c r="AE27" s="614"/>
      <c r="AF27" s="616"/>
      <c r="AG27" s="617"/>
      <c r="AH27" s="618"/>
      <c r="AI27" s="141"/>
      <c r="AJ27" s="349"/>
      <c r="AK27" s="349"/>
      <c r="AL27" s="349"/>
      <c r="AM27" s="349"/>
      <c r="AN27" s="349"/>
      <c r="AO27" s="349"/>
      <c r="AP27" s="349"/>
      <c r="AQ27" s="349"/>
      <c r="AR27" s="349"/>
      <c r="AS27" s="349"/>
    </row>
    <row r="28" spans="2:45" ht="15.75" customHeight="1">
      <c r="B28" s="140"/>
      <c r="C28" s="614"/>
      <c r="D28" s="619"/>
      <c r="E28" s="618" t="s">
        <v>2414</v>
      </c>
      <c r="F28" s="614"/>
      <c r="G28" s="620"/>
      <c r="H28" s="620"/>
      <c r="I28" s="614"/>
      <c r="J28" s="621"/>
      <c r="K28" s="621"/>
      <c r="L28" s="621"/>
      <c r="M28" s="621"/>
      <c r="N28" s="619"/>
      <c r="O28" s="618" t="s">
        <v>1187</v>
      </c>
      <c r="P28" s="621"/>
      <c r="Q28" s="879"/>
      <c r="R28" s="879"/>
      <c r="S28" s="879"/>
      <c r="T28" s="879"/>
      <c r="U28" s="879"/>
      <c r="V28" s="879"/>
      <c r="W28" s="879"/>
      <c r="X28" s="879"/>
      <c r="Y28" s="621"/>
      <c r="Z28" s="879"/>
      <c r="AA28" s="879"/>
      <c r="AB28" s="879"/>
      <c r="AC28" s="879"/>
      <c r="AD28" s="879"/>
      <c r="AE28" s="879"/>
      <c r="AF28" s="879"/>
      <c r="AG28" s="879"/>
      <c r="AH28" s="879"/>
      <c r="AI28" s="141"/>
      <c r="AJ28" s="349"/>
      <c r="AK28" s="349"/>
      <c r="AL28" s="349"/>
      <c r="AM28" s="349"/>
      <c r="AN28" s="349"/>
      <c r="AO28" s="349"/>
      <c r="AP28" s="349"/>
      <c r="AQ28" s="349"/>
      <c r="AR28" s="349"/>
      <c r="AS28" s="349"/>
    </row>
    <row r="29" spans="2:45" ht="5.0999999999999996" customHeight="1">
      <c r="B29" s="140"/>
      <c r="C29" s="614"/>
      <c r="D29" s="615"/>
      <c r="E29" s="615"/>
      <c r="F29" s="615"/>
      <c r="G29" s="615"/>
      <c r="H29" s="615"/>
      <c r="I29" s="615"/>
      <c r="J29" s="615"/>
      <c r="K29" s="615"/>
      <c r="L29" s="615"/>
      <c r="M29" s="615"/>
      <c r="N29" s="615"/>
      <c r="O29" s="615"/>
      <c r="P29" s="615"/>
      <c r="Q29" s="615"/>
      <c r="R29" s="615"/>
      <c r="S29" s="615"/>
      <c r="T29" s="615"/>
      <c r="U29" s="616"/>
      <c r="V29" s="616"/>
      <c r="W29" s="616"/>
      <c r="X29" s="616"/>
      <c r="Y29" s="616"/>
      <c r="Z29" s="616"/>
      <c r="AA29" s="616"/>
      <c r="AB29" s="616"/>
      <c r="AC29" s="617"/>
      <c r="AD29" s="618"/>
      <c r="AE29" s="614"/>
      <c r="AF29" s="616"/>
      <c r="AG29" s="617"/>
      <c r="AH29" s="618"/>
      <c r="AI29" s="141"/>
      <c r="AJ29" s="349"/>
      <c r="AK29" s="349"/>
      <c r="AL29" s="349"/>
      <c r="AM29" s="349"/>
      <c r="AN29" s="349"/>
      <c r="AO29" s="349"/>
      <c r="AP29" s="349"/>
      <c r="AQ29" s="349"/>
      <c r="AR29" s="349"/>
      <c r="AS29" s="349"/>
    </row>
    <row r="30" spans="2:45" ht="15.75" customHeight="1">
      <c r="B30" s="140"/>
      <c r="C30" s="614" t="s">
        <v>2413</v>
      </c>
      <c r="D30" s="615"/>
      <c r="E30" s="615"/>
      <c r="F30" s="615"/>
      <c r="G30" s="615"/>
      <c r="H30" s="615"/>
      <c r="I30" s="615"/>
      <c r="J30" s="615"/>
      <c r="K30" s="615"/>
      <c r="L30" s="615"/>
      <c r="M30" s="615"/>
      <c r="N30" s="615"/>
      <c r="O30" s="615"/>
      <c r="P30" s="615"/>
      <c r="Q30" s="615"/>
      <c r="R30" s="615"/>
      <c r="S30" s="615"/>
      <c r="T30" s="615"/>
      <c r="U30" s="616"/>
      <c r="V30" s="616"/>
      <c r="W30" s="616"/>
      <c r="X30" s="616"/>
      <c r="Y30" s="616"/>
      <c r="Z30" s="616"/>
      <c r="AA30" s="616"/>
      <c r="AB30" s="616"/>
      <c r="AC30" s="617"/>
      <c r="AD30" s="618"/>
      <c r="AE30" s="614"/>
      <c r="AF30" s="616"/>
      <c r="AG30" s="617"/>
      <c r="AH30" s="618"/>
      <c r="AI30" s="141"/>
      <c r="AJ30" s="349"/>
      <c r="AK30" s="349"/>
      <c r="AL30" s="349"/>
      <c r="AM30" s="349"/>
      <c r="AN30" s="349"/>
      <c r="AO30" s="349"/>
      <c r="AP30" s="349"/>
      <c r="AQ30" s="349"/>
      <c r="AR30" s="349"/>
      <c r="AS30" s="349"/>
    </row>
    <row r="31" spans="2:45" ht="21.95" customHeight="1">
      <c r="B31" s="140"/>
      <c r="C31" s="880" t="s">
        <v>1154</v>
      </c>
      <c r="D31" s="881"/>
      <c r="E31" s="881"/>
      <c r="F31" s="881"/>
      <c r="G31" s="882"/>
      <c r="H31" s="883" t="s">
        <v>162</v>
      </c>
      <c r="I31" s="883"/>
      <c r="J31" s="883"/>
      <c r="K31" s="883"/>
      <c r="L31" s="883"/>
      <c r="M31" s="883"/>
      <c r="N31" s="883"/>
      <c r="O31" s="883"/>
      <c r="P31" s="883"/>
      <c r="Q31" s="883"/>
      <c r="R31" s="883"/>
      <c r="S31" s="883"/>
      <c r="T31" s="883" t="s">
        <v>151</v>
      </c>
      <c r="U31" s="883"/>
      <c r="V31" s="883"/>
      <c r="W31" s="883"/>
      <c r="X31" s="883" t="s">
        <v>2410</v>
      </c>
      <c r="Y31" s="883"/>
      <c r="Z31" s="883"/>
      <c r="AA31" s="883"/>
      <c r="AB31" s="883" t="s">
        <v>2411</v>
      </c>
      <c r="AC31" s="883"/>
      <c r="AD31" s="883"/>
      <c r="AE31" s="883"/>
      <c r="AF31" s="883" t="s">
        <v>156</v>
      </c>
      <c r="AG31" s="883"/>
      <c r="AH31" s="883"/>
      <c r="AI31" s="141"/>
      <c r="AJ31" s="349"/>
      <c r="AK31" s="349"/>
      <c r="AL31" s="349"/>
      <c r="AM31" s="349"/>
      <c r="AN31" s="349"/>
      <c r="AO31" s="349"/>
      <c r="AP31" s="349"/>
      <c r="AQ31" s="349"/>
      <c r="AR31" s="349"/>
      <c r="AS31" s="349"/>
    </row>
    <row r="32" spans="2:45" ht="15.75" customHeight="1">
      <c r="B32" s="140"/>
      <c r="C32" s="873"/>
      <c r="D32" s="874"/>
      <c r="E32" s="874"/>
      <c r="F32" s="874"/>
      <c r="G32" s="875"/>
      <c r="H32" s="884" t="str">
        <f>'DN217'!X2</f>
        <v>Selecionar código</v>
      </c>
      <c r="I32" s="868"/>
      <c r="J32" s="868"/>
      <c r="K32" s="868"/>
      <c r="L32" s="868"/>
      <c r="M32" s="868"/>
      <c r="N32" s="868"/>
      <c r="O32" s="868"/>
      <c r="P32" s="868"/>
      <c r="Q32" s="868"/>
      <c r="R32" s="868"/>
      <c r="S32" s="869"/>
      <c r="T32" s="866" t="str">
        <f>'DN217'!AB2</f>
        <v>-</v>
      </c>
      <c r="U32" s="866"/>
      <c r="V32" s="866"/>
      <c r="W32" s="866"/>
      <c r="X32" s="867"/>
      <c r="Y32" s="868"/>
      <c r="Z32" s="868"/>
      <c r="AA32" s="869"/>
      <c r="AB32" s="873"/>
      <c r="AC32" s="874"/>
      <c r="AD32" s="874"/>
      <c r="AE32" s="875"/>
      <c r="AF32" s="873" t="str">
        <f>'DN217'!AD2</f>
        <v>-</v>
      </c>
      <c r="AG32" s="874"/>
      <c r="AH32" s="875"/>
      <c r="AI32" s="141"/>
      <c r="AJ32" s="349"/>
      <c r="AK32" s="349"/>
      <c r="AL32" s="349"/>
      <c r="AM32" s="349"/>
      <c r="AN32" s="349"/>
      <c r="AO32" s="349"/>
      <c r="AP32" s="349"/>
      <c r="AQ32" s="349"/>
      <c r="AR32" s="349"/>
      <c r="AS32" s="349"/>
    </row>
    <row r="33" spans="2:45" ht="15.75" customHeight="1">
      <c r="B33" s="140"/>
      <c r="C33" s="876"/>
      <c r="D33" s="877"/>
      <c r="E33" s="877"/>
      <c r="F33" s="877"/>
      <c r="G33" s="878"/>
      <c r="H33" s="870"/>
      <c r="I33" s="871"/>
      <c r="J33" s="871"/>
      <c r="K33" s="871"/>
      <c r="L33" s="871"/>
      <c r="M33" s="871"/>
      <c r="N33" s="871"/>
      <c r="O33" s="871"/>
      <c r="P33" s="871"/>
      <c r="Q33" s="871"/>
      <c r="R33" s="871"/>
      <c r="S33" s="872"/>
      <c r="T33" s="866"/>
      <c r="U33" s="866"/>
      <c r="V33" s="866"/>
      <c r="W33" s="866"/>
      <c r="X33" s="870"/>
      <c r="Y33" s="871"/>
      <c r="Z33" s="871"/>
      <c r="AA33" s="872"/>
      <c r="AB33" s="876"/>
      <c r="AC33" s="877"/>
      <c r="AD33" s="877"/>
      <c r="AE33" s="878"/>
      <c r="AF33" s="876"/>
      <c r="AG33" s="877"/>
      <c r="AH33" s="878"/>
      <c r="AI33" s="141"/>
      <c r="AJ33" s="349"/>
      <c r="AK33" s="349"/>
      <c r="AL33" s="349"/>
      <c r="AM33" s="349"/>
      <c r="AN33" s="349"/>
      <c r="AO33" s="349"/>
      <c r="AP33" s="349"/>
      <c r="AQ33" s="349"/>
      <c r="AR33" s="349"/>
      <c r="AS33" s="349"/>
    </row>
    <row r="34" spans="2:45" ht="5.0999999999999996" customHeight="1">
      <c r="B34" s="140"/>
      <c r="C34" s="418"/>
      <c r="D34" s="419"/>
      <c r="E34" s="419"/>
      <c r="F34" s="419"/>
      <c r="G34" s="419"/>
      <c r="H34" s="419"/>
      <c r="I34" s="419"/>
      <c r="J34" s="419"/>
      <c r="K34" s="419"/>
      <c r="L34" s="419"/>
      <c r="M34" s="419"/>
      <c r="N34" s="419"/>
      <c r="O34" s="419"/>
      <c r="P34" s="419"/>
      <c r="Q34" s="419"/>
      <c r="R34" s="419"/>
      <c r="S34" s="419"/>
      <c r="T34" s="419"/>
      <c r="U34" s="420"/>
      <c r="V34" s="420"/>
      <c r="W34" s="420"/>
      <c r="X34" s="420"/>
      <c r="Y34" s="420"/>
      <c r="Z34" s="420"/>
      <c r="AA34" s="420"/>
      <c r="AB34" s="420"/>
      <c r="AC34" s="421"/>
      <c r="AD34" s="422"/>
      <c r="AE34" s="225"/>
      <c r="AF34" s="420"/>
      <c r="AG34" s="421"/>
      <c r="AH34" s="422"/>
      <c r="AI34" s="141"/>
      <c r="AJ34" s="349"/>
      <c r="AK34" s="349"/>
      <c r="AL34" s="349"/>
      <c r="AM34" s="349"/>
      <c r="AN34" s="349"/>
      <c r="AO34" s="349"/>
      <c r="AP34" s="349"/>
      <c r="AQ34" s="349"/>
      <c r="AR34" s="349"/>
      <c r="AS34" s="349"/>
    </row>
    <row r="35" spans="2:45" s="155" customFormat="1" ht="30.75" customHeight="1">
      <c r="B35" s="145"/>
      <c r="C35" s="713" t="s">
        <v>2464</v>
      </c>
      <c r="D35" s="713"/>
      <c r="E35" s="713"/>
      <c r="F35" s="713"/>
      <c r="G35" s="713"/>
      <c r="H35" s="713"/>
      <c r="I35" s="713"/>
      <c r="J35" s="713"/>
      <c r="K35" s="713"/>
      <c r="L35" s="713"/>
      <c r="M35" s="713"/>
      <c r="N35" s="713"/>
      <c r="O35" s="713"/>
      <c r="P35" s="713"/>
      <c r="Q35" s="713"/>
      <c r="R35" s="713"/>
      <c r="S35" s="713"/>
      <c r="T35" s="713"/>
      <c r="U35" s="713"/>
      <c r="V35" s="713"/>
      <c r="W35" s="713"/>
      <c r="X35" s="713"/>
      <c r="Y35" s="713"/>
      <c r="Z35" s="713"/>
      <c r="AA35" s="713"/>
      <c r="AB35" s="713"/>
      <c r="AC35" s="713"/>
      <c r="AD35" s="713"/>
      <c r="AE35" s="713"/>
      <c r="AF35" s="713"/>
      <c r="AG35" s="713"/>
      <c r="AH35" s="713"/>
      <c r="AI35" s="146"/>
      <c r="AJ35" s="350"/>
      <c r="AK35" s="350"/>
      <c r="AL35" s="350"/>
      <c r="AM35" s="350"/>
      <c r="AN35" s="350"/>
      <c r="AO35" s="350"/>
      <c r="AP35" s="350"/>
      <c r="AQ35" s="350"/>
      <c r="AR35" s="350"/>
      <c r="AS35" s="350"/>
    </row>
    <row r="36" spans="2:45" ht="15" customHeight="1">
      <c r="B36" s="140"/>
      <c r="C36" s="225"/>
      <c r="D36" s="423"/>
      <c r="E36" s="422" t="s">
        <v>196</v>
      </c>
      <c r="F36" s="225"/>
      <c r="G36" s="423"/>
      <c r="H36" s="422" t="s">
        <v>197</v>
      </c>
      <c r="I36" s="225"/>
      <c r="J36" s="860" t="str">
        <f>IF(G36="x",auxiliar!C100,"")</f>
        <v/>
      </c>
      <c r="K36" s="860"/>
      <c r="L36" s="860"/>
      <c r="M36" s="860"/>
      <c r="N36" s="860"/>
      <c r="O36" s="860"/>
      <c r="P36" s="860"/>
      <c r="Q36" s="860"/>
      <c r="R36" s="860"/>
      <c r="S36" s="860" t="str">
        <f>IF(J36="","",auxiliar!A87)</f>
        <v/>
      </c>
      <c r="T36" s="860"/>
      <c r="U36" s="860"/>
      <c r="V36" s="860"/>
      <c r="W36" s="860"/>
      <c r="X36" s="860"/>
      <c r="Y36" s="860"/>
      <c r="Z36" s="860"/>
      <c r="AA36" s="860"/>
      <c r="AB36" s="860"/>
      <c r="AC36" s="860"/>
      <c r="AD36" s="860"/>
      <c r="AE36" s="860"/>
      <c r="AF36" s="860"/>
      <c r="AG36" s="860"/>
      <c r="AH36" s="860"/>
      <c r="AI36" s="147"/>
      <c r="AJ36" s="349"/>
      <c r="AK36" s="349"/>
      <c r="AL36" s="349"/>
      <c r="AM36" s="349"/>
      <c r="AN36" s="349"/>
      <c r="AO36" s="349"/>
      <c r="AP36" s="349"/>
      <c r="AQ36" s="349"/>
      <c r="AR36" s="349"/>
      <c r="AS36" s="349"/>
    </row>
    <row r="37" spans="2:45" ht="5.0999999999999996" customHeight="1">
      <c r="B37" s="140"/>
      <c r="C37" s="424"/>
      <c r="D37" s="424"/>
      <c r="E37" s="424"/>
      <c r="F37" s="424"/>
      <c r="G37" s="424"/>
      <c r="H37" s="424"/>
      <c r="I37" s="424"/>
      <c r="J37" s="420"/>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141"/>
      <c r="AJ37" s="349"/>
      <c r="AK37" s="349"/>
      <c r="AL37" s="349"/>
      <c r="AM37" s="349"/>
      <c r="AN37" s="349"/>
      <c r="AO37" s="349"/>
      <c r="AP37" s="349"/>
      <c r="AQ37" s="349"/>
      <c r="AR37" s="349"/>
      <c r="AS37" s="349"/>
    </row>
    <row r="38" spans="2:45" ht="15" customHeight="1">
      <c r="B38" s="140"/>
      <c r="C38" s="225" t="s">
        <v>2151</v>
      </c>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141"/>
      <c r="AJ38" s="349"/>
      <c r="AK38" s="349"/>
      <c r="AL38" s="349"/>
      <c r="AM38" s="349"/>
      <c r="AN38" s="349"/>
      <c r="AO38" s="349"/>
      <c r="AP38" s="349"/>
      <c r="AQ38" s="349"/>
      <c r="AR38" s="349"/>
      <c r="AS38" s="349"/>
    </row>
    <row r="39" spans="2:45" ht="15" customHeight="1">
      <c r="B39" s="140"/>
      <c r="C39" s="424"/>
      <c r="D39" s="423"/>
      <c r="E39" s="422" t="s">
        <v>2183</v>
      </c>
      <c r="F39" s="225"/>
      <c r="G39" s="19"/>
      <c r="H39" s="19"/>
      <c r="I39" s="424"/>
      <c r="J39" s="424"/>
      <c r="K39" s="424"/>
      <c r="L39" s="19"/>
      <c r="M39" s="19"/>
      <c r="N39" s="423"/>
      <c r="O39" s="422" t="s">
        <v>1187</v>
      </c>
      <c r="P39" s="424"/>
      <c r="Q39" s="424"/>
      <c r="R39" s="424"/>
      <c r="S39" s="424"/>
      <c r="T39" s="860" t="str">
        <f>IF(AND(AG42="x",AG43="x",AG44="x"),auxiliar!C100,"")</f>
        <v/>
      </c>
      <c r="U39" s="860"/>
      <c r="V39" s="860"/>
      <c r="W39" s="860"/>
      <c r="X39" s="860"/>
      <c r="Y39" s="860"/>
      <c r="Z39" s="860"/>
      <c r="AA39" s="861" t="str">
        <f>IF(T39="","",auxiliar!A88)</f>
        <v/>
      </c>
      <c r="AB39" s="861"/>
      <c r="AC39" s="861"/>
      <c r="AD39" s="861"/>
      <c r="AE39" s="861"/>
      <c r="AF39" s="861"/>
      <c r="AG39" s="861"/>
      <c r="AH39" s="861"/>
      <c r="AI39" s="141"/>
      <c r="AJ39" s="349"/>
      <c r="AK39" s="349"/>
      <c r="AL39" s="349"/>
      <c r="AM39" s="349"/>
      <c r="AN39" s="349"/>
      <c r="AO39" s="349"/>
      <c r="AP39" s="349"/>
      <c r="AQ39" s="349"/>
      <c r="AR39" s="349"/>
      <c r="AS39" s="349"/>
    </row>
    <row r="40" spans="2:45" ht="5.0999999999999996" customHeight="1">
      <c r="B40" s="140"/>
      <c r="C40" s="424"/>
      <c r="D40" s="424"/>
      <c r="E40" s="424"/>
      <c r="F40" s="424"/>
      <c r="G40" s="424"/>
      <c r="H40" s="424"/>
      <c r="I40" s="424"/>
      <c r="J40" s="424"/>
      <c r="K40" s="424"/>
      <c r="L40" s="424"/>
      <c r="M40" s="424"/>
      <c r="N40" s="424"/>
      <c r="O40" s="424"/>
      <c r="P40" s="424"/>
      <c r="Q40" s="424"/>
      <c r="R40" s="424"/>
      <c r="S40" s="424"/>
      <c r="T40" s="424"/>
      <c r="U40" s="424"/>
      <c r="V40" s="424"/>
      <c r="W40" s="424"/>
      <c r="X40" s="225"/>
      <c r="Y40" s="225"/>
      <c r="Z40" s="225"/>
      <c r="AA40" s="225"/>
      <c r="AB40" s="225"/>
      <c r="AC40" s="225"/>
      <c r="AD40" s="225"/>
      <c r="AE40" s="225"/>
      <c r="AF40" s="225"/>
      <c r="AG40" s="225"/>
      <c r="AH40" s="225"/>
      <c r="AI40" s="141"/>
      <c r="AJ40" s="349"/>
      <c r="AK40" s="349"/>
      <c r="AL40" s="349"/>
      <c r="AM40" s="349"/>
      <c r="AN40" s="349"/>
      <c r="AO40" s="349"/>
      <c r="AP40" s="349"/>
      <c r="AQ40" s="349"/>
      <c r="AR40" s="349"/>
      <c r="AS40" s="349"/>
    </row>
    <row r="41" spans="2:45" ht="15" customHeight="1">
      <c r="B41" s="140"/>
      <c r="C41" s="225" t="s">
        <v>2182</v>
      </c>
      <c r="D41" s="424"/>
      <c r="E41" s="424"/>
      <c r="F41" s="424"/>
      <c r="G41" s="424"/>
      <c r="H41" s="424"/>
      <c r="I41" s="424"/>
      <c r="J41" s="424"/>
      <c r="K41" s="424"/>
      <c r="L41" s="424"/>
      <c r="M41" s="424"/>
      <c r="N41" s="424"/>
      <c r="O41" s="424"/>
      <c r="P41" s="424"/>
      <c r="Q41" s="424"/>
      <c r="R41" s="424"/>
      <c r="S41" s="424"/>
      <c r="T41" s="424"/>
      <c r="U41" s="424"/>
      <c r="V41" s="424"/>
      <c r="W41" s="424"/>
      <c r="X41" s="225"/>
      <c r="Y41" s="225"/>
      <c r="Z41" s="225"/>
      <c r="AA41" s="225"/>
      <c r="AB41" s="225"/>
      <c r="AC41" s="225"/>
      <c r="AD41" s="225"/>
      <c r="AE41" s="225"/>
      <c r="AF41" s="225"/>
      <c r="AG41" s="225"/>
      <c r="AH41" s="225"/>
      <c r="AI41" s="141"/>
      <c r="AJ41" s="349"/>
      <c r="AK41" s="349"/>
      <c r="AL41" s="349"/>
      <c r="AM41" s="349"/>
      <c r="AN41" s="349"/>
      <c r="AO41" s="349"/>
      <c r="AP41" s="349"/>
      <c r="AQ41" s="349"/>
      <c r="AR41" s="349"/>
      <c r="AS41" s="349"/>
    </row>
    <row r="42" spans="2:45" ht="15" customHeight="1">
      <c r="B42" s="140"/>
      <c r="C42" s="863" t="str">
        <f>auxiliar!A94</f>
        <v>- haverá qualquer modificação na área do reservatório e no trecho de vazão reduzida - TVR?</v>
      </c>
      <c r="D42" s="863"/>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4"/>
      <c r="AD42" s="423"/>
      <c r="AE42" s="422" t="s">
        <v>197</v>
      </c>
      <c r="AF42" s="225"/>
      <c r="AG42" s="423"/>
      <c r="AH42" s="422" t="s">
        <v>196</v>
      </c>
      <c r="AI42" s="141"/>
      <c r="AJ42" s="349"/>
      <c r="AK42" s="349"/>
      <c r="AL42" s="349"/>
      <c r="AM42" s="349"/>
      <c r="AN42" s="349"/>
      <c r="AO42" s="349"/>
      <c r="AP42" s="349"/>
      <c r="AQ42" s="349"/>
      <c r="AR42" s="349"/>
      <c r="AS42" s="349"/>
    </row>
    <row r="43" spans="2:45" ht="15" customHeight="1">
      <c r="B43" s="140"/>
      <c r="C43" s="863" t="str">
        <f>auxiliar!A95</f>
        <v>- serão necessárias alterações na outorga de direito de uso de recursos hídricos vigente?</v>
      </c>
      <c r="D43" s="863"/>
      <c r="E43" s="863"/>
      <c r="F43" s="863"/>
      <c r="G43" s="863"/>
      <c r="H43" s="863"/>
      <c r="I43" s="863"/>
      <c r="J43" s="863"/>
      <c r="K43" s="863"/>
      <c r="L43" s="863"/>
      <c r="M43" s="863"/>
      <c r="N43" s="863"/>
      <c r="O43" s="863"/>
      <c r="P43" s="863"/>
      <c r="Q43" s="863"/>
      <c r="R43" s="863"/>
      <c r="S43" s="863"/>
      <c r="T43" s="863"/>
      <c r="U43" s="863"/>
      <c r="V43" s="863"/>
      <c r="W43" s="863"/>
      <c r="X43" s="863"/>
      <c r="Y43" s="863"/>
      <c r="Z43" s="863"/>
      <c r="AA43" s="863"/>
      <c r="AB43" s="863"/>
      <c r="AC43" s="864"/>
      <c r="AD43" s="423"/>
      <c r="AE43" s="422" t="s">
        <v>197</v>
      </c>
      <c r="AF43" s="225"/>
      <c r="AG43" s="423"/>
      <c r="AH43" s="422" t="s">
        <v>196</v>
      </c>
      <c r="AI43" s="141"/>
    </row>
    <row r="44" spans="2:45" ht="15" customHeight="1">
      <c r="B44" s="140"/>
      <c r="C44" s="863" t="str">
        <f>auxiliar!A96</f>
        <v>- a capacidade instalada ultrapassará 30 MW (trinta megawatts)?</v>
      </c>
      <c r="D44" s="863"/>
      <c r="E44" s="863"/>
      <c r="F44" s="863"/>
      <c r="G44" s="863"/>
      <c r="H44" s="863"/>
      <c r="I44" s="863"/>
      <c r="J44" s="863"/>
      <c r="K44" s="863"/>
      <c r="L44" s="863"/>
      <c r="M44" s="863"/>
      <c r="N44" s="863"/>
      <c r="O44" s="863"/>
      <c r="P44" s="863"/>
      <c r="Q44" s="863"/>
      <c r="R44" s="863"/>
      <c r="S44" s="863"/>
      <c r="T44" s="863"/>
      <c r="U44" s="863"/>
      <c r="V44" s="863"/>
      <c r="W44" s="863"/>
      <c r="X44" s="863"/>
      <c r="Y44" s="863"/>
      <c r="Z44" s="863"/>
      <c r="AA44" s="863"/>
      <c r="AB44" s="863"/>
      <c r="AC44" s="864"/>
      <c r="AD44" s="423"/>
      <c r="AE44" s="422" t="s">
        <v>197</v>
      </c>
      <c r="AF44" s="225"/>
      <c r="AG44" s="423"/>
      <c r="AH44" s="422" t="s">
        <v>196</v>
      </c>
      <c r="AI44" s="141"/>
    </row>
    <row r="45" spans="2:45" ht="5.0999999999999996" customHeight="1">
      <c r="B45" s="140"/>
      <c r="C45" s="223"/>
      <c r="D45" s="223"/>
      <c r="E45" s="223"/>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421"/>
      <c r="AE45" s="422"/>
      <c r="AF45" s="225"/>
      <c r="AG45" s="421"/>
      <c r="AH45" s="422"/>
      <c r="AI45" s="141"/>
    </row>
    <row r="46" spans="2:45" ht="15" customHeight="1">
      <c r="B46" s="140"/>
      <c r="C46" s="225" t="s">
        <v>2002</v>
      </c>
      <c r="D46" s="425"/>
      <c r="E46" s="425"/>
      <c r="F46" s="425"/>
      <c r="G46" s="425"/>
      <c r="H46" s="425"/>
      <c r="I46" s="425"/>
      <c r="J46" s="425"/>
      <c r="K46" s="425"/>
      <c r="L46" s="425"/>
      <c r="M46" s="425"/>
      <c r="N46" s="425"/>
      <c r="O46" s="425"/>
      <c r="P46" s="425"/>
      <c r="Q46" s="425"/>
      <c r="R46" s="225"/>
      <c r="S46" s="426"/>
      <c r="T46" s="426"/>
      <c r="U46" s="426"/>
      <c r="V46" s="426"/>
      <c r="W46" s="426"/>
      <c r="X46" s="426"/>
      <c r="Y46" s="426"/>
      <c r="Z46" s="426"/>
      <c r="AA46" s="426"/>
      <c r="AB46" s="426"/>
      <c r="AC46" s="426"/>
      <c r="AD46" s="421"/>
      <c r="AE46" s="422"/>
      <c r="AF46" s="225"/>
      <c r="AG46" s="421"/>
      <c r="AH46" s="422"/>
      <c r="AI46" s="141"/>
    </row>
    <row r="47" spans="2:45" ht="15" customHeight="1">
      <c r="B47" s="140"/>
      <c r="C47" s="865" t="s">
        <v>2273</v>
      </c>
      <c r="D47" s="865"/>
      <c r="E47" s="865"/>
      <c r="F47" s="865"/>
      <c r="G47" s="865"/>
      <c r="H47" s="865"/>
      <c r="I47" s="865"/>
      <c r="J47" s="865"/>
      <c r="K47" s="865"/>
      <c r="L47" s="865"/>
      <c r="M47" s="865"/>
      <c r="N47" s="865"/>
      <c r="O47" s="865"/>
      <c r="P47" s="865"/>
      <c r="Q47" s="865"/>
      <c r="R47" s="865"/>
      <c r="S47" s="865"/>
      <c r="T47" s="865"/>
      <c r="U47" s="865"/>
      <c r="V47" s="865"/>
      <c r="W47" s="865"/>
      <c r="X47" s="865"/>
      <c r="Y47" s="865"/>
      <c r="Z47" s="865"/>
      <c r="AA47" s="865"/>
      <c r="AB47" s="865"/>
      <c r="AC47" s="865"/>
      <c r="AD47" s="865"/>
      <c r="AE47" s="865"/>
      <c r="AF47" s="865"/>
      <c r="AG47" s="865"/>
      <c r="AH47" s="865"/>
      <c r="AI47" s="141"/>
    </row>
    <row r="48" spans="2:45" ht="15" customHeight="1">
      <c r="B48" s="140"/>
      <c r="C48" s="225"/>
      <c r="D48" s="494"/>
      <c r="E48" s="422" t="s">
        <v>1895</v>
      </c>
      <c r="F48" s="420"/>
      <c r="G48" s="420"/>
      <c r="H48" s="420"/>
      <c r="I48" s="420"/>
      <c r="J48" s="494"/>
      <c r="K48" s="422" t="s">
        <v>196</v>
      </c>
      <c r="L48" s="225"/>
      <c r="M48" s="420"/>
      <c r="N48" s="494"/>
      <c r="O48" s="422" t="s">
        <v>197</v>
      </c>
      <c r="P48" s="425"/>
      <c r="Q48" s="425"/>
      <c r="R48" s="225"/>
      <c r="S48" s="426"/>
      <c r="T48" s="426"/>
      <c r="U48" s="426"/>
      <c r="V48" s="426"/>
      <c r="W48" s="426"/>
      <c r="X48" s="426"/>
      <c r="Y48" s="426"/>
      <c r="Z48" s="426"/>
      <c r="AA48" s="426"/>
      <c r="AB48" s="426"/>
      <c r="AC48" s="426"/>
      <c r="AD48" s="421"/>
      <c r="AE48" s="422"/>
      <c r="AF48" s="225"/>
      <c r="AG48" s="421"/>
      <c r="AH48" s="422"/>
      <c r="AI48" s="141"/>
    </row>
    <row r="49" spans="2:35" ht="5.0999999999999996" customHeight="1">
      <c r="B49" s="140"/>
      <c r="C49" s="225"/>
      <c r="D49" s="425"/>
      <c r="E49" s="425"/>
      <c r="F49" s="425"/>
      <c r="G49" s="425"/>
      <c r="H49" s="425"/>
      <c r="I49" s="425"/>
      <c r="J49" s="425"/>
      <c r="K49" s="425"/>
      <c r="L49" s="425"/>
      <c r="M49" s="425"/>
      <c r="N49" s="425"/>
      <c r="O49" s="425"/>
      <c r="P49" s="425"/>
      <c r="Q49" s="425"/>
      <c r="R49" s="225"/>
      <c r="S49" s="426"/>
      <c r="T49" s="426"/>
      <c r="U49" s="426"/>
      <c r="V49" s="426"/>
      <c r="W49" s="426"/>
      <c r="X49" s="426"/>
      <c r="Y49" s="426"/>
      <c r="Z49" s="426"/>
      <c r="AA49" s="426"/>
      <c r="AB49" s="426"/>
      <c r="AC49" s="426"/>
      <c r="AD49" s="421"/>
      <c r="AE49" s="422"/>
      <c r="AF49" s="225"/>
      <c r="AG49" s="421"/>
      <c r="AH49" s="422"/>
      <c r="AI49" s="141"/>
    </row>
    <row r="50" spans="2:35" ht="30" customHeight="1">
      <c r="B50" s="140"/>
      <c r="C50" s="862" t="s">
        <v>2274</v>
      </c>
      <c r="D50" s="862"/>
      <c r="E50" s="862"/>
      <c r="F50" s="862"/>
      <c r="G50" s="862"/>
      <c r="H50" s="862"/>
      <c r="I50" s="862"/>
      <c r="J50" s="862"/>
      <c r="K50" s="862"/>
      <c r="L50" s="862"/>
      <c r="M50" s="862"/>
      <c r="N50" s="862"/>
      <c r="O50" s="862"/>
      <c r="P50" s="862"/>
      <c r="Q50" s="862"/>
      <c r="R50" s="862"/>
      <c r="S50" s="862"/>
      <c r="T50" s="862"/>
      <c r="U50" s="862"/>
      <c r="V50" s="862"/>
      <c r="W50" s="862"/>
      <c r="X50" s="862"/>
      <c r="Y50" s="862"/>
      <c r="Z50" s="862"/>
      <c r="AA50" s="862"/>
      <c r="AB50" s="862"/>
      <c r="AC50" s="862"/>
      <c r="AD50" s="862"/>
      <c r="AE50" s="862"/>
      <c r="AF50" s="862"/>
      <c r="AG50" s="862"/>
      <c r="AH50" s="862"/>
      <c r="AI50" s="141"/>
    </row>
    <row r="51" spans="2:35" ht="15" customHeight="1">
      <c r="B51" s="140"/>
      <c r="C51" s="225"/>
      <c r="D51" s="494"/>
      <c r="E51" s="422" t="s">
        <v>1895</v>
      </c>
      <c r="F51" s="420"/>
      <c r="G51" s="420"/>
      <c r="H51" s="420"/>
      <c r="I51" s="420"/>
      <c r="J51" s="494"/>
      <c r="K51" s="422" t="s">
        <v>196</v>
      </c>
      <c r="L51" s="225"/>
      <c r="M51" s="420"/>
      <c r="N51" s="494"/>
      <c r="O51" s="422" t="s">
        <v>197</v>
      </c>
      <c r="P51" s="425"/>
      <c r="Q51" s="425"/>
      <c r="R51" s="225"/>
      <c r="S51" s="426"/>
      <c r="T51" s="426"/>
      <c r="U51" s="426"/>
      <c r="V51" s="426"/>
      <c r="W51" s="426"/>
      <c r="X51" s="426"/>
      <c r="Y51" s="426"/>
      <c r="Z51" s="426"/>
      <c r="AA51" s="426"/>
      <c r="AB51" s="426"/>
      <c r="AC51" s="426"/>
      <c r="AD51" s="421"/>
      <c r="AE51" s="422"/>
      <c r="AF51" s="225"/>
      <c r="AG51" s="421"/>
      <c r="AH51" s="422"/>
      <c r="AI51" s="141"/>
    </row>
    <row r="52" spans="2:35" ht="5.0999999999999996" customHeight="1">
      <c r="B52" s="140"/>
      <c r="C52" s="225"/>
      <c r="D52" s="425"/>
      <c r="E52" s="425"/>
      <c r="F52" s="425"/>
      <c r="G52" s="425"/>
      <c r="H52" s="425"/>
      <c r="I52" s="425"/>
      <c r="J52" s="425"/>
      <c r="K52" s="425"/>
      <c r="L52" s="425"/>
      <c r="M52" s="425"/>
      <c r="N52" s="425"/>
      <c r="O52" s="425"/>
      <c r="P52" s="425"/>
      <c r="Q52" s="425"/>
      <c r="R52" s="225"/>
      <c r="S52" s="426"/>
      <c r="T52" s="426"/>
      <c r="U52" s="426"/>
      <c r="V52" s="426"/>
      <c r="W52" s="426"/>
      <c r="X52" s="426"/>
      <c r="Y52" s="426"/>
      <c r="Z52" s="426"/>
      <c r="AA52" s="426"/>
      <c r="AB52" s="426"/>
      <c r="AC52" s="426"/>
      <c r="AD52" s="421"/>
      <c r="AE52" s="422"/>
      <c r="AF52" s="225"/>
      <c r="AG52" s="421"/>
      <c r="AH52" s="422"/>
      <c r="AI52" s="141"/>
    </row>
    <row r="53" spans="2:35" ht="15" customHeight="1">
      <c r="B53" s="140"/>
      <c r="C53" s="427" t="s">
        <v>2168</v>
      </c>
      <c r="D53" s="425"/>
      <c r="E53" s="425"/>
      <c r="F53" s="425"/>
      <c r="G53" s="425"/>
      <c r="H53" s="425"/>
      <c r="I53" s="425"/>
      <c r="J53" s="425"/>
      <c r="K53" s="425"/>
      <c r="L53" s="425"/>
      <c r="M53" s="425"/>
      <c r="N53" s="425"/>
      <c r="O53" s="425"/>
      <c r="P53" s="425"/>
      <c r="Q53" s="425"/>
      <c r="R53" s="225"/>
      <c r="S53" s="426"/>
      <c r="T53" s="426"/>
      <c r="U53" s="426"/>
      <c r="V53" s="426"/>
      <c r="W53" s="426"/>
      <c r="X53" s="426"/>
      <c r="Y53" s="426"/>
      <c r="Z53" s="426"/>
      <c r="AA53" s="426"/>
      <c r="AB53" s="426"/>
      <c r="AC53" s="426"/>
      <c r="AD53" s="421"/>
      <c r="AE53" s="422"/>
      <c r="AF53" s="225"/>
      <c r="AG53" s="421"/>
      <c r="AH53" s="422"/>
      <c r="AI53" s="141"/>
    </row>
    <row r="54" spans="2:35" ht="15" customHeight="1">
      <c r="B54" s="140"/>
      <c r="C54" s="225"/>
      <c r="D54" s="423"/>
      <c r="E54" s="422" t="s">
        <v>1895</v>
      </c>
      <c r="F54" s="420"/>
      <c r="G54" s="420"/>
      <c r="H54" s="420"/>
      <c r="I54" s="420"/>
      <c r="J54" s="423"/>
      <c r="K54" s="422" t="s">
        <v>196</v>
      </c>
      <c r="L54" s="225"/>
      <c r="M54" s="420"/>
      <c r="N54" s="423"/>
      <c r="O54" s="422" t="s">
        <v>197</v>
      </c>
      <c r="P54" s="425"/>
      <c r="Q54" s="426" t="str">
        <f>IF(N$54="x",auxiliar!A72,"")</f>
        <v/>
      </c>
      <c r="R54" s="19"/>
      <c r="S54" s="420"/>
      <c r="T54" s="426"/>
      <c r="U54" s="426"/>
      <c r="V54" s="426"/>
      <c r="W54" s="426"/>
      <c r="X54" s="426"/>
      <c r="Y54" s="426"/>
      <c r="Z54" s="426"/>
      <c r="AA54" s="426"/>
      <c r="AB54" s="426"/>
      <c r="AC54" s="426"/>
      <c r="AD54" s="421"/>
      <c r="AE54" s="422"/>
      <c r="AF54" s="225"/>
      <c r="AG54" s="421"/>
      <c r="AH54" s="422"/>
      <c r="AI54" s="141"/>
    </row>
    <row r="55" spans="2:35" ht="5.0999999999999996" customHeight="1">
      <c r="B55" s="140"/>
      <c r="C55" s="225"/>
      <c r="D55" s="428"/>
      <c r="E55" s="422"/>
      <c r="F55" s="420"/>
      <c r="G55" s="420"/>
      <c r="H55" s="420"/>
      <c r="I55" s="420"/>
      <c r="J55" s="428"/>
      <c r="K55" s="422"/>
      <c r="L55" s="225"/>
      <c r="M55" s="420"/>
      <c r="N55" s="428"/>
      <c r="O55" s="422"/>
      <c r="P55" s="425"/>
      <c r="Q55" s="426"/>
      <c r="R55" s="19"/>
      <c r="S55" s="420"/>
      <c r="T55" s="426"/>
      <c r="U55" s="426"/>
      <c r="V55" s="426"/>
      <c r="W55" s="426"/>
      <c r="X55" s="426"/>
      <c r="Y55" s="426"/>
      <c r="Z55" s="426"/>
      <c r="AA55" s="426"/>
      <c r="AB55" s="426"/>
      <c r="AC55" s="426"/>
      <c r="AD55" s="421"/>
      <c r="AE55" s="422"/>
      <c r="AF55" s="225"/>
      <c r="AG55" s="421"/>
      <c r="AH55" s="422"/>
      <c r="AI55" s="141"/>
    </row>
    <row r="56" spans="2:35" ht="15" customHeight="1">
      <c r="B56" s="140"/>
      <c r="C56" s="427" t="s">
        <v>2300</v>
      </c>
      <c r="D56" s="425"/>
      <c r="E56" s="425"/>
      <c r="F56" s="425"/>
      <c r="G56" s="425"/>
      <c r="H56" s="425"/>
      <c r="I56" s="425"/>
      <c r="J56" s="425"/>
      <c r="K56" s="425"/>
      <c r="L56" s="425"/>
      <c r="M56" s="425"/>
      <c r="N56" s="425"/>
      <c r="O56" s="425"/>
      <c r="P56" s="425"/>
      <c r="Q56" s="425"/>
      <c r="R56" s="225"/>
      <c r="S56" s="426"/>
      <c r="T56" s="426"/>
      <c r="U56" s="426"/>
      <c r="V56" s="426"/>
      <c r="W56" s="426"/>
      <c r="X56" s="426"/>
      <c r="Y56" s="426"/>
      <c r="Z56" s="426"/>
      <c r="AA56" s="426"/>
      <c r="AB56" s="426"/>
      <c r="AC56" s="426"/>
      <c r="AD56" s="421"/>
      <c r="AE56" s="422"/>
      <c r="AF56" s="225"/>
      <c r="AG56" s="421"/>
      <c r="AH56" s="422"/>
      <c r="AI56" s="141"/>
    </row>
    <row r="57" spans="2:35" ht="15" customHeight="1">
      <c r="B57" s="140"/>
      <c r="C57" s="225"/>
      <c r="D57" s="423"/>
      <c r="E57" s="422" t="s">
        <v>1895</v>
      </c>
      <c r="F57" s="420"/>
      <c r="G57" s="420"/>
      <c r="H57" s="420"/>
      <c r="I57" s="420"/>
      <c r="J57" s="423"/>
      <c r="K57" s="422" t="s">
        <v>196</v>
      </c>
      <c r="L57" s="225"/>
      <c r="M57" s="420"/>
      <c r="N57" s="423"/>
      <c r="O57" s="422" t="s">
        <v>197</v>
      </c>
      <c r="P57" s="425"/>
      <c r="Q57" s="426" t="str">
        <f>IF(N$57="x",auxiliar!G72,"")</f>
        <v/>
      </c>
      <c r="R57" s="19"/>
      <c r="S57" s="420"/>
      <c r="T57" s="426"/>
      <c r="U57" s="426"/>
      <c r="V57" s="426"/>
      <c r="W57" s="426"/>
      <c r="X57" s="426"/>
      <c r="Y57" s="426"/>
      <c r="Z57" s="426"/>
      <c r="AA57" s="426"/>
      <c r="AB57" s="426"/>
      <c r="AC57" s="426"/>
      <c r="AD57" s="421"/>
      <c r="AE57" s="422"/>
      <c r="AF57" s="225"/>
      <c r="AG57" s="421"/>
      <c r="AH57" s="422"/>
      <c r="AI57" s="141"/>
    </row>
    <row r="58" spans="2:35" ht="5.0999999999999996" customHeight="1">
      <c r="B58" s="140"/>
      <c r="C58" s="225"/>
      <c r="D58" s="428"/>
      <c r="E58" s="422"/>
      <c r="F58" s="420"/>
      <c r="G58" s="420"/>
      <c r="H58" s="420"/>
      <c r="I58" s="420"/>
      <c r="J58" s="428"/>
      <c r="K58" s="422"/>
      <c r="L58" s="225"/>
      <c r="M58" s="420"/>
      <c r="N58" s="428"/>
      <c r="O58" s="422"/>
      <c r="P58" s="425"/>
      <c r="Q58" s="426"/>
      <c r="R58" s="19"/>
      <c r="S58" s="420"/>
      <c r="T58" s="426"/>
      <c r="U58" s="426"/>
      <c r="V58" s="426"/>
      <c r="W58" s="426"/>
      <c r="X58" s="426"/>
      <c r="Y58" s="426"/>
      <c r="Z58" s="426"/>
      <c r="AA58" s="426"/>
      <c r="AB58" s="426"/>
      <c r="AC58" s="426"/>
      <c r="AD58" s="421"/>
      <c r="AE58" s="422"/>
      <c r="AF58" s="225"/>
      <c r="AG58" s="421"/>
      <c r="AH58" s="422"/>
      <c r="AI58" s="141"/>
    </row>
    <row r="59" spans="2:35" ht="30" customHeight="1">
      <c r="B59" s="140"/>
      <c r="C59" s="862" t="s">
        <v>2152</v>
      </c>
      <c r="D59" s="862"/>
      <c r="E59" s="862"/>
      <c r="F59" s="862"/>
      <c r="G59" s="862"/>
      <c r="H59" s="862"/>
      <c r="I59" s="862"/>
      <c r="J59" s="862"/>
      <c r="K59" s="862"/>
      <c r="L59" s="862"/>
      <c r="M59" s="862"/>
      <c r="N59" s="862"/>
      <c r="O59" s="862"/>
      <c r="P59" s="862"/>
      <c r="Q59" s="862"/>
      <c r="R59" s="862"/>
      <c r="S59" s="862"/>
      <c r="T59" s="862"/>
      <c r="U59" s="862"/>
      <c r="V59" s="862"/>
      <c r="W59" s="862"/>
      <c r="X59" s="862"/>
      <c r="Y59" s="862"/>
      <c r="Z59" s="862"/>
      <c r="AA59" s="862"/>
      <c r="AB59" s="862"/>
      <c r="AC59" s="862"/>
      <c r="AD59" s="862"/>
      <c r="AE59" s="862"/>
      <c r="AF59" s="862"/>
      <c r="AG59" s="862"/>
      <c r="AH59" s="862"/>
      <c r="AI59" s="141"/>
    </row>
    <row r="60" spans="2:35" ht="15" customHeight="1">
      <c r="B60" s="140"/>
      <c r="C60" s="225"/>
      <c r="D60" s="423"/>
      <c r="E60" s="422" t="s">
        <v>1895</v>
      </c>
      <c r="F60" s="420"/>
      <c r="G60" s="420"/>
      <c r="H60" s="420"/>
      <c r="I60" s="420"/>
      <c r="J60" s="423"/>
      <c r="K60" s="422" t="s">
        <v>196</v>
      </c>
      <c r="L60" s="225"/>
      <c r="M60" s="420"/>
      <c r="N60" s="423"/>
      <c r="O60" s="422" t="s">
        <v>197</v>
      </c>
      <c r="P60" s="425"/>
      <c r="Q60" s="426" t="str">
        <f>IF(N$60="x",auxiliar!G71,"")</f>
        <v/>
      </c>
      <c r="R60" s="426"/>
      <c r="S60" s="420"/>
      <c r="T60" s="426"/>
      <c r="U60" s="426"/>
      <c r="V60" s="426"/>
      <c r="W60" s="426"/>
      <c r="X60" s="426"/>
      <c r="Y60" s="426"/>
      <c r="Z60" s="426"/>
      <c r="AA60" s="426"/>
      <c r="AB60" s="426"/>
      <c r="AC60" s="426"/>
      <c r="AD60" s="421"/>
      <c r="AE60" s="422"/>
      <c r="AF60" s="225"/>
      <c r="AG60" s="421"/>
      <c r="AH60" s="422"/>
      <c r="AI60" s="141"/>
    </row>
    <row r="61" spans="2:35" ht="5.0999999999999996" customHeight="1">
      <c r="B61" s="140"/>
      <c r="C61" s="225"/>
      <c r="D61" s="428"/>
      <c r="E61" s="422"/>
      <c r="F61" s="420"/>
      <c r="G61" s="420"/>
      <c r="H61" s="420"/>
      <c r="I61" s="420"/>
      <c r="J61" s="428"/>
      <c r="K61" s="422"/>
      <c r="L61" s="225"/>
      <c r="M61" s="420"/>
      <c r="N61" s="428"/>
      <c r="O61" s="422"/>
      <c r="P61" s="425"/>
      <c r="Q61" s="225"/>
      <c r="R61" s="426"/>
      <c r="S61" s="420"/>
      <c r="T61" s="426"/>
      <c r="U61" s="426"/>
      <c r="V61" s="426"/>
      <c r="W61" s="426"/>
      <c r="X61" s="426"/>
      <c r="Y61" s="426"/>
      <c r="Z61" s="426"/>
      <c r="AA61" s="426"/>
      <c r="AB61" s="426"/>
      <c r="AC61" s="426"/>
      <c r="AD61" s="421"/>
      <c r="AE61" s="422"/>
      <c r="AF61" s="225"/>
      <c r="AG61" s="421"/>
      <c r="AH61" s="422"/>
      <c r="AI61" s="141"/>
    </row>
    <row r="62" spans="2:35" ht="30" customHeight="1">
      <c r="B62" s="140"/>
      <c r="C62" s="862" t="s">
        <v>2153</v>
      </c>
      <c r="D62" s="862"/>
      <c r="E62" s="862"/>
      <c r="F62" s="862"/>
      <c r="G62" s="862"/>
      <c r="H62" s="862"/>
      <c r="I62" s="862"/>
      <c r="J62" s="862"/>
      <c r="K62" s="862"/>
      <c r="L62" s="862"/>
      <c r="M62" s="862"/>
      <c r="N62" s="862"/>
      <c r="O62" s="862"/>
      <c r="P62" s="862"/>
      <c r="Q62" s="862"/>
      <c r="R62" s="862"/>
      <c r="S62" s="862"/>
      <c r="T62" s="862"/>
      <c r="U62" s="862"/>
      <c r="V62" s="862"/>
      <c r="W62" s="862"/>
      <c r="X62" s="862"/>
      <c r="Y62" s="862"/>
      <c r="Z62" s="862"/>
      <c r="AA62" s="862"/>
      <c r="AB62" s="862"/>
      <c r="AC62" s="862"/>
      <c r="AD62" s="862"/>
      <c r="AE62" s="862"/>
      <c r="AF62" s="862"/>
      <c r="AG62" s="862"/>
      <c r="AH62" s="862"/>
      <c r="AI62" s="141"/>
    </row>
    <row r="63" spans="2:35" ht="15" customHeight="1">
      <c r="B63" s="140"/>
      <c r="C63" s="225"/>
      <c r="D63" s="423"/>
      <c r="E63" s="422" t="s">
        <v>1895</v>
      </c>
      <c r="F63" s="420"/>
      <c r="G63" s="420"/>
      <c r="H63" s="420"/>
      <c r="I63" s="420"/>
      <c r="J63" s="423"/>
      <c r="K63" s="422" t="s">
        <v>196</v>
      </c>
      <c r="L63" s="225"/>
      <c r="M63" s="420"/>
      <c r="N63" s="423"/>
      <c r="O63" s="422" t="s">
        <v>197</v>
      </c>
      <c r="P63" s="425"/>
      <c r="Q63" s="426" t="str">
        <f>IF(N$63="x",auxiliar!G71,"")</f>
        <v/>
      </c>
      <c r="R63" s="426"/>
      <c r="S63" s="420"/>
      <c r="T63" s="426"/>
      <c r="U63" s="426"/>
      <c r="V63" s="426"/>
      <c r="W63" s="426"/>
      <c r="X63" s="426"/>
      <c r="Y63" s="426"/>
      <c r="Z63" s="426"/>
      <c r="AA63" s="426"/>
      <c r="AB63" s="426"/>
      <c r="AC63" s="426"/>
      <c r="AD63" s="421"/>
      <c r="AE63" s="422"/>
      <c r="AF63" s="225"/>
      <c r="AG63" s="421"/>
      <c r="AH63" s="422"/>
      <c r="AI63" s="141"/>
    </row>
    <row r="64" spans="2:35" ht="5.0999999999999996" customHeight="1">
      <c r="B64" s="140"/>
      <c r="C64" s="225"/>
      <c r="D64" s="428"/>
      <c r="E64" s="422"/>
      <c r="F64" s="420"/>
      <c r="G64" s="420"/>
      <c r="H64" s="420"/>
      <c r="I64" s="420"/>
      <c r="J64" s="428"/>
      <c r="K64" s="422"/>
      <c r="L64" s="225"/>
      <c r="M64" s="420"/>
      <c r="N64" s="428"/>
      <c r="O64" s="422"/>
      <c r="P64" s="425"/>
      <c r="Q64" s="225"/>
      <c r="R64" s="426"/>
      <c r="S64" s="420"/>
      <c r="T64" s="426"/>
      <c r="U64" s="426"/>
      <c r="V64" s="426"/>
      <c r="W64" s="426"/>
      <c r="X64" s="426"/>
      <c r="Y64" s="426"/>
      <c r="Z64" s="426"/>
      <c r="AA64" s="426"/>
      <c r="AB64" s="426"/>
      <c r="AC64" s="426"/>
      <c r="AD64" s="421"/>
      <c r="AE64" s="422"/>
      <c r="AF64" s="225"/>
      <c r="AG64" s="421"/>
      <c r="AH64" s="422"/>
      <c r="AI64" s="141"/>
    </row>
    <row r="65" spans="2:38" ht="15" customHeight="1">
      <c r="B65" s="140"/>
      <c r="C65" s="427" t="s">
        <v>2201</v>
      </c>
      <c r="D65" s="420"/>
      <c r="E65" s="420"/>
      <c r="F65" s="420"/>
      <c r="G65" s="420"/>
      <c r="H65" s="420"/>
      <c r="I65" s="420"/>
      <c r="J65" s="420"/>
      <c r="K65" s="420"/>
      <c r="L65" s="426"/>
      <c r="M65" s="426"/>
      <c r="N65" s="420"/>
      <c r="O65" s="420"/>
      <c r="P65" s="420"/>
      <c r="Q65" s="19"/>
      <c r="R65" s="19"/>
      <c r="S65" s="19"/>
      <c r="T65" s="19"/>
      <c r="U65" s="19"/>
      <c r="V65" s="19"/>
      <c r="W65" s="19"/>
      <c r="X65" s="19"/>
      <c r="Y65" s="19"/>
      <c r="Z65" s="19"/>
      <c r="AA65" s="19"/>
      <c r="AB65" s="19"/>
      <c r="AC65" s="19"/>
      <c r="AD65" s="19"/>
      <c r="AE65" s="19"/>
      <c r="AF65" s="420"/>
      <c r="AG65" s="420"/>
      <c r="AH65" s="420"/>
      <c r="AI65" s="430"/>
    </row>
    <row r="66" spans="2:38" ht="15" customHeight="1">
      <c r="B66" s="140"/>
      <c r="C66" s="427"/>
      <c r="D66" s="423"/>
      <c r="E66" s="422" t="s">
        <v>196</v>
      </c>
      <c r="F66" s="225"/>
      <c r="G66" s="660" t="e">
        <f>IF('TELA 2'!#REF!="X","x","")</f>
        <v>#REF!</v>
      </c>
      <c r="H66" s="422" t="s">
        <v>197</v>
      </c>
      <c r="J66" s="659" t="e">
        <f>IF(AND(D66="",G66=""),"","(Resposta automática.)")</f>
        <v>#REF!</v>
      </c>
      <c r="K66" s="420"/>
      <c r="L66" s="426"/>
      <c r="M66" s="426"/>
      <c r="N66" s="420"/>
      <c r="O66" s="420"/>
      <c r="P66" s="420"/>
      <c r="Q66" s="426" t="e">
        <f>IF(G$66="x",auxiliar!A71,"")</f>
        <v>#REF!</v>
      </c>
      <c r="R66" s="19"/>
      <c r="S66" s="19"/>
      <c r="T66" s="19"/>
      <c r="U66" s="19"/>
      <c r="V66" s="19"/>
      <c r="W66" s="19"/>
      <c r="X66" s="19"/>
      <c r="Y66" s="19"/>
      <c r="Z66" s="19"/>
      <c r="AA66" s="19"/>
      <c r="AB66" s="19"/>
      <c r="AC66" s="19"/>
      <c r="AD66" s="19"/>
      <c r="AE66" s="19"/>
      <c r="AF66" s="420"/>
      <c r="AG66" s="420"/>
      <c r="AH66" s="420"/>
      <c r="AI66" s="430"/>
    </row>
    <row r="67" spans="2:38" ht="5.0999999999999996" customHeight="1">
      <c r="B67" s="140"/>
      <c r="C67" s="425"/>
      <c r="D67" s="658"/>
      <c r="E67" s="425"/>
      <c r="F67" s="425"/>
      <c r="G67" s="425"/>
      <c r="H67" s="425"/>
      <c r="I67" s="425"/>
      <c r="J67" s="425"/>
      <c r="K67" s="425"/>
      <c r="L67" s="425"/>
      <c r="M67" s="425"/>
      <c r="N67" s="425"/>
      <c r="O67" s="425"/>
      <c r="P67" s="425"/>
      <c r="Q67" s="425"/>
      <c r="R67" s="225"/>
      <c r="S67" s="426"/>
      <c r="T67" s="426"/>
      <c r="U67" s="426"/>
      <c r="V67" s="426"/>
      <c r="W67" s="426"/>
      <c r="X67" s="426"/>
      <c r="Y67" s="426"/>
      <c r="Z67" s="426"/>
      <c r="AA67" s="426"/>
      <c r="AB67" s="426"/>
      <c r="AC67" s="426"/>
      <c r="AD67" s="225"/>
      <c r="AE67" s="225"/>
      <c r="AF67" s="225"/>
      <c r="AG67" s="225"/>
      <c r="AH67" s="225"/>
      <c r="AI67" s="141"/>
    </row>
    <row r="68" spans="2:38" ht="42" customHeight="1">
      <c r="B68" s="140"/>
      <c r="C68" s="735" t="s">
        <v>2146</v>
      </c>
      <c r="D68" s="735"/>
      <c r="E68" s="735"/>
      <c r="F68" s="735"/>
      <c r="G68" s="735"/>
      <c r="H68" s="735"/>
      <c r="I68" s="735"/>
      <c r="J68" s="735"/>
      <c r="K68" s="735"/>
      <c r="L68" s="735"/>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141"/>
    </row>
    <row r="69" spans="2:38" ht="15" customHeight="1">
      <c r="B69" s="140"/>
      <c r="C69" s="425"/>
      <c r="D69" s="423"/>
      <c r="E69" s="422" t="s">
        <v>196</v>
      </c>
      <c r="F69" s="225"/>
      <c r="G69" s="423"/>
      <c r="H69" s="422" t="s">
        <v>197</v>
      </c>
      <c r="I69" s="225"/>
      <c r="J69" s="860" t="str">
        <f>auxiliar!G44</f>
        <v/>
      </c>
      <c r="K69" s="860"/>
      <c r="L69" s="860"/>
      <c r="M69" s="860"/>
      <c r="N69" s="860"/>
      <c r="O69" s="860"/>
      <c r="P69" s="860"/>
      <c r="Q69" s="860"/>
      <c r="R69" s="860"/>
      <c r="S69" s="860"/>
      <c r="T69" s="860"/>
      <c r="U69" s="860"/>
      <c r="V69" s="860"/>
      <c r="W69" s="860"/>
      <c r="X69" s="860"/>
      <c r="Y69" s="860"/>
      <c r="Z69" s="860"/>
      <c r="AA69" s="860"/>
      <c r="AB69" s="860"/>
      <c r="AC69" s="860"/>
      <c r="AD69" s="860"/>
      <c r="AE69" s="860"/>
      <c r="AF69" s="860"/>
      <c r="AG69" s="860"/>
      <c r="AH69" s="860"/>
      <c r="AI69" s="141"/>
    </row>
    <row r="70" spans="2:38" ht="5.0999999999999996" customHeight="1">
      <c r="B70" s="140"/>
      <c r="C70" s="425"/>
      <c r="D70" s="428"/>
      <c r="E70" s="422"/>
      <c r="F70" s="225"/>
      <c r="G70" s="428"/>
      <c r="H70" s="422"/>
      <c r="I70" s="225"/>
      <c r="J70" s="425"/>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141"/>
    </row>
    <row r="71" spans="2:38" ht="15" customHeight="1">
      <c r="B71" s="140"/>
      <c r="C71" s="275" t="s">
        <v>2339</v>
      </c>
      <c r="D71" s="421"/>
      <c r="E71" s="422"/>
      <c r="F71" s="225"/>
      <c r="G71" s="421"/>
      <c r="H71" s="422"/>
      <c r="I71" s="225"/>
      <c r="J71" s="425"/>
      <c r="K71" s="425"/>
      <c r="L71" s="425"/>
      <c r="M71" s="425"/>
      <c r="N71" s="425"/>
      <c r="O71" s="438"/>
      <c r="P71" s="278" t="s">
        <v>257</v>
      </c>
      <c r="Q71" s="19"/>
      <c r="R71" s="438"/>
      <c r="S71" s="278" t="s">
        <v>2340</v>
      </c>
      <c r="T71" s="19"/>
      <c r="U71" s="425"/>
      <c r="V71" s="19"/>
      <c r="W71" s="438"/>
      <c r="X71" s="278" t="s">
        <v>2335</v>
      </c>
      <c r="Y71" s="425"/>
      <c r="Z71" s="19"/>
      <c r="AA71" s="438"/>
      <c r="AB71" s="278" t="s">
        <v>2338</v>
      </c>
      <c r="AC71" s="425"/>
      <c r="AD71" s="19"/>
      <c r="AE71" s="438"/>
      <c r="AF71" s="278" t="s">
        <v>1939</v>
      </c>
      <c r="AG71" s="425"/>
      <c r="AH71" s="19"/>
      <c r="AI71" s="141"/>
    </row>
    <row r="72" spans="2:38" ht="5.0999999999999996" customHeight="1">
      <c r="B72" s="140"/>
      <c r="C72" s="425"/>
      <c r="D72" s="421"/>
      <c r="E72" s="422"/>
      <c r="F72" s="225"/>
      <c r="G72" s="421"/>
      <c r="H72" s="422"/>
      <c r="I72" s="225"/>
      <c r="J72" s="425"/>
      <c r="K72" s="425"/>
      <c r="L72" s="425"/>
      <c r="M72" s="425"/>
      <c r="N72" s="425"/>
      <c r="O72" s="425"/>
      <c r="P72" s="425"/>
      <c r="Q72" s="425"/>
      <c r="R72" s="425"/>
      <c r="S72" s="425"/>
      <c r="T72" s="425"/>
      <c r="U72" s="425"/>
      <c r="V72" s="425"/>
      <c r="W72" s="425"/>
      <c r="X72" s="425"/>
      <c r="Y72" s="425"/>
      <c r="Z72" s="425"/>
      <c r="AA72" s="425"/>
      <c r="AB72" s="425"/>
      <c r="AC72" s="425"/>
      <c r="AD72" s="425"/>
      <c r="AE72" s="425"/>
      <c r="AF72" s="425"/>
      <c r="AG72" s="425"/>
      <c r="AH72" s="425"/>
      <c r="AI72" s="141"/>
    </row>
    <row r="73" spans="2:38" ht="15" customHeight="1">
      <c r="B73" s="140"/>
      <c r="C73" s="730" t="s">
        <v>2341</v>
      </c>
      <c r="D73" s="730"/>
      <c r="E73" s="730"/>
      <c r="F73" s="730"/>
      <c r="G73" s="730"/>
      <c r="H73" s="730"/>
      <c r="I73" s="730"/>
      <c r="J73" s="730"/>
      <c r="K73" s="730"/>
      <c r="L73" s="730"/>
      <c r="M73" s="730"/>
      <c r="N73" s="730"/>
      <c r="O73" s="730"/>
      <c r="P73" s="730"/>
      <c r="Q73" s="730"/>
      <c r="R73" s="730"/>
      <c r="S73" s="730"/>
      <c r="T73" s="730"/>
      <c r="U73" s="730"/>
      <c r="V73" s="19"/>
      <c r="W73" s="438"/>
      <c r="X73" s="247" t="s">
        <v>1895</v>
      </c>
      <c r="Y73" s="425"/>
      <c r="Z73" s="19"/>
      <c r="AA73" s="425"/>
      <c r="AB73" s="438"/>
      <c r="AC73" s="247" t="s">
        <v>2342</v>
      </c>
      <c r="AD73" s="425"/>
      <c r="AE73" s="438"/>
      <c r="AF73" s="247" t="s">
        <v>1187</v>
      </c>
      <c r="AG73" s="425"/>
      <c r="AH73" s="425"/>
      <c r="AI73" s="141"/>
    </row>
    <row r="74" spans="2:38" ht="5.0999999999999996" customHeight="1">
      <c r="B74" s="140"/>
      <c r="C74" s="425"/>
      <c r="D74" s="425"/>
      <c r="E74" s="425"/>
      <c r="F74" s="425"/>
      <c r="G74" s="425"/>
      <c r="H74" s="425"/>
      <c r="I74" s="425"/>
      <c r="J74" s="425"/>
      <c r="K74" s="425"/>
      <c r="L74" s="425"/>
      <c r="M74" s="425"/>
      <c r="N74" s="425"/>
      <c r="O74" s="425"/>
      <c r="P74" s="425"/>
      <c r="Q74" s="425"/>
      <c r="R74" s="225"/>
      <c r="S74" s="426"/>
      <c r="T74" s="426"/>
      <c r="U74" s="426"/>
      <c r="V74" s="426"/>
      <c r="W74" s="426"/>
      <c r="X74" s="426"/>
      <c r="Y74" s="426"/>
      <c r="Z74" s="426"/>
      <c r="AA74" s="426"/>
      <c r="AB74" s="426"/>
      <c r="AC74" s="426"/>
      <c r="AD74" s="225"/>
      <c r="AE74" s="225"/>
      <c r="AF74" s="225"/>
      <c r="AG74" s="225"/>
      <c r="AH74" s="225"/>
      <c r="AI74" s="141"/>
    </row>
    <row r="75" spans="2:38" ht="45" customHeight="1">
      <c r="B75" s="140"/>
      <c r="C75" s="735" t="s">
        <v>2368</v>
      </c>
      <c r="D75" s="735"/>
      <c r="E75" s="735"/>
      <c r="F75" s="735"/>
      <c r="G75" s="735"/>
      <c r="H75" s="735"/>
      <c r="I75" s="735"/>
      <c r="J75" s="735"/>
      <c r="K75" s="735"/>
      <c r="L75" s="735"/>
      <c r="M75" s="735"/>
      <c r="N75" s="735"/>
      <c r="O75" s="735"/>
      <c r="P75" s="735"/>
      <c r="Q75" s="735"/>
      <c r="R75" s="735"/>
      <c r="S75" s="735"/>
      <c r="T75" s="735"/>
      <c r="U75" s="735"/>
      <c r="V75" s="735"/>
      <c r="W75" s="735"/>
      <c r="X75" s="735"/>
      <c r="Y75" s="735"/>
      <c r="Z75" s="735"/>
      <c r="AA75" s="735"/>
      <c r="AB75" s="735"/>
      <c r="AC75" s="735"/>
      <c r="AD75" s="735"/>
      <c r="AE75" s="735"/>
      <c r="AF75" s="735"/>
      <c r="AG75" s="735"/>
      <c r="AH75" s="735"/>
      <c r="AI75" s="141"/>
    </row>
    <row r="76" spans="2:38" ht="15" customHeight="1">
      <c r="B76" s="140"/>
      <c r="C76" s="425"/>
      <c r="D76" s="423"/>
      <c r="E76" s="422" t="s">
        <v>196</v>
      </c>
      <c r="F76" s="225"/>
      <c r="G76" s="423"/>
      <c r="H76" s="422" t="s">
        <v>197</v>
      </c>
      <c r="I76" s="225"/>
      <c r="J76" s="860"/>
      <c r="K76" s="860"/>
      <c r="L76" s="860"/>
      <c r="M76" s="860"/>
      <c r="N76" s="860"/>
      <c r="O76" s="860"/>
      <c r="P76" s="860"/>
      <c r="Q76" s="860"/>
      <c r="R76" s="860"/>
      <c r="S76" s="860"/>
      <c r="T76" s="860"/>
      <c r="U76" s="860"/>
      <c r="V76" s="860"/>
      <c r="W76" s="860"/>
      <c r="X76" s="860"/>
      <c r="Y76" s="860"/>
      <c r="Z76" s="860"/>
      <c r="AA76" s="860"/>
      <c r="AB76" s="860"/>
      <c r="AC76" s="860"/>
      <c r="AD76" s="860"/>
      <c r="AE76" s="860"/>
      <c r="AF76" s="860"/>
      <c r="AG76" s="860"/>
      <c r="AH76" s="860"/>
      <c r="AI76" s="141"/>
    </row>
    <row r="77" spans="2:38" ht="5.0999999999999996" customHeight="1">
      <c r="B77" s="140"/>
      <c r="C77" s="425"/>
      <c r="D77" s="428"/>
      <c r="E77" s="422"/>
      <c r="F77" s="225"/>
      <c r="G77" s="428"/>
      <c r="H77" s="422"/>
      <c r="I77" s="225"/>
      <c r="J77" s="425"/>
      <c r="K77" s="425"/>
      <c r="L77" s="425"/>
      <c r="M77" s="425"/>
      <c r="N77" s="425"/>
      <c r="O77" s="425"/>
      <c r="P77" s="425"/>
      <c r="Q77" s="425"/>
      <c r="R77" s="425"/>
      <c r="S77" s="425"/>
      <c r="T77" s="425"/>
      <c r="U77" s="425"/>
      <c r="V77" s="425"/>
      <c r="W77" s="425"/>
      <c r="X77" s="425"/>
      <c r="Y77" s="425"/>
      <c r="Z77" s="425"/>
      <c r="AA77" s="425"/>
      <c r="AB77" s="425"/>
      <c r="AC77" s="425"/>
      <c r="AD77" s="425"/>
      <c r="AE77" s="425"/>
      <c r="AF77" s="425"/>
      <c r="AG77" s="425"/>
      <c r="AH77" s="425"/>
      <c r="AI77" s="141"/>
    </row>
    <row r="78" spans="2:38" ht="15" customHeight="1">
      <c r="B78" s="140"/>
      <c r="C78" s="618" t="s">
        <v>2441</v>
      </c>
      <c r="D78" s="622"/>
      <c r="E78" s="618"/>
      <c r="F78" s="614"/>
      <c r="G78" s="622"/>
      <c r="H78" s="618"/>
      <c r="I78" s="614"/>
      <c r="J78" s="618"/>
      <c r="K78" s="618"/>
      <c r="L78" s="618"/>
      <c r="M78" s="618"/>
      <c r="N78" s="618"/>
      <c r="O78" s="618"/>
      <c r="P78" s="618"/>
      <c r="Q78" s="618"/>
      <c r="R78" s="618"/>
      <c r="S78" s="618"/>
      <c r="T78" s="618"/>
      <c r="U78" s="623"/>
      <c r="V78" s="623"/>
      <c r="W78" s="623"/>
      <c r="X78" s="623"/>
      <c r="Y78" s="623"/>
      <c r="Z78" s="623"/>
      <c r="AA78" s="623"/>
      <c r="AB78" s="623"/>
      <c r="AC78" s="623"/>
      <c r="AD78" s="623"/>
      <c r="AE78" s="623"/>
      <c r="AF78" s="623"/>
      <c r="AG78" s="623"/>
      <c r="AH78" s="623"/>
      <c r="AI78" s="141"/>
      <c r="AL78" s="153" t="s">
        <v>1939</v>
      </c>
    </row>
    <row r="79" spans="2:38" ht="15" customHeight="1">
      <c r="B79" s="140"/>
      <c r="C79" s="623"/>
      <c r="D79" s="619"/>
      <c r="E79" s="618" t="s">
        <v>196</v>
      </c>
      <c r="F79" s="614"/>
      <c r="G79" s="619"/>
      <c r="H79" s="618" t="s">
        <v>197</v>
      </c>
      <c r="I79" s="614"/>
      <c r="J79" s="623"/>
      <c r="K79" s="62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141"/>
      <c r="AL79" s="153" t="s">
        <v>240</v>
      </c>
    </row>
    <row r="80" spans="2:38" ht="15" customHeight="1">
      <c r="B80" s="140"/>
      <c r="C80" s="425"/>
      <c r="D80" s="425"/>
      <c r="E80" s="425"/>
      <c r="F80" s="425"/>
      <c r="G80" s="425"/>
      <c r="H80" s="425"/>
      <c r="I80" s="425"/>
      <c r="J80" s="425"/>
      <c r="K80" s="425"/>
      <c r="L80" s="425"/>
      <c r="M80" s="425"/>
      <c r="N80" s="425"/>
      <c r="O80" s="425"/>
      <c r="P80" s="425"/>
      <c r="Q80" s="425"/>
      <c r="R80" s="225"/>
      <c r="S80" s="426"/>
      <c r="T80" s="426"/>
      <c r="U80" s="426"/>
      <c r="V80" s="426"/>
      <c r="W80" s="426"/>
      <c r="X80" s="426"/>
      <c r="Y80" s="426"/>
      <c r="Z80" s="426"/>
      <c r="AA80" s="426"/>
      <c r="AB80" s="426"/>
      <c r="AC80" s="426"/>
      <c r="AD80" s="225"/>
      <c r="AE80" s="225"/>
      <c r="AF80" s="225"/>
      <c r="AG80" s="225"/>
      <c r="AH80" s="225"/>
      <c r="AI80" s="141"/>
      <c r="AL80" s="153" t="s">
        <v>241</v>
      </c>
    </row>
    <row r="81" spans="2:38">
      <c r="B81" s="140"/>
      <c r="C81" s="849" t="s">
        <v>1944</v>
      </c>
      <c r="D81" s="850"/>
      <c r="E81" s="850"/>
      <c r="F81" s="850"/>
      <c r="G81" s="850"/>
      <c r="H81" s="850"/>
      <c r="I81" s="850"/>
      <c r="J81" s="850"/>
      <c r="K81" s="850"/>
      <c r="L81" s="850"/>
      <c r="M81" s="851"/>
      <c r="N81" s="852" t="str">
        <f>IF(K89&gt;0,K89,IF(G69="x",auxiliar!A70,auxiliar!D40))</f>
        <v>Preenchimento incompleto.</v>
      </c>
      <c r="O81" s="853"/>
      <c r="P81" s="853"/>
      <c r="Q81" s="853"/>
      <c r="R81" s="853"/>
      <c r="S81" s="853"/>
      <c r="T81" s="853"/>
      <c r="U81" s="853"/>
      <c r="V81" s="853"/>
      <c r="W81" s="853"/>
      <c r="X81" s="854"/>
      <c r="Y81" s="846" t="str">
        <f>IF(AE71="x",AF71,IF(AA71="x",AB71,""))</f>
        <v/>
      </c>
      <c r="Z81" s="847"/>
      <c r="AA81" s="847"/>
      <c r="AB81" s="847"/>
      <c r="AC81" s="855"/>
      <c r="AD81" s="855"/>
      <c r="AE81" s="855"/>
      <c r="AF81" s="855"/>
      <c r="AG81" s="855"/>
      <c r="AH81" s="855"/>
      <c r="AI81" s="141"/>
      <c r="AL81" s="153" t="s">
        <v>244</v>
      </c>
    </row>
    <row r="82" spans="2:38" ht="5.0999999999999996" customHeight="1">
      <c r="B82" s="140"/>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41"/>
      <c r="AL82" s="153" t="s">
        <v>242</v>
      </c>
    </row>
    <row r="83" spans="2:38" ht="16.5" customHeight="1">
      <c r="B83" s="140"/>
      <c r="C83" s="856" t="str">
        <f>IF('Documentos gerais'!S11&lt;&gt;"",'Documentos gerais'!S11,IF(G69="x",auxiliar!A70,auxiliar!H42))</f>
        <v>Aguardando preenchimento.</v>
      </c>
      <c r="D83" s="857"/>
      <c r="E83" s="857"/>
      <c r="F83" s="857"/>
      <c r="G83" s="857"/>
      <c r="H83" s="857"/>
      <c r="I83" s="857"/>
      <c r="J83" s="857"/>
      <c r="K83" s="857"/>
      <c r="L83" s="857"/>
      <c r="M83" s="857"/>
      <c r="N83" s="857"/>
      <c r="O83" s="857"/>
      <c r="P83" s="857"/>
      <c r="Q83" s="857"/>
      <c r="R83" s="857"/>
      <c r="S83" s="857"/>
      <c r="T83" s="857"/>
      <c r="U83" s="857"/>
      <c r="V83" s="857"/>
      <c r="W83" s="857"/>
      <c r="X83" s="857"/>
      <c r="Y83" s="857"/>
      <c r="Z83" s="857"/>
      <c r="AA83" s="857"/>
      <c r="AB83" s="857"/>
      <c r="AC83" s="857"/>
      <c r="AD83" s="857"/>
      <c r="AE83" s="857"/>
      <c r="AF83" s="857"/>
      <c r="AG83" s="857"/>
      <c r="AH83" s="858"/>
      <c r="AI83" s="141"/>
      <c r="AL83" s="156" t="s">
        <v>1772</v>
      </c>
    </row>
    <row r="84" spans="2:38" ht="5.0999999999999996" customHeight="1">
      <c r="B84" s="140"/>
      <c r="C84" s="600"/>
      <c r="D84" s="600"/>
      <c r="E84" s="600"/>
      <c r="F84" s="600"/>
      <c r="G84" s="600"/>
      <c r="H84" s="600"/>
      <c r="I84" s="600"/>
      <c r="J84" s="600"/>
      <c r="K84" s="600"/>
      <c r="L84" s="600"/>
      <c r="M84" s="600"/>
      <c r="N84" s="600"/>
      <c r="O84" s="600"/>
      <c r="P84" s="600"/>
      <c r="Q84" s="600"/>
      <c r="R84" s="600"/>
      <c r="S84" s="600"/>
      <c r="T84" s="600"/>
      <c r="U84" s="600"/>
      <c r="V84" s="600"/>
      <c r="W84" s="600"/>
      <c r="X84" s="600"/>
      <c r="Y84" s="600"/>
      <c r="Z84" s="600"/>
      <c r="AA84" s="600"/>
      <c r="AB84" s="600"/>
      <c r="AC84" s="600"/>
      <c r="AD84" s="600"/>
      <c r="AE84" s="600"/>
      <c r="AF84" s="600"/>
      <c r="AG84" s="600"/>
      <c r="AH84" s="600"/>
      <c r="AI84" s="141"/>
    </row>
    <row r="85" spans="2:38" ht="15" customHeight="1">
      <c r="B85" s="140"/>
      <c r="C85" s="605" t="s">
        <v>2460</v>
      </c>
      <c r="D85" s="605"/>
      <c r="E85" s="605"/>
      <c r="F85" s="605"/>
      <c r="G85" s="605"/>
      <c r="H85" s="605"/>
      <c r="I85" s="605"/>
      <c r="J85" s="605"/>
      <c r="K85" s="605"/>
      <c r="L85" s="605"/>
      <c r="M85" s="605"/>
      <c r="N85" s="605"/>
      <c r="O85" s="605"/>
      <c r="P85" s="605"/>
      <c r="Q85" s="605"/>
      <c r="R85" s="605"/>
      <c r="S85" s="605"/>
      <c r="T85" s="605"/>
      <c r="U85" s="605"/>
      <c r="V85" s="605"/>
      <c r="W85" s="605"/>
      <c r="X85" s="605"/>
      <c r="Y85" s="605"/>
      <c r="Z85" s="605"/>
      <c r="AA85" s="605"/>
      <c r="AB85" s="605"/>
      <c r="AC85" s="605"/>
      <c r="AD85" s="605"/>
      <c r="AE85" s="605"/>
      <c r="AF85" s="605"/>
      <c r="AG85" s="1"/>
      <c r="AH85" s="1"/>
      <c r="AI85" s="141"/>
    </row>
    <row r="86" spans="2:38" ht="16.5" customHeight="1">
      <c r="B86" s="140"/>
      <c r="C86" s="605"/>
      <c r="D86" s="619"/>
      <c r="E86" s="618" t="s">
        <v>196</v>
      </c>
      <c r="F86" s="614"/>
      <c r="G86" s="619"/>
      <c r="H86" s="618" t="s">
        <v>197</v>
      </c>
      <c r="I86" s="605"/>
      <c r="J86" s="605"/>
      <c r="K86" s="605"/>
      <c r="L86" s="605"/>
      <c r="M86" s="605"/>
      <c r="N86" s="605"/>
      <c r="O86" s="605"/>
      <c r="P86" s="605"/>
      <c r="Q86" s="605"/>
      <c r="R86" s="605"/>
      <c r="S86" s="605"/>
      <c r="T86" s="605"/>
      <c r="U86" s="605"/>
      <c r="V86" s="605"/>
      <c r="W86" s="605"/>
      <c r="X86" s="605"/>
      <c r="Y86" s="605"/>
      <c r="Z86" s="605"/>
      <c r="AA86" s="605"/>
      <c r="AB86" s="605"/>
      <c r="AC86" s="605"/>
      <c r="AD86" s="605"/>
      <c r="AE86" s="605"/>
      <c r="AF86" s="605"/>
      <c r="AG86" s="1"/>
      <c r="AH86" s="1"/>
      <c r="AI86" s="141"/>
    </row>
    <row r="87" spans="2:38" ht="5.0999999999999996" customHeight="1">
      <c r="B87" s="140"/>
      <c r="C87" s="605"/>
      <c r="D87" s="605"/>
      <c r="E87" s="605"/>
      <c r="F87" s="605"/>
      <c r="G87" s="605"/>
      <c r="H87" s="605"/>
      <c r="I87" s="605"/>
      <c r="J87" s="605"/>
      <c r="K87" s="605"/>
      <c r="L87" s="605"/>
      <c r="M87" s="605"/>
      <c r="N87" s="605"/>
      <c r="O87" s="605"/>
      <c r="P87" s="605"/>
      <c r="Q87" s="605"/>
      <c r="R87" s="605"/>
      <c r="S87" s="605"/>
      <c r="T87" s="605"/>
      <c r="U87" s="605"/>
      <c r="V87" s="605"/>
      <c r="W87" s="605"/>
      <c r="X87" s="605"/>
      <c r="Y87" s="605"/>
      <c r="Z87" s="605"/>
      <c r="AA87" s="605"/>
      <c r="AB87" s="605"/>
      <c r="AC87" s="605"/>
      <c r="AD87" s="605"/>
      <c r="AE87" s="605"/>
      <c r="AF87" s="605"/>
      <c r="AG87" s="1"/>
      <c r="AH87" s="1"/>
      <c r="AI87" s="141"/>
    </row>
    <row r="88" spans="2:38" ht="15" customHeight="1">
      <c r="B88" s="140"/>
      <c r="C88" s="605" t="s">
        <v>2461</v>
      </c>
      <c r="D88" s="605"/>
      <c r="E88" s="605"/>
      <c r="F88" s="605"/>
      <c r="G88" s="605"/>
      <c r="H88" s="605"/>
      <c r="I88" s="605"/>
      <c r="J88" s="605"/>
      <c r="K88" s="605"/>
      <c r="L88" s="605"/>
      <c r="M88" s="605"/>
      <c r="N88" s="605"/>
      <c r="O88" s="605"/>
      <c r="P88" s="605"/>
      <c r="Q88" s="605"/>
      <c r="R88" s="605"/>
      <c r="S88" s="605"/>
      <c r="T88" s="605"/>
      <c r="U88" s="605"/>
      <c r="V88" s="605"/>
      <c r="W88" s="605"/>
      <c r="X88" s="605"/>
      <c r="Y88" s="605"/>
      <c r="Z88" s="605"/>
      <c r="AA88" s="605"/>
      <c r="AB88" s="605"/>
      <c r="AC88" s="605"/>
      <c r="AD88" s="605"/>
      <c r="AE88" s="605"/>
      <c r="AF88" s="605"/>
      <c r="AG88" s="1"/>
      <c r="AH88" s="1"/>
      <c r="AI88" s="141"/>
    </row>
    <row r="89" spans="2:38" ht="15" customHeight="1">
      <c r="B89" s="140"/>
      <c r="C89" s="605"/>
      <c r="D89" s="605" t="s">
        <v>2462</v>
      </c>
      <c r="E89" s="605"/>
      <c r="F89" s="605"/>
      <c r="G89" s="605"/>
      <c r="H89" s="605"/>
      <c r="I89" s="605"/>
      <c r="J89" s="605"/>
      <c r="K89" s="859"/>
      <c r="L89" s="859"/>
      <c r="M89" s="859"/>
      <c r="N89" s="859"/>
      <c r="O89" s="859"/>
      <c r="P89" s="605"/>
      <c r="Q89" s="605"/>
      <c r="R89" s="605"/>
      <c r="S89" s="605"/>
      <c r="T89" s="605"/>
      <c r="U89" s="605"/>
      <c r="V89" s="605"/>
      <c r="W89" s="605"/>
      <c r="X89" s="605"/>
      <c r="Y89" s="605"/>
      <c r="Z89" s="605"/>
      <c r="AA89" s="605"/>
      <c r="AB89" s="605"/>
      <c r="AC89" s="605"/>
      <c r="AD89" s="605"/>
      <c r="AE89" s="605"/>
      <c r="AF89" s="605"/>
      <c r="AG89" s="1"/>
      <c r="AH89" s="1"/>
      <c r="AI89" s="141"/>
    </row>
    <row r="90" spans="2:38" ht="5.0999999999999996" customHeight="1">
      <c r="B90" s="140"/>
      <c r="C90" s="585" t="str">
        <f>IF('Documentos gerais'!$AY$8="Sim",auxiliar!$H$79,"")</f>
        <v/>
      </c>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41"/>
    </row>
    <row r="91" spans="2:38">
      <c r="B91" s="140"/>
      <c r="C91" s="848" t="str">
        <f>municipal!B7</f>
        <v/>
      </c>
      <c r="D91" s="848"/>
      <c r="E91" s="848"/>
      <c r="F91" s="848"/>
      <c r="G91" s="848"/>
      <c r="H91" s="848"/>
      <c r="I91" s="848"/>
      <c r="J91" s="848"/>
      <c r="K91" s="848"/>
      <c r="L91" s="848"/>
      <c r="M91" s="848"/>
      <c r="N91" s="848"/>
      <c r="O91" s="848"/>
      <c r="P91" s="848"/>
      <c r="Q91" s="848"/>
      <c r="R91" s="848"/>
      <c r="S91" s="848"/>
      <c r="T91" s="848"/>
      <c r="U91" s="848"/>
      <c r="V91" s="848"/>
      <c r="W91" s="848"/>
      <c r="X91" s="848"/>
      <c r="Y91" s="848"/>
      <c r="Z91" s="848"/>
      <c r="AA91" s="848"/>
      <c r="AB91" s="848"/>
      <c r="AC91" s="848"/>
      <c r="AD91" s="848"/>
      <c r="AE91" s="848"/>
      <c r="AF91" s="848"/>
      <c r="AG91" s="848"/>
      <c r="AH91" s="848"/>
      <c r="AI91" s="141"/>
    </row>
    <row r="92" spans="2:38" s="156" customFormat="1" ht="15" customHeight="1">
      <c r="B92" s="148"/>
      <c r="C92" s="845" t="str">
        <f>IF(C91="","",municipal!C9)</f>
        <v/>
      </c>
      <c r="D92" s="845"/>
      <c r="E92" s="845"/>
      <c r="F92" s="845"/>
      <c r="G92" s="845"/>
      <c r="H92" s="845"/>
      <c r="I92" s="845"/>
      <c r="J92" s="845"/>
      <c r="K92" s="845"/>
      <c r="L92" s="845"/>
      <c r="M92" s="845"/>
      <c r="N92" s="845"/>
      <c r="O92" s="845"/>
      <c r="P92" s="845"/>
      <c r="Q92" s="845"/>
      <c r="R92" s="845"/>
      <c r="S92" s="845"/>
      <c r="T92" s="845"/>
      <c r="U92" s="845"/>
      <c r="V92" s="845"/>
      <c r="W92" s="845"/>
      <c r="X92" s="845"/>
      <c r="Y92" s="845"/>
      <c r="Z92" s="845"/>
      <c r="AA92" s="845"/>
      <c r="AB92" s="845"/>
      <c r="AC92" s="845"/>
      <c r="AD92" s="845"/>
      <c r="AE92" s="845"/>
      <c r="AF92" s="845"/>
      <c r="AG92" s="845"/>
      <c r="AH92" s="845"/>
      <c r="AI92" s="149"/>
    </row>
    <row r="93" spans="2:38" ht="4.5" customHeight="1" thickBot="1">
      <c r="B93" s="150"/>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2"/>
    </row>
  </sheetData>
  <sheetProtection password="8DE8" sheet="1" objects="1" scenarios="1" sort="0"/>
  <mergeCells count="101">
    <mergeCell ref="S36:AH36"/>
    <mergeCell ref="J36:R36"/>
    <mergeCell ref="T32:W33"/>
    <mergeCell ref="X32:AA33"/>
    <mergeCell ref="AB32:AE33"/>
    <mergeCell ref="AF32:AH33"/>
    <mergeCell ref="C35:AH35"/>
    <mergeCell ref="Q28:X28"/>
    <mergeCell ref="Z28:AH28"/>
    <mergeCell ref="C31:G31"/>
    <mergeCell ref="T31:W31"/>
    <mergeCell ref="X31:AA31"/>
    <mergeCell ref="AB31:AE31"/>
    <mergeCell ref="AF31:AH31"/>
    <mergeCell ref="C32:G33"/>
    <mergeCell ref="H31:S31"/>
    <mergeCell ref="H32:S33"/>
    <mergeCell ref="C73:U73"/>
    <mergeCell ref="AA39:AH39"/>
    <mergeCell ref="C68:AH68"/>
    <mergeCell ref="J69:AH69"/>
    <mergeCell ref="T39:Z39"/>
    <mergeCell ref="C59:AH59"/>
    <mergeCell ref="C62:AH62"/>
    <mergeCell ref="C42:AC42"/>
    <mergeCell ref="C43:AC43"/>
    <mergeCell ref="C50:AH50"/>
    <mergeCell ref="C47:AH47"/>
    <mergeCell ref="C44:AC44"/>
    <mergeCell ref="C92:AH92"/>
    <mergeCell ref="Y81:AB81"/>
    <mergeCell ref="C91:AH91"/>
    <mergeCell ref="C81:M81"/>
    <mergeCell ref="N81:X81"/>
    <mergeCell ref="AC81:AH81"/>
    <mergeCell ref="C83:AH83"/>
    <mergeCell ref="K89:O89"/>
    <mergeCell ref="C75:AH75"/>
    <mergeCell ref="J76:AH76"/>
    <mergeCell ref="C4:AH4"/>
    <mergeCell ref="C24:AH24"/>
    <mergeCell ref="N20:X20"/>
    <mergeCell ref="N21:X21"/>
    <mergeCell ref="C20:M20"/>
    <mergeCell ref="C21:M21"/>
    <mergeCell ref="C6:G7"/>
    <mergeCell ref="H6:S7"/>
    <mergeCell ref="T6:X7"/>
    <mergeCell ref="Y6:AB7"/>
    <mergeCell ref="AC6:AE7"/>
    <mergeCell ref="AF6:AH7"/>
    <mergeCell ref="C19:M19"/>
    <mergeCell ref="N19:X19"/>
    <mergeCell ref="C22:AH22"/>
    <mergeCell ref="T14:X14"/>
    <mergeCell ref="T16:X16"/>
    <mergeCell ref="Y16:AB16"/>
    <mergeCell ref="AC16:AE16"/>
    <mergeCell ref="T17:X17"/>
    <mergeCell ref="Y17:AB17"/>
    <mergeCell ref="AC17:AE17"/>
    <mergeCell ref="Y14:AB14"/>
    <mergeCell ref="AC14:AE14"/>
    <mergeCell ref="T15:X15"/>
    <mergeCell ref="Y15:AB15"/>
    <mergeCell ref="AC15:AE15"/>
    <mergeCell ref="AC8:AE8"/>
    <mergeCell ref="AC9:AE9"/>
    <mergeCell ref="T11:X11"/>
    <mergeCell ref="Y11:AB11"/>
    <mergeCell ref="AC11:AE11"/>
    <mergeCell ref="T12:X12"/>
    <mergeCell ref="Y12:AB12"/>
    <mergeCell ref="AC12:AE12"/>
    <mergeCell ref="T13:X13"/>
    <mergeCell ref="Y13:AB13"/>
    <mergeCell ref="AC13:AE13"/>
    <mergeCell ref="AK8:AO11"/>
    <mergeCell ref="B2:AI2"/>
    <mergeCell ref="AF12:AH13"/>
    <mergeCell ref="AF14:AH15"/>
    <mergeCell ref="AF16:AH17"/>
    <mergeCell ref="T8:X8"/>
    <mergeCell ref="C16:G17"/>
    <mergeCell ref="H16:S17"/>
    <mergeCell ref="C14:G15"/>
    <mergeCell ref="H14:S15"/>
    <mergeCell ref="C12:G13"/>
    <mergeCell ref="H12:S13"/>
    <mergeCell ref="C10:G11"/>
    <mergeCell ref="H10:S11"/>
    <mergeCell ref="C8:G9"/>
    <mergeCell ref="H8:S9"/>
    <mergeCell ref="T10:X10"/>
    <mergeCell ref="Y10:AB10"/>
    <mergeCell ref="AC10:AE10"/>
    <mergeCell ref="AF8:AH9"/>
    <mergeCell ref="AF10:AH11"/>
    <mergeCell ref="T9:X9"/>
    <mergeCell ref="Y8:AB8"/>
    <mergeCell ref="Y9:AB9"/>
  </mergeCells>
  <dataValidations xWindow="96" yWindow="435" count="1">
    <dataValidation type="list" allowBlank="1" showInputMessage="1" showErrorMessage="1" prompt="Selecione a nova modalidade" sqref="K89">
      <formula1>$AL$77:$AL$83</formula1>
    </dataValidation>
  </dataValidations>
  <hyperlinks>
    <hyperlink ref="C92:AH92" r:id="rId1" display="http://meioambiente.mg.gov.br/component/content/article/13-informativo/3058-clique-aqui-para-consultar-a-manifestacao-dos-municipios-com-competencia-originaria"/>
  </hyperlinks>
  <pageMargins left="0.51181102362204722" right="0.51181102362204722" top="0.39370078740157483" bottom="0.39370078740157483" header="0.31496062992125984" footer="0.31496062992125984"/>
  <pageSetup paperSize="9" scale="95" orientation="portrait" r:id="rId2"/>
  <rowBreaks count="1" manualBreakCount="1">
    <brk id="60" min="1" max="34" man="1"/>
  </rowBreaks>
  <extLst xmlns:xr="http://schemas.microsoft.com/office/spreadsheetml/2014/revision">
    <ext xmlns:x14="http://schemas.microsoft.com/office/spreadsheetml/2009/9/main" uri="{CCE6A557-97BC-4b89-ADB6-D9C93CAAB3DF}">
      <x14:dataValidations xmlns:xm="http://schemas.microsoft.com/office/excel/2006/main" xWindow="96" yWindow="435" count="2">
        <x14:dataValidation type="list" allowBlank="1" showInputMessage="1" showErrorMessage="1" prompt="Selecione o código DN" xr:uid="{00000000-0002-0000-0700-000001000000}">
          <x14:formula1>
            <xm:f>'DN217'!$C$22:$C$260</xm:f>
          </x14:formula1>
          <xm:sqref>C8:G9 C12:G17</xm:sqref>
        </x14:dataValidation>
        <x14:dataValidation type="list" allowBlank="1" showInputMessage="1" showErrorMessage="1" xr:uid="{00000000-0002-0000-0700-000002000000}">
          <x14:formula1>
            <xm:f>'DN217'!$C$22:$C$260</xm:f>
          </x14:formula1>
          <xm:sqref>C10:G11 C32:G33</xm:sqref>
        </x14:dataValidation>
      </x14:dataValidations>
    </ext>
  </extLst>
</worksheet>
</file>

<file path=xl/worksheets/sheet9.xml><?xml version="1.0" encoding="utf-8"?>
<worksheet xmlns="http://schemas.openxmlformats.org/spreadsheetml/2006/main" xmlns:r="http://schemas.openxmlformats.org/officeDocument/2006/relationships">
  <sheetPr codeName="Planilha9"/>
  <dimension ref="A1:DG2903"/>
  <sheetViews>
    <sheetView showGridLines="0" topLeftCell="A52" workbookViewId="0">
      <selection activeCell="I84" sqref="I84:AI84"/>
    </sheetView>
  </sheetViews>
  <sheetFormatPr defaultColWidth="2.85546875" defaultRowHeight="15" customHeight="1"/>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258" width="2.85546875" style="241"/>
    <col min="259" max="259" width="1.7109375" style="241" customWidth="1"/>
    <col min="260" max="266" width="2.85546875" style="241"/>
    <col min="267" max="267" width="2.85546875" style="241" customWidth="1"/>
    <col min="268" max="291" width="2.85546875" style="241"/>
    <col min="292" max="292" width="1.7109375" style="241" customWidth="1"/>
    <col min="293" max="514" width="2.85546875" style="241"/>
    <col min="515" max="515" width="1.7109375" style="241" customWidth="1"/>
    <col min="516" max="522" width="2.85546875" style="241"/>
    <col min="523" max="523" width="2.85546875" style="241" customWidth="1"/>
    <col min="524" max="547" width="2.85546875" style="241"/>
    <col min="548" max="548" width="1.7109375" style="241" customWidth="1"/>
    <col min="549" max="770" width="2.85546875" style="241"/>
    <col min="771" max="771" width="1.7109375" style="241" customWidth="1"/>
    <col min="772" max="778" width="2.85546875" style="241"/>
    <col min="779" max="779" width="2.85546875" style="241" customWidth="1"/>
    <col min="780" max="803" width="2.85546875" style="241"/>
    <col min="804" max="804" width="1.7109375" style="241" customWidth="1"/>
    <col min="805" max="1026" width="2.85546875" style="241"/>
    <col min="1027" max="1027" width="1.7109375" style="241" customWidth="1"/>
    <col min="1028" max="1034" width="2.85546875" style="241"/>
    <col min="1035" max="1035" width="2.85546875" style="241" customWidth="1"/>
    <col min="1036" max="1059" width="2.85546875" style="241"/>
    <col min="1060" max="1060" width="1.7109375" style="241" customWidth="1"/>
    <col min="1061" max="1282" width="2.85546875" style="241"/>
    <col min="1283" max="1283" width="1.7109375" style="241" customWidth="1"/>
    <col min="1284" max="1290" width="2.85546875" style="241"/>
    <col min="1291" max="1291" width="2.85546875" style="241" customWidth="1"/>
    <col min="1292" max="1315" width="2.85546875" style="241"/>
    <col min="1316" max="1316" width="1.7109375" style="241" customWidth="1"/>
    <col min="1317" max="1538" width="2.85546875" style="241"/>
    <col min="1539" max="1539" width="1.7109375" style="241" customWidth="1"/>
    <col min="1540" max="1546" width="2.85546875" style="241"/>
    <col min="1547" max="1547" width="2.85546875" style="241" customWidth="1"/>
    <col min="1548" max="1571" width="2.85546875" style="241"/>
    <col min="1572" max="1572" width="1.7109375" style="241" customWidth="1"/>
    <col min="1573" max="1794" width="2.85546875" style="241"/>
    <col min="1795" max="1795" width="1.7109375" style="241" customWidth="1"/>
    <col min="1796" max="1802" width="2.85546875" style="241"/>
    <col min="1803" max="1803" width="2.85546875" style="241" customWidth="1"/>
    <col min="1804" max="1827" width="2.85546875" style="241"/>
    <col min="1828" max="1828" width="1.7109375" style="241" customWidth="1"/>
    <col min="1829" max="2050" width="2.85546875" style="241"/>
    <col min="2051" max="2051" width="1.7109375" style="241" customWidth="1"/>
    <col min="2052" max="2058" width="2.85546875" style="241"/>
    <col min="2059" max="2059" width="2.85546875" style="241" customWidth="1"/>
    <col min="2060" max="2083" width="2.85546875" style="241"/>
    <col min="2084" max="2084" width="1.7109375" style="241" customWidth="1"/>
    <col min="2085" max="2306" width="2.85546875" style="241"/>
    <col min="2307" max="2307" width="1.7109375" style="241" customWidth="1"/>
    <col min="2308" max="2314" width="2.85546875" style="241"/>
    <col min="2315" max="2315" width="2.85546875" style="241" customWidth="1"/>
    <col min="2316" max="2339" width="2.85546875" style="241"/>
    <col min="2340" max="2340" width="1.7109375" style="241" customWidth="1"/>
    <col min="2341" max="2562" width="2.85546875" style="241"/>
    <col min="2563" max="2563" width="1.7109375" style="241" customWidth="1"/>
    <col min="2564" max="2570" width="2.85546875" style="241"/>
    <col min="2571" max="2571" width="2.85546875" style="241" customWidth="1"/>
    <col min="2572" max="2595" width="2.85546875" style="241"/>
    <col min="2596" max="2596" width="1.7109375" style="241" customWidth="1"/>
    <col min="2597" max="2818" width="2.85546875" style="241"/>
    <col min="2819" max="2819" width="1.7109375" style="241" customWidth="1"/>
    <col min="2820" max="2826" width="2.85546875" style="241"/>
    <col min="2827" max="2827" width="2.85546875" style="241" customWidth="1"/>
    <col min="2828" max="2851" width="2.85546875" style="241"/>
    <col min="2852" max="2852" width="1.7109375" style="241" customWidth="1"/>
    <col min="2853" max="3074" width="2.85546875" style="241"/>
    <col min="3075" max="3075" width="1.7109375" style="241" customWidth="1"/>
    <col min="3076" max="3082" width="2.85546875" style="241"/>
    <col min="3083" max="3083" width="2.85546875" style="241" customWidth="1"/>
    <col min="3084" max="3107" width="2.85546875" style="241"/>
    <col min="3108" max="3108" width="1.7109375" style="241" customWidth="1"/>
    <col min="3109" max="3330" width="2.85546875" style="241"/>
    <col min="3331" max="3331" width="1.7109375" style="241" customWidth="1"/>
    <col min="3332" max="3338" width="2.85546875" style="241"/>
    <col min="3339" max="3339" width="2.85546875" style="241" customWidth="1"/>
    <col min="3340" max="3363" width="2.85546875" style="241"/>
    <col min="3364" max="3364" width="1.7109375" style="241" customWidth="1"/>
    <col min="3365" max="3586" width="2.85546875" style="241"/>
    <col min="3587" max="3587" width="1.7109375" style="241" customWidth="1"/>
    <col min="3588" max="3594" width="2.85546875" style="241"/>
    <col min="3595" max="3595" width="2.85546875" style="241" customWidth="1"/>
    <col min="3596" max="3619" width="2.85546875" style="241"/>
    <col min="3620" max="3620" width="1.7109375" style="241" customWidth="1"/>
    <col min="3621" max="3842" width="2.85546875" style="241"/>
    <col min="3843" max="3843" width="1.7109375" style="241" customWidth="1"/>
    <col min="3844" max="3850" width="2.85546875" style="241"/>
    <col min="3851" max="3851" width="2.85546875" style="241" customWidth="1"/>
    <col min="3852" max="3875" width="2.85546875" style="241"/>
    <col min="3876" max="3876" width="1.7109375" style="241" customWidth="1"/>
    <col min="3877" max="4098" width="2.85546875" style="241"/>
    <col min="4099" max="4099" width="1.7109375" style="241" customWidth="1"/>
    <col min="4100" max="4106" width="2.85546875" style="241"/>
    <col min="4107" max="4107" width="2.85546875" style="241" customWidth="1"/>
    <col min="4108" max="4131" width="2.85546875" style="241"/>
    <col min="4132" max="4132" width="1.7109375" style="241" customWidth="1"/>
    <col min="4133" max="4354" width="2.85546875" style="241"/>
    <col min="4355" max="4355" width="1.7109375" style="241" customWidth="1"/>
    <col min="4356" max="4362" width="2.85546875" style="241"/>
    <col min="4363" max="4363" width="2.85546875" style="241" customWidth="1"/>
    <col min="4364" max="4387" width="2.85546875" style="241"/>
    <col min="4388" max="4388" width="1.7109375" style="241" customWidth="1"/>
    <col min="4389" max="4610" width="2.85546875" style="241"/>
    <col min="4611" max="4611" width="1.7109375" style="241" customWidth="1"/>
    <col min="4612" max="4618" width="2.85546875" style="241"/>
    <col min="4619" max="4619" width="2.85546875" style="241" customWidth="1"/>
    <col min="4620" max="4643" width="2.85546875" style="241"/>
    <col min="4644" max="4644" width="1.7109375" style="241" customWidth="1"/>
    <col min="4645" max="4866" width="2.85546875" style="241"/>
    <col min="4867" max="4867" width="1.7109375" style="241" customWidth="1"/>
    <col min="4868" max="4874" width="2.85546875" style="241"/>
    <col min="4875" max="4875" width="2.85546875" style="241" customWidth="1"/>
    <col min="4876" max="4899" width="2.85546875" style="241"/>
    <col min="4900" max="4900" width="1.7109375" style="241" customWidth="1"/>
    <col min="4901" max="5122" width="2.85546875" style="241"/>
    <col min="5123" max="5123" width="1.7109375" style="241" customWidth="1"/>
    <col min="5124" max="5130" width="2.85546875" style="241"/>
    <col min="5131" max="5131" width="2.85546875" style="241" customWidth="1"/>
    <col min="5132" max="5155" width="2.85546875" style="241"/>
    <col min="5156" max="5156" width="1.7109375" style="241" customWidth="1"/>
    <col min="5157" max="5378" width="2.85546875" style="241"/>
    <col min="5379" max="5379" width="1.7109375" style="241" customWidth="1"/>
    <col min="5380" max="5386" width="2.85546875" style="241"/>
    <col min="5387" max="5387" width="2.85546875" style="241" customWidth="1"/>
    <col min="5388" max="5411" width="2.85546875" style="241"/>
    <col min="5412" max="5412" width="1.7109375" style="241" customWidth="1"/>
    <col min="5413" max="5634" width="2.85546875" style="241"/>
    <col min="5635" max="5635" width="1.7109375" style="241" customWidth="1"/>
    <col min="5636" max="5642" width="2.85546875" style="241"/>
    <col min="5643" max="5643" width="2.85546875" style="241" customWidth="1"/>
    <col min="5644" max="5667" width="2.85546875" style="241"/>
    <col min="5668" max="5668" width="1.7109375" style="241" customWidth="1"/>
    <col min="5669" max="5890" width="2.85546875" style="241"/>
    <col min="5891" max="5891" width="1.7109375" style="241" customWidth="1"/>
    <col min="5892" max="5898" width="2.85546875" style="241"/>
    <col min="5899" max="5899" width="2.85546875" style="241" customWidth="1"/>
    <col min="5900" max="5923" width="2.85546875" style="241"/>
    <col min="5924" max="5924" width="1.7109375" style="241" customWidth="1"/>
    <col min="5925" max="6146" width="2.85546875" style="241"/>
    <col min="6147" max="6147" width="1.7109375" style="241" customWidth="1"/>
    <col min="6148" max="6154" width="2.85546875" style="241"/>
    <col min="6155" max="6155" width="2.85546875" style="241" customWidth="1"/>
    <col min="6156" max="6179" width="2.85546875" style="241"/>
    <col min="6180" max="6180" width="1.7109375" style="241" customWidth="1"/>
    <col min="6181" max="6402" width="2.85546875" style="241"/>
    <col min="6403" max="6403" width="1.7109375" style="241" customWidth="1"/>
    <col min="6404" max="6410" width="2.85546875" style="241"/>
    <col min="6411" max="6411" width="2.85546875" style="241" customWidth="1"/>
    <col min="6412" max="6435" width="2.85546875" style="241"/>
    <col min="6436" max="6436" width="1.7109375" style="241" customWidth="1"/>
    <col min="6437" max="6658" width="2.85546875" style="241"/>
    <col min="6659" max="6659" width="1.7109375" style="241" customWidth="1"/>
    <col min="6660" max="6666" width="2.85546875" style="241"/>
    <col min="6667" max="6667" width="2.85546875" style="241" customWidth="1"/>
    <col min="6668" max="6691" width="2.85546875" style="241"/>
    <col min="6692" max="6692" width="1.7109375" style="241" customWidth="1"/>
    <col min="6693" max="6914" width="2.85546875" style="241"/>
    <col min="6915" max="6915" width="1.7109375" style="241" customWidth="1"/>
    <col min="6916" max="6922" width="2.85546875" style="241"/>
    <col min="6923" max="6923" width="2.85546875" style="241" customWidth="1"/>
    <col min="6924" max="6947" width="2.85546875" style="241"/>
    <col min="6948" max="6948" width="1.7109375" style="241" customWidth="1"/>
    <col min="6949" max="7170" width="2.85546875" style="241"/>
    <col min="7171" max="7171" width="1.7109375" style="241" customWidth="1"/>
    <col min="7172" max="7178" width="2.85546875" style="241"/>
    <col min="7179" max="7179" width="2.85546875" style="241" customWidth="1"/>
    <col min="7180" max="7203" width="2.85546875" style="241"/>
    <col min="7204" max="7204" width="1.7109375" style="241" customWidth="1"/>
    <col min="7205" max="7426" width="2.85546875" style="241"/>
    <col min="7427" max="7427" width="1.7109375" style="241" customWidth="1"/>
    <col min="7428" max="7434" width="2.85546875" style="241"/>
    <col min="7435" max="7435" width="2.85546875" style="241" customWidth="1"/>
    <col min="7436" max="7459" width="2.85546875" style="241"/>
    <col min="7460" max="7460" width="1.7109375" style="241" customWidth="1"/>
    <col min="7461" max="7682" width="2.85546875" style="241"/>
    <col min="7683" max="7683" width="1.7109375" style="241" customWidth="1"/>
    <col min="7684" max="7690" width="2.85546875" style="241"/>
    <col min="7691" max="7691" width="2.85546875" style="241" customWidth="1"/>
    <col min="7692" max="7715" width="2.85546875" style="241"/>
    <col min="7716" max="7716" width="1.7109375" style="241" customWidth="1"/>
    <col min="7717" max="7938" width="2.85546875" style="241"/>
    <col min="7939" max="7939" width="1.7109375" style="241" customWidth="1"/>
    <col min="7940" max="7946" width="2.85546875" style="241"/>
    <col min="7947" max="7947" width="2.85546875" style="241" customWidth="1"/>
    <col min="7948" max="7971" width="2.85546875" style="241"/>
    <col min="7972" max="7972" width="1.7109375" style="241" customWidth="1"/>
    <col min="7973" max="8194" width="2.85546875" style="241"/>
    <col min="8195" max="8195" width="1.7109375" style="241" customWidth="1"/>
    <col min="8196" max="8202" width="2.85546875" style="241"/>
    <col min="8203" max="8203" width="2.85546875" style="241" customWidth="1"/>
    <col min="8204" max="8227" width="2.85546875" style="241"/>
    <col min="8228" max="8228" width="1.7109375" style="241" customWidth="1"/>
    <col min="8229" max="8450" width="2.85546875" style="241"/>
    <col min="8451" max="8451" width="1.7109375" style="241" customWidth="1"/>
    <col min="8452" max="8458" width="2.85546875" style="241"/>
    <col min="8459" max="8459" width="2.85546875" style="241" customWidth="1"/>
    <col min="8460" max="8483" width="2.85546875" style="241"/>
    <col min="8484" max="8484" width="1.7109375" style="241" customWidth="1"/>
    <col min="8485" max="8706" width="2.85546875" style="241"/>
    <col min="8707" max="8707" width="1.7109375" style="241" customWidth="1"/>
    <col min="8708" max="8714" width="2.85546875" style="241"/>
    <col min="8715" max="8715" width="2.85546875" style="241" customWidth="1"/>
    <col min="8716" max="8739" width="2.85546875" style="241"/>
    <col min="8740" max="8740" width="1.7109375" style="241" customWidth="1"/>
    <col min="8741" max="8962" width="2.85546875" style="241"/>
    <col min="8963" max="8963" width="1.7109375" style="241" customWidth="1"/>
    <col min="8964" max="8970" width="2.85546875" style="241"/>
    <col min="8971" max="8971" width="2.85546875" style="241" customWidth="1"/>
    <col min="8972" max="8995" width="2.85546875" style="241"/>
    <col min="8996" max="8996" width="1.7109375" style="241" customWidth="1"/>
    <col min="8997" max="9218" width="2.85546875" style="241"/>
    <col min="9219" max="9219" width="1.7109375" style="241" customWidth="1"/>
    <col min="9220" max="9226" width="2.85546875" style="241"/>
    <col min="9227" max="9227" width="2.85546875" style="241" customWidth="1"/>
    <col min="9228" max="9251" width="2.85546875" style="241"/>
    <col min="9252" max="9252" width="1.7109375" style="241" customWidth="1"/>
    <col min="9253" max="9474" width="2.85546875" style="241"/>
    <col min="9475" max="9475" width="1.7109375" style="241" customWidth="1"/>
    <col min="9476" max="9482" width="2.85546875" style="241"/>
    <col min="9483" max="9483" width="2.85546875" style="241" customWidth="1"/>
    <col min="9484" max="9507" width="2.85546875" style="241"/>
    <col min="9508" max="9508" width="1.7109375" style="241" customWidth="1"/>
    <col min="9509" max="9730" width="2.85546875" style="241"/>
    <col min="9731" max="9731" width="1.7109375" style="241" customWidth="1"/>
    <col min="9732" max="9738" width="2.85546875" style="241"/>
    <col min="9739" max="9739" width="2.85546875" style="241" customWidth="1"/>
    <col min="9740" max="9763" width="2.85546875" style="241"/>
    <col min="9764" max="9764" width="1.7109375" style="241" customWidth="1"/>
    <col min="9765" max="9986" width="2.85546875" style="241"/>
    <col min="9987" max="9987" width="1.7109375" style="241" customWidth="1"/>
    <col min="9988" max="9994" width="2.85546875" style="241"/>
    <col min="9995" max="9995" width="2.85546875" style="241" customWidth="1"/>
    <col min="9996" max="10019" width="2.85546875" style="241"/>
    <col min="10020" max="10020" width="1.7109375" style="241" customWidth="1"/>
    <col min="10021" max="10242" width="2.85546875" style="241"/>
    <col min="10243" max="10243" width="1.7109375" style="241" customWidth="1"/>
    <col min="10244" max="10250" width="2.85546875" style="241"/>
    <col min="10251" max="10251" width="2.85546875" style="241" customWidth="1"/>
    <col min="10252" max="10275" width="2.85546875" style="241"/>
    <col min="10276" max="10276" width="1.7109375" style="241" customWidth="1"/>
    <col min="10277" max="10498" width="2.85546875" style="241"/>
    <col min="10499" max="10499" width="1.7109375" style="241" customWidth="1"/>
    <col min="10500" max="10506" width="2.85546875" style="241"/>
    <col min="10507" max="10507" width="2.85546875" style="241" customWidth="1"/>
    <col min="10508" max="10531" width="2.85546875" style="241"/>
    <col min="10532" max="10532" width="1.7109375" style="241" customWidth="1"/>
    <col min="10533" max="10754" width="2.85546875" style="241"/>
    <col min="10755" max="10755" width="1.7109375" style="241" customWidth="1"/>
    <col min="10756" max="10762" width="2.85546875" style="241"/>
    <col min="10763" max="10763" width="2.85546875" style="241" customWidth="1"/>
    <col min="10764" max="10787" width="2.85546875" style="241"/>
    <col min="10788" max="10788" width="1.7109375" style="241" customWidth="1"/>
    <col min="10789" max="11010" width="2.85546875" style="241"/>
    <col min="11011" max="11011" width="1.7109375" style="241" customWidth="1"/>
    <col min="11012" max="11018" width="2.85546875" style="241"/>
    <col min="11019" max="11019" width="2.85546875" style="241" customWidth="1"/>
    <col min="11020" max="11043" width="2.85546875" style="241"/>
    <col min="11044" max="11044" width="1.7109375" style="241" customWidth="1"/>
    <col min="11045" max="11266" width="2.85546875" style="241"/>
    <col min="11267" max="11267" width="1.7109375" style="241" customWidth="1"/>
    <col min="11268" max="11274" width="2.85546875" style="241"/>
    <col min="11275" max="11275" width="2.85546875" style="241" customWidth="1"/>
    <col min="11276" max="11299" width="2.85546875" style="241"/>
    <col min="11300" max="11300" width="1.7109375" style="241" customWidth="1"/>
    <col min="11301" max="11522" width="2.85546875" style="241"/>
    <col min="11523" max="11523" width="1.7109375" style="241" customWidth="1"/>
    <col min="11524" max="11530" width="2.85546875" style="241"/>
    <col min="11531" max="11531" width="2.85546875" style="241" customWidth="1"/>
    <col min="11532" max="11555" width="2.85546875" style="241"/>
    <col min="11556" max="11556" width="1.7109375" style="241" customWidth="1"/>
    <col min="11557" max="11778" width="2.85546875" style="241"/>
    <col min="11779" max="11779" width="1.7109375" style="241" customWidth="1"/>
    <col min="11780" max="11786" width="2.85546875" style="241"/>
    <col min="11787" max="11787" width="2.85546875" style="241" customWidth="1"/>
    <col min="11788" max="11811" width="2.85546875" style="241"/>
    <col min="11812" max="11812" width="1.7109375" style="241" customWidth="1"/>
    <col min="11813" max="12034" width="2.85546875" style="241"/>
    <col min="12035" max="12035" width="1.7109375" style="241" customWidth="1"/>
    <col min="12036" max="12042" width="2.85546875" style="241"/>
    <col min="12043" max="12043" width="2.85546875" style="241" customWidth="1"/>
    <col min="12044" max="12067" width="2.85546875" style="241"/>
    <col min="12068" max="12068" width="1.7109375" style="241" customWidth="1"/>
    <col min="12069" max="12290" width="2.85546875" style="241"/>
    <col min="12291" max="12291" width="1.7109375" style="241" customWidth="1"/>
    <col min="12292" max="12298" width="2.85546875" style="241"/>
    <col min="12299" max="12299" width="2.85546875" style="241" customWidth="1"/>
    <col min="12300" max="12323" width="2.85546875" style="241"/>
    <col min="12324" max="12324" width="1.7109375" style="241" customWidth="1"/>
    <col min="12325" max="12546" width="2.85546875" style="241"/>
    <col min="12547" max="12547" width="1.7109375" style="241" customWidth="1"/>
    <col min="12548" max="12554" width="2.85546875" style="241"/>
    <col min="12555" max="12555" width="2.85546875" style="241" customWidth="1"/>
    <col min="12556" max="12579" width="2.85546875" style="241"/>
    <col min="12580" max="12580" width="1.7109375" style="241" customWidth="1"/>
    <col min="12581" max="12802" width="2.85546875" style="241"/>
    <col min="12803" max="12803" width="1.7109375" style="241" customWidth="1"/>
    <col min="12804" max="12810" width="2.85546875" style="241"/>
    <col min="12811" max="12811" width="2.85546875" style="241" customWidth="1"/>
    <col min="12812" max="12835" width="2.85546875" style="241"/>
    <col min="12836" max="12836" width="1.7109375" style="241" customWidth="1"/>
    <col min="12837" max="13058" width="2.85546875" style="241"/>
    <col min="13059" max="13059" width="1.7109375" style="241" customWidth="1"/>
    <col min="13060" max="13066" width="2.85546875" style="241"/>
    <col min="13067" max="13067" width="2.85546875" style="241" customWidth="1"/>
    <col min="13068" max="13091" width="2.85546875" style="241"/>
    <col min="13092" max="13092" width="1.7109375" style="241" customWidth="1"/>
    <col min="13093" max="13314" width="2.85546875" style="241"/>
    <col min="13315" max="13315" width="1.7109375" style="241" customWidth="1"/>
    <col min="13316" max="13322" width="2.85546875" style="241"/>
    <col min="13323" max="13323" width="2.85546875" style="241" customWidth="1"/>
    <col min="13324" max="13347" width="2.85546875" style="241"/>
    <col min="13348" max="13348" width="1.7109375" style="241" customWidth="1"/>
    <col min="13349" max="13570" width="2.85546875" style="241"/>
    <col min="13571" max="13571" width="1.7109375" style="241" customWidth="1"/>
    <col min="13572" max="13578" width="2.85546875" style="241"/>
    <col min="13579" max="13579" width="2.85546875" style="241" customWidth="1"/>
    <col min="13580" max="13603" width="2.85546875" style="241"/>
    <col min="13604" max="13604" width="1.7109375" style="241" customWidth="1"/>
    <col min="13605" max="13826" width="2.85546875" style="241"/>
    <col min="13827" max="13827" width="1.7109375" style="241" customWidth="1"/>
    <col min="13828" max="13834" width="2.85546875" style="241"/>
    <col min="13835" max="13835" width="2.85546875" style="241" customWidth="1"/>
    <col min="13836" max="13859" width="2.85546875" style="241"/>
    <col min="13860" max="13860" width="1.7109375" style="241" customWidth="1"/>
    <col min="13861" max="14082" width="2.85546875" style="241"/>
    <col min="14083" max="14083" width="1.7109375" style="241" customWidth="1"/>
    <col min="14084" max="14090" width="2.85546875" style="241"/>
    <col min="14091" max="14091" width="2.85546875" style="241" customWidth="1"/>
    <col min="14092" max="14115" width="2.85546875" style="241"/>
    <col min="14116" max="14116" width="1.7109375" style="241" customWidth="1"/>
    <col min="14117" max="14338" width="2.85546875" style="241"/>
    <col min="14339" max="14339" width="1.7109375" style="241" customWidth="1"/>
    <col min="14340" max="14346" width="2.85546875" style="241"/>
    <col min="14347" max="14347" width="2.85546875" style="241" customWidth="1"/>
    <col min="14348" max="14371" width="2.85546875" style="241"/>
    <col min="14372" max="14372" width="1.7109375" style="241" customWidth="1"/>
    <col min="14373" max="14594" width="2.85546875" style="241"/>
    <col min="14595" max="14595" width="1.7109375" style="241" customWidth="1"/>
    <col min="14596" max="14602" width="2.85546875" style="241"/>
    <col min="14603" max="14603" width="2.85546875" style="241" customWidth="1"/>
    <col min="14604" max="14627" width="2.85546875" style="241"/>
    <col min="14628" max="14628" width="1.7109375" style="241" customWidth="1"/>
    <col min="14629" max="14850" width="2.85546875" style="241"/>
    <col min="14851" max="14851" width="1.7109375" style="241" customWidth="1"/>
    <col min="14852" max="14858" width="2.85546875" style="241"/>
    <col min="14859" max="14859" width="2.85546875" style="241" customWidth="1"/>
    <col min="14860" max="14883" width="2.85546875" style="241"/>
    <col min="14884" max="14884" width="1.7109375" style="241" customWidth="1"/>
    <col min="14885" max="15106" width="2.85546875" style="241"/>
    <col min="15107" max="15107" width="1.7109375" style="241" customWidth="1"/>
    <col min="15108" max="15114" width="2.85546875" style="241"/>
    <col min="15115" max="15115" width="2.85546875" style="241" customWidth="1"/>
    <col min="15116" max="15139" width="2.85546875" style="241"/>
    <col min="15140" max="15140" width="1.7109375" style="241" customWidth="1"/>
    <col min="15141" max="15362" width="2.85546875" style="241"/>
    <col min="15363" max="15363" width="1.7109375" style="241" customWidth="1"/>
    <col min="15364" max="15370" width="2.85546875" style="241"/>
    <col min="15371" max="15371" width="2.85546875" style="241" customWidth="1"/>
    <col min="15372" max="15395" width="2.85546875" style="241"/>
    <col min="15396" max="15396" width="1.7109375" style="241" customWidth="1"/>
    <col min="15397" max="15618" width="2.85546875" style="241"/>
    <col min="15619" max="15619" width="1.7109375" style="241" customWidth="1"/>
    <col min="15620" max="15626" width="2.85546875" style="241"/>
    <col min="15627" max="15627" width="2.85546875" style="241" customWidth="1"/>
    <col min="15628" max="15651" width="2.85546875" style="241"/>
    <col min="15652" max="15652" width="1.7109375" style="241" customWidth="1"/>
    <col min="15653" max="15874" width="2.85546875" style="241"/>
    <col min="15875" max="15875" width="1.7109375" style="241" customWidth="1"/>
    <col min="15876" max="15882" width="2.85546875" style="241"/>
    <col min="15883" max="15883" width="2.85546875" style="241" customWidth="1"/>
    <col min="15884" max="15907" width="2.85546875" style="241"/>
    <col min="15908" max="15908" width="1.7109375" style="241" customWidth="1"/>
    <col min="15909" max="16130" width="2.85546875" style="241"/>
    <col min="16131" max="16131" width="1.7109375" style="241" customWidth="1"/>
    <col min="16132" max="16138" width="2.85546875" style="241"/>
    <col min="16139" max="16139" width="2.85546875" style="241" customWidth="1"/>
    <col min="16140" max="16163" width="2.85546875" style="241"/>
    <col min="16164" max="16164" width="1.7109375" style="241" customWidth="1"/>
    <col min="16165" max="16384" width="2.85546875" style="241"/>
  </cols>
  <sheetData>
    <row r="1" spans="2:111" s="124" customFormat="1" ht="15" customHeight="1" thickBot="1">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c r="B2" s="695" t="s">
        <v>2088</v>
      </c>
      <c r="C2" s="696"/>
      <c r="D2" s="696"/>
      <c r="E2" s="696"/>
      <c r="F2" s="696"/>
      <c r="G2" s="696"/>
      <c r="H2" s="696"/>
      <c r="I2" s="696"/>
      <c r="J2" s="696"/>
      <c r="K2" s="696"/>
      <c r="L2" s="696"/>
      <c r="M2" s="696"/>
      <c r="N2" s="696"/>
      <c r="O2" s="696"/>
      <c r="P2" s="696"/>
      <c r="Q2" s="696"/>
      <c r="R2" s="696"/>
      <c r="S2" s="696"/>
      <c r="T2" s="696"/>
      <c r="U2" s="696"/>
      <c r="V2" s="696"/>
      <c r="W2" s="696"/>
      <c r="X2" s="696"/>
      <c r="Y2" s="696"/>
      <c r="Z2" s="696"/>
      <c r="AA2" s="696"/>
      <c r="AB2" s="696"/>
      <c r="AC2" s="696"/>
      <c r="AD2" s="696"/>
      <c r="AE2" s="696"/>
      <c r="AF2" s="696"/>
      <c r="AG2" s="696"/>
      <c r="AH2" s="696"/>
      <c r="AI2" s="696"/>
      <c r="AJ2" s="697"/>
      <c r="AK2" s="125"/>
      <c r="AL2" s="125"/>
      <c r="AM2" s="125"/>
    </row>
    <row r="3" spans="2:111" s="124" customFormat="1" ht="5.0999999999999996" customHeight="1">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15" customHeight="1">
      <c r="B4" s="943" t="s">
        <v>1958</v>
      </c>
      <c r="C4" s="944"/>
      <c r="D4" s="944"/>
      <c r="E4" s="944"/>
      <c r="F4" s="944"/>
      <c r="G4" s="944"/>
      <c r="H4" s="944"/>
      <c r="I4" s="944"/>
      <c r="J4" s="944"/>
      <c r="K4" s="944"/>
      <c r="L4" s="944"/>
      <c r="M4" s="944"/>
      <c r="N4" s="944"/>
      <c r="O4" s="944"/>
      <c r="P4" s="944"/>
      <c r="Q4" s="944"/>
      <c r="R4" s="944"/>
      <c r="S4" s="944"/>
      <c r="T4" s="944"/>
      <c r="U4" s="944"/>
      <c r="V4" s="944"/>
      <c r="W4" s="944"/>
      <c r="X4" s="944"/>
      <c r="Y4" s="944"/>
      <c r="Z4" s="944"/>
      <c r="AA4" s="944"/>
      <c r="AB4" s="944"/>
      <c r="AC4" s="944"/>
      <c r="AD4" s="944"/>
      <c r="AE4" s="944"/>
      <c r="AF4" s="944"/>
      <c r="AG4" s="944"/>
      <c r="AH4" s="944"/>
      <c r="AI4" s="944"/>
      <c r="AJ4" s="945"/>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c r="B6" s="237"/>
      <c r="C6" s="892" t="s">
        <v>1188</v>
      </c>
      <c r="D6" s="893"/>
      <c r="E6" s="893"/>
      <c r="F6" s="893"/>
      <c r="G6" s="893"/>
      <c r="H6" s="893"/>
      <c r="I6" s="893"/>
      <c r="J6" s="893"/>
      <c r="K6" s="893"/>
      <c r="L6" s="893"/>
      <c r="M6" s="893"/>
      <c r="N6" s="893"/>
      <c r="O6" s="893"/>
      <c r="P6" s="893"/>
      <c r="Q6" s="893"/>
      <c r="R6" s="893"/>
      <c r="S6" s="893"/>
      <c r="T6" s="893"/>
      <c r="U6" s="893"/>
      <c r="V6" s="893"/>
      <c r="W6" s="893"/>
      <c r="X6" s="893"/>
      <c r="Y6" s="893"/>
      <c r="Z6" s="893"/>
      <c r="AA6" s="893"/>
      <c r="AB6" s="893"/>
      <c r="AC6" s="893"/>
      <c r="AD6" s="893"/>
      <c r="AE6" s="893"/>
      <c r="AF6" s="893"/>
      <c r="AG6" s="893"/>
      <c r="AH6" s="893"/>
      <c r="AI6" s="894"/>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c r="B7" s="237"/>
      <c r="C7" s="127" t="s">
        <v>1738</v>
      </c>
      <c r="D7" s="305"/>
      <c r="E7" s="305"/>
      <c r="F7" s="305"/>
      <c r="G7" s="305"/>
      <c r="H7" s="305"/>
      <c r="I7" s="305"/>
      <c r="J7" s="305"/>
      <c r="K7" s="305"/>
      <c r="L7" s="985"/>
      <c r="M7" s="985"/>
      <c r="N7" s="985"/>
      <c r="O7" s="985"/>
      <c r="P7" s="985"/>
      <c r="Q7" s="985"/>
      <c r="R7" s="985"/>
      <c r="S7" s="985"/>
      <c r="T7" s="985"/>
      <c r="U7" s="985"/>
      <c r="V7" s="985"/>
      <c r="W7" s="985"/>
      <c r="X7" s="985"/>
      <c r="Y7" s="985"/>
      <c r="Z7" s="985"/>
      <c r="AA7" s="985"/>
      <c r="AB7" s="985"/>
      <c r="AC7" s="985"/>
      <c r="AD7" s="985"/>
      <c r="AE7" s="985"/>
      <c r="AF7" s="985"/>
      <c r="AG7" s="985"/>
      <c r="AH7" s="985"/>
      <c r="AI7" s="985"/>
      <c r="AJ7" s="242"/>
      <c r="AK7" s="239"/>
      <c r="AL7" s="240"/>
      <c r="AM7" s="241"/>
      <c r="AN7" s="241"/>
      <c r="AO7" s="241"/>
      <c r="AP7" s="243"/>
      <c r="AQ7" s="243"/>
      <c r="AR7" s="243"/>
      <c r="AS7" s="243"/>
      <c r="AT7" s="244"/>
      <c r="AU7" s="26"/>
      <c r="AV7" s="159"/>
      <c r="AW7" s="26"/>
      <c r="AX7" s="26"/>
      <c r="AY7" s="26"/>
      <c r="AZ7" s="26"/>
      <c r="BA7" s="970"/>
      <c r="BB7" s="970"/>
      <c r="BC7" s="970"/>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c r="B8" s="237"/>
      <c r="C8" s="160" t="s">
        <v>1739</v>
      </c>
      <c r="D8" s="160"/>
      <c r="E8" s="160"/>
      <c r="F8" s="160"/>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c r="B9" s="237"/>
      <c r="C9" s="160" t="s">
        <v>1911</v>
      </c>
      <c r="D9" s="160"/>
      <c r="E9" s="160"/>
      <c r="F9" s="160"/>
      <c r="G9" s="964"/>
      <c r="H9" s="964"/>
      <c r="I9" s="964"/>
      <c r="J9" s="964"/>
      <c r="K9" s="964"/>
      <c r="L9" s="964"/>
      <c r="M9" s="964"/>
      <c r="N9" s="964"/>
      <c r="O9" s="964"/>
      <c r="P9" s="964"/>
      <c r="Q9" s="964"/>
      <c r="R9" s="964"/>
      <c r="S9" s="964"/>
      <c r="T9" s="964"/>
      <c r="U9" s="964"/>
      <c r="V9" s="964"/>
      <c r="W9" s="964"/>
      <c r="X9" s="964"/>
      <c r="Y9" s="964"/>
      <c r="Z9" s="964"/>
      <c r="AA9" s="964"/>
      <c r="AB9" s="964"/>
      <c r="AC9" s="247" t="s">
        <v>2011</v>
      </c>
      <c r="AD9" s="313"/>
      <c r="AE9" s="964"/>
      <c r="AF9" s="964"/>
      <c r="AG9" s="964"/>
      <c r="AH9" s="964"/>
      <c r="AI9" s="964"/>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c r="B10" s="237"/>
      <c r="C10" s="160" t="s">
        <v>2012</v>
      </c>
      <c r="D10" s="160"/>
      <c r="E10" s="160"/>
      <c r="F10" s="160"/>
      <c r="G10" s="306"/>
      <c r="H10" s="964"/>
      <c r="I10" s="964"/>
      <c r="J10" s="964"/>
      <c r="K10" s="964"/>
      <c r="L10" s="964"/>
      <c r="M10" s="964"/>
      <c r="N10" s="964"/>
      <c r="O10" s="964"/>
      <c r="P10" s="964"/>
      <c r="Q10" s="964"/>
      <c r="R10" s="964"/>
      <c r="S10" s="964"/>
      <c r="T10" s="160"/>
      <c r="U10" s="247"/>
      <c r="V10" s="249" t="s">
        <v>2013</v>
      </c>
      <c r="W10" s="963"/>
      <c r="X10" s="963"/>
      <c r="Y10" s="963"/>
      <c r="Z10" s="963"/>
      <c r="AA10" s="963"/>
      <c r="AB10" s="963"/>
      <c r="AC10" s="963"/>
      <c r="AD10" s="963"/>
      <c r="AE10" s="963"/>
      <c r="AF10" s="963"/>
      <c r="AG10" s="963"/>
      <c r="AH10" s="963"/>
      <c r="AI10" s="963"/>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c r="B11" s="237"/>
      <c r="C11" s="160" t="s">
        <v>2014</v>
      </c>
      <c r="D11" s="160"/>
      <c r="E11" s="160"/>
      <c r="F11" s="160"/>
      <c r="G11" s="306"/>
      <c r="H11" s="964"/>
      <c r="I11" s="964"/>
      <c r="J11" s="306"/>
      <c r="K11" s="250"/>
      <c r="L11" s="251" t="s">
        <v>2015</v>
      </c>
      <c r="M11" s="972"/>
      <c r="N11" s="972"/>
      <c r="O11" s="972"/>
      <c r="P11" s="972"/>
      <c r="Q11" s="972"/>
      <c r="R11" s="252"/>
      <c r="S11" s="160"/>
      <c r="T11" s="160"/>
      <c r="U11" s="249" t="s">
        <v>2016</v>
      </c>
      <c r="V11" s="963"/>
      <c r="W11" s="963"/>
      <c r="X11" s="963"/>
      <c r="Y11" s="963"/>
      <c r="Z11" s="963"/>
      <c r="AA11" s="963"/>
      <c r="AB11" s="963"/>
      <c r="AC11" s="963"/>
      <c r="AD11" s="247" t="s">
        <v>2017</v>
      </c>
      <c r="AE11" s="313"/>
      <c r="AF11" s="313"/>
      <c r="AG11" s="964"/>
      <c r="AH11" s="964"/>
      <c r="AI11" s="964"/>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c r="B12" s="237"/>
      <c r="C12" s="160" t="s">
        <v>2018</v>
      </c>
      <c r="D12" s="160"/>
      <c r="E12" s="160"/>
      <c r="F12" s="127"/>
      <c r="G12" s="963"/>
      <c r="H12" s="963"/>
      <c r="I12" s="963"/>
      <c r="J12" s="963"/>
      <c r="K12" s="963"/>
      <c r="L12" s="963"/>
      <c r="M12" s="963"/>
      <c r="N12" s="160" t="s">
        <v>2019</v>
      </c>
      <c r="O12" s="160"/>
      <c r="P12" s="253"/>
      <c r="Q12" s="339"/>
      <c r="R12" s="942"/>
      <c r="S12" s="942"/>
      <c r="T12" s="942"/>
      <c r="U12" s="942"/>
      <c r="V12" s="942"/>
      <c r="W12" s="942"/>
      <c r="X12" s="942"/>
      <c r="Y12" s="942"/>
      <c r="Z12" s="942"/>
      <c r="AA12" s="942"/>
      <c r="AB12" s="942"/>
      <c r="AC12" s="942"/>
      <c r="AD12" s="942"/>
      <c r="AE12" s="942"/>
      <c r="AF12" s="942"/>
      <c r="AG12" s="942"/>
      <c r="AH12" s="942"/>
      <c r="AI12" s="942"/>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c r="B13" s="237"/>
      <c r="C13" s="160" t="s">
        <v>2369</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c r="B14" s="237"/>
      <c r="C14" s="160"/>
      <c r="D14" s="438"/>
      <c r="E14" s="247" t="s">
        <v>1684</v>
      </c>
      <c r="F14" s="254"/>
      <c r="G14" s="254"/>
      <c r="H14" s="254"/>
      <c r="I14" s="254"/>
      <c r="J14" s="254"/>
      <c r="K14" s="438"/>
      <c r="L14" s="247" t="s">
        <v>1685</v>
      </c>
      <c r="M14" s="254"/>
      <c r="N14" s="160"/>
      <c r="O14" s="160"/>
      <c r="P14" s="255"/>
      <c r="Q14" s="127"/>
      <c r="R14" s="127"/>
      <c r="S14" s="438"/>
      <c r="T14" s="160" t="s">
        <v>1686</v>
      </c>
      <c r="U14" s="254"/>
      <c r="V14" s="254"/>
      <c r="W14" s="254"/>
      <c r="X14" s="127"/>
      <c r="Y14" s="127"/>
      <c r="Z14" s="438"/>
      <c r="AA14" s="160" t="s">
        <v>1687</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c r="B15" s="237"/>
      <c r="C15" s="160"/>
      <c r="D15" s="438"/>
      <c r="E15" s="247" t="s">
        <v>1688</v>
      </c>
      <c r="F15" s="254"/>
      <c r="G15" s="254"/>
      <c r="H15" s="254"/>
      <c r="I15" s="254"/>
      <c r="J15" s="254"/>
      <c r="K15" s="438"/>
      <c r="L15" s="160" t="s">
        <v>1689</v>
      </c>
      <c r="M15" s="255"/>
      <c r="N15" s="255"/>
      <c r="O15" s="255"/>
      <c r="P15" s="255"/>
      <c r="Q15" s="255"/>
      <c r="R15" s="973"/>
      <c r="S15" s="973"/>
      <c r="T15" s="973"/>
      <c r="U15" s="973"/>
      <c r="V15" s="973"/>
      <c r="W15" s="973"/>
      <c r="X15" s="973"/>
      <c r="Y15" s="973"/>
      <c r="Z15" s="973"/>
      <c r="AA15" s="973"/>
      <c r="AB15" s="973"/>
      <c r="AC15" s="973"/>
      <c r="AD15" s="973"/>
      <c r="AE15" s="973"/>
      <c r="AF15" s="973"/>
      <c r="AG15" s="973"/>
      <c r="AH15" s="973"/>
      <c r="AI15" s="973"/>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c r="B17" s="237"/>
      <c r="C17" s="892" t="s">
        <v>1189</v>
      </c>
      <c r="D17" s="893"/>
      <c r="E17" s="893"/>
      <c r="F17" s="893"/>
      <c r="G17" s="893"/>
      <c r="H17" s="893"/>
      <c r="I17" s="893"/>
      <c r="J17" s="893"/>
      <c r="K17" s="893"/>
      <c r="L17" s="893"/>
      <c r="M17" s="893"/>
      <c r="N17" s="893"/>
      <c r="O17" s="893"/>
      <c r="P17" s="893"/>
      <c r="Q17" s="893"/>
      <c r="R17" s="893"/>
      <c r="S17" s="893"/>
      <c r="T17" s="893"/>
      <c r="U17" s="893"/>
      <c r="V17" s="893"/>
      <c r="W17" s="893"/>
      <c r="X17" s="893"/>
      <c r="Y17" s="893"/>
      <c r="Z17" s="893"/>
      <c r="AA17" s="893"/>
      <c r="AB17" s="893"/>
      <c r="AC17" s="893"/>
      <c r="AD17" s="893"/>
      <c r="AE17" s="893"/>
      <c r="AF17" s="893"/>
      <c r="AG17" s="893"/>
      <c r="AH17" s="893"/>
      <c r="AI17" s="894"/>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c r="B18" s="237"/>
      <c r="C18" s="160"/>
      <c r="D18" s="961" t="s">
        <v>302</v>
      </c>
      <c r="E18" s="961"/>
      <c r="F18" s="961"/>
      <c r="G18" s="961"/>
      <c r="H18" s="961"/>
      <c r="I18" s="961"/>
      <c r="J18" s="961"/>
      <c r="K18" s="961"/>
      <c r="L18" s="961"/>
      <c r="M18" s="961"/>
      <c r="N18" s="961"/>
      <c r="O18" s="961"/>
      <c r="P18" s="961"/>
      <c r="Q18" s="961"/>
      <c r="R18" s="961"/>
      <c r="S18" s="961"/>
      <c r="T18" s="961"/>
      <c r="U18" s="961"/>
      <c r="V18" s="962"/>
      <c r="W18" s="438"/>
      <c r="X18" s="247" t="s">
        <v>197</v>
      </c>
      <c r="Y18" s="247"/>
      <c r="Z18" s="438"/>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c r="B19" s="237"/>
      <c r="C19" s="127" t="s">
        <v>2101</v>
      </c>
      <c r="D19" s="127"/>
      <c r="E19" s="127"/>
      <c r="F19" s="127"/>
      <c r="G19" s="127"/>
      <c r="H19" s="127"/>
      <c r="I19" s="127"/>
      <c r="J19" s="127"/>
      <c r="K19" s="127"/>
      <c r="L19" s="127"/>
      <c r="M19" s="960" t="str">
        <f>IF($W$18="X",L7,"")</f>
        <v/>
      </c>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c r="B20" s="237"/>
      <c r="C20" s="160" t="s">
        <v>1740</v>
      </c>
      <c r="D20" s="160"/>
      <c r="E20" s="160"/>
      <c r="F20" s="160"/>
      <c r="G20" s="958" t="str">
        <f>IF($W$18="X",G8,"")</f>
        <v/>
      </c>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c r="B21" s="237"/>
      <c r="C21" s="935" t="s">
        <v>1913</v>
      </c>
      <c r="D21" s="935"/>
      <c r="E21" s="935"/>
      <c r="F21" s="935"/>
      <c r="G21" s="935"/>
      <c r="H21" s="935"/>
      <c r="I21" s="935"/>
      <c r="J21" s="959" t="str">
        <f>IF($W$18="X","Informar","")</f>
        <v/>
      </c>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c r="B22" s="237"/>
      <c r="C22" s="160" t="s">
        <v>1915</v>
      </c>
      <c r="D22" s="160"/>
      <c r="E22" s="160"/>
      <c r="F22" s="160"/>
      <c r="G22" s="960" t="str">
        <f>IF($W$18="X",G9,"")</f>
        <v/>
      </c>
      <c r="H22" s="960"/>
      <c r="I22" s="960"/>
      <c r="J22" s="959"/>
      <c r="K22" s="959"/>
      <c r="L22" s="959"/>
      <c r="M22" s="959"/>
      <c r="N22" s="959"/>
      <c r="O22" s="959"/>
      <c r="P22" s="959"/>
      <c r="Q22" s="959"/>
      <c r="R22" s="959"/>
      <c r="S22" s="959"/>
      <c r="T22" s="959"/>
      <c r="U22" s="959"/>
      <c r="V22" s="959"/>
      <c r="W22" s="959"/>
      <c r="X22" s="959"/>
      <c r="Y22" s="959"/>
      <c r="Z22" s="959"/>
      <c r="AA22" s="959"/>
      <c r="AB22" s="959"/>
      <c r="AC22" s="247" t="s">
        <v>2020</v>
      </c>
      <c r="AD22" s="313"/>
      <c r="AE22" s="959" t="str">
        <f>IF($W$18="x",AE9,"")</f>
        <v/>
      </c>
      <c r="AF22" s="959"/>
      <c r="AG22" s="959"/>
      <c r="AH22" s="959"/>
      <c r="AI22" s="959"/>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c r="B23" s="237"/>
      <c r="C23" s="160" t="s">
        <v>2021</v>
      </c>
      <c r="D23" s="160"/>
      <c r="E23" s="160"/>
      <c r="F23" s="160"/>
      <c r="G23" s="306"/>
      <c r="H23" s="959" t="str">
        <f>IF($W$18="X",H10,"")</f>
        <v/>
      </c>
      <c r="I23" s="959"/>
      <c r="J23" s="959"/>
      <c r="K23" s="959"/>
      <c r="L23" s="959"/>
      <c r="M23" s="959"/>
      <c r="N23" s="959"/>
      <c r="O23" s="959"/>
      <c r="P23" s="959"/>
      <c r="Q23" s="959"/>
      <c r="R23" s="959"/>
      <c r="S23" s="959"/>
      <c r="T23" s="160"/>
      <c r="U23" s="247"/>
      <c r="V23" s="249" t="s">
        <v>2022</v>
      </c>
      <c r="W23" s="960" t="str">
        <f>IF($W$18="x",W10,"")</f>
        <v/>
      </c>
      <c r="X23" s="960"/>
      <c r="Y23" s="960"/>
      <c r="Z23" s="960"/>
      <c r="AA23" s="960"/>
      <c r="AB23" s="960"/>
      <c r="AC23" s="960"/>
      <c r="AD23" s="960"/>
      <c r="AE23" s="960"/>
      <c r="AF23" s="960"/>
      <c r="AG23" s="960"/>
      <c r="AH23" s="960"/>
      <c r="AI23" s="960"/>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c r="B24" s="237"/>
      <c r="C24" s="160" t="s">
        <v>2023</v>
      </c>
      <c r="D24" s="160"/>
      <c r="E24" s="160"/>
      <c r="F24" s="160"/>
      <c r="G24" s="306"/>
      <c r="H24" s="986" t="str">
        <f>IF($W$18="X",H11,"")</f>
        <v/>
      </c>
      <c r="I24" s="986"/>
      <c r="J24" s="309"/>
      <c r="K24" s="309"/>
      <c r="L24" s="251" t="s">
        <v>2024</v>
      </c>
      <c r="M24" s="988" t="str">
        <f>IF($W$18="X",M11,"")</f>
        <v/>
      </c>
      <c r="N24" s="988"/>
      <c r="O24" s="988"/>
      <c r="P24" s="988"/>
      <c r="Q24" s="308"/>
      <c r="R24" s="252"/>
      <c r="S24" s="160"/>
      <c r="T24" s="160"/>
      <c r="U24" s="249" t="s">
        <v>2025</v>
      </c>
      <c r="V24" s="960" t="str">
        <f>IF($W$18="x",V11,"")</f>
        <v/>
      </c>
      <c r="W24" s="960"/>
      <c r="X24" s="960"/>
      <c r="Y24" s="960"/>
      <c r="Z24" s="960"/>
      <c r="AA24" s="960"/>
      <c r="AB24" s="960"/>
      <c r="AC24" s="960"/>
      <c r="AD24" s="247" t="s">
        <v>2026</v>
      </c>
      <c r="AE24" s="313"/>
      <c r="AF24" s="313"/>
      <c r="AG24" s="959" t="str">
        <f>IF($W$18="x",AG11,"")</f>
        <v/>
      </c>
      <c r="AH24" s="959"/>
      <c r="AI24" s="959"/>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c r="B25" s="237"/>
      <c r="C25" s="160" t="s">
        <v>2027</v>
      </c>
      <c r="D25" s="160"/>
      <c r="E25" s="160"/>
      <c r="F25" s="127"/>
      <c r="G25" s="960" t="str">
        <f>IF($W$18="X",G12,"")</f>
        <v/>
      </c>
      <c r="H25" s="960"/>
      <c r="I25" s="960"/>
      <c r="J25" s="960"/>
      <c r="K25" s="960"/>
      <c r="L25" s="960"/>
      <c r="M25" s="960"/>
      <c r="N25" s="160" t="s">
        <v>2028</v>
      </c>
      <c r="O25" s="160"/>
      <c r="P25" s="253"/>
      <c r="Q25" s="307"/>
      <c r="R25" s="987" t="str">
        <f>IF($W$18="X",R12,"")</f>
        <v/>
      </c>
      <c r="S25" s="987"/>
      <c r="T25" s="987"/>
      <c r="U25" s="987"/>
      <c r="V25" s="987"/>
      <c r="W25" s="987"/>
      <c r="X25" s="987"/>
      <c r="Y25" s="987"/>
      <c r="Z25" s="987"/>
      <c r="AA25" s="987"/>
      <c r="AB25" s="987"/>
      <c r="AC25" s="987"/>
      <c r="AD25" s="987"/>
      <c r="AE25" s="987"/>
      <c r="AF25" s="987"/>
      <c r="AG25" s="987"/>
      <c r="AH25" s="987"/>
      <c r="AI25" s="987"/>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c r="B26" s="237"/>
      <c r="C26" s="935" t="s">
        <v>2029</v>
      </c>
      <c r="D26" s="935"/>
      <c r="E26" s="935"/>
      <c r="F26" s="935"/>
      <c r="G26" s="935"/>
      <c r="H26" s="935"/>
      <c r="I26" s="935"/>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c r="B28" s="237"/>
      <c r="C28" s="160" t="s">
        <v>2030</v>
      </c>
      <c r="D28" s="160"/>
      <c r="E28" s="160"/>
      <c r="F28" s="160"/>
      <c r="G28" s="160"/>
      <c r="H28" s="160"/>
      <c r="I28" s="257"/>
      <c r="J28" s="257"/>
      <c r="K28" s="257"/>
      <c r="L28" s="257"/>
      <c r="M28" s="257"/>
      <c r="N28" s="257"/>
      <c r="O28" s="257"/>
      <c r="P28" s="257"/>
      <c r="Q28" s="257"/>
      <c r="R28" s="257"/>
      <c r="S28" s="127"/>
      <c r="T28" s="127"/>
      <c r="U28" s="127"/>
      <c r="V28" s="127"/>
      <c r="W28" s="438"/>
      <c r="X28" s="247" t="s">
        <v>197</v>
      </c>
      <c r="Y28" s="247"/>
      <c r="Z28" s="438"/>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c r="B29" s="237"/>
      <c r="C29" s="160" t="s">
        <v>2031</v>
      </c>
      <c r="D29" s="160"/>
      <c r="E29" s="160"/>
      <c r="F29" s="160"/>
      <c r="G29" s="160"/>
      <c r="H29" s="160"/>
      <c r="I29" s="257"/>
      <c r="J29" s="257"/>
      <c r="K29" s="257"/>
      <c r="L29" s="257"/>
      <c r="M29" s="257"/>
      <c r="N29" s="257"/>
      <c r="O29" s="257"/>
      <c r="P29" s="257"/>
      <c r="Q29" s="257"/>
      <c r="R29" s="257"/>
      <c r="S29" s="127"/>
      <c r="T29" s="127"/>
      <c r="U29" s="127"/>
      <c r="V29" s="127"/>
      <c r="W29" s="438"/>
      <c r="X29" s="247" t="s">
        <v>197</v>
      </c>
      <c r="Y29" s="247"/>
      <c r="Z29" s="438"/>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c r="B30" s="237"/>
      <c r="C30" s="160" t="s">
        <v>2032</v>
      </c>
      <c r="D30" s="160"/>
      <c r="E30" s="160"/>
      <c r="F30" s="160"/>
      <c r="G30" s="160"/>
      <c r="H30" s="160"/>
      <c r="I30" s="257"/>
      <c r="J30" s="257"/>
      <c r="K30" s="257"/>
      <c r="L30" s="257"/>
      <c r="M30" s="257"/>
      <c r="N30" s="257"/>
      <c r="O30" s="257"/>
      <c r="P30" s="257"/>
      <c r="Q30" s="257"/>
      <c r="R30" s="257"/>
      <c r="S30" s="257"/>
      <c r="T30" s="257"/>
      <c r="U30" s="257"/>
      <c r="V30" s="127"/>
      <c r="W30" s="438"/>
      <c r="X30" s="247" t="s">
        <v>197</v>
      </c>
      <c r="Y30" s="247"/>
      <c r="Z30" s="438"/>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c r="B31" s="237"/>
      <c r="C31" s="160" t="s">
        <v>2033</v>
      </c>
      <c r="D31" s="160"/>
      <c r="E31" s="160"/>
      <c r="F31" s="160"/>
      <c r="G31" s="160"/>
      <c r="H31" s="160"/>
      <c r="I31" s="257"/>
      <c r="J31" s="257"/>
      <c r="K31" s="257"/>
      <c r="L31" s="257"/>
      <c r="M31" s="257"/>
      <c r="N31" s="257"/>
      <c r="O31" s="257"/>
      <c r="P31" s="257"/>
      <c r="Q31" s="257"/>
      <c r="R31" s="257"/>
      <c r="S31" s="257"/>
      <c r="T31" s="257"/>
      <c r="U31" s="257"/>
      <c r="V31" s="127"/>
      <c r="W31" s="438"/>
      <c r="X31" s="247" t="s">
        <v>197</v>
      </c>
      <c r="Y31" s="247"/>
      <c r="Z31" s="438"/>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c r="B33" s="237"/>
      <c r="C33" s="892" t="s">
        <v>1741</v>
      </c>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4"/>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c r="B34" s="237"/>
      <c r="C34" s="160" t="s">
        <v>304</v>
      </c>
      <c r="D34" s="160"/>
      <c r="E34" s="160"/>
      <c r="F34" s="160"/>
      <c r="G34" s="251"/>
      <c r="H34" s="127"/>
      <c r="I34" s="438"/>
      <c r="J34" s="247" t="s">
        <v>305</v>
      </c>
      <c r="K34" s="132"/>
      <c r="L34" s="247"/>
      <c r="M34" s="247"/>
      <c r="N34" s="127"/>
      <c r="O34" s="258" t="s">
        <v>306</v>
      </c>
      <c r="P34" s="127"/>
      <c r="Q34" s="438"/>
      <c r="R34" s="247" t="s">
        <v>307</v>
      </c>
      <c r="S34" s="247"/>
      <c r="T34" s="247"/>
      <c r="U34" s="127"/>
      <c r="V34" s="127"/>
      <c r="W34" s="127"/>
      <c r="X34" s="438"/>
      <c r="Y34" s="247" t="s">
        <v>1149</v>
      </c>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c r="B35" s="237"/>
      <c r="C35" s="160" t="s">
        <v>1914</v>
      </c>
      <c r="D35" s="160"/>
      <c r="E35" s="160"/>
      <c r="F35" s="160"/>
      <c r="G35" s="963"/>
      <c r="H35" s="963"/>
      <c r="I35" s="963"/>
      <c r="J35" s="963"/>
      <c r="K35" s="963"/>
      <c r="L35" s="963"/>
      <c r="M35" s="963"/>
      <c r="N35" s="963"/>
      <c r="O35" s="963"/>
      <c r="P35" s="963"/>
      <c r="Q35" s="963"/>
      <c r="R35" s="963"/>
      <c r="S35" s="963"/>
      <c r="T35" s="963"/>
      <c r="U35" s="963"/>
      <c r="V35" s="963"/>
      <c r="W35" s="963"/>
      <c r="X35" s="963"/>
      <c r="Y35" s="963"/>
      <c r="Z35" s="963"/>
      <c r="AA35" s="963"/>
      <c r="AB35" s="963"/>
      <c r="AC35" s="247" t="s">
        <v>297</v>
      </c>
      <c r="AD35" s="963"/>
      <c r="AE35" s="963"/>
      <c r="AF35" s="963"/>
      <c r="AG35" s="963"/>
      <c r="AH35" s="963"/>
      <c r="AI35" s="963"/>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c r="B36" s="237"/>
      <c r="C36" s="160" t="s">
        <v>1912</v>
      </c>
      <c r="D36" s="160"/>
      <c r="E36" s="160"/>
      <c r="F36" s="160"/>
      <c r="G36" s="994"/>
      <c r="H36" s="994"/>
      <c r="I36" s="994"/>
      <c r="J36" s="994"/>
      <c r="K36" s="994"/>
      <c r="L36" s="994"/>
      <c r="M36" s="994"/>
      <c r="N36" s="994"/>
      <c r="O36" s="994"/>
      <c r="P36" s="994"/>
      <c r="Q36" s="994"/>
      <c r="R36" s="994"/>
      <c r="S36" s="994"/>
      <c r="T36" s="160"/>
      <c r="U36" s="247"/>
      <c r="V36" s="249" t="s">
        <v>298</v>
      </c>
      <c r="W36" s="963"/>
      <c r="X36" s="963"/>
      <c r="Y36" s="963"/>
      <c r="Z36" s="963"/>
      <c r="AA36" s="963"/>
      <c r="AB36" s="963"/>
      <c r="AC36" s="963"/>
      <c r="AD36" s="963"/>
      <c r="AE36" s="963"/>
      <c r="AF36" s="963"/>
      <c r="AG36" s="963"/>
      <c r="AH36" s="963"/>
      <c r="AI36" s="963"/>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c r="B37" s="237"/>
      <c r="C37" s="160" t="s">
        <v>299</v>
      </c>
      <c r="D37" s="160"/>
      <c r="E37" s="160"/>
      <c r="F37" s="160"/>
      <c r="G37" s="963"/>
      <c r="H37" s="963"/>
      <c r="I37" s="963"/>
      <c r="J37" s="963"/>
      <c r="K37" s="250"/>
      <c r="L37" s="251" t="s">
        <v>300</v>
      </c>
      <c r="M37" s="998"/>
      <c r="N37" s="998"/>
      <c r="O37" s="998"/>
      <c r="P37" s="998"/>
      <c r="Q37" s="998"/>
      <c r="R37" s="252"/>
      <c r="S37" s="160"/>
      <c r="T37" s="160"/>
      <c r="U37" s="249" t="s">
        <v>1743</v>
      </c>
      <c r="V37" s="963"/>
      <c r="W37" s="963"/>
      <c r="X37" s="963"/>
      <c r="Y37" s="963"/>
      <c r="Z37" s="963"/>
      <c r="AA37" s="963"/>
      <c r="AB37" s="963"/>
      <c r="AC37" s="963"/>
      <c r="AD37" s="247" t="s">
        <v>301</v>
      </c>
      <c r="AE37" s="964"/>
      <c r="AF37" s="964"/>
      <c r="AG37" s="964"/>
      <c r="AH37" s="964"/>
      <c r="AI37" s="964"/>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c r="B38" s="237"/>
      <c r="C38" s="935" t="s">
        <v>1744</v>
      </c>
      <c r="D38" s="935"/>
      <c r="E38" s="935"/>
      <c r="F38" s="935"/>
      <c r="G38" s="963"/>
      <c r="H38" s="963"/>
      <c r="I38" s="963"/>
      <c r="J38" s="963"/>
      <c r="K38" s="963"/>
      <c r="L38" s="963"/>
      <c r="M38" s="963"/>
      <c r="N38" s="963"/>
      <c r="O38" s="966" t="s">
        <v>1745</v>
      </c>
      <c r="P38" s="966"/>
      <c r="Q38" s="966"/>
      <c r="R38" s="942"/>
      <c r="S38" s="942"/>
      <c r="T38" s="942"/>
      <c r="U38" s="942"/>
      <c r="V38" s="942"/>
      <c r="W38" s="942"/>
      <c r="X38" s="942"/>
      <c r="Y38" s="942"/>
      <c r="Z38" s="942"/>
      <c r="AA38" s="942"/>
      <c r="AB38" s="942"/>
      <c r="AC38" s="942"/>
      <c r="AD38" s="942"/>
      <c r="AE38" s="942"/>
      <c r="AF38" s="942"/>
      <c r="AG38" s="942"/>
      <c r="AH38" s="942"/>
      <c r="AI38" s="942"/>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c r="B40" s="237"/>
      <c r="C40" s="892" t="s">
        <v>1906</v>
      </c>
      <c r="D40" s="893"/>
      <c r="E40" s="893"/>
      <c r="F40" s="893"/>
      <c r="G40" s="893"/>
      <c r="H40" s="893"/>
      <c r="I40" s="893"/>
      <c r="J40" s="893"/>
      <c r="K40" s="893"/>
      <c r="L40" s="893"/>
      <c r="M40" s="893"/>
      <c r="N40" s="893"/>
      <c r="O40" s="893"/>
      <c r="P40" s="893"/>
      <c r="Q40" s="893"/>
      <c r="R40" s="893"/>
      <c r="S40" s="893"/>
      <c r="T40" s="893"/>
      <c r="U40" s="893"/>
      <c r="V40" s="893"/>
      <c r="W40" s="893"/>
      <c r="X40" s="893"/>
      <c r="Y40" s="893"/>
      <c r="Z40" s="893"/>
      <c r="AA40" s="893"/>
      <c r="AB40" s="893"/>
      <c r="AC40" s="893"/>
      <c r="AD40" s="893"/>
      <c r="AE40" s="893"/>
      <c r="AF40" s="893"/>
      <c r="AG40" s="893"/>
      <c r="AH40" s="893"/>
      <c r="AI40" s="894"/>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c r="B42" s="261"/>
      <c r="C42" s="995" t="s">
        <v>1154</v>
      </c>
      <c r="D42" s="995"/>
      <c r="E42" s="995"/>
      <c r="F42" s="995"/>
      <c r="G42" s="995"/>
      <c r="H42" s="965" t="s">
        <v>2089</v>
      </c>
      <c r="I42" s="965"/>
      <c r="J42" s="965"/>
      <c r="K42" s="965"/>
      <c r="L42" s="965"/>
      <c r="M42" s="965"/>
      <c r="N42" s="965"/>
      <c r="O42" s="965"/>
      <c r="P42" s="965"/>
      <c r="Q42" s="965"/>
      <c r="R42" s="965"/>
      <c r="S42" s="965"/>
      <c r="T42" s="995" t="s">
        <v>151</v>
      </c>
      <c r="U42" s="995"/>
      <c r="V42" s="995"/>
      <c r="W42" s="995"/>
      <c r="X42" s="995"/>
      <c r="Y42" s="965" t="s">
        <v>161</v>
      </c>
      <c r="Z42" s="965"/>
      <c r="AA42" s="965"/>
      <c r="AB42" s="965"/>
      <c r="AC42" s="965" t="s">
        <v>2005</v>
      </c>
      <c r="AD42" s="965"/>
      <c r="AE42" s="965"/>
      <c r="AF42" s="965"/>
      <c r="AG42" s="967" t="s">
        <v>156</v>
      </c>
      <c r="AH42" s="968"/>
      <c r="AI42" s="969"/>
      <c r="AJ42" s="262"/>
      <c r="AL42" s="957"/>
      <c r="AM42" s="957"/>
      <c r="AN42" s="957"/>
      <c r="AO42" s="957"/>
      <c r="AP42" s="957"/>
      <c r="AQ42" s="957"/>
      <c r="AR42" s="957"/>
      <c r="AS42" s="957"/>
      <c r="AT42" s="957"/>
      <c r="AU42" s="957"/>
      <c r="AV42" s="957"/>
      <c r="AW42" s="957"/>
      <c r="AX42" s="957"/>
      <c r="AY42" s="957"/>
      <c r="AZ42" s="957"/>
      <c r="BA42" s="957"/>
      <c r="BB42" s="957"/>
      <c r="BC42" s="240"/>
      <c r="BD42" s="240"/>
      <c r="BE42" s="240"/>
      <c r="BF42" s="248"/>
      <c r="BH42" s="248"/>
    </row>
    <row r="43" spans="2:111" s="240" customFormat="1" ht="20.100000000000001" customHeight="1">
      <c r="B43" s="263"/>
      <c r="C43" s="992" t="str">
        <f>IF('TELA 3'!C8="","",'TELA 3'!C8)</f>
        <v/>
      </c>
      <c r="D43" s="992"/>
      <c r="E43" s="992"/>
      <c r="F43" s="992"/>
      <c r="G43" s="992"/>
      <c r="H43" s="993"/>
      <c r="I43" s="993"/>
      <c r="J43" s="993"/>
      <c r="K43" s="993"/>
      <c r="L43" s="993"/>
      <c r="M43" s="993"/>
      <c r="N43" s="993"/>
      <c r="O43" s="993"/>
      <c r="P43" s="993"/>
      <c r="Q43" s="993"/>
      <c r="R43" s="993"/>
      <c r="S43" s="993"/>
      <c r="T43" s="956" t="str">
        <f>'TELA 3'!T$8</f>
        <v>-</v>
      </c>
      <c r="U43" s="956"/>
      <c r="V43" s="956"/>
      <c r="W43" s="956"/>
      <c r="X43" s="956"/>
      <c r="Y43" s="950" t="str">
        <f>IF('TELA 3'!Y$8="","",'TELA 3'!Y$8)</f>
        <v/>
      </c>
      <c r="Z43" s="950"/>
      <c r="AA43" s="950"/>
      <c r="AB43" s="950"/>
      <c r="AC43" s="941"/>
      <c r="AD43" s="941"/>
      <c r="AE43" s="941"/>
      <c r="AF43" s="941"/>
      <c r="AG43" s="940" t="str">
        <f>'TELA 3'!$AC$8</f>
        <v>-</v>
      </c>
      <c r="AH43" s="940"/>
      <c r="AI43" s="940"/>
      <c r="AJ43" s="264"/>
      <c r="AL43" s="957"/>
      <c r="AM43" s="957"/>
      <c r="AN43" s="957"/>
      <c r="AO43" s="957"/>
      <c r="AP43" s="957"/>
      <c r="AQ43" s="957"/>
      <c r="AR43" s="957"/>
      <c r="AS43" s="957"/>
      <c r="AT43" s="957"/>
      <c r="AU43" s="957"/>
      <c r="AV43" s="957"/>
      <c r="AW43" s="957"/>
      <c r="AX43" s="957"/>
      <c r="AY43" s="957"/>
      <c r="AZ43" s="957"/>
      <c r="BA43" s="957"/>
      <c r="BB43" s="957"/>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c r="B44" s="263"/>
      <c r="C44" s="992"/>
      <c r="D44" s="992"/>
      <c r="E44" s="992"/>
      <c r="F44" s="992"/>
      <c r="G44" s="992"/>
      <c r="H44" s="993"/>
      <c r="I44" s="993"/>
      <c r="J44" s="993"/>
      <c r="K44" s="993"/>
      <c r="L44" s="993"/>
      <c r="M44" s="993"/>
      <c r="N44" s="993"/>
      <c r="O44" s="993"/>
      <c r="P44" s="993"/>
      <c r="Q44" s="993"/>
      <c r="R44" s="993"/>
      <c r="S44" s="993"/>
      <c r="T44" s="956" t="str">
        <f>'TELA 3'!$T$9</f>
        <v>-</v>
      </c>
      <c r="U44" s="956"/>
      <c r="V44" s="956"/>
      <c r="W44" s="956"/>
      <c r="X44" s="956"/>
      <c r="Y44" s="950" t="str">
        <f>IF('TELA 3'!$Y$9="","",'TELA 3'!$Y$9)</f>
        <v/>
      </c>
      <c r="Z44" s="950"/>
      <c r="AA44" s="950"/>
      <c r="AB44" s="950"/>
      <c r="AC44" s="941"/>
      <c r="AD44" s="941"/>
      <c r="AE44" s="941"/>
      <c r="AF44" s="941"/>
      <c r="AG44" s="940" t="str">
        <f>'TELA 3'!$AC$9</f>
        <v>-</v>
      </c>
      <c r="AH44" s="940"/>
      <c r="AI44" s="940"/>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c r="B45" s="263"/>
      <c r="C45" s="992" t="str">
        <f>IF('TELA 3'!C10="","",'TELA 3'!C10)</f>
        <v/>
      </c>
      <c r="D45" s="992"/>
      <c r="E45" s="992"/>
      <c r="F45" s="992"/>
      <c r="G45" s="992"/>
      <c r="H45" s="977"/>
      <c r="I45" s="978"/>
      <c r="J45" s="978"/>
      <c r="K45" s="978"/>
      <c r="L45" s="978"/>
      <c r="M45" s="978"/>
      <c r="N45" s="978"/>
      <c r="O45" s="978"/>
      <c r="P45" s="978"/>
      <c r="Q45" s="978"/>
      <c r="R45" s="978"/>
      <c r="S45" s="979"/>
      <c r="T45" s="956" t="str">
        <f>'TELA 3'!T10</f>
        <v>-</v>
      </c>
      <c r="U45" s="956"/>
      <c r="V45" s="956"/>
      <c r="W45" s="956"/>
      <c r="X45" s="956"/>
      <c r="Y45" s="950" t="str">
        <f>IF('TELA 3'!Y10="","",'TELA 3'!Y10)</f>
        <v/>
      </c>
      <c r="Z45" s="950"/>
      <c r="AA45" s="950"/>
      <c r="AB45" s="950"/>
      <c r="AC45" s="941"/>
      <c r="AD45" s="941"/>
      <c r="AE45" s="941"/>
      <c r="AF45" s="941"/>
      <c r="AG45" s="940" t="str">
        <f>'TELA 3'!AC10</f>
        <v>-</v>
      </c>
      <c r="AH45" s="940"/>
      <c r="AI45" s="940"/>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c r="B46" s="263"/>
      <c r="C46" s="992"/>
      <c r="D46" s="992"/>
      <c r="E46" s="992"/>
      <c r="F46" s="992"/>
      <c r="G46" s="992"/>
      <c r="H46" s="980"/>
      <c r="I46" s="981"/>
      <c r="J46" s="981"/>
      <c r="K46" s="981"/>
      <c r="L46" s="981"/>
      <c r="M46" s="981"/>
      <c r="N46" s="981"/>
      <c r="O46" s="981"/>
      <c r="P46" s="981"/>
      <c r="Q46" s="981"/>
      <c r="R46" s="981"/>
      <c r="S46" s="982"/>
      <c r="T46" s="956" t="str">
        <f>'TELA 3'!T11</f>
        <v>-</v>
      </c>
      <c r="U46" s="956"/>
      <c r="V46" s="956"/>
      <c r="W46" s="956"/>
      <c r="X46" s="956"/>
      <c r="Y46" s="950" t="str">
        <f>IF('TELA 3'!Y11="","",'TELA 3'!Y11)</f>
        <v/>
      </c>
      <c r="Z46" s="950"/>
      <c r="AA46" s="950"/>
      <c r="AB46" s="950"/>
      <c r="AC46" s="941"/>
      <c r="AD46" s="941"/>
      <c r="AE46" s="941"/>
      <c r="AF46" s="941"/>
      <c r="AG46" s="940" t="str">
        <f>'TELA 3'!AC11</f>
        <v>-</v>
      </c>
      <c r="AH46" s="940"/>
      <c r="AI46" s="940"/>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c r="B47" s="263"/>
      <c r="C47" s="992" t="str">
        <f>IF('TELA 3'!C12="","",'TELA 3'!C12)</f>
        <v/>
      </c>
      <c r="D47" s="992"/>
      <c r="E47" s="992"/>
      <c r="F47" s="992"/>
      <c r="G47" s="992"/>
      <c r="H47" s="977"/>
      <c r="I47" s="978"/>
      <c r="J47" s="978"/>
      <c r="K47" s="978"/>
      <c r="L47" s="978"/>
      <c r="M47" s="978"/>
      <c r="N47" s="978"/>
      <c r="O47" s="978"/>
      <c r="P47" s="978"/>
      <c r="Q47" s="978"/>
      <c r="R47" s="978"/>
      <c r="S47" s="979"/>
      <c r="T47" s="956" t="str">
        <f>'TELA 3'!T12</f>
        <v>-</v>
      </c>
      <c r="U47" s="956"/>
      <c r="V47" s="956"/>
      <c r="W47" s="956"/>
      <c r="X47" s="956"/>
      <c r="Y47" s="950" t="str">
        <f>IF('TELA 3'!Y12="","",'TELA 3'!Y12)</f>
        <v/>
      </c>
      <c r="Z47" s="950"/>
      <c r="AA47" s="950"/>
      <c r="AB47" s="950"/>
      <c r="AC47" s="941"/>
      <c r="AD47" s="941"/>
      <c r="AE47" s="941"/>
      <c r="AF47" s="941"/>
      <c r="AG47" s="940" t="str">
        <f>'TELA 3'!AC12</f>
        <v>-</v>
      </c>
      <c r="AH47" s="940"/>
      <c r="AI47" s="940"/>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c r="B48" s="263"/>
      <c r="C48" s="992"/>
      <c r="D48" s="992"/>
      <c r="E48" s="992"/>
      <c r="F48" s="992"/>
      <c r="G48" s="992"/>
      <c r="H48" s="980"/>
      <c r="I48" s="981"/>
      <c r="J48" s="981"/>
      <c r="K48" s="981"/>
      <c r="L48" s="981"/>
      <c r="M48" s="981"/>
      <c r="N48" s="981"/>
      <c r="O48" s="981"/>
      <c r="P48" s="981"/>
      <c r="Q48" s="981"/>
      <c r="R48" s="981"/>
      <c r="S48" s="982"/>
      <c r="T48" s="956" t="str">
        <f>'TELA 3'!T13</f>
        <v>-</v>
      </c>
      <c r="U48" s="956"/>
      <c r="V48" s="956"/>
      <c r="W48" s="956"/>
      <c r="X48" s="956"/>
      <c r="Y48" s="950" t="str">
        <f>IF('TELA 3'!Y13="","",'TELA 3'!Y13)</f>
        <v/>
      </c>
      <c r="Z48" s="950"/>
      <c r="AA48" s="950"/>
      <c r="AB48" s="950"/>
      <c r="AC48" s="941"/>
      <c r="AD48" s="941"/>
      <c r="AE48" s="941"/>
      <c r="AF48" s="941"/>
      <c r="AG48" s="940" t="str">
        <f>'TELA 3'!AC13</f>
        <v>-</v>
      </c>
      <c r="AH48" s="940"/>
      <c r="AI48" s="940"/>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c r="B49" s="263"/>
      <c r="C49" s="992" t="str">
        <f>IF('TELA 3'!C14="","",'TELA 3'!C14)</f>
        <v/>
      </c>
      <c r="D49" s="992"/>
      <c r="E49" s="992"/>
      <c r="F49" s="992"/>
      <c r="G49" s="992"/>
      <c r="H49" s="977"/>
      <c r="I49" s="978"/>
      <c r="J49" s="978"/>
      <c r="K49" s="978"/>
      <c r="L49" s="978"/>
      <c r="M49" s="978"/>
      <c r="N49" s="978"/>
      <c r="O49" s="978"/>
      <c r="P49" s="978"/>
      <c r="Q49" s="978"/>
      <c r="R49" s="978"/>
      <c r="S49" s="979"/>
      <c r="T49" s="956" t="str">
        <f>'TELA 3'!T14</f>
        <v>-</v>
      </c>
      <c r="U49" s="956"/>
      <c r="V49" s="956"/>
      <c r="W49" s="956"/>
      <c r="X49" s="956"/>
      <c r="Y49" s="950" t="str">
        <f>IF('TELA 3'!Y14="","",'TELA 3'!Y14)</f>
        <v/>
      </c>
      <c r="Z49" s="950"/>
      <c r="AA49" s="950"/>
      <c r="AB49" s="950"/>
      <c r="AC49" s="941"/>
      <c r="AD49" s="941"/>
      <c r="AE49" s="941"/>
      <c r="AF49" s="941"/>
      <c r="AG49" s="940" t="str">
        <f>'TELA 3'!AC14</f>
        <v>-</v>
      </c>
      <c r="AH49" s="940"/>
      <c r="AI49" s="940"/>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c r="B50" s="263"/>
      <c r="C50" s="992"/>
      <c r="D50" s="992"/>
      <c r="E50" s="992"/>
      <c r="F50" s="992"/>
      <c r="G50" s="992"/>
      <c r="H50" s="980"/>
      <c r="I50" s="981"/>
      <c r="J50" s="981"/>
      <c r="K50" s="981"/>
      <c r="L50" s="981"/>
      <c r="M50" s="981"/>
      <c r="N50" s="981"/>
      <c r="O50" s="981"/>
      <c r="P50" s="981"/>
      <c r="Q50" s="981"/>
      <c r="R50" s="981"/>
      <c r="S50" s="982"/>
      <c r="T50" s="956" t="str">
        <f>'TELA 3'!T15</f>
        <v>-</v>
      </c>
      <c r="U50" s="956"/>
      <c r="V50" s="956"/>
      <c r="W50" s="956"/>
      <c r="X50" s="956"/>
      <c r="Y50" s="950" t="str">
        <f>IF('TELA 3'!Y15="","",'TELA 3'!Y15)</f>
        <v/>
      </c>
      <c r="Z50" s="950"/>
      <c r="AA50" s="950"/>
      <c r="AB50" s="950"/>
      <c r="AC50" s="941"/>
      <c r="AD50" s="941"/>
      <c r="AE50" s="941"/>
      <c r="AF50" s="941"/>
      <c r="AG50" s="940" t="str">
        <f>'TELA 3'!AC15</f>
        <v>-</v>
      </c>
      <c r="AH50" s="940"/>
      <c r="AI50" s="940"/>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c r="B51" s="263"/>
      <c r="C51" s="992" t="str">
        <f>IF('TELA 3'!C16="","",'TELA 3'!C16)</f>
        <v/>
      </c>
      <c r="D51" s="992"/>
      <c r="E51" s="992"/>
      <c r="F51" s="992"/>
      <c r="G51" s="992"/>
      <c r="H51" s="977"/>
      <c r="I51" s="978"/>
      <c r="J51" s="978"/>
      <c r="K51" s="978"/>
      <c r="L51" s="978"/>
      <c r="M51" s="978"/>
      <c r="N51" s="978"/>
      <c r="O51" s="978"/>
      <c r="P51" s="978"/>
      <c r="Q51" s="978"/>
      <c r="R51" s="978"/>
      <c r="S51" s="979"/>
      <c r="T51" s="956" t="str">
        <f>'TELA 3'!T16</f>
        <v>-</v>
      </c>
      <c r="U51" s="956"/>
      <c r="V51" s="956"/>
      <c r="W51" s="956"/>
      <c r="X51" s="956"/>
      <c r="Y51" s="950" t="str">
        <f>IF('TELA 3'!Y16="","",'TELA 3'!Y16)</f>
        <v/>
      </c>
      <c r="Z51" s="950"/>
      <c r="AA51" s="950"/>
      <c r="AB51" s="950"/>
      <c r="AC51" s="941"/>
      <c r="AD51" s="941"/>
      <c r="AE51" s="941"/>
      <c r="AF51" s="941"/>
      <c r="AG51" s="940" t="str">
        <f>'TELA 3'!AC16</f>
        <v>-</v>
      </c>
      <c r="AH51" s="940"/>
      <c r="AI51" s="940"/>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c r="B52" s="263"/>
      <c r="C52" s="992"/>
      <c r="D52" s="992"/>
      <c r="E52" s="992"/>
      <c r="F52" s="992"/>
      <c r="G52" s="992"/>
      <c r="H52" s="980"/>
      <c r="I52" s="981"/>
      <c r="J52" s="981"/>
      <c r="K52" s="981"/>
      <c r="L52" s="981"/>
      <c r="M52" s="981"/>
      <c r="N52" s="981"/>
      <c r="O52" s="981"/>
      <c r="P52" s="981"/>
      <c r="Q52" s="981"/>
      <c r="R52" s="981"/>
      <c r="S52" s="982"/>
      <c r="T52" s="956" t="str">
        <f>'TELA 3'!T17</f>
        <v>-</v>
      </c>
      <c r="U52" s="956"/>
      <c r="V52" s="956"/>
      <c r="W52" s="956"/>
      <c r="X52" s="956"/>
      <c r="Y52" s="950" t="str">
        <f>IF('TELA 3'!Y17="","",'TELA 3'!Y17)</f>
        <v/>
      </c>
      <c r="Z52" s="950"/>
      <c r="AA52" s="950"/>
      <c r="AB52" s="950"/>
      <c r="AC52" s="941"/>
      <c r="AD52" s="941"/>
      <c r="AE52" s="941"/>
      <c r="AF52" s="941"/>
      <c r="AG52" s="940" t="str">
        <f>'TELA 3'!AC17</f>
        <v>-</v>
      </c>
      <c r="AH52" s="940"/>
      <c r="AI52" s="940"/>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7"/>
      <c r="AE53" s="265"/>
      <c r="AF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c r="B54" s="263"/>
      <c r="C54" s="411" t="s">
        <v>2144</v>
      </c>
      <c r="D54" s="265"/>
      <c r="E54" s="265"/>
      <c r="F54" s="265"/>
      <c r="G54" s="265"/>
      <c r="H54" s="266"/>
      <c r="I54" s="266"/>
      <c r="J54" s="266"/>
      <c r="K54" s="266"/>
      <c r="L54" s="266"/>
      <c r="M54" s="266"/>
      <c r="N54" s="266"/>
      <c r="O54" s="266"/>
      <c r="P54" s="266"/>
      <c r="Q54" s="266"/>
      <c r="R54" s="266"/>
      <c r="S54" s="266"/>
      <c r="T54" s="266"/>
      <c r="U54" s="266"/>
      <c r="V54" s="265"/>
      <c r="W54" s="438"/>
      <c r="X54" s="247" t="s">
        <v>196</v>
      </c>
      <c r="Y54" s="247"/>
      <c r="Z54" s="438"/>
      <c r="AA54" s="954" t="s">
        <v>2267</v>
      </c>
      <c r="AB54" s="955"/>
      <c r="AC54" s="955"/>
      <c r="AD54" s="955"/>
      <c r="AE54" s="955"/>
      <c r="AF54" s="955"/>
      <c r="AG54" s="955"/>
      <c r="AH54" s="955"/>
      <c r="AI54" s="955"/>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c r="B56" s="263"/>
      <c r="C56" s="991" t="s">
        <v>1746</v>
      </c>
      <c r="D56" s="991"/>
      <c r="E56" s="991"/>
      <c r="F56" s="991"/>
      <c r="G56" s="991"/>
      <c r="H56" s="991"/>
      <c r="I56" s="991"/>
      <c r="J56" s="991"/>
      <c r="K56" s="991"/>
      <c r="L56" s="991"/>
      <c r="M56" s="991"/>
      <c r="N56" s="991"/>
      <c r="O56" s="991"/>
      <c r="P56" s="991"/>
      <c r="Q56" s="991"/>
      <c r="R56" s="991"/>
      <c r="S56" s="991"/>
      <c r="T56" s="991"/>
      <c r="U56" s="991"/>
      <c r="V56" s="974" t="str">
        <f>'TELA 3'!N19</f>
        <v/>
      </c>
      <c r="W56" s="975"/>
      <c r="X56" s="975"/>
      <c r="Y56" s="975"/>
      <c r="Z56" s="975"/>
      <c r="AA56" s="975"/>
      <c r="AB56" s="975"/>
      <c r="AC56" s="975"/>
      <c r="AD56" s="975"/>
      <c r="AE56" s="975"/>
      <c r="AF56" s="975"/>
      <c r="AG56" s="975"/>
      <c r="AH56" s="975"/>
      <c r="AI56" s="976"/>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9.75" customHeight="1" thickBot="1">
      <c r="B57" s="268"/>
      <c r="C57" s="269"/>
      <c r="D57" s="269"/>
      <c r="E57" s="269"/>
      <c r="F57" s="269"/>
      <c r="G57" s="269"/>
      <c r="H57" s="269"/>
      <c r="I57" s="269"/>
      <c r="J57" s="269"/>
      <c r="K57" s="269"/>
      <c r="L57" s="269"/>
      <c r="M57" s="269"/>
      <c r="N57" s="269"/>
      <c r="O57" s="269"/>
      <c r="P57" s="269"/>
      <c r="Q57" s="269"/>
      <c r="R57" s="269"/>
      <c r="S57" s="269"/>
      <c r="T57" s="269"/>
      <c r="U57" s="269"/>
      <c r="V57" s="270"/>
      <c r="W57" s="270"/>
      <c r="X57" s="270"/>
      <c r="Y57" s="270"/>
      <c r="Z57" s="270"/>
      <c r="AA57" s="270"/>
      <c r="AB57" s="270"/>
      <c r="AC57" s="270"/>
      <c r="AD57" s="270"/>
      <c r="AE57" s="270"/>
      <c r="AF57" s="270"/>
      <c r="AG57" s="270"/>
      <c r="AH57" s="270"/>
      <c r="AI57" s="270"/>
      <c r="AJ57" s="271"/>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c r="B58" s="263"/>
      <c r="C58" s="896" t="s">
        <v>2277</v>
      </c>
      <c r="D58" s="896"/>
      <c r="E58" s="896"/>
      <c r="F58" s="896"/>
      <c r="G58" s="896"/>
      <c r="H58" s="896"/>
      <c r="I58" s="896"/>
      <c r="J58" s="896"/>
      <c r="K58" s="896"/>
      <c r="L58" s="896"/>
      <c r="M58" s="896"/>
      <c r="N58" s="896"/>
      <c r="O58" s="896"/>
      <c r="P58" s="896"/>
      <c r="Q58" s="896"/>
      <c r="R58" s="896"/>
      <c r="S58" s="896"/>
      <c r="T58" s="896"/>
      <c r="U58" s="896"/>
      <c r="V58" s="896"/>
      <c r="W58" s="896"/>
      <c r="X58" s="896"/>
      <c r="Y58" s="896"/>
      <c r="Z58" s="896"/>
      <c r="AA58" s="896"/>
      <c r="AB58" s="896"/>
      <c r="AC58" s="896"/>
      <c r="AD58" s="896"/>
      <c r="AE58" s="896"/>
      <c r="AF58" s="896"/>
      <c r="AG58" s="896"/>
      <c r="AH58" s="896"/>
      <c r="AI58" s="896"/>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c r="B59" s="263"/>
      <c r="C59" s="900" t="s">
        <v>2205</v>
      </c>
      <c r="D59" s="900"/>
      <c r="E59" s="900"/>
      <c r="F59" s="900"/>
      <c r="G59" s="900"/>
      <c r="H59" s="900"/>
      <c r="I59" s="900"/>
      <c r="J59" s="897"/>
      <c r="K59" s="897"/>
      <c r="L59" s="897"/>
      <c r="M59" s="897"/>
      <c r="N59" s="897"/>
      <c r="O59" s="897"/>
      <c r="P59" s="897"/>
      <c r="Q59" s="897"/>
      <c r="R59" s="897"/>
      <c r="S59" s="897"/>
      <c r="T59" s="897"/>
      <c r="U59" s="897"/>
      <c r="V59" s="897"/>
      <c r="W59" s="897"/>
      <c r="X59" s="897"/>
      <c r="Y59" s="897"/>
      <c r="Z59" s="897"/>
      <c r="AA59" s="897"/>
      <c r="AB59" s="897"/>
      <c r="AC59" s="897"/>
      <c r="AD59" s="897"/>
      <c r="AE59" s="897"/>
      <c r="AF59" s="897"/>
      <c r="AG59" s="897"/>
      <c r="AH59" s="897"/>
      <c r="AI59" s="897"/>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c r="B60" s="263"/>
      <c r="C60" s="900" t="s">
        <v>2220</v>
      </c>
      <c r="D60" s="900"/>
      <c r="E60" s="900"/>
      <c r="F60" s="900"/>
      <c r="G60" s="900"/>
      <c r="H60" s="900"/>
      <c r="I60" s="900"/>
      <c r="J60" s="900"/>
      <c r="K60" s="900"/>
      <c r="L60" s="900"/>
      <c r="M60" s="900"/>
      <c r="N60" s="900"/>
      <c r="O60" s="901"/>
      <c r="P60" s="901"/>
      <c r="Q60" s="901"/>
      <c r="R60" s="901"/>
      <c r="S60" s="901"/>
      <c r="T60" s="901"/>
      <c r="U60" s="901"/>
      <c r="V60" s="901"/>
      <c r="W60" s="901"/>
      <c r="X60" s="901"/>
      <c r="Y60" s="901"/>
      <c r="Z60" s="901"/>
      <c r="AA60" s="901"/>
      <c r="AB60" s="901"/>
      <c r="AC60" s="901"/>
      <c r="AD60" s="901"/>
      <c r="AE60" s="901"/>
      <c r="AF60" s="901"/>
      <c r="AG60" s="901"/>
      <c r="AH60" s="901"/>
      <c r="AI60" s="901"/>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c r="B61" s="263"/>
      <c r="C61" s="895"/>
      <c r="D61" s="895"/>
      <c r="E61" s="895"/>
      <c r="F61" s="895"/>
      <c r="G61" s="895"/>
      <c r="H61" s="895"/>
      <c r="I61" s="895"/>
      <c r="J61" s="895"/>
      <c r="K61" s="895"/>
      <c r="L61" s="895"/>
      <c r="M61" s="895"/>
      <c r="N61" s="895"/>
      <c r="O61" s="895"/>
      <c r="P61" s="895"/>
      <c r="Q61" s="895"/>
      <c r="R61" s="895"/>
      <c r="S61" s="895"/>
      <c r="T61" s="895"/>
      <c r="U61" s="895"/>
      <c r="V61" s="895"/>
      <c r="W61" s="895"/>
      <c r="X61" s="895"/>
      <c r="Y61" s="895"/>
      <c r="Z61" s="895"/>
      <c r="AA61" s="895"/>
      <c r="AB61" s="895"/>
      <c r="AC61" s="895"/>
      <c r="AD61" s="895"/>
      <c r="AE61" s="895"/>
      <c r="AF61" s="895"/>
      <c r="AG61" s="895"/>
      <c r="AH61" s="895"/>
      <c r="AI61" s="895"/>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c r="B62" s="263"/>
      <c r="C62" s="900" t="s">
        <v>2206</v>
      </c>
      <c r="D62" s="900"/>
      <c r="E62" s="900"/>
      <c r="F62" s="900"/>
      <c r="G62" s="900"/>
      <c r="H62" s="900"/>
      <c r="I62" s="900"/>
      <c r="J62" s="900"/>
      <c r="K62" s="898"/>
      <c r="L62" s="898"/>
      <c r="M62" s="898"/>
      <c r="N62" s="898"/>
      <c r="O62" s="898"/>
      <c r="P62" s="898"/>
      <c r="Q62" s="898"/>
      <c r="R62" s="898"/>
      <c r="S62" s="898"/>
      <c r="T62" s="898"/>
      <c r="U62" s="898"/>
      <c r="V62" s="898"/>
      <c r="W62" s="898"/>
      <c r="X62" s="898"/>
      <c r="Y62" s="898"/>
      <c r="Z62" s="898"/>
      <c r="AA62" s="898"/>
      <c r="AB62" s="898"/>
      <c r="AC62" s="898"/>
      <c r="AD62" s="898"/>
      <c r="AE62" s="898"/>
      <c r="AF62" s="898"/>
      <c r="AG62" s="898"/>
      <c r="AH62" s="898"/>
      <c r="AI62" s="898"/>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c r="B63" s="263"/>
      <c r="C63" s="899"/>
      <c r="D63" s="899"/>
      <c r="E63" s="899"/>
      <c r="F63" s="899"/>
      <c r="G63" s="899"/>
      <c r="H63" s="899"/>
      <c r="I63" s="899"/>
      <c r="J63" s="899"/>
      <c r="K63" s="899"/>
      <c r="L63" s="899"/>
      <c r="M63" s="899"/>
      <c r="N63" s="899"/>
      <c r="O63" s="899"/>
      <c r="P63" s="899"/>
      <c r="Q63" s="899"/>
      <c r="R63" s="899"/>
      <c r="S63" s="899"/>
      <c r="T63" s="899"/>
      <c r="U63" s="899"/>
      <c r="V63" s="899"/>
      <c r="W63" s="899"/>
      <c r="X63" s="899"/>
      <c r="Y63" s="899"/>
      <c r="Z63" s="899"/>
      <c r="AA63" s="899"/>
      <c r="AB63" s="899"/>
      <c r="AC63" s="899"/>
      <c r="AD63" s="899"/>
      <c r="AE63" s="899"/>
      <c r="AF63" s="899"/>
      <c r="AG63" s="899"/>
      <c r="AH63" s="899"/>
      <c r="AI63" s="899"/>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c r="B64" s="263"/>
      <c r="C64" s="160" t="s">
        <v>2207</v>
      </c>
      <c r="D64" s="160"/>
      <c r="E64" s="160"/>
      <c r="F64" s="160"/>
      <c r="G64" s="160"/>
      <c r="H64" s="160"/>
      <c r="I64" s="257"/>
      <c r="J64" s="257"/>
      <c r="K64" s="257"/>
      <c r="L64" s="257"/>
      <c r="M64" s="257"/>
      <c r="N64" s="257"/>
      <c r="O64" s="257"/>
      <c r="P64" s="257"/>
      <c r="Q64" s="257"/>
      <c r="R64" s="257"/>
      <c r="S64" s="462"/>
      <c r="T64" s="247" t="s">
        <v>196</v>
      </c>
      <c r="U64" s="247"/>
      <c r="V64" s="462"/>
      <c r="W64" s="247" t="s">
        <v>197</v>
      </c>
      <c r="X64" s="128"/>
      <c r="Y64" s="128"/>
      <c r="Z64" s="128"/>
      <c r="AA64" s="128"/>
      <c r="AB64" s="128"/>
      <c r="AC64" s="128"/>
      <c r="AD64" s="128"/>
      <c r="AE64" s="128"/>
      <c r="AF64" s="128"/>
      <c r="AG64" s="128"/>
      <c r="AH64" s="128"/>
      <c r="AI64" s="265"/>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15" customHeight="1">
      <c r="B65" s="263"/>
      <c r="C65" s="160" t="s">
        <v>2212</v>
      </c>
      <c r="D65" s="160"/>
      <c r="E65" s="160"/>
      <c r="F65" s="160"/>
      <c r="G65" s="160"/>
      <c r="H65" s="160"/>
      <c r="I65" s="257"/>
      <c r="J65" s="257"/>
      <c r="K65" s="257"/>
      <c r="L65" s="257"/>
      <c r="M65" s="257"/>
      <c r="N65" s="257"/>
      <c r="O65" s="257"/>
      <c r="P65" s="257"/>
      <c r="Q65" s="257"/>
      <c r="R65" s="257"/>
      <c r="S65" s="127"/>
      <c r="T65" s="127"/>
      <c r="U65" s="127"/>
      <c r="V65" s="128"/>
      <c r="W65" s="128"/>
      <c r="X65" s="128"/>
      <c r="Y65" s="128"/>
      <c r="Z65" s="128"/>
      <c r="AA65" s="128"/>
      <c r="AB65" s="128"/>
      <c r="AC65" s="128"/>
      <c r="AD65" s="128"/>
      <c r="AE65" s="128"/>
      <c r="AF65" s="128"/>
      <c r="AG65" s="265"/>
      <c r="AH65" s="265"/>
      <c r="AI65" s="265"/>
      <c r="AJ65" s="264"/>
      <c r="AP65" s="248"/>
      <c r="AT65" s="248"/>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15" customHeight="1" thickBot="1">
      <c r="B66" s="263"/>
      <c r="C66" s="160" t="s">
        <v>2211</v>
      </c>
      <c r="D66" s="160"/>
      <c r="E66" s="160"/>
      <c r="F66" s="160"/>
      <c r="G66" s="458" t="s">
        <v>2195</v>
      </c>
      <c r="H66" s="160"/>
      <c r="I66" s="257"/>
      <c r="J66" s="257"/>
      <c r="K66" s="257"/>
      <c r="L66" s="257"/>
      <c r="M66" s="924"/>
      <c r="N66" s="924"/>
      <c r="O66" s="924"/>
      <c r="P66" s="924"/>
      <c r="Q66" s="924"/>
      <c r="R66" s="924"/>
      <c r="S66" s="127"/>
      <c r="T66" s="458" t="s">
        <v>2196</v>
      </c>
      <c r="U66" s="160"/>
      <c r="V66" s="257"/>
      <c r="W66" s="257"/>
      <c r="X66" s="257"/>
      <c r="Y66" s="257"/>
      <c r="Z66" s="457"/>
      <c r="AA66" s="924"/>
      <c r="AB66" s="924"/>
      <c r="AC66" s="924"/>
      <c r="AD66" s="924"/>
      <c r="AE66" s="924"/>
      <c r="AF66" s="924"/>
      <c r="AG66" s="924"/>
      <c r="AH66" s="924"/>
      <c r="AI66" s="924"/>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ht="15" customHeight="1">
      <c r="B67" s="263"/>
      <c r="C67" s="160" t="s">
        <v>2388</v>
      </c>
      <c r="D67" s="160"/>
      <c r="E67" s="160"/>
      <c r="F67" s="160"/>
      <c r="G67" s="160"/>
      <c r="H67" s="160"/>
      <c r="I67" s="257"/>
      <c r="J67" s="257"/>
      <c r="K67" s="257"/>
      <c r="L67" s="257"/>
      <c r="M67" s="257"/>
      <c r="N67" s="257"/>
      <c r="O67" s="257"/>
      <c r="P67" s="257"/>
      <c r="Q67" s="257"/>
      <c r="R67" s="257"/>
      <c r="S67" s="127"/>
      <c r="T67" s="127"/>
      <c r="U67" s="127"/>
      <c r="V67" s="144"/>
      <c r="W67" s="247"/>
      <c r="X67" s="247"/>
      <c r="Y67" s="144"/>
      <c r="Z67" s="247"/>
      <c r="AA67" s="128"/>
      <c r="AB67" s="439"/>
      <c r="AC67" s="247" t="s">
        <v>196</v>
      </c>
      <c r="AD67" s="247"/>
      <c r="AE67" s="439"/>
      <c r="AF67" s="247" t="s">
        <v>197</v>
      </c>
      <c r="AG67" s="265"/>
      <c r="AH67" s="265"/>
      <c r="AI67" s="265"/>
      <c r="AJ67" s="264"/>
      <c r="AP67" s="248"/>
      <c r="AT67" s="248"/>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row>
    <row r="68" spans="2:71" s="240" customFormat="1" ht="24.75" customHeight="1">
      <c r="B68" s="263"/>
      <c r="C68" s="990" t="s">
        <v>1916</v>
      </c>
      <c r="D68" s="990"/>
      <c r="E68" s="990"/>
      <c r="F68" s="990"/>
      <c r="G68" s="990"/>
      <c r="H68" s="990"/>
      <c r="I68" s="990"/>
      <c r="J68" s="990"/>
      <c r="K68" s="990"/>
      <c r="L68" s="990"/>
      <c r="M68" s="990"/>
      <c r="N68" s="990"/>
      <c r="O68" s="990"/>
      <c r="P68" s="990"/>
      <c r="Q68" s="990"/>
      <c r="R68" s="990"/>
      <c r="S68" s="990"/>
      <c r="T68" s="990"/>
      <c r="U68" s="990"/>
      <c r="V68" s="990"/>
      <c r="W68" s="990"/>
      <c r="X68" s="990"/>
      <c r="Y68" s="990"/>
      <c r="Z68" s="990"/>
      <c r="AA68" s="990"/>
      <c r="AB68" s="990"/>
      <c r="AC68" s="990"/>
      <c r="AD68" s="990"/>
      <c r="AE68" s="990"/>
      <c r="AF68" s="990"/>
      <c r="AG68" s="990"/>
      <c r="AH68" s="990"/>
      <c r="AI68" s="990"/>
      <c r="AJ68" s="264"/>
      <c r="AP68" s="248"/>
      <c r="AT68" s="248"/>
      <c r="AU68" s="111"/>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row>
    <row r="69" spans="2:71" s="240" customFormat="1" ht="5.0999999999999996" customHeight="1">
      <c r="B69" s="263"/>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264"/>
      <c r="AP69" s="248"/>
      <c r="AT69" s="248"/>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row>
    <row r="70" spans="2:71" s="240" customFormat="1">
      <c r="B70" s="263"/>
      <c r="C70" s="952" t="s">
        <v>2298</v>
      </c>
      <c r="D70" s="952"/>
      <c r="E70" s="952"/>
      <c r="F70" s="952"/>
      <c r="G70" s="952"/>
      <c r="H70" s="952"/>
      <c r="I70" s="952"/>
      <c r="J70" s="952"/>
      <c r="K70" s="952"/>
      <c r="L70" s="952"/>
      <c r="M70" s="952"/>
      <c r="N70" s="952"/>
      <c r="O70" s="952"/>
      <c r="P70" s="952"/>
      <c r="Q70" s="952"/>
      <c r="R70" s="952"/>
      <c r="S70" s="952"/>
      <c r="T70" s="952"/>
      <c r="U70" s="952"/>
      <c r="V70" s="952"/>
      <c r="W70" s="952"/>
      <c r="X70" s="952"/>
      <c r="Y70" s="952"/>
      <c r="Z70" s="952"/>
      <c r="AA70" s="952"/>
      <c r="AB70" s="952"/>
      <c r="AC70" s="952"/>
      <c r="AD70" s="952"/>
      <c r="AE70" s="952"/>
      <c r="AF70" s="952"/>
      <c r="AG70" s="952"/>
      <c r="AH70" s="952"/>
      <c r="AI70" s="952"/>
      <c r="AJ70" s="264"/>
      <c r="AP70" s="248"/>
      <c r="AT70" s="248"/>
      <c r="AU70" s="23"/>
      <c r="AV70" s="23"/>
      <c r="AW70" s="23"/>
      <c r="AX70" s="23"/>
      <c r="AY70" s="23"/>
      <c r="AZ70" s="23"/>
      <c r="BA70" s="23"/>
      <c r="BB70" s="23"/>
      <c r="BC70" s="23"/>
    </row>
    <row r="71" spans="2:71" s="240" customFormat="1" ht="15" customHeight="1">
      <c r="B71" s="263"/>
      <c r="C71" s="983" t="s">
        <v>1150</v>
      </c>
      <c r="D71" s="983"/>
      <c r="E71" s="983"/>
      <c r="F71" s="983"/>
      <c r="G71" s="983"/>
      <c r="H71" s="983"/>
      <c r="I71" s="983"/>
      <c r="J71" s="984" t="s">
        <v>1169</v>
      </c>
      <c r="K71" s="984"/>
      <c r="L71" s="984"/>
      <c r="M71" s="984"/>
      <c r="N71" s="984"/>
      <c r="O71" s="984"/>
      <c r="P71" s="984" t="s">
        <v>1151</v>
      </c>
      <c r="Q71" s="984"/>
      <c r="R71" s="984"/>
      <c r="S71" s="984"/>
      <c r="T71" s="984"/>
      <c r="U71" s="984"/>
      <c r="V71" s="984"/>
      <c r="W71" s="984"/>
      <c r="X71" s="984"/>
      <c r="Y71" s="984" t="s">
        <v>1152</v>
      </c>
      <c r="Z71" s="984"/>
      <c r="AA71" s="984"/>
      <c r="AB71" s="984"/>
      <c r="AC71" s="984"/>
      <c r="AD71" s="984"/>
      <c r="AE71" s="989" t="s">
        <v>1153</v>
      </c>
      <c r="AF71" s="989"/>
      <c r="AG71" s="989"/>
      <c r="AH71" s="989"/>
      <c r="AI71" s="989"/>
      <c r="AJ71" s="264"/>
      <c r="AP71" s="248"/>
      <c r="AT71" s="248"/>
      <c r="AV71" s="23"/>
      <c r="AW71" s="23"/>
      <c r="AX71" s="23"/>
      <c r="AY71" s="23"/>
      <c r="AZ71" s="23"/>
      <c r="BA71" s="23"/>
      <c r="BB71" s="23"/>
      <c r="BC71" s="23"/>
    </row>
    <row r="72" spans="2:71" s="240" customFormat="1" ht="15" customHeight="1">
      <c r="B72" s="263"/>
      <c r="C72" s="949"/>
      <c r="D72" s="949"/>
      <c r="E72" s="949"/>
      <c r="F72" s="949"/>
      <c r="G72" s="949"/>
      <c r="H72" s="949"/>
      <c r="I72" s="949"/>
      <c r="J72" s="951"/>
      <c r="K72" s="951"/>
      <c r="L72" s="951"/>
      <c r="M72" s="951"/>
      <c r="N72" s="951"/>
      <c r="O72" s="951"/>
      <c r="P72" s="951"/>
      <c r="Q72" s="951"/>
      <c r="R72" s="951"/>
      <c r="S72" s="951"/>
      <c r="T72" s="951"/>
      <c r="U72" s="951"/>
      <c r="V72" s="951"/>
      <c r="W72" s="951"/>
      <c r="X72" s="951"/>
      <c r="Y72" s="951"/>
      <c r="Z72" s="951"/>
      <c r="AA72" s="951"/>
      <c r="AB72" s="951"/>
      <c r="AC72" s="951"/>
      <c r="AD72" s="951"/>
      <c r="AE72" s="918"/>
      <c r="AF72" s="918"/>
      <c r="AG72" s="918"/>
      <c r="AH72" s="918"/>
      <c r="AI72" s="918"/>
      <c r="AJ72" s="264"/>
      <c r="AP72" s="248"/>
      <c r="AT72" s="248"/>
      <c r="AV72" s="23"/>
      <c r="AW72" s="23"/>
      <c r="AX72" s="23"/>
      <c r="AY72" s="23"/>
      <c r="AZ72" s="23"/>
      <c r="BA72" s="23"/>
      <c r="BB72" s="23"/>
      <c r="BC72" s="23"/>
    </row>
    <row r="73" spans="2:71" s="240" customFormat="1" ht="15" customHeight="1">
      <c r="B73" s="263"/>
      <c r="C73" s="949"/>
      <c r="D73" s="949"/>
      <c r="E73" s="949"/>
      <c r="F73" s="949"/>
      <c r="G73" s="949"/>
      <c r="H73" s="949"/>
      <c r="I73" s="949"/>
      <c r="J73" s="951"/>
      <c r="K73" s="951"/>
      <c r="L73" s="951"/>
      <c r="M73" s="951"/>
      <c r="N73" s="951"/>
      <c r="O73" s="951"/>
      <c r="P73" s="951"/>
      <c r="Q73" s="951"/>
      <c r="R73" s="951"/>
      <c r="S73" s="951"/>
      <c r="T73" s="951"/>
      <c r="U73" s="951"/>
      <c r="V73" s="951"/>
      <c r="W73" s="951"/>
      <c r="X73" s="951"/>
      <c r="Y73" s="951"/>
      <c r="Z73" s="951"/>
      <c r="AA73" s="951"/>
      <c r="AB73" s="951"/>
      <c r="AC73" s="951"/>
      <c r="AD73" s="951"/>
      <c r="AE73" s="918"/>
      <c r="AF73" s="918"/>
      <c r="AG73" s="918"/>
      <c r="AH73" s="918"/>
      <c r="AI73" s="918"/>
      <c r="AJ73" s="264"/>
      <c r="AP73" s="248"/>
      <c r="AT73" s="248"/>
      <c r="AV73" s="23"/>
      <c r="AW73" s="23"/>
      <c r="AX73" s="23"/>
      <c r="AY73" s="23"/>
      <c r="AZ73" s="23"/>
      <c r="BA73" s="23"/>
      <c r="BB73" s="23"/>
      <c r="BC73" s="23"/>
    </row>
    <row r="74" spans="2:71" s="240" customFormat="1" ht="15" customHeight="1">
      <c r="B74" s="263"/>
      <c r="C74" s="949"/>
      <c r="D74" s="949"/>
      <c r="E74" s="949"/>
      <c r="F74" s="949"/>
      <c r="G74" s="949"/>
      <c r="H74" s="949"/>
      <c r="I74" s="949"/>
      <c r="J74" s="951"/>
      <c r="K74" s="951"/>
      <c r="L74" s="951"/>
      <c r="M74" s="951"/>
      <c r="N74" s="951"/>
      <c r="O74" s="951"/>
      <c r="P74" s="951"/>
      <c r="Q74" s="951"/>
      <c r="R74" s="951"/>
      <c r="S74" s="951"/>
      <c r="T74" s="951"/>
      <c r="U74" s="951"/>
      <c r="V74" s="951"/>
      <c r="W74" s="951"/>
      <c r="X74" s="951"/>
      <c r="Y74" s="951"/>
      <c r="Z74" s="951"/>
      <c r="AA74" s="951"/>
      <c r="AB74" s="951"/>
      <c r="AC74" s="951"/>
      <c r="AD74" s="951"/>
      <c r="AE74" s="918"/>
      <c r="AF74" s="918"/>
      <c r="AG74" s="918"/>
      <c r="AH74" s="918"/>
      <c r="AI74" s="918"/>
      <c r="AJ74" s="264"/>
      <c r="AP74" s="248"/>
      <c r="AT74" s="248"/>
      <c r="AV74" s="23"/>
      <c r="AW74" s="23"/>
      <c r="AX74" s="23"/>
      <c r="AY74" s="23"/>
      <c r="AZ74" s="23"/>
      <c r="BA74" s="23"/>
      <c r="BB74" s="23"/>
      <c r="BC74" s="23"/>
    </row>
    <row r="75" spans="2:71" s="240" customFormat="1" ht="15" customHeight="1">
      <c r="B75" s="263"/>
      <c r="C75" s="949"/>
      <c r="D75" s="949"/>
      <c r="E75" s="949"/>
      <c r="F75" s="949"/>
      <c r="G75" s="949"/>
      <c r="H75" s="949"/>
      <c r="I75" s="949"/>
      <c r="J75" s="951"/>
      <c r="K75" s="951"/>
      <c r="L75" s="951"/>
      <c r="M75" s="951"/>
      <c r="N75" s="951"/>
      <c r="O75" s="951"/>
      <c r="P75" s="951"/>
      <c r="Q75" s="951"/>
      <c r="R75" s="951"/>
      <c r="S75" s="951"/>
      <c r="T75" s="951"/>
      <c r="U75" s="951"/>
      <c r="V75" s="951"/>
      <c r="W75" s="951"/>
      <c r="X75" s="951"/>
      <c r="Y75" s="951"/>
      <c r="Z75" s="951"/>
      <c r="AA75" s="951"/>
      <c r="AB75" s="951"/>
      <c r="AC75" s="951"/>
      <c r="AD75" s="951"/>
      <c r="AE75" s="918"/>
      <c r="AF75" s="918"/>
      <c r="AG75" s="918"/>
      <c r="AH75" s="918"/>
      <c r="AI75" s="918"/>
      <c r="AJ75" s="264"/>
      <c r="AP75" s="248"/>
      <c r="AT75" s="248"/>
      <c r="AV75" s="23"/>
      <c r="AW75" s="23"/>
      <c r="AX75" s="23"/>
      <c r="AY75" s="23"/>
      <c r="AZ75" s="23"/>
      <c r="BA75" s="23"/>
      <c r="BB75" s="23"/>
      <c r="BC75" s="23"/>
    </row>
    <row r="76" spans="2:71" s="240" customFormat="1" ht="15" customHeight="1">
      <c r="B76" s="263"/>
      <c r="C76" s="949"/>
      <c r="D76" s="949"/>
      <c r="E76" s="949"/>
      <c r="F76" s="949"/>
      <c r="G76" s="949"/>
      <c r="H76" s="949"/>
      <c r="I76" s="949"/>
      <c r="J76" s="951"/>
      <c r="K76" s="951"/>
      <c r="L76" s="951"/>
      <c r="M76" s="951"/>
      <c r="N76" s="951"/>
      <c r="O76" s="951"/>
      <c r="P76" s="951"/>
      <c r="Q76" s="951"/>
      <c r="R76" s="951"/>
      <c r="S76" s="951"/>
      <c r="T76" s="951"/>
      <c r="U76" s="951"/>
      <c r="V76" s="951"/>
      <c r="W76" s="951"/>
      <c r="X76" s="951"/>
      <c r="Y76" s="951"/>
      <c r="Z76" s="951"/>
      <c r="AA76" s="951"/>
      <c r="AB76" s="951"/>
      <c r="AC76" s="951"/>
      <c r="AD76" s="951"/>
      <c r="AE76" s="918"/>
      <c r="AF76" s="918"/>
      <c r="AG76" s="918"/>
      <c r="AH76" s="918"/>
      <c r="AI76" s="918"/>
      <c r="AJ76" s="264"/>
      <c r="AP76" s="248"/>
      <c r="AT76" s="248"/>
      <c r="AV76" s="23"/>
      <c r="AW76" s="23"/>
      <c r="AX76" s="23"/>
      <c r="AY76" s="23"/>
      <c r="AZ76" s="23"/>
      <c r="BA76" s="23"/>
      <c r="BB76" s="23"/>
      <c r="BC76" s="23"/>
    </row>
    <row r="77" spans="2:71" s="240" customFormat="1" ht="5.0999999999999996" customHeight="1">
      <c r="B77" s="263"/>
      <c r="C77" s="275"/>
      <c r="D77" s="275"/>
      <c r="E77" s="275"/>
      <c r="F77" s="275"/>
      <c r="G77" s="275"/>
      <c r="H77" s="275"/>
      <c r="I77" s="275"/>
      <c r="J77" s="276"/>
      <c r="K77" s="276"/>
      <c r="L77" s="276"/>
      <c r="M77" s="276"/>
      <c r="N77" s="276"/>
      <c r="O77" s="276"/>
      <c r="P77" s="276"/>
      <c r="Q77" s="276"/>
      <c r="R77" s="276"/>
      <c r="S77" s="276"/>
      <c r="T77" s="276"/>
      <c r="U77" s="276"/>
      <c r="V77" s="276"/>
      <c r="W77" s="276"/>
      <c r="X77" s="276"/>
      <c r="Y77" s="276"/>
      <c r="Z77" s="276"/>
      <c r="AA77" s="276"/>
      <c r="AB77" s="276"/>
      <c r="AC77" s="276"/>
      <c r="AD77" s="276"/>
      <c r="AE77" s="277"/>
      <c r="AF77" s="277"/>
      <c r="AG77" s="277"/>
      <c r="AH77" s="277"/>
      <c r="AI77" s="277"/>
      <c r="AJ77" s="264"/>
      <c r="AP77" s="248"/>
      <c r="AT77" s="248"/>
      <c r="AV77" s="23"/>
      <c r="AW77" s="23"/>
      <c r="AX77" s="23"/>
      <c r="AY77" s="23"/>
      <c r="AZ77" s="23"/>
      <c r="BA77" s="23"/>
      <c r="BB77" s="23"/>
      <c r="BC77" s="23"/>
    </row>
    <row r="78" spans="2:71" s="240" customFormat="1" ht="15" customHeight="1">
      <c r="B78" s="263"/>
      <c r="C78" s="923" t="s">
        <v>2208</v>
      </c>
      <c r="D78" s="923"/>
      <c r="E78" s="923"/>
      <c r="F78" s="923"/>
      <c r="G78" s="923"/>
      <c r="H78" s="923"/>
      <c r="I78" s="438"/>
      <c r="J78" s="278" t="s">
        <v>2213</v>
      </c>
      <c r="K78" s="128"/>
      <c r="L78" s="292"/>
      <c r="M78" s="293"/>
      <c r="N78" s="438"/>
      <c r="O78" s="278" t="s">
        <v>1155</v>
      </c>
      <c r="P78" s="128"/>
      <c r="Q78" s="128"/>
      <c r="R78" s="128"/>
      <c r="S78" s="128"/>
      <c r="T78" s="128"/>
      <c r="U78" s="438"/>
      <c r="V78" s="278" t="s">
        <v>1156</v>
      </c>
      <c r="W78" s="128"/>
      <c r="X78" s="128"/>
      <c r="Y78" s="438"/>
      <c r="Z78" s="127" t="s">
        <v>1905</v>
      </c>
      <c r="AA78" s="257"/>
      <c r="AB78" s="257"/>
      <c r="AC78" s="128"/>
      <c r="AD78" s="924"/>
      <c r="AE78" s="924"/>
      <c r="AF78" s="924"/>
      <c r="AG78" s="924"/>
      <c r="AH78" s="924"/>
      <c r="AI78" s="924"/>
      <c r="AJ78" s="264"/>
      <c r="AP78" s="248"/>
      <c r="AT78" s="248"/>
      <c r="AV78" s="23"/>
      <c r="AW78" s="23"/>
      <c r="AX78" s="23"/>
      <c r="AY78" s="23"/>
      <c r="AZ78" s="23"/>
      <c r="BA78" s="23"/>
      <c r="BB78" s="23"/>
      <c r="BC78" s="23"/>
    </row>
    <row r="79" spans="2:71" s="240" customFormat="1" ht="15" customHeight="1">
      <c r="B79" s="263"/>
      <c r="C79" s="923"/>
      <c r="D79" s="923"/>
      <c r="E79" s="923"/>
      <c r="F79" s="923"/>
      <c r="G79" s="923"/>
      <c r="H79" s="923"/>
      <c r="I79" s="292"/>
      <c r="J79" s="292"/>
      <c r="K79" s="292"/>
      <c r="L79" s="292"/>
      <c r="M79" s="293"/>
      <c r="N79" s="438"/>
      <c r="O79" s="278" t="s">
        <v>1157</v>
      </c>
      <c r="P79" s="128"/>
      <c r="Q79" s="128"/>
      <c r="R79" s="128"/>
      <c r="S79" s="128"/>
      <c r="T79" s="128"/>
      <c r="U79" s="438"/>
      <c r="V79" s="278" t="s">
        <v>1156</v>
      </c>
      <c r="W79" s="128"/>
      <c r="X79" s="128"/>
      <c r="Y79" s="438"/>
      <c r="Z79" s="127" t="s">
        <v>1905</v>
      </c>
      <c r="AA79" s="257"/>
      <c r="AB79" s="257"/>
      <c r="AC79" s="128"/>
      <c r="AD79" s="924"/>
      <c r="AE79" s="924"/>
      <c r="AF79" s="924"/>
      <c r="AG79" s="924"/>
      <c r="AH79" s="924"/>
      <c r="AI79" s="924"/>
      <c r="AJ79" s="264"/>
      <c r="AP79" s="248"/>
      <c r="AT79" s="248"/>
      <c r="AV79" s="23"/>
      <c r="AW79" s="23"/>
      <c r="AX79" s="23"/>
      <c r="AY79" s="23"/>
      <c r="AZ79" s="23"/>
      <c r="BA79" s="23"/>
      <c r="BB79" s="23"/>
      <c r="BC79" s="23"/>
    </row>
    <row r="80" spans="2:71" s="240" customFormat="1" ht="15" customHeight="1">
      <c r="B80" s="263"/>
      <c r="C80" s="923"/>
      <c r="D80" s="923"/>
      <c r="E80" s="923"/>
      <c r="F80" s="923"/>
      <c r="G80" s="923"/>
      <c r="H80" s="923"/>
      <c r="I80" s="438"/>
      <c r="J80" s="278" t="s">
        <v>1939</v>
      </c>
      <c r="K80" s="128"/>
      <c r="L80" s="292"/>
      <c r="M80" s="292"/>
      <c r="N80" s="511" t="s">
        <v>2296</v>
      </c>
      <c r="O80" s="128"/>
      <c r="P80" s="128"/>
      <c r="Q80" s="128"/>
      <c r="R80" s="128"/>
      <c r="S80" s="922"/>
      <c r="T80" s="922"/>
      <c r="U80" s="922"/>
      <c r="V80" s="922"/>
      <c r="W80" s="922"/>
      <c r="X80" s="922"/>
      <c r="Y80" s="922"/>
      <c r="Z80" s="922"/>
      <c r="AA80" s="922"/>
      <c r="AB80" s="922"/>
      <c r="AC80" s="922"/>
      <c r="AD80" s="922"/>
      <c r="AE80" s="922"/>
      <c r="AF80" s="922"/>
      <c r="AG80" s="922"/>
      <c r="AH80" s="922"/>
      <c r="AI80" s="922"/>
      <c r="AJ80" s="264"/>
      <c r="AP80" s="248"/>
      <c r="AT80" s="248"/>
      <c r="AV80" s="23"/>
      <c r="AW80" s="23"/>
      <c r="AX80" s="23"/>
      <c r="AY80" s="23"/>
      <c r="AZ80" s="23"/>
      <c r="BA80" s="23"/>
      <c r="BB80" s="23"/>
      <c r="BC80" s="23"/>
    </row>
    <row r="81" spans="2:55" s="240" customFormat="1" ht="5.0999999999999996" customHeight="1">
      <c r="B81" s="263"/>
      <c r="C81" s="279"/>
      <c r="D81" s="279"/>
      <c r="E81" s="279"/>
      <c r="F81" s="279"/>
      <c r="G81" s="279"/>
      <c r="H81" s="279"/>
      <c r="I81" s="279"/>
      <c r="J81" s="279"/>
      <c r="K81" s="279"/>
      <c r="L81" s="254"/>
      <c r="M81" s="128"/>
      <c r="N81" s="278"/>
      <c r="O81" s="128"/>
      <c r="P81" s="128"/>
      <c r="Q81" s="128"/>
      <c r="R81" s="128"/>
      <c r="S81" s="128"/>
      <c r="T81" s="128"/>
      <c r="U81" s="278"/>
      <c r="V81" s="128"/>
      <c r="W81" s="128"/>
      <c r="X81" s="128"/>
      <c r="Y81" s="127"/>
      <c r="Z81" s="127"/>
      <c r="AA81" s="257"/>
      <c r="AB81" s="257"/>
      <c r="AC81" s="254"/>
      <c r="AD81" s="254"/>
      <c r="AE81" s="158"/>
      <c r="AF81" s="158"/>
      <c r="AG81" s="158"/>
      <c r="AH81" s="158"/>
      <c r="AI81" s="158"/>
      <c r="AJ81" s="264"/>
      <c r="AP81" s="248"/>
      <c r="AT81" s="248"/>
      <c r="AV81" s="23"/>
      <c r="AW81" s="23"/>
      <c r="AX81" s="23"/>
      <c r="AY81" s="23"/>
      <c r="AZ81" s="23"/>
      <c r="BA81" s="23"/>
      <c r="BB81" s="23"/>
      <c r="BC81" s="23"/>
    </row>
    <row r="82" spans="2:55" s="240" customFormat="1" ht="15" customHeight="1">
      <c r="B82" s="263"/>
      <c r="C82" s="892" t="s">
        <v>1191</v>
      </c>
      <c r="D82" s="893"/>
      <c r="E82" s="893"/>
      <c r="F82" s="893"/>
      <c r="G82" s="893"/>
      <c r="H82" s="893"/>
      <c r="I82" s="893"/>
      <c r="J82" s="893"/>
      <c r="K82" s="893"/>
      <c r="L82" s="893"/>
      <c r="M82" s="893"/>
      <c r="N82" s="893"/>
      <c r="O82" s="893"/>
      <c r="P82" s="893"/>
      <c r="Q82" s="893"/>
      <c r="R82" s="893"/>
      <c r="S82" s="893"/>
      <c r="T82" s="893"/>
      <c r="U82" s="893"/>
      <c r="V82" s="893"/>
      <c r="W82" s="893"/>
      <c r="X82" s="893"/>
      <c r="Y82" s="893"/>
      <c r="Z82" s="893"/>
      <c r="AA82" s="893"/>
      <c r="AB82" s="893"/>
      <c r="AC82" s="893"/>
      <c r="AD82" s="893"/>
      <c r="AE82" s="893"/>
      <c r="AF82" s="893"/>
      <c r="AG82" s="893"/>
      <c r="AH82" s="893"/>
      <c r="AI82" s="894"/>
      <c r="AJ82" s="264"/>
      <c r="AP82" s="248"/>
      <c r="AT82" s="248"/>
      <c r="AV82" s="23"/>
      <c r="AW82" s="23"/>
      <c r="AX82" s="23"/>
      <c r="AY82" s="23"/>
      <c r="AZ82" s="23"/>
      <c r="BA82" s="23"/>
      <c r="BB82" s="23"/>
      <c r="BC82" s="23"/>
    </row>
    <row r="83" spans="2:55" s="240" customFormat="1" ht="15" customHeight="1">
      <c r="B83" s="263"/>
      <c r="C83" s="127" t="s">
        <v>1203</v>
      </c>
      <c r="D83" s="280"/>
      <c r="E83" s="280"/>
      <c r="F83" s="280"/>
      <c r="G83" s="280"/>
      <c r="H83" s="280"/>
      <c r="I83" s="280"/>
      <c r="J83" s="280"/>
      <c r="K83" s="280"/>
      <c r="L83" s="280"/>
      <c r="M83" s="280"/>
      <c r="N83" s="280"/>
      <c r="O83" s="280"/>
      <c r="P83" s="280"/>
      <c r="Q83" s="280"/>
      <c r="R83" s="280"/>
      <c r="S83" s="280"/>
      <c r="T83" s="280"/>
      <c r="U83" s="280"/>
      <c r="V83" s="128"/>
      <c r="W83" s="438"/>
      <c r="X83" s="247" t="s">
        <v>197</v>
      </c>
      <c r="Y83" s="247"/>
      <c r="Z83" s="438"/>
      <c r="AA83" s="247" t="s">
        <v>196</v>
      </c>
      <c r="AB83" s="280"/>
      <c r="AC83" s="280"/>
      <c r="AD83" s="280"/>
      <c r="AE83" s="280"/>
      <c r="AF83" s="280"/>
      <c r="AG83" s="280"/>
      <c r="AH83" s="280"/>
      <c r="AI83" s="219"/>
      <c r="AJ83" s="264"/>
      <c r="AP83" s="248"/>
      <c r="AT83" s="248"/>
      <c r="AV83" s="23"/>
      <c r="AW83" s="23"/>
      <c r="AX83" s="23"/>
      <c r="AY83" s="23"/>
      <c r="AZ83" s="23"/>
      <c r="BA83" s="23"/>
      <c r="BB83" s="23"/>
      <c r="BC83" s="23"/>
    </row>
    <row r="84" spans="2:55" s="240" customFormat="1" ht="15" customHeight="1">
      <c r="B84" s="263"/>
      <c r="C84" s="127" t="s">
        <v>1747</v>
      </c>
      <c r="D84" s="127"/>
      <c r="E84" s="127"/>
      <c r="F84" s="127"/>
      <c r="G84" s="280"/>
      <c r="H84" s="280"/>
      <c r="I84" s="953"/>
      <c r="J84" s="953"/>
      <c r="K84" s="953"/>
      <c r="L84" s="953"/>
      <c r="M84" s="953"/>
      <c r="N84" s="953"/>
      <c r="O84" s="953"/>
      <c r="P84" s="953"/>
      <c r="Q84" s="953"/>
      <c r="R84" s="953"/>
      <c r="S84" s="953"/>
      <c r="T84" s="953"/>
      <c r="U84" s="953"/>
      <c r="V84" s="953"/>
      <c r="W84" s="953"/>
      <c r="X84" s="953"/>
      <c r="Y84" s="953"/>
      <c r="Z84" s="953"/>
      <c r="AA84" s="953"/>
      <c r="AB84" s="953"/>
      <c r="AC84" s="953"/>
      <c r="AD84" s="953"/>
      <c r="AE84" s="953"/>
      <c r="AF84" s="953"/>
      <c r="AG84" s="953"/>
      <c r="AH84" s="953"/>
      <c r="AI84" s="953"/>
      <c r="AJ84" s="264"/>
      <c r="AP84" s="248"/>
      <c r="AT84" s="248"/>
      <c r="AV84" s="23"/>
      <c r="AW84" s="23"/>
      <c r="AX84" s="23"/>
      <c r="AY84" s="23"/>
      <c r="AZ84" s="23"/>
      <c r="BA84" s="23"/>
      <c r="BB84" s="23"/>
      <c r="BC84" s="23"/>
    </row>
    <row r="85" spans="2:55" s="240" customFormat="1" ht="15" customHeight="1">
      <c r="B85" s="263"/>
      <c r="C85" s="127" t="s">
        <v>1748</v>
      </c>
      <c r="D85" s="127"/>
      <c r="E85" s="127"/>
      <c r="F85" s="127"/>
      <c r="G85" s="127"/>
      <c r="H85" s="127"/>
      <c r="I85" s="127"/>
      <c r="J85" s="127"/>
      <c r="K85" s="127"/>
      <c r="L85" s="127"/>
      <c r="M85" s="127"/>
      <c r="N85" s="127"/>
      <c r="O85" s="127"/>
      <c r="P85" s="127"/>
      <c r="Q85" s="127"/>
      <c r="R85" s="127"/>
      <c r="S85" s="127"/>
      <c r="T85" s="127"/>
      <c r="U85" s="127"/>
      <c r="V85" s="127"/>
      <c r="W85" s="127"/>
      <c r="X85" s="929" t="s">
        <v>303</v>
      </c>
      <c r="Y85" s="929"/>
      <c r="Z85" s="929"/>
      <c r="AA85" s="929"/>
      <c r="AB85" s="929"/>
      <c r="AC85" s="929"/>
      <c r="AD85" s="929"/>
      <c r="AE85" s="929"/>
      <c r="AF85" s="929"/>
      <c r="AG85" s="929"/>
      <c r="AH85" s="929"/>
      <c r="AI85" s="929"/>
      <c r="AJ85" s="264"/>
      <c r="AP85" s="248"/>
      <c r="AT85" s="248"/>
      <c r="AV85" s="23"/>
      <c r="AW85" s="23"/>
      <c r="AX85" s="23"/>
      <c r="AY85" s="23"/>
      <c r="AZ85" s="23"/>
      <c r="BA85" s="23"/>
      <c r="BB85" s="23"/>
      <c r="BC85" s="23"/>
    </row>
    <row r="86" spans="2:55" s="240" customFormat="1" ht="15" customHeight="1">
      <c r="B86" s="263"/>
      <c r="C86" s="930" t="s">
        <v>1206</v>
      </c>
      <c r="D86" s="930"/>
      <c r="E86" s="930"/>
      <c r="F86" s="930"/>
      <c r="G86" s="930"/>
      <c r="H86" s="930"/>
      <c r="I86" s="930"/>
      <c r="J86" s="930"/>
      <c r="K86" s="930"/>
      <c r="L86" s="930"/>
      <c r="M86" s="930"/>
      <c r="N86" s="930"/>
      <c r="O86" s="930"/>
      <c r="P86" s="930"/>
      <c r="Q86" s="930"/>
      <c r="R86" s="930"/>
      <c r="S86" s="930"/>
      <c r="T86" s="930"/>
      <c r="U86" s="930"/>
      <c r="V86" s="930"/>
      <c r="W86" s="127"/>
      <c r="X86" s="931" t="str">
        <f>IF(OR($X$85="",$X$85="Selecionar"),"",VLOOKUP(X85,U174:AP1026,9,FALSE))</f>
        <v/>
      </c>
      <c r="Y86" s="931"/>
      <c r="Z86" s="931"/>
      <c r="AA86" s="931"/>
      <c r="AB86" s="931"/>
      <c r="AC86" s="931"/>
      <c r="AD86" s="931"/>
      <c r="AE86" s="931"/>
      <c r="AF86" s="931"/>
      <c r="AG86" s="931"/>
      <c r="AH86" s="931"/>
      <c r="AI86" s="931"/>
      <c r="AJ86" s="264"/>
      <c r="AP86" s="248"/>
      <c r="AT86" s="248"/>
      <c r="AV86" s="23"/>
      <c r="AW86" s="23"/>
      <c r="AX86" s="23"/>
      <c r="AY86" s="23"/>
      <c r="AZ86" s="23"/>
      <c r="BA86" s="23"/>
      <c r="BB86" s="23"/>
      <c r="BC86" s="23"/>
    </row>
    <row r="87" spans="2:55" s="240" customFormat="1" ht="5.0999999999999996" customHeight="1">
      <c r="B87" s="263"/>
      <c r="C87" s="127"/>
      <c r="D87" s="127"/>
      <c r="E87" s="127"/>
      <c r="F87" s="127"/>
      <c r="G87" s="127"/>
      <c r="H87" s="127"/>
      <c r="I87" s="127"/>
      <c r="J87" s="127"/>
      <c r="K87" s="127"/>
      <c r="L87" s="127"/>
      <c r="M87" s="127"/>
      <c r="N87" s="127"/>
      <c r="O87" s="127"/>
      <c r="P87" s="127"/>
      <c r="Q87" s="127"/>
      <c r="R87" s="127"/>
      <c r="S87" s="127"/>
      <c r="T87" s="127"/>
      <c r="U87" s="127"/>
      <c r="V87" s="127"/>
      <c r="W87" s="127"/>
      <c r="X87" s="219"/>
      <c r="Y87" s="219"/>
      <c r="Z87" s="219"/>
      <c r="AA87" s="219"/>
      <c r="AB87" s="219"/>
      <c r="AC87" s="219"/>
      <c r="AD87" s="219"/>
      <c r="AE87" s="219"/>
      <c r="AF87" s="219"/>
      <c r="AG87" s="219"/>
      <c r="AH87" s="219"/>
      <c r="AI87" s="219"/>
      <c r="AJ87" s="264"/>
      <c r="AP87" s="248"/>
      <c r="AT87" s="248"/>
      <c r="AV87" s="23"/>
      <c r="AW87" s="23"/>
      <c r="AX87" s="23"/>
      <c r="AY87" s="23"/>
      <c r="AZ87" s="23"/>
      <c r="BA87" s="23"/>
      <c r="BB87" s="23"/>
      <c r="BC87" s="23"/>
    </row>
    <row r="88" spans="2:55" s="240" customFormat="1" ht="15" customHeight="1">
      <c r="B88" s="263"/>
      <c r="C88" s="127" t="s">
        <v>1952</v>
      </c>
      <c r="D88" s="160"/>
      <c r="E88" s="160"/>
      <c r="F88" s="160"/>
      <c r="G88" s="160"/>
      <c r="H88" s="160"/>
      <c r="I88" s="160"/>
      <c r="J88" s="254"/>
      <c r="K88" s="254"/>
      <c r="L88" s="254"/>
      <c r="M88" s="254"/>
      <c r="N88" s="254"/>
      <c r="O88" s="254"/>
      <c r="P88" s="254"/>
      <c r="Q88" s="254"/>
      <c r="R88" s="254"/>
      <c r="S88" s="438"/>
      <c r="T88" s="127" t="s">
        <v>1158</v>
      </c>
      <c r="U88" s="254"/>
      <c r="V88" s="254"/>
      <c r="W88" s="438"/>
      <c r="X88" s="127" t="s">
        <v>1159</v>
      </c>
      <c r="Y88" s="128"/>
      <c r="Z88" s="254"/>
      <c r="AA88" s="254"/>
      <c r="AB88" s="254"/>
      <c r="AC88" s="438"/>
      <c r="AD88" s="127" t="s">
        <v>1160</v>
      </c>
      <c r="AE88" s="254"/>
      <c r="AF88" s="158"/>
      <c r="AG88" s="158"/>
      <c r="AH88" s="158"/>
      <c r="AI88" s="158"/>
      <c r="AJ88" s="264"/>
      <c r="AP88" s="248"/>
      <c r="AT88" s="248"/>
      <c r="AV88" s="23"/>
      <c r="AW88" s="23"/>
      <c r="AX88" s="23"/>
      <c r="AY88" s="23"/>
      <c r="AZ88" s="23"/>
      <c r="BA88" s="23"/>
      <c r="BB88" s="23"/>
      <c r="BC88" s="23"/>
    </row>
    <row r="89" spans="2:55" s="240" customFormat="1" ht="5.0999999999999996" customHeight="1">
      <c r="B89" s="263"/>
      <c r="C89" s="160"/>
      <c r="D89" s="160"/>
      <c r="E89" s="160"/>
      <c r="F89" s="160"/>
      <c r="G89" s="160"/>
      <c r="H89" s="160"/>
      <c r="I89" s="160"/>
      <c r="J89" s="254"/>
      <c r="K89" s="254"/>
      <c r="L89" s="254"/>
      <c r="M89" s="254"/>
      <c r="N89" s="254"/>
      <c r="O89" s="254"/>
      <c r="P89" s="254"/>
      <c r="Q89" s="254"/>
      <c r="R89" s="254"/>
      <c r="S89" s="254"/>
      <c r="T89" s="254"/>
      <c r="U89" s="254"/>
      <c r="V89" s="254"/>
      <c r="W89" s="254"/>
      <c r="X89" s="254"/>
      <c r="Y89" s="254"/>
      <c r="Z89" s="254"/>
      <c r="AA89" s="254"/>
      <c r="AB89" s="254"/>
      <c r="AC89" s="254"/>
      <c r="AD89" s="254"/>
      <c r="AE89" s="158"/>
      <c r="AF89" s="158"/>
      <c r="AG89" s="158"/>
      <c r="AH89" s="158"/>
      <c r="AI89" s="158"/>
      <c r="AJ89" s="264"/>
      <c r="AP89" s="248"/>
      <c r="AT89" s="248"/>
      <c r="AV89" s="23"/>
      <c r="AW89" s="23"/>
      <c r="AX89" s="23"/>
      <c r="AY89" s="23"/>
      <c r="AZ89" s="23"/>
      <c r="BA89" s="23"/>
      <c r="BB89" s="23"/>
      <c r="BC89" s="23"/>
    </row>
    <row r="90" spans="2:55" s="240" customFormat="1" ht="15" customHeight="1">
      <c r="B90" s="263"/>
      <c r="C90" s="624" t="s">
        <v>1749</v>
      </c>
      <c r="D90" s="608"/>
      <c r="E90" s="608"/>
      <c r="F90" s="608"/>
      <c r="G90" s="608"/>
      <c r="H90" s="608"/>
      <c r="I90" s="608"/>
      <c r="J90" s="625"/>
      <c r="K90" s="625"/>
      <c r="L90" s="625"/>
      <c r="M90" s="625"/>
      <c r="N90" s="625"/>
      <c r="O90" s="625"/>
      <c r="P90" s="625"/>
      <c r="Q90" s="626"/>
      <c r="R90" s="608" t="s">
        <v>1162</v>
      </c>
      <c r="S90" s="627"/>
      <c r="T90" s="627"/>
      <c r="U90" s="626"/>
      <c r="V90" s="608" t="s">
        <v>2430</v>
      </c>
      <c r="W90" s="627"/>
      <c r="X90" s="625"/>
      <c r="Y90" s="627"/>
      <c r="Z90" s="627"/>
      <c r="AA90" s="627"/>
      <c r="AB90" s="627"/>
      <c r="AC90" s="627"/>
      <c r="AD90" s="626"/>
      <c r="AE90" s="608" t="s">
        <v>1161</v>
      </c>
      <c r="AF90" s="611"/>
      <c r="AG90" s="611"/>
      <c r="AH90" s="611"/>
      <c r="AI90" s="611"/>
      <c r="AJ90" s="264"/>
      <c r="AP90" s="248"/>
      <c r="AT90" s="248"/>
      <c r="AV90" s="23"/>
      <c r="AW90" s="23"/>
      <c r="AX90" s="23"/>
      <c r="AY90" s="23"/>
      <c r="AZ90" s="23"/>
      <c r="BA90" s="23"/>
      <c r="BB90" s="23"/>
      <c r="BC90" s="23"/>
    </row>
    <row r="91" spans="2:55" s="240" customFormat="1" ht="5.0999999999999996" customHeight="1">
      <c r="B91" s="263"/>
      <c r="C91" s="608"/>
      <c r="D91" s="608"/>
      <c r="E91" s="608"/>
      <c r="F91" s="608"/>
      <c r="G91" s="608"/>
      <c r="H91" s="608"/>
      <c r="I91" s="608"/>
      <c r="J91" s="625"/>
      <c r="K91" s="625"/>
      <c r="L91" s="625"/>
      <c r="M91" s="625"/>
      <c r="N91" s="625"/>
      <c r="O91" s="625"/>
      <c r="P91" s="625"/>
      <c r="Q91" s="625"/>
      <c r="R91" s="625"/>
      <c r="S91" s="625"/>
      <c r="T91" s="625"/>
      <c r="U91" s="625"/>
      <c r="V91" s="625"/>
      <c r="W91" s="625"/>
      <c r="X91" s="625"/>
      <c r="Y91" s="625"/>
      <c r="Z91" s="625"/>
      <c r="AA91" s="625"/>
      <c r="AB91" s="625"/>
      <c r="AC91" s="625"/>
      <c r="AD91" s="625"/>
      <c r="AE91" s="611"/>
      <c r="AF91" s="611"/>
      <c r="AG91" s="611"/>
      <c r="AH91" s="611"/>
      <c r="AI91" s="611"/>
      <c r="AJ91" s="264"/>
      <c r="AP91" s="248"/>
      <c r="AT91" s="248"/>
      <c r="AV91" s="23"/>
      <c r="AW91" s="23"/>
      <c r="AX91" s="23"/>
      <c r="AY91" s="23"/>
      <c r="AZ91" s="23"/>
      <c r="BA91" s="23"/>
      <c r="BB91" s="23"/>
      <c r="BC91" s="23"/>
    </row>
    <row r="92" spans="2:55" s="240" customFormat="1" ht="15" customHeight="1">
      <c r="B92" s="263"/>
      <c r="C92" s="608"/>
      <c r="D92" s="608"/>
      <c r="E92" s="608"/>
      <c r="F92" s="627"/>
      <c r="G92" s="626"/>
      <c r="H92" s="608" t="s">
        <v>2415</v>
      </c>
      <c r="I92" s="625"/>
      <c r="J92" s="627"/>
      <c r="K92" s="627"/>
      <c r="L92" s="627"/>
      <c r="M92" s="627"/>
      <c r="N92" s="627"/>
      <c r="O92" s="627"/>
      <c r="P92" s="625"/>
      <c r="Q92" s="625"/>
      <c r="R92" s="627"/>
      <c r="S92" s="627"/>
      <c r="T92" s="627"/>
      <c r="U92" s="627"/>
      <c r="V92" s="627"/>
      <c r="W92" s="627"/>
      <c r="X92" s="627"/>
      <c r="Y92" s="627"/>
      <c r="Z92" s="627"/>
      <c r="AA92" s="627"/>
      <c r="AB92" s="627"/>
      <c r="AC92" s="625"/>
      <c r="AD92" s="625"/>
      <c r="AE92" s="625"/>
      <c r="AF92" s="611"/>
      <c r="AG92" s="611"/>
      <c r="AH92" s="611"/>
      <c r="AI92" s="611"/>
      <c r="AJ92" s="264"/>
      <c r="AP92" s="248"/>
      <c r="AT92" s="248"/>
      <c r="AV92" s="23"/>
      <c r="AW92" s="23"/>
      <c r="AX92" s="23"/>
      <c r="AY92" s="23"/>
      <c r="AZ92" s="23"/>
      <c r="BA92" s="23"/>
      <c r="BB92" s="23"/>
      <c r="BC92" s="23"/>
    </row>
    <row r="93" spans="2:55" s="240" customFormat="1" ht="15" customHeight="1">
      <c r="B93" s="263"/>
      <c r="C93" s="608"/>
      <c r="D93" s="608"/>
      <c r="E93" s="608"/>
      <c r="F93" s="608"/>
      <c r="G93" s="608"/>
      <c r="H93" s="608"/>
      <c r="I93" s="932" t="str">
        <f>IF(Q90="x",auxiliar!$O$4,IF(U90="x",auxiliar!$O$4,IF(AD90="x",auxiliar!$O$5,IF(G92="x",auxiliar!$O$6,auxiliar!$O$7))))</f>
        <v>Preencher item 5.3</v>
      </c>
      <c r="J93" s="932"/>
      <c r="K93" s="932"/>
      <c r="L93" s="932"/>
      <c r="M93" s="932"/>
      <c r="N93" s="932"/>
      <c r="O93" s="932"/>
      <c r="P93" s="932"/>
      <c r="Q93" s="932"/>
      <c r="R93" s="932"/>
      <c r="S93" s="628"/>
      <c r="T93" s="628"/>
      <c r="U93" s="628"/>
      <c r="V93" s="628"/>
      <c r="W93" s="628"/>
      <c r="X93" s="628"/>
      <c r="Y93" s="628"/>
      <c r="Z93" s="627"/>
      <c r="AA93" s="627"/>
      <c r="AB93" s="625" t="str">
        <f>IF(AE71="x",AF71,IF(AA71="x",AB71,""))</f>
        <v/>
      </c>
      <c r="AC93" s="625"/>
      <c r="AD93" s="625"/>
      <c r="AE93" s="611"/>
      <c r="AF93" s="611"/>
      <c r="AG93" s="611"/>
      <c r="AH93" s="611"/>
      <c r="AI93" s="611"/>
      <c r="AJ93" s="264"/>
      <c r="AP93" s="248"/>
      <c r="AT93" s="248"/>
      <c r="AV93" s="23"/>
      <c r="AW93" s="23"/>
      <c r="AX93" s="23"/>
      <c r="AY93" s="23"/>
      <c r="AZ93" s="23"/>
      <c r="BA93" s="23"/>
      <c r="BB93" s="23"/>
      <c r="BC93" s="23"/>
    </row>
    <row r="94" spans="2:55" s="240" customFormat="1" ht="15" customHeight="1">
      <c r="B94" s="263"/>
      <c r="C94" s="624" t="s">
        <v>2428</v>
      </c>
      <c r="D94" s="608"/>
      <c r="E94" s="608"/>
      <c r="F94" s="608"/>
      <c r="G94" s="608"/>
      <c r="H94" s="608"/>
      <c r="I94" s="608"/>
      <c r="J94" s="625"/>
      <c r="K94" s="625"/>
      <c r="L94" s="625"/>
      <c r="M94" s="625"/>
      <c r="N94" s="625"/>
      <c r="O94" s="625"/>
      <c r="P94" s="629"/>
      <c r="Q94" s="629"/>
      <c r="R94" s="629"/>
      <c r="S94" s="629"/>
      <c r="T94" s="629"/>
      <c r="U94" s="629"/>
      <c r="V94" s="629"/>
      <c r="W94" s="629"/>
      <c r="X94" s="629"/>
      <c r="Y94" s="629"/>
      <c r="Z94" s="627"/>
      <c r="AA94" s="627"/>
      <c r="AB94" s="625"/>
      <c r="AC94" s="625"/>
      <c r="AD94" s="625"/>
      <c r="AE94" s="611"/>
      <c r="AF94" s="611"/>
      <c r="AG94" s="611"/>
      <c r="AH94" s="611"/>
      <c r="AI94" s="611"/>
      <c r="AJ94" s="264"/>
      <c r="AP94" s="248"/>
      <c r="AT94" s="248"/>
      <c r="AV94" s="23"/>
      <c r="AW94" s="23"/>
      <c r="AX94" s="23"/>
      <c r="AY94" s="23"/>
      <c r="AZ94" s="23"/>
      <c r="BA94" s="23"/>
      <c r="BB94" s="23"/>
      <c r="BC94" s="23"/>
    </row>
    <row r="95" spans="2:55" s="240" customFormat="1" ht="15" customHeight="1">
      <c r="B95" s="263"/>
      <c r="C95" s="608"/>
      <c r="D95" s="608"/>
      <c r="E95" s="627"/>
      <c r="F95" s="627"/>
      <c r="G95" s="626"/>
      <c r="H95" s="608" t="s">
        <v>1162</v>
      </c>
      <c r="I95" s="608"/>
      <c r="J95" s="627"/>
      <c r="K95" s="626"/>
      <c r="L95" s="630" t="s">
        <v>1161</v>
      </c>
      <c r="M95" s="627"/>
      <c r="N95" s="611"/>
      <c r="O95" s="628" t="str">
        <f>IF(G95="x",auxiliar!$O$8,IF(K95="x",auxiliar!$O$9,""))</f>
        <v/>
      </c>
      <c r="P95" s="627"/>
      <c r="Q95" s="628"/>
      <c r="R95" s="628"/>
      <c r="S95" s="628"/>
      <c r="T95" s="628"/>
      <c r="U95" s="628"/>
      <c r="V95" s="628"/>
      <c r="W95" s="628"/>
      <c r="X95" s="628"/>
      <c r="Y95" s="628"/>
      <c r="Z95" s="627"/>
      <c r="AA95" s="625"/>
      <c r="AB95" s="625"/>
      <c r="AC95" s="625"/>
      <c r="AD95" s="611"/>
      <c r="AE95" s="611"/>
      <c r="AF95" s="611"/>
      <c r="AG95" s="611"/>
      <c r="AH95" s="611"/>
      <c r="AI95" s="627"/>
      <c r="AJ95" s="264"/>
      <c r="AP95" s="248"/>
      <c r="AT95" s="248"/>
      <c r="AV95" s="23"/>
      <c r="AW95" s="23"/>
      <c r="AX95" s="23"/>
      <c r="AY95" s="23"/>
      <c r="AZ95" s="23"/>
      <c r="BA95" s="23"/>
      <c r="BB95" s="23"/>
      <c r="BC95" s="23"/>
    </row>
    <row r="96" spans="2:55" s="240" customFormat="1" ht="5.0999999999999996" customHeight="1">
      <c r="B96" s="263"/>
      <c r="C96" s="608"/>
      <c r="D96" s="608"/>
      <c r="E96" s="608"/>
      <c r="F96" s="608"/>
      <c r="G96" s="608"/>
      <c r="H96" s="608"/>
      <c r="I96" s="608"/>
      <c r="J96" s="625"/>
      <c r="K96" s="625"/>
      <c r="L96" s="625"/>
      <c r="M96" s="625"/>
      <c r="N96" s="625"/>
      <c r="O96" s="625"/>
      <c r="P96" s="625"/>
      <c r="Q96" s="625"/>
      <c r="R96" s="625"/>
      <c r="S96" s="625"/>
      <c r="T96" s="625"/>
      <c r="U96" s="625"/>
      <c r="V96" s="625"/>
      <c r="W96" s="625"/>
      <c r="X96" s="625"/>
      <c r="Y96" s="625"/>
      <c r="Z96" s="625"/>
      <c r="AA96" s="625"/>
      <c r="AB96" s="625"/>
      <c r="AC96" s="625"/>
      <c r="AD96" s="625"/>
      <c r="AE96" s="611"/>
      <c r="AF96" s="611"/>
      <c r="AG96" s="611"/>
      <c r="AH96" s="611"/>
      <c r="AI96" s="611"/>
      <c r="AJ96" s="264"/>
      <c r="AP96" s="248"/>
      <c r="AT96" s="248"/>
      <c r="AV96" s="23"/>
      <c r="AW96" s="23"/>
      <c r="AX96" s="23"/>
      <c r="AY96" s="23"/>
      <c r="AZ96" s="23"/>
      <c r="BA96" s="23"/>
      <c r="BB96" s="23"/>
      <c r="BC96" s="23"/>
    </row>
    <row r="97" spans="2:55" s="240" customFormat="1" ht="15" customHeight="1">
      <c r="B97" s="263"/>
      <c r="C97" s="624" t="s">
        <v>2427</v>
      </c>
      <c r="D97" s="608"/>
      <c r="E97" s="608"/>
      <c r="F97" s="608"/>
      <c r="G97" s="608"/>
      <c r="H97" s="608"/>
      <c r="I97" s="608"/>
      <c r="J97" s="625"/>
      <c r="K97" s="625"/>
      <c r="L97" s="625"/>
      <c r="M97" s="625"/>
      <c r="N97" s="625"/>
      <c r="O97" s="625"/>
      <c r="P97" s="625"/>
      <c r="Q97" s="625"/>
      <c r="R97" s="625"/>
      <c r="S97" s="625"/>
      <c r="T97" s="625"/>
      <c r="U97" s="625"/>
      <c r="V97" s="625"/>
      <c r="W97" s="625"/>
      <c r="X97" s="625"/>
      <c r="Y97" s="625"/>
      <c r="Z97" s="625"/>
      <c r="AA97" s="625"/>
      <c r="AB97" s="625"/>
      <c r="AC97" s="625"/>
      <c r="AD97" s="625"/>
      <c r="AE97" s="611"/>
      <c r="AF97" s="611"/>
      <c r="AG97" s="611"/>
      <c r="AH97" s="611"/>
      <c r="AI97" s="611"/>
      <c r="AJ97" s="264"/>
      <c r="AP97" s="248"/>
      <c r="AT97" s="248"/>
      <c r="AV97" s="23"/>
      <c r="AW97" s="23"/>
      <c r="AX97" s="23"/>
      <c r="AY97" s="23"/>
      <c r="AZ97" s="23"/>
      <c r="BA97" s="23"/>
      <c r="BB97" s="23"/>
      <c r="BC97" s="23"/>
    </row>
    <row r="98" spans="2:55" s="240" customFormat="1" ht="15" customHeight="1">
      <c r="B98" s="263"/>
      <c r="C98" s="608"/>
      <c r="D98" s="626"/>
      <c r="E98" s="933" t="s">
        <v>2417</v>
      </c>
      <c r="F98" s="934"/>
      <c r="G98" s="934"/>
      <c r="H98" s="934"/>
      <c r="I98" s="934"/>
      <c r="J98" s="934"/>
      <c r="K98" s="934"/>
      <c r="L98" s="934"/>
      <c r="M98" s="934"/>
      <c r="N98" s="625"/>
      <c r="O98" s="626"/>
      <c r="P98" s="996" t="s">
        <v>2418</v>
      </c>
      <c r="Q98" s="997"/>
      <c r="R98" s="997"/>
      <c r="S98" s="997"/>
      <c r="T98" s="997"/>
      <c r="U98" s="997"/>
      <c r="V98" s="625"/>
      <c r="W98" s="626"/>
      <c r="X98" s="996" t="s">
        <v>2419</v>
      </c>
      <c r="Y98" s="997"/>
      <c r="Z98" s="997"/>
      <c r="AA98" s="997"/>
      <c r="AB98" s="997"/>
      <c r="AC98" s="997"/>
      <c r="AD98" s="997"/>
      <c r="AE98" s="997"/>
      <c r="AF98" s="611"/>
      <c r="AG98" s="611"/>
      <c r="AH98" s="611"/>
      <c r="AI98" s="611"/>
      <c r="AJ98" s="264"/>
      <c r="AP98" s="248"/>
      <c r="AT98" s="248"/>
      <c r="AV98" s="23"/>
      <c r="AW98" s="23"/>
      <c r="AX98" s="23"/>
      <c r="AY98" s="23"/>
      <c r="AZ98" s="23"/>
      <c r="BA98" s="23"/>
      <c r="BB98" s="23"/>
      <c r="BC98" s="23"/>
    </row>
    <row r="99" spans="2:55" s="240" customFormat="1" ht="5.0999999999999996" customHeight="1">
      <c r="B99" s="263"/>
      <c r="C99" s="608"/>
      <c r="D99" s="631"/>
      <c r="E99" s="625"/>
      <c r="F99" s="625"/>
      <c r="G99" s="625"/>
      <c r="H99" s="625"/>
      <c r="I99" s="625"/>
      <c r="J99" s="625"/>
      <c r="K99" s="625"/>
      <c r="L99" s="625"/>
      <c r="M99" s="625"/>
      <c r="N99" s="625"/>
      <c r="O99" s="631"/>
      <c r="P99" s="632"/>
      <c r="Q99" s="632"/>
      <c r="R99" s="632"/>
      <c r="S99" s="632"/>
      <c r="T99" s="632"/>
      <c r="U99" s="632"/>
      <c r="V99" s="625"/>
      <c r="W99" s="631"/>
      <c r="X99" s="632"/>
      <c r="Y99" s="632"/>
      <c r="Z99" s="632"/>
      <c r="AA99" s="632"/>
      <c r="AB99" s="632"/>
      <c r="AC99" s="632"/>
      <c r="AD99" s="632"/>
      <c r="AE99" s="632"/>
      <c r="AF99" s="611"/>
      <c r="AG99" s="611"/>
      <c r="AH99" s="611"/>
      <c r="AI99" s="611"/>
      <c r="AJ99" s="264"/>
      <c r="AP99" s="248"/>
      <c r="AT99" s="248"/>
      <c r="AV99" s="23"/>
      <c r="AW99" s="23"/>
      <c r="AX99" s="23"/>
      <c r="AY99" s="23"/>
      <c r="AZ99" s="23"/>
      <c r="BA99" s="23"/>
      <c r="BB99" s="23"/>
      <c r="BC99" s="23"/>
    </row>
    <row r="100" spans="2:55" s="240" customFormat="1" ht="15" customHeight="1">
      <c r="B100" s="263"/>
      <c r="C100" s="608"/>
      <c r="D100" s="626"/>
      <c r="E100" s="933" t="s">
        <v>2420</v>
      </c>
      <c r="F100" s="934"/>
      <c r="G100" s="934"/>
      <c r="H100" s="934"/>
      <c r="I100" s="934"/>
      <c r="J100" s="934"/>
      <c r="K100" s="934"/>
      <c r="L100" s="934"/>
      <c r="M100" s="934"/>
      <c r="N100" s="934"/>
      <c r="O100" s="934"/>
      <c r="P100" s="934"/>
      <c r="Q100" s="934"/>
      <c r="R100" s="934"/>
      <c r="S100" s="632"/>
      <c r="T100" s="626"/>
      <c r="U100" s="996" t="s">
        <v>2421</v>
      </c>
      <c r="V100" s="997"/>
      <c r="W100" s="997"/>
      <c r="X100" s="997"/>
      <c r="Y100" s="997"/>
      <c r="Z100" s="997"/>
      <c r="AA100" s="997"/>
      <c r="AB100" s="997"/>
      <c r="AC100" s="632"/>
      <c r="AD100" s="626"/>
      <c r="AE100" s="996" t="s">
        <v>2422</v>
      </c>
      <c r="AF100" s="997"/>
      <c r="AG100" s="997"/>
      <c r="AH100" s="997"/>
      <c r="AI100" s="611"/>
      <c r="AJ100" s="264"/>
      <c r="AP100" s="248"/>
      <c r="AT100" s="248"/>
      <c r="AV100" s="23"/>
      <c r="AW100" s="23"/>
      <c r="AX100" s="23"/>
      <c r="AY100" s="23"/>
      <c r="AZ100" s="23"/>
      <c r="BA100" s="23"/>
      <c r="BB100" s="23"/>
      <c r="BC100" s="23"/>
    </row>
    <row r="101" spans="2:55" s="240" customFormat="1" ht="5.0999999999999996" customHeight="1">
      <c r="B101" s="263"/>
      <c r="C101" s="608"/>
      <c r="D101" s="631"/>
      <c r="E101" s="625"/>
      <c r="F101" s="625"/>
      <c r="G101" s="625"/>
      <c r="H101" s="625"/>
      <c r="I101" s="625"/>
      <c r="J101" s="625"/>
      <c r="K101" s="625"/>
      <c r="L101" s="625"/>
      <c r="M101" s="625"/>
      <c r="N101" s="625"/>
      <c r="O101" s="625"/>
      <c r="P101" s="625"/>
      <c r="Q101" s="625"/>
      <c r="R101" s="625"/>
      <c r="S101" s="632"/>
      <c r="T101" s="631"/>
      <c r="U101" s="632"/>
      <c r="V101" s="632"/>
      <c r="W101" s="632"/>
      <c r="X101" s="632"/>
      <c r="Y101" s="632"/>
      <c r="Z101" s="632"/>
      <c r="AA101" s="632"/>
      <c r="AB101" s="632"/>
      <c r="AC101" s="632"/>
      <c r="AD101" s="631"/>
      <c r="AE101" s="632"/>
      <c r="AF101" s="632"/>
      <c r="AG101" s="632"/>
      <c r="AH101" s="632"/>
      <c r="AI101" s="611"/>
      <c r="AJ101" s="264"/>
      <c r="AP101" s="248"/>
      <c r="AT101" s="248"/>
      <c r="AV101" s="23"/>
      <c r="AW101" s="23"/>
      <c r="AX101" s="23"/>
      <c r="AY101" s="23"/>
      <c r="AZ101" s="23"/>
      <c r="BA101" s="23"/>
      <c r="BB101" s="23"/>
      <c r="BC101" s="23"/>
    </row>
    <row r="102" spans="2:55" s="240" customFormat="1" ht="15" customHeight="1">
      <c r="B102" s="263"/>
      <c r="C102" s="608"/>
      <c r="D102" s="626"/>
      <c r="E102" s="633" t="s">
        <v>2426</v>
      </c>
      <c r="F102" s="411"/>
      <c r="G102" s="411"/>
      <c r="H102" s="411"/>
      <c r="I102" s="411"/>
      <c r="J102" s="411"/>
      <c r="K102" s="411"/>
      <c r="L102" s="411"/>
      <c r="M102" s="411"/>
      <c r="N102" s="625"/>
      <c r="O102" s="625"/>
      <c r="P102" s="625"/>
      <c r="Q102" s="625"/>
      <c r="R102" s="625"/>
      <c r="S102" s="632"/>
      <c r="T102" s="631"/>
      <c r="U102" s="632"/>
      <c r="V102" s="632"/>
      <c r="W102" s="632"/>
      <c r="X102" s="632"/>
      <c r="Y102" s="626"/>
      <c r="Z102" s="634" t="s">
        <v>2423</v>
      </c>
      <c r="AA102" s="630"/>
      <c r="AB102" s="630"/>
      <c r="AC102" s="630"/>
      <c r="AD102" s="630"/>
      <c r="AE102" s="630"/>
      <c r="AF102" s="632"/>
      <c r="AG102" s="632"/>
      <c r="AH102" s="632"/>
      <c r="AI102" s="611"/>
      <c r="AJ102" s="264"/>
      <c r="AP102" s="248"/>
      <c r="AT102" s="248"/>
      <c r="AV102" s="23"/>
      <c r="AW102" s="23"/>
      <c r="AX102" s="23"/>
      <c r="AY102" s="23"/>
      <c r="AZ102" s="23"/>
      <c r="BA102" s="23"/>
      <c r="BB102" s="23"/>
      <c r="BC102" s="23"/>
    </row>
    <row r="103" spans="2:55" s="240" customFormat="1" ht="5.0999999999999996" customHeight="1">
      <c r="B103" s="263"/>
      <c r="C103" s="608"/>
      <c r="D103" s="631"/>
      <c r="E103" s="625"/>
      <c r="F103" s="625"/>
      <c r="G103" s="625"/>
      <c r="H103" s="625"/>
      <c r="I103" s="625"/>
      <c r="J103" s="625"/>
      <c r="K103" s="625"/>
      <c r="L103" s="625"/>
      <c r="M103" s="625"/>
      <c r="N103" s="625"/>
      <c r="O103" s="625"/>
      <c r="P103" s="625"/>
      <c r="Q103" s="625"/>
      <c r="R103" s="625"/>
      <c r="S103" s="632"/>
      <c r="T103" s="631"/>
      <c r="U103" s="632"/>
      <c r="V103" s="632"/>
      <c r="W103" s="632"/>
      <c r="X103" s="632"/>
      <c r="Y103" s="632"/>
      <c r="Z103" s="632"/>
      <c r="AA103" s="632"/>
      <c r="AB103" s="632"/>
      <c r="AC103" s="632"/>
      <c r="AD103" s="631"/>
      <c r="AE103" s="632"/>
      <c r="AF103" s="632"/>
      <c r="AG103" s="632"/>
      <c r="AH103" s="632"/>
      <c r="AI103" s="611"/>
      <c r="AJ103" s="264"/>
      <c r="AP103" s="248"/>
      <c r="AT103" s="248"/>
      <c r="AV103" s="23"/>
      <c r="AW103" s="23"/>
      <c r="AX103" s="23"/>
      <c r="AY103" s="23"/>
      <c r="AZ103" s="23"/>
      <c r="BA103" s="23"/>
      <c r="BB103" s="23"/>
      <c r="BC103" s="23"/>
    </row>
    <row r="104" spans="2:55" s="240" customFormat="1" ht="15" customHeight="1">
      <c r="B104" s="263"/>
      <c r="C104" s="608"/>
      <c r="D104" s="626"/>
      <c r="E104" s="996" t="s">
        <v>2424</v>
      </c>
      <c r="F104" s="997"/>
      <c r="G104" s="997"/>
      <c r="H104" s="997"/>
      <c r="I104" s="997"/>
      <c r="J104" s="997"/>
      <c r="K104" s="997"/>
      <c r="L104" s="997"/>
      <c r="M104" s="997"/>
      <c r="N104" s="630"/>
      <c r="O104" s="626"/>
      <c r="P104" s="996" t="s">
        <v>2425</v>
      </c>
      <c r="Q104" s="997"/>
      <c r="R104" s="997"/>
      <c r="S104" s="997"/>
      <c r="T104" s="997"/>
      <c r="U104" s="997"/>
      <c r="V104" s="997"/>
      <c r="W104" s="627"/>
      <c r="X104" s="627"/>
      <c r="Y104" s="627"/>
      <c r="Z104" s="627"/>
      <c r="AA104" s="627"/>
      <c r="AB104" s="627"/>
      <c r="AC104" s="627"/>
      <c r="AD104" s="627"/>
      <c r="AE104" s="611"/>
      <c r="AF104" s="611"/>
      <c r="AG104" s="611"/>
      <c r="AH104" s="611"/>
      <c r="AI104" s="611"/>
      <c r="AJ104" s="264"/>
      <c r="AP104" s="248"/>
      <c r="AT104" s="248"/>
      <c r="AV104" s="23"/>
      <c r="AW104" s="23"/>
      <c r="AX104" s="23"/>
      <c r="AY104" s="23"/>
      <c r="AZ104" s="23"/>
      <c r="BA104" s="23"/>
      <c r="BB104" s="23"/>
      <c r="BC104" s="23"/>
    </row>
    <row r="105" spans="2:55" s="240" customFormat="1" ht="5.0999999999999996" customHeight="1">
      <c r="B105" s="263"/>
      <c r="C105" s="160"/>
      <c r="D105" s="160"/>
      <c r="E105" s="160"/>
      <c r="F105" s="160"/>
      <c r="G105" s="160"/>
      <c r="H105" s="160"/>
      <c r="I105" s="160"/>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158"/>
      <c r="AF105" s="158"/>
      <c r="AG105" s="158"/>
      <c r="AH105" s="158"/>
      <c r="AI105" s="158"/>
      <c r="AJ105" s="264"/>
      <c r="AP105" s="248"/>
      <c r="AT105" s="248"/>
      <c r="AV105" s="23"/>
      <c r="AW105" s="23"/>
      <c r="AX105" s="23"/>
      <c r="AY105" s="23"/>
      <c r="AZ105" s="23"/>
      <c r="BA105" s="23"/>
      <c r="BB105" s="23"/>
      <c r="BC105" s="23"/>
    </row>
    <row r="106" spans="2:55" s="240" customFormat="1" ht="15" customHeight="1">
      <c r="B106" s="263"/>
      <c r="C106" s="278" t="s">
        <v>1750</v>
      </c>
      <c r="D106" s="160"/>
      <c r="E106" s="160"/>
      <c r="F106" s="160"/>
      <c r="G106" s="160"/>
      <c r="H106" s="160"/>
      <c r="I106" s="160"/>
      <c r="J106" s="254"/>
      <c r="K106" s="128"/>
      <c r="L106" s="438"/>
      <c r="M106" s="247" t="s">
        <v>196</v>
      </c>
      <c r="N106" s="128"/>
      <c r="O106" s="438"/>
      <c r="P106" s="247" t="s">
        <v>2279</v>
      </c>
      <c r="Q106" s="128"/>
      <c r="R106" s="128"/>
      <c r="S106" s="128"/>
      <c r="T106" s="128"/>
      <c r="U106" s="128"/>
      <c r="V106" s="128"/>
      <c r="W106" s="128"/>
      <c r="X106" s="128"/>
      <c r="Y106" s="128"/>
      <c r="Z106" s="128"/>
      <c r="AA106" s="128"/>
      <c r="AB106" s="371"/>
      <c r="AC106" s="371"/>
      <c r="AD106" s="371"/>
      <c r="AE106" s="371"/>
      <c r="AF106" s="371"/>
      <c r="AG106" s="371"/>
      <c r="AH106" s="371"/>
      <c r="AI106" s="371"/>
      <c r="AJ106" s="264"/>
      <c r="AP106" s="248"/>
      <c r="AT106" s="248"/>
      <c r="AV106" s="23"/>
      <c r="AW106" s="23"/>
      <c r="AX106" s="23"/>
      <c r="AY106" s="23"/>
      <c r="AZ106" s="23"/>
      <c r="BA106" s="23"/>
      <c r="BB106" s="23"/>
      <c r="BC106" s="23"/>
    </row>
    <row r="107" spans="2:55" s="240" customFormat="1" ht="5.0999999999999996" customHeight="1">
      <c r="B107" s="263"/>
      <c r="C107" s="160"/>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c r="B108" s="263"/>
      <c r="C108" s="247" t="s">
        <v>2278</v>
      </c>
      <c r="D108" s="247"/>
      <c r="E108" s="247"/>
      <c r="F108" s="247"/>
      <c r="G108" s="247"/>
      <c r="H108" s="247"/>
      <c r="I108" s="247"/>
      <c r="J108" s="247"/>
      <c r="K108" s="247"/>
      <c r="L108" s="247"/>
      <c r="M108" s="160"/>
      <c r="N108" s="160"/>
      <c r="O108" s="457"/>
      <c r="P108" s="921"/>
      <c r="Q108" s="921"/>
      <c r="R108" s="921"/>
      <c r="S108" s="921"/>
      <c r="T108" s="921"/>
      <c r="U108" s="921"/>
      <c r="V108" s="921"/>
      <c r="W108" s="921"/>
      <c r="X108" s="921"/>
      <c r="Y108" s="921"/>
      <c r="Z108" s="921"/>
      <c r="AA108" s="921"/>
      <c r="AB108" s="921"/>
      <c r="AC108" s="921"/>
      <c r="AD108" s="921"/>
      <c r="AE108" s="921"/>
      <c r="AF108" s="921"/>
      <c r="AG108" s="921"/>
      <c r="AH108" s="921"/>
      <c r="AI108" s="921"/>
      <c r="AJ108" s="264"/>
      <c r="AP108" s="248"/>
      <c r="AT108" s="248"/>
      <c r="AV108" s="23"/>
      <c r="AW108" s="23"/>
      <c r="AX108" s="23"/>
      <c r="AY108" s="23"/>
      <c r="AZ108" s="23"/>
      <c r="BA108" s="23"/>
      <c r="BB108" s="23"/>
      <c r="BC108" s="23"/>
    </row>
    <row r="109" spans="2:55" s="240" customFormat="1" ht="15" customHeight="1">
      <c r="B109" s="263"/>
      <c r="C109" s="924"/>
      <c r="D109" s="924"/>
      <c r="E109" s="924"/>
      <c r="F109" s="924"/>
      <c r="G109" s="924"/>
      <c r="H109" s="924"/>
      <c r="I109" s="924"/>
      <c r="J109" s="924"/>
      <c r="K109" s="924"/>
      <c r="L109" s="924"/>
      <c r="M109" s="924"/>
      <c r="N109" s="924"/>
      <c r="O109" s="924"/>
      <c r="P109" s="924"/>
      <c r="Q109" s="924"/>
      <c r="R109" s="924"/>
      <c r="S109" s="924"/>
      <c r="T109" s="924"/>
      <c r="U109" s="924"/>
      <c r="V109" s="924"/>
      <c r="W109" s="924"/>
      <c r="X109" s="924"/>
      <c r="Y109" s="924"/>
      <c r="Z109" s="924"/>
      <c r="AA109" s="924"/>
      <c r="AB109" s="924"/>
      <c r="AC109" s="924"/>
      <c r="AD109" s="924"/>
      <c r="AE109" s="924"/>
      <c r="AF109" s="924"/>
      <c r="AG109" s="924"/>
      <c r="AH109" s="924"/>
      <c r="AI109" s="924"/>
      <c r="AJ109" s="264"/>
      <c r="AP109" s="248"/>
      <c r="AT109" s="248"/>
      <c r="AV109" s="23"/>
      <c r="AW109" s="23"/>
      <c r="AX109" s="23"/>
      <c r="AY109" s="23"/>
      <c r="AZ109" s="23"/>
      <c r="BA109" s="23"/>
      <c r="BB109" s="23"/>
      <c r="BC109" s="23"/>
    </row>
    <row r="110" spans="2:55" s="240" customFormat="1" ht="5.0999999999999996" customHeight="1">
      <c r="B110" s="263"/>
      <c r="C110" s="160"/>
      <c r="D110" s="160"/>
      <c r="E110" s="160"/>
      <c r="F110" s="160"/>
      <c r="G110" s="160"/>
      <c r="H110" s="160"/>
      <c r="I110" s="160"/>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158"/>
      <c r="AF110" s="158"/>
      <c r="AG110" s="158"/>
      <c r="AH110" s="158"/>
      <c r="AI110" s="158"/>
      <c r="AJ110" s="264"/>
      <c r="AP110" s="248"/>
      <c r="AT110" s="248"/>
      <c r="AV110" s="23"/>
      <c r="AW110" s="23"/>
      <c r="AX110" s="23"/>
      <c r="AY110" s="23"/>
      <c r="AZ110" s="23"/>
      <c r="BA110" s="23"/>
      <c r="BB110" s="23"/>
      <c r="BC110" s="23"/>
    </row>
    <row r="111" spans="2:55" s="240" customFormat="1" ht="15" customHeight="1">
      <c r="B111" s="263"/>
      <c r="C111" s="160" t="s">
        <v>1920</v>
      </c>
      <c r="D111" s="160"/>
      <c r="E111" s="160"/>
      <c r="F111" s="160"/>
      <c r="G111" s="160"/>
      <c r="H111" s="160"/>
      <c r="I111" s="160"/>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158"/>
      <c r="AF111" s="158"/>
      <c r="AG111" s="158"/>
      <c r="AH111" s="158"/>
      <c r="AI111" s="158"/>
      <c r="AJ111" s="264"/>
      <c r="AP111" s="248"/>
      <c r="AT111" s="248"/>
      <c r="AV111" s="23"/>
      <c r="AW111" s="23"/>
      <c r="AX111" s="23"/>
      <c r="AY111" s="23"/>
      <c r="AZ111" s="23"/>
      <c r="BA111" s="23"/>
      <c r="BB111" s="23"/>
      <c r="BC111" s="23"/>
    </row>
    <row r="112" spans="2:55" s="240" customFormat="1" ht="15" customHeight="1">
      <c r="B112" s="263"/>
      <c r="C112" s="925" t="s">
        <v>1921</v>
      </c>
      <c r="D112" s="925"/>
      <c r="E112" s="925"/>
      <c r="F112" s="925"/>
      <c r="G112" s="925"/>
      <c r="H112" s="925"/>
      <c r="I112" s="925"/>
      <c r="J112" s="925"/>
      <c r="K112" s="925"/>
      <c r="L112" s="910" t="s">
        <v>1930</v>
      </c>
      <c r="M112" s="910"/>
      <c r="N112" s="910"/>
      <c r="O112" s="910"/>
      <c r="P112" s="910"/>
      <c r="Q112" s="910"/>
      <c r="R112" s="910"/>
      <c r="S112" s="910"/>
      <c r="T112" s="910"/>
      <c r="U112" s="910"/>
      <c r="V112" s="910"/>
      <c r="W112" s="910"/>
      <c r="X112" s="903" t="s">
        <v>1931</v>
      </c>
      <c r="Y112" s="904"/>
      <c r="Z112" s="904"/>
      <c r="AA112" s="904"/>
      <c r="AB112" s="904"/>
      <c r="AC112" s="904"/>
      <c r="AD112" s="904"/>
      <c r="AE112" s="904"/>
      <c r="AF112" s="904"/>
      <c r="AG112" s="904"/>
      <c r="AH112" s="904"/>
      <c r="AI112" s="905"/>
      <c r="AJ112" s="264"/>
      <c r="AP112" s="248"/>
      <c r="AT112" s="248"/>
      <c r="AV112" s="23"/>
      <c r="AW112" s="23"/>
      <c r="AX112" s="23"/>
      <c r="AY112" s="23"/>
      <c r="AZ112" s="23"/>
      <c r="BA112" s="23"/>
      <c r="BB112" s="23"/>
      <c r="BC112" s="23"/>
    </row>
    <row r="113" spans="2:55" s="240" customFormat="1" ht="15" customHeight="1">
      <c r="B113" s="263"/>
      <c r="C113" s="925"/>
      <c r="D113" s="925"/>
      <c r="E113" s="925"/>
      <c r="F113" s="925"/>
      <c r="G113" s="925"/>
      <c r="H113" s="925"/>
      <c r="I113" s="925"/>
      <c r="J113" s="925"/>
      <c r="K113" s="925"/>
      <c r="L113" s="910" t="s">
        <v>1923</v>
      </c>
      <c r="M113" s="910"/>
      <c r="N113" s="910"/>
      <c r="O113" s="910"/>
      <c r="P113" s="910" t="s">
        <v>1924</v>
      </c>
      <c r="Q113" s="910"/>
      <c r="R113" s="910"/>
      <c r="S113" s="910"/>
      <c r="T113" s="910" t="s">
        <v>1925</v>
      </c>
      <c r="U113" s="910"/>
      <c r="V113" s="910"/>
      <c r="W113" s="910"/>
      <c r="X113" s="910" t="s">
        <v>1923</v>
      </c>
      <c r="Y113" s="910"/>
      <c r="Z113" s="910"/>
      <c r="AA113" s="910"/>
      <c r="AB113" s="910" t="s">
        <v>1924</v>
      </c>
      <c r="AC113" s="910"/>
      <c r="AD113" s="910"/>
      <c r="AE113" s="910"/>
      <c r="AF113" s="903" t="s">
        <v>1925</v>
      </c>
      <c r="AG113" s="904"/>
      <c r="AH113" s="904"/>
      <c r="AI113" s="905"/>
      <c r="AJ113" s="264"/>
      <c r="AP113" s="248"/>
      <c r="AT113" s="248"/>
      <c r="AV113" s="23"/>
      <c r="AW113" s="23"/>
      <c r="AX113" s="23"/>
      <c r="AY113" s="23"/>
      <c r="AZ113" s="23"/>
      <c r="BA113" s="23"/>
      <c r="BB113" s="23"/>
      <c r="BC113" s="23"/>
    </row>
    <row r="114" spans="2:55" s="240" customFormat="1" ht="18" customHeight="1">
      <c r="B114" s="263"/>
      <c r="C114" s="925"/>
      <c r="D114" s="925"/>
      <c r="E114" s="925"/>
      <c r="F114" s="925"/>
      <c r="G114" s="925"/>
      <c r="H114" s="925"/>
      <c r="I114" s="925"/>
      <c r="J114" s="925"/>
      <c r="K114" s="925"/>
      <c r="L114" s="906"/>
      <c r="M114" s="906"/>
      <c r="N114" s="906"/>
      <c r="O114" s="906"/>
      <c r="P114" s="906"/>
      <c r="Q114" s="906"/>
      <c r="R114" s="906"/>
      <c r="S114" s="906"/>
      <c r="T114" s="906"/>
      <c r="U114" s="906"/>
      <c r="V114" s="906"/>
      <c r="W114" s="906"/>
      <c r="X114" s="906"/>
      <c r="Y114" s="906"/>
      <c r="Z114" s="906"/>
      <c r="AA114" s="906"/>
      <c r="AB114" s="906"/>
      <c r="AC114" s="906"/>
      <c r="AD114" s="906"/>
      <c r="AE114" s="906"/>
      <c r="AF114" s="907"/>
      <c r="AG114" s="908"/>
      <c r="AH114" s="908"/>
      <c r="AI114" s="909"/>
      <c r="AJ114" s="264"/>
      <c r="AP114" s="248"/>
      <c r="AT114" s="248"/>
      <c r="AV114" s="23"/>
      <c r="AW114" s="23"/>
      <c r="AX114" s="23"/>
      <c r="AY114" s="23"/>
      <c r="AZ114" s="23"/>
      <c r="BA114" s="23"/>
      <c r="BB114" s="23"/>
      <c r="BC114" s="23"/>
    </row>
    <row r="115" spans="2:55" s="240" customFormat="1" ht="30" customHeight="1">
      <c r="B115" s="263"/>
      <c r="C115" s="700" t="s">
        <v>1922</v>
      </c>
      <c r="D115" s="701"/>
      <c r="E115" s="701"/>
      <c r="F115" s="701"/>
      <c r="G115" s="702"/>
      <c r="H115" s="926" t="s">
        <v>1929</v>
      </c>
      <c r="I115" s="927"/>
      <c r="J115" s="927"/>
      <c r="K115" s="928"/>
      <c r="L115" s="281" t="s">
        <v>1926</v>
      </c>
      <c r="M115" s="909"/>
      <c r="N115" s="906"/>
      <c r="O115" s="906"/>
      <c r="P115" s="906"/>
      <c r="Q115" s="906"/>
      <c r="R115" s="906"/>
      <c r="S115" s="906"/>
      <c r="T115" s="906"/>
      <c r="U115" s="910" t="s">
        <v>2392</v>
      </c>
      <c r="V115" s="910"/>
      <c r="W115" s="910"/>
      <c r="X115" s="281" t="s">
        <v>1927</v>
      </c>
      <c r="Y115" s="909"/>
      <c r="Z115" s="906"/>
      <c r="AA115" s="906"/>
      <c r="AB115" s="906"/>
      <c r="AC115" s="906"/>
      <c r="AD115" s="906"/>
      <c r="AE115" s="906"/>
      <c r="AF115" s="906"/>
      <c r="AG115" s="903" t="s">
        <v>1928</v>
      </c>
      <c r="AH115" s="904"/>
      <c r="AI115" s="905"/>
      <c r="AJ115" s="264"/>
      <c r="AP115" s="248"/>
      <c r="AT115" s="248"/>
      <c r="AV115" s="23"/>
      <c r="AW115" s="23"/>
      <c r="AX115" s="23"/>
      <c r="AY115" s="23"/>
      <c r="AZ115" s="23"/>
      <c r="BA115" s="23"/>
      <c r="BB115" s="23"/>
      <c r="BC115" s="23"/>
    </row>
    <row r="116" spans="2:55" s="240" customFormat="1" ht="5.0999999999999996" customHeight="1">
      <c r="B116" s="263"/>
      <c r="C116" s="160"/>
      <c r="D116" s="160"/>
      <c r="E116" s="160"/>
      <c r="F116" s="160"/>
      <c r="G116" s="160"/>
      <c r="H116" s="160"/>
      <c r="I116" s="160"/>
      <c r="J116" s="254"/>
      <c r="K116" s="254"/>
      <c r="L116" s="254"/>
      <c r="M116" s="254"/>
      <c r="N116" s="254"/>
      <c r="O116" s="254"/>
      <c r="P116" s="254"/>
      <c r="Q116" s="254"/>
      <c r="R116" s="254"/>
      <c r="S116" s="254"/>
      <c r="T116" s="254"/>
      <c r="U116" s="254"/>
      <c r="V116" s="254"/>
      <c r="W116" s="254"/>
      <c r="X116" s="254"/>
      <c r="Y116" s="254"/>
      <c r="Z116" s="254"/>
      <c r="AA116" s="254"/>
      <c r="AB116" s="254"/>
      <c r="AC116" s="254"/>
      <c r="AD116" s="254"/>
      <c r="AE116" s="158"/>
      <c r="AF116" s="158"/>
      <c r="AG116" s="158"/>
      <c r="AH116" s="158"/>
      <c r="AI116" s="158"/>
      <c r="AJ116" s="264"/>
      <c r="AP116" s="248"/>
      <c r="AT116" s="248"/>
      <c r="AV116" s="23"/>
      <c r="AW116" s="23"/>
      <c r="AX116" s="23"/>
      <c r="AY116" s="23"/>
      <c r="AZ116" s="23"/>
      <c r="BA116" s="23"/>
      <c r="BB116" s="23"/>
      <c r="BC116" s="23"/>
    </row>
    <row r="117" spans="2:55" s="240" customFormat="1" ht="15" customHeight="1">
      <c r="B117" s="263"/>
      <c r="C117" s="892" t="s">
        <v>1751</v>
      </c>
      <c r="D117" s="893"/>
      <c r="E117" s="893"/>
      <c r="F117" s="893"/>
      <c r="G117" s="893"/>
      <c r="H117" s="893"/>
      <c r="I117" s="893"/>
      <c r="J117" s="893"/>
      <c r="K117" s="893"/>
      <c r="L117" s="893"/>
      <c r="M117" s="893"/>
      <c r="N117" s="893"/>
      <c r="O117" s="893"/>
      <c r="P117" s="893"/>
      <c r="Q117" s="893"/>
      <c r="R117" s="893"/>
      <c r="S117" s="893"/>
      <c r="T117" s="893"/>
      <c r="U117" s="893"/>
      <c r="V117" s="893"/>
      <c r="W117" s="893"/>
      <c r="X117" s="893"/>
      <c r="Y117" s="893"/>
      <c r="Z117" s="893"/>
      <c r="AA117" s="893"/>
      <c r="AB117" s="893"/>
      <c r="AC117" s="893"/>
      <c r="AD117" s="893"/>
      <c r="AE117" s="893"/>
      <c r="AF117" s="893"/>
      <c r="AG117" s="893"/>
      <c r="AH117" s="893"/>
      <c r="AI117" s="894"/>
      <c r="AJ117" s="264"/>
      <c r="AP117" s="248"/>
      <c r="AT117" s="248"/>
      <c r="AV117" s="23"/>
      <c r="AW117" s="23"/>
      <c r="AX117" s="23"/>
      <c r="AY117" s="23"/>
      <c r="AZ117" s="23"/>
      <c r="BA117" s="23"/>
      <c r="BB117" s="23"/>
      <c r="BC117" s="23"/>
    </row>
    <row r="118" spans="2:55" s="240" customFormat="1" ht="15" customHeight="1">
      <c r="B118" s="263"/>
      <c r="C118" s="900" t="s">
        <v>2454</v>
      </c>
      <c r="D118" s="900"/>
      <c r="E118" s="900"/>
      <c r="F118" s="900"/>
      <c r="G118" s="900"/>
      <c r="H118" s="900"/>
      <c r="I118" s="900"/>
      <c r="J118" s="900"/>
      <c r="K118" s="900"/>
      <c r="L118" s="900"/>
      <c r="M118" s="900"/>
      <c r="N118" s="900"/>
      <c r="O118" s="900"/>
      <c r="P118" s="900"/>
      <c r="Q118" s="900"/>
      <c r="R118" s="900"/>
      <c r="S118" s="900"/>
      <c r="T118" s="900"/>
      <c r="U118" s="900"/>
      <c r="V118" s="900"/>
      <c r="W118" s="900"/>
      <c r="X118" s="917"/>
      <c r="Y118" s="917"/>
      <c r="Z118" s="917"/>
      <c r="AA118" s="917"/>
      <c r="AB118" s="917"/>
      <c r="AC118" s="917"/>
      <c r="AD118" s="917"/>
      <c r="AE118" s="917"/>
      <c r="AF118" s="917"/>
      <c r="AG118" s="917"/>
      <c r="AH118" s="917"/>
      <c r="AI118" s="917"/>
      <c r="AJ118" s="264"/>
      <c r="AP118" s="248"/>
      <c r="AT118" s="248"/>
      <c r="AV118" s="23"/>
      <c r="AW118" s="23"/>
      <c r="AX118" s="23"/>
      <c r="AY118" s="23"/>
      <c r="AZ118" s="23"/>
      <c r="BA118" s="23"/>
      <c r="BB118" s="23"/>
      <c r="BC118" s="23"/>
    </row>
    <row r="119" spans="2:55" s="240" customFormat="1" ht="15" customHeight="1">
      <c r="B119" s="263"/>
      <c r="C119" s="935" t="s">
        <v>1208</v>
      </c>
      <c r="D119" s="935"/>
      <c r="E119" s="935"/>
      <c r="F119" s="935"/>
      <c r="G119" s="935"/>
      <c r="H119" s="935"/>
      <c r="I119" s="935"/>
      <c r="J119" s="935"/>
      <c r="K119" s="935"/>
      <c r="L119" s="935"/>
      <c r="M119" s="935"/>
      <c r="N119" s="935"/>
      <c r="O119" s="935"/>
      <c r="P119" s="935"/>
      <c r="Q119" s="935"/>
      <c r="R119" s="935"/>
      <c r="S119" s="935"/>
      <c r="T119" s="935"/>
      <c r="U119" s="935"/>
      <c r="V119" s="935"/>
      <c r="W119" s="935"/>
      <c r="X119" s="935"/>
      <c r="Y119" s="936"/>
      <c r="Z119" s="24"/>
      <c r="AA119" s="20" t="s">
        <v>196</v>
      </c>
      <c r="AB119" s="128"/>
      <c r="AC119" s="24"/>
      <c r="AD119" s="20" t="s">
        <v>2458</v>
      </c>
      <c r="AE119" s="282"/>
      <c r="AF119" s="282"/>
      <c r="AG119" s="282"/>
      <c r="AH119" s="282"/>
      <c r="AI119" s="282"/>
      <c r="AJ119" s="264"/>
      <c r="AP119" s="248"/>
      <c r="AT119" s="248"/>
      <c r="AV119" s="23"/>
      <c r="AW119" s="23"/>
      <c r="AX119" s="23"/>
      <c r="AY119" s="23"/>
      <c r="AZ119" s="23"/>
      <c r="BA119" s="23"/>
      <c r="BB119" s="23"/>
      <c r="BC119" s="23"/>
    </row>
    <row r="120" spans="2:55" s="240" customFormat="1" ht="15" customHeight="1">
      <c r="B120" s="263"/>
      <c r="C120" s="935" t="s">
        <v>2455</v>
      </c>
      <c r="D120" s="935"/>
      <c r="E120" s="935"/>
      <c r="F120" s="935"/>
      <c r="G120" s="935"/>
      <c r="H120" s="935"/>
      <c r="I120" s="935"/>
      <c r="J120" s="935"/>
      <c r="K120" s="935"/>
      <c r="L120" s="935"/>
      <c r="M120" s="935"/>
      <c r="N120" s="935"/>
      <c r="O120" s="935"/>
      <c r="P120" s="935"/>
      <c r="Q120" s="935"/>
      <c r="R120" s="935"/>
      <c r="S120" s="935"/>
      <c r="T120" s="935"/>
      <c r="U120" s="935"/>
      <c r="V120" s="935"/>
      <c r="W120" s="935"/>
      <c r="X120" s="935"/>
      <c r="Y120" s="935"/>
      <c r="Z120" s="935"/>
      <c r="AA120" s="935"/>
      <c r="AB120" s="935"/>
      <c r="AC120" s="935"/>
      <c r="AD120" s="935"/>
      <c r="AE120" s="935"/>
      <c r="AF120" s="935"/>
      <c r="AG120" s="935"/>
      <c r="AH120" s="935"/>
      <c r="AI120" s="935"/>
      <c r="AJ120" s="264"/>
      <c r="AP120" s="248"/>
      <c r="AT120" s="248"/>
      <c r="AV120" s="23"/>
      <c r="AW120" s="23"/>
      <c r="AX120" s="23"/>
      <c r="AY120" s="23"/>
      <c r="AZ120" s="23"/>
      <c r="BA120" s="23"/>
      <c r="BB120" s="23"/>
      <c r="BC120" s="23"/>
    </row>
    <row r="121" spans="2:55" s="240" customFormat="1" ht="5.0999999999999996" customHeight="1">
      <c r="B121" s="26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283"/>
      <c r="AF121" s="283"/>
      <c r="AG121" s="283"/>
      <c r="AH121" s="283"/>
      <c r="AI121" s="283"/>
      <c r="AJ121" s="264"/>
      <c r="AP121" s="248"/>
      <c r="AT121" s="248"/>
      <c r="AV121" s="23"/>
      <c r="AW121" s="23"/>
      <c r="AX121" s="23"/>
      <c r="AY121" s="23"/>
      <c r="AZ121" s="23"/>
      <c r="BA121" s="23"/>
      <c r="BB121" s="23"/>
      <c r="BC121" s="23"/>
    </row>
    <row r="122" spans="2:55" s="240" customFormat="1" ht="15" customHeight="1">
      <c r="B122" s="263"/>
      <c r="C122" s="920" t="s">
        <v>1184</v>
      </c>
      <c r="D122" s="920"/>
      <c r="E122" s="920"/>
      <c r="F122" s="920"/>
      <c r="G122" s="920"/>
      <c r="H122" s="920"/>
      <c r="I122" s="920"/>
      <c r="J122" s="920"/>
      <c r="K122" s="920"/>
      <c r="L122" s="920"/>
      <c r="M122" s="920"/>
      <c r="N122" s="920"/>
      <c r="O122" s="920"/>
      <c r="P122" s="920"/>
      <c r="Q122" s="920"/>
      <c r="R122" s="920"/>
      <c r="S122" s="920"/>
      <c r="T122" s="920"/>
      <c r="U122" s="937" t="s">
        <v>1185</v>
      </c>
      <c r="V122" s="938"/>
      <c r="W122" s="938"/>
      <c r="X122" s="938"/>
      <c r="Y122" s="938"/>
      <c r="Z122" s="938"/>
      <c r="AA122" s="938"/>
      <c r="AB122" s="938"/>
      <c r="AC122" s="938"/>
      <c r="AD122" s="938"/>
      <c r="AE122" s="938"/>
      <c r="AF122" s="938"/>
      <c r="AG122" s="938"/>
      <c r="AH122" s="938"/>
      <c r="AI122" s="939"/>
      <c r="AJ122" s="264"/>
      <c r="AP122" s="248"/>
      <c r="AT122" s="248"/>
      <c r="AV122" s="23"/>
      <c r="AW122" s="23"/>
      <c r="AX122" s="23"/>
      <c r="AY122" s="23"/>
      <c r="AZ122" s="23"/>
      <c r="BA122" s="23"/>
      <c r="BB122" s="23"/>
      <c r="BC122" s="23"/>
    </row>
    <row r="123" spans="2:55" s="240" customFormat="1" ht="15" customHeight="1">
      <c r="B123" s="263"/>
      <c r="C123" s="919"/>
      <c r="D123" s="919"/>
      <c r="E123" s="919"/>
      <c r="F123" s="919"/>
      <c r="G123" s="919"/>
      <c r="H123" s="919"/>
      <c r="I123" s="919"/>
      <c r="J123" s="919"/>
      <c r="K123" s="919"/>
      <c r="L123" s="919"/>
      <c r="M123" s="919"/>
      <c r="N123" s="919"/>
      <c r="O123" s="919"/>
      <c r="P123" s="919"/>
      <c r="Q123" s="919"/>
      <c r="R123" s="919"/>
      <c r="S123" s="919"/>
      <c r="T123" s="919"/>
      <c r="U123" s="910" t="str">
        <f>IF(OR($C$123="",$C$123="Selecionar"),"",VLOOKUP($C$123,$I$187:$T$192,8,FALSE))</f>
        <v/>
      </c>
      <c r="V123" s="910"/>
      <c r="W123" s="910"/>
      <c r="X123" s="910"/>
      <c r="Y123" s="910"/>
      <c r="Z123" s="907"/>
      <c r="AA123" s="908"/>
      <c r="AB123" s="908"/>
      <c r="AC123" s="908"/>
      <c r="AD123" s="908"/>
      <c r="AE123" s="908"/>
      <c r="AF123" s="908"/>
      <c r="AG123" s="908"/>
      <c r="AH123" s="908"/>
      <c r="AI123" s="909"/>
      <c r="AJ123" s="264"/>
      <c r="AP123" s="248"/>
      <c r="AT123" s="248"/>
      <c r="AV123" s="23"/>
      <c r="AW123" s="23"/>
      <c r="AX123" s="23"/>
      <c r="AY123" s="23"/>
      <c r="AZ123" s="23"/>
      <c r="BA123" s="23"/>
      <c r="BB123" s="23"/>
      <c r="BC123" s="23"/>
    </row>
    <row r="124" spans="2:55" s="240" customFormat="1" ht="15" customHeight="1">
      <c r="B124" s="263"/>
      <c r="C124" s="919"/>
      <c r="D124" s="919"/>
      <c r="E124" s="919"/>
      <c r="F124" s="919"/>
      <c r="G124" s="919"/>
      <c r="H124" s="919"/>
      <c r="I124" s="919"/>
      <c r="J124" s="919"/>
      <c r="K124" s="919"/>
      <c r="L124" s="919"/>
      <c r="M124" s="919"/>
      <c r="N124" s="919"/>
      <c r="O124" s="919"/>
      <c r="P124" s="919"/>
      <c r="Q124" s="919"/>
      <c r="R124" s="919"/>
      <c r="S124" s="919"/>
      <c r="T124" s="919"/>
      <c r="U124" s="910" t="str">
        <f>IF(OR($C$124="",$C$124="Selecionar"),"",VLOOKUP($C$124,$I$187:$T$192,8,FALSE))</f>
        <v/>
      </c>
      <c r="V124" s="910"/>
      <c r="W124" s="910"/>
      <c r="X124" s="910"/>
      <c r="Y124" s="910"/>
      <c r="Z124" s="907"/>
      <c r="AA124" s="908"/>
      <c r="AB124" s="908"/>
      <c r="AC124" s="908"/>
      <c r="AD124" s="908"/>
      <c r="AE124" s="908"/>
      <c r="AF124" s="908"/>
      <c r="AG124" s="908"/>
      <c r="AH124" s="908"/>
      <c r="AI124" s="909"/>
      <c r="AJ124" s="264"/>
      <c r="AP124" s="248"/>
      <c r="AT124" s="248"/>
      <c r="AV124" s="23"/>
      <c r="AW124" s="23"/>
      <c r="AX124" s="23"/>
      <c r="AY124" s="23"/>
      <c r="AZ124" s="23"/>
      <c r="BA124" s="23"/>
      <c r="BB124" s="23"/>
      <c r="BC124" s="23"/>
    </row>
    <row r="125" spans="2:55" s="240" customFormat="1" ht="15" customHeight="1">
      <c r="B125" s="263"/>
      <c r="C125" s="919"/>
      <c r="D125" s="919"/>
      <c r="E125" s="919"/>
      <c r="F125" s="919"/>
      <c r="G125" s="919"/>
      <c r="H125" s="919"/>
      <c r="I125" s="919"/>
      <c r="J125" s="919"/>
      <c r="K125" s="919"/>
      <c r="L125" s="919"/>
      <c r="M125" s="919"/>
      <c r="N125" s="919"/>
      <c r="O125" s="919"/>
      <c r="P125" s="919"/>
      <c r="Q125" s="919"/>
      <c r="R125" s="919"/>
      <c r="S125" s="919"/>
      <c r="T125" s="919"/>
      <c r="U125" s="910" t="str">
        <f>IF(OR($C$125="",$C$125="Selecionar"),"",VLOOKUP($C$125,$I$187:$T$192,8,FALSE))</f>
        <v/>
      </c>
      <c r="V125" s="910"/>
      <c r="W125" s="910"/>
      <c r="X125" s="910"/>
      <c r="Y125" s="910"/>
      <c r="Z125" s="907"/>
      <c r="AA125" s="908"/>
      <c r="AB125" s="908"/>
      <c r="AC125" s="908"/>
      <c r="AD125" s="908"/>
      <c r="AE125" s="908"/>
      <c r="AF125" s="908"/>
      <c r="AG125" s="908"/>
      <c r="AH125" s="908"/>
      <c r="AI125" s="909"/>
      <c r="AJ125" s="264"/>
      <c r="AP125" s="248"/>
      <c r="AT125" s="248"/>
      <c r="AV125" s="23"/>
      <c r="AW125" s="23"/>
      <c r="AX125" s="23"/>
      <c r="AY125" s="23"/>
      <c r="AZ125" s="23"/>
      <c r="BA125" s="23"/>
      <c r="BB125" s="23"/>
      <c r="BC125" s="23"/>
    </row>
    <row r="126" spans="2:55" s="240" customFormat="1" ht="15" customHeight="1">
      <c r="B126" s="263"/>
      <c r="C126" s="919"/>
      <c r="D126" s="919"/>
      <c r="E126" s="919"/>
      <c r="F126" s="919"/>
      <c r="G126" s="919"/>
      <c r="H126" s="919"/>
      <c r="I126" s="919"/>
      <c r="J126" s="919"/>
      <c r="K126" s="919"/>
      <c r="L126" s="919"/>
      <c r="M126" s="919"/>
      <c r="N126" s="919"/>
      <c r="O126" s="919"/>
      <c r="P126" s="919"/>
      <c r="Q126" s="919"/>
      <c r="R126" s="919"/>
      <c r="S126" s="919"/>
      <c r="T126" s="919"/>
      <c r="U126" s="910" t="str">
        <f>IF(OR($C$126="",$C$126="Selecionar"),"",VLOOKUP($C$126,$I$187:$T$192,8,FALSE))</f>
        <v/>
      </c>
      <c r="V126" s="910"/>
      <c r="W126" s="910"/>
      <c r="X126" s="910"/>
      <c r="Y126" s="910"/>
      <c r="Z126" s="907"/>
      <c r="AA126" s="908"/>
      <c r="AB126" s="908"/>
      <c r="AC126" s="908"/>
      <c r="AD126" s="908"/>
      <c r="AE126" s="908"/>
      <c r="AF126" s="908"/>
      <c r="AG126" s="908"/>
      <c r="AH126" s="908"/>
      <c r="AI126" s="909"/>
      <c r="AJ126" s="264"/>
      <c r="AP126" s="248"/>
      <c r="AT126" s="248"/>
      <c r="AV126" s="23"/>
      <c r="AW126" s="23"/>
      <c r="AX126" s="23"/>
      <c r="AY126" s="23"/>
      <c r="AZ126" s="23"/>
      <c r="BA126" s="23"/>
      <c r="BB126" s="23"/>
      <c r="BC126" s="23"/>
    </row>
    <row r="127" spans="2:55" s="240" customFormat="1" ht="5.0999999999999996" customHeight="1">
      <c r="B127" s="263"/>
      <c r="C127" s="132"/>
      <c r="D127" s="160"/>
      <c r="E127" s="130"/>
      <c r="F127" s="130"/>
      <c r="G127" s="131"/>
      <c r="H127" s="131"/>
      <c r="I127" s="131"/>
      <c r="J127" s="131"/>
      <c r="K127" s="131"/>
      <c r="L127" s="131"/>
      <c r="M127" s="131"/>
      <c r="N127" s="131"/>
      <c r="O127" s="131"/>
      <c r="P127" s="131"/>
      <c r="Q127" s="131"/>
      <c r="R127" s="128"/>
      <c r="S127" s="132"/>
      <c r="T127" s="130"/>
      <c r="U127" s="128"/>
      <c r="V127" s="128"/>
      <c r="W127" s="128"/>
      <c r="X127" s="130"/>
      <c r="Y127" s="131"/>
      <c r="Z127" s="131"/>
      <c r="AA127" s="131"/>
      <c r="AB127" s="131"/>
      <c r="AC127" s="131"/>
      <c r="AD127" s="131"/>
      <c r="AE127" s="131"/>
      <c r="AF127" s="131"/>
      <c r="AG127" s="131"/>
      <c r="AH127" s="131"/>
      <c r="AI127" s="131"/>
      <c r="AJ127" s="264"/>
      <c r="AP127" s="248"/>
      <c r="AT127" s="248"/>
      <c r="AV127" s="23"/>
      <c r="AW127" s="23"/>
      <c r="AX127" s="23"/>
      <c r="AY127" s="23"/>
      <c r="AZ127" s="23"/>
      <c r="BA127" s="23"/>
      <c r="BB127" s="23"/>
      <c r="BC127" s="23"/>
    </row>
    <row r="128" spans="2:55" s="240" customFormat="1" ht="15" customHeight="1">
      <c r="B128" s="263"/>
      <c r="C128" s="132" t="s">
        <v>2456</v>
      </c>
      <c r="D128" s="160"/>
      <c r="E128" s="130"/>
      <c r="F128" s="130"/>
      <c r="G128" s="131"/>
      <c r="H128" s="131"/>
      <c r="I128" s="131"/>
      <c r="J128" s="131"/>
      <c r="K128" s="131"/>
      <c r="L128" s="131"/>
      <c r="M128" s="131"/>
      <c r="N128" s="131"/>
      <c r="O128" s="131"/>
      <c r="P128" s="131"/>
      <c r="Q128" s="131"/>
      <c r="R128" s="128"/>
      <c r="S128" s="132"/>
      <c r="T128" s="130"/>
      <c r="U128" s="128"/>
      <c r="V128" s="128"/>
      <c r="W128" s="128"/>
      <c r="X128" s="130"/>
      <c r="Y128" s="131"/>
      <c r="Z128" s="131"/>
      <c r="AA128" s="131"/>
      <c r="AB128" s="131"/>
      <c r="AC128" s="131"/>
      <c r="AD128" s="131"/>
      <c r="AE128" s="131"/>
      <c r="AF128" s="131"/>
      <c r="AG128" s="131"/>
      <c r="AH128" s="131"/>
      <c r="AI128" s="131"/>
      <c r="AJ128" s="264"/>
      <c r="AP128" s="248"/>
      <c r="AT128" s="248"/>
      <c r="AV128" s="23"/>
      <c r="AW128" s="23"/>
      <c r="AX128" s="23"/>
      <c r="AY128" s="23"/>
      <c r="AZ128" s="23"/>
      <c r="BA128" s="23"/>
      <c r="BB128" s="23"/>
      <c r="BC128" s="23"/>
    </row>
    <row r="129" spans="2:55" s="240" customFormat="1" ht="15" customHeight="1">
      <c r="B129" s="263"/>
      <c r="C129" s="438"/>
      <c r="D129" s="20" t="s">
        <v>196</v>
      </c>
      <c r="E129" s="128"/>
      <c r="F129" s="438"/>
      <c r="G129" s="20" t="s">
        <v>1187</v>
      </c>
      <c r="H129" s="131"/>
      <c r="I129" s="132" t="s">
        <v>1754</v>
      </c>
      <c r="J129" s="132"/>
      <c r="K129" s="132"/>
      <c r="L129" s="132"/>
      <c r="M129" s="132"/>
      <c r="N129" s="895"/>
      <c r="O129" s="895"/>
      <c r="P129" s="895"/>
      <c r="Q129" s="895"/>
      <c r="R129" s="895"/>
      <c r="S129" s="895"/>
      <c r="T129" s="895"/>
      <c r="U129" s="895"/>
      <c r="V129" s="895"/>
      <c r="W129" s="895"/>
      <c r="X129" s="895"/>
      <c r="Y129" s="895"/>
      <c r="Z129" s="895"/>
      <c r="AA129" s="895"/>
      <c r="AB129" s="895"/>
      <c r="AC129" s="895"/>
      <c r="AD129" s="895"/>
      <c r="AE129" s="895"/>
      <c r="AF129" s="895"/>
      <c r="AG129" s="895"/>
      <c r="AH129" s="895"/>
      <c r="AI129" s="895"/>
      <c r="AJ129" s="264"/>
      <c r="AP129" s="248"/>
      <c r="AT129" s="248"/>
      <c r="AV129" s="23"/>
      <c r="AW129" s="23"/>
      <c r="AX129" s="23"/>
      <c r="AY129" s="23"/>
      <c r="AZ129" s="23"/>
      <c r="BA129" s="23"/>
      <c r="BB129" s="23"/>
      <c r="BC129" s="23"/>
    </row>
    <row r="130" spans="2:55" s="240" customFormat="1" ht="5.0999999999999996" customHeight="1">
      <c r="B130" s="263"/>
      <c r="C130" s="132"/>
      <c r="D130" s="160"/>
      <c r="E130" s="130"/>
      <c r="F130" s="130"/>
      <c r="G130" s="131"/>
      <c r="H130" s="131"/>
      <c r="I130" s="131"/>
      <c r="J130" s="131"/>
      <c r="K130" s="131"/>
      <c r="L130" s="131"/>
      <c r="M130" s="131"/>
      <c r="N130" s="131"/>
      <c r="O130" s="131"/>
      <c r="P130" s="131"/>
      <c r="Q130" s="131"/>
      <c r="R130" s="128"/>
      <c r="S130" s="132"/>
      <c r="T130" s="130"/>
      <c r="U130" s="128"/>
      <c r="V130" s="128"/>
      <c r="W130" s="128"/>
      <c r="X130" s="130"/>
      <c r="Y130" s="131"/>
      <c r="Z130" s="131"/>
      <c r="AA130" s="131"/>
      <c r="AB130" s="131"/>
      <c r="AC130" s="131"/>
      <c r="AD130" s="131"/>
      <c r="AE130" s="131"/>
      <c r="AF130" s="131"/>
      <c r="AG130" s="131"/>
      <c r="AH130" s="131"/>
      <c r="AI130" s="131"/>
      <c r="AJ130" s="264"/>
      <c r="AP130" s="248"/>
      <c r="AT130" s="248"/>
      <c r="AV130" s="23"/>
      <c r="AW130" s="23"/>
      <c r="AX130" s="23"/>
      <c r="AY130" s="23"/>
      <c r="AZ130" s="23"/>
      <c r="BA130" s="23"/>
      <c r="BB130" s="23"/>
      <c r="BC130" s="23"/>
    </row>
    <row r="131" spans="2:55" s="240" customFormat="1" ht="15" customHeight="1">
      <c r="B131" s="263"/>
      <c r="C131" s="132" t="s">
        <v>2457</v>
      </c>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c r="B132" s="263"/>
      <c r="C132" s="438"/>
      <c r="D132" s="20" t="s">
        <v>196</v>
      </c>
      <c r="E132" s="128"/>
      <c r="F132" s="438"/>
      <c r="G132" s="20" t="s">
        <v>1187</v>
      </c>
      <c r="H132" s="282"/>
      <c r="I132" s="900" t="s">
        <v>1752</v>
      </c>
      <c r="J132" s="900"/>
      <c r="K132" s="900"/>
      <c r="L132" s="900"/>
      <c r="M132" s="900"/>
      <c r="N132" s="900"/>
      <c r="O132" s="900"/>
      <c r="P132" s="924"/>
      <c r="Q132" s="924"/>
      <c r="R132" s="924"/>
      <c r="S132" s="924"/>
      <c r="T132" s="924"/>
      <c r="U132" s="924"/>
      <c r="V132" s="924"/>
      <c r="W132" s="924"/>
      <c r="X132" s="924"/>
      <c r="Y132" s="924"/>
      <c r="Z132" s="924"/>
      <c r="AA132" s="924"/>
      <c r="AB132" s="924"/>
      <c r="AC132" s="924"/>
      <c r="AD132" s="924"/>
      <c r="AE132" s="924"/>
      <c r="AF132" s="924"/>
      <c r="AG132" s="924"/>
      <c r="AH132" s="924"/>
      <c r="AI132" s="924"/>
      <c r="AJ132" s="264"/>
      <c r="AP132" s="248"/>
      <c r="AT132" s="248"/>
      <c r="AV132" s="23"/>
      <c r="AW132" s="23"/>
      <c r="AX132" s="23"/>
      <c r="AY132" s="23"/>
      <c r="AZ132" s="23"/>
      <c r="BA132" s="23"/>
      <c r="BB132" s="23"/>
      <c r="BC132" s="23"/>
    </row>
    <row r="133" spans="2:55" s="240" customFormat="1" ht="5.0999999999999996" customHeight="1">
      <c r="B133" s="263"/>
      <c r="C133" s="132"/>
      <c r="D133" s="160"/>
      <c r="E133" s="130"/>
      <c r="F133" s="130"/>
      <c r="G133" s="131"/>
      <c r="H133" s="131"/>
      <c r="I133" s="131"/>
      <c r="J133" s="131"/>
      <c r="K133" s="131"/>
      <c r="L133" s="131"/>
      <c r="M133" s="131"/>
      <c r="N133" s="131"/>
      <c r="O133" s="131"/>
      <c r="P133" s="131"/>
      <c r="Q133" s="131"/>
      <c r="R133" s="128"/>
      <c r="S133" s="132"/>
      <c r="T133" s="130"/>
      <c r="U133" s="128"/>
      <c r="V133" s="128"/>
      <c r="W133" s="128"/>
      <c r="X133" s="130"/>
      <c r="Y133" s="131"/>
      <c r="Z133" s="131"/>
      <c r="AA133" s="131"/>
      <c r="AB133" s="131"/>
      <c r="AC133" s="131"/>
      <c r="AD133" s="131"/>
      <c r="AE133" s="131"/>
      <c r="AF133" s="131"/>
      <c r="AG133" s="131"/>
      <c r="AH133" s="131"/>
      <c r="AI133" s="131"/>
      <c r="AJ133" s="264"/>
      <c r="AP133" s="248"/>
      <c r="AT133" s="248"/>
      <c r="AV133" s="23"/>
      <c r="AW133" s="23"/>
      <c r="AX133" s="23"/>
      <c r="AY133" s="23"/>
      <c r="AZ133" s="23"/>
      <c r="BA133" s="23"/>
      <c r="BB133" s="23"/>
      <c r="BC133" s="23"/>
    </row>
    <row r="134" spans="2:55" s="240" customFormat="1" ht="15" customHeight="1">
      <c r="B134" s="263"/>
      <c r="C134" s="892" t="s">
        <v>1756</v>
      </c>
      <c r="D134" s="893"/>
      <c r="E134" s="893"/>
      <c r="F134" s="893"/>
      <c r="G134" s="893"/>
      <c r="H134" s="893"/>
      <c r="I134" s="893"/>
      <c r="J134" s="893"/>
      <c r="K134" s="893"/>
      <c r="L134" s="893"/>
      <c r="M134" s="893"/>
      <c r="N134" s="893"/>
      <c r="O134" s="893"/>
      <c r="P134" s="893"/>
      <c r="Q134" s="893"/>
      <c r="R134" s="893"/>
      <c r="S134" s="893"/>
      <c r="T134" s="893"/>
      <c r="U134" s="893"/>
      <c r="V134" s="893"/>
      <c r="W134" s="893"/>
      <c r="X134" s="893"/>
      <c r="Y134" s="893"/>
      <c r="Z134" s="893"/>
      <c r="AA134" s="893"/>
      <c r="AB134" s="893"/>
      <c r="AC134" s="893"/>
      <c r="AD134" s="893"/>
      <c r="AE134" s="893"/>
      <c r="AF134" s="893"/>
      <c r="AG134" s="893"/>
      <c r="AH134" s="893"/>
      <c r="AI134" s="894"/>
      <c r="AJ134" s="264"/>
      <c r="AP134" s="248"/>
      <c r="AT134" s="248"/>
      <c r="AV134" s="23"/>
      <c r="AW134" s="23"/>
      <c r="AX134" s="23"/>
      <c r="AY134" s="23"/>
      <c r="AZ134" s="23"/>
      <c r="BA134" s="23"/>
      <c r="BB134" s="23"/>
      <c r="BC134" s="23"/>
    </row>
    <row r="135" spans="2:55" s="240" customFormat="1" ht="5.0999999999999996" customHeight="1">
      <c r="B135" s="263"/>
      <c r="C135" s="219"/>
      <c r="D135" s="219"/>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c r="AA135" s="219"/>
      <c r="AB135" s="219"/>
      <c r="AC135" s="219"/>
      <c r="AD135" s="219"/>
      <c r="AE135" s="219"/>
      <c r="AF135" s="219"/>
      <c r="AG135" s="219"/>
      <c r="AH135" s="219"/>
      <c r="AI135" s="219"/>
      <c r="AJ135" s="264"/>
      <c r="AP135" s="248"/>
      <c r="AT135" s="248"/>
      <c r="AV135" s="23"/>
      <c r="AW135" s="23"/>
      <c r="AX135" s="23"/>
      <c r="AY135" s="23"/>
      <c r="AZ135" s="23"/>
      <c r="BA135" s="23"/>
      <c r="BB135" s="23"/>
      <c r="BC135" s="23"/>
    </row>
    <row r="136" spans="2:55" s="240" customFormat="1" ht="15" customHeight="1">
      <c r="B136" s="263"/>
      <c r="C136" s="911" t="str">
        <f>IF($I$78="x",auxiliar!$A$51,IF($U$78="x",auxiliar!$A$51,IF($Y$78="x",auxiliar!$A$51,IF($U$79="x",auxiliar!$A$51,IF($Y$79="x",auxiliar!$A$53,IF($I$80="x",auxiliar!$A$53,auxiliar!$C$64))))))</f>
        <v>Preencher Item 4.5.</v>
      </c>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912"/>
      <c r="Z136" s="912"/>
      <c r="AA136" s="912"/>
      <c r="AB136" s="912"/>
      <c r="AC136" s="912"/>
      <c r="AD136" s="912"/>
      <c r="AE136" s="912"/>
      <c r="AF136" s="912"/>
      <c r="AG136" s="912"/>
      <c r="AH136" s="912"/>
      <c r="AI136" s="913"/>
      <c r="AJ136" s="264"/>
      <c r="AP136" s="248"/>
      <c r="AT136" s="248"/>
      <c r="AV136" s="23"/>
      <c r="AW136" s="23"/>
      <c r="AX136" s="23"/>
      <c r="AY136" s="23"/>
      <c r="AZ136" s="23"/>
      <c r="BA136" s="23"/>
      <c r="BB136" s="23"/>
      <c r="BC136" s="23"/>
    </row>
    <row r="137" spans="2:55" s="240" customFormat="1" ht="15" customHeight="1">
      <c r="B137" s="263"/>
      <c r="C137" s="914"/>
      <c r="D137" s="915"/>
      <c r="E137" s="915"/>
      <c r="F137" s="915"/>
      <c r="G137" s="915"/>
      <c r="H137" s="915"/>
      <c r="I137" s="915"/>
      <c r="J137" s="915"/>
      <c r="K137" s="915"/>
      <c r="L137" s="915"/>
      <c r="M137" s="915"/>
      <c r="N137" s="915"/>
      <c r="O137" s="915"/>
      <c r="P137" s="915"/>
      <c r="Q137" s="915"/>
      <c r="R137" s="915"/>
      <c r="S137" s="915"/>
      <c r="T137" s="915"/>
      <c r="U137" s="915"/>
      <c r="V137" s="915"/>
      <c r="W137" s="915"/>
      <c r="X137" s="915"/>
      <c r="Y137" s="915"/>
      <c r="Z137" s="915"/>
      <c r="AA137" s="915"/>
      <c r="AB137" s="915"/>
      <c r="AC137" s="915"/>
      <c r="AD137" s="915"/>
      <c r="AE137" s="915"/>
      <c r="AF137" s="915"/>
      <c r="AG137" s="915"/>
      <c r="AH137" s="915"/>
      <c r="AI137" s="916"/>
      <c r="AJ137" s="264"/>
      <c r="AP137" s="248"/>
      <c r="AT137" s="248"/>
      <c r="AV137" s="23"/>
      <c r="AW137" s="23"/>
      <c r="AX137" s="23"/>
      <c r="AY137" s="23"/>
      <c r="AZ137" s="23"/>
      <c r="BA137" s="23"/>
      <c r="BB137" s="23"/>
      <c r="BC137" s="23"/>
    </row>
    <row r="138" spans="2:55" s="240" customFormat="1" ht="15" customHeight="1">
      <c r="B138" s="263"/>
      <c r="C138" s="914"/>
      <c r="D138" s="915"/>
      <c r="E138" s="915"/>
      <c r="F138" s="915"/>
      <c r="G138" s="915"/>
      <c r="H138" s="915"/>
      <c r="I138" s="915"/>
      <c r="J138" s="915"/>
      <c r="K138" s="915"/>
      <c r="L138" s="915"/>
      <c r="M138" s="915"/>
      <c r="N138" s="915"/>
      <c r="O138" s="915"/>
      <c r="P138" s="915"/>
      <c r="Q138" s="915"/>
      <c r="R138" s="915"/>
      <c r="S138" s="915"/>
      <c r="T138" s="915"/>
      <c r="U138" s="915"/>
      <c r="V138" s="915"/>
      <c r="W138" s="915"/>
      <c r="X138" s="915"/>
      <c r="Y138" s="915"/>
      <c r="Z138" s="915"/>
      <c r="AA138" s="915"/>
      <c r="AB138" s="915"/>
      <c r="AC138" s="915"/>
      <c r="AD138" s="915"/>
      <c r="AE138" s="915"/>
      <c r="AF138" s="915"/>
      <c r="AG138" s="915"/>
      <c r="AH138" s="915"/>
      <c r="AI138" s="916"/>
      <c r="AJ138" s="264"/>
      <c r="AP138" s="248"/>
      <c r="AT138" s="248"/>
      <c r="AV138" s="23"/>
      <c r="AW138" s="23"/>
      <c r="AX138" s="23"/>
      <c r="AY138" s="23"/>
      <c r="AZ138" s="23"/>
      <c r="BA138" s="23"/>
      <c r="BB138" s="23"/>
      <c r="BC138" s="23"/>
    </row>
    <row r="139" spans="2:55" s="240" customFormat="1" ht="15" customHeight="1">
      <c r="B139" s="263"/>
      <c r="C139" s="914"/>
      <c r="D139" s="915"/>
      <c r="E139" s="915"/>
      <c r="F139" s="915"/>
      <c r="G139" s="915"/>
      <c r="H139" s="915"/>
      <c r="I139" s="915"/>
      <c r="J139" s="915"/>
      <c r="K139" s="915"/>
      <c r="L139" s="915"/>
      <c r="M139" s="915"/>
      <c r="N139" s="915"/>
      <c r="O139" s="915"/>
      <c r="P139" s="915"/>
      <c r="Q139" s="915"/>
      <c r="R139" s="915"/>
      <c r="S139" s="915"/>
      <c r="T139" s="915"/>
      <c r="U139" s="915"/>
      <c r="V139" s="915"/>
      <c r="W139" s="915"/>
      <c r="X139" s="915"/>
      <c r="Y139" s="915"/>
      <c r="Z139" s="915"/>
      <c r="AA139" s="915"/>
      <c r="AB139" s="915"/>
      <c r="AC139" s="915"/>
      <c r="AD139" s="915"/>
      <c r="AE139" s="915"/>
      <c r="AF139" s="915"/>
      <c r="AG139" s="915"/>
      <c r="AH139" s="915"/>
      <c r="AI139" s="916"/>
      <c r="AJ139" s="264"/>
      <c r="AP139" s="248"/>
      <c r="AT139" s="248"/>
      <c r="AV139" s="23"/>
      <c r="AW139" s="23"/>
      <c r="AX139" s="23"/>
      <c r="AY139" s="23"/>
      <c r="AZ139" s="23"/>
      <c r="BA139" s="23"/>
      <c r="BB139" s="23"/>
      <c r="BC139" s="23"/>
    </row>
    <row r="140" spans="2:55" s="240" customFormat="1" ht="5.0999999999999996" customHeight="1">
      <c r="B140" s="263"/>
      <c r="C140" s="634"/>
      <c r="D140" s="608"/>
      <c r="E140" s="635"/>
      <c r="F140" s="635"/>
      <c r="G140" s="636"/>
      <c r="H140" s="636"/>
      <c r="I140" s="636"/>
      <c r="J140" s="636"/>
      <c r="K140" s="636"/>
      <c r="L140" s="636"/>
      <c r="M140" s="636"/>
      <c r="N140" s="636"/>
      <c r="O140" s="636"/>
      <c r="P140" s="636"/>
      <c r="Q140" s="636"/>
      <c r="R140" s="627"/>
      <c r="S140" s="630"/>
      <c r="T140" s="635"/>
      <c r="U140" s="627"/>
      <c r="V140" s="627"/>
      <c r="W140" s="627"/>
      <c r="X140" s="635"/>
      <c r="Y140" s="636"/>
      <c r="Z140" s="636"/>
      <c r="AA140" s="636"/>
      <c r="AB140" s="636"/>
      <c r="AC140" s="636"/>
      <c r="AD140" s="636"/>
      <c r="AE140" s="636"/>
      <c r="AF140" s="636"/>
      <c r="AG140" s="636"/>
      <c r="AH140" s="636"/>
      <c r="AI140" s="637"/>
      <c r="AJ140" s="264"/>
      <c r="AP140" s="248"/>
      <c r="AT140" s="248"/>
      <c r="AV140" s="23"/>
      <c r="AW140" s="23"/>
      <c r="AX140" s="23"/>
      <c r="AY140" s="23"/>
      <c r="AZ140" s="23"/>
      <c r="BA140" s="23"/>
      <c r="BB140" s="23"/>
      <c r="BC140" s="23"/>
    </row>
    <row r="141" spans="2:55" s="240" customFormat="1" ht="39.950000000000003" customHeight="1">
      <c r="B141" s="263"/>
      <c r="C141" s="885" t="str">
        <f>IF(municipal!C6="","",auxiliar!A54)</f>
        <v>-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v>
      </c>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7"/>
      <c r="AJ141" s="264"/>
      <c r="AP141" s="248"/>
      <c r="AT141" s="248"/>
      <c r="AV141" s="23"/>
      <c r="AW141" s="23"/>
      <c r="AX141" s="23"/>
      <c r="AY141" s="23"/>
      <c r="AZ141" s="23"/>
      <c r="BA141" s="23"/>
      <c r="BB141" s="23"/>
      <c r="BC141" s="23"/>
    </row>
    <row r="142" spans="2:55" s="240" customFormat="1" ht="5.0999999999999996" customHeight="1">
      <c r="B142" s="263"/>
      <c r="C142" s="634"/>
      <c r="D142" s="608"/>
      <c r="E142" s="635"/>
      <c r="F142" s="635"/>
      <c r="G142" s="636"/>
      <c r="H142" s="636"/>
      <c r="I142" s="636"/>
      <c r="J142" s="636"/>
      <c r="K142" s="636"/>
      <c r="L142" s="636"/>
      <c r="M142" s="636"/>
      <c r="N142" s="636"/>
      <c r="O142" s="636"/>
      <c r="P142" s="636"/>
      <c r="Q142" s="636"/>
      <c r="R142" s="627"/>
      <c r="S142" s="630"/>
      <c r="T142" s="635"/>
      <c r="U142" s="627"/>
      <c r="V142" s="627"/>
      <c r="W142" s="627"/>
      <c r="X142" s="635"/>
      <c r="Y142" s="636"/>
      <c r="Z142" s="636"/>
      <c r="AA142" s="636"/>
      <c r="AB142" s="636"/>
      <c r="AC142" s="636"/>
      <c r="AD142" s="636"/>
      <c r="AE142" s="636"/>
      <c r="AF142" s="636"/>
      <c r="AG142" s="636"/>
      <c r="AH142" s="636"/>
      <c r="AI142" s="637"/>
      <c r="AJ142" s="264"/>
      <c r="AP142" s="248"/>
      <c r="AT142" s="248"/>
      <c r="AV142" s="23"/>
      <c r="AW142" s="23"/>
      <c r="AX142" s="23"/>
      <c r="AY142" s="23"/>
      <c r="AZ142" s="23"/>
      <c r="BA142" s="23"/>
      <c r="BB142" s="23"/>
      <c r="BC142" s="23"/>
    </row>
    <row r="143" spans="2:55" s="240" customFormat="1" ht="15" customHeight="1">
      <c r="B143" s="263"/>
      <c r="C143" s="885"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43" s="886"/>
      <c r="E143" s="886"/>
      <c r="F143" s="886"/>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7"/>
      <c r="AJ143" s="264"/>
      <c r="AP143" s="248"/>
      <c r="AT143" s="248"/>
      <c r="AV143" s="23"/>
      <c r="AW143" s="23"/>
      <c r="AX143" s="23"/>
      <c r="AY143" s="23"/>
      <c r="AZ143" s="23"/>
      <c r="BA143" s="23"/>
      <c r="BB143" s="23"/>
      <c r="BC143" s="23"/>
    </row>
    <row r="144" spans="2:55" s="240" customFormat="1" ht="15" customHeight="1">
      <c r="B144" s="263"/>
      <c r="C144" s="885"/>
      <c r="D144" s="886"/>
      <c r="E144" s="886"/>
      <c r="F144" s="886"/>
      <c r="G144" s="886"/>
      <c r="H144" s="886"/>
      <c r="I144" s="886"/>
      <c r="J144" s="886"/>
      <c r="K144" s="886"/>
      <c r="L144" s="886"/>
      <c r="M144" s="886"/>
      <c r="N144" s="886"/>
      <c r="O144" s="886"/>
      <c r="P144" s="886"/>
      <c r="Q144" s="886"/>
      <c r="R144" s="886"/>
      <c r="S144" s="886"/>
      <c r="T144" s="886"/>
      <c r="U144" s="886"/>
      <c r="V144" s="886"/>
      <c r="W144" s="886"/>
      <c r="X144" s="886"/>
      <c r="Y144" s="886"/>
      <c r="Z144" s="886"/>
      <c r="AA144" s="886"/>
      <c r="AB144" s="886"/>
      <c r="AC144" s="886"/>
      <c r="AD144" s="886"/>
      <c r="AE144" s="886"/>
      <c r="AF144" s="886"/>
      <c r="AG144" s="886"/>
      <c r="AH144" s="886"/>
      <c r="AI144" s="887"/>
      <c r="AJ144" s="264"/>
      <c r="AP144" s="248"/>
      <c r="AT144" s="248"/>
      <c r="AV144" s="23"/>
      <c r="AW144" s="23"/>
      <c r="AX144" s="23"/>
      <c r="AY144" s="23"/>
      <c r="AZ144" s="23"/>
      <c r="BA144" s="23"/>
      <c r="BB144" s="23"/>
      <c r="BC144" s="23"/>
    </row>
    <row r="145" spans="2:55" s="240" customFormat="1" ht="15" customHeight="1">
      <c r="B145" s="263"/>
      <c r="C145" s="885"/>
      <c r="D145" s="886"/>
      <c r="E145" s="886"/>
      <c r="F145" s="886"/>
      <c r="G145" s="886"/>
      <c r="H145" s="886"/>
      <c r="I145" s="886"/>
      <c r="J145" s="886"/>
      <c r="K145" s="886"/>
      <c r="L145" s="886"/>
      <c r="M145" s="886"/>
      <c r="N145" s="886"/>
      <c r="O145" s="886"/>
      <c r="P145" s="886"/>
      <c r="Q145" s="886"/>
      <c r="R145" s="886"/>
      <c r="S145" s="886"/>
      <c r="T145" s="886"/>
      <c r="U145" s="886"/>
      <c r="V145" s="886"/>
      <c r="W145" s="886"/>
      <c r="X145" s="886"/>
      <c r="Y145" s="886"/>
      <c r="Z145" s="886"/>
      <c r="AA145" s="886"/>
      <c r="AB145" s="886"/>
      <c r="AC145" s="886"/>
      <c r="AD145" s="886"/>
      <c r="AE145" s="886"/>
      <c r="AF145" s="886"/>
      <c r="AG145" s="886"/>
      <c r="AH145" s="886"/>
      <c r="AI145" s="887"/>
      <c r="AJ145" s="264"/>
      <c r="AP145" s="248"/>
      <c r="AT145" s="248"/>
      <c r="AV145" s="23"/>
      <c r="AW145" s="23"/>
      <c r="AX145" s="23"/>
      <c r="AY145" s="23"/>
      <c r="AZ145" s="23"/>
      <c r="BA145" s="23"/>
      <c r="BB145" s="23"/>
      <c r="BC145" s="23"/>
    </row>
    <row r="146" spans="2:55" s="240" customFormat="1" ht="15" customHeight="1">
      <c r="B146" s="263"/>
      <c r="C146" s="885"/>
      <c r="D146" s="886"/>
      <c r="E146" s="886"/>
      <c r="F146" s="886"/>
      <c r="G146" s="886"/>
      <c r="H146" s="886"/>
      <c r="I146" s="886"/>
      <c r="J146" s="886"/>
      <c r="K146" s="886"/>
      <c r="L146" s="886"/>
      <c r="M146" s="886"/>
      <c r="N146" s="886"/>
      <c r="O146" s="886"/>
      <c r="P146" s="886"/>
      <c r="Q146" s="886"/>
      <c r="R146" s="886"/>
      <c r="S146" s="886"/>
      <c r="T146" s="886"/>
      <c r="U146" s="886"/>
      <c r="V146" s="886"/>
      <c r="W146" s="886"/>
      <c r="X146" s="886"/>
      <c r="Y146" s="886"/>
      <c r="Z146" s="886"/>
      <c r="AA146" s="886"/>
      <c r="AB146" s="886"/>
      <c r="AC146" s="886"/>
      <c r="AD146" s="886"/>
      <c r="AE146" s="886"/>
      <c r="AF146" s="886"/>
      <c r="AG146" s="886"/>
      <c r="AH146" s="886"/>
      <c r="AI146" s="887"/>
      <c r="AJ146" s="264"/>
      <c r="AP146" s="248"/>
      <c r="AT146" s="248"/>
      <c r="AV146" s="23"/>
      <c r="AW146" s="23"/>
      <c r="AX146" s="23"/>
      <c r="AY146" s="23"/>
      <c r="AZ146" s="23"/>
      <c r="BA146" s="23"/>
      <c r="BB146" s="23"/>
      <c r="BC146" s="23"/>
    </row>
    <row r="147" spans="2:55" s="240" customFormat="1" ht="5.0999999999999996" customHeight="1">
      <c r="B147" s="263"/>
      <c r="C147" s="638"/>
      <c r="D147" s="639"/>
      <c r="E147" s="639"/>
      <c r="F147" s="639"/>
      <c r="G147" s="639"/>
      <c r="H147" s="639"/>
      <c r="I147" s="639"/>
      <c r="J147" s="639"/>
      <c r="K147" s="639"/>
      <c r="L147" s="639"/>
      <c r="M147" s="639"/>
      <c r="N147" s="639"/>
      <c r="O147" s="639"/>
      <c r="P147" s="639"/>
      <c r="Q147" s="639"/>
      <c r="R147" s="639"/>
      <c r="S147" s="639"/>
      <c r="T147" s="639"/>
      <c r="U147" s="639"/>
      <c r="V147" s="639"/>
      <c r="W147" s="639"/>
      <c r="X147" s="639"/>
      <c r="Y147" s="639"/>
      <c r="Z147" s="639"/>
      <c r="AA147" s="639"/>
      <c r="AB147" s="639"/>
      <c r="AC147" s="639"/>
      <c r="AD147" s="639"/>
      <c r="AE147" s="639"/>
      <c r="AF147" s="639"/>
      <c r="AG147" s="639"/>
      <c r="AH147" s="639"/>
      <c r="AI147" s="640"/>
      <c r="AJ147" s="264"/>
      <c r="AP147" s="248"/>
      <c r="AT147" s="248"/>
      <c r="AV147" s="23"/>
      <c r="AW147" s="23"/>
      <c r="AX147" s="23"/>
      <c r="AY147" s="23"/>
      <c r="AZ147" s="23"/>
      <c r="BA147" s="23"/>
      <c r="BB147" s="23"/>
      <c r="BC147" s="23"/>
    </row>
    <row r="148" spans="2:55" s="240" customFormat="1" ht="15" customHeight="1">
      <c r="B148" s="263"/>
      <c r="C148" s="885"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48" s="886"/>
      <c r="E148" s="886"/>
      <c r="F148" s="886"/>
      <c r="G148" s="886"/>
      <c r="H148" s="886"/>
      <c r="I148" s="886"/>
      <c r="J148" s="886"/>
      <c r="K148" s="886"/>
      <c r="L148" s="886"/>
      <c r="M148" s="886"/>
      <c r="N148" s="886"/>
      <c r="O148" s="886"/>
      <c r="P148" s="886"/>
      <c r="Q148" s="886"/>
      <c r="R148" s="886"/>
      <c r="S148" s="886"/>
      <c r="T148" s="886"/>
      <c r="U148" s="886"/>
      <c r="V148" s="886"/>
      <c r="W148" s="886"/>
      <c r="X148" s="886"/>
      <c r="Y148" s="886"/>
      <c r="Z148" s="886"/>
      <c r="AA148" s="886"/>
      <c r="AB148" s="886"/>
      <c r="AC148" s="886"/>
      <c r="AD148" s="886"/>
      <c r="AE148" s="886"/>
      <c r="AF148" s="886"/>
      <c r="AG148" s="886"/>
      <c r="AH148" s="886"/>
      <c r="AI148" s="887"/>
      <c r="AJ148" s="264"/>
      <c r="AP148" s="248"/>
      <c r="AT148" s="248"/>
      <c r="AV148" s="23"/>
      <c r="AW148" s="23"/>
      <c r="AX148" s="23"/>
      <c r="AY148" s="23"/>
      <c r="AZ148" s="23"/>
      <c r="BA148" s="23"/>
      <c r="BB148" s="23"/>
      <c r="BC148" s="23"/>
    </row>
    <row r="149" spans="2:55" s="240" customFormat="1" ht="15" customHeight="1">
      <c r="B149" s="263"/>
      <c r="C149" s="885"/>
      <c r="D149" s="886"/>
      <c r="E149" s="886"/>
      <c r="F149" s="886"/>
      <c r="G149" s="886"/>
      <c r="H149" s="886"/>
      <c r="I149" s="886"/>
      <c r="J149" s="886"/>
      <c r="K149" s="886"/>
      <c r="L149" s="886"/>
      <c r="M149" s="886"/>
      <c r="N149" s="886"/>
      <c r="O149" s="886"/>
      <c r="P149" s="886"/>
      <c r="Q149" s="886"/>
      <c r="R149" s="886"/>
      <c r="S149" s="886"/>
      <c r="T149" s="886"/>
      <c r="U149" s="886"/>
      <c r="V149" s="886"/>
      <c r="W149" s="886"/>
      <c r="X149" s="886"/>
      <c r="Y149" s="886"/>
      <c r="Z149" s="886"/>
      <c r="AA149" s="886"/>
      <c r="AB149" s="886"/>
      <c r="AC149" s="886"/>
      <c r="AD149" s="886"/>
      <c r="AE149" s="886"/>
      <c r="AF149" s="886"/>
      <c r="AG149" s="886"/>
      <c r="AH149" s="886"/>
      <c r="AI149" s="887"/>
      <c r="AJ149" s="264"/>
      <c r="AP149" s="248"/>
      <c r="AT149" s="248"/>
      <c r="AV149" s="23"/>
      <c r="AW149" s="23"/>
      <c r="AX149" s="23"/>
      <c r="AY149" s="23"/>
      <c r="AZ149" s="23"/>
      <c r="BA149" s="23"/>
      <c r="BB149" s="23"/>
      <c r="BC149" s="23"/>
    </row>
    <row r="150" spans="2:55" s="240" customFormat="1" ht="15" customHeight="1">
      <c r="B150" s="263"/>
      <c r="C150" s="885"/>
      <c r="D150" s="886"/>
      <c r="E150" s="886"/>
      <c r="F150" s="886"/>
      <c r="G150" s="886"/>
      <c r="H150" s="886"/>
      <c r="I150" s="886"/>
      <c r="J150" s="886"/>
      <c r="K150" s="886"/>
      <c r="L150" s="886"/>
      <c r="M150" s="886"/>
      <c r="N150" s="886"/>
      <c r="O150" s="886"/>
      <c r="P150" s="886"/>
      <c r="Q150" s="886"/>
      <c r="R150" s="886"/>
      <c r="S150" s="886"/>
      <c r="T150" s="886"/>
      <c r="U150" s="886"/>
      <c r="V150" s="886"/>
      <c r="W150" s="886"/>
      <c r="X150" s="886"/>
      <c r="Y150" s="886"/>
      <c r="Z150" s="886"/>
      <c r="AA150" s="886"/>
      <c r="AB150" s="886"/>
      <c r="AC150" s="886"/>
      <c r="AD150" s="886"/>
      <c r="AE150" s="886"/>
      <c r="AF150" s="886"/>
      <c r="AG150" s="886"/>
      <c r="AH150" s="886"/>
      <c r="AI150" s="887"/>
      <c r="AJ150" s="264"/>
      <c r="AP150" s="248"/>
      <c r="AT150" s="248"/>
      <c r="AV150" s="23"/>
      <c r="AW150" s="23"/>
      <c r="AX150" s="23"/>
      <c r="AY150" s="23"/>
      <c r="AZ150" s="23"/>
      <c r="BA150" s="23"/>
      <c r="BB150" s="23"/>
      <c r="BC150" s="23"/>
    </row>
    <row r="151" spans="2:55" s="240" customFormat="1" ht="5.0999999999999996" customHeight="1">
      <c r="B151" s="263"/>
      <c r="C151" s="641"/>
      <c r="D151" s="642"/>
      <c r="E151" s="642"/>
      <c r="F151" s="642"/>
      <c r="G151" s="642"/>
      <c r="H151" s="642"/>
      <c r="I151" s="642"/>
      <c r="J151" s="642"/>
      <c r="K151" s="642"/>
      <c r="L151" s="642"/>
      <c r="M151" s="642"/>
      <c r="N151" s="642"/>
      <c r="O151" s="642"/>
      <c r="P151" s="642"/>
      <c r="Q151" s="642"/>
      <c r="R151" s="642"/>
      <c r="S151" s="642"/>
      <c r="T151" s="642"/>
      <c r="U151" s="642"/>
      <c r="V151" s="642"/>
      <c r="W151" s="642"/>
      <c r="X151" s="642"/>
      <c r="Y151" s="642"/>
      <c r="Z151" s="642"/>
      <c r="AA151" s="642"/>
      <c r="AB151" s="642"/>
      <c r="AC151" s="642"/>
      <c r="AD151" s="642"/>
      <c r="AE151" s="642"/>
      <c r="AF151" s="642"/>
      <c r="AG151" s="642"/>
      <c r="AH151" s="642"/>
      <c r="AI151" s="643"/>
      <c r="AJ151" s="264"/>
      <c r="AP151" s="248"/>
      <c r="AT151" s="248"/>
      <c r="AV151" s="23"/>
      <c r="AW151" s="23"/>
      <c r="AX151" s="23"/>
      <c r="AY151" s="23"/>
      <c r="AZ151" s="23"/>
      <c r="BA151" s="23"/>
      <c r="BB151" s="23"/>
      <c r="BC151" s="23"/>
    </row>
    <row r="152" spans="2:55" s="240" customFormat="1" ht="15" customHeight="1">
      <c r="B152" s="263"/>
      <c r="C152" s="885"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52" s="886"/>
      <c r="E152" s="886"/>
      <c r="F152" s="886"/>
      <c r="G152" s="886"/>
      <c r="H152" s="886"/>
      <c r="I152" s="886"/>
      <c r="J152" s="886"/>
      <c r="K152" s="886"/>
      <c r="L152" s="886"/>
      <c r="M152" s="886"/>
      <c r="N152" s="886"/>
      <c r="O152" s="886"/>
      <c r="P152" s="886"/>
      <c r="Q152" s="886"/>
      <c r="R152" s="886"/>
      <c r="S152" s="886"/>
      <c r="T152" s="886"/>
      <c r="U152" s="886"/>
      <c r="V152" s="886"/>
      <c r="W152" s="886"/>
      <c r="X152" s="886"/>
      <c r="Y152" s="886"/>
      <c r="Z152" s="886"/>
      <c r="AA152" s="886"/>
      <c r="AB152" s="886"/>
      <c r="AC152" s="886"/>
      <c r="AD152" s="886"/>
      <c r="AE152" s="886"/>
      <c r="AF152" s="886"/>
      <c r="AG152" s="886"/>
      <c r="AH152" s="886"/>
      <c r="AI152" s="887"/>
      <c r="AJ152" s="264"/>
      <c r="AP152" s="248"/>
      <c r="AT152" s="248"/>
      <c r="AV152" s="23"/>
      <c r="AW152" s="23"/>
      <c r="AX152" s="23"/>
      <c r="AY152" s="23"/>
      <c r="AZ152" s="23"/>
      <c r="BA152" s="23"/>
      <c r="BB152" s="23"/>
      <c r="BC152" s="23"/>
    </row>
    <row r="153" spans="2:55" s="240" customFormat="1" ht="15" customHeight="1">
      <c r="B153" s="263"/>
      <c r="C153" s="885"/>
      <c r="D153" s="886"/>
      <c r="E153" s="886"/>
      <c r="F153" s="886"/>
      <c r="G153" s="886"/>
      <c r="H153" s="886"/>
      <c r="I153" s="886"/>
      <c r="J153" s="886"/>
      <c r="K153" s="886"/>
      <c r="L153" s="886"/>
      <c r="M153" s="886"/>
      <c r="N153" s="886"/>
      <c r="O153" s="886"/>
      <c r="P153" s="886"/>
      <c r="Q153" s="886"/>
      <c r="R153" s="886"/>
      <c r="S153" s="886"/>
      <c r="T153" s="886"/>
      <c r="U153" s="886"/>
      <c r="V153" s="886"/>
      <c r="W153" s="886"/>
      <c r="X153" s="886"/>
      <c r="Y153" s="886"/>
      <c r="Z153" s="886"/>
      <c r="AA153" s="886"/>
      <c r="AB153" s="886"/>
      <c r="AC153" s="886"/>
      <c r="AD153" s="886"/>
      <c r="AE153" s="886"/>
      <c r="AF153" s="886"/>
      <c r="AG153" s="886"/>
      <c r="AH153" s="886"/>
      <c r="AI153" s="887"/>
      <c r="AJ153" s="264"/>
      <c r="AP153" s="248"/>
      <c r="AT153" s="248"/>
      <c r="AV153" s="23"/>
      <c r="AW153" s="23"/>
      <c r="AX153" s="23"/>
      <c r="AY153" s="23"/>
      <c r="AZ153" s="23"/>
      <c r="BA153" s="23"/>
      <c r="BB153" s="23"/>
      <c r="BC153" s="23"/>
    </row>
    <row r="154" spans="2:55" s="240" customFormat="1" ht="15" customHeight="1">
      <c r="B154" s="263"/>
      <c r="C154" s="885"/>
      <c r="D154" s="886"/>
      <c r="E154" s="886"/>
      <c r="F154" s="886"/>
      <c r="G154" s="886"/>
      <c r="H154" s="886"/>
      <c r="I154" s="886"/>
      <c r="J154" s="886"/>
      <c r="K154" s="886"/>
      <c r="L154" s="886"/>
      <c r="M154" s="886"/>
      <c r="N154" s="886"/>
      <c r="O154" s="886"/>
      <c r="P154" s="886"/>
      <c r="Q154" s="886"/>
      <c r="R154" s="886"/>
      <c r="S154" s="886"/>
      <c r="T154" s="886"/>
      <c r="U154" s="886"/>
      <c r="V154" s="886"/>
      <c r="W154" s="886"/>
      <c r="X154" s="886"/>
      <c r="Y154" s="886"/>
      <c r="Z154" s="886"/>
      <c r="AA154" s="886"/>
      <c r="AB154" s="886"/>
      <c r="AC154" s="886"/>
      <c r="AD154" s="886"/>
      <c r="AE154" s="886"/>
      <c r="AF154" s="886"/>
      <c r="AG154" s="886"/>
      <c r="AH154" s="886"/>
      <c r="AI154" s="887"/>
      <c r="AJ154" s="264"/>
      <c r="AP154" s="248"/>
      <c r="AT154" s="248"/>
      <c r="AV154" s="23"/>
      <c r="AW154" s="23"/>
      <c r="AX154" s="23"/>
      <c r="AY154" s="23"/>
      <c r="AZ154" s="23"/>
      <c r="BA154" s="23"/>
      <c r="BB154" s="23"/>
      <c r="BC154" s="23"/>
    </row>
    <row r="155" spans="2:55" s="240" customFormat="1" ht="15" customHeight="1">
      <c r="B155" s="263"/>
      <c r="C155" s="885"/>
      <c r="D155" s="886"/>
      <c r="E155" s="886"/>
      <c r="F155" s="886"/>
      <c r="G155" s="886"/>
      <c r="H155" s="886"/>
      <c r="I155" s="886"/>
      <c r="J155" s="886"/>
      <c r="K155" s="886"/>
      <c r="L155" s="886"/>
      <c r="M155" s="886"/>
      <c r="N155" s="886"/>
      <c r="O155" s="886"/>
      <c r="P155" s="886"/>
      <c r="Q155" s="886"/>
      <c r="R155" s="886"/>
      <c r="S155" s="886"/>
      <c r="T155" s="886"/>
      <c r="U155" s="886"/>
      <c r="V155" s="886"/>
      <c r="W155" s="886"/>
      <c r="X155" s="886"/>
      <c r="Y155" s="886"/>
      <c r="Z155" s="886"/>
      <c r="AA155" s="886"/>
      <c r="AB155" s="886"/>
      <c r="AC155" s="886"/>
      <c r="AD155" s="886"/>
      <c r="AE155" s="886"/>
      <c r="AF155" s="886"/>
      <c r="AG155" s="886"/>
      <c r="AH155" s="886"/>
      <c r="AI155" s="887"/>
      <c r="AJ155" s="264"/>
      <c r="AP155" s="248"/>
      <c r="AT155" s="248"/>
      <c r="AV155" s="23"/>
      <c r="AW155" s="23"/>
      <c r="AX155" s="23"/>
      <c r="AY155" s="23"/>
      <c r="AZ155" s="23"/>
      <c r="BA155" s="23"/>
      <c r="BB155" s="23"/>
      <c r="BC155" s="23"/>
    </row>
    <row r="156" spans="2:55" s="240" customFormat="1" ht="15" customHeight="1">
      <c r="B156" s="263"/>
      <c r="C156" s="885"/>
      <c r="D156" s="886"/>
      <c r="E156" s="886"/>
      <c r="F156" s="886"/>
      <c r="G156" s="886"/>
      <c r="H156" s="886"/>
      <c r="I156" s="886"/>
      <c r="J156" s="886"/>
      <c r="K156" s="886"/>
      <c r="L156" s="886"/>
      <c r="M156" s="886"/>
      <c r="N156" s="886"/>
      <c r="O156" s="886"/>
      <c r="P156" s="886"/>
      <c r="Q156" s="886"/>
      <c r="R156" s="886"/>
      <c r="S156" s="886"/>
      <c r="T156" s="886"/>
      <c r="U156" s="886"/>
      <c r="V156" s="886"/>
      <c r="W156" s="886"/>
      <c r="X156" s="886"/>
      <c r="Y156" s="886"/>
      <c r="Z156" s="886"/>
      <c r="AA156" s="886"/>
      <c r="AB156" s="886"/>
      <c r="AC156" s="886"/>
      <c r="AD156" s="886"/>
      <c r="AE156" s="886"/>
      <c r="AF156" s="886"/>
      <c r="AG156" s="886"/>
      <c r="AH156" s="886"/>
      <c r="AI156" s="887"/>
      <c r="AJ156" s="264"/>
      <c r="AP156" s="248"/>
      <c r="AT156" s="248"/>
      <c r="AV156" s="23"/>
      <c r="AW156" s="23"/>
      <c r="AX156" s="23"/>
      <c r="AY156" s="23"/>
      <c r="AZ156" s="23"/>
      <c r="BA156" s="23"/>
      <c r="BB156" s="23"/>
      <c r="BC156" s="23"/>
    </row>
    <row r="157" spans="2:55" s="240" customFormat="1" ht="15" customHeight="1">
      <c r="B157" s="263"/>
      <c r="C157" s="885"/>
      <c r="D157" s="886"/>
      <c r="E157" s="886"/>
      <c r="F157" s="886"/>
      <c r="G157" s="886"/>
      <c r="H157" s="886"/>
      <c r="I157" s="886"/>
      <c r="J157" s="886"/>
      <c r="K157" s="886"/>
      <c r="L157" s="886"/>
      <c r="M157" s="886"/>
      <c r="N157" s="886"/>
      <c r="O157" s="886"/>
      <c r="P157" s="886"/>
      <c r="Q157" s="886"/>
      <c r="R157" s="886"/>
      <c r="S157" s="886"/>
      <c r="T157" s="886"/>
      <c r="U157" s="886"/>
      <c r="V157" s="886"/>
      <c r="W157" s="886"/>
      <c r="X157" s="886"/>
      <c r="Y157" s="886"/>
      <c r="Z157" s="886"/>
      <c r="AA157" s="886"/>
      <c r="AB157" s="886"/>
      <c r="AC157" s="886"/>
      <c r="AD157" s="886"/>
      <c r="AE157" s="886"/>
      <c r="AF157" s="886"/>
      <c r="AG157" s="886"/>
      <c r="AH157" s="886"/>
      <c r="AI157" s="887"/>
      <c r="AJ157" s="264"/>
      <c r="AP157" s="248"/>
      <c r="AT157" s="248"/>
      <c r="AV157" s="23"/>
      <c r="AW157" s="23"/>
      <c r="AX157" s="23"/>
      <c r="AY157" s="23"/>
      <c r="AZ157" s="23"/>
      <c r="BA157" s="23"/>
      <c r="BB157" s="23"/>
      <c r="BC157" s="23"/>
    </row>
    <row r="158" spans="2:55" s="240" customFormat="1" ht="15" customHeight="1">
      <c r="B158" s="263"/>
      <c r="C158" s="885"/>
      <c r="D158" s="886"/>
      <c r="E158" s="886"/>
      <c r="F158" s="886"/>
      <c r="G158" s="886"/>
      <c r="H158" s="886"/>
      <c r="I158" s="886"/>
      <c r="J158" s="886"/>
      <c r="K158" s="886"/>
      <c r="L158" s="886"/>
      <c r="M158" s="886"/>
      <c r="N158" s="886"/>
      <c r="O158" s="886"/>
      <c r="P158" s="886"/>
      <c r="Q158" s="886"/>
      <c r="R158" s="886"/>
      <c r="S158" s="886"/>
      <c r="T158" s="886"/>
      <c r="U158" s="886"/>
      <c r="V158" s="886"/>
      <c r="W158" s="886"/>
      <c r="X158" s="886"/>
      <c r="Y158" s="886"/>
      <c r="Z158" s="886"/>
      <c r="AA158" s="886"/>
      <c r="AB158" s="886"/>
      <c r="AC158" s="886"/>
      <c r="AD158" s="886"/>
      <c r="AE158" s="886"/>
      <c r="AF158" s="886"/>
      <c r="AG158" s="886"/>
      <c r="AH158" s="886"/>
      <c r="AI158" s="887"/>
      <c r="AJ158" s="264"/>
      <c r="AP158" s="248"/>
      <c r="AT158" s="248"/>
      <c r="AV158" s="23"/>
      <c r="AW158" s="23"/>
      <c r="AX158" s="23"/>
      <c r="AY158" s="23"/>
      <c r="AZ158" s="23"/>
      <c r="BA158" s="23"/>
      <c r="BB158" s="23"/>
      <c r="BC158" s="23"/>
    </row>
    <row r="159" spans="2:55" s="240" customFormat="1" ht="15" customHeight="1">
      <c r="B159" s="263"/>
      <c r="C159" s="885"/>
      <c r="D159" s="886"/>
      <c r="E159" s="886"/>
      <c r="F159" s="886"/>
      <c r="G159" s="886"/>
      <c r="H159" s="886"/>
      <c r="I159" s="886"/>
      <c r="J159" s="886"/>
      <c r="K159" s="886"/>
      <c r="L159" s="886"/>
      <c r="M159" s="886"/>
      <c r="N159" s="886"/>
      <c r="O159" s="886"/>
      <c r="P159" s="886"/>
      <c r="Q159" s="886"/>
      <c r="R159" s="886"/>
      <c r="S159" s="886"/>
      <c r="T159" s="886"/>
      <c r="U159" s="886"/>
      <c r="V159" s="886"/>
      <c r="W159" s="886"/>
      <c r="X159" s="886"/>
      <c r="Y159" s="886"/>
      <c r="Z159" s="886"/>
      <c r="AA159" s="886"/>
      <c r="AB159" s="886"/>
      <c r="AC159" s="886"/>
      <c r="AD159" s="886"/>
      <c r="AE159" s="886"/>
      <c r="AF159" s="886"/>
      <c r="AG159" s="886"/>
      <c r="AH159" s="886"/>
      <c r="AI159" s="887"/>
      <c r="AJ159" s="264"/>
      <c r="AP159" s="248"/>
      <c r="AT159" s="248"/>
      <c r="AV159" s="23"/>
      <c r="AW159" s="23"/>
      <c r="AX159" s="23"/>
      <c r="AY159" s="23"/>
      <c r="AZ159" s="23"/>
      <c r="BA159" s="23"/>
      <c r="BB159" s="23"/>
      <c r="BC159" s="23"/>
    </row>
    <row r="160" spans="2:55" s="240" customFormat="1" ht="15" customHeight="1">
      <c r="B160" s="263"/>
      <c r="C160" s="888"/>
      <c r="D160" s="889"/>
      <c r="E160" s="889"/>
      <c r="F160" s="889"/>
      <c r="G160" s="889"/>
      <c r="H160" s="889"/>
      <c r="I160" s="889"/>
      <c r="J160" s="889"/>
      <c r="K160" s="889"/>
      <c r="L160" s="889"/>
      <c r="M160" s="889"/>
      <c r="N160" s="889"/>
      <c r="O160" s="889"/>
      <c r="P160" s="889"/>
      <c r="Q160" s="889"/>
      <c r="R160" s="889"/>
      <c r="S160" s="889"/>
      <c r="T160" s="889"/>
      <c r="U160" s="889"/>
      <c r="V160" s="889"/>
      <c r="W160" s="889"/>
      <c r="X160" s="889"/>
      <c r="Y160" s="889"/>
      <c r="Z160" s="889"/>
      <c r="AA160" s="889"/>
      <c r="AB160" s="889"/>
      <c r="AC160" s="889"/>
      <c r="AD160" s="889"/>
      <c r="AE160" s="889"/>
      <c r="AF160" s="889"/>
      <c r="AG160" s="889"/>
      <c r="AH160" s="889"/>
      <c r="AI160" s="890"/>
      <c r="AJ160" s="264"/>
      <c r="AP160" s="248"/>
      <c r="AT160" s="248"/>
      <c r="AV160" s="23"/>
      <c r="AW160" s="23"/>
      <c r="AX160" s="23"/>
      <c r="AY160" s="23"/>
      <c r="AZ160" s="23"/>
      <c r="BA160" s="23"/>
      <c r="BB160" s="23"/>
      <c r="BC160" s="23"/>
    </row>
    <row r="161" spans="1:55" s="240" customFormat="1" ht="5.0999999999999996" customHeight="1">
      <c r="B161" s="263"/>
      <c r="C161" s="132"/>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131"/>
      <c r="AE161" s="131"/>
      <c r="AF161" s="131"/>
      <c r="AG161" s="131"/>
      <c r="AH161" s="131"/>
      <c r="AI161" s="131"/>
      <c r="AJ161" s="264"/>
      <c r="AP161" s="248"/>
      <c r="AT161" s="248"/>
      <c r="AV161" s="23"/>
      <c r="AW161" s="23"/>
      <c r="AX161" s="23"/>
      <c r="AY161" s="23"/>
      <c r="AZ161" s="23"/>
      <c r="BA161" s="23"/>
      <c r="BB161" s="23"/>
      <c r="BC161" s="23"/>
    </row>
    <row r="162" spans="1:55" s="240" customFormat="1" ht="5.0999999999999996" customHeight="1">
      <c r="B162" s="263"/>
      <c r="C162" s="132"/>
      <c r="D162" s="160"/>
      <c r="E162" s="130"/>
      <c r="F162" s="130"/>
      <c r="G162" s="131"/>
      <c r="H162" s="131"/>
      <c r="I162" s="131"/>
      <c r="J162" s="131"/>
      <c r="K162" s="131"/>
      <c r="L162" s="131"/>
      <c r="M162" s="131"/>
      <c r="N162" s="131"/>
      <c r="O162" s="131"/>
      <c r="P162" s="131"/>
      <c r="Q162" s="131"/>
      <c r="R162" s="128"/>
      <c r="S162" s="132"/>
      <c r="T162" s="130"/>
      <c r="U162" s="128"/>
      <c r="V162" s="128"/>
      <c r="W162" s="128"/>
      <c r="X162" s="130"/>
      <c r="Y162" s="131"/>
      <c r="Z162" s="131"/>
      <c r="AA162" s="131"/>
      <c r="AB162" s="131"/>
      <c r="AC162" s="131"/>
      <c r="AD162" s="131"/>
      <c r="AE162" s="131"/>
      <c r="AF162" s="131"/>
      <c r="AG162" s="131"/>
      <c r="AH162" s="131"/>
      <c r="AI162" s="131"/>
      <c r="AJ162" s="264"/>
      <c r="AP162" s="248"/>
      <c r="AT162" s="248"/>
      <c r="AV162" s="23"/>
      <c r="AW162" s="23"/>
      <c r="AX162" s="23"/>
      <c r="AY162" s="23"/>
      <c r="AZ162" s="23"/>
      <c r="BA162" s="23"/>
      <c r="BB162" s="23"/>
      <c r="BC162" s="23"/>
    </row>
    <row r="163" spans="1:55" s="240" customFormat="1" ht="15" customHeight="1">
      <c r="B163" s="263"/>
      <c r="C163" s="946"/>
      <c r="D163" s="946"/>
      <c r="E163" s="946"/>
      <c r="F163" s="946"/>
      <c r="G163" s="946"/>
      <c r="H163" s="946"/>
      <c r="I163" s="946"/>
      <c r="J163" s="946"/>
      <c r="K163" s="126"/>
      <c r="L163" s="948"/>
      <c r="M163" s="948"/>
      <c r="N163" s="948"/>
      <c r="O163" s="948"/>
      <c r="P163" s="948"/>
      <c r="Q163" s="948"/>
      <c r="R163" s="948"/>
      <c r="S163" s="948"/>
      <c r="T163" s="948"/>
      <c r="U163" s="948"/>
      <c r="V163" s="948"/>
      <c r="W163" s="948"/>
      <c r="X163" s="948"/>
      <c r="Y163" s="948"/>
      <c r="Z163" s="948"/>
      <c r="AA163" s="948"/>
      <c r="AB163" s="948"/>
      <c r="AC163" s="948"/>
      <c r="AD163" s="948"/>
      <c r="AE163" s="948"/>
      <c r="AF163" s="948"/>
      <c r="AG163" s="948"/>
      <c r="AH163" s="948"/>
      <c r="AI163" s="948"/>
      <c r="AJ163" s="264"/>
      <c r="AP163" s="248"/>
      <c r="AT163" s="248"/>
      <c r="AV163" s="23"/>
      <c r="AW163" s="23"/>
      <c r="AX163" s="23"/>
      <c r="AY163" s="23"/>
      <c r="AZ163" s="23"/>
      <c r="BA163" s="23"/>
      <c r="BB163" s="23"/>
      <c r="BC163" s="23"/>
    </row>
    <row r="164" spans="1:55" s="240" customFormat="1" ht="15" customHeight="1">
      <c r="B164" s="263"/>
      <c r="C164" s="947" t="s">
        <v>1775</v>
      </c>
      <c r="D164" s="947"/>
      <c r="E164" s="947"/>
      <c r="F164" s="947"/>
      <c r="G164" s="947"/>
      <c r="H164" s="947"/>
      <c r="I164" s="947"/>
      <c r="J164" s="947"/>
      <c r="K164" s="131"/>
      <c r="L164" s="947" t="s">
        <v>1965</v>
      </c>
      <c r="M164" s="947"/>
      <c r="N164" s="947"/>
      <c r="O164" s="947"/>
      <c r="P164" s="947"/>
      <c r="Q164" s="947"/>
      <c r="R164" s="947"/>
      <c r="S164" s="947"/>
      <c r="T164" s="947"/>
      <c r="U164" s="947"/>
      <c r="V164" s="947"/>
      <c r="W164" s="947"/>
      <c r="X164" s="947"/>
      <c r="Y164" s="947"/>
      <c r="Z164" s="947"/>
      <c r="AA164" s="947"/>
      <c r="AB164" s="947"/>
      <c r="AC164" s="947"/>
      <c r="AD164" s="947"/>
      <c r="AE164" s="947"/>
      <c r="AF164" s="947"/>
      <c r="AG164" s="947"/>
      <c r="AH164" s="947"/>
      <c r="AI164" s="947"/>
      <c r="AJ164" s="264"/>
      <c r="AP164" s="248"/>
      <c r="AT164" s="248"/>
      <c r="AV164" s="23"/>
      <c r="AW164" s="23"/>
      <c r="AX164" s="23"/>
      <c r="AY164" s="23"/>
      <c r="AZ164" s="23"/>
      <c r="BA164" s="23"/>
      <c r="BB164" s="23"/>
      <c r="BC164" s="23"/>
    </row>
    <row r="165" spans="1:55" s="240" customFormat="1" ht="5.0999999999999996" customHeight="1">
      <c r="B165" s="263"/>
      <c r="C165" s="132"/>
      <c r="D165" s="160"/>
      <c r="E165" s="130"/>
      <c r="F165" s="130"/>
      <c r="G165" s="131"/>
      <c r="H165" s="131"/>
      <c r="I165" s="131"/>
      <c r="J165" s="131"/>
      <c r="K165" s="131"/>
      <c r="L165" s="131"/>
      <c r="M165" s="131"/>
      <c r="N165" s="131"/>
      <c r="O165" s="131"/>
      <c r="P165" s="131"/>
      <c r="Q165" s="131"/>
      <c r="R165" s="128"/>
      <c r="S165" s="132"/>
      <c r="T165" s="130"/>
      <c r="U165" s="128"/>
      <c r="V165" s="128"/>
      <c r="W165" s="128"/>
      <c r="X165" s="130"/>
      <c r="Y165" s="131"/>
      <c r="Z165" s="131"/>
      <c r="AA165" s="131"/>
      <c r="AB165" s="131"/>
      <c r="AC165" s="131"/>
      <c r="AD165" s="131"/>
      <c r="AE165" s="131"/>
      <c r="AF165" s="131"/>
      <c r="AG165" s="131"/>
      <c r="AH165" s="131"/>
      <c r="AI165" s="131"/>
      <c r="AJ165" s="264"/>
      <c r="AP165" s="248"/>
      <c r="AT165" s="248"/>
      <c r="AV165" s="23"/>
      <c r="AW165" s="23"/>
      <c r="AX165" s="23"/>
      <c r="AY165" s="23"/>
      <c r="AZ165" s="23"/>
      <c r="BA165" s="23"/>
      <c r="BB165" s="23"/>
      <c r="BC165" s="23"/>
    </row>
    <row r="166" spans="1:55" s="240" customFormat="1" ht="15" customHeight="1">
      <c r="B166" s="263"/>
      <c r="C166" s="892" t="s">
        <v>1757</v>
      </c>
      <c r="D166" s="893"/>
      <c r="E166" s="893"/>
      <c r="F166" s="893"/>
      <c r="G166" s="893"/>
      <c r="H166" s="893"/>
      <c r="I166" s="893"/>
      <c r="J166" s="893"/>
      <c r="K166" s="893"/>
      <c r="L166" s="893"/>
      <c r="M166" s="893"/>
      <c r="N166" s="893"/>
      <c r="O166" s="893"/>
      <c r="P166" s="893"/>
      <c r="Q166" s="893"/>
      <c r="R166" s="893"/>
      <c r="S166" s="893"/>
      <c r="T166" s="893"/>
      <c r="U166" s="893"/>
      <c r="V166" s="893"/>
      <c r="W166" s="893"/>
      <c r="X166" s="893"/>
      <c r="Y166" s="893"/>
      <c r="Z166" s="893"/>
      <c r="AA166" s="893"/>
      <c r="AB166" s="893"/>
      <c r="AC166" s="893"/>
      <c r="AD166" s="893"/>
      <c r="AE166" s="893"/>
      <c r="AF166" s="893"/>
      <c r="AG166" s="893"/>
      <c r="AH166" s="893"/>
      <c r="AI166" s="894"/>
      <c r="AJ166" s="264"/>
      <c r="AP166" s="248"/>
      <c r="AT166" s="248"/>
      <c r="AV166" s="23"/>
      <c r="AW166" s="23"/>
      <c r="AX166" s="23"/>
      <c r="AY166" s="23"/>
      <c r="AZ166" s="23"/>
      <c r="BA166" s="23"/>
      <c r="BB166" s="23"/>
      <c r="BC166" s="23"/>
    </row>
    <row r="167" spans="1:55" s="240" customFormat="1" ht="15" customHeight="1">
      <c r="B167" s="263"/>
      <c r="C167" s="902" t="s">
        <v>2265</v>
      </c>
      <c r="D167" s="902"/>
      <c r="E167" s="902"/>
      <c r="F167" s="902"/>
      <c r="G167" s="902"/>
      <c r="H167" s="902"/>
      <c r="I167" s="902"/>
      <c r="J167" s="902"/>
      <c r="K167" s="902"/>
      <c r="L167" s="902"/>
      <c r="M167" s="902"/>
      <c r="N167" s="902"/>
      <c r="O167" s="902"/>
      <c r="P167" s="902"/>
      <c r="Q167" s="902"/>
      <c r="R167" s="902"/>
      <c r="S167" s="902"/>
      <c r="T167" s="902"/>
      <c r="U167" s="902"/>
      <c r="V167" s="902"/>
      <c r="W167" s="902"/>
      <c r="X167" s="902"/>
      <c r="Y167" s="902"/>
      <c r="Z167" s="902"/>
      <c r="AA167" s="902"/>
      <c r="AB167" s="902"/>
      <c r="AC167" s="902"/>
      <c r="AD167" s="902"/>
      <c r="AE167" s="902"/>
      <c r="AF167" s="902"/>
      <c r="AG167" s="902"/>
      <c r="AH167" s="902"/>
      <c r="AI167" s="902"/>
      <c r="AJ167" s="264"/>
      <c r="AP167" s="248"/>
      <c r="AT167" s="248"/>
      <c r="AV167" s="23"/>
      <c r="AW167" s="23"/>
      <c r="AX167" s="23"/>
      <c r="AY167" s="23"/>
      <c r="AZ167" s="23"/>
      <c r="BA167" s="23"/>
      <c r="BB167" s="23"/>
      <c r="BC167" s="23"/>
    </row>
    <row r="168" spans="1:55" s="240" customFormat="1" ht="5.0999999999999996" customHeight="1" thickBot="1">
      <c r="B168" s="268"/>
      <c r="C168" s="891"/>
      <c r="D168" s="891"/>
      <c r="E168" s="891"/>
      <c r="F168" s="891"/>
      <c r="G168" s="891"/>
      <c r="H168" s="891"/>
      <c r="I168" s="891"/>
      <c r="J168" s="891"/>
      <c r="K168" s="891"/>
      <c r="L168" s="891"/>
      <c r="M168" s="891"/>
      <c r="N168" s="891"/>
      <c r="O168" s="891"/>
      <c r="P168" s="891"/>
      <c r="Q168" s="891"/>
      <c r="R168" s="891"/>
      <c r="S168" s="891"/>
      <c r="T168" s="891"/>
      <c r="U168" s="891"/>
      <c r="V168" s="891"/>
      <c r="W168" s="891"/>
      <c r="X168" s="891"/>
      <c r="Y168" s="891"/>
      <c r="Z168" s="891"/>
      <c r="AA168" s="891"/>
      <c r="AB168" s="891"/>
      <c r="AC168" s="891"/>
      <c r="AD168" s="891"/>
      <c r="AE168" s="891"/>
      <c r="AF168" s="891"/>
      <c r="AG168" s="891"/>
      <c r="AH168" s="891"/>
      <c r="AI168" s="891"/>
      <c r="AJ168" s="271"/>
      <c r="AP168" s="248"/>
      <c r="AT168" s="248"/>
      <c r="AV168" s="23"/>
      <c r="AW168" s="23"/>
      <c r="AX168" s="23"/>
      <c r="AY168" s="23"/>
      <c r="AZ168" s="23"/>
      <c r="BA168" s="23"/>
      <c r="BB168" s="23"/>
      <c r="BC168" s="23"/>
    </row>
    <row r="169" spans="1:55" s="240" customFormat="1" ht="15" customHeight="1">
      <c r="A169" s="284"/>
      <c r="B169" s="284"/>
      <c r="C169" s="453"/>
      <c r="D169" s="454"/>
      <c r="E169" s="454"/>
      <c r="F169" s="455"/>
      <c r="G169" s="299"/>
      <c r="H169" s="299"/>
      <c r="I169" s="299"/>
      <c r="J169" s="299"/>
      <c r="K169" s="299"/>
      <c r="L169" s="299"/>
      <c r="M169" s="299"/>
      <c r="N169" s="299"/>
      <c r="O169" s="299"/>
      <c r="P169" s="299"/>
      <c r="Q169" s="299"/>
      <c r="R169" s="299"/>
      <c r="S169" s="299"/>
      <c r="T169" s="299"/>
      <c r="U169" s="299"/>
      <c r="V169" s="299"/>
      <c r="W169" s="299"/>
      <c r="X169" s="299"/>
      <c r="Y169" s="299"/>
      <c r="Z169" s="299"/>
      <c r="AA169" s="299"/>
      <c r="AB169" s="299"/>
      <c r="AC169" s="299"/>
      <c r="AD169" s="299"/>
      <c r="AE169" s="299"/>
      <c r="AF169" s="299"/>
      <c r="AG169" s="299"/>
      <c r="AH169" s="299"/>
      <c r="AI169" s="299"/>
      <c r="AJ169" s="299"/>
      <c r="AK169" s="299"/>
      <c r="AL169" s="299"/>
      <c r="AM169" s="299"/>
      <c r="AN169" s="299"/>
      <c r="AP169" s="248"/>
      <c r="AT169" s="248"/>
      <c r="AV169" s="23"/>
      <c r="AW169" s="23"/>
      <c r="AX169" s="23"/>
      <c r="AY169" s="23"/>
      <c r="AZ169" s="23"/>
      <c r="BA169" s="23"/>
      <c r="BB169" s="23"/>
      <c r="BC169" s="23"/>
    </row>
    <row r="170" spans="1:55" s="240" customFormat="1" ht="15" customHeight="1">
      <c r="A170" s="284"/>
      <c r="B170" s="284"/>
      <c r="C170" s="298"/>
      <c r="D170" s="285"/>
      <c r="E170" s="285"/>
      <c r="F170" s="26"/>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c r="AF170" s="241"/>
      <c r="AG170" s="241"/>
      <c r="AH170" s="241"/>
      <c r="AI170" s="241"/>
      <c r="AJ170" s="299"/>
      <c r="AK170" s="299"/>
      <c r="AL170" s="299"/>
      <c r="AM170" s="299"/>
      <c r="AN170" s="299"/>
      <c r="AP170" s="248"/>
      <c r="AT170" s="248"/>
      <c r="AV170" s="26"/>
      <c r="AW170" s="26"/>
      <c r="AX170" s="26"/>
      <c r="AY170" s="26"/>
      <c r="AZ170" s="26"/>
      <c r="BA170" s="26"/>
      <c r="BB170" s="23"/>
      <c r="BC170" s="23"/>
    </row>
    <row r="171" spans="1:55" s="240" customFormat="1" ht="15" customHeight="1">
      <c r="A171" s="284"/>
      <c r="B171" s="284"/>
      <c r="C171" s="298"/>
      <c r="D171" s="285"/>
      <c r="E171" s="285"/>
      <c r="F171" s="26"/>
      <c r="G171" s="241"/>
      <c r="H171" s="241"/>
      <c r="I171" s="241"/>
      <c r="J171" s="241"/>
      <c r="K171" s="241"/>
      <c r="L171" s="241"/>
      <c r="M171" s="241"/>
      <c r="N171" s="241"/>
      <c r="O171" s="241"/>
      <c r="P171" s="241"/>
      <c r="Q171" s="241"/>
      <c r="R171" s="241"/>
      <c r="S171" s="241"/>
      <c r="T171" s="241"/>
      <c r="U171" s="241"/>
      <c r="V171" s="241"/>
      <c r="W171" s="241"/>
      <c r="X171" s="241"/>
      <c r="Y171" s="241"/>
      <c r="Z171" s="241"/>
      <c r="AA171" s="241"/>
      <c r="AB171" s="241"/>
      <c r="AC171" s="241"/>
      <c r="AD171" s="241"/>
      <c r="AE171" s="241"/>
      <c r="AF171" s="241"/>
      <c r="AG171" s="241"/>
      <c r="AH171" s="241"/>
      <c r="AI171" s="241"/>
      <c r="AJ171" s="299"/>
      <c r="AK171" s="299"/>
      <c r="AL171" s="299"/>
      <c r="AM171" s="299"/>
      <c r="AN171" s="299"/>
      <c r="AO171" s="241"/>
      <c r="AP171" s="244"/>
      <c r="AQ171" s="241"/>
      <c r="AR171" s="241"/>
      <c r="AS171" s="241"/>
      <c r="AT171" s="244"/>
      <c r="AU171" s="241"/>
      <c r="AV171" s="26"/>
      <c r="AW171" s="26"/>
      <c r="AX171" s="26"/>
      <c r="AY171" s="26"/>
      <c r="AZ171" s="26"/>
      <c r="BA171" s="26"/>
      <c r="BB171" s="23"/>
      <c r="BC171" s="23"/>
    </row>
    <row r="172" spans="1:55" s="240" customFormat="1" ht="15" customHeight="1">
      <c r="A172" s="284"/>
      <c r="B172" s="27"/>
      <c r="C172" s="285"/>
      <c r="D172" s="285"/>
      <c r="E172" s="285"/>
      <c r="F172" s="26"/>
      <c r="G172" s="241"/>
      <c r="H172" s="241"/>
      <c r="I172" s="241"/>
      <c r="J172" s="241"/>
      <c r="K172" s="241"/>
      <c r="L172" s="241"/>
      <c r="M172" s="241"/>
      <c r="N172" s="241"/>
      <c r="O172" s="241"/>
      <c r="P172" s="241"/>
      <c r="Q172" s="241"/>
      <c r="R172" s="241"/>
      <c r="S172" s="241"/>
      <c r="T172" s="241"/>
      <c r="U172" s="241"/>
      <c r="V172" s="241"/>
      <c r="W172" s="241"/>
      <c r="X172" s="241"/>
      <c r="Y172" s="241"/>
      <c r="Z172" s="241"/>
      <c r="AA172" s="241"/>
      <c r="AB172" s="241"/>
      <c r="AC172" s="241"/>
      <c r="AD172" s="241"/>
      <c r="AE172" s="241"/>
      <c r="AF172" s="241"/>
      <c r="AG172" s="241"/>
      <c r="AH172" s="241"/>
      <c r="AI172" s="241"/>
      <c r="AJ172" s="299"/>
      <c r="AK172" s="299"/>
      <c r="AL172" s="299"/>
      <c r="AM172" s="299"/>
      <c r="AN172" s="299"/>
      <c r="AO172" s="241"/>
      <c r="AP172" s="244"/>
      <c r="AQ172" s="241"/>
      <c r="AR172" s="241"/>
      <c r="AS172" s="241"/>
      <c r="AT172" s="244"/>
      <c r="AU172" s="241"/>
      <c r="AV172" s="26"/>
      <c r="AW172" s="26"/>
      <c r="AX172" s="26"/>
      <c r="AY172" s="26"/>
      <c r="AZ172" s="26"/>
      <c r="BA172" s="26"/>
      <c r="BB172" s="23"/>
      <c r="BC172" s="23"/>
    </row>
    <row r="173" spans="1:55" s="299" customFormat="1" ht="15" customHeight="1">
      <c r="A173" s="284"/>
      <c r="B173" s="27"/>
      <c r="C173" s="285"/>
      <c r="D173" s="285"/>
      <c r="E173" s="285"/>
      <c r="F173" s="26"/>
      <c r="G173" s="241"/>
      <c r="H173" s="241"/>
      <c r="I173" s="241"/>
      <c r="J173" s="241"/>
      <c r="K173" s="241"/>
      <c r="L173" s="241"/>
      <c r="M173" s="286"/>
      <c r="N173" s="241"/>
      <c r="O173" s="241"/>
      <c r="P173" s="241"/>
      <c r="Q173" s="241"/>
      <c r="R173" s="241"/>
      <c r="S173" s="241"/>
      <c r="T173" s="241"/>
      <c r="U173" s="241" t="s">
        <v>303</v>
      </c>
      <c r="V173" s="241"/>
      <c r="W173" s="241"/>
      <c r="X173" s="241"/>
      <c r="Y173" s="241"/>
      <c r="Z173" s="241"/>
      <c r="AA173" s="241"/>
      <c r="AB173" s="241"/>
      <c r="AC173" s="241"/>
      <c r="AD173" s="241"/>
      <c r="AE173" s="241"/>
      <c r="AF173" s="241"/>
      <c r="AG173" s="241"/>
      <c r="AH173" s="241"/>
      <c r="AI173" s="241"/>
      <c r="AP173" s="300"/>
      <c r="AT173" s="300"/>
    </row>
    <row r="174" spans="1:55" s="299" customFormat="1" ht="15" customHeight="1">
      <c r="A174" s="284"/>
      <c r="B174" s="27"/>
      <c r="C174" s="241"/>
      <c r="D174" s="241"/>
      <c r="E174" s="241"/>
      <c r="F174" s="241"/>
      <c r="G174" s="241" t="s">
        <v>1929</v>
      </c>
      <c r="H174" s="241"/>
      <c r="I174" s="241"/>
      <c r="J174" s="241"/>
      <c r="K174" s="241"/>
      <c r="L174" s="241"/>
      <c r="M174" s="241" t="s">
        <v>1170</v>
      </c>
      <c r="N174" s="241"/>
      <c r="O174" s="241"/>
      <c r="P174" s="241"/>
      <c r="Q174" s="241"/>
      <c r="R174" s="241"/>
      <c r="S174" s="241"/>
      <c r="T174" s="241"/>
      <c r="U174" s="241" t="s">
        <v>308</v>
      </c>
      <c r="V174" s="241"/>
      <c r="W174" s="241"/>
      <c r="X174" s="241"/>
      <c r="Y174" s="241"/>
      <c r="Z174" s="241"/>
      <c r="AA174" s="241"/>
      <c r="AB174" s="241"/>
      <c r="AC174" s="241" t="s">
        <v>309</v>
      </c>
      <c r="AD174" s="241"/>
      <c r="AE174" s="241"/>
      <c r="AF174" s="241"/>
      <c r="AG174" s="241"/>
      <c r="AH174" s="241"/>
      <c r="AI174" s="241"/>
      <c r="AP174" s="300"/>
      <c r="AT174" s="300"/>
    </row>
    <row r="175" spans="1:55" s="299" customFormat="1" ht="15" customHeight="1">
      <c r="A175" s="284"/>
      <c r="B175" s="27"/>
      <c r="C175" s="241"/>
      <c r="D175" s="241"/>
      <c r="E175" s="241"/>
      <c r="F175" s="241"/>
      <c r="G175" s="241">
        <v>22</v>
      </c>
      <c r="H175" s="241"/>
      <c r="I175" s="241"/>
      <c r="J175" s="241"/>
      <c r="K175" s="241"/>
      <c r="L175" s="241"/>
      <c r="M175" s="241" t="s">
        <v>1171</v>
      </c>
      <c r="N175" s="241"/>
      <c r="O175" s="241"/>
      <c r="P175" s="241"/>
      <c r="Q175" s="241"/>
      <c r="R175" s="241"/>
      <c r="S175" s="241"/>
      <c r="T175" s="241"/>
      <c r="U175" s="241" t="s">
        <v>310</v>
      </c>
      <c r="V175" s="241"/>
      <c r="W175" s="241"/>
      <c r="X175" s="241"/>
      <c r="Y175" s="241"/>
      <c r="Z175" s="241"/>
      <c r="AA175" s="241"/>
      <c r="AB175" s="241"/>
      <c r="AC175" s="241" t="s">
        <v>311</v>
      </c>
      <c r="AD175" s="241"/>
      <c r="AE175" s="241"/>
      <c r="AF175" s="241"/>
      <c r="AG175" s="241"/>
      <c r="AH175" s="241"/>
      <c r="AI175" s="241"/>
      <c r="AP175" s="300"/>
      <c r="AT175" s="300"/>
    </row>
    <row r="176" spans="1:55" s="299" customFormat="1" ht="15" customHeight="1">
      <c r="A176" s="284"/>
      <c r="B176" s="27"/>
      <c r="C176" s="241"/>
      <c r="D176" s="241"/>
      <c r="E176" s="241"/>
      <c r="F176" s="241"/>
      <c r="G176" s="241">
        <v>23</v>
      </c>
      <c r="H176" s="241"/>
      <c r="I176" s="241"/>
      <c r="J176" s="241"/>
      <c r="K176" s="241"/>
      <c r="L176" s="241"/>
      <c r="M176" s="241" t="s">
        <v>1172</v>
      </c>
      <c r="N176" s="241"/>
      <c r="O176" s="241"/>
      <c r="P176" s="241"/>
      <c r="Q176" s="241"/>
      <c r="R176" s="241"/>
      <c r="S176" s="241"/>
      <c r="T176" s="241"/>
      <c r="U176" s="241" t="s">
        <v>312</v>
      </c>
      <c r="V176" s="241"/>
      <c r="W176" s="241"/>
      <c r="X176" s="241"/>
      <c r="Y176" s="241"/>
      <c r="Z176" s="241"/>
      <c r="AA176" s="241"/>
      <c r="AB176" s="241"/>
      <c r="AC176" s="241" t="s">
        <v>313</v>
      </c>
      <c r="AD176" s="241"/>
      <c r="AE176" s="241"/>
      <c r="AF176" s="241"/>
      <c r="AG176" s="241"/>
      <c r="AH176" s="241"/>
      <c r="AI176" s="241"/>
      <c r="AP176" s="300"/>
      <c r="AT176" s="300"/>
    </row>
    <row r="177" spans="1:46" s="299" customFormat="1" ht="15" customHeight="1">
      <c r="A177" s="284"/>
      <c r="B177" s="27"/>
      <c r="C177" s="241"/>
      <c r="D177" s="241"/>
      <c r="E177" s="241"/>
      <c r="F177" s="241"/>
      <c r="G177" s="241">
        <v>24</v>
      </c>
      <c r="H177" s="241"/>
      <c r="I177" s="241"/>
      <c r="J177" s="241"/>
      <c r="K177" s="241"/>
      <c r="L177" s="241"/>
      <c r="M177" s="241" t="s">
        <v>1173</v>
      </c>
      <c r="N177" s="241"/>
      <c r="O177" s="241"/>
      <c r="P177" s="241"/>
      <c r="Q177" s="241"/>
      <c r="R177" s="241"/>
      <c r="S177" s="241"/>
      <c r="T177" s="241"/>
      <c r="U177" s="241" t="s">
        <v>314</v>
      </c>
      <c r="V177" s="241"/>
      <c r="W177" s="241"/>
      <c r="X177" s="241"/>
      <c r="Y177" s="241"/>
      <c r="Z177" s="241"/>
      <c r="AA177" s="241"/>
      <c r="AB177" s="241"/>
      <c r="AC177" s="241" t="s">
        <v>313</v>
      </c>
      <c r="AD177" s="241"/>
      <c r="AE177" s="241"/>
      <c r="AF177" s="241"/>
      <c r="AG177" s="241"/>
      <c r="AH177" s="241"/>
      <c r="AI177" s="241"/>
      <c r="AP177" s="300"/>
      <c r="AT177" s="300"/>
    </row>
    <row r="178" spans="1:46" s="299" customFormat="1" ht="15" customHeight="1">
      <c r="A178" s="284"/>
      <c r="B178" s="27"/>
      <c r="C178" s="241"/>
      <c r="D178" s="241"/>
      <c r="E178" s="241"/>
      <c r="F178" s="241"/>
      <c r="G178" s="241"/>
      <c r="H178" s="241"/>
      <c r="I178" s="241"/>
      <c r="J178" s="241"/>
      <c r="K178" s="241"/>
      <c r="L178" s="241"/>
      <c r="M178" s="241" t="s">
        <v>1174</v>
      </c>
      <c r="N178" s="241"/>
      <c r="O178" s="241"/>
      <c r="P178" s="241"/>
      <c r="Q178" s="241"/>
      <c r="R178" s="241"/>
      <c r="S178" s="241"/>
      <c r="T178" s="241"/>
      <c r="U178" s="241" t="s">
        <v>315</v>
      </c>
      <c r="V178" s="241"/>
      <c r="W178" s="241"/>
      <c r="X178" s="241"/>
      <c r="Y178" s="241"/>
      <c r="Z178" s="241"/>
      <c r="AA178" s="241"/>
      <c r="AB178" s="241"/>
      <c r="AC178" s="241" t="s">
        <v>316</v>
      </c>
      <c r="AD178" s="241"/>
      <c r="AE178" s="241"/>
      <c r="AF178" s="241"/>
      <c r="AG178" s="241"/>
      <c r="AH178" s="241"/>
      <c r="AI178" s="241"/>
      <c r="AP178" s="300"/>
      <c r="AT178" s="300"/>
    </row>
    <row r="179" spans="1:46" s="299" customFormat="1" ht="15" customHeight="1">
      <c r="A179" s="284"/>
      <c r="B179" s="27"/>
      <c r="C179" s="241"/>
      <c r="D179" s="241"/>
      <c r="E179" s="241"/>
      <c r="F179" s="241"/>
      <c r="G179" s="241"/>
      <c r="H179" s="241"/>
      <c r="I179" s="241"/>
      <c r="J179" s="241"/>
      <c r="K179" s="241"/>
      <c r="L179" s="241"/>
      <c r="M179" s="241" t="s">
        <v>1175</v>
      </c>
      <c r="N179" s="241"/>
      <c r="O179" s="241"/>
      <c r="P179" s="241"/>
      <c r="Q179" s="241"/>
      <c r="R179" s="241"/>
      <c r="S179" s="241"/>
      <c r="T179" s="241"/>
      <c r="U179" s="241" t="s">
        <v>317</v>
      </c>
      <c r="V179" s="241"/>
      <c r="W179" s="241"/>
      <c r="X179" s="241"/>
      <c r="Y179" s="241"/>
      <c r="Z179" s="241"/>
      <c r="AA179" s="241"/>
      <c r="AB179" s="241"/>
      <c r="AC179" s="241" t="s">
        <v>316</v>
      </c>
      <c r="AD179" s="241"/>
      <c r="AE179" s="241"/>
      <c r="AF179" s="241"/>
      <c r="AG179" s="241"/>
      <c r="AH179" s="241"/>
      <c r="AI179" s="241"/>
      <c r="AP179" s="300"/>
      <c r="AT179" s="300"/>
    </row>
    <row r="180" spans="1:46" s="299" customFormat="1" ht="15" customHeight="1">
      <c r="A180" s="284"/>
      <c r="B180" s="27"/>
      <c r="C180" s="241"/>
      <c r="D180" s="241"/>
      <c r="E180" s="241"/>
      <c r="F180" s="241"/>
      <c r="G180" s="241"/>
      <c r="H180" s="241"/>
      <c r="I180" s="241"/>
      <c r="J180" s="241"/>
      <c r="K180" s="241"/>
      <c r="L180" s="241"/>
      <c r="M180" s="241" t="s">
        <v>1176</v>
      </c>
      <c r="N180" s="241"/>
      <c r="O180" s="241"/>
      <c r="P180" s="241"/>
      <c r="Q180" s="241"/>
      <c r="R180" s="241"/>
      <c r="S180" s="241"/>
      <c r="T180" s="241"/>
      <c r="U180" s="241" t="s">
        <v>318</v>
      </c>
      <c r="V180" s="241"/>
      <c r="W180" s="241"/>
      <c r="X180" s="241"/>
      <c r="Y180" s="241"/>
      <c r="Z180" s="241"/>
      <c r="AA180" s="241"/>
      <c r="AB180" s="241"/>
      <c r="AC180" s="241" t="s">
        <v>309</v>
      </c>
      <c r="AD180" s="241"/>
      <c r="AE180" s="241"/>
      <c r="AF180" s="241"/>
      <c r="AG180" s="241"/>
      <c r="AH180" s="241"/>
      <c r="AI180" s="241"/>
      <c r="AP180" s="300"/>
      <c r="AT180" s="300"/>
    </row>
    <row r="181" spans="1:46" s="299" customFormat="1" ht="15" customHeight="1">
      <c r="A181" s="284"/>
      <c r="B181" s="27"/>
      <c r="C181" s="241"/>
      <c r="D181" s="241"/>
      <c r="E181" s="241"/>
      <c r="F181" s="241"/>
      <c r="G181" s="241"/>
      <c r="H181" s="241"/>
      <c r="I181" s="241"/>
      <c r="J181" s="241"/>
      <c r="K181" s="241"/>
      <c r="L181" s="241"/>
      <c r="M181" s="241" t="s">
        <v>1177</v>
      </c>
      <c r="N181" s="241"/>
      <c r="O181" s="241"/>
      <c r="P181" s="241"/>
      <c r="Q181" s="241"/>
      <c r="R181" s="241"/>
      <c r="S181" s="241"/>
      <c r="T181" s="241"/>
      <c r="U181" s="241" t="s">
        <v>319</v>
      </c>
      <c r="V181" s="241"/>
      <c r="W181" s="241"/>
      <c r="X181" s="241"/>
      <c r="Y181" s="241"/>
      <c r="Z181" s="241"/>
      <c r="AA181" s="241"/>
      <c r="AB181" s="241"/>
      <c r="AC181" s="241" t="s">
        <v>325</v>
      </c>
      <c r="AD181" s="241"/>
      <c r="AE181" s="241"/>
      <c r="AF181" s="241"/>
      <c r="AG181" s="241"/>
      <c r="AH181" s="241"/>
      <c r="AI181" s="241"/>
      <c r="AP181" s="300"/>
      <c r="AT181" s="300"/>
    </row>
    <row r="182" spans="1:46" s="299" customFormat="1" ht="15" customHeight="1">
      <c r="A182" s="284"/>
      <c r="B182" s="27"/>
      <c r="C182" s="241"/>
      <c r="D182" s="241"/>
      <c r="E182" s="241"/>
      <c r="F182" s="241"/>
      <c r="G182" s="241"/>
      <c r="H182" s="241"/>
      <c r="I182" s="241"/>
      <c r="J182" s="241"/>
      <c r="K182" s="241"/>
      <c r="L182" s="241"/>
      <c r="M182" s="241" t="s">
        <v>1178</v>
      </c>
      <c r="N182" s="241"/>
      <c r="O182" s="241"/>
      <c r="P182" s="241"/>
      <c r="Q182" s="241"/>
      <c r="R182" s="241"/>
      <c r="S182" s="241"/>
      <c r="T182" s="241"/>
      <c r="U182" s="241" t="s">
        <v>320</v>
      </c>
      <c r="V182" s="241"/>
      <c r="W182" s="241"/>
      <c r="X182" s="241"/>
      <c r="Y182" s="241"/>
      <c r="Z182" s="241"/>
      <c r="AA182" s="241"/>
      <c r="AB182" s="241"/>
      <c r="AC182" s="241" t="s">
        <v>316</v>
      </c>
      <c r="AD182" s="241"/>
      <c r="AE182" s="241"/>
      <c r="AF182" s="241"/>
      <c r="AG182" s="241"/>
      <c r="AH182" s="241"/>
      <c r="AI182" s="241"/>
      <c r="AP182" s="300"/>
      <c r="AT182" s="300"/>
    </row>
    <row r="183" spans="1:46" s="299" customFormat="1" ht="15" customHeight="1">
      <c r="A183" s="284"/>
      <c r="B183" s="27"/>
      <c r="C183" s="241"/>
      <c r="D183" s="241"/>
      <c r="E183" s="241"/>
      <c r="F183" s="241"/>
      <c r="G183" s="241"/>
      <c r="H183" s="241"/>
      <c r="I183" s="241"/>
      <c r="J183" s="241"/>
      <c r="K183" s="241"/>
      <c r="L183" s="241"/>
      <c r="M183" s="241" t="s">
        <v>1179</v>
      </c>
      <c r="N183" s="241"/>
      <c r="O183" s="241"/>
      <c r="P183" s="241"/>
      <c r="Q183" s="241"/>
      <c r="R183" s="241"/>
      <c r="S183" s="241"/>
      <c r="T183" s="241"/>
      <c r="U183" s="241" t="s">
        <v>321</v>
      </c>
      <c r="V183" s="241"/>
      <c r="W183" s="241"/>
      <c r="X183" s="241"/>
      <c r="Y183" s="241"/>
      <c r="Z183" s="241"/>
      <c r="AA183" s="241"/>
      <c r="AB183" s="241"/>
      <c r="AC183" s="241" t="s">
        <v>322</v>
      </c>
      <c r="AD183" s="241"/>
      <c r="AE183" s="241"/>
      <c r="AF183" s="241"/>
      <c r="AG183" s="241"/>
      <c r="AH183" s="241"/>
      <c r="AI183" s="241"/>
      <c r="AP183" s="300"/>
      <c r="AT183" s="300"/>
    </row>
    <row r="184" spans="1:46" s="299" customFormat="1" ht="15" customHeight="1">
      <c r="A184" s="284"/>
      <c r="B184" s="27"/>
      <c r="C184" s="241"/>
      <c r="D184" s="241"/>
      <c r="E184" s="241"/>
      <c r="F184" s="241"/>
      <c r="G184" s="241"/>
      <c r="H184" s="241"/>
      <c r="I184" s="241"/>
      <c r="J184" s="241"/>
      <c r="K184" s="241"/>
      <c r="L184" s="241"/>
      <c r="M184" s="241" t="s">
        <v>1180</v>
      </c>
      <c r="N184" s="241"/>
      <c r="O184" s="241"/>
      <c r="P184" s="241"/>
      <c r="Q184" s="241"/>
      <c r="R184" s="241"/>
      <c r="S184" s="241"/>
      <c r="T184" s="241"/>
      <c r="U184" s="241" t="s">
        <v>323</v>
      </c>
      <c r="V184" s="241"/>
      <c r="W184" s="241"/>
      <c r="X184" s="241"/>
      <c r="Y184" s="241"/>
      <c r="Z184" s="241"/>
      <c r="AA184" s="241"/>
      <c r="AB184" s="241"/>
      <c r="AC184" s="241" t="s">
        <v>316</v>
      </c>
      <c r="AD184" s="241"/>
      <c r="AE184" s="241"/>
      <c r="AF184" s="241"/>
      <c r="AG184" s="241"/>
      <c r="AH184" s="241"/>
      <c r="AI184" s="241"/>
      <c r="AP184" s="300"/>
      <c r="AT184" s="300"/>
    </row>
    <row r="185" spans="1:46" s="299" customFormat="1" ht="15" customHeight="1">
      <c r="A185" s="284"/>
      <c r="B185" s="284"/>
      <c r="C185" s="241"/>
      <c r="D185" s="241"/>
      <c r="E185" s="241"/>
      <c r="F185" s="241"/>
      <c r="G185" s="241"/>
      <c r="H185" s="241"/>
      <c r="I185" s="241"/>
      <c r="J185" s="241"/>
      <c r="K185" s="241"/>
      <c r="L185" s="241"/>
      <c r="M185" s="241" t="s">
        <v>1181</v>
      </c>
      <c r="N185" s="241"/>
      <c r="O185" s="241"/>
      <c r="P185" s="241"/>
      <c r="Q185" s="241"/>
      <c r="R185" s="241"/>
      <c r="S185" s="241"/>
      <c r="T185" s="241"/>
      <c r="U185" s="241" t="s">
        <v>324</v>
      </c>
      <c r="V185" s="241"/>
      <c r="W185" s="241"/>
      <c r="X185" s="241"/>
      <c r="Y185" s="241"/>
      <c r="Z185" s="241"/>
      <c r="AA185" s="241"/>
      <c r="AB185" s="241"/>
      <c r="AC185" s="241" t="s">
        <v>325</v>
      </c>
      <c r="AD185" s="241"/>
      <c r="AE185" s="241"/>
      <c r="AF185" s="241"/>
      <c r="AG185" s="241"/>
      <c r="AH185" s="241"/>
      <c r="AI185" s="241"/>
      <c r="AP185" s="300"/>
      <c r="AT185" s="300"/>
    </row>
    <row r="186" spans="1:46" s="299" customFormat="1" ht="15" customHeight="1">
      <c r="A186" s="284"/>
      <c r="B186" s="27"/>
      <c r="C186" s="241"/>
      <c r="D186" s="241"/>
      <c r="E186" s="241"/>
      <c r="F186" s="241"/>
      <c r="G186" s="241"/>
      <c r="H186" s="241"/>
      <c r="I186" s="241"/>
      <c r="J186" s="26"/>
      <c r="K186" s="26"/>
      <c r="L186" s="26"/>
      <c r="M186" s="26"/>
      <c r="N186" s="26"/>
      <c r="O186" s="26"/>
      <c r="P186" s="241"/>
      <c r="Q186" s="241"/>
      <c r="R186" s="241"/>
      <c r="S186" s="241"/>
      <c r="T186" s="241"/>
      <c r="U186" s="241" t="s">
        <v>326</v>
      </c>
      <c r="V186" s="241"/>
      <c r="W186" s="241"/>
      <c r="X186" s="241"/>
      <c r="Y186" s="241"/>
      <c r="Z186" s="241"/>
      <c r="AA186" s="241"/>
      <c r="AB186" s="241"/>
      <c r="AC186" s="241" t="s">
        <v>325</v>
      </c>
      <c r="AD186" s="241"/>
      <c r="AE186" s="241"/>
      <c r="AF186" s="241"/>
      <c r="AG186" s="241"/>
      <c r="AH186" s="241"/>
      <c r="AI186" s="241"/>
      <c r="AP186" s="300"/>
      <c r="AT186" s="300"/>
    </row>
    <row r="187" spans="1:46" s="299" customFormat="1" ht="15" customHeight="1">
      <c r="A187" s="284"/>
      <c r="B187" s="284"/>
      <c r="C187" s="241"/>
      <c r="D187" s="241"/>
      <c r="E187" s="241"/>
      <c r="F187" s="241"/>
      <c r="G187" s="241"/>
      <c r="H187" s="241"/>
      <c r="I187" s="287" t="s">
        <v>266</v>
      </c>
      <c r="J187" s="26"/>
      <c r="K187" s="26"/>
      <c r="L187" s="26"/>
      <c r="M187" s="26"/>
      <c r="N187" s="26"/>
      <c r="O187" s="26"/>
      <c r="P187" s="26" t="s">
        <v>267</v>
      </c>
      <c r="Q187" s="241"/>
      <c r="R187" s="241"/>
      <c r="S187" s="241"/>
      <c r="T187" s="241"/>
      <c r="U187" s="241" t="s">
        <v>327</v>
      </c>
      <c r="V187" s="241"/>
      <c r="W187" s="241"/>
      <c r="X187" s="241"/>
      <c r="Y187" s="241"/>
      <c r="Z187" s="241"/>
      <c r="AA187" s="241"/>
      <c r="AB187" s="241"/>
      <c r="AC187" s="241" t="s">
        <v>325</v>
      </c>
      <c r="AD187" s="241"/>
      <c r="AE187" s="241"/>
      <c r="AF187" s="241"/>
      <c r="AG187" s="241"/>
      <c r="AH187" s="241"/>
      <c r="AI187" s="241"/>
      <c r="AP187" s="300"/>
      <c r="AT187" s="300"/>
    </row>
    <row r="188" spans="1:46" s="299" customFormat="1" ht="15" customHeight="1">
      <c r="A188" s="284"/>
      <c r="B188" s="27"/>
      <c r="C188" s="241"/>
      <c r="D188" s="241"/>
      <c r="E188" s="241"/>
      <c r="F188" s="241"/>
      <c r="G188" s="241"/>
      <c r="H188" s="241"/>
      <c r="I188" s="287" t="s">
        <v>268</v>
      </c>
      <c r="J188" s="26"/>
      <c r="K188" s="26"/>
      <c r="L188" s="26"/>
      <c r="M188" s="26"/>
      <c r="N188" s="26"/>
      <c r="O188" s="26"/>
      <c r="P188" s="26" t="s">
        <v>267</v>
      </c>
      <c r="Q188" s="241"/>
      <c r="R188" s="241"/>
      <c r="S188" s="241"/>
      <c r="T188" s="241"/>
      <c r="U188" s="241" t="s">
        <v>328</v>
      </c>
      <c r="V188" s="241"/>
      <c r="W188" s="241"/>
      <c r="X188" s="241"/>
      <c r="Y188" s="241"/>
      <c r="Z188" s="241"/>
      <c r="AA188" s="241"/>
      <c r="AB188" s="241"/>
      <c r="AC188" s="241" t="s">
        <v>313</v>
      </c>
      <c r="AD188" s="241"/>
      <c r="AE188" s="241"/>
      <c r="AF188" s="241"/>
      <c r="AG188" s="241"/>
      <c r="AH188" s="241"/>
      <c r="AI188" s="241"/>
      <c r="AP188" s="300"/>
      <c r="AT188" s="300"/>
    </row>
    <row r="189" spans="1:46" s="299" customFormat="1" ht="15" customHeight="1">
      <c r="A189" s="284"/>
      <c r="B189" s="27" t="s">
        <v>329</v>
      </c>
      <c r="C189" s="241"/>
      <c r="D189" s="241"/>
      <c r="E189" s="241"/>
      <c r="F189" s="241"/>
      <c r="G189" s="241"/>
      <c r="H189" s="241"/>
      <c r="I189" s="287" t="s">
        <v>264</v>
      </c>
      <c r="J189" s="26"/>
      <c r="K189" s="26"/>
      <c r="L189" s="26"/>
      <c r="M189" s="287"/>
      <c r="N189" s="26"/>
      <c r="O189" s="26"/>
      <c r="P189" s="26" t="s">
        <v>265</v>
      </c>
      <c r="Q189" s="241"/>
      <c r="R189" s="241"/>
      <c r="S189" s="241"/>
      <c r="T189" s="241"/>
      <c r="U189" s="241" t="s">
        <v>330</v>
      </c>
      <c r="V189" s="241"/>
      <c r="W189" s="241"/>
      <c r="X189" s="241"/>
      <c r="Y189" s="241"/>
      <c r="Z189" s="241"/>
      <c r="AA189" s="241"/>
      <c r="AB189" s="241"/>
      <c r="AC189" s="241" t="s">
        <v>325</v>
      </c>
      <c r="AD189" s="241"/>
      <c r="AE189" s="241"/>
      <c r="AF189" s="241"/>
      <c r="AG189" s="241"/>
      <c r="AH189" s="241"/>
      <c r="AI189" s="241"/>
      <c r="AP189" s="300"/>
      <c r="AT189" s="300"/>
    </row>
    <row r="190" spans="1:46" s="299" customFormat="1" ht="15" customHeight="1">
      <c r="A190" s="284"/>
      <c r="B190" s="27" t="s">
        <v>296</v>
      </c>
      <c r="C190" s="241"/>
      <c r="D190" s="241"/>
      <c r="E190" s="241"/>
      <c r="F190" s="241"/>
      <c r="G190" s="241"/>
      <c r="H190" s="241"/>
      <c r="I190" s="287" t="s">
        <v>263</v>
      </c>
      <c r="J190" s="241"/>
      <c r="K190" s="241"/>
      <c r="L190" s="241"/>
      <c r="M190" s="241"/>
      <c r="N190" s="241"/>
      <c r="O190" s="241"/>
      <c r="P190" s="26" t="s">
        <v>1186</v>
      </c>
      <c r="Q190" s="241"/>
      <c r="R190" s="241"/>
      <c r="S190" s="241"/>
      <c r="T190" s="241"/>
      <c r="U190" s="241" t="s">
        <v>331</v>
      </c>
      <c r="V190" s="241"/>
      <c r="W190" s="241"/>
      <c r="X190" s="241"/>
      <c r="Y190" s="241"/>
      <c r="Z190" s="241"/>
      <c r="AA190" s="241"/>
      <c r="AB190" s="241"/>
      <c r="AC190" s="241" t="s">
        <v>313</v>
      </c>
      <c r="AD190" s="241"/>
      <c r="AE190" s="241"/>
      <c r="AF190" s="241"/>
      <c r="AG190" s="241"/>
      <c r="AH190" s="241"/>
      <c r="AI190" s="241"/>
      <c r="AP190" s="300"/>
      <c r="AT190" s="300"/>
    </row>
    <row r="191" spans="1:46" s="299" customFormat="1" ht="15" customHeight="1">
      <c r="A191" s="284"/>
      <c r="B191" s="284"/>
      <c r="C191" s="241"/>
      <c r="D191" s="241"/>
      <c r="E191" s="241"/>
      <c r="F191" s="241"/>
      <c r="G191" s="241"/>
      <c r="H191" s="241"/>
      <c r="I191" s="241"/>
      <c r="J191" s="241"/>
      <c r="K191" s="241"/>
      <c r="L191" s="241"/>
      <c r="M191" s="241"/>
      <c r="N191" s="241"/>
      <c r="O191" s="241"/>
      <c r="P191" s="241"/>
      <c r="Q191" s="241"/>
      <c r="R191" s="241"/>
      <c r="S191" s="241"/>
      <c r="T191" s="241"/>
      <c r="U191" s="241" t="s">
        <v>332</v>
      </c>
      <c r="V191" s="241"/>
      <c r="W191" s="241"/>
      <c r="X191" s="241"/>
      <c r="Y191" s="241"/>
      <c r="Z191" s="241"/>
      <c r="AA191" s="241"/>
      <c r="AB191" s="241"/>
      <c r="AC191" s="241" t="s">
        <v>322</v>
      </c>
      <c r="AD191" s="241"/>
      <c r="AE191" s="241"/>
      <c r="AF191" s="241"/>
      <c r="AG191" s="241"/>
      <c r="AH191" s="241"/>
      <c r="AI191" s="241"/>
      <c r="AP191" s="300"/>
      <c r="AT191" s="300"/>
    </row>
    <row r="192" spans="1:46" s="299" customFormat="1" ht="15" customHeight="1">
      <c r="A192" s="284"/>
      <c r="B192" s="284"/>
      <c r="C192" s="241"/>
      <c r="D192" s="241"/>
      <c r="E192" s="241"/>
      <c r="F192" s="241"/>
      <c r="G192" s="241"/>
      <c r="H192" s="241"/>
      <c r="I192" s="241"/>
      <c r="J192" s="241"/>
      <c r="K192" s="241"/>
      <c r="L192" s="241"/>
      <c r="M192" s="241"/>
      <c r="N192" s="241"/>
      <c r="O192" s="241"/>
      <c r="P192" s="241"/>
      <c r="Q192" s="241"/>
      <c r="R192" s="241"/>
      <c r="S192" s="241"/>
      <c r="T192" s="241"/>
      <c r="U192" s="241" t="s">
        <v>333</v>
      </c>
      <c r="V192" s="241"/>
      <c r="W192" s="241"/>
      <c r="X192" s="241"/>
      <c r="Y192" s="241"/>
      <c r="Z192" s="241"/>
      <c r="AA192" s="241"/>
      <c r="AB192" s="241"/>
      <c r="AC192" s="241" t="s">
        <v>316</v>
      </c>
      <c r="AD192" s="241"/>
      <c r="AE192" s="241"/>
      <c r="AF192" s="241"/>
      <c r="AG192" s="241"/>
      <c r="AH192" s="241"/>
      <c r="AI192" s="241"/>
      <c r="AP192" s="300"/>
      <c r="AT192" s="300"/>
    </row>
    <row r="193" spans="1:46" s="299" customFormat="1" ht="15" customHeight="1">
      <c r="A193" s="284"/>
      <c r="B193" s="284"/>
      <c r="C193" s="241"/>
      <c r="D193" s="241"/>
      <c r="E193" s="241"/>
      <c r="F193" s="241"/>
      <c r="G193" s="241"/>
      <c r="H193" s="241"/>
      <c r="I193" s="241"/>
      <c r="J193" s="241"/>
      <c r="K193" s="241"/>
      <c r="L193" s="241"/>
      <c r="M193" s="241"/>
      <c r="N193" s="241"/>
      <c r="O193" s="241"/>
      <c r="P193" s="241"/>
      <c r="Q193" s="241"/>
      <c r="R193" s="241"/>
      <c r="S193" s="241"/>
      <c r="T193" s="241"/>
      <c r="U193" s="241" t="s">
        <v>334</v>
      </c>
      <c r="V193" s="241"/>
      <c r="W193" s="241"/>
      <c r="X193" s="241"/>
      <c r="Y193" s="241"/>
      <c r="Z193" s="241"/>
      <c r="AA193" s="241"/>
      <c r="AB193" s="241"/>
      <c r="AC193" s="241" t="s">
        <v>325</v>
      </c>
      <c r="AD193" s="241"/>
      <c r="AE193" s="241"/>
      <c r="AF193" s="241"/>
      <c r="AG193" s="241"/>
      <c r="AH193" s="241"/>
      <c r="AI193" s="241"/>
      <c r="AP193" s="300"/>
      <c r="AT193" s="300"/>
    </row>
    <row r="194" spans="1:46" s="299" customFormat="1" ht="15" customHeight="1">
      <c r="A194" s="284"/>
      <c r="B194" s="284"/>
      <c r="C194" s="241"/>
      <c r="D194" s="241"/>
      <c r="E194" s="241"/>
      <c r="F194" s="241"/>
      <c r="G194" s="241"/>
      <c r="H194" s="241"/>
      <c r="I194" s="241"/>
      <c r="J194" s="241"/>
      <c r="K194" s="241"/>
      <c r="L194" s="241"/>
      <c r="M194" s="241"/>
      <c r="N194" s="241"/>
      <c r="O194" s="241"/>
      <c r="P194" s="241"/>
      <c r="Q194" s="241"/>
      <c r="R194" s="241"/>
      <c r="S194" s="241"/>
      <c r="T194" s="241"/>
      <c r="U194" s="241" t="s">
        <v>335</v>
      </c>
      <c r="V194" s="241"/>
      <c r="W194" s="241"/>
      <c r="X194" s="241"/>
      <c r="Y194" s="241"/>
      <c r="Z194" s="241"/>
      <c r="AA194" s="241"/>
      <c r="AB194" s="241"/>
      <c r="AC194" s="241" t="s">
        <v>325</v>
      </c>
      <c r="AD194" s="241"/>
      <c r="AE194" s="241"/>
      <c r="AF194" s="241"/>
      <c r="AG194" s="241"/>
      <c r="AH194" s="241"/>
      <c r="AI194" s="241"/>
      <c r="AP194" s="300"/>
      <c r="AT194" s="300"/>
    </row>
    <row r="195" spans="1:46" s="299" customFormat="1" ht="15" customHeight="1">
      <c r="A195" s="284"/>
      <c r="B195" s="284"/>
      <c r="C195" s="241"/>
      <c r="D195" s="241"/>
      <c r="E195" s="241"/>
      <c r="F195" s="241"/>
      <c r="G195" s="241"/>
      <c r="H195" s="241"/>
      <c r="I195" s="241"/>
      <c r="J195" s="241"/>
      <c r="K195" s="241"/>
      <c r="L195" s="241"/>
      <c r="M195" s="241"/>
      <c r="N195" s="241"/>
      <c r="O195" s="241"/>
      <c r="P195" s="241"/>
      <c r="Q195" s="241"/>
      <c r="R195" s="241"/>
      <c r="S195" s="241"/>
      <c r="T195" s="241"/>
      <c r="U195" s="241" t="s">
        <v>336</v>
      </c>
      <c r="V195" s="241"/>
      <c r="W195" s="241"/>
      <c r="X195" s="241"/>
      <c r="Y195" s="241"/>
      <c r="Z195" s="241"/>
      <c r="AA195" s="241"/>
      <c r="AB195" s="241"/>
      <c r="AC195" s="241" t="s">
        <v>313</v>
      </c>
      <c r="AD195" s="241"/>
      <c r="AE195" s="241"/>
      <c r="AF195" s="241"/>
      <c r="AG195" s="241"/>
      <c r="AH195" s="241"/>
      <c r="AI195" s="241"/>
      <c r="AP195" s="300"/>
      <c r="AT195" s="300"/>
    </row>
    <row r="196" spans="1:46" s="299" customFormat="1" ht="15" customHeight="1">
      <c r="A196" s="284"/>
      <c r="B196" s="284"/>
      <c r="C196" s="241"/>
      <c r="D196" s="241"/>
      <c r="E196" s="241"/>
      <c r="F196" s="241"/>
      <c r="G196" s="241"/>
      <c r="H196" s="241"/>
      <c r="I196" s="241"/>
      <c r="J196" s="241"/>
      <c r="K196" s="241"/>
      <c r="L196" s="241"/>
      <c r="M196" s="241"/>
      <c r="N196" s="241"/>
      <c r="O196" s="241"/>
      <c r="P196" s="241"/>
      <c r="Q196" s="241"/>
      <c r="R196" s="241"/>
      <c r="S196" s="241"/>
      <c r="T196" s="241"/>
      <c r="U196" s="241" t="s">
        <v>337</v>
      </c>
      <c r="V196" s="241"/>
      <c r="W196" s="241"/>
      <c r="X196" s="241"/>
      <c r="Y196" s="241"/>
      <c r="Z196" s="241"/>
      <c r="AA196" s="241"/>
      <c r="AB196" s="241"/>
      <c r="AC196" s="241" t="s">
        <v>313</v>
      </c>
      <c r="AD196" s="241"/>
      <c r="AE196" s="241"/>
      <c r="AF196" s="241"/>
      <c r="AG196" s="241"/>
      <c r="AH196" s="241"/>
      <c r="AI196" s="241"/>
      <c r="AP196" s="300"/>
      <c r="AT196" s="300"/>
    </row>
    <row r="197" spans="1:46" s="299" customFormat="1" ht="15" customHeight="1">
      <c r="A197" s="284"/>
      <c r="B197" s="284"/>
      <c r="C197" s="241"/>
      <c r="D197" s="241"/>
      <c r="E197" s="241"/>
      <c r="F197" s="241"/>
      <c r="G197" s="241"/>
      <c r="H197" s="241"/>
      <c r="I197" s="241"/>
      <c r="J197" s="241"/>
      <c r="K197" s="241"/>
      <c r="L197" s="241"/>
      <c r="M197" s="241"/>
      <c r="N197" s="241"/>
      <c r="O197" s="241"/>
      <c r="P197" s="241"/>
      <c r="Q197" s="241"/>
      <c r="R197" s="241"/>
      <c r="S197" s="241"/>
      <c r="T197" s="241"/>
      <c r="U197" s="241" t="s">
        <v>338</v>
      </c>
      <c r="V197" s="241"/>
      <c r="W197" s="241"/>
      <c r="X197" s="241"/>
      <c r="Y197" s="241"/>
      <c r="Z197" s="241"/>
      <c r="AA197" s="241"/>
      <c r="AB197" s="241"/>
      <c r="AC197" s="241" t="s">
        <v>313</v>
      </c>
      <c r="AD197" s="241"/>
      <c r="AE197" s="241"/>
      <c r="AF197" s="241"/>
      <c r="AG197" s="241"/>
      <c r="AH197" s="241"/>
      <c r="AI197" s="241"/>
      <c r="AP197" s="300"/>
      <c r="AT197" s="300"/>
    </row>
    <row r="198" spans="1:46" s="299" customFormat="1" ht="15" customHeight="1">
      <c r="A198" s="284"/>
      <c r="B198" s="284"/>
      <c r="C198" s="241"/>
      <c r="D198" s="241"/>
      <c r="E198" s="241"/>
      <c r="F198" s="241"/>
      <c r="G198" s="241"/>
      <c r="H198" s="241"/>
      <c r="I198" s="241"/>
      <c r="J198" s="241"/>
      <c r="K198" s="241"/>
      <c r="L198" s="241"/>
      <c r="M198" s="241"/>
      <c r="N198" s="241"/>
      <c r="O198" s="241"/>
      <c r="P198" s="241"/>
      <c r="Q198" s="241"/>
      <c r="R198" s="241"/>
      <c r="S198" s="241"/>
      <c r="T198" s="241"/>
      <c r="U198" s="241" t="s">
        <v>339</v>
      </c>
      <c r="V198" s="241"/>
      <c r="W198" s="241"/>
      <c r="X198" s="241"/>
      <c r="Y198" s="241"/>
      <c r="Z198" s="241"/>
      <c r="AA198" s="241"/>
      <c r="AB198" s="241"/>
      <c r="AC198" s="241" t="s">
        <v>316</v>
      </c>
      <c r="AD198" s="241"/>
      <c r="AE198" s="241"/>
      <c r="AF198" s="241"/>
      <c r="AG198" s="241"/>
      <c r="AH198" s="241"/>
      <c r="AI198" s="241"/>
      <c r="AP198" s="300"/>
      <c r="AT198" s="300"/>
    </row>
    <row r="199" spans="1:46" s="299" customFormat="1" ht="15" customHeight="1">
      <c r="A199" s="284"/>
      <c r="B199" s="284"/>
      <c r="C199" s="241"/>
      <c r="D199" s="241"/>
      <c r="E199" s="241"/>
      <c r="F199" s="241"/>
      <c r="G199" s="241"/>
      <c r="H199" s="241"/>
      <c r="I199" s="241"/>
      <c r="J199" s="241"/>
      <c r="K199" s="241"/>
      <c r="L199" s="241"/>
      <c r="M199" s="241"/>
      <c r="N199" s="241"/>
      <c r="O199" s="241"/>
      <c r="P199" s="241"/>
      <c r="Q199" s="241"/>
      <c r="R199" s="241"/>
      <c r="S199" s="241"/>
      <c r="T199" s="241"/>
      <c r="U199" s="241" t="s">
        <v>340</v>
      </c>
      <c r="V199" s="241"/>
      <c r="W199" s="241"/>
      <c r="X199" s="241"/>
      <c r="Y199" s="241"/>
      <c r="Z199" s="241"/>
      <c r="AA199" s="241"/>
      <c r="AB199" s="241"/>
      <c r="AC199" s="241" t="s">
        <v>316</v>
      </c>
      <c r="AD199" s="241"/>
      <c r="AE199" s="241"/>
      <c r="AF199" s="241"/>
      <c r="AG199" s="241"/>
      <c r="AH199" s="241"/>
      <c r="AI199" s="241"/>
      <c r="AP199" s="300"/>
      <c r="AT199" s="300"/>
    </row>
    <row r="200" spans="1:46" s="299" customFormat="1" ht="15" customHeight="1">
      <c r="A200" s="284"/>
      <c r="B200" s="284"/>
      <c r="C200" s="241"/>
      <c r="D200" s="241"/>
      <c r="E200" s="241"/>
      <c r="F200" s="241"/>
      <c r="G200" s="241"/>
      <c r="H200" s="241"/>
      <c r="I200" s="241"/>
      <c r="J200" s="241"/>
      <c r="K200" s="241"/>
      <c r="L200" s="241"/>
      <c r="M200" s="241"/>
      <c r="N200" s="241"/>
      <c r="O200" s="241"/>
      <c r="P200" s="241"/>
      <c r="Q200" s="241"/>
      <c r="R200" s="241"/>
      <c r="S200" s="241"/>
      <c r="T200" s="241"/>
      <c r="U200" s="241" t="s">
        <v>341</v>
      </c>
      <c r="V200" s="241"/>
      <c r="W200" s="241"/>
      <c r="X200" s="241"/>
      <c r="Y200" s="241"/>
      <c r="Z200" s="241"/>
      <c r="AA200" s="241"/>
      <c r="AB200" s="241"/>
      <c r="AC200" s="241" t="s">
        <v>322</v>
      </c>
      <c r="AD200" s="241"/>
      <c r="AE200" s="241"/>
      <c r="AF200" s="241"/>
      <c r="AG200" s="241"/>
      <c r="AH200" s="241"/>
      <c r="AI200" s="241"/>
      <c r="AP200" s="300"/>
      <c r="AT200" s="300"/>
    </row>
    <row r="201" spans="1:46" s="299" customFormat="1" ht="15" customHeight="1">
      <c r="A201" s="284"/>
      <c r="B201" s="284"/>
      <c r="C201" s="241"/>
      <c r="D201" s="241"/>
      <c r="E201" s="241"/>
      <c r="F201" s="241"/>
      <c r="G201" s="241"/>
      <c r="H201" s="241"/>
      <c r="I201" s="241"/>
      <c r="J201" s="241"/>
      <c r="K201" s="241"/>
      <c r="L201" s="241"/>
      <c r="M201" s="241"/>
      <c r="N201" s="241"/>
      <c r="O201" s="241"/>
      <c r="P201" s="241"/>
      <c r="Q201" s="241"/>
      <c r="R201" s="241"/>
      <c r="S201" s="241"/>
      <c r="T201" s="241"/>
      <c r="U201" s="241" t="s">
        <v>342</v>
      </c>
      <c r="V201" s="241"/>
      <c r="W201" s="241"/>
      <c r="X201" s="241"/>
      <c r="Y201" s="241"/>
      <c r="Z201" s="241"/>
      <c r="AA201" s="241"/>
      <c r="AB201" s="241"/>
      <c r="AC201" s="241" t="s">
        <v>313</v>
      </c>
      <c r="AD201" s="241"/>
      <c r="AE201" s="241"/>
      <c r="AF201" s="241"/>
      <c r="AG201" s="241"/>
      <c r="AH201" s="241"/>
      <c r="AI201" s="241"/>
      <c r="AP201" s="300"/>
      <c r="AT201" s="300"/>
    </row>
    <row r="202" spans="1:46" s="299" customFormat="1" ht="15" customHeight="1">
      <c r="A202" s="284"/>
      <c r="B202" s="284"/>
      <c r="C202" s="241"/>
      <c r="D202" s="241"/>
      <c r="E202" s="241"/>
      <c r="F202" s="241"/>
      <c r="G202" s="241"/>
      <c r="H202" s="241"/>
      <c r="I202" s="241"/>
      <c r="J202" s="241"/>
      <c r="K202" s="241"/>
      <c r="L202" s="241"/>
      <c r="M202" s="241"/>
      <c r="N202" s="241"/>
      <c r="O202" s="241"/>
      <c r="P202" s="241"/>
      <c r="Q202" s="241"/>
      <c r="R202" s="241"/>
      <c r="S202" s="241"/>
      <c r="T202" s="241"/>
      <c r="U202" s="241" t="s">
        <v>343</v>
      </c>
      <c r="V202" s="241"/>
      <c r="W202" s="241"/>
      <c r="X202" s="241"/>
      <c r="Y202" s="241"/>
      <c r="Z202" s="241"/>
      <c r="AA202" s="241"/>
      <c r="AB202" s="241"/>
      <c r="AC202" s="241" t="s">
        <v>325</v>
      </c>
      <c r="AD202" s="241"/>
      <c r="AE202" s="241"/>
      <c r="AF202" s="241"/>
      <c r="AG202" s="241"/>
      <c r="AH202" s="241"/>
      <c r="AI202" s="241"/>
      <c r="AP202" s="300"/>
      <c r="AT202" s="300"/>
    </row>
    <row r="203" spans="1:46" s="299" customFormat="1" ht="15" customHeight="1">
      <c r="A203" s="284"/>
      <c r="B203" s="284"/>
      <c r="C203" s="241"/>
      <c r="D203" s="241"/>
      <c r="E203" s="241"/>
      <c r="F203" s="241"/>
      <c r="G203" s="241"/>
      <c r="H203" s="241"/>
      <c r="I203" s="241"/>
      <c r="J203" s="241"/>
      <c r="K203" s="241"/>
      <c r="L203" s="241"/>
      <c r="M203" s="241"/>
      <c r="N203" s="241"/>
      <c r="O203" s="241"/>
      <c r="P203" s="241"/>
      <c r="Q203" s="241"/>
      <c r="R203" s="241"/>
      <c r="S203" s="241"/>
      <c r="T203" s="241"/>
      <c r="U203" s="241" t="s">
        <v>344</v>
      </c>
      <c r="V203" s="241"/>
      <c r="W203" s="241"/>
      <c r="X203" s="241"/>
      <c r="Y203" s="241"/>
      <c r="Z203" s="241"/>
      <c r="AA203" s="241"/>
      <c r="AB203" s="241"/>
      <c r="AC203" s="241" t="s">
        <v>325</v>
      </c>
      <c r="AD203" s="241"/>
      <c r="AE203" s="241"/>
      <c r="AF203" s="241"/>
      <c r="AG203" s="241"/>
      <c r="AH203" s="241"/>
      <c r="AI203" s="241"/>
      <c r="AP203" s="300"/>
      <c r="AT203" s="300"/>
    </row>
    <row r="204" spans="1:46" s="299" customFormat="1" ht="15" customHeight="1">
      <c r="A204" s="284"/>
      <c r="B204" s="284"/>
      <c r="C204" s="241"/>
      <c r="D204" s="241"/>
      <c r="E204" s="241"/>
      <c r="F204" s="241"/>
      <c r="G204" s="241"/>
      <c r="H204" s="241"/>
      <c r="I204" s="241"/>
      <c r="J204" s="241"/>
      <c r="K204" s="241"/>
      <c r="L204" s="241"/>
      <c r="M204" s="241"/>
      <c r="N204" s="241"/>
      <c r="O204" s="241"/>
      <c r="P204" s="241"/>
      <c r="Q204" s="241"/>
      <c r="R204" s="241"/>
      <c r="S204" s="241"/>
      <c r="T204" s="241"/>
      <c r="U204" s="241" t="s">
        <v>345</v>
      </c>
      <c r="V204" s="241"/>
      <c r="W204" s="241"/>
      <c r="X204" s="241"/>
      <c r="Y204" s="241"/>
      <c r="Z204" s="241"/>
      <c r="AA204" s="241"/>
      <c r="AB204" s="241"/>
      <c r="AC204" s="241" t="s">
        <v>322</v>
      </c>
      <c r="AD204" s="241"/>
      <c r="AE204" s="241"/>
      <c r="AF204" s="241"/>
      <c r="AG204" s="241"/>
      <c r="AH204" s="241"/>
      <c r="AI204" s="241"/>
      <c r="AP204" s="300"/>
      <c r="AT204" s="300"/>
    </row>
    <row r="205" spans="1:46" s="299" customFormat="1" ht="15" customHeight="1">
      <c r="A205" s="284"/>
      <c r="B205" s="284"/>
      <c r="C205" s="241"/>
      <c r="D205" s="241"/>
      <c r="E205" s="241"/>
      <c r="F205" s="241"/>
      <c r="G205" s="241"/>
      <c r="H205" s="241"/>
      <c r="I205" s="241"/>
      <c r="J205" s="241"/>
      <c r="K205" s="241"/>
      <c r="L205" s="241"/>
      <c r="M205" s="241"/>
      <c r="N205" s="241"/>
      <c r="O205" s="241"/>
      <c r="P205" s="241"/>
      <c r="Q205" s="241"/>
      <c r="R205" s="241"/>
      <c r="S205" s="241"/>
      <c r="T205" s="241"/>
      <c r="U205" s="241" t="s">
        <v>346</v>
      </c>
      <c r="V205" s="241"/>
      <c r="W205" s="241"/>
      <c r="X205" s="241"/>
      <c r="Y205" s="241"/>
      <c r="Z205" s="241"/>
      <c r="AA205" s="241"/>
      <c r="AB205" s="241"/>
      <c r="AC205" s="241" t="s">
        <v>313</v>
      </c>
      <c r="AD205" s="241"/>
      <c r="AE205" s="241"/>
      <c r="AF205" s="241"/>
      <c r="AG205" s="241"/>
      <c r="AH205" s="241"/>
      <c r="AI205" s="241"/>
      <c r="AP205" s="300"/>
      <c r="AT205" s="300"/>
    </row>
    <row r="206" spans="1:46" s="299" customFormat="1" ht="15" customHeight="1">
      <c r="A206" s="284"/>
      <c r="B206" s="284"/>
      <c r="C206" s="241"/>
      <c r="D206" s="241"/>
      <c r="E206" s="241"/>
      <c r="F206" s="241"/>
      <c r="G206" s="241"/>
      <c r="H206" s="241"/>
      <c r="I206" s="241"/>
      <c r="J206" s="241"/>
      <c r="K206" s="241"/>
      <c r="L206" s="241"/>
      <c r="M206" s="241"/>
      <c r="N206" s="241"/>
      <c r="O206" s="241"/>
      <c r="P206" s="241"/>
      <c r="Q206" s="241"/>
      <c r="R206" s="241"/>
      <c r="S206" s="241"/>
      <c r="T206" s="241"/>
      <c r="U206" s="241" t="s">
        <v>347</v>
      </c>
      <c r="V206" s="241"/>
      <c r="W206" s="241"/>
      <c r="X206" s="241"/>
      <c r="Y206" s="241"/>
      <c r="Z206" s="241"/>
      <c r="AA206" s="241"/>
      <c r="AB206" s="241"/>
      <c r="AC206" s="241" t="s">
        <v>316</v>
      </c>
      <c r="AD206" s="241"/>
      <c r="AE206" s="241"/>
      <c r="AF206" s="241"/>
      <c r="AG206" s="241"/>
      <c r="AH206" s="241"/>
      <c r="AI206" s="241"/>
      <c r="AP206" s="300"/>
      <c r="AT206" s="300"/>
    </row>
    <row r="207" spans="1:46" s="299" customFormat="1" ht="15" customHeight="1">
      <c r="A207" s="284"/>
      <c r="B207" s="284"/>
      <c r="C207" s="241"/>
      <c r="D207" s="241"/>
      <c r="E207" s="241"/>
      <c r="F207" s="241"/>
      <c r="G207" s="241"/>
      <c r="H207" s="241"/>
      <c r="I207" s="241"/>
      <c r="J207" s="241"/>
      <c r="K207" s="241"/>
      <c r="L207" s="241"/>
      <c r="M207" s="241"/>
      <c r="N207" s="241"/>
      <c r="O207" s="241"/>
      <c r="P207" s="241"/>
      <c r="Q207" s="241"/>
      <c r="R207" s="241"/>
      <c r="S207" s="241"/>
      <c r="T207" s="241"/>
      <c r="U207" s="241" t="s">
        <v>348</v>
      </c>
      <c r="V207" s="241"/>
      <c r="W207" s="241"/>
      <c r="X207" s="241"/>
      <c r="Y207" s="241"/>
      <c r="Z207" s="241"/>
      <c r="AA207" s="241"/>
      <c r="AB207" s="241"/>
      <c r="AC207" s="241" t="s">
        <v>313</v>
      </c>
      <c r="AD207" s="241"/>
      <c r="AE207" s="241"/>
      <c r="AF207" s="241"/>
      <c r="AG207" s="241"/>
      <c r="AH207" s="241"/>
      <c r="AI207" s="241"/>
      <c r="AP207" s="300"/>
      <c r="AT207" s="300"/>
    </row>
    <row r="208" spans="1:46" s="299" customFormat="1" ht="15" customHeight="1">
      <c r="A208" s="284"/>
      <c r="B208" s="284"/>
      <c r="C208" s="241"/>
      <c r="D208" s="241"/>
      <c r="E208" s="241"/>
      <c r="F208" s="241"/>
      <c r="G208" s="241"/>
      <c r="H208" s="241"/>
      <c r="I208" s="241"/>
      <c r="J208" s="241"/>
      <c r="K208" s="241"/>
      <c r="L208" s="241"/>
      <c r="M208" s="241"/>
      <c r="N208" s="241"/>
      <c r="O208" s="241"/>
      <c r="P208" s="241"/>
      <c r="Q208" s="241"/>
      <c r="R208" s="241"/>
      <c r="S208" s="241"/>
      <c r="T208" s="241"/>
      <c r="U208" s="241" t="s">
        <v>349</v>
      </c>
      <c r="V208" s="241"/>
      <c r="W208" s="241"/>
      <c r="X208" s="241"/>
      <c r="Y208" s="241"/>
      <c r="Z208" s="241"/>
      <c r="AA208" s="241"/>
      <c r="AB208" s="241"/>
      <c r="AC208" s="241" t="s">
        <v>350</v>
      </c>
      <c r="AD208" s="241"/>
      <c r="AE208" s="241"/>
      <c r="AF208" s="241"/>
      <c r="AG208" s="241"/>
      <c r="AH208" s="241"/>
      <c r="AI208" s="241"/>
      <c r="AP208" s="300"/>
      <c r="AT208" s="300"/>
    </row>
    <row r="209" spans="1:46" s="299" customFormat="1" ht="15" customHeight="1">
      <c r="A209" s="284"/>
      <c r="B209" s="284"/>
      <c r="C209" s="241"/>
      <c r="D209" s="241"/>
      <c r="E209" s="241"/>
      <c r="F209" s="241"/>
      <c r="G209" s="241"/>
      <c r="H209" s="241"/>
      <c r="I209" s="241"/>
      <c r="J209" s="241"/>
      <c r="K209" s="241"/>
      <c r="L209" s="241"/>
      <c r="M209" s="241"/>
      <c r="N209" s="241"/>
      <c r="O209" s="241"/>
      <c r="P209" s="241"/>
      <c r="Q209" s="241"/>
      <c r="R209" s="241"/>
      <c r="S209" s="241"/>
      <c r="T209" s="241"/>
      <c r="U209" s="241" t="s">
        <v>351</v>
      </c>
      <c r="V209" s="241"/>
      <c r="W209" s="241"/>
      <c r="X209" s="241"/>
      <c r="Y209" s="241"/>
      <c r="Z209" s="241"/>
      <c r="AA209" s="241"/>
      <c r="AB209" s="241"/>
      <c r="AC209" s="241" t="s">
        <v>313</v>
      </c>
      <c r="AD209" s="241"/>
      <c r="AE209" s="241"/>
      <c r="AF209" s="241"/>
      <c r="AG209" s="241"/>
      <c r="AH209" s="241"/>
      <c r="AI209" s="241"/>
      <c r="AP209" s="300"/>
      <c r="AT209" s="300"/>
    </row>
    <row r="210" spans="1:46" s="299" customFormat="1" ht="15" customHeight="1">
      <c r="A210" s="284"/>
      <c r="B210" s="284"/>
      <c r="C210" s="241"/>
      <c r="D210" s="241"/>
      <c r="E210" s="241"/>
      <c r="F210" s="241"/>
      <c r="G210" s="241"/>
      <c r="H210" s="241"/>
      <c r="I210" s="241"/>
      <c r="J210" s="241"/>
      <c r="K210" s="241"/>
      <c r="L210" s="241"/>
      <c r="M210" s="241"/>
      <c r="N210" s="241"/>
      <c r="O210" s="241"/>
      <c r="P210" s="241"/>
      <c r="Q210" s="241"/>
      <c r="R210" s="241"/>
      <c r="S210" s="241"/>
      <c r="T210" s="241"/>
      <c r="U210" s="241" t="s">
        <v>352</v>
      </c>
      <c r="V210" s="241"/>
      <c r="W210" s="241"/>
      <c r="X210" s="241"/>
      <c r="Y210" s="241"/>
      <c r="Z210" s="241"/>
      <c r="AA210" s="241"/>
      <c r="AB210" s="241"/>
      <c r="AC210" s="241" t="s">
        <v>322</v>
      </c>
      <c r="AD210" s="241"/>
      <c r="AE210" s="241"/>
      <c r="AF210" s="241"/>
      <c r="AG210" s="241"/>
      <c r="AH210" s="241"/>
      <c r="AI210" s="241"/>
      <c r="AP210" s="300"/>
      <c r="AT210" s="300"/>
    </row>
    <row r="211" spans="1:46" s="299" customFormat="1" ht="15" customHeight="1">
      <c r="A211" s="284"/>
      <c r="B211" s="284"/>
      <c r="C211" s="241"/>
      <c r="D211" s="241"/>
      <c r="E211" s="241"/>
      <c r="F211" s="241"/>
      <c r="G211" s="241"/>
      <c r="H211" s="241"/>
      <c r="I211" s="241"/>
      <c r="J211" s="241"/>
      <c r="K211" s="241"/>
      <c r="L211" s="241"/>
      <c r="M211" s="241"/>
      <c r="N211" s="241"/>
      <c r="O211" s="241"/>
      <c r="P211" s="241"/>
      <c r="Q211" s="241"/>
      <c r="R211" s="241"/>
      <c r="S211" s="241"/>
      <c r="T211" s="241"/>
      <c r="U211" s="241" t="s">
        <v>353</v>
      </c>
      <c r="V211" s="241"/>
      <c r="W211" s="241"/>
      <c r="X211" s="241"/>
      <c r="Y211" s="241"/>
      <c r="Z211" s="241"/>
      <c r="AA211" s="241"/>
      <c r="AB211" s="241"/>
      <c r="AC211" s="241" t="s">
        <v>309</v>
      </c>
      <c r="AD211" s="241"/>
      <c r="AE211" s="241"/>
      <c r="AF211" s="241"/>
      <c r="AG211" s="241"/>
      <c r="AH211" s="241"/>
      <c r="AI211" s="241"/>
      <c r="AP211" s="300"/>
      <c r="AT211" s="300"/>
    </row>
    <row r="212" spans="1:46" s="299" customFormat="1" ht="15" customHeight="1">
      <c r="A212" s="284"/>
      <c r="B212" s="284"/>
      <c r="C212" s="241"/>
      <c r="D212" s="241"/>
      <c r="E212" s="241"/>
      <c r="F212" s="241"/>
      <c r="G212" s="241"/>
      <c r="H212" s="241"/>
      <c r="I212" s="241"/>
      <c r="J212" s="241"/>
      <c r="K212" s="241"/>
      <c r="L212" s="241"/>
      <c r="M212" s="241"/>
      <c r="N212" s="241"/>
      <c r="O212" s="241"/>
      <c r="P212" s="241"/>
      <c r="Q212" s="241"/>
      <c r="R212" s="241"/>
      <c r="S212" s="241"/>
      <c r="T212" s="241"/>
      <c r="U212" s="241" t="s">
        <v>354</v>
      </c>
      <c r="V212" s="241"/>
      <c r="W212" s="241"/>
      <c r="X212" s="241"/>
      <c r="Y212" s="241"/>
      <c r="Z212" s="241"/>
      <c r="AA212" s="241"/>
      <c r="AB212" s="241"/>
      <c r="AC212" s="241" t="s">
        <v>325</v>
      </c>
      <c r="AD212" s="241"/>
      <c r="AE212" s="241"/>
      <c r="AF212" s="241"/>
      <c r="AG212" s="241"/>
      <c r="AH212" s="241"/>
      <c r="AI212" s="241"/>
      <c r="AP212" s="300"/>
      <c r="AT212" s="300"/>
    </row>
    <row r="213" spans="1:46" s="299" customFormat="1" ht="15" customHeight="1">
      <c r="A213" s="284"/>
      <c r="B213" s="284"/>
      <c r="C213" s="241"/>
      <c r="D213" s="241"/>
      <c r="E213" s="241"/>
      <c r="F213" s="241"/>
      <c r="G213" s="241"/>
      <c r="H213" s="241"/>
      <c r="I213" s="241"/>
      <c r="J213" s="241"/>
      <c r="K213" s="241"/>
      <c r="L213" s="241"/>
      <c r="M213" s="241"/>
      <c r="N213" s="241"/>
      <c r="O213" s="241"/>
      <c r="P213" s="241"/>
      <c r="Q213" s="241"/>
      <c r="R213" s="241"/>
      <c r="S213" s="241"/>
      <c r="T213" s="241"/>
      <c r="U213" s="241" t="s">
        <v>355</v>
      </c>
      <c r="V213" s="241"/>
      <c r="W213" s="241"/>
      <c r="X213" s="241"/>
      <c r="Y213" s="241"/>
      <c r="Z213" s="241"/>
      <c r="AA213" s="241"/>
      <c r="AB213" s="241"/>
      <c r="AC213" s="241" t="s">
        <v>313</v>
      </c>
      <c r="AD213" s="241"/>
      <c r="AE213" s="241"/>
      <c r="AF213" s="241"/>
      <c r="AG213" s="241"/>
      <c r="AH213" s="241"/>
      <c r="AI213" s="241"/>
      <c r="AP213" s="300"/>
      <c r="AT213" s="300"/>
    </row>
    <row r="214" spans="1:46" s="299" customFormat="1" ht="15" customHeight="1">
      <c r="A214" s="284"/>
      <c r="B214" s="284"/>
      <c r="C214" s="241"/>
      <c r="D214" s="241"/>
      <c r="E214" s="241"/>
      <c r="F214" s="241"/>
      <c r="G214" s="241"/>
      <c r="H214" s="241"/>
      <c r="I214" s="241"/>
      <c r="J214" s="241"/>
      <c r="K214" s="241"/>
      <c r="L214" s="241"/>
      <c r="M214" s="241"/>
      <c r="N214" s="241"/>
      <c r="O214" s="241"/>
      <c r="P214" s="241"/>
      <c r="Q214" s="241"/>
      <c r="R214" s="241"/>
      <c r="S214" s="241"/>
      <c r="T214" s="241"/>
      <c r="U214" s="241" t="s">
        <v>356</v>
      </c>
      <c r="V214" s="241"/>
      <c r="W214" s="241"/>
      <c r="X214" s="241"/>
      <c r="Y214" s="241"/>
      <c r="Z214" s="241"/>
      <c r="AA214" s="241"/>
      <c r="AB214" s="241"/>
      <c r="AC214" s="241" t="s">
        <v>309</v>
      </c>
      <c r="AD214" s="241"/>
      <c r="AE214" s="241"/>
      <c r="AF214" s="241"/>
      <c r="AG214" s="241"/>
      <c r="AH214" s="241"/>
      <c r="AI214" s="241"/>
      <c r="AP214" s="300"/>
      <c r="AT214" s="300"/>
    </row>
    <row r="215" spans="1:46" s="299" customFormat="1" ht="15" customHeight="1">
      <c r="A215" s="284"/>
      <c r="B215" s="284"/>
      <c r="C215" s="241"/>
      <c r="D215" s="241"/>
      <c r="E215" s="241"/>
      <c r="F215" s="241"/>
      <c r="G215" s="241"/>
      <c r="H215" s="241"/>
      <c r="I215" s="241"/>
      <c r="J215" s="241"/>
      <c r="K215" s="241"/>
      <c r="L215" s="241"/>
      <c r="M215" s="241"/>
      <c r="N215" s="241"/>
      <c r="O215" s="241"/>
      <c r="P215" s="241"/>
      <c r="Q215" s="241"/>
      <c r="R215" s="241"/>
      <c r="S215" s="241"/>
      <c r="T215" s="241"/>
      <c r="U215" s="241" t="s">
        <v>357</v>
      </c>
      <c r="V215" s="241"/>
      <c r="W215" s="241"/>
      <c r="X215" s="241"/>
      <c r="Y215" s="241"/>
      <c r="Z215" s="241"/>
      <c r="AA215" s="241"/>
      <c r="AB215" s="241"/>
      <c r="AC215" s="241" t="s">
        <v>309</v>
      </c>
      <c r="AD215" s="241"/>
      <c r="AE215" s="241"/>
      <c r="AF215" s="241"/>
      <c r="AG215" s="241"/>
      <c r="AH215" s="241"/>
      <c r="AI215" s="241"/>
      <c r="AP215" s="300"/>
      <c r="AT215" s="300"/>
    </row>
    <row r="216" spans="1:46" s="299" customFormat="1" ht="15" customHeight="1">
      <c r="A216" s="284"/>
      <c r="B216" s="284"/>
      <c r="C216" s="241"/>
      <c r="D216" s="241"/>
      <c r="E216" s="241"/>
      <c r="F216" s="241"/>
      <c r="G216" s="241"/>
      <c r="H216" s="241"/>
      <c r="I216" s="241"/>
      <c r="J216" s="241"/>
      <c r="K216" s="241"/>
      <c r="L216" s="241"/>
      <c r="M216" s="241"/>
      <c r="N216" s="241"/>
      <c r="O216" s="241"/>
      <c r="P216" s="241"/>
      <c r="Q216" s="241"/>
      <c r="R216" s="241"/>
      <c r="S216" s="241"/>
      <c r="T216" s="241"/>
      <c r="U216" s="241" t="s">
        <v>358</v>
      </c>
      <c r="V216" s="241"/>
      <c r="W216" s="241"/>
      <c r="X216" s="241"/>
      <c r="Y216" s="241"/>
      <c r="Z216" s="241"/>
      <c r="AA216" s="241"/>
      <c r="AB216" s="241"/>
      <c r="AC216" s="241" t="s">
        <v>311</v>
      </c>
      <c r="AD216" s="241"/>
      <c r="AE216" s="241"/>
      <c r="AF216" s="241"/>
      <c r="AG216" s="241"/>
      <c r="AH216" s="241"/>
      <c r="AI216" s="241"/>
      <c r="AP216" s="300"/>
      <c r="AT216" s="300"/>
    </row>
    <row r="217" spans="1:46" s="299" customFormat="1" ht="15" customHeight="1">
      <c r="A217" s="284"/>
      <c r="B217" s="284"/>
      <c r="C217" s="241"/>
      <c r="D217" s="241"/>
      <c r="E217" s="241"/>
      <c r="F217" s="241"/>
      <c r="G217" s="241"/>
      <c r="H217" s="241"/>
      <c r="I217" s="241"/>
      <c r="J217" s="241"/>
      <c r="K217" s="241"/>
      <c r="L217" s="241"/>
      <c r="M217" s="241"/>
      <c r="N217" s="241"/>
      <c r="O217" s="241"/>
      <c r="P217" s="241"/>
      <c r="Q217" s="241"/>
      <c r="R217" s="241"/>
      <c r="S217" s="241"/>
      <c r="T217" s="241"/>
      <c r="U217" s="241" t="s">
        <v>359</v>
      </c>
      <c r="V217" s="241"/>
      <c r="W217" s="241"/>
      <c r="X217" s="241"/>
      <c r="Y217" s="241"/>
      <c r="Z217" s="241"/>
      <c r="AA217" s="241"/>
      <c r="AB217" s="241"/>
      <c r="AC217" s="241" t="s">
        <v>309</v>
      </c>
      <c r="AD217" s="241"/>
      <c r="AE217" s="241"/>
      <c r="AF217" s="241"/>
      <c r="AG217" s="241"/>
      <c r="AH217" s="241"/>
      <c r="AI217" s="241"/>
      <c r="AP217" s="300"/>
      <c r="AT217" s="300"/>
    </row>
    <row r="218" spans="1:46" s="299" customFormat="1" ht="15" customHeight="1">
      <c r="A218" s="284"/>
      <c r="B218" s="284"/>
      <c r="C218" s="241"/>
      <c r="D218" s="241"/>
      <c r="E218" s="241"/>
      <c r="F218" s="241"/>
      <c r="G218" s="241"/>
      <c r="H218" s="241"/>
      <c r="I218" s="241"/>
      <c r="J218" s="241"/>
      <c r="K218" s="241"/>
      <c r="L218" s="241"/>
      <c r="M218" s="241"/>
      <c r="N218" s="241"/>
      <c r="O218" s="241"/>
      <c r="P218" s="241"/>
      <c r="Q218" s="241"/>
      <c r="R218" s="241"/>
      <c r="S218" s="241"/>
      <c r="T218" s="241"/>
      <c r="U218" s="241" t="s">
        <v>360</v>
      </c>
      <c r="V218" s="241"/>
      <c r="W218" s="241"/>
      <c r="X218" s="241"/>
      <c r="Y218" s="241"/>
      <c r="Z218" s="241"/>
      <c r="AA218" s="241"/>
      <c r="AB218" s="241"/>
      <c r="AC218" s="241" t="s">
        <v>325</v>
      </c>
      <c r="AD218" s="241"/>
      <c r="AE218" s="241"/>
      <c r="AF218" s="241"/>
      <c r="AG218" s="241"/>
      <c r="AH218" s="241"/>
      <c r="AI218" s="241"/>
      <c r="AP218" s="300"/>
      <c r="AT218" s="300"/>
    </row>
    <row r="219" spans="1:46" s="299" customFormat="1" ht="15" customHeight="1">
      <c r="A219" s="284"/>
      <c r="B219" s="284"/>
      <c r="C219" s="241"/>
      <c r="D219" s="241"/>
      <c r="E219" s="241"/>
      <c r="F219" s="241"/>
      <c r="G219" s="241"/>
      <c r="H219" s="241"/>
      <c r="I219" s="241"/>
      <c r="J219" s="241"/>
      <c r="K219" s="241"/>
      <c r="L219" s="241"/>
      <c r="M219" s="241"/>
      <c r="N219" s="241"/>
      <c r="O219" s="241"/>
      <c r="P219" s="241"/>
      <c r="Q219" s="241"/>
      <c r="R219" s="241"/>
      <c r="S219" s="241"/>
      <c r="T219" s="241"/>
      <c r="U219" s="241" t="s">
        <v>361</v>
      </c>
      <c r="V219" s="241"/>
      <c r="W219" s="241"/>
      <c r="X219" s="241"/>
      <c r="Y219" s="241"/>
      <c r="Z219" s="241"/>
      <c r="AA219" s="241"/>
      <c r="AB219" s="241"/>
      <c r="AC219" s="241" t="s">
        <v>311</v>
      </c>
      <c r="AD219" s="241"/>
      <c r="AE219" s="241"/>
      <c r="AF219" s="241"/>
      <c r="AG219" s="241"/>
      <c r="AH219" s="241"/>
      <c r="AI219" s="241"/>
      <c r="AP219" s="300"/>
      <c r="AT219" s="300"/>
    </row>
    <row r="220" spans="1:46" s="299" customFormat="1" ht="15" customHeight="1">
      <c r="A220" s="284"/>
      <c r="B220" s="284"/>
      <c r="C220" s="241"/>
      <c r="D220" s="241"/>
      <c r="E220" s="241"/>
      <c r="F220" s="241"/>
      <c r="G220" s="241"/>
      <c r="H220" s="241"/>
      <c r="I220" s="241"/>
      <c r="J220" s="241"/>
      <c r="K220" s="241"/>
      <c r="L220" s="241"/>
      <c r="M220" s="241"/>
      <c r="N220" s="241"/>
      <c r="O220" s="241"/>
      <c r="P220" s="241"/>
      <c r="Q220" s="241"/>
      <c r="R220" s="241"/>
      <c r="S220" s="241"/>
      <c r="T220" s="241"/>
      <c r="U220" s="241" t="s">
        <v>362</v>
      </c>
      <c r="V220" s="241"/>
      <c r="W220" s="241"/>
      <c r="X220" s="241"/>
      <c r="Y220" s="241"/>
      <c r="Z220" s="241"/>
      <c r="AA220" s="241"/>
      <c r="AB220" s="241"/>
      <c r="AC220" s="241" t="s">
        <v>325</v>
      </c>
      <c r="AD220" s="241"/>
      <c r="AE220" s="241"/>
      <c r="AF220" s="241"/>
      <c r="AG220" s="241"/>
      <c r="AH220" s="241"/>
      <c r="AI220" s="241"/>
      <c r="AP220" s="300"/>
      <c r="AT220" s="300"/>
    </row>
    <row r="221" spans="1:46" s="299" customFormat="1" ht="15" customHeight="1">
      <c r="A221" s="284"/>
      <c r="B221" s="284"/>
      <c r="C221" s="241"/>
      <c r="D221" s="241"/>
      <c r="E221" s="241"/>
      <c r="F221" s="241"/>
      <c r="G221" s="241"/>
      <c r="H221" s="241"/>
      <c r="I221" s="241"/>
      <c r="J221" s="241"/>
      <c r="K221" s="241"/>
      <c r="L221" s="241"/>
      <c r="M221" s="241"/>
      <c r="N221" s="241"/>
      <c r="O221" s="241"/>
      <c r="P221" s="241"/>
      <c r="Q221" s="241"/>
      <c r="R221" s="241"/>
      <c r="S221" s="241"/>
      <c r="T221" s="241"/>
      <c r="U221" s="241" t="s">
        <v>363</v>
      </c>
      <c r="V221" s="241"/>
      <c r="W221" s="241"/>
      <c r="X221" s="241"/>
      <c r="Y221" s="241"/>
      <c r="Z221" s="241"/>
      <c r="AA221" s="241"/>
      <c r="AB221" s="241"/>
      <c r="AC221" s="241" t="s">
        <v>313</v>
      </c>
      <c r="AD221" s="241"/>
      <c r="AE221" s="241"/>
      <c r="AF221" s="241"/>
      <c r="AG221" s="241"/>
      <c r="AH221" s="241"/>
      <c r="AI221" s="241"/>
      <c r="AP221" s="300"/>
      <c r="AT221" s="300"/>
    </row>
    <row r="222" spans="1:46" s="299" customFormat="1" ht="15" customHeight="1">
      <c r="A222" s="284"/>
      <c r="B222" s="284"/>
      <c r="C222" s="241"/>
      <c r="D222" s="241"/>
      <c r="E222" s="241"/>
      <c r="F222" s="241"/>
      <c r="G222" s="241"/>
      <c r="H222" s="241"/>
      <c r="I222" s="241"/>
      <c r="J222" s="241"/>
      <c r="K222" s="241"/>
      <c r="L222" s="241"/>
      <c r="M222" s="241"/>
      <c r="N222" s="241"/>
      <c r="O222" s="241"/>
      <c r="P222" s="241"/>
      <c r="Q222" s="241"/>
      <c r="R222" s="241"/>
      <c r="S222" s="241"/>
      <c r="T222" s="241"/>
      <c r="U222" s="241" t="s">
        <v>364</v>
      </c>
      <c r="V222" s="241"/>
      <c r="W222" s="241"/>
      <c r="X222" s="241"/>
      <c r="Y222" s="241"/>
      <c r="Z222" s="241"/>
      <c r="AA222" s="241"/>
      <c r="AB222" s="241"/>
      <c r="AC222" s="241" t="s">
        <v>322</v>
      </c>
      <c r="AD222" s="241"/>
      <c r="AE222" s="241"/>
      <c r="AF222" s="241"/>
      <c r="AG222" s="241"/>
      <c r="AH222" s="241"/>
      <c r="AI222" s="241"/>
      <c r="AP222" s="300"/>
      <c r="AT222" s="300"/>
    </row>
    <row r="223" spans="1:46" s="299" customFormat="1" ht="15" customHeight="1">
      <c r="A223" s="284"/>
      <c r="B223" s="284"/>
      <c r="C223" s="241"/>
      <c r="D223" s="241"/>
      <c r="E223" s="241"/>
      <c r="F223" s="241"/>
      <c r="G223" s="241"/>
      <c r="H223" s="241"/>
      <c r="I223" s="241"/>
      <c r="J223" s="241"/>
      <c r="K223" s="241"/>
      <c r="L223" s="241"/>
      <c r="M223" s="241"/>
      <c r="N223" s="241"/>
      <c r="O223" s="241"/>
      <c r="P223" s="241"/>
      <c r="Q223" s="241"/>
      <c r="R223" s="241"/>
      <c r="S223" s="241"/>
      <c r="T223" s="241"/>
      <c r="U223" s="241" t="s">
        <v>365</v>
      </c>
      <c r="V223" s="241"/>
      <c r="W223" s="241"/>
      <c r="X223" s="241"/>
      <c r="Y223" s="241"/>
      <c r="Z223" s="241"/>
      <c r="AA223" s="241"/>
      <c r="AB223" s="241"/>
      <c r="AC223" s="241" t="s">
        <v>366</v>
      </c>
      <c r="AD223" s="241"/>
      <c r="AE223" s="241"/>
      <c r="AF223" s="241"/>
      <c r="AG223" s="241"/>
      <c r="AH223" s="241"/>
      <c r="AI223" s="241"/>
      <c r="AP223" s="300"/>
      <c r="AT223" s="300"/>
    </row>
    <row r="224" spans="1:46" s="299" customFormat="1" ht="15" customHeight="1">
      <c r="A224" s="284"/>
      <c r="B224" s="284"/>
      <c r="C224" s="241"/>
      <c r="D224" s="241"/>
      <c r="E224" s="241"/>
      <c r="F224" s="241"/>
      <c r="G224" s="241"/>
      <c r="H224" s="241"/>
      <c r="I224" s="241"/>
      <c r="J224" s="241"/>
      <c r="K224" s="241"/>
      <c r="L224" s="241"/>
      <c r="M224" s="241"/>
      <c r="N224" s="241"/>
      <c r="O224" s="241"/>
      <c r="P224" s="241"/>
      <c r="Q224" s="241"/>
      <c r="R224" s="241"/>
      <c r="S224" s="241"/>
      <c r="T224" s="241"/>
      <c r="U224" s="241" t="s">
        <v>367</v>
      </c>
      <c r="V224" s="241"/>
      <c r="W224" s="241"/>
      <c r="X224" s="241"/>
      <c r="Y224" s="241"/>
      <c r="Z224" s="241"/>
      <c r="AA224" s="241"/>
      <c r="AB224" s="241"/>
      <c r="AC224" s="241" t="s">
        <v>313</v>
      </c>
      <c r="AD224" s="241"/>
      <c r="AE224" s="241"/>
      <c r="AF224" s="241"/>
      <c r="AG224" s="241"/>
      <c r="AH224" s="241"/>
      <c r="AI224" s="241"/>
      <c r="AP224" s="300"/>
      <c r="AT224" s="300"/>
    </row>
    <row r="225" spans="1:46" s="299" customFormat="1" ht="15" customHeight="1">
      <c r="A225" s="284"/>
      <c r="B225" s="284"/>
      <c r="C225" s="241"/>
      <c r="D225" s="241"/>
      <c r="E225" s="241"/>
      <c r="F225" s="241"/>
      <c r="G225" s="241"/>
      <c r="H225" s="241"/>
      <c r="I225" s="241"/>
      <c r="J225" s="241"/>
      <c r="K225" s="241"/>
      <c r="L225" s="241"/>
      <c r="M225" s="241"/>
      <c r="N225" s="241"/>
      <c r="O225" s="241"/>
      <c r="P225" s="241"/>
      <c r="Q225" s="241"/>
      <c r="R225" s="241"/>
      <c r="S225" s="241"/>
      <c r="T225" s="241"/>
      <c r="U225" s="241" t="s">
        <v>368</v>
      </c>
      <c r="V225" s="241"/>
      <c r="W225" s="241"/>
      <c r="X225" s="241"/>
      <c r="Y225" s="241"/>
      <c r="Z225" s="241"/>
      <c r="AA225" s="241"/>
      <c r="AB225" s="241"/>
      <c r="AC225" s="241" t="s">
        <v>316</v>
      </c>
      <c r="AD225" s="241"/>
      <c r="AE225" s="241"/>
      <c r="AF225" s="241"/>
      <c r="AG225" s="241"/>
      <c r="AH225" s="241"/>
      <c r="AI225" s="241"/>
      <c r="AP225" s="300"/>
      <c r="AT225" s="300"/>
    </row>
    <row r="226" spans="1:46" s="299" customFormat="1" ht="15" customHeight="1">
      <c r="A226" s="284"/>
      <c r="B226" s="284"/>
      <c r="C226" s="241"/>
      <c r="D226" s="241"/>
      <c r="E226" s="241"/>
      <c r="F226" s="241"/>
      <c r="G226" s="241"/>
      <c r="H226" s="241"/>
      <c r="I226" s="241"/>
      <c r="J226" s="241"/>
      <c r="K226" s="241"/>
      <c r="L226" s="241"/>
      <c r="M226" s="241"/>
      <c r="N226" s="241"/>
      <c r="O226" s="241"/>
      <c r="P226" s="241"/>
      <c r="Q226" s="241"/>
      <c r="R226" s="241"/>
      <c r="S226" s="241"/>
      <c r="T226" s="241"/>
      <c r="U226" s="241" t="s">
        <v>369</v>
      </c>
      <c r="V226" s="241"/>
      <c r="W226" s="241"/>
      <c r="X226" s="241"/>
      <c r="Y226" s="241"/>
      <c r="Z226" s="241"/>
      <c r="AA226" s="241"/>
      <c r="AB226" s="241"/>
      <c r="AC226" s="241" t="s">
        <v>350</v>
      </c>
      <c r="AD226" s="241"/>
      <c r="AE226" s="241"/>
      <c r="AF226" s="241"/>
      <c r="AG226" s="241"/>
      <c r="AH226" s="241"/>
      <c r="AI226" s="241"/>
      <c r="AP226" s="300"/>
      <c r="AT226" s="300"/>
    </row>
    <row r="227" spans="1:46" s="299" customFormat="1" ht="15" customHeight="1">
      <c r="A227" s="284"/>
      <c r="B227" s="284"/>
      <c r="C227" s="241"/>
      <c r="D227" s="241"/>
      <c r="E227" s="241"/>
      <c r="F227" s="241"/>
      <c r="G227" s="241"/>
      <c r="H227" s="241"/>
      <c r="I227" s="241"/>
      <c r="J227" s="241"/>
      <c r="K227" s="241"/>
      <c r="L227" s="241"/>
      <c r="M227" s="241"/>
      <c r="N227" s="241"/>
      <c r="O227" s="241"/>
      <c r="P227" s="241"/>
      <c r="Q227" s="241"/>
      <c r="R227" s="241"/>
      <c r="S227" s="241"/>
      <c r="T227" s="241"/>
      <c r="U227" s="241" t="s">
        <v>370</v>
      </c>
      <c r="V227" s="241"/>
      <c r="W227" s="241"/>
      <c r="X227" s="241"/>
      <c r="Y227" s="241"/>
      <c r="Z227" s="241"/>
      <c r="AA227" s="241"/>
      <c r="AB227" s="241"/>
      <c r="AC227" s="241" t="s">
        <v>325</v>
      </c>
      <c r="AD227" s="241"/>
      <c r="AE227" s="241"/>
      <c r="AF227" s="241"/>
      <c r="AG227" s="241"/>
      <c r="AH227" s="241"/>
      <c r="AI227" s="241"/>
      <c r="AP227" s="300"/>
      <c r="AT227" s="300"/>
    </row>
    <row r="228" spans="1:46" s="299" customFormat="1" ht="15" customHeight="1">
      <c r="A228" s="284"/>
      <c r="B228" s="284"/>
      <c r="C228" s="241"/>
      <c r="D228" s="241"/>
      <c r="E228" s="241"/>
      <c r="F228" s="241"/>
      <c r="G228" s="241"/>
      <c r="H228" s="241"/>
      <c r="I228" s="241"/>
      <c r="J228" s="241"/>
      <c r="K228" s="241"/>
      <c r="L228" s="241"/>
      <c r="M228" s="241"/>
      <c r="N228" s="241"/>
      <c r="O228" s="241"/>
      <c r="P228" s="241"/>
      <c r="Q228" s="241"/>
      <c r="R228" s="241"/>
      <c r="S228" s="241"/>
      <c r="T228" s="241"/>
      <c r="U228" s="241" t="s">
        <v>269</v>
      </c>
      <c r="V228" s="241"/>
      <c r="W228" s="241"/>
      <c r="X228" s="241"/>
      <c r="Y228" s="241"/>
      <c r="Z228" s="241"/>
      <c r="AA228" s="241"/>
      <c r="AB228" s="241"/>
      <c r="AC228" s="241" t="s">
        <v>350</v>
      </c>
      <c r="AD228" s="241"/>
      <c r="AE228" s="241"/>
      <c r="AF228" s="241"/>
      <c r="AG228" s="241"/>
      <c r="AH228" s="241"/>
      <c r="AI228" s="241"/>
      <c r="AP228" s="300"/>
      <c r="AT228" s="300"/>
    </row>
    <row r="229" spans="1:46" s="299" customFormat="1" ht="15" customHeight="1">
      <c r="A229" s="284"/>
      <c r="B229" s="284"/>
      <c r="C229" s="241"/>
      <c r="D229" s="241"/>
      <c r="E229" s="241"/>
      <c r="F229" s="241"/>
      <c r="G229" s="241"/>
      <c r="H229" s="241"/>
      <c r="I229" s="241"/>
      <c r="J229" s="241"/>
      <c r="K229" s="241"/>
      <c r="L229" s="241"/>
      <c r="M229" s="241"/>
      <c r="N229" s="241"/>
      <c r="O229" s="241"/>
      <c r="P229" s="241"/>
      <c r="Q229" s="241"/>
      <c r="R229" s="241"/>
      <c r="S229" s="241"/>
      <c r="T229" s="241"/>
      <c r="U229" s="241" t="s">
        <v>371</v>
      </c>
      <c r="V229" s="241"/>
      <c r="W229" s="241"/>
      <c r="X229" s="241"/>
      <c r="Y229" s="241"/>
      <c r="Z229" s="241"/>
      <c r="AA229" s="241"/>
      <c r="AB229" s="241"/>
      <c r="AC229" s="241" t="s">
        <v>311</v>
      </c>
      <c r="AD229" s="241"/>
      <c r="AE229" s="241"/>
      <c r="AF229" s="241"/>
      <c r="AG229" s="241"/>
      <c r="AH229" s="241"/>
      <c r="AI229" s="241"/>
      <c r="AP229" s="300"/>
      <c r="AT229" s="300"/>
    </row>
    <row r="230" spans="1:46" s="299" customFormat="1" ht="15" customHeight="1">
      <c r="A230" s="284"/>
      <c r="B230" s="284"/>
      <c r="C230" s="241"/>
      <c r="D230" s="241"/>
      <c r="E230" s="241"/>
      <c r="F230" s="241"/>
      <c r="G230" s="241"/>
      <c r="H230" s="241"/>
      <c r="I230" s="241"/>
      <c r="J230" s="241"/>
      <c r="K230" s="241"/>
      <c r="L230" s="241"/>
      <c r="M230" s="241"/>
      <c r="N230" s="241"/>
      <c r="O230" s="241"/>
      <c r="P230" s="241"/>
      <c r="Q230" s="241"/>
      <c r="R230" s="241"/>
      <c r="S230" s="241"/>
      <c r="T230" s="241"/>
      <c r="U230" s="241" t="s">
        <v>372</v>
      </c>
      <c r="V230" s="241"/>
      <c r="W230" s="241"/>
      <c r="X230" s="241"/>
      <c r="Y230" s="241"/>
      <c r="Z230" s="241"/>
      <c r="AA230" s="241"/>
      <c r="AB230" s="241"/>
      <c r="AC230" s="241" t="s">
        <v>322</v>
      </c>
      <c r="AD230" s="241"/>
      <c r="AE230" s="241"/>
      <c r="AF230" s="241"/>
      <c r="AG230" s="241"/>
      <c r="AH230" s="241"/>
      <c r="AI230" s="241"/>
      <c r="AP230" s="300"/>
      <c r="AT230" s="300"/>
    </row>
    <row r="231" spans="1:46" s="299" customFormat="1" ht="15" customHeight="1">
      <c r="A231" s="284"/>
      <c r="B231" s="284"/>
      <c r="C231" s="241"/>
      <c r="D231" s="241"/>
      <c r="E231" s="241"/>
      <c r="F231" s="241"/>
      <c r="G231" s="241"/>
      <c r="H231" s="241"/>
      <c r="I231" s="241"/>
      <c r="J231" s="241"/>
      <c r="K231" s="241"/>
      <c r="L231" s="241"/>
      <c r="M231" s="241"/>
      <c r="N231" s="241"/>
      <c r="O231" s="241"/>
      <c r="P231" s="241"/>
      <c r="Q231" s="241"/>
      <c r="R231" s="241"/>
      <c r="S231" s="241"/>
      <c r="T231" s="241"/>
      <c r="U231" s="241" t="s">
        <v>373</v>
      </c>
      <c r="V231" s="241"/>
      <c r="W231" s="241"/>
      <c r="X231" s="241"/>
      <c r="Y231" s="241"/>
      <c r="Z231" s="241"/>
      <c r="AA231" s="241"/>
      <c r="AB231" s="241"/>
      <c r="AC231" s="241" t="s">
        <v>325</v>
      </c>
      <c r="AD231" s="241"/>
      <c r="AE231" s="241"/>
      <c r="AF231" s="241"/>
      <c r="AG231" s="241"/>
      <c r="AH231" s="241"/>
      <c r="AI231" s="241"/>
      <c r="AP231" s="300"/>
      <c r="AT231" s="300"/>
    </row>
    <row r="232" spans="1:46" s="299" customFormat="1" ht="15" customHeight="1">
      <c r="A232" s="284"/>
      <c r="B232" s="284"/>
      <c r="C232" s="241"/>
      <c r="D232" s="241"/>
      <c r="E232" s="241"/>
      <c r="F232" s="241"/>
      <c r="G232" s="241"/>
      <c r="H232" s="241"/>
      <c r="I232" s="241"/>
      <c r="J232" s="241"/>
      <c r="K232" s="241"/>
      <c r="L232" s="241"/>
      <c r="M232" s="241"/>
      <c r="N232" s="241"/>
      <c r="O232" s="241"/>
      <c r="P232" s="241"/>
      <c r="Q232" s="241"/>
      <c r="R232" s="241"/>
      <c r="S232" s="241"/>
      <c r="T232" s="241"/>
      <c r="U232" s="241" t="s">
        <v>374</v>
      </c>
      <c r="V232" s="241"/>
      <c r="W232" s="241"/>
      <c r="X232" s="241"/>
      <c r="Y232" s="241"/>
      <c r="Z232" s="241"/>
      <c r="AA232" s="241"/>
      <c r="AB232" s="241"/>
      <c r="AC232" s="241" t="s">
        <v>316</v>
      </c>
      <c r="AD232" s="241"/>
      <c r="AE232" s="241"/>
      <c r="AF232" s="241"/>
      <c r="AG232" s="241"/>
      <c r="AH232" s="241"/>
      <c r="AI232" s="241"/>
      <c r="AP232" s="300"/>
      <c r="AT232" s="300"/>
    </row>
    <row r="233" spans="1:46" s="299" customFormat="1" ht="15" customHeight="1">
      <c r="A233" s="284"/>
      <c r="B233" s="284"/>
      <c r="C233" s="241"/>
      <c r="D233" s="241"/>
      <c r="E233" s="241"/>
      <c r="F233" s="241"/>
      <c r="G233" s="241"/>
      <c r="H233" s="241"/>
      <c r="I233" s="241"/>
      <c r="J233" s="241"/>
      <c r="K233" s="241"/>
      <c r="L233" s="241"/>
      <c r="M233" s="241"/>
      <c r="N233" s="241"/>
      <c r="O233" s="241"/>
      <c r="P233" s="241"/>
      <c r="Q233" s="241"/>
      <c r="R233" s="241"/>
      <c r="S233" s="241"/>
      <c r="T233" s="241"/>
      <c r="U233" s="241" t="s">
        <v>375</v>
      </c>
      <c r="V233" s="241"/>
      <c r="W233" s="241"/>
      <c r="X233" s="241"/>
      <c r="Y233" s="241"/>
      <c r="Z233" s="241"/>
      <c r="AA233" s="241"/>
      <c r="AB233" s="241"/>
      <c r="AC233" s="241" t="s">
        <v>313</v>
      </c>
      <c r="AD233" s="241"/>
      <c r="AE233" s="241"/>
      <c r="AF233" s="241"/>
      <c r="AG233" s="241"/>
      <c r="AH233" s="241"/>
      <c r="AI233" s="241"/>
      <c r="AP233" s="300"/>
      <c r="AT233" s="300"/>
    </row>
    <row r="234" spans="1:46" s="299" customFormat="1" ht="15" customHeight="1">
      <c r="A234" s="284"/>
      <c r="B234" s="284"/>
      <c r="C234" s="241"/>
      <c r="D234" s="241"/>
      <c r="E234" s="241"/>
      <c r="F234" s="241"/>
      <c r="G234" s="241"/>
      <c r="H234" s="241"/>
      <c r="I234" s="241"/>
      <c r="J234" s="241"/>
      <c r="K234" s="241"/>
      <c r="L234" s="241"/>
      <c r="M234" s="241"/>
      <c r="N234" s="241"/>
      <c r="O234" s="241"/>
      <c r="P234" s="241"/>
      <c r="Q234" s="241"/>
      <c r="R234" s="241"/>
      <c r="S234" s="241"/>
      <c r="T234" s="241"/>
      <c r="U234" s="241" t="s">
        <v>376</v>
      </c>
      <c r="V234" s="241"/>
      <c r="W234" s="241"/>
      <c r="X234" s="241"/>
      <c r="Y234" s="241"/>
      <c r="Z234" s="241"/>
      <c r="AA234" s="241"/>
      <c r="AB234" s="241"/>
      <c r="AC234" s="241" t="s">
        <v>313</v>
      </c>
      <c r="AD234" s="241"/>
      <c r="AE234" s="241"/>
      <c r="AF234" s="241"/>
      <c r="AG234" s="241"/>
      <c r="AH234" s="241"/>
      <c r="AI234" s="241"/>
      <c r="AP234" s="300"/>
      <c r="AT234" s="300"/>
    </row>
    <row r="235" spans="1:46" s="299" customFormat="1" ht="15" customHeight="1">
      <c r="A235" s="284"/>
      <c r="B235" s="284"/>
      <c r="C235" s="241"/>
      <c r="D235" s="241"/>
      <c r="E235" s="241"/>
      <c r="F235" s="241"/>
      <c r="G235" s="241"/>
      <c r="H235" s="241"/>
      <c r="I235" s="241"/>
      <c r="J235" s="241"/>
      <c r="K235" s="241"/>
      <c r="L235" s="241"/>
      <c r="M235" s="241"/>
      <c r="N235" s="241"/>
      <c r="O235" s="241"/>
      <c r="P235" s="241"/>
      <c r="Q235" s="241"/>
      <c r="R235" s="241"/>
      <c r="S235" s="241"/>
      <c r="T235" s="241"/>
      <c r="U235" s="241" t="s">
        <v>377</v>
      </c>
      <c r="V235" s="241"/>
      <c r="W235" s="241"/>
      <c r="X235" s="241"/>
      <c r="Y235" s="241"/>
      <c r="Z235" s="241"/>
      <c r="AA235" s="241"/>
      <c r="AB235" s="241"/>
      <c r="AC235" s="241" t="s">
        <v>313</v>
      </c>
      <c r="AD235" s="241"/>
      <c r="AE235" s="241"/>
      <c r="AF235" s="241"/>
      <c r="AG235" s="241"/>
      <c r="AH235" s="241"/>
      <c r="AI235" s="241"/>
      <c r="AP235" s="300"/>
      <c r="AT235" s="300"/>
    </row>
    <row r="236" spans="1:46" s="299" customFormat="1" ht="15" customHeight="1">
      <c r="A236" s="284"/>
      <c r="B236" s="284"/>
      <c r="C236" s="241"/>
      <c r="D236" s="241"/>
      <c r="E236" s="241"/>
      <c r="F236" s="241"/>
      <c r="G236" s="241"/>
      <c r="H236" s="241"/>
      <c r="I236" s="241"/>
      <c r="J236" s="241"/>
      <c r="K236" s="241"/>
      <c r="L236" s="241"/>
      <c r="M236" s="241"/>
      <c r="N236" s="241"/>
      <c r="O236" s="241"/>
      <c r="P236" s="241"/>
      <c r="Q236" s="241"/>
      <c r="R236" s="241"/>
      <c r="S236" s="241"/>
      <c r="T236" s="241"/>
      <c r="U236" s="241" t="s">
        <v>378</v>
      </c>
      <c r="V236" s="241"/>
      <c r="W236" s="241"/>
      <c r="X236" s="241"/>
      <c r="Y236" s="241"/>
      <c r="Z236" s="241"/>
      <c r="AA236" s="241"/>
      <c r="AB236" s="241"/>
      <c r="AC236" s="241" t="s">
        <v>313</v>
      </c>
      <c r="AD236" s="241"/>
      <c r="AE236" s="241"/>
      <c r="AF236" s="241"/>
      <c r="AG236" s="241"/>
      <c r="AH236" s="241"/>
      <c r="AI236" s="241"/>
      <c r="AP236" s="300"/>
      <c r="AT236" s="300"/>
    </row>
    <row r="237" spans="1:46" s="299" customFormat="1" ht="15" customHeight="1">
      <c r="A237" s="284"/>
      <c r="B237" s="284"/>
      <c r="C237" s="241"/>
      <c r="D237" s="241"/>
      <c r="E237" s="241"/>
      <c r="F237" s="241"/>
      <c r="G237" s="241"/>
      <c r="H237" s="241"/>
      <c r="I237" s="241"/>
      <c r="J237" s="241"/>
      <c r="K237" s="241"/>
      <c r="L237" s="241"/>
      <c r="M237" s="241"/>
      <c r="N237" s="241"/>
      <c r="O237" s="241"/>
      <c r="P237" s="241"/>
      <c r="Q237" s="241"/>
      <c r="R237" s="241"/>
      <c r="S237" s="241"/>
      <c r="T237" s="241"/>
      <c r="U237" s="241" t="s">
        <v>379</v>
      </c>
      <c r="V237" s="241"/>
      <c r="W237" s="241"/>
      <c r="X237" s="241"/>
      <c r="Y237" s="241"/>
      <c r="Z237" s="241"/>
      <c r="AA237" s="241"/>
      <c r="AB237" s="241"/>
      <c r="AC237" s="241" t="s">
        <v>316</v>
      </c>
      <c r="AD237" s="241"/>
      <c r="AE237" s="241"/>
      <c r="AF237" s="241"/>
      <c r="AG237" s="241"/>
      <c r="AH237" s="241"/>
      <c r="AI237" s="241"/>
      <c r="AP237" s="300"/>
      <c r="AT237" s="300"/>
    </row>
    <row r="238" spans="1:46" s="299" customFormat="1" ht="15" customHeight="1">
      <c r="A238" s="284"/>
      <c r="B238" s="284"/>
      <c r="C238" s="241"/>
      <c r="D238" s="241"/>
      <c r="E238" s="241"/>
      <c r="F238" s="241"/>
      <c r="G238" s="241"/>
      <c r="H238" s="241"/>
      <c r="I238" s="241"/>
      <c r="J238" s="241"/>
      <c r="K238" s="241"/>
      <c r="L238" s="241"/>
      <c r="M238" s="241"/>
      <c r="N238" s="241"/>
      <c r="O238" s="241"/>
      <c r="P238" s="241"/>
      <c r="Q238" s="241"/>
      <c r="R238" s="241"/>
      <c r="S238" s="241"/>
      <c r="T238" s="241"/>
      <c r="U238" s="241" t="s">
        <v>380</v>
      </c>
      <c r="V238" s="241"/>
      <c r="W238" s="241"/>
      <c r="X238" s="241"/>
      <c r="Y238" s="241"/>
      <c r="Z238" s="241"/>
      <c r="AA238" s="241"/>
      <c r="AB238" s="241"/>
      <c r="AC238" s="241" t="s">
        <v>313</v>
      </c>
      <c r="AD238" s="241"/>
      <c r="AE238" s="241"/>
      <c r="AF238" s="241"/>
      <c r="AG238" s="241"/>
      <c r="AH238" s="241"/>
      <c r="AI238" s="241"/>
      <c r="AP238" s="300"/>
      <c r="AT238" s="300"/>
    </row>
    <row r="239" spans="1:46" s="299" customFormat="1" ht="15" customHeight="1">
      <c r="A239" s="284"/>
      <c r="B239" s="284"/>
      <c r="C239" s="241"/>
      <c r="D239" s="241"/>
      <c r="E239" s="241"/>
      <c r="F239" s="241"/>
      <c r="G239" s="241"/>
      <c r="H239" s="241"/>
      <c r="I239" s="241"/>
      <c r="J239" s="241"/>
      <c r="K239" s="241"/>
      <c r="L239" s="241"/>
      <c r="M239" s="241"/>
      <c r="N239" s="241"/>
      <c r="O239" s="241"/>
      <c r="P239" s="241"/>
      <c r="Q239" s="241"/>
      <c r="R239" s="241"/>
      <c r="S239" s="241"/>
      <c r="T239" s="241"/>
      <c r="U239" s="241" t="s">
        <v>381</v>
      </c>
      <c r="V239" s="241"/>
      <c r="W239" s="241"/>
      <c r="X239" s="241"/>
      <c r="Y239" s="241"/>
      <c r="Z239" s="241"/>
      <c r="AA239" s="241"/>
      <c r="AB239" s="241"/>
      <c r="AC239" s="241" t="s">
        <v>350</v>
      </c>
      <c r="AD239" s="241"/>
      <c r="AE239" s="241"/>
      <c r="AF239" s="241"/>
      <c r="AG239" s="241"/>
      <c r="AH239" s="241"/>
      <c r="AI239" s="241"/>
      <c r="AP239" s="300"/>
      <c r="AT239" s="300"/>
    </row>
    <row r="240" spans="1:46" s="299" customFormat="1" ht="15" customHeight="1">
      <c r="A240" s="284"/>
      <c r="B240" s="284"/>
      <c r="C240" s="241"/>
      <c r="D240" s="241"/>
      <c r="E240" s="241"/>
      <c r="F240" s="241"/>
      <c r="G240" s="241"/>
      <c r="H240" s="241"/>
      <c r="I240" s="241"/>
      <c r="J240" s="241"/>
      <c r="K240" s="241"/>
      <c r="L240" s="241"/>
      <c r="M240" s="241"/>
      <c r="N240" s="241"/>
      <c r="O240" s="241"/>
      <c r="P240" s="241"/>
      <c r="Q240" s="241"/>
      <c r="R240" s="241"/>
      <c r="S240" s="241"/>
      <c r="T240" s="241"/>
      <c r="U240" s="241" t="s">
        <v>382</v>
      </c>
      <c r="V240" s="241"/>
      <c r="W240" s="241"/>
      <c r="X240" s="241"/>
      <c r="Y240" s="241"/>
      <c r="Z240" s="241"/>
      <c r="AA240" s="241"/>
      <c r="AB240" s="241"/>
      <c r="AC240" s="241" t="s">
        <v>316</v>
      </c>
      <c r="AD240" s="241"/>
      <c r="AE240" s="241"/>
      <c r="AF240" s="241"/>
      <c r="AG240" s="241"/>
      <c r="AH240" s="241"/>
      <c r="AI240" s="241"/>
      <c r="AP240" s="300"/>
      <c r="AT240" s="300"/>
    </row>
    <row r="241" spans="1:46" s="299" customFormat="1" ht="15" customHeight="1">
      <c r="A241" s="284"/>
      <c r="B241" s="284"/>
      <c r="C241" s="241"/>
      <c r="D241" s="241"/>
      <c r="E241" s="241"/>
      <c r="F241" s="241"/>
      <c r="G241" s="241"/>
      <c r="H241" s="241"/>
      <c r="I241" s="241"/>
      <c r="J241" s="241"/>
      <c r="K241" s="241"/>
      <c r="L241" s="241"/>
      <c r="M241" s="241"/>
      <c r="N241" s="241"/>
      <c r="O241" s="241"/>
      <c r="P241" s="241"/>
      <c r="Q241" s="241"/>
      <c r="R241" s="241"/>
      <c r="S241" s="241"/>
      <c r="T241" s="241"/>
      <c r="U241" s="241" t="s">
        <v>383</v>
      </c>
      <c r="V241" s="241"/>
      <c r="W241" s="241"/>
      <c r="X241" s="241"/>
      <c r="Y241" s="241"/>
      <c r="Z241" s="241"/>
      <c r="AA241" s="241"/>
      <c r="AB241" s="241"/>
      <c r="AC241" s="241" t="s">
        <v>350</v>
      </c>
      <c r="AD241" s="241"/>
      <c r="AE241" s="241"/>
      <c r="AF241" s="241"/>
      <c r="AG241" s="241"/>
      <c r="AH241" s="241"/>
      <c r="AI241" s="241"/>
      <c r="AP241" s="300"/>
      <c r="AT241" s="300"/>
    </row>
    <row r="242" spans="1:46" s="299" customFormat="1" ht="15" customHeight="1">
      <c r="A242" s="284"/>
      <c r="B242" s="284"/>
      <c r="C242" s="241"/>
      <c r="D242" s="241"/>
      <c r="E242" s="241"/>
      <c r="F242" s="241"/>
      <c r="G242" s="241"/>
      <c r="H242" s="241"/>
      <c r="I242" s="241"/>
      <c r="J242" s="241"/>
      <c r="K242" s="241"/>
      <c r="L242" s="241"/>
      <c r="M242" s="241"/>
      <c r="N242" s="241"/>
      <c r="O242" s="241"/>
      <c r="P242" s="241"/>
      <c r="Q242" s="241"/>
      <c r="R242" s="241"/>
      <c r="S242" s="241"/>
      <c r="T242" s="241"/>
      <c r="U242" s="241" t="s">
        <v>384</v>
      </c>
      <c r="V242" s="241"/>
      <c r="W242" s="241"/>
      <c r="X242" s="241"/>
      <c r="Y242" s="241"/>
      <c r="Z242" s="241"/>
      <c r="AA242" s="241"/>
      <c r="AB242" s="241"/>
      <c r="AC242" s="241" t="s">
        <v>322</v>
      </c>
      <c r="AD242" s="241"/>
      <c r="AE242" s="241"/>
      <c r="AF242" s="241"/>
      <c r="AG242" s="241"/>
      <c r="AH242" s="241"/>
      <c r="AI242" s="241"/>
      <c r="AP242" s="300"/>
      <c r="AT242" s="300"/>
    </row>
    <row r="243" spans="1:46" s="299" customFormat="1" ht="15" customHeight="1">
      <c r="A243" s="284"/>
      <c r="B243" s="284"/>
      <c r="C243" s="241"/>
      <c r="D243" s="241"/>
      <c r="E243" s="241"/>
      <c r="F243" s="241"/>
      <c r="G243" s="241"/>
      <c r="H243" s="241"/>
      <c r="I243" s="241"/>
      <c r="J243" s="241"/>
      <c r="K243" s="241"/>
      <c r="L243" s="241"/>
      <c r="M243" s="241"/>
      <c r="N243" s="241"/>
      <c r="O243" s="241"/>
      <c r="P243" s="241"/>
      <c r="Q243" s="241"/>
      <c r="R243" s="241"/>
      <c r="S243" s="241"/>
      <c r="T243" s="241"/>
      <c r="U243" s="241" t="s">
        <v>385</v>
      </c>
      <c r="V243" s="241"/>
      <c r="W243" s="241"/>
      <c r="X243" s="241"/>
      <c r="Y243" s="241"/>
      <c r="Z243" s="241"/>
      <c r="AA243" s="241"/>
      <c r="AB243" s="241"/>
      <c r="AC243" s="241" t="s">
        <v>386</v>
      </c>
      <c r="AD243" s="241"/>
      <c r="AE243" s="241"/>
      <c r="AF243" s="241"/>
      <c r="AG243" s="241"/>
      <c r="AH243" s="241"/>
      <c r="AI243" s="241"/>
      <c r="AP243" s="300"/>
      <c r="AT243" s="300"/>
    </row>
    <row r="244" spans="1:46" s="299" customFormat="1" ht="15" customHeight="1">
      <c r="A244" s="284"/>
      <c r="B244" s="284"/>
      <c r="C244" s="241"/>
      <c r="D244" s="241"/>
      <c r="E244" s="241"/>
      <c r="F244" s="241"/>
      <c r="G244" s="241"/>
      <c r="H244" s="241"/>
      <c r="I244" s="241"/>
      <c r="J244" s="241"/>
      <c r="K244" s="241"/>
      <c r="L244" s="241"/>
      <c r="M244" s="241"/>
      <c r="N244" s="241"/>
      <c r="O244" s="241"/>
      <c r="P244" s="241"/>
      <c r="Q244" s="241"/>
      <c r="R244" s="241"/>
      <c r="S244" s="241"/>
      <c r="T244" s="241"/>
      <c r="U244" s="241" t="s">
        <v>387</v>
      </c>
      <c r="V244" s="241"/>
      <c r="W244" s="241"/>
      <c r="X244" s="241"/>
      <c r="Y244" s="241"/>
      <c r="Z244" s="241"/>
      <c r="AA244" s="241"/>
      <c r="AB244" s="241"/>
      <c r="AC244" s="241" t="s">
        <v>316</v>
      </c>
      <c r="AD244" s="241"/>
      <c r="AE244" s="241"/>
      <c r="AF244" s="241"/>
      <c r="AG244" s="241"/>
      <c r="AH244" s="241"/>
      <c r="AI244" s="241"/>
      <c r="AP244" s="300"/>
      <c r="AT244" s="300"/>
    </row>
    <row r="245" spans="1:46" s="299" customFormat="1" ht="15" customHeight="1">
      <c r="A245" s="284"/>
      <c r="B245" s="284"/>
      <c r="C245" s="241"/>
      <c r="D245" s="241"/>
      <c r="E245" s="241"/>
      <c r="F245" s="241"/>
      <c r="G245" s="241"/>
      <c r="H245" s="241"/>
      <c r="I245" s="241"/>
      <c r="J245" s="241"/>
      <c r="K245" s="241"/>
      <c r="L245" s="241"/>
      <c r="M245" s="241"/>
      <c r="N245" s="241"/>
      <c r="O245" s="241"/>
      <c r="P245" s="241"/>
      <c r="Q245" s="241"/>
      <c r="R245" s="241"/>
      <c r="S245" s="241"/>
      <c r="T245" s="241"/>
      <c r="U245" s="241" t="s">
        <v>272</v>
      </c>
      <c r="V245" s="241"/>
      <c r="W245" s="241"/>
      <c r="X245" s="241"/>
      <c r="Y245" s="241"/>
      <c r="Z245" s="241"/>
      <c r="AA245" s="241"/>
      <c r="AB245" s="241"/>
      <c r="AC245" s="241" t="s">
        <v>350</v>
      </c>
      <c r="AD245" s="241"/>
      <c r="AE245" s="241"/>
      <c r="AF245" s="241"/>
      <c r="AG245" s="241"/>
      <c r="AH245" s="241"/>
      <c r="AI245" s="241"/>
      <c r="AP245" s="300"/>
      <c r="AT245" s="300"/>
    </row>
    <row r="246" spans="1:46" s="299" customFormat="1" ht="15" customHeight="1">
      <c r="A246" s="284"/>
      <c r="B246" s="284"/>
      <c r="C246" s="241"/>
      <c r="D246" s="241"/>
      <c r="E246" s="241"/>
      <c r="F246" s="241"/>
      <c r="G246" s="241"/>
      <c r="H246" s="241"/>
      <c r="I246" s="241"/>
      <c r="J246" s="241"/>
      <c r="K246" s="241"/>
      <c r="L246" s="241"/>
      <c r="M246" s="241"/>
      <c r="N246" s="241"/>
      <c r="O246" s="241"/>
      <c r="P246" s="241"/>
      <c r="Q246" s="241"/>
      <c r="R246" s="241"/>
      <c r="S246" s="241"/>
      <c r="T246" s="241"/>
      <c r="U246" s="241" t="s">
        <v>388</v>
      </c>
      <c r="V246" s="241"/>
      <c r="W246" s="241"/>
      <c r="X246" s="241"/>
      <c r="Y246" s="241"/>
      <c r="Z246" s="241"/>
      <c r="AA246" s="241"/>
      <c r="AB246" s="241"/>
      <c r="AC246" s="241" t="s">
        <v>313</v>
      </c>
      <c r="AD246" s="241"/>
      <c r="AE246" s="241"/>
      <c r="AF246" s="241"/>
      <c r="AG246" s="241"/>
      <c r="AH246" s="241"/>
      <c r="AI246" s="241"/>
      <c r="AP246" s="300"/>
      <c r="AT246" s="300"/>
    </row>
    <row r="247" spans="1:46" s="299" customFormat="1" ht="15" customHeight="1">
      <c r="A247" s="284"/>
      <c r="B247" s="284"/>
      <c r="C247" s="241"/>
      <c r="D247" s="241"/>
      <c r="E247" s="241"/>
      <c r="F247" s="241"/>
      <c r="G247" s="241"/>
      <c r="H247" s="241"/>
      <c r="I247" s="241"/>
      <c r="J247" s="241"/>
      <c r="K247" s="241"/>
      <c r="L247" s="241"/>
      <c r="M247" s="241"/>
      <c r="N247" s="241"/>
      <c r="O247" s="241"/>
      <c r="P247" s="241"/>
      <c r="Q247" s="241"/>
      <c r="R247" s="241"/>
      <c r="S247" s="241"/>
      <c r="T247" s="241"/>
      <c r="U247" s="241" t="s">
        <v>389</v>
      </c>
      <c r="V247" s="241"/>
      <c r="W247" s="241"/>
      <c r="X247" s="241"/>
      <c r="Y247" s="241"/>
      <c r="Z247" s="241"/>
      <c r="AA247" s="241"/>
      <c r="AB247" s="241"/>
      <c r="AC247" s="241" t="s">
        <v>313</v>
      </c>
      <c r="AD247" s="241"/>
      <c r="AE247" s="241"/>
      <c r="AF247" s="241"/>
      <c r="AG247" s="241"/>
      <c r="AH247" s="241"/>
      <c r="AI247" s="241"/>
      <c r="AP247" s="300"/>
      <c r="AT247" s="300"/>
    </row>
    <row r="248" spans="1:46" s="299" customFormat="1" ht="15" customHeight="1">
      <c r="A248" s="284"/>
      <c r="B248" s="284"/>
      <c r="C248" s="241"/>
      <c r="D248" s="241"/>
      <c r="E248" s="241"/>
      <c r="F248" s="241"/>
      <c r="G248" s="241"/>
      <c r="H248" s="241"/>
      <c r="I248" s="241"/>
      <c r="J248" s="241"/>
      <c r="K248" s="241"/>
      <c r="L248" s="241"/>
      <c r="M248" s="241"/>
      <c r="N248" s="241"/>
      <c r="O248" s="241"/>
      <c r="P248" s="241"/>
      <c r="Q248" s="241"/>
      <c r="R248" s="241"/>
      <c r="S248" s="241"/>
      <c r="T248" s="241"/>
      <c r="U248" s="241" t="s">
        <v>390</v>
      </c>
      <c r="V248" s="241"/>
      <c r="W248" s="241"/>
      <c r="X248" s="241"/>
      <c r="Y248" s="241"/>
      <c r="Z248" s="241"/>
      <c r="AA248" s="241"/>
      <c r="AB248" s="241"/>
      <c r="AC248" s="241" t="s">
        <v>311</v>
      </c>
      <c r="AD248" s="241"/>
      <c r="AE248" s="241"/>
      <c r="AF248" s="241"/>
      <c r="AG248" s="241"/>
      <c r="AH248" s="241"/>
      <c r="AI248" s="241"/>
      <c r="AP248" s="300"/>
      <c r="AT248" s="300"/>
    </row>
    <row r="249" spans="1:46" s="299" customFormat="1" ht="15" customHeight="1">
      <c r="A249" s="284"/>
      <c r="B249" s="284"/>
      <c r="C249" s="241"/>
      <c r="D249" s="241"/>
      <c r="E249" s="241"/>
      <c r="F249" s="241"/>
      <c r="G249" s="241"/>
      <c r="H249" s="241"/>
      <c r="I249" s="241"/>
      <c r="J249" s="241"/>
      <c r="K249" s="241"/>
      <c r="L249" s="241"/>
      <c r="M249" s="241"/>
      <c r="N249" s="241"/>
      <c r="O249" s="241"/>
      <c r="P249" s="241"/>
      <c r="Q249" s="241"/>
      <c r="R249" s="241"/>
      <c r="S249" s="241"/>
      <c r="T249" s="241"/>
      <c r="U249" s="241" t="s">
        <v>391</v>
      </c>
      <c r="V249" s="241"/>
      <c r="W249" s="241"/>
      <c r="X249" s="241"/>
      <c r="Y249" s="241"/>
      <c r="Z249" s="241"/>
      <c r="AA249" s="241"/>
      <c r="AB249" s="241"/>
      <c r="AC249" s="241" t="s">
        <v>325</v>
      </c>
      <c r="AD249" s="241"/>
      <c r="AE249" s="241"/>
      <c r="AF249" s="241"/>
      <c r="AG249" s="241"/>
      <c r="AH249" s="241"/>
      <c r="AI249" s="241"/>
      <c r="AP249" s="300"/>
      <c r="AT249" s="300"/>
    </row>
    <row r="250" spans="1:46" s="299" customFormat="1" ht="15" customHeight="1">
      <c r="A250" s="284"/>
      <c r="B250" s="284"/>
      <c r="C250" s="241"/>
      <c r="D250" s="241"/>
      <c r="E250" s="241"/>
      <c r="F250" s="241"/>
      <c r="G250" s="241"/>
      <c r="H250" s="241"/>
      <c r="I250" s="241"/>
      <c r="J250" s="241"/>
      <c r="K250" s="241"/>
      <c r="L250" s="241"/>
      <c r="M250" s="241"/>
      <c r="N250" s="241"/>
      <c r="O250" s="241"/>
      <c r="P250" s="241"/>
      <c r="Q250" s="241"/>
      <c r="R250" s="241"/>
      <c r="S250" s="241"/>
      <c r="T250" s="241"/>
      <c r="U250" s="241" t="s">
        <v>392</v>
      </c>
      <c r="V250" s="241"/>
      <c r="W250" s="241"/>
      <c r="X250" s="241"/>
      <c r="Y250" s="241"/>
      <c r="Z250" s="241"/>
      <c r="AA250" s="241"/>
      <c r="AB250" s="241"/>
      <c r="AC250" s="241" t="s">
        <v>325</v>
      </c>
      <c r="AD250" s="241"/>
      <c r="AE250" s="241"/>
      <c r="AF250" s="241"/>
      <c r="AG250" s="241"/>
      <c r="AH250" s="241"/>
      <c r="AI250" s="241"/>
      <c r="AP250" s="300"/>
      <c r="AT250" s="300"/>
    </row>
    <row r="251" spans="1:46" s="299" customFormat="1" ht="15" customHeight="1">
      <c r="A251" s="284"/>
      <c r="B251" s="284"/>
      <c r="C251" s="241"/>
      <c r="D251" s="241"/>
      <c r="E251" s="241"/>
      <c r="F251" s="241"/>
      <c r="G251" s="241"/>
      <c r="H251" s="241"/>
      <c r="I251" s="241"/>
      <c r="J251" s="241"/>
      <c r="K251" s="241"/>
      <c r="L251" s="241"/>
      <c r="M251" s="241"/>
      <c r="N251" s="241"/>
      <c r="O251" s="241"/>
      <c r="P251" s="241"/>
      <c r="Q251" s="241"/>
      <c r="R251" s="241"/>
      <c r="S251" s="241"/>
      <c r="T251" s="241"/>
      <c r="U251" s="241" t="s">
        <v>393</v>
      </c>
      <c r="V251" s="241"/>
      <c r="W251" s="241"/>
      <c r="X251" s="241"/>
      <c r="Y251" s="241"/>
      <c r="Z251" s="241"/>
      <c r="AA251" s="241"/>
      <c r="AB251" s="241"/>
      <c r="AC251" s="241" t="s">
        <v>386</v>
      </c>
      <c r="AD251" s="241"/>
      <c r="AE251" s="241"/>
      <c r="AF251" s="241"/>
      <c r="AG251" s="241"/>
      <c r="AH251" s="241"/>
      <c r="AI251" s="241"/>
      <c r="AP251" s="300"/>
      <c r="AT251" s="300"/>
    </row>
    <row r="252" spans="1:46" s="299" customFormat="1" ht="15" customHeight="1">
      <c r="A252" s="284"/>
      <c r="B252" s="284"/>
      <c r="C252" s="241"/>
      <c r="D252" s="241"/>
      <c r="E252" s="241"/>
      <c r="F252" s="241"/>
      <c r="G252" s="241"/>
      <c r="H252" s="241"/>
      <c r="I252" s="241"/>
      <c r="J252" s="241"/>
      <c r="K252" s="241"/>
      <c r="L252" s="241"/>
      <c r="M252" s="241"/>
      <c r="N252" s="241"/>
      <c r="O252" s="241"/>
      <c r="P252" s="241"/>
      <c r="Q252" s="241"/>
      <c r="R252" s="241"/>
      <c r="S252" s="241"/>
      <c r="T252" s="241"/>
      <c r="U252" s="241" t="s">
        <v>394</v>
      </c>
      <c r="V252" s="241"/>
      <c r="W252" s="241"/>
      <c r="X252" s="241"/>
      <c r="Y252" s="241"/>
      <c r="Z252" s="241"/>
      <c r="AA252" s="241"/>
      <c r="AB252" s="241"/>
      <c r="AC252" s="241" t="s">
        <v>311</v>
      </c>
      <c r="AD252" s="241"/>
      <c r="AE252" s="241"/>
      <c r="AF252" s="241"/>
      <c r="AG252" s="241"/>
      <c r="AH252" s="241"/>
      <c r="AI252" s="241"/>
      <c r="AP252" s="300"/>
      <c r="AT252" s="300"/>
    </row>
    <row r="253" spans="1:46" s="299" customFormat="1" ht="15" customHeight="1">
      <c r="A253" s="284"/>
      <c r="B253" s="284"/>
      <c r="C253" s="241"/>
      <c r="D253" s="241"/>
      <c r="E253" s="241"/>
      <c r="F253" s="241"/>
      <c r="G253" s="241"/>
      <c r="H253" s="241"/>
      <c r="I253" s="241"/>
      <c r="J253" s="241"/>
      <c r="K253" s="241"/>
      <c r="L253" s="241"/>
      <c r="M253" s="241"/>
      <c r="N253" s="241"/>
      <c r="O253" s="241"/>
      <c r="P253" s="241"/>
      <c r="Q253" s="241"/>
      <c r="R253" s="241"/>
      <c r="S253" s="241"/>
      <c r="T253" s="241"/>
      <c r="U253" s="241" t="s">
        <v>395</v>
      </c>
      <c r="V253" s="241"/>
      <c r="W253" s="241"/>
      <c r="X253" s="241"/>
      <c r="Y253" s="241"/>
      <c r="Z253" s="241"/>
      <c r="AA253" s="241"/>
      <c r="AB253" s="241"/>
      <c r="AC253" s="241" t="s">
        <v>325</v>
      </c>
      <c r="AD253" s="241"/>
      <c r="AE253" s="241"/>
      <c r="AF253" s="241"/>
      <c r="AG253" s="241"/>
      <c r="AH253" s="241"/>
      <c r="AI253" s="241"/>
      <c r="AP253" s="300"/>
      <c r="AT253" s="300"/>
    </row>
    <row r="254" spans="1:46" s="299" customFormat="1" ht="15" customHeight="1">
      <c r="A254" s="284"/>
      <c r="B254" s="284"/>
      <c r="C254" s="241"/>
      <c r="D254" s="241"/>
      <c r="E254" s="241"/>
      <c r="F254" s="241"/>
      <c r="G254" s="241"/>
      <c r="H254" s="241"/>
      <c r="I254" s="241"/>
      <c r="J254" s="241"/>
      <c r="K254" s="241"/>
      <c r="L254" s="241"/>
      <c r="M254" s="241"/>
      <c r="N254" s="241"/>
      <c r="O254" s="241"/>
      <c r="P254" s="241"/>
      <c r="Q254" s="241"/>
      <c r="R254" s="241"/>
      <c r="S254" s="241"/>
      <c r="T254" s="241"/>
      <c r="U254" s="241" t="s">
        <v>396</v>
      </c>
      <c r="V254" s="241"/>
      <c r="W254" s="241"/>
      <c r="X254" s="241"/>
      <c r="Y254" s="241"/>
      <c r="Z254" s="241"/>
      <c r="AA254" s="241"/>
      <c r="AB254" s="241"/>
      <c r="AC254" s="241" t="s">
        <v>325</v>
      </c>
      <c r="AD254" s="241"/>
      <c r="AE254" s="241"/>
      <c r="AF254" s="241"/>
      <c r="AG254" s="241"/>
      <c r="AH254" s="241"/>
      <c r="AI254" s="241"/>
      <c r="AP254" s="300"/>
      <c r="AT254" s="300"/>
    </row>
    <row r="255" spans="1:46" s="299" customFormat="1" ht="15" customHeight="1">
      <c r="A255" s="284"/>
      <c r="B255" s="284"/>
      <c r="C255" s="241"/>
      <c r="D255" s="241"/>
      <c r="E255" s="241"/>
      <c r="F255" s="241"/>
      <c r="G255" s="241"/>
      <c r="H255" s="241"/>
      <c r="I255" s="241"/>
      <c r="J255" s="241"/>
      <c r="K255" s="241"/>
      <c r="L255" s="241"/>
      <c r="M255" s="241"/>
      <c r="N255" s="241"/>
      <c r="O255" s="241"/>
      <c r="P255" s="241"/>
      <c r="Q255" s="241"/>
      <c r="R255" s="241"/>
      <c r="S255" s="241"/>
      <c r="T255" s="241"/>
      <c r="U255" s="241" t="s">
        <v>397</v>
      </c>
      <c r="V255" s="241"/>
      <c r="W255" s="241"/>
      <c r="X255" s="241"/>
      <c r="Y255" s="241"/>
      <c r="Z255" s="241"/>
      <c r="AA255" s="241"/>
      <c r="AB255" s="241"/>
      <c r="AC255" s="241" t="s">
        <v>316</v>
      </c>
      <c r="AD255" s="241"/>
      <c r="AE255" s="241"/>
      <c r="AF255" s="241"/>
      <c r="AG255" s="241"/>
      <c r="AH255" s="241"/>
      <c r="AI255" s="241"/>
      <c r="AP255" s="300"/>
      <c r="AT255" s="300"/>
    </row>
    <row r="256" spans="1:46" s="299" customFormat="1" ht="15" customHeight="1">
      <c r="A256" s="284"/>
      <c r="B256" s="284"/>
      <c r="C256" s="241"/>
      <c r="D256" s="241"/>
      <c r="E256" s="241"/>
      <c r="F256" s="241"/>
      <c r="G256" s="241"/>
      <c r="H256" s="241"/>
      <c r="I256" s="241"/>
      <c r="J256" s="241"/>
      <c r="K256" s="241"/>
      <c r="L256" s="241"/>
      <c r="M256" s="241"/>
      <c r="N256" s="241"/>
      <c r="O256" s="241"/>
      <c r="P256" s="241"/>
      <c r="Q256" s="241"/>
      <c r="R256" s="241"/>
      <c r="S256" s="241"/>
      <c r="T256" s="241"/>
      <c r="U256" s="241" t="s">
        <v>398</v>
      </c>
      <c r="V256" s="241"/>
      <c r="W256" s="241"/>
      <c r="X256" s="241"/>
      <c r="Y256" s="241"/>
      <c r="Z256" s="241"/>
      <c r="AA256" s="241"/>
      <c r="AB256" s="241"/>
      <c r="AC256" s="241" t="s">
        <v>316</v>
      </c>
      <c r="AD256" s="241"/>
      <c r="AE256" s="241"/>
      <c r="AF256" s="241"/>
      <c r="AG256" s="241"/>
      <c r="AH256" s="241"/>
      <c r="AI256" s="241"/>
      <c r="AP256" s="300"/>
      <c r="AT256" s="300"/>
    </row>
    <row r="257" spans="1:46" s="299" customFormat="1" ht="15" customHeight="1">
      <c r="A257" s="284"/>
      <c r="B257" s="284"/>
      <c r="C257" s="241"/>
      <c r="D257" s="241"/>
      <c r="E257" s="241"/>
      <c r="F257" s="241"/>
      <c r="G257" s="241"/>
      <c r="H257" s="241"/>
      <c r="I257" s="241"/>
      <c r="J257" s="241"/>
      <c r="K257" s="241"/>
      <c r="L257" s="241"/>
      <c r="M257" s="241"/>
      <c r="N257" s="241"/>
      <c r="O257" s="241"/>
      <c r="P257" s="241"/>
      <c r="Q257" s="241"/>
      <c r="R257" s="241"/>
      <c r="S257" s="241"/>
      <c r="T257" s="241"/>
      <c r="U257" s="241" t="s">
        <v>399</v>
      </c>
      <c r="V257" s="241"/>
      <c r="W257" s="241"/>
      <c r="X257" s="241"/>
      <c r="Y257" s="241"/>
      <c r="Z257" s="241"/>
      <c r="AA257" s="241"/>
      <c r="AB257" s="241"/>
      <c r="AC257" s="241" t="s">
        <v>325</v>
      </c>
      <c r="AD257" s="241"/>
      <c r="AE257" s="241"/>
      <c r="AF257" s="241"/>
      <c r="AG257" s="241"/>
      <c r="AH257" s="241"/>
      <c r="AI257" s="241"/>
      <c r="AP257" s="300"/>
      <c r="AT257" s="300"/>
    </row>
    <row r="258" spans="1:46" s="299" customFormat="1" ht="15" customHeight="1">
      <c r="A258" s="284"/>
      <c r="B258" s="284"/>
      <c r="C258" s="241"/>
      <c r="D258" s="241"/>
      <c r="E258" s="241"/>
      <c r="F258" s="241"/>
      <c r="G258" s="241"/>
      <c r="H258" s="241"/>
      <c r="I258" s="241"/>
      <c r="J258" s="241"/>
      <c r="K258" s="241"/>
      <c r="L258" s="241"/>
      <c r="M258" s="241"/>
      <c r="N258" s="241"/>
      <c r="O258" s="241"/>
      <c r="P258" s="241"/>
      <c r="Q258" s="241"/>
      <c r="R258" s="241"/>
      <c r="S258" s="241"/>
      <c r="T258" s="241"/>
      <c r="U258" s="241" t="s">
        <v>400</v>
      </c>
      <c r="V258" s="241"/>
      <c r="W258" s="241"/>
      <c r="X258" s="241"/>
      <c r="Y258" s="241"/>
      <c r="Z258" s="241"/>
      <c r="AA258" s="241"/>
      <c r="AB258" s="241"/>
      <c r="AC258" s="241" t="s">
        <v>325</v>
      </c>
      <c r="AD258" s="241"/>
      <c r="AE258" s="241"/>
      <c r="AF258" s="241"/>
      <c r="AG258" s="241"/>
      <c r="AH258" s="241"/>
      <c r="AI258" s="241"/>
      <c r="AP258" s="300"/>
      <c r="AT258" s="300"/>
    </row>
    <row r="259" spans="1:46" s="299" customFormat="1" ht="15" customHeight="1">
      <c r="A259" s="284"/>
      <c r="B259" s="284"/>
      <c r="C259" s="241"/>
      <c r="D259" s="241"/>
      <c r="E259" s="241"/>
      <c r="F259" s="241"/>
      <c r="G259" s="241"/>
      <c r="H259" s="241"/>
      <c r="I259" s="241"/>
      <c r="J259" s="241"/>
      <c r="K259" s="241"/>
      <c r="L259" s="241"/>
      <c r="M259" s="241"/>
      <c r="N259" s="241"/>
      <c r="O259" s="241"/>
      <c r="P259" s="241"/>
      <c r="Q259" s="241"/>
      <c r="R259" s="241"/>
      <c r="S259" s="241"/>
      <c r="T259" s="241"/>
      <c r="U259" s="241" t="s">
        <v>401</v>
      </c>
      <c r="V259" s="241"/>
      <c r="W259" s="241"/>
      <c r="X259" s="241"/>
      <c r="Y259" s="241"/>
      <c r="Z259" s="241"/>
      <c r="AA259" s="241"/>
      <c r="AB259" s="241"/>
      <c r="AC259" s="241" t="s">
        <v>350</v>
      </c>
      <c r="AD259" s="241"/>
      <c r="AE259" s="241"/>
      <c r="AF259" s="241"/>
      <c r="AG259" s="241"/>
      <c r="AH259" s="241"/>
      <c r="AI259" s="241"/>
      <c r="AP259" s="300"/>
      <c r="AT259" s="300"/>
    </row>
    <row r="260" spans="1:46" s="299" customFormat="1" ht="15" customHeight="1">
      <c r="A260" s="284"/>
      <c r="B260" s="284"/>
      <c r="C260" s="241"/>
      <c r="D260" s="241"/>
      <c r="E260" s="241"/>
      <c r="F260" s="241"/>
      <c r="G260" s="241"/>
      <c r="H260" s="241"/>
      <c r="I260" s="241"/>
      <c r="J260" s="241"/>
      <c r="K260" s="241"/>
      <c r="L260" s="241"/>
      <c r="M260" s="241"/>
      <c r="N260" s="241"/>
      <c r="O260" s="241"/>
      <c r="P260" s="241"/>
      <c r="Q260" s="241"/>
      <c r="R260" s="241"/>
      <c r="S260" s="241"/>
      <c r="T260" s="241"/>
      <c r="U260" s="241" t="s">
        <v>402</v>
      </c>
      <c r="V260" s="241"/>
      <c r="W260" s="241"/>
      <c r="X260" s="241"/>
      <c r="Y260" s="241"/>
      <c r="Z260" s="241"/>
      <c r="AA260" s="241"/>
      <c r="AB260" s="241"/>
      <c r="AC260" s="241" t="s">
        <v>366</v>
      </c>
      <c r="AD260" s="241"/>
      <c r="AE260" s="241"/>
      <c r="AF260" s="241"/>
      <c r="AG260" s="241"/>
      <c r="AH260" s="241"/>
      <c r="AI260" s="241"/>
      <c r="AP260" s="300"/>
      <c r="AT260" s="300"/>
    </row>
    <row r="261" spans="1:46" s="299" customFormat="1" ht="15" customHeight="1">
      <c r="A261" s="284"/>
      <c r="B261" s="284"/>
      <c r="C261" s="241"/>
      <c r="D261" s="241"/>
      <c r="E261" s="241"/>
      <c r="F261" s="241"/>
      <c r="G261" s="241"/>
      <c r="H261" s="241"/>
      <c r="I261" s="241"/>
      <c r="J261" s="241"/>
      <c r="K261" s="241"/>
      <c r="L261" s="241"/>
      <c r="M261" s="241"/>
      <c r="N261" s="241"/>
      <c r="O261" s="241"/>
      <c r="P261" s="241"/>
      <c r="Q261" s="241"/>
      <c r="R261" s="241"/>
      <c r="S261" s="241"/>
      <c r="T261" s="241"/>
      <c r="U261" s="241" t="s">
        <v>403</v>
      </c>
      <c r="V261" s="241"/>
      <c r="W261" s="241"/>
      <c r="X261" s="241"/>
      <c r="Y261" s="241"/>
      <c r="Z261" s="241"/>
      <c r="AA261" s="241"/>
      <c r="AB261" s="241"/>
      <c r="AC261" s="241" t="s">
        <v>386</v>
      </c>
      <c r="AD261" s="241"/>
      <c r="AE261" s="241"/>
      <c r="AF261" s="241"/>
      <c r="AG261" s="241"/>
      <c r="AH261" s="241"/>
      <c r="AI261" s="241"/>
      <c r="AP261" s="300"/>
      <c r="AT261" s="300"/>
    </row>
    <row r="262" spans="1:46" s="299" customFormat="1" ht="15" customHeight="1">
      <c r="A262" s="284"/>
      <c r="B262" s="284"/>
      <c r="C262" s="241"/>
      <c r="D262" s="241"/>
      <c r="E262" s="241"/>
      <c r="F262" s="241"/>
      <c r="G262" s="241"/>
      <c r="H262" s="241"/>
      <c r="I262" s="241"/>
      <c r="J262" s="241"/>
      <c r="K262" s="241"/>
      <c r="L262" s="241"/>
      <c r="M262" s="241"/>
      <c r="N262" s="241"/>
      <c r="O262" s="241"/>
      <c r="P262" s="241"/>
      <c r="Q262" s="241"/>
      <c r="R262" s="241"/>
      <c r="S262" s="241"/>
      <c r="T262" s="241"/>
      <c r="U262" s="241" t="s">
        <v>404</v>
      </c>
      <c r="V262" s="241"/>
      <c r="W262" s="241"/>
      <c r="X262" s="241"/>
      <c r="Y262" s="241"/>
      <c r="Z262" s="241"/>
      <c r="AA262" s="241"/>
      <c r="AB262" s="241"/>
      <c r="AC262" s="241" t="s">
        <v>325</v>
      </c>
      <c r="AD262" s="241"/>
      <c r="AE262" s="241"/>
      <c r="AF262" s="241"/>
      <c r="AG262" s="241"/>
      <c r="AH262" s="241"/>
      <c r="AI262" s="241"/>
      <c r="AP262" s="300"/>
      <c r="AT262" s="300"/>
    </row>
    <row r="263" spans="1:46" s="299" customFormat="1" ht="15" customHeight="1">
      <c r="A263" s="284"/>
      <c r="B263" s="284"/>
      <c r="C263" s="241"/>
      <c r="D263" s="241"/>
      <c r="E263" s="241"/>
      <c r="F263" s="241"/>
      <c r="G263" s="241"/>
      <c r="H263" s="241"/>
      <c r="I263" s="241"/>
      <c r="J263" s="241"/>
      <c r="K263" s="241"/>
      <c r="L263" s="241"/>
      <c r="M263" s="241"/>
      <c r="N263" s="241"/>
      <c r="O263" s="241"/>
      <c r="P263" s="241"/>
      <c r="Q263" s="241"/>
      <c r="R263" s="241"/>
      <c r="S263" s="241"/>
      <c r="T263" s="241"/>
      <c r="U263" s="241" t="s">
        <v>405</v>
      </c>
      <c r="V263" s="241"/>
      <c r="W263" s="241"/>
      <c r="X263" s="241"/>
      <c r="Y263" s="241"/>
      <c r="Z263" s="241"/>
      <c r="AA263" s="241"/>
      <c r="AB263" s="241"/>
      <c r="AC263" s="241" t="s">
        <v>325</v>
      </c>
      <c r="AD263" s="241"/>
      <c r="AE263" s="241"/>
      <c r="AF263" s="241"/>
      <c r="AG263" s="241"/>
      <c r="AH263" s="241"/>
      <c r="AI263" s="241"/>
      <c r="AP263" s="300"/>
      <c r="AT263" s="300"/>
    </row>
    <row r="264" spans="1:46" s="299" customFormat="1" ht="15" customHeight="1">
      <c r="A264" s="284"/>
      <c r="B264" s="284"/>
      <c r="C264" s="241"/>
      <c r="D264" s="241"/>
      <c r="E264" s="241"/>
      <c r="F264" s="241"/>
      <c r="G264" s="241"/>
      <c r="H264" s="241"/>
      <c r="I264" s="241"/>
      <c r="J264" s="241"/>
      <c r="K264" s="241"/>
      <c r="L264" s="241"/>
      <c r="M264" s="241"/>
      <c r="N264" s="241"/>
      <c r="O264" s="241"/>
      <c r="P264" s="241"/>
      <c r="Q264" s="241"/>
      <c r="R264" s="241"/>
      <c r="S264" s="241"/>
      <c r="T264" s="241"/>
      <c r="U264" s="241" t="s">
        <v>406</v>
      </c>
      <c r="V264" s="241"/>
      <c r="W264" s="241"/>
      <c r="X264" s="241"/>
      <c r="Y264" s="241"/>
      <c r="Z264" s="241"/>
      <c r="AA264" s="241"/>
      <c r="AB264" s="241"/>
      <c r="AC264" s="241" t="s">
        <v>386</v>
      </c>
      <c r="AD264" s="241"/>
      <c r="AE264" s="241"/>
      <c r="AF264" s="241"/>
      <c r="AG264" s="241"/>
      <c r="AH264" s="241"/>
      <c r="AI264" s="241"/>
      <c r="AP264" s="300"/>
      <c r="AT264" s="300"/>
    </row>
    <row r="265" spans="1:46" s="299" customFormat="1" ht="15" customHeight="1">
      <c r="A265" s="284"/>
      <c r="B265" s="284"/>
      <c r="C265" s="241"/>
      <c r="D265" s="241"/>
      <c r="E265" s="241"/>
      <c r="F265" s="241"/>
      <c r="G265" s="241"/>
      <c r="H265" s="241"/>
      <c r="I265" s="241"/>
      <c r="J265" s="241"/>
      <c r="K265" s="241"/>
      <c r="L265" s="241"/>
      <c r="M265" s="241"/>
      <c r="N265" s="241"/>
      <c r="O265" s="241"/>
      <c r="P265" s="241"/>
      <c r="Q265" s="241"/>
      <c r="R265" s="241"/>
      <c r="S265" s="241"/>
      <c r="T265" s="241"/>
      <c r="U265" s="241" t="s">
        <v>407</v>
      </c>
      <c r="V265" s="241"/>
      <c r="W265" s="241"/>
      <c r="X265" s="241"/>
      <c r="Y265" s="241"/>
      <c r="Z265" s="241"/>
      <c r="AA265" s="241"/>
      <c r="AB265" s="241"/>
      <c r="AC265" s="241" t="s">
        <v>313</v>
      </c>
      <c r="AD265" s="241"/>
      <c r="AE265" s="241"/>
      <c r="AF265" s="241"/>
      <c r="AG265" s="241"/>
      <c r="AH265" s="241"/>
      <c r="AI265" s="241"/>
      <c r="AP265" s="300"/>
      <c r="AT265" s="300"/>
    </row>
    <row r="266" spans="1:46" s="299" customFormat="1" ht="15" customHeight="1">
      <c r="A266" s="284"/>
      <c r="B266" s="284"/>
      <c r="C266" s="241"/>
      <c r="D266" s="241"/>
      <c r="E266" s="241"/>
      <c r="F266" s="241"/>
      <c r="G266" s="241"/>
      <c r="H266" s="241"/>
      <c r="I266" s="241"/>
      <c r="J266" s="241"/>
      <c r="K266" s="241"/>
      <c r="L266" s="241"/>
      <c r="M266" s="241"/>
      <c r="N266" s="241"/>
      <c r="O266" s="241"/>
      <c r="P266" s="241"/>
      <c r="Q266" s="241"/>
      <c r="R266" s="241"/>
      <c r="S266" s="241"/>
      <c r="T266" s="241"/>
      <c r="U266" s="241" t="s">
        <v>408</v>
      </c>
      <c r="V266" s="241"/>
      <c r="W266" s="241"/>
      <c r="X266" s="241"/>
      <c r="Y266" s="241"/>
      <c r="Z266" s="241"/>
      <c r="AA266" s="241"/>
      <c r="AB266" s="241"/>
      <c r="AC266" s="241" t="s">
        <v>366</v>
      </c>
      <c r="AD266" s="241"/>
      <c r="AE266" s="241"/>
      <c r="AF266" s="241"/>
      <c r="AG266" s="241"/>
      <c r="AH266" s="241"/>
      <c r="AI266" s="241"/>
      <c r="AP266" s="300"/>
      <c r="AT266" s="300"/>
    </row>
    <row r="267" spans="1:46" s="299" customFormat="1" ht="15" customHeight="1">
      <c r="A267" s="284"/>
      <c r="B267" s="284"/>
      <c r="C267" s="241"/>
      <c r="D267" s="241"/>
      <c r="E267" s="241"/>
      <c r="F267" s="241"/>
      <c r="G267" s="241"/>
      <c r="H267" s="241"/>
      <c r="I267" s="241"/>
      <c r="J267" s="241"/>
      <c r="K267" s="241"/>
      <c r="L267" s="241"/>
      <c r="M267" s="241"/>
      <c r="N267" s="241"/>
      <c r="O267" s="241"/>
      <c r="P267" s="241"/>
      <c r="Q267" s="241"/>
      <c r="R267" s="241"/>
      <c r="S267" s="241"/>
      <c r="T267" s="241"/>
      <c r="U267" s="241" t="s">
        <v>409</v>
      </c>
      <c r="V267" s="241"/>
      <c r="W267" s="241"/>
      <c r="X267" s="241"/>
      <c r="Y267" s="241"/>
      <c r="Z267" s="241"/>
      <c r="AA267" s="241"/>
      <c r="AB267" s="241"/>
      <c r="AC267" s="241" t="s">
        <v>386</v>
      </c>
      <c r="AD267" s="241"/>
      <c r="AE267" s="241"/>
      <c r="AF267" s="241"/>
      <c r="AG267" s="241"/>
      <c r="AH267" s="241"/>
      <c r="AI267" s="241"/>
      <c r="AP267" s="300"/>
      <c r="AT267" s="300"/>
    </row>
    <row r="268" spans="1:46" s="299" customFormat="1" ht="15" customHeight="1">
      <c r="A268" s="284"/>
      <c r="B268" s="284"/>
      <c r="C268" s="241"/>
      <c r="D268" s="241"/>
      <c r="E268" s="241"/>
      <c r="F268" s="241"/>
      <c r="G268" s="241"/>
      <c r="H268" s="241"/>
      <c r="I268" s="241"/>
      <c r="J268" s="241"/>
      <c r="K268" s="241"/>
      <c r="L268" s="241"/>
      <c r="M268" s="241"/>
      <c r="N268" s="241"/>
      <c r="O268" s="241"/>
      <c r="P268" s="241"/>
      <c r="Q268" s="241"/>
      <c r="R268" s="241"/>
      <c r="S268" s="241"/>
      <c r="T268" s="241"/>
      <c r="U268" s="241" t="s">
        <v>410</v>
      </c>
      <c r="V268" s="241"/>
      <c r="W268" s="241"/>
      <c r="X268" s="241"/>
      <c r="Y268" s="241"/>
      <c r="Z268" s="241"/>
      <c r="AA268" s="241"/>
      <c r="AB268" s="241"/>
      <c r="AC268" s="241" t="s">
        <v>325</v>
      </c>
      <c r="AD268" s="241"/>
      <c r="AE268" s="241"/>
      <c r="AF268" s="241"/>
      <c r="AG268" s="241"/>
      <c r="AH268" s="241"/>
      <c r="AI268" s="241"/>
      <c r="AP268" s="300"/>
      <c r="AT268" s="300"/>
    </row>
    <row r="269" spans="1:46" s="299" customFormat="1" ht="15" customHeight="1">
      <c r="A269" s="284"/>
      <c r="B269" s="284"/>
      <c r="C269" s="241"/>
      <c r="D269" s="241"/>
      <c r="E269" s="241"/>
      <c r="F269" s="241"/>
      <c r="G269" s="241"/>
      <c r="H269" s="241"/>
      <c r="I269" s="241"/>
      <c r="J269" s="241"/>
      <c r="K269" s="241"/>
      <c r="L269" s="241"/>
      <c r="M269" s="241"/>
      <c r="N269" s="241"/>
      <c r="O269" s="241"/>
      <c r="P269" s="241"/>
      <c r="Q269" s="241"/>
      <c r="R269" s="241"/>
      <c r="S269" s="241"/>
      <c r="T269" s="241"/>
      <c r="U269" s="241" t="s">
        <v>411</v>
      </c>
      <c r="V269" s="241"/>
      <c r="W269" s="241"/>
      <c r="X269" s="241"/>
      <c r="Y269" s="241"/>
      <c r="Z269" s="241"/>
      <c r="AA269" s="241"/>
      <c r="AB269" s="241"/>
      <c r="AC269" s="241" t="s">
        <v>316</v>
      </c>
      <c r="AD269" s="241"/>
      <c r="AE269" s="241"/>
      <c r="AF269" s="241"/>
      <c r="AG269" s="241"/>
      <c r="AH269" s="241"/>
      <c r="AI269" s="241"/>
      <c r="AP269" s="300"/>
      <c r="AT269" s="300"/>
    </row>
    <row r="270" spans="1:46" s="299" customFormat="1" ht="15" customHeight="1">
      <c r="A270" s="284"/>
      <c r="B270" s="284"/>
      <c r="C270" s="241"/>
      <c r="D270" s="241"/>
      <c r="E270" s="241"/>
      <c r="F270" s="241"/>
      <c r="G270" s="241"/>
      <c r="H270" s="241"/>
      <c r="I270" s="241"/>
      <c r="J270" s="241"/>
      <c r="K270" s="241"/>
      <c r="L270" s="241"/>
      <c r="M270" s="241"/>
      <c r="N270" s="241"/>
      <c r="O270" s="241"/>
      <c r="P270" s="241"/>
      <c r="Q270" s="241"/>
      <c r="R270" s="241"/>
      <c r="S270" s="241"/>
      <c r="T270" s="241"/>
      <c r="U270" s="241" t="s">
        <v>412</v>
      </c>
      <c r="V270" s="241"/>
      <c r="W270" s="241"/>
      <c r="X270" s="241"/>
      <c r="Y270" s="241"/>
      <c r="Z270" s="241"/>
      <c r="AA270" s="241"/>
      <c r="AB270" s="241"/>
      <c r="AC270" s="241" t="s">
        <v>350</v>
      </c>
      <c r="AD270" s="241"/>
      <c r="AE270" s="241"/>
      <c r="AF270" s="241"/>
      <c r="AG270" s="241"/>
      <c r="AH270" s="241"/>
      <c r="AI270" s="241"/>
      <c r="AP270" s="300"/>
      <c r="AT270" s="300"/>
    </row>
    <row r="271" spans="1:46" s="299" customFormat="1" ht="15" customHeight="1">
      <c r="A271" s="284"/>
      <c r="B271" s="284"/>
      <c r="C271" s="241"/>
      <c r="D271" s="241"/>
      <c r="E271" s="241"/>
      <c r="F271" s="241"/>
      <c r="G271" s="241"/>
      <c r="H271" s="241"/>
      <c r="I271" s="241"/>
      <c r="J271" s="241"/>
      <c r="K271" s="241"/>
      <c r="L271" s="241"/>
      <c r="M271" s="241"/>
      <c r="N271" s="241"/>
      <c r="O271" s="241"/>
      <c r="P271" s="241"/>
      <c r="Q271" s="241"/>
      <c r="R271" s="241"/>
      <c r="S271" s="241"/>
      <c r="T271" s="241"/>
      <c r="U271" s="241" t="s">
        <v>413</v>
      </c>
      <c r="V271" s="241"/>
      <c r="W271" s="241"/>
      <c r="X271" s="241"/>
      <c r="Y271" s="241"/>
      <c r="Z271" s="241"/>
      <c r="AA271" s="241"/>
      <c r="AB271" s="241"/>
      <c r="AC271" s="241" t="s">
        <v>325</v>
      </c>
      <c r="AD271" s="241"/>
      <c r="AE271" s="241"/>
      <c r="AF271" s="241"/>
      <c r="AG271" s="241"/>
      <c r="AH271" s="241"/>
      <c r="AI271" s="241"/>
      <c r="AP271" s="300"/>
      <c r="AT271" s="300"/>
    </row>
    <row r="272" spans="1:46" s="299" customFormat="1" ht="15" customHeight="1">
      <c r="A272" s="284"/>
      <c r="B272" s="284"/>
      <c r="C272" s="241"/>
      <c r="D272" s="241"/>
      <c r="E272" s="241"/>
      <c r="F272" s="241"/>
      <c r="G272" s="241"/>
      <c r="H272" s="241"/>
      <c r="I272" s="241"/>
      <c r="J272" s="241"/>
      <c r="K272" s="241"/>
      <c r="L272" s="241"/>
      <c r="M272" s="241"/>
      <c r="N272" s="241"/>
      <c r="O272" s="241"/>
      <c r="P272" s="241"/>
      <c r="Q272" s="241"/>
      <c r="R272" s="241"/>
      <c r="S272" s="241"/>
      <c r="T272" s="241"/>
      <c r="U272" s="241" t="s">
        <v>414</v>
      </c>
      <c r="V272" s="241"/>
      <c r="W272" s="241"/>
      <c r="X272" s="241"/>
      <c r="Y272" s="241"/>
      <c r="Z272" s="241"/>
      <c r="AA272" s="241"/>
      <c r="AB272" s="241"/>
      <c r="AC272" s="241" t="s">
        <v>386</v>
      </c>
      <c r="AD272" s="241"/>
      <c r="AE272" s="241"/>
      <c r="AF272" s="241"/>
      <c r="AG272" s="241"/>
      <c r="AH272" s="241"/>
      <c r="AI272" s="241"/>
      <c r="AP272" s="300"/>
      <c r="AT272" s="300"/>
    </row>
    <row r="273" spans="1:46" s="299" customFormat="1" ht="15" customHeight="1">
      <c r="A273" s="284"/>
      <c r="B273" s="284"/>
      <c r="C273" s="241"/>
      <c r="D273" s="241"/>
      <c r="E273" s="241"/>
      <c r="F273" s="241"/>
      <c r="G273" s="241"/>
      <c r="H273" s="241"/>
      <c r="I273" s="241"/>
      <c r="J273" s="241"/>
      <c r="K273" s="241"/>
      <c r="L273" s="241"/>
      <c r="M273" s="241"/>
      <c r="N273" s="241"/>
      <c r="O273" s="241"/>
      <c r="P273" s="241"/>
      <c r="Q273" s="241"/>
      <c r="R273" s="241"/>
      <c r="S273" s="241"/>
      <c r="T273" s="241"/>
      <c r="U273" s="241" t="s">
        <v>415</v>
      </c>
      <c r="V273" s="241"/>
      <c r="W273" s="241"/>
      <c r="X273" s="241"/>
      <c r="Y273" s="241"/>
      <c r="Z273" s="241"/>
      <c r="AA273" s="241"/>
      <c r="AB273" s="241"/>
      <c r="AC273" s="241" t="s">
        <v>316</v>
      </c>
      <c r="AD273" s="241"/>
      <c r="AE273" s="241"/>
      <c r="AF273" s="241"/>
      <c r="AG273" s="241"/>
      <c r="AH273" s="241"/>
      <c r="AI273" s="241"/>
      <c r="AP273" s="300"/>
      <c r="AT273" s="300"/>
    </row>
    <row r="274" spans="1:46" s="299" customFormat="1" ht="15" customHeight="1">
      <c r="A274" s="284"/>
      <c r="B274" s="284"/>
      <c r="C274" s="241"/>
      <c r="D274" s="241"/>
      <c r="E274" s="241"/>
      <c r="F274" s="241"/>
      <c r="G274" s="241"/>
      <c r="H274" s="241"/>
      <c r="I274" s="241"/>
      <c r="J274" s="241"/>
      <c r="K274" s="241"/>
      <c r="L274" s="241"/>
      <c r="M274" s="241"/>
      <c r="N274" s="241"/>
      <c r="O274" s="241"/>
      <c r="P274" s="241"/>
      <c r="Q274" s="241"/>
      <c r="R274" s="241"/>
      <c r="S274" s="241"/>
      <c r="T274" s="241"/>
      <c r="U274" s="241" t="s">
        <v>416</v>
      </c>
      <c r="V274" s="241"/>
      <c r="W274" s="241"/>
      <c r="X274" s="241"/>
      <c r="Y274" s="241"/>
      <c r="Z274" s="241"/>
      <c r="AA274" s="241"/>
      <c r="AB274" s="241"/>
      <c r="AC274" s="241" t="s">
        <v>366</v>
      </c>
      <c r="AD274" s="241"/>
      <c r="AE274" s="241"/>
      <c r="AF274" s="241"/>
      <c r="AG274" s="241"/>
      <c r="AH274" s="241"/>
      <c r="AI274" s="241"/>
      <c r="AP274" s="300"/>
      <c r="AT274" s="300"/>
    </row>
    <row r="275" spans="1:46" s="299" customFormat="1" ht="15" customHeight="1">
      <c r="A275" s="284"/>
      <c r="B275" s="284"/>
      <c r="C275" s="241"/>
      <c r="D275" s="241"/>
      <c r="E275" s="241"/>
      <c r="F275" s="241"/>
      <c r="G275" s="241"/>
      <c r="H275" s="241"/>
      <c r="I275" s="241"/>
      <c r="J275" s="241"/>
      <c r="K275" s="241"/>
      <c r="L275" s="241"/>
      <c r="M275" s="241"/>
      <c r="N275" s="241"/>
      <c r="O275" s="241"/>
      <c r="P275" s="241"/>
      <c r="Q275" s="241"/>
      <c r="R275" s="241"/>
      <c r="S275" s="241"/>
      <c r="T275" s="241"/>
      <c r="U275" s="241" t="s">
        <v>417</v>
      </c>
      <c r="V275" s="241"/>
      <c r="W275" s="241"/>
      <c r="X275" s="241"/>
      <c r="Y275" s="241"/>
      <c r="Z275" s="241"/>
      <c r="AA275" s="241"/>
      <c r="AB275" s="241"/>
      <c r="AC275" s="241" t="s">
        <v>386</v>
      </c>
      <c r="AD275" s="241"/>
      <c r="AE275" s="241"/>
      <c r="AF275" s="241"/>
      <c r="AG275" s="241"/>
      <c r="AH275" s="241"/>
      <c r="AI275" s="241"/>
      <c r="AP275" s="300"/>
      <c r="AT275" s="300"/>
    </row>
    <row r="276" spans="1:46" s="299" customFormat="1" ht="15" customHeight="1">
      <c r="A276" s="284"/>
      <c r="B276" s="284"/>
      <c r="C276" s="241"/>
      <c r="D276" s="241"/>
      <c r="E276" s="241"/>
      <c r="F276" s="241"/>
      <c r="G276" s="241"/>
      <c r="H276" s="241"/>
      <c r="I276" s="241"/>
      <c r="J276" s="241"/>
      <c r="K276" s="241"/>
      <c r="L276" s="241"/>
      <c r="M276" s="241"/>
      <c r="N276" s="241"/>
      <c r="O276" s="241"/>
      <c r="P276" s="241"/>
      <c r="Q276" s="241"/>
      <c r="R276" s="241"/>
      <c r="S276" s="241"/>
      <c r="T276" s="241"/>
      <c r="U276" s="241" t="s">
        <v>418</v>
      </c>
      <c r="V276" s="241"/>
      <c r="W276" s="241"/>
      <c r="X276" s="241"/>
      <c r="Y276" s="241"/>
      <c r="Z276" s="241"/>
      <c r="AA276" s="241"/>
      <c r="AB276" s="241"/>
      <c r="AC276" s="241" t="s">
        <v>366</v>
      </c>
      <c r="AD276" s="241"/>
      <c r="AE276" s="241"/>
      <c r="AF276" s="241"/>
      <c r="AG276" s="241"/>
      <c r="AH276" s="241"/>
      <c r="AI276" s="241"/>
      <c r="AP276" s="300"/>
      <c r="AT276" s="300"/>
    </row>
    <row r="277" spans="1:46" s="299" customFormat="1" ht="15" customHeight="1">
      <c r="A277" s="284"/>
      <c r="B277" s="284"/>
      <c r="C277" s="241"/>
      <c r="D277" s="241"/>
      <c r="E277" s="241"/>
      <c r="F277" s="241"/>
      <c r="G277" s="241"/>
      <c r="H277" s="241"/>
      <c r="I277" s="241"/>
      <c r="J277" s="241"/>
      <c r="K277" s="241"/>
      <c r="L277" s="241"/>
      <c r="M277" s="241"/>
      <c r="N277" s="241"/>
      <c r="O277" s="241"/>
      <c r="P277" s="241"/>
      <c r="Q277" s="241"/>
      <c r="R277" s="241"/>
      <c r="S277" s="241"/>
      <c r="T277" s="241"/>
      <c r="U277" s="241" t="s">
        <v>419</v>
      </c>
      <c r="V277" s="241"/>
      <c r="W277" s="241"/>
      <c r="X277" s="241"/>
      <c r="Y277" s="241"/>
      <c r="Z277" s="241"/>
      <c r="AA277" s="241"/>
      <c r="AB277" s="241"/>
      <c r="AC277" s="241" t="s">
        <v>325</v>
      </c>
      <c r="AD277" s="241"/>
      <c r="AE277" s="241"/>
      <c r="AF277" s="241"/>
      <c r="AG277" s="241"/>
      <c r="AH277" s="241"/>
      <c r="AI277" s="241"/>
      <c r="AP277" s="300"/>
      <c r="AT277" s="300"/>
    </row>
    <row r="278" spans="1:46" s="299" customFormat="1" ht="15" customHeight="1">
      <c r="A278" s="284"/>
      <c r="B278" s="284"/>
      <c r="C278" s="241"/>
      <c r="D278" s="241"/>
      <c r="E278" s="241"/>
      <c r="F278" s="241"/>
      <c r="G278" s="241"/>
      <c r="H278" s="241"/>
      <c r="I278" s="241"/>
      <c r="J278" s="241"/>
      <c r="K278" s="241"/>
      <c r="L278" s="241"/>
      <c r="M278" s="241"/>
      <c r="N278" s="241"/>
      <c r="O278" s="241"/>
      <c r="P278" s="241"/>
      <c r="Q278" s="241"/>
      <c r="R278" s="241"/>
      <c r="S278" s="241"/>
      <c r="T278" s="241"/>
      <c r="U278" s="241" t="s">
        <v>420</v>
      </c>
      <c r="V278" s="241"/>
      <c r="W278" s="241"/>
      <c r="X278" s="241"/>
      <c r="Y278" s="241"/>
      <c r="Z278" s="241"/>
      <c r="AA278" s="241"/>
      <c r="AB278" s="241"/>
      <c r="AC278" s="241" t="s">
        <v>350</v>
      </c>
      <c r="AD278" s="241"/>
      <c r="AE278" s="241"/>
      <c r="AF278" s="241"/>
      <c r="AG278" s="241"/>
      <c r="AH278" s="241"/>
      <c r="AI278" s="241"/>
      <c r="AP278" s="300"/>
      <c r="AT278" s="300"/>
    </row>
    <row r="279" spans="1:46" s="299" customFormat="1" ht="15" customHeight="1">
      <c r="A279" s="284"/>
      <c r="B279" s="284"/>
      <c r="C279" s="241"/>
      <c r="D279" s="241"/>
      <c r="E279" s="241"/>
      <c r="F279" s="241"/>
      <c r="G279" s="241"/>
      <c r="H279" s="241"/>
      <c r="I279" s="241"/>
      <c r="J279" s="241"/>
      <c r="K279" s="241"/>
      <c r="L279" s="241"/>
      <c r="M279" s="241"/>
      <c r="N279" s="241"/>
      <c r="O279" s="241"/>
      <c r="P279" s="241"/>
      <c r="Q279" s="241"/>
      <c r="R279" s="241"/>
      <c r="S279" s="241"/>
      <c r="T279" s="241"/>
      <c r="U279" s="241" t="s">
        <v>421</v>
      </c>
      <c r="V279" s="241"/>
      <c r="W279" s="241"/>
      <c r="X279" s="241"/>
      <c r="Y279" s="241"/>
      <c r="Z279" s="241"/>
      <c r="AA279" s="241"/>
      <c r="AB279" s="241"/>
      <c r="AC279" s="241" t="s">
        <v>325</v>
      </c>
      <c r="AD279" s="241"/>
      <c r="AE279" s="241"/>
      <c r="AF279" s="241"/>
      <c r="AG279" s="241"/>
      <c r="AH279" s="241"/>
      <c r="AI279" s="241"/>
      <c r="AP279" s="300"/>
      <c r="AT279" s="300"/>
    </row>
    <row r="280" spans="1:46" s="299" customFormat="1" ht="15" customHeight="1">
      <c r="A280" s="284"/>
      <c r="B280" s="284"/>
      <c r="C280" s="241"/>
      <c r="D280" s="241"/>
      <c r="E280" s="241"/>
      <c r="F280" s="241"/>
      <c r="G280" s="241"/>
      <c r="H280" s="241"/>
      <c r="I280" s="241"/>
      <c r="J280" s="241"/>
      <c r="K280" s="241"/>
      <c r="L280" s="241"/>
      <c r="M280" s="241"/>
      <c r="N280" s="241"/>
      <c r="O280" s="241"/>
      <c r="P280" s="241"/>
      <c r="Q280" s="241"/>
      <c r="R280" s="241"/>
      <c r="S280" s="241"/>
      <c r="T280" s="241"/>
      <c r="U280" s="241" t="s">
        <v>422</v>
      </c>
      <c r="V280" s="241"/>
      <c r="W280" s="241"/>
      <c r="X280" s="241"/>
      <c r="Y280" s="241"/>
      <c r="Z280" s="241"/>
      <c r="AA280" s="241"/>
      <c r="AB280" s="241"/>
      <c r="AC280" s="241" t="s">
        <v>322</v>
      </c>
      <c r="AD280" s="241"/>
      <c r="AE280" s="241"/>
      <c r="AF280" s="241"/>
      <c r="AG280" s="241"/>
      <c r="AH280" s="241"/>
      <c r="AI280" s="241"/>
      <c r="AP280" s="300"/>
      <c r="AT280" s="300"/>
    </row>
    <row r="281" spans="1:46" s="299" customFormat="1" ht="15" customHeight="1">
      <c r="A281" s="284"/>
      <c r="B281" s="284"/>
      <c r="C281" s="241"/>
      <c r="D281" s="241"/>
      <c r="E281" s="241"/>
      <c r="F281" s="241"/>
      <c r="G281" s="241"/>
      <c r="H281" s="241"/>
      <c r="I281" s="241"/>
      <c r="J281" s="241"/>
      <c r="K281" s="241"/>
      <c r="L281" s="241"/>
      <c r="M281" s="241"/>
      <c r="N281" s="241"/>
      <c r="O281" s="241"/>
      <c r="P281" s="241"/>
      <c r="Q281" s="241"/>
      <c r="R281" s="241"/>
      <c r="S281" s="241"/>
      <c r="T281" s="241"/>
      <c r="U281" s="241" t="s">
        <v>423</v>
      </c>
      <c r="V281" s="241"/>
      <c r="W281" s="241"/>
      <c r="X281" s="241"/>
      <c r="Y281" s="241"/>
      <c r="Z281" s="241"/>
      <c r="AA281" s="241"/>
      <c r="AB281" s="241"/>
      <c r="AC281" s="241" t="s">
        <v>309</v>
      </c>
      <c r="AD281" s="241"/>
      <c r="AE281" s="241"/>
      <c r="AF281" s="241"/>
      <c r="AG281" s="241"/>
      <c r="AH281" s="241"/>
      <c r="AI281" s="241"/>
      <c r="AP281" s="300"/>
      <c r="AT281" s="300"/>
    </row>
    <row r="282" spans="1:46" s="299" customFormat="1" ht="15" customHeight="1">
      <c r="A282" s="284"/>
      <c r="B282" s="284"/>
      <c r="C282" s="241"/>
      <c r="D282" s="241"/>
      <c r="E282" s="241"/>
      <c r="F282" s="241"/>
      <c r="G282" s="241"/>
      <c r="H282" s="241"/>
      <c r="I282" s="241"/>
      <c r="J282" s="241"/>
      <c r="K282" s="241"/>
      <c r="L282" s="241"/>
      <c r="M282" s="241"/>
      <c r="N282" s="241"/>
      <c r="O282" s="241"/>
      <c r="P282" s="241"/>
      <c r="Q282" s="241"/>
      <c r="R282" s="241"/>
      <c r="S282" s="241"/>
      <c r="T282" s="241"/>
      <c r="U282" s="241" t="s">
        <v>424</v>
      </c>
      <c r="V282" s="241"/>
      <c r="W282" s="241"/>
      <c r="X282" s="241"/>
      <c r="Y282" s="241"/>
      <c r="Z282" s="241"/>
      <c r="AA282" s="241"/>
      <c r="AB282" s="241"/>
      <c r="AC282" s="241" t="s">
        <v>350</v>
      </c>
      <c r="AD282" s="241"/>
      <c r="AE282" s="241"/>
      <c r="AF282" s="241"/>
      <c r="AG282" s="241"/>
      <c r="AH282" s="241"/>
      <c r="AI282" s="241"/>
      <c r="AP282" s="300"/>
      <c r="AT282" s="300"/>
    </row>
    <row r="283" spans="1:46" s="299" customFormat="1" ht="15" customHeight="1">
      <c r="A283" s="284"/>
      <c r="B283" s="284"/>
      <c r="C283" s="241"/>
      <c r="D283" s="241"/>
      <c r="E283" s="241"/>
      <c r="F283" s="241"/>
      <c r="G283" s="241"/>
      <c r="H283" s="241"/>
      <c r="I283" s="241"/>
      <c r="J283" s="241"/>
      <c r="K283" s="241"/>
      <c r="L283" s="241"/>
      <c r="M283" s="241"/>
      <c r="N283" s="241"/>
      <c r="O283" s="241"/>
      <c r="P283" s="241"/>
      <c r="Q283" s="241"/>
      <c r="R283" s="241"/>
      <c r="S283" s="241"/>
      <c r="T283" s="241"/>
      <c r="U283" s="241" t="s">
        <v>425</v>
      </c>
      <c r="V283" s="241"/>
      <c r="W283" s="241"/>
      <c r="X283" s="241"/>
      <c r="Y283" s="241"/>
      <c r="Z283" s="241"/>
      <c r="AA283" s="241"/>
      <c r="AB283" s="241"/>
      <c r="AC283" s="241" t="s">
        <v>350</v>
      </c>
      <c r="AD283" s="241"/>
      <c r="AE283" s="241"/>
      <c r="AF283" s="241"/>
      <c r="AG283" s="241"/>
      <c r="AH283" s="241"/>
      <c r="AI283" s="241"/>
      <c r="AP283" s="300"/>
      <c r="AT283" s="300"/>
    </row>
    <row r="284" spans="1:46" s="299" customFormat="1" ht="15" customHeight="1">
      <c r="A284" s="284"/>
      <c r="B284" s="284"/>
      <c r="C284" s="241"/>
      <c r="D284" s="241"/>
      <c r="E284" s="241"/>
      <c r="F284" s="241"/>
      <c r="G284" s="241"/>
      <c r="H284" s="241"/>
      <c r="I284" s="241"/>
      <c r="J284" s="241"/>
      <c r="K284" s="241"/>
      <c r="L284" s="241"/>
      <c r="M284" s="241"/>
      <c r="N284" s="241"/>
      <c r="O284" s="241"/>
      <c r="P284" s="241"/>
      <c r="Q284" s="241"/>
      <c r="R284" s="241"/>
      <c r="S284" s="241"/>
      <c r="T284" s="241"/>
      <c r="U284" s="241" t="s">
        <v>426</v>
      </c>
      <c r="V284" s="241"/>
      <c r="W284" s="241"/>
      <c r="X284" s="241"/>
      <c r="Y284" s="241"/>
      <c r="Z284" s="241"/>
      <c r="AA284" s="241"/>
      <c r="AB284" s="241"/>
      <c r="AC284" s="241" t="s">
        <v>313</v>
      </c>
      <c r="AD284" s="241"/>
      <c r="AE284" s="241"/>
      <c r="AF284" s="241"/>
      <c r="AG284" s="241"/>
      <c r="AH284" s="241"/>
      <c r="AI284" s="241"/>
      <c r="AP284" s="300"/>
      <c r="AT284" s="300"/>
    </row>
    <row r="285" spans="1:46" s="299" customFormat="1" ht="15" customHeight="1">
      <c r="A285" s="284"/>
      <c r="B285" s="284"/>
      <c r="C285" s="241"/>
      <c r="D285" s="241"/>
      <c r="E285" s="241"/>
      <c r="F285" s="241"/>
      <c r="G285" s="241"/>
      <c r="H285" s="241"/>
      <c r="I285" s="241"/>
      <c r="J285" s="241"/>
      <c r="K285" s="241"/>
      <c r="L285" s="241"/>
      <c r="M285" s="241"/>
      <c r="N285" s="241"/>
      <c r="O285" s="241"/>
      <c r="P285" s="241"/>
      <c r="Q285" s="241"/>
      <c r="R285" s="241"/>
      <c r="S285" s="241"/>
      <c r="T285" s="241"/>
      <c r="U285" s="241" t="s">
        <v>427</v>
      </c>
      <c r="V285" s="241"/>
      <c r="W285" s="241"/>
      <c r="X285" s="241"/>
      <c r="Y285" s="241"/>
      <c r="Z285" s="241"/>
      <c r="AA285" s="241"/>
      <c r="AB285" s="241"/>
      <c r="AC285" s="241" t="s">
        <v>313</v>
      </c>
      <c r="AD285" s="241"/>
      <c r="AE285" s="241"/>
      <c r="AF285" s="241"/>
      <c r="AG285" s="241"/>
      <c r="AH285" s="241"/>
      <c r="AI285" s="241"/>
      <c r="AP285" s="300"/>
      <c r="AT285" s="300"/>
    </row>
    <row r="286" spans="1:46" s="299" customFormat="1" ht="15" customHeight="1">
      <c r="A286" s="284"/>
      <c r="B286" s="284"/>
      <c r="C286" s="241"/>
      <c r="D286" s="241"/>
      <c r="E286" s="241"/>
      <c r="F286" s="241"/>
      <c r="G286" s="241"/>
      <c r="H286" s="241"/>
      <c r="I286" s="241"/>
      <c r="J286" s="241"/>
      <c r="K286" s="241"/>
      <c r="L286" s="241"/>
      <c r="M286" s="241"/>
      <c r="N286" s="241"/>
      <c r="O286" s="241"/>
      <c r="P286" s="241"/>
      <c r="Q286" s="241"/>
      <c r="R286" s="241"/>
      <c r="S286" s="241"/>
      <c r="T286" s="241"/>
      <c r="U286" s="241" t="s">
        <v>428</v>
      </c>
      <c r="V286" s="241"/>
      <c r="W286" s="241"/>
      <c r="X286" s="241"/>
      <c r="Y286" s="241"/>
      <c r="Z286" s="241"/>
      <c r="AA286" s="241"/>
      <c r="AB286" s="241"/>
      <c r="AC286" s="241" t="s">
        <v>325</v>
      </c>
      <c r="AD286" s="241"/>
      <c r="AE286" s="241"/>
      <c r="AF286" s="241"/>
      <c r="AG286" s="241"/>
      <c r="AH286" s="241"/>
      <c r="AI286" s="241"/>
      <c r="AP286" s="300"/>
      <c r="AT286" s="300"/>
    </row>
    <row r="287" spans="1:46" s="299" customFormat="1" ht="15" customHeight="1">
      <c r="A287" s="284"/>
      <c r="B287" s="284"/>
      <c r="C287" s="241"/>
      <c r="D287" s="241"/>
      <c r="E287" s="241"/>
      <c r="F287" s="241"/>
      <c r="G287" s="241"/>
      <c r="H287" s="241"/>
      <c r="I287" s="241"/>
      <c r="J287" s="241"/>
      <c r="K287" s="241"/>
      <c r="L287" s="241"/>
      <c r="M287" s="241"/>
      <c r="N287" s="241"/>
      <c r="O287" s="241"/>
      <c r="P287" s="241"/>
      <c r="Q287" s="241"/>
      <c r="R287" s="241"/>
      <c r="S287" s="241"/>
      <c r="T287" s="241"/>
      <c r="U287" s="241" t="s">
        <v>429</v>
      </c>
      <c r="V287" s="241"/>
      <c r="W287" s="241"/>
      <c r="X287" s="241"/>
      <c r="Y287" s="241"/>
      <c r="Z287" s="241"/>
      <c r="AA287" s="241"/>
      <c r="AB287" s="241"/>
      <c r="AC287" s="241" t="s">
        <v>311</v>
      </c>
      <c r="AD287" s="241"/>
      <c r="AE287" s="241"/>
      <c r="AF287" s="241"/>
      <c r="AG287" s="241"/>
      <c r="AH287" s="241"/>
      <c r="AI287" s="241"/>
      <c r="AP287" s="300"/>
      <c r="AT287" s="300"/>
    </row>
    <row r="288" spans="1:46" s="299" customFormat="1" ht="15" customHeight="1">
      <c r="A288" s="284"/>
      <c r="B288" s="284"/>
      <c r="C288" s="241"/>
      <c r="D288" s="241"/>
      <c r="E288" s="241"/>
      <c r="F288" s="241"/>
      <c r="G288" s="241"/>
      <c r="H288" s="241"/>
      <c r="I288" s="241"/>
      <c r="J288" s="241"/>
      <c r="K288" s="241"/>
      <c r="L288" s="241"/>
      <c r="M288" s="241"/>
      <c r="N288" s="241"/>
      <c r="O288" s="241"/>
      <c r="P288" s="241"/>
      <c r="Q288" s="241"/>
      <c r="R288" s="241"/>
      <c r="S288" s="241"/>
      <c r="T288" s="241"/>
      <c r="U288" s="241" t="s">
        <v>430</v>
      </c>
      <c r="V288" s="241"/>
      <c r="W288" s="241"/>
      <c r="X288" s="241"/>
      <c r="Y288" s="241"/>
      <c r="Z288" s="241"/>
      <c r="AA288" s="241"/>
      <c r="AB288" s="241"/>
      <c r="AC288" s="241" t="s">
        <v>325</v>
      </c>
      <c r="AD288" s="241"/>
      <c r="AE288" s="241"/>
      <c r="AF288" s="241"/>
      <c r="AG288" s="241"/>
      <c r="AH288" s="241"/>
      <c r="AI288" s="241"/>
      <c r="AP288" s="300"/>
      <c r="AT288" s="300"/>
    </row>
    <row r="289" spans="1:46" s="299" customFormat="1" ht="15" customHeight="1">
      <c r="A289" s="284"/>
      <c r="B289" s="284"/>
      <c r="C289" s="241"/>
      <c r="D289" s="241"/>
      <c r="E289" s="241"/>
      <c r="F289" s="241"/>
      <c r="G289" s="241"/>
      <c r="H289" s="241"/>
      <c r="I289" s="241"/>
      <c r="J289" s="241"/>
      <c r="K289" s="241"/>
      <c r="L289" s="241"/>
      <c r="M289" s="241"/>
      <c r="N289" s="241"/>
      <c r="O289" s="241"/>
      <c r="P289" s="241"/>
      <c r="Q289" s="241"/>
      <c r="R289" s="241"/>
      <c r="S289" s="241"/>
      <c r="T289" s="241"/>
      <c r="U289" s="241" t="s">
        <v>431</v>
      </c>
      <c r="V289" s="241"/>
      <c r="W289" s="241"/>
      <c r="X289" s="241"/>
      <c r="Y289" s="241"/>
      <c r="Z289" s="241"/>
      <c r="AA289" s="241"/>
      <c r="AB289" s="241"/>
      <c r="AC289" s="241" t="s">
        <v>325</v>
      </c>
      <c r="AD289" s="241"/>
      <c r="AE289" s="241"/>
      <c r="AF289" s="241"/>
      <c r="AG289" s="241"/>
      <c r="AH289" s="241"/>
      <c r="AI289" s="241"/>
      <c r="AP289" s="300"/>
      <c r="AT289" s="300"/>
    </row>
    <row r="290" spans="1:46" s="299" customFormat="1" ht="15" customHeight="1">
      <c r="A290" s="284"/>
      <c r="B290" s="284"/>
      <c r="C290" s="241"/>
      <c r="D290" s="241"/>
      <c r="E290" s="241"/>
      <c r="F290" s="241"/>
      <c r="G290" s="241"/>
      <c r="H290" s="241"/>
      <c r="I290" s="241"/>
      <c r="J290" s="241"/>
      <c r="K290" s="241"/>
      <c r="L290" s="241"/>
      <c r="M290" s="241"/>
      <c r="N290" s="241"/>
      <c r="O290" s="241"/>
      <c r="P290" s="241"/>
      <c r="Q290" s="241"/>
      <c r="R290" s="241"/>
      <c r="S290" s="241"/>
      <c r="T290" s="241"/>
      <c r="U290" s="241" t="s">
        <v>432</v>
      </c>
      <c r="V290" s="241"/>
      <c r="W290" s="241"/>
      <c r="X290" s="241"/>
      <c r="Y290" s="241"/>
      <c r="Z290" s="241"/>
      <c r="AA290" s="241"/>
      <c r="AB290" s="241"/>
      <c r="AC290" s="241" t="s">
        <v>325</v>
      </c>
      <c r="AD290" s="241"/>
      <c r="AE290" s="241"/>
      <c r="AF290" s="241"/>
      <c r="AG290" s="241"/>
      <c r="AH290" s="241"/>
      <c r="AI290" s="241"/>
      <c r="AP290" s="300"/>
      <c r="AT290" s="300"/>
    </row>
    <row r="291" spans="1:46" s="299" customFormat="1" ht="15" customHeight="1">
      <c r="A291" s="284"/>
      <c r="B291" s="284"/>
      <c r="C291" s="241"/>
      <c r="D291" s="241"/>
      <c r="E291" s="241"/>
      <c r="F291" s="241"/>
      <c r="G291" s="241"/>
      <c r="H291" s="241"/>
      <c r="I291" s="241"/>
      <c r="J291" s="241"/>
      <c r="K291" s="241"/>
      <c r="L291" s="241"/>
      <c r="M291" s="241"/>
      <c r="N291" s="241"/>
      <c r="O291" s="241"/>
      <c r="P291" s="241"/>
      <c r="Q291" s="241"/>
      <c r="R291" s="241"/>
      <c r="S291" s="241"/>
      <c r="T291" s="241"/>
      <c r="U291" s="241" t="s">
        <v>433</v>
      </c>
      <c r="V291" s="241"/>
      <c r="W291" s="241"/>
      <c r="X291" s="241"/>
      <c r="Y291" s="241"/>
      <c r="Z291" s="241"/>
      <c r="AA291" s="241"/>
      <c r="AB291" s="241"/>
      <c r="AC291" s="241" t="s">
        <v>316</v>
      </c>
      <c r="AD291" s="241"/>
      <c r="AE291" s="241"/>
      <c r="AF291" s="241"/>
      <c r="AG291" s="241"/>
      <c r="AH291" s="241"/>
      <c r="AI291" s="241"/>
      <c r="AP291" s="300"/>
      <c r="AT291" s="300"/>
    </row>
    <row r="292" spans="1:46" s="299" customFormat="1" ht="15" customHeight="1">
      <c r="A292" s="284"/>
      <c r="B292" s="284"/>
      <c r="C292" s="241"/>
      <c r="D292" s="241"/>
      <c r="E292" s="241"/>
      <c r="F292" s="241"/>
      <c r="G292" s="241"/>
      <c r="H292" s="241"/>
      <c r="I292" s="241"/>
      <c r="J292" s="241"/>
      <c r="K292" s="241"/>
      <c r="L292" s="241"/>
      <c r="M292" s="241"/>
      <c r="N292" s="241"/>
      <c r="O292" s="241"/>
      <c r="P292" s="241"/>
      <c r="Q292" s="241"/>
      <c r="R292" s="241"/>
      <c r="S292" s="241"/>
      <c r="T292" s="241"/>
      <c r="U292" s="241" t="s">
        <v>434</v>
      </c>
      <c r="V292" s="241"/>
      <c r="W292" s="241"/>
      <c r="X292" s="241"/>
      <c r="Y292" s="241"/>
      <c r="Z292" s="241"/>
      <c r="AA292" s="241"/>
      <c r="AB292" s="241"/>
      <c r="AC292" s="241" t="s">
        <v>325</v>
      </c>
      <c r="AD292" s="241"/>
      <c r="AE292" s="241"/>
      <c r="AF292" s="241"/>
      <c r="AG292" s="241"/>
      <c r="AH292" s="241"/>
      <c r="AI292" s="241"/>
      <c r="AP292" s="300"/>
      <c r="AT292" s="300"/>
    </row>
    <row r="293" spans="1:46" s="299" customFormat="1" ht="15" customHeight="1">
      <c r="A293" s="284"/>
      <c r="B293" s="284"/>
      <c r="C293" s="241"/>
      <c r="D293" s="241"/>
      <c r="E293" s="241"/>
      <c r="F293" s="241"/>
      <c r="G293" s="241"/>
      <c r="H293" s="241"/>
      <c r="I293" s="241"/>
      <c r="J293" s="241"/>
      <c r="K293" s="241"/>
      <c r="L293" s="241"/>
      <c r="M293" s="241"/>
      <c r="N293" s="241"/>
      <c r="O293" s="241"/>
      <c r="P293" s="241"/>
      <c r="Q293" s="241"/>
      <c r="R293" s="241"/>
      <c r="S293" s="241"/>
      <c r="T293" s="241"/>
      <c r="U293" s="241" t="s">
        <v>435</v>
      </c>
      <c r="V293" s="241"/>
      <c r="W293" s="241"/>
      <c r="X293" s="241"/>
      <c r="Y293" s="241"/>
      <c r="Z293" s="241"/>
      <c r="AA293" s="241"/>
      <c r="AB293" s="241"/>
      <c r="AC293" s="241" t="s">
        <v>325</v>
      </c>
      <c r="AD293" s="241"/>
      <c r="AE293" s="241"/>
      <c r="AF293" s="241"/>
      <c r="AG293" s="241"/>
      <c r="AH293" s="241"/>
      <c r="AI293" s="241"/>
      <c r="AP293" s="300"/>
      <c r="AT293" s="300"/>
    </row>
    <row r="294" spans="1:46" s="299" customFormat="1" ht="15" customHeight="1">
      <c r="A294" s="284"/>
      <c r="B294" s="284"/>
      <c r="C294" s="241"/>
      <c r="D294" s="241"/>
      <c r="E294" s="241"/>
      <c r="F294" s="241"/>
      <c r="G294" s="241"/>
      <c r="H294" s="241"/>
      <c r="I294" s="241"/>
      <c r="J294" s="241"/>
      <c r="K294" s="241"/>
      <c r="L294" s="241"/>
      <c r="M294" s="241"/>
      <c r="N294" s="241"/>
      <c r="O294" s="241"/>
      <c r="P294" s="241"/>
      <c r="Q294" s="241"/>
      <c r="R294" s="241"/>
      <c r="S294" s="241"/>
      <c r="T294" s="241"/>
      <c r="U294" s="241" t="s">
        <v>436</v>
      </c>
      <c r="V294" s="241"/>
      <c r="W294" s="241"/>
      <c r="X294" s="241"/>
      <c r="Y294" s="241"/>
      <c r="Z294" s="241"/>
      <c r="AA294" s="241"/>
      <c r="AB294" s="241"/>
      <c r="AC294" s="241" t="s">
        <v>309</v>
      </c>
      <c r="AD294" s="241"/>
      <c r="AE294" s="241"/>
      <c r="AF294" s="241"/>
      <c r="AG294" s="241"/>
      <c r="AH294" s="241"/>
      <c r="AI294" s="241"/>
      <c r="AP294" s="300"/>
      <c r="AT294" s="300"/>
    </row>
    <row r="295" spans="1:46" s="299" customFormat="1" ht="15" customHeight="1">
      <c r="A295" s="284"/>
      <c r="B295" s="284"/>
      <c r="C295" s="241"/>
      <c r="D295" s="241"/>
      <c r="E295" s="241"/>
      <c r="F295" s="241"/>
      <c r="G295" s="241"/>
      <c r="H295" s="241"/>
      <c r="I295" s="241"/>
      <c r="J295" s="241"/>
      <c r="K295" s="241"/>
      <c r="L295" s="241"/>
      <c r="M295" s="241"/>
      <c r="N295" s="241"/>
      <c r="O295" s="241"/>
      <c r="P295" s="241"/>
      <c r="Q295" s="241"/>
      <c r="R295" s="241"/>
      <c r="S295" s="241"/>
      <c r="T295" s="241"/>
      <c r="U295" s="241" t="s">
        <v>437</v>
      </c>
      <c r="V295" s="241"/>
      <c r="W295" s="241"/>
      <c r="X295" s="241"/>
      <c r="Y295" s="241"/>
      <c r="Z295" s="241"/>
      <c r="AA295" s="241"/>
      <c r="AB295" s="241"/>
      <c r="AC295" s="241" t="s">
        <v>386</v>
      </c>
      <c r="AD295" s="241"/>
      <c r="AE295" s="241"/>
      <c r="AF295" s="241"/>
      <c r="AG295" s="241"/>
      <c r="AH295" s="241"/>
      <c r="AI295" s="241"/>
      <c r="AP295" s="300"/>
      <c r="AT295" s="300"/>
    </row>
    <row r="296" spans="1:46" s="299" customFormat="1" ht="15" customHeight="1">
      <c r="A296" s="284"/>
      <c r="B296" s="284"/>
      <c r="C296" s="241"/>
      <c r="D296" s="241"/>
      <c r="E296" s="241"/>
      <c r="F296" s="241"/>
      <c r="G296" s="241"/>
      <c r="H296" s="241"/>
      <c r="I296" s="241"/>
      <c r="J296" s="241"/>
      <c r="K296" s="241"/>
      <c r="L296" s="241"/>
      <c r="M296" s="241"/>
      <c r="N296" s="241"/>
      <c r="O296" s="241"/>
      <c r="P296" s="241"/>
      <c r="Q296" s="241"/>
      <c r="R296" s="241"/>
      <c r="S296" s="241"/>
      <c r="T296" s="241"/>
      <c r="U296" s="241" t="s">
        <v>438</v>
      </c>
      <c r="V296" s="241"/>
      <c r="W296" s="241"/>
      <c r="X296" s="241"/>
      <c r="Y296" s="241"/>
      <c r="Z296" s="241"/>
      <c r="AA296" s="241"/>
      <c r="AB296" s="241"/>
      <c r="AC296" s="241" t="s">
        <v>325</v>
      </c>
      <c r="AD296" s="241"/>
      <c r="AE296" s="241"/>
      <c r="AF296" s="241"/>
      <c r="AG296" s="241"/>
      <c r="AH296" s="241"/>
      <c r="AI296" s="241"/>
      <c r="AP296" s="300"/>
      <c r="AT296" s="300"/>
    </row>
    <row r="297" spans="1:46" s="299" customFormat="1" ht="15" customHeight="1">
      <c r="A297" s="284"/>
      <c r="B297" s="284"/>
      <c r="C297" s="241"/>
      <c r="D297" s="241"/>
      <c r="E297" s="241"/>
      <c r="F297" s="241"/>
      <c r="G297" s="241"/>
      <c r="H297" s="241"/>
      <c r="I297" s="241"/>
      <c r="J297" s="241"/>
      <c r="K297" s="241"/>
      <c r="L297" s="241"/>
      <c r="M297" s="241"/>
      <c r="N297" s="241"/>
      <c r="O297" s="241"/>
      <c r="P297" s="241"/>
      <c r="Q297" s="241"/>
      <c r="R297" s="241"/>
      <c r="S297" s="241"/>
      <c r="T297" s="241"/>
      <c r="U297" s="241" t="s">
        <v>439</v>
      </c>
      <c r="V297" s="241"/>
      <c r="W297" s="241"/>
      <c r="X297" s="241"/>
      <c r="Y297" s="241"/>
      <c r="Z297" s="241"/>
      <c r="AA297" s="241"/>
      <c r="AB297" s="241"/>
      <c r="AC297" s="241" t="s">
        <v>325</v>
      </c>
      <c r="AD297" s="241"/>
      <c r="AE297" s="241"/>
      <c r="AF297" s="241"/>
      <c r="AG297" s="241"/>
      <c r="AH297" s="241"/>
      <c r="AI297" s="241"/>
      <c r="AP297" s="300"/>
      <c r="AT297" s="300"/>
    </row>
    <row r="298" spans="1:46" s="299" customFormat="1" ht="15" customHeight="1">
      <c r="A298" s="284"/>
      <c r="B298" s="284"/>
      <c r="C298" s="241"/>
      <c r="D298" s="241"/>
      <c r="E298" s="241"/>
      <c r="F298" s="241"/>
      <c r="G298" s="241"/>
      <c r="H298" s="241"/>
      <c r="I298" s="241"/>
      <c r="J298" s="241"/>
      <c r="K298" s="241"/>
      <c r="L298" s="241"/>
      <c r="M298" s="241"/>
      <c r="N298" s="241"/>
      <c r="O298" s="241"/>
      <c r="P298" s="241"/>
      <c r="Q298" s="241"/>
      <c r="R298" s="241"/>
      <c r="S298" s="241"/>
      <c r="T298" s="241"/>
      <c r="U298" s="241" t="s">
        <v>440</v>
      </c>
      <c r="V298" s="241"/>
      <c r="W298" s="241"/>
      <c r="X298" s="241"/>
      <c r="Y298" s="241"/>
      <c r="Z298" s="241"/>
      <c r="AA298" s="241"/>
      <c r="AB298" s="241"/>
      <c r="AC298" s="241" t="s">
        <v>309</v>
      </c>
      <c r="AD298" s="241"/>
      <c r="AE298" s="241"/>
      <c r="AF298" s="241"/>
      <c r="AG298" s="241"/>
      <c r="AH298" s="241"/>
      <c r="AI298" s="241"/>
      <c r="AP298" s="300"/>
      <c r="AT298" s="300"/>
    </row>
    <row r="299" spans="1:46" s="299" customFormat="1" ht="15" customHeight="1">
      <c r="A299" s="284"/>
      <c r="B299" s="284"/>
      <c r="C299" s="241"/>
      <c r="D299" s="241"/>
      <c r="E299" s="241"/>
      <c r="F299" s="241"/>
      <c r="G299" s="241"/>
      <c r="H299" s="241"/>
      <c r="I299" s="241"/>
      <c r="J299" s="241"/>
      <c r="K299" s="241"/>
      <c r="L299" s="241"/>
      <c r="M299" s="241"/>
      <c r="N299" s="241"/>
      <c r="O299" s="241"/>
      <c r="P299" s="241"/>
      <c r="Q299" s="241"/>
      <c r="R299" s="241"/>
      <c r="S299" s="241"/>
      <c r="T299" s="241"/>
      <c r="U299" s="241" t="s">
        <v>441</v>
      </c>
      <c r="V299" s="241"/>
      <c r="W299" s="241"/>
      <c r="X299" s="241"/>
      <c r="Y299" s="241"/>
      <c r="Z299" s="241"/>
      <c r="AA299" s="241"/>
      <c r="AB299" s="241"/>
      <c r="AC299" s="241" t="s">
        <v>309</v>
      </c>
      <c r="AD299" s="241"/>
      <c r="AE299" s="241"/>
      <c r="AF299" s="241"/>
      <c r="AG299" s="241"/>
      <c r="AH299" s="241"/>
      <c r="AI299" s="241"/>
      <c r="AP299" s="300"/>
      <c r="AT299" s="300"/>
    </row>
    <row r="300" spans="1:46" s="299" customFormat="1" ht="15" customHeight="1">
      <c r="A300" s="284"/>
      <c r="B300" s="284"/>
      <c r="C300" s="241"/>
      <c r="D300" s="241"/>
      <c r="E300" s="241"/>
      <c r="F300" s="241"/>
      <c r="G300" s="241"/>
      <c r="H300" s="241"/>
      <c r="I300" s="241"/>
      <c r="J300" s="241"/>
      <c r="K300" s="241"/>
      <c r="L300" s="241"/>
      <c r="M300" s="241"/>
      <c r="N300" s="241"/>
      <c r="O300" s="241"/>
      <c r="P300" s="241"/>
      <c r="Q300" s="241"/>
      <c r="R300" s="241"/>
      <c r="S300" s="241"/>
      <c r="T300" s="241"/>
      <c r="U300" s="241" t="s">
        <v>442</v>
      </c>
      <c r="V300" s="241"/>
      <c r="W300" s="241"/>
      <c r="X300" s="241"/>
      <c r="Y300" s="241"/>
      <c r="Z300" s="241"/>
      <c r="AA300" s="241"/>
      <c r="AB300" s="241"/>
      <c r="AC300" s="241" t="s">
        <v>325</v>
      </c>
      <c r="AD300" s="241"/>
      <c r="AE300" s="241"/>
      <c r="AF300" s="241"/>
      <c r="AG300" s="241"/>
      <c r="AH300" s="241"/>
      <c r="AI300" s="241"/>
      <c r="AP300" s="300"/>
      <c r="AT300" s="300"/>
    </row>
    <row r="301" spans="1:46" s="299" customFormat="1" ht="15" customHeight="1">
      <c r="A301" s="284"/>
      <c r="B301" s="284"/>
      <c r="C301" s="241"/>
      <c r="D301" s="241"/>
      <c r="E301" s="241"/>
      <c r="F301" s="241"/>
      <c r="G301" s="241"/>
      <c r="H301" s="241"/>
      <c r="I301" s="241"/>
      <c r="J301" s="241"/>
      <c r="K301" s="241"/>
      <c r="L301" s="241"/>
      <c r="M301" s="241"/>
      <c r="N301" s="241"/>
      <c r="O301" s="241"/>
      <c r="P301" s="241"/>
      <c r="Q301" s="241"/>
      <c r="R301" s="241"/>
      <c r="S301" s="241"/>
      <c r="T301" s="241"/>
      <c r="U301" s="241" t="s">
        <v>443</v>
      </c>
      <c r="V301" s="241"/>
      <c r="W301" s="241"/>
      <c r="X301" s="241"/>
      <c r="Y301" s="241"/>
      <c r="Z301" s="241"/>
      <c r="AA301" s="241"/>
      <c r="AB301" s="241"/>
      <c r="AC301" s="241" t="s">
        <v>325</v>
      </c>
      <c r="AD301" s="241"/>
      <c r="AE301" s="241"/>
      <c r="AF301" s="241"/>
      <c r="AG301" s="241"/>
      <c r="AH301" s="241"/>
      <c r="AI301" s="241"/>
      <c r="AP301" s="300"/>
      <c r="AT301" s="300"/>
    </row>
    <row r="302" spans="1:46" s="299" customFormat="1" ht="15" customHeight="1">
      <c r="A302" s="284"/>
      <c r="B302" s="284"/>
      <c r="C302" s="241"/>
      <c r="D302" s="241"/>
      <c r="E302" s="241"/>
      <c r="F302" s="241"/>
      <c r="G302" s="241"/>
      <c r="H302" s="241"/>
      <c r="I302" s="241"/>
      <c r="J302" s="241"/>
      <c r="K302" s="241"/>
      <c r="L302" s="241"/>
      <c r="M302" s="241"/>
      <c r="N302" s="241"/>
      <c r="O302" s="241"/>
      <c r="P302" s="241"/>
      <c r="Q302" s="241"/>
      <c r="R302" s="241"/>
      <c r="S302" s="241"/>
      <c r="T302" s="241"/>
      <c r="U302" s="241" t="s">
        <v>444</v>
      </c>
      <c r="V302" s="241"/>
      <c r="W302" s="241"/>
      <c r="X302" s="241"/>
      <c r="Y302" s="241"/>
      <c r="Z302" s="241"/>
      <c r="AA302" s="241"/>
      <c r="AB302" s="241"/>
      <c r="AC302" s="241" t="s">
        <v>313</v>
      </c>
      <c r="AD302" s="241"/>
      <c r="AE302" s="241"/>
      <c r="AF302" s="241"/>
      <c r="AG302" s="241"/>
      <c r="AH302" s="241"/>
      <c r="AI302" s="241"/>
      <c r="AP302" s="300"/>
      <c r="AT302" s="300"/>
    </row>
    <row r="303" spans="1:46" s="299" customFormat="1" ht="15" customHeight="1">
      <c r="A303" s="284"/>
      <c r="B303" s="284"/>
      <c r="C303" s="241"/>
      <c r="D303" s="241"/>
      <c r="E303" s="241"/>
      <c r="F303" s="241"/>
      <c r="G303" s="241"/>
      <c r="H303" s="241"/>
      <c r="I303" s="241"/>
      <c r="J303" s="241"/>
      <c r="K303" s="241"/>
      <c r="L303" s="241"/>
      <c r="M303" s="241"/>
      <c r="N303" s="241"/>
      <c r="O303" s="241"/>
      <c r="P303" s="241"/>
      <c r="Q303" s="241"/>
      <c r="R303" s="241"/>
      <c r="S303" s="241"/>
      <c r="T303" s="241"/>
      <c r="U303" s="241" t="s">
        <v>445</v>
      </c>
      <c r="V303" s="241"/>
      <c r="W303" s="241"/>
      <c r="X303" s="241"/>
      <c r="Y303" s="241"/>
      <c r="Z303" s="241"/>
      <c r="AA303" s="241"/>
      <c r="AB303" s="241"/>
      <c r="AC303" s="241" t="s">
        <v>309</v>
      </c>
      <c r="AD303" s="241"/>
      <c r="AE303" s="241"/>
      <c r="AF303" s="241"/>
      <c r="AG303" s="241"/>
      <c r="AH303" s="241"/>
      <c r="AI303" s="241"/>
      <c r="AP303" s="300"/>
      <c r="AT303" s="300"/>
    </row>
    <row r="304" spans="1:46" s="299" customFormat="1" ht="15" customHeight="1">
      <c r="A304" s="284"/>
      <c r="B304" s="284"/>
      <c r="C304" s="241"/>
      <c r="D304" s="241"/>
      <c r="E304" s="241"/>
      <c r="F304" s="241"/>
      <c r="G304" s="241"/>
      <c r="H304" s="241"/>
      <c r="I304" s="241"/>
      <c r="J304" s="241"/>
      <c r="K304" s="241"/>
      <c r="L304" s="241"/>
      <c r="M304" s="241"/>
      <c r="N304" s="241"/>
      <c r="O304" s="241"/>
      <c r="P304" s="241"/>
      <c r="Q304" s="241"/>
      <c r="R304" s="241"/>
      <c r="S304" s="241"/>
      <c r="T304" s="241"/>
      <c r="U304" s="241" t="s">
        <v>446</v>
      </c>
      <c r="V304" s="241"/>
      <c r="W304" s="241"/>
      <c r="X304" s="241"/>
      <c r="Y304" s="241"/>
      <c r="Z304" s="241"/>
      <c r="AA304" s="241"/>
      <c r="AB304" s="241"/>
      <c r="AC304" s="241" t="s">
        <v>325</v>
      </c>
      <c r="AD304" s="241"/>
      <c r="AE304" s="241"/>
      <c r="AF304" s="241"/>
      <c r="AG304" s="241"/>
      <c r="AH304" s="241"/>
      <c r="AI304" s="241"/>
      <c r="AP304" s="300"/>
      <c r="AT304" s="300"/>
    </row>
    <row r="305" spans="1:46" s="299" customFormat="1" ht="15" customHeight="1">
      <c r="A305" s="284"/>
      <c r="B305" s="284"/>
      <c r="C305" s="241"/>
      <c r="D305" s="241"/>
      <c r="E305" s="241"/>
      <c r="F305" s="241"/>
      <c r="G305" s="241"/>
      <c r="H305" s="241"/>
      <c r="I305" s="241"/>
      <c r="J305" s="241"/>
      <c r="K305" s="241"/>
      <c r="L305" s="241"/>
      <c r="M305" s="241"/>
      <c r="N305" s="241"/>
      <c r="O305" s="241"/>
      <c r="P305" s="241"/>
      <c r="Q305" s="241"/>
      <c r="R305" s="241"/>
      <c r="S305" s="241"/>
      <c r="T305" s="241"/>
      <c r="U305" s="241" t="s">
        <v>447</v>
      </c>
      <c r="V305" s="241"/>
      <c r="W305" s="241"/>
      <c r="X305" s="241"/>
      <c r="Y305" s="241"/>
      <c r="Z305" s="241"/>
      <c r="AA305" s="241"/>
      <c r="AB305" s="241"/>
      <c r="AC305" s="241" t="s">
        <v>316</v>
      </c>
      <c r="AD305" s="241"/>
      <c r="AE305" s="241"/>
      <c r="AF305" s="241"/>
      <c r="AG305" s="241"/>
      <c r="AH305" s="241"/>
      <c r="AI305" s="241"/>
      <c r="AP305" s="300"/>
      <c r="AT305" s="300"/>
    </row>
    <row r="306" spans="1:46" s="299" customFormat="1" ht="15" customHeight="1">
      <c r="A306" s="284"/>
      <c r="B306" s="284"/>
      <c r="C306" s="241"/>
      <c r="D306" s="241"/>
      <c r="E306" s="241"/>
      <c r="F306" s="241"/>
      <c r="G306" s="241"/>
      <c r="H306" s="241"/>
      <c r="I306" s="241"/>
      <c r="J306" s="241"/>
      <c r="K306" s="241"/>
      <c r="L306" s="241"/>
      <c r="M306" s="241"/>
      <c r="N306" s="241"/>
      <c r="O306" s="241"/>
      <c r="P306" s="241"/>
      <c r="Q306" s="241"/>
      <c r="R306" s="241"/>
      <c r="S306" s="241"/>
      <c r="T306" s="241"/>
      <c r="U306" s="241" t="s">
        <v>448</v>
      </c>
      <c r="V306" s="241"/>
      <c r="W306" s="241"/>
      <c r="X306" s="241"/>
      <c r="Y306" s="241"/>
      <c r="Z306" s="241"/>
      <c r="AA306" s="241"/>
      <c r="AB306" s="241"/>
      <c r="AC306" s="241" t="s">
        <v>313</v>
      </c>
      <c r="AD306" s="241"/>
      <c r="AE306" s="241"/>
      <c r="AF306" s="241"/>
      <c r="AG306" s="241"/>
      <c r="AH306" s="241"/>
      <c r="AI306" s="241"/>
      <c r="AP306" s="300"/>
      <c r="AT306" s="300"/>
    </row>
    <row r="307" spans="1:46" s="299" customFormat="1" ht="15" customHeight="1">
      <c r="A307" s="284"/>
      <c r="B307" s="284"/>
      <c r="C307" s="241"/>
      <c r="D307" s="241"/>
      <c r="E307" s="241"/>
      <c r="F307" s="241"/>
      <c r="G307" s="241"/>
      <c r="H307" s="241"/>
      <c r="I307" s="241"/>
      <c r="J307" s="241"/>
      <c r="K307" s="241"/>
      <c r="L307" s="241"/>
      <c r="M307" s="241"/>
      <c r="N307" s="241"/>
      <c r="O307" s="241"/>
      <c r="P307" s="241"/>
      <c r="Q307" s="241"/>
      <c r="R307" s="241"/>
      <c r="S307" s="241"/>
      <c r="T307" s="241"/>
      <c r="U307" s="241" t="s">
        <v>449</v>
      </c>
      <c r="V307" s="241"/>
      <c r="W307" s="241"/>
      <c r="X307" s="241"/>
      <c r="Y307" s="241"/>
      <c r="Z307" s="241"/>
      <c r="AA307" s="241"/>
      <c r="AB307" s="241"/>
      <c r="AC307" s="241" t="s">
        <v>313</v>
      </c>
      <c r="AD307" s="241"/>
      <c r="AE307" s="241"/>
      <c r="AF307" s="241"/>
      <c r="AG307" s="241"/>
      <c r="AH307" s="241"/>
      <c r="AI307" s="241"/>
      <c r="AP307" s="300"/>
      <c r="AT307" s="300"/>
    </row>
    <row r="308" spans="1:46" s="299" customFormat="1" ht="15" customHeight="1">
      <c r="A308" s="284"/>
      <c r="B308" s="284"/>
      <c r="C308" s="241"/>
      <c r="D308" s="241"/>
      <c r="E308" s="241"/>
      <c r="F308" s="241"/>
      <c r="G308" s="241"/>
      <c r="H308" s="241"/>
      <c r="I308" s="241"/>
      <c r="J308" s="241"/>
      <c r="K308" s="241"/>
      <c r="L308" s="241"/>
      <c r="M308" s="241"/>
      <c r="N308" s="241"/>
      <c r="O308" s="241"/>
      <c r="P308" s="241"/>
      <c r="Q308" s="241"/>
      <c r="R308" s="241"/>
      <c r="S308" s="241"/>
      <c r="T308" s="241"/>
      <c r="U308" s="241" t="s">
        <v>450</v>
      </c>
      <c r="V308" s="241"/>
      <c r="W308" s="241"/>
      <c r="X308" s="241"/>
      <c r="Y308" s="241"/>
      <c r="Z308" s="241"/>
      <c r="AA308" s="241"/>
      <c r="AB308" s="241"/>
      <c r="AC308" s="241" t="s">
        <v>322</v>
      </c>
      <c r="AD308" s="241"/>
      <c r="AE308" s="241"/>
      <c r="AF308" s="241"/>
      <c r="AG308" s="241"/>
      <c r="AH308" s="241"/>
      <c r="AI308" s="241"/>
      <c r="AP308" s="300"/>
      <c r="AT308" s="300"/>
    </row>
    <row r="309" spans="1:46" s="299" customFormat="1" ht="15" customHeight="1">
      <c r="A309" s="284"/>
      <c r="B309" s="284"/>
      <c r="C309" s="241"/>
      <c r="D309" s="241"/>
      <c r="E309" s="241"/>
      <c r="F309" s="241"/>
      <c r="G309" s="241"/>
      <c r="H309" s="241"/>
      <c r="I309" s="241"/>
      <c r="J309" s="241"/>
      <c r="K309" s="241"/>
      <c r="L309" s="241"/>
      <c r="M309" s="241"/>
      <c r="N309" s="241"/>
      <c r="O309" s="241"/>
      <c r="P309" s="241"/>
      <c r="Q309" s="241"/>
      <c r="R309" s="241"/>
      <c r="S309" s="241"/>
      <c r="T309" s="241"/>
      <c r="U309" s="241" t="s">
        <v>451</v>
      </c>
      <c r="V309" s="241"/>
      <c r="W309" s="241"/>
      <c r="X309" s="241"/>
      <c r="Y309" s="241"/>
      <c r="Z309" s="241"/>
      <c r="AA309" s="241"/>
      <c r="AB309" s="241"/>
      <c r="AC309" s="241" t="s">
        <v>325</v>
      </c>
      <c r="AD309" s="241"/>
      <c r="AE309" s="241"/>
      <c r="AF309" s="241"/>
      <c r="AG309" s="241"/>
      <c r="AH309" s="241"/>
      <c r="AI309" s="241"/>
      <c r="AP309" s="300"/>
      <c r="AT309" s="300"/>
    </row>
    <row r="310" spans="1:46" s="299" customFormat="1" ht="15" customHeight="1">
      <c r="A310" s="284"/>
      <c r="B310" s="284"/>
      <c r="C310" s="241"/>
      <c r="D310" s="241"/>
      <c r="E310" s="241"/>
      <c r="F310" s="241"/>
      <c r="G310" s="241"/>
      <c r="H310" s="241"/>
      <c r="I310" s="241"/>
      <c r="J310" s="241"/>
      <c r="K310" s="241"/>
      <c r="L310" s="241"/>
      <c r="M310" s="241"/>
      <c r="N310" s="241"/>
      <c r="O310" s="241"/>
      <c r="P310" s="241"/>
      <c r="Q310" s="241"/>
      <c r="R310" s="241"/>
      <c r="S310" s="241"/>
      <c r="T310" s="241"/>
      <c r="U310" s="241" t="s">
        <v>275</v>
      </c>
      <c r="V310" s="241"/>
      <c r="W310" s="241"/>
      <c r="X310" s="241"/>
      <c r="Y310" s="241"/>
      <c r="Z310" s="241"/>
      <c r="AA310" s="241"/>
      <c r="AB310" s="241"/>
      <c r="AC310" s="241" t="s">
        <v>350</v>
      </c>
      <c r="AD310" s="241"/>
      <c r="AE310" s="241"/>
      <c r="AF310" s="241"/>
      <c r="AG310" s="241"/>
      <c r="AH310" s="241"/>
      <c r="AI310" s="241"/>
      <c r="AP310" s="300"/>
      <c r="AT310" s="300"/>
    </row>
    <row r="311" spans="1:46" s="299" customFormat="1" ht="15" customHeight="1">
      <c r="A311" s="284"/>
      <c r="B311" s="284"/>
      <c r="C311" s="241"/>
      <c r="D311" s="241"/>
      <c r="E311" s="241"/>
      <c r="F311" s="241"/>
      <c r="G311" s="241"/>
      <c r="H311" s="241"/>
      <c r="I311" s="241"/>
      <c r="J311" s="241"/>
      <c r="K311" s="241"/>
      <c r="L311" s="241"/>
      <c r="M311" s="241"/>
      <c r="N311" s="241"/>
      <c r="O311" s="241"/>
      <c r="P311" s="241"/>
      <c r="Q311" s="241"/>
      <c r="R311" s="241"/>
      <c r="S311" s="241"/>
      <c r="T311" s="241"/>
      <c r="U311" s="241" t="s">
        <v>452</v>
      </c>
      <c r="V311" s="241"/>
      <c r="W311" s="241"/>
      <c r="X311" s="241"/>
      <c r="Y311" s="241"/>
      <c r="Z311" s="241"/>
      <c r="AA311" s="241"/>
      <c r="AB311" s="241"/>
      <c r="AC311" s="241" t="s">
        <v>309</v>
      </c>
      <c r="AD311" s="241"/>
      <c r="AE311" s="241"/>
      <c r="AF311" s="241"/>
      <c r="AG311" s="241"/>
      <c r="AH311" s="241"/>
      <c r="AI311" s="241"/>
      <c r="AP311" s="300"/>
      <c r="AT311" s="300"/>
    </row>
    <row r="312" spans="1:46" s="299" customFormat="1" ht="15" customHeight="1">
      <c r="A312" s="284"/>
      <c r="B312" s="284"/>
      <c r="C312" s="241"/>
      <c r="D312" s="241"/>
      <c r="E312" s="241"/>
      <c r="F312" s="241"/>
      <c r="G312" s="241"/>
      <c r="H312" s="241"/>
      <c r="I312" s="241"/>
      <c r="J312" s="241"/>
      <c r="K312" s="241"/>
      <c r="L312" s="241"/>
      <c r="M312" s="241"/>
      <c r="N312" s="241"/>
      <c r="O312" s="241"/>
      <c r="P312" s="241"/>
      <c r="Q312" s="241"/>
      <c r="R312" s="241"/>
      <c r="S312" s="241"/>
      <c r="T312" s="241"/>
      <c r="U312" s="241" t="s">
        <v>453</v>
      </c>
      <c r="V312" s="241"/>
      <c r="W312" s="241"/>
      <c r="X312" s="241"/>
      <c r="Y312" s="241"/>
      <c r="Z312" s="241"/>
      <c r="AA312" s="241"/>
      <c r="AB312" s="241"/>
      <c r="AC312" s="241" t="s">
        <v>316</v>
      </c>
      <c r="AD312" s="241"/>
      <c r="AE312" s="241"/>
      <c r="AF312" s="241"/>
      <c r="AG312" s="241"/>
      <c r="AH312" s="241"/>
      <c r="AI312" s="241"/>
      <c r="AP312" s="300"/>
      <c r="AT312" s="300"/>
    </row>
    <row r="313" spans="1:46" s="299" customFormat="1" ht="15" customHeight="1">
      <c r="A313" s="284"/>
      <c r="B313" s="284"/>
      <c r="C313" s="241"/>
      <c r="D313" s="241"/>
      <c r="E313" s="241"/>
      <c r="F313" s="241"/>
      <c r="G313" s="241"/>
      <c r="H313" s="241"/>
      <c r="I313" s="241"/>
      <c r="J313" s="241"/>
      <c r="K313" s="241"/>
      <c r="L313" s="241"/>
      <c r="M313" s="241"/>
      <c r="N313" s="241"/>
      <c r="O313" s="241"/>
      <c r="P313" s="241"/>
      <c r="Q313" s="241"/>
      <c r="R313" s="241"/>
      <c r="S313" s="241"/>
      <c r="T313" s="241"/>
      <c r="U313" s="241" t="s">
        <v>454</v>
      </c>
      <c r="V313" s="241"/>
      <c r="W313" s="241"/>
      <c r="X313" s="241"/>
      <c r="Y313" s="241"/>
      <c r="Z313" s="241"/>
      <c r="AA313" s="241"/>
      <c r="AB313" s="241"/>
      <c r="AC313" s="241" t="s">
        <v>386</v>
      </c>
      <c r="AD313" s="241"/>
      <c r="AE313" s="241"/>
      <c r="AF313" s="241"/>
      <c r="AG313" s="241"/>
      <c r="AH313" s="241"/>
      <c r="AI313" s="241"/>
      <c r="AP313" s="300"/>
      <c r="AT313" s="300"/>
    </row>
    <row r="314" spans="1:46" s="299" customFormat="1" ht="15" customHeight="1">
      <c r="A314" s="284"/>
      <c r="B314" s="284"/>
      <c r="C314" s="241"/>
      <c r="D314" s="241"/>
      <c r="E314" s="241"/>
      <c r="F314" s="241"/>
      <c r="G314" s="241"/>
      <c r="H314" s="241"/>
      <c r="I314" s="241"/>
      <c r="J314" s="241"/>
      <c r="K314" s="241"/>
      <c r="L314" s="241"/>
      <c r="M314" s="241"/>
      <c r="N314" s="241"/>
      <c r="O314" s="241"/>
      <c r="P314" s="241"/>
      <c r="Q314" s="241"/>
      <c r="R314" s="241"/>
      <c r="S314" s="241"/>
      <c r="T314" s="241"/>
      <c r="U314" s="241" t="s">
        <v>455</v>
      </c>
      <c r="V314" s="241"/>
      <c r="W314" s="241"/>
      <c r="X314" s="241"/>
      <c r="Y314" s="241"/>
      <c r="Z314" s="241"/>
      <c r="AA314" s="241"/>
      <c r="AB314" s="241"/>
      <c r="AC314" s="241" t="s">
        <v>311</v>
      </c>
      <c r="AD314" s="241"/>
      <c r="AE314" s="241"/>
      <c r="AF314" s="241"/>
      <c r="AG314" s="241"/>
      <c r="AH314" s="241"/>
      <c r="AI314" s="241"/>
      <c r="AP314" s="300"/>
      <c r="AT314" s="300"/>
    </row>
    <row r="315" spans="1:46" s="299" customFormat="1" ht="15" customHeight="1">
      <c r="A315" s="284"/>
      <c r="B315" s="284"/>
      <c r="C315" s="241"/>
      <c r="D315" s="241"/>
      <c r="E315" s="241"/>
      <c r="F315" s="241"/>
      <c r="G315" s="241"/>
      <c r="H315" s="241"/>
      <c r="I315" s="241"/>
      <c r="J315" s="241"/>
      <c r="K315" s="241"/>
      <c r="L315" s="241"/>
      <c r="M315" s="241"/>
      <c r="N315" s="241"/>
      <c r="O315" s="241"/>
      <c r="P315" s="241"/>
      <c r="Q315" s="241"/>
      <c r="R315" s="241"/>
      <c r="S315" s="241"/>
      <c r="T315" s="241"/>
      <c r="U315" s="241" t="s">
        <v>456</v>
      </c>
      <c r="V315" s="241"/>
      <c r="W315" s="241"/>
      <c r="X315" s="241"/>
      <c r="Y315" s="241"/>
      <c r="Z315" s="241"/>
      <c r="AA315" s="241"/>
      <c r="AB315" s="241"/>
      <c r="AC315" s="241" t="s">
        <v>313</v>
      </c>
      <c r="AD315" s="241"/>
      <c r="AE315" s="241"/>
      <c r="AF315" s="241"/>
      <c r="AG315" s="241"/>
      <c r="AH315" s="241"/>
      <c r="AI315" s="241"/>
      <c r="AP315" s="300"/>
      <c r="AT315" s="300"/>
    </row>
    <row r="316" spans="1:46" s="299" customFormat="1" ht="15" customHeight="1">
      <c r="A316" s="284"/>
      <c r="B316" s="284"/>
      <c r="C316" s="241"/>
      <c r="D316" s="241"/>
      <c r="E316" s="241"/>
      <c r="F316" s="241"/>
      <c r="G316" s="241"/>
      <c r="H316" s="241"/>
      <c r="I316" s="241"/>
      <c r="J316" s="241"/>
      <c r="K316" s="241"/>
      <c r="L316" s="241"/>
      <c r="M316" s="241"/>
      <c r="N316" s="241"/>
      <c r="O316" s="241"/>
      <c r="P316" s="241"/>
      <c r="Q316" s="241"/>
      <c r="R316" s="241"/>
      <c r="S316" s="241"/>
      <c r="T316" s="241"/>
      <c r="U316" s="241" t="s">
        <v>457</v>
      </c>
      <c r="V316" s="241"/>
      <c r="W316" s="241"/>
      <c r="X316" s="241"/>
      <c r="Y316" s="241"/>
      <c r="Z316" s="241"/>
      <c r="AA316" s="241"/>
      <c r="AB316" s="241"/>
      <c r="AC316" s="241" t="s">
        <v>316</v>
      </c>
      <c r="AD316" s="241"/>
      <c r="AE316" s="241"/>
      <c r="AF316" s="241"/>
      <c r="AG316" s="241"/>
      <c r="AH316" s="241"/>
      <c r="AI316" s="241"/>
      <c r="AP316" s="300"/>
      <c r="AT316" s="300"/>
    </row>
    <row r="317" spans="1:46" s="299" customFormat="1" ht="15" customHeight="1">
      <c r="A317" s="284"/>
      <c r="B317" s="284"/>
      <c r="C317" s="241"/>
      <c r="D317" s="241"/>
      <c r="E317" s="241"/>
      <c r="F317" s="241"/>
      <c r="G317" s="241"/>
      <c r="H317" s="241"/>
      <c r="I317" s="241"/>
      <c r="J317" s="241"/>
      <c r="K317" s="241"/>
      <c r="L317" s="241"/>
      <c r="M317" s="241"/>
      <c r="N317" s="241"/>
      <c r="O317" s="241"/>
      <c r="P317" s="241"/>
      <c r="Q317" s="241"/>
      <c r="R317" s="241"/>
      <c r="S317" s="241"/>
      <c r="T317" s="241"/>
      <c r="U317" s="241" t="s">
        <v>458</v>
      </c>
      <c r="V317" s="241"/>
      <c r="W317" s="241"/>
      <c r="X317" s="241"/>
      <c r="Y317" s="241"/>
      <c r="Z317" s="241"/>
      <c r="AA317" s="241"/>
      <c r="AB317" s="241"/>
      <c r="AC317" s="241" t="s">
        <v>350</v>
      </c>
      <c r="AD317" s="241"/>
      <c r="AE317" s="241"/>
      <c r="AF317" s="241"/>
      <c r="AG317" s="241"/>
      <c r="AH317" s="241"/>
      <c r="AI317" s="241"/>
      <c r="AP317" s="300"/>
      <c r="AT317" s="300"/>
    </row>
    <row r="318" spans="1:46" s="299" customFormat="1" ht="15" customHeight="1">
      <c r="A318" s="284"/>
      <c r="B318" s="284"/>
      <c r="C318" s="241"/>
      <c r="D318" s="241"/>
      <c r="E318" s="241"/>
      <c r="F318" s="241"/>
      <c r="G318" s="241"/>
      <c r="H318" s="241"/>
      <c r="I318" s="241"/>
      <c r="J318" s="241"/>
      <c r="K318" s="241"/>
      <c r="L318" s="241"/>
      <c r="M318" s="241"/>
      <c r="N318" s="241"/>
      <c r="O318" s="241"/>
      <c r="P318" s="241"/>
      <c r="Q318" s="241"/>
      <c r="R318" s="241"/>
      <c r="S318" s="241"/>
      <c r="T318" s="241"/>
      <c r="U318" s="241" t="s">
        <v>459</v>
      </c>
      <c r="V318" s="241"/>
      <c r="W318" s="241"/>
      <c r="X318" s="241"/>
      <c r="Y318" s="241"/>
      <c r="Z318" s="241"/>
      <c r="AA318" s="241"/>
      <c r="AB318" s="241"/>
      <c r="AC318" s="241" t="s">
        <v>313</v>
      </c>
      <c r="AD318" s="241"/>
      <c r="AE318" s="241"/>
      <c r="AF318" s="241"/>
      <c r="AG318" s="241"/>
      <c r="AH318" s="241"/>
      <c r="AI318" s="241"/>
      <c r="AP318" s="300"/>
      <c r="AT318" s="300"/>
    </row>
    <row r="319" spans="1:46" s="299" customFormat="1" ht="15" customHeight="1">
      <c r="A319" s="284"/>
      <c r="B319" s="284"/>
      <c r="C319" s="241"/>
      <c r="D319" s="241"/>
      <c r="E319" s="241"/>
      <c r="F319" s="241"/>
      <c r="G319" s="241"/>
      <c r="H319" s="241"/>
      <c r="I319" s="241"/>
      <c r="J319" s="241"/>
      <c r="K319" s="241"/>
      <c r="L319" s="241"/>
      <c r="M319" s="241"/>
      <c r="N319" s="241"/>
      <c r="O319" s="241"/>
      <c r="P319" s="241"/>
      <c r="Q319" s="241"/>
      <c r="R319" s="241"/>
      <c r="S319" s="241"/>
      <c r="T319" s="241"/>
      <c r="U319" s="241" t="s">
        <v>460</v>
      </c>
      <c r="V319" s="241"/>
      <c r="W319" s="241"/>
      <c r="X319" s="241"/>
      <c r="Y319" s="241"/>
      <c r="Z319" s="241"/>
      <c r="AA319" s="241"/>
      <c r="AB319" s="241"/>
      <c r="AC319" s="241" t="s">
        <v>313</v>
      </c>
      <c r="AD319" s="241"/>
      <c r="AE319" s="241"/>
      <c r="AF319" s="241"/>
      <c r="AG319" s="241"/>
      <c r="AH319" s="241"/>
      <c r="AI319" s="241"/>
      <c r="AP319" s="300"/>
      <c r="AT319" s="300"/>
    </row>
    <row r="320" spans="1:46" s="299" customFormat="1" ht="15" customHeight="1">
      <c r="A320" s="284"/>
      <c r="B320" s="284"/>
      <c r="C320" s="241"/>
      <c r="D320" s="241"/>
      <c r="E320" s="241"/>
      <c r="F320" s="241"/>
      <c r="G320" s="241"/>
      <c r="H320" s="241"/>
      <c r="I320" s="241"/>
      <c r="J320" s="241"/>
      <c r="K320" s="241"/>
      <c r="L320" s="241"/>
      <c r="M320" s="241"/>
      <c r="N320" s="241"/>
      <c r="O320" s="241"/>
      <c r="P320" s="241"/>
      <c r="Q320" s="241"/>
      <c r="R320" s="241"/>
      <c r="S320" s="241"/>
      <c r="T320" s="241"/>
      <c r="U320" s="241" t="s">
        <v>461</v>
      </c>
      <c r="V320" s="241"/>
      <c r="W320" s="241"/>
      <c r="X320" s="241"/>
      <c r="Y320" s="241"/>
      <c r="Z320" s="241"/>
      <c r="AA320" s="241"/>
      <c r="AB320" s="241"/>
      <c r="AC320" s="241" t="s">
        <v>316</v>
      </c>
      <c r="AD320" s="241"/>
      <c r="AE320" s="241"/>
      <c r="AF320" s="241"/>
      <c r="AG320" s="241"/>
      <c r="AH320" s="241"/>
      <c r="AI320" s="241"/>
      <c r="AP320" s="300"/>
      <c r="AT320" s="300"/>
    </row>
    <row r="321" spans="1:46" s="299" customFormat="1" ht="15" customHeight="1">
      <c r="A321" s="284"/>
      <c r="B321" s="284"/>
      <c r="C321" s="241"/>
      <c r="D321" s="241"/>
      <c r="E321" s="241"/>
      <c r="F321" s="241"/>
      <c r="G321" s="241"/>
      <c r="H321" s="241"/>
      <c r="I321" s="241"/>
      <c r="J321" s="241"/>
      <c r="K321" s="241"/>
      <c r="L321" s="241"/>
      <c r="M321" s="241"/>
      <c r="N321" s="241"/>
      <c r="O321" s="241"/>
      <c r="P321" s="241"/>
      <c r="Q321" s="241"/>
      <c r="R321" s="241"/>
      <c r="S321" s="241"/>
      <c r="T321" s="241"/>
      <c r="U321" s="241" t="s">
        <v>462</v>
      </c>
      <c r="V321" s="241"/>
      <c r="W321" s="241"/>
      <c r="X321" s="241"/>
      <c r="Y321" s="241"/>
      <c r="Z321" s="241"/>
      <c r="AA321" s="241"/>
      <c r="AB321" s="241"/>
      <c r="AC321" s="241" t="s">
        <v>322</v>
      </c>
      <c r="AD321" s="241"/>
      <c r="AE321" s="241"/>
      <c r="AF321" s="241"/>
      <c r="AG321" s="241"/>
      <c r="AH321" s="241"/>
      <c r="AI321" s="241"/>
      <c r="AP321" s="300"/>
      <c r="AT321" s="300"/>
    </row>
    <row r="322" spans="1:46" s="299" customFormat="1" ht="15" customHeight="1">
      <c r="A322" s="284"/>
      <c r="B322" s="284"/>
      <c r="C322" s="241"/>
      <c r="D322" s="241"/>
      <c r="E322" s="241"/>
      <c r="F322" s="241"/>
      <c r="G322" s="241"/>
      <c r="H322" s="241"/>
      <c r="I322" s="241"/>
      <c r="J322" s="241"/>
      <c r="K322" s="241"/>
      <c r="L322" s="241"/>
      <c r="M322" s="241"/>
      <c r="N322" s="241"/>
      <c r="O322" s="241"/>
      <c r="P322" s="241"/>
      <c r="Q322" s="241"/>
      <c r="R322" s="241"/>
      <c r="S322" s="241"/>
      <c r="T322" s="241"/>
      <c r="U322" s="241" t="s">
        <v>463</v>
      </c>
      <c r="V322" s="241"/>
      <c r="W322" s="241"/>
      <c r="X322" s="241"/>
      <c r="Y322" s="241"/>
      <c r="Z322" s="241"/>
      <c r="AA322" s="241"/>
      <c r="AB322" s="241"/>
      <c r="AC322" s="241" t="s">
        <v>325</v>
      </c>
      <c r="AD322" s="241"/>
      <c r="AE322" s="241"/>
      <c r="AF322" s="241"/>
      <c r="AG322" s="241"/>
      <c r="AH322" s="241"/>
      <c r="AI322" s="241"/>
      <c r="AP322" s="300"/>
      <c r="AT322" s="300"/>
    </row>
    <row r="323" spans="1:46" s="299" customFormat="1" ht="15" customHeight="1">
      <c r="A323" s="284"/>
      <c r="B323" s="284"/>
      <c r="C323" s="241"/>
      <c r="D323" s="241"/>
      <c r="E323" s="241"/>
      <c r="F323" s="241"/>
      <c r="G323" s="241"/>
      <c r="H323" s="241"/>
      <c r="I323" s="241"/>
      <c r="J323" s="241"/>
      <c r="K323" s="241"/>
      <c r="L323" s="241"/>
      <c r="M323" s="241"/>
      <c r="N323" s="241"/>
      <c r="O323" s="241"/>
      <c r="P323" s="241"/>
      <c r="Q323" s="241"/>
      <c r="R323" s="241"/>
      <c r="S323" s="241"/>
      <c r="T323" s="241"/>
      <c r="U323" s="241" t="s">
        <v>464</v>
      </c>
      <c r="V323" s="241"/>
      <c r="W323" s="241"/>
      <c r="X323" s="241"/>
      <c r="Y323" s="241"/>
      <c r="Z323" s="241"/>
      <c r="AA323" s="241"/>
      <c r="AB323" s="241"/>
      <c r="AC323" s="241" t="s">
        <v>316</v>
      </c>
      <c r="AD323" s="241"/>
      <c r="AE323" s="241"/>
      <c r="AF323" s="241"/>
      <c r="AG323" s="241"/>
      <c r="AH323" s="241"/>
      <c r="AI323" s="241"/>
      <c r="AP323" s="300"/>
      <c r="AT323" s="300"/>
    </row>
    <row r="324" spans="1:46" s="299" customFormat="1" ht="15" customHeight="1">
      <c r="A324" s="284"/>
      <c r="B324" s="284"/>
      <c r="C324" s="241"/>
      <c r="D324" s="241"/>
      <c r="E324" s="241"/>
      <c r="F324" s="241"/>
      <c r="G324" s="241"/>
      <c r="H324" s="241"/>
      <c r="I324" s="241"/>
      <c r="J324" s="241"/>
      <c r="K324" s="241"/>
      <c r="L324" s="241"/>
      <c r="M324" s="241"/>
      <c r="N324" s="241"/>
      <c r="O324" s="241"/>
      <c r="P324" s="241"/>
      <c r="Q324" s="241"/>
      <c r="R324" s="241"/>
      <c r="S324" s="241"/>
      <c r="T324" s="241"/>
      <c r="U324" s="241" t="s">
        <v>465</v>
      </c>
      <c r="V324" s="241"/>
      <c r="W324" s="241"/>
      <c r="X324" s="241"/>
      <c r="Y324" s="241"/>
      <c r="Z324" s="241"/>
      <c r="AA324" s="241"/>
      <c r="AB324" s="241"/>
      <c r="AC324" s="241" t="s">
        <v>316</v>
      </c>
      <c r="AD324" s="241"/>
      <c r="AE324" s="241"/>
      <c r="AF324" s="241"/>
      <c r="AG324" s="241"/>
      <c r="AH324" s="241"/>
      <c r="AI324" s="241"/>
      <c r="AP324" s="300"/>
      <c r="AT324" s="300"/>
    </row>
    <row r="325" spans="1:46" s="299" customFormat="1" ht="15" customHeight="1">
      <c r="A325" s="284"/>
      <c r="B325" s="284"/>
      <c r="C325" s="241"/>
      <c r="D325" s="241"/>
      <c r="E325" s="241"/>
      <c r="F325" s="241"/>
      <c r="G325" s="241"/>
      <c r="H325" s="241"/>
      <c r="I325" s="241"/>
      <c r="J325" s="241"/>
      <c r="K325" s="241"/>
      <c r="L325" s="241"/>
      <c r="M325" s="241"/>
      <c r="N325" s="241"/>
      <c r="O325" s="241"/>
      <c r="P325" s="241"/>
      <c r="Q325" s="241"/>
      <c r="R325" s="241"/>
      <c r="S325" s="241"/>
      <c r="T325" s="241"/>
      <c r="U325" s="241" t="s">
        <v>466</v>
      </c>
      <c r="V325" s="241"/>
      <c r="W325" s="241"/>
      <c r="X325" s="241"/>
      <c r="Y325" s="241"/>
      <c r="Z325" s="241"/>
      <c r="AA325" s="241"/>
      <c r="AB325" s="241"/>
      <c r="AC325" s="241" t="s">
        <v>325</v>
      </c>
      <c r="AD325" s="241"/>
      <c r="AE325" s="241"/>
      <c r="AF325" s="241"/>
      <c r="AG325" s="241"/>
      <c r="AH325" s="241"/>
      <c r="AI325" s="241"/>
      <c r="AP325" s="300"/>
      <c r="AT325" s="300"/>
    </row>
    <row r="326" spans="1:46" s="299" customFormat="1" ht="15" customHeight="1">
      <c r="A326" s="284"/>
      <c r="B326" s="284"/>
      <c r="C326" s="241"/>
      <c r="D326" s="241"/>
      <c r="E326" s="241"/>
      <c r="F326" s="241"/>
      <c r="G326" s="241"/>
      <c r="H326" s="241"/>
      <c r="I326" s="241"/>
      <c r="J326" s="241"/>
      <c r="K326" s="241"/>
      <c r="L326" s="241"/>
      <c r="M326" s="241"/>
      <c r="N326" s="241"/>
      <c r="O326" s="241"/>
      <c r="P326" s="241"/>
      <c r="Q326" s="241"/>
      <c r="R326" s="241"/>
      <c r="S326" s="241"/>
      <c r="T326" s="241"/>
      <c r="U326" s="241" t="s">
        <v>467</v>
      </c>
      <c r="V326" s="241"/>
      <c r="W326" s="241"/>
      <c r="X326" s="241"/>
      <c r="Y326" s="241"/>
      <c r="Z326" s="241"/>
      <c r="AA326" s="241"/>
      <c r="AB326" s="241"/>
      <c r="AC326" s="241" t="s">
        <v>311</v>
      </c>
      <c r="AD326" s="241"/>
      <c r="AE326" s="241"/>
      <c r="AF326" s="241"/>
      <c r="AG326" s="241"/>
      <c r="AH326" s="241"/>
      <c r="AI326" s="241"/>
      <c r="AP326" s="300"/>
      <c r="AT326" s="300"/>
    </row>
    <row r="327" spans="1:46" s="299" customFormat="1" ht="15" customHeight="1">
      <c r="A327" s="284"/>
      <c r="B327" s="284"/>
      <c r="C327" s="241"/>
      <c r="D327" s="241"/>
      <c r="E327" s="241"/>
      <c r="F327" s="241"/>
      <c r="G327" s="241"/>
      <c r="H327" s="241"/>
      <c r="I327" s="241"/>
      <c r="J327" s="241"/>
      <c r="K327" s="241"/>
      <c r="L327" s="241"/>
      <c r="M327" s="241"/>
      <c r="N327" s="241"/>
      <c r="O327" s="241"/>
      <c r="P327" s="241"/>
      <c r="Q327" s="241"/>
      <c r="R327" s="241"/>
      <c r="S327" s="241"/>
      <c r="T327" s="241"/>
      <c r="U327" s="241" t="s">
        <v>468</v>
      </c>
      <c r="V327" s="241"/>
      <c r="W327" s="241"/>
      <c r="X327" s="241"/>
      <c r="Y327" s="241"/>
      <c r="Z327" s="241"/>
      <c r="AA327" s="241"/>
      <c r="AB327" s="241"/>
      <c r="AC327" s="241" t="s">
        <v>325</v>
      </c>
      <c r="AD327" s="241"/>
      <c r="AE327" s="241"/>
      <c r="AF327" s="241"/>
      <c r="AG327" s="241"/>
      <c r="AH327" s="241"/>
      <c r="AI327" s="241"/>
      <c r="AP327" s="300"/>
      <c r="AT327" s="300"/>
    </row>
    <row r="328" spans="1:46" s="299" customFormat="1" ht="15" customHeight="1">
      <c r="A328" s="284"/>
      <c r="B328" s="284"/>
      <c r="C328" s="241"/>
      <c r="D328" s="241"/>
      <c r="E328" s="241"/>
      <c r="F328" s="241"/>
      <c r="G328" s="241"/>
      <c r="H328" s="241"/>
      <c r="I328" s="241"/>
      <c r="J328" s="241"/>
      <c r="K328" s="241"/>
      <c r="L328" s="241"/>
      <c r="M328" s="241"/>
      <c r="N328" s="241"/>
      <c r="O328" s="241"/>
      <c r="P328" s="241"/>
      <c r="Q328" s="241"/>
      <c r="R328" s="241"/>
      <c r="S328" s="241"/>
      <c r="T328" s="241"/>
      <c r="U328" s="241" t="s">
        <v>469</v>
      </c>
      <c r="V328" s="241"/>
      <c r="W328" s="241"/>
      <c r="X328" s="241"/>
      <c r="Y328" s="241"/>
      <c r="Z328" s="241"/>
      <c r="AA328" s="241"/>
      <c r="AB328" s="241"/>
      <c r="AC328" s="241" t="s">
        <v>311</v>
      </c>
      <c r="AD328" s="241"/>
      <c r="AE328" s="241"/>
      <c r="AF328" s="241"/>
      <c r="AG328" s="241"/>
      <c r="AH328" s="241"/>
      <c r="AI328" s="241"/>
      <c r="AP328" s="300"/>
      <c r="AT328" s="300"/>
    </row>
    <row r="329" spans="1:46" s="299" customFormat="1" ht="15" customHeight="1">
      <c r="A329" s="284"/>
      <c r="B329" s="284"/>
      <c r="C329" s="241"/>
      <c r="D329" s="241"/>
      <c r="E329" s="241"/>
      <c r="F329" s="241"/>
      <c r="G329" s="241"/>
      <c r="H329" s="241"/>
      <c r="I329" s="241"/>
      <c r="J329" s="241"/>
      <c r="K329" s="241"/>
      <c r="L329" s="241"/>
      <c r="M329" s="241"/>
      <c r="N329" s="241"/>
      <c r="O329" s="241"/>
      <c r="P329" s="241"/>
      <c r="Q329" s="241"/>
      <c r="R329" s="241"/>
      <c r="S329" s="241"/>
      <c r="T329" s="241"/>
      <c r="U329" s="241" t="s">
        <v>470</v>
      </c>
      <c r="V329" s="241"/>
      <c r="W329" s="241"/>
      <c r="X329" s="241"/>
      <c r="Y329" s="241"/>
      <c r="Z329" s="241"/>
      <c r="AA329" s="241"/>
      <c r="AB329" s="241"/>
      <c r="AC329" s="241" t="s">
        <v>309</v>
      </c>
      <c r="AD329" s="241"/>
      <c r="AE329" s="241"/>
      <c r="AF329" s="241"/>
      <c r="AG329" s="241"/>
      <c r="AH329" s="241"/>
      <c r="AI329" s="241"/>
      <c r="AP329" s="300"/>
      <c r="AT329" s="300"/>
    </row>
    <row r="330" spans="1:46" s="299" customFormat="1" ht="15" customHeight="1">
      <c r="A330" s="284"/>
      <c r="B330" s="284"/>
      <c r="C330" s="241"/>
      <c r="D330" s="241"/>
      <c r="E330" s="241"/>
      <c r="F330" s="241"/>
      <c r="G330" s="241"/>
      <c r="H330" s="241"/>
      <c r="I330" s="241"/>
      <c r="J330" s="241"/>
      <c r="K330" s="241"/>
      <c r="L330" s="241"/>
      <c r="M330" s="241"/>
      <c r="N330" s="241"/>
      <c r="O330" s="241"/>
      <c r="P330" s="241"/>
      <c r="Q330" s="241"/>
      <c r="R330" s="241"/>
      <c r="S330" s="241"/>
      <c r="T330" s="241"/>
      <c r="U330" s="241" t="s">
        <v>471</v>
      </c>
      <c r="V330" s="241"/>
      <c r="W330" s="241"/>
      <c r="X330" s="241"/>
      <c r="Y330" s="241"/>
      <c r="Z330" s="241"/>
      <c r="AA330" s="241"/>
      <c r="AB330" s="241"/>
      <c r="AC330" s="241" t="s">
        <v>325</v>
      </c>
      <c r="AD330" s="241"/>
      <c r="AE330" s="241"/>
      <c r="AF330" s="241"/>
      <c r="AG330" s="241"/>
      <c r="AH330" s="241"/>
      <c r="AI330" s="241"/>
      <c r="AP330" s="300"/>
      <c r="AT330" s="300"/>
    </row>
    <row r="331" spans="1:46" s="299" customFormat="1" ht="15" customHeight="1">
      <c r="A331" s="284"/>
      <c r="B331" s="284"/>
      <c r="C331" s="241"/>
      <c r="D331" s="241"/>
      <c r="E331" s="241"/>
      <c r="F331" s="241"/>
      <c r="G331" s="241"/>
      <c r="H331" s="241"/>
      <c r="I331" s="241"/>
      <c r="J331" s="241"/>
      <c r="K331" s="241"/>
      <c r="L331" s="241"/>
      <c r="M331" s="241"/>
      <c r="N331" s="241"/>
      <c r="O331" s="241"/>
      <c r="P331" s="241"/>
      <c r="Q331" s="241"/>
      <c r="R331" s="241"/>
      <c r="S331" s="241"/>
      <c r="T331" s="241"/>
      <c r="U331" s="241" t="s">
        <v>472</v>
      </c>
      <c r="V331" s="241"/>
      <c r="W331" s="241"/>
      <c r="X331" s="241"/>
      <c r="Y331" s="241"/>
      <c r="Z331" s="241"/>
      <c r="AA331" s="241"/>
      <c r="AB331" s="241"/>
      <c r="AC331" s="241" t="s">
        <v>311</v>
      </c>
      <c r="AD331" s="241"/>
      <c r="AE331" s="241"/>
      <c r="AF331" s="241"/>
      <c r="AG331" s="241"/>
      <c r="AH331" s="241"/>
      <c r="AI331" s="241"/>
      <c r="AP331" s="300"/>
      <c r="AT331" s="300"/>
    </row>
    <row r="332" spans="1:46" s="299" customFormat="1" ht="15" customHeight="1">
      <c r="A332" s="284"/>
      <c r="B332" s="284"/>
      <c r="C332" s="241"/>
      <c r="D332" s="241"/>
      <c r="E332" s="241"/>
      <c r="F332" s="241"/>
      <c r="G332" s="241"/>
      <c r="H332" s="241"/>
      <c r="I332" s="241"/>
      <c r="J332" s="241"/>
      <c r="K332" s="241"/>
      <c r="L332" s="241"/>
      <c r="M332" s="241"/>
      <c r="N332" s="241"/>
      <c r="O332" s="241"/>
      <c r="P332" s="241"/>
      <c r="Q332" s="241"/>
      <c r="R332" s="241"/>
      <c r="S332" s="241"/>
      <c r="T332" s="241"/>
      <c r="U332" s="241" t="s">
        <v>473</v>
      </c>
      <c r="V332" s="241"/>
      <c r="W332" s="241"/>
      <c r="X332" s="241"/>
      <c r="Y332" s="241"/>
      <c r="Z332" s="241"/>
      <c r="AA332" s="241"/>
      <c r="AB332" s="241"/>
      <c r="AC332" s="241" t="s">
        <v>309</v>
      </c>
      <c r="AD332" s="241"/>
      <c r="AE332" s="241"/>
      <c r="AF332" s="241"/>
      <c r="AG332" s="241"/>
      <c r="AH332" s="241"/>
      <c r="AI332" s="241"/>
      <c r="AP332" s="300"/>
      <c r="AT332" s="300"/>
    </row>
    <row r="333" spans="1:46" s="299" customFormat="1" ht="15" customHeight="1">
      <c r="A333" s="284"/>
      <c r="B333" s="284"/>
      <c r="C333" s="241"/>
      <c r="D333" s="241"/>
      <c r="E333" s="241"/>
      <c r="F333" s="241"/>
      <c r="G333" s="241"/>
      <c r="H333" s="241"/>
      <c r="I333" s="241"/>
      <c r="J333" s="241"/>
      <c r="K333" s="241"/>
      <c r="L333" s="241"/>
      <c r="M333" s="241"/>
      <c r="N333" s="241"/>
      <c r="O333" s="241"/>
      <c r="P333" s="241"/>
      <c r="Q333" s="241"/>
      <c r="R333" s="241"/>
      <c r="S333" s="241"/>
      <c r="T333" s="241"/>
      <c r="U333" s="241" t="s">
        <v>474</v>
      </c>
      <c r="V333" s="241"/>
      <c r="W333" s="241"/>
      <c r="X333" s="241"/>
      <c r="Y333" s="241"/>
      <c r="Z333" s="241"/>
      <c r="AA333" s="241"/>
      <c r="AB333" s="241"/>
      <c r="AC333" s="241" t="s">
        <v>325</v>
      </c>
      <c r="AD333" s="241"/>
      <c r="AE333" s="241"/>
      <c r="AF333" s="241"/>
      <c r="AG333" s="241"/>
      <c r="AH333" s="241"/>
      <c r="AI333" s="241"/>
      <c r="AP333" s="300"/>
      <c r="AT333" s="300"/>
    </row>
    <row r="334" spans="1:46" s="299" customFormat="1" ht="15" customHeight="1">
      <c r="A334" s="284"/>
      <c r="B334" s="284"/>
      <c r="C334" s="241"/>
      <c r="D334" s="241"/>
      <c r="E334" s="241"/>
      <c r="F334" s="241"/>
      <c r="G334" s="241"/>
      <c r="H334" s="241"/>
      <c r="I334" s="241"/>
      <c r="J334" s="241"/>
      <c r="K334" s="241"/>
      <c r="L334" s="241"/>
      <c r="M334" s="241"/>
      <c r="N334" s="241"/>
      <c r="O334" s="241"/>
      <c r="P334" s="241"/>
      <c r="Q334" s="241"/>
      <c r="R334" s="241"/>
      <c r="S334" s="241"/>
      <c r="T334" s="241"/>
      <c r="U334" s="241" t="s">
        <v>475</v>
      </c>
      <c r="V334" s="241"/>
      <c r="W334" s="241"/>
      <c r="X334" s="241"/>
      <c r="Y334" s="241"/>
      <c r="Z334" s="241"/>
      <c r="AA334" s="241"/>
      <c r="AB334" s="241"/>
      <c r="AC334" s="241" t="s">
        <v>325</v>
      </c>
      <c r="AD334" s="241"/>
      <c r="AE334" s="241"/>
      <c r="AF334" s="241"/>
      <c r="AG334" s="241"/>
      <c r="AH334" s="241"/>
      <c r="AI334" s="241"/>
      <c r="AP334" s="300"/>
      <c r="AT334" s="300"/>
    </row>
    <row r="335" spans="1:46" s="299" customFormat="1" ht="15" customHeight="1">
      <c r="A335" s="284"/>
      <c r="B335" s="284"/>
      <c r="C335" s="241"/>
      <c r="D335" s="241"/>
      <c r="E335" s="241"/>
      <c r="F335" s="241"/>
      <c r="G335" s="241"/>
      <c r="H335" s="241"/>
      <c r="I335" s="241"/>
      <c r="J335" s="241"/>
      <c r="K335" s="241"/>
      <c r="L335" s="241"/>
      <c r="M335" s="241"/>
      <c r="N335" s="241"/>
      <c r="O335" s="241"/>
      <c r="P335" s="241"/>
      <c r="Q335" s="241"/>
      <c r="R335" s="241"/>
      <c r="S335" s="241"/>
      <c r="T335" s="241"/>
      <c r="U335" s="241" t="s">
        <v>476</v>
      </c>
      <c r="V335" s="241"/>
      <c r="W335" s="241"/>
      <c r="X335" s="241"/>
      <c r="Y335" s="241"/>
      <c r="Z335" s="241"/>
      <c r="AA335" s="241"/>
      <c r="AB335" s="241"/>
      <c r="AC335" s="241" t="s">
        <v>325</v>
      </c>
      <c r="AD335" s="241"/>
      <c r="AE335" s="241"/>
      <c r="AF335" s="241"/>
      <c r="AG335" s="241"/>
      <c r="AH335" s="241"/>
      <c r="AI335" s="241"/>
      <c r="AP335" s="300"/>
      <c r="AT335" s="300"/>
    </row>
    <row r="336" spans="1:46" s="299" customFormat="1" ht="15" customHeight="1">
      <c r="A336" s="284"/>
      <c r="B336" s="284"/>
      <c r="C336" s="241"/>
      <c r="D336" s="241"/>
      <c r="E336" s="241"/>
      <c r="F336" s="241"/>
      <c r="G336" s="241"/>
      <c r="H336" s="241"/>
      <c r="I336" s="241"/>
      <c r="J336" s="241"/>
      <c r="K336" s="241"/>
      <c r="L336" s="241"/>
      <c r="M336" s="241"/>
      <c r="N336" s="241"/>
      <c r="O336" s="241"/>
      <c r="P336" s="241"/>
      <c r="Q336" s="241"/>
      <c r="R336" s="241"/>
      <c r="S336" s="241"/>
      <c r="T336" s="241"/>
      <c r="U336" s="241" t="s">
        <v>477</v>
      </c>
      <c r="V336" s="241"/>
      <c r="W336" s="241"/>
      <c r="X336" s="241"/>
      <c r="Y336" s="241"/>
      <c r="Z336" s="241"/>
      <c r="AA336" s="241"/>
      <c r="AB336" s="241"/>
      <c r="AC336" s="241" t="s">
        <v>350</v>
      </c>
      <c r="AD336" s="241"/>
      <c r="AE336" s="241"/>
      <c r="AF336" s="241"/>
      <c r="AG336" s="241"/>
      <c r="AH336" s="241"/>
      <c r="AI336" s="241"/>
      <c r="AP336" s="300"/>
      <c r="AT336" s="300"/>
    </row>
    <row r="337" spans="1:46" s="299" customFormat="1" ht="15" customHeight="1">
      <c r="A337" s="284"/>
      <c r="B337" s="284"/>
      <c r="C337" s="241"/>
      <c r="D337" s="241"/>
      <c r="E337" s="241"/>
      <c r="F337" s="241"/>
      <c r="G337" s="241"/>
      <c r="H337" s="241"/>
      <c r="I337" s="241"/>
      <c r="J337" s="241"/>
      <c r="K337" s="241"/>
      <c r="L337" s="241"/>
      <c r="M337" s="241"/>
      <c r="N337" s="241"/>
      <c r="O337" s="241"/>
      <c r="P337" s="241"/>
      <c r="Q337" s="241"/>
      <c r="R337" s="241"/>
      <c r="S337" s="241"/>
      <c r="T337" s="241"/>
      <c r="U337" s="241" t="s">
        <v>478</v>
      </c>
      <c r="V337" s="241"/>
      <c r="W337" s="241"/>
      <c r="X337" s="241"/>
      <c r="Y337" s="241"/>
      <c r="Z337" s="241"/>
      <c r="AA337" s="241"/>
      <c r="AB337" s="241"/>
      <c r="AC337" s="241" t="s">
        <v>309</v>
      </c>
      <c r="AD337" s="241"/>
      <c r="AE337" s="241"/>
      <c r="AF337" s="241"/>
      <c r="AG337" s="241"/>
      <c r="AH337" s="241"/>
      <c r="AI337" s="241"/>
      <c r="AP337" s="300"/>
      <c r="AT337" s="300"/>
    </row>
    <row r="338" spans="1:46" s="299" customFormat="1" ht="15" customHeight="1">
      <c r="A338" s="284"/>
      <c r="B338" s="284"/>
      <c r="C338" s="241"/>
      <c r="D338" s="241"/>
      <c r="E338" s="241"/>
      <c r="F338" s="241"/>
      <c r="G338" s="241"/>
      <c r="H338" s="241"/>
      <c r="I338" s="241"/>
      <c r="J338" s="241"/>
      <c r="K338" s="241"/>
      <c r="L338" s="241"/>
      <c r="M338" s="241"/>
      <c r="N338" s="241"/>
      <c r="O338" s="241"/>
      <c r="P338" s="241"/>
      <c r="Q338" s="241"/>
      <c r="R338" s="241"/>
      <c r="S338" s="241"/>
      <c r="T338" s="241"/>
      <c r="U338" s="241" t="s">
        <v>479</v>
      </c>
      <c r="V338" s="241"/>
      <c r="W338" s="241"/>
      <c r="X338" s="241"/>
      <c r="Y338" s="241"/>
      <c r="Z338" s="241"/>
      <c r="AA338" s="241"/>
      <c r="AB338" s="241"/>
      <c r="AC338" s="241" t="s">
        <v>325</v>
      </c>
      <c r="AD338" s="241"/>
      <c r="AE338" s="241"/>
      <c r="AF338" s="241"/>
      <c r="AG338" s="241"/>
      <c r="AH338" s="241"/>
      <c r="AI338" s="241"/>
      <c r="AP338" s="300"/>
      <c r="AT338" s="300"/>
    </row>
    <row r="339" spans="1:46" s="299" customFormat="1" ht="15" customHeight="1">
      <c r="A339" s="284"/>
      <c r="B339" s="284"/>
      <c r="C339" s="241"/>
      <c r="D339" s="241"/>
      <c r="E339" s="241"/>
      <c r="F339" s="241"/>
      <c r="G339" s="241"/>
      <c r="H339" s="241"/>
      <c r="I339" s="241"/>
      <c r="J339" s="241"/>
      <c r="K339" s="241"/>
      <c r="L339" s="241"/>
      <c r="M339" s="241"/>
      <c r="N339" s="241"/>
      <c r="O339" s="241"/>
      <c r="P339" s="241"/>
      <c r="Q339" s="241"/>
      <c r="R339" s="241"/>
      <c r="S339" s="241"/>
      <c r="T339" s="241"/>
      <c r="U339" s="241" t="s">
        <v>480</v>
      </c>
      <c r="V339" s="241"/>
      <c r="W339" s="241"/>
      <c r="X339" s="241"/>
      <c r="Y339" s="241"/>
      <c r="Z339" s="241"/>
      <c r="AA339" s="241"/>
      <c r="AB339" s="241"/>
      <c r="AC339" s="241" t="s">
        <v>313</v>
      </c>
      <c r="AD339" s="241"/>
      <c r="AE339" s="241"/>
      <c r="AF339" s="241"/>
      <c r="AG339" s="241"/>
      <c r="AH339" s="241"/>
      <c r="AI339" s="241"/>
      <c r="AP339" s="300"/>
      <c r="AT339" s="300"/>
    </row>
    <row r="340" spans="1:46" s="299" customFormat="1" ht="15" customHeight="1">
      <c r="A340" s="284"/>
      <c r="B340" s="284"/>
      <c r="C340" s="241"/>
      <c r="D340" s="241"/>
      <c r="E340" s="241"/>
      <c r="F340" s="241"/>
      <c r="G340" s="241"/>
      <c r="H340" s="241"/>
      <c r="I340" s="241"/>
      <c r="J340" s="241"/>
      <c r="K340" s="241"/>
      <c r="L340" s="241"/>
      <c r="M340" s="241"/>
      <c r="N340" s="241"/>
      <c r="O340" s="241"/>
      <c r="P340" s="241"/>
      <c r="Q340" s="241"/>
      <c r="R340" s="241"/>
      <c r="S340" s="241"/>
      <c r="T340" s="241"/>
      <c r="U340" s="241" t="s">
        <v>481</v>
      </c>
      <c r="V340" s="241"/>
      <c r="W340" s="241"/>
      <c r="X340" s="241"/>
      <c r="Y340" s="241"/>
      <c r="Z340" s="241"/>
      <c r="AA340" s="241"/>
      <c r="AB340" s="241"/>
      <c r="AC340" s="241" t="s">
        <v>316</v>
      </c>
      <c r="AD340" s="241"/>
      <c r="AE340" s="241"/>
      <c r="AF340" s="241"/>
      <c r="AG340" s="241"/>
      <c r="AH340" s="241"/>
      <c r="AI340" s="241"/>
      <c r="AP340" s="300"/>
      <c r="AT340" s="300"/>
    </row>
    <row r="341" spans="1:46" s="299" customFormat="1" ht="15" customHeight="1">
      <c r="A341" s="284"/>
      <c r="B341" s="284"/>
      <c r="C341" s="241"/>
      <c r="D341" s="241"/>
      <c r="E341" s="241"/>
      <c r="F341" s="241"/>
      <c r="G341" s="241"/>
      <c r="H341" s="241"/>
      <c r="I341" s="241"/>
      <c r="J341" s="241"/>
      <c r="K341" s="241"/>
      <c r="L341" s="241"/>
      <c r="M341" s="241"/>
      <c r="N341" s="241"/>
      <c r="O341" s="241"/>
      <c r="P341" s="241"/>
      <c r="Q341" s="241"/>
      <c r="R341" s="241"/>
      <c r="S341" s="241"/>
      <c r="T341" s="241"/>
      <c r="U341" s="241" t="s">
        <v>482</v>
      </c>
      <c r="V341" s="241"/>
      <c r="W341" s="241"/>
      <c r="X341" s="241"/>
      <c r="Y341" s="241"/>
      <c r="Z341" s="241"/>
      <c r="AA341" s="241"/>
      <c r="AB341" s="241"/>
      <c r="AC341" s="241" t="s">
        <v>350</v>
      </c>
      <c r="AD341" s="241"/>
      <c r="AE341" s="241"/>
      <c r="AF341" s="241"/>
      <c r="AG341" s="241"/>
      <c r="AH341" s="241"/>
      <c r="AI341" s="241"/>
      <c r="AP341" s="300"/>
      <c r="AT341" s="300"/>
    </row>
    <row r="342" spans="1:46" s="299" customFormat="1" ht="15" customHeight="1">
      <c r="A342" s="284"/>
      <c r="B342" s="284"/>
      <c r="C342" s="241"/>
      <c r="D342" s="241"/>
      <c r="E342" s="241"/>
      <c r="F342" s="241"/>
      <c r="G342" s="241"/>
      <c r="H342" s="241"/>
      <c r="I342" s="241"/>
      <c r="J342" s="241"/>
      <c r="K342" s="241"/>
      <c r="L342" s="241"/>
      <c r="M342" s="241"/>
      <c r="N342" s="241"/>
      <c r="O342" s="241"/>
      <c r="P342" s="241"/>
      <c r="Q342" s="241"/>
      <c r="R342" s="241"/>
      <c r="S342" s="241"/>
      <c r="T342" s="241"/>
      <c r="U342" s="241" t="s">
        <v>483</v>
      </c>
      <c r="V342" s="241"/>
      <c r="W342" s="241"/>
      <c r="X342" s="241"/>
      <c r="Y342" s="241"/>
      <c r="Z342" s="241"/>
      <c r="AA342" s="241"/>
      <c r="AB342" s="241"/>
      <c r="AC342" s="241" t="s">
        <v>316</v>
      </c>
      <c r="AD342" s="241"/>
      <c r="AE342" s="241"/>
      <c r="AF342" s="241"/>
      <c r="AG342" s="241"/>
      <c r="AH342" s="241"/>
      <c r="AI342" s="241"/>
      <c r="AP342" s="300"/>
      <c r="AT342" s="300"/>
    </row>
    <row r="343" spans="1:46" s="299" customFormat="1" ht="15" customHeight="1">
      <c r="A343" s="284"/>
      <c r="B343" s="284"/>
      <c r="C343" s="241"/>
      <c r="D343" s="241"/>
      <c r="E343" s="241"/>
      <c r="F343" s="241"/>
      <c r="G343" s="241"/>
      <c r="H343" s="241"/>
      <c r="I343" s="241"/>
      <c r="J343" s="241"/>
      <c r="K343" s="241"/>
      <c r="L343" s="241"/>
      <c r="M343" s="241"/>
      <c r="N343" s="241"/>
      <c r="O343" s="241"/>
      <c r="P343" s="241"/>
      <c r="Q343" s="241"/>
      <c r="R343" s="241"/>
      <c r="S343" s="241"/>
      <c r="T343" s="241"/>
      <c r="U343" s="241" t="s">
        <v>484</v>
      </c>
      <c r="V343" s="241"/>
      <c r="W343" s="241"/>
      <c r="X343" s="241"/>
      <c r="Y343" s="241"/>
      <c r="Z343" s="241"/>
      <c r="AA343" s="241"/>
      <c r="AB343" s="241"/>
      <c r="AC343" s="241" t="s">
        <v>386</v>
      </c>
      <c r="AD343" s="241"/>
      <c r="AE343" s="241"/>
      <c r="AF343" s="241"/>
      <c r="AG343" s="241"/>
      <c r="AH343" s="241"/>
      <c r="AI343" s="241"/>
      <c r="AP343" s="300"/>
      <c r="AT343" s="300"/>
    </row>
    <row r="344" spans="1:46" s="299" customFormat="1" ht="15" customHeight="1">
      <c r="A344" s="284"/>
      <c r="B344" s="284"/>
      <c r="C344" s="241"/>
      <c r="D344" s="241"/>
      <c r="E344" s="241"/>
      <c r="F344" s="241"/>
      <c r="G344" s="241"/>
      <c r="H344" s="241"/>
      <c r="I344" s="241"/>
      <c r="J344" s="241"/>
      <c r="K344" s="241"/>
      <c r="L344" s="241"/>
      <c r="M344" s="241"/>
      <c r="N344" s="241"/>
      <c r="O344" s="241"/>
      <c r="P344" s="241"/>
      <c r="Q344" s="241"/>
      <c r="R344" s="241"/>
      <c r="S344" s="241"/>
      <c r="T344" s="241"/>
      <c r="U344" s="241" t="s">
        <v>485</v>
      </c>
      <c r="V344" s="241"/>
      <c r="W344" s="241"/>
      <c r="X344" s="241"/>
      <c r="Y344" s="241"/>
      <c r="Z344" s="241"/>
      <c r="AA344" s="241"/>
      <c r="AB344" s="241"/>
      <c r="AC344" s="241" t="s">
        <v>325</v>
      </c>
      <c r="AD344" s="241"/>
      <c r="AE344" s="241"/>
      <c r="AF344" s="241"/>
      <c r="AG344" s="241"/>
      <c r="AH344" s="241"/>
      <c r="AI344" s="241"/>
      <c r="AP344" s="300"/>
      <c r="AT344" s="300"/>
    </row>
    <row r="345" spans="1:46" s="299" customFormat="1" ht="15" customHeight="1">
      <c r="A345" s="284"/>
      <c r="B345" s="284"/>
      <c r="C345" s="241"/>
      <c r="D345" s="241"/>
      <c r="E345" s="241"/>
      <c r="F345" s="241"/>
      <c r="G345" s="241"/>
      <c r="H345" s="241"/>
      <c r="I345" s="241"/>
      <c r="J345" s="241"/>
      <c r="K345" s="241"/>
      <c r="L345" s="241"/>
      <c r="M345" s="241"/>
      <c r="N345" s="241"/>
      <c r="O345" s="241"/>
      <c r="P345" s="241"/>
      <c r="Q345" s="241"/>
      <c r="R345" s="241"/>
      <c r="S345" s="241"/>
      <c r="T345" s="241"/>
      <c r="U345" s="241" t="s">
        <v>486</v>
      </c>
      <c r="V345" s="241"/>
      <c r="W345" s="241"/>
      <c r="X345" s="241"/>
      <c r="Y345" s="241"/>
      <c r="Z345" s="241"/>
      <c r="AA345" s="241"/>
      <c r="AB345" s="241"/>
      <c r="AC345" s="241" t="s">
        <v>311</v>
      </c>
      <c r="AD345" s="241"/>
      <c r="AE345" s="241"/>
      <c r="AF345" s="241"/>
      <c r="AG345" s="241"/>
      <c r="AH345" s="241"/>
      <c r="AI345" s="241"/>
      <c r="AP345" s="300"/>
      <c r="AT345" s="300"/>
    </row>
    <row r="346" spans="1:46" s="299" customFormat="1" ht="15" customHeight="1">
      <c r="A346" s="284"/>
      <c r="B346" s="284"/>
      <c r="C346" s="241"/>
      <c r="D346" s="241"/>
      <c r="E346" s="241"/>
      <c r="F346" s="241"/>
      <c r="G346" s="241"/>
      <c r="H346" s="241"/>
      <c r="I346" s="241"/>
      <c r="J346" s="241"/>
      <c r="K346" s="241"/>
      <c r="L346" s="241"/>
      <c r="M346" s="241"/>
      <c r="N346" s="241"/>
      <c r="O346" s="241"/>
      <c r="P346" s="241"/>
      <c r="Q346" s="241"/>
      <c r="R346" s="241"/>
      <c r="S346" s="241"/>
      <c r="T346" s="241"/>
      <c r="U346" s="241" t="s">
        <v>487</v>
      </c>
      <c r="V346" s="241"/>
      <c r="W346" s="241"/>
      <c r="X346" s="241"/>
      <c r="Y346" s="241"/>
      <c r="Z346" s="241"/>
      <c r="AA346" s="241"/>
      <c r="AB346" s="241"/>
      <c r="AC346" s="241" t="s">
        <v>316</v>
      </c>
      <c r="AD346" s="241"/>
      <c r="AE346" s="241"/>
      <c r="AF346" s="241"/>
      <c r="AG346" s="241"/>
      <c r="AH346" s="241"/>
      <c r="AI346" s="241"/>
      <c r="AP346" s="300"/>
      <c r="AT346" s="300"/>
    </row>
    <row r="347" spans="1:46" s="299" customFormat="1" ht="15" customHeight="1">
      <c r="A347" s="284"/>
      <c r="B347" s="284"/>
      <c r="C347" s="241"/>
      <c r="D347" s="241"/>
      <c r="E347" s="241"/>
      <c r="F347" s="241"/>
      <c r="G347" s="241"/>
      <c r="H347" s="241"/>
      <c r="I347" s="241"/>
      <c r="J347" s="241"/>
      <c r="K347" s="241"/>
      <c r="L347" s="241"/>
      <c r="M347" s="241"/>
      <c r="N347" s="241"/>
      <c r="O347" s="241"/>
      <c r="P347" s="241"/>
      <c r="Q347" s="241"/>
      <c r="R347" s="241"/>
      <c r="S347" s="241"/>
      <c r="T347" s="241"/>
      <c r="U347" s="241" t="s">
        <v>488</v>
      </c>
      <c r="V347" s="241"/>
      <c r="W347" s="241"/>
      <c r="X347" s="241"/>
      <c r="Y347" s="241"/>
      <c r="Z347" s="241"/>
      <c r="AA347" s="241"/>
      <c r="AB347" s="241"/>
      <c r="AC347" s="241" t="s">
        <v>309</v>
      </c>
      <c r="AD347" s="241"/>
      <c r="AE347" s="241"/>
      <c r="AF347" s="241"/>
      <c r="AG347" s="241"/>
      <c r="AH347" s="241"/>
      <c r="AI347" s="241"/>
      <c r="AP347" s="300"/>
      <c r="AT347" s="300"/>
    </row>
    <row r="348" spans="1:46" s="299" customFormat="1" ht="15" customHeight="1">
      <c r="A348" s="284"/>
      <c r="B348" s="284"/>
      <c r="C348" s="241"/>
      <c r="D348" s="241"/>
      <c r="E348" s="241"/>
      <c r="F348" s="241"/>
      <c r="G348" s="241"/>
      <c r="H348" s="241"/>
      <c r="I348" s="241"/>
      <c r="J348" s="241"/>
      <c r="K348" s="241"/>
      <c r="L348" s="241"/>
      <c r="M348" s="241"/>
      <c r="N348" s="241"/>
      <c r="O348" s="241"/>
      <c r="P348" s="241"/>
      <c r="Q348" s="241"/>
      <c r="R348" s="241"/>
      <c r="S348" s="241"/>
      <c r="T348" s="241"/>
      <c r="U348" s="241" t="s">
        <v>489</v>
      </c>
      <c r="V348" s="241"/>
      <c r="W348" s="241"/>
      <c r="X348" s="241"/>
      <c r="Y348" s="241"/>
      <c r="Z348" s="241"/>
      <c r="AA348" s="241"/>
      <c r="AB348" s="241"/>
      <c r="AC348" s="241" t="s">
        <v>313</v>
      </c>
      <c r="AD348" s="241"/>
      <c r="AE348" s="241"/>
      <c r="AF348" s="241"/>
      <c r="AG348" s="241"/>
      <c r="AH348" s="241"/>
      <c r="AI348" s="241"/>
      <c r="AP348" s="300"/>
      <c r="AT348" s="300"/>
    </row>
    <row r="349" spans="1:46" s="299" customFormat="1" ht="15" customHeight="1">
      <c r="A349" s="284"/>
      <c r="B349" s="284"/>
      <c r="C349" s="241"/>
      <c r="D349" s="241"/>
      <c r="E349" s="241"/>
      <c r="F349" s="241"/>
      <c r="G349" s="241"/>
      <c r="H349" s="241"/>
      <c r="I349" s="241"/>
      <c r="J349" s="241"/>
      <c r="K349" s="241"/>
      <c r="L349" s="241"/>
      <c r="M349" s="241"/>
      <c r="N349" s="241"/>
      <c r="O349" s="241"/>
      <c r="P349" s="241"/>
      <c r="Q349" s="241"/>
      <c r="R349" s="241"/>
      <c r="S349" s="241"/>
      <c r="T349" s="241"/>
      <c r="U349" s="241" t="s">
        <v>490</v>
      </c>
      <c r="V349" s="241"/>
      <c r="W349" s="241"/>
      <c r="X349" s="241"/>
      <c r="Y349" s="241"/>
      <c r="Z349" s="241"/>
      <c r="AA349" s="241"/>
      <c r="AB349" s="241"/>
      <c r="AC349" s="241" t="s">
        <v>313</v>
      </c>
      <c r="AD349" s="241"/>
      <c r="AE349" s="241"/>
      <c r="AF349" s="241"/>
      <c r="AG349" s="241"/>
      <c r="AH349" s="241"/>
      <c r="AI349" s="241"/>
      <c r="AP349" s="300"/>
      <c r="AT349" s="300"/>
    </row>
    <row r="350" spans="1:46" s="299" customFormat="1" ht="15" customHeight="1">
      <c r="A350" s="284"/>
      <c r="B350" s="284"/>
      <c r="C350" s="241"/>
      <c r="D350" s="241"/>
      <c r="E350" s="241"/>
      <c r="F350" s="241"/>
      <c r="G350" s="241"/>
      <c r="H350" s="241"/>
      <c r="I350" s="241"/>
      <c r="J350" s="241"/>
      <c r="K350" s="241"/>
      <c r="L350" s="241"/>
      <c r="M350" s="241"/>
      <c r="N350" s="241"/>
      <c r="O350" s="241"/>
      <c r="P350" s="241"/>
      <c r="Q350" s="241"/>
      <c r="R350" s="241"/>
      <c r="S350" s="241"/>
      <c r="T350" s="241"/>
      <c r="U350" s="241" t="s">
        <v>491</v>
      </c>
      <c r="V350" s="241"/>
      <c r="W350" s="241"/>
      <c r="X350" s="241"/>
      <c r="Y350" s="241"/>
      <c r="Z350" s="241"/>
      <c r="AA350" s="241"/>
      <c r="AB350" s="241"/>
      <c r="AC350" s="241" t="s">
        <v>322</v>
      </c>
      <c r="AD350" s="241"/>
      <c r="AE350" s="241"/>
      <c r="AF350" s="241"/>
      <c r="AG350" s="241"/>
      <c r="AH350" s="241"/>
      <c r="AI350" s="241"/>
      <c r="AP350" s="300"/>
      <c r="AT350" s="300"/>
    </row>
    <row r="351" spans="1:46" s="299" customFormat="1" ht="15" customHeight="1">
      <c r="A351" s="284"/>
      <c r="B351" s="284"/>
      <c r="C351" s="241"/>
      <c r="D351" s="241"/>
      <c r="E351" s="241"/>
      <c r="F351" s="241"/>
      <c r="G351" s="241"/>
      <c r="H351" s="241"/>
      <c r="I351" s="241"/>
      <c r="J351" s="241"/>
      <c r="K351" s="241"/>
      <c r="L351" s="241"/>
      <c r="M351" s="241"/>
      <c r="N351" s="241"/>
      <c r="O351" s="241"/>
      <c r="P351" s="241"/>
      <c r="Q351" s="241"/>
      <c r="R351" s="241"/>
      <c r="S351" s="241"/>
      <c r="T351" s="241"/>
      <c r="U351" s="241" t="s">
        <v>492</v>
      </c>
      <c r="V351" s="241"/>
      <c r="W351" s="241"/>
      <c r="X351" s="241"/>
      <c r="Y351" s="241"/>
      <c r="Z351" s="241"/>
      <c r="AA351" s="241"/>
      <c r="AB351" s="241"/>
      <c r="AC351" s="241" t="s">
        <v>386</v>
      </c>
      <c r="AD351" s="241"/>
      <c r="AE351" s="241"/>
      <c r="AF351" s="241"/>
      <c r="AG351" s="241"/>
      <c r="AH351" s="241"/>
      <c r="AI351" s="241"/>
      <c r="AP351" s="300"/>
      <c r="AT351" s="300"/>
    </row>
    <row r="352" spans="1:46" s="299" customFormat="1" ht="15" customHeight="1">
      <c r="A352" s="284"/>
      <c r="B352" s="284"/>
      <c r="C352" s="241"/>
      <c r="D352" s="241"/>
      <c r="E352" s="241"/>
      <c r="F352" s="241"/>
      <c r="G352" s="241"/>
      <c r="H352" s="241"/>
      <c r="I352" s="241"/>
      <c r="J352" s="241"/>
      <c r="K352" s="241"/>
      <c r="L352" s="241"/>
      <c r="M352" s="241"/>
      <c r="N352" s="241"/>
      <c r="O352" s="241"/>
      <c r="P352" s="241"/>
      <c r="Q352" s="241"/>
      <c r="R352" s="241"/>
      <c r="S352" s="241"/>
      <c r="T352" s="241"/>
      <c r="U352" s="241" t="s">
        <v>493</v>
      </c>
      <c r="V352" s="241"/>
      <c r="W352" s="241"/>
      <c r="X352" s="241"/>
      <c r="Y352" s="241"/>
      <c r="Z352" s="241"/>
      <c r="AA352" s="241"/>
      <c r="AB352" s="241"/>
      <c r="AC352" s="241" t="s">
        <v>313</v>
      </c>
      <c r="AD352" s="241"/>
      <c r="AE352" s="241"/>
      <c r="AF352" s="241"/>
      <c r="AG352" s="241"/>
      <c r="AH352" s="241"/>
      <c r="AI352" s="241"/>
      <c r="AP352" s="300"/>
      <c r="AT352" s="300"/>
    </row>
    <row r="353" spans="1:46" s="299" customFormat="1" ht="15" customHeight="1">
      <c r="A353" s="284"/>
      <c r="B353" s="284"/>
      <c r="C353" s="241"/>
      <c r="D353" s="241"/>
      <c r="E353" s="241"/>
      <c r="F353" s="241"/>
      <c r="G353" s="241"/>
      <c r="H353" s="241"/>
      <c r="I353" s="241"/>
      <c r="J353" s="241"/>
      <c r="K353" s="241"/>
      <c r="L353" s="241"/>
      <c r="M353" s="241"/>
      <c r="N353" s="241"/>
      <c r="O353" s="241"/>
      <c r="P353" s="241"/>
      <c r="Q353" s="241"/>
      <c r="R353" s="241"/>
      <c r="S353" s="241"/>
      <c r="T353" s="241"/>
      <c r="U353" s="241" t="s">
        <v>494</v>
      </c>
      <c r="V353" s="241"/>
      <c r="W353" s="241"/>
      <c r="X353" s="241"/>
      <c r="Y353" s="241"/>
      <c r="Z353" s="241"/>
      <c r="AA353" s="241"/>
      <c r="AB353" s="241"/>
      <c r="AC353" s="241" t="s">
        <v>313</v>
      </c>
      <c r="AD353" s="241"/>
      <c r="AE353" s="241"/>
      <c r="AF353" s="241"/>
      <c r="AG353" s="241"/>
      <c r="AH353" s="241"/>
      <c r="AI353" s="241"/>
      <c r="AP353" s="300"/>
      <c r="AT353" s="300"/>
    </row>
    <row r="354" spans="1:46" s="299" customFormat="1" ht="15" customHeight="1">
      <c r="A354" s="284"/>
      <c r="B354" s="284"/>
      <c r="C354" s="241"/>
      <c r="D354" s="241"/>
      <c r="E354" s="241"/>
      <c r="F354" s="241"/>
      <c r="G354" s="241"/>
      <c r="H354" s="241"/>
      <c r="I354" s="241"/>
      <c r="J354" s="241"/>
      <c r="K354" s="241"/>
      <c r="L354" s="241"/>
      <c r="M354" s="241"/>
      <c r="N354" s="241"/>
      <c r="O354" s="241"/>
      <c r="P354" s="241"/>
      <c r="Q354" s="241"/>
      <c r="R354" s="241"/>
      <c r="S354" s="241"/>
      <c r="T354" s="241"/>
      <c r="U354" s="241" t="s">
        <v>495</v>
      </c>
      <c r="V354" s="241"/>
      <c r="W354" s="241"/>
      <c r="X354" s="241"/>
      <c r="Y354" s="241"/>
      <c r="Z354" s="241"/>
      <c r="AA354" s="241"/>
      <c r="AB354" s="241"/>
      <c r="AC354" s="241" t="s">
        <v>325</v>
      </c>
      <c r="AD354" s="241"/>
      <c r="AE354" s="241"/>
      <c r="AF354" s="241"/>
      <c r="AG354" s="241"/>
      <c r="AH354" s="241"/>
      <c r="AI354" s="241"/>
      <c r="AP354" s="300"/>
      <c r="AT354" s="300"/>
    </row>
    <row r="355" spans="1:46" s="299" customFormat="1" ht="15" customHeight="1">
      <c r="A355" s="284"/>
      <c r="B355" s="284"/>
      <c r="C355" s="241"/>
      <c r="D355" s="241"/>
      <c r="E355" s="241"/>
      <c r="F355" s="241"/>
      <c r="G355" s="241"/>
      <c r="H355" s="241"/>
      <c r="I355" s="241"/>
      <c r="J355" s="241"/>
      <c r="K355" s="241"/>
      <c r="L355" s="241"/>
      <c r="M355" s="241"/>
      <c r="N355" s="241"/>
      <c r="O355" s="241"/>
      <c r="P355" s="241"/>
      <c r="Q355" s="241"/>
      <c r="R355" s="241"/>
      <c r="S355" s="241"/>
      <c r="T355" s="241"/>
      <c r="U355" s="241" t="s">
        <v>496</v>
      </c>
      <c r="V355" s="241"/>
      <c r="W355" s="241"/>
      <c r="X355" s="241"/>
      <c r="Y355" s="241"/>
      <c r="Z355" s="241"/>
      <c r="AA355" s="241"/>
      <c r="AB355" s="241"/>
      <c r="AC355" s="241" t="s">
        <v>386</v>
      </c>
      <c r="AD355" s="241"/>
      <c r="AE355" s="241"/>
      <c r="AF355" s="241"/>
      <c r="AG355" s="241"/>
      <c r="AH355" s="241"/>
      <c r="AI355" s="241"/>
      <c r="AP355" s="300"/>
      <c r="AT355" s="300"/>
    </row>
    <row r="356" spans="1:46" s="299" customFormat="1" ht="15" customHeight="1">
      <c r="A356" s="284"/>
      <c r="B356" s="284"/>
      <c r="C356" s="241"/>
      <c r="D356" s="241"/>
      <c r="E356" s="241"/>
      <c r="F356" s="241"/>
      <c r="G356" s="241"/>
      <c r="H356" s="241"/>
      <c r="I356" s="241"/>
      <c r="J356" s="241"/>
      <c r="K356" s="241"/>
      <c r="L356" s="241"/>
      <c r="M356" s="241"/>
      <c r="N356" s="241"/>
      <c r="O356" s="241"/>
      <c r="P356" s="241"/>
      <c r="Q356" s="241"/>
      <c r="R356" s="241"/>
      <c r="S356" s="241"/>
      <c r="T356" s="241"/>
      <c r="U356" s="241" t="s">
        <v>497</v>
      </c>
      <c r="V356" s="241"/>
      <c r="W356" s="241"/>
      <c r="X356" s="241"/>
      <c r="Y356" s="241"/>
      <c r="Z356" s="241"/>
      <c r="AA356" s="241"/>
      <c r="AB356" s="241"/>
      <c r="AC356" s="241" t="s">
        <v>311</v>
      </c>
      <c r="AD356" s="241"/>
      <c r="AE356" s="241"/>
      <c r="AF356" s="241"/>
      <c r="AG356" s="241"/>
      <c r="AH356" s="241"/>
      <c r="AI356" s="241"/>
      <c r="AP356" s="300"/>
      <c r="AT356" s="300"/>
    </row>
    <row r="357" spans="1:46" s="299" customFormat="1" ht="15" customHeight="1">
      <c r="A357" s="284"/>
      <c r="B357" s="284"/>
      <c r="C357" s="241"/>
      <c r="D357" s="241"/>
      <c r="E357" s="241"/>
      <c r="F357" s="241"/>
      <c r="G357" s="241"/>
      <c r="H357" s="241"/>
      <c r="I357" s="241"/>
      <c r="J357" s="241"/>
      <c r="K357" s="241"/>
      <c r="L357" s="241"/>
      <c r="M357" s="241"/>
      <c r="N357" s="241"/>
      <c r="O357" s="241"/>
      <c r="P357" s="241"/>
      <c r="Q357" s="241"/>
      <c r="R357" s="241"/>
      <c r="S357" s="241"/>
      <c r="T357" s="241"/>
      <c r="U357" s="241" t="s">
        <v>498</v>
      </c>
      <c r="V357" s="241"/>
      <c r="W357" s="241"/>
      <c r="X357" s="241"/>
      <c r="Y357" s="241"/>
      <c r="Z357" s="241"/>
      <c r="AA357" s="241"/>
      <c r="AB357" s="241"/>
      <c r="AC357" s="241" t="s">
        <v>313</v>
      </c>
      <c r="AD357" s="241"/>
      <c r="AE357" s="241"/>
      <c r="AF357" s="241"/>
      <c r="AG357" s="241"/>
      <c r="AH357" s="241"/>
      <c r="AI357" s="241"/>
      <c r="AP357" s="300"/>
      <c r="AT357" s="300"/>
    </row>
    <row r="358" spans="1:46" s="299" customFormat="1" ht="15" customHeight="1">
      <c r="A358" s="284"/>
      <c r="B358" s="284"/>
      <c r="C358" s="241"/>
      <c r="D358" s="241"/>
      <c r="E358" s="241"/>
      <c r="F358" s="241"/>
      <c r="G358" s="241"/>
      <c r="H358" s="241"/>
      <c r="I358" s="241"/>
      <c r="J358" s="241"/>
      <c r="K358" s="241"/>
      <c r="L358" s="241"/>
      <c r="M358" s="241"/>
      <c r="N358" s="241"/>
      <c r="O358" s="241"/>
      <c r="P358" s="241"/>
      <c r="Q358" s="241"/>
      <c r="R358" s="241"/>
      <c r="S358" s="241"/>
      <c r="T358" s="241"/>
      <c r="U358" s="241" t="s">
        <v>499</v>
      </c>
      <c r="V358" s="241"/>
      <c r="W358" s="241"/>
      <c r="X358" s="241"/>
      <c r="Y358" s="241"/>
      <c r="Z358" s="241"/>
      <c r="AA358" s="241"/>
      <c r="AB358" s="241"/>
      <c r="AC358" s="241" t="s">
        <v>322</v>
      </c>
      <c r="AD358" s="241"/>
      <c r="AE358" s="241"/>
      <c r="AF358" s="241"/>
      <c r="AG358" s="241"/>
      <c r="AH358" s="241"/>
      <c r="AI358" s="241"/>
      <c r="AP358" s="300"/>
      <c r="AT358" s="300"/>
    </row>
    <row r="359" spans="1:46" s="299" customFormat="1" ht="15" customHeight="1">
      <c r="A359" s="284"/>
      <c r="B359" s="284"/>
      <c r="C359" s="241"/>
      <c r="D359" s="241"/>
      <c r="E359" s="241"/>
      <c r="F359" s="241"/>
      <c r="G359" s="241"/>
      <c r="H359" s="241"/>
      <c r="I359" s="241"/>
      <c r="J359" s="241"/>
      <c r="K359" s="241"/>
      <c r="L359" s="241"/>
      <c r="M359" s="241"/>
      <c r="N359" s="241"/>
      <c r="O359" s="241"/>
      <c r="P359" s="241"/>
      <c r="Q359" s="241"/>
      <c r="R359" s="241"/>
      <c r="S359" s="241"/>
      <c r="T359" s="241"/>
      <c r="U359" s="241" t="s">
        <v>500</v>
      </c>
      <c r="V359" s="241"/>
      <c r="W359" s="241"/>
      <c r="X359" s="241"/>
      <c r="Y359" s="241"/>
      <c r="Z359" s="241"/>
      <c r="AA359" s="241"/>
      <c r="AB359" s="241"/>
      <c r="AC359" s="241" t="s">
        <v>309</v>
      </c>
      <c r="AD359" s="241"/>
      <c r="AE359" s="241"/>
      <c r="AF359" s="241"/>
      <c r="AG359" s="241"/>
      <c r="AH359" s="241"/>
      <c r="AI359" s="241"/>
      <c r="AP359" s="300"/>
      <c r="AT359" s="300"/>
    </row>
    <row r="360" spans="1:46" s="299" customFormat="1" ht="15" customHeight="1">
      <c r="A360" s="284"/>
      <c r="B360" s="284"/>
      <c r="C360" s="241"/>
      <c r="D360" s="241"/>
      <c r="E360" s="241"/>
      <c r="F360" s="241"/>
      <c r="G360" s="241"/>
      <c r="H360" s="241"/>
      <c r="I360" s="241"/>
      <c r="J360" s="241"/>
      <c r="K360" s="241"/>
      <c r="L360" s="241"/>
      <c r="M360" s="241"/>
      <c r="N360" s="241"/>
      <c r="O360" s="241"/>
      <c r="P360" s="241"/>
      <c r="Q360" s="241"/>
      <c r="R360" s="241"/>
      <c r="S360" s="241"/>
      <c r="T360" s="241"/>
      <c r="U360" s="241" t="s">
        <v>501</v>
      </c>
      <c r="V360" s="241"/>
      <c r="W360" s="241"/>
      <c r="X360" s="241"/>
      <c r="Y360" s="241"/>
      <c r="Z360" s="241"/>
      <c r="AA360" s="241"/>
      <c r="AB360" s="241"/>
      <c r="AC360" s="241" t="s">
        <v>322</v>
      </c>
      <c r="AD360" s="241"/>
      <c r="AE360" s="241"/>
      <c r="AF360" s="241"/>
      <c r="AG360" s="241"/>
      <c r="AH360" s="241"/>
      <c r="AI360" s="241"/>
      <c r="AP360" s="300"/>
      <c r="AT360" s="300"/>
    </row>
    <row r="361" spans="1:46" s="299" customFormat="1" ht="15" customHeight="1">
      <c r="A361" s="284"/>
      <c r="B361" s="284"/>
      <c r="C361" s="241"/>
      <c r="D361" s="241"/>
      <c r="E361" s="241"/>
      <c r="F361" s="241"/>
      <c r="G361" s="241"/>
      <c r="H361" s="241"/>
      <c r="I361" s="241"/>
      <c r="J361" s="241"/>
      <c r="K361" s="241"/>
      <c r="L361" s="241"/>
      <c r="M361" s="241"/>
      <c r="N361" s="241"/>
      <c r="O361" s="241"/>
      <c r="P361" s="241"/>
      <c r="Q361" s="241"/>
      <c r="R361" s="241"/>
      <c r="S361" s="241"/>
      <c r="T361" s="241"/>
      <c r="U361" s="241" t="s">
        <v>502</v>
      </c>
      <c r="V361" s="241"/>
      <c r="W361" s="241"/>
      <c r="X361" s="241"/>
      <c r="Y361" s="241"/>
      <c r="Z361" s="241"/>
      <c r="AA361" s="241"/>
      <c r="AB361" s="241"/>
      <c r="AC361" s="241" t="s">
        <v>325</v>
      </c>
      <c r="AD361" s="241"/>
      <c r="AE361" s="241"/>
      <c r="AF361" s="241"/>
      <c r="AG361" s="241"/>
      <c r="AH361" s="241"/>
      <c r="AI361" s="241"/>
      <c r="AP361" s="300"/>
      <c r="AT361" s="300"/>
    </row>
    <row r="362" spans="1:46" s="299" customFormat="1" ht="15" customHeight="1">
      <c r="A362" s="284"/>
      <c r="B362" s="284"/>
      <c r="C362" s="241"/>
      <c r="D362" s="241"/>
      <c r="E362" s="241"/>
      <c r="F362" s="241"/>
      <c r="G362" s="241"/>
      <c r="H362" s="241"/>
      <c r="I362" s="241"/>
      <c r="J362" s="241"/>
      <c r="K362" s="241"/>
      <c r="L362" s="241"/>
      <c r="M362" s="241"/>
      <c r="N362" s="241"/>
      <c r="O362" s="241"/>
      <c r="P362" s="241"/>
      <c r="Q362" s="241"/>
      <c r="R362" s="241"/>
      <c r="S362" s="241"/>
      <c r="T362" s="241"/>
      <c r="U362" s="241" t="s">
        <v>503</v>
      </c>
      <c r="V362" s="241"/>
      <c r="W362" s="241"/>
      <c r="X362" s="241"/>
      <c r="Y362" s="241"/>
      <c r="Z362" s="241"/>
      <c r="AA362" s="241"/>
      <c r="AB362" s="241"/>
      <c r="AC362" s="241" t="s">
        <v>325</v>
      </c>
      <c r="AD362" s="241"/>
      <c r="AE362" s="241"/>
      <c r="AF362" s="241"/>
      <c r="AG362" s="241"/>
      <c r="AH362" s="241"/>
      <c r="AI362" s="241"/>
      <c r="AP362" s="300"/>
      <c r="AT362" s="300"/>
    </row>
    <row r="363" spans="1:46" s="299" customFormat="1" ht="15" customHeight="1">
      <c r="A363" s="284"/>
      <c r="B363" s="284"/>
      <c r="C363" s="241"/>
      <c r="D363" s="241"/>
      <c r="E363" s="241"/>
      <c r="F363" s="241"/>
      <c r="G363" s="241"/>
      <c r="H363" s="241"/>
      <c r="I363" s="241"/>
      <c r="J363" s="241"/>
      <c r="K363" s="241"/>
      <c r="L363" s="241"/>
      <c r="M363" s="241"/>
      <c r="N363" s="241"/>
      <c r="O363" s="241"/>
      <c r="P363" s="241"/>
      <c r="Q363" s="241"/>
      <c r="R363" s="241"/>
      <c r="S363" s="241"/>
      <c r="T363" s="241"/>
      <c r="U363" s="241" t="s">
        <v>504</v>
      </c>
      <c r="V363" s="241"/>
      <c r="W363" s="241"/>
      <c r="X363" s="241"/>
      <c r="Y363" s="241"/>
      <c r="Z363" s="241"/>
      <c r="AA363" s="241"/>
      <c r="AB363" s="241"/>
      <c r="AC363" s="241" t="s">
        <v>309</v>
      </c>
      <c r="AD363" s="241"/>
      <c r="AE363" s="241"/>
      <c r="AF363" s="241"/>
      <c r="AG363" s="241"/>
      <c r="AH363" s="241"/>
      <c r="AI363" s="241"/>
      <c r="AP363" s="300"/>
      <c r="AT363" s="300"/>
    </row>
    <row r="364" spans="1:46" s="299" customFormat="1" ht="15" customHeight="1">
      <c r="A364" s="284"/>
      <c r="B364" s="284"/>
      <c r="C364" s="241"/>
      <c r="D364" s="241"/>
      <c r="E364" s="241"/>
      <c r="F364" s="241"/>
      <c r="G364" s="241"/>
      <c r="H364" s="241"/>
      <c r="I364" s="241"/>
      <c r="J364" s="241"/>
      <c r="K364" s="241"/>
      <c r="L364" s="241"/>
      <c r="M364" s="241"/>
      <c r="N364" s="241"/>
      <c r="O364" s="241"/>
      <c r="P364" s="241"/>
      <c r="Q364" s="241"/>
      <c r="R364" s="241"/>
      <c r="S364" s="241"/>
      <c r="T364" s="241"/>
      <c r="U364" s="241" t="s">
        <v>505</v>
      </c>
      <c r="V364" s="241"/>
      <c r="W364" s="241"/>
      <c r="X364" s="241"/>
      <c r="Y364" s="241"/>
      <c r="Z364" s="241"/>
      <c r="AA364" s="241"/>
      <c r="AB364" s="241"/>
      <c r="AC364" s="241" t="s">
        <v>325</v>
      </c>
      <c r="AD364" s="241"/>
      <c r="AE364" s="241"/>
      <c r="AF364" s="241"/>
      <c r="AG364" s="241"/>
      <c r="AH364" s="241"/>
      <c r="AI364" s="241"/>
      <c r="AP364" s="300"/>
      <c r="AT364" s="300"/>
    </row>
    <row r="365" spans="1:46" s="299" customFormat="1" ht="15" customHeight="1">
      <c r="A365" s="284"/>
      <c r="B365" s="284"/>
      <c r="C365" s="241"/>
      <c r="D365" s="241"/>
      <c r="E365" s="241"/>
      <c r="F365" s="241"/>
      <c r="G365" s="241"/>
      <c r="H365" s="241"/>
      <c r="I365" s="241"/>
      <c r="J365" s="241"/>
      <c r="K365" s="241"/>
      <c r="L365" s="241"/>
      <c r="M365" s="241"/>
      <c r="N365" s="241"/>
      <c r="O365" s="241"/>
      <c r="P365" s="241"/>
      <c r="Q365" s="241"/>
      <c r="R365" s="241"/>
      <c r="S365" s="241"/>
      <c r="T365" s="241"/>
      <c r="U365" s="241" t="s">
        <v>506</v>
      </c>
      <c r="V365" s="241"/>
      <c r="W365" s="241"/>
      <c r="X365" s="241"/>
      <c r="Y365" s="241"/>
      <c r="Z365" s="241"/>
      <c r="AA365" s="241"/>
      <c r="AB365" s="241"/>
      <c r="AC365" s="241" t="s">
        <v>316</v>
      </c>
      <c r="AD365" s="241"/>
      <c r="AE365" s="241"/>
      <c r="AF365" s="241"/>
      <c r="AG365" s="241"/>
      <c r="AH365" s="241"/>
      <c r="AI365" s="241"/>
      <c r="AP365" s="300"/>
      <c r="AT365" s="300"/>
    </row>
    <row r="366" spans="1:46" s="299" customFormat="1" ht="15" customHeight="1">
      <c r="A366" s="284"/>
      <c r="B366" s="284"/>
      <c r="C366" s="241"/>
      <c r="D366" s="241"/>
      <c r="E366" s="241"/>
      <c r="F366" s="241"/>
      <c r="G366" s="241"/>
      <c r="H366" s="241"/>
      <c r="I366" s="241"/>
      <c r="J366" s="241"/>
      <c r="K366" s="241"/>
      <c r="L366" s="241"/>
      <c r="M366" s="241"/>
      <c r="N366" s="241"/>
      <c r="O366" s="241"/>
      <c r="P366" s="241"/>
      <c r="Q366" s="241"/>
      <c r="R366" s="241"/>
      <c r="S366" s="241"/>
      <c r="T366" s="241"/>
      <c r="U366" s="241" t="s">
        <v>271</v>
      </c>
      <c r="V366" s="241"/>
      <c r="W366" s="241"/>
      <c r="X366" s="241"/>
      <c r="Y366" s="241"/>
      <c r="Z366" s="241"/>
      <c r="AA366" s="241"/>
      <c r="AB366" s="241"/>
      <c r="AC366" s="241" t="s">
        <v>322</v>
      </c>
      <c r="AD366" s="241"/>
      <c r="AE366" s="241"/>
      <c r="AF366" s="241"/>
      <c r="AG366" s="241"/>
      <c r="AH366" s="241"/>
      <c r="AI366" s="241"/>
      <c r="AP366" s="300"/>
      <c r="AT366" s="300"/>
    </row>
    <row r="367" spans="1:46" s="299" customFormat="1" ht="15" customHeight="1">
      <c r="A367" s="284"/>
      <c r="B367" s="284"/>
      <c r="C367" s="241"/>
      <c r="D367" s="241"/>
      <c r="E367" s="241"/>
      <c r="F367" s="241"/>
      <c r="G367" s="241"/>
      <c r="H367" s="241"/>
      <c r="I367" s="241"/>
      <c r="J367" s="241"/>
      <c r="K367" s="241"/>
      <c r="L367" s="241"/>
      <c r="M367" s="241"/>
      <c r="N367" s="241"/>
      <c r="O367" s="241"/>
      <c r="P367" s="241"/>
      <c r="Q367" s="241"/>
      <c r="R367" s="241"/>
      <c r="S367" s="241"/>
      <c r="T367" s="241"/>
      <c r="U367" s="241" t="s">
        <v>507</v>
      </c>
      <c r="V367" s="241"/>
      <c r="W367" s="241"/>
      <c r="X367" s="241"/>
      <c r="Y367" s="241"/>
      <c r="Z367" s="241"/>
      <c r="AA367" s="241"/>
      <c r="AB367" s="241"/>
      <c r="AC367" s="241" t="s">
        <v>311</v>
      </c>
      <c r="AD367" s="241"/>
      <c r="AE367" s="241"/>
      <c r="AF367" s="241"/>
      <c r="AG367" s="241"/>
      <c r="AH367" s="241"/>
      <c r="AI367" s="241"/>
      <c r="AP367" s="300"/>
      <c r="AT367" s="300"/>
    </row>
    <row r="368" spans="1:46" s="299" customFormat="1" ht="15" customHeight="1">
      <c r="A368" s="284"/>
      <c r="B368" s="284"/>
      <c r="C368" s="241"/>
      <c r="D368" s="241"/>
      <c r="E368" s="241"/>
      <c r="F368" s="241"/>
      <c r="G368" s="241"/>
      <c r="H368" s="241"/>
      <c r="I368" s="241"/>
      <c r="J368" s="241"/>
      <c r="K368" s="241"/>
      <c r="L368" s="241"/>
      <c r="M368" s="241"/>
      <c r="N368" s="241"/>
      <c r="O368" s="241"/>
      <c r="P368" s="241"/>
      <c r="Q368" s="241"/>
      <c r="R368" s="241"/>
      <c r="S368" s="241"/>
      <c r="T368" s="241"/>
      <c r="U368" s="241" t="s">
        <v>508</v>
      </c>
      <c r="V368" s="241"/>
      <c r="W368" s="241"/>
      <c r="X368" s="241"/>
      <c r="Y368" s="241"/>
      <c r="Z368" s="241"/>
      <c r="AA368" s="241"/>
      <c r="AB368" s="241"/>
      <c r="AC368" s="241" t="s">
        <v>325</v>
      </c>
      <c r="AD368" s="241"/>
      <c r="AE368" s="241"/>
      <c r="AF368" s="241"/>
      <c r="AG368" s="241"/>
      <c r="AH368" s="241"/>
      <c r="AI368" s="241"/>
      <c r="AP368" s="300"/>
      <c r="AT368" s="300"/>
    </row>
    <row r="369" spans="1:46" s="299" customFormat="1" ht="15" customHeight="1">
      <c r="A369" s="284"/>
      <c r="B369" s="284"/>
      <c r="C369" s="241"/>
      <c r="D369" s="241"/>
      <c r="E369" s="241"/>
      <c r="F369" s="241"/>
      <c r="G369" s="241"/>
      <c r="H369" s="241"/>
      <c r="I369" s="241"/>
      <c r="J369" s="241"/>
      <c r="K369" s="241"/>
      <c r="L369" s="241"/>
      <c r="M369" s="241"/>
      <c r="N369" s="241"/>
      <c r="O369" s="241"/>
      <c r="P369" s="241"/>
      <c r="Q369" s="241"/>
      <c r="R369" s="241"/>
      <c r="S369" s="241"/>
      <c r="T369" s="241"/>
      <c r="U369" s="241" t="s">
        <v>509</v>
      </c>
      <c r="V369" s="241"/>
      <c r="W369" s="241"/>
      <c r="X369" s="241"/>
      <c r="Y369" s="241"/>
      <c r="Z369" s="241"/>
      <c r="AA369" s="241"/>
      <c r="AB369" s="241"/>
      <c r="AC369" s="241" t="s">
        <v>325</v>
      </c>
      <c r="AD369" s="241"/>
      <c r="AE369" s="241"/>
      <c r="AF369" s="241"/>
      <c r="AG369" s="241"/>
      <c r="AH369" s="241"/>
      <c r="AI369" s="241"/>
      <c r="AP369" s="300"/>
      <c r="AT369" s="300"/>
    </row>
    <row r="370" spans="1:46" s="299" customFormat="1" ht="15" customHeight="1">
      <c r="A370" s="284"/>
      <c r="B370" s="284"/>
      <c r="C370" s="241"/>
      <c r="D370" s="241"/>
      <c r="E370" s="241"/>
      <c r="F370" s="241"/>
      <c r="G370" s="241"/>
      <c r="H370" s="241"/>
      <c r="I370" s="241"/>
      <c r="J370" s="241"/>
      <c r="K370" s="241"/>
      <c r="L370" s="241"/>
      <c r="M370" s="241"/>
      <c r="N370" s="241"/>
      <c r="O370" s="241"/>
      <c r="P370" s="241"/>
      <c r="Q370" s="241"/>
      <c r="R370" s="241"/>
      <c r="S370" s="241"/>
      <c r="T370" s="241"/>
      <c r="U370" s="241" t="s">
        <v>510</v>
      </c>
      <c r="V370" s="241"/>
      <c r="W370" s="241"/>
      <c r="X370" s="241"/>
      <c r="Y370" s="241"/>
      <c r="Z370" s="241"/>
      <c r="AA370" s="241"/>
      <c r="AB370" s="241"/>
      <c r="AC370" s="241" t="s">
        <v>386</v>
      </c>
      <c r="AD370" s="241"/>
      <c r="AE370" s="241"/>
      <c r="AF370" s="241"/>
      <c r="AG370" s="241"/>
      <c r="AH370" s="241"/>
      <c r="AI370" s="241"/>
      <c r="AP370" s="300"/>
      <c r="AT370" s="300"/>
    </row>
    <row r="371" spans="1:46" s="299" customFormat="1" ht="15" customHeight="1">
      <c r="A371" s="284"/>
      <c r="B371" s="284"/>
      <c r="C371" s="241"/>
      <c r="D371" s="241"/>
      <c r="E371" s="241"/>
      <c r="F371" s="241"/>
      <c r="G371" s="241"/>
      <c r="H371" s="241"/>
      <c r="I371" s="241"/>
      <c r="J371" s="241"/>
      <c r="K371" s="241"/>
      <c r="L371" s="241"/>
      <c r="M371" s="241"/>
      <c r="N371" s="241"/>
      <c r="O371" s="241"/>
      <c r="P371" s="241"/>
      <c r="Q371" s="241"/>
      <c r="R371" s="241"/>
      <c r="S371" s="241"/>
      <c r="T371" s="241"/>
      <c r="U371" s="241" t="s">
        <v>278</v>
      </c>
      <c r="V371" s="241"/>
      <c r="W371" s="241"/>
      <c r="X371" s="241"/>
      <c r="Y371" s="241"/>
      <c r="Z371" s="241"/>
      <c r="AA371" s="241"/>
      <c r="AB371" s="241"/>
      <c r="AC371" s="241" t="s">
        <v>350</v>
      </c>
      <c r="AD371" s="241"/>
      <c r="AE371" s="241"/>
      <c r="AF371" s="241"/>
      <c r="AG371" s="241"/>
      <c r="AH371" s="241"/>
      <c r="AI371" s="241"/>
      <c r="AP371" s="300"/>
      <c r="AT371" s="300"/>
    </row>
    <row r="372" spans="1:46" s="299" customFormat="1" ht="15" customHeight="1">
      <c r="A372" s="284"/>
      <c r="B372" s="284"/>
      <c r="C372" s="241"/>
      <c r="D372" s="241"/>
      <c r="E372" s="241"/>
      <c r="F372" s="241"/>
      <c r="G372" s="241"/>
      <c r="H372" s="241"/>
      <c r="I372" s="241"/>
      <c r="J372" s="241"/>
      <c r="K372" s="241"/>
      <c r="L372" s="241"/>
      <c r="M372" s="241"/>
      <c r="N372" s="241"/>
      <c r="O372" s="241"/>
      <c r="P372" s="241"/>
      <c r="Q372" s="241"/>
      <c r="R372" s="241"/>
      <c r="S372" s="241"/>
      <c r="T372" s="241"/>
      <c r="U372" s="241" t="s">
        <v>511</v>
      </c>
      <c r="V372" s="241"/>
      <c r="W372" s="241"/>
      <c r="X372" s="241"/>
      <c r="Y372" s="241"/>
      <c r="Z372" s="241"/>
      <c r="AA372" s="241"/>
      <c r="AB372" s="241"/>
      <c r="AC372" s="241" t="s">
        <v>325</v>
      </c>
      <c r="AD372" s="241"/>
      <c r="AE372" s="241"/>
      <c r="AF372" s="241"/>
      <c r="AG372" s="241"/>
      <c r="AH372" s="241"/>
      <c r="AI372" s="241"/>
      <c r="AP372" s="300"/>
      <c r="AT372" s="300"/>
    </row>
    <row r="373" spans="1:46" s="299" customFormat="1" ht="15" customHeight="1">
      <c r="A373" s="284"/>
      <c r="B373" s="284"/>
      <c r="C373" s="241"/>
      <c r="D373" s="241"/>
      <c r="E373" s="241"/>
      <c r="F373" s="241"/>
      <c r="G373" s="241"/>
      <c r="H373" s="241"/>
      <c r="I373" s="241"/>
      <c r="J373" s="241"/>
      <c r="K373" s="241"/>
      <c r="L373" s="241"/>
      <c r="M373" s="241"/>
      <c r="N373" s="241"/>
      <c r="O373" s="241"/>
      <c r="P373" s="241"/>
      <c r="Q373" s="241"/>
      <c r="R373" s="241"/>
      <c r="S373" s="241"/>
      <c r="T373" s="241"/>
      <c r="U373" s="241" t="s">
        <v>512</v>
      </c>
      <c r="V373" s="241"/>
      <c r="W373" s="241"/>
      <c r="X373" s="241"/>
      <c r="Y373" s="241"/>
      <c r="Z373" s="241"/>
      <c r="AA373" s="241"/>
      <c r="AB373" s="241"/>
      <c r="AC373" s="241" t="s">
        <v>350</v>
      </c>
      <c r="AD373" s="241"/>
      <c r="AE373" s="241"/>
      <c r="AF373" s="241"/>
      <c r="AG373" s="241"/>
      <c r="AH373" s="241"/>
      <c r="AI373" s="241"/>
      <c r="AP373" s="300"/>
      <c r="AT373" s="300"/>
    </row>
    <row r="374" spans="1:46" s="299" customFormat="1" ht="15" customHeight="1">
      <c r="A374" s="284"/>
      <c r="B374" s="284"/>
      <c r="C374" s="241"/>
      <c r="D374" s="241"/>
      <c r="E374" s="241"/>
      <c r="F374" s="241"/>
      <c r="G374" s="241"/>
      <c r="H374" s="241"/>
      <c r="I374" s="241"/>
      <c r="J374" s="241"/>
      <c r="K374" s="241"/>
      <c r="L374" s="241"/>
      <c r="M374" s="241"/>
      <c r="N374" s="241"/>
      <c r="O374" s="241"/>
      <c r="P374" s="241"/>
      <c r="Q374" s="241"/>
      <c r="R374" s="241"/>
      <c r="S374" s="241"/>
      <c r="T374" s="241"/>
      <c r="U374" s="241" t="s">
        <v>513</v>
      </c>
      <c r="V374" s="241"/>
      <c r="W374" s="241"/>
      <c r="X374" s="241"/>
      <c r="Y374" s="241"/>
      <c r="Z374" s="241"/>
      <c r="AA374" s="241"/>
      <c r="AB374" s="241"/>
      <c r="AC374" s="241" t="s">
        <v>322</v>
      </c>
      <c r="AD374" s="241"/>
      <c r="AE374" s="241"/>
      <c r="AF374" s="241"/>
      <c r="AG374" s="241"/>
      <c r="AH374" s="241"/>
      <c r="AI374" s="241"/>
      <c r="AP374" s="300"/>
      <c r="AT374" s="300"/>
    </row>
    <row r="375" spans="1:46" s="299" customFormat="1" ht="15" customHeight="1">
      <c r="A375" s="284"/>
      <c r="B375" s="284"/>
      <c r="C375" s="241"/>
      <c r="D375" s="241"/>
      <c r="E375" s="241"/>
      <c r="F375" s="241"/>
      <c r="G375" s="241"/>
      <c r="H375" s="241"/>
      <c r="I375" s="241"/>
      <c r="J375" s="241"/>
      <c r="K375" s="241"/>
      <c r="L375" s="241"/>
      <c r="M375" s="241"/>
      <c r="N375" s="241"/>
      <c r="O375" s="241"/>
      <c r="P375" s="241"/>
      <c r="Q375" s="241"/>
      <c r="R375" s="241"/>
      <c r="S375" s="241"/>
      <c r="T375" s="241"/>
      <c r="U375" s="241" t="s">
        <v>514</v>
      </c>
      <c r="V375" s="241"/>
      <c r="W375" s="241"/>
      <c r="X375" s="241"/>
      <c r="Y375" s="241"/>
      <c r="Z375" s="241"/>
      <c r="AA375" s="241"/>
      <c r="AB375" s="241"/>
      <c r="AC375" s="241" t="s">
        <v>309</v>
      </c>
      <c r="AD375" s="241"/>
      <c r="AE375" s="241"/>
      <c r="AF375" s="241"/>
      <c r="AG375" s="241"/>
      <c r="AH375" s="241"/>
      <c r="AI375" s="241"/>
      <c r="AP375" s="300"/>
      <c r="AT375" s="300"/>
    </row>
    <row r="376" spans="1:46" s="299" customFormat="1" ht="15" customHeight="1">
      <c r="A376" s="284"/>
      <c r="B376" s="284"/>
      <c r="C376" s="241"/>
      <c r="D376" s="241"/>
      <c r="E376" s="241"/>
      <c r="F376" s="241"/>
      <c r="G376" s="241"/>
      <c r="H376" s="241"/>
      <c r="I376" s="241"/>
      <c r="J376" s="241"/>
      <c r="K376" s="241"/>
      <c r="L376" s="241"/>
      <c r="M376" s="241"/>
      <c r="N376" s="241"/>
      <c r="O376" s="241"/>
      <c r="P376" s="241"/>
      <c r="Q376" s="241"/>
      <c r="R376" s="241"/>
      <c r="S376" s="241"/>
      <c r="T376" s="241"/>
      <c r="U376" s="241" t="s">
        <v>515</v>
      </c>
      <c r="V376" s="241"/>
      <c r="W376" s="241"/>
      <c r="X376" s="241"/>
      <c r="Y376" s="241"/>
      <c r="Z376" s="241"/>
      <c r="AA376" s="241"/>
      <c r="AB376" s="241"/>
      <c r="AC376" s="241" t="s">
        <v>350</v>
      </c>
      <c r="AD376" s="241"/>
      <c r="AE376" s="241"/>
      <c r="AF376" s="241"/>
      <c r="AG376" s="241"/>
      <c r="AH376" s="241"/>
      <c r="AI376" s="241"/>
      <c r="AP376" s="300"/>
      <c r="AT376" s="300"/>
    </row>
    <row r="377" spans="1:46" s="299" customFormat="1" ht="15" customHeight="1">
      <c r="A377" s="284"/>
      <c r="B377" s="284"/>
      <c r="C377" s="241"/>
      <c r="D377" s="241"/>
      <c r="E377" s="241"/>
      <c r="F377" s="241"/>
      <c r="G377" s="241"/>
      <c r="H377" s="241"/>
      <c r="I377" s="241"/>
      <c r="J377" s="241"/>
      <c r="K377" s="241"/>
      <c r="L377" s="241"/>
      <c r="M377" s="241"/>
      <c r="N377" s="241"/>
      <c r="O377" s="241"/>
      <c r="P377" s="241"/>
      <c r="Q377" s="241"/>
      <c r="R377" s="241"/>
      <c r="S377" s="241"/>
      <c r="T377" s="241"/>
      <c r="U377" s="241" t="s">
        <v>516</v>
      </c>
      <c r="V377" s="241"/>
      <c r="W377" s="241"/>
      <c r="X377" s="241"/>
      <c r="Y377" s="241"/>
      <c r="Z377" s="241"/>
      <c r="AA377" s="241"/>
      <c r="AB377" s="241"/>
      <c r="AC377" s="241" t="s">
        <v>316</v>
      </c>
      <c r="AD377" s="241"/>
      <c r="AE377" s="241"/>
      <c r="AF377" s="241"/>
      <c r="AG377" s="241"/>
      <c r="AH377" s="241"/>
      <c r="AI377" s="241"/>
      <c r="AP377" s="300"/>
      <c r="AT377" s="300"/>
    </row>
    <row r="378" spans="1:46" s="299" customFormat="1" ht="15" customHeight="1">
      <c r="A378" s="284"/>
      <c r="B378" s="284"/>
      <c r="C378" s="241"/>
      <c r="D378" s="241"/>
      <c r="E378" s="241"/>
      <c r="F378" s="241"/>
      <c r="G378" s="241"/>
      <c r="H378" s="241"/>
      <c r="I378" s="241"/>
      <c r="J378" s="241"/>
      <c r="K378" s="241"/>
      <c r="L378" s="241"/>
      <c r="M378" s="241"/>
      <c r="N378" s="241"/>
      <c r="O378" s="241"/>
      <c r="P378" s="241"/>
      <c r="Q378" s="241"/>
      <c r="R378" s="241"/>
      <c r="S378" s="241"/>
      <c r="T378" s="241"/>
      <c r="U378" s="241" t="s">
        <v>517</v>
      </c>
      <c r="V378" s="241"/>
      <c r="W378" s="241"/>
      <c r="X378" s="241"/>
      <c r="Y378" s="241"/>
      <c r="Z378" s="241"/>
      <c r="AA378" s="241"/>
      <c r="AB378" s="241"/>
      <c r="AC378" s="241" t="s">
        <v>325</v>
      </c>
      <c r="AD378" s="241"/>
      <c r="AE378" s="241"/>
      <c r="AF378" s="241"/>
      <c r="AG378" s="241"/>
      <c r="AH378" s="241"/>
      <c r="AI378" s="241"/>
      <c r="AP378" s="300"/>
      <c r="AT378" s="300"/>
    </row>
    <row r="379" spans="1:46" s="299" customFormat="1" ht="15" customHeight="1">
      <c r="A379" s="284"/>
      <c r="B379" s="284"/>
      <c r="C379" s="241"/>
      <c r="D379" s="241"/>
      <c r="E379" s="241"/>
      <c r="F379" s="241"/>
      <c r="G379" s="241"/>
      <c r="H379" s="241"/>
      <c r="I379" s="241"/>
      <c r="J379" s="241"/>
      <c r="K379" s="241"/>
      <c r="L379" s="241"/>
      <c r="M379" s="241"/>
      <c r="N379" s="241"/>
      <c r="O379" s="241"/>
      <c r="P379" s="241"/>
      <c r="Q379" s="241"/>
      <c r="R379" s="241"/>
      <c r="S379" s="241"/>
      <c r="T379" s="241"/>
      <c r="U379" s="241" t="s">
        <v>281</v>
      </c>
      <c r="V379" s="241"/>
      <c r="W379" s="241"/>
      <c r="X379" s="241"/>
      <c r="Y379" s="241"/>
      <c r="Z379" s="241"/>
      <c r="AA379" s="241"/>
      <c r="AB379" s="241"/>
      <c r="AC379" s="241" t="s">
        <v>350</v>
      </c>
      <c r="AD379" s="241"/>
      <c r="AE379" s="241"/>
      <c r="AF379" s="241"/>
      <c r="AG379" s="241"/>
      <c r="AH379" s="241"/>
      <c r="AI379" s="241"/>
      <c r="AP379" s="300"/>
      <c r="AT379" s="300"/>
    </row>
    <row r="380" spans="1:46" s="299" customFormat="1" ht="15" customHeight="1">
      <c r="A380" s="284"/>
      <c r="B380" s="284"/>
      <c r="C380" s="241"/>
      <c r="D380" s="241"/>
      <c r="E380" s="241"/>
      <c r="F380" s="241"/>
      <c r="G380" s="241"/>
      <c r="H380" s="241"/>
      <c r="I380" s="241"/>
      <c r="J380" s="241"/>
      <c r="K380" s="241"/>
      <c r="L380" s="241"/>
      <c r="M380" s="241"/>
      <c r="N380" s="241"/>
      <c r="O380" s="241"/>
      <c r="P380" s="241"/>
      <c r="Q380" s="241"/>
      <c r="R380" s="241"/>
      <c r="S380" s="241"/>
      <c r="T380" s="241"/>
      <c r="U380" s="241" t="s">
        <v>518</v>
      </c>
      <c r="V380" s="241"/>
      <c r="W380" s="241"/>
      <c r="X380" s="241"/>
      <c r="Y380" s="241"/>
      <c r="Z380" s="241"/>
      <c r="AA380" s="241"/>
      <c r="AB380" s="241"/>
      <c r="AC380" s="241" t="s">
        <v>325</v>
      </c>
      <c r="AD380" s="241"/>
      <c r="AE380" s="241"/>
      <c r="AF380" s="241"/>
      <c r="AG380" s="241"/>
      <c r="AH380" s="241"/>
      <c r="AI380" s="241"/>
      <c r="AP380" s="300"/>
      <c r="AT380" s="300"/>
    </row>
    <row r="381" spans="1:46" s="299" customFormat="1" ht="15" customHeight="1">
      <c r="A381" s="284"/>
      <c r="B381" s="284"/>
      <c r="C381" s="241"/>
      <c r="D381" s="241"/>
      <c r="E381" s="241"/>
      <c r="F381" s="241"/>
      <c r="G381" s="241"/>
      <c r="H381" s="241"/>
      <c r="I381" s="241"/>
      <c r="J381" s="241"/>
      <c r="K381" s="241"/>
      <c r="L381" s="241"/>
      <c r="M381" s="241"/>
      <c r="N381" s="241"/>
      <c r="O381" s="241"/>
      <c r="P381" s="241"/>
      <c r="Q381" s="241"/>
      <c r="R381" s="241"/>
      <c r="S381" s="241"/>
      <c r="T381" s="241"/>
      <c r="U381" s="241" t="s">
        <v>519</v>
      </c>
      <c r="V381" s="241"/>
      <c r="W381" s="241"/>
      <c r="X381" s="241"/>
      <c r="Y381" s="241"/>
      <c r="Z381" s="241"/>
      <c r="AA381" s="241"/>
      <c r="AB381" s="241"/>
      <c r="AC381" s="241" t="s">
        <v>386</v>
      </c>
      <c r="AD381" s="241"/>
      <c r="AE381" s="241"/>
      <c r="AF381" s="241"/>
      <c r="AG381" s="241"/>
      <c r="AH381" s="241"/>
      <c r="AI381" s="241"/>
      <c r="AP381" s="300"/>
      <c r="AT381" s="300"/>
    </row>
    <row r="382" spans="1:46" s="299" customFormat="1" ht="15" customHeight="1">
      <c r="A382" s="284"/>
      <c r="B382" s="284"/>
      <c r="C382" s="241"/>
      <c r="D382" s="241"/>
      <c r="E382" s="241"/>
      <c r="F382" s="241"/>
      <c r="G382" s="241"/>
      <c r="H382" s="241"/>
      <c r="I382" s="241"/>
      <c r="J382" s="241"/>
      <c r="K382" s="241"/>
      <c r="L382" s="241"/>
      <c r="M382" s="241"/>
      <c r="N382" s="241"/>
      <c r="O382" s="241"/>
      <c r="P382" s="241"/>
      <c r="Q382" s="241"/>
      <c r="R382" s="241"/>
      <c r="S382" s="241"/>
      <c r="T382" s="241"/>
      <c r="U382" s="241" t="s">
        <v>520</v>
      </c>
      <c r="V382" s="241"/>
      <c r="W382" s="241"/>
      <c r="X382" s="241"/>
      <c r="Y382" s="241"/>
      <c r="Z382" s="241"/>
      <c r="AA382" s="241"/>
      <c r="AB382" s="241"/>
      <c r="AC382" s="241" t="s">
        <v>350</v>
      </c>
      <c r="AD382" s="241"/>
      <c r="AE382" s="241"/>
      <c r="AF382" s="241"/>
      <c r="AG382" s="241"/>
      <c r="AH382" s="241"/>
      <c r="AI382" s="241"/>
      <c r="AP382" s="300"/>
      <c r="AT382" s="300"/>
    </row>
    <row r="383" spans="1:46" s="299" customFormat="1" ht="15" customHeight="1">
      <c r="A383" s="284"/>
      <c r="B383" s="284"/>
      <c r="C383" s="241"/>
      <c r="D383" s="241"/>
      <c r="E383" s="241"/>
      <c r="F383" s="241"/>
      <c r="G383" s="241"/>
      <c r="H383" s="241"/>
      <c r="I383" s="241"/>
      <c r="J383" s="241"/>
      <c r="K383" s="241"/>
      <c r="L383" s="241"/>
      <c r="M383" s="241"/>
      <c r="N383" s="241"/>
      <c r="O383" s="241"/>
      <c r="P383" s="241"/>
      <c r="Q383" s="241"/>
      <c r="R383" s="241"/>
      <c r="S383" s="241"/>
      <c r="T383" s="241"/>
      <c r="U383" s="241" t="s">
        <v>521</v>
      </c>
      <c r="V383" s="241"/>
      <c r="W383" s="241"/>
      <c r="X383" s="241"/>
      <c r="Y383" s="241"/>
      <c r="Z383" s="241"/>
      <c r="AA383" s="241"/>
      <c r="AB383" s="241"/>
      <c r="AC383" s="241" t="s">
        <v>325</v>
      </c>
      <c r="AD383" s="241"/>
      <c r="AE383" s="241"/>
      <c r="AF383" s="241"/>
      <c r="AG383" s="241"/>
      <c r="AH383" s="241"/>
      <c r="AI383" s="241"/>
      <c r="AP383" s="300"/>
      <c r="AT383" s="300"/>
    </row>
    <row r="384" spans="1:46" s="299" customFormat="1" ht="15" customHeight="1">
      <c r="A384" s="284"/>
      <c r="B384" s="284"/>
      <c r="C384" s="241"/>
      <c r="D384" s="241"/>
      <c r="E384" s="241"/>
      <c r="F384" s="241"/>
      <c r="G384" s="241"/>
      <c r="H384" s="241"/>
      <c r="I384" s="241"/>
      <c r="J384" s="241"/>
      <c r="K384" s="241"/>
      <c r="L384" s="241"/>
      <c r="M384" s="241"/>
      <c r="N384" s="241"/>
      <c r="O384" s="241"/>
      <c r="P384" s="241"/>
      <c r="Q384" s="241"/>
      <c r="R384" s="241"/>
      <c r="S384" s="241"/>
      <c r="T384" s="241"/>
      <c r="U384" s="241" t="s">
        <v>522</v>
      </c>
      <c r="V384" s="241"/>
      <c r="W384" s="241"/>
      <c r="X384" s="241"/>
      <c r="Y384" s="241"/>
      <c r="Z384" s="241"/>
      <c r="AA384" s="241"/>
      <c r="AB384" s="241"/>
      <c r="AC384" s="241" t="s">
        <v>350</v>
      </c>
      <c r="AD384" s="241"/>
      <c r="AE384" s="241"/>
      <c r="AF384" s="241"/>
      <c r="AG384" s="241"/>
      <c r="AH384" s="241"/>
      <c r="AI384" s="241"/>
      <c r="AP384" s="300"/>
      <c r="AT384" s="300"/>
    </row>
    <row r="385" spans="1:46" s="299" customFormat="1" ht="15" customHeight="1">
      <c r="A385" s="284"/>
      <c r="B385" s="284"/>
      <c r="C385" s="241"/>
      <c r="D385" s="241"/>
      <c r="E385" s="241"/>
      <c r="F385" s="241"/>
      <c r="G385" s="241"/>
      <c r="H385" s="241"/>
      <c r="I385" s="241"/>
      <c r="J385" s="241"/>
      <c r="K385" s="241"/>
      <c r="L385" s="241"/>
      <c r="M385" s="241"/>
      <c r="N385" s="241"/>
      <c r="O385" s="241"/>
      <c r="P385" s="241"/>
      <c r="Q385" s="241"/>
      <c r="R385" s="241"/>
      <c r="S385" s="241"/>
      <c r="T385" s="241"/>
      <c r="U385" s="241" t="s">
        <v>523</v>
      </c>
      <c r="V385" s="241"/>
      <c r="W385" s="241"/>
      <c r="X385" s="241"/>
      <c r="Y385" s="241"/>
      <c r="Z385" s="241"/>
      <c r="AA385" s="241"/>
      <c r="AB385" s="241"/>
      <c r="AC385" s="241" t="s">
        <v>316</v>
      </c>
      <c r="AD385" s="241"/>
      <c r="AE385" s="241"/>
      <c r="AF385" s="241"/>
      <c r="AG385" s="241"/>
      <c r="AH385" s="241"/>
      <c r="AI385" s="241"/>
      <c r="AP385" s="300"/>
      <c r="AT385" s="300"/>
    </row>
    <row r="386" spans="1:46" s="299" customFormat="1" ht="15" customHeight="1">
      <c r="A386" s="284"/>
      <c r="B386" s="284"/>
      <c r="C386" s="241"/>
      <c r="D386" s="241"/>
      <c r="E386" s="241"/>
      <c r="F386" s="241"/>
      <c r="G386" s="241"/>
      <c r="H386" s="241"/>
      <c r="I386" s="241"/>
      <c r="J386" s="241"/>
      <c r="K386" s="241"/>
      <c r="L386" s="241"/>
      <c r="M386" s="241"/>
      <c r="N386" s="241"/>
      <c r="O386" s="241"/>
      <c r="P386" s="241"/>
      <c r="Q386" s="241"/>
      <c r="R386" s="241"/>
      <c r="S386" s="241"/>
      <c r="T386" s="241"/>
      <c r="U386" s="241" t="s">
        <v>524</v>
      </c>
      <c r="V386" s="241"/>
      <c r="W386" s="241"/>
      <c r="X386" s="241"/>
      <c r="Y386" s="241"/>
      <c r="Z386" s="241"/>
      <c r="AA386" s="241"/>
      <c r="AB386" s="241"/>
      <c r="AC386" s="241" t="s">
        <v>309</v>
      </c>
      <c r="AD386" s="241"/>
      <c r="AE386" s="241"/>
      <c r="AF386" s="241"/>
      <c r="AG386" s="241"/>
      <c r="AH386" s="241"/>
      <c r="AI386" s="241"/>
      <c r="AP386" s="300"/>
      <c r="AT386" s="300"/>
    </row>
    <row r="387" spans="1:46" s="299" customFormat="1" ht="15" customHeight="1">
      <c r="A387" s="284"/>
      <c r="B387" s="284"/>
      <c r="C387" s="241"/>
      <c r="D387" s="241"/>
      <c r="E387" s="241"/>
      <c r="F387" s="241"/>
      <c r="G387" s="241"/>
      <c r="H387" s="241"/>
      <c r="I387" s="241"/>
      <c r="J387" s="241"/>
      <c r="K387" s="241"/>
      <c r="L387" s="241"/>
      <c r="M387" s="241"/>
      <c r="N387" s="241"/>
      <c r="O387" s="241"/>
      <c r="P387" s="241"/>
      <c r="Q387" s="241"/>
      <c r="R387" s="241"/>
      <c r="S387" s="241"/>
      <c r="T387" s="241"/>
      <c r="U387" s="241" t="s">
        <v>525</v>
      </c>
      <c r="V387" s="241"/>
      <c r="W387" s="241"/>
      <c r="X387" s="241"/>
      <c r="Y387" s="241"/>
      <c r="Z387" s="241"/>
      <c r="AA387" s="241"/>
      <c r="AB387" s="241"/>
      <c r="AC387" s="241" t="s">
        <v>316</v>
      </c>
      <c r="AD387" s="241"/>
      <c r="AE387" s="241"/>
      <c r="AF387" s="241"/>
      <c r="AG387" s="241"/>
      <c r="AH387" s="241"/>
      <c r="AI387" s="241"/>
      <c r="AP387" s="300"/>
      <c r="AT387" s="300"/>
    </row>
    <row r="388" spans="1:46" s="299" customFormat="1" ht="15" customHeight="1">
      <c r="A388" s="284"/>
      <c r="B388" s="284"/>
      <c r="C388" s="241"/>
      <c r="D388" s="241"/>
      <c r="E388" s="241"/>
      <c r="F388" s="241"/>
      <c r="G388" s="241"/>
      <c r="H388" s="241"/>
      <c r="I388" s="241"/>
      <c r="J388" s="241"/>
      <c r="K388" s="241"/>
      <c r="L388" s="241"/>
      <c r="M388" s="241"/>
      <c r="N388" s="241"/>
      <c r="O388" s="241"/>
      <c r="P388" s="241"/>
      <c r="Q388" s="241"/>
      <c r="R388" s="241"/>
      <c r="S388" s="241"/>
      <c r="T388" s="241"/>
      <c r="U388" s="241" t="s">
        <v>526</v>
      </c>
      <c r="V388" s="241"/>
      <c r="W388" s="241"/>
      <c r="X388" s="241"/>
      <c r="Y388" s="241"/>
      <c r="Z388" s="241"/>
      <c r="AA388" s="241"/>
      <c r="AB388" s="241"/>
      <c r="AC388" s="241" t="s">
        <v>322</v>
      </c>
      <c r="AD388" s="241"/>
      <c r="AE388" s="241"/>
      <c r="AF388" s="241"/>
      <c r="AG388" s="241"/>
      <c r="AH388" s="241"/>
      <c r="AI388" s="241"/>
      <c r="AP388" s="300"/>
      <c r="AT388" s="300"/>
    </row>
    <row r="389" spans="1:46" s="299" customFormat="1" ht="15" customHeight="1">
      <c r="A389" s="284"/>
      <c r="B389" s="284"/>
      <c r="C389" s="241"/>
      <c r="D389" s="241"/>
      <c r="E389" s="241"/>
      <c r="F389" s="241"/>
      <c r="G389" s="241"/>
      <c r="H389" s="241"/>
      <c r="I389" s="241"/>
      <c r="J389" s="241"/>
      <c r="K389" s="241"/>
      <c r="L389" s="241"/>
      <c r="M389" s="241"/>
      <c r="N389" s="241"/>
      <c r="O389" s="241"/>
      <c r="P389" s="241"/>
      <c r="Q389" s="241"/>
      <c r="R389" s="241"/>
      <c r="S389" s="241"/>
      <c r="T389" s="241"/>
      <c r="U389" s="241" t="s">
        <v>527</v>
      </c>
      <c r="V389" s="241"/>
      <c r="W389" s="241"/>
      <c r="X389" s="241"/>
      <c r="Y389" s="241"/>
      <c r="Z389" s="241"/>
      <c r="AA389" s="241"/>
      <c r="AB389" s="241"/>
      <c r="AC389" s="241" t="s">
        <v>313</v>
      </c>
      <c r="AD389" s="241"/>
      <c r="AE389" s="241"/>
      <c r="AF389" s="241"/>
      <c r="AG389" s="241"/>
      <c r="AH389" s="241"/>
      <c r="AI389" s="241"/>
      <c r="AP389" s="300"/>
      <c r="AT389" s="300"/>
    </row>
    <row r="390" spans="1:46" s="299" customFormat="1" ht="15" customHeight="1">
      <c r="A390" s="284"/>
      <c r="B390" s="284"/>
      <c r="C390" s="241"/>
      <c r="D390" s="241"/>
      <c r="E390" s="241"/>
      <c r="F390" s="241"/>
      <c r="G390" s="241"/>
      <c r="H390" s="241"/>
      <c r="I390" s="241"/>
      <c r="J390" s="241"/>
      <c r="K390" s="241"/>
      <c r="L390" s="241"/>
      <c r="M390" s="241"/>
      <c r="N390" s="241"/>
      <c r="O390" s="241"/>
      <c r="P390" s="241"/>
      <c r="Q390" s="241"/>
      <c r="R390" s="241"/>
      <c r="S390" s="241"/>
      <c r="T390" s="241"/>
      <c r="U390" s="241" t="s">
        <v>528</v>
      </c>
      <c r="V390" s="241"/>
      <c r="W390" s="241"/>
      <c r="X390" s="241"/>
      <c r="Y390" s="241"/>
      <c r="Z390" s="241"/>
      <c r="AA390" s="241"/>
      <c r="AB390" s="241"/>
      <c r="AC390" s="241" t="s">
        <v>325</v>
      </c>
      <c r="AD390" s="241"/>
      <c r="AE390" s="241"/>
      <c r="AF390" s="241"/>
      <c r="AG390" s="241"/>
      <c r="AH390" s="241"/>
      <c r="AI390" s="241"/>
      <c r="AP390" s="300"/>
      <c r="AT390" s="300"/>
    </row>
    <row r="391" spans="1:46" s="299" customFormat="1" ht="15" customHeight="1">
      <c r="A391" s="284"/>
      <c r="B391" s="284"/>
      <c r="C391" s="241"/>
      <c r="D391" s="241"/>
      <c r="E391" s="241"/>
      <c r="F391" s="241"/>
      <c r="G391" s="241"/>
      <c r="H391" s="241"/>
      <c r="I391" s="241"/>
      <c r="J391" s="241"/>
      <c r="K391" s="241"/>
      <c r="L391" s="241"/>
      <c r="M391" s="241"/>
      <c r="N391" s="241"/>
      <c r="O391" s="241"/>
      <c r="P391" s="241"/>
      <c r="Q391" s="241"/>
      <c r="R391" s="241"/>
      <c r="S391" s="241"/>
      <c r="T391" s="241"/>
      <c r="U391" s="241" t="s">
        <v>529</v>
      </c>
      <c r="V391" s="241"/>
      <c r="W391" s="241"/>
      <c r="X391" s="241"/>
      <c r="Y391" s="241"/>
      <c r="Z391" s="241"/>
      <c r="AA391" s="241"/>
      <c r="AB391" s="241"/>
      <c r="AC391" s="241" t="s">
        <v>311</v>
      </c>
      <c r="AD391" s="241"/>
      <c r="AE391" s="241"/>
      <c r="AF391" s="241"/>
      <c r="AG391" s="241"/>
      <c r="AH391" s="241"/>
      <c r="AI391" s="241"/>
      <c r="AP391" s="300"/>
      <c r="AT391" s="300"/>
    </row>
    <row r="392" spans="1:46" s="299" customFormat="1" ht="15" customHeight="1">
      <c r="A392" s="284"/>
      <c r="B392" s="284"/>
      <c r="C392" s="241"/>
      <c r="D392" s="241"/>
      <c r="E392" s="241"/>
      <c r="F392" s="241"/>
      <c r="G392" s="241"/>
      <c r="H392" s="241"/>
      <c r="I392" s="241"/>
      <c r="J392" s="241"/>
      <c r="K392" s="241"/>
      <c r="L392" s="241"/>
      <c r="M392" s="241"/>
      <c r="N392" s="241"/>
      <c r="O392" s="241"/>
      <c r="P392" s="241"/>
      <c r="Q392" s="241"/>
      <c r="R392" s="241"/>
      <c r="S392" s="241"/>
      <c r="T392" s="241"/>
      <c r="U392" s="241" t="s">
        <v>530</v>
      </c>
      <c r="V392" s="241"/>
      <c r="W392" s="241"/>
      <c r="X392" s="241"/>
      <c r="Y392" s="241"/>
      <c r="Z392" s="241"/>
      <c r="AA392" s="241"/>
      <c r="AB392" s="241"/>
      <c r="AC392" s="241" t="s">
        <v>325</v>
      </c>
      <c r="AD392" s="241"/>
      <c r="AE392" s="241"/>
      <c r="AF392" s="241"/>
      <c r="AG392" s="241"/>
      <c r="AH392" s="241"/>
      <c r="AI392" s="241"/>
      <c r="AP392" s="300"/>
      <c r="AT392" s="300"/>
    </row>
    <row r="393" spans="1:46" s="299" customFormat="1" ht="15" customHeight="1">
      <c r="A393" s="284"/>
      <c r="B393" s="284"/>
      <c r="C393" s="241"/>
      <c r="D393" s="241"/>
      <c r="E393" s="241"/>
      <c r="F393" s="241"/>
      <c r="G393" s="241"/>
      <c r="H393" s="241"/>
      <c r="I393" s="241"/>
      <c r="J393" s="241"/>
      <c r="K393" s="241"/>
      <c r="L393" s="241"/>
      <c r="M393" s="241"/>
      <c r="N393" s="241"/>
      <c r="O393" s="241"/>
      <c r="P393" s="241"/>
      <c r="Q393" s="241"/>
      <c r="R393" s="241"/>
      <c r="S393" s="241"/>
      <c r="T393" s="241"/>
      <c r="U393" s="241" t="s">
        <v>531</v>
      </c>
      <c r="V393" s="241"/>
      <c r="W393" s="241"/>
      <c r="X393" s="241"/>
      <c r="Y393" s="241"/>
      <c r="Z393" s="241"/>
      <c r="AA393" s="241"/>
      <c r="AB393" s="241"/>
      <c r="AC393" s="241" t="s">
        <v>311</v>
      </c>
      <c r="AD393" s="241"/>
      <c r="AE393" s="241"/>
      <c r="AF393" s="241"/>
      <c r="AG393" s="241"/>
      <c r="AH393" s="241"/>
      <c r="AI393" s="241"/>
      <c r="AP393" s="300"/>
      <c r="AT393" s="300"/>
    </row>
    <row r="394" spans="1:46" s="299" customFormat="1" ht="15" customHeight="1">
      <c r="A394" s="284"/>
      <c r="B394" s="284"/>
      <c r="C394" s="241"/>
      <c r="D394" s="241"/>
      <c r="E394" s="241"/>
      <c r="F394" s="241"/>
      <c r="G394" s="241"/>
      <c r="H394" s="241"/>
      <c r="I394" s="241"/>
      <c r="J394" s="241"/>
      <c r="K394" s="241"/>
      <c r="L394" s="241"/>
      <c r="M394" s="241"/>
      <c r="N394" s="241"/>
      <c r="O394" s="241"/>
      <c r="P394" s="241"/>
      <c r="Q394" s="241"/>
      <c r="R394" s="241"/>
      <c r="S394" s="241"/>
      <c r="T394" s="241"/>
      <c r="U394" s="241" t="s">
        <v>532</v>
      </c>
      <c r="V394" s="241"/>
      <c r="W394" s="241"/>
      <c r="X394" s="241"/>
      <c r="Y394" s="241"/>
      <c r="Z394" s="241"/>
      <c r="AA394" s="241"/>
      <c r="AB394" s="241"/>
      <c r="AC394" s="241" t="s">
        <v>316</v>
      </c>
      <c r="AD394" s="241"/>
      <c r="AE394" s="241"/>
      <c r="AF394" s="241"/>
      <c r="AG394" s="241"/>
      <c r="AH394" s="241"/>
      <c r="AI394" s="241"/>
      <c r="AP394" s="300"/>
      <c r="AT394" s="300"/>
    </row>
    <row r="395" spans="1:46" s="299" customFormat="1" ht="15" customHeight="1">
      <c r="A395" s="284"/>
      <c r="B395" s="284"/>
      <c r="C395" s="241"/>
      <c r="D395" s="241"/>
      <c r="E395" s="241"/>
      <c r="F395" s="241"/>
      <c r="G395" s="241"/>
      <c r="H395" s="241"/>
      <c r="I395" s="241"/>
      <c r="J395" s="241"/>
      <c r="K395" s="241"/>
      <c r="L395" s="241"/>
      <c r="M395" s="241"/>
      <c r="N395" s="241"/>
      <c r="O395" s="241"/>
      <c r="P395" s="241"/>
      <c r="Q395" s="241"/>
      <c r="R395" s="241"/>
      <c r="S395" s="241"/>
      <c r="T395" s="241"/>
      <c r="U395" s="241" t="s">
        <v>533</v>
      </c>
      <c r="V395" s="241"/>
      <c r="W395" s="241"/>
      <c r="X395" s="241"/>
      <c r="Y395" s="241"/>
      <c r="Z395" s="241"/>
      <c r="AA395" s="241"/>
      <c r="AB395" s="241"/>
      <c r="AC395" s="241" t="s">
        <v>322</v>
      </c>
      <c r="AD395" s="241"/>
      <c r="AE395" s="241"/>
      <c r="AF395" s="241"/>
      <c r="AG395" s="241"/>
      <c r="AH395" s="241"/>
      <c r="AI395" s="241"/>
      <c r="AP395" s="300"/>
      <c r="AT395" s="300"/>
    </row>
    <row r="396" spans="1:46" s="299" customFormat="1" ht="15" customHeight="1">
      <c r="A396" s="284"/>
      <c r="B396" s="284"/>
      <c r="C396" s="241"/>
      <c r="D396" s="241"/>
      <c r="E396" s="241"/>
      <c r="F396" s="241"/>
      <c r="G396" s="241"/>
      <c r="H396" s="241"/>
      <c r="I396" s="241"/>
      <c r="J396" s="241"/>
      <c r="K396" s="241"/>
      <c r="L396" s="241"/>
      <c r="M396" s="241"/>
      <c r="N396" s="241"/>
      <c r="O396" s="241"/>
      <c r="P396" s="241"/>
      <c r="Q396" s="241"/>
      <c r="R396" s="241"/>
      <c r="S396" s="241"/>
      <c r="T396" s="241"/>
      <c r="U396" s="241" t="s">
        <v>534</v>
      </c>
      <c r="V396" s="241"/>
      <c r="W396" s="241"/>
      <c r="X396" s="241"/>
      <c r="Y396" s="241"/>
      <c r="Z396" s="241"/>
      <c r="AA396" s="241"/>
      <c r="AB396" s="241"/>
      <c r="AC396" s="241" t="s">
        <v>316</v>
      </c>
      <c r="AD396" s="241"/>
      <c r="AE396" s="241"/>
      <c r="AF396" s="241"/>
      <c r="AG396" s="241"/>
      <c r="AH396" s="241"/>
      <c r="AI396" s="241"/>
      <c r="AP396" s="300"/>
      <c r="AT396" s="300"/>
    </row>
    <row r="397" spans="1:46" s="299" customFormat="1" ht="15" customHeight="1">
      <c r="A397" s="284"/>
      <c r="B397" s="284"/>
      <c r="C397" s="241"/>
      <c r="D397" s="241"/>
      <c r="E397" s="241"/>
      <c r="F397" s="241"/>
      <c r="G397" s="241"/>
      <c r="H397" s="241"/>
      <c r="I397" s="241"/>
      <c r="J397" s="241"/>
      <c r="K397" s="241"/>
      <c r="L397" s="241"/>
      <c r="M397" s="241"/>
      <c r="N397" s="241"/>
      <c r="O397" s="241"/>
      <c r="P397" s="241"/>
      <c r="Q397" s="241"/>
      <c r="R397" s="241"/>
      <c r="S397" s="241"/>
      <c r="T397" s="241"/>
      <c r="U397" s="241" t="s">
        <v>535</v>
      </c>
      <c r="V397" s="241"/>
      <c r="W397" s="241"/>
      <c r="X397" s="241"/>
      <c r="Y397" s="241"/>
      <c r="Z397" s="241"/>
      <c r="AA397" s="241"/>
      <c r="AB397" s="241"/>
      <c r="AC397" s="241" t="s">
        <v>325</v>
      </c>
      <c r="AD397" s="241"/>
      <c r="AE397" s="241"/>
      <c r="AF397" s="241"/>
      <c r="AG397" s="241"/>
      <c r="AH397" s="241"/>
      <c r="AI397" s="241"/>
      <c r="AP397" s="300"/>
      <c r="AT397" s="300"/>
    </row>
    <row r="398" spans="1:46" s="299" customFormat="1" ht="15" customHeight="1">
      <c r="A398" s="284"/>
      <c r="B398" s="284"/>
      <c r="C398" s="241"/>
      <c r="D398" s="241"/>
      <c r="E398" s="241"/>
      <c r="F398" s="241"/>
      <c r="G398" s="241"/>
      <c r="H398" s="241"/>
      <c r="I398" s="241"/>
      <c r="J398" s="241"/>
      <c r="K398" s="241"/>
      <c r="L398" s="241"/>
      <c r="M398" s="241"/>
      <c r="N398" s="241"/>
      <c r="O398" s="241"/>
      <c r="P398" s="241"/>
      <c r="Q398" s="241"/>
      <c r="R398" s="241"/>
      <c r="S398" s="241"/>
      <c r="T398" s="241"/>
      <c r="U398" s="241" t="s">
        <v>536</v>
      </c>
      <c r="V398" s="241"/>
      <c r="W398" s="241"/>
      <c r="X398" s="241"/>
      <c r="Y398" s="241"/>
      <c r="Z398" s="241"/>
      <c r="AA398" s="241"/>
      <c r="AB398" s="241"/>
      <c r="AC398" s="241" t="s">
        <v>386</v>
      </c>
      <c r="AD398" s="241"/>
      <c r="AE398" s="241"/>
      <c r="AF398" s="241"/>
      <c r="AG398" s="241"/>
      <c r="AH398" s="241"/>
      <c r="AI398" s="241"/>
      <c r="AP398" s="300"/>
      <c r="AT398" s="300"/>
    </row>
    <row r="399" spans="1:46" s="299" customFormat="1" ht="15" customHeight="1">
      <c r="A399" s="284"/>
      <c r="B399" s="284"/>
      <c r="C399" s="241"/>
      <c r="D399" s="241"/>
      <c r="E399" s="241"/>
      <c r="F399" s="241"/>
      <c r="G399" s="241"/>
      <c r="H399" s="241"/>
      <c r="I399" s="241"/>
      <c r="J399" s="241"/>
      <c r="K399" s="241"/>
      <c r="L399" s="241"/>
      <c r="M399" s="241"/>
      <c r="N399" s="241"/>
      <c r="O399" s="241"/>
      <c r="P399" s="241"/>
      <c r="Q399" s="241"/>
      <c r="R399" s="241"/>
      <c r="S399" s="241"/>
      <c r="T399" s="241"/>
      <c r="U399" s="241" t="s">
        <v>537</v>
      </c>
      <c r="V399" s="241"/>
      <c r="W399" s="241"/>
      <c r="X399" s="241"/>
      <c r="Y399" s="241"/>
      <c r="Z399" s="241"/>
      <c r="AA399" s="241"/>
      <c r="AB399" s="241"/>
      <c r="AC399" s="241" t="s">
        <v>350</v>
      </c>
      <c r="AD399" s="241"/>
      <c r="AE399" s="241"/>
      <c r="AF399" s="241"/>
      <c r="AG399" s="241"/>
      <c r="AH399" s="241"/>
      <c r="AI399" s="241"/>
      <c r="AP399" s="300"/>
      <c r="AT399" s="300"/>
    </row>
    <row r="400" spans="1:46" s="299" customFormat="1" ht="15" customHeight="1">
      <c r="A400" s="284"/>
      <c r="B400" s="284"/>
      <c r="C400" s="241"/>
      <c r="D400" s="241"/>
      <c r="E400" s="241"/>
      <c r="F400" s="241"/>
      <c r="G400" s="241"/>
      <c r="H400" s="241"/>
      <c r="I400" s="241"/>
      <c r="J400" s="241"/>
      <c r="K400" s="241"/>
      <c r="L400" s="241"/>
      <c r="M400" s="241"/>
      <c r="N400" s="241"/>
      <c r="O400" s="241"/>
      <c r="P400" s="241"/>
      <c r="Q400" s="241"/>
      <c r="R400" s="241"/>
      <c r="S400" s="241"/>
      <c r="T400" s="241"/>
      <c r="U400" s="241" t="s">
        <v>538</v>
      </c>
      <c r="V400" s="241"/>
      <c r="W400" s="241"/>
      <c r="X400" s="241"/>
      <c r="Y400" s="241"/>
      <c r="Z400" s="241"/>
      <c r="AA400" s="241"/>
      <c r="AB400" s="241"/>
      <c r="AC400" s="241" t="s">
        <v>325</v>
      </c>
      <c r="AD400" s="241"/>
      <c r="AE400" s="241"/>
      <c r="AF400" s="241"/>
      <c r="AG400" s="241"/>
      <c r="AH400" s="241"/>
      <c r="AI400" s="241"/>
      <c r="AP400" s="300"/>
      <c r="AT400" s="300"/>
    </row>
    <row r="401" spans="1:46" s="299" customFormat="1" ht="15" customHeight="1">
      <c r="A401" s="284"/>
      <c r="B401" s="284"/>
      <c r="C401" s="241"/>
      <c r="D401" s="241"/>
      <c r="E401" s="241"/>
      <c r="F401" s="241"/>
      <c r="G401" s="241"/>
      <c r="H401" s="241"/>
      <c r="I401" s="241"/>
      <c r="J401" s="241"/>
      <c r="K401" s="241"/>
      <c r="L401" s="241"/>
      <c r="M401" s="241"/>
      <c r="N401" s="241"/>
      <c r="O401" s="241"/>
      <c r="P401" s="241"/>
      <c r="Q401" s="241"/>
      <c r="R401" s="241"/>
      <c r="S401" s="241"/>
      <c r="T401" s="241"/>
      <c r="U401" s="241" t="s">
        <v>539</v>
      </c>
      <c r="V401" s="241"/>
      <c r="W401" s="241"/>
      <c r="X401" s="241"/>
      <c r="Y401" s="241"/>
      <c r="Z401" s="241"/>
      <c r="AA401" s="241"/>
      <c r="AB401" s="241"/>
      <c r="AC401" s="241" t="s">
        <v>350</v>
      </c>
      <c r="AD401" s="241"/>
      <c r="AE401" s="241"/>
      <c r="AF401" s="241"/>
      <c r="AG401" s="241"/>
      <c r="AH401" s="241"/>
      <c r="AI401" s="241"/>
      <c r="AP401" s="300"/>
      <c r="AT401" s="300"/>
    </row>
    <row r="402" spans="1:46" s="299" customFormat="1" ht="15" customHeight="1">
      <c r="A402" s="284"/>
      <c r="B402" s="284"/>
      <c r="C402" s="241"/>
      <c r="D402" s="241"/>
      <c r="E402" s="241"/>
      <c r="F402" s="241"/>
      <c r="G402" s="241"/>
      <c r="H402" s="241"/>
      <c r="I402" s="241"/>
      <c r="J402" s="241"/>
      <c r="K402" s="241"/>
      <c r="L402" s="241"/>
      <c r="M402" s="241"/>
      <c r="N402" s="241"/>
      <c r="O402" s="241"/>
      <c r="P402" s="241"/>
      <c r="Q402" s="241"/>
      <c r="R402" s="241"/>
      <c r="S402" s="241"/>
      <c r="T402" s="241"/>
      <c r="U402" s="241" t="s">
        <v>540</v>
      </c>
      <c r="V402" s="241"/>
      <c r="W402" s="241"/>
      <c r="X402" s="241"/>
      <c r="Y402" s="241"/>
      <c r="Z402" s="241"/>
      <c r="AA402" s="241"/>
      <c r="AB402" s="241"/>
      <c r="AC402" s="241" t="s">
        <v>309</v>
      </c>
      <c r="AD402" s="241"/>
      <c r="AE402" s="241"/>
      <c r="AF402" s="241"/>
      <c r="AG402" s="241"/>
      <c r="AH402" s="241"/>
      <c r="AI402" s="241"/>
      <c r="AP402" s="300"/>
      <c r="AT402" s="300"/>
    </row>
    <row r="403" spans="1:46" s="299" customFormat="1" ht="15" customHeight="1">
      <c r="A403" s="284"/>
      <c r="B403" s="284"/>
      <c r="C403" s="241"/>
      <c r="D403" s="241"/>
      <c r="E403" s="241"/>
      <c r="F403" s="241"/>
      <c r="G403" s="241"/>
      <c r="H403" s="241"/>
      <c r="I403" s="241"/>
      <c r="J403" s="241"/>
      <c r="K403" s="241"/>
      <c r="L403" s="241"/>
      <c r="M403" s="241"/>
      <c r="N403" s="241"/>
      <c r="O403" s="241"/>
      <c r="P403" s="241"/>
      <c r="Q403" s="241"/>
      <c r="R403" s="241"/>
      <c r="S403" s="241"/>
      <c r="T403" s="241"/>
      <c r="U403" s="241" t="s">
        <v>541</v>
      </c>
      <c r="V403" s="241"/>
      <c r="W403" s="241"/>
      <c r="X403" s="241"/>
      <c r="Y403" s="241"/>
      <c r="Z403" s="241"/>
      <c r="AA403" s="241"/>
      <c r="AB403" s="241"/>
      <c r="AC403" s="241" t="s">
        <v>325</v>
      </c>
      <c r="AD403" s="241"/>
      <c r="AE403" s="241"/>
      <c r="AF403" s="241"/>
      <c r="AG403" s="241"/>
      <c r="AH403" s="241"/>
      <c r="AI403" s="241"/>
      <c r="AP403" s="300"/>
      <c r="AT403" s="300"/>
    </row>
    <row r="404" spans="1:46" s="299" customFormat="1" ht="15" customHeight="1">
      <c r="A404" s="284"/>
      <c r="B404" s="284"/>
      <c r="C404" s="241"/>
      <c r="D404" s="241"/>
      <c r="E404" s="241"/>
      <c r="F404" s="241"/>
      <c r="G404" s="241"/>
      <c r="H404" s="241"/>
      <c r="I404" s="241"/>
      <c r="J404" s="241"/>
      <c r="K404" s="241"/>
      <c r="L404" s="241"/>
      <c r="M404" s="241"/>
      <c r="N404" s="241"/>
      <c r="O404" s="241"/>
      <c r="P404" s="241"/>
      <c r="Q404" s="241"/>
      <c r="R404" s="241"/>
      <c r="S404" s="241"/>
      <c r="T404" s="241"/>
      <c r="U404" s="241" t="s">
        <v>542</v>
      </c>
      <c r="V404" s="241"/>
      <c r="W404" s="241"/>
      <c r="X404" s="241"/>
      <c r="Y404" s="241"/>
      <c r="Z404" s="241"/>
      <c r="AA404" s="241"/>
      <c r="AB404" s="241"/>
      <c r="AC404" s="241" t="s">
        <v>316</v>
      </c>
      <c r="AD404" s="241"/>
      <c r="AE404" s="241"/>
      <c r="AF404" s="241"/>
      <c r="AG404" s="241"/>
      <c r="AH404" s="241"/>
      <c r="AI404" s="241"/>
      <c r="AP404" s="300"/>
      <c r="AT404" s="300"/>
    </row>
    <row r="405" spans="1:46" s="299" customFormat="1" ht="15" customHeight="1">
      <c r="A405" s="284"/>
      <c r="B405" s="284"/>
      <c r="C405" s="241"/>
      <c r="D405" s="241"/>
      <c r="E405" s="241"/>
      <c r="F405" s="241"/>
      <c r="G405" s="241"/>
      <c r="H405" s="241"/>
      <c r="I405" s="241"/>
      <c r="J405" s="241"/>
      <c r="K405" s="241"/>
      <c r="L405" s="241"/>
      <c r="M405" s="241"/>
      <c r="N405" s="241"/>
      <c r="O405" s="241"/>
      <c r="P405" s="241"/>
      <c r="Q405" s="241"/>
      <c r="R405" s="241"/>
      <c r="S405" s="241"/>
      <c r="T405" s="241"/>
      <c r="U405" s="241" t="s">
        <v>543</v>
      </c>
      <c r="V405" s="241"/>
      <c r="W405" s="241"/>
      <c r="X405" s="241"/>
      <c r="Y405" s="241"/>
      <c r="Z405" s="241"/>
      <c r="AA405" s="241"/>
      <c r="AB405" s="241"/>
      <c r="AC405" s="241" t="s">
        <v>322</v>
      </c>
      <c r="AD405" s="241"/>
      <c r="AE405" s="241"/>
      <c r="AF405" s="241"/>
      <c r="AG405" s="241"/>
      <c r="AH405" s="241"/>
      <c r="AI405" s="241"/>
      <c r="AP405" s="300"/>
      <c r="AT405" s="300"/>
    </row>
    <row r="406" spans="1:46" s="299" customFormat="1" ht="15" customHeight="1">
      <c r="A406" s="284"/>
      <c r="B406" s="284"/>
      <c r="C406" s="241"/>
      <c r="D406" s="241"/>
      <c r="E406" s="241"/>
      <c r="F406" s="241"/>
      <c r="G406" s="241"/>
      <c r="H406" s="241"/>
      <c r="I406" s="241"/>
      <c r="J406" s="241"/>
      <c r="K406" s="241"/>
      <c r="L406" s="241"/>
      <c r="M406" s="241"/>
      <c r="N406" s="241"/>
      <c r="O406" s="241"/>
      <c r="P406" s="241"/>
      <c r="Q406" s="241"/>
      <c r="R406" s="241"/>
      <c r="S406" s="241"/>
      <c r="T406" s="241"/>
      <c r="U406" s="241" t="s">
        <v>544</v>
      </c>
      <c r="V406" s="241"/>
      <c r="W406" s="241"/>
      <c r="X406" s="241"/>
      <c r="Y406" s="241"/>
      <c r="Z406" s="241"/>
      <c r="AA406" s="241"/>
      <c r="AB406" s="241"/>
      <c r="AC406" s="241" t="s">
        <v>350</v>
      </c>
      <c r="AD406" s="241"/>
      <c r="AE406" s="241"/>
      <c r="AF406" s="241"/>
      <c r="AG406" s="241"/>
      <c r="AH406" s="241"/>
      <c r="AI406" s="241"/>
      <c r="AP406" s="300"/>
      <c r="AT406" s="300"/>
    </row>
    <row r="407" spans="1:46" s="299" customFormat="1" ht="15" customHeight="1">
      <c r="A407" s="284"/>
      <c r="B407" s="284"/>
      <c r="C407" s="241"/>
      <c r="D407" s="241"/>
      <c r="E407" s="241"/>
      <c r="F407" s="241"/>
      <c r="G407" s="241"/>
      <c r="H407" s="241"/>
      <c r="I407" s="241"/>
      <c r="J407" s="241"/>
      <c r="K407" s="241"/>
      <c r="L407" s="241"/>
      <c r="M407" s="241"/>
      <c r="N407" s="241"/>
      <c r="O407" s="241"/>
      <c r="P407" s="241"/>
      <c r="Q407" s="241"/>
      <c r="R407" s="241"/>
      <c r="S407" s="241"/>
      <c r="T407" s="241"/>
      <c r="U407" s="241" t="s">
        <v>545</v>
      </c>
      <c r="V407" s="241"/>
      <c r="W407" s="241"/>
      <c r="X407" s="241"/>
      <c r="Y407" s="241"/>
      <c r="Z407" s="241"/>
      <c r="AA407" s="241"/>
      <c r="AB407" s="241"/>
      <c r="AC407" s="241" t="s">
        <v>322</v>
      </c>
      <c r="AD407" s="241"/>
      <c r="AE407" s="241"/>
      <c r="AF407" s="241"/>
      <c r="AG407" s="241"/>
      <c r="AH407" s="241"/>
      <c r="AI407" s="241"/>
      <c r="AP407" s="300"/>
      <c r="AT407" s="300"/>
    </row>
    <row r="408" spans="1:46" s="299" customFormat="1" ht="15" customHeight="1">
      <c r="A408" s="284"/>
      <c r="B408" s="284"/>
      <c r="C408" s="241"/>
      <c r="D408" s="241"/>
      <c r="E408" s="241"/>
      <c r="F408" s="241"/>
      <c r="G408" s="241"/>
      <c r="H408" s="241"/>
      <c r="I408" s="241"/>
      <c r="J408" s="241"/>
      <c r="K408" s="241"/>
      <c r="L408" s="241"/>
      <c r="M408" s="241"/>
      <c r="N408" s="241"/>
      <c r="O408" s="241"/>
      <c r="P408" s="241"/>
      <c r="Q408" s="241"/>
      <c r="R408" s="241"/>
      <c r="S408" s="241"/>
      <c r="T408" s="241"/>
      <c r="U408" s="241" t="s">
        <v>546</v>
      </c>
      <c r="V408" s="241"/>
      <c r="W408" s="241"/>
      <c r="X408" s="241"/>
      <c r="Y408" s="241"/>
      <c r="Z408" s="241"/>
      <c r="AA408" s="241"/>
      <c r="AB408" s="241"/>
      <c r="AC408" s="241" t="s">
        <v>325</v>
      </c>
      <c r="AD408" s="241"/>
      <c r="AE408" s="241"/>
      <c r="AF408" s="241"/>
      <c r="AG408" s="241"/>
      <c r="AH408" s="241"/>
      <c r="AI408" s="241"/>
      <c r="AP408" s="300"/>
      <c r="AT408" s="300"/>
    </row>
    <row r="409" spans="1:46" s="299" customFormat="1" ht="15" customHeight="1">
      <c r="A409" s="284"/>
      <c r="B409" s="284"/>
      <c r="C409" s="241"/>
      <c r="D409" s="241"/>
      <c r="E409" s="241"/>
      <c r="F409" s="241"/>
      <c r="G409" s="241"/>
      <c r="H409" s="241"/>
      <c r="I409" s="241"/>
      <c r="J409" s="241"/>
      <c r="K409" s="241"/>
      <c r="L409" s="241"/>
      <c r="M409" s="241"/>
      <c r="N409" s="241"/>
      <c r="O409" s="241"/>
      <c r="P409" s="241"/>
      <c r="Q409" s="241"/>
      <c r="R409" s="241"/>
      <c r="S409" s="241"/>
      <c r="T409" s="241"/>
      <c r="U409" s="241" t="s">
        <v>547</v>
      </c>
      <c r="V409" s="241"/>
      <c r="W409" s="241"/>
      <c r="X409" s="241"/>
      <c r="Y409" s="241"/>
      <c r="Z409" s="241"/>
      <c r="AA409" s="241"/>
      <c r="AB409" s="241"/>
      <c r="AC409" s="241" t="s">
        <v>325</v>
      </c>
      <c r="AD409" s="241"/>
      <c r="AE409" s="241"/>
      <c r="AF409" s="241"/>
      <c r="AG409" s="241"/>
      <c r="AH409" s="241"/>
      <c r="AI409" s="241"/>
      <c r="AP409" s="300"/>
      <c r="AT409" s="300"/>
    </row>
    <row r="410" spans="1:46" s="299" customFormat="1" ht="15" customHeight="1">
      <c r="A410" s="284"/>
      <c r="B410" s="284"/>
      <c r="C410" s="241"/>
      <c r="D410" s="241"/>
      <c r="E410" s="241"/>
      <c r="F410" s="241"/>
      <c r="G410" s="241"/>
      <c r="H410" s="241"/>
      <c r="I410" s="241"/>
      <c r="J410" s="241"/>
      <c r="K410" s="241"/>
      <c r="L410" s="241"/>
      <c r="M410" s="241"/>
      <c r="N410" s="241"/>
      <c r="O410" s="241"/>
      <c r="P410" s="241"/>
      <c r="Q410" s="241"/>
      <c r="R410" s="241"/>
      <c r="S410" s="241"/>
      <c r="T410" s="241"/>
      <c r="U410" s="241" t="s">
        <v>548</v>
      </c>
      <c r="V410" s="241"/>
      <c r="W410" s="241"/>
      <c r="X410" s="241"/>
      <c r="Y410" s="241"/>
      <c r="Z410" s="241"/>
      <c r="AA410" s="241"/>
      <c r="AB410" s="241"/>
      <c r="AC410" s="241" t="s">
        <v>309</v>
      </c>
      <c r="AD410" s="241"/>
      <c r="AE410" s="241"/>
      <c r="AF410" s="241"/>
      <c r="AG410" s="241"/>
      <c r="AH410" s="241"/>
      <c r="AI410" s="241"/>
      <c r="AP410" s="300"/>
      <c r="AT410" s="300"/>
    </row>
    <row r="411" spans="1:46" s="299" customFormat="1" ht="15" customHeight="1">
      <c r="A411" s="284"/>
      <c r="B411" s="284"/>
      <c r="C411" s="241"/>
      <c r="D411" s="241"/>
      <c r="E411" s="241"/>
      <c r="F411" s="241"/>
      <c r="G411" s="241"/>
      <c r="H411" s="241"/>
      <c r="I411" s="241"/>
      <c r="J411" s="241"/>
      <c r="K411" s="241"/>
      <c r="L411" s="241"/>
      <c r="M411" s="241"/>
      <c r="N411" s="241"/>
      <c r="O411" s="241"/>
      <c r="P411" s="241"/>
      <c r="Q411" s="241"/>
      <c r="R411" s="241"/>
      <c r="S411" s="241"/>
      <c r="T411" s="241"/>
      <c r="U411" s="241" t="s">
        <v>549</v>
      </c>
      <c r="V411" s="241"/>
      <c r="W411" s="241"/>
      <c r="X411" s="241"/>
      <c r="Y411" s="241"/>
      <c r="Z411" s="241"/>
      <c r="AA411" s="241"/>
      <c r="AB411" s="241"/>
      <c r="AC411" s="241" t="s">
        <v>313</v>
      </c>
      <c r="AD411" s="241"/>
      <c r="AE411" s="241"/>
      <c r="AF411" s="241"/>
      <c r="AG411" s="241"/>
      <c r="AH411" s="241"/>
      <c r="AI411" s="241"/>
      <c r="AP411" s="300"/>
      <c r="AT411" s="300"/>
    </row>
    <row r="412" spans="1:46" s="299" customFormat="1" ht="15" customHeight="1">
      <c r="A412" s="284"/>
      <c r="B412" s="284"/>
      <c r="C412" s="241"/>
      <c r="D412" s="241"/>
      <c r="E412" s="241"/>
      <c r="F412" s="241"/>
      <c r="G412" s="241"/>
      <c r="H412" s="241"/>
      <c r="I412" s="241"/>
      <c r="J412" s="241"/>
      <c r="K412" s="241"/>
      <c r="L412" s="241"/>
      <c r="M412" s="241"/>
      <c r="N412" s="241"/>
      <c r="O412" s="241"/>
      <c r="P412" s="241"/>
      <c r="Q412" s="241"/>
      <c r="R412" s="241"/>
      <c r="S412" s="241"/>
      <c r="T412" s="241"/>
      <c r="U412" s="241" t="s">
        <v>550</v>
      </c>
      <c r="V412" s="241"/>
      <c r="W412" s="241"/>
      <c r="X412" s="241"/>
      <c r="Y412" s="241"/>
      <c r="Z412" s="241"/>
      <c r="AA412" s="241"/>
      <c r="AB412" s="241"/>
      <c r="AC412" s="241" t="s">
        <v>311</v>
      </c>
      <c r="AD412" s="241"/>
      <c r="AE412" s="241"/>
      <c r="AF412" s="241"/>
      <c r="AG412" s="241"/>
      <c r="AH412" s="241"/>
      <c r="AI412" s="241"/>
      <c r="AP412" s="300"/>
      <c r="AT412" s="300"/>
    </row>
    <row r="413" spans="1:46" s="299" customFormat="1" ht="15" customHeight="1">
      <c r="A413" s="284"/>
      <c r="B413" s="284"/>
      <c r="C413" s="241"/>
      <c r="D413" s="241"/>
      <c r="E413" s="241"/>
      <c r="F413" s="241"/>
      <c r="G413" s="241"/>
      <c r="H413" s="241"/>
      <c r="I413" s="241"/>
      <c r="J413" s="241"/>
      <c r="K413" s="241"/>
      <c r="L413" s="241"/>
      <c r="M413" s="241"/>
      <c r="N413" s="241"/>
      <c r="O413" s="241"/>
      <c r="P413" s="241"/>
      <c r="Q413" s="241"/>
      <c r="R413" s="241"/>
      <c r="S413" s="241"/>
      <c r="T413" s="241"/>
      <c r="U413" s="241" t="s">
        <v>551</v>
      </c>
      <c r="V413" s="241"/>
      <c r="W413" s="241"/>
      <c r="X413" s="241"/>
      <c r="Y413" s="241"/>
      <c r="Z413" s="241"/>
      <c r="AA413" s="241"/>
      <c r="AB413" s="241"/>
      <c r="AC413" s="241" t="s">
        <v>313</v>
      </c>
      <c r="AD413" s="241"/>
      <c r="AE413" s="241"/>
      <c r="AF413" s="241"/>
      <c r="AG413" s="241"/>
      <c r="AH413" s="241"/>
      <c r="AI413" s="241"/>
      <c r="AP413" s="300"/>
      <c r="AT413" s="300"/>
    </row>
    <row r="414" spans="1:46" s="299" customFormat="1" ht="15" customHeight="1">
      <c r="A414" s="284"/>
      <c r="B414" s="284"/>
      <c r="C414" s="241"/>
      <c r="D414" s="241"/>
      <c r="E414" s="241"/>
      <c r="F414" s="241"/>
      <c r="G414" s="241"/>
      <c r="H414" s="241"/>
      <c r="I414" s="241"/>
      <c r="J414" s="241"/>
      <c r="K414" s="241"/>
      <c r="L414" s="241"/>
      <c r="M414" s="241"/>
      <c r="N414" s="241"/>
      <c r="O414" s="241"/>
      <c r="P414" s="241"/>
      <c r="Q414" s="241"/>
      <c r="R414" s="241"/>
      <c r="S414" s="241"/>
      <c r="T414" s="241"/>
      <c r="U414" s="241" t="s">
        <v>552</v>
      </c>
      <c r="V414" s="241"/>
      <c r="W414" s="241"/>
      <c r="X414" s="241"/>
      <c r="Y414" s="241"/>
      <c r="Z414" s="241"/>
      <c r="AA414" s="241"/>
      <c r="AB414" s="241"/>
      <c r="AC414" s="241" t="s">
        <v>322</v>
      </c>
      <c r="AD414" s="241"/>
      <c r="AE414" s="241"/>
      <c r="AF414" s="241"/>
      <c r="AG414" s="241"/>
      <c r="AH414" s="241"/>
      <c r="AI414" s="241"/>
      <c r="AP414" s="300"/>
      <c r="AT414" s="300"/>
    </row>
    <row r="415" spans="1:46" s="299" customFormat="1" ht="15" customHeight="1">
      <c r="A415" s="284"/>
      <c r="B415" s="284"/>
      <c r="C415" s="241"/>
      <c r="D415" s="241"/>
      <c r="E415" s="241"/>
      <c r="F415" s="241"/>
      <c r="G415" s="241"/>
      <c r="H415" s="241"/>
      <c r="I415" s="241"/>
      <c r="J415" s="241"/>
      <c r="K415" s="241"/>
      <c r="L415" s="241"/>
      <c r="M415" s="241"/>
      <c r="N415" s="241"/>
      <c r="O415" s="241"/>
      <c r="P415" s="241"/>
      <c r="Q415" s="241"/>
      <c r="R415" s="241"/>
      <c r="S415" s="241"/>
      <c r="T415" s="241"/>
      <c r="U415" s="241" t="s">
        <v>553</v>
      </c>
      <c r="V415" s="241"/>
      <c r="W415" s="241"/>
      <c r="X415" s="241"/>
      <c r="Y415" s="241"/>
      <c r="Z415" s="241"/>
      <c r="AA415" s="241"/>
      <c r="AB415" s="241"/>
      <c r="AC415" s="241" t="s">
        <v>350</v>
      </c>
      <c r="AD415" s="241"/>
      <c r="AE415" s="241"/>
      <c r="AF415" s="241"/>
      <c r="AG415" s="241"/>
      <c r="AH415" s="241"/>
      <c r="AI415" s="241"/>
      <c r="AP415" s="300"/>
      <c r="AT415" s="300"/>
    </row>
    <row r="416" spans="1:46" s="299" customFormat="1" ht="15" customHeight="1">
      <c r="A416" s="284"/>
      <c r="B416" s="284"/>
      <c r="C416" s="241"/>
      <c r="D416" s="241"/>
      <c r="E416" s="241"/>
      <c r="F416" s="241"/>
      <c r="G416" s="241"/>
      <c r="H416" s="241"/>
      <c r="I416" s="241"/>
      <c r="J416" s="241"/>
      <c r="K416" s="241"/>
      <c r="L416" s="241"/>
      <c r="M416" s="241"/>
      <c r="N416" s="241"/>
      <c r="O416" s="241"/>
      <c r="P416" s="241"/>
      <c r="Q416" s="241"/>
      <c r="R416" s="241"/>
      <c r="S416" s="241"/>
      <c r="T416" s="241"/>
      <c r="U416" s="241" t="s">
        <v>554</v>
      </c>
      <c r="V416" s="241"/>
      <c r="W416" s="241"/>
      <c r="X416" s="241"/>
      <c r="Y416" s="241"/>
      <c r="Z416" s="241"/>
      <c r="AA416" s="241"/>
      <c r="AB416" s="241"/>
      <c r="AC416" s="241" t="s">
        <v>316</v>
      </c>
      <c r="AD416" s="241"/>
      <c r="AE416" s="241"/>
      <c r="AF416" s="241"/>
      <c r="AG416" s="241"/>
      <c r="AH416" s="241"/>
      <c r="AI416" s="241"/>
      <c r="AP416" s="300"/>
      <c r="AT416" s="300"/>
    </row>
    <row r="417" spans="1:46" s="299" customFormat="1" ht="15" customHeight="1">
      <c r="A417" s="284"/>
      <c r="B417" s="284"/>
      <c r="C417" s="241"/>
      <c r="D417" s="241"/>
      <c r="E417" s="241"/>
      <c r="F417" s="241"/>
      <c r="G417" s="241"/>
      <c r="H417" s="241"/>
      <c r="I417" s="241"/>
      <c r="J417" s="241"/>
      <c r="K417" s="241"/>
      <c r="L417" s="241"/>
      <c r="M417" s="241"/>
      <c r="N417" s="241"/>
      <c r="O417" s="241"/>
      <c r="P417" s="241"/>
      <c r="Q417" s="241"/>
      <c r="R417" s="241"/>
      <c r="S417" s="241"/>
      <c r="T417" s="241"/>
      <c r="U417" s="241" t="s">
        <v>555</v>
      </c>
      <c r="V417" s="241"/>
      <c r="W417" s="241"/>
      <c r="X417" s="241"/>
      <c r="Y417" s="241"/>
      <c r="Z417" s="241"/>
      <c r="AA417" s="241"/>
      <c r="AB417" s="241"/>
      <c r="AC417" s="241" t="s">
        <v>313</v>
      </c>
      <c r="AD417" s="241"/>
      <c r="AE417" s="241"/>
      <c r="AF417" s="241"/>
      <c r="AG417" s="241"/>
      <c r="AH417" s="241"/>
      <c r="AI417" s="241"/>
      <c r="AP417" s="300"/>
      <c r="AT417" s="300"/>
    </row>
    <row r="418" spans="1:46" s="299" customFormat="1" ht="15" customHeight="1">
      <c r="A418" s="284"/>
      <c r="B418" s="284"/>
      <c r="C418" s="241"/>
      <c r="D418" s="241"/>
      <c r="E418" s="241"/>
      <c r="F418" s="241"/>
      <c r="G418" s="241"/>
      <c r="H418" s="241"/>
      <c r="I418" s="241"/>
      <c r="J418" s="241"/>
      <c r="K418" s="241"/>
      <c r="L418" s="241"/>
      <c r="M418" s="241"/>
      <c r="N418" s="241"/>
      <c r="O418" s="241"/>
      <c r="P418" s="241"/>
      <c r="Q418" s="241"/>
      <c r="R418" s="241"/>
      <c r="S418" s="241"/>
      <c r="T418" s="241"/>
      <c r="U418" s="241" t="s">
        <v>556</v>
      </c>
      <c r="V418" s="241"/>
      <c r="W418" s="241"/>
      <c r="X418" s="241"/>
      <c r="Y418" s="241"/>
      <c r="Z418" s="241"/>
      <c r="AA418" s="241"/>
      <c r="AB418" s="241"/>
      <c r="AC418" s="241" t="s">
        <v>313</v>
      </c>
      <c r="AD418" s="241"/>
      <c r="AE418" s="241"/>
      <c r="AF418" s="241"/>
      <c r="AG418" s="241"/>
      <c r="AH418" s="241"/>
      <c r="AI418" s="241"/>
      <c r="AP418" s="300"/>
      <c r="AT418" s="300"/>
    </row>
    <row r="419" spans="1:46" s="299" customFormat="1" ht="15" customHeight="1">
      <c r="A419" s="284"/>
      <c r="B419" s="284"/>
      <c r="C419" s="241"/>
      <c r="D419" s="241"/>
      <c r="E419" s="241"/>
      <c r="F419" s="241"/>
      <c r="G419" s="241"/>
      <c r="H419" s="241"/>
      <c r="I419" s="241"/>
      <c r="J419" s="241"/>
      <c r="K419" s="241"/>
      <c r="L419" s="241"/>
      <c r="M419" s="241"/>
      <c r="N419" s="241"/>
      <c r="O419" s="241"/>
      <c r="P419" s="241"/>
      <c r="Q419" s="241"/>
      <c r="R419" s="241"/>
      <c r="S419" s="241"/>
      <c r="T419" s="241"/>
      <c r="U419" s="241" t="s">
        <v>557</v>
      </c>
      <c r="V419" s="241"/>
      <c r="W419" s="241"/>
      <c r="X419" s="241"/>
      <c r="Y419" s="241"/>
      <c r="Z419" s="241"/>
      <c r="AA419" s="241"/>
      <c r="AB419" s="241"/>
      <c r="AC419" s="241" t="s">
        <v>316</v>
      </c>
      <c r="AD419" s="241"/>
      <c r="AE419" s="241"/>
      <c r="AF419" s="241"/>
      <c r="AG419" s="241"/>
      <c r="AH419" s="241"/>
      <c r="AI419" s="241"/>
      <c r="AP419" s="300"/>
      <c r="AT419" s="300"/>
    </row>
    <row r="420" spans="1:46" s="299" customFormat="1" ht="15" customHeight="1">
      <c r="A420" s="284"/>
      <c r="B420" s="284"/>
      <c r="C420" s="241"/>
      <c r="D420" s="241"/>
      <c r="E420" s="241"/>
      <c r="F420" s="241"/>
      <c r="G420" s="241"/>
      <c r="H420" s="241"/>
      <c r="I420" s="241"/>
      <c r="J420" s="241"/>
      <c r="K420" s="241"/>
      <c r="L420" s="241"/>
      <c r="M420" s="241"/>
      <c r="N420" s="241"/>
      <c r="O420" s="241"/>
      <c r="P420" s="241"/>
      <c r="Q420" s="241"/>
      <c r="R420" s="241"/>
      <c r="S420" s="241"/>
      <c r="T420" s="241"/>
      <c r="U420" s="241" t="s">
        <v>558</v>
      </c>
      <c r="V420" s="241"/>
      <c r="W420" s="241"/>
      <c r="X420" s="241"/>
      <c r="Y420" s="241"/>
      <c r="Z420" s="241"/>
      <c r="AA420" s="241"/>
      <c r="AB420" s="241"/>
      <c r="AC420" s="241" t="s">
        <v>316</v>
      </c>
      <c r="AD420" s="241"/>
      <c r="AE420" s="241"/>
      <c r="AF420" s="241"/>
      <c r="AG420" s="241"/>
      <c r="AH420" s="241"/>
      <c r="AI420" s="241"/>
      <c r="AP420" s="300"/>
      <c r="AT420" s="300"/>
    </row>
    <row r="421" spans="1:46" s="299" customFormat="1" ht="15" customHeight="1">
      <c r="A421" s="284"/>
      <c r="B421" s="284"/>
      <c r="C421" s="241"/>
      <c r="D421" s="241"/>
      <c r="E421" s="241"/>
      <c r="F421" s="241"/>
      <c r="G421" s="241"/>
      <c r="H421" s="241"/>
      <c r="I421" s="241"/>
      <c r="J421" s="241"/>
      <c r="K421" s="241"/>
      <c r="L421" s="241"/>
      <c r="M421" s="241"/>
      <c r="N421" s="241"/>
      <c r="O421" s="241"/>
      <c r="P421" s="241"/>
      <c r="Q421" s="241"/>
      <c r="R421" s="241"/>
      <c r="S421" s="241"/>
      <c r="T421" s="241"/>
      <c r="U421" s="241" t="s">
        <v>559</v>
      </c>
      <c r="V421" s="241"/>
      <c r="W421" s="241"/>
      <c r="X421" s="241"/>
      <c r="Y421" s="241"/>
      <c r="Z421" s="241"/>
      <c r="AA421" s="241"/>
      <c r="AB421" s="241"/>
      <c r="AC421" s="241" t="s">
        <v>311</v>
      </c>
      <c r="AD421" s="241"/>
      <c r="AE421" s="241"/>
      <c r="AF421" s="241"/>
      <c r="AG421" s="241"/>
      <c r="AH421" s="241"/>
      <c r="AI421" s="241"/>
      <c r="AP421" s="300"/>
      <c r="AT421" s="300"/>
    </row>
    <row r="422" spans="1:46" s="299" customFormat="1" ht="15" customHeight="1">
      <c r="A422" s="284"/>
      <c r="B422" s="284"/>
      <c r="C422" s="241"/>
      <c r="D422" s="241"/>
      <c r="E422" s="241"/>
      <c r="F422" s="241"/>
      <c r="G422" s="241"/>
      <c r="H422" s="241"/>
      <c r="I422" s="241"/>
      <c r="J422" s="241"/>
      <c r="K422" s="241"/>
      <c r="L422" s="241"/>
      <c r="M422" s="241"/>
      <c r="N422" s="241"/>
      <c r="O422" s="241"/>
      <c r="P422" s="241"/>
      <c r="Q422" s="241"/>
      <c r="R422" s="241"/>
      <c r="S422" s="241"/>
      <c r="T422" s="241"/>
      <c r="U422" s="241" t="s">
        <v>560</v>
      </c>
      <c r="V422" s="241"/>
      <c r="W422" s="241"/>
      <c r="X422" s="241"/>
      <c r="Y422" s="241"/>
      <c r="Z422" s="241"/>
      <c r="AA422" s="241"/>
      <c r="AB422" s="241"/>
      <c r="AC422" s="241" t="s">
        <v>322</v>
      </c>
      <c r="AD422" s="241"/>
      <c r="AE422" s="241"/>
      <c r="AF422" s="241"/>
      <c r="AG422" s="241"/>
      <c r="AH422" s="241"/>
      <c r="AI422" s="241"/>
      <c r="AP422" s="300"/>
      <c r="AT422" s="300"/>
    </row>
    <row r="423" spans="1:46" s="299" customFormat="1" ht="15" customHeight="1">
      <c r="A423" s="284"/>
      <c r="B423" s="284"/>
      <c r="C423" s="241"/>
      <c r="D423" s="241"/>
      <c r="E423" s="241"/>
      <c r="F423" s="241"/>
      <c r="G423" s="241"/>
      <c r="H423" s="241"/>
      <c r="I423" s="241"/>
      <c r="J423" s="241"/>
      <c r="K423" s="241"/>
      <c r="L423" s="241"/>
      <c r="M423" s="241"/>
      <c r="N423" s="241"/>
      <c r="O423" s="241"/>
      <c r="P423" s="241"/>
      <c r="Q423" s="241"/>
      <c r="R423" s="241"/>
      <c r="S423" s="241"/>
      <c r="T423" s="241"/>
      <c r="U423" s="241" t="s">
        <v>561</v>
      </c>
      <c r="V423" s="241"/>
      <c r="W423" s="241"/>
      <c r="X423" s="241"/>
      <c r="Y423" s="241"/>
      <c r="Z423" s="241"/>
      <c r="AA423" s="241"/>
      <c r="AB423" s="241"/>
      <c r="AC423" s="241" t="s">
        <v>325</v>
      </c>
      <c r="AD423" s="241"/>
      <c r="AE423" s="241"/>
      <c r="AF423" s="241"/>
      <c r="AG423" s="241"/>
      <c r="AH423" s="241"/>
      <c r="AI423" s="241"/>
      <c r="AP423" s="300"/>
      <c r="AT423" s="300"/>
    </row>
    <row r="424" spans="1:46" s="299" customFormat="1" ht="15" customHeight="1">
      <c r="A424" s="284"/>
      <c r="B424" s="284"/>
      <c r="C424" s="241"/>
      <c r="D424" s="241"/>
      <c r="E424" s="241"/>
      <c r="F424" s="241"/>
      <c r="G424" s="241"/>
      <c r="H424" s="241"/>
      <c r="I424" s="241"/>
      <c r="J424" s="241"/>
      <c r="K424" s="241"/>
      <c r="L424" s="241"/>
      <c r="M424" s="241"/>
      <c r="N424" s="241"/>
      <c r="O424" s="241"/>
      <c r="P424" s="241"/>
      <c r="Q424" s="241"/>
      <c r="R424" s="241"/>
      <c r="S424" s="241"/>
      <c r="T424" s="241"/>
      <c r="U424" s="241" t="s">
        <v>562</v>
      </c>
      <c r="V424" s="241"/>
      <c r="W424" s="241"/>
      <c r="X424" s="241"/>
      <c r="Y424" s="241"/>
      <c r="Z424" s="241"/>
      <c r="AA424" s="241"/>
      <c r="AB424" s="241"/>
      <c r="AC424" s="241" t="s">
        <v>322</v>
      </c>
      <c r="AD424" s="241"/>
      <c r="AE424" s="241"/>
      <c r="AF424" s="241"/>
      <c r="AG424" s="241"/>
      <c r="AH424" s="241"/>
      <c r="AI424" s="241"/>
      <c r="AP424" s="300"/>
      <c r="AT424" s="300"/>
    </row>
    <row r="425" spans="1:46" s="299" customFormat="1" ht="15" customHeight="1">
      <c r="A425" s="284"/>
      <c r="B425" s="284"/>
      <c r="C425" s="241"/>
      <c r="D425" s="241"/>
      <c r="E425" s="241"/>
      <c r="F425" s="241"/>
      <c r="G425" s="241"/>
      <c r="H425" s="241"/>
      <c r="I425" s="241"/>
      <c r="J425" s="241"/>
      <c r="K425" s="241"/>
      <c r="L425" s="241"/>
      <c r="M425" s="241"/>
      <c r="N425" s="241"/>
      <c r="O425" s="241"/>
      <c r="P425" s="241"/>
      <c r="Q425" s="241"/>
      <c r="R425" s="241"/>
      <c r="S425" s="241"/>
      <c r="T425" s="241"/>
      <c r="U425" s="241" t="s">
        <v>563</v>
      </c>
      <c r="V425" s="241"/>
      <c r="W425" s="241"/>
      <c r="X425" s="241"/>
      <c r="Y425" s="241"/>
      <c r="Z425" s="241"/>
      <c r="AA425" s="241"/>
      <c r="AB425" s="241"/>
      <c r="AC425" s="241" t="s">
        <v>366</v>
      </c>
      <c r="AD425" s="241"/>
      <c r="AE425" s="241"/>
      <c r="AF425" s="241"/>
      <c r="AG425" s="241"/>
      <c r="AH425" s="241"/>
      <c r="AI425" s="241"/>
      <c r="AP425" s="300"/>
      <c r="AT425" s="300"/>
    </row>
    <row r="426" spans="1:46" s="299" customFormat="1" ht="15" customHeight="1">
      <c r="A426" s="284"/>
      <c r="B426" s="284"/>
      <c r="C426" s="241"/>
      <c r="D426" s="241"/>
      <c r="E426" s="241"/>
      <c r="F426" s="241"/>
      <c r="G426" s="241"/>
      <c r="H426" s="241"/>
      <c r="I426" s="241"/>
      <c r="J426" s="241"/>
      <c r="K426" s="241"/>
      <c r="L426" s="241"/>
      <c r="M426" s="241"/>
      <c r="N426" s="241"/>
      <c r="O426" s="241"/>
      <c r="P426" s="241"/>
      <c r="Q426" s="241"/>
      <c r="R426" s="241"/>
      <c r="S426" s="241"/>
      <c r="T426" s="241"/>
      <c r="U426" s="241" t="s">
        <v>564</v>
      </c>
      <c r="V426" s="241"/>
      <c r="W426" s="241"/>
      <c r="X426" s="241"/>
      <c r="Y426" s="241"/>
      <c r="Z426" s="241"/>
      <c r="AA426" s="241"/>
      <c r="AB426" s="241"/>
      <c r="AC426" s="241" t="s">
        <v>316</v>
      </c>
      <c r="AD426" s="241"/>
      <c r="AE426" s="241"/>
      <c r="AF426" s="241"/>
      <c r="AG426" s="241"/>
      <c r="AH426" s="241"/>
      <c r="AI426" s="241"/>
      <c r="AP426" s="300"/>
      <c r="AT426" s="300"/>
    </row>
    <row r="427" spans="1:46" s="299" customFormat="1" ht="15" customHeight="1">
      <c r="A427" s="284"/>
      <c r="B427" s="284"/>
      <c r="C427" s="241"/>
      <c r="D427" s="241"/>
      <c r="E427" s="241"/>
      <c r="F427" s="241"/>
      <c r="G427" s="241"/>
      <c r="H427" s="241"/>
      <c r="I427" s="241"/>
      <c r="J427" s="241"/>
      <c r="K427" s="241"/>
      <c r="L427" s="241"/>
      <c r="M427" s="241"/>
      <c r="N427" s="241"/>
      <c r="O427" s="241"/>
      <c r="P427" s="241"/>
      <c r="Q427" s="241"/>
      <c r="R427" s="241"/>
      <c r="S427" s="241"/>
      <c r="T427" s="241"/>
      <c r="U427" s="241" t="s">
        <v>565</v>
      </c>
      <c r="V427" s="241"/>
      <c r="W427" s="241"/>
      <c r="X427" s="241"/>
      <c r="Y427" s="241"/>
      <c r="Z427" s="241"/>
      <c r="AA427" s="241"/>
      <c r="AB427" s="241"/>
      <c r="AC427" s="241" t="s">
        <v>316</v>
      </c>
      <c r="AD427" s="241"/>
      <c r="AE427" s="241"/>
      <c r="AF427" s="241"/>
      <c r="AG427" s="241"/>
      <c r="AH427" s="241"/>
      <c r="AI427" s="241"/>
      <c r="AP427" s="300"/>
      <c r="AT427" s="300"/>
    </row>
    <row r="428" spans="1:46" s="299" customFormat="1" ht="15" customHeight="1">
      <c r="A428" s="284"/>
      <c r="B428" s="284"/>
      <c r="C428" s="241"/>
      <c r="D428" s="241"/>
      <c r="E428" s="241"/>
      <c r="F428" s="241"/>
      <c r="G428" s="241"/>
      <c r="H428" s="241"/>
      <c r="I428" s="241"/>
      <c r="J428" s="241"/>
      <c r="K428" s="241"/>
      <c r="L428" s="241"/>
      <c r="M428" s="241"/>
      <c r="N428" s="241"/>
      <c r="O428" s="241"/>
      <c r="P428" s="241"/>
      <c r="Q428" s="241"/>
      <c r="R428" s="241"/>
      <c r="S428" s="241"/>
      <c r="T428" s="241"/>
      <c r="U428" s="241" t="s">
        <v>566</v>
      </c>
      <c r="V428" s="241"/>
      <c r="W428" s="241"/>
      <c r="X428" s="241"/>
      <c r="Y428" s="241"/>
      <c r="Z428" s="241"/>
      <c r="AA428" s="241"/>
      <c r="AB428" s="241"/>
      <c r="AC428" s="241" t="s">
        <v>313</v>
      </c>
      <c r="AD428" s="241"/>
      <c r="AE428" s="241"/>
      <c r="AF428" s="241"/>
      <c r="AG428" s="241"/>
      <c r="AH428" s="241"/>
      <c r="AI428" s="241"/>
      <c r="AP428" s="300"/>
      <c r="AT428" s="300"/>
    </row>
    <row r="429" spans="1:46" s="299" customFormat="1" ht="15" customHeight="1">
      <c r="A429" s="284"/>
      <c r="B429" s="284"/>
      <c r="C429" s="241"/>
      <c r="D429" s="241"/>
      <c r="E429" s="241"/>
      <c r="F429" s="241"/>
      <c r="G429" s="241"/>
      <c r="H429" s="241"/>
      <c r="I429" s="241"/>
      <c r="J429" s="241"/>
      <c r="K429" s="241"/>
      <c r="L429" s="241"/>
      <c r="M429" s="241"/>
      <c r="N429" s="241"/>
      <c r="O429" s="241"/>
      <c r="P429" s="241"/>
      <c r="Q429" s="241"/>
      <c r="R429" s="241"/>
      <c r="S429" s="241"/>
      <c r="T429" s="241"/>
      <c r="U429" s="241" t="s">
        <v>567</v>
      </c>
      <c r="V429" s="241"/>
      <c r="W429" s="241"/>
      <c r="X429" s="241"/>
      <c r="Y429" s="241"/>
      <c r="Z429" s="241"/>
      <c r="AA429" s="241"/>
      <c r="AB429" s="241"/>
      <c r="AC429" s="241" t="s">
        <v>325</v>
      </c>
      <c r="AD429" s="241"/>
      <c r="AE429" s="241"/>
      <c r="AF429" s="241"/>
      <c r="AG429" s="241"/>
      <c r="AH429" s="241"/>
      <c r="AI429" s="241"/>
      <c r="AP429" s="300"/>
      <c r="AT429" s="300"/>
    </row>
    <row r="430" spans="1:46" s="299" customFormat="1" ht="15" customHeight="1">
      <c r="A430" s="284"/>
      <c r="B430" s="284"/>
      <c r="C430" s="241"/>
      <c r="D430" s="241"/>
      <c r="E430" s="241"/>
      <c r="F430" s="241"/>
      <c r="G430" s="241"/>
      <c r="H430" s="241"/>
      <c r="I430" s="241"/>
      <c r="J430" s="241"/>
      <c r="K430" s="241"/>
      <c r="L430" s="241"/>
      <c r="M430" s="241"/>
      <c r="N430" s="241"/>
      <c r="O430" s="241"/>
      <c r="P430" s="241"/>
      <c r="Q430" s="241"/>
      <c r="R430" s="241"/>
      <c r="S430" s="241"/>
      <c r="T430" s="241"/>
      <c r="U430" s="241" t="s">
        <v>568</v>
      </c>
      <c r="V430" s="241"/>
      <c r="W430" s="241"/>
      <c r="X430" s="241"/>
      <c r="Y430" s="241"/>
      <c r="Z430" s="241"/>
      <c r="AA430" s="241"/>
      <c r="AB430" s="241"/>
      <c r="AC430" s="241" t="s">
        <v>313</v>
      </c>
      <c r="AD430" s="241"/>
      <c r="AE430" s="241"/>
      <c r="AF430" s="241"/>
      <c r="AG430" s="241"/>
      <c r="AH430" s="241"/>
      <c r="AI430" s="241"/>
      <c r="AP430" s="300"/>
      <c r="AT430" s="300"/>
    </row>
    <row r="431" spans="1:46" s="299" customFormat="1" ht="15" customHeight="1">
      <c r="A431" s="284"/>
      <c r="B431" s="284"/>
      <c r="C431" s="241"/>
      <c r="D431" s="241"/>
      <c r="E431" s="241"/>
      <c r="F431" s="241"/>
      <c r="G431" s="241"/>
      <c r="H431" s="241"/>
      <c r="I431" s="241"/>
      <c r="J431" s="241"/>
      <c r="K431" s="241"/>
      <c r="L431" s="241"/>
      <c r="M431" s="241"/>
      <c r="N431" s="241"/>
      <c r="O431" s="241"/>
      <c r="P431" s="241"/>
      <c r="Q431" s="241"/>
      <c r="R431" s="241"/>
      <c r="S431" s="241"/>
      <c r="T431" s="241"/>
      <c r="U431" s="241" t="s">
        <v>569</v>
      </c>
      <c r="V431" s="241"/>
      <c r="W431" s="241"/>
      <c r="X431" s="241"/>
      <c r="Y431" s="241"/>
      <c r="Z431" s="241"/>
      <c r="AA431" s="241"/>
      <c r="AB431" s="241"/>
      <c r="AC431" s="241" t="s">
        <v>313</v>
      </c>
      <c r="AD431" s="241"/>
      <c r="AE431" s="241"/>
      <c r="AF431" s="241"/>
      <c r="AG431" s="241"/>
      <c r="AH431" s="241"/>
      <c r="AI431" s="241"/>
      <c r="AP431" s="300"/>
      <c r="AT431" s="300"/>
    </row>
    <row r="432" spans="1:46" s="299" customFormat="1" ht="15" customHeight="1">
      <c r="A432" s="284"/>
      <c r="B432" s="284"/>
      <c r="C432" s="241"/>
      <c r="D432" s="241"/>
      <c r="E432" s="241"/>
      <c r="F432" s="241"/>
      <c r="G432" s="241"/>
      <c r="H432" s="241"/>
      <c r="I432" s="241"/>
      <c r="J432" s="241"/>
      <c r="K432" s="241"/>
      <c r="L432" s="241"/>
      <c r="M432" s="241"/>
      <c r="N432" s="241"/>
      <c r="O432" s="241"/>
      <c r="P432" s="241"/>
      <c r="Q432" s="241"/>
      <c r="R432" s="241"/>
      <c r="S432" s="241"/>
      <c r="T432" s="241"/>
      <c r="U432" s="241" t="s">
        <v>570</v>
      </c>
      <c r="V432" s="241"/>
      <c r="W432" s="241"/>
      <c r="X432" s="241"/>
      <c r="Y432" s="241"/>
      <c r="Z432" s="241"/>
      <c r="AA432" s="241"/>
      <c r="AB432" s="241"/>
      <c r="AC432" s="241" t="s">
        <v>316</v>
      </c>
      <c r="AD432" s="241"/>
      <c r="AE432" s="241"/>
      <c r="AF432" s="241"/>
      <c r="AG432" s="241"/>
      <c r="AH432" s="241"/>
      <c r="AI432" s="241"/>
      <c r="AP432" s="300"/>
      <c r="AT432" s="300"/>
    </row>
    <row r="433" spans="1:46" s="299" customFormat="1" ht="15" customHeight="1">
      <c r="A433" s="284"/>
      <c r="B433" s="284"/>
      <c r="C433" s="241"/>
      <c r="D433" s="241"/>
      <c r="E433" s="241"/>
      <c r="F433" s="241"/>
      <c r="G433" s="241"/>
      <c r="H433" s="241"/>
      <c r="I433" s="241"/>
      <c r="J433" s="241"/>
      <c r="K433" s="241"/>
      <c r="L433" s="241"/>
      <c r="M433" s="241"/>
      <c r="N433" s="241"/>
      <c r="O433" s="241"/>
      <c r="P433" s="241"/>
      <c r="Q433" s="241"/>
      <c r="R433" s="241"/>
      <c r="S433" s="241"/>
      <c r="T433" s="241"/>
      <c r="U433" s="241" t="s">
        <v>571</v>
      </c>
      <c r="V433" s="241"/>
      <c r="W433" s="241"/>
      <c r="X433" s="241"/>
      <c r="Y433" s="241"/>
      <c r="Z433" s="241"/>
      <c r="AA433" s="241"/>
      <c r="AB433" s="241"/>
      <c r="AC433" s="241" t="s">
        <v>311</v>
      </c>
      <c r="AD433" s="241"/>
      <c r="AE433" s="241"/>
      <c r="AF433" s="241"/>
      <c r="AG433" s="241"/>
      <c r="AH433" s="241"/>
      <c r="AI433" s="241"/>
      <c r="AP433" s="300"/>
      <c r="AT433" s="300"/>
    </row>
    <row r="434" spans="1:46" s="299" customFormat="1" ht="15" customHeight="1">
      <c r="A434" s="284"/>
      <c r="B434" s="284"/>
      <c r="C434" s="241"/>
      <c r="D434" s="241"/>
      <c r="E434" s="241"/>
      <c r="F434" s="241"/>
      <c r="G434" s="241"/>
      <c r="H434" s="241"/>
      <c r="I434" s="241"/>
      <c r="J434" s="241"/>
      <c r="K434" s="241"/>
      <c r="L434" s="241"/>
      <c r="M434" s="241"/>
      <c r="N434" s="241"/>
      <c r="O434" s="241"/>
      <c r="P434" s="241"/>
      <c r="Q434" s="241"/>
      <c r="R434" s="241"/>
      <c r="S434" s="241"/>
      <c r="T434" s="241"/>
      <c r="U434" s="241" t="s">
        <v>572</v>
      </c>
      <c r="V434" s="241"/>
      <c r="W434" s="241"/>
      <c r="X434" s="241"/>
      <c r="Y434" s="241"/>
      <c r="Z434" s="241"/>
      <c r="AA434" s="241"/>
      <c r="AB434" s="241"/>
      <c r="AC434" s="241" t="s">
        <v>313</v>
      </c>
      <c r="AD434" s="241"/>
      <c r="AE434" s="241"/>
      <c r="AF434" s="241"/>
      <c r="AG434" s="241"/>
      <c r="AH434" s="241"/>
      <c r="AI434" s="241"/>
      <c r="AP434" s="300"/>
      <c r="AT434" s="300"/>
    </row>
    <row r="435" spans="1:46" s="299" customFormat="1" ht="15" customHeight="1">
      <c r="A435" s="284"/>
      <c r="B435" s="284"/>
      <c r="C435" s="241"/>
      <c r="D435" s="241"/>
      <c r="E435" s="241"/>
      <c r="F435" s="241"/>
      <c r="G435" s="241"/>
      <c r="H435" s="241"/>
      <c r="I435" s="241"/>
      <c r="J435" s="241"/>
      <c r="K435" s="241"/>
      <c r="L435" s="241"/>
      <c r="M435" s="241"/>
      <c r="N435" s="241"/>
      <c r="O435" s="241"/>
      <c r="P435" s="241"/>
      <c r="Q435" s="241"/>
      <c r="R435" s="241"/>
      <c r="S435" s="241"/>
      <c r="T435" s="241"/>
      <c r="U435" s="241" t="s">
        <v>573</v>
      </c>
      <c r="V435" s="241"/>
      <c r="W435" s="241"/>
      <c r="X435" s="241"/>
      <c r="Y435" s="241"/>
      <c r="Z435" s="241"/>
      <c r="AA435" s="241"/>
      <c r="AB435" s="241"/>
      <c r="AC435" s="241" t="s">
        <v>311</v>
      </c>
      <c r="AD435" s="241"/>
      <c r="AE435" s="241"/>
      <c r="AF435" s="241"/>
      <c r="AG435" s="241"/>
      <c r="AH435" s="241"/>
      <c r="AI435" s="241"/>
      <c r="AP435" s="300"/>
      <c r="AT435" s="300"/>
    </row>
    <row r="436" spans="1:46" s="299" customFormat="1" ht="15" customHeight="1">
      <c r="A436" s="284"/>
      <c r="B436" s="284"/>
      <c r="C436" s="241"/>
      <c r="D436" s="241"/>
      <c r="E436" s="241"/>
      <c r="F436" s="241"/>
      <c r="G436" s="241"/>
      <c r="H436" s="241"/>
      <c r="I436" s="241"/>
      <c r="J436" s="241"/>
      <c r="K436" s="241"/>
      <c r="L436" s="241"/>
      <c r="M436" s="241"/>
      <c r="N436" s="241"/>
      <c r="O436" s="241"/>
      <c r="P436" s="241"/>
      <c r="Q436" s="241"/>
      <c r="R436" s="241"/>
      <c r="S436" s="241"/>
      <c r="T436" s="241"/>
      <c r="U436" s="241" t="s">
        <v>574</v>
      </c>
      <c r="V436" s="241"/>
      <c r="W436" s="241"/>
      <c r="X436" s="241"/>
      <c r="Y436" s="241"/>
      <c r="Z436" s="241"/>
      <c r="AA436" s="241"/>
      <c r="AB436" s="241"/>
      <c r="AC436" s="241" t="s">
        <v>309</v>
      </c>
      <c r="AD436" s="241"/>
      <c r="AE436" s="241"/>
      <c r="AF436" s="241"/>
      <c r="AG436" s="241"/>
      <c r="AH436" s="241"/>
      <c r="AI436" s="241"/>
      <c r="AP436" s="300"/>
      <c r="AT436" s="300"/>
    </row>
    <row r="437" spans="1:46" s="299" customFormat="1" ht="15" customHeight="1">
      <c r="A437" s="284"/>
      <c r="B437" s="284"/>
      <c r="C437" s="241"/>
      <c r="D437" s="241"/>
      <c r="E437" s="241"/>
      <c r="F437" s="241"/>
      <c r="G437" s="241"/>
      <c r="H437" s="241"/>
      <c r="I437" s="241"/>
      <c r="J437" s="241"/>
      <c r="K437" s="241"/>
      <c r="L437" s="241"/>
      <c r="M437" s="241"/>
      <c r="N437" s="241"/>
      <c r="O437" s="241"/>
      <c r="P437" s="241"/>
      <c r="Q437" s="241"/>
      <c r="R437" s="241"/>
      <c r="S437" s="241"/>
      <c r="T437" s="241"/>
      <c r="U437" s="241" t="s">
        <v>575</v>
      </c>
      <c r="V437" s="241"/>
      <c r="W437" s="241"/>
      <c r="X437" s="241"/>
      <c r="Y437" s="241"/>
      <c r="Z437" s="241"/>
      <c r="AA437" s="241"/>
      <c r="AB437" s="241"/>
      <c r="AC437" s="241" t="s">
        <v>313</v>
      </c>
      <c r="AD437" s="241"/>
      <c r="AE437" s="241"/>
      <c r="AF437" s="241"/>
      <c r="AG437" s="241"/>
      <c r="AH437" s="241"/>
      <c r="AI437" s="241"/>
      <c r="AP437" s="300"/>
      <c r="AT437" s="300"/>
    </row>
    <row r="438" spans="1:46" s="299" customFormat="1" ht="15" customHeight="1">
      <c r="A438" s="284"/>
      <c r="B438" s="284"/>
      <c r="C438" s="241"/>
      <c r="D438" s="241"/>
      <c r="E438" s="241"/>
      <c r="F438" s="241"/>
      <c r="G438" s="241"/>
      <c r="H438" s="241"/>
      <c r="I438" s="241"/>
      <c r="J438" s="241"/>
      <c r="K438" s="241"/>
      <c r="L438" s="241"/>
      <c r="M438" s="241"/>
      <c r="N438" s="241"/>
      <c r="O438" s="241"/>
      <c r="P438" s="241"/>
      <c r="Q438" s="241"/>
      <c r="R438" s="241"/>
      <c r="S438" s="241"/>
      <c r="T438" s="241"/>
      <c r="U438" s="241" t="s">
        <v>576</v>
      </c>
      <c r="V438" s="241"/>
      <c r="W438" s="241"/>
      <c r="X438" s="241"/>
      <c r="Y438" s="241"/>
      <c r="Z438" s="241"/>
      <c r="AA438" s="241"/>
      <c r="AB438" s="241"/>
      <c r="AC438" s="241" t="s">
        <v>325</v>
      </c>
      <c r="AD438" s="241"/>
      <c r="AE438" s="241"/>
      <c r="AF438" s="241"/>
      <c r="AG438" s="241"/>
      <c r="AH438" s="241"/>
      <c r="AI438" s="241"/>
      <c r="AP438" s="300"/>
      <c r="AT438" s="300"/>
    </row>
    <row r="439" spans="1:46" s="299" customFormat="1" ht="15" customHeight="1">
      <c r="A439" s="284"/>
      <c r="B439" s="284"/>
      <c r="C439" s="241"/>
      <c r="D439" s="241"/>
      <c r="E439" s="241"/>
      <c r="F439" s="241"/>
      <c r="G439" s="241"/>
      <c r="H439" s="241"/>
      <c r="I439" s="241"/>
      <c r="J439" s="241"/>
      <c r="K439" s="241"/>
      <c r="L439" s="241"/>
      <c r="M439" s="241"/>
      <c r="N439" s="241"/>
      <c r="O439" s="241"/>
      <c r="P439" s="241"/>
      <c r="Q439" s="241"/>
      <c r="R439" s="241"/>
      <c r="S439" s="241"/>
      <c r="T439" s="241"/>
      <c r="U439" s="241" t="s">
        <v>577</v>
      </c>
      <c r="V439" s="241"/>
      <c r="W439" s="241"/>
      <c r="X439" s="241"/>
      <c r="Y439" s="241"/>
      <c r="Z439" s="241"/>
      <c r="AA439" s="241"/>
      <c r="AB439" s="241"/>
      <c r="AC439" s="241" t="s">
        <v>316</v>
      </c>
      <c r="AD439" s="241"/>
      <c r="AE439" s="241"/>
      <c r="AF439" s="241"/>
      <c r="AG439" s="241"/>
      <c r="AH439" s="241"/>
      <c r="AI439" s="241"/>
      <c r="AP439" s="300"/>
      <c r="AT439" s="300"/>
    </row>
    <row r="440" spans="1:46" s="299" customFormat="1" ht="15" customHeight="1">
      <c r="A440" s="284"/>
      <c r="B440" s="284"/>
      <c r="C440" s="241"/>
      <c r="D440" s="241"/>
      <c r="E440" s="241"/>
      <c r="F440" s="241"/>
      <c r="G440" s="241"/>
      <c r="H440" s="241"/>
      <c r="I440" s="241"/>
      <c r="J440" s="241"/>
      <c r="K440" s="241"/>
      <c r="L440" s="241"/>
      <c r="M440" s="241"/>
      <c r="N440" s="241"/>
      <c r="O440" s="241"/>
      <c r="P440" s="241"/>
      <c r="Q440" s="241"/>
      <c r="R440" s="241"/>
      <c r="S440" s="241"/>
      <c r="T440" s="241"/>
      <c r="U440" s="241" t="s">
        <v>578</v>
      </c>
      <c r="V440" s="241"/>
      <c r="W440" s="241"/>
      <c r="X440" s="241"/>
      <c r="Y440" s="241"/>
      <c r="Z440" s="241"/>
      <c r="AA440" s="241"/>
      <c r="AB440" s="241"/>
      <c r="AC440" s="241" t="s">
        <v>386</v>
      </c>
      <c r="AD440" s="241"/>
      <c r="AE440" s="241"/>
      <c r="AF440" s="241"/>
      <c r="AG440" s="241"/>
      <c r="AH440" s="241"/>
      <c r="AI440" s="241"/>
      <c r="AP440" s="300"/>
      <c r="AT440" s="300"/>
    </row>
    <row r="441" spans="1:46" s="299" customFormat="1" ht="15" customHeight="1">
      <c r="A441" s="284"/>
      <c r="B441" s="284"/>
      <c r="C441" s="241"/>
      <c r="D441" s="241"/>
      <c r="E441" s="241"/>
      <c r="F441" s="241"/>
      <c r="G441" s="241"/>
      <c r="H441" s="241"/>
      <c r="I441" s="241"/>
      <c r="J441" s="241"/>
      <c r="K441" s="241"/>
      <c r="L441" s="241"/>
      <c r="M441" s="241"/>
      <c r="N441" s="241"/>
      <c r="O441" s="241"/>
      <c r="P441" s="241"/>
      <c r="Q441" s="241"/>
      <c r="R441" s="241"/>
      <c r="S441" s="241"/>
      <c r="T441" s="241"/>
      <c r="U441" s="241" t="s">
        <v>579</v>
      </c>
      <c r="V441" s="241"/>
      <c r="W441" s="241"/>
      <c r="X441" s="241"/>
      <c r="Y441" s="241"/>
      <c r="Z441" s="241"/>
      <c r="AA441" s="241"/>
      <c r="AB441" s="241"/>
      <c r="AC441" s="241" t="s">
        <v>316</v>
      </c>
      <c r="AD441" s="241"/>
      <c r="AE441" s="241"/>
      <c r="AF441" s="241"/>
      <c r="AG441" s="241"/>
      <c r="AH441" s="241"/>
      <c r="AI441" s="241"/>
      <c r="AP441" s="300"/>
      <c r="AT441" s="300"/>
    </row>
    <row r="442" spans="1:46" s="299" customFormat="1" ht="15" customHeight="1">
      <c r="A442" s="284"/>
      <c r="B442" s="284"/>
      <c r="C442" s="241"/>
      <c r="D442" s="241"/>
      <c r="E442" s="241"/>
      <c r="F442" s="241"/>
      <c r="G442" s="241"/>
      <c r="H442" s="241"/>
      <c r="I442" s="241"/>
      <c r="J442" s="241"/>
      <c r="K442" s="241"/>
      <c r="L442" s="241"/>
      <c r="M442" s="241"/>
      <c r="N442" s="241"/>
      <c r="O442" s="241"/>
      <c r="P442" s="241"/>
      <c r="Q442" s="241"/>
      <c r="R442" s="241"/>
      <c r="S442" s="241"/>
      <c r="T442" s="241"/>
      <c r="U442" s="241" t="s">
        <v>580</v>
      </c>
      <c r="V442" s="241"/>
      <c r="W442" s="241"/>
      <c r="X442" s="241"/>
      <c r="Y442" s="241"/>
      <c r="Z442" s="241"/>
      <c r="AA442" s="241"/>
      <c r="AB442" s="241"/>
      <c r="AC442" s="241" t="s">
        <v>350</v>
      </c>
      <c r="AD442" s="241"/>
      <c r="AE442" s="241"/>
      <c r="AF442" s="241"/>
      <c r="AG442" s="241"/>
      <c r="AH442" s="241"/>
      <c r="AI442" s="241"/>
      <c r="AP442" s="300"/>
      <c r="AT442" s="300"/>
    </row>
    <row r="443" spans="1:46" s="299" customFormat="1" ht="15" customHeight="1">
      <c r="A443" s="284"/>
      <c r="B443" s="284"/>
      <c r="C443" s="241"/>
      <c r="D443" s="241"/>
      <c r="E443" s="241"/>
      <c r="F443" s="241"/>
      <c r="G443" s="241"/>
      <c r="H443" s="241"/>
      <c r="I443" s="241"/>
      <c r="J443" s="241"/>
      <c r="K443" s="241"/>
      <c r="L443" s="241"/>
      <c r="M443" s="241"/>
      <c r="N443" s="241"/>
      <c r="O443" s="241"/>
      <c r="P443" s="241"/>
      <c r="Q443" s="241"/>
      <c r="R443" s="241"/>
      <c r="S443" s="241"/>
      <c r="T443" s="241"/>
      <c r="U443" s="241" t="s">
        <v>581</v>
      </c>
      <c r="V443" s="241"/>
      <c r="W443" s="241"/>
      <c r="X443" s="241"/>
      <c r="Y443" s="241"/>
      <c r="Z443" s="241"/>
      <c r="AA443" s="241"/>
      <c r="AB443" s="241"/>
      <c r="AC443" s="241" t="s">
        <v>313</v>
      </c>
      <c r="AD443" s="241"/>
      <c r="AE443" s="241"/>
      <c r="AF443" s="241"/>
      <c r="AG443" s="241"/>
      <c r="AH443" s="241"/>
      <c r="AI443" s="241"/>
      <c r="AP443" s="300"/>
      <c r="AT443" s="300"/>
    </row>
    <row r="444" spans="1:46" s="299" customFormat="1" ht="15" customHeight="1">
      <c r="A444" s="284"/>
      <c r="B444" s="284"/>
      <c r="C444" s="241"/>
      <c r="D444" s="241"/>
      <c r="E444" s="241"/>
      <c r="F444" s="241"/>
      <c r="G444" s="241"/>
      <c r="H444" s="241"/>
      <c r="I444" s="241"/>
      <c r="J444" s="241"/>
      <c r="K444" s="241"/>
      <c r="L444" s="241"/>
      <c r="M444" s="241"/>
      <c r="N444" s="241"/>
      <c r="O444" s="241"/>
      <c r="P444" s="241"/>
      <c r="Q444" s="241"/>
      <c r="R444" s="241"/>
      <c r="S444" s="241"/>
      <c r="T444" s="241"/>
      <c r="U444" s="241" t="s">
        <v>282</v>
      </c>
      <c r="V444" s="241"/>
      <c r="W444" s="241"/>
      <c r="X444" s="241"/>
      <c r="Y444" s="241"/>
      <c r="Z444" s="241"/>
      <c r="AA444" s="241"/>
      <c r="AB444" s="241"/>
      <c r="AC444" s="241" t="s">
        <v>350</v>
      </c>
      <c r="AD444" s="241"/>
      <c r="AE444" s="241"/>
      <c r="AF444" s="241"/>
      <c r="AG444" s="241"/>
      <c r="AH444" s="241"/>
      <c r="AI444" s="241"/>
      <c r="AP444" s="300"/>
      <c r="AT444" s="300"/>
    </row>
    <row r="445" spans="1:46" s="299" customFormat="1" ht="15" customHeight="1">
      <c r="A445" s="284"/>
      <c r="B445" s="284"/>
      <c r="C445" s="241"/>
      <c r="D445" s="241"/>
      <c r="E445" s="241"/>
      <c r="F445" s="241"/>
      <c r="G445" s="241"/>
      <c r="H445" s="241"/>
      <c r="I445" s="241"/>
      <c r="J445" s="241"/>
      <c r="K445" s="241"/>
      <c r="L445" s="241"/>
      <c r="M445" s="241"/>
      <c r="N445" s="241"/>
      <c r="O445" s="241"/>
      <c r="P445" s="241"/>
      <c r="Q445" s="241"/>
      <c r="R445" s="241"/>
      <c r="S445" s="241"/>
      <c r="T445" s="241"/>
      <c r="U445" s="241" t="s">
        <v>582</v>
      </c>
      <c r="V445" s="241"/>
      <c r="W445" s="241"/>
      <c r="X445" s="241"/>
      <c r="Y445" s="241"/>
      <c r="Z445" s="241"/>
      <c r="AA445" s="241"/>
      <c r="AB445" s="241"/>
      <c r="AC445" s="241" t="s">
        <v>313</v>
      </c>
      <c r="AD445" s="241"/>
      <c r="AE445" s="241"/>
      <c r="AF445" s="241"/>
      <c r="AG445" s="241"/>
      <c r="AH445" s="241"/>
      <c r="AI445" s="241"/>
      <c r="AP445" s="300"/>
      <c r="AT445" s="300"/>
    </row>
    <row r="446" spans="1:46" s="299" customFormat="1" ht="15" customHeight="1">
      <c r="A446" s="284"/>
      <c r="B446" s="284"/>
      <c r="C446" s="241"/>
      <c r="D446" s="241"/>
      <c r="E446" s="241"/>
      <c r="F446" s="241"/>
      <c r="G446" s="241"/>
      <c r="H446" s="241"/>
      <c r="I446" s="241"/>
      <c r="J446" s="241"/>
      <c r="K446" s="241"/>
      <c r="L446" s="241"/>
      <c r="M446" s="241"/>
      <c r="N446" s="241"/>
      <c r="O446" s="241"/>
      <c r="P446" s="241"/>
      <c r="Q446" s="241"/>
      <c r="R446" s="241"/>
      <c r="S446" s="241"/>
      <c r="T446" s="241"/>
      <c r="U446" s="241" t="s">
        <v>583</v>
      </c>
      <c r="V446" s="241"/>
      <c r="W446" s="241"/>
      <c r="X446" s="241"/>
      <c r="Y446" s="241"/>
      <c r="Z446" s="241"/>
      <c r="AA446" s="241"/>
      <c r="AB446" s="241"/>
      <c r="AC446" s="241" t="s">
        <v>386</v>
      </c>
      <c r="AD446" s="241"/>
      <c r="AE446" s="241"/>
      <c r="AF446" s="241"/>
      <c r="AG446" s="241"/>
      <c r="AH446" s="241"/>
      <c r="AI446" s="241"/>
      <c r="AP446" s="300"/>
      <c r="AT446" s="300"/>
    </row>
    <row r="447" spans="1:46" s="299" customFormat="1" ht="15" customHeight="1">
      <c r="A447" s="284"/>
      <c r="B447" s="284"/>
      <c r="C447" s="241"/>
      <c r="D447" s="241"/>
      <c r="E447" s="241"/>
      <c r="F447" s="241"/>
      <c r="G447" s="241"/>
      <c r="H447" s="241"/>
      <c r="I447" s="241"/>
      <c r="J447" s="241"/>
      <c r="K447" s="241"/>
      <c r="L447" s="241"/>
      <c r="M447" s="241"/>
      <c r="N447" s="241"/>
      <c r="O447" s="241"/>
      <c r="P447" s="241"/>
      <c r="Q447" s="241"/>
      <c r="R447" s="241"/>
      <c r="S447" s="241"/>
      <c r="T447" s="241"/>
      <c r="U447" s="241" t="s">
        <v>584</v>
      </c>
      <c r="V447" s="241"/>
      <c r="W447" s="241"/>
      <c r="X447" s="241"/>
      <c r="Y447" s="241"/>
      <c r="Z447" s="241"/>
      <c r="AA447" s="241"/>
      <c r="AB447" s="241"/>
      <c r="AC447" s="241" t="s">
        <v>325</v>
      </c>
      <c r="AD447" s="241"/>
      <c r="AE447" s="241"/>
      <c r="AF447" s="241"/>
      <c r="AG447" s="241"/>
      <c r="AH447" s="241"/>
      <c r="AI447" s="241"/>
      <c r="AP447" s="300"/>
      <c r="AT447" s="300"/>
    </row>
    <row r="448" spans="1:46" s="299" customFormat="1" ht="15" customHeight="1">
      <c r="A448" s="284"/>
      <c r="B448" s="284"/>
      <c r="C448" s="241"/>
      <c r="D448" s="241"/>
      <c r="E448" s="241"/>
      <c r="F448" s="241"/>
      <c r="G448" s="241"/>
      <c r="H448" s="241"/>
      <c r="I448" s="241"/>
      <c r="J448" s="241"/>
      <c r="K448" s="241"/>
      <c r="L448" s="241"/>
      <c r="M448" s="241"/>
      <c r="N448" s="241"/>
      <c r="O448" s="241"/>
      <c r="P448" s="241"/>
      <c r="Q448" s="241"/>
      <c r="R448" s="241"/>
      <c r="S448" s="241"/>
      <c r="T448" s="241"/>
      <c r="U448" s="241" t="s">
        <v>585</v>
      </c>
      <c r="V448" s="241"/>
      <c r="W448" s="241"/>
      <c r="X448" s="241"/>
      <c r="Y448" s="241"/>
      <c r="Z448" s="241"/>
      <c r="AA448" s="241"/>
      <c r="AB448" s="241"/>
      <c r="AC448" s="241" t="s">
        <v>325</v>
      </c>
      <c r="AD448" s="241"/>
      <c r="AE448" s="241"/>
      <c r="AF448" s="241"/>
      <c r="AG448" s="241"/>
      <c r="AH448" s="241"/>
      <c r="AI448" s="241"/>
      <c r="AP448" s="300"/>
      <c r="AT448" s="300"/>
    </row>
    <row r="449" spans="1:46" s="299" customFormat="1" ht="15" customHeight="1">
      <c r="A449" s="284"/>
      <c r="B449" s="284"/>
      <c r="C449" s="241"/>
      <c r="D449" s="241"/>
      <c r="E449" s="241"/>
      <c r="F449" s="241"/>
      <c r="G449" s="241"/>
      <c r="H449" s="241"/>
      <c r="I449" s="241"/>
      <c r="J449" s="241"/>
      <c r="K449" s="241"/>
      <c r="L449" s="241"/>
      <c r="M449" s="241"/>
      <c r="N449" s="241"/>
      <c r="O449" s="241"/>
      <c r="P449" s="241"/>
      <c r="Q449" s="241"/>
      <c r="R449" s="241"/>
      <c r="S449" s="241"/>
      <c r="T449" s="241"/>
      <c r="U449" s="241" t="s">
        <v>586</v>
      </c>
      <c r="V449" s="241"/>
      <c r="W449" s="241"/>
      <c r="X449" s="241"/>
      <c r="Y449" s="241"/>
      <c r="Z449" s="241"/>
      <c r="AA449" s="241"/>
      <c r="AB449" s="241"/>
      <c r="AC449" s="241" t="s">
        <v>313</v>
      </c>
      <c r="AD449" s="241"/>
      <c r="AE449" s="241"/>
      <c r="AF449" s="241"/>
      <c r="AG449" s="241"/>
      <c r="AH449" s="241"/>
      <c r="AI449" s="241"/>
      <c r="AP449" s="300"/>
      <c r="AT449" s="300"/>
    </row>
    <row r="450" spans="1:46" s="299" customFormat="1" ht="15" customHeight="1">
      <c r="A450" s="284"/>
      <c r="B450" s="284"/>
      <c r="C450" s="241"/>
      <c r="D450" s="241"/>
      <c r="E450" s="241"/>
      <c r="F450" s="241"/>
      <c r="G450" s="241"/>
      <c r="H450" s="241"/>
      <c r="I450" s="241"/>
      <c r="J450" s="241"/>
      <c r="K450" s="241"/>
      <c r="L450" s="241"/>
      <c r="M450" s="241"/>
      <c r="N450" s="241"/>
      <c r="O450" s="241"/>
      <c r="P450" s="241"/>
      <c r="Q450" s="241"/>
      <c r="R450" s="241"/>
      <c r="S450" s="241"/>
      <c r="T450" s="241"/>
      <c r="U450" s="241" t="s">
        <v>587</v>
      </c>
      <c r="V450" s="241"/>
      <c r="W450" s="241"/>
      <c r="X450" s="241"/>
      <c r="Y450" s="241"/>
      <c r="Z450" s="241"/>
      <c r="AA450" s="241"/>
      <c r="AB450" s="241"/>
      <c r="AC450" s="241" t="s">
        <v>311</v>
      </c>
      <c r="AD450" s="241"/>
      <c r="AE450" s="241"/>
      <c r="AF450" s="241"/>
      <c r="AG450" s="241"/>
      <c r="AH450" s="241"/>
      <c r="AI450" s="241"/>
      <c r="AP450" s="300"/>
      <c r="AT450" s="300"/>
    </row>
    <row r="451" spans="1:46" s="299" customFormat="1" ht="15" customHeight="1">
      <c r="A451" s="284"/>
      <c r="B451" s="284"/>
      <c r="C451" s="241"/>
      <c r="D451" s="241"/>
      <c r="E451" s="241"/>
      <c r="F451" s="241"/>
      <c r="G451" s="241"/>
      <c r="H451" s="241"/>
      <c r="I451" s="241"/>
      <c r="J451" s="241"/>
      <c r="K451" s="241"/>
      <c r="L451" s="241"/>
      <c r="M451" s="241"/>
      <c r="N451" s="241"/>
      <c r="O451" s="241"/>
      <c r="P451" s="241"/>
      <c r="Q451" s="241"/>
      <c r="R451" s="241"/>
      <c r="S451" s="241"/>
      <c r="T451" s="241"/>
      <c r="U451" s="241" t="s">
        <v>588</v>
      </c>
      <c r="V451" s="241"/>
      <c r="W451" s="241"/>
      <c r="X451" s="241"/>
      <c r="Y451" s="241"/>
      <c r="Z451" s="241"/>
      <c r="AA451" s="241"/>
      <c r="AB451" s="241"/>
      <c r="AC451" s="241" t="s">
        <v>309</v>
      </c>
      <c r="AD451" s="241"/>
      <c r="AE451" s="241"/>
      <c r="AF451" s="241"/>
      <c r="AG451" s="241"/>
      <c r="AH451" s="241"/>
      <c r="AI451" s="241"/>
      <c r="AP451" s="300"/>
      <c r="AT451" s="300"/>
    </row>
    <row r="452" spans="1:46" s="299" customFormat="1" ht="15" customHeight="1">
      <c r="A452" s="284"/>
      <c r="B452" s="284"/>
      <c r="C452" s="241"/>
      <c r="D452" s="241"/>
      <c r="E452" s="241"/>
      <c r="F452" s="241"/>
      <c r="G452" s="241"/>
      <c r="H452" s="241"/>
      <c r="I452" s="241"/>
      <c r="J452" s="241"/>
      <c r="K452" s="241"/>
      <c r="L452" s="241"/>
      <c r="M452" s="241"/>
      <c r="N452" s="241"/>
      <c r="O452" s="241"/>
      <c r="P452" s="241"/>
      <c r="Q452" s="241"/>
      <c r="R452" s="241"/>
      <c r="S452" s="241"/>
      <c r="T452" s="241"/>
      <c r="U452" s="241" t="s">
        <v>589</v>
      </c>
      <c r="V452" s="241"/>
      <c r="W452" s="241"/>
      <c r="X452" s="241"/>
      <c r="Y452" s="241"/>
      <c r="Z452" s="241"/>
      <c r="AA452" s="241"/>
      <c r="AB452" s="241"/>
      <c r="AC452" s="241" t="s">
        <v>313</v>
      </c>
      <c r="AD452" s="241"/>
      <c r="AE452" s="241"/>
      <c r="AF452" s="241"/>
      <c r="AG452" s="241"/>
      <c r="AH452" s="241"/>
      <c r="AI452" s="241"/>
      <c r="AP452" s="300"/>
      <c r="AT452" s="300"/>
    </row>
    <row r="453" spans="1:46" s="299" customFormat="1" ht="15" customHeight="1">
      <c r="A453" s="284"/>
      <c r="B453" s="284"/>
      <c r="C453" s="241"/>
      <c r="D453" s="241"/>
      <c r="E453" s="241"/>
      <c r="F453" s="241"/>
      <c r="G453" s="241"/>
      <c r="H453" s="241"/>
      <c r="I453" s="241"/>
      <c r="J453" s="241"/>
      <c r="K453" s="241"/>
      <c r="L453" s="241"/>
      <c r="M453" s="241"/>
      <c r="N453" s="241"/>
      <c r="O453" s="241"/>
      <c r="P453" s="241"/>
      <c r="Q453" s="241"/>
      <c r="R453" s="241"/>
      <c r="S453" s="241"/>
      <c r="T453" s="241"/>
      <c r="U453" s="241" t="s">
        <v>590</v>
      </c>
      <c r="V453" s="241"/>
      <c r="W453" s="241"/>
      <c r="X453" s="241"/>
      <c r="Y453" s="241"/>
      <c r="Z453" s="241"/>
      <c r="AA453" s="241"/>
      <c r="AB453" s="241"/>
      <c r="AC453" s="241" t="s">
        <v>313</v>
      </c>
      <c r="AD453" s="241"/>
      <c r="AE453" s="241"/>
      <c r="AF453" s="241"/>
      <c r="AG453" s="241"/>
      <c r="AH453" s="241"/>
      <c r="AI453" s="241"/>
      <c r="AP453" s="300"/>
      <c r="AT453" s="300"/>
    </row>
    <row r="454" spans="1:46" s="299" customFormat="1" ht="15" customHeight="1">
      <c r="A454" s="284"/>
      <c r="B454" s="284"/>
      <c r="C454" s="241"/>
      <c r="D454" s="241"/>
      <c r="E454" s="241"/>
      <c r="F454" s="241"/>
      <c r="G454" s="241"/>
      <c r="H454" s="241"/>
      <c r="I454" s="241"/>
      <c r="J454" s="241"/>
      <c r="K454" s="241"/>
      <c r="L454" s="241"/>
      <c r="M454" s="241"/>
      <c r="N454" s="241"/>
      <c r="O454" s="241"/>
      <c r="P454" s="241"/>
      <c r="Q454" s="241"/>
      <c r="R454" s="241"/>
      <c r="S454" s="241"/>
      <c r="T454" s="241"/>
      <c r="U454" s="241" t="s">
        <v>591</v>
      </c>
      <c r="V454" s="241"/>
      <c r="W454" s="241"/>
      <c r="X454" s="241"/>
      <c r="Y454" s="241"/>
      <c r="Z454" s="241"/>
      <c r="AA454" s="241"/>
      <c r="AB454" s="241"/>
      <c r="AC454" s="241" t="s">
        <v>325</v>
      </c>
      <c r="AD454" s="241"/>
      <c r="AE454" s="241"/>
      <c r="AF454" s="241"/>
      <c r="AG454" s="241"/>
      <c r="AH454" s="241"/>
      <c r="AI454" s="241"/>
      <c r="AP454" s="300"/>
      <c r="AT454" s="300"/>
    </row>
    <row r="455" spans="1:46" s="299" customFormat="1" ht="15" customHeight="1">
      <c r="A455" s="284"/>
      <c r="B455" s="284"/>
      <c r="C455" s="241"/>
      <c r="D455" s="241"/>
      <c r="E455" s="241"/>
      <c r="F455" s="241"/>
      <c r="G455" s="241"/>
      <c r="H455" s="241"/>
      <c r="I455" s="241"/>
      <c r="J455" s="241"/>
      <c r="K455" s="241"/>
      <c r="L455" s="241"/>
      <c r="M455" s="241"/>
      <c r="N455" s="241"/>
      <c r="O455" s="241"/>
      <c r="P455" s="241"/>
      <c r="Q455" s="241"/>
      <c r="R455" s="241"/>
      <c r="S455" s="241"/>
      <c r="T455" s="241"/>
      <c r="U455" s="241" t="s">
        <v>592</v>
      </c>
      <c r="V455" s="241"/>
      <c r="W455" s="241"/>
      <c r="X455" s="241"/>
      <c r="Y455" s="241"/>
      <c r="Z455" s="241"/>
      <c r="AA455" s="241"/>
      <c r="AB455" s="241"/>
      <c r="AC455" s="241" t="s">
        <v>325</v>
      </c>
      <c r="AD455" s="241"/>
      <c r="AE455" s="241"/>
      <c r="AF455" s="241"/>
      <c r="AG455" s="241"/>
      <c r="AH455" s="241"/>
      <c r="AI455" s="241"/>
      <c r="AP455" s="300"/>
      <c r="AT455" s="300"/>
    </row>
    <row r="456" spans="1:46" s="299" customFormat="1" ht="15" customHeight="1">
      <c r="A456" s="284"/>
      <c r="B456" s="284"/>
      <c r="C456" s="241"/>
      <c r="D456" s="241"/>
      <c r="E456" s="241"/>
      <c r="F456" s="241"/>
      <c r="G456" s="241"/>
      <c r="H456" s="241"/>
      <c r="I456" s="241"/>
      <c r="J456" s="241"/>
      <c r="K456" s="241"/>
      <c r="L456" s="241"/>
      <c r="M456" s="241"/>
      <c r="N456" s="241"/>
      <c r="O456" s="241"/>
      <c r="P456" s="241"/>
      <c r="Q456" s="241"/>
      <c r="R456" s="241"/>
      <c r="S456" s="241"/>
      <c r="T456" s="241"/>
      <c r="U456" s="241" t="s">
        <v>593</v>
      </c>
      <c r="V456" s="241"/>
      <c r="W456" s="241"/>
      <c r="X456" s="241"/>
      <c r="Y456" s="241"/>
      <c r="Z456" s="241"/>
      <c r="AA456" s="241"/>
      <c r="AB456" s="241"/>
      <c r="AC456" s="241" t="s">
        <v>313</v>
      </c>
      <c r="AD456" s="241"/>
      <c r="AE456" s="241"/>
      <c r="AF456" s="241"/>
      <c r="AG456" s="241"/>
      <c r="AH456" s="241"/>
      <c r="AI456" s="241"/>
      <c r="AP456" s="300"/>
      <c r="AT456" s="300"/>
    </row>
    <row r="457" spans="1:46" s="299" customFormat="1" ht="15" customHeight="1">
      <c r="A457" s="284"/>
      <c r="B457" s="284"/>
      <c r="C457" s="241"/>
      <c r="D457" s="241"/>
      <c r="E457" s="241"/>
      <c r="F457" s="241"/>
      <c r="G457" s="241"/>
      <c r="H457" s="241"/>
      <c r="I457" s="241"/>
      <c r="J457" s="241"/>
      <c r="K457" s="241"/>
      <c r="L457" s="241"/>
      <c r="M457" s="241"/>
      <c r="N457" s="241"/>
      <c r="O457" s="241"/>
      <c r="P457" s="241"/>
      <c r="Q457" s="241"/>
      <c r="R457" s="241"/>
      <c r="S457" s="241"/>
      <c r="T457" s="241"/>
      <c r="U457" s="241" t="s">
        <v>594</v>
      </c>
      <c r="V457" s="241"/>
      <c r="W457" s="241"/>
      <c r="X457" s="241"/>
      <c r="Y457" s="241"/>
      <c r="Z457" s="241"/>
      <c r="AA457" s="241"/>
      <c r="AB457" s="241"/>
      <c r="AC457" s="241" t="s">
        <v>322</v>
      </c>
      <c r="AD457" s="241"/>
      <c r="AE457" s="241"/>
      <c r="AF457" s="241"/>
      <c r="AG457" s="241"/>
      <c r="AH457" s="241"/>
      <c r="AI457" s="241"/>
      <c r="AP457" s="300"/>
      <c r="AT457" s="300"/>
    </row>
    <row r="458" spans="1:46" s="299" customFormat="1" ht="15" customHeight="1">
      <c r="A458" s="284"/>
      <c r="B458" s="284"/>
      <c r="C458" s="241"/>
      <c r="D458" s="241"/>
      <c r="E458" s="241"/>
      <c r="F458" s="241"/>
      <c r="G458" s="241"/>
      <c r="H458" s="241"/>
      <c r="I458" s="241"/>
      <c r="J458" s="241"/>
      <c r="K458" s="241"/>
      <c r="L458" s="241"/>
      <c r="M458" s="241"/>
      <c r="N458" s="241"/>
      <c r="O458" s="241"/>
      <c r="P458" s="241"/>
      <c r="Q458" s="241"/>
      <c r="R458" s="241"/>
      <c r="S458" s="241"/>
      <c r="T458" s="241"/>
      <c r="U458" s="241" t="s">
        <v>595</v>
      </c>
      <c r="V458" s="241"/>
      <c r="W458" s="241"/>
      <c r="X458" s="241"/>
      <c r="Y458" s="241"/>
      <c r="Z458" s="241"/>
      <c r="AA458" s="241"/>
      <c r="AB458" s="241"/>
      <c r="AC458" s="241" t="s">
        <v>350</v>
      </c>
      <c r="AD458" s="241"/>
      <c r="AE458" s="241"/>
      <c r="AF458" s="241"/>
      <c r="AG458" s="241"/>
      <c r="AH458" s="241"/>
      <c r="AI458" s="241"/>
      <c r="AP458" s="300"/>
      <c r="AT458" s="300"/>
    </row>
    <row r="459" spans="1:46" s="299" customFormat="1" ht="15" customHeight="1">
      <c r="A459" s="284"/>
      <c r="B459" s="284"/>
      <c r="C459" s="241"/>
      <c r="D459" s="241"/>
      <c r="E459" s="241"/>
      <c r="F459" s="241"/>
      <c r="G459" s="241"/>
      <c r="H459" s="241"/>
      <c r="I459" s="241"/>
      <c r="J459" s="241"/>
      <c r="K459" s="241"/>
      <c r="L459" s="241"/>
      <c r="M459" s="241"/>
      <c r="N459" s="241"/>
      <c r="O459" s="241"/>
      <c r="P459" s="241"/>
      <c r="Q459" s="241"/>
      <c r="R459" s="241"/>
      <c r="S459" s="241"/>
      <c r="T459" s="241"/>
      <c r="U459" s="241" t="s">
        <v>596</v>
      </c>
      <c r="V459" s="241"/>
      <c r="W459" s="241"/>
      <c r="X459" s="241"/>
      <c r="Y459" s="241"/>
      <c r="Z459" s="241"/>
      <c r="AA459" s="241"/>
      <c r="AB459" s="241"/>
      <c r="AC459" s="241" t="s">
        <v>322</v>
      </c>
      <c r="AD459" s="241"/>
      <c r="AE459" s="241"/>
      <c r="AF459" s="241"/>
      <c r="AG459" s="241"/>
      <c r="AH459" s="241"/>
      <c r="AI459" s="241"/>
      <c r="AP459" s="300"/>
      <c r="AT459" s="300"/>
    </row>
    <row r="460" spans="1:46" s="299" customFormat="1" ht="15" customHeight="1">
      <c r="A460" s="284"/>
      <c r="B460" s="284"/>
      <c r="C460" s="241"/>
      <c r="D460" s="241"/>
      <c r="E460" s="241"/>
      <c r="F460" s="241"/>
      <c r="G460" s="241"/>
      <c r="H460" s="241"/>
      <c r="I460" s="241"/>
      <c r="J460" s="241"/>
      <c r="K460" s="241"/>
      <c r="L460" s="241"/>
      <c r="M460" s="241"/>
      <c r="N460" s="241"/>
      <c r="O460" s="241"/>
      <c r="P460" s="241"/>
      <c r="Q460" s="241"/>
      <c r="R460" s="241"/>
      <c r="S460" s="241"/>
      <c r="T460" s="241"/>
      <c r="U460" s="241" t="s">
        <v>597</v>
      </c>
      <c r="V460" s="241"/>
      <c r="W460" s="241"/>
      <c r="X460" s="241"/>
      <c r="Y460" s="241"/>
      <c r="Z460" s="241"/>
      <c r="AA460" s="241"/>
      <c r="AB460" s="241"/>
      <c r="AC460" s="241" t="s">
        <v>316</v>
      </c>
      <c r="AD460" s="241"/>
      <c r="AE460" s="241"/>
      <c r="AF460" s="241"/>
      <c r="AG460" s="241"/>
      <c r="AH460" s="241"/>
      <c r="AI460" s="241"/>
      <c r="AP460" s="300"/>
      <c r="AT460" s="300"/>
    </row>
    <row r="461" spans="1:46" s="299" customFormat="1" ht="15" customHeight="1">
      <c r="A461" s="284"/>
      <c r="B461" s="284"/>
      <c r="C461" s="241"/>
      <c r="D461" s="241"/>
      <c r="E461" s="241"/>
      <c r="F461" s="241"/>
      <c r="G461" s="241"/>
      <c r="H461" s="241"/>
      <c r="I461" s="241"/>
      <c r="J461" s="241"/>
      <c r="K461" s="241"/>
      <c r="L461" s="241"/>
      <c r="M461" s="241"/>
      <c r="N461" s="241"/>
      <c r="O461" s="241"/>
      <c r="P461" s="241"/>
      <c r="Q461" s="241"/>
      <c r="R461" s="241"/>
      <c r="S461" s="241"/>
      <c r="T461" s="241"/>
      <c r="U461" s="241" t="s">
        <v>598</v>
      </c>
      <c r="V461" s="241"/>
      <c r="W461" s="241"/>
      <c r="X461" s="241"/>
      <c r="Y461" s="241"/>
      <c r="Z461" s="241"/>
      <c r="AA461" s="241"/>
      <c r="AB461" s="241"/>
      <c r="AC461" s="241" t="s">
        <v>316</v>
      </c>
      <c r="AD461" s="241"/>
      <c r="AE461" s="241"/>
      <c r="AF461" s="241"/>
      <c r="AG461" s="241"/>
      <c r="AH461" s="241"/>
      <c r="AI461" s="241"/>
      <c r="AP461" s="300"/>
      <c r="AT461" s="300"/>
    </row>
    <row r="462" spans="1:46" s="299" customFormat="1" ht="15" customHeight="1">
      <c r="A462" s="284"/>
      <c r="B462" s="284"/>
      <c r="C462" s="241"/>
      <c r="D462" s="241"/>
      <c r="E462" s="241"/>
      <c r="F462" s="241"/>
      <c r="G462" s="241"/>
      <c r="H462" s="241"/>
      <c r="I462" s="241"/>
      <c r="J462" s="241"/>
      <c r="K462" s="241"/>
      <c r="L462" s="241"/>
      <c r="M462" s="241"/>
      <c r="N462" s="241"/>
      <c r="O462" s="241"/>
      <c r="P462" s="241"/>
      <c r="Q462" s="241"/>
      <c r="R462" s="241"/>
      <c r="S462" s="241"/>
      <c r="T462" s="241"/>
      <c r="U462" s="241" t="s">
        <v>599</v>
      </c>
      <c r="V462" s="241"/>
      <c r="W462" s="241"/>
      <c r="X462" s="241"/>
      <c r="Y462" s="241"/>
      <c r="Z462" s="241"/>
      <c r="AA462" s="241"/>
      <c r="AB462" s="241"/>
      <c r="AC462" s="241" t="s">
        <v>313</v>
      </c>
      <c r="AD462" s="241"/>
      <c r="AE462" s="241"/>
      <c r="AF462" s="241"/>
      <c r="AG462" s="241"/>
      <c r="AH462" s="241"/>
      <c r="AI462" s="241"/>
      <c r="AP462" s="300"/>
      <c r="AT462" s="300"/>
    </row>
    <row r="463" spans="1:46" s="299" customFormat="1" ht="15" customHeight="1">
      <c r="A463" s="284"/>
      <c r="B463" s="284"/>
      <c r="C463" s="241"/>
      <c r="D463" s="241"/>
      <c r="E463" s="241"/>
      <c r="F463" s="241"/>
      <c r="G463" s="241"/>
      <c r="H463" s="241"/>
      <c r="I463" s="241"/>
      <c r="J463" s="241"/>
      <c r="K463" s="241"/>
      <c r="L463" s="241"/>
      <c r="M463" s="241"/>
      <c r="N463" s="241"/>
      <c r="O463" s="241"/>
      <c r="P463" s="241"/>
      <c r="Q463" s="241"/>
      <c r="R463" s="241"/>
      <c r="S463" s="241"/>
      <c r="T463" s="241"/>
      <c r="U463" s="241" t="s">
        <v>600</v>
      </c>
      <c r="V463" s="241"/>
      <c r="W463" s="241"/>
      <c r="X463" s="241"/>
      <c r="Y463" s="241"/>
      <c r="Z463" s="241"/>
      <c r="AA463" s="241"/>
      <c r="AB463" s="241"/>
      <c r="AC463" s="241" t="s">
        <v>350</v>
      </c>
      <c r="AD463" s="241"/>
      <c r="AE463" s="241"/>
      <c r="AF463" s="241"/>
      <c r="AG463" s="241"/>
      <c r="AH463" s="241"/>
      <c r="AI463" s="241"/>
      <c r="AP463" s="300"/>
      <c r="AT463" s="300"/>
    </row>
    <row r="464" spans="1:46" s="299" customFormat="1" ht="15" customHeight="1">
      <c r="A464" s="284"/>
      <c r="B464" s="284"/>
      <c r="C464" s="241"/>
      <c r="D464" s="241"/>
      <c r="E464" s="241"/>
      <c r="F464" s="241"/>
      <c r="G464" s="241"/>
      <c r="H464" s="241"/>
      <c r="I464" s="241"/>
      <c r="J464" s="241"/>
      <c r="K464" s="241"/>
      <c r="L464" s="241"/>
      <c r="M464" s="241"/>
      <c r="N464" s="241"/>
      <c r="O464" s="241"/>
      <c r="P464" s="241"/>
      <c r="Q464" s="241"/>
      <c r="R464" s="241"/>
      <c r="S464" s="241"/>
      <c r="T464" s="241"/>
      <c r="U464" s="241" t="s">
        <v>601</v>
      </c>
      <c r="V464" s="241"/>
      <c r="W464" s="241"/>
      <c r="X464" s="241"/>
      <c r="Y464" s="241"/>
      <c r="Z464" s="241"/>
      <c r="AA464" s="241"/>
      <c r="AB464" s="241"/>
      <c r="AC464" s="241" t="s">
        <v>311</v>
      </c>
      <c r="AD464" s="241"/>
      <c r="AE464" s="241"/>
      <c r="AF464" s="241"/>
      <c r="AG464" s="241"/>
      <c r="AH464" s="241"/>
      <c r="AI464" s="241"/>
      <c r="AP464" s="300"/>
      <c r="AT464" s="300"/>
    </row>
    <row r="465" spans="1:46" s="299" customFormat="1" ht="15" customHeight="1">
      <c r="A465" s="284"/>
      <c r="B465" s="284"/>
      <c r="C465" s="241"/>
      <c r="D465" s="241"/>
      <c r="E465" s="241"/>
      <c r="F465" s="241"/>
      <c r="G465" s="241"/>
      <c r="H465" s="241"/>
      <c r="I465" s="241"/>
      <c r="J465" s="241"/>
      <c r="K465" s="241"/>
      <c r="L465" s="241"/>
      <c r="M465" s="241"/>
      <c r="N465" s="241"/>
      <c r="O465" s="241"/>
      <c r="P465" s="241"/>
      <c r="Q465" s="241"/>
      <c r="R465" s="241"/>
      <c r="S465" s="241"/>
      <c r="T465" s="241"/>
      <c r="U465" s="241" t="s">
        <v>602</v>
      </c>
      <c r="V465" s="241"/>
      <c r="W465" s="241"/>
      <c r="X465" s="241"/>
      <c r="Y465" s="241"/>
      <c r="Z465" s="241"/>
      <c r="AA465" s="241"/>
      <c r="AB465" s="241"/>
      <c r="AC465" s="241" t="s">
        <v>366</v>
      </c>
      <c r="AD465" s="241"/>
      <c r="AE465" s="241"/>
      <c r="AF465" s="241"/>
      <c r="AG465" s="241"/>
      <c r="AH465" s="241"/>
      <c r="AI465" s="241"/>
      <c r="AP465" s="300"/>
      <c r="AT465" s="300"/>
    </row>
    <row r="466" spans="1:46" s="299" customFormat="1" ht="15" customHeight="1">
      <c r="A466" s="284"/>
      <c r="B466" s="284"/>
      <c r="C466" s="241"/>
      <c r="D466" s="241"/>
      <c r="E466" s="241"/>
      <c r="F466" s="241"/>
      <c r="G466" s="241"/>
      <c r="H466" s="241"/>
      <c r="I466" s="241"/>
      <c r="J466" s="241"/>
      <c r="K466" s="241"/>
      <c r="L466" s="241"/>
      <c r="M466" s="241"/>
      <c r="N466" s="241"/>
      <c r="O466" s="241"/>
      <c r="P466" s="241"/>
      <c r="Q466" s="241"/>
      <c r="R466" s="241"/>
      <c r="S466" s="241"/>
      <c r="T466" s="241"/>
      <c r="U466" s="241" t="s">
        <v>603</v>
      </c>
      <c r="V466" s="241"/>
      <c r="W466" s="241"/>
      <c r="X466" s="241"/>
      <c r="Y466" s="241"/>
      <c r="Z466" s="241"/>
      <c r="AA466" s="241"/>
      <c r="AB466" s="241"/>
      <c r="AC466" s="241" t="s">
        <v>325</v>
      </c>
      <c r="AD466" s="241"/>
      <c r="AE466" s="241"/>
      <c r="AF466" s="241"/>
      <c r="AG466" s="241"/>
      <c r="AH466" s="241"/>
      <c r="AI466" s="241"/>
      <c r="AP466" s="300"/>
      <c r="AT466" s="300"/>
    </row>
    <row r="467" spans="1:46" s="299" customFormat="1" ht="15" customHeight="1">
      <c r="A467" s="284"/>
      <c r="B467" s="284"/>
      <c r="C467" s="241"/>
      <c r="D467" s="241"/>
      <c r="E467" s="241"/>
      <c r="F467" s="241"/>
      <c r="G467" s="241"/>
      <c r="H467" s="241"/>
      <c r="I467" s="241"/>
      <c r="J467" s="241"/>
      <c r="K467" s="241"/>
      <c r="L467" s="241"/>
      <c r="M467" s="241"/>
      <c r="N467" s="241"/>
      <c r="O467" s="241"/>
      <c r="P467" s="241"/>
      <c r="Q467" s="241"/>
      <c r="R467" s="241"/>
      <c r="S467" s="241"/>
      <c r="T467" s="241"/>
      <c r="U467" s="241" t="s">
        <v>604</v>
      </c>
      <c r="V467" s="241"/>
      <c r="W467" s="241"/>
      <c r="X467" s="241"/>
      <c r="Y467" s="241"/>
      <c r="Z467" s="241"/>
      <c r="AA467" s="241"/>
      <c r="AB467" s="241"/>
      <c r="AC467" s="241" t="s">
        <v>350</v>
      </c>
      <c r="AD467" s="241"/>
      <c r="AE467" s="241"/>
      <c r="AF467" s="241"/>
      <c r="AG467" s="241"/>
      <c r="AH467" s="241"/>
      <c r="AI467" s="241"/>
      <c r="AP467" s="300"/>
      <c r="AT467" s="300"/>
    </row>
    <row r="468" spans="1:46" s="299" customFormat="1" ht="15" customHeight="1">
      <c r="A468" s="284"/>
      <c r="B468" s="284"/>
      <c r="C468" s="241"/>
      <c r="D468" s="241"/>
      <c r="E468" s="241"/>
      <c r="F468" s="241"/>
      <c r="G468" s="241"/>
      <c r="H468" s="241"/>
      <c r="I468" s="241"/>
      <c r="J468" s="241"/>
      <c r="K468" s="241"/>
      <c r="L468" s="241"/>
      <c r="M468" s="241"/>
      <c r="N468" s="241"/>
      <c r="O468" s="241"/>
      <c r="P468" s="241"/>
      <c r="Q468" s="241"/>
      <c r="R468" s="241"/>
      <c r="S468" s="241"/>
      <c r="T468" s="241"/>
      <c r="U468" s="241" t="s">
        <v>605</v>
      </c>
      <c r="V468" s="241"/>
      <c r="W468" s="241"/>
      <c r="X468" s="241"/>
      <c r="Y468" s="241"/>
      <c r="Z468" s="241"/>
      <c r="AA468" s="241"/>
      <c r="AB468" s="241"/>
      <c r="AC468" s="241" t="s">
        <v>322</v>
      </c>
      <c r="AD468" s="241"/>
      <c r="AE468" s="241"/>
      <c r="AF468" s="241"/>
      <c r="AG468" s="241"/>
      <c r="AH468" s="241"/>
      <c r="AI468" s="241"/>
      <c r="AP468" s="300"/>
      <c r="AT468" s="300"/>
    </row>
    <row r="469" spans="1:46" s="299" customFormat="1" ht="15" customHeight="1">
      <c r="A469" s="284"/>
      <c r="B469" s="284"/>
      <c r="C469" s="241"/>
      <c r="D469" s="241"/>
      <c r="E469" s="241"/>
      <c r="F469" s="241"/>
      <c r="G469" s="241"/>
      <c r="H469" s="241"/>
      <c r="I469" s="241"/>
      <c r="J469" s="241"/>
      <c r="K469" s="241"/>
      <c r="L469" s="241"/>
      <c r="M469" s="241"/>
      <c r="N469" s="241"/>
      <c r="O469" s="241"/>
      <c r="P469" s="241"/>
      <c r="Q469" s="241"/>
      <c r="R469" s="241"/>
      <c r="S469" s="241"/>
      <c r="T469" s="241"/>
      <c r="U469" s="241" t="s">
        <v>606</v>
      </c>
      <c r="V469" s="241"/>
      <c r="W469" s="241"/>
      <c r="X469" s="241"/>
      <c r="Y469" s="241"/>
      <c r="Z469" s="241"/>
      <c r="AA469" s="241"/>
      <c r="AB469" s="241"/>
      <c r="AC469" s="241" t="s">
        <v>386</v>
      </c>
      <c r="AD469" s="241"/>
      <c r="AE469" s="241"/>
      <c r="AF469" s="241"/>
      <c r="AG469" s="241"/>
      <c r="AH469" s="241"/>
      <c r="AI469" s="241"/>
      <c r="AP469" s="300"/>
      <c r="AT469" s="300"/>
    </row>
    <row r="470" spans="1:46" s="299" customFormat="1" ht="15" customHeight="1">
      <c r="A470" s="284"/>
      <c r="B470" s="284"/>
      <c r="C470" s="241"/>
      <c r="D470" s="241"/>
      <c r="E470" s="241"/>
      <c r="F470" s="241"/>
      <c r="G470" s="241"/>
      <c r="H470" s="241"/>
      <c r="I470" s="241"/>
      <c r="J470" s="241"/>
      <c r="K470" s="241"/>
      <c r="L470" s="241"/>
      <c r="M470" s="241"/>
      <c r="N470" s="241"/>
      <c r="O470" s="241"/>
      <c r="P470" s="241"/>
      <c r="Q470" s="241"/>
      <c r="R470" s="241"/>
      <c r="S470" s="241"/>
      <c r="T470" s="241"/>
      <c r="U470" s="241" t="s">
        <v>607</v>
      </c>
      <c r="V470" s="241"/>
      <c r="W470" s="241"/>
      <c r="X470" s="241"/>
      <c r="Y470" s="241"/>
      <c r="Z470" s="241"/>
      <c r="AA470" s="241"/>
      <c r="AB470" s="241"/>
      <c r="AC470" s="241" t="s">
        <v>386</v>
      </c>
      <c r="AD470" s="241"/>
      <c r="AE470" s="241"/>
      <c r="AF470" s="241"/>
      <c r="AG470" s="241"/>
      <c r="AH470" s="241"/>
      <c r="AI470" s="241"/>
      <c r="AP470" s="300"/>
      <c r="AT470" s="300"/>
    </row>
    <row r="471" spans="1:46" s="299" customFormat="1" ht="15" customHeight="1">
      <c r="A471" s="284"/>
      <c r="B471" s="284"/>
      <c r="C471" s="241"/>
      <c r="D471" s="241"/>
      <c r="E471" s="241"/>
      <c r="F471" s="241"/>
      <c r="G471" s="241"/>
      <c r="H471" s="241"/>
      <c r="I471" s="241"/>
      <c r="J471" s="241"/>
      <c r="K471" s="241"/>
      <c r="L471" s="241"/>
      <c r="M471" s="241"/>
      <c r="N471" s="241"/>
      <c r="O471" s="241"/>
      <c r="P471" s="241"/>
      <c r="Q471" s="241"/>
      <c r="R471" s="241"/>
      <c r="S471" s="241"/>
      <c r="T471" s="241"/>
      <c r="U471" s="241" t="s">
        <v>608</v>
      </c>
      <c r="V471" s="241"/>
      <c r="W471" s="241"/>
      <c r="X471" s="241"/>
      <c r="Y471" s="241"/>
      <c r="Z471" s="241"/>
      <c r="AA471" s="241"/>
      <c r="AB471" s="241"/>
      <c r="AC471" s="241" t="s">
        <v>316</v>
      </c>
      <c r="AD471" s="241"/>
      <c r="AE471" s="241"/>
      <c r="AF471" s="241"/>
      <c r="AG471" s="241"/>
      <c r="AH471" s="241"/>
      <c r="AI471" s="241"/>
      <c r="AP471" s="300"/>
      <c r="AT471" s="300"/>
    </row>
    <row r="472" spans="1:46" s="299" customFormat="1" ht="15" customHeight="1">
      <c r="A472" s="284"/>
      <c r="B472" s="284"/>
      <c r="C472" s="241"/>
      <c r="D472" s="241"/>
      <c r="E472" s="241"/>
      <c r="F472" s="241"/>
      <c r="G472" s="241"/>
      <c r="H472" s="241"/>
      <c r="I472" s="241"/>
      <c r="J472" s="241"/>
      <c r="K472" s="241"/>
      <c r="L472" s="241"/>
      <c r="M472" s="241"/>
      <c r="N472" s="241"/>
      <c r="O472" s="241"/>
      <c r="P472" s="241"/>
      <c r="Q472" s="241"/>
      <c r="R472" s="241"/>
      <c r="S472" s="241"/>
      <c r="T472" s="241"/>
      <c r="U472" s="241" t="s">
        <v>609</v>
      </c>
      <c r="V472" s="241"/>
      <c r="W472" s="241"/>
      <c r="X472" s="241"/>
      <c r="Y472" s="241"/>
      <c r="Z472" s="241"/>
      <c r="AA472" s="241"/>
      <c r="AB472" s="241"/>
      <c r="AC472" s="241" t="s">
        <v>316</v>
      </c>
      <c r="AD472" s="241"/>
      <c r="AE472" s="241"/>
      <c r="AF472" s="241"/>
      <c r="AG472" s="241"/>
      <c r="AH472" s="241"/>
      <c r="AI472" s="241"/>
      <c r="AP472" s="300"/>
      <c r="AT472" s="300"/>
    </row>
    <row r="473" spans="1:46" s="299" customFormat="1" ht="15" customHeight="1">
      <c r="A473" s="284"/>
      <c r="B473" s="284"/>
      <c r="C473" s="241"/>
      <c r="D473" s="241"/>
      <c r="E473" s="241"/>
      <c r="F473" s="241"/>
      <c r="G473" s="241"/>
      <c r="H473" s="241"/>
      <c r="I473" s="241"/>
      <c r="J473" s="241"/>
      <c r="K473" s="241"/>
      <c r="L473" s="241"/>
      <c r="M473" s="241"/>
      <c r="N473" s="241"/>
      <c r="O473" s="241"/>
      <c r="P473" s="241"/>
      <c r="Q473" s="241"/>
      <c r="R473" s="241"/>
      <c r="S473" s="241"/>
      <c r="T473" s="241"/>
      <c r="U473" s="241" t="s">
        <v>610</v>
      </c>
      <c r="V473" s="241"/>
      <c r="W473" s="241"/>
      <c r="X473" s="241"/>
      <c r="Y473" s="241"/>
      <c r="Z473" s="241"/>
      <c r="AA473" s="241"/>
      <c r="AB473" s="241"/>
      <c r="AC473" s="241" t="s">
        <v>316</v>
      </c>
      <c r="AD473" s="241"/>
      <c r="AE473" s="241"/>
      <c r="AF473" s="241"/>
      <c r="AG473" s="241"/>
      <c r="AH473" s="241"/>
      <c r="AI473" s="241"/>
      <c r="AP473" s="300"/>
      <c r="AT473" s="300"/>
    </row>
    <row r="474" spans="1:46" s="299" customFormat="1" ht="15" customHeight="1">
      <c r="A474" s="284"/>
      <c r="B474" s="284"/>
      <c r="C474" s="241"/>
      <c r="D474" s="241"/>
      <c r="E474" s="241"/>
      <c r="F474" s="241"/>
      <c r="G474" s="241"/>
      <c r="H474" s="241"/>
      <c r="I474" s="241"/>
      <c r="J474" s="241"/>
      <c r="K474" s="241"/>
      <c r="L474" s="241"/>
      <c r="M474" s="241"/>
      <c r="N474" s="241"/>
      <c r="O474" s="241"/>
      <c r="P474" s="241"/>
      <c r="Q474" s="241"/>
      <c r="R474" s="241"/>
      <c r="S474" s="241"/>
      <c r="T474" s="241"/>
      <c r="U474" s="241" t="s">
        <v>611</v>
      </c>
      <c r="V474" s="241"/>
      <c r="W474" s="241"/>
      <c r="X474" s="241"/>
      <c r="Y474" s="241"/>
      <c r="Z474" s="241"/>
      <c r="AA474" s="241"/>
      <c r="AB474" s="241"/>
      <c r="AC474" s="241" t="s">
        <v>316</v>
      </c>
      <c r="AD474" s="241"/>
      <c r="AE474" s="241"/>
      <c r="AF474" s="241"/>
      <c r="AG474" s="241"/>
      <c r="AH474" s="241"/>
      <c r="AI474" s="241"/>
      <c r="AP474" s="300"/>
      <c r="AT474" s="300"/>
    </row>
    <row r="475" spans="1:46" s="299" customFormat="1" ht="15" customHeight="1">
      <c r="A475" s="284"/>
      <c r="B475" s="284"/>
      <c r="C475" s="241"/>
      <c r="D475" s="241"/>
      <c r="E475" s="241"/>
      <c r="F475" s="241"/>
      <c r="G475" s="241"/>
      <c r="H475" s="241"/>
      <c r="I475" s="241"/>
      <c r="J475" s="241"/>
      <c r="K475" s="241"/>
      <c r="L475" s="241"/>
      <c r="M475" s="241"/>
      <c r="N475" s="241"/>
      <c r="O475" s="241"/>
      <c r="P475" s="241"/>
      <c r="Q475" s="241"/>
      <c r="R475" s="241"/>
      <c r="S475" s="241"/>
      <c r="T475" s="241"/>
      <c r="U475" s="241" t="s">
        <v>612</v>
      </c>
      <c r="V475" s="241"/>
      <c r="W475" s="241"/>
      <c r="X475" s="241"/>
      <c r="Y475" s="241"/>
      <c r="Z475" s="241"/>
      <c r="AA475" s="241"/>
      <c r="AB475" s="241"/>
      <c r="AC475" s="241" t="s">
        <v>309</v>
      </c>
      <c r="AD475" s="241"/>
      <c r="AE475" s="241"/>
      <c r="AF475" s="241"/>
      <c r="AG475" s="241"/>
      <c r="AH475" s="241"/>
      <c r="AI475" s="241"/>
      <c r="AP475" s="300"/>
      <c r="AT475" s="300"/>
    </row>
    <row r="476" spans="1:46" s="299" customFormat="1" ht="15" customHeight="1">
      <c r="A476" s="284"/>
      <c r="B476" s="284"/>
      <c r="C476" s="241"/>
      <c r="D476" s="241"/>
      <c r="E476" s="241"/>
      <c r="F476" s="241"/>
      <c r="G476" s="241"/>
      <c r="H476" s="241"/>
      <c r="I476" s="241"/>
      <c r="J476" s="241"/>
      <c r="K476" s="241"/>
      <c r="L476" s="241"/>
      <c r="M476" s="241"/>
      <c r="N476" s="241"/>
      <c r="O476" s="241"/>
      <c r="P476" s="241"/>
      <c r="Q476" s="241"/>
      <c r="R476" s="241"/>
      <c r="S476" s="241"/>
      <c r="T476" s="241"/>
      <c r="U476" s="241" t="s">
        <v>613</v>
      </c>
      <c r="V476" s="241"/>
      <c r="W476" s="241"/>
      <c r="X476" s="241"/>
      <c r="Y476" s="241"/>
      <c r="Z476" s="241"/>
      <c r="AA476" s="241"/>
      <c r="AB476" s="241"/>
      <c r="AC476" s="241" t="s">
        <v>316</v>
      </c>
      <c r="AD476" s="241"/>
      <c r="AE476" s="241"/>
      <c r="AF476" s="241"/>
      <c r="AG476" s="241"/>
      <c r="AH476" s="241"/>
      <c r="AI476" s="241"/>
      <c r="AP476" s="300"/>
      <c r="AT476" s="300"/>
    </row>
    <row r="477" spans="1:46" s="299" customFormat="1" ht="15" customHeight="1">
      <c r="A477" s="284"/>
      <c r="B477" s="284"/>
      <c r="C477" s="241"/>
      <c r="D477" s="241"/>
      <c r="E477" s="241"/>
      <c r="F477" s="241"/>
      <c r="G477" s="241"/>
      <c r="H477" s="241"/>
      <c r="I477" s="241"/>
      <c r="J477" s="241"/>
      <c r="K477" s="241"/>
      <c r="L477" s="241"/>
      <c r="M477" s="241"/>
      <c r="N477" s="241"/>
      <c r="O477" s="241"/>
      <c r="P477" s="241"/>
      <c r="Q477" s="241"/>
      <c r="R477" s="241"/>
      <c r="S477" s="241"/>
      <c r="T477" s="241"/>
      <c r="U477" s="241" t="s">
        <v>614</v>
      </c>
      <c r="V477" s="241"/>
      <c r="W477" s="241"/>
      <c r="X477" s="241"/>
      <c r="Y477" s="241"/>
      <c r="Z477" s="241"/>
      <c r="AA477" s="241"/>
      <c r="AB477" s="241"/>
      <c r="AC477" s="241" t="s">
        <v>386</v>
      </c>
      <c r="AD477" s="241"/>
      <c r="AE477" s="241"/>
      <c r="AF477" s="241"/>
      <c r="AG477" s="241"/>
      <c r="AH477" s="241"/>
      <c r="AI477" s="241"/>
      <c r="AP477" s="300"/>
      <c r="AT477" s="300"/>
    </row>
    <row r="478" spans="1:46" s="299" customFormat="1" ht="15" customHeight="1">
      <c r="A478" s="284"/>
      <c r="B478" s="284"/>
      <c r="C478" s="241"/>
      <c r="D478" s="241"/>
      <c r="E478" s="241"/>
      <c r="F478" s="241"/>
      <c r="G478" s="241"/>
      <c r="H478" s="241"/>
      <c r="I478" s="241"/>
      <c r="J478" s="241"/>
      <c r="K478" s="241"/>
      <c r="L478" s="241"/>
      <c r="M478" s="241"/>
      <c r="N478" s="241"/>
      <c r="O478" s="241"/>
      <c r="P478" s="241"/>
      <c r="Q478" s="241"/>
      <c r="R478" s="241"/>
      <c r="S478" s="241"/>
      <c r="T478" s="241"/>
      <c r="U478" s="241" t="s">
        <v>615</v>
      </c>
      <c r="V478" s="241"/>
      <c r="W478" s="241"/>
      <c r="X478" s="241"/>
      <c r="Y478" s="241"/>
      <c r="Z478" s="241"/>
      <c r="AA478" s="241"/>
      <c r="AB478" s="241"/>
      <c r="AC478" s="241" t="s">
        <v>309</v>
      </c>
      <c r="AD478" s="241"/>
      <c r="AE478" s="241"/>
      <c r="AF478" s="241"/>
      <c r="AG478" s="241"/>
      <c r="AH478" s="241"/>
      <c r="AI478" s="241"/>
      <c r="AP478" s="300"/>
      <c r="AT478" s="300"/>
    </row>
    <row r="479" spans="1:46" s="299" customFormat="1" ht="15" customHeight="1">
      <c r="A479" s="284"/>
      <c r="B479" s="284"/>
      <c r="C479" s="241"/>
      <c r="D479" s="241"/>
      <c r="E479" s="241"/>
      <c r="F479" s="241"/>
      <c r="G479" s="241"/>
      <c r="H479" s="241"/>
      <c r="I479" s="241"/>
      <c r="J479" s="241"/>
      <c r="K479" s="241"/>
      <c r="L479" s="241"/>
      <c r="M479" s="241"/>
      <c r="N479" s="241"/>
      <c r="O479" s="241"/>
      <c r="P479" s="241"/>
      <c r="Q479" s="241"/>
      <c r="R479" s="241"/>
      <c r="S479" s="241"/>
      <c r="T479" s="241"/>
      <c r="U479" s="241" t="s">
        <v>270</v>
      </c>
      <c r="V479" s="241"/>
      <c r="W479" s="241"/>
      <c r="X479" s="241"/>
      <c r="Y479" s="241"/>
      <c r="Z479" s="241"/>
      <c r="AA479" s="241"/>
      <c r="AB479" s="241"/>
      <c r="AC479" s="241" t="s">
        <v>350</v>
      </c>
      <c r="AD479" s="241"/>
      <c r="AE479" s="241"/>
      <c r="AF479" s="241"/>
      <c r="AG479" s="241"/>
      <c r="AH479" s="241"/>
      <c r="AI479" s="241"/>
      <c r="AP479" s="300"/>
      <c r="AT479" s="300"/>
    </row>
    <row r="480" spans="1:46" s="299" customFormat="1" ht="15" customHeight="1">
      <c r="A480" s="284"/>
      <c r="B480" s="284"/>
      <c r="C480" s="241"/>
      <c r="D480" s="241"/>
      <c r="E480" s="241"/>
      <c r="F480" s="241"/>
      <c r="G480" s="241"/>
      <c r="H480" s="241"/>
      <c r="I480" s="241"/>
      <c r="J480" s="241"/>
      <c r="K480" s="241"/>
      <c r="L480" s="241"/>
      <c r="M480" s="241"/>
      <c r="N480" s="241"/>
      <c r="O480" s="241"/>
      <c r="P480" s="241"/>
      <c r="Q480" s="241"/>
      <c r="R480" s="241"/>
      <c r="S480" s="241"/>
      <c r="T480" s="241"/>
      <c r="U480" s="241" t="s">
        <v>616</v>
      </c>
      <c r="V480" s="241"/>
      <c r="W480" s="241"/>
      <c r="X480" s="241"/>
      <c r="Y480" s="241"/>
      <c r="Z480" s="241"/>
      <c r="AA480" s="241"/>
      <c r="AB480" s="241"/>
      <c r="AC480" s="241" t="s">
        <v>316</v>
      </c>
      <c r="AD480" s="241"/>
      <c r="AE480" s="241"/>
      <c r="AF480" s="241"/>
      <c r="AG480" s="241"/>
      <c r="AH480" s="241"/>
      <c r="AI480" s="241"/>
      <c r="AP480" s="300"/>
      <c r="AT480" s="300"/>
    </row>
    <row r="481" spans="1:46" s="299" customFormat="1" ht="15" customHeight="1">
      <c r="A481" s="284"/>
      <c r="B481" s="284"/>
      <c r="C481" s="241"/>
      <c r="D481" s="241"/>
      <c r="E481" s="241"/>
      <c r="F481" s="241"/>
      <c r="G481" s="241"/>
      <c r="H481" s="241"/>
      <c r="I481" s="241"/>
      <c r="J481" s="241"/>
      <c r="K481" s="241"/>
      <c r="L481" s="241"/>
      <c r="M481" s="241"/>
      <c r="N481" s="241"/>
      <c r="O481" s="241"/>
      <c r="P481" s="241"/>
      <c r="Q481" s="241"/>
      <c r="R481" s="241"/>
      <c r="S481" s="241"/>
      <c r="T481" s="241"/>
      <c r="U481" s="241" t="s">
        <v>617</v>
      </c>
      <c r="V481" s="241"/>
      <c r="W481" s="241"/>
      <c r="X481" s="241"/>
      <c r="Y481" s="241"/>
      <c r="Z481" s="241"/>
      <c r="AA481" s="241"/>
      <c r="AB481" s="241"/>
      <c r="AC481" s="241" t="s">
        <v>386</v>
      </c>
      <c r="AD481" s="241"/>
      <c r="AE481" s="241"/>
      <c r="AF481" s="241"/>
      <c r="AG481" s="241"/>
      <c r="AH481" s="241"/>
      <c r="AI481" s="241"/>
      <c r="AP481" s="300"/>
      <c r="AT481" s="300"/>
    </row>
    <row r="482" spans="1:46" s="299" customFormat="1" ht="15" customHeight="1">
      <c r="A482" s="284"/>
      <c r="B482" s="284"/>
      <c r="C482" s="241"/>
      <c r="D482" s="241"/>
      <c r="E482" s="241"/>
      <c r="F482" s="241"/>
      <c r="G482" s="241"/>
      <c r="H482" s="241"/>
      <c r="I482" s="241"/>
      <c r="J482" s="241"/>
      <c r="K482" s="241"/>
      <c r="L482" s="241"/>
      <c r="M482" s="241"/>
      <c r="N482" s="241"/>
      <c r="O482" s="241"/>
      <c r="P482" s="241"/>
      <c r="Q482" s="241"/>
      <c r="R482" s="241"/>
      <c r="S482" s="241"/>
      <c r="T482" s="241"/>
      <c r="U482" s="241" t="s">
        <v>618</v>
      </c>
      <c r="V482" s="241"/>
      <c r="W482" s="241"/>
      <c r="X482" s="241"/>
      <c r="Y482" s="241"/>
      <c r="Z482" s="241"/>
      <c r="AA482" s="241"/>
      <c r="AB482" s="241"/>
      <c r="AC482" s="241" t="s">
        <v>386</v>
      </c>
      <c r="AD482" s="241"/>
      <c r="AE482" s="241"/>
      <c r="AF482" s="241"/>
      <c r="AG482" s="241"/>
      <c r="AH482" s="241"/>
      <c r="AI482" s="241"/>
      <c r="AP482" s="300"/>
      <c r="AT482" s="300"/>
    </row>
    <row r="483" spans="1:46" s="299" customFormat="1" ht="15" customHeight="1">
      <c r="A483" s="284"/>
      <c r="B483" s="284"/>
      <c r="C483" s="241"/>
      <c r="D483" s="241"/>
      <c r="E483" s="241"/>
      <c r="F483" s="241"/>
      <c r="G483" s="241"/>
      <c r="H483" s="241"/>
      <c r="I483" s="241"/>
      <c r="J483" s="241"/>
      <c r="K483" s="241"/>
      <c r="L483" s="241"/>
      <c r="M483" s="241"/>
      <c r="N483" s="241"/>
      <c r="O483" s="241"/>
      <c r="P483" s="241"/>
      <c r="Q483" s="241"/>
      <c r="R483" s="241"/>
      <c r="S483" s="241"/>
      <c r="T483" s="241"/>
      <c r="U483" s="241" t="s">
        <v>619</v>
      </c>
      <c r="V483" s="241"/>
      <c r="W483" s="241"/>
      <c r="X483" s="241"/>
      <c r="Y483" s="241"/>
      <c r="Z483" s="241"/>
      <c r="AA483" s="241"/>
      <c r="AB483" s="241"/>
      <c r="AC483" s="241" t="s">
        <v>316</v>
      </c>
      <c r="AD483" s="241"/>
      <c r="AE483" s="241"/>
      <c r="AF483" s="241"/>
      <c r="AG483" s="241"/>
      <c r="AH483" s="241"/>
      <c r="AI483" s="241"/>
      <c r="AP483" s="300"/>
      <c r="AT483" s="300"/>
    </row>
    <row r="484" spans="1:46" s="299" customFormat="1" ht="15" customHeight="1">
      <c r="A484" s="284"/>
      <c r="B484" s="284"/>
      <c r="C484" s="241"/>
      <c r="D484" s="241"/>
      <c r="E484" s="241"/>
      <c r="F484" s="241"/>
      <c r="G484" s="241"/>
      <c r="H484" s="241"/>
      <c r="I484" s="241"/>
      <c r="J484" s="241"/>
      <c r="K484" s="241"/>
      <c r="L484" s="241"/>
      <c r="M484" s="241"/>
      <c r="N484" s="241"/>
      <c r="O484" s="241"/>
      <c r="P484" s="241"/>
      <c r="Q484" s="241"/>
      <c r="R484" s="241"/>
      <c r="S484" s="241"/>
      <c r="T484" s="241"/>
      <c r="U484" s="241" t="s">
        <v>620</v>
      </c>
      <c r="V484" s="241"/>
      <c r="W484" s="241"/>
      <c r="X484" s="241"/>
      <c r="Y484" s="241"/>
      <c r="Z484" s="241"/>
      <c r="AA484" s="241"/>
      <c r="AB484" s="241"/>
      <c r="AC484" s="241" t="s">
        <v>313</v>
      </c>
      <c r="AD484" s="241"/>
      <c r="AE484" s="241"/>
      <c r="AF484" s="241"/>
      <c r="AG484" s="241"/>
      <c r="AH484" s="241"/>
      <c r="AI484" s="241"/>
      <c r="AP484" s="300"/>
      <c r="AT484" s="300"/>
    </row>
    <row r="485" spans="1:46" s="299" customFormat="1" ht="15" customHeight="1">
      <c r="A485" s="284"/>
      <c r="B485" s="284"/>
      <c r="C485" s="241"/>
      <c r="D485" s="241"/>
      <c r="E485" s="241"/>
      <c r="F485" s="241"/>
      <c r="G485" s="241"/>
      <c r="H485" s="241"/>
      <c r="I485" s="241"/>
      <c r="J485" s="241"/>
      <c r="K485" s="241"/>
      <c r="L485" s="241"/>
      <c r="M485" s="241"/>
      <c r="N485" s="241"/>
      <c r="O485" s="241"/>
      <c r="P485" s="241"/>
      <c r="Q485" s="241"/>
      <c r="R485" s="241"/>
      <c r="S485" s="241"/>
      <c r="T485" s="241"/>
      <c r="U485" s="241" t="s">
        <v>621</v>
      </c>
      <c r="V485" s="241"/>
      <c r="W485" s="241"/>
      <c r="X485" s="241"/>
      <c r="Y485" s="241"/>
      <c r="Z485" s="241"/>
      <c r="AA485" s="241"/>
      <c r="AB485" s="241"/>
      <c r="AC485" s="241" t="s">
        <v>325</v>
      </c>
      <c r="AD485" s="241"/>
      <c r="AE485" s="241"/>
      <c r="AF485" s="241"/>
      <c r="AG485" s="241"/>
      <c r="AH485" s="241"/>
      <c r="AI485" s="241"/>
      <c r="AP485" s="300"/>
      <c r="AT485" s="300"/>
    </row>
    <row r="486" spans="1:46" s="299" customFormat="1" ht="15" customHeight="1">
      <c r="A486" s="284"/>
      <c r="B486" s="284"/>
      <c r="C486" s="241"/>
      <c r="D486" s="241"/>
      <c r="E486" s="241"/>
      <c r="F486" s="241"/>
      <c r="G486" s="241"/>
      <c r="H486" s="241"/>
      <c r="I486" s="241"/>
      <c r="J486" s="241"/>
      <c r="K486" s="241"/>
      <c r="L486" s="241"/>
      <c r="M486" s="241"/>
      <c r="N486" s="241"/>
      <c r="O486" s="241"/>
      <c r="P486" s="241"/>
      <c r="Q486" s="241"/>
      <c r="R486" s="241"/>
      <c r="S486" s="241"/>
      <c r="T486" s="241"/>
      <c r="U486" s="241" t="s">
        <v>622</v>
      </c>
      <c r="V486" s="241"/>
      <c r="W486" s="241"/>
      <c r="X486" s="241"/>
      <c r="Y486" s="241"/>
      <c r="Z486" s="241"/>
      <c r="AA486" s="241"/>
      <c r="AB486" s="241"/>
      <c r="AC486" s="241" t="s">
        <v>316</v>
      </c>
      <c r="AD486" s="241"/>
      <c r="AE486" s="241"/>
      <c r="AF486" s="241"/>
      <c r="AG486" s="241"/>
      <c r="AH486" s="241"/>
      <c r="AI486" s="241"/>
      <c r="AP486" s="300"/>
      <c r="AT486" s="300"/>
    </row>
    <row r="487" spans="1:46" s="299" customFormat="1" ht="15" customHeight="1">
      <c r="A487" s="284"/>
      <c r="B487" s="284"/>
      <c r="C487" s="241"/>
      <c r="D487" s="241"/>
      <c r="E487" s="241"/>
      <c r="F487" s="241"/>
      <c r="G487" s="241"/>
      <c r="H487" s="241"/>
      <c r="I487" s="241"/>
      <c r="J487" s="241"/>
      <c r="K487" s="241"/>
      <c r="L487" s="241"/>
      <c r="M487" s="241"/>
      <c r="N487" s="241"/>
      <c r="O487" s="241"/>
      <c r="P487" s="241"/>
      <c r="Q487" s="241"/>
      <c r="R487" s="241"/>
      <c r="S487" s="241"/>
      <c r="T487" s="241"/>
      <c r="U487" s="241" t="s">
        <v>623</v>
      </c>
      <c r="V487" s="241"/>
      <c r="W487" s="241"/>
      <c r="X487" s="241"/>
      <c r="Y487" s="241"/>
      <c r="Z487" s="241"/>
      <c r="AA487" s="241"/>
      <c r="AB487" s="241"/>
      <c r="AC487" s="241" t="s">
        <v>322</v>
      </c>
      <c r="AD487" s="241"/>
      <c r="AE487" s="241"/>
      <c r="AF487" s="241"/>
      <c r="AG487" s="241"/>
      <c r="AH487" s="241"/>
      <c r="AI487" s="241"/>
      <c r="AP487" s="300"/>
      <c r="AT487" s="300"/>
    </row>
    <row r="488" spans="1:46" s="299" customFormat="1" ht="15" customHeight="1">
      <c r="A488" s="284"/>
      <c r="B488" s="284"/>
      <c r="C488" s="241"/>
      <c r="D488" s="241"/>
      <c r="E488" s="241"/>
      <c r="F488" s="241"/>
      <c r="G488" s="241"/>
      <c r="H488" s="241"/>
      <c r="I488" s="241"/>
      <c r="J488" s="241"/>
      <c r="K488" s="241"/>
      <c r="L488" s="241"/>
      <c r="M488" s="241"/>
      <c r="N488" s="241"/>
      <c r="O488" s="241"/>
      <c r="P488" s="241"/>
      <c r="Q488" s="241"/>
      <c r="R488" s="241"/>
      <c r="S488" s="241"/>
      <c r="T488" s="241"/>
      <c r="U488" s="241" t="s">
        <v>624</v>
      </c>
      <c r="V488" s="241"/>
      <c r="W488" s="241"/>
      <c r="X488" s="241"/>
      <c r="Y488" s="241"/>
      <c r="Z488" s="241"/>
      <c r="AA488" s="241"/>
      <c r="AB488" s="241"/>
      <c r="AC488" s="241" t="s">
        <v>316</v>
      </c>
      <c r="AD488" s="241"/>
      <c r="AE488" s="241"/>
      <c r="AF488" s="241"/>
      <c r="AG488" s="241"/>
      <c r="AH488" s="241"/>
      <c r="AI488" s="241"/>
      <c r="AP488" s="300"/>
      <c r="AT488" s="300"/>
    </row>
    <row r="489" spans="1:46" s="299" customFormat="1" ht="15" customHeight="1">
      <c r="A489" s="284"/>
      <c r="B489" s="284"/>
      <c r="C489" s="241"/>
      <c r="D489" s="241"/>
      <c r="E489" s="241"/>
      <c r="F489" s="241"/>
      <c r="G489" s="241"/>
      <c r="H489" s="241"/>
      <c r="I489" s="241"/>
      <c r="J489" s="241"/>
      <c r="K489" s="241"/>
      <c r="L489" s="241"/>
      <c r="M489" s="241"/>
      <c r="N489" s="241"/>
      <c r="O489" s="241"/>
      <c r="P489" s="241"/>
      <c r="Q489" s="241"/>
      <c r="R489" s="241"/>
      <c r="S489" s="241"/>
      <c r="T489" s="241"/>
      <c r="U489" s="241" t="s">
        <v>625</v>
      </c>
      <c r="V489" s="241"/>
      <c r="W489" s="241"/>
      <c r="X489" s="241"/>
      <c r="Y489" s="241"/>
      <c r="Z489" s="241"/>
      <c r="AA489" s="241"/>
      <c r="AB489" s="241"/>
      <c r="AC489" s="241" t="s">
        <v>386</v>
      </c>
      <c r="AD489" s="241"/>
      <c r="AE489" s="241"/>
      <c r="AF489" s="241"/>
      <c r="AG489" s="241"/>
      <c r="AH489" s="241"/>
      <c r="AI489" s="241"/>
      <c r="AP489" s="300"/>
      <c r="AT489" s="300"/>
    </row>
    <row r="490" spans="1:46" s="299" customFormat="1" ht="15" customHeight="1">
      <c r="A490" s="284"/>
      <c r="B490" s="284"/>
      <c r="C490" s="241"/>
      <c r="D490" s="241"/>
      <c r="E490" s="241"/>
      <c r="F490" s="241"/>
      <c r="G490" s="241"/>
      <c r="H490" s="241"/>
      <c r="I490" s="241"/>
      <c r="J490" s="241"/>
      <c r="K490" s="241"/>
      <c r="L490" s="241"/>
      <c r="M490" s="241"/>
      <c r="N490" s="241"/>
      <c r="O490" s="241"/>
      <c r="P490" s="241"/>
      <c r="Q490" s="241"/>
      <c r="R490" s="241"/>
      <c r="S490" s="241"/>
      <c r="T490" s="241"/>
      <c r="U490" s="241" t="s">
        <v>626</v>
      </c>
      <c r="V490" s="241"/>
      <c r="W490" s="241"/>
      <c r="X490" s="241"/>
      <c r="Y490" s="241"/>
      <c r="Z490" s="241"/>
      <c r="AA490" s="241"/>
      <c r="AB490" s="241"/>
      <c r="AC490" s="241" t="s">
        <v>309</v>
      </c>
      <c r="AD490" s="241"/>
      <c r="AE490" s="241"/>
      <c r="AF490" s="241"/>
      <c r="AG490" s="241"/>
      <c r="AH490" s="241"/>
      <c r="AI490" s="241"/>
      <c r="AP490" s="300"/>
      <c r="AT490" s="300"/>
    </row>
    <row r="491" spans="1:46" s="299" customFormat="1" ht="15" customHeight="1">
      <c r="A491" s="284"/>
      <c r="B491" s="284"/>
      <c r="C491" s="241"/>
      <c r="D491" s="241"/>
      <c r="E491" s="241"/>
      <c r="F491" s="241"/>
      <c r="G491" s="241"/>
      <c r="H491" s="241"/>
      <c r="I491" s="241"/>
      <c r="J491" s="241"/>
      <c r="K491" s="241"/>
      <c r="L491" s="241"/>
      <c r="M491" s="241"/>
      <c r="N491" s="241"/>
      <c r="O491" s="241"/>
      <c r="P491" s="241"/>
      <c r="Q491" s="241"/>
      <c r="R491" s="241"/>
      <c r="S491" s="241"/>
      <c r="T491" s="241"/>
      <c r="U491" s="241" t="s">
        <v>627</v>
      </c>
      <c r="V491" s="241"/>
      <c r="W491" s="241"/>
      <c r="X491" s="241"/>
      <c r="Y491" s="241"/>
      <c r="Z491" s="241"/>
      <c r="AA491" s="241"/>
      <c r="AB491" s="241"/>
      <c r="AC491" s="241" t="s">
        <v>316</v>
      </c>
      <c r="AD491" s="241"/>
      <c r="AE491" s="241"/>
      <c r="AF491" s="241"/>
      <c r="AG491" s="241"/>
      <c r="AH491" s="241"/>
      <c r="AI491" s="241"/>
      <c r="AP491" s="300"/>
      <c r="AT491" s="300"/>
    </row>
    <row r="492" spans="1:46" s="299" customFormat="1" ht="15" customHeight="1">
      <c r="A492" s="284"/>
      <c r="B492" s="284"/>
      <c r="C492" s="241"/>
      <c r="D492" s="241"/>
      <c r="E492" s="241"/>
      <c r="F492" s="241"/>
      <c r="G492" s="241"/>
      <c r="H492" s="241"/>
      <c r="I492" s="241"/>
      <c r="J492" s="241"/>
      <c r="K492" s="241"/>
      <c r="L492" s="241"/>
      <c r="M492" s="241"/>
      <c r="N492" s="241"/>
      <c r="O492" s="241"/>
      <c r="P492" s="241"/>
      <c r="Q492" s="241"/>
      <c r="R492" s="241"/>
      <c r="S492" s="241"/>
      <c r="T492" s="241"/>
      <c r="U492" s="241" t="s">
        <v>628</v>
      </c>
      <c r="V492" s="241"/>
      <c r="W492" s="241"/>
      <c r="X492" s="241"/>
      <c r="Y492" s="241"/>
      <c r="Z492" s="241"/>
      <c r="AA492" s="241"/>
      <c r="AB492" s="241"/>
      <c r="AC492" s="241" t="s">
        <v>325</v>
      </c>
      <c r="AD492" s="241"/>
      <c r="AE492" s="241"/>
      <c r="AF492" s="241"/>
      <c r="AG492" s="241"/>
      <c r="AH492" s="241"/>
      <c r="AI492" s="241"/>
      <c r="AP492" s="300"/>
      <c r="AT492" s="300"/>
    </row>
    <row r="493" spans="1:46" s="299" customFormat="1" ht="15" customHeight="1">
      <c r="A493" s="284"/>
      <c r="B493" s="284"/>
      <c r="C493" s="241"/>
      <c r="D493" s="241"/>
      <c r="E493" s="241"/>
      <c r="F493" s="241"/>
      <c r="G493" s="241"/>
      <c r="H493" s="241"/>
      <c r="I493" s="241"/>
      <c r="J493" s="241"/>
      <c r="K493" s="241"/>
      <c r="L493" s="241"/>
      <c r="M493" s="241"/>
      <c r="N493" s="241"/>
      <c r="O493" s="241"/>
      <c r="P493" s="241"/>
      <c r="Q493" s="241"/>
      <c r="R493" s="241"/>
      <c r="S493" s="241"/>
      <c r="T493" s="241"/>
      <c r="U493" s="241" t="s">
        <v>629</v>
      </c>
      <c r="V493" s="241"/>
      <c r="W493" s="241"/>
      <c r="X493" s="241"/>
      <c r="Y493" s="241"/>
      <c r="Z493" s="241"/>
      <c r="AA493" s="241"/>
      <c r="AB493" s="241"/>
      <c r="AC493" s="241" t="s">
        <v>313</v>
      </c>
      <c r="AD493" s="241"/>
      <c r="AE493" s="241"/>
      <c r="AF493" s="241"/>
      <c r="AG493" s="241"/>
      <c r="AH493" s="241"/>
      <c r="AI493" s="241"/>
      <c r="AP493" s="300"/>
      <c r="AT493" s="300"/>
    </row>
    <row r="494" spans="1:46" s="299" customFormat="1" ht="15" customHeight="1">
      <c r="A494" s="284"/>
      <c r="B494" s="284"/>
      <c r="C494" s="241"/>
      <c r="D494" s="241"/>
      <c r="E494" s="241"/>
      <c r="F494" s="241"/>
      <c r="G494" s="241"/>
      <c r="H494" s="241"/>
      <c r="I494" s="241"/>
      <c r="J494" s="241"/>
      <c r="K494" s="241"/>
      <c r="L494" s="241"/>
      <c r="M494" s="241"/>
      <c r="N494" s="241"/>
      <c r="O494" s="241"/>
      <c r="P494" s="241"/>
      <c r="Q494" s="241"/>
      <c r="R494" s="241"/>
      <c r="S494" s="241"/>
      <c r="T494" s="241"/>
      <c r="U494" s="241" t="s">
        <v>630</v>
      </c>
      <c r="V494" s="241"/>
      <c r="W494" s="241"/>
      <c r="X494" s="241"/>
      <c r="Y494" s="241"/>
      <c r="Z494" s="241"/>
      <c r="AA494" s="241"/>
      <c r="AB494" s="241"/>
      <c r="AC494" s="241" t="s">
        <v>386</v>
      </c>
      <c r="AD494" s="241"/>
      <c r="AE494" s="241"/>
      <c r="AF494" s="241"/>
      <c r="AG494" s="241"/>
      <c r="AH494" s="241"/>
      <c r="AI494" s="241"/>
      <c r="AP494" s="300"/>
      <c r="AT494" s="300"/>
    </row>
    <row r="495" spans="1:46" s="299" customFormat="1" ht="15" customHeight="1">
      <c r="A495" s="284"/>
      <c r="B495" s="284"/>
      <c r="C495" s="241"/>
      <c r="D495" s="241"/>
      <c r="E495" s="241"/>
      <c r="F495" s="241"/>
      <c r="G495" s="241"/>
      <c r="H495" s="241"/>
      <c r="I495" s="241"/>
      <c r="J495" s="241"/>
      <c r="K495" s="241"/>
      <c r="L495" s="241"/>
      <c r="M495" s="241"/>
      <c r="N495" s="241"/>
      <c r="O495" s="241"/>
      <c r="P495" s="241"/>
      <c r="Q495" s="241"/>
      <c r="R495" s="241"/>
      <c r="S495" s="241"/>
      <c r="T495" s="241"/>
      <c r="U495" s="241" t="s">
        <v>631</v>
      </c>
      <c r="V495" s="241"/>
      <c r="W495" s="241"/>
      <c r="X495" s="241"/>
      <c r="Y495" s="241"/>
      <c r="Z495" s="241"/>
      <c r="AA495" s="241"/>
      <c r="AB495" s="241"/>
      <c r="AC495" s="241" t="s">
        <v>325</v>
      </c>
      <c r="AD495" s="241"/>
      <c r="AE495" s="241"/>
      <c r="AF495" s="241"/>
      <c r="AG495" s="241"/>
      <c r="AH495" s="241"/>
      <c r="AI495" s="241"/>
      <c r="AP495" s="300"/>
      <c r="AT495" s="300"/>
    </row>
    <row r="496" spans="1:46" s="299" customFormat="1" ht="15" customHeight="1">
      <c r="A496" s="284"/>
      <c r="B496" s="284"/>
      <c r="C496" s="241"/>
      <c r="D496" s="241"/>
      <c r="E496" s="241"/>
      <c r="F496" s="241"/>
      <c r="G496" s="241"/>
      <c r="H496" s="241"/>
      <c r="I496" s="241"/>
      <c r="J496" s="241"/>
      <c r="K496" s="241"/>
      <c r="L496" s="241"/>
      <c r="M496" s="241"/>
      <c r="N496" s="241"/>
      <c r="O496" s="241"/>
      <c r="P496" s="241"/>
      <c r="Q496" s="241"/>
      <c r="R496" s="241"/>
      <c r="S496" s="241"/>
      <c r="T496" s="241"/>
      <c r="U496" s="241" t="s">
        <v>632</v>
      </c>
      <c r="V496" s="241"/>
      <c r="W496" s="241"/>
      <c r="X496" s="241"/>
      <c r="Y496" s="241"/>
      <c r="Z496" s="241"/>
      <c r="AA496" s="241"/>
      <c r="AB496" s="241"/>
      <c r="AC496" s="241" t="s">
        <v>313</v>
      </c>
      <c r="AD496" s="241"/>
      <c r="AE496" s="241"/>
      <c r="AF496" s="241"/>
      <c r="AG496" s="241"/>
      <c r="AH496" s="241"/>
      <c r="AI496" s="241"/>
      <c r="AP496" s="300"/>
      <c r="AT496" s="300"/>
    </row>
    <row r="497" spans="1:46" s="299" customFormat="1" ht="15" customHeight="1">
      <c r="A497" s="284"/>
      <c r="B497" s="284"/>
      <c r="C497" s="241"/>
      <c r="D497" s="241"/>
      <c r="E497" s="241"/>
      <c r="F497" s="241"/>
      <c r="G497" s="241"/>
      <c r="H497" s="241"/>
      <c r="I497" s="241"/>
      <c r="J497" s="241"/>
      <c r="K497" s="241"/>
      <c r="L497" s="241"/>
      <c r="M497" s="241"/>
      <c r="N497" s="241"/>
      <c r="O497" s="241"/>
      <c r="P497" s="241"/>
      <c r="Q497" s="241"/>
      <c r="R497" s="241"/>
      <c r="S497" s="241"/>
      <c r="T497" s="241"/>
      <c r="U497" s="241" t="s">
        <v>633</v>
      </c>
      <c r="V497" s="241"/>
      <c r="W497" s="241"/>
      <c r="X497" s="241"/>
      <c r="Y497" s="241"/>
      <c r="Z497" s="241"/>
      <c r="AA497" s="241"/>
      <c r="AB497" s="241"/>
      <c r="AC497" s="241" t="s">
        <v>313</v>
      </c>
      <c r="AD497" s="241"/>
      <c r="AE497" s="241"/>
      <c r="AF497" s="241"/>
      <c r="AG497" s="241"/>
      <c r="AH497" s="241"/>
      <c r="AI497" s="241"/>
      <c r="AP497" s="300"/>
      <c r="AT497" s="300"/>
    </row>
    <row r="498" spans="1:46" s="299" customFormat="1" ht="15" customHeight="1">
      <c r="A498" s="284"/>
      <c r="B498" s="284"/>
      <c r="C498" s="241"/>
      <c r="D498" s="241"/>
      <c r="E498" s="241"/>
      <c r="F498" s="241"/>
      <c r="G498" s="241"/>
      <c r="H498" s="241"/>
      <c r="I498" s="241"/>
      <c r="J498" s="241"/>
      <c r="K498" s="241"/>
      <c r="L498" s="241"/>
      <c r="M498" s="241"/>
      <c r="N498" s="241"/>
      <c r="O498" s="241"/>
      <c r="P498" s="241"/>
      <c r="Q498" s="241"/>
      <c r="R498" s="241"/>
      <c r="S498" s="241"/>
      <c r="T498" s="241"/>
      <c r="U498" s="241" t="s">
        <v>634</v>
      </c>
      <c r="V498" s="241"/>
      <c r="W498" s="241"/>
      <c r="X498" s="241"/>
      <c r="Y498" s="241"/>
      <c r="Z498" s="241"/>
      <c r="AA498" s="241"/>
      <c r="AB498" s="241"/>
      <c r="AC498" s="241" t="s">
        <v>366</v>
      </c>
      <c r="AD498" s="241"/>
      <c r="AE498" s="241"/>
      <c r="AF498" s="241"/>
      <c r="AG498" s="241"/>
      <c r="AH498" s="241"/>
      <c r="AI498" s="241"/>
      <c r="AP498" s="300"/>
      <c r="AT498" s="300"/>
    </row>
    <row r="499" spans="1:46" s="299" customFormat="1" ht="15" customHeight="1">
      <c r="A499" s="284"/>
      <c r="B499" s="284"/>
      <c r="C499" s="241"/>
      <c r="D499" s="241"/>
      <c r="E499" s="241"/>
      <c r="F499" s="241"/>
      <c r="G499" s="241"/>
      <c r="H499" s="241"/>
      <c r="I499" s="241"/>
      <c r="J499" s="241"/>
      <c r="K499" s="241"/>
      <c r="L499" s="241"/>
      <c r="M499" s="241"/>
      <c r="N499" s="241"/>
      <c r="O499" s="241"/>
      <c r="P499" s="241"/>
      <c r="Q499" s="241"/>
      <c r="R499" s="241"/>
      <c r="S499" s="241"/>
      <c r="T499" s="241"/>
      <c r="U499" s="241" t="s">
        <v>635</v>
      </c>
      <c r="V499" s="241"/>
      <c r="W499" s="241"/>
      <c r="X499" s="241"/>
      <c r="Y499" s="241"/>
      <c r="Z499" s="241"/>
      <c r="AA499" s="241"/>
      <c r="AB499" s="241"/>
      <c r="AC499" s="241" t="s">
        <v>325</v>
      </c>
      <c r="AD499" s="241"/>
      <c r="AE499" s="241"/>
      <c r="AF499" s="241"/>
      <c r="AG499" s="241"/>
      <c r="AH499" s="241"/>
      <c r="AI499" s="241"/>
      <c r="AP499" s="300"/>
      <c r="AT499" s="300"/>
    </row>
    <row r="500" spans="1:46" s="299" customFormat="1" ht="15" customHeight="1">
      <c r="A500" s="284"/>
      <c r="B500" s="284"/>
      <c r="C500" s="241"/>
      <c r="D500" s="241"/>
      <c r="E500" s="241"/>
      <c r="F500" s="241"/>
      <c r="G500" s="241"/>
      <c r="H500" s="241"/>
      <c r="I500" s="241"/>
      <c r="J500" s="241"/>
      <c r="K500" s="241"/>
      <c r="L500" s="241"/>
      <c r="M500" s="241"/>
      <c r="N500" s="241"/>
      <c r="O500" s="241"/>
      <c r="P500" s="241"/>
      <c r="Q500" s="241"/>
      <c r="R500" s="241"/>
      <c r="S500" s="241"/>
      <c r="T500" s="241"/>
      <c r="U500" s="241" t="s">
        <v>636</v>
      </c>
      <c r="V500" s="241"/>
      <c r="W500" s="241"/>
      <c r="X500" s="241"/>
      <c r="Y500" s="241"/>
      <c r="Z500" s="241"/>
      <c r="AA500" s="241"/>
      <c r="AB500" s="241"/>
      <c r="AC500" s="241" t="s">
        <v>313</v>
      </c>
      <c r="AD500" s="241"/>
      <c r="AE500" s="241"/>
      <c r="AF500" s="241"/>
      <c r="AG500" s="241"/>
      <c r="AH500" s="241"/>
      <c r="AI500" s="241"/>
      <c r="AP500" s="300"/>
      <c r="AT500" s="300"/>
    </row>
    <row r="501" spans="1:46" s="299" customFormat="1" ht="15" customHeight="1">
      <c r="A501" s="284"/>
      <c r="B501" s="284"/>
      <c r="C501" s="241"/>
      <c r="D501" s="241"/>
      <c r="E501" s="241"/>
      <c r="F501" s="241"/>
      <c r="G501" s="241"/>
      <c r="H501" s="241"/>
      <c r="I501" s="241"/>
      <c r="J501" s="241"/>
      <c r="K501" s="241"/>
      <c r="L501" s="241"/>
      <c r="M501" s="241"/>
      <c r="N501" s="241"/>
      <c r="O501" s="241"/>
      <c r="P501" s="241"/>
      <c r="Q501" s="241"/>
      <c r="R501" s="241"/>
      <c r="S501" s="241"/>
      <c r="T501" s="241"/>
      <c r="U501" s="241" t="s">
        <v>637</v>
      </c>
      <c r="V501" s="241"/>
      <c r="W501" s="241"/>
      <c r="X501" s="241"/>
      <c r="Y501" s="241"/>
      <c r="Z501" s="241"/>
      <c r="AA501" s="241"/>
      <c r="AB501" s="241"/>
      <c r="AC501" s="241" t="s">
        <v>309</v>
      </c>
      <c r="AD501" s="241"/>
      <c r="AE501" s="241"/>
      <c r="AF501" s="241"/>
      <c r="AG501" s="241"/>
      <c r="AH501" s="241"/>
      <c r="AI501" s="241"/>
      <c r="AP501" s="300"/>
      <c r="AT501" s="300"/>
    </row>
    <row r="502" spans="1:46" s="299" customFormat="1" ht="15" customHeight="1">
      <c r="A502" s="284"/>
      <c r="B502" s="284"/>
      <c r="C502" s="241"/>
      <c r="D502" s="241"/>
      <c r="E502" s="241"/>
      <c r="F502" s="241"/>
      <c r="G502" s="241"/>
      <c r="H502" s="241"/>
      <c r="I502" s="241"/>
      <c r="J502" s="241"/>
      <c r="K502" s="241"/>
      <c r="L502" s="241"/>
      <c r="M502" s="241"/>
      <c r="N502" s="241"/>
      <c r="O502" s="241"/>
      <c r="P502" s="241"/>
      <c r="Q502" s="241"/>
      <c r="R502" s="241"/>
      <c r="S502" s="241"/>
      <c r="T502" s="241"/>
      <c r="U502" s="241" t="s">
        <v>638</v>
      </c>
      <c r="V502" s="241"/>
      <c r="W502" s="241"/>
      <c r="X502" s="241"/>
      <c r="Y502" s="241"/>
      <c r="Z502" s="241"/>
      <c r="AA502" s="241"/>
      <c r="AB502" s="241"/>
      <c r="AC502" s="241" t="s">
        <v>313</v>
      </c>
      <c r="AD502" s="241"/>
      <c r="AE502" s="241"/>
      <c r="AF502" s="241"/>
      <c r="AG502" s="241"/>
      <c r="AH502" s="241"/>
      <c r="AI502" s="241"/>
      <c r="AP502" s="300"/>
      <c r="AT502" s="300"/>
    </row>
    <row r="503" spans="1:46" s="299" customFormat="1" ht="15" customHeight="1">
      <c r="A503" s="284"/>
      <c r="B503" s="284"/>
      <c r="C503" s="241"/>
      <c r="D503" s="241"/>
      <c r="E503" s="241"/>
      <c r="F503" s="241"/>
      <c r="G503" s="241"/>
      <c r="H503" s="241"/>
      <c r="I503" s="241"/>
      <c r="J503" s="241"/>
      <c r="K503" s="241"/>
      <c r="L503" s="241"/>
      <c r="M503" s="241"/>
      <c r="N503" s="241"/>
      <c r="O503" s="241"/>
      <c r="P503" s="241"/>
      <c r="Q503" s="241"/>
      <c r="R503" s="241"/>
      <c r="S503" s="241"/>
      <c r="T503" s="241"/>
      <c r="U503" s="241" t="s">
        <v>639</v>
      </c>
      <c r="V503" s="241"/>
      <c r="W503" s="241"/>
      <c r="X503" s="241"/>
      <c r="Y503" s="241"/>
      <c r="Z503" s="241"/>
      <c r="AA503" s="241"/>
      <c r="AB503" s="241"/>
      <c r="AC503" s="241" t="s">
        <v>309</v>
      </c>
      <c r="AD503" s="241"/>
      <c r="AE503" s="241"/>
      <c r="AF503" s="241"/>
      <c r="AG503" s="241"/>
      <c r="AH503" s="241"/>
      <c r="AI503" s="241"/>
      <c r="AP503" s="300"/>
      <c r="AT503" s="300"/>
    </row>
    <row r="504" spans="1:46" s="299" customFormat="1" ht="15" customHeight="1">
      <c r="A504" s="284"/>
      <c r="B504" s="284"/>
      <c r="C504" s="241"/>
      <c r="D504" s="241"/>
      <c r="E504" s="241"/>
      <c r="F504" s="241"/>
      <c r="G504" s="241"/>
      <c r="H504" s="241"/>
      <c r="I504" s="241"/>
      <c r="J504" s="241"/>
      <c r="K504" s="241"/>
      <c r="L504" s="241"/>
      <c r="M504" s="241"/>
      <c r="N504" s="241"/>
      <c r="O504" s="241"/>
      <c r="P504" s="241"/>
      <c r="Q504" s="241"/>
      <c r="R504" s="241"/>
      <c r="S504" s="241"/>
      <c r="T504" s="241"/>
      <c r="U504" s="241" t="s">
        <v>640</v>
      </c>
      <c r="V504" s="241"/>
      <c r="W504" s="241"/>
      <c r="X504" s="241"/>
      <c r="Y504" s="241"/>
      <c r="Z504" s="241"/>
      <c r="AA504" s="241"/>
      <c r="AB504" s="241"/>
      <c r="AC504" s="241" t="s">
        <v>325</v>
      </c>
      <c r="AD504" s="241"/>
      <c r="AE504" s="241"/>
      <c r="AF504" s="241"/>
      <c r="AG504" s="241"/>
      <c r="AH504" s="241"/>
      <c r="AI504" s="241"/>
      <c r="AP504" s="300"/>
      <c r="AT504" s="300"/>
    </row>
    <row r="505" spans="1:46" s="299" customFormat="1" ht="15" customHeight="1">
      <c r="A505" s="284"/>
      <c r="B505" s="284"/>
      <c r="C505" s="241"/>
      <c r="D505" s="241"/>
      <c r="E505" s="241"/>
      <c r="F505" s="241"/>
      <c r="G505" s="241"/>
      <c r="H505" s="241"/>
      <c r="I505" s="241"/>
      <c r="J505" s="241"/>
      <c r="K505" s="241"/>
      <c r="L505" s="241"/>
      <c r="M505" s="241"/>
      <c r="N505" s="241"/>
      <c r="O505" s="241"/>
      <c r="P505" s="241"/>
      <c r="Q505" s="241"/>
      <c r="R505" s="241"/>
      <c r="S505" s="241"/>
      <c r="T505" s="241"/>
      <c r="U505" s="241" t="s">
        <v>641</v>
      </c>
      <c r="V505" s="241"/>
      <c r="W505" s="241"/>
      <c r="X505" s="241"/>
      <c r="Y505" s="241"/>
      <c r="Z505" s="241"/>
      <c r="AA505" s="241"/>
      <c r="AB505" s="241"/>
      <c r="AC505" s="241" t="s">
        <v>316</v>
      </c>
      <c r="AD505" s="241"/>
      <c r="AE505" s="241"/>
      <c r="AF505" s="241"/>
      <c r="AG505" s="241"/>
      <c r="AH505" s="241"/>
      <c r="AI505" s="241"/>
      <c r="AP505" s="300"/>
      <c r="AT505" s="300"/>
    </row>
    <row r="506" spans="1:46" s="299" customFormat="1" ht="15" customHeight="1">
      <c r="A506" s="284"/>
      <c r="B506" s="284"/>
      <c r="C506" s="241"/>
      <c r="D506" s="241"/>
      <c r="E506" s="241"/>
      <c r="F506" s="241"/>
      <c r="G506" s="241"/>
      <c r="H506" s="241"/>
      <c r="I506" s="241"/>
      <c r="J506" s="241"/>
      <c r="K506" s="241"/>
      <c r="L506" s="241"/>
      <c r="M506" s="241"/>
      <c r="N506" s="241"/>
      <c r="O506" s="241"/>
      <c r="P506" s="241"/>
      <c r="Q506" s="241"/>
      <c r="R506" s="241"/>
      <c r="S506" s="241"/>
      <c r="T506" s="241"/>
      <c r="U506" s="241" t="s">
        <v>642</v>
      </c>
      <c r="V506" s="241"/>
      <c r="W506" s="241"/>
      <c r="X506" s="241"/>
      <c r="Y506" s="241"/>
      <c r="Z506" s="241"/>
      <c r="AA506" s="241"/>
      <c r="AB506" s="241"/>
      <c r="AC506" s="241" t="s">
        <v>313</v>
      </c>
      <c r="AD506" s="241"/>
      <c r="AE506" s="241"/>
      <c r="AF506" s="241"/>
      <c r="AG506" s="241"/>
      <c r="AH506" s="241"/>
      <c r="AI506" s="241"/>
      <c r="AP506" s="300"/>
      <c r="AT506" s="300"/>
    </row>
    <row r="507" spans="1:46" s="299" customFormat="1" ht="15" customHeight="1">
      <c r="A507" s="284"/>
      <c r="B507" s="284"/>
      <c r="C507" s="241"/>
      <c r="D507" s="241"/>
      <c r="E507" s="241"/>
      <c r="F507" s="241"/>
      <c r="G507" s="241"/>
      <c r="H507" s="241"/>
      <c r="I507" s="241"/>
      <c r="J507" s="241"/>
      <c r="K507" s="241"/>
      <c r="L507" s="241"/>
      <c r="M507" s="241"/>
      <c r="N507" s="241"/>
      <c r="O507" s="241"/>
      <c r="P507" s="241"/>
      <c r="Q507" s="241"/>
      <c r="R507" s="241"/>
      <c r="S507" s="241"/>
      <c r="T507" s="241"/>
      <c r="U507" s="241" t="s">
        <v>643</v>
      </c>
      <c r="V507" s="241"/>
      <c r="W507" s="241"/>
      <c r="X507" s="241"/>
      <c r="Y507" s="241"/>
      <c r="Z507" s="241"/>
      <c r="AA507" s="241"/>
      <c r="AB507" s="241"/>
      <c r="AC507" s="241" t="s">
        <v>386</v>
      </c>
      <c r="AD507" s="241"/>
      <c r="AE507" s="241"/>
      <c r="AF507" s="241"/>
      <c r="AG507" s="241"/>
      <c r="AH507" s="241"/>
      <c r="AI507" s="241"/>
      <c r="AP507" s="300"/>
      <c r="AT507" s="300"/>
    </row>
    <row r="508" spans="1:46" s="299" customFormat="1" ht="15" customHeight="1">
      <c r="A508" s="284"/>
      <c r="B508" s="284"/>
      <c r="C508" s="241"/>
      <c r="D508" s="241"/>
      <c r="E508" s="241"/>
      <c r="F508" s="241"/>
      <c r="G508" s="241"/>
      <c r="H508" s="241"/>
      <c r="I508" s="241"/>
      <c r="J508" s="241"/>
      <c r="K508" s="241"/>
      <c r="L508" s="241"/>
      <c r="M508" s="241"/>
      <c r="N508" s="241"/>
      <c r="O508" s="241"/>
      <c r="P508" s="241"/>
      <c r="Q508" s="241"/>
      <c r="R508" s="241"/>
      <c r="S508" s="241"/>
      <c r="T508" s="241"/>
      <c r="U508" s="241" t="s">
        <v>644</v>
      </c>
      <c r="V508" s="241"/>
      <c r="W508" s="241"/>
      <c r="X508" s="241"/>
      <c r="Y508" s="241"/>
      <c r="Z508" s="241"/>
      <c r="AA508" s="241"/>
      <c r="AB508" s="241"/>
      <c r="AC508" s="241" t="s">
        <v>309</v>
      </c>
      <c r="AD508" s="241"/>
      <c r="AE508" s="241"/>
      <c r="AF508" s="241"/>
      <c r="AG508" s="241"/>
      <c r="AH508" s="241"/>
      <c r="AI508" s="241"/>
      <c r="AP508" s="300"/>
      <c r="AT508" s="300"/>
    </row>
    <row r="509" spans="1:46" s="299" customFormat="1" ht="15" customHeight="1">
      <c r="A509" s="284"/>
      <c r="B509" s="284"/>
      <c r="C509" s="241"/>
      <c r="D509" s="241"/>
      <c r="E509" s="241"/>
      <c r="F509" s="241"/>
      <c r="G509" s="241"/>
      <c r="H509" s="241"/>
      <c r="I509" s="241"/>
      <c r="J509" s="241"/>
      <c r="K509" s="241"/>
      <c r="L509" s="241"/>
      <c r="M509" s="241"/>
      <c r="N509" s="241"/>
      <c r="O509" s="241"/>
      <c r="P509" s="241"/>
      <c r="Q509" s="241"/>
      <c r="R509" s="241"/>
      <c r="S509" s="241"/>
      <c r="T509" s="241"/>
      <c r="U509" s="241" t="s">
        <v>645</v>
      </c>
      <c r="V509" s="241"/>
      <c r="W509" s="241"/>
      <c r="X509" s="241"/>
      <c r="Y509" s="241"/>
      <c r="Z509" s="241"/>
      <c r="AA509" s="241"/>
      <c r="AB509" s="241"/>
      <c r="AC509" s="241" t="s">
        <v>386</v>
      </c>
      <c r="AD509" s="241"/>
      <c r="AE509" s="241"/>
      <c r="AF509" s="241"/>
      <c r="AG509" s="241"/>
      <c r="AH509" s="241"/>
      <c r="AI509" s="241"/>
      <c r="AP509" s="300"/>
      <c r="AT509" s="300"/>
    </row>
    <row r="510" spans="1:46" s="299" customFormat="1" ht="15" customHeight="1">
      <c r="A510" s="284"/>
      <c r="B510" s="284"/>
      <c r="C510" s="241"/>
      <c r="D510" s="241"/>
      <c r="E510" s="241"/>
      <c r="F510" s="241"/>
      <c r="G510" s="241"/>
      <c r="H510" s="241"/>
      <c r="I510" s="241"/>
      <c r="J510" s="241"/>
      <c r="K510" s="241"/>
      <c r="L510" s="241"/>
      <c r="M510" s="241"/>
      <c r="N510" s="241"/>
      <c r="O510" s="241"/>
      <c r="P510" s="241"/>
      <c r="Q510" s="241"/>
      <c r="R510" s="241"/>
      <c r="S510" s="241"/>
      <c r="T510" s="241"/>
      <c r="U510" s="241" t="s">
        <v>646</v>
      </c>
      <c r="V510" s="241"/>
      <c r="W510" s="241"/>
      <c r="X510" s="241"/>
      <c r="Y510" s="241"/>
      <c r="Z510" s="241"/>
      <c r="AA510" s="241"/>
      <c r="AB510" s="241"/>
      <c r="AC510" s="241" t="s">
        <v>325</v>
      </c>
      <c r="AD510" s="241"/>
      <c r="AE510" s="241"/>
      <c r="AF510" s="241"/>
      <c r="AG510" s="241"/>
      <c r="AH510" s="241"/>
      <c r="AI510" s="241"/>
      <c r="AP510" s="300"/>
      <c r="AT510" s="300"/>
    </row>
    <row r="511" spans="1:46" s="299" customFormat="1" ht="15" customHeight="1">
      <c r="A511" s="284"/>
      <c r="B511" s="284"/>
      <c r="C511" s="241"/>
      <c r="D511" s="241"/>
      <c r="E511" s="241"/>
      <c r="F511" s="241"/>
      <c r="G511" s="241"/>
      <c r="H511" s="241"/>
      <c r="I511" s="241"/>
      <c r="J511" s="241"/>
      <c r="K511" s="241"/>
      <c r="L511" s="241"/>
      <c r="M511" s="241"/>
      <c r="N511" s="241"/>
      <c r="O511" s="241"/>
      <c r="P511" s="241"/>
      <c r="Q511" s="241"/>
      <c r="R511" s="241"/>
      <c r="S511" s="241"/>
      <c r="T511" s="241"/>
      <c r="U511" s="241" t="s">
        <v>647</v>
      </c>
      <c r="V511" s="241"/>
      <c r="W511" s="241"/>
      <c r="X511" s="241"/>
      <c r="Y511" s="241"/>
      <c r="Z511" s="241"/>
      <c r="AA511" s="241"/>
      <c r="AB511" s="241"/>
      <c r="AC511" s="241" t="s">
        <v>350</v>
      </c>
      <c r="AD511" s="241"/>
      <c r="AE511" s="241"/>
      <c r="AF511" s="241"/>
      <c r="AG511" s="241"/>
      <c r="AH511" s="241"/>
      <c r="AI511" s="241"/>
      <c r="AP511" s="300"/>
      <c r="AT511" s="300"/>
    </row>
    <row r="512" spans="1:46" s="299" customFormat="1" ht="15" customHeight="1">
      <c r="A512" s="284"/>
      <c r="B512" s="284"/>
      <c r="C512" s="241"/>
      <c r="D512" s="241"/>
      <c r="E512" s="241"/>
      <c r="F512" s="241"/>
      <c r="G512" s="241"/>
      <c r="H512" s="241"/>
      <c r="I512" s="241"/>
      <c r="J512" s="241"/>
      <c r="K512" s="241"/>
      <c r="L512" s="241"/>
      <c r="M512" s="241"/>
      <c r="N512" s="241"/>
      <c r="O512" s="241"/>
      <c r="P512" s="241"/>
      <c r="Q512" s="241"/>
      <c r="R512" s="241"/>
      <c r="S512" s="241"/>
      <c r="T512" s="241"/>
      <c r="U512" s="241" t="s">
        <v>648</v>
      </c>
      <c r="V512" s="241"/>
      <c r="W512" s="241"/>
      <c r="X512" s="241"/>
      <c r="Y512" s="241"/>
      <c r="Z512" s="241"/>
      <c r="AA512" s="241"/>
      <c r="AB512" s="241"/>
      <c r="AC512" s="241" t="s">
        <v>325</v>
      </c>
      <c r="AD512" s="241"/>
      <c r="AE512" s="241"/>
      <c r="AF512" s="241"/>
      <c r="AG512" s="241"/>
      <c r="AH512" s="241"/>
      <c r="AI512" s="241"/>
      <c r="AP512" s="300"/>
      <c r="AT512" s="300"/>
    </row>
    <row r="513" spans="1:46" s="299" customFormat="1" ht="15" customHeight="1">
      <c r="A513" s="284"/>
      <c r="B513" s="284"/>
      <c r="C513" s="241"/>
      <c r="D513" s="241"/>
      <c r="E513" s="241"/>
      <c r="F513" s="241"/>
      <c r="G513" s="241"/>
      <c r="H513" s="241"/>
      <c r="I513" s="241"/>
      <c r="J513" s="241"/>
      <c r="K513" s="241"/>
      <c r="L513" s="241"/>
      <c r="M513" s="241"/>
      <c r="N513" s="241"/>
      <c r="O513" s="241"/>
      <c r="P513" s="241"/>
      <c r="Q513" s="241"/>
      <c r="R513" s="241"/>
      <c r="S513" s="241"/>
      <c r="T513" s="241"/>
      <c r="U513" s="241" t="s">
        <v>649</v>
      </c>
      <c r="V513" s="241"/>
      <c r="W513" s="241"/>
      <c r="X513" s="241"/>
      <c r="Y513" s="241"/>
      <c r="Z513" s="241"/>
      <c r="AA513" s="241"/>
      <c r="AB513" s="241"/>
      <c r="AC513" s="241" t="s">
        <v>325</v>
      </c>
      <c r="AD513" s="241"/>
      <c r="AE513" s="241"/>
      <c r="AF513" s="241"/>
      <c r="AG513" s="241"/>
      <c r="AH513" s="241"/>
      <c r="AI513" s="241"/>
      <c r="AP513" s="300"/>
      <c r="AT513" s="300"/>
    </row>
    <row r="514" spans="1:46" s="299" customFormat="1" ht="15" customHeight="1">
      <c r="A514" s="284"/>
      <c r="B514" s="284"/>
      <c r="C514" s="241"/>
      <c r="D514" s="241"/>
      <c r="E514" s="241"/>
      <c r="F514" s="241"/>
      <c r="G514" s="241"/>
      <c r="H514" s="241"/>
      <c r="I514" s="241"/>
      <c r="J514" s="241"/>
      <c r="K514" s="241"/>
      <c r="L514" s="241"/>
      <c r="M514" s="241"/>
      <c r="N514" s="241"/>
      <c r="O514" s="241"/>
      <c r="P514" s="241"/>
      <c r="Q514" s="241"/>
      <c r="R514" s="241"/>
      <c r="S514" s="241"/>
      <c r="T514" s="241"/>
      <c r="U514" s="241" t="s">
        <v>650</v>
      </c>
      <c r="V514" s="241"/>
      <c r="W514" s="241"/>
      <c r="X514" s="241"/>
      <c r="Y514" s="241"/>
      <c r="Z514" s="241"/>
      <c r="AA514" s="241"/>
      <c r="AB514" s="241"/>
      <c r="AC514" s="241" t="s">
        <v>386</v>
      </c>
      <c r="AD514" s="241"/>
      <c r="AE514" s="241"/>
      <c r="AF514" s="241"/>
      <c r="AG514" s="241"/>
      <c r="AH514" s="241"/>
      <c r="AI514" s="241"/>
      <c r="AP514" s="300"/>
      <c r="AT514" s="300"/>
    </row>
    <row r="515" spans="1:46" s="299" customFormat="1" ht="15" customHeight="1">
      <c r="A515" s="284"/>
      <c r="B515" s="284"/>
      <c r="C515" s="241"/>
      <c r="D515" s="241"/>
      <c r="E515" s="241"/>
      <c r="F515" s="241"/>
      <c r="G515" s="241"/>
      <c r="H515" s="241"/>
      <c r="I515" s="241"/>
      <c r="J515" s="241"/>
      <c r="K515" s="241"/>
      <c r="L515" s="241"/>
      <c r="M515" s="241"/>
      <c r="N515" s="241"/>
      <c r="O515" s="241"/>
      <c r="P515" s="241"/>
      <c r="Q515" s="241"/>
      <c r="R515" s="241"/>
      <c r="S515" s="241"/>
      <c r="T515" s="241"/>
      <c r="U515" s="241" t="s">
        <v>651</v>
      </c>
      <c r="V515" s="241"/>
      <c r="W515" s="241"/>
      <c r="X515" s="241"/>
      <c r="Y515" s="241"/>
      <c r="Z515" s="241"/>
      <c r="AA515" s="241"/>
      <c r="AB515" s="241"/>
      <c r="AC515" s="241" t="s">
        <v>350</v>
      </c>
      <c r="AD515" s="241"/>
      <c r="AE515" s="241"/>
      <c r="AF515" s="241"/>
      <c r="AG515" s="241"/>
      <c r="AH515" s="241"/>
      <c r="AI515" s="241"/>
      <c r="AP515" s="300"/>
      <c r="AT515" s="300"/>
    </row>
    <row r="516" spans="1:46" s="299" customFormat="1" ht="15" customHeight="1">
      <c r="A516" s="284"/>
      <c r="B516" s="284"/>
      <c r="C516" s="241"/>
      <c r="D516" s="241"/>
      <c r="E516" s="241"/>
      <c r="F516" s="241"/>
      <c r="G516" s="241"/>
      <c r="H516" s="241"/>
      <c r="I516" s="241"/>
      <c r="J516" s="241"/>
      <c r="K516" s="241"/>
      <c r="L516" s="241"/>
      <c r="M516" s="241"/>
      <c r="N516" s="241"/>
      <c r="O516" s="241"/>
      <c r="P516" s="241"/>
      <c r="Q516" s="241"/>
      <c r="R516" s="241"/>
      <c r="S516" s="241"/>
      <c r="T516" s="241"/>
      <c r="U516" s="241" t="s">
        <v>652</v>
      </c>
      <c r="V516" s="241"/>
      <c r="W516" s="241"/>
      <c r="X516" s="241"/>
      <c r="Y516" s="241"/>
      <c r="Z516" s="241"/>
      <c r="AA516" s="241"/>
      <c r="AB516" s="241"/>
      <c r="AC516" s="241" t="s">
        <v>311</v>
      </c>
      <c r="AD516" s="241"/>
      <c r="AE516" s="241"/>
      <c r="AF516" s="241"/>
      <c r="AG516" s="241"/>
      <c r="AH516" s="241"/>
      <c r="AI516" s="241"/>
      <c r="AP516" s="300"/>
      <c r="AT516" s="300"/>
    </row>
    <row r="517" spans="1:46" s="299" customFormat="1" ht="15" customHeight="1">
      <c r="A517" s="284"/>
      <c r="B517" s="284"/>
      <c r="C517" s="241"/>
      <c r="D517" s="241"/>
      <c r="E517" s="241"/>
      <c r="F517" s="241"/>
      <c r="G517" s="241"/>
      <c r="H517" s="241"/>
      <c r="I517" s="241"/>
      <c r="J517" s="241"/>
      <c r="K517" s="241"/>
      <c r="L517" s="241"/>
      <c r="M517" s="241"/>
      <c r="N517" s="241"/>
      <c r="O517" s="241"/>
      <c r="P517" s="241"/>
      <c r="Q517" s="241"/>
      <c r="R517" s="241"/>
      <c r="S517" s="241"/>
      <c r="T517" s="241"/>
      <c r="U517" s="241" t="s">
        <v>653</v>
      </c>
      <c r="V517" s="241"/>
      <c r="W517" s="241"/>
      <c r="X517" s="241"/>
      <c r="Y517" s="241"/>
      <c r="Z517" s="241"/>
      <c r="AA517" s="241"/>
      <c r="AB517" s="241"/>
      <c r="AC517" s="241" t="s">
        <v>311</v>
      </c>
      <c r="AD517" s="241"/>
      <c r="AE517" s="241"/>
      <c r="AF517" s="241"/>
      <c r="AG517" s="241"/>
      <c r="AH517" s="241"/>
      <c r="AI517" s="241"/>
      <c r="AP517" s="300"/>
      <c r="AT517" s="300"/>
    </row>
    <row r="518" spans="1:46" s="299" customFormat="1" ht="15" customHeight="1">
      <c r="A518" s="284"/>
      <c r="B518" s="284"/>
      <c r="C518" s="241"/>
      <c r="D518" s="241"/>
      <c r="E518" s="241"/>
      <c r="F518" s="241"/>
      <c r="G518" s="241"/>
      <c r="H518" s="241"/>
      <c r="I518" s="241"/>
      <c r="J518" s="241"/>
      <c r="K518" s="241"/>
      <c r="L518" s="241"/>
      <c r="M518" s="241"/>
      <c r="N518" s="241"/>
      <c r="O518" s="241"/>
      <c r="P518" s="241"/>
      <c r="Q518" s="241"/>
      <c r="R518" s="241"/>
      <c r="S518" s="241"/>
      <c r="T518" s="241"/>
      <c r="U518" s="241" t="s">
        <v>654</v>
      </c>
      <c r="V518" s="241"/>
      <c r="W518" s="241"/>
      <c r="X518" s="241"/>
      <c r="Y518" s="241"/>
      <c r="Z518" s="241"/>
      <c r="AA518" s="241"/>
      <c r="AB518" s="241"/>
      <c r="AC518" s="241" t="s">
        <v>325</v>
      </c>
      <c r="AD518" s="241"/>
      <c r="AE518" s="241"/>
      <c r="AF518" s="241"/>
      <c r="AG518" s="241"/>
      <c r="AH518" s="241"/>
      <c r="AI518" s="241"/>
      <c r="AP518" s="300"/>
      <c r="AT518" s="300"/>
    </row>
    <row r="519" spans="1:46" s="299" customFormat="1" ht="15" customHeight="1">
      <c r="A519" s="284"/>
      <c r="B519" s="284"/>
      <c r="C519" s="241"/>
      <c r="D519" s="241"/>
      <c r="E519" s="241"/>
      <c r="F519" s="241"/>
      <c r="G519" s="241"/>
      <c r="H519" s="241"/>
      <c r="I519" s="241"/>
      <c r="J519" s="241"/>
      <c r="K519" s="241"/>
      <c r="L519" s="241"/>
      <c r="M519" s="241"/>
      <c r="N519" s="241"/>
      <c r="O519" s="241"/>
      <c r="P519" s="241"/>
      <c r="Q519" s="241"/>
      <c r="R519" s="241"/>
      <c r="S519" s="241"/>
      <c r="T519" s="241"/>
      <c r="U519" s="241" t="s">
        <v>655</v>
      </c>
      <c r="V519" s="241"/>
      <c r="W519" s="241"/>
      <c r="X519" s="241"/>
      <c r="Y519" s="241"/>
      <c r="Z519" s="241"/>
      <c r="AA519" s="241"/>
      <c r="AB519" s="241"/>
      <c r="AC519" s="241" t="s">
        <v>325</v>
      </c>
      <c r="AD519" s="241"/>
      <c r="AE519" s="241"/>
      <c r="AF519" s="241"/>
      <c r="AG519" s="241"/>
      <c r="AH519" s="241"/>
      <c r="AI519" s="241"/>
      <c r="AP519" s="300"/>
      <c r="AT519" s="300"/>
    </row>
    <row r="520" spans="1:46" s="299" customFormat="1" ht="15" customHeight="1">
      <c r="A520" s="284"/>
      <c r="B520" s="284"/>
      <c r="C520" s="241"/>
      <c r="D520" s="241"/>
      <c r="E520" s="241"/>
      <c r="F520" s="241"/>
      <c r="G520" s="241"/>
      <c r="H520" s="241"/>
      <c r="I520" s="241"/>
      <c r="J520" s="241"/>
      <c r="K520" s="241"/>
      <c r="L520" s="241"/>
      <c r="M520" s="241"/>
      <c r="N520" s="241"/>
      <c r="O520" s="241"/>
      <c r="P520" s="241"/>
      <c r="Q520" s="241"/>
      <c r="R520" s="241"/>
      <c r="S520" s="241"/>
      <c r="T520" s="241"/>
      <c r="U520" s="241" t="s">
        <v>656</v>
      </c>
      <c r="V520" s="241"/>
      <c r="W520" s="241"/>
      <c r="X520" s="241"/>
      <c r="Y520" s="241"/>
      <c r="Z520" s="241"/>
      <c r="AA520" s="241"/>
      <c r="AB520" s="241"/>
      <c r="AC520" s="241" t="s">
        <v>316</v>
      </c>
      <c r="AD520" s="241"/>
      <c r="AE520" s="241"/>
      <c r="AF520" s="241"/>
      <c r="AG520" s="241"/>
      <c r="AH520" s="241"/>
      <c r="AI520" s="241"/>
      <c r="AP520" s="300"/>
      <c r="AT520" s="300"/>
    </row>
    <row r="521" spans="1:46" s="299" customFormat="1" ht="15" customHeight="1">
      <c r="A521" s="284"/>
      <c r="B521" s="284"/>
      <c r="C521" s="241"/>
      <c r="D521" s="241"/>
      <c r="E521" s="241"/>
      <c r="F521" s="241"/>
      <c r="G521" s="241"/>
      <c r="H521" s="241"/>
      <c r="I521" s="241"/>
      <c r="J521" s="241"/>
      <c r="K521" s="241"/>
      <c r="L521" s="241"/>
      <c r="M521" s="241"/>
      <c r="N521" s="241"/>
      <c r="O521" s="241"/>
      <c r="P521" s="241"/>
      <c r="Q521" s="241"/>
      <c r="R521" s="241"/>
      <c r="S521" s="241"/>
      <c r="T521" s="241"/>
      <c r="U521" s="241" t="s">
        <v>657</v>
      </c>
      <c r="V521" s="241"/>
      <c r="W521" s="241"/>
      <c r="X521" s="241"/>
      <c r="Y521" s="241"/>
      <c r="Z521" s="241"/>
      <c r="AA521" s="241"/>
      <c r="AB521" s="241"/>
      <c r="AC521" s="241" t="s">
        <v>325</v>
      </c>
      <c r="AD521" s="241"/>
      <c r="AE521" s="241"/>
      <c r="AF521" s="241"/>
      <c r="AG521" s="241"/>
      <c r="AH521" s="241"/>
      <c r="AI521" s="241"/>
      <c r="AP521" s="300"/>
      <c r="AT521" s="300"/>
    </row>
    <row r="522" spans="1:46" s="299" customFormat="1" ht="15" customHeight="1">
      <c r="A522" s="284"/>
      <c r="B522" s="284"/>
      <c r="C522" s="241"/>
      <c r="D522" s="241"/>
      <c r="E522" s="241"/>
      <c r="F522" s="241"/>
      <c r="G522" s="241"/>
      <c r="H522" s="241"/>
      <c r="I522" s="241"/>
      <c r="J522" s="241"/>
      <c r="K522" s="241"/>
      <c r="L522" s="241"/>
      <c r="M522" s="241"/>
      <c r="N522" s="241"/>
      <c r="O522" s="241"/>
      <c r="P522" s="241"/>
      <c r="Q522" s="241"/>
      <c r="R522" s="241"/>
      <c r="S522" s="241"/>
      <c r="T522" s="241"/>
      <c r="U522" s="241" t="s">
        <v>658</v>
      </c>
      <c r="V522" s="241"/>
      <c r="W522" s="241"/>
      <c r="X522" s="241"/>
      <c r="Y522" s="241"/>
      <c r="Z522" s="241"/>
      <c r="AA522" s="241"/>
      <c r="AB522" s="241"/>
      <c r="AC522" s="241" t="s">
        <v>386</v>
      </c>
      <c r="AD522" s="241"/>
      <c r="AE522" s="241"/>
      <c r="AF522" s="241"/>
      <c r="AG522" s="241"/>
      <c r="AH522" s="241"/>
      <c r="AI522" s="241"/>
      <c r="AP522" s="300"/>
      <c r="AT522" s="300"/>
    </row>
    <row r="523" spans="1:46" s="299" customFormat="1" ht="15" customHeight="1">
      <c r="A523" s="284"/>
      <c r="B523" s="284"/>
      <c r="C523" s="241"/>
      <c r="D523" s="241"/>
      <c r="E523" s="241"/>
      <c r="F523" s="241"/>
      <c r="G523" s="241"/>
      <c r="H523" s="241"/>
      <c r="I523" s="241"/>
      <c r="J523" s="241"/>
      <c r="K523" s="241"/>
      <c r="L523" s="241"/>
      <c r="M523" s="241"/>
      <c r="N523" s="241"/>
      <c r="O523" s="241"/>
      <c r="P523" s="241"/>
      <c r="Q523" s="241"/>
      <c r="R523" s="241"/>
      <c r="S523" s="241"/>
      <c r="T523" s="241"/>
      <c r="U523" s="241" t="s">
        <v>659</v>
      </c>
      <c r="V523" s="241"/>
      <c r="W523" s="241"/>
      <c r="X523" s="241"/>
      <c r="Y523" s="241"/>
      <c r="Z523" s="241"/>
      <c r="AA523" s="241"/>
      <c r="AB523" s="241"/>
      <c r="AC523" s="241" t="s">
        <v>309</v>
      </c>
      <c r="AD523" s="241"/>
      <c r="AE523" s="241"/>
      <c r="AF523" s="241"/>
      <c r="AG523" s="241"/>
      <c r="AH523" s="241"/>
      <c r="AI523" s="241"/>
      <c r="AP523" s="300"/>
      <c r="AT523" s="300"/>
    </row>
    <row r="524" spans="1:46" s="299" customFormat="1" ht="15" customHeight="1">
      <c r="A524" s="284"/>
      <c r="B524" s="284"/>
      <c r="C524" s="241"/>
      <c r="D524" s="241"/>
      <c r="E524" s="241"/>
      <c r="F524" s="241"/>
      <c r="G524" s="241"/>
      <c r="H524" s="241"/>
      <c r="I524" s="241"/>
      <c r="J524" s="241"/>
      <c r="K524" s="241"/>
      <c r="L524" s="241"/>
      <c r="M524" s="241"/>
      <c r="N524" s="241"/>
      <c r="O524" s="241"/>
      <c r="P524" s="241"/>
      <c r="Q524" s="241"/>
      <c r="R524" s="241"/>
      <c r="S524" s="241"/>
      <c r="T524" s="241"/>
      <c r="U524" s="241" t="s">
        <v>660</v>
      </c>
      <c r="V524" s="241"/>
      <c r="W524" s="241"/>
      <c r="X524" s="241"/>
      <c r="Y524" s="241"/>
      <c r="Z524" s="241"/>
      <c r="AA524" s="241"/>
      <c r="AB524" s="241"/>
      <c r="AC524" s="241" t="s">
        <v>325</v>
      </c>
      <c r="AD524" s="241"/>
      <c r="AE524" s="241"/>
      <c r="AF524" s="241"/>
      <c r="AG524" s="241"/>
      <c r="AH524" s="241"/>
      <c r="AI524" s="241"/>
      <c r="AP524" s="300"/>
      <c r="AT524" s="300"/>
    </row>
    <row r="525" spans="1:46" s="299" customFormat="1" ht="15" customHeight="1">
      <c r="A525" s="284"/>
      <c r="B525" s="284"/>
      <c r="C525" s="241"/>
      <c r="D525" s="241"/>
      <c r="E525" s="241"/>
      <c r="F525" s="241"/>
      <c r="G525" s="241"/>
      <c r="H525" s="241"/>
      <c r="I525" s="241"/>
      <c r="J525" s="241"/>
      <c r="K525" s="241"/>
      <c r="L525" s="241"/>
      <c r="M525" s="241"/>
      <c r="N525" s="241"/>
      <c r="O525" s="241"/>
      <c r="P525" s="241"/>
      <c r="Q525" s="241"/>
      <c r="R525" s="241"/>
      <c r="S525" s="241"/>
      <c r="T525" s="241"/>
      <c r="U525" s="241" t="s">
        <v>661</v>
      </c>
      <c r="V525" s="241"/>
      <c r="W525" s="241"/>
      <c r="X525" s="241"/>
      <c r="Y525" s="241"/>
      <c r="Z525" s="241"/>
      <c r="AA525" s="241"/>
      <c r="AB525" s="241"/>
      <c r="AC525" s="241" t="s">
        <v>316</v>
      </c>
      <c r="AD525" s="241"/>
      <c r="AE525" s="241"/>
      <c r="AF525" s="241"/>
      <c r="AG525" s="241"/>
      <c r="AH525" s="241"/>
      <c r="AI525" s="241"/>
      <c r="AP525" s="300"/>
      <c r="AT525" s="300"/>
    </row>
    <row r="526" spans="1:46" s="299" customFormat="1" ht="15" customHeight="1">
      <c r="A526" s="284"/>
      <c r="B526" s="284"/>
      <c r="C526" s="241"/>
      <c r="D526" s="241"/>
      <c r="E526" s="241"/>
      <c r="F526" s="241"/>
      <c r="G526" s="241"/>
      <c r="H526" s="241"/>
      <c r="I526" s="241"/>
      <c r="J526" s="241"/>
      <c r="K526" s="241"/>
      <c r="L526" s="241"/>
      <c r="M526" s="241"/>
      <c r="N526" s="241"/>
      <c r="O526" s="241"/>
      <c r="P526" s="241"/>
      <c r="Q526" s="241"/>
      <c r="R526" s="241"/>
      <c r="S526" s="241"/>
      <c r="T526" s="241"/>
      <c r="U526" s="241" t="s">
        <v>662</v>
      </c>
      <c r="V526" s="241"/>
      <c r="W526" s="241"/>
      <c r="X526" s="241"/>
      <c r="Y526" s="241"/>
      <c r="Z526" s="241"/>
      <c r="AA526" s="241"/>
      <c r="AB526" s="241"/>
      <c r="AC526" s="241" t="s">
        <v>350</v>
      </c>
      <c r="AD526" s="241"/>
      <c r="AE526" s="241"/>
      <c r="AF526" s="241"/>
      <c r="AG526" s="241"/>
      <c r="AH526" s="241"/>
      <c r="AI526" s="241"/>
      <c r="AP526" s="300"/>
      <c r="AT526" s="300"/>
    </row>
    <row r="527" spans="1:46" s="299" customFormat="1" ht="15" customHeight="1">
      <c r="A527" s="284"/>
      <c r="B527" s="284"/>
      <c r="C527" s="241"/>
      <c r="D527" s="241"/>
      <c r="E527" s="241"/>
      <c r="F527" s="241"/>
      <c r="G527" s="241"/>
      <c r="H527" s="241"/>
      <c r="I527" s="241"/>
      <c r="J527" s="241"/>
      <c r="K527" s="241"/>
      <c r="L527" s="241"/>
      <c r="M527" s="241"/>
      <c r="N527" s="241"/>
      <c r="O527" s="241"/>
      <c r="P527" s="241"/>
      <c r="Q527" s="241"/>
      <c r="R527" s="241"/>
      <c r="S527" s="241"/>
      <c r="T527" s="241"/>
      <c r="U527" s="241" t="s">
        <v>663</v>
      </c>
      <c r="V527" s="241"/>
      <c r="W527" s="241"/>
      <c r="X527" s="241"/>
      <c r="Y527" s="241"/>
      <c r="Z527" s="241"/>
      <c r="AA527" s="241"/>
      <c r="AB527" s="241"/>
      <c r="AC527" s="241" t="s">
        <v>350</v>
      </c>
      <c r="AD527" s="241"/>
      <c r="AE527" s="241"/>
      <c r="AF527" s="241"/>
      <c r="AG527" s="241"/>
      <c r="AH527" s="241"/>
      <c r="AI527" s="241"/>
      <c r="AP527" s="300"/>
      <c r="AT527" s="300"/>
    </row>
    <row r="528" spans="1:46" s="299" customFormat="1" ht="15" customHeight="1">
      <c r="A528" s="284"/>
      <c r="B528" s="284"/>
      <c r="C528" s="241"/>
      <c r="D528" s="241"/>
      <c r="E528" s="241"/>
      <c r="F528" s="241"/>
      <c r="G528" s="241"/>
      <c r="H528" s="241"/>
      <c r="I528" s="241"/>
      <c r="J528" s="241"/>
      <c r="K528" s="241"/>
      <c r="L528" s="241"/>
      <c r="M528" s="241"/>
      <c r="N528" s="241"/>
      <c r="O528" s="241"/>
      <c r="P528" s="241"/>
      <c r="Q528" s="241"/>
      <c r="R528" s="241"/>
      <c r="S528" s="241"/>
      <c r="T528" s="241"/>
      <c r="U528" s="241" t="s">
        <v>664</v>
      </c>
      <c r="V528" s="241"/>
      <c r="W528" s="241"/>
      <c r="X528" s="241"/>
      <c r="Y528" s="241"/>
      <c r="Z528" s="241"/>
      <c r="AA528" s="241"/>
      <c r="AB528" s="241"/>
      <c r="AC528" s="241" t="s">
        <v>316</v>
      </c>
      <c r="AD528" s="241"/>
      <c r="AE528" s="241"/>
      <c r="AF528" s="241"/>
      <c r="AG528" s="241"/>
      <c r="AH528" s="241"/>
      <c r="AI528" s="241"/>
      <c r="AP528" s="300"/>
      <c r="AT528" s="300"/>
    </row>
    <row r="529" spans="1:46" s="299" customFormat="1" ht="15" customHeight="1">
      <c r="A529" s="284"/>
      <c r="B529" s="284"/>
      <c r="C529" s="241"/>
      <c r="D529" s="241"/>
      <c r="E529" s="241"/>
      <c r="F529" s="241"/>
      <c r="G529" s="241"/>
      <c r="H529" s="241"/>
      <c r="I529" s="241"/>
      <c r="J529" s="241"/>
      <c r="K529" s="241"/>
      <c r="L529" s="241"/>
      <c r="M529" s="241"/>
      <c r="N529" s="241"/>
      <c r="O529" s="241"/>
      <c r="P529" s="241"/>
      <c r="Q529" s="241"/>
      <c r="R529" s="241"/>
      <c r="S529" s="241"/>
      <c r="T529" s="241"/>
      <c r="U529" s="241" t="s">
        <v>665</v>
      </c>
      <c r="V529" s="241"/>
      <c r="W529" s="241"/>
      <c r="X529" s="241"/>
      <c r="Y529" s="241"/>
      <c r="Z529" s="241"/>
      <c r="AA529" s="241"/>
      <c r="AB529" s="241"/>
      <c r="AC529" s="241" t="s">
        <v>316</v>
      </c>
      <c r="AD529" s="241"/>
      <c r="AE529" s="241"/>
      <c r="AF529" s="241"/>
      <c r="AG529" s="241"/>
      <c r="AH529" s="241"/>
      <c r="AI529" s="241"/>
      <c r="AP529" s="300"/>
      <c r="AT529" s="300"/>
    </row>
    <row r="530" spans="1:46" s="299" customFormat="1" ht="15" customHeight="1">
      <c r="A530" s="284"/>
      <c r="B530" s="284"/>
      <c r="C530" s="241"/>
      <c r="D530" s="241"/>
      <c r="E530" s="241"/>
      <c r="F530" s="241"/>
      <c r="G530" s="241"/>
      <c r="H530" s="241"/>
      <c r="I530" s="241"/>
      <c r="J530" s="241"/>
      <c r="K530" s="241"/>
      <c r="L530" s="241"/>
      <c r="M530" s="241"/>
      <c r="N530" s="241"/>
      <c r="O530" s="241"/>
      <c r="P530" s="241"/>
      <c r="Q530" s="241"/>
      <c r="R530" s="241"/>
      <c r="S530" s="241"/>
      <c r="T530" s="241"/>
      <c r="U530" s="241" t="s">
        <v>666</v>
      </c>
      <c r="V530" s="241"/>
      <c r="W530" s="241"/>
      <c r="X530" s="241"/>
      <c r="Y530" s="241"/>
      <c r="Z530" s="241"/>
      <c r="AA530" s="241"/>
      <c r="AB530" s="241"/>
      <c r="AC530" s="241" t="s">
        <v>316</v>
      </c>
      <c r="AD530" s="241"/>
      <c r="AE530" s="241"/>
      <c r="AF530" s="241"/>
      <c r="AG530" s="241"/>
      <c r="AH530" s="241"/>
      <c r="AI530" s="241"/>
      <c r="AP530" s="300"/>
      <c r="AT530" s="300"/>
    </row>
    <row r="531" spans="1:46" s="299" customFormat="1" ht="15" customHeight="1">
      <c r="A531" s="284"/>
      <c r="B531" s="284"/>
      <c r="C531" s="241"/>
      <c r="D531" s="241"/>
      <c r="E531" s="241"/>
      <c r="F531" s="241"/>
      <c r="G531" s="241"/>
      <c r="H531" s="241"/>
      <c r="I531" s="241"/>
      <c r="J531" s="241"/>
      <c r="K531" s="241"/>
      <c r="L531" s="241"/>
      <c r="M531" s="241"/>
      <c r="N531" s="241"/>
      <c r="O531" s="241"/>
      <c r="P531" s="241"/>
      <c r="Q531" s="241"/>
      <c r="R531" s="241"/>
      <c r="S531" s="241"/>
      <c r="T531" s="241"/>
      <c r="U531" s="241" t="s">
        <v>667</v>
      </c>
      <c r="V531" s="241"/>
      <c r="W531" s="241"/>
      <c r="X531" s="241"/>
      <c r="Y531" s="241"/>
      <c r="Z531" s="241"/>
      <c r="AA531" s="241"/>
      <c r="AB531" s="241"/>
      <c r="AC531" s="241" t="s">
        <v>309</v>
      </c>
      <c r="AD531" s="241"/>
      <c r="AE531" s="241"/>
      <c r="AF531" s="241"/>
      <c r="AG531" s="241"/>
      <c r="AH531" s="241"/>
      <c r="AI531" s="241"/>
      <c r="AP531" s="300"/>
      <c r="AT531" s="300"/>
    </row>
    <row r="532" spans="1:46" s="299" customFormat="1" ht="15" customHeight="1">
      <c r="A532" s="284"/>
      <c r="B532" s="284"/>
      <c r="C532" s="241"/>
      <c r="D532" s="241"/>
      <c r="E532" s="241"/>
      <c r="F532" s="241"/>
      <c r="G532" s="241"/>
      <c r="H532" s="241"/>
      <c r="I532" s="241"/>
      <c r="J532" s="241"/>
      <c r="K532" s="241"/>
      <c r="L532" s="241"/>
      <c r="M532" s="241"/>
      <c r="N532" s="241"/>
      <c r="O532" s="241"/>
      <c r="P532" s="241"/>
      <c r="Q532" s="241"/>
      <c r="R532" s="241"/>
      <c r="S532" s="241"/>
      <c r="T532" s="241"/>
      <c r="U532" s="241" t="s">
        <v>668</v>
      </c>
      <c r="V532" s="241"/>
      <c r="W532" s="241"/>
      <c r="X532" s="241"/>
      <c r="Y532" s="241"/>
      <c r="Z532" s="241"/>
      <c r="AA532" s="241"/>
      <c r="AB532" s="241"/>
      <c r="AC532" s="241" t="s">
        <v>325</v>
      </c>
      <c r="AD532" s="241"/>
      <c r="AE532" s="241"/>
      <c r="AF532" s="241"/>
      <c r="AG532" s="241"/>
      <c r="AH532" s="241"/>
      <c r="AI532" s="241"/>
      <c r="AP532" s="300"/>
      <c r="AT532" s="300"/>
    </row>
    <row r="533" spans="1:46" s="299" customFormat="1" ht="15" customHeight="1">
      <c r="A533" s="284"/>
      <c r="B533" s="284"/>
      <c r="C533" s="241"/>
      <c r="D533" s="241"/>
      <c r="E533" s="241"/>
      <c r="F533" s="241"/>
      <c r="G533" s="241"/>
      <c r="H533" s="241"/>
      <c r="I533" s="241"/>
      <c r="J533" s="241"/>
      <c r="K533" s="241"/>
      <c r="L533" s="241"/>
      <c r="M533" s="241"/>
      <c r="N533" s="241"/>
      <c r="O533" s="241"/>
      <c r="P533" s="241"/>
      <c r="Q533" s="241"/>
      <c r="R533" s="241"/>
      <c r="S533" s="241"/>
      <c r="T533" s="241"/>
      <c r="U533" s="241" t="s">
        <v>669</v>
      </c>
      <c r="V533" s="241"/>
      <c r="W533" s="241"/>
      <c r="X533" s="241"/>
      <c r="Y533" s="241"/>
      <c r="Z533" s="241"/>
      <c r="AA533" s="241"/>
      <c r="AB533" s="241"/>
      <c r="AC533" s="241" t="s">
        <v>309</v>
      </c>
      <c r="AD533" s="241"/>
      <c r="AE533" s="241"/>
      <c r="AF533" s="241"/>
      <c r="AG533" s="241"/>
      <c r="AH533" s="241"/>
      <c r="AI533" s="241"/>
      <c r="AP533" s="300"/>
      <c r="AT533" s="300"/>
    </row>
    <row r="534" spans="1:46" s="299" customFormat="1" ht="15" customHeight="1">
      <c r="A534" s="284"/>
      <c r="B534" s="284"/>
      <c r="C534" s="241"/>
      <c r="D534" s="241"/>
      <c r="E534" s="241"/>
      <c r="F534" s="241"/>
      <c r="G534" s="241"/>
      <c r="H534" s="241"/>
      <c r="I534" s="241"/>
      <c r="J534" s="241"/>
      <c r="K534" s="241"/>
      <c r="L534" s="241"/>
      <c r="M534" s="241"/>
      <c r="N534" s="241"/>
      <c r="O534" s="241"/>
      <c r="P534" s="241"/>
      <c r="Q534" s="241"/>
      <c r="R534" s="241"/>
      <c r="S534" s="241"/>
      <c r="T534" s="241"/>
      <c r="U534" s="241" t="s">
        <v>274</v>
      </c>
      <c r="V534" s="241"/>
      <c r="W534" s="241"/>
      <c r="X534" s="241"/>
      <c r="Y534" s="241"/>
      <c r="Z534" s="241"/>
      <c r="AA534" s="241"/>
      <c r="AB534" s="241"/>
      <c r="AC534" s="241" t="s">
        <v>316</v>
      </c>
      <c r="AD534" s="241"/>
      <c r="AE534" s="241"/>
      <c r="AF534" s="241"/>
      <c r="AG534" s="241"/>
      <c r="AH534" s="241"/>
      <c r="AI534" s="241"/>
      <c r="AP534" s="300"/>
      <c r="AT534" s="300"/>
    </row>
    <row r="535" spans="1:46" s="299" customFormat="1" ht="15" customHeight="1">
      <c r="A535" s="284"/>
      <c r="B535" s="284"/>
      <c r="C535" s="241"/>
      <c r="D535" s="241"/>
      <c r="E535" s="241"/>
      <c r="F535" s="241"/>
      <c r="G535" s="241"/>
      <c r="H535" s="241"/>
      <c r="I535" s="241"/>
      <c r="J535" s="241"/>
      <c r="K535" s="241"/>
      <c r="L535" s="241"/>
      <c r="M535" s="241"/>
      <c r="N535" s="241"/>
      <c r="O535" s="241"/>
      <c r="P535" s="241"/>
      <c r="Q535" s="241"/>
      <c r="R535" s="241"/>
      <c r="S535" s="241"/>
      <c r="T535" s="241"/>
      <c r="U535" s="241" t="s">
        <v>670</v>
      </c>
      <c r="V535" s="241"/>
      <c r="W535" s="241"/>
      <c r="X535" s="241"/>
      <c r="Y535" s="241"/>
      <c r="Z535" s="241"/>
      <c r="AA535" s="241"/>
      <c r="AB535" s="241"/>
      <c r="AC535" s="241" t="s">
        <v>316</v>
      </c>
      <c r="AD535" s="241"/>
      <c r="AE535" s="241"/>
      <c r="AF535" s="241"/>
      <c r="AG535" s="241"/>
      <c r="AH535" s="241"/>
      <c r="AI535" s="241"/>
      <c r="AP535" s="300"/>
      <c r="AT535" s="300"/>
    </row>
    <row r="536" spans="1:46" s="299" customFormat="1" ht="15" customHeight="1">
      <c r="A536" s="284"/>
      <c r="B536" s="284"/>
      <c r="C536" s="241"/>
      <c r="D536" s="241"/>
      <c r="E536" s="241"/>
      <c r="F536" s="241"/>
      <c r="G536" s="241"/>
      <c r="H536" s="241"/>
      <c r="I536" s="241"/>
      <c r="J536" s="241"/>
      <c r="K536" s="241"/>
      <c r="L536" s="241"/>
      <c r="M536" s="241"/>
      <c r="N536" s="241"/>
      <c r="O536" s="241"/>
      <c r="P536" s="241"/>
      <c r="Q536" s="241"/>
      <c r="R536" s="241"/>
      <c r="S536" s="241"/>
      <c r="T536" s="241"/>
      <c r="U536" s="241" t="s">
        <v>671</v>
      </c>
      <c r="V536" s="241"/>
      <c r="W536" s="241"/>
      <c r="X536" s="241"/>
      <c r="Y536" s="241"/>
      <c r="Z536" s="241"/>
      <c r="AA536" s="241"/>
      <c r="AB536" s="241"/>
      <c r="AC536" s="241" t="s">
        <v>350</v>
      </c>
      <c r="AD536" s="241"/>
      <c r="AE536" s="241"/>
      <c r="AF536" s="241"/>
      <c r="AG536" s="241"/>
      <c r="AH536" s="241"/>
      <c r="AI536" s="241"/>
      <c r="AP536" s="300"/>
      <c r="AT536" s="300"/>
    </row>
    <row r="537" spans="1:46" s="299" customFormat="1" ht="15" customHeight="1">
      <c r="A537" s="284"/>
      <c r="B537" s="284"/>
      <c r="C537" s="241"/>
      <c r="D537" s="241"/>
      <c r="E537" s="241"/>
      <c r="F537" s="241"/>
      <c r="G537" s="241"/>
      <c r="H537" s="241"/>
      <c r="I537" s="241"/>
      <c r="J537" s="241"/>
      <c r="K537" s="241"/>
      <c r="L537" s="241"/>
      <c r="M537" s="241"/>
      <c r="N537" s="241"/>
      <c r="O537" s="241"/>
      <c r="P537" s="241"/>
      <c r="Q537" s="241"/>
      <c r="R537" s="241"/>
      <c r="S537" s="241"/>
      <c r="T537" s="241"/>
      <c r="U537" s="241" t="s">
        <v>672</v>
      </c>
      <c r="V537" s="241"/>
      <c r="W537" s="241"/>
      <c r="X537" s="241"/>
      <c r="Y537" s="241"/>
      <c r="Z537" s="241"/>
      <c r="AA537" s="241"/>
      <c r="AB537" s="241"/>
      <c r="AC537" s="241" t="s">
        <v>386</v>
      </c>
      <c r="AD537" s="241"/>
      <c r="AE537" s="241"/>
      <c r="AF537" s="241"/>
      <c r="AG537" s="241"/>
      <c r="AH537" s="241"/>
      <c r="AI537" s="241"/>
      <c r="AP537" s="300"/>
      <c r="AT537" s="300"/>
    </row>
    <row r="538" spans="1:46" s="299" customFormat="1" ht="15" customHeight="1">
      <c r="A538" s="284"/>
      <c r="B538" s="284"/>
      <c r="C538" s="241"/>
      <c r="D538" s="241"/>
      <c r="E538" s="241"/>
      <c r="F538" s="241"/>
      <c r="G538" s="241"/>
      <c r="H538" s="241"/>
      <c r="I538" s="241"/>
      <c r="J538" s="241"/>
      <c r="K538" s="241"/>
      <c r="L538" s="241"/>
      <c r="M538" s="241"/>
      <c r="N538" s="241"/>
      <c r="O538" s="241"/>
      <c r="P538" s="241"/>
      <c r="Q538" s="241"/>
      <c r="R538" s="241"/>
      <c r="S538" s="241"/>
      <c r="T538" s="241"/>
      <c r="U538" s="241" t="s">
        <v>673</v>
      </c>
      <c r="V538" s="241"/>
      <c r="W538" s="241"/>
      <c r="X538" s="241"/>
      <c r="Y538" s="241"/>
      <c r="Z538" s="241"/>
      <c r="AA538" s="241"/>
      <c r="AB538" s="241"/>
      <c r="AC538" s="241" t="s">
        <v>386</v>
      </c>
      <c r="AD538" s="241"/>
      <c r="AE538" s="241"/>
      <c r="AF538" s="241"/>
      <c r="AG538" s="241"/>
      <c r="AH538" s="241"/>
      <c r="AI538" s="241"/>
      <c r="AP538" s="300"/>
      <c r="AT538" s="300"/>
    </row>
    <row r="539" spans="1:46" s="299" customFormat="1" ht="15" customHeight="1">
      <c r="A539" s="284"/>
      <c r="B539" s="284"/>
      <c r="C539" s="241"/>
      <c r="D539" s="241"/>
      <c r="E539" s="241"/>
      <c r="F539" s="241"/>
      <c r="G539" s="241"/>
      <c r="H539" s="241"/>
      <c r="I539" s="241"/>
      <c r="J539" s="241"/>
      <c r="K539" s="241"/>
      <c r="L539" s="241"/>
      <c r="M539" s="241"/>
      <c r="N539" s="241"/>
      <c r="O539" s="241"/>
      <c r="P539" s="241"/>
      <c r="Q539" s="241"/>
      <c r="R539" s="241"/>
      <c r="S539" s="241"/>
      <c r="T539" s="241"/>
      <c r="U539" s="241" t="s">
        <v>674</v>
      </c>
      <c r="V539" s="241"/>
      <c r="W539" s="241"/>
      <c r="X539" s="241"/>
      <c r="Y539" s="241"/>
      <c r="Z539" s="241"/>
      <c r="AA539" s="241"/>
      <c r="AB539" s="241"/>
      <c r="AC539" s="241" t="s">
        <v>311</v>
      </c>
      <c r="AD539" s="241"/>
      <c r="AE539" s="241"/>
      <c r="AF539" s="241"/>
      <c r="AG539" s="241"/>
      <c r="AH539" s="241"/>
      <c r="AI539" s="241"/>
      <c r="AP539" s="300"/>
      <c r="AT539" s="300"/>
    </row>
    <row r="540" spans="1:46" s="299" customFormat="1" ht="15" customHeight="1">
      <c r="A540" s="284"/>
      <c r="B540" s="284"/>
      <c r="C540" s="241"/>
      <c r="D540" s="241"/>
      <c r="E540" s="241"/>
      <c r="F540" s="241"/>
      <c r="G540" s="241"/>
      <c r="H540" s="241"/>
      <c r="I540" s="241"/>
      <c r="J540" s="241"/>
      <c r="K540" s="241"/>
      <c r="L540" s="241"/>
      <c r="M540" s="241"/>
      <c r="N540" s="241"/>
      <c r="O540" s="241"/>
      <c r="P540" s="241"/>
      <c r="Q540" s="241"/>
      <c r="R540" s="241"/>
      <c r="S540" s="241"/>
      <c r="T540" s="241"/>
      <c r="U540" s="241" t="s">
        <v>675</v>
      </c>
      <c r="V540" s="241"/>
      <c r="W540" s="241"/>
      <c r="X540" s="241"/>
      <c r="Y540" s="241"/>
      <c r="Z540" s="241"/>
      <c r="AA540" s="241"/>
      <c r="AB540" s="241"/>
      <c r="AC540" s="241" t="s">
        <v>316</v>
      </c>
      <c r="AD540" s="241"/>
      <c r="AE540" s="241"/>
      <c r="AF540" s="241"/>
      <c r="AG540" s="241"/>
      <c r="AH540" s="241"/>
      <c r="AI540" s="241"/>
      <c r="AP540" s="300"/>
      <c r="AT540" s="300"/>
    </row>
    <row r="541" spans="1:46" s="299" customFormat="1" ht="15" customHeight="1">
      <c r="A541" s="284"/>
      <c r="B541" s="284"/>
      <c r="C541" s="241"/>
      <c r="D541" s="241"/>
      <c r="E541" s="241"/>
      <c r="F541" s="241"/>
      <c r="G541" s="241"/>
      <c r="H541" s="241"/>
      <c r="I541" s="241"/>
      <c r="J541" s="241"/>
      <c r="K541" s="241"/>
      <c r="L541" s="241"/>
      <c r="M541" s="241"/>
      <c r="N541" s="241"/>
      <c r="O541" s="241"/>
      <c r="P541" s="241"/>
      <c r="Q541" s="241"/>
      <c r="R541" s="241"/>
      <c r="S541" s="241"/>
      <c r="T541" s="241"/>
      <c r="U541" s="241" t="s">
        <v>676</v>
      </c>
      <c r="V541" s="241"/>
      <c r="W541" s="241"/>
      <c r="X541" s="241"/>
      <c r="Y541" s="241"/>
      <c r="Z541" s="241"/>
      <c r="AA541" s="241"/>
      <c r="AB541" s="241"/>
      <c r="AC541" s="241" t="s">
        <v>325</v>
      </c>
      <c r="AD541" s="241"/>
      <c r="AE541" s="241"/>
      <c r="AF541" s="241"/>
      <c r="AG541" s="241"/>
      <c r="AH541" s="241"/>
      <c r="AI541" s="241"/>
      <c r="AP541" s="300"/>
      <c r="AT541" s="300"/>
    </row>
    <row r="542" spans="1:46" s="299" customFormat="1" ht="15" customHeight="1">
      <c r="A542" s="284"/>
      <c r="B542" s="284"/>
      <c r="C542" s="241"/>
      <c r="D542" s="241"/>
      <c r="E542" s="241"/>
      <c r="F542" s="241"/>
      <c r="G542" s="241"/>
      <c r="H542" s="241"/>
      <c r="I542" s="241"/>
      <c r="J542" s="241"/>
      <c r="K542" s="241"/>
      <c r="L542" s="241"/>
      <c r="M542" s="241"/>
      <c r="N542" s="241"/>
      <c r="O542" s="241"/>
      <c r="P542" s="241"/>
      <c r="Q542" s="241"/>
      <c r="R542" s="241"/>
      <c r="S542" s="241"/>
      <c r="T542" s="241"/>
      <c r="U542" s="241" t="s">
        <v>677</v>
      </c>
      <c r="V542" s="241"/>
      <c r="W542" s="241"/>
      <c r="X542" s="241"/>
      <c r="Y542" s="241"/>
      <c r="Z542" s="241"/>
      <c r="AA542" s="241"/>
      <c r="AB542" s="241"/>
      <c r="AC542" s="241" t="s">
        <v>322</v>
      </c>
      <c r="AD542" s="241"/>
      <c r="AE542" s="241"/>
      <c r="AF542" s="241"/>
      <c r="AG542" s="241"/>
      <c r="AH542" s="241"/>
      <c r="AI542" s="241"/>
      <c r="AP542" s="300"/>
      <c r="AT542" s="300"/>
    </row>
    <row r="543" spans="1:46" s="299" customFormat="1" ht="15" customHeight="1">
      <c r="A543" s="284"/>
      <c r="B543" s="284"/>
      <c r="C543" s="241"/>
      <c r="D543" s="241"/>
      <c r="E543" s="241"/>
      <c r="F543" s="241"/>
      <c r="G543" s="241"/>
      <c r="H543" s="241"/>
      <c r="I543" s="241"/>
      <c r="J543" s="241"/>
      <c r="K543" s="241"/>
      <c r="L543" s="241"/>
      <c r="M543" s="241"/>
      <c r="N543" s="241"/>
      <c r="O543" s="241"/>
      <c r="P543" s="241"/>
      <c r="Q543" s="241"/>
      <c r="R543" s="241"/>
      <c r="S543" s="241"/>
      <c r="T543" s="241"/>
      <c r="U543" s="241" t="s">
        <v>678</v>
      </c>
      <c r="V543" s="241"/>
      <c r="W543" s="241"/>
      <c r="X543" s="241"/>
      <c r="Y543" s="241"/>
      <c r="Z543" s="241"/>
      <c r="AA543" s="241"/>
      <c r="AB543" s="241"/>
      <c r="AC543" s="241" t="s">
        <v>313</v>
      </c>
      <c r="AD543" s="241"/>
      <c r="AE543" s="241"/>
      <c r="AF543" s="241"/>
      <c r="AG543" s="241"/>
      <c r="AH543" s="241"/>
      <c r="AI543" s="241"/>
      <c r="AP543" s="300"/>
      <c r="AT543" s="300"/>
    </row>
    <row r="544" spans="1:46" s="299" customFormat="1" ht="15" customHeight="1">
      <c r="A544" s="284"/>
      <c r="B544" s="284"/>
      <c r="C544" s="241"/>
      <c r="D544" s="241"/>
      <c r="E544" s="241"/>
      <c r="F544" s="241"/>
      <c r="G544" s="241"/>
      <c r="H544" s="241"/>
      <c r="I544" s="241"/>
      <c r="J544" s="241"/>
      <c r="K544" s="241"/>
      <c r="L544" s="241"/>
      <c r="M544" s="241"/>
      <c r="N544" s="241"/>
      <c r="O544" s="241"/>
      <c r="P544" s="241"/>
      <c r="Q544" s="241"/>
      <c r="R544" s="241"/>
      <c r="S544" s="241"/>
      <c r="T544" s="241"/>
      <c r="U544" s="241" t="s">
        <v>679</v>
      </c>
      <c r="V544" s="241"/>
      <c r="W544" s="241"/>
      <c r="X544" s="241"/>
      <c r="Y544" s="241"/>
      <c r="Z544" s="241"/>
      <c r="AA544" s="241"/>
      <c r="AB544" s="241"/>
      <c r="AC544" s="241" t="s">
        <v>316</v>
      </c>
      <c r="AD544" s="241"/>
      <c r="AE544" s="241"/>
      <c r="AF544" s="241"/>
      <c r="AG544" s="241"/>
      <c r="AH544" s="241"/>
      <c r="AI544" s="241"/>
      <c r="AP544" s="300"/>
      <c r="AT544" s="300"/>
    </row>
    <row r="545" spans="1:46" s="299" customFormat="1" ht="15" customHeight="1">
      <c r="A545" s="284"/>
      <c r="B545" s="284"/>
      <c r="C545" s="241"/>
      <c r="D545" s="241"/>
      <c r="E545" s="241"/>
      <c r="F545" s="241"/>
      <c r="G545" s="241"/>
      <c r="H545" s="241"/>
      <c r="I545" s="241"/>
      <c r="J545" s="241"/>
      <c r="K545" s="241"/>
      <c r="L545" s="241"/>
      <c r="M545" s="241"/>
      <c r="N545" s="241"/>
      <c r="O545" s="241"/>
      <c r="P545" s="241"/>
      <c r="Q545" s="241"/>
      <c r="R545" s="241"/>
      <c r="S545" s="241"/>
      <c r="T545" s="241"/>
      <c r="U545" s="241" t="s">
        <v>277</v>
      </c>
      <c r="V545" s="241"/>
      <c r="W545" s="241"/>
      <c r="X545" s="241"/>
      <c r="Y545" s="241"/>
      <c r="Z545" s="241"/>
      <c r="AA545" s="241"/>
      <c r="AB545" s="241"/>
      <c r="AC545" s="241" t="s">
        <v>316</v>
      </c>
      <c r="AD545" s="241"/>
      <c r="AE545" s="241"/>
      <c r="AF545" s="241"/>
      <c r="AG545" s="241"/>
      <c r="AH545" s="241"/>
      <c r="AI545" s="241"/>
      <c r="AP545" s="300"/>
      <c r="AT545" s="300"/>
    </row>
    <row r="546" spans="1:46" s="299" customFormat="1" ht="15" customHeight="1">
      <c r="A546" s="284"/>
      <c r="B546" s="284"/>
      <c r="C546" s="241"/>
      <c r="D546" s="241"/>
      <c r="E546" s="241"/>
      <c r="F546" s="241"/>
      <c r="G546" s="241"/>
      <c r="H546" s="241"/>
      <c r="I546" s="241"/>
      <c r="J546" s="241"/>
      <c r="K546" s="241"/>
      <c r="L546" s="241"/>
      <c r="M546" s="241"/>
      <c r="N546" s="241"/>
      <c r="O546" s="241"/>
      <c r="P546" s="241"/>
      <c r="Q546" s="241"/>
      <c r="R546" s="241"/>
      <c r="S546" s="241"/>
      <c r="T546" s="241"/>
      <c r="U546" s="241" t="s">
        <v>680</v>
      </c>
      <c r="V546" s="241"/>
      <c r="W546" s="241"/>
      <c r="X546" s="241"/>
      <c r="Y546" s="241"/>
      <c r="Z546" s="241"/>
      <c r="AA546" s="241"/>
      <c r="AB546" s="241"/>
      <c r="AC546" s="241" t="s">
        <v>325</v>
      </c>
      <c r="AD546" s="241"/>
      <c r="AE546" s="241"/>
      <c r="AF546" s="241"/>
      <c r="AG546" s="241"/>
      <c r="AH546" s="241"/>
      <c r="AI546" s="241"/>
      <c r="AP546" s="300"/>
      <c r="AT546" s="300"/>
    </row>
    <row r="547" spans="1:46" s="299" customFormat="1" ht="15" customHeight="1">
      <c r="A547" s="284"/>
      <c r="B547" s="284"/>
      <c r="C547" s="241"/>
      <c r="D547" s="241"/>
      <c r="E547" s="241"/>
      <c r="F547" s="241"/>
      <c r="G547" s="241"/>
      <c r="H547" s="241"/>
      <c r="I547" s="241"/>
      <c r="J547" s="241"/>
      <c r="K547" s="241"/>
      <c r="L547" s="241"/>
      <c r="M547" s="241"/>
      <c r="N547" s="241"/>
      <c r="O547" s="241"/>
      <c r="P547" s="241"/>
      <c r="Q547" s="241"/>
      <c r="R547" s="241"/>
      <c r="S547" s="241"/>
      <c r="T547" s="241"/>
      <c r="U547" s="241" t="s">
        <v>681</v>
      </c>
      <c r="V547" s="241"/>
      <c r="W547" s="241"/>
      <c r="X547" s="241"/>
      <c r="Y547" s="241"/>
      <c r="Z547" s="241"/>
      <c r="AA547" s="241"/>
      <c r="AB547" s="241"/>
      <c r="AC547" s="241" t="s">
        <v>325</v>
      </c>
      <c r="AD547" s="241"/>
      <c r="AE547" s="241"/>
      <c r="AF547" s="241"/>
      <c r="AG547" s="241"/>
      <c r="AH547" s="241"/>
      <c r="AI547" s="241"/>
      <c r="AP547" s="300"/>
      <c r="AT547" s="300"/>
    </row>
    <row r="548" spans="1:46" s="299" customFormat="1" ht="15" customHeight="1">
      <c r="A548" s="284"/>
      <c r="B548" s="284"/>
      <c r="C548" s="241"/>
      <c r="D548" s="241"/>
      <c r="E548" s="241"/>
      <c r="F548" s="241"/>
      <c r="G548" s="241"/>
      <c r="H548" s="241"/>
      <c r="I548" s="241"/>
      <c r="J548" s="241"/>
      <c r="K548" s="241"/>
      <c r="L548" s="241"/>
      <c r="M548" s="241"/>
      <c r="N548" s="241"/>
      <c r="O548" s="241"/>
      <c r="P548" s="241"/>
      <c r="Q548" s="241"/>
      <c r="R548" s="241"/>
      <c r="S548" s="241"/>
      <c r="T548" s="241"/>
      <c r="U548" s="241" t="s">
        <v>682</v>
      </c>
      <c r="V548" s="241"/>
      <c r="W548" s="241"/>
      <c r="X548" s="241"/>
      <c r="Y548" s="241"/>
      <c r="Z548" s="241"/>
      <c r="AA548" s="241"/>
      <c r="AB548" s="241"/>
      <c r="AC548" s="241" t="s">
        <v>325</v>
      </c>
      <c r="AD548" s="241"/>
      <c r="AE548" s="241"/>
      <c r="AF548" s="241"/>
      <c r="AG548" s="241"/>
      <c r="AH548" s="241"/>
      <c r="AI548" s="241"/>
      <c r="AP548" s="300"/>
      <c r="AT548" s="300"/>
    </row>
    <row r="549" spans="1:46" s="299" customFormat="1" ht="15" customHeight="1">
      <c r="A549" s="284"/>
      <c r="B549" s="284"/>
      <c r="C549" s="241"/>
      <c r="D549" s="241"/>
      <c r="E549" s="241"/>
      <c r="F549" s="241"/>
      <c r="G549" s="241"/>
      <c r="H549" s="241"/>
      <c r="I549" s="241"/>
      <c r="J549" s="241"/>
      <c r="K549" s="241"/>
      <c r="L549" s="241"/>
      <c r="M549" s="241"/>
      <c r="N549" s="241"/>
      <c r="O549" s="241"/>
      <c r="P549" s="241"/>
      <c r="Q549" s="241"/>
      <c r="R549" s="241"/>
      <c r="S549" s="241"/>
      <c r="T549" s="241"/>
      <c r="U549" s="241" t="s">
        <v>683</v>
      </c>
      <c r="V549" s="241"/>
      <c r="W549" s="241"/>
      <c r="X549" s="241"/>
      <c r="Y549" s="241"/>
      <c r="Z549" s="241"/>
      <c r="AA549" s="241"/>
      <c r="AB549" s="241"/>
      <c r="AC549" s="241" t="s">
        <v>316</v>
      </c>
      <c r="AD549" s="241"/>
      <c r="AE549" s="241"/>
      <c r="AF549" s="241"/>
      <c r="AG549" s="241"/>
      <c r="AH549" s="241"/>
      <c r="AI549" s="241"/>
      <c r="AP549" s="300"/>
      <c r="AT549" s="300"/>
    </row>
    <row r="550" spans="1:46" s="299" customFormat="1" ht="15" customHeight="1">
      <c r="A550" s="284"/>
      <c r="B550" s="284"/>
      <c r="C550" s="241"/>
      <c r="D550" s="241"/>
      <c r="E550" s="241"/>
      <c r="F550" s="241"/>
      <c r="G550" s="241"/>
      <c r="H550" s="241"/>
      <c r="I550" s="241"/>
      <c r="J550" s="241"/>
      <c r="K550" s="241"/>
      <c r="L550" s="241"/>
      <c r="M550" s="241"/>
      <c r="N550" s="241"/>
      <c r="O550" s="241"/>
      <c r="P550" s="241"/>
      <c r="Q550" s="241"/>
      <c r="R550" s="241"/>
      <c r="S550" s="241"/>
      <c r="T550" s="241"/>
      <c r="U550" s="241" t="s">
        <v>684</v>
      </c>
      <c r="V550" s="241"/>
      <c r="W550" s="241"/>
      <c r="X550" s="241"/>
      <c r="Y550" s="241"/>
      <c r="Z550" s="241"/>
      <c r="AA550" s="241"/>
      <c r="AB550" s="241"/>
      <c r="AC550" s="241" t="s">
        <v>322</v>
      </c>
      <c r="AD550" s="241"/>
      <c r="AE550" s="241"/>
      <c r="AF550" s="241"/>
      <c r="AG550" s="241"/>
      <c r="AH550" s="241"/>
      <c r="AI550" s="241"/>
      <c r="AP550" s="300"/>
      <c r="AT550" s="300"/>
    </row>
    <row r="551" spans="1:46" s="299" customFormat="1" ht="15" customHeight="1">
      <c r="A551" s="284"/>
      <c r="B551" s="284"/>
      <c r="C551" s="241"/>
      <c r="D551" s="241"/>
      <c r="E551" s="241"/>
      <c r="F551" s="241"/>
      <c r="G551" s="241"/>
      <c r="H551" s="241"/>
      <c r="I551" s="241"/>
      <c r="J551" s="241"/>
      <c r="K551" s="241"/>
      <c r="L551" s="241"/>
      <c r="M551" s="241"/>
      <c r="N551" s="241"/>
      <c r="O551" s="241"/>
      <c r="P551" s="241"/>
      <c r="Q551" s="241"/>
      <c r="R551" s="241"/>
      <c r="S551" s="241"/>
      <c r="T551" s="241"/>
      <c r="U551" s="241" t="s">
        <v>685</v>
      </c>
      <c r="V551" s="241"/>
      <c r="W551" s="241"/>
      <c r="X551" s="241"/>
      <c r="Y551" s="241"/>
      <c r="Z551" s="241"/>
      <c r="AA551" s="241"/>
      <c r="AB551" s="241"/>
      <c r="AC551" s="241" t="s">
        <v>309</v>
      </c>
      <c r="AD551" s="241"/>
      <c r="AE551" s="241"/>
      <c r="AF551" s="241"/>
      <c r="AG551" s="241"/>
      <c r="AH551" s="241"/>
      <c r="AI551" s="241"/>
      <c r="AP551" s="300"/>
      <c r="AT551" s="300"/>
    </row>
    <row r="552" spans="1:46" s="299" customFormat="1" ht="15" customHeight="1">
      <c r="A552" s="284"/>
      <c r="B552" s="284"/>
      <c r="C552" s="241"/>
      <c r="D552" s="241"/>
      <c r="E552" s="241"/>
      <c r="F552" s="241"/>
      <c r="G552" s="241"/>
      <c r="H552" s="241"/>
      <c r="I552" s="241"/>
      <c r="J552" s="241"/>
      <c r="K552" s="241"/>
      <c r="L552" s="241"/>
      <c r="M552" s="241"/>
      <c r="N552" s="241"/>
      <c r="O552" s="241"/>
      <c r="P552" s="241"/>
      <c r="Q552" s="241"/>
      <c r="R552" s="241"/>
      <c r="S552" s="241"/>
      <c r="T552" s="241"/>
      <c r="U552" s="241" t="s">
        <v>686</v>
      </c>
      <c r="V552" s="241"/>
      <c r="W552" s="241"/>
      <c r="X552" s="241"/>
      <c r="Y552" s="241"/>
      <c r="Z552" s="241"/>
      <c r="AA552" s="241"/>
      <c r="AB552" s="241"/>
      <c r="AC552" s="241" t="s">
        <v>311</v>
      </c>
      <c r="AD552" s="241"/>
      <c r="AE552" s="241"/>
      <c r="AF552" s="241"/>
      <c r="AG552" s="241"/>
      <c r="AH552" s="241"/>
      <c r="AI552" s="241"/>
      <c r="AP552" s="300"/>
      <c r="AT552" s="300"/>
    </row>
    <row r="553" spans="1:46" s="299" customFormat="1" ht="15" customHeight="1">
      <c r="A553" s="284"/>
      <c r="B553" s="284"/>
      <c r="C553" s="241"/>
      <c r="D553" s="241"/>
      <c r="E553" s="241"/>
      <c r="F553" s="241"/>
      <c r="G553" s="241"/>
      <c r="H553" s="241"/>
      <c r="I553" s="241"/>
      <c r="J553" s="241"/>
      <c r="K553" s="241"/>
      <c r="L553" s="241"/>
      <c r="M553" s="241"/>
      <c r="N553" s="241"/>
      <c r="O553" s="241"/>
      <c r="P553" s="241"/>
      <c r="Q553" s="241"/>
      <c r="R553" s="241"/>
      <c r="S553" s="241"/>
      <c r="T553" s="241"/>
      <c r="U553" s="241" t="s">
        <v>687</v>
      </c>
      <c r="V553" s="241"/>
      <c r="W553" s="241"/>
      <c r="X553" s="241"/>
      <c r="Y553" s="241"/>
      <c r="Z553" s="241"/>
      <c r="AA553" s="241"/>
      <c r="AB553" s="241"/>
      <c r="AC553" s="241" t="s">
        <v>325</v>
      </c>
      <c r="AD553" s="241"/>
      <c r="AE553" s="241"/>
      <c r="AF553" s="241"/>
      <c r="AG553" s="241"/>
      <c r="AH553" s="241"/>
      <c r="AI553" s="241"/>
      <c r="AP553" s="300"/>
      <c r="AT553" s="300"/>
    </row>
    <row r="554" spans="1:46" s="299" customFormat="1" ht="15" customHeight="1">
      <c r="A554" s="284"/>
      <c r="B554" s="284"/>
      <c r="C554" s="241"/>
      <c r="D554" s="241"/>
      <c r="E554" s="241"/>
      <c r="F554" s="241"/>
      <c r="G554" s="241"/>
      <c r="H554" s="241"/>
      <c r="I554" s="241"/>
      <c r="J554" s="241"/>
      <c r="K554" s="241"/>
      <c r="L554" s="241"/>
      <c r="M554" s="241"/>
      <c r="N554" s="241"/>
      <c r="O554" s="241"/>
      <c r="P554" s="241"/>
      <c r="Q554" s="241"/>
      <c r="R554" s="241"/>
      <c r="S554" s="241"/>
      <c r="T554" s="241"/>
      <c r="U554" s="241" t="s">
        <v>688</v>
      </c>
      <c r="V554" s="241"/>
      <c r="W554" s="241"/>
      <c r="X554" s="241"/>
      <c r="Y554" s="241"/>
      <c r="Z554" s="241"/>
      <c r="AA554" s="241"/>
      <c r="AB554" s="241"/>
      <c r="AC554" s="241" t="s">
        <v>350</v>
      </c>
      <c r="AD554" s="241"/>
      <c r="AE554" s="241"/>
      <c r="AF554" s="241"/>
      <c r="AG554" s="241"/>
      <c r="AH554" s="241"/>
      <c r="AI554" s="241"/>
      <c r="AP554" s="300"/>
      <c r="AT554" s="300"/>
    </row>
    <row r="555" spans="1:46" s="299" customFormat="1" ht="15" customHeight="1">
      <c r="A555" s="284"/>
      <c r="B555" s="284"/>
      <c r="C555" s="241"/>
      <c r="D555" s="241"/>
      <c r="E555" s="241"/>
      <c r="F555" s="241"/>
      <c r="G555" s="241"/>
      <c r="H555" s="241"/>
      <c r="I555" s="241"/>
      <c r="J555" s="241"/>
      <c r="K555" s="241"/>
      <c r="L555" s="241"/>
      <c r="M555" s="241"/>
      <c r="N555" s="241"/>
      <c r="O555" s="241"/>
      <c r="P555" s="241"/>
      <c r="Q555" s="241"/>
      <c r="R555" s="241"/>
      <c r="S555" s="241"/>
      <c r="T555" s="241"/>
      <c r="U555" s="241" t="s">
        <v>689</v>
      </c>
      <c r="V555" s="241"/>
      <c r="W555" s="241"/>
      <c r="X555" s="241"/>
      <c r="Y555" s="241"/>
      <c r="Z555" s="241"/>
      <c r="AA555" s="241"/>
      <c r="AB555" s="241"/>
      <c r="AC555" s="241" t="s">
        <v>325</v>
      </c>
      <c r="AD555" s="241"/>
      <c r="AE555" s="241"/>
      <c r="AF555" s="241"/>
      <c r="AG555" s="241"/>
      <c r="AH555" s="241"/>
      <c r="AI555" s="241"/>
      <c r="AP555" s="300"/>
      <c r="AT555" s="300"/>
    </row>
    <row r="556" spans="1:46" s="299" customFormat="1" ht="15" customHeight="1">
      <c r="A556" s="284"/>
      <c r="B556" s="284"/>
      <c r="C556" s="241"/>
      <c r="D556" s="241"/>
      <c r="E556" s="241"/>
      <c r="F556" s="241"/>
      <c r="G556" s="241"/>
      <c r="H556" s="241"/>
      <c r="I556" s="241"/>
      <c r="J556" s="241"/>
      <c r="K556" s="241"/>
      <c r="L556" s="241"/>
      <c r="M556" s="241"/>
      <c r="N556" s="241"/>
      <c r="O556" s="241"/>
      <c r="P556" s="241"/>
      <c r="Q556" s="241"/>
      <c r="R556" s="241"/>
      <c r="S556" s="241"/>
      <c r="T556" s="241"/>
      <c r="U556" s="241" t="s">
        <v>690</v>
      </c>
      <c r="V556" s="241"/>
      <c r="W556" s="241"/>
      <c r="X556" s="241"/>
      <c r="Y556" s="241"/>
      <c r="Z556" s="241"/>
      <c r="AA556" s="241"/>
      <c r="AB556" s="241"/>
      <c r="AC556" s="241" t="s">
        <v>311</v>
      </c>
      <c r="AD556" s="241"/>
      <c r="AE556" s="241"/>
      <c r="AF556" s="241"/>
      <c r="AG556" s="241"/>
      <c r="AH556" s="241"/>
      <c r="AI556" s="241"/>
      <c r="AP556" s="300"/>
      <c r="AT556" s="300"/>
    </row>
    <row r="557" spans="1:46" s="299" customFormat="1" ht="15" customHeight="1">
      <c r="A557" s="284"/>
      <c r="B557" s="284"/>
      <c r="C557" s="241"/>
      <c r="D557" s="241"/>
      <c r="E557" s="241"/>
      <c r="F557" s="241"/>
      <c r="G557" s="241"/>
      <c r="H557" s="241"/>
      <c r="I557" s="241"/>
      <c r="J557" s="241"/>
      <c r="K557" s="241"/>
      <c r="L557" s="241"/>
      <c r="M557" s="241"/>
      <c r="N557" s="241"/>
      <c r="O557" s="241"/>
      <c r="P557" s="241"/>
      <c r="Q557" s="241"/>
      <c r="R557" s="241"/>
      <c r="S557" s="241"/>
      <c r="T557" s="241"/>
      <c r="U557" s="241" t="s">
        <v>691</v>
      </c>
      <c r="V557" s="241"/>
      <c r="W557" s="241"/>
      <c r="X557" s="241"/>
      <c r="Y557" s="241"/>
      <c r="Z557" s="241"/>
      <c r="AA557" s="241"/>
      <c r="AB557" s="241"/>
      <c r="AC557" s="241" t="s">
        <v>350</v>
      </c>
      <c r="AD557" s="241"/>
      <c r="AE557" s="241"/>
      <c r="AF557" s="241"/>
      <c r="AG557" s="241"/>
      <c r="AH557" s="241"/>
      <c r="AI557" s="241"/>
      <c r="AP557" s="300"/>
      <c r="AT557" s="300"/>
    </row>
    <row r="558" spans="1:46" s="299" customFormat="1" ht="15" customHeight="1">
      <c r="A558" s="284"/>
      <c r="B558" s="284"/>
      <c r="C558" s="241"/>
      <c r="D558" s="241"/>
      <c r="E558" s="241"/>
      <c r="F558" s="241"/>
      <c r="G558" s="241"/>
      <c r="H558" s="241"/>
      <c r="I558" s="241"/>
      <c r="J558" s="241"/>
      <c r="K558" s="241"/>
      <c r="L558" s="241"/>
      <c r="M558" s="241"/>
      <c r="N558" s="241"/>
      <c r="O558" s="241"/>
      <c r="P558" s="241"/>
      <c r="Q558" s="241"/>
      <c r="R558" s="241"/>
      <c r="S558" s="241"/>
      <c r="T558" s="241"/>
      <c r="U558" s="241" t="s">
        <v>692</v>
      </c>
      <c r="V558" s="241"/>
      <c r="W558" s="241"/>
      <c r="X558" s="241"/>
      <c r="Y558" s="241"/>
      <c r="Z558" s="241"/>
      <c r="AA558" s="241"/>
      <c r="AB558" s="241"/>
      <c r="AC558" s="241" t="s">
        <v>322</v>
      </c>
      <c r="AD558" s="241"/>
      <c r="AE558" s="241"/>
      <c r="AF558" s="241"/>
      <c r="AG558" s="241"/>
      <c r="AH558" s="241"/>
      <c r="AI558" s="241"/>
      <c r="AP558" s="300"/>
      <c r="AT558" s="300"/>
    </row>
    <row r="559" spans="1:46" s="299" customFormat="1" ht="15" customHeight="1">
      <c r="A559" s="284"/>
      <c r="B559" s="284"/>
      <c r="C559" s="241"/>
      <c r="D559" s="241"/>
      <c r="E559" s="241"/>
      <c r="F559" s="241"/>
      <c r="G559" s="241"/>
      <c r="H559" s="241"/>
      <c r="I559" s="241"/>
      <c r="J559" s="241"/>
      <c r="K559" s="241"/>
      <c r="L559" s="241"/>
      <c r="M559" s="241"/>
      <c r="N559" s="241"/>
      <c r="O559" s="241"/>
      <c r="P559" s="241"/>
      <c r="Q559" s="241"/>
      <c r="R559" s="241"/>
      <c r="S559" s="241"/>
      <c r="T559" s="241"/>
      <c r="U559" s="241" t="s">
        <v>693</v>
      </c>
      <c r="V559" s="241"/>
      <c r="W559" s="241"/>
      <c r="X559" s="241"/>
      <c r="Y559" s="241"/>
      <c r="Z559" s="241"/>
      <c r="AA559" s="241"/>
      <c r="AB559" s="241"/>
      <c r="AC559" s="241" t="s">
        <v>316</v>
      </c>
      <c r="AD559" s="241"/>
      <c r="AE559" s="241"/>
      <c r="AF559" s="241"/>
      <c r="AG559" s="241"/>
      <c r="AH559" s="241"/>
      <c r="AI559" s="241"/>
      <c r="AP559" s="300"/>
      <c r="AT559" s="300"/>
    </row>
    <row r="560" spans="1:46" s="299" customFormat="1" ht="15" customHeight="1">
      <c r="A560" s="284"/>
      <c r="B560" s="284"/>
      <c r="C560" s="241"/>
      <c r="D560" s="241"/>
      <c r="E560" s="241"/>
      <c r="F560" s="241"/>
      <c r="G560" s="241"/>
      <c r="H560" s="241"/>
      <c r="I560" s="241"/>
      <c r="J560" s="241"/>
      <c r="K560" s="241"/>
      <c r="L560" s="241"/>
      <c r="M560" s="241"/>
      <c r="N560" s="241"/>
      <c r="O560" s="241"/>
      <c r="P560" s="241"/>
      <c r="Q560" s="241"/>
      <c r="R560" s="241"/>
      <c r="S560" s="241"/>
      <c r="T560" s="241"/>
      <c r="U560" s="241" t="s">
        <v>694</v>
      </c>
      <c r="V560" s="241"/>
      <c r="W560" s="241"/>
      <c r="X560" s="241"/>
      <c r="Y560" s="241"/>
      <c r="Z560" s="241"/>
      <c r="AA560" s="241"/>
      <c r="AB560" s="241"/>
      <c r="AC560" s="241" t="s">
        <v>309</v>
      </c>
      <c r="AD560" s="241"/>
      <c r="AE560" s="241"/>
      <c r="AF560" s="241"/>
      <c r="AG560" s="241"/>
      <c r="AH560" s="241"/>
      <c r="AI560" s="241"/>
      <c r="AP560" s="300"/>
      <c r="AT560" s="300"/>
    </row>
    <row r="561" spans="1:46" s="299" customFormat="1" ht="15" customHeight="1">
      <c r="A561" s="284"/>
      <c r="B561" s="284"/>
      <c r="C561" s="241"/>
      <c r="D561" s="241"/>
      <c r="E561" s="241"/>
      <c r="F561" s="241"/>
      <c r="G561" s="241"/>
      <c r="H561" s="241"/>
      <c r="I561" s="241"/>
      <c r="J561" s="241"/>
      <c r="K561" s="241"/>
      <c r="L561" s="241"/>
      <c r="M561" s="241"/>
      <c r="N561" s="241"/>
      <c r="O561" s="241"/>
      <c r="P561" s="241"/>
      <c r="Q561" s="241"/>
      <c r="R561" s="241"/>
      <c r="S561" s="241"/>
      <c r="T561" s="241"/>
      <c r="U561" s="241" t="s">
        <v>695</v>
      </c>
      <c r="V561" s="241"/>
      <c r="W561" s="241"/>
      <c r="X561" s="241"/>
      <c r="Y561" s="241"/>
      <c r="Z561" s="241"/>
      <c r="AA561" s="241"/>
      <c r="AB561" s="241"/>
      <c r="AC561" s="241" t="s">
        <v>325</v>
      </c>
      <c r="AD561" s="241"/>
      <c r="AE561" s="241"/>
      <c r="AF561" s="241"/>
      <c r="AG561" s="241"/>
      <c r="AH561" s="241"/>
      <c r="AI561" s="241"/>
      <c r="AP561" s="300"/>
      <c r="AT561" s="300"/>
    </row>
    <row r="562" spans="1:46" s="299" customFormat="1" ht="15" customHeight="1">
      <c r="A562" s="284"/>
      <c r="B562" s="284"/>
      <c r="C562" s="241"/>
      <c r="D562" s="241"/>
      <c r="E562" s="241"/>
      <c r="F562" s="241"/>
      <c r="G562" s="241"/>
      <c r="H562" s="241"/>
      <c r="I562" s="241"/>
      <c r="J562" s="241"/>
      <c r="K562" s="241"/>
      <c r="L562" s="241"/>
      <c r="M562" s="241"/>
      <c r="N562" s="241"/>
      <c r="O562" s="241"/>
      <c r="P562" s="241"/>
      <c r="Q562" s="241"/>
      <c r="R562" s="241"/>
      <c r="S562" s="241"/>
      <c r="T562" s="241"/>
      <c r="U562" s="241" t="s">
        <v>696</v>
      </c>
      <c r="V562" s="241"/>
      <c r="W562" s="241"/>
      <c r="X562" s="241"/>
      <c r="Y562" s="241"/>
      <c r="Z562" s="241"/>
      <c r="AA562" s="241"/>
      <c r="AB562" s="241"/>
      <c r="AC562" s="241" t="s">
        <v>309</v>
      </c>
      <c r="AD562" s="241"/>
      <c r="AE562" s="241"/>
      <c r="AF562" s="241"/>
      <c r="AG562" s="241"/>
      <c r="AH562" s="241"/>
      <c r="AI562" s="241"/>
      <c r="AP562" s="300"/>
      <c r="AT562" s="300"/>
    </row>
    <row r="563" spans="1:46" s="299" customFormat="1" ht="15" customHeight="1">
      <c r="A563" s="284"/>
      <c r="B563" s="284"/>
      <c r="C563" s="241"/>
      <c r="D563" s="241"/>
      <c r="E563" s="241"/>
      <c r="F563" s="241"/>
      <c r="G563" s="241"/>
      <c r="H563" s="241"/>
      <c r="I563" s="241"/>
      <c r="J563" s="241"/>
      <c r="K563" s="241"/>
      <c r="L563" s="241"/>
      <c r="M563" s="241"/>
      <c r="N563" s="241"/>
      <c r="O563" s="241"/>
      <c r="P563" s="241"/>
      <c r="Q563" s="241"/>
      <c r="R563" s="241"/>
      <c r="S563" s="241"/>
      <c r="T563" s="241"/>
      <c r="U563" s="241" t="s">
        <v>697</v>
      </c>
      <c r="V563" s="241"/>
      <c r="W563" s="241"/>
      <c r="X563" s="241"/>
      <c r="Y563" s="241"/>
      <c r="Z563" s="241"/>
      <c r="AA563" s="241"/>
      <c r="AB563" s="241"/>
      <c r="AC563" s="241" t="s">
        <v>325</v>
      </c>
      <c r="AD563" s="241"/>
      <c r="AE563" s="241"/>
      <c r="AF563" s="241"/>
      <c r="AG563" s="241"/>
      <c r="AH563" s="241"/>
      <c r="AI563" s="241"/>
      <c r="AP563" s="300"/>
      <c r="AT563" s="300"/>
    </row>
    <row r="564" spans="1:46" s="299" customFormat="1" ht="15" customHeight="1">
      <c r="A564" s="284"/>
      <c r="B564" s="284"/>
      <c r="C564" s="241"/>
      <c r="D564" s="241"/>
      <c r="E564" s="241"/>
      <c r="F564" s="241"/>
      <c r="G564" s="241"/>
      <c r="H564" s="241"/>
      <c r="I564" s="241"/>
      <c r="J564" s="241"/>
      <c r="K564" s="241"/>
      <c r="L564" s="241"/>
      <c r="M564" s="241"/>
      <c r="N564" s="241"/>
      <c r="O564" s="241"/>
      <c r="P564" s="241"/>
      <c r="Q564" s="241"/>
      <c r="R564" s="241"/>
      <c r="S564" s="241"/>
      <c r="T564" s="241"/>
      <c r="U564" s="241" t="s">
        <v>280</v>
      </c>
      <c r="V564" s="241"/>
      <c r="W564" s="241"/>
      <c r="X564" s="241"/>
      <c r="Y564" s="241"/>
      <c r="Z564" s="241"/>
      <c r="AA564" s="241"/>
      <c r="AB564" s="241"/>
      <c r="AC564" s="241" t="s">
        <v>350</v>
      </c>
      <c r="AD564" s="241"/>
      <c r="AE564" s="241"/>
      <c r="AF564" s="241"/>
      <c r="AG564" s="241"/>
      <c r="AH564" s="241"/>
      <c r="AI564" s="241"/>
      <c r="AP564" s="300"/>
      <c r="AT564" s="300"/>
    </row>
    <row r="565" spans="1:46" s="299" customFormat="1" ht="15" customHeight="1">
      <c r="A565" s="284"/>
      <c r="B565" s="284"/>
      <c r="C565" s="241"/>
      <c r="D565" s="241"/>
      <c r="E565" s="241"/>
      <c r="F565" s="241"/>
      <c r="G565" s="241"/>
      <c r="H565" s="241"/>
      <c r="I565" s="241"/>
      <c r="J565" s="241"/>
      <c r="K565" s="241"/>
      <c r="L565" s="241"/>
      <c r="M565" s="241"/>
      <c r="N565" s="241"/>
      <c r="O565" s="241"/>
      <c r="P565" s="241"/>
      <c r="Q565" s="241"/>
      <c r="R565" s="241"/>
      <c r="S565" s="241"/>
      <c r="T565" s="241"/>
      <c r="U565" s="241" t="s">
        <v>698</v>
      </c>
      <c r="V565" s="241"/>
      <c r="W565" s="241"/>
      <c r="X565" s="241"/>
      <c r="Y565" s="241"/>
      <c r="Z565" s="241"/>
      <c r="AA565" s="241"/>
      <c r="AB565" s="241"/>
      <c r="AC565" s="241" t="s">
        <v>322</v>
      </c>
      <c r="AD565" s="241"/>
      <c r="AE565" s="241"/>
      <c r="AF565" s="241"/>
      <c r="AG565" s="241"/>
      <c r="AH565" s="241"/>
      <c r="AI565" s="241"/>
      <c r="AP565" s="300"/>
      <c r="AT565" s="300"/>
    </row>
    <row r="566" spans="1:46" s="299" customFormat="1" ht="15" customHeight="1">
      <c r="A566" s="284"/>
      <c r="B566" s="284"/>
      <c r="C566" s="241"/>
      <c r="D566" s="241"/>
      <c r="E566" s="241"/>
      <c r="F566" s="241"/>
      <c r="G566" s="241"/>
      <c r="H566" s="241"/>
      <c r="I566" s="241"/>
      <c r="J566" s="241"/>
      <c r="K566" s="241"/>
      <c r="L566" s="241"/>
      <c r="M566" s="241"/>
      <c r="N566" s="241"/>
      <c r="O566" s="241"/>
      <c r="P566" s="241"/>
      <c r="Q566" s="241"/>
      <c r="R566" s="241"/>
      <c r="S566" s="241"/>
      <c r="T566" s="241"/>
      <c r="U566" s="241" t="s">
        <v>699</v>
      </c>
      <c r="V566" s="241"/>
      <c r="W566" s="241"/>
      <c r="X566" s="241"/>
      <c r="Y566" s="241"/>
      <c r="Z566" s="241"/>
      <c r="AA566" s="241"/>
      <c r="AB566" s="241"/>
      <c r="AC566" s="241" t="s">
        <v>325</v>
      </c>
      <c r="AD566" s="241"/>
      <c r="AE566" s="241"/>
      <c r="AF566" s="241"/>
      <c r="AG566" s="241"/>
      <c r="AH566" s="241"/>
      <c r="AI566" s="241"/>
      <c r="AP566" s="300"/>
      <c r="AT566" s="300"/>
    </row>
    <row r="567" spans="1:46" s="299" customFormat="1" ht="15" customHeight="1">
      <c r="A567" s="284"/>
      <c r="B567" s="284"/>
      <c r="C567" s="241"/>
      <c r="D567" s="241"/>
      <c r="E567" s="241"/>
      <c r="F567" s="241"/>
      <c r="G567" s="241"/>
      <c r="H567" s="241"/>
      <c r="I567" s="241"/>
      <c r="J567" s="241"/>
      <c r="K567" s="241"/>
      <c r="L567" s="241"/>
      <c r="M567" s="241"/>
      <c r="N567" s="241"/>
      <c r="O567" s="241"/>
      <c r="P567" s="241"/>
      <c r="Q567" s="241"/>
      <c r="R567" s="241"/>
      <c r="S567" s="241"/>
      <c r="T567" s="241"/>
      <c r="U567" s="241" t="s">
        <v>700</v>
      </c>
      <c r="V567" s="241"/>
      <c r="W567" s="241"/>
      <c r="X567" s="241"/>
      <c r="Y567" s="241"/>
      <c r="Z567" s="241"/>
      <c r="AA567" s="241"/>
      <c r="AB567" s="241"/>
      <c r="AC567" s="241" t="s">
        <v>325</v>
      </c>
      <c r="AD567" s="241"/>
      <c r="AE567" s="241"/>
      <c r="AF567" s="241"/>
      <c r="AG567" s="241"/>
      <c r="AH567" s="241"/>
      <c r="AI567" s="241"/>
      <c r="AP567" s="300"/>
      <c r="AT567" s="300"/>
    </row>
    <row r="568" spans="1:46" s="299" customFormat="1" ht="15" customHeight="1">
      <c r="A568" s="284"/>
      <c r="B568" s="284"/>
      <c r="C568" s="241"/>
      <c r="D568" s="241"/>
      <c r="E568" s="241"/>
      <c r="F568" s="241"/>
      <c r="G568" s="241"/>
      <c r="H568" s="241"/>
      <c r="I568" s="241"/>
      <c r="J568" s="241"/>
      <c r="K568" s="241"/>
      <c r="L568" s="241"/>
      <c r="M568" s="241"/>
      <c r="N568" s="241"/>
      <c r="O568" s="241"/>
      <c r="P568" s="241"/>
      <c r="Q568" s="241"/>
      <c r="R568" s="241"/>
      <c r="S568" s="241"/>
      <c r="T568" s="241"/>
      <c r="U568" s="241" t="s">
        <v>701</v>
      </c>
      <c r="V568" s="241"/>
      <c r="W568" s="241"/>
      <c r="X568" s="241"/>
      <c r="Y568" s="241"/>
      <c r="Z568" s="241"/>
      <c r="AA568" s="241"/>
      <c r="AB568" s="241"/>
      <c r="AC568" s="241" t="s">
        <v>316</v>
      </c>
      <c r="AD568" s="241"/>
      <c r="AE568" s="241"/>
      <c r="AF568" s="241"/>
      <c r="AG568" s="241"/>
      <c r="AH568" s="241"/>
      <c r="AI568" s="241"/>
      <c r="AP568" s="300"/>
      <c r="AT568" s="300"/>
    </row>
    <row r="569" spans="1:46" s="299" customFormat="1" ht="15" customHeight="1">
      <c r="A569" s="284"/>
      <c r="B569" s="284"/>
      <c r="C569" s="241"/>
      <c r="D569" s="241"/>
      <c r="E569" s="241"/>
      <c r="F569" s="241"/>
      <c r="G569" s="241"/>
      <c r="H569" s="241"/>
      <c r="I569" s="241"/>
      <c r="J569" s="241"/>
      <c r="K569" s="241"/>
      <c r="L569" s="241"/>
      <c r="M569" s="241"/>
      <c r="N569" s="241"/>
      <c r="O569" s="241"/>
      <c r="P569" s="241"/>
      <c r="Q569" s="241"/>
      <c r="R569" s="241"/>
      <c r="S569" s="241"/>
      <c r="T569" s="241"/>
      <c r="U569" s="241" t="s">
        <v>702</v>
      </c>
      <c r="V569" s="241"/>
      <c r="W569" s="241"/>
      <c r="X569" s="241"/>
      <c r="Y569" s="241"/>
      <c r="Z569" s="241"/>
      <c r="AA569" s="241"/>
      <c r="AB569" s="241"/>
      <c r="AC569" s="241" t="s">
        <v>386</v>
      </c>
      <c r="AD569" s="241"/>
      <c r="AE569" s="241"/>
      <c r="AF569" s="241"/>
      <c r="AG569" s="241"/>
      <c r="AH569" s="241"/>
      <c r="AI569" s="241"/>
      <c r="AP569" s="300"/>
      <c r="AT569" s="300"/>
    </row>
    <row r="570" spans="1:46" s="299" customFormat="1" ht="15" customHeight="1">
      <c r="A570" s="284"/>
      <c r="B570" s="284"/>
      <c r="C570" s="241"/>
      <c r="D570" s="241"/>
      <c r="E570" s="241"/>
      <c r="F570" s="241"/>
      <c r="G570" s="241"/>
      <c r="H570" s="241"/>
      <c r="I570" s="241"/>
      <c r="J570" s="241"/>
      <c r="K570" s="241"/>
      <c r="L570" s="241"/>
      <c r="M570" s="241"/>
      <c r="N570" s="241"/>
      <c r="O570" s="241"/>
      <c r="P570" s="241"/>
      <c r="Q570" s="241"/>
      <c r="R570" s="241"/>
      <c r="S570" s="241"/>
      <c r="T570" s="241"/>
      <c r="U570" s="241" t="s">
        <v>703</v>
      </c>
      <c r="V570" s="241"/>
      <c r="W570" s="241"/>
      <c r="X570" s="241"/>
      <c r="Y570" s="241"/>
      <c r="Z570" s="241"/>
      <c r="AA570" s="241"/>
      <c r="AB570" s="241"/>
      <c r="AC570" s="241" t="s">
        <v>316</v>
      </c>
      <c r="AD570" s="241"/>
      <c r="AE570" s="241"/>
      <c r="AF570" s="241"/>
      <c r="AG570" s="241"/>
      <c r="AH570" s="241"/>
      <c r="AI570" s="241"/>
      <c r="AP570" s="300"/>
      <c r="AT570" s="300"/>
    </row>
    <row r="571" spans="1:46" s="299" customFormat="1" ht="15" customHeight="1">
      <c r="A571" s="284"/>
      <c r="B571" s="284"/>
      <c r="C571" s="241"/>
      <c r="D571" s="241"/>
      <c r="E571" s="241"/>
      <c r="F571" s="241"/>
      <c r="G571" s="241"/>
      <c r="H571" s="241"/>
      <c r="I571" s="241"/>
      <c r="J571" s="241"/>
      <c r="K571" s="241"/>
      <c r="L571" s="241"/>
      <c r="M571" s="241"/>
      <c r="N571" s="241"/>
      <c r="O571" s="241"/>
      <c r="P571" s="241"/>
      <c r="Q571" s="241"/>
      <c r="R571" s="241"/>
      <c r="S571" s="241"/>
      <c r="T571" s="241"/>
      <c r="U571" s="241" t="s">
        <v>704</v>
      </c>
      <c r="V571" s="241"/>
      <c r="W571" s="241"/>
      <c r="X571" s="241"/>
      <c r="Y571" s="241"/>
      <c r="Z571" s="241"/>
      <c r="AA571" s="241"/>
      <c r="AB571" s="241"/>
      <c r="AC571" s="241" t="s">
        <v>386</v>
      </c>
      <c r="AD571" s="241"/>
      <c r="AE571" s="241"/>
      <c r="AF571" s="241"/>
      <c r="AG571" s="241"/>
      <c r="AH571" s="241"/>
      <c r="AI571" s="241"/>
      <c r="AP571" s="300"/>
      <c r="AT571" s="300"/>
    </row>
    <row r="572" spans="1:46" s="299" customFormat="1" ht="15" customHeight="1">
      <c r="A572" s="284"/>
      <c r="B572" s="284"/>
      <c r="C572" s="241"/>
      <c r="D572" s="241"/>
      <c r="E572" s="241"/>
      <c r="F572" s="241"/>
      <c r="G572" s="241"/>
      <c r="H572" s="241"/>
      <c r="I572" s="241"/>
      <c r="J572" s="241"/>
      <c r="K572" s="241"/>
      <c r="L572" s="241"/>
      <c r="M572" s="241"/>
      <c r="N572" s="241"/>
      <c r="O572" s="241"/>
      <c r="P572" s="241"/>
      <c r="Q572" s="241"/>
      <c r="R572" s="241"/>
      <c r="S572" s="241"/>
      <c r="T572" s="241"/>
      <c r="U572" s="241" t="s">
        <v>705</v>
      </c>
      <c r="V572" s="241"/>
      <c r="W572" s="241"/>
      <c r="X572" s="241"/>
      <c r="Y572" s="241"/>
      <c r="Z572" s="241"/>
      <c r="AA572" s="241"/>
      <c r="AB572" s="241"/>
      <c r="AC572" s="241" t="s">
        <v>386</v>
      </c>
      <c r="AD572" s="241"/>
      <c r="AE572" s="241"/>
      <c r="AF572" s="241"/>
      <c r="AG572" s="241"/>
      <c r="AH572" s="241"/>
      <c r="AI572" s="241"/>
      <c r="AP572" s="300"/>
      <c r="AT572" s="300"/>
    </row>
    <row r="573" spans="1:46" s="299" customFormat="1" ht="15" customHeight="1">
      <c r="A573" s="284"/>
      <c r="B573" s="284"/>
      <c r="C573" s="241"/>
      <c r="D573" s="241"/>
      <c r="E573" s="241"/>
      <c r="F573" s="241"/>
      <c r="G573" s="241"/>
      <c r="H573" s="241"/>
      <c r="I573" s="241"/>
      <c r="J573" s="241"/>
      <c r="K573" s="241"/>
      <c r="L573" s="241"/>
      <c r="M573" s="241"/>
      <c r="N573" s="241"/>
      <c r="O573" s="241"/>
      <c r="P573" s="241"/>
      <c r="Q573" s="241"/>
      <c r="R573" s="241"/>
      <c r="S573" s="241"/>
      <c r="T573" s="241"/>
      <c r="U573" s="241" t="s">
        <v>706</v>
      </c>
      <c r="V573" s="241"/>
      <c r="W573" s="241"/>
      <c r="X573" s="241"/>
      <c r="Y573" s="241"/>
      <c r="Z573" s="241"/>
      <c r="AA573" s="241"/>
      <c r="AB573" s="241"/>
      <c r="AC573" s="241" t="s">
        <v>311</v>
      </c>
      <c r="AD573" s="241"/>
      <c r="AE573" s="241"/>
      <c r="AF573" s="241"/>
      <c r="AG573" s="241"/>
      <c r="AH573" s="241"/>
      <c r="AI573" s="241"/>
      <c r="AP573" s="300"/>
      <c r="AT573" s="300"/>
    </row>
    <row r="574" spans="1:46" s="299" customFormat="1" ht="15" customHeight="1">
      <c r="A574" s="284"/>
      <c r="B574" s="284"/>
      <c r="C574" s="241"/>
      <c r="D574" s="241"/>
      <c r="E574" s="241"/>
      <c r="F574" s="241"/>
      <c r="G574" s="241"/>
      <c r="H574" s="241"/>
      <c r="I574" s="241"/>
      <c r="J574" s="241"/>
      <c r="K574" s="241"/>
      <c r="L574" s="241"/>
      <c r="M574" s="241"/>
      <c r="N574" s="241"/>
      <c r="O574" s="241"/>
      <c r="P574" s="241"/>
      <c r="Q574" s="241"/>
      <c r="R574" s="241"/>
      <c r="S574" s="241"/>
      <c r="T574" s="241"/>
      <c r="U574" s="241" t="s">
        <v>707</v>
      </c>
      <c r="V574" s="241"/>
      <c r="W574" s="241"/>
      <c r="X574" s="241"/>
      <c r="Y574" s="241"/>
      <c r="Z574" s="241"/>
      <c r="AA574" s="241"/>
      <c r="AB574" s="241"/>
      <c r="AC574" s="241" t="s">
        <v>386</v>
      </c>
      <c r="AD574" s="241"/>
      <c r="AE574" s="241"/>
      <c r="AF574" s="241"/>
      <c r="AG574" s="241"/>
      <c r="AH574" s="241"/>
      <c r="AI574" s="241"/>
      <c r="AP574" s="300"/>
      <c r="AT574" s="300"/>
    </row>
    <row r="575" spans="1:46" s="299" customFormat="1" ht="15" customHeight="1">
      <c r="A575" s="284"/>
      <c r="B575" s="284"/>
      <c r="C575" s="241"/>
      <c r="D575" s="241"/>
      <c r="E575" s="241"/>
      <c r="F575" s="241"/>
      <c r="G575" s="241"/>
      <c r="H575" s="241"/>
      <c r="I575" s="241"/>
      <c r="J575" s="241"/>
      <c r="K575" s="241"/>
      <c r="L575" s="241"/>
      <c r="M575" s="241"/>
      <c r="N575" s="241"/>
      <c r="O575" s="241"/>
      <c r="P575" s="241"/>
      <c r="Q575" s="241"/>
      <c r="R575" s="241"/>
      <c r="S575" s="241"/>
      <c r="T575" s="241"/>
      <c r="U575" s="241" t="s">
        <v>708</v>
      </c>
      <c r="V575" s="241"/>
      <c r="W575" s="241"/>
      <c r="X575" s="241"/>
      <c r="Y575" s="241"/>
      <c r="Z575" s="241"/>
      <c r="AA575" s="241"/>
      <c r="AB575" s="241"/>
      <c r="AC575" s="241" t="s">
        <v>350</v>
      </c>
      <c r="AD575" s="241"/>
      <c r="AE575" s="241"/>
      <c r="AF575" s="241"/>
      <c r="AG575" s="241"/>
      <c r="AH575" s="241"/>
      <c r="AI575" s="241"/>
      <c r="AP575" s="300"/>
      <c r="AT575" s="300"/>
    </row>
    <row r="576" spans="1:46" s="299" customFormat="1" ht="15" customHeight="1">
      <c r="A576" s="284"/>
      <c r="B576" s="284"/>
      <c r="C576" s="241"/>
      <c r="D576" s="241"/>
      <c r="E576" s="241"/>
      <c r="F576" s="241"/>
      <c r="G576" s="241"/>
      <c r="H576" s="241"/>
      <c r="I576" s="241"/>
      <c r="J576" s="241"/>
      <c r="K576" s="241"/>
      <c r="L576" s="241"/>
      <c r="M576" s="241"/>
      <c r="N576" s="241"/>
      <c r="O576" s="241"/>
      <c r="P576" s="241"/>
      <c r="Q576" s="241"/>
      <c r="R576" s="241"/>
      <c r="S576" s="241"/>
      <c r="T576" s="241"/>
      <c r="U576" s="241" t="s">
        <v>709</v>
      </c>
      <c r="V576" s="241"/>
      <c r="W576" s="241"/>
      <c r="X576" s="241"/>
      <c r="Y576" s="241"/>
      <c r="Z576" s="241"/>
      <c r="AA576" s="241"/>
      <c r="AB576" s="241"/>
      <c r="AC576" s="241" t="s">
        <v>322</v>
      </c>
      <c r="AD576" s="241"/>
      <c r="AE576" s="241"/>
      <c r="AF576" s="241"/>
      <c r="AG576" s="241"/>
      <c r="AH576" s="241"/>
      <c r="AI576" s="241"/>
      <c r="AP576" s="300"/>
      <c r="AT576" s="300"/>
    </row>
    <row r="577" spans="1:46" s="299" customFormat="1" ht="15" customHeight="1">
      <c r="A577" s="284"/>
      <c r="B577" s="284"/>
      <c r="C577" s="241"/>
      <c r="D577" s="241"/>
      <c r="E577" s="241"/>
      <c r="F577" s="241"/>
      <c r="G577" s="241"/>
      <c r="H577" s="241"/>
      <c r="I577" s="241"/>
      <c r="J577" s="241"/>
      <c r="K577" s="241"/>
      <c r="L577" s="241"/>
      <c r="M577" s="241"/>
      <c r="N577" s="241"/>
      <c r="O577" s="241"/>
      <c r="P577" s="241"/>
      <c r="Q577" s="241"/>
      <c r="R577" s="241"/>
      <c r="S577" s="241"/>
      <c r="T577" s="241"/>
      <c r="U577" s="241" t="s">
        <v>710</v>
      </c>
      <c r="V577" s="241"/>
      <c r="W577" s="241"/>
      <c r="X577" s="241"/>
      <c r="Y577" s="241"/>
      <c r="Z577" s="241"/>
      <c r="AA577" s="241"/>
      <c r="AB577" s="241"/>
      <c r="AC577" s="241" t="s">
        <v>313</v>
      </c>
      <c r="AD577" s="241"/>
      <c r="AE577" s="241"/>
      <c r="AF577" s="241"/>
      <c r="AG577" s="241"/>
      <c r="AH577" s="241"/>
      <c r="AI577" s="241"/>
      <c r="AP577" s="300"/>
      <c r="AT577" s="300"/>
    </row>
    <row r="578" spans="1:46" s="299" customFormat="1" ht="15" customHeight="1">
      <c r="A578" s="284"/>
      <c r="B578" s="284"/>
      <c r="C578" s="241"/>
      <c r="D578" s="241"/>
      <c r="E578" s="241"/>
      <c r="F578" s="241"/>
      <c r="G578" s="241"/>
      <c r="H578" s="241"/>
      <c r="I578" s="241"/>
      <c r="J578" s="241"/>
      <c r="K578" s="241"/>
      <c r="L578" s="241"/>
      <c r="M578" s="241"/>
      <c r="N578" s="241"/>
      <c r="O578" s="241"/>
      <c r="P578" s="241"/>
      <c r="Q578" s="241"/>
      <c r="R578" s="241"/>
      <c r="S578" s="241"/>
      <c r="T578" s="241"/>
      <c r="U578" s="241" t="s">
        <v>711</v>
      </c>
      <c r="V578" s="241"/>
      <c r="W578" s="241"/>
      <c r="X578" s="241"/>
      <c r="Y578" s="241"/>
      <c r="Z578" s="241"/>
      <c r="AA578" s="241"/>
      <c r="AB578" s="241"/>
      <c r="AC578" s="241" t="s">
        <v>386</v>
      </c>
      <c r="AD578" s="241"/>
      <c r="AE578" s="241"/>
      <c r="AF578" s="241"/>
      <c r="AG578" s="241"/>
      <c r="AH578" s="241"/>
      <c r="AI578" s="241"/>
      <c r="AP578" s="300"/>
      <c r="AT578" s="300"/>
    </row>
    <row r="579" spans="1:46" s="299" customFormat="1" ht="15" customHeight="1">
      <c r="A579" s="284"/>
      <c r="B579" s="284"/>
      <c r="C579" s="241"/>
      <c r="D579" s="241"/>
      <c r="E579" s="241"/>
      <c r="F579" s="241"/>
      <c r="G579" s="241"/>
      <c r="H579" s="241"/>
      <c r="I579" s="241"/>
      <c r="J579" s="241"/>
      <c r="K579" s="241"/>
      <c r="L579" s="241"/>
      <c r="M579" s="241"/>
      <c r="N579" s="241"/>
      <c r="O579" s="241"/>
      <c r="P579" s="241"/>
      <c r="Q579" s="241"/>
      <c r="R579" s="241"/>
      <c r="S579" s="241"/>
      <c r="T579" s="241"/>
      <c r="U579" s="241" t="s">
        <v>712</v>
      </c>
      <c r="V579" s="241"/>
      <c r="W579" s="241"/>
      <c r="X579" s="241"/>
      <c r="Y579" s="241"/>
      <c r="Z579" s="241"/>
      <c r="AA579" s="241"/>
      <c r="AB579" s="241"/>
      <c r="AC579" s="241" t="s">
        <v>350</v>
      </c>
      <c r="AD579" s="241"/>
      <c r="AE579" s="241"/>
      <c r="AF579" s="241"/>
      <c r="AG579" s="241"/>
      <c r="AH579" s="241"/>
      <c r="AI579" s="241"/>
      <c r="AP579" s="300"/>
      <c r="AT579" s="300"/>
    </row>
    <row r="580" spans="1:46" s="299" customFormat="1" ht="15" customHeight="1">
      <c r="A580" s="284"/>
      <c r="B580" s="284"/>
      <c r="C580" s="241"/>
      <c r="D580" s="241"/>
      <c r="E580" s="241"/>
      <c r="F580" s="241"/>
      <c r="G580" s="241"/>
      <c r="H580" s="241"/>
      <c r="I580" s="241"/>
      <c r="J580" s="241"/>
      <c r="K580" s="241"/>
      <c r="L580" s="241"/>
      <c r="M580" s="241"/>
      <c r="N580" s="241"/>
      <c r="O580" s="241"/>
      <c r="P580" s="241"/>
      <c r="Q580" s="241"/>
      <c r="R580" s="241"/>
      <c r="S580" s="241"/>
      <c r="T580" s="241"/>
      <c r="U580" s="241" t="s">
        <v>713</v>
      </c>
      <c r="V580" s="241"/>
      <c r="W580" s="241"/>
      <c r="X580" s="241"/>
      <c r="Y580" s="241"/>
      <c r="Z580" s="241"/>
      <c r="AA580" s="241"/>
      <c r="AB580" s="241"/>
      <c r="AC580" s="241" t="s">
        <v>322</v>
      </c>
      <c r="AD580" s="241"/>
      <c r="AE580" s="241"/>
      <c r="AF580" s="241"/>
      <c r="AG580" s="241"/>
      <c r="AH580" s="241"/>
      <c r="AI580" s="241"/>
      <c r="AP580" s="300"/>
      <c r="AT580" s="300"/>
    </row>
    <row r="581" spans="1:46" s="299" customFormat="1" ht="15" customHeight="1">
      <c r="A581" s="284"/>
      <c r="B581" s="284"/>
      <c r="C581" s="241"/>
      <c r="D581" s="241"/>
      <c r="E581" s="241"/>
      <c r="F581" s="241"/>
      <c r="G581" s="241"/>
      <c r="H581" s="241"/>
      <c r="I581" s="241"/>
      <c r="J581" s="241"/>
      <c r="K581" s="241"/>
      <c r="L581" s="241"/>
      <c r="M581" s="241"/>
      <c r="N581" s="241"/>
      <c r="O581" s="241"/>
      <c r="P581" s="241"/>
      <c r="Q581" s="241"/>
      <c r="R581" s="241"/>
      <c r="S581" s="241"/>
      <c r="T581" s="241"/>
      <c r="U581" s="241" t="s">
        <v>714</v>
      </c>
      <c r="V581" s="241"/>
      <c r="W581" s="241"/>
      <c r="X581" s="241"/>
      <c r="Y581" s="241"/>
      <c r="Z581" s="241"/>
      <c r="AA581" s="241"/>
      <c r="AB581" s="241"/>
      <c r="AC581" s="241" t="s">
        <v>325</v>
      </c>
      <c r="AD581" s="241"/>
      <c r="AE581" s="241"/>
      <c r="AF581" s="241"/>
      <c r="AG581" s="241"/>
      <c r="AH581" s="241"/>
      <c r="AI581" s="241"/>
      <c r="AP581" s="300"/>
      <c r="AT581" s="300"/>
    </row>
    <row r="582" spans="1:46" s="299" customFormat="1" ht="15" customHeight="1">
      <c r="A582" s="284"/>
      <c r="B582" s="284"/>
      <c r="C582" s="241"/>
      <c r="D582" s="241"/>
      <c r="E582" s="241"/>
      <c r="F582" s="241"/>
      <c r="G582" s="241"/>
      <c r="H582" s="241"/>
      <c r="I582" s="241"/>
      <c r="J582" s="241"/>
      <c r="K582" s="241"/>
      <c r="L582" s="241"/>
      <c r="M582" s="241"/>
      <c r="N582" s="241"/>
      <c r="O582" s="241"/>
      <c r="P582" s="241"/>
      <c r="Q582" s="241"/>
      <c r="R582" s="241"/>
      <c r="S582" s="241"/>
      <c r="T582" s="241"/>
      <c r="U582" s="241" t="s">
        <v>715</v>
      </c>
      <c r="V582" s="241"/>
      <c r="W582" s="241"/>
      <c r="X582" s="241"/>
      <c r="Y582" s="241"/>
      <c r="Z582" s="241"/>
      <c r="AA582" s="241"/>
      <c r="AB582" s="241"/>
      <c r="AC582" s="241" t="s">
        <v>322</v>
      </c>
      <c r="AD582" s="241"/>
      <c r="AE582" s="241"/>
      <c r="AF582" s="241"/>
      <c r="AG582" s="241"/>
      <c r="AH582" s="241"/>
      <c r="AI582" s="241"/>
      <c r="AP582" s="300"/>
      <c r="AT582" s="300"/>
    </row>
    <row r="583" spans="1:46" s="299" customFormat="1" ht="15" customHeight="1">
      <c r="A583" s="284"/>
      <c r="B583" s="284"/>
      <c r="C583" s="241"/>
      <c r="D583" s="241"/>
      <c r="E583" s="241"/>
      <c r="F583" s="241"/>
      <c r="G583" s="241"/>
      <c r="H583" s="241"/>
      <c r="I583" s="241"/>
      <c r="J583" s="241"/>
      <c r="K583" s="241"/>
      <c r="L583" s="241"/>
      <c r="M583" s="241"/>
      <c r="N583" s="241"/>
      <c r="O583" s="241"/>
      <c r="P583" s="241"/>
      <c r="Q583" s="241"/>
      <c r="R583" s="241"/>
      <c r="S583" s="241"/>
      <c r="T583" s="241"/>
      <c r="U583" s="241" t="s">
        <v>716</v>
      </c>
      <c r="V583" s="241"/>
      <c r="W583" s="241"/>
      <c r="X583" s="241"/>
      <c r="Y583" s="241"/>
      <c r="Z583" s="241"/>
      <c r="AA583" s="241"/>
      <c r="AB583" s="241"/>
      <c r="AC583" s="241" t="s">
        <v>316</v>
      </c>
      <c r="AD583" s="241"/>
      <c r="AE583" s="241"/>
      <c r="AF583" s="241"/>
      <c r="AG583" s="241"/>
      <c r="AH583" s="241"/>
      <c r="AI583" s="241"/>
      <c r="AP583" s="300"/>
      <c r="AT583" s="300"/>
    </row>
    <row r="584" spans="1:46" s="299" customFormat="1" ht="15" customHeight="1">
      <c r="A584" s="284"/>
      <c r="B584" s="284"/>
      <c r="C584" s="241"/>
      <c r="D584" s="241"/>
      <c r="E584" s="241"/>
      <c r="F584" s="241"/>
      <c r="G584" s="241"/>
      <c r="H584" s="241"/>
      <c r="I584" s="241"/>
      <c r="J584" s="241"/>
      <c r="K584" s="241"/>
      <c r="L584" s="241"/>
      <c r="M584" s="241"/>
      <c r="N584" s="241"/>
      <c r="O584" s="241"/>
      <c r="P584" s="241"/>
      <c r="Q584" s="241"/>
      <c r="R584" s="241"/>
      <c r="S584" s="241"/>
      <c r="T584" s="241"/>
      <c r="U584" s="241" t="s">
        <v>717</v>
      </c>
      <c r="V584" s="241"/>
      <c r="W584" s="241"/>
      <c r="X584" s="241"/>
      <c r="Y584" s="241"/>
      <c r="Z584" s="241"/>
      <c r="AA584" s="241"/>
      <c r="AB584" s="241"/>
      <c r="AC584" s="241" t="s">
        <v>316</v>
      </c>
      <c r="AD584" s="241"/>
      <c r="AE584" s="241"/>
      <c r="AF584" s="241"/>
      <c r="AG584" s="241"/>
      <c r="AH584" s="241"/>
      <c r="AI584" s="241"/>
      <c r="AP584" s="300"/>
      <c r="AT584" s="300"/>
    </row>
    <row r="585" spans="1:46" s="299" customFormat="1" ht="15" customHeight="1">
      <c r="A585" s="284"/>
      <c r="B585" s="284"/>
      <c r="C585" s="241"/>
      <c r="D585" s="241"/>
      <c r="E585" s="241"/>
      <c r="F585" s="241"/>
      <c r="G585" s="241"/>
      <c r="H585" s="241"/>
      <c r="I585" s="241"/>
      <c r="J585" s="241"/>
      <c r="K585" s="241"/>
      <c r="L585" s="241"/>
      <c r="M585" s="241"/>
      <c r="N585" s="241"/>
      <c r="O585" s="241"/>
      <c r="P585" s="241"/>
      <c r="Q585" s="241"/>
      <c r="R585" s="241"/>
      <c r="S585" s="241"/>
      <c r="T585" s="241"/>
      <c r="U585" s="241" t="s">
        <v>718</v>
      </c>
      <c r="V585" s="241"/>
      <c r="W585" s="241"/>
      <c r="X585" s="241"/>
      <c r="Y585" s="241"/>
      <c r="Z585" s="241"/>
      <c r="AA585" s="241"/>
      <c r="AB585" s="241"/>
      <c r="AC585" s="241" t="s">
        <v>366</v>
      </c>
      <c r="AD585" s="241"/>
      <c r="AE585" s="241"/>
      <c r="AF585" s="241"/>
      <c r="AG585" s="241"/>
      <c r="AH585" s="241"/>
      <c r="AI585" s="241"/>
      <c r="AP585" s="300"/>
      <c r="AT585" s="300"/>
    </row>
    <row r="586" spans="1:46" s="299" customFormat="1" ht="15" customHeight="1">
      <c r="A586" s="284"/>
      <c r="B586" s="284"/>
      <c r="C586" s="241"/>
      <c r="D586" s="241"/>
      <c r="E586" s="241"/>
      <c r="F586" s="241"/>
      <c r="G586" s="241"/>
      <c r="H586" s="241"/>
      <c r="I586" s="241"/>
      <c r="J586" s="241"/>
      <c r="K586" s="241"/>
      <c r="L586" s="241"/>
      <c r="M586" s="241"/>
      <c r="N586" s="241"/>
      <c r="O586" s="241"/>
      <c r="P586" s="241"/>
      <c r="Q586" s="241"/>
      <c r="R586" s="241"/>
      <c r="S586" s="241"/>
      <c r="T586" s="241"/>
      <c r="U586" s="241" t="s">
        <v>719</v>
      </c>
      <c r="V586" s="241"/>
      <c r="W586" s="241"/>
      <c r="X586" s="241"/>
      <c r="Y586" s="241"/>
      <c r="Z586" s="241"/>
      <c r="AA586" s="241"/>
      <c r="AB586" s="241"/>
      <c r="AC586" s="241" t="s">
        <v>386</v>
      </c>
      <c r="AD586" s="241"/>
      <c r="AE586" s="241"/>
      <c r="AF586" s="241"/>
      <c r="AG586" s="241"/>
      <c r="AH586" s="241"/>
      <c r="AI586" s="241"/>
      <c r="AP586" s="300"/>
      <c r="AT586" s="300"/>
    </row>
    <row r="587" spans="1:46" s="299" customFormat="1" ht="15" customHeight="1">
      <c r="A587" s="284"/>
      <c r="B587" s="284"/>
      <c r="C587" s="241"/>
      <c r="D587" s="241"/>
      <c r="E587" s="241"/>
      <c r="F587" s="241"/>
      <c r="G587" s="241"/>
      <c r="H587" s="241"/>
      <c r="I587" s="241"/>
      <c r="J587" s="241"/>
      <c r="K587" s="241"/>
      <c r="L587" s="241"/>
      <c r="M587" s="241"/>
      <c r="N587" s="241"/>
      <c r="O587" s="241"/>
      <c r="P587" s="241"/>
      <c r="Q587" s="241"/>
      <c r="R587" s="241"/>
      <c r="S587" s="241"/>
      <c r="T587" s="241"/>
      <c r="U587" s="241" t="s">
        <v>720</v>
      </c>
      <c r="V587" s="241"/>
      <c r="W587" s="241"/>
      <c r="X587" s="241"/>
      <c r="Y587" s="241"/>
      <c r="Z587" s="241"/>
      <c r="AA587" s="241"/>
      <c r="AB587" s="241"/>
      <c r="AC587" s="241" t="s">
        <v>322</v>
      </c>
      <c r="AD587" s="241"/>
      <c r="AE587" s="241"/>
      <c r="AF587" s="241"/>
      <c r="AG587" s="241"/>
      <c r="AH587" s="241"/>
      <c r="AI587" s="241"/>
      <c r="AP587" s="300"/>
      <c r="AT587" s="300"/>
    </row>
    <row r="588" spans="1:46" s="299" customFormat="1" ht="15" customHeight="1">
      <c r="A588" s="284"/>
      <c r="B588" s="284"/>
      <c r="C588" s="241"/>
      <c r="D588" s="241"/>
      <c r="E588" s="241"/>
      <c r="F588" s="241"/>
      <c r="G588" s="241"/>
      <c r="H588" s="241"/>
      <c r="I588" s="241"/>
      <c r="J588" s="241"/>
      <c r="K588" s="241"/>
      <c r="L588" s="241"/>
      <c r="M588" s="241"/>
      <c r="N588" s="241"/>
      <c r="O588" s="241"/>
      <c r="P588" s="241"/>
      <c r="Q588" s="241"/>
      <c r="R588" s="241"/>
      <c r="S588" s="241"/>
      <c r="T588" s="241"/>
      <c r="U588" s="241" t="s">
        <v>721</v>
      </c>
      <c r="V588" s="241"/>
      <c r="W588" s="241"/>
      <c r="X588" s="241"/>
      <c r="Y588" s="241"/>
      <c r="Z588" s="241"/>
      <c r="AA588" s="241"/>
      <c r="AB588" s="241"/>
      <c r="AC588" s="241" t="s">
        <v>322</v>
      </c>
      <c r="AD588" s="241"/>
      <c r="AE588" s="241"/>
      <c r="AF588" s="241"/>
      <c r="AG588" s="241"/>
      <c r="AH588" s="241"/>
      <c r="AI588" s="241"/>
      <c r="AP588" s="300"/>
      <c r="AT588" s="300"/>
    </row>
    <row r="589" spans="1:46" s="299" customFormat="1" ht="15" customHeight="1">
      <c r="A589" s="284"/>
      <c r="B589" s="284"/>
      <c r="C589" s="241"/>
      <c r="D589" s="241"/>
      <c r="E589" s="241"/>
      <c r="F589" s="241"/>
      <c r="G589" s="241"/>
      <c r="H589" s="241"/>
      <c r="I589" s="241"/>
      <c r="J589" s="241"/>
      <c r="K589" s="241"/>
      <c r="L589" s="241"/>
      <c r="M589" s="241"/>
      <c r="N589" s="241"/>
      <c r="O589" s="241"/>
      <c r="P589" s="241"/>
      <c r="Q589" s="241"/>
      <c r="R589" s="241"/>
      <c r="S589" s="241"/>
      <c r="T589" s="241"/>
      <c r="U589" s="241" t="s">
        <v>722</v>
      </c>
      <c r="V589" s="241"/>
      <c r="W589" s="241"/>
      <c r="X589" s="241"/>
      <c r="Y589" s="241"/>
      <c r="Z589" s="241"/>
      <c r="AA589" s="241"/>
      <c r="AB589" s="241"/>
      <c r="AC589" s="241" t="s">
        <v>316</v>
      </c>
      <c r="AD589" s="241"/>
      <c r="AE589" s="241"/>
      <c r="AF589" s="241"/>
      <c r="AG589" s="241"/>
      <c r="AH589" s="241"/>
      <c r="AI589" s="241"/>
      <c r="AP589" s="300"/>
      <c r="AT589" s="300"/>
    </row>
    <row r="590" spans="1:46" s="299" customFormat="1" ht="15" customHeight="1">
      <c r="A590" s="284"/>
      <c r="B590" s="284"/>
      <c r="C590" s="241"/>
      <c r="D590" s="241"/>
      <c r="E590" s="241"/>
      <c r="F590" s="241"/>
      <c r="G590" s="241"/>
      <c r="H590" s="241"/>
      <c r="I590" s="241"/>
      <c r="J590" s="241"/>
      <c r="K590" s="241"/>
      <c r="L590" s="241"/>
      <c r="M590" s="241"/>
      <c r="N590" s="241"/>
      <c r="O590" s="241"/>
      <c r="P590" s="241"/>
      <c r="Q590" s="241"/>
      <c r="R590" s="241"/>
      <c r="S590" s="241"/>
      <c r="T590" s="241"/>
      <c r="U590" s="241" t="s">
        <v>723</v>
      </c>
      <c r="V590" s="241"/>
      <c r="W590" s="241"/>
      <c r="X590" s="241"/>
      <c r="Y590" s="241"/>
      <c r="Z590" s="241"/>
      <c r="AA590" s="241"/>
      <c r="AB590" s="241"/>
      <c r="AC590" s="241" t="s">
        <v>386</v>
      </c>
      <c r="AD590" s="241"/>
      <c r="AE590" s="241"/>
      <c r="AF590" s="241"/>
      <c r="AG590" s="241"/>
      <c r="AH590" s="241"/>
      <c r="AI590" s="241"/>
      <c r="AP590" s="300"/>
      <c r="AT590" s="300"/>
    </row>
    <row r="591" spans="1:46" s="299" customFormat="1" ht="15" customHeight="1">
      <c r="A591" s="284"/>
      <c r="B591" s="284"/>
      <c r="C591" s="241"/>
      <c r="D591" s="241"/>
      <c r="E591" s="241"/>
      <c r="F591" s="241"/>
      <c r="G591" s="241"/>
      <c r="H591" s="241"/>
      <c r="I591" s="241"/>
      <c r="J591" s="241"/>
      <c r="K591" s="241"/>
      <c r="L591" s="241"/>
      <c r="M591" s="241"/>
      <c r="N591" s="241"/>
      <c r="O591" s="241"/>
      <c r="P591" s="241"/>
      <c r="Q591" s="241"/>
      <c r="R591" s="241"/>
      <c r="S591" s="241"/>
      <c r="T591" s="241"/>
      <c r="U591" s="241" t="s">
        <v>724</v>
      </c>
      <c r="V591" s="241"/>
      <c r="W591" s="241"/>
      <c r="X591" s="241"/>
      <c r="Y591" s="241"/>
      <c r="Z591" s="241"/>
      <c r="AA591" s="241"/>
      <c r="AB591" s="241"/>
      <c r="AC591" s="241" t="s">
        <v>350</v>
      </c>
      <c r="AD591" s="241"/>
      <c r="AE591" s="241"/>
      <c r="AF591" s="241"/>
      <c r="AG591" s="241"/>
      <c r="AH591" s="241"/>
      <c r="AI591" s="241"/>
      <c r="AP591" s="300"/>
      <c r="AT591" s="300"/>
    </row>
    <row r="592" spans="1:46" s="299" customFormat="1" ht="15" customHeight="1">
      <c r="A592" s="284"/>
      <c r="B592" s="284"/>
      <c r="C592" s="241"/>
      <c r="D592" s="241"/>
      <c r="E592" s="241"/>
      <c r="F592" s="241"/>
      <c r="G592" s="241"/>
      <c r="H592" s="241"/>
      <c r="I592" s="241"/>
      <c r="J592" s="241"/>
      <c r="K592" s="241"/>
      <c r="L592" s="241"/>
      <c r="M592" s="241"/>
      <c r="N592" s="241"/>
      <c r="O592" s="241"/>
      <c r="P592" s="241"/>
      <c r="Q592" s="241"/>
      <c r="R592" s="241"/>
      <c r="S592" s="241"/>
      <c r="T592" s="241"/>
      <c r="U592" s="241" t="s">
        <v>725</v>
      </c>
      <c r="V592" s="241"/>
      <c r="W592" s="241"/>
      <c r="X592" s="241"/>
      <c r="Y592" s="241"/>
      <c r="Z592" s="241"/>
      <c r="AA592" s="241"/>
      <c r="AB592" s="241"/>
      <c r="AC592" s="241" t="s">
        <v>313</v>
      </c>
      <c r="AD592" s="241"/>
      <c r="AE592" s="241"/>
      <c r="AF592" s="241"/>
      <c r="AG592" s="241"/>
      <c r="AH592" s="241"/>
      <c r="AI592" s="241"/>
      <c r="AP592" s="300"/>
      <c r="AT592" s="300"/>
    </row>
    <row r="593" spans="1:46" s="299" customFormat="1" ht="15" customHeight="1">
      <c r="A593" s="284"/>
      <c r="B593" s="284"/>
      <c r="C593" s="241"/>
      <c r="D593" s="241"/>
      <c r="E593" s="241"/>
      <c r="F593" s="241"/>
      <c r="G593" s="241"/>
      <c r="H593" s="241"/>
      <c r="I593" s="241"/>
      <c r="J593" s="241"/>
      <c r="K593" s="241"/>
      <c r="L593" s="241"/>
      <c r="M593" s="241"/>
      <c r="N593" s="241"/>
      <c r="O593" s="241"/>
      <c r="P593" s="241"/>
      <c r="Q593" s="241"/>
      <c r="R593" s="241"/>
      <c r="S593" s="241"/>
      <c r="T593" s="241"/>
      <c r="U593" s="241" t="s">
        <v>726</v>
      </c>
      <c r="V593" s="241"/>
      <c r="W593" s="241"/>
      <c r="X593" s="241"/>
      <c r="Y593" s="241"/>
      <c r="Z593" s="241"/>
      <c r="AA593" s="241"/>
      <c r="AB593" s="241"/>
      <c r="AC593" s="241" t="s">
        <v>386</v>
      </c>
      <c r="AD593" s="241"/>
      <c r="AE593" s="241"/>
      <c r="AF593" s="241"/>
      <c r="AG593" s="241"/>
      <c r="AH593" s="241"/>
      <c r="AI593" s="241"/>
      <c r="AP593" s="300"/>
      <c r="AT593" s="300"/>
    </row>
    <row r="594" spans="1:46" s="299" customFormat="1" ht="15" customHeight="1">
      <c r="A594" s="284"/>
      <c r="B594" s="284"/>
      <c r="C594" s="241"/>
      <c r="D594" s="241"/>
      <c r="E594" s="241"/>
      <c r="F594" s="241"/>
      <c r="G594" s="241"/>
      <c r="H594" s="241"/>
      <c r="I594" s="241"/>
      <c r="J594" s="241"/>
      <c r="K594" s="241"/>
      <c r="L594" s="241"/>
      <c r="M594" s="241"/>
      <c r="N594" s="241"/>
      <c r="O594" s="241"/>
      <c r="P594" s="241"/>
      <c r="Q594" s="241"/>
      <c r="R594" s="241"/>
      <c r="S594" s="241"/>
      <c r="T594" s="241"/>
      <c r="U594" s="241" t="s">
        <v>727</v>
      </c>
      <c r="V594" s="241"/>
      <c r="W594" s="241"/>
      <c r="X594" s="241"/>
      <c r="Y594" s="241"/>
      <c r="Z594" s="241"/>
      <c r="AA594" s="241"/>
      <c r="AB594" s="241"/>
      <c r="AC594" s="241" t="s">
        <v>325</v>
      </c>
      <c r="AD594" s="241"/>
      <c r="AE594" s="241"/>
      <c r="AF594" s="241"/>
      <c r="AG594" s="241"/>
      <c r="AH594" s="241"/>
      <c r="AI594" s="241"/>
      <c r="AP594" s="300"/>
      <c r="AT594" s="300"/>
    </row>
    <row r="595" spans="1:46" s="299" customFormat="1" ht="15" customHeight="1">
      <c r="A595" s="284"/>
      <c r="B595" s="284"/>
      <c r="C595" s="241"/>
      <c r="D595" s="241"/>
      <c r="E595" s="241"/>
      <c r="F595" s="241"/>
      <c r="G595" s="241"/>
      <c r="H595" s="241"/>
      <c r="I595" s="241"/>
      <c r="J595" s="241"/>
      <c r="K595" s="241"/>
      <c r="L595" s="241"/>
      <c r="M595" s="241"/>
      <c r="N595" s="241"/>
      <c r="O595" s="241"/>
      <c r="P595" s="241"/>
      <c r="Q595" s="241"/>
      <c r="R595" s="241"/>
      <c r="S595" s="241"/>
      <c r="T595" s="241"/>
      <c r="U595" s="241" t="s">
        <v>728</v>
      </c>
      <c r="V595" s="241"/>
      <c r="W595" s="241"/>
      <c r="X595" s="241"/>
      <c r="Y595" s="241"/>
      <c r="Z595" s="241"/>
      <c r="AA595" s="241"/>
      <c r="AB595" s="241"/>
      <c r="AC595" s="241" t="s">
        <v>386</v>
      </c>
      <c r="AD595" s="241"/>
      <c r="AE595" s="241"/>
      <c r="AF595" s="241"/>
      <c r="AG595" s="241"/>
      <c r="AH595" s="241"/>
      <c r="AI595" s="241"/>
      <c r="AP595" s="300"/>
      <c r="AT595" s="300"/>
    </row>
    <row r="596" spans="1:46" s="299" customFormat="1" ht="15" customHeight="1">
      <c r="A596" s="284"/>
      <c r="B596" s="284"/>
      <c r="C596" s="241"/>
      <c r="D596" s="241"/>
      <c r="E596" s="241"/>
      <c r="F596" s="241"/>
      <c r="G596" s="241"/>
      <c r="H596" s="241"/>
      <c r="I596" s="241"/>
      <c r="J596" s="241"/>
      <c r="K596" s="241"/>
      <c r="L596" s="241"/>
      <c r="M596" s="241"/>
      <c r="N596" s="241"/>
      <c r="O596" s="241"/>
      <c r="P596" s="241"/>
      <c r="Q596" s="241"/>
      <c r="R596" s="241"/>
      <c r="S596" s="241"/>
      <c r="T596" s="241"/>
      <c r="U596" s="241" t="s">
        <v>729</v>
      </c>
      <c r="V596" s="241"/>
      <c r="W596" s="241"/>
      <c r="X596" s="241"/>
      <c r="Y596" s="241"/>
      <c r="Z596" s="241"/>
      <c r="AA596" s="241"/>
      <c r="AB596" s="241"/>
      <c r="AC596" s="241" t="s">
        <v>316</v>
      </c>
      <c r="AD596" s="241"/>
      <c r="AE596" s="241"/>
      <c r="AF596" s="241"/>
      <c r="AG596" s="241"/>
      <c r="AH596" s="241"/>
      <c r="AI596" s="241"/>
      <c r="AP596" s="300"/>
      <c r="AT596" s="300"/>
    </row>
    <row r="597" spans="1:46" s="299" customFormat="1" ht="15" customHeight="1">
      <c r="A597" s="284"/>
      <c r="B597" s="284"/>
      <c r="C597" s="241"/>
      <c r="D597" s="241"/>
      <c r="E597" s="241"/>
      <c r="F597" s="241"/>
      <c r="G597" s="241"/>
      <c r="H597" s="241"/>
      <c r="I597" s="241"/>
      <c r="J597" s="241"/>
      <c r="K597" s="241"/>
      <c r="L597" s="241"/>
      <c r="M597" s="241"/>
      <c r="N597" s="241"/>
      <c r="O597" s="241"/>
      <c r="P597" s="241"/>
      <c r="Q597" s="241"/>
      <c r="R597" s="241"/>
      <c r="S597" s="241"/>
      <c r="T597" s="241"/>
      <c r="U597" s="241" t="s">
        <v>730</v>
      </c>
      <c r="V597" s="241"/>
      <c r="W597" s="241"/>
      <c r="X597" s="241"/>
      <c r="Y597" s="241"/>
      <c r="Z597" s="241"/>
      <c r="AA597" s="241"/>
      <c r="AB597" s="241"/>
      <c r="AC597" s="241" t="s">
        <v>366</v>
      </c>
      <c r="AD597" s="241"/>
      <c r="AE597" s="241"/>
      <c r="AF597" s="241"/>
      <c r="AG597" s="241"/>
      <c r="AH597" s="241"/>
      <c r="AI597" s="241"/>
      <c r="AP597" s="300"/>
      <c r="AT597" s="300"/>
    </row>
    <row r="598" spans="1:46" s="299" customFormat="1" ht="15" customHeight="1">
      <c r="A598" s="284"/>
      <c r="B598" s="284"/>
      <c r="C598" s="241"/>
      <c r="D598" s="241"/>
      <c r="E598" s="241"/>
      <c r="F598" s="241"/>
      <c r="G598" s="241"/>
      <c r="H598" s="241"/>
      <c r="I598" s="241"/>
      <c r="J598" s="241"/>
      <c r="K598" s="241"/>
      <c r="L598" s="241"/>
      <c r="M598" s="241"/>
      <c r="N598" s="241"/>
      <c r="O598" s="241"/>
      <c r="P598" s="241"/>
      <c r="Q598" s="241"/>
      <c r="R598" s="241"/>
      <c r="S598" s="241"/>
      <c r="T598" s="241"/>
      <c r="U598" s="241" t="s">
        <v>731</v>
      </c>
      <c r="V598" s="241"/>
      <c r="W598" s="241"/>
      <c r="X598" s="241"/>
      <c r="Y598" s="241"/>
      <c r="Z598" s="241"/>
      <c r="AA598" s="241"/>
      <c r="AB598" s="241"/>
      <c r="AC598" s="241" t="s">
        <v>311</v>
      </c>
      <c r="AD598" s="241"/>
      <c r="AE598" s="241"/>
      <c r="AF598" s="241"/>
      <c r="AG598" s="241"/>
      <c r="AH598" s="241"/>
      <c r="AI598" s="241"/>
      <c r="AP598" s="300"/>
      <c r="AT598" s="300"/>
    </row>
    <row r="599" spans="1:46" s="299" customFormat="1" ht="15" customHeight="1">
      <c r="A599" s="284"/>
      <c r="B599" s="284"/>
      <c r="C599" s="241"/>
      <c r="D599" s="241"/>
      <c r="E599" s="241"/>
      <c r="F599" s="241"/>
      <c r="G599" s="241"/>
      <c r="H599" s="241"/>
      <c r="I599" s="241"/>
      <c r="J599" s="241"/>
      <c r="K599" s="241"/>
      <c r="L599" s="241"/>
      <c r="M599" s="241"/>
      <c r="N599" s="241"/>
      <c r="O599" s="241"/>
      <c r="P599" s="241"/>
      <c r="Q599" s="241"/>
      <c r="R599" s="241"/>
      <c r="S599" s="241"/>
      <c r="T599" s="241"/>
      <c r="U599" s="241" t="s">
        <v>732</v>
      </c>
      <c r="V599" s="241"/>
      <c r="W599" s="241"/>
      <c r="X599" s="241"/>
      <c r="Y599" s="241"/>
      <c r="Z599" s="241"/>
      <c r="AA599" s="241"/>
      <c r="AB599" s="241"/>
      <c r="AC599" s="241" t="s">
        <v>386</v>
      </c>
      <c r="AD599" s="241"/>
      <c r="AE599" s="241"/>
      <c r="AF599" s="241"/>
      <c r="AG599" s="241"/>
      <c r="AH599" s="241"/>
      <c r="AI599" s="241"/>
      <c r="AP599" s="300"/>
      <c r="AT599" s="300"/>
    </row>
    <row r="600" spans="1:46" s="299" customFormat="1" ht="15" customHeight="1">
      <c r="A600" s="284"/>
      <c r="B600" s="284"/>
      <c r="C600" s="241"/>
      <c r="D600" s="241"/>
      <c r="E600" s="241"/>
      <c r="F600" s="241"/>
      <c r="G600" s="241"/>
      <c r="H600" s="241"/>
      <c r="I600" s="241"/>
      <c r="J600" s="241"/>
      <c r="K600" s="241"/>
      <c r="L600" s="241"/>
      <c r="M600" s="241"/>
      <c r="N600" s="241"/>
      <c r="O600" s="241"/>
      <c r="P600" s="241"/>
      <c r="Q600" s="241"/>
      <c r="R600" s="241"/>
      <c r="S600" s="241"/>
      <c r="T600" s="241"/>
      <c r="U600" s="241" t="s">
        <v>733</v>
      </c>
      <c r="V600" s="241"/>
      <c r="W600" s="241"/>
      <c r="X600" s="241"/>
      <c r="Y600" s="241"/>
      <c r="Z600" s="241"/>
      <c r="AA600" s="241"/>
      <c r="AB600" s="241"/>
      <c r="AC600" s="241" t="s">
        <v>313</v>
      </c>
      <c r="AD600" s="241"/>
      <c r="AE600" s="241"/>
      <c r="AF600" s="241"/>
      <c r="AG600" s="241"/>
      <c r="AH600" s="241"/>
      <c r="AI600" s="241"/>
      <c r="AP600" s="300"/>
      <c r="AT600" s="300"/>
    </row>
    <row r="601" spans="1:46" s="299" customFormat="1" ht="15" customHeight="1">
      <c r="A601" s="284"/>
      <c r="B601" s="284"/>
      <c r="C601" s="241"/>
      <c r="D601" s="241"/>
      <c r="E601" s="241"/>
      <c r="F601" s="241"/>
      <c r="G601" s="241"/>
      <c r="H601" s="241"/>
      <c r="I601" s="241"/>
      <c r="J601" s="241"/>
      <c r="K601" s="241"/>
      <c r="L601" s="241"/>
      <c r="M601" s="241"/>
      <c r="N601" s="241"/>
      <c r="O601" s="241"/>
      <c r="P601" s="241"/>
      <c r="Q601" s="241"/>
      <c r="R601" s="241"/>
      <c r="S601" s="241"/>
      <c r="T601" s="241"/>
      <c r="U601" s="241" t="s">
        <v>734</v>
      </c>
      <c r="V601" s="241"/>
      <c r="W601" s="241"/>
      <c r="X601" s="241"/>
      <c r="Y601" s="241"/>
      <c r="Z601" s="241"/>
      <c r="AA601" s="241"/>
      <c r="AB601" s="241"/>
      <c r="AC601" s="241" t="s">
        <v>309</v>
      </c>
      <c r="AD601" s="241"/>
      <c r="AE601" s="241"/>
      <c r="AF601" s="241"/>
      <c r="AG601" s="241"/>
      <c r="AH601" s="241"/>
      <c r="AI601" s="241"/>
      <c r="AP601" s="300"/>
      <c r="AT601" s="300"/>
    </row>
    <row r="602" spans="1:46" s="299" customFormat="1" ht="15" customHeight="1">
      <c r="A602" s="284"/>
      <c r="B602" s="284"/>
      <c r="C602" s="241"/>
      <c r="D602" s="241"/>
      <c r="E602" s="241"/>
      <c r="F602" s="241"/>
      <c r="G602" s="241"/>
      <c r="H602" s="241"/>
      <c r="I602" s="241"/>
      <c r="J602" s="241"/>
      <c r="K602" s="241"/>
      <c r="L602" s="241"/>
      <c r="M602" s="241"/>
      <c r="N602" s="241"/>
      <c r="O602" s="241"/>
      <c r="P602" s="241"/>
      <c r="Q602" s="241"/>
      <c r="R602" s="241"/>
      <c r="S602" s="241"/>
      <c r="T602" s="241"/>
      <c r="U602" s="241" t="s">
        <v>735</v>
      </c>
      <c r="V602" s="241"/>
      <c r="W602" s="241"/>
      <c r="X602" s="241"/>
      <c r="Y602" s="241"/>
      <c r="Z602" s="241"/>
      <c r="AA602" s="241"/>
      <c r="AB602" s="241"/>
      <c r="AC602" s="241" t="s">
        <v>366</v>
      </c>
      <c r="AD602" s="241"/>
      <c r="AE602" s="241"/>
      <c r="AF602" s="241"/>
      <c r="AG602" s="241"/>
      <c r="AH602" s="241"/>
      <c r="AI602" s="241"/>
      <c r="AP602" s="300"/>
      <c r="AT602" s="300"/>
    </row>
    <row r="603" spans="1:46" s="299" customFormat="1" ht="15" customHeight="1">
      <c r="A603" s="284"/>
      <c r="B603" s="284"/>
      <c r="C603" s="241"/>
      <c r="D603" s="241"/>
      <c r="E603" s="241"/>
      <c r="F603" s="241"/>
      <c r="G603" s="241"/>
      <c r="H603" s="241"/>
      <c r="I603" s="241"/>
      <c r="J603" s="241"/>
      <c r="K603" s="241"/>
      <c r="L603" s="241"/>
      <c r="M603" s="241"/>
      <c r="N603" s="241"/>
      <c r="O603" s="241"/>
      <c r="P603" s="241"/>
      <c r="Q603" s="241"/>
      <c r="R603" s="241"/>
      <c r="S603" s="241"/>
      <c r="T603" s="241"/>
      <c r="U603" s="241" t="s">
        <v>273</v>
      </c>
      <c r="V603" s="241"/>
      <c r="W603" s="241"/>
      <c r="X603" s="241"/>
      <c r="Y603" s="241"/>
      <c r="Z603" s="241"/>
      <c r="AA603" s="241"/>
      <c r="AB603" s="241"/>
      <c r="AC603" s="241" t="s">
        <v>350</v>
      </c>
      <c r="AD603" s="241"/>
      <c r="AE603" s="241"/>
      <c r="AF603" s="241"/>
      <c r="AG603" s="241"/>
      <c r="AH603" s="241"/>
      <c r="AI603" s="241"/>
      <c r="AP603" s="300"/>
      <c r="AT603" s="300"/>
    </row>
    <row r="604" spans="1:46" s="299" customFormat="1" ht="15" customHeight="1">
      <c r="A604" s="284"/>
      <c r="B604" s="284"/>
      <c r="C604" s="241"/>
      <c r="D604" s="241"/>
      <c r="E604" s="241"/>
      <c r="F604" s="241"/>
      <c r="G604" s="241"/>
      <c r="H604" s="241"/>
      <c r="I604" s="241"/>
      <c r="J604" s="241"/>
      <c r="K604" s="241"/>
      <c r="L604" s="241"/>
      <c r="M604" s="241"/>
      <c r="N604" s="241"/>
      <c r="O604" s="241"/>
      <c r="P604" s="241"/>
      <c r="Q604" s="241"/>
      <c r="R604" s="241"/>
      <c r="S604" s="241"/>
      <c r="T604" s="241"/>
      <c r="U604" s="241" t="s">
        <v>736</v>
      </c>
      <c r="V604" s="241"/>
      <c r="W604" s="241"/>
      <c r="X604" s="241"/>
      <c r="Y604" s="241"/>
      <c r="Z604" s="241"/>
      <c r="AA604" s="241"/>
      <c r="AB604" s="241"/>
      <c r="AC604" s="241" t="s">
        <v>313</v>
      </c>
      <c r="AD604" s="241"/>
      <c r="AE604" s="241"/>
      <c r="AF604" s="241"/>
      <c r="AG604" s="241"/>
      <c r="AH604" s="241"/>
      <c r="AI604" s="241"/>
      <c r="AP604" s="300"/>
      <c r="AT604" s="300"/>
    </row>
    <row r="605" spans="1:46" s="299" customFormat="1" ht="15" customHeight="1">
      <c r="A605" s="284"/>
      <c r="B605" s="284"/>
      <c r="C605" s="241"/>
      <c r="D605" s="241"/>
      <c r="E605" s="241"/>
      <c r="F605" s="241"/>
      <c r="G605" s="241"/>
      <c r="H605" s="241"/>
      <c r="I605" s="241"/>
      <c r="J605" s="241"/>
      <c r="K605" s="241"/>
      <c r="L605" s="241"/>
      <c r="M605" s="241"/>
      <c r="N605" s="241"/>
      <c r="O605" s="241"/>
      <c r="P605" s="241"/>
      <c r="Q605" s="241"/>
      <c r="R605" s="241"/>
      <c r="S605" s="241"/>
      <c r="T605" s="241"/>
      <c r="U605" s="241" t="s">
        <v>737</v>
      </c>
      <c r="V605" s="241"/>
      <c r="W605" s="241"/>
      <c r="X605" s="241"/>
      <c r="Y605" s="241"/>
      <c r="Z605" s="241"/>
      <c r="AA605" s="241"/>
      <c r="AB605" s="241"/>
      <c r="AC605" s="241" t="s">
        <v>325</v>
      </c>
      <c r="AD605" s="241"/>
      <c r="AE605" s="241"/>
      <c r="AF605" s="241"/>
      <c r="AG605" s="241"/>
      <c r="AH605" s="241"/>
      <c r="AI605" s="241"/>
      <c r="AP605" s="300"/>
      <c r="AT605" s="300"/>
    </row>
    <row r="606" spans="1:46" s="299" customFormat="1" ht="15" customHeight="1">
      <c r="A606" s="284"/>
      <c r="B606" s="284"/>
      <c r="C606" s="241"/>
      <c r="D606" s="241"/>
      <c r="E606" s="241"/>
      <c r="F606" s="241"/>
      <c r="G606" s="241"/>
      <c r="H606" s="241"/>
      <c r="I606" s="241"/>
      <c r="J606" s="241"/>
      <c r="K606" s="241"/>
      <c r="L606" s="241"/>
      <c r="M606" s="241"/>
      <c r="N606" s="241"/>
      <c r="O606" s="241"/>
      <c r="P606" s="241"/>
      <c r="Q606" s="241"/>
      <c r="R606" s="241"/>
      <c r="S606" s="241"/>
      <c r="T606" s="241"/>
      <c r="U606" s="241" t="s">
        <v>738</v>
      </c>
      <c r="V606" s="241"/>
      <c r="W606" s="241"/>
      <c r="X606" s="241"/>
      <c r="Y606" s="241"/>
      <c r="Z606" s="241"/>
      <c r="AA606" s="241"/>
      <c r="AB606" s="241"/>
      <c r="AC606" s="241" t="s">
        <v>313</v>
      </c>
      <c r="AD606" s="241"/>
      <c r="AE606" s="241"/>
      <c r="AF606" s="241"/>
      <c r="AG606" s="241"/>
      <c r="AH606" s="241"/>
      <c r="AI606" s="241"/>
      <c r="AP606" s="300"/>
      <c r="AT606" s="300"/>
    </row>
    <row r="607" spans="1:46" s="299" customFormat="1" ht="15" customHeight="1">
      <c r="A607" s="284"/>
      <c r="B607" s="284"/>
      <c r="C607" s="241"/>
      <c r="D607" s="241"/>
      <c r="E607" s="241"/>
      <c r="F607" s="241"/>
      <c r="G607" s="241"/>
      <c r="H607" s="241"/>
      <c r="I607" s="241"/>
      <c r="J607" s="241"/>
      <c r="K607" s="241"/>
      <c r="L607" s="241"/>
      <c r="M607" s="241"/>
      <c r="N607" s="241"/>
      <c r="O607" s="241"/>
      <c r="P607" s="241"/>
      <c r="Q607" s="241"/>
      <c r="R607" s="241"/>
      <c r="S607" s="241"/>
      <c r="T607" s="241"/>
      <c r="U607" s="241" t="s">
        <v>739</v>
      </c>
      <c r="V607" s="241"/>
      <c r="W607" s="241"/>
      <c r="X607" s="241"/>
      <c r="Y607" s="241"/>
      <c r="Z607" s="241"/>
      <c r="AA607" s="241"/>
      <c r="AB607" s="241"/>
      <c r="AC607" s="241" t="s">
        <v>313</v>
      </c>
      <c r="AD607" s="241"/>
      <c r="AE607" s="241"/>
      <c r="AF607" s="241"/>
      <c r="AG607" s="241"/>
      <c r="AH607" s="241"/>
      <c r="AI607" s="241"/>
      <c r="AP607" s="300"/>
      <c r="AT607" s="300"/>
    </row>
    <row r="608" spans="1:46" s="299" customFormat="1" ht="15" customHeight="1">
      <c r="A608" s="284"/>
      <c r="B608" s="284"/>
      <c r="C608" s="241"/>
      <c r="D608" s="241"/>
      <c r="E608" s="241"/>
      <c r="F608" s="241"/>
      <c r="G608" s="241"/>
      <c r="H608" s="241"/>
      <c r="I608" s="241"/>
      <c r="J608" s="241"/>
      <c r="K608" s="241"/>
      <c r="L608" s="241"/>
      <c r="M608" s="241"/>
      <c r="N608" s="241"/>
      <c r="O608" s="241"/>
      <c r="P608" s="241"/>
      <c r="Q608" s="241"/>
      <c r="R608" s="241"/>
      <c r="S608" s="241"/>
      <c r="T608" s="241"/>
      <c r="U608" s="241" t="s">
        <v>740</v>
      </c>
      <c r="V608" s="241"/>
      <c r="W608" s="241"/>
      <c r="X608" s="241"/>
      <c r="Y608" s="241"/>
      <c r="Z608" s="241"/>
      <c r="AA608" s="241"/>
      <c r="AB608" s="241"/>
      <c r="AC608" s="241" t="s">
        <v>386</v>
      </c>
      <c r="AD608" s="241"/>
      <c r="AE608" s="241"/>
      <c r="AF608" s="241"/>
      <c r="AG608" s="241"/>
      <c r="AH608" s="241"/>
      <c r="AI608" s="241"/>
      <c r="AP608" s="300"/>
      <c r="AT608" s="300"/>
    </row>
    <row r="609" spans="1:46" s="299" customFormat="1" ht="15" customHeight="1">
      <c r="A609" s="284"/>
      <c r="B609" s="284"/>
      <c r="C609" s="241"/>
      <c r="D609" s="241"/>
      <c r="E609" s="241"/>
      <c r="F609" s="241"/>
      <c r="G609" s="241"/>
      <c r="H609" s="241"/>
      <c r="I609" s="241"/>
      <c r="J609" s="241"/>
      <c r="K609" s="241"/>
      <c r="L609" s="241"/>
      <c r="M609" s="241"/>
      <c r="N609" s="241"/>
      <c r="O609" s="241"/>
      <c r="P609" s="241"/>
      <c r="Q609" s="241"/>
      <c r="R609" s="241"/>
      <c r="S609" s="241"/>
      <c r="T609" s="241"/>
      <c r="U609" s="241" t="s">
        <v>741</v>
      </c>
      <c r="V609" s="241"/>
      <c r="W609" s="241"/>
      <c r="X609" s="241"/>
      <c r="Y609" s="241"/>
      <c r="Z609" s="241"/>
      <c r="AA609" s="241"/>
      <c r="AB609" s="241"/>
      <c r="AC609" s="241" t="s">
        <v>325</v>
      </c>
      <c r="AD609" s="241"/>
      <c r="AE609" s="241"/>
      <c r="AF609" s="241"/>
      <c r="AG609" s="241"/>
      <c r="AH609" s="241"/>
      <c r="AI609" s="241"/>
      <c r="AP609" s="300"/>
      <c r="AT609" s="300"/>
    </row>
    <row r="610" spans="1:46" s="299" customFormat="1" ht="15" customHeight="1">
      <c r="A610" s="284"/>
      <c r="B610" s="284"/>
      <c r="C610" s="241"/>
      <c r="D610" s="241"/>
      <c r="E610" s="241"/>
      <c r="F610" s="241"/>
      <c r="G610" s="241"/>
      <c r="H610" s="241"/>
      <c r="I610" s="241"/>
      <c r="J610" s="241"/>
      <c r="K610" s="241"/>
      <c r="L610" s="241"/>
      <c r="M610" s="241"/>
      <c r="N610" s="241"/>
      <c r="O610" s="241"/>
      <c r="P610" s="241"/>
      <c r="Q610" s="241"/>
      <c r="R610" s="241"/>
      <c r="S610" s="241"/>
      <c r="T610" s="241"/>
      <c r="U610" s="241" t="s">
        <v>742</v>
      </c>
      <c r="V610" s="241"/>
      <c r="W610" s="241"/>
      <c r="X610" s="241"/>
      <c r="Y610" s="241"/>
      <c r="Z610" s="241"/>
      <c r="AA610" s="241"/>
      <c r="AB610" s="241"/>
      <c r="AC610" s="241" t="s">
        <v>311</v>
      </c>
      <c r="AD610" s="241"/>
      <c r="AE610" s="241"/>
      <c r="AF610" s="241"/>
      <c r="AG610" s="241"/>
      <c r="AH610" s="241"/>
      <c r="AI610" s="241"/>
      <c r="AP610" s="300"/>
      <c r="AT610" s="300"/>
    </row>
    <row r="611" spans="1:46" s="299" customFormat="1" ht="15" customHeight="1">
      <c r="A611" s="284"/>
      <c r="B611" s="284"/>
      <c r="C611" s="241"/>
      <c r="D611" s="241"/>
      <c r="E611" s="241"/>
      <c r="F611" s="241"/>
      <c r="G611" s="241"/>
      <c r="H611" s="241"/>
      <c r="I611" s="241"/>
      <c r="J611" s="241"/>
      <c r="K611" s="241"/>
      <c r="L611" s="241"/>
      <c r="M611" s="241"/>
      <c r="N611" s="241"/>
      <c r="O611" s="241"/>
      <c r="P611" s="241"/>
      <c r="Q611" s="241"/>
      <c r="R611" s="241"/>
      <c r="S611" s="241"/>
      <c r="T611" s="241"/>
      <c r="U611" s="241" t="s">
        <v>743</v>
      </c>
      <c r="V611" s="241"/>
      <c r="W611" s="241"/>
      <c r="X611" s="241"/>
      <c r="Y611" s="241"/>
      <c r="Z611" s="241"/>
      <c r="AA611" s="241"/>
      <c r="AB611" s="241"/>
      <c r="AC611" s="241" t="s">
        <v>322</v>
      </c>
      <c r="AD611" s="241"/>
      <c r="AE611" s="241"/>
      <c r="AF611" s="241"/>
      <c r="AG611" s="241"/>
      <c r="AH611" s="241"/>
      <c r="AI611" s="241"/>
      <c r="AP611" s="300"/>
      <c r="AT611" s="300"/>
    </row>
    <row r="612" spans="1:46" s="299" customFormat="1" ht="15" customHeight="1">
      <c r="A612" s="284"/>
      <c r="B612" s="284"/>
      <c r="C612" s="241"/>
      <c r="D612" s="241"/>
      <c r="E612" s="241"/>
      <c r="F612" s="241"/>
      <c r="G612" s="241"/>
      <c r="H612" s="241"/>
      <c r="I612" s="241"/>
      <c r="J612" s="241"/>
      <c r="K612" s="241"/>
      <c r="L612" s="241"/>
      <c r="M612" s="241"/>
      <c r="N612" s="241"/>
      <c r="O612" s="241"/>
      <c r="P612" s="241"/>
      <c r="Q612" s="241"/>
      <c r="R612" s="241"/>
      <c r="S612" s="241"/>
      <c r="T612" s="241"/>
      <c r="U612" s="241" t="s">
        <v>744</v>
      </c>
      <c r="V612" s="241"/>
      <c r="W612" s="241"/>
      <c r="X612" s="241"/>
      <c r="Y612" s="241"/>
      <c r="Z612" s="241"/>
      <c r="AA612" s="241"/>
      <c r="AB612" s="241"/>
      <c r="AC612" s="241" t="s">
        <v>313</v>
      </c>
      <c r="AD612" s="241"/>
      <c r="AE612" s="241"/>
      <c r="AF612" s="241"/>
      <c r="AG612" s="241"/>
      <c r="AH612" s="241"/>
      <c r="AI612" s="241"/>
      <c r="AP612" s="300"/>
      <c r="AT612" s="300"/>
    </row>
    <row r="613" spans="1:46" s="299" customFormat="1" ht="15" customHeight="1">
      <c r="A613" s="284"/>
      <c r="B613" s="284"/>
      <c r="C613" s="241"/>
      <c r="D613" s="241"/>
      <c r="E613" s="241"/>
      <c r="F613" s="241"/>
      <c r="G613" s="241"/>
      <c r="H613" s="241"/>
      <c r="I613" s="241"/>
      <c r="J613" s="241"/>
      <c r="K613" s="241"/>
      <c r="L613" s="241"/>
      <c r="M613" s="241"/>
      <c r="N613" s="241"/>
      <c r="O613" s="241"/>
      <c r="P613" s="241"/>
      <c r="Q613" s="241"/>
      <c r="R613" s="241"/>
      <c r="S613" s="241"/>
      <c r="T613" s="241"/>
      <c r="U613" s="241" t="s">
        <v>745</v>
      </c>
      <c r="V613" s="241"/>
      <c r="W613" s="241"/>
      <c r="X613" s="241"/>
      <c r="Y613" s="241"/>
      <c r="Z613" s="241"/>
      <c r="AA613" s="241"/>
      <c r="AB613" s="241"/>
      <c r="AC613" s="241" t="s">
        <v>325</v>
      </c>
      <c r="AD613" s="241"/>
      <c r="AE613" s="241"/>
      <c r="AF613" s="241"/>
      <c r="AG613" s="241"/>
      <c r="AH613" s="241"/>
      <c r="AI613" s="241"/>
      <c r="AP613" s="300"/>
      <c r="AT613" s="300"/>
    </row>
    <row r="614" spans="1:46" s="299" customFormat="1" ht="15" customHeight="1">
      <c r="A614" s="284"/>
      <c r="B614" s="284"/>
      <c r="C614" s="241"/>
      <c r="D614" s="241"/>
      <c r="E614" s="241"/>
      <c r="F614" s="241"/>
      <c r="G614" s="241"/>
      <c r="H614" s="241"/>
      <c r="I614" s="241"/>
      <c r="J614" s="241"/>
      <c r="K614" s="241"/>
      <c r="L614" s="241"/>
      <c r="M614" s="241"/>
      <c r="N614" s="241"/>
      <c r="O614" s="241"/>
      <c r="P614" s="241"/>
      <c r="Q614" s="241"/>
      <c r="R614" s="241"/>
      <c r="S614" s="241"/>
      <c r="T614" s="241"/>
      <c r="U614" s="241" t="s">
        <v>746</v>
      </c>
      <c r="V614" s="241"/>
      <c r="W614" s="241"/>
      <c r="X614" s="241"/>
      <c r="Y614" s="241"/>
      <c r="Z614" s="241"/>
      <c r="AA614" s="241"/>
      <c r="AB614" s="241"/>
      <c r="AC614" s="241" t="s">
        <v>313</v>
      </c>
      <c r="AD614" s="241"/>
      <c r="AE614" s="241"/>
      <c r="AF614" s="241"/>
      <c r="AG614" s="241"/>
      <c r="AH614" s="241"/>
      <c r="AI614" s="241"/>
      <c r="AP614" s="300"/>
      <c r="AT614" s="300"/>
    </row>
    <row r="615" spans="1:46" s="299" customFormat="1" ht="15" customHeight="1">
      <c r="A615" s="284"/>
      <c r="B615" s="284"/>
      <c r="C615" s="241"/>
      <c r="D615" s="241"/>
      <c r="E615" s="241"/>
      <c r="F615" s="241"/>
      <c r="G615" s="241"/>
      <c r="H615" s="241"/>
      <c r="I615" s="241"/>
      <c r="J615" s="241"/>
      <c r="K615" s="241"/>
      <c r="L615" s="241"/>
      <c r="M615" s="241"/>
      <c r="N615" s="241"/>
      <c r="O615" s="241"/>
      <c r="P615" s="241"/>
      <c r="Q615" s="241"/>
      <c r="R615" s="241"/>
      <c r="S615" s="241"/>
      <c r="T615" s="241"/>
      <c r="U615" s="241" t="s">
        <v>747</v>
      </c>
      <c r="V615" s="241"/>
      <c r="W615" s="241"/>
      <c r="X615" s="241"/>
      <c r="Y615" s="241"/>
      <c r="Z615" s="241"/>
      <c r="AA615" s="241"/>
      <c r="AB615" s="241"/>
      <c r="AC615" s="241" t="s">
        <v>309</v>
      </c>
      <c r="AD615" s="241"/>
      <c r="AE615" s="241"/>
      <c r="AF615" s="241"/>
      <c r="AG615" s="241"/>
      <c r="AH615" s="241"/>
      <c r="AI615" s="241"/>
      <c r="AP615" s="300"/>
      <c r="AT615" s="300"/>
    </row>
    <row r="616" spans="1:46" s="299" customFormat="1" ht="15" customHeight="1">
      <c r="A616" s="284"/>
      <c r="B616" s="284"/>
      <c r="C616" s="241"/>
      <c r="D616" s="241"/>
      <c r="E616" s="241"/>
      <c r="F616" s="241"/>
      <c r="G616" s="241"/>
      <c r="H616" s="241"/>
      <c r="I616" s="241"/>
      <c r="J616" s="241"/>
      <c r="K616" s="241"/>
      <c r="L616" s="241"/>
      <c r="M616" s="241"/>
      <c r="N616" s="241"/>
      <c r="O616" s="241"/>
      <c r="P616" s="241"/>
      <c r="Q616" s="241"/>
      <c r="R616" s="241"/>
      <c r="S616" s="241"/>
      <c r="T616" s="241"/>
      <c r="U616" s="241" t="s">
        <v>748</v>
      </c>
      <c r="V616" s="241"/>
      <c r="W616" s="241"/>
      <c r="X616" s="241"/>
      <c r="Y616" s="241"/>
      <c r="Z616" s="241"/>
      <c r="AA616" s="241"/>
      <c r="AB616" s="241"/>
      <c r="AC616" s="241" t="s">
        <v>386</v>
      </c>
      <c r="AD616" s="241"/>
      <c r="AE616" s="241"/>
      <c r="AF616" s="241"/>
      <c r="AG616" s="241"/>
      <c r="AH616" s="241"/>
      <c r="AI616" s="241"/>
      <c r="AP616" s="300"/>
      <c r="AT616" s="300"/>
    </row>
    <row r="617" spans="1:46" s="299" customFormat="1" ht="15" customHeight="1">
      <c r="A617" s="284"/>
      <c r="B617" s="284"/>
      <c r="C617" s="241"/>
      <c r="D617" s="241"/>
      <c r="E617" s="241"/>
      <c r="F617" s="241"/>
      <c r="G617" s="241"/>
      <c r="H617" s="241"/>
      <c r="I617" s="241"/>
      <c r="J617" s="241"/>
      <c r="K617" s="241"/>
      <c r="L617" s="241"/>
      <c r="M617" s="241"/>
      <c r="N617" s="241"/>
      <c r="O617" s="241"/>
      <c r="P617" s="241"/>
      <c r="Q617" s="241"/>
      <c r="R617" s="241"/>
      <c r="S617" s="241"/>
      <c r="T617" s="241"/>
      <c r="U617" s="241" t="s">
        <v>749</v>
      </c>
      <c r="V617" s="241"/>
      <c r="W617" s="241"/>
      <c r="X617" s="241"/>
      <c r="Y617" s="241"/>
      <c r="Z617" s="241"/>
      <c r="AA617" s="241"/>
      <c r="AB617" s="241"/>
      <c r="AC617" s="241" t="s">
        <v>313</v>
      </c>
      <c r="AD617" s="241"/>
      <c r="AE617" s="241"/>
      <c r="AF617" s="241"/>
      <c r="AG617" s="241"/>
      <c r="AH617" s="241"/>
      <c r="AI617" s="241"/>
      <c r="AP617" s="300"/>
      <c r="AT617" s="300"/>
    </row>
    <row r="618" spans="1:46" s="299" customFormat="1" ht="15" customHeight="1">
      <c r="A618" s="284"/>
      <c r="B618" s="284"/>
      <c r="C618" s="241"/>
      <c r="D618" s="241"/>
      <c r="E618" s="241"/>
      <c r="F618" s="241"/>
      <c r="G618" s="241"/>
      <c r="H618" s="241"/>
      <c r="I618" s="241"/>
      <c r="J618" s="241"/>
      <c r="K618" s="241"/>
      <c r="L618" s="241"/>
      <c r="M618" s="241"/>
      <c r="N618" s="241"/>
      <c r="O618" s="241"/>
      <c r="P618" s="241"/>
      <c r="Q618" s="241"/>
      <c r="R618" s="241"/>
      <c r="S618" s="241"/>
      <c r="T618" s="241"/>
      <c r="U618" s="241" t="s">
        <v>750</v>
      </c>
      <c r="V618" s="241"/>
      <c r="W618" s="241"/>
      <c r="X618" s="241"/>
      <c r="Y618" s="241"/>
      <c r="Z618" s="241"/>
      <c r="AA618" s="241"/>
      <c r="AB618" s="241"/>
      <c r="AC618" s="241" t="s">
        <v>386</v>
      </c>
      <c r="AD618" s="241"/>
      <c r="AE618" s="241"/>
      <c r="AF618" s="241"/>
      <c r="AG618" s="241"/>
      <c r="AH618" s="241"/>
      <c r="AI618" s="241"/>
      <c r="AP618" s="300"/>
      <c r="AT618" s="300"/>
    </row>
    <row r="619" spans="1:46" s="299" customFormat="1" ht="15" customHeight="1">
      <c r="A619" s="284"/>
      <c r="B619" s="284"/>
      <c r="C619" s="241"/>
      <c r="D619" s="241"/>
      <c r="E619" s="241"/>
      <c r="F619" s="241"/>
      <c r="G619" s="241"/>
      <c r="H619" s="241"/>
      <c r="I619" s="241"/>
      <c r="J619" s="241"/>
      <c r="K619" s="241"/>
      <c r="L619" s="241"/>
      <c r="M619" s="241"/>
      <c r="N619" s="241"/>
      <c r="O619" s="241"/>
      <c r="P619" s="241"/>
      <c r="Q619" s="241"/>
      <c r="R619" s="241"/>
      <c r="S619" s="241"/>
      <c r="T619" s="241"/>
      <c r="U619" s="241" t="s">
        <v>751</v>
      </c>
      <c r="V619" s="241"/>
      <c r="W619" s="241"/>
      <c r="X619" s="241"/>
      <c r="Y619" s="241"/>
      <c r="Z619" s="241"/>
      <c r="AA619" s="241"/>
      <c r="AB619" s="241"/>
      <c r="AC619" s="241" t="s">
        <v>325</v>
      </c>
      <c r="AD619" s="241"/>
      <c r="AE619" s="241"/>
      <c r="AF619" s="241"/>
      <c r="AG619" s="241"/>
      <c r="AH619" s="241"/>
      <c r="AI619" s="241"/>
      <c r="AP619" s="300"/>
      <c r="AT619" s="300"/>
    </row>
    <row r="620" spans="1:46" s="299" customFormat="1" ht="15" customHeight="1">
      <c r="A620" s="284"/>
      <c r="B620" s="284"/>
      <c r="C620" s="241"/>
      <c r="D620" s="241"/>
      <c r="E620" s="241"/>
      <c r="F620" s="241"/>
      <c r="G620" s="241"/>
      <c r="H620" s="241"/>
      <c r="I620" s="241"/>
      <c r="J620" s="241"/>
      <c r="K620" s="241"/>
      <c r="L620" s="241"/>
      <c r="M620" s="241"/>
      <c r="N620" s="241"/>
      <c r="O620" s="241"/>
      <c r="P620" s="241"/>
      <c r="Q620" s="241"/>
      <c r="R620" s="241"/>
      <c r="S620" s="241"/>
      <c r="T620" s="241"/>
      <c r="U620" s="241" t="s">
        <v>752</v>
      </c>
      <c r="V620" s="241"/>
      <c r="W620" s="241"/>
      <c r="X620" s="241"/>
      <c r="Y620" s="241"/>
      <c r="Z620" s="241"/>
      <c r="AA620" s="241"/>
      <c r="AB620" s="241"/>
      <c r="AC620" s="241" t="s">
        <v>311</v>
      </c>
      <c r="AD620" s="241"/>
      <c r="AE620" s="241"/>
      <c r="AF620" s="241"/>
      <c r="AG620" s="241"/>
      <c r="AH620" s="241"/>
      <c r="AI620" s="241"/>
      <c r="AP620" s="300"/>
      <c r="AT620" s="300"/>
    </row>
    <row r="621" spans="1:46" s="299" customFormat="1" ht="15" customHeight="1">
      <c r="A621" s="284"/>
      <c r="B621" s="284"/>
      <c r="C621" s="241"/>
      <c r="D621" s="241"/>
      <c r="E621" s="241"/>
      <c r="F621" s="241"/>
      <c r="G621" s="241"/>
      <c r="H621" s="241"/>
      <c r="I621" s="241"/>
      <c r="J621" s="241"/>
      <c r="K621" s="241"/>
      <c r="L621" s="241"/>
      <c r="M621" s="241"/>
      <c r="N621" s="241"/>
      <c r="O621" s="241"/>
      <c r="P621" s="241"/>
      <c r="Q621" s="241"/>
      <c r="R621" s="241"/>
      <c r="S621" s="241"/>
      <c r="T621" s="241"/>
      <c r="U621" s="241" t="s">
        <v>753</v>
      </c>
      <c r="V621" s="241"/>
      <c r="W621" s="241"/>
      <c r="X621" s="241"/>
      <c r="Y621" s="241"/>
      <c r="Z621" s="241"/>
      <c r="AA621" s="241"/>
      <c r="AB621" s="241"/>
      <c r="AC621" s="241" t="s">
        <v>316</v>
      </c>
      <c r="AD621" s="241"/>
      <c r="AE621" s="241"/>
      <c r="AF621" s="241"/>
      <c r="AG621" s="241"/>
      <c r="AH621" s="241"/>
      <c r="AI621" s="241"/>
      <c r="AP621" s="300"/>
      <c r="AT621" s="300"/>
    </row>
    <row r="622" spans="1:46" s="299" customFormat="1" ht="15" customHeight="1">
      <c r="A622" s="284"/>
      <c r="B622" s="284"/>
      <c r="C622" s="241"/>
      <c r="D622" s="241"/>
      <c r="E622" s="241"/>
      <c r="F622" s="241"/>
      <c r="G622" s="241"/>
      <c r="H622" s="241"/>
      <c r="I622" s="241"/>
      <c r="J622" s="241"/>
      <c r="K622" s="241"/>
      <c r="L622" s="241"/>
      <c r="M622" s="241"/>
      <c r="N622" s="241"/>
      <c r="O622" s="241"/>
      <c r="P622" s="241"/>
      <c r="Q622" s="241"/>
      <c r="R622" s="241"/>
      <c r="S622" s="241"/>
      <c r="T622" s="241"/>
      <c r="U622" s="241" t="s">
        <v>754</v>
      </c>
      <c r="V622" s="241"/>
      <c r="W622" s="241"/>
      <c r="X622" s="241"/>
      <c r="Y622" s="241"/>
      <c r="Z622" s="241"/>
      <c r="AA622" s="241"/>
      <c r="AB622" s="241"/>
      <c r="AC622" s="241" t="s">
        <v>325</v>
      </c>
      <c r="AD622" s="241"/>
      <c r="AE622" s="241"/>
      <c r="AF622" s="241"/>
      <c r="AG622" s="241"/>
      <c r="AH622" s="241"/>
      <c r="AI622" s="241"/>
      <c r="AP622" s="300"/>
      <c r="AT622" s="300"/>
    </row>
    <row r="623" spans="1:46" s="299" customFormat="1" ht="15" customHeight="1">
      <c r="A623" s="284"/>
      <c r="B623" s="284"/>
      <c r="C623" s="241"/>
      <c r="D623" s="241"/>
      <c r="E623" s="241"/>
      <c r="F623" s="241"/>
      <c r="G623" s="241"/>
      <c r="H623" s="241"/>
      <c r="I623" s="241"/>
      <c r="J623" s="241"/>
      <c r="K623" s="241"/>
      <c r="L623" s="241"/>
      <c r="M623" s="241"/>
      <c r="N623" s="241"/>
      <c r="O623" s="241"/>
      <c r="P623" s="241"/>
      <c r="Q623" s="241"/>
      <c r="R623" s="241"/>
      <c r="S623" s="241"/>
      <c r="T623" s="241"/>
      <c r="U623" s="241" t="s">
        <v>755</v>
      </c>
      <c r="V623" s="241"/>
      <c r="W623" s="241"/>
      <c r="X623" s="241"/>
      <c r="Y623" s="241"/>
      <c r="Z623" s="241"/>
      <c r="AA623" s="241"/>
      <c r="AB623" s="241"/>
      <c r="AC623" s="241" t="s">
        <v>325</v>
      </c>
      <c r="AD623" s="241"/>
      <c r="AE623" s="241"/>
      <c r="AF623" s="241"/>
      <c r="AG623" s="241"/>
      <c r="AH623" s="241"/>
      <c r="AI623" s="241"/>
      <c r="AP623" s="300"/>
      <c r="AT623" s="300"/>
    </row>
    <row r="624" spans="1:46" s="299" customFormat="1" ht="15" customHeight="1">
      <c r="A624" s="284"/>
      <c r="B624" s="284"/>
      <c r="C624" s="241"/>
      <c r="D624" s="241"/>
      <c r="E624" s="241"/>
      <c r="F624" s="241"/>
      <c r="G624" s="241"/>
      <c r="H624" s="241"/>
      <c r="I624" s="241"/>
      <c r="J624" s="241"/>
      <c r="K624" s="241"/>
      <c r="L624" s="241"/>
      <c r="M624" s="241"/>
      <c r="N624" s="241"/>
      <c r="O624" s="241"/>
      <c r="P624" s="241"/>
      <c r="Q624" s="241"/>
      <c r="R624" s="241"/>
      <c r="S624" s="241"/>
      <c r="T624" s="241"/>
      <c r="U624" s="241" t="s">
        <v>756</v>
      </c>
      <c r="V624" s="241"/>
      <c r="W624" s="241"/>
      <c r="X624" s="241"/>
      <c r="Y624" s="241"/>
      <c r="Z624" s="241"/>
      <c r="AA624" s="241"/>
      <c r="AB624" s="241"/>
      <c r="AC624" s="241" t="s">
        <v>316</v>
      </c>
      <c r="AD624" s="241"/>
      <c r="AE624" s="241"/>
      <c r="AF624" s="241"/>
      <c r="AG624" s="241"/>
      <c r="AH624" s="241"/>
      <c r="AI624" s="241"/>
      <c r="AP624" s="300"/>
      <c r="AT624" s="300"/>
    </row>
    <row r="625" spans="1:46" s="299" customFormat="1" ht="15" customHeight="1">
      <c r="A625" s="284"/>
      <c r="B625" s="284"/>
      <c r="C625" s="241"/>
      <c r="D625" s="241"/>
      <c r="E625" s="241"/>
      <c r="F625" s="241"/>
      <c r="G625" s="241"/>
      <c r="H625" s="241"/>
      <c r="I625" s="241"/>
      <c r="J625" s="241"/>
      <c r="K625" s="241"/>
      <c r="L625" s="241"/>
      <c r="M625" s="241"/>
      <c r="N625" s="241"/>
      <c r="O625" s="241"/>
      <c r="P625" s="241"/>
      <c r="Q625" s="241"/>
      <c r="R625" s="241"/>
      <c r="S625" s="241"/>
      <c r="T625" s="241"/>
      <c r="U625" s="241" t="s">
        <v>757</v>
      </c>
      <c r="V625" s="241"/>
      <c r="W625" s="241"/>
      <c r="X625" s="241"/>
      <c r="Y625" s="241"/>
      <c r="Z625" s="241"/>
      <c r="AA625" s="241"/>
      <c r="AB625" s="241"/>
      <c r="AC625" s="241" t="s">
        <v>386</v>
      </c>
      <c r="AD625" s="241"/>
      <c r="AE625" s="241"/>
      <c r="AF625" s="241"/>
      <c r="AG625" s="241"/>
      <c r="AH625" s="241"/>
      <c r="AI625" s="241"/>
      <c r="AP625" s="300"/>
      <c r="AT625" s="300"/>
    </row>
    <row r="626" spans="1:46" s="299" customFormat="1" ht="15" customHeight="1">
      <c r="A626" s="284"/>
      <c r="B626" s="284"/>
      <c r="C626" s="241"/>
      <c r="D626" s="241"/>
      <c r="E626" s="241"/>
      <c r="F626" s="241"/>
      <c r="G626" s="241"/>
      <c r="H626" s="241"/>
      <c r="I626" s="241"/>
      <c r="J626" s="241"/>
      <c r="K626" s="241"/>
      <c r="L626" s="241"/>
      <c r="M626" s="241"/>
      <c r="N626" s="241"/>
      <c r="O626" s="241"/>
      <c r="P626" s="241"/>
      <c r="Q626" s="241"/>
      <c r="R626" s="241"/>
      <c r="S626" s="241"/>
      <c r="T626" s="241"/>
      <c r="U626" s="241" t="s">
        <v>758</v>
      </c>
      <c r="V626" s="241"/>
      <c r="W626" s="241"/>
      <c r="X626" s="241"/>
      <c r="Y626" s="241"/>
      <c r="Z626" s="241"/>
      <c r="AA626" s="241"/>
      <c r="AB626" s="241"/>
      <c r="AC626" s="241" t="s">
        <v>386</v>
      </c>
      <c r="AD626" s="241"/>
      <c r="AE626" s="241"/>
      <c r="AF626" s="241"/>
      <c r="AG626" s="241"/>
      <c r="AH626" s="241"/>
      <c r="AI626" s="241"/>
      <c r="AP626" s="300"/>
      <c r="AT626" s="300"/>
    </row>
    <row r="627" spans="1:46" s="299" customFormat="1" ht="15" customHeight="1">
      <c r="A627" s="284"/>
      <c r="B627" s="284"/>
      <c r="C627" s="241"/>
      <c r="D627" s="241"/>
      <c r="E627" s="241"/>
      <c r="F627" s="241"/>
      <c r="G627" s="241"/>
      <c r="H627" s="241"/>
      <c r="I627" s="241"/>
      <c r="J627" s="241"/>
      <c r="K627" s="241"/>
      <c r="L627" s="241"/>
      <c r="M627" s="241"/>
      <c r="N627" s="241"/>
      <c r="O627" s="241"/>
      <c r="P627" s="241"/>
      <c r="Q627" s="241"/>
      <c r="R627" s="241"/>
      <c r="S627" s="241"/>
      <c r="T627" s="241"/>
      <c r="U627" s="241" t="s">
        <v>759</v>
      </c>
      <c r="V627" s="241"/>
      <c r="W627" s="241"/>
      <c r="X627" s="241"/>
      <c r="Y627" s="241"/>
      <c r="Z627" s="241"/>
      <c r="AA627" s="241"/>
      <c r="AB627" s="241"/>
      <c r="AC627" s="241" t="s">
        <v>313</v>
      </c>
      <c r="AD627" s="241"/>
      <c r="AE627" s="241"/>
      <c r="AF627" s="241"/>
      <c r="AG627" s="241"/>
      <c r="AH627" s="241"/>
      <c r="AI627" s="241"/>
      <c r="AP627" s="300"/>
      <c r="AT627" s="300"/>
    </row>
    <row r="628" spans="1:46" s="299" customFormat="1" ht="15" customHeight="1">
      <c r="A628" s="284"/>
      <c r="B628" s="284"/>
      <c r="C628" s="241"/>
      <c r="D628" s="241"/>
      <c r="E628" s="241"/>
      <c r="F628" s="241"/>
      <c r="G628" s="241"/>
      <c r="H628" s="241"/>
      <c r="I628" s="241"/>
      <c r="J628" s="241"/>
      <c r="K628" s="241"/>
      <c r="L628" s="241"/>
      <c r="M628" s="241"/>
      <c r="N628" s="241"/>
      <c r="O628" s="241"/>
      <c r="P628" s="241"/>
      <c r="Q628" s="241"/>
      <c r="R628" s="241"/>
      <c r="S628" s="241"/>
      <c r="T628" s="241"/>
      <c r="U628" s="241" t="s">
        <v>760</v>
      </c>
      <c r="V628" s="241"/>
      <c r="W628" s="241"/>
      <c r="X628" s="241"/>
      <c r="Y628" s="241"/>
      <c r="Z628" s="241"/>
      <c r="AA628" s="241"/>
      <c r="AB628" s="241"/>
      <c r="AC628" s="241" t="s">
        <v>313</v>
      </c>
      <c r="AD628" s="241"/>
      <c r="AE628" s="241"/>
      <c r="AF628" s="241"/>
      <c r="AG628" s="241"/>
      <c r="AH628" s="241"/>
      <c r="AI628" s="241"/>
      <c r="AP628" s="300"/>
      <c r="AT628" s="300"/>
    </row>
    <row r="629" spans="1:46" s="299" customFormat="1" ht="15" customHeight="1">
      <c r="A629" s="284"/>
      <c r="B629" s="284"/>
      <c r="C629" s="241"/>
      <c r="D629" s="241"/>
      <c r="E629" s="241"/>
      <c r="F629" s="241"/>
      <c r="G629" s="241"/>
      <c r="H629" s="241"/>
      <c r="I629" s="241"/>
      <c r="J629" s="241"/>
      <c r="K629" s="241"/>
      <c r="L629" s="241"/>
      <c r="M629" s="241"/>
      <c r="N629" s="241"/>
      <c r="O629" s="241"/>
      <c r="P629" s="241"/>
      <c r="Q629" s="241"/>
      <c r="R629" s="241"/>
      <c r="S629" s="241"/>
      <c r="T629" s="241"/>
      <c r="U629" s="241" t="s">
        <v>761</v>
      </c>
      <c r="V629" s="241"/>
      <c r="W629" s="241"/>
      <c r="X629" s="241"/>
      <c r="Y629" s="241"/>
      <c r="Z629" s="241"/>
      <c r="AA629" s="241"/>
      <c r="AB629" s="241"/>
      <c r="AC629" s="241" t="s">
        <v>316</v>
      </c>
      <c r="AD629" s="241"/>
      <c r="AE629" s="241"/>
      <c r="AF629" s="241"/>
      <c r="AG629" s="241"/>
      <c r="AH629" s="241"/>
      <c r="AI629" s="241"/>
      <c r="AP629" s="300"/>
      <c r="AT629" s="300"/>
    </row>
    <row r="630" spans="1:46" s="299" customFormat="1" ht="15" customHeight="1">
      <c r="A630" s="284"/>
      <c r="B630" s="284"/>
      <c r="C630" s="241"/>
      <c r="D630" s="241"/>
      <c r="E630" s="241"/>
      <c r="F630" s="241"/>
      <c r="G630" s="241"/>
      <c r="H630" s="241"/>
      <c r="I630" s="241"/>
      <c r="J630" s="241"/>
      <c r="K630" s="241"/>
      <c r="L630" s="241"/>
      <c r="M630" s="241"/>
      <c r="N630" s="241"/>
      <c r="O630" s="241"/>
      <c r="P630" s="241"/>
      <c r="Q630" s="241"/>
      <c r="R630" s="241"/>
      <c r="S630" s="241"/>
      <c r="T630" s="241"/>
      <c r="U630" s="241" t="s">
        <v>762</v>
      </c>
      <c r="V630" s="241"/>
      <c r="W630" s="241"/>
      <c r="X630" s="241"/>
      <c r="Y630" s="241"/>
      <c r="Z630" s="241"/>
      <c r="AA630" s="241"/>
      <c r="AB630" s="241"/>
      <c r="AC630" s="241" t="s">
        <v>313</v>
      </c>
      <c r="AD630" s="241"/>
      <c r="AE630" s="241"/>
      <c r="AF630" s="241"/>
      <c r="AG630" s="241"/>
      <c r="AH630" s="241"/>
      <c r="AI630" s="241"/>
      <c r="AP630" s="300"/>
      <c r="AT630" s="300"/>
    </row>
    <row r="631" spans="1:46" s="299" customFormat="1" ht="15" customHeight="1">
      <c r="A631" s="284"/>
      <c r="B631" s="284"/>
      <c r="C631" s="241"/>
      <c r="D631" s="241"/>
      <c r="E631" s="241"/>
      <c r="F631" s="241"/>
      <c r="G631" s="241"/>
      <c r="H631" s="241"/>
      <c r="I631" s="241"/>
      <c r="J631" s="241"/>
      <c r="K631" s="241"/>
      <c r="L631" s="241"/>
      <c r="M631" s="241"/>
      <c r="N631" s="241"/>
      <c r="O631" s="241"/>
      <c r="P631" s="241"/>
      <c r="Q631" s="241"/>
      <c r="R631" s="241"/>
      <c r="S631" s="241"/>
      <c r="T631" s="241"/>
      <c r="U631" s="241" t="s">
        <v>763</v>
      </c>
      <c r="V631" s="241"/>
      <c r="W631" s="241"/>
      <c r="X631" s="241"/>
      <c r="Y631" s="241"/>
      <c r="Z631" s="241"/>
      <c r="AA631" s="241"/>
      <c r="AB631" s="241"/>
      <c r="AC631" s="241" t="s">
        <v>311</v>
      </c>
      <c r="AD631" s="241"/>
      <c r="AE631" s="241"/>
      <c r="AF631" s="241"/>
      <c r="AG631" s="241"/>
      <c r="AH631" s="241"/>
      <c r="AI631" s="241"/>
      <c r="AP631" s="300"/>
      <c r="AT631" s="300"/>
    </row>
    <row r="632" spans="1:46" s="299" customFormat="1" ht="15" customHeight="1">
      <c r="A632" s="284"/>
      <c r="B632" s="284"/>
      <c r="C632" s="241"/>
      <c r="D632" s="241"/>
      <c r="E632" s="241"/>
      <c r="F632" s="241"/>
      <c r="G632" s="241"/>
      <c r="H632" s="241"/>
      <c r="I632" s="241"/>
      <c r="J632" s="241"/>
      <c r="K632" s="241"/>
      <c r="L632" s="241"/>
      <c r="M632" s="241"/>
      <c r="N632" s="241"/>
      <c r="O632" s="241"/>
      <c r="P632" s="241"/>
      <c r="Q632" s="241"/>
      <c r="R632" s="241"/>
      <c r="S632" s="241"/>
      <c r="T632" s="241"/>
      <c r="U632" s="241" t="s">
        <v>764</v>
      </c>
      <c r="V632" s="241"/>
      <c r="W632" s="241"/>
      <c r="X632" s="241"/>
      <c r="Y632" s="241"/>
      <c r="Z632" s="241"/>
      <c r="AA632" s="241"/>
      <c r="AB632" s="241"/>
      <c r="AC632" s="241" t="s">
        <v>325</v>
      </c>
      <c r="AD632" s="241"/>
      <c r="AE632" s="241"/>
      <c r="AF632" s="241"/>
      <c r="AG632" s="241"/>
      <c r="AH632" s="241"/>
      <c r="AI632" s="241"/>
      <c r="AP632" s="300"/>
      <c r="AT632" s="300"/>
    </row>
    <row r="633" spans="1:46" s="299" customFormat="1" ht="15" customHeight="1">
      <c r="A633" s="284"/>
      <c r="B633" s="284"/>
      <c r="C633" s="241"/>
      <c r="D633" s="241"/>
      <c r="E633" s="241"/>
      <c r="F633" s="241"/>
      <c r="G633" s="241"/>
      <c r="H633" s="241"/>
      <c r="I633" s="241"/>
      <c r="J633" s="241"/>
      <c r="K633" s="241"/>
      <c r="L633" s="241"/>
      <c r="M633" s="241"/>
      <c r="N633" s="241"/>
      <c r="O633" s="241"/>
      <c r="P633" s="241"/>
      <c r="Q633" s="241"/>
      <c r="R633" s="241"/>
      <c r="S633" s="241"/>
      <c r="T633" s="241"/>
      <c r="U633" s="241" t="s">
        <v>765</v>
      </c>
      <c r="V633" s="241"/>
      <c r="W633" s="241"/>
      <c r="X633" s="241"/>
      <c r="Y633" s="241"/>
      <c r="Z633" s="241"/>
      <c r="AA633" s="241"/>
      <c r="AB633" s="241"/>
      <c r="AC633" s="241" t="s">
        <v>350</v>
      </c>
      <c r="AD633" s="241"/>
      <c r="AE633" s="241"/>
      <c r="AF633" s="241"/>
      <c r="AG633" s="241"/>
      <c r="AH633" s="241"/>
      <c r="AI633" s="241"/>
      <c r="AP633" s="300"/>
      <c r="AT633" s="300"/>
    </row>
    <row r="634" spans="1:46" s="299" customFormat="1" ht="15" customHeight="1">
      <c r="A634" s="284"/>
      <c r="B634" s="284"/>
      <c r="C634" s="241"/>
      <c r="D634" s="241"/>
      <c r="E634" s="241"/>
      <c r="F634" s="241"/>
      <c r="G634" s="241"/>
      <c r="H634" s="241"/>
      <c r="I634" s="241"/>
      <c r="J634" s="241"/>
      <c r="K634" s="241"/>
      <c r="L634" s="241"/>
      <c r="M634" s="241"/>
      <c r="N634" s="241"/>
      <c r="O634" s="241"/>
      <c r="P634" s="241"/>
      <c r="Q634" s="241"/>
      <c r="R634" s="241"/>
      <c r="S634" s="241"/>
      <c r="T634" s="241"/>
      <c r="U634" s="241" t="s">
        <v>766</v>
      </c>
      <c r="V634" s="241"/>
      <c r="W634" s="241"/>
      <c r="X634" s="241"/>
      <c r="Y634" s="241"/>
      <c r="Z634" s="241"/>
      <c r="AA634" s="241"/>
      <c r="AB634" s="241"/>
      <c r="AC634" s="241" t="s">
        <v>316</v>
      </c>
      <c r="AD634" s="241"/>
      <c r="AE634" s="241"/>
      <c r="AF634" s="241"/>
      <c r="AG634" s="241"/>
      <c r="AH634" s="241"/>
      <c r="AI634" s="241"/>
      <c r="AP634" s="300"/>
      <c r="AT634" s="300"/>
    </row>
    <row r="635" spans="1:46" s="299" customFormat="1" ht="15" customHeight="1">
      <c r="A635" s="284"/>
      <c r="B635" s="284"/>
      <c r="C635" s="241"/>
      <c r="D635" s="241"/>
      <c r="E635" s="241"/>
      <c r="F635" s="241"/>
      <c r="G635" s="241"/>
      <c r="H635" s="241"/>
      <c r="I635" s="241"/>
      <c r="J635" s="241"/>
      <c r="K635" s="241"/>
      <c r="L635" s="241"/>
      <c r="M635" s="241"/>
      <c r="N635" s="241"/>
      <c r="O635" s="241"/>
      <c r="P635" s="241"/>
      <c r="Q635" s="241"/>
      <c r="R635" s="241"/>
      <c r="S635" s="241"/>
      <c r="T635" s="241"/>
      <c r="U635" s="241" t="s">
        <v>767</v>
      </c>
      <c r="V635" s="241"/>
      <c r="W635" s="241"/>
      <c r="X635" s="241"/>
      <c r="Y635" s="241"/>
      <c r="Z635" s="241"/>
      <c r="AA635" s="241"/>
      <c r="AB635" s="241"/>
      <c r="AC635" s="241" t="s">
        <v>350</v>
      </c>
      <c r="AD635" s="241"/>
      <c r="AE635" s="241"/>
      <c r="AF635" s="241"/>
      <c r="AG635" s="241"/>
      <c r="AH635" s="241"/>
      <c r="AI635" s="241"/>
      <c r="AP635" s="300"/>
      <c r="AT635" s="300"/>
    </row>
    <row r="636" spans="1:46" s="299" customFormat="1" ht="15" customHeight="1">
      <c r="A636" s="284"/>
      <c r="B636" s="284"/>
      <c r="C636" s="241"/>
      <c r="D636" s="241"/>
      <c r="E636" s="241"/>
      <c r="F636" s="241"/>
      <c r="G636" s="241"/>
      <c r="H636" s="241"/>
      <c r="I636" s="241"/>
      <c r="J636" s="241"/>
      <c r="K636" s="241"/>
      <c r="L636" s="241"/>
      <c r="M636" s="241"/>
      <c r="N636" s="241"/>
      <c r="O636" s="241"/>
      <c r="P636" s="241"/>
      <c r="Q636" s="241"/>
      <c r="R636" s="241"/>
      <c r="S636" s="241"/>
      <c r="T636" s="241"/>
      <c r="U636" s="241" t="s">
        <v>768</v>
      </c>
      <c r="V636" s="241"/>
      <c r="W636" s="241"/>
      <c r="X636" s="241"/>
      <c r="Y636" s="241"/>
      <c r="Z636" s="241"/>
      <c r="AA636" s="241"/>
      <c r="AB636" s="241"/>
      <c r="AC636" s="241" t="s">
        <v>313</v>
      </c>
      <c r="AD636" s="241"/>
      <c r="AE636" s="241"/>
      <c r="AF636" s="241"/>
      <c r="AG636" s="241"/>
      <c r="AH636" s="241"/>
      <c r="AI636" s="241"/>
      <c r="AP636" s="300"/>
      <c r="AT636" s="300"/>
    </row>
    <row r="637" spans="1:46" s="299" customFormat="1" ht="15" customHeight="1">
      <c r="A637" s="284"/>
      <c r="B637" s="284"/>
      <c r="C637" s="241"/>
      <c r="D637" s="241"/>
      <c r="E637" s="241"/>
      <c r="F637" s="241"/>
      <c r="G637" s="241"/>
      <c r="H637" s="241"/>
      <c r="I637" s="241"/>
      <c r="J637" s="241"/>
      <c r="K637" s="241"/>
      <c r="L637" s="241"/>
      <c r="M637" s="241"/>
      <c r="N637" s="241"/>
      <c r="O637" s="241"/>
      <c r="P637" s="241"/>
      <c r="Q637" s="241"/>
      <c r="R637" s="241"/>
      <c r="S637" s="241"/>
      <c r="T637" s="241"/>
      <c r="U637" s="241" t="s">
        <v>769</v>
      </c>
      <c r="V637" s="241"/>
      <c r="W637" s="241"/>
      <c r="X637" s="241"/>
      <c r="Y637" s="241"/>
      <c r="Z637" s="241"/>
      <c r="AA637" s="241"/>
      <c r="AB637" s="241"/>
      <c r="AC637" s="241" t="s">
        <v>316</v>
      </c>
      <c r="AD637" s="241"/>
      <c r="AE637" s="241"/>
      <c r="AF637" s="241"/>
      <c r="AG637" s="241"/>
      <c r="AH637" s="241"/>
      <c r="AI637" s="241"/>
      <c r="AP637" s="300"/>
      <c r="AT637" s="300"/>
    </row>
    <row r="638" spans="1:46" s="299" customFormat="1" ht="15" customHeight="1">
      <c r="A638" s="284"/>
      <c r="B638" s="284"/>
      <c r="C638" s="241"/>
      <c r="D638" s="241"/>
      <c r="E638" s="241"/>
      <c r="F638" s="241"/>
      <c r="G638" s="241"/>
      <c r="H638" s="241"/>
      <c r="I638" s="241"/>
      <c r="J638" s="241"/>
      <c r="K638" s="241"/>
      <c r="L638" s="241"/>
      <c r="M638" s="241"/>
      <c r="N638" s="241"/>
      <c r="O638" s="241"/>
      <c r="P638" s="241"/>
      <c r="Q638" s="241"/>
      <c r="R638" s="241"/>
      <c r="S638" s="241"/>
      <c r="T638" s="241"/>
      <c r="U638" s="241" t="s">
        <v>770</v>
      </c>
      <c r="V638" s="241"/>
      <c r="W638" s="241"/>
      <c r="X638" s="241"/>
      <c r="Y638" s="241"/>
      <c r="Z638" s="241"/>
      <c r="AA638" s="241"/>
      <c r="AB638" s="241"/>
      <c r="AC638" s="241" t="s">
        <v>325</v>
      </c>
      <c r="AD638" s="241"/>
      <c r="AE638" s="241"/>
      <c r="AF638" s="241"/>
      <c r="AG638" s="241"/>
      <c r="AH638" s="241"/>
      <c r="AI638" s="241"/>
      <c r="AP638" s="300"/>
      <c r="AT638" s="300"/>
    </row>
    <row r="639" spans="1:46" s="299" customFormat="1" ht="15" customHeight="1">
      <c r="A639" s="284"/>
      <c r="B639" s="284"/>
      <c r="C639" s="241"/>
      <c r="D639" s="241"/>
      <c r="E639" s="241"/>
      <c r="F639" s="241"/>
      <c r="G639" s="241"/>
      <c r="H639" s="241"/>
      <c r="I639" s="241"/>
      <c r="J639" s="241"/>
      <c r="K639" s="241"/>
      <c r="L639" s="241"/>
      <c r="M639" s="241"/>
      <c r="N639" s="241"/>
      <c r="O639" s="241"/>
      <c r="P639" s="241"/>
      <c r="Q639" s="241"/>
      <c r="R639" s="241"/>
      <c r="S639" s="241"/>
      <c r="T639" s="241"/>
      <c r="U639" s="241" t="s">
        <v>771</v>
      </c>
      <c r="V639" s="241"/>
      <c r="W639" s="241"/>
      <c r="X639" s="241"/>
      <c r="Y639" s="241"/>
      <c r="Z639" s="241"/>
      <c r="AA639" s="241"/>
      <c r="AB639" s="241"/>
      <c r="AC639" s="241" t="s">
        <v>311</v>
      </c>
      <c r="AD639" s="241"/>
      <c r="AE639" s="241"/>
      <c r="AF639" s="241"/>
      <c r="AG639" s="241"/>
      <c r="AH639" s="241"/>
      <c r="AI639" s="241"/>
      <c r="AP639" s="300"/>
      <c r="AT639" s="300"/>
    </row>
    <row r="640" spans="1:46" s="299" customFormat="1" ht="15" customHeight="1">
      <c r="A640" s="284"/>
      <c r="B640" s="284"/>
      <c r="C640" s="241"/>
      <c r="D640" s="241"/>
      <c r="E640" s="241"/>
      <c r="F640" s="241"/>
      <c r="G640" s="241"/>
      <c r="H640" s="241"/>
      <c r="I640" s="241"/>
      <c r="J640" s="241"/>
      <c r="K640" s="241"/>
      <c r="L640" s="241"/>
      <c r="M640" s="241"/>
      <c r="N640" s="241"/>
      <c r="O640" s="241"/>
      <c r="P640" s="241"/>
      <c r="Q640" s="241"/>
      <c r="R640" s="241"/>
      <c r="S640" s="241"/>
      <c r="T640" s="241"/>
      <c r="U640" s="241" t="s">
        <v>772</v>
      </c>
      <c r="V640" s="241"/>
      <c r="W640" s="241"/>
      <c r="X640" s="241"/>
      <c r="Y640" s="241"/>
      <c r="Z640" s="241"/>
      <c r="AA640" s="241"/>
      <c r="AB640" s="241"/>
      <c r="AC640" s="241" t="s">
        <v>313</v>
      </c>
      <c r="AD640" s="241"/>
      <c r="AE640" s="241"/>
      <c r="AF640" s="241"/>
      <c r="AG640" s="241"/>
      <c r="AH640" s="241"/>
      <c r="AI640" s="241"/>
      <c r="AP640" s="300"/>
      <c r="AT640" s="300"/>
    </row>
    <row r="641" spans="1:46" s="299" customFormat="1" ht="15" customHeight="1">
      <c r="A641" s="284"/>
      <c r="B641" s="284"/>
      <c r="C641" s="241"/>
      <c r="D641" s="241"/>
      <c r="E641" s="241"/>
      <c r="F641" s="241"/>
      <c r="G641" s="241"/>
      <c r="H641" s="241"/>
      <c r="I641" s="241"/>
      <c r="J641" s="241"/>
      <c r="K641" s="241"/>
      <c r="L641" s="241"/>
      <c r="M641" s="241"/>
      <c r="N641" s="241"/>
      <c r="O641" s="241"/>
      <c r="P641" s="241"/>
      <c r="Q641" s="241"/>
      <c r="R641" s="241"/>
      <c r="S641" s="241"/>
      <c r="T641" s="241"/>
      <c r="U641" s="241" t="s">
        <v>773</v>
      </c>
      <c r="V641" s="241"/>
      <c r="W641" s="241"/>
      <c r="X641" s="241"/>
      <c r="Y641" s="241"/>
      <c r="Z641" s="241"/>
      <c r="AA641" s="241"/>
      <c r="AB641" s="241"/>
      <c r="AC641" s="241" t="s">
        <v>322</v>
      </c>
      <c r="AD641" s="241"/>
      <c r="AE641" s="241"/>
      <c r="AF641" s="241"/>
      <c r="AG641" s="241"/>
      <c r="AH641" s="241"/>
      <c r="AI641" s="241"/>
      <c r="AP641" s="300"/>
      <c r="AT641" s="300"/>
    </row>
    <row r="642" spans="1:46" s="299" customFormat="1" ht="15" customHeight="1">
      <c r="A642" s="284"/>
      <c r="B642" s="284"/>
      <c r="C642" s="241"/>
      <c r="D642" s="241"/>
      <c r="E642" s="241"/>
      <c r="F642" s="241"/>
      <c r="G642" s="241"/>
      <c r="H642" s="241"/>
      <c r="I642" s="241"/>
      <c r="J642" s="241"/>
      <c r="K642" s="241"/>
      <c r="L642" s="241"/>
      <c r="M642" s="241"/>
      <c r="N642" s="241"/>
      <c r="O642" s="241"/>
      <c r="P642" s="241"/>
      <c r="Q642" s="241"/>
      <c r="R642" s="241"/>
      <c r="S642" s="241"/>
      <c r="T642" s="241"/>
      <c r="U642" s="241" t="s">
        <v>774</v>
      </c>
      <c r="V642" s="241"/>
      <c r="W642" s="241"/>
      <c r="X642" s="241"/>
      <c r="Y642" s="241"/>
      <c r="Z642" s="241"/>
      <c r="AA642" s="241"/>
      <c r="AB642" s="241"/>
      <c r="AC642" s="241" t="s">
        <v>316</v>
      </c>
      <c r="AD642" s="241"/>
      <c r="AE642" s="241"/>
      <c r="AF642" s="241"/>
      <c r="AG642" s="241"/>
      <c r="AH642" s="241"/>
      <c r="AI642" s="241"/>
      <c r="AP642" s="300"/>
      <c r="AT642" s="300"/>
    </row>
    <row r="643" spans="1:46" s="299" customFormat="1" ht="15" customHeight="1">
      <c r="A643" s="284"/>
      <c r="B643" s="284"/>
      <c r="C643" s="241"/>
      <c r="D643" s="241"/>
      <c r="E643" s="241"/>
      <c r="F643" s="241"/>
      <c r="G643" s="241"/>
      <c r="H643" s="241"/>
      <c r="I643" s="241"/>
      <c r="J643" s="241"/>
      <c r="K643" s="241"/>
      <c r="L643" s="241"/>
      <c r="M643" s="241"/>
      <c r="N643" s="241"/>
      <c r="O643" s="241"/>
      <c r="P643" s="241"/>
      <c r="Q643" s="241"/>
      <c r="R643" s="241"/>
      <c r="S643" s="241"/>
      <c r="T643" s="241"/>
      <c r="U643" s="241" t="s">
        <v>775</v>
      </c>
      <c r="V643" s="241"/>
      <c r="W643" s="241"/>
      <c r="X643" s="241"/>
      <c r="Y643" s="241"/>
      <c r="Z643" s="241"/>
      <c r="AA643" s="241"/>
      <c r="AB643" s="241"/>
      <c r="AC643" s="241" t="s">
        <v>350</v>
      </c>
      <c r="AD643" s="241"/>
      <c r="AE643" s="241"/>
      <c r="AF643" s="241"/>
      <c r="AG643" s="241"/>
      <c r="AH643" s="241"/>
      <c r="AI643" s="241"/>
      <c r="AP643" s="300"/>
      <c r="AT643" s="300"/>
    </row>
    <row r="644" spans="1:46" s="299" customFormat="1" ht="15" customHeight="1">
      <c r="A644" s="284"/>
      <c r="B644" s="284"/>
      <c r="C644" s="241"/>
      <c r="D644" s="241"/>
      <c r="E644" s="241"/>
      <c r="F644" s="241"/>
      <c r="G644" s="241"/>
      <c r="H644" s="241"/>
      <c r="I644" s="241"/>
      <c r="J644" s="241"/>
      <c r="K644" s="241"/>
      <c r="L644" s="241"/>
      <c r="M644" s="241"/>
      <c r="N644" s="241"/>
      <c r="O644" s="241"/>
      <c r="P644" s="241"/>
      <c r="Q644" s="241"/>
      <c r="R644" s="241"/>
      <c r="S644" s="241"/>
      <c r="T644" s="241"/>
      <c r="U644" s="241" t="s">
        <v>776</v>
      </c>
      <c r="V644" s="241"/>
      <c r="W644" s="241"/>
      <c r="X644" s="241"/>
      <c r="Y644" s="241"/>
      <c r="Z644" s="241"/>
      <c r="AA644" s="241"/>
      <c r="AB644" s="241"/>
      <c r="AC644" s="241" t="s">
        <v>316</v>
      </c>
      <c r="AD644" s="241"/>
      <c r="AE644" s="241"/>
      <c r="AF644" s="241"/>
      <c r="AG644" s="241"/>
      <c r="AH644" s="241"/>
      <c r="AI644" s="241"/>
      <c r="AP644" s="300"/>
      <c r="AT644" s="300"/>
    </row>
    <row r="645" spans="1:46" s="299" customFormat="1" ht="15" customHeight="1">
      <c r="A645" s="284"/>
      <c r="B645" s="284"/>
      <c r="C645" s="241"/>
      <c r="D645" s="241"/>
      <c r="E645" s="241"/>
      <c r="F645" s="241"/>
      <c r="G645" s="241"/>
      <c r="H645" s="241"/>
      <c r="I645" s="241"/>
      <c r="J645" s="241"/>
      <c r="K645" s="241"/>
      <c r="L645" s="241"/>
      <c r="M645" s="241"/>
      <c r="N645" s="241"/>
      <c r="O645" s="241"/>
      <c r="P645" s="241"/>
      <c r="Q645" s="241"/>
      <c r="R645" s="241"/>
      <c r="S645" s="241"/>
      <c r="T645" s="241"/>
      <c r="U645" s="241" t="s">
        <v>777</v>
      </c>
      <c r="V645" s="241"/>
      <c r="W645" s="241"/>
      <c r="X645" s="241"/>
      <c r="Y645" s="241"/>
      <c r="Z645" s="241"/>
      <c r="AA645" s="241"/>
      <c r="AB645" s="241"/>
      <c r="AC645" s="241" t="s">
        <v>313</v>
      </c>
      <c r="AD645" s="241"/>
      <c r="AE645" s="241"/>
      <c r="AF645" s="241"/>
      <c r="AG645" s="241"/>
      <c r="AH645" s="241"/>
      <c r="AI645" s="241"/>
      <c r="AP645" s="300"/>
      <c r="AT645" s="300"/>
    </row>
    <row r="646" spans="1:46" s="299" customFormat="1" ht="15" customHeight="1">
      <c r="A646" s="284"/>
      <c r="B646" s="284"/>
      <c r="C646" s="241"/>
      <c r="D646" s="241"/>
      <c r="E646" s="241"/>
      <c r="F646" s="241"/>
      <c r="G646" s="241"/>
      <c r="H646" s="241"/>
      <c r="I646" s="241"/>
      <c r="J646" s="241"/>
      <c r="K646" s="241"/>
      <c r="L646" s="241"/>
      <c r="M646" s="241"/>
      <c r="N646" s="241"/>
      <c r="O646" s="241"/>
      <c r="P646" s="241"/>
      <c r="Q646" s="241"/>
      <c r="R646" s="241"/>
      <c r="S646" s="241"/>
      <c r="T646" s="241"/>
      <c r="U646" s="241" t="s">
        <v>778</v>
      </c>
      <c r="V646" s="241"/>
      <c r="W646" s="241"/>
      <c r="X646" s="241"/>
      <c r="Y646" s="241"/>
      <c r="Z646" s="241"/>
      <c r="AA646" s="241"/>
      <c r="AB646" s="241"/>
      <c r="AC646" s="241" t="s">
        <v>386</v>
      </c>
      <c r="AD646" s="241"/>
      <c r="AE646" s="241"/>
      <c r="AF646" s="241"/>
      <c r="AG646" s="241"/>
      <c r="AH646" s="241"/>
      <c r="AI646" s="241"/>
      <c r="AP646" s="300"/>
      <c r="AT646" s="300"/>
    </row>
    <row r="647" spans="1:46" s="299" customFormat="1" ht="15" customHeight="1">
      <c r="A647" s="284"/>
      <c r="B647" s="284"/>
      <c r="C647" s="241"/>
      <c r="D647" s="241"/>
      <c r="E647" s="241"/>
      <c r="F647" s="241"/>
      <c r="G647" s="241"/>
      <c r="H647" s="241"/>
      <c r="I647" s="241"/>
      <c r="J647" s="241"/>
      <c r="K647" s="241"/>
      <c r="L647" s="241"/>
      <c r="M647" s="241"/>
      <c r="N647" s="241"/>
      <c r="O647" s="241"/>
      <c r="P647" s="241"/>
      <c r="Q647" s="241"/>
      <c r="R647" s="241"/>
      <c r="S647" s="241"/>
      <c r="T647" s="241"/>
      <c r="U647" s="241" t="s">
        <v>779</v>
      </c>
      <c r="V647" s="241"/>
      <c r="W647" s="241"/>
      <c r="X647" s="241"/>
      <c r="Y647" s="241"/>
      <c r="Z647" s="241"/>
      <c r="AA647" s="241"/>
      <c r="AB647" s="241"/>
      <c r="AC647" s="241" t="s">
        <v>313</v>
      </c>
      <c r="AD647" s="241"/>
      <c r="AE647" s="241"/>
      <c r="AF647" s="241"/>
      <c r="AG647" s="241"/>
      <c r="AH647" s="241"/>
      <c r="AI647" s="241"/>
      <c r="AP647" s="300"/>
      <c r="AT647" s="300"/>
    </row>
    <row r="648" spans="1:46" s="299" customFormat="1" ht="15" customHeight="1">
      <c r="A648" s="284"/>
      <c r="B648" s="284"/>
      <c r="C648" s="241"/>
      <c r="D648" s="241"/>
      <c r="E648" s="241"/>
      <c r="F648" s="241"/>
      <c r="G648" s="241"/>
      <c r="H648" s="241"/>
      <c r="I648" s="241"/>
      <c r="J648" s="241"/>
      <c r="K648" s="241"/>
      <c r="L648" s="241"/>
      <c r="M648" s="241"/>
      <c r="N648" s="241"/>
      <c r="O648" s="241"/>
      <c r="P648" s="241"/>
      <c r="Q648" s="241"/>
      <c r="R648" s="241"/>
      <c r="S648" s="241"/>
      <c r="T648" s="241"/>
      <c r="U648" s="241" t="s">
        <v>780</v>
      </c>
      <c r="V648" s="241"/>
      <c r="W648" s="241"/>
      <c r="X648" s="241"/>
      <c r="Y648" s="241"/>
      <c r="Z648" s="241"/>
      <c r="AA648" s="241"/>
      <c r="AB648" s="241"/>
      <c r="AC648" s="241" t="s">
        <v>386</v>
      </c>
      <c r="AD648" s="241"/>
      <c r="AE648" s="241"/>
      <c r="AF648" s="241"/>
      <c r="AG648" s="241"/>
      <c r="AH648" s="241"/>
      <c r="AI648" s="241"/>
      <c r="AP648" s="300"/>
      <c r="AT648" s="300"/>
    </row>
    <row r="649" spans="1:46" s="299" customFormat="1" ht="15" customHeight="1">
      <c r="A649" s="284"/>
      <c r="B649" s="284"/>
      <c r="C649" s="241"/>
      <c r="D649" s="241"/>
      <c r="E649" s="241"/>
      <c r="F649" s="241"/>
      <c r="G649" s="241"/>
      <c r="H649" s="241"/>
      <c r="I649" s="241"/>
      <c r="J649" s="241"/>
      <c r="K649" s="241"/>
      <c r="L649" s="241"/>
      <c r="M649" s="241"/>
      <c r="N649" s="241"/>
      <c r="O649" s="241"/>
      <c r="P649" s="241"/>
      <c r="Q649" s="241"/>
      <c r="R649" s="241"/>
      <c r="S649" s="241"/>
      <c r="T649" s="241"/>
      <c r="U649" s="241" t="s">
        <v>276</v>
      </c>
      <c r="V649" s="241"/>
      <c r="W649" s="241"/>
      <c r="X649" s="241"/>
      <c r="Y649" s="241"/>
      <c r="Z649" s="241"/>
      <c r="AA649" s="241"/>
      <c r="AB649" s="241"/>
      <c r="AC649" s="241" t="s">
        <v>350</v>
      </c>
      <c r="AD649" s="241"/>
      <c r="AE649" s="241"/>
      <c r="AF649" s="241"/>
      <c r="AG649" s="241"/>
      <c r="AH649" s="241"/>
      <c r="AI649" s="241"/>
      <c r="AP649" s="300"/>
      <c r="AT649" s="300"/>
    </row>
    <row r="650" spans="1:46" s="299" customFormat="1" ht="15" customHeight="1">
      <c r="A650" s="284"/>
      <c r="B650" s="284"/>
      <c r="C650" s="241"/>
      <c r="D650" s="241"/>
      <c r="E650" s="241"/>
      <c r="F650" s="241"/>
      <c r="G650" s="241"/>
      <c r="H650" s="241"/>
      <c r="I650" s="241"/>
      <c r="J650" s="241"/>
      <c r="K650" s="241"/>
      <c r="L650" s="241"/>
      <c r="M650" s="241"/>
      <c r="N650" s="241"/>
      <c r="O650" s="241"/>
      <c r="P650" s="241"/>
      <c r="Q650" s="241"/>
      <c r="R650" s="241"/>
      <c r="S650" s="241"/>
      <c r="T650" s="241"/>
      <c r="U650" s="241" t="s">
        <v>781</v>
      </c>
      <c r="V650" s="241"/>
      <c r="W650" s="241"/>
      <c r="X650" s="241"/>
      <c r="Y650" s="241"/>
      <c r="Z650" s="241"/>
      <c r="AA650" s="241"/>
      <c r="AB650" s="241"/>
      <c r="AC650" s="241" t="s">
        <v>309</v>
      </c>
      <c r="AD650" s="241"/>
      <c r="AE650" s="241"/>
      <c r="AF650" s="241"/>
      <c r="AG650" s="241"/>
      <c r="AH650" s="241"/>
      <c r="AI650" s="241"/>
      <c r="AP650" s="300"/>
      <c r="AT650" s="300"/>
    </row>
    <row r="651" spans="1:46" s="299" customFormat="1" ht="15" customHeight="1">
      <c r="A651" s="284"/>
      <c r="B651" s="284"/>
      <c r="C651" s="241"/>
      <c r="D651" s="241"/>
      <c r="E651" s="241"/>
      <c r="F651" s="241"/>
      <c r="G651" s="241"/>
      <c r="H651" s="241"/>
      <c r="I651" s="241"/>
      <c r="J651" s="241"/>
      <c r="K651" s="241"/>
      <c r="L651" s="241"/>
      <c r="M651" s="241"/>
      <c r="N651" s="241"/>
      <c r="O651" s="241"/>
      <c r="P651" s="241"/>
      <c r="Q651" s="241"/>
      <c r="R651" s="241"/>
      <c r="S651" s="241"/>
      <c r="T651" s="241"/>
      <c r="U651" s="241" t="s">
        <v>782</v>
      </c>
      <c r="V651" s="241"/>
      <c r="W651" s="241"/>
      <c r="X651" s="241"/>
      <c r="Y651" s="241"/>
      <c r="Z651" s="241"/>
      <c r="AA651" s="241"/>
      <c r="AB651" s="241"/>
      <c r="AC651" s="241" t="s">
        <v>311</v>
      </c>
      <c r="AD651" s="241"/>
      <c r="AE651" s="241"/>
      <c r="AF651" s="241"/>
      <c r="AG651" s="241"/>
      <c r="AH651" s="241"/>
      <c r="AI651" s="241"/>
      <c r="AP651" s="300"/>
      <c r="AT651" s="300"/>
    </row>
    <row r="652" spans="1:46" s="299" customFormat="1" ht="15" customHeight="1">
      <c r="A652" s="284"/>
      <c r="B652" s="284"/>
      <c r="C652" s="241"/>
      <c r="D652" s="241"/>
      <c r="E652" s="241"/>
      <c r="F652" s="241"/>
      <c r="G652" s="241"/>
      <c r="H652" s="241"/>
      <c r="I652" s="241"/>
      <c r="J652" s="241"/>
      <c r="K652" s="241"/>
      <c r="L652" s="241"/>
      <c r="M652" s="241"/>
      <c r="N652" s="241"/>
      <c r="O652" s="241"/>
      <c r="P652" s="241"/>
      <c r="Q652" s="241"/>
      <c r="R652" s="241"/>
      <c r="S652" s="241"/>
      <c r="T652" s="241"/>
      <c r="U652" s="241" t="s">
        <v>783</v>
      </c>
      <c r="V652" s="241"/>
      <c r="W652" s="241"/>
      <c r="X652" s="241"/>
      <c r="Y652" s="241"/>
      <c r="Z652" s="241"/>
      <c r="AA652" s="241"/>
      <c r="AB652" s="241"/>
      <c r="AC652" s="241" t="s">
        <v>322</v>
      </c>
      <c r="AD652" s="241"/>
      <c r="AE652" s="241"/>
      <c r="AF652" s="241"/>
      <c r="AG652" s="241"/>
      <c r="AH652" s="241"/>
      <c r="AI652" s="241"/>
      <c r="AP652" s="300"/>
      <c r="AT652" s="300"/>
    </row>
    <row r="653" spans="1:46" s="299" customFormat="1" ht="15" customHeight="1">
      <c r="A653" s="284"/>
      <c r="B653" s="284"/>
      <c r="C653" s="241"/>
      <c r="D653" s="241"/>
      <c r="E653" s="241"/>
      <c r="F653" s="241"/>
      <c r="G653" s="241"/>
      <c r="H653" s="241"/>
      <c r="I653" s="241"/>
      <c r="J653" s="241"/>
      <c r="K653" s="241"/>
      <c r="L653" s="241"/>
      <c r="M653" s="241"/>
      <c r="N653" s="241"/>
      <c r="O653" s="241"/>
      <c r="P653" s="241"/>
      <c r="Q653" s="241"/>
      <c r="R653" s="241"/>
      <c r="S653" s="241"/>
      <c r="T653" s="241"/>
      <c r="U653" s="241" t="s">
        <v>784</v>
      </c>
      <c r="V653" s="241"/>
      <c r="W653" s="241"/>
      <c r="X653" s="241"/>
      <c r="Y653" s="241"/>
      <c r="Z653" s="241"/>
      <c r="AA653" s="241"/>
      <c r="AB653" s="241"/>
      <c r="AC653" s="241" t="s">
        <v>316</v>
      </c>
      <c r="AD653" s="241"/>
      <c r="AE653" s="241"/>
      <c r="AF653" s="241"/>
      <c r="AG653" s="241"/>
      <c r="AH653" s="241"/>
      <c r="AI653" s="241"/>
      <c r="AP653" s="300"/>
      <c r="AT653" s="300"/>
    </row>
    <row r="654" spans="1:46" s="299" customFormat="1" ht="15" customHeight="1">
      <c r="A654" s="284"/>
      <c r="B654" s="284"/>
      <c r="C654" s="241"/>
      <c r="D654" s="241"/>
      <c r="E654" s="241"/>
      <c r="F654" s="241"/>
      <c r="G654" s="241"/>
      <c r="H654" s="241"/>
      <c r="I654" s="241"/>
      <c r="J654" s="241"/>
      <c r="K654" s="241"/>
      <c r="L654" s="241"/>
      <c r="M654" s="241"/>
      <c r="N654" s="241"/>
      <c r="O654" s="241"/>
      <c r="P654" s="241"/>
      <c r="Q654" s="241"/>
      <c r="R654" s="241"/>
      <c r="S654" s="241"/>
      <c r="T654" s="241"/>
      <c r="U654" s="241" t="s">
        <v>785</v>
      </c>
      <c r="V654" s="241"/>
      <c r="W654" s="241"/>
      <c r="X654" s="241"/>
      <c r="Y654" s="241"/>
      <c r="Z654" s="241"/>
      <c r="AA654" s="241"/>
      <c r="AB654" s="241"/>
      <c r="AC654" s="241" t="s">
        <v>313</v>
      </c>
      <c r="AD654" s="241"/>
      <c r="AE654" s="241"/>
      <c r="AF654" s="241"/>
      <c r="AG654" s="241"/>
      <c r="AH654" s="241"/>
      <c r="AI654" s="241"/>
      <c r="AP654" s="300"/>
      <c r="AT654" s="300"/>
    </row>
    <row r="655" spans="1:46" s="299" customFormat="1" ht="15" customHeight="1">
      <c r="A655" s="284"/>
      <c r="B655" s="284"/>
      <c r="C655" s="241"/>
      <c r="D655" s="241"/>
      <c r="E655" s="241"/>
      <c r="F655" s="241"/>
      <c r="G655" s="241"/>
      <c r="H655" s="241"/>
      <c r="I655" s="241"/>
      <c r="J655" s="241"/>
      <c r="K655" s="241"/>
      <c r="L655" s="241"/>
      <c r="M655" s="241"/>
      <c r="N655" s="241"/>
      <c r="O655" s="241"/>
      <c r="P655" s="241"/>
      <c r="Q655" s="241"/>
      <c r="R655" s="241"/>
      <c r="S655" s="241"/>
      <c r="T655" s="241"/>
      <c r="U655" s="241" t="s">
        <v>786</v>
      </c>
      <c r="V655" s="241"/>
      <c r="W655" s="241"/>
      <c r="X655" s="241"/>
      <c r="Y655" s="241"/>
      <c r="Z655" s="241"/>
      <c r="AA655" s="241"/>
      <c r="AB655" s="241"/>
      <c r="AC655" s="241" t="s">
        <v>316</v>
      </c>
      <c r="AD655" s="241"/>
      <c r="AE655" s="241"/>
      <c r="AF655" s="241"/>
      <c r="AG655" s="241"/>
      <c r="AH655" s="241"/>
      <c r="AI655" s="241"/>
      <c r="AP655" s="300"/>
      <c r="AT655" s="300"/>
    </row>
    <row r="656" spans="1:46" s="299" customFormat="1" ht="15" customHeight="1">
      <c r="A656" s="284"/>
      <c r="B656" s="284"/>
      <c r="C656" s="241"/>
      <c r="D656" s="241"/>
      <c r="E656" s="241"/>
      <c r="F656" s="241"/>
      <c r="G656" s="241"/>
      <c r="H656" s="241"/>
      <c r="I656" s="241"/>
      <c r="J656" s="241"/>
      <c r="K656" s="241"/>
      <c r="L656" s="241"/>
      <c r="M656" s="241"/>
      <c r="N656" s="241"/>
      <c r="O656" s="241"/>
      <c r="P656" s="241"/>
      <c r="Q656" s="241"/>
      <c r="R656" s="241"/>
      <c r="S656" s="241"/>
      <c r="T656" s="241"/>
      <c r="U656" s="241" t="s">
        <v>787</v>
      </c>
      <c r="V656" s="241"/>
      <c r="W656" s="241"/>
      <c r="X656" s="241"/>
      <c r="Y656" s="241"/>
      <c r="Z656" s="241"/>
      <c r="AA656" s="241"/>
      <c r="AB656" s="241"/>
      <c r="AC656" s="241" t="s">
        <v>322</v>
      </c>
      <c r="AD656" s="241"/>
      <c r="AE656" s="241"/>
      <c r="AF656" s="241"/>
      <c r="AG656" s="241"/>
      <c r="AH656" s="241"/>
      <c r="AI656" s="241"/>
      <c r="AP656" s="300"/>
      <c r="AT656" s="300"/>
    </row>
    <row r="657" spans="1:46" s="299" customFormat="1" ht="15" customHeight="1">
      <c r="A657" s="284"/>
      <c r="B657" s="284"/>
      <c r="C657" s="241"/>
      <c r="D657" s="241"/>
      <c r="E657" s="241"/>
      <c r="F657" s="241"/>
      <c r="G657" s="241"/>
      <c r="H657" s="241"/>
      <c r="I657" s="241"/>
      <c r="J657" s="241"/>
      <c r="K657" s="241"/>
      <c r="L657" s="241"/>
      <c r="M657" s="241"/>
      <c r="N657" s="241"/>
      <c r="O657" s="241"/>
      <c r="P657" s="241"/>
      <c r="Q657" s="241"/>
      <c r="R657" s="241"/>
      <c r="S657" s="241"/>
      <c r="T657" s="241"/>
      <c r="U657" s="241" t="s">
        <v>788</v>
      </c>
      <c r="V657" s="241"/>
      <c r="W657" s="241"/>
      <c r="X657" s="241"/>
      <c r="Y657" s="241"/>
      <c r="Z657" s="241"/>
      <c r="AA657" s="241"/>
      <c r="AB657" s="241"/>
      <c r="AC657" s="241" t="s">
        <v>325</v>
      </c>
      <c r="AD657" s="241"/>
      <c r="AE657" s="241"/>
      <c r="AF657" s="241"/>
      <c r="AG657" s="241"/>
      <c r="AH657" s="241"/>
      <c r="AI657" s="241"/>
      <c r="AP657" s="300"/>
      <c r="AT657" s="300"/>
    </row>
    <row r="658" spans="1:46" s="299" customFormat="1" ht="15" customHeight="1">
      <c r="A658" s="284"/>
      <c r="B658" s="284"/>
      <c r="C658" s="241"/>
      <c r="D658" s="241"/>
      <c r="E658" s="241"/>
      <c r="F658" s="241"/>
      <c r="G658" s="241"/>
      <c r="H658" s="241"/>
      <c r="I658" s="241"/>
      <c r="J658" s="241"/>
      <c r="K658" s="241"/>
      <c r="L658" s="241"/>
      <c r="M658" s="241"/>
      <c r="N658" s="241"/>
      <c r="O658" s="241"/>
      <c r="P658" s="241"/>
      <c r="Q658" s="241"/>
      <c r="R658" s="241"/>
      <c r="S658" s="241"/>
      <c r="T658" s="241"/>
      <c r="U658" s="241" t="s">
        <v>789</v>
      </c>
      <c r="V658" s="241"/>
      <c r="W658" s="241"/>
      <c r="X658" s="241"/>
      <c r="Y658" s="241"/>
      <c r="Z658" s="241"/>
      <c r="AA658" s="241"/>
      <c r="AB658" s="241"/>
      <c r="AC658" s="241" t="s">
        <v>386</v>
      </c>
      <c r="AD658" s="241"/>
      <c r="AE658" s="241"/>
      <c r="AF658" s="241"/>
      <c r="AG658" s="241"/>
      <c r="AH658" s="241"/>
      <c r="AI658" s="241"/>
      <c r="AP658" s="300"/>
      <c r="AT658" s="300"/>
    </row>
    <row r="659" spans="1:46" s="299" customFormat="1" ht="15" customHeight="1">
      <c r="A659" s="284"/>
      <c r="B659" s="284"/>
      <c r="C659" s="241"/>
      <c r="D659" s="241"/>
      <c r="E659" s="241"/>
      <c r="F659" s="241"/>
      <c r="G659" s="241"/>
      <c r="H659" s="241"/>
      <c r="I659" s="241"/>
      <c r="J659" s="241"/>
      <c r="K659" s="241"/>
      <c r="L659" s="241"/>
      <c r="M659" s="241"/>
      <c r="N659" s="241"/>
      <c r="O659" s="241"/>
      <c r="P659" s="241"/>
      <c r="Q659" s="241"/>
      <c r="R659" s="241"/>
      <c r="S659" s="241"/>
      <c r="T659" s="241"/>
      <c r="U659" s="241" t="s">
        <v>790</v>
      </c>
      <c r="V659" s="241"/>
      <c r="W659" s="241"/>
      <c r="X659" s="241"/>
      <c r="Y659" s="241"/>
      <c r="Z659" s="241"/>
      <c r="AA659" s="241"/>
      <c r="AB659" s="241"/>
      <c r="AC659" s="241" t="s">
        <v>313</v>
      </c>
      <c r="AD659" s="241"/>
      <c r="AE659" s="241"/>
      <c r="AF659" s="241"/>
      <c r="AG659" s="241"/>
      <c r="AH659" s="241"/>
      <c r="AI659" s="241"/>
      <c r="AP659" s="300"/>
      <c r="AT659" s="300"/>
    </row>
    <row r="660" spans="1:46" s="299" customFormat="1" ht="15" customHeight="1">
      <c r="A660" s="284"/>
      <c r="B660" s="284"/>
      <c r="C660" s="241"/>
      <c r="D660" s="241"/>
      <c r="E660" s="241"/>
      <c r="F660" s="241"/>
      <c r="G660" s="241"/>
      <c r="H660" s="241"/>
      <c r="I660" s="241"/>
      <c r="J660" s="241"/>
      <c r="K660" s="241"/>
      <c r="L660" s="241"/>
      <c r="M660" s="241"/>
      <c r="N660" s="241"/>
      <c r="O660" s="241"/>
      <c r="P660" s="241"/>
      <c r="Q660" s="241"/>
      <c r="R660" s="241"/>
      <c r="S660" s="241"/>
      <c r="T660" s="241"/>
      <c r="U660" s="241" t="s">
        <v>791</v>
      </c>
      <c r="V660" s="241"/>
      <c r="W660" s="241"/>
      <c r="X660" s="241"/>
      <c r="Y660" s="241"/>
      <c r="Z660" s="241"/>
      <c r="AA660" s="241"/>
      <c r="AB660" s="241"/>
      <c r="AC660" s="241" t="s">
        <v>313</v>
      </c>
      <c r="AD660" s="241"/>
      <c r="AE660" s="241"/>
      <c r="AF660" s="241"/>
      <c r="AG660" s="241"/>
      <c r="AH660" s="241"/>
      <c r="AI660" s="241"/>
      <c r="AP660" s="300"/>
      <c r="AT660" s="300"/>
    </row>
    <row r="661" spans="1:46" s="299" customFormat="1" ht="15" customHeight="1">
      <c r="A661" s="284"/>
      <c r="B661" s="284"/>
      <c r="C661" s="241"/>
      <c r="D661" s="241"/>
      <c r="E661" s="241"/>
      <c r="F661" s="241"/>
      <c r="G661" s="241"/>
      <c r="H661" s="241"/>
      <c r="I661" s="241"/>
      <c r="J661" s="241"/>
      <c r="K661" s="241"/>
      <c r="L661" s="241"/>
      <c r="M661" s="241"/>
      <c r="N661" s="241"/>
      <c r="O661" s="241"/>
      <c r="P661" s="241"/>
      <c r="Q661" s="241"/>
      <c r="R661" s="241"/>
      <c r="S661" s="241"/>
      <c r="T661" s="241"/>
      <c r="U661" s="241" t="s">
        <v>792</v>
      </c>
      <c r="V661" s="241"/>
      <c r="W661" s="241"/>
      <c r="X661" s="241"/>
      <c r="Y661" s="241"/>
      <c r="Z661" s="241"/>
      <c r="AA661" s="241"/>
      <c r="AB661" s="241"/>
      <c r="AC661" s="241" t="s">
        <v>386</v>
      </c>
      <c r="AD661" s="241"/>
      <c r="AE661" s="241"/>
      <c r="AF661" s="241"/>
      <c r="AG661" s="241"/>
      <c r="AH661" s="241"/>
      <c r="AI661" s="241"/>
      <c r="AP661" s="300"/>
      <c r="AT661" s="300"/>
    </row>
    <row r="662" spans="1:46" s="299" customFormat="1" ht="15" customHeight="1">
      <c r="A662" s="284"/>
      <c r="B662" s="284"/>
      <c r="C662" s="241"/>
      <c r="D662" s="241"/>
      <c r="E662" s="241"/>
      <c r="F662" s="241"/>
      <c r="G662" s="241"/>
      <c r="H662" s="241"/>
      <c r="I662" s="241"/>
      <c r="J662" s="241"/>
      <c r="K662" s="241"/>
      <c r="L662" s="241"/>
      <c r="M662" s="241"/>
      <c r="N662" s="241"/>
      <c r="O662" s="241"/>
      <c r="P662" s="241"/>
      <c r="Q662" s="241"/>
      <c r="R662" s="241"/>
      <c r="S662" s="241"/>
      <c r="T662" s="241"/>
      <c r="U662" s="241" t="s">
        <v>793</v>
      </c>
      <c r="V662" s="241"/>
      <c r="W662" s="241"/>
      <c r="X662" s="241"/>
      <c r="Y662" s="241"/>
      <c r="Z662" s="241"/>
      <c r="AA662" s="241"/>
      <c r="AB662" s="241"/>
      <c r="AC662" s="241" t="s">
        <v>350</v>
      </c>
      <c r="AD662" s="241"/>
      <c r="AE662" s="241"/>
      <c r="AF662" s="241"/>
      <c r="AG662" s="241"/>
      <c r="AH662" s="241"/>
      <c r="AI662" s="241"/>
      <c r="AP662" s="300"/>
      <c r="AT662" s="300"/>
    </row>
    <row r="663" spans="1:46" s="299" customFormat="1" ht="15" customHeight="1">
      <c r="A663" s="284"/>
      <c r="B663" s="284"/>
      <c r="C663" s="241"/>
      <c r="D663" s="241"/>
      <c r="E663" s="241"/>
      <c r="F663" s="241"/>
      <c r="G663" s="241"/>
      <c r="H663" s="241"/>
      <c r="I663" s="241"/>
      <c r="J663" s="241"/>
      <c r="K663" s="241"/>
      <c r="L663" s="241"/>
      <c r="M663" s="241"/>
      <c r="N663" s="241"/>
      <c r="O663" s="241"/>
      <c r="P663" s="241"/>
      <c r="Q663" s="241"/>
      <c r="R663" s="241"/>
      <c r="S663" s="241"/>
      <c r="T663" s="241"/>
      <c r="U663" s="241" t="s">
        <v>794</v>
      </c>
      <c r="V663" s="241"/>
      <c r="W663" s="241"/>
      <c r="X663" s="241"/>
      <c r="Y663" s="241"/>
      <c r="Z663" s="241"/>
      <c r="AA663" s="241"/>
      <c r="AB663" s="241"/>
      <c r="AC663" s="241" t="s">
        <v>311</v>
      </c>
      <c r="AD663" s="241"/>
      <c r="AE663" s="241"/>
      <c r="AF663" s="241"/>
      <c r="AG663" s="241"/>
      <c r="AH663" s="241"/>
      <c r="AI663" s="241"/>
      <c r="AP663" s="300"/>
      <c r="AT663" s="300"/>
    </row>
    <row r="664" spans="1:46" s="299" customFormat="1" ht="15" customHeight="1">
      <c r="A664" s="284"/>
      <c r="B664" s="284"/>
      <c r="C664" s="241"/>
      <c r="D664" s="241"/>
      <c r="E664" s="241"/>
      <c r="F664" s="241"/>
      <c r="G664" s="241"/>
      <c r="H664" s="241"/>
      <c r="I664" s="241"/>
      <c r="J664" s="241"/>
      <c r="K664" s="241"/>
      <c r="L664" s="241"/>
      <c r="M664" s="241"/>
      <c r="N664" s="241"/>
      <c r="O664" s="241"/>
      <c r="P664" s="241"/>
      <c r="Q664" s="241"/>
      <c r="R664" s="241"/>
      <c r="S664" s="241"/>
      <c r="T664" s="241"/>
      <c r="U664" s="241" t="s">
        <v>795</v>
      </c>
      <c r="V664" s="241"/>
      <c r="W664" s="241"/>
      <c r="X664" s="241"/>
      <c r="Y664" s="241"/>
      <c r="Z664" s="241"/>
      <c r="AA664" s="241"/>
      <c r="AB664" s="241"/>
      <c r="AC664" s="241" t="s">
        <v>350</v>
      </c>
      <c r="AD664" s="241"/>
      <c r="AE664" s="241"/>
      <c r="AF664" s="241"/>
      <c r="AG664" s="241"/>
      <c r="AH664" s="241"/>
      <c r="AI664" s="241"/>
      <c r="AP664" s="300"/>
      <c r="AT664" s="300"/>
    </row>
    <row r="665" spans="1:46" s="299" customFormat="1" ht="15" customHeight="1">
      <c r="A665" s="284"/>
      <c r="B665" s="284"/>
      <c r="C665" s="241"/>
      <c r="D665" s="241"/>
      <c r="E665" s="241"/>
      <c r="F665" s="241"/>
      <c r="G665" s="241"/>
      <c r="H665" s="241"/>
      <c r="I665" s="241"/>
      <c r="J665" s="241"/>
      <c r="K665" s="241"/>
      <c r="L665" s="241"/>
      <c r="M665" s="241"/>
      <c r="N665" s="241"/>
      <c r="O665" s="241"/>
      <c r="P665" s="241"/>
      <c r="Q665" s="241"/>
      <c r="R665" s="241"/>
      <c r="S665" s="241"/>
      <c r="T665" s="241"/>
      <c r="U665" s="241" t="s">
        <v>796</v>
      </c>
      <c r="V665" s="241"/>
      <c r="W665" s="241"/>
      <c r="X665" s="241"/>
      <c r="Y665" s="241"/>
      <c r="Z665" s="241"/>
      <c r="AA665" s="241"/>
      <c r="AB665" s="241"/>
      <c r="AC665" s="241" t="s">
        <v>325</v>
      </c>
      <c r="AD665" s="241"/>
      <c r="AE665" s="241"/>
      <c r="AF665" s="241"/>
      <c r="AG665" s="241"/>
      <c r="AH665" s="241"/>
      <c r="AI665" s="241"/>
      <c r="AP665" s="300"/>
      <c r="AT665" s="300"/>
    </row>
    <row r="666" spans="1:46" s="299" customFormat="1" ht="15" customHeight="1">
      <c r="A666" s="284"/>
      <c r="B666" s="284"/>
      <c r="C666" s="241"/>
      <c r="D666" s="241"/>
      <c r="E666" s="241"/>
      <c r="F666" s="241"/>
      <c r="G666" s="241"/>
      <c r="H666" s="241"/>
      <c r="I666" s="241"/>
      <c r="J666" s="241"/>
      <c r="K666" s="241"/>
      <c r="L666" s="241"/>
      <c r="M666" s="241"/>
      <c r="N666" s="241"/>
      <c r="O666" s="241"/>
      <c r="P666" s="241"/>
      <c r="Q666" s="241"/>
      <c r="R666" s="241"/>
      <c r="S666" s="241"/>
      <c r="T666" s="241"/>
      <c r="U666" s="241" t="s">
        <v>797</v>
      </c>
      <c r="V666" s="241"/>
      <c r="W666" s="241"/>
      <c r="X666" s="241"/>
      <c r="Y666" s="241"/>
      <c r="Z666" s="241"/>
      <c r="AA666" s="241"/>
      <c r="AB666" s="241"/>
      <c r="AC666" s="241" t="s">
        <v>386</v>
      </c>
      <c r="AD666" s="241"/>
      <c r="AE666" s="241"/>
      <c r="AF666" s="241"/>
      <c r="AG666" s="241"/>
      <c r="AH666" s="241"/>
      <c r="AI666" s="241"/>
      <c r="AP666" s="300"/>
      <c r="AT666" s="300"/>
    </row>
    <row r="667" spans="1:46" s="299" customFormat="1" ht="15" customHeight="1">
      <c r="A667" s="284"/>
      <c r="B667" s="284"/>
      <c r="C667" s="241"/>
      <c r="D667" s="241"/>
      <c r="E667" s="241"/>
      <c r="F667" s="241"/>
      <c r="G667" s="241"/>
      <c r="H667" s="241"/>
      <c r="I667" s="241"/>
      <c r="J667" s="241"/>
      <c r="K667" s="241"/>
      <c r="L667" s="241"/>
      <c r="M667" s="241"/>
      <c r="N667" s="241"/>
      <c r="O667" s="241"/>
      <c r="P667" s="241"/>
      <c r="Q667" s="241"/>
      <c r="R667" s="241"/>
      <c r="S667" s="241"/>
      <c r="T667" s="241"/>
      <c r="U667" s="241" t="s">
        <v>798</v>
      </c>
      <c r="V667" s="241"/>
      <c r="W667" s="241"/>
      <c r="X667" s="241"/>
      <c r="Y667" s="241"/>
      <c r="Z667" s="241"/>
      <c r="AA667" s="241"/>
      <c r="AB667" s="241"/>
      <c r="AC667" s="241" t="s">
        <v>309</v>
      </c>
      <c r="AD667" s="241"/>
      <c r="AE667" s="241"/>
      <c r="AF667" s="241"/>
      <c r="AG667" s="241"/>
      <c r="AH667" s="241"/>
      <c r="AI667" s="241"/>
      <c r="AP667" s="300"/>
      <c r="AT667" s="300"/>
    </row>
    <row r="668" spans="1:46" s="299" customFormat="1" ht="15" customHeight="1">
      <c r="A668" s="284"/>
      <c r="B668" s="284"/>
      <c r="C668" s="241"/>
      <c r="D668" s="241"/>
      <c r="E668" s="241"/>
      <c r="F668" s="241"/>
      <c r="G668" s="241"/>
      <c r="H668" s="241"/>
      <c r="I668" s="241"/>
      <c r="J668" s="241"/>
      <c r="K668" s="241"/>
      <c r="L668" s="241"/>
      <c r="M668" s="241"/>
      <c r="N668" s="241"/>
      <c r="O668" s="241"/>
      <c r="P668" s="241"/>
      <c r="Q668" s="241"/>
      <c r="R668" s="241"/>
      <c r="S668" s="241"/>
      <c r="T668" s="241"/>
      <c r="U668" s="241" t="s">
        <v>799</v>
      </c>
      <c r="V668" s="241"/>
      <c r="W668" s="241"/>
      <c r="X668" s="241"/>
      <c r="Y668" s="241"/>
      <c r="Z668" s="241"/>
      <c r="AA668" s="241"/>
      <c r="AB668" s="241"/>
      <c r="AC668" s="241" t="s">
        <v>386</v>
      </c>
      <c r="AD668" s="241"/>
      <c r="AE668" s="241"/>
      <c r="AF668" s="241"/>
      <c r="AG668" s="241"/>
      <c r="AH668" s="241"/>
      <c r="AI668" s="241"/>
      <c r="AP668" s="300"/>
      <c r="AT668" s="300"/>
    </row>
    <row r="669" spans="1:46" s="299" customFormat="1" ht="15" customHeight="1">
      <c r="A669" s="284"/>
      <c r="B669" s="284"/>
      <c r="C669" s="241"/>
      <c r="D669" s="241"/>
      <c r="E669" s="241"/>
      <c r="F669" s="241"/>
      <c r="G669" s="241"/>
      <c r="H669" s="241"/>
      <c r="I669" s="241"/>
      <c r="J669" s="241"/>
      <c r="K669" s="241"/>
      <c r="L669" s="241"/>
      <c r="M669" s="241"/>
      <c r="N669" s="241"/>
      <c r="O669" s="241"/>
      <c r="P669" s="241"/>
      <c r="Q669" s="241"/>
      <c r="R669" s="241"/>
      <c r="S669" s="241"/>
      <c r="T669" s="241"/>
      <c r="U669" s="241" t="s">
        <v>800</v>
      </c>
      <c r="V669" s="241"/>
      <c r="W669" s="241"/>
      <c r="X669" s="241"/>
      <c r="Y669" s="241"/>
      <c r="Z669" s="241"/>
      <c r="AA669" s="241"/>
      <c r="AB669" s="241"/>
      <c r="AC669" s="241" t="s">
        <v>325</v>
      </c>
      <c r="AD669" s="241"/>
      <c r="AE669" s="241"/>
      <c r="AF669" s="241"/>
      <c r="AG669" s="241"/>
      <c r="AH669" s="241"/>
      <c r="AI669" s="241"/>
      <c r="AP669" s="300"/>
      <c r="AT669" s="300"/>
    </row>
    <row r="670" spans="1:46" s="299" customFormat="1" ht="15" customHeight="1">
      <c r="A670" s="284"/>
      <c r="B670" s="284"/>
      <c r="C670" s="241"/>
      <c r="D670" s="241"/>
      <c r="E670" s="241"/>
      <c r="F670" s="241"/>
      <c r="G670" s="241"/>
      <c r="H670" s="241"/>
      <c r="I670" s="241"/>
      <c r="J670" s="241"/>
      <c r="K670" s="241"/>
      <c r="L670" s="241"/>
      <c r="M670" s="241"/>
      <c r="N670" s="241"/>
      <c r="O670" s="241"/>
      <c r="P670" s="241"/>
      <c r="Q670" s="241"/>
      <c r="R670" s="241"/>
      <c r="S670" s="241"/>
      <c r="T670" s="241"/>
      <c r="U670" s="241" t="s">
        <v>801</v>
      </c>
      <c r="V670" s="241"/>
      <c r="W670" s="241"/>
      <c r="X670" s="241"/>
      <c r="Y670" s="241"/>
      <c r="Z670" s="241"/>
      <c r="AA670" s="241"/>
      <c r="AB670" s="241"/>
      <c r="AC670" s="241" t="s">
        <v>309</v>
      </c>
      <c r="AD670" s="241"/>
      <c r="AE670" s="241"/>
      <c r="AF670" s="241"/>
      <c r="AG670" s="241"/>
      <c r="AH670" s="241"/>
      <c r="AI670" s="241"/>
      <c r="AP670" s="300"/>
      <c r="AT670" s="300"/>
    </row>
    <row r="671" spans="1:46" s="299" customFormat="1" ht="15" customHeight="1">
      <c r="A671" s="284"/>
      <c r="B671" s="284"/>
      <c r="C671" s="241"/>
      <c r="D671" s="241"/>
      <c r="E671" s="241"/>
      <c r="F671" s="241"/>
      <c r="G671" s="241"/>
      <c r="H671" s="241"/>
      <c r="I671" s="241"/>
      <c r="J671" s="241"/>
      <c r="K671" s="241"/>
      <c r="L671" s="241"/>
      <c r="M671" s="241"/>
      <c r="N671" s="241"/>
      <c r="O671" s="241"/>
      <c r="P671" s="241"/>
      <c r="Q671" s="241"/>
      <c r="R671" s="241"/>
      <c r="S671" s="241"/>
      <c r="T671" s="241"/>
      <c r="U671" s="241" t="s">
        <v>802</v>
      </c>
      <c r="V671" s="241"/>
      <c r="W671" s="241"/>
      <c r="X671" s="241"/>
      <c r="Y671" s="241"/>
      <c r="Z671" s="241"/>
      <c r="AA671" s="241"/>
      <c r="AB671" s="241"/>
      <c r="AC671" s="241" t="s">
        <v>322</v>
      </c>
      <c r="AD671" s="241"/>
      <c r="AE671" s="241"/>
      <c r="AF671" s="241"/>
      <c r="AG671" s="241"/>
      <c r="AH671" s="241"/>
      <c r="AI671" s="241"/>
      <c r="AP671" s="300"/>
      <c r="AT671" s="300"/>
    </row>
    <row r="672" spans="1:46" s="299" customFormat="1" ht="15" customHeight="1">
      <c r="A672" s="284"/>
      <c r="B672" s="284"/>
      <c r="C672" s="241"/>
      <c r="D672" s="241"/>
      <c r="E672" s="241"/>
      <c r="F672" s="241"/>
      <c r="G672" s="241"/>
      <c r="H672" s="241"/>
      <c r="I672" s="241"/>
      <c r="J672" s="241"/>
      <c r="K672" s="241"/>
      <c r="L672" s="241"/>
      <c r="M672" s="241"/>
      <c r="N672" s="241"/>
      <c r="O672" s="241"/>
      <c r="P672" s="241"/>
      <c r="Q672" s="241"/>
      <c r="R672" s="241"/>
      <c r="S672" s="241"/>
      <c r="T672" s="241"/>
      <c r="U672" s="241" t="s">
        <v>803</v>
      </c>
      <c r="V672" s="241"/>
      <c r="W672" s="241"/>
      <c r="X672" s="241"/>
      <c r="Y672" s="241"/>
      <c r="Z672" s="241"/>
      <c r="AA672" s="241"/>
      <c r="AB672" s="241"/>
      <c r="AC672" s="241" t="s">
        <v>325</v>
      </c>
      <c r="AD672" s="241"/>
      <c r="AE672" s="241"/>
      <c r="AF672" s="241"/>
      <c r="AG672" s="241"/>
      <c r="AH672" s="241"/>
      <c r="AI672" s="241"/>
      <c r="AP672" s="300"/>
      <c r="AT672" s="300"/>
    </row>
    <row r="673" spans="1:46" s="299" customFormat="1" ht="15" customHeight="1">
      <c r="A673" s="284"/>
      <c r="B673" s="284"/>
      <c r="C673" s="241"/>
      <c r="D673" s="241"/>
      <c r="E673" s="241"/>
      <c r="F673" s="241"/>
      <c r="G673" s="241"/>
      <c r="H673" s="241"/>
      <c r="I673" s="241"/>
      <c r="J673" s="241"/>
      <c r="K673" s="241"/>
      <c r="L673" s="241"/>
      <c r="M673" s="241"/>
      <c r="N673" s="241"/>
      <c r="O673" s="241"/>
      <c r="P673" s="241"/>
      <c r="Q673" s="241"/>
      <c r="R673" s="241"/>
      <c r="S673" s="241"/>
      <c r="T673" s="241"/>
      <c r="U673" s="241" t="s">
        <v>804</v>
      </c>
      <c r="V673" s="241"/>
      <c r="W673" s="241"/>
      <c r="X673" s="241"/>
      <c r="Y673" s="241"/>
      <c r="Z673" s="241"/>
      <c r="AA673" s="241"/>
      <c r="AB673" s="241"/>
      <c r="AC673" s="241" t="s">
        <v>325</v>
      </c>
      <c r="AD673" s="241"/>
      <c r="AE673" s="241"/>
      <c r="AF673" s="241"/>
      <c r="AG673" s="241"/>
      <c r="AH673" s="241"/>
      <c r="AI673" s="241"/>
      <c r="AP673" s="300"/>
      <c r="AT673" s="300"/>
    </row>
    <row r="674" spans="1:46" s="299" customFormat="1" ht="15" customHeight="1">
      <c r="A674" s="284"/>
      <c r="B674" s="284"/>
      <c r="C674" s="241"/>
      <c r="D674" s="241"/>
      <c r="E674" s="241"/>
      <c r="F674" s="241"/>
      <c r="G674" s="241"/>
      <c r="H674" s="241"/>
      <c r="I674" s="241"/>
      <c r="J674" s="241"/>
      <c r="K674" s="241"/>
      <c r="L674" s="241"/>
      <c r="M674" s="241"/>
      <c r="N674" s="241"/>
      <c r="O674" s="241"/>
      <c r="P674" s="241"/>
      <c r="Q674" s="241"/>
      <c r="R674" s="241"/>
      <c r="S674" s="241"/>
      <c r="T674" s="241"/>
      <c r="U674" s="241" t="s">
        <v>805</v>
      </c>
      <c r="V674" s="241"/>
      <c r="W674" s="241"/>
      <c r="X674" s="241"/>
      <c r="Y674" s="241"/>
      <c r="Z674" s="241"/>
      <c r="AA674" s="241"/>
      <c r="AB674" s="241"/>
      <c r="AC674" s="241" t="s">
        <v>386</v>
      </c>
      <c r="AD674" s="241"/>
      <c r="AE674" s="241"/>
      <c r="AF674" s="241"/>
      <c r="AG674" s="241"/>
      <c r="AH674" s="241"/>
      <c r="AI674" s="241"/>
      <c r="AP674" s="300"/>
      <c r="AT674" s="300"/>
    </row>
    <row r="675" spans="1:46" s="299" customFormat="1" ht="15" customHeight="1">
      <c r="A675" s="284"/>
      <c r="B675" s="284"/>
      <c r="C675" s="241"/>
      <c r="D675" s="241"/>
      <c r="E675" s="241"/>
      <c r="F675" s="241"/>
      <c r="G675" s="241"/>
      <c r="H675" s="241"/>
      <c r="I675" s="241"/>
      <c r="J675" s="241"/>
      <c r="K675" s="241"/>
      <c r="L675" s="241"/>
      <c r="M675" s="241"/>
      <c r="N675" s="241"/>
      <c r="O675" s="241"/>
      <c r="P675" s="241"/>
      <c r="Q675" s="241"/>
      <c r="R675" s="241"/>
      <c r="S675" s="241"/>
      <c r="T675" s="241"/>
      <c r="U675" s="241" t="s">
        <v>806</v>
      </c>
      <c r="V675" s="241"/>
      <c r="W675" s="241"/>
      <c r="X675" s="241"/>
      <c r="Y675" s="241"/>
      <c r="Z675" s="241"/>
      <c r="AA675" s="241"/>
      <c r="AB675" s="241"/>
      <c r="AC675" s="241" t="s">
        <v>386</v>
      </c>
      <c r="AD675" s="241"/>
      <c r="AE675" s="241"/>
      <c r="AF675" s="241"/>
      <c r="AG675" s="241"/>
      <c r="AH675" s="241"/>
      <c r="AI675" s="241"/>
      <c r="AP675" s="300"/>
      <c r="AT675" s="300"/>
    </row>
    <row r="676" spans="1:46" s="299" customFormat="1" ht="15" customHeight="1">
      <c r="A676" s="284"/>
      <c r="B676" s="284"/>
      <c r="C676" s="241"/>
      <c r="D676" s="241"/>
      <c r="E676" s="241"/>
      <c r="F676" s="241"/>
      <c r="G676" s="241"/>
      <c r="H676" s="241"/>
      <c r="I676" s="241"/>
      <c r="J676" s="241"/>
      <c r="K676" s="241"/>
      <c r="L676" s="241"/>
      <c r="M676" s="241"/>
      <c r="N676" s="241"/>
      <c r="O676" s="241"/>
      <c r="P676" s="241"/>
      <c r="Q676" s="241"/>
      <c r="R676" s="241"/>
      <c r="S676" s="241"/>
      <c r="T676" s="241"/>
      <c r="U676" s="241" t="s">
        <v>807</v>
      </c>
      <c r="V676" s="241"/>
      <c r="W676" s="241"/>
      <c r="X676" s="241"/>
      <c r="Y676" s="241"/>
      <c r="Z676" s="241"/>
      <c r="AA676" s="241"/>
      <c r="AB676" s="241"/>
      <c r="AC676" s="241" t="s">
        <v>311</v>
      </c>
      <c r="AD676" s="241"/>
      <c r="AE676" s="241"/>
      <c r="AF676" s="241"/>
      <c r="AG676" s="241"/>
      <c r="AH676" s="241"/>
      <c r="AI676" s="241"/>
      <c r="AP676" s="300"/>
      <c r="AT676" s="300"/>
    </row>
    <row r="677" spans="1:46" s="299" customFormat="1" ht="15" customHeight="1">
      <c r="A677" s="284"/>
      <c r="B677" s="284"/>
      <c r="C677" s="241"/>
      <c r="D677" s="241"/>
      <c r="E677" s="241"/>
      <c r="F677" s="241"/>
      <c r="G677" s="241"/>
      <c r="H677" s="241"/>
      <c r="I677" s="241"/>
      <c r="J677" s="241"/>
      <c r="K677" s="241"/>
      <c r="L677" s="241"/>
      <c r="M677" s="241"/>
      <c r="N677" s="241"/>
      <c r="O677" s="241"/>
      <c r="P677" s="241"/>
      <c r="Q677" s="241"/>
      <c r="R677" s="241"/>
      <c r="S677" s="241"/>
      <c r="T677" s="241"/>
      <c r="U677" s="241" t="s">
        <v>808</v>
      </c>
      <c r="V677" s="241"/>
      <c r="W677" s="241"/>
      <c r="X677" s="241"/>
      <c r="Y677" s="241"/>
      <c r="Z677" s="241"/>
      <c r="AA677" s="241"/>
      <c r="AB677" s="241"/>
      <c r="AC677" s="241" t="s">
        <v>350</v>
      </c>
      <c r="AD677" s="241"/>
      <c r="AE677" s="241"/>
      <c r="AF677" s="241"/>
      <c r="AG677" s="241"/>
      <c r="AH677" s="241"/>
      <c r="AI677" s="241"/>
      <c r="AP677" s="300"/>
      <c r="AT677" s="300"/>
    </row>
    <row r="678" spans="1:46" s="299" customFormat="1" ht="15" customHeight="1">
      <c r="A678" s="284"/>
      <c r="B678" s="284"/>
      <c r="C678" s="241"/>
      <c r="D678" s="241"/>
      <c r="E678" s="241"/>
      <c r="F678" s="241"/>
      <c r="G678" s="241"/>
      <c r="H678" s="241"/>
      <c r="I678" s="241"/>
      <c r="J678" s="241"/>
      <c r="K678" s="241"/>
      <c r="L678" s="241"/>
      <c r="M678" s="241"/>
      <c r="N678" s="241"/>
      <c r="O678" s="241"/>
      <c r="P678" s="241"/>
      <c r="Q678" s="241"/>
      <c r="R678" s="241"/>
      <c r="S678" s="241"/>
      <c r="T678" s="241"/>
      <c r="U678" s="241" t="s">
        <v>283</v>
      </c>
      <c r="V678" s="241"/>
      <c r="W678" s="241"/>
      <c r="X678" s="241"/>
      <c r="Y678" s="241"/>
      <c r="Z678" s="241"/>
      <c r="AA678" s="241"/>
      <c r="AB678" s="241"/>
      <c r="AC678" s="241" t="s">
        <v>322</v>
      </c>
      <c r="AD678" s="241"/>
      <c r="AE678" s="241"/>
      <c r="AF678" s="241"/>
      <c r="AG678" s="241"/>
      <c r="AH678" s="241"/>
      <c r="AI678" s="241"/>
      <c r="AP678" s="300"/>
      <c r="AT678" s="300"/>
    </row>
    <row r="679" spans="1:46" s="299" customFormat="1" ht="15" customHeight="1">
      <c r="A679" s="284"/>
      <c r="B679" s="284"/>
      <c r="C679" s="241"/>
      <c r="D679" s="241"/>
      <c r="E679" s="241"/>
      <c r="F679" s="241"/>
      <c r="G679" s="241"/>
      <c r="H679" s="241"/>
      <c r="I679" s="241"/>
      <c r="J679" s="241"/>
      <c r="K679" s="241"/>
      <c r="L679" s="241"/>
      <c r="M679" s="241"/>
      <c r="N679" s="241"/>
      <c r="O679" s="241"/>
      <c r="P679" s="241"/>
      <c r="Q679" s="241"/>
      <c r="R679" s="241"/>
      <c r="S679" s="241"/>
      <c r="T679" s="241"/>
      <c r="U679" s="241" t="s">
        <v>809</v>
      </c>
      <c r="V679" s="241"/>
      <c r="W679" s="241"/>
      <c r="X679" s="241"/>
      <c r="Y679" s="241"/>
      <c r="Z679" s="241"/>
      <c r="AA679" s="241"/>
      <c r="AB679" s="241"/>
      <c r="AC679" s="241" t="s">
        <v>325</v>
      </c>
      <c r="AD679" s="241"/>
      <c r="AE679" s="241"/>
      <c r="AF679" s="241"/>
      <c r="AG679" s="241"/>
      <c r="AH679" s="241"/>
      <c r="AI679" s="241"/>
      <c r="AP679" s="300"/>
      <c r="AT679" s="300"/>
    </row>
    <row r="680" spans="1:46" s="299" customFormat="1" ht="15" customHeight="1">
      <c r="A680" s="284"/>
      <c r="B680" s="284"/>
      <c r="C680" s="241"/>
      <c r="D680" s="241"/>
      <c r="E680" s="241"/>
      <c r="F680" s="241"/>
      <c r="G680" s="241"/>
      <c r="H680" s="241"/>
      <c r="I680" s="241"/>
      <c r="J680" s="241"/>
      <c r="K680" s="241"/>
      <c r="L680" s="241"/>
      <c r="M680" s="241"/>
      <c r="N680" s="241"/>
      <c r="O680" s="241"/>
      <c r="P680" s="241"/>
      <c r="Q680" s="241"/>
      <c r="R680" s="241"/>
      <c r="S680" s="241"/>
      <c r="T680" s="241"/>
      <c r="U680" s="241" t="s">
        <v>810</v>
      </c>
      <c r="V680" s="241"/>
      <c r="W680" s="241"/>
      <c r="X680" s="241"/>
      <c r="Y680" s="241"/>
      <c r="Z680" s="241"/>
      <c r="AA680" s="241"/>
      <c r="AB680" s="241"/>
      <c r="AC680" s="241" t="s">
        <v>313</v>
      </c>
      <c r="AD680" s="241"/>
      <c r="AE680" s="241"/>
      <c r="AF680" s="241"/>
      <c r="AG680" s="241"/>
      <c r="AH680" s="241"/>
      <c r="AI680" s="241"/>
      <c r="AP680" s="300"/>
      <c r="AT680" s="300"/>
    </row>
    <row r="681" spans="1:46" s="299" customFormat="1" ht="15" customHeight="1">
      <c r="A681" s="284"/>
      <c r="B681" s="284"/>
      <c r="C681" s="241"/>
      <c r="D681" s="241"/>
      <c r="E681" s="241"/>
      <c r="F681" s="241"/>
      <c r="G681" s="241"/>
      <c r="H681" s="241"/>
      <c r="I681" s="241"/>
      <c r="J681" s="241"/>
      <c r="K681" s="241"/>
      <c r="L681" s="241"/>
      <c r="M681" s="241"/>
      <c r="N681" s="241"/>
      <c r="O681" s="241"/>
      <c r="P681" s="241"/>
      <c r="Q681" s="241"/>
      <c r="R681" s="241"/>
      <c r="S681" s="241"/>
      <c r="T681" s="241"/>
      <c r="U681" s="241" t="s">
        <v>811</v>
      </c>
      <c r="V681" s="241"/>
      <c r="W681" s="241"/>
      <c r="X681" s="241"/>
      <c r="Y681" s="241"/>
      <c r="Z681" s="241"/>
      <c r="AA681" s="241"/>
      <c r="AB681" s="241"/>
      <c r="AC681" s="241" t="s">
        <v>316</v>
      </c>
      <c r="AD681" s="241"/>
      <c r="AE681" s="241"/>
      <c r="AF681" s="241"/>
      <c r="AG681" s="241"/>
      <c r="AH681" s="241"/>
      <c r="AI681" s="241"/>
      <c r="AP681" s="300"/>
      <c r="AT681" s="300"/>
    </row>
    <row r="682" spans="1:46" s="299" customFormat="1" ht="15" customHeight="1">
      <c r="A682" s="284"/>
      <c r="B682" s="284"/>
      <c r="C682" s="241"/>
      <c r="D682" s="241"/>
      <c r="E682" s="241"/>
      <c r="F682" s="241"/>
      <c r="G682" s="241"/>
      <c r="H682" s="241"/>
      <c r="I682" s="241"/>
      <c r="J682" s="241"/>
      <c r="K682" s="241"/>
      <c r="L682" s="241"/>
      <c r="M682" s="241"/>
      <c r="N682" s="241"/>
      <c r="O682" s="241"/>
      <c r="P682" s="241"/>
      <c r="Q682" s="241"/>
      <c r="R682" s="241"/>
      <c r="S682" s="241"/>
      <c r="T682" s="241"/>
      <c r="U682" s="241" t="s">
        <v>812</v>
      </c>
      <c r="V682" s="241"/>
      <c r="W682" s="241"/>
      <c r="X682" s="241"/>
      <c r="Y682" s="241"/>
      <c r="Z682" s="241"/>
      <c r="AA682" s="241"/>
      <c r="AB682" s="241"/>
      <c r="AC682" s="241" t="s">
        <v>325</v>
      </c>
      <c r="AD682" s="241"/>
      <c r="AE682" s="241"/>
      <c r="AF682" s="241"/>
      <c r="AG682" s="241"/>
      <c r="AH682" s="241"/>
      <c r="AI682" s="241"/>
      <c r="AP682" s="300"/>
      <c r="AT682" s="300"/>
    </row>
    <row r="683" spans="1:46" s="299" customFormat="1" ht="15" customHeight="1">
      <c r="A683" s="284"/>
      <c r="B683" s="284"/>
      <c r="C683" s="241"/>
      <c r="D683" s="241"/>
      <c r="E683" s="241"/>
      <c r="F683" s="241"/>
      <c r="G683" s="241"/>
      <c r="H683" s="241"/>
      <c r="I683" s="241"/>
      <c r="J683" s="241"/>
      <c r="K683" s="241"/>
      <c r="L683" s="241"/>
      <c r="M683" s="241"/>
      <c r="N683" s="241"/>
      <c r="O683" s="241"/>
      <c r="P683" s="241"/>
      <c r="Q683" s="241"/>
      <c r="R683" s="241"/>
      <c r="S683" s="241"/>
      <c r="T683" s="241"/>
      <c r="U683" s="241" t="s">
        <v>813</v>
      </c>
      <c r="V683" s="241"/>
      <c r="W683" s="241"/>
      <c r="X683" s="241"/>
      <c r="Y683" s="241"/>
      <c r="Z683" s="241"/>
      <c r="AA683" s="241"/>
      <c r="AB683" s="241"/>
      <c r="AC683" s="241" t="s">
        <v>316</v>
      </c>
      <c r="AD683" s="241"/>
      <c r="AE683" s="241"/>
      <c r="AF683" s="241"/>
      <c r="AG683" s="241"/>
      <c r="AH683" s="241"/>
      <c r="AI683" s="241"/>
      <c r="AP683" s="300"/>
      <c r="AT683" s="300"/>
    </row>
    <row r="684" spans="1:46" s="299" customFormat="1" ht="15" customHeight="1">
      <c r="A684" s="284"/>
      <c r="B684" s="284"/>
      <c r="C684" s="241"/>
      <c r="D684" s="241"/>
      <c r="E684" s="241"/>
      <c r="F684" s="241"/>
      <c r="G684" s="241"/>
      <c r="H684" s="241"/>
      <c r="I684" s="241"/>
      <c r="J684" s="241"/>
      <c r="K684" s="241"/>
      <c r="L684" s="241"/>
      <c r="M684" s="241"/>
      <c r="N684" s="241"/>
      <c r="O684" s="241"/>
      <c r="P684" s="241"/>
      <c r="Q684" s="241"/>
      <c r="R684" s="241"/>
      <c r="S684" s="241"/>
      <c r="T684" s="241"/>
      <c r="U684" s="241" t="s">
        <v>814</v>
      </c>
      <c r="V684" s="241"/>
      <c r="W684" s="241"/>
      <c r="X684" s="241"/>
      <c r="Y684" s="241"/>
      <c r="Z684" s="241"/>
      <c r="AA684" s="241"/>
      <c r="AB684" s="241"/>
      <c r="AC684" s="241" t="s">
        <v>316</v>
      </c>
      <c r="AD684" s="241"/>
      <c r="AE684" s="241"/>
      <c r="AF684" s="241"/>
      <c r="AG684" s="241"/>
      <c r="AH684" s="241"/>
      <c r="AI684" s="241"/>
      <c r="AP684" s="300"/>
      <c r="AT684" s="300"/>
    </row>
    <row r="685" spans="1:46" s="299" customFormat="1" ht="15" customHeight="1">
      <c r="A685" s="284"/>
      <c r="B685" s="284"/>
      <c r="C685" s="241"/>
      <c r="D685" s="241"/>
      <c r="E685" s="241"/>
      <c r="F685" s="241"/>
      <c r="G685" s="241"/>
      <c r="H685" s="241"/>
      <c r="I685" s="241"/>
      <c r="J685" s="241"/>
      <c r="K685" s="241"/>
      <c r="L685" s="241"/>
      <c r="M685" s="241"/>
      <c r="N685" s="241"/>
      <c r="O685" s="241"/>
      <c r="P685" s="241"/>
      <c r="Q685" s="241"/>
      <c r="R685" s="241"/>
      <c r="S685" s="241"/>
      <c r="T685" s="241"/>
      <c r="U685" s="241" t="s">
        <v>815</v>
      </c>
      <c r="V685" s="241"/>
      <c r="W685" s="241"/>
      <c r="X685" s="241"/>
      <c r="Y685" s="241"/>
      <c r="Z685" s="241"/>
      <c r="AA685" s="241"/>
      <c r="AB685" s="241"/>
      <c r="AC685" s="241" t="s">
        <v>316</v>
      </c>
      <c r="AD685" s="241"/>
      <c r="AE685" s="241"/>
      <c r="AF685" s="241"/>
      <c r="AG685" s="241"/>
      <c r="AH685" s="241"/>
      <c r="AI685" s="241"/>
      <c r="AP685" s="300"/>
      <c r="AT685" s="300"/>
    </row>
    <row r="686" spans="1:46" s="299" customFormat="1" ht="15" customHeight="1">
      <c r="A686" s="284"/>
      <c r="B686" s="284"/>
      <c r="C686" s="241"/>
      <c r="D686" s="241"/>
      <c r="E686" s="241"/>
      <c r="F686" s="241"/>
      <c r="G686" s="241"/>
      <c r="H686" s="241"/>
      <c r="I686" s="241"/>
      <c r="J686" s="241"/>
      <c r="K686" s="241"/>
      <c r="L686" s="241"/>
      <c r="M686" s="241"/>
      <c r="N686" s="241"/>
      <c r="O686" s="241"/>
      <c r="P686" s="241"/>
      <c r="Q686" s="241"/>
      <c r="R686" s="241"/>
      <c r="S686" s="241"/>
      <c r="T686" s="241"/>
      <c r="U686" s="241" t="s">
        <v>816</v>
      </c>
      <c r="V686" s="241"/>
      <c r="W686" s="241"/>
      <c r="X686" s="241"/>
      <c r="Y686" s="241"/>
      <c r="Z686" s="241"/>
      <c r="AA686" s="241"/>
      <c r="AB686" s="241"/>
      <c r="AC686" s="241" t="s">
        <v>366</v>
      </c>
      <c r="AD686" s="241"/>
      <c r="AE686" s="241"/>
      <c r="AF686" s="241"/>
      <c r="AG686" s="241"/>
      <c r="AH686" s="241"/>
      <c r="AI686" s="241"/>
      <c r="AP686" s="300"/>
      <c r="AT686" s="300"/>
    </row>
    <row r="687" spans="1:46" s="299" customFormat="1" ht="15" customHeight="1">
      <c r="A687" s="284"/>
      <c r="B687" s="284"/>
      <c r="C687" s="241"/>
      <c r="D687" s="241"/>
      <c r="E687" s="241"/>
      <c r="F687" s="241"/>
      <c r="G687" s="241"/>
      <c r="H687" s="241"/>
      <c r="I687" s="241"/>
      <c r="J687" s="241"/>
      <c r="K687" s="241"/>
      <c r="L687" s="241"/>
      <c r="M687" s="241"/>
      <c r="N687" s="241"/>
      <c r="O687" s="241"/>
      <c r="P687" s="241"/>
      <c r="Q687" s="241"/>
      <c r="R687" s="241"/>
      <c r="S687" s="241"/>
      <c r="T687" s="241"/>
      <c r="U687" s="241" t="s">
        <v>817</v>
      </c>
      <c r="V687" s="241"/>
      <c r="W687" s="241"/>
      <c r="X687" s="241"/>
      <c r="Y687" s="241"/>
      <c r="Z687" s="241"/>
      <c r="AA687" s="241"/>
      <c r="AB687" s="241"/>
      <c r="AC687" s="241" t="s">
        <v>325</v>
      </c>
      <c r="AD687" s="241"/>
      <c r="AE687" s="241"/>
      <c r="AF687" s="241"/>
      <c r="AG687" s="241"/>
      <c r="AH687" s="241"/>
      <c r="AI687" s="241"/>
      <c r="AP687" s="300"/>
      <c r="AT687" s="300"/>
    </row>
    <row r="688" spans="1:46" s="299" customFormat="1" ht="15" customHeight="1">
      <c r="A688" s="284"/>
      <c r="B688" s="284"/>
      <c r="C688" s="241"/>
      <c r="D688" s="241"/>
      <c r="E688" s="241"/>
      <c r="F688" s="241"/>
      <c r="G688" s="241"/>
      <c r="H688" s="241"/>
      <c r="I688" s="241"/>
      <c r="J688" s="241"/>
      <c r="K688" s="241"/>
      <c r="L688" s="241"/>
      <c r="M688" s="241"/>
      <c r="N688" s="241"/>
      <c r="O688" s="241"/>
      <c r="P688" s="241"/>
      <c r="Q688" s="241"/>
      <c r="R688" s="241"/>
      <c r="S688" s="241"/>
      <c r="T688" s="241"/>
      <c r="U688" s="241" t="s">
        <v>818</v>
      </c>
      <c r="V688" s="241"/>
      <c r="W688" s="241"/>
      <c r="X688" s="241"/>
      <c r="Y688" s="241"/>
      <c r="Z688" s="241"/>
      <c r="AA688" s="241"/>
      <c r="AB688" s="241"/>
      <c r="AC688" s="241" t="s">
        <v>325</v>
      </c>
      <c r="AD688" s="241"/>
      <c r="AE688" s="241"/>
      <c r="AF688" s="241"/>
      <c r="AG688" s="241"/>
      <c r="AH688" s="241"/>
      <c r="AI688" s="241"/>
      <c r="AP688" s="300"/>
      <c r="AT688" s="300"/>
    </row>
    <row r="689" spans="1:46" s="299" customFormat="1" ht="15" customHeight="1">
      <c r="A689" s="284"/>
      <c r="B689" s="284"/>
      <c r="C689" s="241"/>
      <c r="D689" s="241"/>
      <c r="E689" s="241"/>
      <c r="F689" s="241"/>
      <c r="G689" s="241"/>
      <c r="H689" s="241"/>
      <c r="I689" s="241"/>
      <c r="J689" s="241"/>
      <c r="K689" s="241"/>
      <c r="L689" s="241"/>
      <c r="M689" s="241"/>
      <c r="N689" s="241"/>
      <c r="O689" s="241"/>
      <c r="P689" s="241"/>
      <c r="Q689" s="241"/>
      <c r="R689" s="241"/>
      <c r="S689" s="241"/>
      <c r="T689" s="241"/>
      <c r="U689" s="241" t="s">
        <v>819</v>
      </c>
      <c r="V689" s="241"/>
      <c r="W689" s="241"/>
      <c r="X689" s="241"/>
      <c r="Y689" s="241"/>
      <c r="Z689" s="241"/>
      <c r="AA689" s="241"/>
      <c r="AB689" s="241"/>
      <c r="AC689" s="241" t="s">
        <v>325</v>
      </c>
      <c r="AD689" s="241"/>
      <c r="AE689" s="241"/>
      <c r="AF689" s="241"/>
      <c r="AG689" s="241"/>
      <c r="AH689" s="241"/>
      <c r="AI689" s="241"/>
      <c r="AP689" s="300"/>
      <c r="AT689" s="300"/>
    </row>
    <row r="690" spans="1:46" s="299" customFormat="1" ht="15" customHeight="1">
      <c r="A690" s="284"/>
      <c r="B690" s="284"/>
      <c r="C690" s="241"/>
      <c r="D690" s="241"/>
      <c r="E690" s="241"/>
      <c r="F690" s="241"/>
      <c r="G690" s="241"/>
      <c r="H690" s="241"/>
      <c r="I690" s="241"/>
      <c r="J690" s="241"/>
      <c r="K690" s="241"/>
      <c r="L690" s="241"/>
      <c r="M690" s="241"/>
      <c r="N690" s="241"/>
      <c r="O690" s="241"/>
      <c r="P690" s="241"/>
      <c r="Q690" s="241"/>
      <c r="R690" s="241"/>
      <c r="S690" s="241"/>
      <c r="T690" s="241"/>
      <c r="U690" s="241" t="s">
        <v>820</v>
      </c>
      <c r="V690" s="241"/>
      <c r="W690" s="241"/>
      <c r="X690" s="241"/>
      <c r="Y690" s="241"/>
      <c r="Z690" s="241"/>
      <c r="AA690" s="241"/>
      <c r="AB690" s="241"/>
      <c r="AC690" s="241" t="s">
        <v>386</v>
      </c>
      <c r="AD690" s="241"/>
      <c r="AE690" s="241"/>
      <c r="AF690" s="241"/>
      <c r="AG690" s="241"/>
      <c r="AH690" s="241"/>
      <c r="AI690" s="241"/>
      <c r="AP690" s="300"/>
      <c r="AT690" s="300"/>
    </row>
    <row r="691" spans="1:46" s="299" customFormat="1" ht="15" customHeight="1">
      <c r="A691" s="284"/>
      <c r="B691" s="284"/>
      <c r="C691" s="241"/>
      <c r="D691" s="241"/>
      <c r="E691" s="241"/>
      <c r="F691" s="241"/>
      <c r="G691" s="241"/>
      <c r="H691" s="241"/>
      <c r="I691" s="241"/>
      <c r="J691" s="241"/>
      <c r="K691" s="241"/>
      <c r="L691" s="241"/>
      <c r="M691" s="241"/>
      <c r="N691" s="241"/>
      <c r="O691" s="241"/>
      <c r="P691" s="241"/>
      <c r="Q691" s="241"/>
      <c r="R691" s="241"/>
      <c r="S691" s="241"/>
      <c r="T691" s="241"/>
      <c r="U691" s="241" t="s">
        <v>821</v>
      </c>
      <c r="V691" s="241"/>
      <c r="W691" s="241"/>
      <c r="X691" s="241"/>
      <c r="Y691" s="241"/>
      <c r="Z691" s="241"/>
      <c r="AA691" s="241"/>
      <c r="AB691" s="241"/>
      <c r="AC691" s="241" t="s">
        <v>316</v>
      </c>
      <c r="AD691" s="241"/>
      <c r="AE691" s="241"/>
      <c r="AF691" s="241"/>
      <c r="AG691" s="241"/>
      <c r="AH691" s="241"/>
      <c r="AI691" s="241"/>
      <c r="AP691" s="300"/>
      <c r="AT691" s="300"/>
    </row>
    <row r="692" spans="1:46" s="299" customFormat="1" ht="15" customHeight="1">
      <c r="A692" s="284"/>
      <c r="B692" s="284"/>
      <c r="C692" s="241"/>
      <c r="D692" s="241"/>
      <c r="E692" s="241"/>
      <c r="F692" s="241"/>
      <c r="G692" s="241"/>
      <c r="H692" s="241"/>
      <c r="I692" s="241"/>
      <c r="J692" s="241"/>
      <c r="K692" s="241"/>
      <c r="L692" s="241"/>
      <c r="M692" s="241"/>
      <c r="N692" s="241"/>
      <c r="O692" s="241"/>
      <c r="P692" s="241"/>
      <c r="Q692" s="241"/>
      <c r="R692" s="241"/>
      <c r="S692" s="241"/>
      <c r="T692" s="241"/>
      <c r="U692" s="241" t="s">
        <v>822</v>
      </c>
      <c r="V692" s="241"/>
      <c r="W692" s="241"/>
      <c r="X692" s="241"/>
      <c r="Y692" s="241"/>
      <c r="Z692" s="241"/>
      <c r="AA692" s="241"/>
      <c r="AB692" s="241"/>
      <c r="AC692" s="241" t="s">
        <v>316</v>
      </c>
      <c r="AD692" s="241"/>
      <c r="AE692" s="241"/>
      <c r="AF692" s="241"/>
      <c r="AG692" s="241"/>
      <c r="AH692" s="241"/>
      <c r="AI692" s="241"/>
      <c r="AP692" s="300"/>
      <c r="AT692" s="300"/>
    </row>
    <row r="693" spans="1:46" s="299" customFormat="1" ht="15" customHeight="1">
      <c r="A693" s="284"/>
      <c r="B693" s="284"/>
      <c r="C693" s="241"/>
      <c r="D693" s="241"/>
      <c r="E693" s="241"/>
      <c r="F693" s="241"/>
      <c r="G693" s="241"/>
      <c r="H693" s="241"/>
      <c r="I693" s="241"/>
      <c r="J693" s="241"/>
      <c r="K693" s="241"/>
      <c r="L693" s="241"/>
      <c r="M693" s="241"/>
      <c r="N693" s="241"/>
      <c r="O693" s="241"/>
      <c r="P693" s="241"/>
      <c r="Q693" s="241"/>
      <c r="R693" s="241"/>
      <c r="S693" s="241"/>
      <c r="T693" s="241"/>
      <c r="U693" s="241" t="s">
        <v>823</v>
      </c>
      <c r="V693" s="241"/>
      <c r="W693" s="241"/>
      <c r="X693" s="241"/>
      <c r="Y693" s="241"/>
      <c r="Z693" s="241"/>
      <c r="AA693" s="241"/>
      <c r="AB693" s="241"/>
      <c r="AC693" s="241" t="s">
        <v>350</v>
      </c>
      <c r="AD693" s="241"/>
      <c r="AE693" s="241"/>
      <c r="AF693" s="241"/>
      <c r="AG693" s="241"/>
      <c r="AH693" s="241"/>
      <c r="AI693" s="241"/>
      <c r="AP693" s="300"/>
      <c r="AT693" s="300"/>
    </row>
    <row r="694" spans="1:46" s="299" customFormat="1" ht="15" customHeight="1">
      <c r="A694" s="284"/>
      <c r="B694" s="284"/>
      <c r="C694" s="241"/>
      <c r="D694" s="241"/>
      <c r="E694" s="241"/>
      <c r="F694" s="241"/>
      <c r="G694" s="241"/>
      <c r="H694" s="241"/>
      <c r="I694" s="241"/>
      <c r="J694" s="241"/>
      <c r="K694" s="241"/>
      <c r="L694" s="241"/>
      <c r="M694" s="241"/>
      <c r="N694" s="241"/>
      <c r="O694" s="241"/>
      <c r="P694" s="241"/>
      <c r="Q694" s="241"/>
      <c r="R694" s="241"/>
      <c r="S694" s="241"/>
      <c r="T694" s="241"/>
      <c r="U694" s="241" t="s">
        <v>824</v>
      </c>
      <c r="V694" s="241"/>
      <c r="W694" s="241"/>
      <c r="X694" s="241"/>
      <c r="Y694" s="241"/>
      <c r="Z694" s="241"/>
      <c r="AA694" s="241"/>
      <c r="AB694" s="241"/>
      <c r="AC694" s="241" t="s">
        <v>316</v>
      </c>
      <c r="AD694" s="241"/>
      <c r="AE694" s="241"/>
      <c r="AF694" s="241"/>
      <c r="AG694" s="241"/>
      <c r="AH694" s="241"/>
      <c r="AI694" s="241"/>
      <c r="AP694" s="300"/>
      <c r="AT694" s="300"/>
    </row>
    <row r="695" spans="1:46" s="299" customFormat="1" ht="15" customHeight="1">
      <c r="A695" s="284"/>
      <c r="B695" s="284"/>
      <c r="C695" s="241"/>
      <c r="D695" s="241"/>
      <c r="E695" s="241"/>
      <c r="F695" s="241"/>
      <c r="G695" s="241"/>
      <c r="H695" s="241"/>
      <c r="I695" s="241"/>
      <c r="J695" s="241"/>
      <c r="K695" s="241"/>
      <c r="L695" s="241"/>
      <c r="M695" s="241"/>
      <c r="N695" s="241"/>
      <c r="O695" s="241"/>
      <c r="P695" s="241"/>
      <c r="Q695" s="241"/>
      <c r="R695" s="241"/>
      <c r="S695" s="241"/>
      <c r="T695" s="241"/>
      <c r="U695" s="241" t="s">
        <v>825</v>
      </c>
      <c r="V695" s="241"/>
      <c r="W695" s="241"/>
      <c r="X695" s="241"/>
      <c r="Y695" s="241"/>
      <c r="Z695" s="241"/>
      <c r="AA695" s="241"/>
      <c r="AB695" s="241"/>
      <c r="AC695" s="241" t="s">
        <v>309</v>
      </c>
      <c r="AD695" s="241"/>
      <c r="AE695" s="241"/>
      <c r="AF695" s="241"/>
      <c r="AG695" s="241"/>
      <c r="AH695" s="241"/>
      <c r="AI695" s="241"/>
      <c r="AP695" s="300"/>
      <c r="AT695" s="300"/>
    </row>
    <row r="696" spans="1:46" s="299" customFormat="1" ht="15" customHeight="1">
      <c r="A696" s="284"/>
      <c r="B696" s="284"/>
      <c r="C696" s="241"/>
      <c r="D696" s="241"/>
      <c r="E696" s="241"/>
      <c r="F696" s="241"/>
      <c r="G696" s="241"/>
      <c r="H696" s="241"/>
      <c r="I696" s="241"/>
      <c r="J696" s="241"/>
      <c r="K696" s="241"/>
      <c r="L696" s="241"/>
      <c r="M696" s="241"/>
      <c r="N696" s="241"/>
      <c r="O696" s="241"/>
      <c r="P696" s="241"/>
      <c r="Q696" s="241"/>
      <c r="R696" s="241"/>
      <c r="S696" s="241"/>
      <c r="T696" s="241"/>
      <c r="U696" s="241" t="s">
        <v>826</v>
      </c>
      <c r="V696" s="241"/>
      <c r="W696" s="241"/>
      <c r="X696" s="241"/>
      <c r="Y696" s="241"/>
      <c r="Z696" s="241"/>
      <c r="AA696" s="241"/>
      <c r="AB696" s="241"/>
      <c r="AC696" s="241" t="s">
        <v>386</v>
      </c>
      <c r="AD696" s="241"/>
      <c r="AE696" s="241"/>
      <c r="AF696" s="241"/>
      <c r="AG696" s="241"/>
      <c r="AH696" s="241"/>
      <c r="AI696" s="241"/>
      <c r="AP696" s="300"/>
      <c r="AT696" s="300"/>
    </row>
    <row r="697" spans="1:46" s="299" customFormat="1" ht="15" customHeight="1">
      <c r="A697" s="284"/>
      <c r="B697" s="284"/>
      <c r="C697" s="241"/>
      <c r="D697" s="241"/>
      <c r="E697" s="241"/>
      <c r="F697" s="241"/>
      <c r="G697" s="241"/>
      <c r="H697" s="241"/>
      <c r="I697" s="241"/>
      <c r="J697" s="241"/>
      <c r="K697" s="241"/>
      <c r="L697" s="241"/>
      <c r="M697" s="241"/>
      <c r="N697" s="241"/>
      <c r="O697" s="241"/>
      <c r="P697" s="241"/>
      <c r="Q697" s="241"/>
      <c r="R697" s="241"/>
      <c r="S697" s="241"/>
      <c r="T697" s="241"/>
      <c r="U697" s="241" t="s">
        <v>827</v>
      </c>
      <c r="V697" s="241"/>
      <c r="W697" s="241"/>
      <c r="X697" s="241"/>
      <c r="Y697" s="241"/>
      <c r="Z697" s="241"/>
      <c r="AA697" s="241"/>
      <c r="AB697" s="241"/>
      <c r="AC697" s="241" t="s">
        <v>325</v>
      </c>
      <c r="AD697" s="241"/>
      <c r="AE697" s="241"/>
      <c r="AF697" s="241"/>
      <c r="AG697" s="241"/>
      <c r="AH697" s="241"/>
      <c r="AI697" s="241"/>
      <c r="AP697" s="300"/>
      <c r="AT697" s="300"/>
    </row>
    <row r="698" spans="1:46" s="299" customFormat="1" ht="15" customHeight="1">
      <c r="A698" s="284"/>
      <c r="B698" s="284"/>
      <c r="C698" s="241"/>
      <c r="D698" s="241"/>
      <c r="E698" s="241"/>
      <c r="F698" s="241"/>
      <c r="G698" s="241"/>
      <c r="H698" s="241"/>
      <c r="I698" s="241"/>
      <c r="J698" s="241"/>
      <c r="K698" s="241"/>
      <c r="L698" s="241"/>
      <c r="M698" s="241"/>
      <c r="N698" s="241"/>
      <c r="O698" s="241"/>
      <c r="P698" s="241"/>
      <c r="Q698" s="241"/>
      <c r="R698" s="241"/>
      <c r="S698" s="241"/>
      <c r="T698" s="241"/>
      <c r="U698" s="241" t="s">
        <v>828</v>
      </c>
      <c r="V698" s="241"/>
      <c r="W698" s="241"/>
      <c r="X698" s="241"/>
      <c r="Y698" s="241"/>
      <c r="Z698" s="241"/>
      <c r="AA698" s="241"/>
      <c r="AB698" s="241"/>
      <c r="AC698" s="241" t="s">
        <v>311</v>
      </c>
      <c r="AD698" s="241"/>
      <c r="AE698" s="241"/>
      <c r="AF698" s="241"/>
      <c r="AG698" s="241"/>
      <c r="AH698" s="241"/>
      <c r="AI698" s="241"/>
      <c r="AP698" s="300"/>
      <c r="AT698" s="300"/>
    </row>
    <row r="699" spans="1:46" s="299" customFormat="1" ht="15" customHeight="1">
      <c r="A699" s="284"/>
      <c r="B699" s="284"/>
      <c r="C699" s="241"/>
      <c r="D699" s="241"/>
      <c r="E699" s="241"/>
      <c r="F699" s="241"/>
      <c r="G699" s="241"/>
      <c r="H699" s="241"/>
      <c r="I699" s="241"/>
      <c r="J699" s="241"/>
      <c r="K699" s="241"/>
      <c r="L699" s="241"/>
      <c r="M699" s="241"/>
      <c r="N699" s="241"/>
      <c r="O699" s="241"/>
      <c r="P699" s="241"/>
      <c r="Q699" s="241"/>
      <c r="R699" s="241"/>
      <c r="S699" s="241"/>
      <c r="T699" s="241"/>
      <c r="U699" s="241" t="s">
        <v>829</v>
      </c>
      <c r="V699" s="241"/>
      <c r="W699" s="241"/>
      <c r="X699" s="241"/>
      <c r="Y699" s="241"/>
      <c r="Z699" s="241"/>
      <c r="AA699" s="241"/>
      <c r="AB699" s="241"/>
      <c r="AC699" s="241" t="s">
        <v>350</v>
      </c>
      <c r="AD699" s="241"/>
      <c r="AE699" s="241"/>
      <c r="AF699" s="241"/>
      <c r="AG699" s="241"/>
      <c r="AH699" s="241"/>
      <c r="AI699" s="241"/>
      <c r="AP699" s="300"/>
      <c r="AT699" s="300"/>
    </row>
    <row r="700" spans="1:46" s="299" customFormat="1" ht="15" customHeight="1">
      <c r="A700" s="284"/>
      <c r="B700" s="284"/>
      <c r="C700" s="241"/>
      <c r="D700" s="241"/>
      <c r="E700" s="241"/>
      <c r="F700" s="241"/>
      <c r="G700" s="241"/>
      <c r="H700" s="241"/>
      <c r="I700" s="241"/>
      <c r="J700" s="241"/>
      <c r="K700" s="241"/>
      <c r="L700" s="241"/>
      <c r="M700" s="241"/>
      <c r="N700" s="241"/>
      <c r="O700" s="241"/>
      <c r="P700" s="241"/>
      <c r="Q700" s="241"/>
      <c r="R700" s="241"/>
      <c r="S700" s="241"/>
      <c r="T700" s="241"/>
      <c r="U700" s="241" t="s">
        <v>830</v>
      </c>
      <c r="V700" s="241"/>
      <c r="W700" s="241"/>
      <c r="X700" s="241"/>
      <c r="Y700" s="241"/>
      <c r="Z700" s="241"/>
      <c r="AA700" s="241"/>
      <c r="AB700" s="241"/>
      <c r="AC700" s="241" t="s">
        <v>316</v>
      </c>
      <c r="AD700" s="241"/>
      <c r="AE700" s="241"/>
      <c r="AF700" s="241"/>
      <c r="AG700" s="241"/>
      <c r="AH700" s="241"/>
      <c r="AI700" s="241"/>
      <c r="AP700" s="300"/>
      <c r="AT700" s="300"/>
    </row>
    <row r="701" spans="1:46" s="299" customFormat="1" ht="15" customHeight="1">
      <c r="A701" s="284"/>
      <c r="B701" s="284"/>
      <c r="C701" s="241"/>
      <c r="D701" s="241"/>
      <c r="E701" s="241"/>
      <c r="F701" s="241"/>
      <c r="G701" s="241"/>
      <c r="H701" s="241"/>
      <c r="I701" s="241"/>
      <c r="J701" s="241"/>
      <c r="K701" s="241"/>
      <c r="L701" s="241"/>
      <c r="M701" s="241"/>
      <c r="N701" s="241"/>
      <c r="O701" s="241"/>
      <c r="P701" s="241"/>
      <c r="Q701" s="241"/>
      <c r="R701" s="241"/>
      <c r="S701" s="241"/>
      <c r="T701" s="241"/>
      <c r="U701" s="241" t="s">
        <v>831</v>
      </c>
      <c r="V701" s="241"/>
      <c r="W701" s="241"/>
      <c r="X701" s="241"/>
      <c r="Y701" s="241"/>
      <c r="Z701" s="241"/>
      <c r="AA701" s="241"/>
      <c r="AB701" s="241"/>
      <c r="AC701" s="241" t="s">
        <v>316</v>
      </c>
      <c r="AD701" s="241"/>
      <c r="AE701" s="241"/>
      <c r="AF701" s="241"/>
      <c r="AG701" s="241"/>
      <c r="AH701" s="241"/>
      <c r="AI701" s="241"/>
      <c r="AP701" s="300"/>
      <c r="AT701" s="300"/>
    </row>
    <row r="702" spans="1:46" s="299" customFormat="1" ht="15" customHeight="1">
      <c r="A702" s="284"/>
      <c r="B702" s="284"/>
      <c r="C702" s="241"/>
      <c r="D702" s="241"/>
      <c r="E702" s="241"/>
      <c r="F702" s="241"/>
      <c r="G702" s="241"/>
      <c r="H702" s="241"/>
      <c r="I702" s="241"/>
      <c r="J702" s="241"/>
      <c r="K702" s="241"/>
      <c r="L702" s="241"/>
      <c r="M702" s="241"/>
      <c r="N702" s="241"/>
      <c r="O702" s="241"/>
      <c r="P702" s="241"/>
      <c r="Q702" s="241"/>
      <c r="R702" s="241"/>
      <c r="S702" s="241"/>
      <c r="T702" s="241"/>
      <c r="U702" s="241" t="s">
        <v>832</v>
      </c>
      <c r="V702" s="241"/>
      <c r="W702" s="241"/>
      <c r="X702" s="241"/>
      <c r="Y702" s="241"/>
      <c r="Z702" s="241"/>
      <c r="AA702" s="241"/>
      <c r="AB702" s="241"/>
      <c r="AC702" s="241" t="s">
        <v>386</v>
      </c>
      <c r="AD702" s="241"/>
      <c r="AE702" s="241"/>
      <c r="AF702" s="241"/>
      <c r="AG702" s="241"/>
      <c r="AH702" s="241"/>
      <c r="AI702" s="241"/>
      <c r="AP702" s="300"/>
      <c r="AT702" s="300"/>
    </row>
    <row r="703" spans="1:46" s="299" customFormat="1" ht="15" customHeight="1">
      <c r="A703" s="284"/>
      <c r="B703" s="284"/>
      <c r="C703" s="241"/>
      <c r="D703" s="241"/>
      <c r="E703" s="241"/>
      <c r="F703" s="241"/>
      <c r="G703" s="241"/>
      <c r="H703" s="241"/>
      <c r="I703" s="241"/>
      <c r="J703" s="241"/>
      <c r="K703" s="241"/>
      <c r="L703" s="241"/>
      <c r="M703" s="241"/>
      <c r="N703" s="241"/>
      <c r="O703" s="241"/>
      <c r="P703" s="241"/>
      <c r="Q703" s="241"/>
      <c r="R703" s="241"/>
      <c r="S703" s="241"/>
      <c r="T703" s="241"/>
      <c r="U703" s="241" t="s">
        <v>833</v>
      </c>
      <c r="V703" s="241"/>
      <c r="W703" s="241"/>
      <c r="X703" s="241"/>
      <c r="Y703" s="241"/>
      <c r="Z703" s="241"/>
      <c r="AA703" s="241"/>
      <c r="AB703" s="241"/>
      <c r="AC703" s="241" t="s">
        <v>313</v>
      </c>
      <c r="AD703" s="241"/>
      <c r="AE703" s="241"/>
      <c r="AF703" s="241"/>
      <c r="AG703" s="241"/>
      <c r="AH703" s="241"/>
      <c r="AI703" s="241"/>
      <c r="AP703" s="300"/>
      <c r="AT703" s="300"/>
    </row>
    <row r="704" spans="1:46" s="299" customFormat="1" ht="15" customHeight="1">
      <c r="A704" s="284"/>
      <c r="B704" s="284"/>
      <c r="C704" s="241"/>
      <c r="D704" s="241"/>
      <c r="E704" s="241"/>
      <c r="F704" s="241"/>
      <c r="G704" s="241"/>
      <c r="H704" s="241"/>
      <c r="I704" s="241"/>
      <c r="J704" s="241"/>
      <c r="K704" s="241"/>
      <c r="L704" s="241"/>
      <c r="M704" s="241"/>
      <c r="N704" s="241"/>
      <c r="O704" s="241"/>
      <c r="P704" s="241"/>
      <c r="Q704" s="241"/>
      <c r="R704" s="241"/>
      <c r="S704" s="241"/>
      <c r="T704" s="241"/>
      <c r="U704" s="241" t="s">
        <v>834</v>
      </c>
      <c r="V704" s="241"/>
      <c r="W704" s="241"/>
      <c r="X704" s="241"/>
      <c r="Y704" s="241"/>
      <c r="Z704" s="241"/>
      <c r="AA704" s="241"/>
      <c r="AB704" s="241"/>
      <c r="AC704" s="241" t="s">
        <v>386</v>
      </c>
      <c r="AD704" s="241"/>
      <c r="AE704" s="241"/>
      <c r="AF704" s="241"/>
      <c r="AG704" s="241"/>
      <c r="AH704" s="241"/>
      <c r="AI704" s="241"/>
      <c r="AP704" s="300"/>
      <c r="AT704" s="300"/>
    </row>
    <row r="705" spans="1:46" s="299" customFormat="1" ht="15" customHeight="1">
      <c r="A705" s="284"/>
      <c r="B705" s="284"/>
      <c r="C705" s="241"/>
      <c r="D705" s="241"/>
      <c r="E705" s="241"/>
      <c r="F705" s="241"/>
      <c r="G705" s="241"/>
      <c r="H705" s="241"/>
      <c r="I705" s="241"/>
      <c r="J705" s="241"/>
      <c r="K705" s="241"/>
      <c r="L705" s="241"/>
      <c r="M705" s="241"/>
      <c r="N705" s="241"/>
      <c r="O705" s="241"/>
      <c r="P705" s="241"/>
      <c r="Q705" s="241"/>
      <c r="R705" s="241"/>
      <c r="S705" s="241"/>
      <c r="T705" s="241"/>
      <c r="U705" s="241" t="s">
        <v>835</v>
      </c>
      <c r="V705" s="241"/>
      <c r="W705" s="241"/>
      <c r="X705" s="241"/>
      <c r="Y705" s="241"/>
      <c r="Z705" s="241"/>
      <c r="AA705" s="241"/>
      <c r="AB705" s="241"/>
      <c r="AC705" s="241" t="s">
        <v>325</v>
      </c>
      <c r="AD705" s="241"/>
      <c r="AE705" s="241"/>
      <c r="AF705" s="241"/>
      <c r="AG705" s="241"/>
      <c r="AH705" s="241"/>
      <c r="AI705" s="241"/>
      <c r="AP705" s="300"/>
      <c r="AT705" s="300"/>
    </row>
    <row r="706" spans="1:46" s="299" customFormat="1" ht="15" customHeight="1">
      <c r="A706" s="284"/>
      <c r="B706" s="284"/>
      <c r="C706" s="241"/>
      <c r="D706" s="241"/>
      <c r="E706" s="241"/>
      <c r="F706" s="241"/>
      <c r="G706" s="241"/>
      <c r="H706" s="241"/>
      <c r="I706" s="241"/>
      <c r="J706" s="241"/>
      <c r="K706" s="241"/>
      <c r="L706" s="241"/>
      <c r="M706" s="241"/>
      <c r="N706" s="241"/>
      <c r="O706" s="241"/>
      <c r="P706" s="241"/>
      <c r="Q706" s="241"/>
      <c r="R706" s="241"/>
      <c r="S706" s="241"/>
      <c r="T706" s="241"/>
      <c r="U706" s="241" t="s">
        <v>836</v>
      </c>
      <c r="V706" s="241"/>
      <c r="W706" s="241"/>
      <c r="X706" s="241"/>
      <c r="Y706" s="241"/>
      <c r="Z706" s="241"/>
      <c r="AA706" s="241"/>
      <c r="AB706" s="241"/>
      <c r="AC706" s="241" t="s">
        <v>311</v>
      </c>
      <c r="AD706" s="241"/>
      <c r="AE706" s="241"/>
      <c r="AF706" s="241"/>
      <c r="AG706" s="241"/>
      <c r="AH706" s="241"/>
      <c r="AI706" s="241"/>
      <c r="AP706" s="300"/>
      <c r="AT706" s="300"/>
    </row>
    <row r="707" spans="1:46" s="299" customFormat="1" ht="15" customHeight="1">
      <c r="A707" s="284"/>
      <c r="B707" s="284"/>
      <c r="C707" s="241"/>
      <c r="D707" s="241"/>
      <c r="E707" s="241"/>
      <c r="F707" s="241"/>
      <c r="G707" s="241"/>
      <c r="H707" s="241"/>
      <c r="I707" s="241"/>
      <c r="J707" s="241"/>
      <c r="K707" s="241"/>
      <c r="L707" s="241"/>
      <c r="M707" s="241"/>
      <c r="N707" s="241"/>
      <c r="O707" s="241"/>
      <c r="P707" s="241"/>
      <c r="Q707" s="241"/>
      <c r="R707" s="241"/>
      <c r="S707" s="241"/>
      <c r="T707" s="241"/>
      <c r="U707" s="241" t="s">
        <v>837</v>
      </c>
      <c r="V707" s="241"/>
      <c r="W707" s="241"/>
      <c r="X707" s="241"/>
      <c r="Y707" s="241"/>
      <c r="Z707" s="241"/>
      <c r="AA707" s="241"/>
      <c r="AB707" s="241"/>
      <c r="AC707" s="241" t="s">
        <v>313</v>
      </c>
      <c r="AD707" s="241"/>
      <c r="AE707" s="241"/>
      <c r="AF707" s="241"/>
      <c r="AG707" s="241"/>
      <c r="AH707" s="241"/>
      <c r="AI707" s="241"/>
      <c r="AP707" s="300"/>
      <c r="AT707" s="300"/>
    </row>
    <row r="708" spans="1:46" s="299" customFormat="1" ht="15" customHeight="1">
      <c r="A708" s="284"/>
      <c r="B708" s="284"/>
      <c r="C708" s="241"/>
      <c r="D708" s="241"/>
      <c r="E708" s="241"/>
      <c r="F708" s="241"/>
      <c r="G708" s="241"/>
      <c r="H708" s="241"/>
      <c r="I708" s="241"/>
      <c r="J708" s="241"/>
      <c r="K708" s="241"/>
      <c r="L708" s="241"/>
      <c r="M708" s="241"/>
      <c r="N708" s="241"/>
      <c r="O708" s="241"/>
      <c r="P708" s="241"/>
      <c r="Q708" s="241"/>
      <c r="R708" s="241"/>
      <c r="S708" s="241"/>
      <c r="T708" s="241"/>
      <c r="U708" s="241" t="s">
        <v>838</v>
      </c>
      <c r="V708" s="241"/>
      <c r="W708" s="241"/>
      <c r="X708" s="241"/>
      <c r="Y708" s="241"/>
      <c r="Z708" s="241"/>
      <c r="AA708" s="241"/>
      <c r="AB708" s="241"/>
      <c r="AC708" s="241" t="s">
        <v>311</v>
      </c>
      <c r="AD708" s="241"/>
      <c r="AE708" s="241"/>
      <c r="AF708" s="241"/>
      <c r="AG708" s="241"/>
      <c r="AH708" s="241"/>
      <c r="AI708" s="241"/>
      <c r="AP708" s="300"/>
      <c r="AT708" s="300"/>
    </row>
    <row r="709" spans="1:46" s="299" customFormat="1" ht="15" customHeight="1">
      <c r="A709" s="284"/>
      <c r="B709" s="284"/>
      <c r="C709" s="241"/>
      <c r="D709" s="241"/>
      <c r="E709" s="241"/>
      <c r="F709" s="241"/>
      <c r="G709" s="241"/>
      <c r="H709" s="241"/>
      <c r="I709" s="241"/>
      <c r="J709" s="241"/>
      <c r="K709" s="241"/>
      <c r="L709" s="241"/>
      <c r="M709" s="241"/>
      <c r="N709" s="241"/>
      <c r="O709" s="241"/>
      <c r="P709" s="241"/>
      <c r="Q709" s="241"/>
      <c r="R709" s="241"/>
      <c r="S709" s="241"/>
      <c r="T709" s="241"/>
      <c r="U709" s="241" t="s">
        <v>839</v>
      </c>
      <c r="V709" s="241"/>
      <c r="W709" s="241"/>
      <c r="X709" s="241"/>
      <c r="Y709" s="241"/>
      <c r="Z709" s="241"/>
      <c r="AA709" s="241"/>
      <c r="AB709" s="241"/>
      <c r="AC709" s="241" t="s">
        <v>313</v>
      </c>
      <c r="AD709" s="241"/>
      <c r="AE709" s="241"/>
      <c r="AF709" s="241"/>
      <c r="AG709" s="241"/>
      <c r="AH709" s="241"/>
      <c r="AI709" s="241"/>
      <c r="AP709" s="300"/>
      <c r="AT709" s="300"/>
    </row>
    <row r="710" spans="1:46" s="299" customFormat="1" ht="15" customHeight="1">
      <c r="A710" s="284"/>
      <c r="B710" s="284"/>
      <c r="C710" s="241"/>
      <c r="D710" s="241"/>
      <c r="E710" s="241"/>
      <c r="F710" s="241"/>
      <c r="G710" s="241"/>
      <c r="H710" s="241"/>
      <c r="I710" s="241"/>
      <c r="J710" s="241"/>
      <c r="K710" s="241"/>
      <c r="L710" s="241"/>
      <c r="M710" s="241"/>
      <c r="N710" s="241"/>
      <c r="O710" s="241"/>
      <c r="P710" s="241"/>
      <c r="Q710" s="241"/>
      <c r="R710" s="241"/>
      <c r="S710" s="241"/>
      <c r="T710" s="241"/>
      <c r="U710" s="241" t="s">
        <v>840</v>
      </c>
      <c r="V710" s="241"/>
      <c r="W710" s="241"/>
      <c r="X710" s="241"/>
      <c r="Y710" s="241"/>
      <c r="Z710" s="241"/>
      <c r="AA710" s="241"/>
      <c r="AB710" s="241"/>
      <c r="AC710" s="241" t="s">
        <v>313</v>
      </c>
      <c r="AD710" s="241"/>
      <c r="AE710" s="241"/>
      <c r="AF710" s="241"/>
      <c r="AG710" s="241"/>
      <c r="AH710" s="241"/>
      <c r="AI710" s="241"/>
      <c r="AP710" s="300"/>
      <c r="AT710" s="300"/>
    </row>
    <row r="711" spans="1:46" s="299" customFormat="1" ht="15" customHeight="1">
      <c r="A711" s="284"/>
      <c r="B711" s="284"/>
      <c r="C711" s="241"/>
      <c r="D711" s="241"/>
      <c r="E711" s="241"/>
      <c r="F711" s="241"/>
      <c r="G711" s="241"/>
      <c r="H711" s="241"/>
      <c r="I711" s="241"/>
      <c r="J711" s="241"/>
      <c r="K711" s="241"/>
      <c r="L711" s="241"/>
      <c r="M711" s="241"/>
      <c r="N711" s="241"/>
      <c r="O711" s="241"/>
      <c r="P711" s="241"/>
      <c r="Q711" s="241"/>
      <c r="R711" s="241"/>
      <c r="S711" s="241"/>
      <c r="T711" s="241"/>
      <c r="U711" s="241" t="s">
        <v>841</v>
      </c>
      <c r="V711" s="241"/>
      <c r="W711" s="241"/>
      <c r="X711" s="241"/>
      <c r="Y711" s="241"/>
      <c r="Z711" s="241"/>
      <c r="AA711" s="241"/>
      <c r="AB711" s="241"/>
      <c r="AC711" s="241" t="s">
        <v>350</v>
      </c>
      <c r="AD711" s="241"/>
      <c r="AE711" s="241"/>
      <c r="AF711" s="241"/>
      <c r="AG711" s="241"/>
      <c r="AH711" s="241"/>
      <c r="AI711" s="241"/>
      <c r="AP711" s="300"/>
      <c r="AT711" s="300"/>
    </row>
    <row r="712" spans="1:46" s="299" customFormat="1" ht="15" customHeight="1">
      <c r="A712" s="284"/>
      <c r="B712" s="284"/>
      <c r="C712" s="241"/>
      <c r="D712" s="241"/>
      <c r="E712" s="241"/>
      <c r="F712" s="241"/>
      <c r="G712" s="241"/>
      <c r="H712" s="241"/>
      <c r="I712" s="241"/>
      <c r="J712" s="241"/>
      <c r="K712" s="241"/>
      <c r="L712" s="241"/>
      <c r="M712" s="241"/>
      <c r="N712" s="241"/>
      <c r="O712" s="241"/>
      <c r="P712" s="241"/>
      <c r="Q712" s="241"/>
      <c r="R712" s="241"/>
      <c r="S712" s="241"/>
      <c r="T712" s="241"/>
      <c r="U712" s="241" t="s">
        <v>842</v>
      </c>
      <c r="V712" s="241"/>
      <c r="W712" s="241"/>
      <c r="X712" s="241"/>
      <c r="Y712" s="241"/>
      <c r="Z712" s="241"/>
      <c r="AA712" s="241"/>
      <c r="AB712" s="241"/>
      <c r="AC712" s="241" t="s">
        <v>325</v>
      </c>
      <c r="AD712" s="241"/>
      <c r="AE712" s="241"/>
      <c r="AF712" s="241"/>
      <c r="AG712" s="241"/>
      <c r="AH712" s="241"/>
      <c r="AI712" s="241"/>
      <c r="AP712" s="300"/>
      <c r="AT712" s="300"/>
    </row>
    <row r="713" spans="1:46" s="299" customFormat="1" ht="15" customHeight="1">
      <c r="A713" s="284"/>
      <c r="B713" s="284"/>
      <c r="C713" s="241"/>
      <c r="D713" s="241"/>
      <c r="E713" s="241"/>
      <c r="F713" s="241"/>
      <c r="G713" s="241"/>
      <c r="H713" s="241"/>
      <c r="I713" s="241"/>
      <c r="J713" s="241"/>
      <c r="K713" s="241"/>
      <c r="L713" s="241"/>
      <c r="M713" s="241"/>
      <c r="N713" s="241"/>
      <c r="O713" s="241"/>
      <c r="P713" s="241"/>
      <c r="Q713" s="241"/>
      <c r="R713" s="241"/>
      <c r="S713" s="241"/>
      <c r="T713" s="241"/>
      <c r="U713" s="241" t="s">
        <v>843</v>
      </c>
      <c r="V713" s="241"/>
      <c r="W713" s="241"/>
      <c r="X713" s="241"/>
      <c r="Y713" s="241"/>
      <c r="Z713" s="241"/>
      <c r="AA713" s="241"/>
      <c r="AB713" s="241"/>
      <c r="AC713" s="241" t="s">
        <v>350</v>
      </c>
      <c r="AD713" s="241"/>
      <c r="AE713" s="241"/>
      <c r="AF713" s="241"/>
      <c r="AG713" s="241"/>
      <c r="AH713" s="241"/>
      <c r="AI713" s="241"/>
      <c r="AP713" s="300"/>
      <c r="AT713" s="300"/>
    </row>
    <row r="714" spans="1:46" s="299" customFormat="1" ht="15" customHeight="1">
      <c r="A714" s="284"/>
      <c r="B714" s="284"/>
      <c r="C714" s="241"/>
      <c r="D714" s="241"/>
      <c r="E714" s="241"/>
      <c r="F714" s="241"/>
      <c r="G714" s="241"/>
      <c r="H714" s="241"/>
      <c r="I714" s="241"/>
      <c r="J714" s="241"/>
      <c r="K714" s="241"/>
      <c r="L714" s="241"/>
      <c r="M714" s="241"/>
      <c r="N714" s="241"/>
      <c r="O714" s="241"/>
      <c r="P714" s="241"/>
      <c r="Q714" s="241"/>
      <c r="R714" s="241"/>
      <c r="S714" s="241"/>
      <c r="T714" s="241"/>
      <c r="U714" s="241" t="s">
        <v>844</v>
      </c>
      <c r="V714" s="241"/>
      <c r="W714" s="241"/>
      <c r="X714" s="241"/>
      <c r="Y714" s="241"/>
      <c r="Z714" s="241"/>
      <c r="AA714" s="241"/>
      <c r="AB714" s="241"/>
      <c r="AC714" s="241" t="s">
        <v>316</v>
      </c>
      <c r="AD714" s="241"/>
      <c r="AE714" s="241"/>
      <c r="AF714" s="241"/>
      <c r="AG714" s="241"/>
      <c r="AH714" s="241"/>
      <c r="AI714" s="241"/>
      <c r="AP714" s="300"/>
      <c r="AT714" s="300"/>
    </row>
    <row r="715" spans="1:46" s="299" customFormat="1" ht="15" customHeight="1">
      <c r="A715" s="284"/>
      <c r="B715" s="284"/>
      <c r="C715" s="241"/>
      <c r="D715" s="241"/>
      <c r="E715" s="241"/>
      <c r="F715" s="241"/>
      <c r="G715" s="241"/>
      <c r="H715" s="241"/>
      <c r="I715" s="241"/>
      <c r="J715" s="241"/>
      <c r="K715" s="241"/>
      <c r="L715" s="241"/>
      <c r="M715" s="241"/>
      <c r="N715" s="241"/>
      <c r="O715" s="241"/>
      <c r="P715" s="241"/>
      <c r="Q715" s="241"/>
      <c r="R715" s="241"/>
      <c r="S715" s="241"/>
      <c r="T715" s="241"/>
      <c r="U715" s="241" t="s">
        <v>845</v>
      </c>
      <c r="V715" s="241"/>
      <c r="W715" s="241"/>
      <c r="X715" s="241"/>
      <c r="Y715" s="241"/>
      <c r="Z715" s="241"/>
      <c r="AA715" s="241"/>
      <c r="AB715" s="241"/>
      <c r="AC715" s="241" t="s">
        <v>386</v>
      </c>
      <c r="AD715" s="241"/>
      <c r="AE715" s="241"/>
      <c r="AF715" s="241"/>
      <c r="AG715" s="241"/>
      <c r="AH715" s="241"/>
      <c r="AI715" s="241"/>
      <c r="AP715" s="300"/>
      <c r="AT715" s="300"/>
    </row>
    <row r="716" spans="1:46" s="299" customFormat="1" ht="15" customHeight="1">
      <c r="A716" s="284"/>
      <c r="B716" s="284"/>
      <c r="C716" s="241"/>
      <c r="D716" s="241"/>
      <c r="E716" s="241"/>
      <c r="F716" s="241"/>
      <c r="G716" s="241"/>
      <c r="H716" s="241"/>
      <c r="I716" s="241"/>
      <c r="J716" s="241"/>
      <c r="K716" s="241"/>
      <c r="L716" s="241"/>
      <c r="M716" s="241"/>
      <c r="N716" s="241"/>
      <c r="O716" s="241"/>
      <c r="P716" s="241"/>
      <c r="Q716" s="241"/>
      <c r="R716" s="241"/>
      <c r="S716" s="241"/>
      <c r="T716" s="241"/>
      <c r="U716" s="241" t="s">
        <v>846</v>
      </c>
      <c r="V716" s="241"/>
      <c r="W716" s="241"/>
      <c r="X716" s="241"/>
      <c r="Y716" s="241"/>
      <c r="Z716" s="241"/>
      <c r="AA716" s="241"/>
      <c r="AB716" s="241"/>
      <c r="AC716" s="241" t="s">
        <v>322</v>
      </c>
      <c r="AD716" s="241"/>
      <c r="AE716" s="241"/>
      <c r="AF716" s="241"/>
      <c r="AG716" s="241"/>
      <c r="AH716" s="241"/>
      <c r="AI716" s="241"/>
      <c r="AP716" s="300"/>
      <c r="AT716" s="300"/>
    </row>
    <row r="717" spans="1:46" s="299" customFormat="1" ht="15" customHeight="1">
      <c r="A717" s="284"/>
      <c r="B717" s="284"/>
      <c r="C717" s="241"/>
      <c r="D717" s="241"/>
      <c r="E717" s="241"/>
      <c r="F717" s="241"/>
      <c r="G717" s="241"/>
      <c r="H717" s="241"/>
      <c r="I717" s="241"/>
      <c r="J717" s="241"/>
      <c r="K717" s="241"/>
      <c r="L717" s="241"/>
      <c r="M717" s="241"/>
      <c r="N717" s="241"/>
      <c r="O717" s="241"/>
      <c r="P717" s="241"/>
      <c r="Q717" s="241"/>
      <c r="R717" s="241"/>
      <c r="S717" s="241"/>
      <c r="T717" s="241"/>
      <c r="U717" s="241" t="s">
        <v>847</v>
      </c>
      <c r="V717" s="241"/>
      <c r="W717" s="241"/>
      <c r="X717" s="241"/>
      <c r="Y717" s="241"/>
      <c r="Z717" s="241"/>
      <c r="AA717" s="241"/>
      <c r="AB717" s="241"/>
      <c r="AC717" s="241" t="s">
        <v>386</v>
      </c>
      <c r="AD717" s="241"/>
      <c r="AE717" s="241"/>
      <c r="AF717" s="241"/>
      <c r="AG717" s="241"/>
      <c r="AH717" s="241"/>
      <c r="AI717" s="241"/>
      <c r="AP717" s="300"/>
      <c r="AT717" s="300"/>
    </row>
    <row r="718" spans="1:46" s="299" customFormat="1" ht="15" customHeight="1">
      <c r="A718" s="284"/>
      <c r="B718" s="284"/>
      <c r="C718" s="241"/>
      <c r="D718" s="241"/>
      <c r="E718" s="241"/>
      <c r="F718" s="241"/>
      <c r="G718" s="241"/>
      <c r="H718" s="241"/>
      <c r="I718" s="241"/>
      <c r="J718" s="241"/>
      <c r="K718" s="241"/>
      <c r="L718" s="241"/>
      <c r="M718" s="241"/>
      <c r="N718" s="241"/>
      <c r="O718" s="241"/>
      <c r="P718" s="241"/>
      <c r="Q718" s="241"/>
      <c r="R718" s="241"/>
      <c r="S718" s="241"/>
      <c r="T718" s="241"/>
      <c r="U718" s="241" t="s">
        <v>848</v>
      </c>
      <c r="V718" s="241"/>
      <c r="W718" s="241"/>
      <c r="X718" s="241"/>
      <c r="Y718" s="241"/>
      <c r="Z718" s="241"/>
      <c r="AA718" s="241"/>
      <c r="AB718" s="241"/>
      <c r="AC718" s="241" t="s">
        <v>311</v>
      </c>
      <c r="AD718" s="241"/>
      <c r="AE718" s="241"/>
      <c r="AF718" s="241"/>
      <c r="AG718" s="241"/>
      <c r="AH718" s="241"/>
      <c r="AI718" s="241"/>
      <c r="AP718" s="300"/>
      <c r="AT718" s="300"/>
    </row>
    <row r="719" spans="1:46" s="299" customFormat="1" ht="15" customHeight="1">
      <c r="A719" s="284"/>
      <c r="B719" s="284"/>
      <c r="C719" s="241"/>
      <c r="D719" s="241"/>
      <c r="E719" s="241"/>
      <c r="F719" s="241"/>
      <c r="G719" s="241"/>
      <c r="H719" s="241"/>
      <c r="I719" s="241"/>
      <c r="J719" s="241"/>
      <c r="K719" s="241"/>
      <c r="L719" s="241"/>
      <c r="M719" s="241"/>
      <c r="N719" s="241"/>
      <c r="O719" s="241"/>
      <c r="P719" s="241"/>
      <c r="Q719" s="241"/>
      <c r="R719" s="241"/>
      <c r="S719" s="241"/>
      <c r="T719" s="241"/>
      <c r="U719" s="241" t="s">
        <v>849</v>
      </c>
      <c r="V719" s="241"/>
      <c r="W719" s="241"/>
      <c r="X719" s="241"/>
      <c r="Y719" s="241"/>
      <c r="Z719" s="241"/>
      <c r="AA719" s="241"/>
      <c r="AB719" s="241"/>
      <c r="AC719" s="241" t="s">
        <v>311</v>
      </c>
      <c r="AD719" s="241"/>
      <c r="AE719" s="241"/>
      <c r="AF719" s="241"/>
      <c r="AG719" s="241"/>
      <c r="AH719" s="241"/>
      <c r="AI719" s="241"/>
      <c r="AP719" s="300"/>
      <c r="AT719" s="300"/>
    </row>
    <row r="720" spans="1:46" s="299" customFormat="1" ht="15" customHeight="1">
      <c r="A720" s="284"/>
      <c r="B720" s="284"/>
      <c r="C720" s="241"/>
      <c r="D720" s="241"/>
      <c r="E720" s="241"/>
      <c r="F720" s="241"/>
      <c r="G720" s="241"/>
      <c r="H720" s="241"/>
      <c r="I720" s="241"/>
      <c r="J720" s="241"/>
      <c r="K720" s="241"/>
      <c r="L720" s="241"/>
      <c r="M720" s="241"/>
      <c r="N720" s="241"/>
      <c r="O720" s="241"/>
      <c r="P720" s="241"/>
      <c r="Q720" s="241"/>
      <c r="R720" s="241"/>
      <c r="S720" s="241"/>
      <c r="T720" s="241"/>
      <c r="U720" s="241" t="s">
        <v>850</v>
      </c>
      <c r="V720" s="241"/>
      <c r="W720" s="241"/>
      <c r="X720" s="241"/>
      <c r="Y720" s="241"/>
      <c r="Z720" s="241"/>
      <c r="AA720" s="241"/>
      <c r="AB720" s="241"/>
      <c r="AC720" s="241" t="s">
        <v>313</v>
      </c>
      <c r="AD720" s="241"/>
      <c r="AE720" s="241"/>
      <c r="AF720" s="241"/>
      <c r="AG720" s="241"/>
      <c r="AH720" s="241"/>
      <c r="AI720" s="241"/>
      <c r="AP720" s="300"/>
      <c r="AT720" s="300"/>
    </row>
    <row r="721" spans="1:46" s="299" customFormat="1" ht="15" customHeight="1">
      <c r="A721" s="284"/>
      <c r="B721" s="284"/>
      <c r="C721" s="241"/>
      <c r="D721" s="241"/>
      <c r="E721" s="241"/>
      <c r="F721" s="241"/>
      <c r="G721" s="241"/>
      <c r="H721" s="241"/>
      <c r="I721" s="241"/>
      <c r="J721" s="241"/>
      <c r="K721" s="241"/>
      <c r="L721" s="241"/>
      <c r="M721" s="241"/>
      <c r="N721" s="241"/>
      <c r="O721" s="241"/>
      <c r="P721" s="241"/>
      <c r="Q721" s="241"/>
      <c r="R721" s="241"/>
      <c r="S721" s="241"/>
      <c r="T721" s="241"/>
      <c r="U721" s="241" t="s">
        <v>851</v>
      </c>
      <c r="V721" s="241"/>
      <c r="W721" s="241"/>
      <c r="X721" s="241"/>
      <c r="Y721" s="241"/>
      <c r="Z721" s="241"/>
      <c r="AA721" s="241"/>
      <c r="AB721" s="241"/>
      <c r="AC721" s="241" t="s">
        <v>313</v>
      </c>
      <c r="AD721" s="241"/>
      <c r="AE721" s="241"/>
      <c r="AF721" s="241"/>
      <c r="AG721" s="241"/>
      <c r="AH721" s="241"/>
      <c r="AI721" s="241"/>
      <c r="AP721" s="300"/>
      <c r="AT721" s="300"/>
    </row>
    <row r="722" spans="1:46" s="299" customFormat="1" ht="15" customHeight="1">
      <c r="A722" s="284"/>
      <c r="B722" s="284"/>
      <c r="C722" s="241"/>
      <c r="D722" s="241"/>
      <c r="E722" s="241"/>
      <c r="F722" s="241"/>
      <c r="G722" s="241"/>
      <c r="H722" s="241"/>
      <c r="I722" s="241"/>
      <c r="J722" s="241"/>
      <c r="K722" s="241"/>
      <c r="L722" s="241"/>
      <c r="M722" s="241"/>
      <c r="N722" s="241"/>
      <c r="O722" s="241"/>
      <c r="P722" s="241"/>
      <c r="Q722" s="241"/>
      <c r="R722" s="241"/>
      <c r="S722" s="241"/>
      <c r="T722" s="241"/>
      <c r="U722" s="241" t="s">
        <v>852</v>
      </c>
      <c r="V722" s="241"/>
      <c r="W722" s="241"/>
      <c r="X722" s="241"/>
      <c r="Y722" s="241"/>
      <c r="Z722" s="241"/>
      <c r="AA722" s="241"/>
      <c r="AB722" s="241"/>
      <c r="AC722" s="241" t="s">
        <v>322</v>
      </c>
      <c r="AD722" s="241"/>
      <c r="AE722" s="241"/>
      <c r="AF722" s="241"/>
      <c r="AG722" s="241"/>
      <c r="AH722" s="241"/>
      <c r="AI722" s="241"/>
      <c r="AP722" s="300"/>
      <c r="AT722" s="300"/>
    </row>
    <row r="723" spans="1:46" s="299" customFormat="1" ht="15" customHeight="1">
      <c r="A723" s="284"/>
      <c r="B723" s="284"/>
      <c r="C723" s="241"/>
      <c r="D723" s="241"/>
      <c r="E723" s="241"/>
      <c r="F723" s="241"/>
      <c r="G723" s="241"/>
      <c r="H723" s="241"/>
      <c r="I723" s="241"/>
      <c r="J723" s="241"/>
      <c r="K723" s="241"/>
      <c r="L723" s="241"/>
      <c r="M723" s="241"/>
      <c r="N723" s="241"/>
      <c r="O723" s="241"/>
      <c r="P723" s="241"/>
      <c r="Q723" s="241"/>
      <c r="R723" s="241"/>
      <c r="S723" s="241"/>
      <c r="T723" s="241"/>
      <c r="U723" s="241" t="s">
        <v>853</v>
      </c>
      <c r="V723" s="241"/>
      <c r="W723" s="241"/>
      <c r="X723" s="241"/>
      <c r="Y723" s="241"/>
      <c r="Z723" s="241"/>
      <c r="AA723" s="241"/>
      <c r="AB723" s="241"/>
      <c r="AC723" s="241" t="s">
        <v>350</v>
      </c>
      <c r="AD723" s="241"/>
      <c r="AE723" s="241"/>
      <c r="AF723" s="241"/>
      <c r="AG723" s="241"/>
      <c r="AH723" s="241"/>
      <c r="AI723" s="241"/>
      <c r="AP723" s="300"/>
      <c r="AT723" s="300"/>
    </row>
    <row r="724" spans="1:46" s="299" customFormat="1" ht="15" customHeight="1">
      <c r="A724" s="284"/>
      <c r="B724" s="284"/>
      <c r="C724" s="241"/>
      <c r="D724" s="241"/>
      <c r="E724" s="241"/>
      <c r="F724" s="241"/>
      <c r="G724" s="241"/>
      <c r="H724" s="241"/>
      <c r="I724" s="241"/>
      <c r="J724" s="241"/>
      <c r="K724" s="241"/>
      <c r="L724" s="241"/>
      <c r="M724" s="241"/>
      <c r="N724" s="241"/>
      <c r="O724" s="241"/>
      <c r="P724" s="241"/>
      <c r="Q724" s="241"/>
      <c r="R724" s="241"/>
      <c r="S724" s="241"/>
      <c r="T724" s="241"/>
      <c r="U724" s="241" t="s">
        <v>854</v>
      </c>
      <c r="V724" s="241"/>
      <c r="W724" s="241"/>
      <c r="X724" s="241"/>
      <c r="Y724" s="241"/>
      <c r="Z724" s="241"/>
      <c r="AA724" s="241"/>
      <c r="AB724" s="241"/>
      <c r="AC724" s="241" t="s">
        <v>311</v>
      </c>
      <c r="AD724" s="241"/>
      <c r="AE724" s="241"/>
      <c r="AF724" s="241"/>
      <c r="AG724" s="241"/>
      <c r="AH724" s="241"/>
      <c r="AI724" s="241"/>
      <c r="AP724" s="300"/>
      <c r="AT724" s="300"/>
    </row>
    <row r="725" spans="1:46" s="299" customFormat="1" ht="15" customHeight="1">
      <c r="A725" s="284"/>
      <c r="B725" s="284"/>
      <c r="C725" s="241"/>
      <c r="D725" s="241"/>
      <c r="E725" s="241"/>
      <c r="F725" s="241"/>
      <c r="G725" s="241"/>
      <c r="H725" s="241"/>
      <c r="I725" s="241"/>
      <c r="J725" s="241"/>
      <c r="K725" s="241"/>
      <c r="L725" s="241"/>
      <c r="M725" s="241"/>
      <c r="N725" s="241"/>
      <c r="O725" s="241"/>
      <c r="P725" s="241"/>
      <c r="Q725" s="241"/>
      <c r="R725" s="241"/>
      <c r="S725" s="241"/>
      <c r="T725" s="241"/>
      <c r="U725" s="241" t="s">
        <v>855</v>
      </c>
      <c r="V725" s="241"/>
      <c r="W725" s="241"/>
      <c r="X725" s="241"/>
      <c r="Y725" s="241"/>
      <c r="Z725" s="241"/>
      <c r="AA725" s="241"/>
      <c r="AB725" s="241"/>
      <c r="AC725" s="241" t="s">
        <v>366</v>
      </c>
      <c r="AD725" s="241"/>
      <c r="AE725" s="241"/>
      <c r="AF725" s="241"/>
      <c r="AG725" s="241"/>
      <c r="AH725" s="241"/>
      <c r="AI725" s="241"/>
      <c r="AP725" s="300"/>
      <c r="AT725" s="300"/>
    </row>
    <row r="726" spans="1:46" s="299" customFormat="1" ht="15" customHeight="1">
      <c r="A726" s="284"/>
      <c r="B726" s="284"/>
      <c r="C726" s="241"/>
      <c r="D726" s="241"/>
      <c r="E726" s="241"/>
      <c r="F726" s="241"/>
      <c r="G726" s="241"/>
      <c r="H726" s="241"/>
      <c r="I726" s="241"/>
      <c r="J726" s="241"/>
      <c r="K726" s="241"/>
      <c r="L726" s="241"/>
      <c r="M726" s="241"/>
      <c r="N726" s="241"/>
      <c r="O726" s="241"/>
      <c r="P726" s="241"/>
      <c r="Q726" s="241"/>
      <c r="R726" s="241"/>
      <c r="S726" s="241"/>
      <c r="T726" s="241"/>
      <c r="U726" s="241" t="s">
        <v>856</v>
      </c>
      <c r="V726" s="241"/>
      <c r="W726" s="241"/>
      <c r="X726" s="241"/>
      <c r="Y726" s="241"/>
      <c r="Z726" s="241"/>
      <c r="AA726" s="241"/>
      <c r="AB726" s="241"/>
      <c r="AC726" s="241" t="s">
        <v>325</v>
      </c>
      <c r="AD726" s="241"/>
      <c r="AE726" s="241"/>
      <c r="AF726" s="241"/>
      <c r="AG726" s="241"/>
      <c r="AH726" s="241"/>
      <c r="AI726" s="241"/>
      <c r="AP726" s="300"/>
      <c r="AT726" s="300"/>
    </row>
    <row r="727" spans="1:46" s="299" customFormat="1" ht="15" customHeight="1">
      <c r="A727" s="284"/>
      <c r="B727" s="284"/>
      <c r="C727" s="241"/>
      <c r="D727" s="241"/>
      <c r="E727" s="241"/>
      <c r="F727" s="241"/>
      <c r="G727" s="241"/>
      <c r="H727" s="241"/>
      <c r="I727" s="241"/>
      <c r="J727" s="241"/>
      <c r="K727" s="241"/>
      <c r="L727" s="241"/>
      <c r="M727" s="241"/>
      <c r="N727" s="241"/>
      <c r="O727" s="241"/>
      <c r="P727" s="241"/>
      <c r="Q727" s="241"/>
      <c r="R727" s="241"/>
      <c r="S727" s="241"/>
      <c r="T727" s="241"/>
      <c r="U727" s="241" t="s">
        <v>857</v>
      </c>
      <c r="V727" s="241"/>
      <c r="W727" s="241"/>
      <c r="X727" s="241"/>
      <c r="Y727" s="241"/>
      <c r="Z727" s="241"/>
      <c r="AA727" s="241"/>
      <c r="AB727" s="241"/>
      <c r="AC727" s="241" t="s">
        <v>325</v>
      </c>
      <c r="AD727" s="241"/>
      <c r="AE727" s="241"/>
      <c r="AF727" s="241"/>
      <c r="AG727" s="241"/>
      <c r="AH727" s="241"/>
      <c r="AI727" s="241"/>
      <c r="AP727" s="300"/>
      <c r="AT727" s="300"/>
    </row>
    <row r="728" spans="1:46" s="299" customFormat="1" ht="15" customHeight="1">
      <c r="A728" s="284"/>
      <c r="B728" s="284"/>
      <c r="C728" s="241"/>
      <c r="D728" s="241"/>
      <c r="E728" s="241"/>
      <c r="F728" s="241"/>
      <c r="G728" s="241"/>
      <c r="H728" s="241"/>
      <c r="I728" s="241"/>
      <c r="J728" s="241"/>
      <c r="K728" s="241"/>
      <c r="L728" s="241"/>
      <c r="M728" s="241"/>
      <c r="N728" s="241"/>
      <c r="O728" s="241"/>
      <c r="P728" s="241"/>
      <c r="Q728" s="241"/>
      <c r="R728" s="241"/>
      <c r="S728" s="241"/>
      <c r="T728" s="241"/>
      <c r="U728" s="241" t="s">
        <v>858</v>
      </c>
      <c r="V728" s="241"/>
      <c r="W728" s="241"/>
      <c r="X728" s="241"/>
      <c r="Y728" s="241"/>
      <c r="Z728" s="241"/>
      <c r="AA728" s="241"/>
      <c r="AB728" s="241"/>
      <c r="AC728" s="241" t="s">
        <v>350</v>
      </c>
      <c r="AD728" s="241"/>
      <c r="AE728" s="241"/>
      <c r="AF728" s="241"/>
      <c r="AG728" s="241"/>
      <c r="AH728" s="241"/>
      <c r="AI728" s="241"/>
      <c r="AP728" s="300"/>
      <c r="AT728" s="300"/>
    </row>
    <row r="729" spans="1:46" s="299" customFormat="1" ht="15" customHeight="1">
      <c r="A729" s="284"/>
      <c r="B729" s="284"/>
      <c r="C729" s="241"/>
      <c r="D729" s="241"/>
      <c r="E729" s="241"/>
      <c r="F729" s="241"/>
      <c r="G729" s="241"/>
      <c r="H729" s="241"/>
      <c r="I729" s="241"/>
      <c r="J729" s="241"/>
      <c r="K729" s="241"/>
      <c r="L729" s="241"/>
      <c r="M729" s="241"/>
      <c r="N729" s="241"/>
      <c r="O729" s="241"/>
      <c r="P729" s="241"/>
      <c r="Q729" s="241"/>
      <c r="R729" s="241"/>
      <c r="S729" s="241"/>
      <c r="T729" s="241"/>
      <c r="U729" s="241" t="s">
        <v>859</v>
      </c>
      <c r="V729" s="241"/>
      <c r="W729" s="241"/>
      <c r="X729" s="241"/>
      <c r="Y729" s="241"/>
      <c r="Z729" s="241"/>
      <c r="AA729" s="241"/>
      <c r="AB729" s="241"/>
      <c r="AC729" s="241" t="s">
        <v>325</v>
      </c>
      <c r="AD729" s="241"/>
      <c r="AE729" s="241"/>
      <c r="AF729" s="241"/>
      <c r="AG729" s="241"/>
      <c r="AH729" s="241"/>
      <c r="AI729" s="241"/>
      <c r="AP729" s="300"/>
      <c r="AT729" s="300"/>
    </row>
    <row r="730" spans="1:46" s="299" customFormat="1" ht="15" customHeight="1">
      <c r="A730" s="284"/>
      <c r="B730" s="284"/>
      <c r="C730" s="241"/>
      <c r="D730" s="241"/>
      <c r="E730" s="241"/>
      <c r="F730" s="241"/>
      <c r="G730" s="241"/>
      <c r="H730" s="241"/>
      <c r="I730" s="241"/>
      <c r="J730" s="241"/>
      <c r="K730" s="241"/>
      <c r="L730" s="241"/>
      <c r="M730" s="241"/>
      <c r="N730" s="241"/>
      <c r="O730" s="241"/>
      <c r="P730" s="241"/>
      <c r="Q730" s="241"/>
      <c r="R730" s="241"/>
      <c r="S730" s="241"/>
      <c r="T730" s="241"/>
      <c r="U730" s="241" t="s">
        <v>860</v>
      </c>
      <c r="V730" s="241"/>
      <c r="W730" s="241"/>
      <c r="X730" s="241"/>
      <c r="Y730" s="241"/>
      <c r="Z730" s="241"/>
      <c r="AA730" s="241"/>
      <c r="AB730" s="241"/>
      <c r="AC730" s="241" t="s">
        <v>311</v>
      </c>
      <c r="AD730" s="241"/>
      <c r="AE730" s="241"/>
      <c r="AF730" s="241"/>
      <c r="AG730" s="241"/>
      <c r="AH730" s="241"/>
      <c r="AI730" s="241"/>
      <c r="AP730" s="300"/>
      <c r="AT730" s="300"/>
    </row>
    <row r="731" spans="1:46" s="299" customFormat="1" ht="15" customHeight="1">
      <c r="A731" s="284"/>
      <c r="B731" s="284"/>
      <c r="C731" s="241"/>
      <c r="D731" s="241"/>
      <c r="E731" s="241"/>
      <c r="F731" s="241"/>
      <c r="G731" s="241"/>
      <c r="H731" s="241"/>
      <c r="I731" s="241"/>
      <c r="J731" s="241"/>
      <c r="K731" s="241"/>
      <c r="L731" s="241"/>
      <c r="M731" s="241"/>
      <c r="N731" s="241"/>
      <c r="O731" s="241"/>
      <c r="P731" s="241"/>
      <c r="Q731" s="241"/>
      <c r="R731" s="241"/>
      <c r="S731" s="241"/>
      <c r="T731" s="241"/>
      <c r="U731" s="241" t="s">
        <v>861</v>
      </c>
      <c r="V731" s="241"/>
      <c r="W731" s="241"/>
      <c r="X731" s="241"/>
      <c r="Y731" s="241"/>
      <c r="Z731" s="241"/>
      <c r="AA731" s="241"/>
      <c r="AB731" s="241"/>
      <c r="AC731" s="241" t="s">
        <v>313</v>
      </c>
      <c r="AD731" s="241"/>
      <c r="AE731" s="241"/>
      <c r="AF731" s="241"/>
      <c r="AG731" s="241"/>
      <c r="AH731" s="241"/>
      <c r="AI731" s="241"/>
      <c r="AP731" s="300"/>
      <c r="AT731" s="300"/>
    </row>
    <row r="732" spans="1:46" s="299" customFormat="1" ht="15" customHeight="1">
      <c r="A732" s="284"/>
      <c r="B732" s="284"/>
      <c r="C732" s="241"/>
      <c r="D732" s="241"/>
      <c r="E732" s="241"/>
      <c r="F732" s="241"/>
      <c r="G732" s="241"/>
      <c r="H732" s="241"/>
      <c r="I732" s="241"/>
      <c r="J732" s="241"/>
      <c r="K732" s="241"/>
      <c r="L732" s="241"/>
      <c r="M732" s="241"/>
      <c r="N732" s="241"/>
      <c r="O732" s="241"/>
      <c r="P732" s="241"/>
      <c r="Q732" s="241"/>
      <c r="R732" s="241"/>
      <c r="S732" s="241"/>
      <c r="T732" s="241"/>
      <c r="U732" s="241" t="s">
        <v>862</v>
      </c>
      <c r="V732" s="241"/>
      <c r="W732" s="241"/>
      <c r="X732" s="241"/>
      <c r="Y732" s="241"/>
      <c r="Z732" s="241"/>
      <c r="AA732" s="241"/>
      <c r="AB732" s="241"/>
      <c r="AC732" s="241" t="s">
        <v>316</v>
      </c>
      <c r="AD732" s="241"/>
      <c r="AE732" s="241"/>
      <c r="AF732" s="241"/>
      <c r="AG732" s="241"/>
      <c r="AH732" s="241"/>
      <c r="AI732" s="241"/>
      <c r="AP732" s="300"/>
      <c r="AT732" s="300"/>
    </row>
    <row r="733" spans="1:46" s="299" customFormat="1" ht="15" customHeight="1">
      <c r="A733" s="284"/>
      <c r="B733" s="284"/>
      <c r="C733" s="241"/>
      <c r="D733" s="241"/>
      <c r="E733" s="241"/>
      <c r="F733" s="241"/>
      <c r="G733" s="241"/>
      <c r="H733" s="241"/>
      <c r="I733" s="241"/>
      <c r="J733" s="241"/>
      <c r="K733" s="241"/>
      <c r="L733" s="241"/>
      <c r="M733" s="241"/>
      <c r="N733" s="241"/>
      <c r="O733" s="241"/>
      <c r="P733" s="241"/>
      <c r="Q733" s="241"/>
      <c r="R733" s="241"/>
      <c r="S733" s="241"/>
      <c r="T733" s="241"/>
      <c r="U733" s="241" t="s">
        <v>863</v>
      </c>
      <c r="V733" s="241"/>
      <c r="W733" s="241"/>
      <c r="X733" s="241"/>
      <c r="Y733" s="241"/>
      <c r="Z733" s="241"/>
      <c r="AA733" s="241"/>
      <c r="AB733" s="241"/>
      <c r="AC733" s="241" t="s">
        <v>325</v>
      </c>
      <c r="AD733" s="241"/>
      <c r="AE733" s="241"/>
      <c r="AF733" s="241"/>
      <c r="AG733" s="241"/>
      <c r="AH733" s="241"/>
      <c r="AI733" s="241"/>
      <c r="AP733" s="300"/>
      <c r="AT733" s="300"/>
    </row>
    <row r="734" spans="1:46" s="299" customFormat="1" ht="15" customHeight="1">
      <c r="A734" s="284"/>
      <c r="B734" s="284"/>
      <c r="C734" s="241"/>
      <c r="D734" s="241"/>
      <c r="E734" s="241"/>
      <c r="F734" s="241"/>
      <c r="G734" s="241"/>
      <c r="H734" s="241"/>
      <c r="I734" s="241"/>
      <c r="J734" s="241"/>
      <c r="K734" s="241"/>
      <c r="L734" s="241"/>
      <c r="M734" s="241"/>
      <c r="N734" s="241"/>
      <c r="O734" s="241"/>
      <c r="P734" s="241"/>
      <c r="Q734" s="241"/>
      <c r="R734" s="241"/>
      <c r="S734" s="241"/>
      <c r="T734" s="241"/>
      <c r="U734" s="241" t="s">
        <v>864</v>
      </c>
      <c r="V734" s="241"/>
      <c r="W734" s="241"/>
      <c r="X734" s="241"/>
      <c r="Y734" s="241"/>
      <c r="Z734" s="241"/>
      <c r="AA734" s="241"/>
      <c r="AB734" s="241"/>
      <c r="AC734" s="241" t="s">
        <v>386</v>
      </c>
      <c r="AD734" s="241"/>
      <c r="AE734" s="241"/>
      <c r="AF734" s="241"/>
      <c r="AG734" s="241"/>
      <c r="AH734" s="241"/>
      <c r="AI734" s="241"/>
      <c r="AP734" s="300"/>
      <c r="AT734" s="300"/>
    </row>
    <row r="735" spans="1:46" s="299" customFormat="1" ht="15" customHeight="1">
      <c r="A735" s="284"/>
      <c r="B735" s="284"/>
      <c r="C735" s="241"/>
      <c r="D735" s="241"/>
      <c r="E735" s="241"/>
      <c r="F735" s="241"/>
      <c r="G735" s="241"/>
      <c r="H735" s="241"/>
      <c r="I735" s="241"/>
      <c r="J735" s="241"/>
      <c r="K735" s="241"/>
      <c r="L735" s="241"/>
      <c r="M735" s="241"/>
      <c r="N735" s="241"/>
      <c r="O735" s="241"/>
      <c r="P735" s="241"/>
      <c r="Q735" s="241"/>
      <c r="R735" s="241"/>
      <c r="S735" s="241"/>
      <c r="T735" s="241"/>
      <c r="U735" s="241" t="s">
        <v>865</v>
      </c>
      <c r="V735" s="241"/>
      <c r="W735" s="241"/>
      <c r="X735" s="241"/>
      <c r="Y735" s="241"/>
      <c r="Z735" s="241"/>
      <c r="AA735" s="241"/>
      <c r="AB735" s="241"/>
      <c r="AC735" s="241" t="s">
        <v>309</v>
      </c>
      <c r="AD735" s="241"/>
      <c r="AE735" s="241"/>
      <c r="AF735" s="241"/>
      <c r="AG735" s="241"/>
      <c r="AH735" s="241"/>
      <c r="AI735" s="241"/>
      <c r="AP735" s="300"/>
      <c r="AT735" s="300"/>
    </row>
    <row r="736" spans="1:46" s="299" customFormat="1" ht="15" customHeight="1">
      <c r="A736" s="284"/>
      <c r="B736" s="284"/>
      <c r="C736" s="241"/>
      <c r="D736" s="241"/>
      <c r="E736" s="241"/>
      <c r="F736" s="241"/>
      <c r="G736" s="241"/>
      <c r="H736" s="241"/>
      <c r="I736" s="241"/>
      <c r="J736" s="241"/>
      <c r="K736" s="241"/>
      <c r="L736" s="241"/>
      <c r="M736" s="241"/>
      <c r="N736" s="241"/>
      <c r="O736" s="241"/>
      <c r="P736" s="241"/>
      <c r="Q736" s="241"/>
      <c r="R736" s="241"/>
      <c r="S736" s="241"/>
      <c r="T736" s="241"/>
      <c r="U736" s="241" t="s">
        <v>866</v>
      </c>
      <c r="V736" s="241"/>
      <c r="W736" s="241"/>
      <c r="X736" s="241"/>
      <c r="Y736" s="241"/>
      <c r="Z736" s="241"/>
      <c r="AA736" s="241"/>
      <c r="AB736" s="241"/>
      <c r="AC736" s="241" t="s">
        <v>309</v>
      </c>
      <c r="AD736" s="241"/>
      <c r="AE736" s="241"/>
      <c r="AF736" s="241"/>
      <c r="AG736" s="241"/>
      <c r="AH736" s="241"/>
      <c r="AI736" s="241"/>
      <c r="AP736" s="300"/>
      <c r="AT736" s="300"/>
    </row>
    <row r="737" spans="1:46" s="299" customFormat="1" ht="15" customHeight="1">
      <c r="A737" s="284"/>
      <c r="B737" s="284"/>
      <c r="C737" s="241"/>
      <c r="D737" s="241"/>
      <c r="E737" s="241"/>
      <c r="F737" s="241"/>
      <c r="G737" s="241"/>
      <c r="H737" s="241"/>
      <c r="I737" s="241"/>
      <c r="J737" s="241"/>
      <c r="K737" s="241"/>
      <c r="L737" s="241"/>
      <c r="M737" s="241"/>
      <c r="N737" s="241"/>
      <c r="O737" s="241"/>
      <c r="P737" s="241"/>
      <c r="Q737" s="241"/>
      <c r="R737" s="241"/>
      <c r="S737" s="241"/>
      <c r="T737" s="241"/>
      <c r="U737" s="241" t="s">
        <v>867</v>
      </c>
      <c r="V737" s="241"/>
      <c r="W737" s="241"/>
      <c r="X737" s="241"/>
      <c r="Y737" s="241"/>
      <c r="Z737" s="241"/>
      <c r="AA737" s="241"/>
      <c r="AB737" s="241"/>
      <c r="AC737" s="241" t="s">
        <v>313</v>
      </c>
      <c r="AD737" s="241"/>
      <c r="AE737" s="241"/>
      <c r="AF737" s="241"/>
      <c r="AG737" s="241"/>
      <c r="AH737" s="241"/>
      <c r="AI737" s="241"/>
      <c r="AP737" s="300"/>
      <c r="AT737" s="300"/>
    </row>
    <row r="738" spans="1:46" s="299" customFormat="1" ht="15" customHeight="1">
      <c r="A738" s="284"/>
      <c r="B738" s="284"/>
      <c r="C738" s="241"/>
      <c r="D738" s="241"/>
      <c r="E738" s="241"/>
      <c r="F738" s="241"/>
      <c r="G738" s="241"/>
      <c r="H738" s="241"/>
      <c r="I738" s="241"/>
      <c r="J738" s="241"/>
      <c r="K738" s="241"/>
      <c r="L738" s="241"/>
      <c r="M738" s="241"/>
      <c r="N738" s="241"/>
      <c r="O738" s="241"/>
      <c r="P738" s="241"/>
      <c r="Q738" s="241"/>
      <c r="R738" s="241"/>
      <c r="S738" s="241"/>
      <c r="T738" s="241"/>
      <c r="U738" s="241" t="s">
        <v>868</v>
      </c>
      <c r="V738" s="241"/>
      <c r="W738" s="241"/>
      <c r="X738" s="241"/>
      <c r="Y738" s="241"/>
      <c r="Z738" s="241"/>
      <c r="AA738" s="241"/>
      <c r="AB738" s="241"/>
      <c r="AC738" s="241" t="s">
        <v>313</v>
      </c>
      <c r="AD738" s="241"/>
      <c r="AE738" s="241"/>
      <c r="AF738" s="241"/>
      <c r="AG738" s="241"/>
      <c r="AH738" s="241"/>
      <c r="AI738" s="241"/>
      <c r="AP738" s="300"/>
      <c r="AT738" s="300"/>
    </row>
    <row r="739" spans="1:46" s="299" customFormat="1" ht="15" customHeight="1">
      <c r="A739" s="284"/>
      <c r="B739" s="284"/>
      <c r="C739" s="241"/>
      <c r="D739" s="241"/>
      <c r="E739" s="241"/>
      <c r="F739" s="241"/>
      <c r="G739" s="241"/>
      <c r="H739" s="241"/>
      <c r="I739" s="241"/>
      <c r="J739" s="241"/>
      <c r="K739" s="241"/>
      <c r="L739" s="241"/>
      <c r="M739" s="241"/>
      <c r="N739" s="241"/>
      <c r="O739" s="241"/>
      <c r="P739" s="241"/>
      <c r="Q739" s="241"/>
      <c r="R739" s="241"/>
      <c r="S739" s="241"/>
      <c r="T739" s="241"/>
      <c r="U739" s="241" t="s">
        <v>869</v>
      </c>
      <c r="V739" s="241"/>
      <c r="W739" s="241"/>
      <c r="X739" s="241"/>
      <c r="Y739" s="241"/>
      <c r="Z739" s="241"/>
      <c r="AA739" s="241"/>
      <c r="AB739" s="241"/>
      <c r="AC739" s="241" t="s">
        <v>316</v>
      </c>
      <c r="AD739" s="241"/>
      <c r="AE739" s="241"/>
      <c r="AF739" s="241"/>
      <c r="AG739" s="241"/>
      <c r="AH739" s="241"/>
      <c r="AI739" s="241"/>
      <c r="AP739" s="300"/>
      <c r="AT739" s="300"/>
    </row>
    <row r="740" spans="1:46" s="299" customFormat="1" ht="15" customHeight="1">
      <c r="A740" s="284"/>
      <c r="B740" s="284"/>
      <c r="C740" s="241"/>
      <c r="D740" s="241"/>
      <c r="E740" s="241"/>
      <c r="F740" s="241"/>
      <c r="G740" s="241"/>
      <c r="H740" s="241"/>
      <c r="I740" s="241"/>
      <c r="J740" s="241"/>
      <c r="K740" s="241"/>
      <c r="L740" s="241"/>
      <c r="M740" s="241"/>
      <c r="N740" s="241"/>
      <c r="O740" s="241"/>
      <c r="P740" s="241"/>
      <c r="Q740" s="241"/>
      <c r="R740" s="241"/>
      <c r="S740" s="241"/>
      <c r="T740" s="241"/>
      <c r="U740" s="241" t="s">
        <v>870</v>
      </c>
      <c r="V740" s="241"/>
      <c r="W740" s="241"/>
      <c r="X740" s="241"/>
      <c r="Y740" s="241"/>
      <c r="Z740" s="241"/>
      <c r="AA740" s="241"/>
      <c r="AB740" s="241"/>
      <c r="AC740" s="241" t="s">
        <v>316</v>
      </c>
      <c r="AD740" s="241"/>
      <c r="AE740" s="241"/>
      <c r="AF740" s="241"/>
      <c r="AG740" s="241"/>
      <c r="AH740" s="241"/>
      <c r="AI740" s="241"/>
      <c r="AP740" s="300"/>
      <c r="AT740" s="300"/>
    </row>
    <row r="741" spans="1:46" s="299" customFormat="1" ht="15" customHeight="1">
      <c r="A741" s="284"/>
      <c r="B741" s="284"/>
      <c r="C741" s="241"/>
      <c r="D741" s="241"/>
      <c r="E741" s="241"/>
      <c r="F741" s="241"/>
      <c r="G741" s="241"/>
      <c r="H741" s="241"/>
      <c r="I741" s="241"/>
      <c r="J741" s="241"/>
      <c r="K741" s="241"/>
      <c r="L741" s="241"/>
      <c r="M741" s="241"/>
      <c r="N741" s="241"/>
      <c r="O741" s="241"/>
      <c r="P741" s="241"/>
      <c r="Q741" s="241"/>
      <c r="R741" s="241"/>
      <c r="S741" s="241"/>
      <c r="T741" s="241"/>
      <c r="U741" s="241" t="s">
        <v>871</v>
      </c>
      <c r="V741" s="241"/>
      <c r="W741" s="241"/>
      <c r="X741" s="241"/>
      <c r="Y741" s="241"/>
      <c r="Z741" s="241"/>
      <c r="AA741" s="241"/>
      <c r="AB741" s="241"/>
      <c r="AC741" s="241" t="s">
        <v>316</v>
      </c>
      <c r="AD741" s="241"/>
      <c r="AE741" s="241"/>
      <c r="AF741" s="241"/>
      <c r="AG741" s="241"/>
      <c r="AH741" s="241"/>
      <c r="AI741" s="241"/>
      <c r="AP741" s="300"/>
      <c r="AT741" s="300"/>
    </row>
    <row r="742" spans="1:46" s="299" customFormat="1" ht="15" customHeight="1">
      <c r="A742" s="284"/>
      <c r="B742" s="284"/>
      <c r="C742" s="241"/>
      <c r="D742" s="241"/>
      <c r="E742" s="241"/>
      <c r="F742" s="241"/>
      <c r="G742" s="241"/>
      <c r="H742" s="241"/>
      <c r="I742" s="241"/>
      <c r="J742" s="241"/>
      <c r="K742" s="241"/>
      <c r="L742" s="241"/>
      <c r="M742" s="241"/>
      <c r="N742" s="241"/>
      <c r="O742" s="241"/>
      <c r="P742" s="241"/>
      <c r="Q742" s="241"/>
      <c r="R742" s="241"/>
      <c r="S742" s="241"/>
      <c r="T742" s="241"/>
      <c r="U742" s="241" t="s">
        <v>872</v>
      </c>
      <c r="V742" s="241"/>
      <c r="W742" s="241"/>
      <c r="X742" s="241"/>
      <c r="Y742" s="241"/>
      <c r="Z742" s="241"/>
      <c r="AA742" s="241"/>
      <c r="AB742" s="241"/>
      <c r="AC742" s="241" t="s">
        <v>322</v>
      </c>
      <c r="AD742" s="241"/>
      <c r="AE742" s="241"/>
      <c r="AF742" s="241"/>
      <c r="AG742" s="241"/>
      <c r="AH742" s="241"/>
      <c r="AI742" s="241"/>
      <c r="AP742" s="300"/>
      <c r="AT742" s="300"/>
    </row>
    <row r="743" spans="1:46" s="299" customFormat="1" ht="15" customHeight="1">
      <c r="A743" s="284"/>
      <c r="B743" s="284"/>
      <c r="C743" s="241"/>
      <c r="D743" s="241"/>
      <c r="E743" s="241"/>
      <c r="F743" s="241"/>
      <c r="G743" s="241"/>
      <c r="H743" s="241"/>
      <c r="I743" s="241"/>
      <c r="J743" s="241"/>
      <c r="K743" s="241"/>
      <c r="L743" s="241"/>
      <c r="M743" s="241"/>
      <c r="N743" s="241"/>
      <c r="O743" s="241"/>
      <c r="P743" s="241"/>
      <c r="Q743" s="241"/>
      <c r="R743" s="241"/>
      <c r="S743" s="241"/>
      <c r="T743" s="241"/>
      <c r="U743" s="241" t="s">
        <v>873</v>
      </c>
      <c r="V743" s="241"/>
      <c r="W743" s="241"/>
      <c r="X743" s="241"/>
      <c r="Y743" s="241"/>
      <c r="Z743" s="241"/>
      <c r="AA743" s="241"/>
      <c r="AB743" s="241"/>
      <c r="AC743" s="241" t="s">
        <v>313</v>
      </c>
      <c r="AD743" s="241"/>
      <c r="AE743" s="241"/>
      <c r="AF743" s="241"/>
      <c r="AG743" s="241"/>
      <c r="AH743" s="241"/>
      <c r="AI743" s="241"/>
      <c r="AP743" s="300"/>
      <c r="AT743" s="300"/>
    </row>
    <row r="744" spans="1:46" s="299" customFormat="1" ht="15" customHeight="1">
      <c r="A744" s="284"/>
      <c r="B744" s="284"/>
      <c r="C744" s="241"/>
      <c r="D744" s="241"/>
      <c r="E744" s="241"/>
      <c r="F744" s="241"/>
      <c r="G744" s="241"/>
      <c r="H744" s="241"/>
      <c r="I744" s="241"/>
      <c r="J744" s="241"/>
      <c r="K744" s="241"/>
      <c r="L744" s="241"/>
      <c r="M744" s="241"/>
      <c r="N744" s="241"/>
      <c r="O744" s="241"/>
      <c r="P744" s="241"/>
      <c r="Q744" s="241"/>
      <c r="R744" s="241"/>
      <c r="S744" s="241"/>
      <c r="T744" s="241"/>
      <c r="U744" s="241" t="s">
        <v>874</v>
      </c>
      <c r="V744" s="241"/>
      <c r="W744" s="241"/>
      <c r="X744" s="241"/>
      <c r="Y744" s="241"/>
      <c r="Z744" s="241"/>
      <c r="AA744" s="241"/>
      <c r="AB744" s="241"/>
      <c r="AC744" s="241" t="s">
        <v>313</v>
      </c>
      <c r="AD744" s="241"/>
      <c r="AE744" s="241"/>
      <c r="AF744" s="241"/>
      <c r="AG744" s="241"/>
      <c r="AH744" s="241"/>
      <c r="AI744" s="241"/>
      <c r="AP744" s="300"/>
      <c r="AT744" s="300"/>
    </row>
    <row r="745" spans="1:46" s="299" customFormat="1" ht="15" customHeight="1">
      <c r="A745" s="284"/>
      <c r="B745" s="284"/>
      <c r="C745" s="241"/>
      <c r="D745" s="241"/>
      <c r="E745" s="241"/>
      <c r="F745" s="241"/>
      <c r="G745" s="241"/>
      <c r="H745" s="241"/>
      <c r="I745" s="241"/>
      <c r="J745" s="241"/>
      <c r="K745" s="241"/>
      <c r="L745" s="241"/>
      <c r="M745" s="241"/>
      <c r="N745" s="241"/>
      <c r="O745" s="241"/>
      <c r="P745" s="241"/>
      <c r="Q745" s="241"/>
      <c r="R745" s="241"/>
      <c r="S745" s="241"/>
      <c r="T745" s="241"/>
      <c r="U745" s="241" t="s">
        <v>875</v>
      </c>
      <c r="V745" s="241"/>
      <c r="W745" s="241"/>
      <c r="X745" s="241"/>
      <c r="Y745" s="241"/>
      <c r="Z745" s="241"/>
      <c r="AA745" s="241"/>
      <c r="AB745" s="241"/>
      <c r="AC745" s="241" t="s">
        <v>311</v>
      </c>
      <c r="AD745" s="241"/>
      <c r="AE745" s="241"/>
      <c r="AF745" s="241"/>
      <c r="AG745" s="241"/>
      <c r="AH745" s="241"/>
      <c r="AI745" s="241"/>
      <c r="AP745" s="300"/>
      <c r="AT745" s="300"/>
    </row>
    <row r="746" spans="1:46" s="299" customFormat="1" ht="15" customHeight="1">
      <c r="A746" s="284"/>
      <c r="B746" s="284"/>
      <c r="C746" s="241"/>
      <c r="D746" s="241"/>
      <c r="E746" s="241"/>
      <c r="F746" s="241"/>
      <c r="G746" s="241"/>
      <c r="H746" s="241"/>
      <c r="I746" s="241"/>
      <c r="J746" s="241"/>
      <c r="K746" s="241"/>
      <c r="L746" s="241"/>
      <c r="M746" s="241"/>
      <c r="N746" s="241"/>
      <c r="O746" s="241"/>
      <c r="P746" s="241"/>
      <c r="Q746" s="241"/>
      <c r="R746" s="241"/>
      <c r="S746" s="241"/>
      <c r="T746" s="241"/>
      <c r="U746" s="241" t="s">
        <v>876</v>
      </c>
      <c r="V746" s="241"/>
      <c r="W746" s="241"/>
      <c r="X746" s="241"/>
      <c r="Y746" s="241"/>
      <c r="Z746" s="241"/>
      <c r="AA746" s="241"/>
      <c r="AB746" s="241"/>
      <c r="AC746" s="241" t="s">
        <v>313</v>
      </c>
      <c r="AD746" s="241"/>
      <c r="AE746" s="241"/>
      <c r="AF746" s="241"/>
      <c r="AG746" s="241"/>
      <c r="AH746" s="241"/>
      <c r="AI746" s="241"/>
      <c r="AP746" s="300"/>
      <c r="AT746" s="300"/>
    </row>
    <row r="747" spans="1:46" s="299" customFormat="1" ht="15" customHeight="1">
      <c r="A747" s="284"/>
      <c r="B747" s="284"/>
      <c r="C747" s="241"/>
      <c r="D747" s="241"/>
      <c r="E747" s="241"/>
      <c r="F747" s="241"/>
      <c r="G747" s="241"/>
      <c r="H747" s="241"/>
      <c r="I747" s="241"/>
      <c r="J747" s="241"/>
      <c r="K747" s="241"/>
      <c r="L747" s="241"/>
      <c r="M747" s="241"/>
      <c r="N747" s="241"/>
      <c r="O747" s="241"/>
      <c r="P747" s="241"/>
      <c r="Q747" s="241"/>
      <c r="R747" s="241"/>
      <c r="S747" s="241"/>
      <c r="T747" s="241"/>
      <c r="U747" s="241" t="s">
        <v>877</v>
      </c>
      <c r="V747" s="241"/>
      <c r="W747" s="241"/>
      <c r="X747" s="241"/>
      <c r="Y747" s="241"/>
      <c r="Z747" s="241"/>
      <c r="AA747" s="241"/>
      <c r="AB747" s="241"/>
      <c r="AC747" s="241" t="s">
        <v>325</v>
      </c>
      <c r="AD747" s="241"/>
      <c r="AE747" s="241"/>
      <c r="AF747" s="241"/>
      <c r="AG747" s="241"/>
      <c r="AH747" s="241"/>
      <c r="AI747" s="241"/>
      <c r="AP747" s="300"/>
      <c r="AT747" s="300"/>
    </row>
    <row r="748" spans="1:46" s="299" customFormat="1" ht="15" customHeight="1">
      <c r="A748" s="284"/>
      <c r="B748" s="284"/>
      <c r="C748" s="241"/>
      <c r="D748" s="241"/>
      <c r="E748" s="241"/>
      <c r="F748" s="241"/>
      <c r="G748" s="241"/>
      <c r="H748" s="241"/>
      <c r="I748" s="241"/>
      <c r="J748" s="241"/>
      <c r="K748" s="241"/>
      <c r="L748" s="241"/>
      <c r="M748" s="241"/>
      <c r="N748" s="241"/>
      <c r="O748" s="241"/>
      <c r="P748" s="241"/>
      <c r="Q748" s="241"/>
      <c r="R748" s="241"/>
      <c r="S748" s="241"/>
      <c r="T748" s="241"/>
      <c r="U748" s="241" t="s">
        <v>878</v>
      </c>
      <c r="V748" s="241"/>
      <c r="W748" s="241"/>
      <c r="X748" s="241"/>
      <c r="Y748" s="241"/>
      <c r="Z748" s="241"/>
      <c r="AA748" s="241"/>
      <c r="AB748" s="241"/>
      <c r="AC748" s="241" t="s">
        <v>386</v>
      </c>
      <c r="AD748" s="241"/>
      <c r="AE748" s="241"/>
      <c r="AF748" s="241"/>
      <c r="AG748" s="241"/>
      <c r="AH748" s="241"/>
      <c r="AI748" s="241"/>
      <c r="AP748" s="300"/>
      <c r="AT748" s="300"/>
    </row>
    <row r="749" spans="1:46" s="299" customFormat="1" ht="15" customHeight="1">
      <c r="A749" s="284"/>
      <c r="B749" s="284"/>
      <c r="C749" s="241"/>
      <c r="D749" s="241"/>
      <c r="E749" s="241"/>
      <c r="F749" s="241"/>
      <c r="G749" s="241"/>
      <c r="H749" s="241"/>
      <c r="I749" s="241"/>
      <c r="J749" s="241"/>
      <c r="K749" s="241"/>
      <c r="L749" s="241"/>
      <c r="M749" s="241"/>
      <c r="N749" s="241"/>
      <c r="O749" s="241"/>
      <c r="P749" s="241"/>
      <c r="Q749" s="241"/>
      <c r="R749" s="241"/>
      <c r="S749" s="241"/>
      <c r="T749" s="241"/>
      <c r="U749" s="241" t="s">
        <v>879</v>
      </c>
      <c r="V749" s="241"/>
      <c r="W749" s="241"/>
      <c r="X749" s="241"/>
      <c r="Y749" s="241"/>
      <c r="Z749" s="241"/>
      <c r="AA749" s="241"/>
      <c r="AB749" s="241"/>
      <c r="AC749" s="241" t="s">
        <v>309</v>
      </c>
      <c r="AD749" s="241"/>
      <c r="AE749" s="241"/>
      <c r="AF749" s="241"/>
      <c r="AG749" s="241"/>
      <c r="AH749" s="241"/>
      <c r="AI749" s="241"/>
      <c r="AP749" s="300"/>
      <c r="AT749" s="300"/>
    </row>
    <row r="750" spans="1:46" s="299" customFormat="1" ht="15" customHeight="1">
      <c r="A750" s="284"/>
      <c r="B750" s="284"/>
      <c r="C750" s="241"/>
      <c r="D750" s="241"/>
      <c r="E750" s="241"/>
      <c r="F750" s="241"/>
      <c r="G750" s="241"/>
      <c r="H750" s="241"/>
      <c r="I750" s="241"/>
      <c r="J750" s="241"/>
      <c r="K750" s="241"/>
      <c r="L750" s="241"/>
      <c r="M750" s="241"/>
      <c r="N750" s="241"/>
      <c r="O750" s="241"/>
      <c r="P750" s="241"/>
      <c r="Q750" s="241"/>
      <c r="R750" s="241"/>
      <c r="S750" s="241"/>
      <c r="T750" s="241"/>
      <c r="U750" s="241" t="s">
        <v>279</v>
      </c>
      <c r="V750" s="241"/>
      <c r="W750" s="241"/>
      <c r="X750" s="241"/>
      <c r="Y750" s="241"/>
      <c r="Z750" s="241"/>
      <c r="AA750" s="241"/>
      <c r="AB750" s="241"/>
      <c r="AC750" s="241" t="s">
        <v>350</v>
      </c>
      <c r="AD750" s="241"/>
      <c r="AE750" s="241"/>
      <c r="AF750" s="241"/>
      <c r="AG750" s="241"/>
      <c r="AH750" s="241"/>
      <c r="AI750" s="241"/>
      <c r="AP750" s="300"/>
      <c r="AT750" s="300"/>
    </row>
    <row r="751" spans="1:46" s="299" customFormat="1" ht="15" customHeight="1">
      <c r="A751" s="284"/>
      <c r="B751" s="284"/>
      <c r="C751" s="241"/>
      <c r="D751" s="241"/>
      <c r="E751" s="241"/>
      <c r="F751" s="241"/>
      <c r="G751" s="241"/>
      <c r="H751" s="241"/>
      <c r="I751" s="241"/>
      <c r="J751" s="241"/>
      <c r="K751" s="241"/>
      <c r="L751" s="241"/>
      <c r="M751" s="241"/>
      <c r="N751" s="241"/>
      <c r="O751" s="241"/>
      <c r="P751" s="241"/>
      <c r="Q751" s="241"/>
      <c r="R751" s="241"/>
      <c r="S751" s="241"/>
      <c r="T751" s="241"/>
      <c r="U751" s="241" t="s">
        <v>880</v>
      </c>
      <c r="V751" s="241"/>
      <c r="W751" s="241"/>
      <c r="X751" s="241"/>
      <c r="Y751" s="241"/>
      <c r="Z751" s="241"/>
      <c r="AA751" s="241"/>
      <c r="AB751" s="241"/>
      <c r="AC751" s="241" t="s">
        <v>313</v>
      </c>
      <c r="AD751" s="241"/>
      <c r="AE751" s="241"/>
      <c r="AF751" s="241"/>
      <c r="AG751" s="241"/>
      <c r="AH751" s="241"/>
      <c r="AI751" s="241"/>
      <c r="AP751" s="300"/>
      <c r="AT751" s="300"/>
    </row>
    <row r="752" spans="1:46" s="299" customFormat="1" ht="15" customHeight="1">
      <c r="A752" s="284"/>
      <c r="B752" s="284"/>
      <c r="C752" s="241"/>
      <c r="D752" s="241"/>
      <c r="E752" s="241"/>
      <c r="F752" s="241"/>
      <c r="G752" s="241"/>
      <c r="H752" s="241"/>
      <c r="I752" s="241"/>
      <c r="J752" s="241"/>
      <c r="K752" s="241"/>
      <c r="L752" s="241"/>
      <c r="M752" s="241"/>
      <c r="N752" s="241"/>
      <c r="O752" s="241"/>
      <c r="P752" s="241"/>
      <c r="Q752" s="241"/>
      <c r="R752" s="241"/>
      <c r="S752" s="241"/>
      <c r="T752" s="241"/>
      <c r="U752" s="241" t="s">
        <v>881</v>
      </c>
      <c r="V752" s="241"/>
      <c r="W752" s="241"/>
      <c r="X752" s="241"/>
      <c r="Y752" s="241"/>
      <c r="Z752" s="241"/>
      <c r="AA752" s="241"/>
      <c r="AB752" s="241"/>
      <c r="AC752" s="241" t="s">
        <v>313</v>
      </c>
      <c r="AD752" s="241"/>
      <c r="AE752" s="241"/>
      <c r="AF752" s="241"/>
      <c r="AG752" s="241"/>
      <c r="AH752" s="241"/>
      <c r="AI752" s="241"/>
      <c r="AP752" s="300"/>
      <c r="AT752" s="300"/>
    </row>
    <row r="753" spans="1:46" s="299" customFormat="1" ht="15" customHeight="1">
      <c r="A753" s="284"/>
      <c r="B753" s="284"/>
      <c r="C753" s="241"/>
      <c r="D753" s="241"/>
      <c r="E753" s="241"/>
      <c r="F753" s="241"/>
      <c r="G753" s="241"/>
      <c r="H753" s="241"/>
      <c r="I753" s="241"/>
      <c r="J753" s="241"/>
      <c r="K753" s="241"/>
      <c r="L753" s="241"/>
      <c r="M753" s="241"/>
      <c r="N753" s="241"/>
      <c r="O753" s="241"/>
      <c r="P753" s="241"/>
      <c r="Q753" s="241"/>
      <c r="R753" s="241"/>
      <c r="S753" s="241"/>
      <c r="T753" s="241"/>
      <c r="U753" s="241" t="s">
        <v>882</v>
      </c>
      <c r="V753" s="241"/>
      <c r="W753" s="241"/>
      <c r="X753" s="241"/>
      <c r="Y753" s="241"/>
      <c r="Z753" s="241"/>
      <c r="AA753" s="241"/>
      <c r="AB753" s="241"/>
      <c r="AC753" s="241" t="s">
        <v>311</v>
      </c>
      <c r="AD753" s="241"/>
      <c r="AE753" s="241"/>
      <c r="AF753" s="241"/>
      <c r="AG753" s="241"/>
      <c r="AH753" s="241"/>
      <c r="AI753" s="241"/>
      <c r="AP753" s="300"/>
      <c r="AT753" s="300"/>
    </row>
    <row r="754" spans="1:46" s="299" customFormat="1" ht="15" customHeight="1">
      <c r="A754" s="284"/>
      <c r="B754" s="284"/>
      <c r="C754" s="241"/>
      <c r="D754" s="241"/>
      <c r="E754" s="241"/>
      <c r="F754" s="241"/>
      <c r="G754" s="241"/>
      <c r="H754" s="241"/>
      <c r="I754" s="241"/>
      <c r="J754" s="241"/>
      <c r="K754" s="241"/>
      <c r="L754" s="241"/>
      <c r="M754" s="241"/>
      <c r="N754" s="241"/>
      <c r="O754" s="241"/>
      <c r="P754" s="241"/>
      <c r="Q754" s="241"/>
      <c r="R754" s="241"/>
      <c r="S754" s="241"/>
      <c r="T754" s="241"/>
      <c r="U754" s="241" t="s">
        <v>883</v>
      </c>
      <c r="V754" s="241"/>
      <c r="W754" s="241"/>
      <c r="X754" s="241"/>
      <c r="Y754" s="241"/>
      <c r="Z754" s="241"/>
      <c r="AA754" s="241"/>
      <c r="AB754" s="241"/>
      <c r="AC754" s="241" t="s">
        <v>311</v>
      </c>
      <c r="AD754" s="241"/>
      <c r="AE754" s="241"/>
      <c r="AF754" s="241"/>
      <c r="AG754" s="241"/>
      <c r="AH754" s="241"/>
      <c r="AI754" s="241"/>
      <c r="AP754" s="300"/>
      <c r="AT754" s="300"/>
    </row>
    <row r="755" spans="1:46" s="299" customFormat="1" ht="15" customHeight="1">
      <c r="A755" s="284"/>
      <c r="B755" s="284"/>
      <c r="C755" s="241"/>
      <c r="D755" s="241"/>
      <c r="E755" s="241"/>
      <c r="F755" s="241"/>
      <c r="G755" s="241"/>
      <c r="H755" s="241"/>
      <c r="I755" s="241"/>
      <c r="J755" s="241"/>
      <c r="K755" s="241"/>
      <c r="L755" s="241"/>
      <c r="M755" s="241"/>
      <c r="N755" s="241"/>
      <c r="O755" s="241"/>
      <c r="P755" s="241"/>
      <c r="Q755" s="241"/>
      <c r="R755" s="241"/>
      <c r="S755" s="241"/>
      <c r="T755" s="241"/>
      <c r="U755" s="241" t="s">
        <v>884</v>
      </c>
      <c r="V755" s="241"/>
      <c r="W755" s="241"/>
      <c r="X755" s="241"/>
      <c r="Y755" s="241"/>
      <c r="Z755" s="241"/>
      <c r="AA755" s="241"/>
      <c r="AB755" s="241"/>
      <c r="AC755" s="241" t="s">
        <v>309</v>
      </c>
      <c r="AD755" s="241"/>
      <c r="AE755" s="241"/>
      <c r="AF755" s="241"/>
      <c r="AG755" s="241"/>
      <c r="AH755" s="241"/>
      <c r="AI755" s="241"/>
      <c r="AP755" s="300"/>
      <c r="AT755" s="300"/>
    </row>
    <row r="756" spans="1:46" s="299" customFormat="1" ht="15" customHeight="1">
      <c r="A756" s="284"/>
      <c r="B756" s="284"/>
      <c r="C756" s="241"/>
      <c r="D756" s="241"/>
      <c r="E756" s="241"/>
      <c r="F756" s="241"/>
      <c r="G756" s="241"/>
      <c r="H756" s="241"/>
      <c r="I756" s="241"/>
      <c r="J756" s="241"/>
      <c r="K756" s="241"/>
      <c r="L756" s="241"/>
      <c r="M756" s="241"/>
      <c r="N756" s="241"/>
      <c r="O756" s="241"/>
      <c r="P756" s="241"/>
      <c r="Q756" s="241"/>
      <c r="R756" s="241"/>
      <c r="S756" s="241"/>
      <c r="T756" s="241"/>
      <c r="U756" s="241" t="s">
        <v>885</v>
      </c>
      <c r="V756" s="241"/>
      <c r="W756" s="241"/>
      <c r="X756" s="241"/>
      <c r="Y756" s="241"/>
      <c r="Z756" s="241"/>
      <c r="AA756" s="241"/>
      <c r="AB756" s="241"/>
      <c r="AC756" s="241" t="s">
        <v>325</v>
      </c>
      <c r="AD756" s="241"/>
      <c r="AE756" s="241"/>
      <c r="AF756" s="241"/>
      <c r="AG756" s="241"/>
      <c r="AH756" s="241"/>
      <c r="AI756" s="241"/>
      <c r="AP756" s="300"/>
      <c r="AT756" s="300"/>
    </row>
    <row r="757" spans="1:46" s="299" customFormat="1" ht="15" customHeight="1">
      <c r="A757" s="284"/>
      <c r="B757" s="284"/>
      <c r="C757" s="241"/>
      <c r="D757" s="241"/>
      <c r="E757" s="241"/>
      <c r="F757" s="241"/>
      <c r="G757" s="241"/>
      <c r="H757" s="241"/>
      <c r="I757" s="241"/>
      <c r="J757" s="241"/>
      <c r="K757" s="241"/>
      <c r="L757" s="241"/>
      <c r="M757" s="241"/>
      <c r="N757" s="241"/>
      <c r="O757" s="241"/>
      <c r="P757" s="241"/>
      <c r="Q757" s="241"/>
      <c r="R757" s="241"/>
      <c r="S757" s="241"/>
      <c r="T757" s="241"/>
      <c r="U757" s="241" t="s">
        <v>886</v>
      </c>
      <c r="V757" s="241"/>
      <c r="W757" s="241"/>
      <c r="X757" s="241"/>
      <c r="Y757" s="241"/>
      <c r="Z757" s="241"/>
      <c r="AA757" s="241"/>
      <c r="AB757" s="241"/>
      <c r="AC757" s="241" t="s">
        <v>316</v>
      </c>
      <c r="AD757" s="241"/>
      <c r="AE757" s="241"/>
      <c r="AF757" s="241"/>
      <c r="AG757" s="241"/>
      <c r="AH757" s="241"/>
      <c r="AI757" s="241"/>
      <c r="AP757" s="300"/>
      <c r="AT757" s="300"/>
    </row>
    <row r="758" spans="1:46" s="299" customFormat="1" ht="15" customHeight="1">
      <c r="A758" s="284"/>
      <c r="B758" s="284"/>
      <c r="C758" s="241"/>
      <c r="D758" s="241"/>
      <c r="E758" s="241"/>
      <c r="F758" s="241"/>
      <c r="G758" s="241"/>
      <c r="H758" s="241"/>
      <c r="I758" s="241"/>
      <c r="J758" s="241"/>
      <c r="K758" s="241"/>
      <c r="L758" s="241"/>
      <c r="M758" s="241"/>
      <c r="N758" s="241"/>
      <c r="O758" s="241"/>
      <c r="P758" s="241"/>
      <c r="Q758" s="241"/>
      <c r="R758" s="241"/>
      <c r="S758" s="241"/>
      <c r="T758" s="241"/>
      <c r="U758" s="241" t="s">
        <v>887</v>
      </c>
      <c r="V758" s="241"/>
      <c r="W758" s="241"/>
      <c r="X758" s="241"/>
      <c r="Y758" s="241"/>
      <c r="Z758" s="241"/>
      <c r="AA758" s="241"/>
      <c r="AB758" s="241"/>
      <c r="AC758" s="241" t="s">
        <v>316</v>
      </c>
      <c r="AD758" s="241"/>
      <c r="AE758" s="241"/>
      <c r="AF758" s="241"/>
      <c r="AG758" s="241"/>
      <c r="AH758" s="241"/>
      <c r="AI758" s="241"/>
      <c r="AP758" s="300"/>
      <c r="AT758" s="300"/>
    </row>
    <row r="759" spans="1:46" s="299" customFormat="1" ht="15" customHeight="1">
      <c r="A759" s="284"/>
      <c r="B759" s="284"/>
      <c r="C759" s="241"/>
      <c r="D759" s="241"/>
      <c r="E759" s="241"/>
      <c r="F759" s="241"/>
      <c r="G759" s="241"/>
      <c r="H759" s="241"/>
      <c r="I759" s="241"/>
      <c r="J759" s="241"/>
      <c r="K759" s="241"/>
      <c r="L759" s="241"/>
      <c r="M759" s="241"/>
      <c r="N759" s="241"/>
      <c r="O759" s="241"/>
      <c r="P759" s="241"/>
      <c r="Q759" s="241"/>
      <c r="R759" s="241"/>
      <c r="S759" s="241"/>
      <c r="T759" s="241"/>
      <c r="U759" s="241" t="s">
        <v>888</v>
      </c>
      <c r="V759" s="241"/>
      <c r="W759" s="241"/>
      <c r="X759" s="241"/>
      <c r="Y759" s="241"/>
      <c r="Z759" s="241"/>
      <c r="AA759" s="241"/>
      <c r="AB759" s="241"/>
      <c r="AC759" s="241" t="s">
        <v>313</v>
      </c>
      <c r="AD759" s="241"/>
      <c r="AE759" s="241"/>
      <c r="AF759" s="241"/>
      <c r="AG759" s="241"/>
      <c r="AH759" s="241"/>
      <c r="AI759" s="241"/>
      <c r="AP759" s="300"/>
      <c r="AT759" s="300"/>
    </row>
    <row r="760" spans="1:46" s="299" customFormat="1" ht="15" customHeight="1">
      <c r="A760" s="284"/>
      <c r="B760" s="284"/>
      <c r="C760" s="241"/>
      <c r="D760" s="241"/>
      <c r="E760" s="241"/>
      <c r="F760" s="241"/>
      <c r="G760" s="241"/>
      <c r="H760" s="241"/>
      <c r="I760" s="241"/>
      <c r="J760" s="241"/>
      <c r="K760" s="241"/>
      <c r="L760" s="241"/>
      <c r="M760" s="241"/>
      <c r="N760" s="241"/>
      <c r="O760" s="241"/>
      <c r="P760" s="241"/>
      <c r="Q760" s="241"/>
      <c r="R760" s="241"/>
      <c r="S760" s="241"/>
      <c r="T760" s="241"/>
      <c r="U760" s="241" t="s">
        <v>889</v>
      </c>
      <c r="V760" s="241"/>
      <c r="W760" s="241"/>
      <c r="X760" s="241"/>
      <c r="Y760" s="241"/>
      <c r="Z760" s="241"/>
      <c r="AA760" s="241"/>
      <c r="AB760" s="241"/>
      <c r="AC760" s="241" t="s">
        <v>316</v>
      </c>
      <c r="AD760" s="241"/>
      <c r="AE760" s="241"/>
      <c r="AF760" s="241"/>
      <c r="AG760" s="241"/>
      <c r="AH760" s="241"/>
      <c r="AI760" s="241"/>
      <c r="AP760" s="300"/>
      <c r="AT760" s="300"/>
    </row>
    <row r="761" spans="1:46" s="299" customFormat="1" ht="15" customHeight="1">
      <c r="A761" s="284"/>
      <c r="B761" s="284"/>
      <c r="C761" s="241"/>
      <c r="D761" s="241"/>
      <c r="E761" s="241"/>
      <c r="F761" s="241"/>
      <c r="G761" s="241"/>
      <c r="H761" s="241"/>
      <c r="I761" s="241"/>
      <c r="J761" s="241"/>
      <c r="K761" s="241"/>
      <c r="L761" s="241"/>
      <c r="M761" s="241"/>
      <c r="N761" s="241"/>
      <c r="O761" s="241"/>
      <c r="P761" s="241"/>
      <c r="Q761" s="241"/>
      <c r="R761" s="241"/>
      <c r="S761" s="241"/>
      <c r="T761" s="241"/>
      <c r="U761" s="241" t="s">
        <v>890</v>
      </c>
      <c r="V761" s="241"/>
      <c r="W761" s="241"/>
      <c r="X761" s="241"/>
      <c r="Y761" s="241"/>
      <c r="Z761" s="241"/>
      <c r="AA761" s="241"/>
      <c r="AB761" s="241"/>
      <c r="AC761" s="241" t="s">
        <v>313</v>
      </c>
      <c r="AD761" s="241"/>
      <c r="AE761" s="241"/>
      <c r="AF761" s="241"/>
      <c r="AG761" s="241"/>
      <c r="AH761" s="241"/>
      <c r="AI761" s="241"/>
      <c r="AP761" s="300"/>
      <c r="AT761" s="300"/>
    </row>
    <row r="762" spans="1:46" s="299" customFormat="1" ht="15" customHeight="1">
      <c r="A762" s="284"/>
      <c r="B762" s="284"/>
      <c r="C762" s="241"/>
      <c r="D762" s="241"/>
      <c r="E762" s="241"/>
      <c r="F762" s="241"/>
      <c r="G762" s="241"/>
      <c r="H762" s="241"/>
      <c r="I762" s="241"/>
      <c r="J762" s="241"/>
      <c r="K762" s="241"/>
      <c r="L762" s="241"/>
      <c r="M762" s="241"/>
      <c r="N762" s="241"/>
      <c r="O762" s="241"/>
      <c r="P762" s="241"/>
      <c r="Q762" s="241"/>
      <c r="R762" s="241"/>
      <c r="S762" s="241"/>
      <c r="T762" s="241"/>
      <c r="U762" s="241" t="s">
        <v>891</v>
      </c>
      <c r="V762" s="241"/>
      <c r="W762" s="241"/>
      <c r="X762" s="241"/>
      <c r="Y762" s="241"/>
      <c r="Z762" s="241"/>
      <c r="AA762" s="241"/>
      <c r="AB762" s="241"/>
      <c r="AC762" s="241" t="s">
        <v>325</v>
      </c>
      <c r="AD762" s="241"/>
      <c r="AE762" s="241"/>
      <c r="AF762" s="241"/>
      <c r="AG762" s="241"/>
      <c r="AH762" s="241"/>
      <c r="AI762" s="241"/>
      <c r="AP762" s="300"/>
      <c r="AT762" s="300"/>
    </row>
    <row r="763" spans="1:46" s="299" customFormat="1" ht="15" customHeight="1">
      <c r="A763" s="284"/>
      <c r="B763" s="284"/>
      <c r="C763" s="241"/>
      <c r="D763" s="241"/>
      <c r="E763" s="241"/>
      <c r="F763" s="241"/>
      <c r="G763" s="241"/>
      <c r="H763" s="241"/>
      <c r="I763" s="241"/>
      <c r="J763" s="241"/>
      <c r="K763" s="241"/>
      <c r="L763" s="241"/>
      <c r="M763" s="241"/>
      <c r="N763" s="241"/>
      <c r="O763" s="241"/>
      <c r="P763" s="241"/>
      <c r="Q763" s="241"/>
      <c r="R763" s="241"/>
      <c r="S763" s="241"/>
      <c r="T763" s="241"/>
      <c r="U763" s="241" t="s">
        <v>892</v>
      </c>
      <c r="V763" s="241"/>
      <c r="W763" s="241"/>
      <c r="X763" s="241"/>
      <c r="Y763" s="241"/>
      <c r="Z763" s="241"/>
      <c r="AA763" s="241"/>
      <c r="AB763" s="241"/>
      <c r="AC763" s="241" t="s">
        <v>350</v>
      </c>
      <c r="AD763" s="241"/>
      <c r="AE763" s="241"/>
      <c r="AF763" s="241"/>
      <c r="AG763" s="241"/>
      <c r="AH763" s="241"/>
      <c r="AI763" s="241"/>
      <c r="AP763" s="300"/>
      <c r="AT763" s="300"/>
    </row>
    <row r="764" spans="1:46" s="299" customFormat="1" ht="15" customHeight="1">
      <c r="A764" s="284"/>
      <c r="B764" s="284"/>
      <c r="C764" s="241"/>
      <c r="D764" s="241"/>
      <c r="E764" s="241"/>
      <c r="F764" s="241"/>
      <c r="G764" s="241"/>
      <c r="H764" s="241"/>
      <c r="I764" s="241"/>
      <c r="J764" s="241"/>
      <c r="K764" s="241"/>
      <c r="L764" s="241"/>
      <c r="M764" s="241"/>
      <c r="N764" s="241"/>
      <c r="O764" s="241"/>
      <c r="P764" s="241"/>
      <c r="Q764" s="241"/>
      <c r="R764" s="241"/>
      <c r="S764" s="241"/>
      <c r="T764" s="241"/>
      <c r="U764" s="241" t="s">
        <v>893</v>
      </c>
      <c r="V764" s="241"/>
      <c r="W764" s="241"/>
      <c r="X764" s="241"/>
      <c r="Y764" s="241"/>
      <c r="Z764" s="241"/>
      <c r="AA764" s="241"/>
      <c r="AB764" s="241"/>
      <c r="AC764" s="241" t="s">
        <v>311</v>
      </c>
      <c r="AD764" s="241"/>
      <c r="AE764" s="241"/>
      <c r="AF764" s="241"/>
      <c r="AG764" s="241"/>
      <c r="AH764" s="241"/>
      <c r="AI764" s="241"/>
      <c r="AP764" s="300"/>
      <c r="AT764" s="300"/>
    </row>
    <row r="765" spans="1:46" s="299" customFormat="1" ht="15" customHeight="1">
      <c r="A765" s="284"/>
      <c r="B765" s="284"/>
      <c r="C765" s="241"/>
      <c r="D765" s="241"/>
      <c r="E765" s="241"/>
      <c r="F765" s="241"/>
      <c r="G765" s="241"/>
      <c r="H765" s="241"/>
      <c r="I765" s="241"/>
      <c r="J765" s="241"/>
      <c r="K765" s="241"/>
      <c r="L765" s="241"/>
      <c r="M765" s="241"/>
      <c r="N765" s="241"/>
      <c r="O765" s="241"/>
      <c r="P765" s="241"/>
      <c r="Q765" s="241"/>
      <c r="R765" s="241"/>
      <c r="S765" s="241"/>
      <c r="T765" s="241"/>
      <c r="U765" s="241" t="s">
        <v>894</v>
      </c>
      <c r="V765" s="241"/>
      <c r="W765" s="241"/>
      <c r="X765" s="241"/>
      <c r="Y765" s="241"/>
      <c r="Z765" s="241"/>
      <c r="AA765" s="241"/>
      <c r="AB765" s="241"/>
      <c r="AC765" s="241" t="s">
        <v>316</v>
      </c>
      <c r="AD765" s="241"/>
      <c r="AE765" s="241"/>
      <c r="AF765" s="241"/>
      <c r="AG765" s="241"/>
      <c r="AH765" s="241"/>
      <c r="AI765" s="241"/>
      <c r="AP765" s="300"/>
      <c r="AT765" s="300"/>
    </row>
    <row r="766" spans="1:46" s="299" customFormat="1" ht="15" customHeight="1">
      <c r="A766" s="284"/>
      <c r="B766" s="284"/>
      <c r="C766" s="241"/>
      <c r="D766" s="241"/>
      <c r="E766" s="241"/>
      <c r="F766" s="241"/>
      <c r="G766" s="241"/>
      <c r="H766" s="241"/>
      <c r="I766" s="241"/>
      <c r="J766" s="241"/>
      <c r="K766" s="241"/>
      <c r="L766" s="241"/>
      <c r="M766" s="241"/>
      <c r="N766" s="241"/>
      <c r="O766" s="241"/>
      <c r="P766" s="241"/>
      <c r="Q766" s="241"/>
      <c r="R766" s="241"/>
      <c r="S766" s="241"/>
      <c r="T766" s="241"/>
      <c r="U766" s="241" t="s">
        <v>895</v>
      </c>
      <c r="V766" s="241"/>
      <c r="W766" s="241"/>
      <c r="X766" s="241"/>
      <c r="Y766" s="241"/>
      <c r="Z766" s="241"/>
      <c r="AA766" s="241"/>
      <c r="AB766" s="241"/>
      <c r="AC766" s="241" t="s">
        <v>386</v>
      </c>
      <c r="AD766" s="241"/>
      <c r="AE766" s="241"/>
      <c r="AF766" s="241"/>
      <c r="AG766" s="241"/>
      <c r="AH766" s="241"/>
      <c r="AI766" s="241"/>
      <c r="AP766" s="300"/>
      <c r="AT766" s="300"/>
    </row>
    <row r="767" spans="1:46" s="299" customFormat="1" ht="15" customHeight="1">
      <c r="A767" s="284"/>
      <c r="B767" s="284"/>
      <c r="C767" s="241"/>
      <c r="D767" s="241"/>
      <c r="E767" s="241"/>
      <c r="F767" s="241"/>
      <c r="G767" s="241"/>
      <c r="H767" s="241"/>
      <c r="I767" s="241"/>
      <c r="J767" s="241"/>
      <c r="K767" s="241"/>
      <c r="L767" s="241"/>
      <c r="M767" s="241"/>
      <c r="N767" s="241"/>
      <c r="O767" s="241"/>
      <c r="P767" s="241"/>
      <c r="Q767" s="241"/>
      <c r="R767" s="241"/>
      <c r="S767" s="241"/>
      <c r="T767" s="241"/>
      <c r="U767" s="241" t="s">
        <v>896</v>
      </c>
      <c r="V767" s="241"/>
      <c r="W767" s="241"/>
      <c r="X767" s="241"/>
      <c r="Y767" s="241"/>
      <c r="Z767" s="241"/>
      <c r="AA767" s="241"/>
      <c r="AB767" s="241"/>
      <c r="AC767" s="241" t="s">
        <v>311</v>
      </c>
      <c r="AD767" s="241"/>
      <c r="AE767" s="241"/>
      <c r="AF767" s="241"/>
      <c r="AG767" s="241"/>
      <c r="AH767" s="241"/>
      <c r="AI767" s="241"/>
      <c r="AP767" s="300"/>
      <c r="AT767" s="300"/>
    </row>
    <row r="768" spans="1:46" s="299" customFormat="1" ht="15" customHeight="1">
      <c r="A768" s="284"/>
      <c r="B768" s="284"/>
      <c r="C768" s="241"/>
      <c r="D768" s="241"/>
      <c r="E768" s="241"/>
      <c r="F768" s="241"/>
      <c r="G768" s="241"/>
      <c r="H768" s="241"/>
      <c r="I768" s="241"/>
      <c r="J768" s="241"/>
      <c r="K768" s="241"/>
      <c r="L768" s="241"/>
      <c r="M768" s="241"/>
      <c r="N768" s="241"/>
      <c r="O768" s="241"/>
      <c r="P768" s="241"/>
      <c r="Q768" s="241"/>
      <c r="R768" s="241"/>
      <c r="S768" s="241"/>
      <c r="T768" s="241"/>
      <c r="U768" s="241" t="s">
        <v>897</v>
      </c>
      <c r="V768" s="241"/>
      <c r="W768" s="241"/>
      <c r="X768" s="241"/>
      <c r="Y768" s="241"/>
      <c r="Z768" s="241"/>
      <c r="AA768" s="241"/>
      <c r="AB768" s="241"/>
      <c r="AC768" s="241" t="s">
        <v>309</v>
      </c>
      <c r="AD768" s="241"/>
      <c r="AE768" s="241"/>
      <c r="AF768" s="241"/>
      <c r="AG768" s="241"/>
      <c r="AH768" s="241"/>
      <c r="AI768" s="241"/>
      <c r="AP768" s="300"/>
      <c r="AT768" s="300"/>
    </row>
    <row r="769" spans="1:46" s="299" customFormat="1" ht="15" customHeight="1">
      <c r="A769" s="284"/>
      <c r="B769" s="284"/>
      <c r="C769" s="241"/>
      <c r="D769" s="241"/>
      <c r="E769" s="241"/>
      <c r="F769" s="241"/>
      <c r="G769" s="241"/>
      <c r="H769" s="241"/>
      <c r="I769" s="241"/>
      <c r="J769" s="241"/>
      <c r="K769" s="241"/>
      <c r="L769" s="241"/>
      <c r="M769" s="241"/>
      <c r="N769" s="241"/>
      <c r="O769" s="241"/>
      <c r="P769" s="241"/>
      <c r="Q769" s="241"/>
      <c r="R769" s="241"/>
      <c r="S769" s="241"/>
      <c r="T769" s="241"/>
      <c r="U769" s="241" t="s">
        <v>898</v>
      </c>
      <c r="V769" s="241"/>
      <c r="W769" s="241"/>
      <c r="X769" s="241"/>
      <c r="Y769" s="241"/>
      <c r="Z769" s="241"/>
      <c r="AA769" s="241"/>
      <c r="AB769" s="241"/>
      <c r="AC769" s="241" t="s">
        <v>313</v>
      </c>
      <c r="AD769" s="241"/>
      <c r="AE769" s="241"/>
      <c r="AF769" s="241"/>
      <c r="AG769" s="241"/>
      <c r="AH769" s="241"/>
      <c r="AI769" s="241"/>
      <c r="AP769" s="300"/>
      <c r="AT769" s="300"/>
    </row>
    <row r="770" spans="1:46" s="299" customFormat="1" ht="15" customHeight="1">
      <c r="A770" s="284"/>
      <c r="B770" s="284"/>
      <c r="C770" s="241"/>
      <c r="D770" s="241"/>
      <c r="E770" s="241"/>
      <c r="F770" s="241"/>
      <c r="G770" s="241"/>
      <c r="H770" s="241"/>
      <c r="I770" s="241"/>
      <c r="J770" s="241"/>
      <c r="K770" s="241"/>
      <c r="L770" s="241"/>
      <c r="M770" s="241"/>
      <c r="N770" s="241"/>
      <c r="O770" s="241"/>
      <c r="P770" s="241"/>
      <c r="Q770" s="241"/>
      <c r="R770" s="241"/>
      <c r="S770" s="241"/>
      <c r="T770" s="241"/>
      <c r="U770" s="241" t="s">
        <v>899</v>
      </c>
      <c r="V770" s="241"/>
      <c r="W770" s="241"/>
      <c r="X770" s="241"/>
      <c r="Y770" s="241"/>
      <c r="Z770" s="241"/>
      <c r="AA770" s="241"/>
      <c r="AB770" s="241"/>
      <c r="AC770" s="241" t="s">
        <v>325</v>
      </c>
      <c r="AD770" s="241"/>
      <c r="AE770" s="241"/>
      <c r="AF770" s="241"/>
      <c r="AG770" s="241"/>
      <c r="AH770" s="241"/>
      <c r="AI770" s="241"/>
      <c r="AP770" s="300"/>
      <c r="AT770" s="300"/>
    </row>
    <row r="771" spans="1:46" s="299" customFormat="1" ht="15" customHeight="1">
      <c r="A771" s="284"/>
      <c r="B771" s="284"/>
      <c r="C771" s="241"/>
      <c r="D771" s="241"/>
      <c r="E771" s="241"/>
      <c r="F771" s="241"/>
      <c r="G771" s="241"/>
      <c r="H771" s="241"/>
      <c r="I771" s="241"/>
      <c r="J771" s="241"/>
      <c r="K771" s="241"/>
      <c r="L771" s="241"/>
      <c r="M771" s="241"/>
      <c r="N771" s="241"/>
      <c r="O771" s="241"/>
      <c r="P771" s="241"/>
      <c r="Q771" s="241"/>
      <c r="R771" s="241"/>
      <c r="S771" s="241"/>
      <c r="T771" s="241"/>
      <c r="U771" s="241" t="s">
        <v>900</v>
      </c>
      <c r="V771" s="241"/>
      <c r="W771" s="241"/>
      <c r="X771" s="241"/>
      <c r="Y771" s="241"/>
      <c r="Z771" s="241"/>
      <c r="AA771" s="241"/>
      <c r="AB771" s="241"/>
      <c r="AC771" s="241" t="s">
        <v>325</v>
      </c>
      <c r="AD771" s="241"/>
      <c r="AE771" s="241"/>
      <c r="AF771" s="241"/>
      <c r="AG771" s="241"/>
      <c r="AH771" s="241"/>
      <c r="AI771" s="241"/>
      <c r="AP771" s="300"/>
      <c r="AT771" s="300"/>
    </row>
    <row r="772" spans="1:46" s="299" customFormat="1" ht="15" customHeight="1">
      <c r="A772" s="284"/>
      <c r="B772" s="284"/>
      <c r="C772" s="241"/>
      <c r="D772" s="241"/>
      <c r="E772" s="241"/>
      <c r="F772" s="241"/>
      <c r="G772" s="241"/>
      <c r="H772" s="241"/>
      <c r="I772" s="241"/>
      <c r="J772" s="241"/>
      <c r="K772" s="241"/>
      <c r="L772" s="241"/>
      <c r="M772" s="241"/>
      <c r="N772" s="241"/>
      <c r="O772" s="241"/>
      <c r="P772" s="241"/>
      <c r="Q772" s="241"/>
      <c r="R772" s="241"/>
      <c r="S772" s="241"/>
      <c r="T772" s="241"/>
      <c r="U772" s="241" t="s">
        <v>901</v>
      </c>
      <c r="V772" s="241"/>
      <c r="W772" s="241"/>
      <c r="X772" s="241"/>
      <c r="Y772" s="241"/>
      <c r="Z772" s="241"/>
      <c r="AA772" s="241"/>
      <c r="AB772" s="241"/>
      <c r="AC772" s="241" t="s">
        <v>313</v>
      </c>
      <c r="AD772" s="241"/>
      <c r="AE772" s="241"/>
      <c r="AF772" s="241"/>
      <c r="AG772" s="241"/>
      <c r="AH772" s="241"/>
      <c r="AI772" s="241"/>
      <c r="AP772" s="300"/>
      <c r="AT772" s="300"/>
    </row>
    <row r="773" spans="1:46" s="299" customFormat="1" ht="15" customHeight="1">
      <c r="A773" s="284"/>
      <c r="B773" s="284"/>
      <c r="C773" s="241"/>
      <c r="D773" s="241"/>
      <c r="E773" s="241"/>
      <c r="F773" s="241"/>
      <c r="G773" s="241"/>
      <c r="H773" s="241"/>
      <c r="I773" s="241"/>
      <c r="J773" s="241"/>
      <c r="K773" s="241"/>
      <c r="L773" s="241"/>
      <c r="M773" s="241"/>
      <c r="N773" s="241"/>
      <c r="O773" s="241"/>
      <c r="P773" s="241"/>
      <c r="Q773" s="241"/>
      <c r="R773" s="241"/>
      <c r="S773" s="241"/>
      <c r="T773" s="241"/>
      <c r="U773" s="241" t="s">
        <v>902</v>
      </c>
      <c r="V773" s="241"/>
      <c r="W773" s="241"/>
      <c r="X773" s="241"/>
      <c r="Y773" s="241"/>
      <c r="Z773" s="241"/>
      <c r="AA773" s="241"/>
      <c r="AB773" s="241"/>
      <c r="AC773" s="241" t="s">
        <v>386</v>
      </c>
      <c r="AD773" s="241"/>
      <c r="AE773" s="241"/>
      <c r="AF773" s="241"/>
      <c r="AG773" s="241"/>
      <c r="AH773" s="241"/>
      <c r="AI773" s="241"/>
      <c r="AP773" s="300"/>
      <c r="AT773" s="300"/>
    </row>
    <row r="774" spans="1:46" s="299" customFormat="1" ht="15" customHeight="1">
      <c r="A774" s="284"/>
      <c r="B774" s="284"/>
      <c r="C774" s="241"/>
      <c r="D774" s="241"/>
      <c r="E774" s="241"/>
      <c r="F774" s="241"/>
      <c r="G774" s="241"/>
      <c r="H774" s="241"/>
      <c r="I774" s="241"/>
      <c r="J774" s="241"/>
      <c r="K774" s="241"/>
      <c r="L774" s="241"/>
      <c r="M774" s="241"/>
      <c r="N774" s="241"/>
      <c r="O774" s="241"/>
      <c r="P774" s="241"/>
      <c r="Q774" s="241"/>
      <c r="R774" s="241"/>
      <c r="S774" s="241"/>
      <c r="T774" s="241"/>
      <c r="U774" s="241" t="s">
        <v>903</v>
      </c>
      <c r="V774" s="241"/>
      <c r="W774" s="241"/>
      <c r="X774" s="241"/>
      <c r="Y774" s="241"/>
      <c r="Z774" s="241"/>
      <c r="AA774" s="241"/>
      <c r="AB774" s="241"/>
      <c r="AC774" s="241" t="s">
        <v>313</v>
      </c>
      <c r="AD774" s="241"/>
      <c r="AE774" s="241"/>
      <c r="AF774" s="241"/>
      <c r="AG774" s="241"/>
      <c r="AH774" s="241"/>
      <c r="AI774" s="241"/>
      <c r="AP774" s="300"/>
      <c r="AT774" s="300"/>
    </row>
    <row r="775" spans="1:46" s="299" customFormat="1" ht="15" customHeight="1">
      <c r="A775" s="284"/>
      <c r="B775" s="284"/>
      <c r="C775" s="241"/>
      <c r="D775" s="241"/>
      <c r="E775" s="241"/>
      <c r="F775" s="241"/>
      <c r="G775" s="241"/>
      <c r="H775" s="241"/>
      <c r="I775" s="241"/>
      <c r="J775" s="241"/>
      <c r="K775" s="241"/>
      <c r="L775" s="241"/>
      <c r="M775" s="241"/>
      <c r="N775" s="241"/>
      <c r="O775" s="241"/>
      <c r="P775" s="241"/>
      <c r="Q775" s="241"/>
      <c r="R775" s="241"/>
      <c r="S775" s="241"/>
      <c r="T775" s="241"/>
      <c r="U775" s="241" t="s">
        <v>904</v>
      </c>
      <c r="V775" s="241"/>
      <c r="W775" s="241"/>
      <c r="X775" s="241"/>
      <c r="Y775" s="241"/>
      <c r="Z775" s="241"/>
      <c r="AA775" s="241"/>
      <c r="AB775" s="241"/>
      <c r="AC775" s="241" t="s">
        <v>311</v>
      </c>
      <c r="AD775" s="241"/>
      <c r="AE775" s="241"/>
      <c r="AF775" s="241"/>
      <c r="AG775" s="241"/>
      <c r="AH775" s="241"/>
      <c r="AI775" s="241"/>
      <c r="AP775" s="300"/>
      <c r="AT775" s="300"/>
    </row>
    <row r="776" spans="1:46" s="299" customFormat="1" ht="15" customHeight="1">
      <c r="A776" s="284"/>
      <c r="B776" s="284"/>
      <c r="C776" s="241"/>
      <c r="D776" s="241"/>
      <c r="E776" s="241"/>
      <c r="F776" s="241"/>
      <c r="G776" s="241"/>
      <c r="H776" s="241"/>
      <c r="I776" s="241"/>
      <c r="J776" s="241"/>
      <c r="K776" s="241"/>
      <c r="L776" s="241"/>
      <c r="M776" s="241"/>
      <c r="N776" s="241"/>
      <c r="O776" s="241"/>
      <c r="P776" s="241"/>
      <c r="Q776" s="241"/>
      <c r="R776" s="241"/>
      <c r="S776" s="241"/>
      <c r="T776" s="241"/>
      <c r="U776" s="241" t="s">
        <v>905</v>
      </c>
      <c r="V776" s="241"/>
      <c r="W776" s="241"/>
      <c r="X776" s="241"/>
      <c r="Y776" s="241"/>
      <c r="Z776" s="241"/>
      <c r="AA776" s="241"/>
      <c r="AB776" s="241"/>
      <c r="AC776" s="241" t="s">
        <v>311</v>
      </c>
      <c r="AD776" s="241"/>
      <c r="AE776" s="241"/>
      <c r="AF776" s="241"/>
      <c r="AG776" s="241"/>
      <c r="AH776" s="241"/>
      <c r="AI776" s="241"/>
      <c r="AP776" s="300"/>
      <c r="AT776" s="300"/>
    </row>
    <row r="777" spans="1:46" s="299" customFormat="1" ht="15" customHeight="1">
      <c r="A777" s="284"/>
      <c r="B777" s="284"/>
      <c r="C777" s="241"/>
      <c r="D777" s="241"/>
      <c r="E777" s="241"/>
      <c r="F777" s="241"/>
      <c r="G777" s="241"/>
      <c r="H777" s="241"/>
      <c r="I777" s="241"/>
      <c r="J777" s="241"/>
      <c r="K777" s="241"/>
      <c r="L777" s="241"/>
      <c r="M777" s="241"/>
      <c r="N777" s="241"/>
      <c r="O777" s="241"/>
      <c r="P777" s="241"/>
      <c r="Q777" s="241"/>
      <c r="R777" s="241"/>
      <c r="S777" s="241"/>
      <c r="T777" s="241"/>
      <c r="U777" s="241" t="s">
        <v>906</v>
      </c>
      <c r="V777" s="241"/>
      <c r="W777" s="241"/>
      <c r="X777" s="241"/>
      <c r="Y777" s="241"/>
      <c r="Z777" s="241"/>
      <c r="AA777" s="241"/>
      <c r="AB777" s="241"/>
      <c r="AC777" s="241" t="s">
        <v>309</v>
      </c>
      <c r="AD777" s="241"/>
      <c r="AE777" s="241"/>
      <c r="AF777" s="241"/>
      <c r="AG777" s="241"/>
      <c r="AH777" s="241"/>
      <c r="AI777" s="241"/>
      <c r="AP777" s="300"/>
      <c r="AT777" s="300"/>
    </row>
    <row r="778" spans="1:46" s="299" customFormat="1" ht="15" customHeight="1">
      <c r="A778" s="284"/>
      <c r="B778" s="284"/>
      <c r="C778" s="241"/>
      <c r="D778" s="241"/>
      <c r="E778" s="241"/>
      <c r="F778" s="241"/>
      <c r="G778" s="241"/>
      <c r="H778" s="241"/>
      <c r="I778" s="241"/>
      <c r="J778" s="241"/>
      <c r="K778" s="241"/>
      <c r="L778" s="241"/>
      <c r="M778" s="241"/>
      <c r="N778" s="241"/>
      <c r="O778" s="241"/>
      <c r="P778" s="241"/>
      <c r="Q778" s="241"/>
      <c r="R778" s="241"/>
      <c r="S778" s="241"/>
      <c r="T778" s="241"/>
      <c r="U778" s="241" t="s">
        <v>907</v>
      </c>
      <c r="V778" s="241"/>
      <c r="W778" s="241"/>
      <c r="X778" s="241"/>
      <c r="Y778" s="241"/>
      <c r="Z778" s="241"/>
      <c r="AA778" s="241"/>
      <c r="AB778" s="241"/>
      <c r="AC778" s="241" t="s">
        <v>325</v>
      </c>
      <c r="AD778" s="241"/>
      <c r="AE778" s="241"/>
      <c r="AF778" s="241"/>
      <c r="AG778" s="241"/>
      <c r="AH778" s="241"/>
      <c r="AI778" s="241"/>
      <c r="AP778" s="300"/>
      <c r="AT778" s="300"/>
    </row>
    <row r="779" spans="1:46" s="299" customFormat="1" ht="15" customHeight="1">
      <c r="A779" s="284"/>
      <c r="B779" s="284"/>
      <c r="C779" s="241"/>
      <c r="D779" s="241"/>
      <c r="E779" s="241"/>
      <c r="F779" s="241"/>
      <c r="G779" s="241"/>
      <c r="H779" s="241"/>
      <c r="I779" s="241"/>
      <c r="J779" s="241"/>
      <c r="K779" s="241"/>
      <c r="L779" s="241"/>
      <c r="M779" s="241"/>
      <c r="N779" s="241"/>
      <c r="O779" s="241"/>
      <c r="P779" s="241"/>
      <c r="Q779" s="241"/>
      <c r="R779" s="241"/>
      <c r="S779" s="241"/>
      <c r="T779" s="241"/>
      <c r="U779" s="241" t="s">
        <v>908</v>
      </c>
      <c r="V779" s="241"/>
      <c r="W779" s="241"/>
      <c r="X779" s="241"/>
      <c r="Y779" s="241"/>
      <c r="Z779" s="241"/>
      <c r="AA779" s="241"/>
      <c r="AB779" s="241"/>
      <c r="AC779" s="241" t="s">
        <v>325</v>
      </c>
      <c r="AD779" s="241"/>
      <c r="AE779" s="241"/>
      <c r="AF779" s="241"/>
      <c r="AG779" s="241"/>
      <c r="AH779" s="241"/>
      <c r="AI779" s="241"/>
      <c r="AP779" s="300"/>
      <c r="AT779" s="300"/>
    </row>
    <row r="780" spans="1:46" s="299" customFormat="1" ht="15" customHeight="1">
      <c r="A780" s="284"/>
      <c r="B780" s="284"/>
      <c r="C780" s="241"/>
      <c r="D780" s="241"/>
      <c r="E780" s="241"/>
      <c r="F780" s="241"/>
      <c r="G780" s="241"/>
      <c r="H780" s="241"/>
      <c r="I780" s="241"/>
      <c r="J780" s="241"/>
      <c r="K780" s="241"/>
      <c r="L780" s="241"/>
      <c r="M780" s="241"/>
      <c r="N780" s="241"/>
      <c r="O780" s="241"/>
      <c r="P780" s="241"/>
      <c r="Q780" s="241"/>
      <c r="R780" s="241"/>
      <c r="S780" s="241"/>
      <c r="T780" s="241"/>
      <c r="U780" s="241" t="s">
        <v>909</v>
      </c>
      <c r="V780" s="241"/>
      <c r="W780" s="241"/>
      <c r="X780" s="241"/>
      <c r="Y780" s="241"/>
      <c r="Z780" s="241"/>
      <c r="AA780" s="241"/>
      <c r="AB780" s="241"/>
      <c r="AC780" s="241" t="s">
        <v>316</v>
      </c>
      <c r="AD780" s="241"/>
      <c r="AE780" s="241"/>
      <c r="AF780" s="241"/>
      <c r="AG780" s="241"/>
      <c r="AH780" s="241"/>
      <c r="AI780" s="241"/>
      <c r="AP780" s="300"/>
      <c r="AT780" s="300"/>
    </row>
    <row r="781" spans="1:46" s="299" customFormat="1" ht="15" customHeight="1">
      <c r="A781" s="284"/>
      <c r="B781" s="284"/>
      <c r="C781" s="241"/>
      <c r="D781" s="241"/>
      <c r="E781" s="241"/>
      <c r="F781" s="241"/>
      <c r="G781" s="241"/>
      <c r="H781" s="241"/>
      <c r="I781" s="241"/>
      <c r="J781" s="241"/>
      <c r="K781" s="241"/>
      <c r="L781" s="241"/>
      <c r="M781" s="241"/>
      <c r="N781" s="241"/>
      <c r="O781" s="241"/>
      <c r="P781" s="241"/>
      <c r="Q781" s="241"/>
      <c r="R781" s="241"/>
      <c r="S781" s="241"/>
      <c r="T781" s="241"/>
      <c r="U781" s="241" t="s">
        <v>910</v>
      </c>
      <c r="V781" s="241"/>
      <c r="W781" s="241"/>
      <c r="X781" s="241"/>
      <c r="Y781" s="241"/>
      <c r="Z781" s="241"/>
      <c r="AA781" s="241"/>
      <c r="AB781" s="241"/>
      <c r="AC781" s="241" t="s">
        <v>311</v>
      </c>
      <c r="AD781" s="241"/>
      <c r="AE781" s="241"/>
      <c r="AF781" s="241"/>
      <c r="AG781" s="241"/>
      <c r="AH781" s="241"/>
      <c r="AI781" s="241"/>
      <c r="AP781" s="300"/>
      <c r="AT781" s="300"/>
    </row>
    <row r="782" spans="1:46" s="299" customFormat="1" ht="15" customHeight="1">
      <c r="A782" s="284"/>
      <c r="B782" s="284"/>
      <c r="C782" s="241"/>
      <c r="D782" s="241"/>
      <c r="E782" s="241"/>
      <c r="F782" s="241"/>
      <c r="G782" s="241"/>
      <c r="H782" s="241"/>
      <c r="I782" s="241"/>
      <c r="J782" s="241"/>
      <c r="K782" s="241"/>
      <c r="L782" s="241"/>
      <c r="M782" s="241"/>
      <c r="N782" s="241"/>
      <c r="O782" s="241"/>
      <c r="P782" s="241"/>
      <c r="Q782" s="241"/>
      <c r="R782" s="241"/>
      <c r="S782" s="241"/>
      <c r="T782" s="241"/>
      <c r="U782" s="241" t="s">
        <v>911</v>
      </c>
      <c r="V782" s="241"/>
      <c r="W782" s="241"/>
      <c r="X782" s="241"/>
      <c r="Y782" s="241"/>
      <c r="Z782" s="241"/>
      <c r="AA782" s="241"/>
      <c r="AB782" s="241"/>
      <c r="AC782" s="241" t="s">
        <v>313</v>
      </c>
      <c r="AD782" s="241"/>
      <c r="AE782" s="241"/>
      <c r="AF782" s="241"/>
      <c r="AG782" s="241"/>
      <c r="AH782" s="241"/>
      <c r="AI782" s="241"/>
      <c r="AP782" s="300"/>
      <c r="AT782" s="300"/>
    </row>
    <row r="783" spans="1:46" s="299" customFormat="1" ht="15" customHeight="1">
      <c r="A783" s="284"/>
      <c r="B783" s="284"/>
      <c r="C783" s="241"/>
      <c r="D783" s="241"/>
      <c r="E783" s="241"/>
      <c r="F783" s="241"/>
      <c r="G783" s="241"/>
      <c r="H783" s="241"/>
      <c r="I783" s="241"/>
      <c r="J783" s="241"/>
      <c r="K783" s="241"/>
      <c r="L783" s="241"/>
      <c r="M783" s="241"/>
      <c r="N783" s="241"/>
      <c r="O783" s="241"/>
      <c r="P783" s="241"/>
      <c r="Q783" s="241"/>
      <c r="R783" s="241"/>
      <c r="S783" s="241"/>
      <c r="T783" s="241"/>
      <c r="U783" s="241" t="s">
        <v>912</v>
      </c>
      <c r="V783" s="241"/>
      <c r="W783" s="241"/>
      <c r="X783" s="241"/>
      <c r="Y783" s="241"/>
      <c r="Z783" s="241"/>
      <c r="AA783" s="241"/>
      <c r="AB783" s="241"/>
      <c r="AC783" s="241" t="s">
        <v>386</v>
      </c>
      <c r="AD783" s="241"/>
      <c r="AE783" s="241"/>
      <c r="AF783" s="241"/>
      <c r="AG783" s="241"/>
      <c r="AH783" s="241"/>
      <c r="AI783" s="241"/>
      <c r="AP783" s="300"/>
      <c r="AT783" s="300"/>
    </row>
    <row r="784" spans="1:46" s="299" customFormat="1" ht="15" customHeight="1">
      <c r="A784" s="284"/>
      <c r="B784" s="284"/>
      <c r="C784" s="241"/>
      <c r="D784" s="241"/>
      <c r="E784" s="241"/>
      <c r="F784" s="241"/>
      <c r="G784" s="241"/>
      <c r="H784" s="241"/>
      <c r="I784" s="241"/>
      <c r="J784" s="241"/>
      <c r="K784" s="241"/>
      <c r="L784" s="241"/>
      <c r="M784" s="241"/>
      <c r="N784" s="241"/>
      <c r="O784" s="241"/>
      <c r="P784" s="241"/>
      <c r="Q784" s="241"/>
      <c r="R784" s="241"/>
      <c r="S784" s="241"/>
      <c r="T784" s="241"/>
      <c r="U784" s="241" t="s">
        <v>913</v>
      </c>
      <c r="V784" s="241"/>
      <c r="W784" s="241"/>
      <c r="X784" s="241"/>
      <c r="Y784" s="241"/>
      <c r="Z784" s="241"/>
      <c r="AA784" s="241"/>
      <c r="AB784" s="241"/>
      <c r="AC784" s="241" t="s">
        <v>322</v>
      </c>
      <c r="AD784" s="241"/>
      <c r="AE784" s="241"/>
      <c r="AF784" s="241"/>
      <c r="AG784" s="241"/>
      <c r="AH784" s="241"/>
      <c r="AI784" s="241"/>
      <c r="AP784" s="300"/>
      <c r="AT784" s="300"/>
    </row>
    <row r="785" spans="1:46" s="299" customFormat="1" ht="15" customHeight="1">
      <c r="A785" s="284"/>
      <c r="B785" s="284"/>
      <c r="C785" s="241"/>
      <c r="D785" s="241"/>
      <c r="E785" s="241"/>
      <c r="F785" s="241"/>
      <c r="G785" s="241"/>
      <c r="H785" s="241"/>
      <c r="I785" s="241"/>
      <c r="J785" s="241"/>
      <c r="K785" s="241"/>
      <c r="L785" s="241"/>
      <c r="M785" s="241"/>
      <c r="N785" s="241"/>
      <c r="O785" s="241"/>
      <c r="P785" s="241"/>
      <c r="Q785" s="241"/>
      <c r="R785" s="241"/>
      <c r="S785" s="241"/>
      <c r="T785" s="241"/>
      <c r="U785" s="241" t="s">
        <v>914</v>
      </c>
      <c r="V785" s="241"/>
      <c r="W785" s="241"/>
      <c r="X785" s="241"/>
      <c r="Y785" s="241"/>
      <c r="Z785" s="241"/>
      <c r="AA785" s="241"/>
      <c r="AB785" s="241"/>
      <c r="AC785" s="241" t="s">
        <v>386</v>
      </c>
      <c r="AD785" s="241"/>
      <c r="AE785" s="241"/>
      <c r="AF785" s="241"/>
      <c r="AG785" s="241"/>
      <c r="AH785" s="241"/>
      <c r="AI785" s="241"/>
      <c r="AP785" s="300"/>
      <c r="AT785" s="300"/>
    </row>
    <row r="786" spans="1:46" s="299" customFormat="1" ht="15" customHeight="1">
      <c r="A786" s="284"/>
      <c r="B786" s="284"/>
      <c r="C786" s="241"/>
      <c r="D786" s="241"/>
      <c r="E786" s="241"/>
      <c r="F786" s="241"/>
      <c r="G786" s="241"/>
      <c r="H786" s="241"/>
      <c r="I786" s="241"/>
      <c r="J786" s="241"/>
      <c r="K786" s="241"/>
      <c r="L786" s="241"/>
      <c r="M786" s="241"/>
      <c r="N786" s="241"/>
      <c r="O786" s="241"/>
      <c r="P786" s="241"/>
      <c r="Q786" s="241"/>
      <c r="R786" s="241"/>
      <c r="S786" s="241"/>
      <c r="T786" s="241"/>
      <c r="U786" s="241" t="s">
        <v>915</v>
      </c>
      <c r="V786" s="241"/>
      <c r="W786" s="241"/>
      <c r="X786" s="241"/>
      <c r="Y786" s="241"/>
      <c r="Z786" s="241"/>
      <c r="AA786" s="241"/>
      <c r="AB786" s="241"/>
      <c r="AC786" s="241" t="s">
        <v>313</v>
      </c>
      <c r="AD786" s="241"/>
      <c r="AE786" s="241"/>
      <c r="AF786" s="241"/>
      <c r="AG786" s="241"/>
      <c r="AH786" s="241"/>
      <c r="AI786" s="241"/>
      <c r="AP786" s="300"/>
      <c r="AT786" s="300"/>
    </row>
    <row r="787" spans="1:46" s="299" customFormat="1" ht="15" customHeight="1">
      <c r="A787" s="284"/>
      <c r="B787" s="284"/>
      <c r="C787" s="241"/>
      <c r="D787" s="241"/>
      <c r="E787" s="241"/>
      <c r="F787" s="241"/>
      <c r="G787" s="241"/>
      <c r="H787" s="241"/>
      <c r="I787" s="241"/>
      <c r="J787" s="241"/>
      <c r="K787" s="241"/>
      <c r="L787" s="241"/>
      <c r="M787" s="241"/>
      <c r="N787" s="241"/>
      <c r="O787" s="241"/>
      <c r="P787" s="241"/>
      <c r="Q787" s="241"/>
      <c r="R787" s="241"/>
      <c r="S787" s="241"/>
      <c r="T787" s="241"/>
      <c r="U787" s="241" t="s">
        <v>916</v>
      </c>
      <c r="V787" s="241"/>
      <c r="W787" s="241"/>
      <c r="X787" s="241"/>
      <c r="Y787" s="241"/>
      <c r="Z787" s="241"/>
      <c r="AA787" s="241"/>
      <c r="AB787" s="241"/>
      <c r="AC787" s="241" t="s">
        <v>316</v>
      </c>
      <c r="AD787" s="241"/>
      <c r="AE787" s="241"/>
      <c r="AF787" s="241"/>
      <c r="AG787" s="241"/>
      <c r="AH787" s="241"/>
      <c r="AI787" s="241"/>
      <c r="AP787" s="300"/>
      <c r="AT787" s="300"/>
    </row>
    <row r="788" spans="1:46" s="299" customFormat="1" ht="15" customHeight="1">
      <c r="A788" s="284"/>
      <c r="B788" s="284"/>
      <c r="C788" s="241"/>
      <c r="D788" s="241"/>
      <c r="E788" s="241"/>
      <c r="F788" s="241"/>
      <c r="G788" s="241"/>
      <c r="H788" s="241"/>
      <c r="I788" s="241"/>
      <c r="J788" s="241"/>
      <c r="K788" s="241"/>
      <c r="L788" s="241"/>
      <c r="M788" s="241"/>
      <c r="N788" s="241"/>
      <c r="O788" s="241"/>
      <c r="P788" s="241"/>
      <c r="Q788" s="241"/>
      <c r="R788" s="241"/>
      <c r="S788" s="241"/>
      <c r="T788" s="241"/>
      <c r="U788" s="241" t="s">
        <v>917</v>
      </c>
      <c r="V788" s="241"/>
      <c r="W788" s="241"/>
      <c r="X788" s="241"/>
      <c r="Y788" s="241"/>
      <c r="Z788" s="241"/>
      <c r="AA788" s="241"/>
      <c r="AB788" s="241"/>
      <c r="AC788" s="241" t="s">
        <v>325</v>
      </c>
      <c r="AD788" s="241"/>
      <c r="AE788" s="241"/>
      <c r="AF788" s="241"/>
      <c r="AG788" s="241"/>
      <c r="AH788" s="241"/>
      <c r="AI788" s="241"/>
      <c r="AP788" s="300"/>
      <c r="AT788" s="300"/>
    </row>
    <row r="789" spans="1:46" s="299" customFormat="1" ht="15" customHeight="1">
      <c r="A789" s="284"/>
      <c r="B789" s="284"/>
      <c r="C789" s="241"/>
      <c r="D789" s="241"/>
      <c r="E789" s="241"/>
      <c r="F789" s="241"/>
      <c r="G789" s="241"/>
      <c r="H789" s="241"/>
      <c r="I789" s="241"/>
      <c r="J789" s="241"/>
      <c r="K789" s="241"/>
      <c r="L789" s="241"/>
      <c r="M789" s="241"/>
      <c r="N789" s="241"/>
      <c r="O789" s="241"/>
      <c r="P789" s="241"/>
      <c r="Q789" s="241"/>
      <c r="R789" s="241"/>
      <c r="S789" s="241"/>
      <c r="T789" s="241"/>
      <c r="U789" s="241" t="s">
        <v>918</v>
      </c>
      <c r="V789" s="241"/>
      <c r="W789" s="241"/>
      <c r="X789" s="241"/>
      <c r="Y789" s="241"/>
      <c r="Z789" s="241"/>
      <c r="AA789" s="241"/>
      <c r="AB789" s="241"/>
      <c r="AC789" s="241" t="s">
        <v>325</v>
      </c>
      <c r="AD789" s="241"/>
      <c r="AE789" s="241"/>
      <c r="AF789" s="241"/>
      <c r="AG789" s="241"/>
      <c r="AH789" s="241"/>
      <c r="AI789" s="241"/>
      <c r="AP789" s="300"/>
      <c r="AT789" s="300"/>
    </row>
    <row r="790" spans="1:46" s="299" customFormat="1" ht="15" customHeight="1">
      <c r="A790" s="284"/>
      <c r="B790" s="284"/>
      <c r="C790" s="241"/>
      <c r="D790" s="241"/>
      <c r="E790" s="241"/>
      <c r="F790" s="241"/>
      <c r="G790" s="241"/>
      <c r="H790" s="241"/>
      <c r="I790" s="241"/>
      <c r="J790" s="241"/>
      <c r="K790" s="241"/>
      <c r="L790" s="241"/>
      <c r="M790" s="241"/>
      <c r="N790" s="241"/>
      <c r="O790" s="241"/>
      <c r="P790" s="241"/>
      <c r="Q790" s="241"/>
      <c r="R790" s="241"/>
      <c r="S790" s="241"/>
      <c r="T790" s="241"/>
      <c r="U790" s="241" t="s">
        <v>919</v>
      </c>
      <c r="V790" s="241"/>
      <c r="W790" s="241"/>
      <c r="X790" s="241"/>
      <c r="Y790" s="241"/>
      <c r="Z790" s="241"/>
      <c r="AA790" s="241"/>
      <c r="AB790" s="241"/>
      <c r="AC790" s="241" t="s">
        <v>325</v>
      </c>
      <c r="AD790" s="241"/>
      <c r="AE790" s="241"/>
      <c r="AF790" s="241"/>
      <c r="AG790" s="241"/>
      <c r="AH790" s="241"/>
      <c r="AI790" s="241"/>
      <c r="AP790" s="300"/>
      <c r="AT790" s="300"/>
    </row>
    <row r="791" spans="1:46" s="299" customFormat="1" ht="15" customHeight="1">
      <c r="A791" s="284"/>
      <c r="B791" s="284"/>
      <c r="C791" s="241"/>
      <c r="D791" s="241"/>
      <c r="E791" s="241"/>
      <c r="F791" s="241"/>
      <c r="G791" s="241"/>
      <c r="H791" s="241"/>
      <c r="I791" s="241"/>
      <c r="J791" s="241"/>
      <c r="K791" s="241"/>
      <c r="L791" s="241"/>
      <c r="M791" s="241"/>
      <c r="N791" s="241"/>
      <c r="O791" s="241"/>
      <c r="P791" s="241"/>
      <c r="Q791" s="241"/>
      <c r="R791" s="241"/>
      <c r="S791" s="241"/>
      <c r="T791" s="241"/>
      <c r="U791" s="241" t="s">
        <v>920</v>
      </c>
      <c r="V791" s="241"/>
      <c r="W791" s="241"/>
      <c r="X791" s="241"/>
      <c r="Y791" s="241"/>
      <c r="Z791" s="241"/>
      <c r="AA791" s="241"/>
      <c r="AB791" s="241"/>
      <c r="AC791" s="241" t="s">
        <v>309</v>
      </c>
      <c r="AD791" s="241"/>
      <c r="AE791" s="241"/>
      <c r="AF791" s="241"/>
      <c r="AG791" s="241"/>
      <c r="AH791" s="241"/>
      <c r="AI791" s="241"/>
      <c r="AP791" s="300"/>
      <c r="AT791" s="300"/>
    </row>
    <row r="792" spans="1:46" s="299" customFormat="1" ht="15" customHeight="1">
      <c r="A792" s="284"/>
      <c r="B792" s="284"/>
      <c r="C792" s="241"/>
      <c r="D792" s="241"/>
      <c r="E792" s="241"/>
      <c r="F792" s="241"/>
      <c r="G792" s="241"/>
      <c r="H792" s="241"/>
      <c r="I792" s="241"/>
      <c r="J792" s="241"/>
      <c r="K792" s="241"/>
      <c r="L792" s="241"/>
      <c r="M792" s="241"/>
      <c r="N792" s="241"/>
      <c r="O792" s="241"/>
      <c r="P792" s="241"/>
      <c r="Q792" s="241"/>
      <c r="R792" s="241"/>
      <c r="S792" s="241"/>
      <c r="T792" s="241"/>
      <c r="U792" s="241" t="s">
        <v>921</v>
      </c>
      <c r="V792" s="241"/>
      <c r="W792" s="241"/>
      <c r="X792" s="241"/>
      <c r="Y792" s="241"/>
      <c r="Z792" s="241"/>
      <c r="AA792" s="241"/>
      <c r="AB792" s="241"/>
      <c r="AC792" s="241" t="s">
        <v>325</v>
      </c>
      <c r="AD792" s="241"/>
      <c r="AE792" s="241"/>
      <c r="AF792" s="241"/>
      <c r="AG792" s="241"/>
      <c r="AH792" s="241"/>
      <c r="AI792" s="241"/>
      <c r="AP792" s="300"/>
      <c r="AT792" s="300"/>
    </row>
    <row r="793" spans="1:46" s="299" customFormat="1" ht="15" customHeight="1">
      <c r="A793" s="284"/>
      <c r="B793" s="284"/>
      <c r="C793" s="241"/>
      <c r="D793" s="241"/>
      <c r="E793" s="241"/>
      <c r="F793" s="241"/>
      <c r="G793" s="241"/>
      <c r="H793" s="241"/>
      <c r="I793" s="241"/>
      <c r="J793" s="241"/>
      <c r="K793" s="241"/>
      <c r="L793" s="241"/>
      <c r="M793" s="241"/>
      <c r="N793" s="241"/>
      <c r="O793" s="241"/>
      <c r="P793" s="241"/>
      <c r="Q793" s="241"/>
      <c r="R793" s="241"/>
      <c r="S793" s="241"/>
      <c r="T793" s="241"/>
      <c r="U793" s="241" t="s">
        <v>922</v>
      </c>
      <c r="V793" s="241"/>
      <c r="W793" s="241"/>
      <c r="X793" s="241"/>
      <c r="Y793" s="241"/>
      <c r="Z793" s="241"/>
      <c r="AA793" s="241"/>
      <c r="AB793" s="241"/>
      <c r="AC793" s="241" t="s">
        <v>309</v>
      </c>
      <c r="AD793" s="241"/>
      <c r="AE793" s="241"/>
      <c r="AF793" s="241"/>
      <c r="AG793" s="241"/>
      <c r="AH793" s="241"/>
      <c r="AI793" s="241"/>
      <c r="AP793" s="300"/>
      <c r="AT793" s="300"/>
    </row>
    <row r="794" spans="1:46" s="299" customFormat="1" ht="15" customHeight="1">
      <c r="A794" s="284"/>
      <c r="B794" s="284"/>
      <c r="C794" s="241"/>
      <c r="D794" s="241"/>
      <c r="E794" s="241"/>
      <c r="F794" s="241"/>
      <c r="G794" s="241"/>
      <c r="H794" s="241"/>
      <c r="I794" s="241"/>
      <c r="J794" s="241"/>
      <c r="K794" s="241"/>
      <c r="L794" s="241"/>
      <c r="M794" s="241"/>
      <c r="N794" s="241"/>
      <c r="O794" s="241"/>
      <c r="P794" s="241"/>
      <c r="Q794" s="241"/>
      <c r="R794" s="241"/>
      <c r="S794" s="241"/>
      <c r="T794" s="241"/>
      <c r="U794" s="241" t="s">
        <v>923</v>
      </c>
      <c r="V794" s="241"/>
      <c r="W794" s="241"/>
      <c r="X794" s="241"/>
      <c r="Y794" s="241"/>
      <c r="Z794" s="241"/>
      <c r="AA794" s="241"/>
      <c r="AB794" s="241"/>
      <c r="AC794" s="241" t="s">
        <v>313</v>
      </c>
      <c r="AD794" s="241"/>
      <c r="AE794" s="241"/>
      <c r="AF794" s="241"/>
      <c r="AG794" s="241"/>
      <c r="AH794" s="241"/>
      <c r="AI794" s="241"/>
      <c r="AP794" s="300"/>
      <c r="AT794" s="300"/>
    </row>
    <row r="795" spans="1:46" s="299" customFormat="1" ht="15" customHeight="1">
      <c r="A795" s="284"/>
      <c r="B795" s="284"/>
      <c r="C795" s="241"/>
      <c r="D795" s="241"/>
      <c r="E795" s="241"/>
      <c r="F795" s="241"/>
      <c r="G795" s="241"/>
      <c r="H795" s="241"/>
      <c r="I795" s="241"/>
      <c r="J795" s="241"/>
      <c r="K795" s="241"/>
      <c r="L795" s="241"/>
      <c r="M795" s="241"/>
      <c r="N795" s="241"/>
      <c r="O795" s="241"/>
      <c r="P795" s="241"/>
      <c r="Q795" s="241"/>
      <c r="R795" s="241"/>
      <c r="S795" s="241"/>
      <c r="T795" s="241"/>
      <c r="U795" s="241" t="s">
        <v>924</v>
      </c>
      <c r="V795" s="241"/>
      <c r="W795" s="241"/>
      <c r="X795" s="241"/>
      <c r="Y795" s="241"/>
      <c r="Z795" s="241"/>
      <c r="AA795" s="241"/>
      <c r="AB795" s="241"/>
      <c r="AC795" s="241" t="s">
        <v>350</v>
      </c>
      <c r="AD795" s="241"/>
      <c r="AE795" s="241"/>
      <c r="AF795" s="241"/>
      <c r="AG795" s="241"/>
      <c r="AH795" s="241"/>
      <c r="AI795" s="241"/>
      <c r="AP795" s="300"/>
      <c r="AT795" s="300"/>
    </row>
    <row r="796" spans="1:46" s="299" customFormat="1" ht="15" customHeight="1">
      <c r="A796" s="284"/>
      <c r="B796" s="284"/>
      <c r="C796" s="241"/>
      <c r="D796" s="241"/>
      <c r="E796" s="241"/>
      <c r="F796" s="241"/>
      <c r="G796" s="241"/>
      <c r="H796" s="241"/>
      <c r="I796" s="241"/>
      <c r="J796" s="241"/>
      <c r="K796" s="241"/>
      <c r="L796" s="241"/>
      <c r="M796" s="241"/>
      <c r="N796" s="241"/>
      <c r="O796" s="241"/>
      <c r="P796" s="241"/>
      <c r="Q796" s="241"/>
      <c r="R796" s="241"/>
      <c r="S796" s="241"/>
      <c r="T796" s="241"/>
      <c r="U796" s="241" t="s">
        <v>925</v>
      </c>
      <c r="V796" s="241"/>
      <c r="W796" s="241"/>
      <c r="X796" s="241"/>
      <c r="Y796" s="241"/>
      <c r="Z796" s="241"/>
      <c r="AA796" s="241"/>
      <c r="AB796" s="241"/>
      <c r="AC796" s="241" t="s">
        <v>322</v>
      </c>
      <c r="AD796" s="241"/>
      <c r="AE796" s="241"/>
      <c r="AF796" s="241"/>
      <c r="AG796" s="241"/>
      <c r="AH796" s="241"/>
      <c r="AI796" s="241"/>
      <c r="AP796" s="300"/>
      <c r="AT796" s="300"/>
    </row>
    <row r="797" spans="1:46" s="299" customFormat="1" ht="15" customHeight="1">
      <c r="A797" s="284"/>
      <c r="B797" s="284"/>
      <c r="C797" s="241"/>
      <c r="D797" s="241"/>
      <c r="E797" s="241"/>
      <c r="F797" s="241"/>
      <c r="G797" s="241"/>
      <c r="H797" s="241"/>
      <c r="I797" s="241"/>
      <c r="J797" s="241"/>
      <c r="K797" s="241"/>
      <c r="L797" s="241"/>
      <c r="M797" s="241"/>
      <c r="N797" s="241"/>
      <c r="O797" s="241"/>
      <c r="P797" s="241"/>
      <c r="Q797" s="241"/>
      <c r="R797" s="241"/>
      <c r="S797" s="241"/>
      <c r="T797" s="241"/>
      <c r="U797" s="241" t="s">
        <v>926</v>
      </c>
      <c r="V797" s="241"/>
      <c r="W797" s="241"/>
      <c r="X797" s="241"/>
      <c r="Y797" s="241"/>
      <c r="Z797" s="241"/>
      <c r="AA797" s="241"/>
      <c r="AB797" s="241"/>
      <c r="AC797" s="241" t="s">
        <v>309</v>
      </c>
      <c r="AD797" s="241"/>
      <c r="AE797" s="241"/>
      <c r="AF797" s="241"/>
      <c r="AG797" s="241"/>
      <c r="AH797" s="241"/>
      <c r="AI797" s="241"/>
      <c r="AP797" s="300"/>
      <c r="AT797" s="300"/>
    </row>
    <row r="798" spans="1:46" s="299" customFormat="1" ht="15" customHeight="1">
      <c r="A798" s="284"/>
      <c r="B798" s="284"/>
      <c r="C798" s="241"/>
      <c r="D798" s="241"/>
      <c r="E798" s="241"/>
      <c r="F798" s="241"/>
      <c r="G798" s="241"/>
      <c r="H798" s="241"/>
      <c r="I798" s="241"/>
      <c r="J798" s="241"/>
      <c r="K798" s="241"/>
      <c r="L798" s="241"/>
      <c r="M798" s="241"/>
      <c r="N798" s="241"/>
      <c r="O798" s="241"/>
      <c r="P798" s="241"/>
      <c r="Q798" s="241"/>
      <c r="R798" s="241"/>
      <c r="S798" s="241"/>
      <c r="T798" s="241"/>
      <c r="U798" s="241" t="s">
        <v>927</v>
      </c>
      <c r="V798" s="241"/>
      <c r="W798" s="241"/>
      <c r="X798" s="241"/>
      <c r="Y798" s="241"/>
      <c r="Z798" s="241"/>
      <c r="AA798" s="241"/>
      <c r="AB798" s="241"/>
      <c r="AC798" s="241" t="s">
        <v>350</v>
      </c>
      <c r="AD798" s="241"/>
      <c r="AE798" s="241"/>
      <c r="AF798" s="241"/>
      <c r="AG798" s="241"/>
      <c r="AH798" s="241"/>
      <c r="AI798" s="241"/>
      <c r="AP798" s="300"/>
      <c r="AT798" s="300"/>
    </row>
    <row r="799" spans="1:46" s="299" customFormat="1" ht="15" customHeight="1">
      <c r="A799" s="284"/>
      <c r="B799" s="284"/>
      <c r="C799" s="241"/>
      <c r="D799" s="241"/>
      <c r="E799" s="241"/>
      <c r="F799" s="241"/>
      <c r="G799" s="241"/>
      <c r="H799" s="241"/>
      <c r="I799" s="241"/>
      <c r="J799" s="241"/>
      <c r="K799" s="241"/>
      <c r="L799" s="241"/>
      <c r="M799" s="241"/>
      <c r="N799" s="241"/>
      <c r="O799" s="241"/>
      <c r="P799" s="241"/>
      <c r="Q799" s="241"/>
      <c r="R799" s="241"/>
      <c r="S799" s="241"/>
      <c r="T799" s="241"/>
      <c r="U799" s="241" t="s">
        <v>928</v>
      </c>
      <c r="V799" s="241"/>
      <c r="W799" s="241"/>
      <c r="X799" s="241"/>
      <c r="Y799" s="241"/>
      <c r="Z799" s="241"/>
      <c r="AA799" s="241"/>
      <c r="AB799" s="241"/>
      <c r="AC799" s="241" t="s">
        <v>311</v>
      </c>
      <c r="AD799" s="241"/>
      <c r="AE799" s="241"/>
      <c r="AF799" s="241"/>
      <c r="AG799" s="241"/>
      <c r="AH799" s="241"/>
      <c r="AI799" s="241"/>
      <c r="AP799" s="300"/>
      <c r="AT799" s="300"/>
    </row>
    <row r="800" spans="1:46" s="299" customFormat="1" ht="15" customHeight="1">
      <c r="A800" s="284"/>
      <c r="B800" s="284"/>
      <c r="C800" s="241"/>
      <c r="D800" s="241"/>
      <c r="E800" s="241"/>
      <c r="F800" s="241"/>
      <c r="G800" s="241"/>
      <c r="H800" s="241"/>
      <c r="I800" s="241"/>
      <c r="J800" s="241"/>
      <c r="K800" s="241"/>
      <c r="L800" s="241"/>
      <c r="M800" s="241"/>
      <c r="N800" s="241"/>
      <c r="O800" s="241"/>
      <c r="P800" s="241"/>
      <c r="Q800" s="241"/>
      <c r="R800" s="241"/>
      <c r="S800" s="241"/>
      <c r="T800" s="241"/>
      <c r="U800" s="241" t="s">
        <v>929</v>
      </c>
      <c r="V800" s="241"/>
      <c r="W800" s="241"/>
      <c r="X800" s="241"/>
      <c r="Y800" s="241"/>
      <c r="Z800" s="241"/>
      <c r="AA800" s="241"/>
      <c r="AB800" s="241"/>
      <c r="AC800" s="241" t="s">
        <v>350</v>
      </c>
      <c r="AD800" s="241"/>
      <c r="AE800" s="241"/>
      <c r="AF800" s="241"/>
      <c r="AG800" s="241"/>
      <c r="AH800" s="241"/>
      <c r="AI800" s="241"/>
      <c r="AP800" s="300"/>
      <c r="AT800" s="300"/>
    </row>
    <row r="801" spans="1:46" s="299" customFormat="1" ht="15" customHeight="1">
      <c r="A801" s="284"/>
      <c r="B801" s="284"/>
      <c r="C801" s="241"/>
      <c r="D801" s="241"/>
      <c r="E801" s="241"/>
      <c r="F801" s="241"/>
      <c r="G801" s="241"/>
      <c r="H801" s="241"/>
      <c r="I801" s="241"/>
      <c r="J801" s="241"/>
      <c r="K801" s="241"/>
      <c r="L801" s="241"/>
      <c r="M801" s="241"/>
      <c r="N801" s="241"/>
      <c r="O801" s="241"/>
      <c r="P801" s="241"/>
      <c r="Q801" s="241"/>
      <c r="R801" s="241"/>
      <c r="S801" s="241"/>
      <c r="T801" s="241"/>
      <c r="U801" s="241" t="s">
        <v>930</v>
      </c>
      <c r="V801" s="241"/>
      <c r="W801" s="241"/>
      <c r="X801" s="241"/>
      <c r="Y801" s="241"/>
      <c r="Z801" s="241"/>
      <c r="AA801" s="241"/>
      <c r="AB801" s="241"/>
      <c r="AC801" s="241" t="s">
        <v>350</v>
      </c>
      <c r="AD801" s="241"/>
      <c r="AE801" s="241"/>
      <c r="AF801" s="241"/>
      <c r="AG801" s="241"/>
      <c r="AH801" s="241"/>
      <c r="AI801" s="241"/>
      <c r="AP801" s="300"/>
      <c r="AT801" s="300"/>
    </row>
    <row r="802" spans="1:46" s="299" customFormat="1" ht="15" customHeight="1">
      <c r="A802" s="284"/>
      <c r="B802" s="284"/>
      <c r="C802" s="241"/>
      <c r="D802" s="241"/>
      <c r="E802" s="241"/>
      <c r="F802" s="241"/>
      <c r="G802" s="241"/>
      <c r="H802" s="241"/>
      <c r="I802" s="241"/>
      <c r="J802" s="241"/>
      <c r="K802" s="241"/>
      <c r="L802" s="241"/>
      <c r="M802" s="241"/>
      <c r="N802" s="241"/>
      <c r="O802" s="241"/>
      <c r="P802" s="241"/>
      <c r="Q802" s="241"/>
      <c r="R802" s="241"/>
      <c r="S802" s="241"/>
      <c r="T802" s="241"/>
      <c r="U802" s="241" t="s">
        <v>931</v>
      </c>
      <c r="V802" s="241"/>
      <c r="W802" s="241"/>
      <c r="X802" s="241"/>
      <c r="Y802" s="241"/>
      <c r="Z802" s="241"/>
      <c r="AA802" s="241"/>
      <c r="AB802" s="241"/>
      <c r="AC802" s="241" t="s">
        <v>313</v>
      </c>
      <c r="AD802" s="241"/>
      <c r="AE802" s="241"/>
      <c r="AF802" s="241"/>
      <c r="AG802" s="241"/>
      <c r="AH802" s="241"/>
      <c r="AI802" s="241"/>
      <c r="AP802" s="300"/>
      <c r="AT802" s="300"/>
    </row>
    <row r="803" spans="1:46" s="299" customFormat="1" ht="15" customHeight="1">
      <c r="A803" s="284"/>
      <c r="B803" s="284"/>
      <c r="C803" s="241"/>
      <c r="D803" s="241"/>
      <c r="E803" s="241"/>
      <c r="F803" s="241"/>
      <c r="G803" s="241"/>
      <c r="H803" s="241"/>
      <c r="I803" s="241"/>
      <c r="J803" s="241"/>
      <c r="K803" s="241"/>
      <c r="L803" s="241"/>
      <c r="M803" s="241"/>
      <c r="N803" s="241"/>
      <c r="O803" s="241"/>
      <c r="P803" s="241"/>
      <c r="Q803" s="241"/>
      <c r="R803" s="241"/>
      <c r="S803" s="241"/>
      <c r="T803" s="241"/>
      <c r="U803" s="241" t="s">
        <v>932</v>
      </c>
      <c r="V803" s="241"/>
      <c r="W803" s="241"/>
      <c r="X803" s="241"/>
      <c r="Y803" s="241"/>
      <c r="Z803" s="241"/>
      <c r="AA803" s="241"/>
      <c r="AB803" s="241"/>
      <c r="AC803" s="241" t="s">
        <v>313</v>
      </c>
      <c r="AD803" s="241"/>
      <c r="AE803" s="241"/>
      <c r="AF803" s="241"/>
      <c r="AG803" s="241"/>
      <c r="AH803" s="241"/>
      <c r="AI803" s="241"/>
      <c r="AP803" s="300"/>
      <c r="AT803" s="300"/>
    </row>
    <row r="804" spans="1:46" s="299" customFormat="1" ht="15" customHeight="1">
      <c r="A804" s="284"/>
      <c r="B804" s="284"/>
      <c r="C804" s="241"/>
      <c r="D804" s="241"/>
      <c r="E804" s="241"/>
      <c r="F804" s="241"/>
      <c r="G804" s="241"/>
      <c r="H804" s="241"/>
      <c r="I804" s="241"/>
      <c r="J804" s="241"/>
      <c r="K804" s="241"/>
      <c r="L804" s="241"/>
      <c r="M804" s="241"/>
      <c r="N804" s="241"/>
      <c r="O804" s="241"/>
      <c r="P804" s="241"/>
      <c r="Q804" s="241"/>
      <c r="R804" s="241"/>
      <c r="S804" s="241"/>
      <c r="T804" s="241"/>
      <c r="U804" s="241" t="s">
        <v>933</v>
      </c>
      <c r="V804" s="241"/>
      <c r="W804" s="241"/>
      <c r="X804" s="241"/>
      <c r="Y804" s="241"/>
      <c r="Z804" s="241"/>
      <c r="AA804" s="241"/>
      <c r="AB804" s="241"/>
      <c r="AC804" s="241" t="s">
        <v>313</v>
      </c>
      <c r="AD804" s="241"/>
      <c r="AE804" s="241"/>
      <c r="AF804" s="241"/>
      <c r="AG804" s="241"/>
      <c r="AH804" s="241"/>
      <c r="AI804" s="241"/>
      <c r="AP804" s="300"/>
      <c r="AT804" s="300"/>
    </row>
    <row r="805" spans="1:46" s="299" customFormat="1" ht="15" customHeight="1">
      <c r="A805" s="284"/>
      <c r="B805" s="284"/>
      <c r="C805" s="241"/>
      <c r="D805" s="241"/>
      <c r="E805" s="241"/>
      <c r="F805" s="241"/>
      <c r="G805" s="241"/>
      <c r="H805" s="241"/>
      <c r="I805" s="241"/>
      <c r="J805" s="241"/>
      <c r="K805" s="241"/>
      <c r="L805" s="241"/>
      <c r="M805" s="241"/>
      <c r="N805" s="241"/>
      <c r="O805" s="241"/>
      <c r="P805" s="241"/>
      <c r="Q805" s="241"/>
      <c r="R805" s="241"/>
      <c r="S805" s="241"/>
      <c r="T805" s="241"/>
      <c r="U805" s="241" t="s">
        <v>934</v>
      </c>
      <c r="V805" s="241"/>
      <c r="W805" s="241"/>
      <c r="X805" s="241"/>
      <c r="Y805" s="241"/>
      <c r="Z805" s="241"/>
      <c r="AA805" s="241"/>
      <c r="AB805" s="241"/>
      <c r="AC805" s="241" t="s">
        <v>325</v>
      </c>
      <c r="AD805" s="241"/>
      <c r="AE805" s="241"/>
      <c r="AF805" s="241"/>
      <c r="AG805" s="241"/>
      <c r="AH805" s="241"/>
      <c r="AI805" s="241"/>
      <c r="AP805" s="300"/>
      <c r="AT805" s="300"/>
    </row>
    <row r="806" spans="1:46" s="299" customFormat="1" ht="15" customHeight="1">
      <c r="A806" s="284"/>
      <c r="B806" s="284"/>
      <c r="C806" s="241"/>
      <c r="D806" s="241"/>
      <c r="E806" s="241"/>
      <c r="F806" s="241"/>
      <c r="G806" s="241"/>
      <c r="H806" s="241"/>
      <c r="I806" s="241"/>
      <c r="J806" s="241"/>
      <c r="K806" s="241"/>
      <c r="L806" s="241"/>
      <c r="M806" s="241"/>
      <c r="N806" s="241"/>
      <c r="O806" s="241"/>
      <c r="P806" s="241"/>
      <c r="Q806" s="241"/>
      <c r="R806" s="241"/>
      <c r="S806" s="241"/>
      <c r="T806" s="241"/>
      <c r="U806" s="241" t="s">
        <v>935</v>
      </c>
      <c r="V806" s="241"/>
      <c r="W806" s="241"/>
      <c r="X806" s="241"/>
      <c r="Y806" s="241"/>
      <c r="Z806" s="241"/>
      <c r="AA806" s="241"/>
      <c r="AB806" s="241"/>
      <c r="AC806" s="241" t="s">
        <v>316</v>
      </c>
      <c r="AD806" s="241"/>
      <c r="AE806" s="241"/>
      <c r="AF806" s="241"/>
      <c r="AG806" s="241"/>
      <c r="AH806" s="241"/>
      <c r="AI806" s="241"/>
      <c r="AP806" s="300"/>
      <c r="AT806" s="300"/>
    </row>
    <row r="807" spans="1:46" s="299" customFormat="1" ht="15" customHeight="1">
      <c r="A807" s="284"/>
      <c r="B807" s="284"/>
      <c r="C807" s="241"/>
      <c r="D807" s="241"/>
      <c r="E807" s="241"/>
      <c r="F807" s="241"/>
      <c r="G807" s="241"/>
      <c r="H807" s="241"/>
      <c r="I807" s="241"/>
      <c r="J807" s="241"/>
      <c r="K807" s="241"/>
      <c r="L807" s="241"/>
      <c r="M807" s="241"/>
      <c r="N807" s="241"/>
      <c r="O807" s="241"/>
      <c r="P807" s="241"/>
      <c r="Q807" s="241"/>
      <c r="R807" s="241"/>
      <c r="S807" s="241"/>
      <c r="T807" s="241"/>
      <c r="U807" s="241" t="s">
        <v>936</v>
      </c>
      <c r="V807" s="241"/>
      <c r="W807" s="241"/>
      <c r="X807" s="241"/>
      <c r="Y807" s="241"/>
      <c r="Z807" s="241"/>
      <c r="AA807" s="241"/>
      <c r="AB807" s="241"/>
      <c r="AC807" s="241" t="s">
        <v>313</v>
      </c>
      <c r="AD807" s="241"/>
      <c r="AE807" s="241"/>
      <c r="AF807" s="241"/>
      <c r="AG807" s="241"/>
      <c r="AH807" s="241"/>
      <c r="AI807" s="241"/>
      <c r="AP807" s="300"/>
      <c r="AT807" s="300"/>
    </row>
    <row r="808" spans="1:46" s="299" customFormat="1" ht="15" customHeight="1">
      <c r="A808" s="284"/>
      <c r="B808" s="284"/>
      <c r="C808" s="241"/>
      <c r="D808" s="241"/>
      <c r="E808" s="241"/>
      <c r="F808" s="241"/>
      <c r="G808" s="241"/>
      <c r="H808" s="241"/>
      <c r="I808" s="241"/>
      <c r="J808" s="241"/>
      <c r="K808" s="241"/>
      <c r="L808" s="241"/>
      <c r="M808" s="241"/>
      <c r="N808" s="241"/>
      <c r="O808" s="241"/>
      <c r="P808" s="241"/>
      <c r="Q808" s="241"/>
      <c r="R808" s="241"/>
      <c r="S808" s="241"/>
      <c r="T808" s="241"/>
      <c r="U808" s="241" t="s">
        <v>937</v>
      </c>
      <c r="V808" s="241"/>
      <c r="W808" s="241"/>
      <c r="X808" s="241"/>
      <c r="Y808" s="241"/>
      <c r="Z808" s="241"/>
      <c r="AA808" s="241"/>
      <c r="AB808" s="241"/>
      <c r="AC808" s="241" t="s">
        <v>366</v>
      </c>
      <c r="AD808" s="241"/>
      <c r="AE808" s="241"/>
      <c r="AF808" s="241"/>
      <c r="AG808" s="241"/>
      <c r="AH808" s="241"/>
      <c r="AI808" s="241"/>
      <c r="AP808" s="300"/>
      <c r="AT808" s="300"/>
    </row>
    <row r="809" spans="1:46" s="299" customFormat="1" ht="15" customHeight="1">
      <c r="A809" s="284"/>
      <c r="B809" s="284"/>
      <c r="C809" s="241"/>
      <c r="D809" s="241"/>
      <c r="E809" s="241"/>
      <c r="F809" s="241"/>
      <c r="G809" s="241"/>
      <c r="H809" s="241"/>
      <c r="I809" s="241"/>
      <c r="J809" s="241"/>
      <c r="K809" s="241"/>
      <c r="L809" s="241"/>
      <c r="M809" s="241"/>
      <c r="N809" s="241"/>
      <c r="O809" s="241"/>
      <c r="P809" s="241"/>
      <c r="Q809" s="241"/>
      <c r="R809" s="241"/>
      <c r="S809" s="241"/>
      <c r="T809" s="241"/>
      <c r="U809" s="241" t="s">
        <v>938</v>
      </c>
      <c r="V809" s="241"/>
      <c r="W809" s="241"/>
      <c r="X809" s="241"/>
      <c r="Y809" s="241"/>
      <c r="Z809" s="241"/>
      <c r="AA809" s="241"/>
      <c r="AB809" s="241"/>
      <c r="AC809" s="241" t="s">
        <v>386</v>
      </c>
      <c r="AD809" s="241"/>
      <c r="AE809" s="241"/>
      <c r="AF809" s="241"/>
      <c r="AG809" s="241"/>
      <c r="AH809" s="241"/>
      <c r="AI809" s="241"/>
      <c r="AP809" s="300"/>
      <c r="AT809" s="300"/>
    </row>
    <row r="810" spans="1:46" s="299" customFormat="1" ht="15" customHeight="1">
      <c r="A810" s="284"/>
      <c r="B810" s="284"/>
      <c r="C810" s="241"/>
      <c r="D810" s="241"/>
      <c r="E810" s="241"/>
      <c r="F810" s="241"/>
      <c r="G810" s="241"/>
      <c r="H810" s="241"/>
      <c r="I810" s="241"/>
      <c r="J810" s="241"/>
      <c r="K810" s="241"/>
      <c r="L810" s="241"/>
      <c r="M810" s="241"/>
      <c r="N810" s="241"/>
      <c r="O810" s="241"/>
      <c r="P810" s="241"/>
      <c r="Q810" s="241"/>
      <c r="R810" s="241"/>
      <c r="S810" s="241"/>
      <c r="T810" s="241"/>
      <c r="U810" s="241" t="s">
        <v>286</v>
      </c>
      <c r="V810" s="241"/>
      <c r="W810" s="241"/>
      <c r="X810" s="241"/>
      <c r="Y810" s="241"/>
      <c r="Z810" s="241"/>
      <c r="AA810" s="241"/>
      <c r="AB810" s="241"/>
      <c r="AC810" s="241" t="s">
        <v>350</v>
      </c>
      <c r="AD810" s="241"/>
      <c r="AE810" s="241"/>
      <c r="AF810" s="241"/>
      <c r="AG810" s="241"/>
      <c r="AH810" s="241"/>
      <c r="AI810" s="241"/>
      <c r="AP810" s="300"/>
      <c r="AT810" s="300"/>
    </row>
    <row r="811" spans="1:46" s="299" customFormat="1" ht="15" customHeight="1">
      <c r="A811" s="284"/>
      <c r="B811" s="284"/>
      <c r="C811" s="241"/>
      <c r="D811" s="241"/>
      <c r="E811" s="241"/>
      <c r="F811" s="241"/>
      <c r="G811" s="241"/>
      <c r="H811" s="241"/>
      <c r="I811" s="241"/>
      <c r="J811" s="241"/>
      <c r="K811" s="241"/>
      <c r="L811" s="241"/>
      <c r="M811" s="241"/>
      <c r="N811" s="241"/>
      <c r="O811" s="241"/>
      <c r="P811" s="241"/>
      <c r="Q811" s="241"/>
      <c r="R811" s="241"/>
      <c r="S811" s="241"/>
      <c r="T811" s="241"/>
      <c r="U811" s="241" t="s">
        <v>939</v>
      </c>
      <c r="V811" s="241"/>
      <c r="W811" s="241"/>
      <c r="X811" s="241"/>
      <c r="Y811" s="241"/>
      <c r="Z811" s="241"/>
      <c r="AA811" s="241"/>
      <c r="AB811" s="241"/>
      <c r="AC811" s="241" t="s">
        <v>325</v>
      </c>
      <c r="AD811" s="241"/>
      <c r="AE811" s="241"/>
      <c r="AF811" s="241"/>
      <c r="AG811" s="241"/>
      <c r="AH811" s="241"/>
      <c r="AI811" s="241"/>
      <c r="AP811" s="300"/>
      <c r="AT811" s="300"/>
    </row>
    <row r="812" spans="1:46" s="299" customFormat="1" ht="15" customHeight="1">
      <c r="A812" s="284"/>
      <c r="B812" s="284"/>
      <c r="C812" s="241"/>
      <c r="D812" s="241"/>
      <c r="E812" s="241"/>
      <c r="F812" s="241"/>
      <c r="G812" s="241"/>
      <c r="H812" s="241"/>
      <c r="I812" s="241"/>
      <c r="J812" s="241"/>
      <c r="K812" s="241"/>
      <c r="L812" s="241"/>
      <c r="M812" s="241"/>
      <c r="N812" s="241"/>
      <c r="O812" s="241"/>
      <c r="P812" s="241"/>
      <c r="Q812" s="241"/>
      <c r="R812" s="241"/>
      <c r="S812" s="241"/>
      <c r="T812" s="241"/>
      <c r="U812" s="241" t="s">
        <v>940</v>
      </c>
      <c r="V812" s="241"/>
      <c r="W812" s="241"/>
      <c r="X812" s="241"/>
      <c r="Y812" s="241"/>
      <c r="Z812" s="241"/>
      <c r="AA812" s="241"/>
      <c r="AB812" s="241"/>
      <c r="AC812" s="241" t="s">
        <v>350</v>
      </c>
      <c r="AD812" s="241"/>
      <c r="AE812" s="241"/>
      <c r="AF812" s="241"/>
      <c r="AG812" s="241"/>
      <c r="AH812" s="241"/>
      <c r="AI812" s="241"/>
      <c r="AP812" s="300"/>
      <c r="AT812" s="300"/>
    </row>
    <row r="813" spans="1:46" s="299" customFormat="1" ht="15" customHeight="1">
      <c r="A813" s="284"/>
      <c r="B813" s="284"/>
      <c r="C813" s="241"/>
      <c r="D813" s="241"/>
      <c r="E813" s="241"/>
      <c r="F813" s="241"/>
      <c r="G813" s="241"/>
      <c r="H813" s="241"/>
      <c r="I813" s="241"/>
      <c r="J813" s="241"/>
      <c r="K813" s="241"/>
      <c r="L813" s="241"/>
      <c r="M813" s="241"/>
      <c r="N813" s="241"/>
      <c r="O813" s="241"/>
      <c r="P813" s="241"/>
      <c r="Q813" s="241"/>
      <c r="R813" s="241"/>
      <c r="S813" s="241"/>
      <c r="T813" s="241"/>
      <c r="U813" s="241" t="s">
        <v>941</v>
      </c>
      <c r="V813" s="241"/>
      <c r="W813" s="241"/>
      <c r="X813" s="241"/>
      <c r="Y813" s="241"/>
      <c r="Z813" s="241"/>
      <c r="AA813" s="241"/>
      <c r="AB813" s="241"/>
      <c r="AC813" s="241" t="s">
        <v>313</v>
      </c>
      <c r="AD813" s="241"/>
      <c r="AE813" s="241"/>
      <c r="AF813" s="241"/>
      <c r="AG813" s="241"/>
      <c r="AH813" s="241"/>
      <c r="AI813" s="241"/>
      <c r="AP813" s="300"/>
      <c r="AT813" s="300"/>
    </row>
    <row r="814" spans="1:46" s="299" customFormat="1" ht="15" customHeight="1">
      <c r="A814" s="284"/>
      <c r="B814" s="284"/>
      <c r="C814" s="241"/>
      <c r="D814" s="241"/>
      <c r="E814" s="241"/>
      <c r="F814" s="241"/>
      <c r="G814" s="241"/>
      <c r="H814" s="241"/>
      <c r="I814" s="241"/>
      <c r="J814" s="241"/>
      <c r="K814" s="241"/>
      <c r="L814" s="241"/>
      <c r="M814" s="241"/>
      <c r="N814" s="241"/>
      <c r="O814" s="241"/>
      <c r="P814" s="241"/>
      <c r="Q814" s="241"/>
      <c r="R814" s="241"/>
      <c r="S814" s="241"/>
      <c r="T814" s="241"/>
      <c r="U814" s="241" t="s">
        <v>942</v>
      </c>
      <c r="V814" s="241"/>
      <c r="W814" s="241"/>
      <c r="X814" s="241"/>
      <c r="Y814" s="241"/>
      <c r="Z814" s="241"/>
      <c r="AA814" s="241"/>
      <c r="AB814" s="241"/>
      <c r="AC814" s="241" t="s">
        <v>322</v>
      </c>
      <c r="AD814" s="241"/>
      <c r="AE814" s="241"/>
      <c r="AF814" s="241"/>
      <c r="AG814" s="241"/>
      <c r="AH814" s="241"/>
      <c r="AI814" s="241"/>
      <c r="AP814" s="300"/>
      <c r="AT814" s="300"/>
    </row>
    <row r="815" spans="1:46" s="299" customFormat="1" ht="15" customHeight="1">
      <c r="A815" s="284"/>
      <c r="B815" s="284"/>
      <c r="C815" s="241"/>
      <c r="D815" s="241"/>
      <c r="E815" s="241"/>
      <c r="F815" s="241"/>
      <c r="G815" s="241"/>
      <c r="H815" s="241"/>
      <c r="I815" s="241"/>
      <c r="J815" s="241"/>
      <c r="K815" s="241"/>
      <c r="L815" s="241"/>
      <c r="M815" s="241"/>
      <c r="N815" s="241"/>
      <c r="O815" s="241"/>
      <c r="P815" s="241"/>
      <c r="Q815" s="241"/>
      <c r="R815" s="241"/>
      <c r="S815" s="241"/>
      <c r="T815" s="241"/>
      <c r="U815" s="241" t="s">
        <v>943</v>
      </c>
      <c r="V815" s="241"/>
      <c r="W815" s="241"/>
      <c r="X815" s="241"/>
      <c r="Y815" s="241"/>
      <c r="Z815" s="241"/>
      <c r="AA815" s="241"/>
      <c r="AB815" s="241"/>
      <c r="AC815" s="241" t="s">
        <v>313</v>
      </c>
      <c r="AD815" s="241"/>
      <c r="AE815" s="241"/>
      <c r="AF815" s="241"/>
      <c r="AG815" s="241"/>
      <c r="AH815" s="241"/>
      <c r="AI815" s="241"/>
      <c r="AP815" s="300"/>
      <c r="AT815" s="300"/>
    </row>
    <row r="816" spans="1:46" s="299" customFormat="1" ht="15" customHeight="1">
      <c r="A816" s="284"/>
      <c r="B816" s="284"/>
      <c r="C816" s="241"/>
      <c r="D816" s="241"/>
      <c r="E816" s="241"/>
      <c r="F816" s="241"/>
      <c r="G816" s="241"/>
      <c r="H816" s="241"/>
      <c r="I816" s="241"/>
      <c r="J816" s="241"/>
      <c r="K816" s="241"/>
      <c r="L816" s="241"/>
      <c r="M816" s="241"/>
      <c r="N816" s="241"/>
      <c r="O816" s="241"/>
      <c r="P816" s="241"/>
      <c r="Q816" s="241"/>
      <c r="R816" s="241"/>
      <c r="S816" s="241"/>
      <c r="T816" s="241"/>
      <c r="U816" s="241" t="s">
        <v>944</v>
      </c>
      <c r="V816" s="241"/>
      <c r="W816" s="241"/>
      <c r="X816" s="241"/>
      <c r="Y816" s="241"/>
      <c r="Z816" s="241"/>
      <c r="AA816" s="241"/>
      <c r="AB816" s="241"/>
      <c r="AC816" s="241" t="s">
        <v>313</v>
      </c>
      <c r="AD816" s="241"/>
      <c r="AE816" s="241"/>
      <c r="AF816" s="241"/>
      <c r="AG816" s="241"/>
      <c r="AH816" s="241"/>
      <c r="AI816" s="241"/>
      <c r="AP816" s="300"/>
      <c r="AT816" s="300"/>
    </row>
    <row r="817" spans="1:46" s="299" customFormat="1" ht="15" customHeight="1">
      <c r="A817" s="284"/>
      <c r="B817" s="284"/>
      <c r="C817" s="241"/>
      <c r="D817" s="241"/>
      <c r="E817" s="241"/>
      <c r="F817" s="241"/>
      <c r="G817" s="241"/>
      <c r="H817" s="241"/>
      <c r="I817" s="241"/>
      <c r="J817" s="241"/>
      <c r="K817" s="241"/>
      <c r="L817" s="241"/>
      <c r="M817" s="241"/>
      <c r="N817" s="241"/>
      <c r="O817" s="241"/>
      <c r="P817" s="241"/>
      <c r="Q817" s="241"/>
      <c r="R817" s="241"/>
      <c r="S817" s="241"/>
      <c r="T817" s="241"/>
      <c r="U817" s="241" t="s">
        <v>945</v>
      </c>
      <c r="V817" s="241"/>
      <c r="W817" s="241"/>
      <c r="X817" s="241"/>
      <c r="Y817" s="241"/>
      <c r="Z817" s="241"/>
      <c r="AA817" s="241"/>
      <c r="AB817" s="241"/>
      <c r="AC817" s="241" t="s">
        <v>350</v>
      </c>
      <c r="AD817" s="241"/>
      <c r="AE817" s="241"/>
      <c r="AF817" s="241"/>
      <c r="AG817" s="241"/>
      <c r="AH817" s="241"/>
      <c r="AI817" s="241"/>
      <c r="AP817" s="300"/>
      <c r="AT817" s="300"/>
    </row>
    <row r="818" spans="1:46" s="299" customFormat="1" ht="15" customHeight="1">
      <c r="A818" s="284"/>
      <c r="B818" s="284"/>
      <c r="C818" s="241"/>
      <c r="D818" s="241"/>
      <c r="E818" s="241"/>
      <c r="F818" s="241"/>
      <c r="G818" s="241"/>
      <c r="H818" s="241"/>
      <c r="I818" s="241"/>
      <c r="J818" s="241"/>
      <c r="K818" s="241"/>
      <c r="L818" s="241"/>
      <c r="M818" s="241"/>
      <c r="N818" s="241"/>
      <c r="O818" s="241"/>
      <c r="P818" s="241"/>
      <c r="Q818" s="241"/>
      <c r="R818" s="241"/>
      <c r="S818" s="241"/>
      <c r="T818" s="241"/>
      <c r="U818" s="241" t="s">
        <v>946</v>
      </c>
      <c r="V818" s="241"/>
      <c r="W818" s="241"/>
      <c r="X818" s="241"/>
      <c r="Y818" s="241"/>
      <c r="Z818" s="241"/>
      <c r="AA818" s="241"/>
      <c r="AB818" s="241"/>
      <c r="AC818" s="241" t="s">
        <v>313</v>
      </c>
      <c r="AD818" s="241"/>
      <c r="AE818" s="241"/>
      <c r="AF818" s="241"/>
      <c r="AG818" s="241"/>
      <c r="AH818" s="241"/>
      <c r="AI818" s="241"/>
      <c r="AP818" s="300"/>
      <c r="AT818" s="300"/>
    </row>
    <row r="819" spans="1:46" s="299" customFormat="1" ht="15" customHeight="1">
      <c r="A819" s="284"/>
      <c r="B819" s="284"/>
      <c r="C819" s="241"/>
      <c r="D819" s="241"/>
      <c r="E819" s="241"/>
      <c r="F819" s="241"/>
      <c r="G819" s="241"/>
      <c r="H819" s="241"/>
      <c r="I819" s="241"/>
      <c r="J819" s="241"/>
      <c r="K819" s="241"/>
      <c r="L819" s="241"/>
      <c r="M819" s="241"/>
      <c r="N819" s="241"/>
      <c r="O819" s="241"/>
      <c r="P819" s="241"/>
      <c r="Q819" s="241"/>
      <c r="R819" s="241"/>
      <c r="S819" s="241"/>
      <c r="T819" s="241"/>
      <c r="U819" s="241" t="s">
        <v>947</v>
      </c>
      <c r="V819" s="241"/>
      <c r="W819" s="241"/>
      <c r="X819" s="241"/>
      <c r="Y819" s="241"/>
      <c r="Z819" s="241"/>
      <c r="AA819" s="241"/>
      <c r="AB819" s="241"/>
      <c r="AC819" s="241" t="s">
        <v>309</v>
      </c>
      <c r="AD819" s="241"/>
      <c r="AE819" s="241"/>
      <c r="AF819" s="241"/>
      <c r="AG819" s="241"/>
      <c r="AH819" s="241"/>
      <c r="AI819" s="241"/>
      <c r="AP819" s="300"/>
      <c r="AT819" s="300"/>
    </row>
    <row r="820" spans="1:46" s="299" customFormat="1" ht="15" customHeight="1">
      <c r="A820" s="284"/>
      <c r="B820" s="284"/>
      <c r="C820" s="241"/>
      <c r="D820" s="241"/>
      <c r="E820" s="241"/>
      <c r="F820" s="241"/>
      <c r="G820" s="241"/>
      <c r="H820" s="241"/>
      <c r="I820" s="241"/>
      <c r="J820" s="241"/>
      <c r="K820" s="241"/>
      <c r="L820" s="241"/>
      <c r="M820" s="241"/>
      <c r="N820" s="241"/>
      <c r="O820" s="241"/>
      <c r="P820" s="241"/>
      <c r="Q820" s="241"/>
      <c r="R820" s="241"/>
      <c r="S820" s="241"/>
      <c r="T820" s="241"/>
      <c r="U820" s="241" t="s">
        <v>948</v>
      </c>
      <c r="V820" s="241"/>
      <c r="W820" s="241"/>
      <c r="X820" s="241"/>
      <c r="Y820" s="241"/>
      <c r="Z820" s="241"/>
      <c r="AA820" s="241"/>
      <c r="AB820" s="241"/>
      <c r="AC820" s="241" t="s">
        <v>386</v>
      </c>
      <c r="AD820" s="241"/>
      <c r="AE820" s="241"/>
      <c r="AF820" s="241"/>
      <c r="AG820" s="241"/>
      <c r="AH820" s="241"/>
      <c r="AI820" s="241"/>
      <c r="AP820" s="300"/>
      <c r="AT820" s="300"/>
    </row>
    <row r="821" spans="1:46" s="299" customFormat="1" ht="15" customHeight="1">
      <c r="A821" s="284"/>
      <c r="B821" s="284"/>
      <c r="C821" s="241"/>
      <c r="D821" s="241"/>
      <c r="E821" s="241"/>
      <c r="F821" s="241"/>
      <c r="G821" s="241"/>
      <c r="H821" s="241"/>
      <c r="I821" s="241"/>
      <c r="J821" s="241"/>
      <c r="K821" s="241"/>
      <c r="L821" s="241"/>
      <c r="M821" s="241"/>
      <c r="N821" s="241"/>
      <c r="O821" s="241"/>
      <c r="P821" s="241"/>
      <c r="Q821" s="241"/>
      <c r="R821" s="241"/>
      <c r="S821" s="241"/>
      <c r="T821" s="241"/>
      <c r="U821" s="241" t="s">
        <v>949</v>
      </c>
      <c r="V821" s="241"/>
      <c r="W821" s="241"/>
      <c r="X821" s="241"/>
      <c r="Y821" s="241"/>
      <c r="Z821" s="241"/>
      <c r="AA821" s="241"/>
      <c r="AB821" s="241"/>
      <c r="AC821" s="241" t="s">
        <v>316</v>
      </c>
      <c r="AD821" s="241"/>
      <c r="AE821" s="241"/>
      <c r="AF821" s="241"/>
      <c r="AG821" s="241"/>
      <c r="AH821" s="241"/>
      <c r="AI821" s="241"/>
      <c r="AP821" s="300"/>
      <c r="AT821" s="300"/>
    </row>
    <row r="822" spans="1:46" s="299" customFormat="1" ht="15" customHeight="1">
      <c r="A822" s="284"/>
      <c r="B822" s="284"/>
      <c r="C822" s="241"/>
      <c r="D822" s="241"/>
      <c r="E822" s="241"/>
      <c r="F822" s="241"/>
      <c r="G822" s="241"/>
      <c r="H822" s="241"/>
      <c r="I822" s="241"/>
      <c r="J822" s="241"/>
      <c r="K822" s="241"/>
      <c r="L822" s="241"/>
      <c r="M822" s="241"/>
      <c r="N822" s="241"/>
      <c r="O822" s="241"/>
      <c r="P822" s="241"/>
      <c r="Q822" s="241"/>
      <c r="R822" s="241"/>
      <c r="S822" s="241"/>
      <c r="T822" s="241"/>
      <c r="U822" s="241" t="s">
        <v>950</v>
      </c>
      <c r="V822" s="241"/>
      <c r="W822" s="241"/>
      <c r="X822" s="241"/>
      <c r="Y822" s="241"/>
      <c r="Z822" s="241"/>
      <c r="AA822" s="241"/>
      <c r="AB822" s="241"/>
      <c r="AC822" s="241" t="s">
        <v>313</v>
      </c>
      <c r="AD822" s="241"/>
      <c r="AE822" s="241"/>
      <c r="AF822" s="241"/>
      <c r="AG822" s="241"/>
      <c r="AH822" s="241"/>
      <c r="AI822" s="241"/>
      <c r="AP822" s="300"/>
      <c r="AT822" s="300"/>
    </row>
    <row r="823" spans="1:46" s="299" customFormat="1" ht="15" customHeight="1">
      <c r="A823" s="284"/>
      <c r="B823" s="284"/>
      <c r="C823" s="241"/>
      <c r="D823" s="241"/>
      <c r="E823" s="241"/>
      <c r="F823" s="241"/>
      <c r="G823" s="241"/>
      <c r="H823" s="241"/>
      <c r="I823" s="241"/>
      <c r="J823" s="241"/>
      <c r="K823" s="241"/>
      <c r="L823" s="241"/>
      <c r="M823" s="241"/>
      <c r="N823" s="241"/>
      <c r="O823" s="241"/>
      <c r="P823" s="241"/>
      <c r="Q823" s="241"/>
      <c r="R823" s="241"/>
      <c r="S823" s="241"/>
      <c r="T823" s="241"/>
      <c r="U823" s="241" t="s">
        <v>951</v>
      </c>
      <c r="V823" s="241"/>
      <c r="W823" s="241"/>
      <c r="X823" s="241"/>
      <c r="Y823" s="241"/>
      <c r="Z823" s="241"/>
      <c r="AA823" s="241"/>
      <c r="AB823" s="241"/>
      <c r="AC823" s="241" t="s">
        <v>313</v>
      </c>
      <c r="AD823" s="241"/>
      <c r="AE823" s="241"/>
      <c r="AF823" s="241"/>
      <c r="AG823" s="241"/>
      <c r="AH823" s="241"/>
      <c r="AI823" s="241"/>
      <c r="AP823" s="300"/>
      <c r="AT823" s="300"/>
    </row>
    <row r="824" spans="1:46" s="299" customFormat="1" ht="15" customHeight="1">
      <c r="A824" s="284"/>
      <c r="B824" s="284"/>
      <c r="C824" s="241"/>
      <c r="D824" s="241"/>
      <c r="E824" s="241"/>
      <c r="F824" s="241"/>
      <c r="G824" s="241"/>
      <c r="H824" s="241"/>
      <c r="I824" s="241"/>
      <c r="J824" s="241"/>
      <c r="K824" s="241"/>
      <c r="L824" s="241"/>
      <c r="M824" s="241"/>
      <c r="N824" s="241"/>
      <c r="O824" s="241"/>
      <c r="P824" s="241"/>
      <c r="Q824" s="241"/>
      <c r="R824" s="241"/>
      <c r="S824" s="241"/>
      <c r="T824" s="241"/>
      <c r="U824" s="241" t="s">
        <v>952</v>
      </c>
      <c r="V824" s="241"/>
      <c r="W824" s="241"/>
      <c r="X824" s="241"/>
      <c r="Y824" s="241"/>
      <c r="Z824" s="241"/>
      <c r="AA824" s="241"/>
      <c r="AB824" s="241"/>
      <c r="AC824" s="241" t="s">
        <v>322</v>
      </c>
      <c r="AD824" s="241"/>
      <c r="AE824" s="241"/>
      <c r="AF824" s="241"/>
      <c r="AG824" s="241"/>
      <c r="AH824" s="241"/>
      <c r="AI824" s="241"/>
      <c r="AP824" s="300"/>
      <c r="AT824" s="300"/>
    </row>
    <row r="825" spans="1:46" s="299" customFormat="1" ht="15" customHeight="1">
      <c r="A825" s="284"/>
      <c r="B825" s="284"/>
      <c r="C825" s="241"/>
      <c r="D825" s="241"/>
      <c r="E825" s="241"/>
      <c r="F825" s="241"/>
      <c r="G825" s="241"/>
      <c r="H825" s="241"/>
      <c r="I825" s="241"/>
      <c r="J825" s="241"/>
      <c r="K825" s="241"/>
      <c r="L825" s="241"/>
      <c r="M825" s="241"/>
      <c r="N825" s="241"/>
      <c r="O825" s="241"/>
      <c r="P825" s="241"/>
      <c r="Q825" s="241"/>
      <c r="R825" s="241"/>
      <c r="S825" s="241"/>
      <c r="T825" s="241"/>
      <c r="U825" s="241" t="s">
        <v>953</v>
      </c>
      <c r="V825" s="241"/>
      <c r="W825" s="241"/>
      <c r="X825" s="241"/>
      <c r="Y825" s="241"/>
      <c r="Z825" s="241"/>
      <c r="AA825" s="241"/>
      <c r="AB825" s="241"/>
      <c r="AC825" s="241" t="s">
        <v>325</v>
      </c>
      <c r="AD825" s="241"/>
      <c r="AE825" s="241"/>
      <c r="AF825" s="241"/>
      <c r="AG825" s="241"/>
      <c r="AH825" s="241"/>
      <c r="AI825" s="241"/>
      <c r="AP825" s="300"/>
      <c r="AT825" s="300"/>
    </row>
    <row r="826" spans="1:46" s="299" customFormat="1" ht="15" customHeight="1">
      <c r="A826" s="284"/>
      <c r="B826" s="284"/>
      <c r="C826" s="241"/>
      <c r="D826" s="241"/>
      <c r="E826" s="241"/>
      <c r="F826" s="241"/>
      <c r="G826" s="241"/>
      <c r="H826" s="241"/>
      <c r="I826" s="241"/>
      <c r="J826" s="241"/>
      <c r="K826" s="241"/>
      <c r="L826" s="241"/>
      <c r="M826" s="241"/>
      <c r="N826" s="241"/>
      <c r="O826" s="241"/>
      <c r="P826" s="241"/>
      <c r="Q826" s="241"/>
      <c r="R826" s="241"/>
      <c r="S826" s="241"/>
      <c r="T826" s="241"/>
      <c r="U826" s="241" t="s">
        <v>954</v>
      </c>
      <c r="V826" s="241"/>
      <c r="W826" s="241"/>
      <c r="X826" s="241"/>
      <c r="Y826" s="241"/>
      <c r="Z826" s="241"/>
      <c r="AA826" s="241"/>
      <c r="AB826" s="241"/>
      <c r="AC826" s="241" t="s">
        <v>313</v>
      </c>
      <c r="AD826" s="241"/>
      <c r="AE826" s="241"/>
      <c r="AF826" s="241"/>
      <c r="AG826" s="241"/>
      <c r="AH826" s="241"/>
      <c r="AI826" s="241"/>
      <c r="AP826" s="300"/>
      <c r="AT826" s="300"/>
    </row>
    <row r="827" spans="1:46" s="299" customFormat="1" ht="15" customHeight="1">
      <c r="A827" s="284"/>
      <c r="B827" s="284"/>
      <c r="C827" s="241"/>
      <c r="D827" s="241"/>
      <c r="E827" s="241"/>
      <c r="F827" s="241"/>
      <c r="G827" s="241"/>
      <c r="H827" s="241"/>
      <c r="I827" s="241"/>
      <c r="J827" s="241"/>
      <c r="K827" s="241"/>
      <c r="L827" s="241"/>
      <c r="M827" s="241"/>
      <c r="N827" s="241"/>
      <c r="O827" s="241"/>
      <c r="P827" s="241"/>
      <c r="Q827" s="241"/>
      <c r="R827" s="241"/>
      <c r="S827" s="241"/>
      <c r="T827" s="241"/>
      <c r="U827" s="241" t="s">
        <v>955</v>
      </c>
      <c r="V827" s="241"/>
      <c r="W827" s="241"/>
      <c r="X827" s="241"/>
      <c r="Y827" s="241"/>
      <c r="Z827" s="241"/>
      <c r="AA827" s="241"/>
      <c r="AB827" s="241"/>
      <c r="AC827" s="241" t="s">
        <v>313</v>
      </c>
      <c r="AD827" s="241"/>
      <c r="AE827" s="241"/>
      <c r="AF827" s="241"/>
      <c r="AG827" s="241"/>
      <c r="AH827" s="241"/>
      <c r="AI827" s="241"/>
      <c r="AP827" s="300"/>
      <c r="AT827" s="300"/>
    </row>
    <row r="828" spans="1:46" s="299" customFormat="1" ht="15" customHeight="1">
      <c r="A828" s="284"/>
      <c r="B828" s="284"/>
      <c r="C828" s="241"/>
      <c r="D828" s="241"/>
      <c r="E828" s="241"/>
      <c r="F828" s="241"/>
      <c r="G828" s="241"/>
      <c r="H828" s="241"/>
      <c r="I828" s="241"/>
      <c r="J828" s="241"/>
      <c r="K828" s="241"/>
      <c r="L828" s="241"/>
      <c r="M828" s="241"/>
      <c r="N828" s="241"/>
      <c r="O828" s="241"/>
      <c r="P828" s="241"/>
      <c r="Q828" s="241"/>
      <c r="R828" s="241"/>
      <c r="S828" s="241"/>
      <c r="T828" s="241"/>
      <c r="U828" s="241" t="s">
        <v>956</v>
      </c>
      <c r="V828" s="241"/>
      <c r="W828" s="241"/>
      <c r="X828" s="241"/>
      <c r="Y828" s="241"/>
      <c r="Z828" s="241"/>
      <c r="AA828" s="241"/>
      <c r="AB828" s="241"/>
      <c r="AC828" s="241" t="s">
        <v>309</v>
      </c>
      <c r="AD828" s="241"/>
      <c r="AE828" s="241"/>
      <c r="AF828" s="241"/>
      <c r="AG828" s="241"/>
      <c r="AH828" s="241"/>
      <c r="AI828" s="241"/>
      <c r="AP828" s="300"/>
      <c r="AT828" s="300"/>
    </row>
    <row r="829" spans="1:46" s="299" customFormat="1" ht="15" customHeight="1">
      <c r="A829" s="284"/>
      <c r="B829" s="284"/>
      <c r="C829" s="241"/>
      <c r="D829" s="241"/>
      <c r="E829" s="241"/>
      <c r="F829" s="241"/>
      <c r="G829" s="241"/>
      <c r="H829" s="241"/>
      <c r="I829" s="241"/>
      <c r="J829" s="241"/>
      <c r="K829" s="241"/>
      <c r="L829" s="241"/>
      <c r="M829" s="241"/>
      <c r="N829" s="241"/>
      <c r="O829" s="241"/>
      <c r="P829" s="241"/>
      <c r="Q829" s="241"/>
      <c r="R829" s="241"/>
      <c r="S829" s="241"/>
      <c r="T829" s="241"/>
      <c r="U829" s="241" t="s">
        <v>957</v>
      </c>
      <c r="V829" s="241"/>
      <c r="W829" s="241"/>
      <c r="X829" s="241"/>
      <c r="Y829" s="241"/>
      <c r="Z829" s="241"/>
      <c r="AA829" s="241"/>
      <c r="AB829" s="241"/>
      <c r="AC829" s="241" t="s">
        <v>313</v>
      </c>
      <c r="AD829" s="241"/>
      <c r="AE829" s="241"/>
      <c r="AF829" s="241"/>
      <c r="AG829" s="241"/>
      <c r="AH829" s="241"/>
      <c r="AI829" s="241"/>
      <c r="AP829" s="300"/>
      <c r="AT829" s="300"/>
    </row>
    <row r="830" spans="1:46" s="299" customFormat="1" ht="15" customHeight="1">
      <c r="A830" s="284"/>
      <c r="B830" s="284"/>
      <c r="C830" s="241"/>
      <c r="D830" s="241"/>
      <c r="E830" s="241"/>
      <c r="F830" s="241"/>
      <c r="G830" s="241"/>
      <c r="H830" s="241"/>
      <c r="I830" s="241"/>
      <c r="J830" s="241"/>
      <c r="K830" s="241"/>
      <c r="L830" s="241"/>
      <c r="M830" s="241"/>
      <c r="N830" s="241"/>
      <c r="O830" s="241"/>
      <c r="P830" s="241"/>
      <c r="Q830" s="241"/>
      <c r="R830" s="241"/>
      <c r="S830" s="241"/>
      <c r="T830" s="241"/>
      <c r="U830" s="241" t="s">
        <v>958</v>
      </c>
      <c r="V830" s="241"/>
      <c r="W830" s="241"/>
      <c r="X830" s="241"/>
      <c r="Y830" s="241"/>
      <c r="Z830" s="241"/>
      <c r="AA830" s="241"/>
      <c r="AB830" s="241"/>
      <c r="AC830" s="241" t="s">
        <v>386</v>
      </c>
      <c r="AD830" s="241"/>
      <c r="AE830" s="241"/>
      <c r="AF830" s="241"/>
      <c r="AG830" s="241"/>
      <c r="AH830" s="241"/>
      <c r="AI830" s="241"/>
      <c r="AP830" s="300"/>
      <c r="AT830" s="300"/>
    </row>
    <row r="831" spans="1:46" s="299" customFormat="1" ht="15" customHeight="1">
      <c r="A831" s="284"/>
      <c r="B831" s="284"/>
      <c r="C831" s="241"/>
      <c r="D831" s="241"/>
      <c r="E831" s="241"/>
      <c r="F831" s="241"/>
      <c r="G831" s="241"/>
      <c r="H831" s="241"/>
      <c r="I831" s="241"/>
      <c r="J831" s="241"/>
      <c r="K831" s="241"/>
      <c r="L831" s="241"/>
      <c r="M831" s="241"/>
      <c r="N831" s="241"/>
      <c r="O831" s="241"/>
      <c r="P831" s="241"/>
      <c r="Q831" s="241"/>
      <c r="R831" s="241"/>
      <c r="S831" s="241"/>
      <c r="T831" s="241"/>
      <c r="U831" s="241" t="s">
        <v>959</v>
      </c>
      <c r="V831" s="241"/>
      <c r="W831" s="241"/>
      <c r="X831" s="241"/>
      <c r="Y831" s="241"/>
      <c r="Z831" s="241"/>
      <c r="AA831" s="241"/>
      <c r="AB831" s="241"/>
      <c r="AC831" s="241" t="s">
        <v>322</v>
      </c>
      <c r="AD831" s="241"/>
      <c r="AE831" s="241"/>
      <c r="AF831" s="241"/>
      <c r="AG831" s="241"/>
      <c r="AH831" s="241"/>
      <c r="AI831" s="241"/>
      <c r="AP831" s="300"/>
      <c r="AT831" s="300"/>
    </row>
    <row r="832" spans="1:46" s="299" customFormat="1" ht="15" customHeight="1">
      <c r="A832" s="284"/>
      <c r="B832" s="284"/>
      <c r="C832" s="241"/>
      <c r="D832" s="241"/>
      <c r="E832" s="241"/>
      <c r="F832" s="241"/>
      <c r="G832" s="241"/>
      <c r="H832" s="241"/>
      <c r="I832" s="241"/>
      <c r="J832" s="241"/>
      <c r="K832" s="241"/>
      <c r="L832" s="241"/>
      <c r="M832" s="241"/>
      <c r="N832" s="241"/>
      <c r="O832" s="241"/>
      <c r="P832" s="241"/>
      <c r="Q832" s="241"/>
      <c r="R832" s="241"/>
      <c r="S832" s="241"/>
      <c r="T832" s="241"/>
      <c r="U832" s="241" t="s">
        <v>287</v>
      </c>
      <c r="V832" s="241"/>
      <c r="W832" s="241"/>
      <c r="X832" s="241"/>
      <c r="Y832" s="241"/>
      <c r="Z832" s="241"/>
      <c r="AA832" s="241"/>
      <c r="AB832" s="241"/>
      <c r="AC832" s="241" t="s">
        <v>350</v>
      </c>
      <c r="AD832" s="241"/>
      <c r="AE832" s="241"/>
      <c r="AF832" s="241"/>
      <c r="AG832" s="241"/>
      <c r="AH832" s="241"/>
      <c r="AI832" s="241"/>
      <c r="AP832" s="300"/>
      <c r="AT832" s="300"/>
    </row>
    <row r="833" spans="1:46" s="299" customFormat="1" ht="15" customHeight="1">
      <c r="A833" s="284"/>
      <c r="B833" s="284"/>
      <c r="C833" s="241"/>
      <c r="D833" s="241"/>
      <c r="E833" s="241"/>
      <c r="F833" s="241"/>
      <c r="G833" s="241"/>
      <c r="H833" s="241"/>
      <c r="I833" s="241"/>
      <c r="J833" s="241"/>
      <c r="K833" s="241"/>
      <c r="L833" s="241"/>
      <c r="M833" s="241"/>
      <c r="N833" s="241"/>
      <c r="O833" s="241"/>
      <c r="P833" s="241"/>
      <c r="Q833" s="241"/>
      <c r="R833" s="241"/>
      <c r="S833" s="241"/>
      <c r="T833" s="241"/>
      <c r="U833" s="241" t="s">
        <v>960</v>
      </c>
      <c r="V833" s="241"/>
      <c r="W833" s="241"/>
      <c r="X833" s="241"/>
      <c r="Y833" s="241"/>
      <c r="Z833" s="241"/>
      <c r="AA833" s="241"/>
      <c r="AB833" s="241"/>
      <c r="AC833" s="241" t="s">
        <v>316</v>
      </c>
      <c r="AD833" s="241"/>
      <c r="AE833" s="241"/>
      <c r="AF833" s="241"/>
      <c r="AG833" s="241"/>
      <c r="AH833" s="241"/>
      <c r="AI833" s="241"/>
      <c r="AP833" s="300"/>
      <c r="AT833" s="300"/>
    </row>
    <row r="834" spans="1:46" s="299" customFormat="1" ht="15" customHeight="1">
      <c r="A834" s="284"/>
      <c r="B834" s="284"/>
      <c r="C834" s="241"/>
      <c r="D834" s="241"/>
      <c r="E834" s="241"/>
      <c r="F834" s="241"/>
      <c r="G834" s="241"/>
      <c r="H834" s="241"/>
      <c r="I834" s="241"/>
      <c r="J834" s="241"/>
      <c r="K834" s="241"/>
      <c r="L834" s="241"/>
      <c r="M834" s="241"/>
      <c r="N834" s="241"/>
      <c r="O834" s="241"/>
      <c r="P834" s="241"/>
      <c r="Q834" s="241"/>
      <c r="R834" s="241"/>
      <c r="S834" s="241"/>
      <c r="T834" s="241"/>
      <c r="U834" s="241" t="s">
        <v>961</v>
      </c>
      <c r="V834" s="241"/>
      <c r="W834" s="241"/>
      <c r="X834" s="241"/>
      <c r="Y834" s="241"/>
      <c r="Z834" s="241"/>
      <c r="AA834" s="241"/>
      <c r="AB834" s="241"/>
      <c r="AC834" s="241" t="s">
        <v>309</v>
      </c>
      <c r="AD834" s="241"/>
      <c r="AE834" s="241"/>
      <c r="AF834" s="241"/>
      <c r="AG834" s="241"/>
      <c r="AH834" s="241"/>
      <c r="AI834" s="241"/>
      <c r="AP834" s="300"/>
      <c r="AT834" s="300"/>
    </row>
    <row r="835" spans="1:46" s="299" customFormat="1" ht="15" customHeight="1">
      <c r="A835" s="284"/>
      <c r="B835" s="284"/>
      <c r="C835" s="241"/>
      <c r="D835" s="241"/>
      <c r="E835" s="241"/>
      <c r="F835" s="241"/>
      <c r="G835" s="241"/>
      <c r="H835" s="241"/>
      <c r="I835" s="241"/>
      <c r="J835" s="241"/>
      <c r="K835" s="241"/>
      <c r="L835" s="241"/>
      <c r="M835" s="241"/>
      <c r="N835" s="241"/>
      <c r="O835" s="241"/>
      <c r="P835" s="241"/>
      <c r="Q835" s="241"/>
      <c r="R835" s="241"/>
      <c r="S835" s="241"/>
      <c r="T835" s="241"/>
      <c r="U835" s="241" t="s">
        <v>962</v>
      </c>
      <c r="V835" s="241"/>
      <c r="W835" s="241"/>
      <c r="X835" s="241"/>
      <c r="Y835" s="241"/>
      <c r="Z835" s="241"/>
      <c r="AA835" s="241"/>
      <c r="AB835" s="241"/>
      <c r="AC835" s="241" t="s">
        <v>386</v>
      </c>
      <c r="AD835" s="241"/>
      <c r="AE835" s="241"/>
      <c r="AF835" s="241"/>
      <c r="AG835" s="241"/>
      <c r="AH835" s="241"/>
      <c r="AI835" s="241"/>
      <c r="AP835" s="300"/>
      <c r="AT835" s="300"/>
    </row>
    <row r="836" spans="1:46" s="299" customFormat="1" ht="15" customHeight="1">
      <c r="A836" s="284"/>
      <c r="B836" s="284"/>
      <c r="C836" s="241"/>
      <c r="D836" s="241"/>
      <c r="E836" s="241"/>
      <c r="F836" s="241"/>
      <c r="G836" s="241"/>
      <c r="H836" s="241"/>
      <c r="I836" s="241"/>
      <c r="J836" s="241"/>
      <c r="K836" s="241"/>
      <c r="L836" s="241"/>
      <c r="M836" s="241"/>
      <c r="N836" s="241"/>
      <c r="O836" s="241"/>
      <c r="P836" s="241"/>
      <c r="Q836" s="241"/>
      <c r="R836" s="241"/>
      <c r="S836" s="241"/>
      <c r="T836" s="241"/>
      <c r="U836" s="241" t="s">
        <v>963</v>
      </c>
      <c r="V836" s="241"/>
      <c r="W836" s="241"/>
      <c r="X836" s="241"/>
      <c r="Y836" s="241"/>
      <c r="Z836" s="241"/>
      <c r="AA836" s="241"/>
      <c r="AB836" s="241"/>
      <c r="AC836" s="241" t="s">
        <v>322</v>
      </c>
      <c r="AD836" s="241"/>
      <c r="AE836" s="241"/>
      <c r="AF836" s="241"/>
      <c r="AG836" s="241"/>
      <c r="AH836" s="241"/>
      <c r="AI836" s="241"/>
      <c r="AP836" s="300"/>
      <c r="AT836" s="300"/>
    </row>
    <row r="837" spans="1:46" s="299" customFormat="1" ht="15" customHeight="1">
      <c r="A837" s="284"/>
      <c r="B837" s="284"/>
      <c r="C837" s="241"/>
      <c r="D837" s="241"/>
      <c r="E837" s="241"/>
      <c r="F837" s="241"/>
      <c r="G837" s="241"/>
      <c r="H837" s="241"/>
      <c r="I837" s="241"/>
      <c r="J837" s="241"/>
      <c r="K837" s="241"/>
      <c r="L837" s="241"/>
      <c r="M837" s="241"/>
      <c r="N837" s="241"/>
      <c r="O837" s="241"/>
      <c r="P837" s="241"/>
      <c r="Q837" s="241"/>
      <c r="R837" s="241"/>
      <c r="S837" s="241"/>
      <c r="T837" s="241"/>
      <c r="U837" s="241" t="s">
        <v>964</v>
      </c>
      <c r="V837" s="241"/>
      <c r="W837" s="241"/>
      <c r="X837" s="241"/>
      <c r="Y837" s="241"/>
      <c r="Z837" s="241"/>
      <c r="AA837" s="241"/>
      <c r="AB837" s="241"/>
      <c r="AC837" s="241" t="s">
        <v>316</v>
      </c>
      <c r="AD837" s="241"/>
      <c r="AE837" s="241"/>
      <c r="AF837" s="241"/>
      <c r="AG837" s="241"/>
      <c r="AH837" s="241"/>
      <c r="AI837" s="241"/>
      <c r="AP837" s="300"/>
      <c r="AT837" s="300"/>
    </row>
    <row r="838" spans="1:46" s="299" customFormat="1" ht="15" customHeight="1">
      <c r="A838" s="284"/>
      <c r="B838" s="284"/>
      <c r="C838" s="241"/>
      <c r="D838" s="241"/>
      <c r="E838" s="241"/>
      <c r="F838" s="241"/>
      <c r="G838" s="241"/>
      <c r="H838" s="241"/>
      <c r="I838" s="241"/>
      <c r="J838" s="241"/>
      <c r="K838" s="241"/>
      <c r="L838" s="241"/>
      <c r="M838" s="241"/>
      <c r="N838" s="241"/>
      <c r="O838" s="241"/>
      <c r="P838" s="241"/>
      <c r="Q838" s="241"/>
      <c r="R838" s="241"/>
      <c r="S838" s="241"/>
      <c r="T838" s="241"/>
      <c r="U838" s="241" t="s">
        <v>965</v>
      </c>
      <c r="V838" s="241"/>
      <c r="W838" s="241"/>
      <c r="X838" s="241"/>
      <c r="Y838" s="241"/>
      <c r="Z838" s="241"/>
      <c r="AA838" s="241"/>
      <c r="AB838" s="241"/>
      <c r="AC838" s="241" t="s">
        <v>316</v>
      </c>
      <c r="AD838" s="241"/>
      <c r="AE838" s="241"/>
      <c r="AF838" s="241"/>
      <c r="AG838" s="241"/>
      <c r="AH838" s="241"/>
      <c r="AI838" s="241"/>
      <c r="AP838" s="300"/>
      <c r="AT838" s="300"/>
    </row>
    <row r="839" spans="1:46" s="299" customFormat="1" ht="15" customHeight="1">
      <c r="A839" s="284"/>
      <c r="B839" s="284"/>
      <c r="C839" s="241"/>
      <c r="D839" s="241"/>
      <c r="E839" s="241"/>
      <c r="F839" s="241"/>
      <c r="G839" s="241"/>
      <c r="H839" s="241"/>
      <c r="I839" s="241"/>
      <c r="J839" s="241"/>
      <c r="K839" s="241"/>
      <c r="L839" s="241"/>
      <c r="M839" s="241"/>
      <c r="N839" s="241"/>
      <c r="O839" s="241"/>
      <c r="P839" s="241"/>
      <c r="Q839" s="241"/>
      <c r="R839" s="241"/>
      <c r="S839" s="241"/>
      <c r="T839" s="241"/>
      <c r="U839" s="241" t="s">
        <v>966</v>
      </c>
      <c r="V839" s="241"/>
      <c r="W839" s="241"/>
      <c r="X839" s="241"/>
      <c r="Y839" s="241"/>
      <c r="Z839" s="241"/>
      <c r="AA839" s="241"/>
      <c r="AB839" s="241"/>
      <c r="AC839" s="241" t="s">
        <v>313</v>
      </c>
      <c r="AD839" s="241"/>
      <c r="AE839" s="241"/>
      <c r="AF839" s="241"/>
      <c r="AG839" s="241"/>
      <c r="AH839" s="241"/>
      <c r="AI839" s="241"/>
      <c r="AP839" s="300"/>
      <c r="AT839" s="300"/>
    </row>
    <row r="840" spans="1:46" s="299" customFormat="1" ht="15" customHeight="1">
      <c r="A840" s="284"/>
      <c r="B840" s="284"/>
      <c r="C840" s="241"/>
      <c r="D840" s="241"/>
      <c r="E840" s="241"/>
      <c r="F840" s="241"/>
      <c r="G840" s="241"/>
      <c r="H840" s="241"/>
      <c r="I840" s="241"/>
      <c r="J840" s="241"/>
      <c r="K840" s="241"/>
      <c r="L840" s="241"/>
      <c r="M840" s="241"/>
      <c r="N840" s="241"/>
      <c r="O840" s="241"/>
      <c r="P840" s="241"/>
      <c r="Q840" s="241"/>
      <c r="R840" s="241"/>
      <c r="S840" s="241"/>
      <c r="T840" s="241"/>
      <c r="U840" s="241" t="s">
        <v>967</v>
      </c>
      <c r="V840" s="241"/>
      <c r="W840" s="241"/>
      <c r="X840" s="241"/>
      <c r="Y840" s="241"/>
      <c r="Z840" s="241"/>
      <c r="AA840" s="241"/>
      <c r="AB840" s="241"/>
      <c r="AC840" s="241" t="s">
        <v>313</v>
      </c>
      <c r="AD840" s="241"/>
      <c r="AE840" s="241"/>
      <c r="AF840" s="241"/>
      <c r="AG840" s="241"/>
      <c r="AH840" s="241"/>
      <c r="AI840" s="241"/>
      <c r="AP840" s="300"/>
      <c r="AT840" s="300"/>
    </row>
    <row r="841" spans="1:46" s="299" customFormat="1" ht="15" customHeight="1">
      <c r="A841" s="284"/>
      <c r="B841" s="284"/>
      <c r="C841" s="241"/>
      <c r="D841" s="241"/>
      <c r="E841" s="241"/>
      <c r="F841" s="241"/>
      <c r="G841" s="241"/>
      <c r="H841" s="241"/>
      <c r="I841" s="241"/>
      <c r="J841" s="241"/>
      <c r="K841" s="241"/>
      <c r="L841" s="241"/>
      <c r="M841" s="241"/>
      <c r="N841" s="241"/>
      <c r="O841" s="241"/>
      <c r="P841" s="241"/>
      <c r="Q841" s="241"/>
      <c r="R841" s="241"/>
      <c r="S841" s="241"/>
      <c r="T841" s="241"/>
      <c r="U841" s="241" t="s">
        <v>968</v>
      </c>
      <c r="V841" s="241"/>
      <c r="W841" s="241"/>
      <c r="X841" s="241"/>
      <c r="Y841" s="241"/>
      <c r="Z841" s="241"/>
      <c r="AA841" s="241"/>
      <c r="AB841" s="241"/>
      <c r="AC841" s="241" t="s">
        <v>325</v>
      </c>
      <c r="AD841" s="241"/>
      <c r="AE841" s="241"/>
      <c r="AF841" s="241"/>
      <c r="AG841" s="241"/>
      <c r="AH841" s="241"/>
      <c r="AI841" s="241"/>
      <c r="AP841" s="300"/>
      <c r="AT841" s="300"/>
    </row>
    <row r="842" spans="1:46" s="299" customFormat="1" ht="15" customHeight="1">
      <c r="A842" s="284"/>
      <c r="B842" s="284"/>
      <c r="C842" s="241"/>
      <c r="D842" s="241"/>
      <c r="E842" s="241"/>
      <c r="F842" s="241"/>
      <c r="G842" s="241"/>
      <c r="H842" s="241"/>
      <c r="I842" s="241"/>
      <c r="J842" s="241"/>
      <c r="K842" s="241"/>
      <c r="L842" s="241"/>
      <c r="M842" s="241"/>
      <c r="N842" s="241"/>
      <c r="O842" s="241"/>
      <c r="P842" s="241"/>
      <c r="Q842" s="241"/>
      <c r="R842" s="241"/>
      <c r="S842" s="241"/>
      <c r="T842" s="241"/>
      <c r="U842" s="241" t="s">
        <v>969</v>
      </c>
      <c r="V842" s="241"/>
      <c r="W842" s="241"/>
      <c r="X842" s="241"/>
      <c r="Y842" s="241"/>
      <c r="Z842" s="241"/>
      <c r="AA842" s="241"/>
      <c r="AB842" s="241"/>
      <c r="AC842" s="241" t="s">
        <v>322</v>
      </c>
      <c r="AD842" s="241"/>
      <c r="AE842" s="241"/>
      <c r="AF842" s="241"/>
      <c r="AG842" s="241"/>
      <c r="AH842" s="241"/>
      <c r="AI842" s="241"/>
      <c r="AP842" s="300"/>
      <c r="AT842" s="300"/>
    </row>
    <row r="843" spans="1:46" s="299" customFormat="1" ht="15" customHeight="1">
      <c r="A843" s="284"/>
      <c r="B843" s="284"/>
      <c r="C843" s="241"/>
      <c r="D843" s="241"/>
      <c r="E843" s="241"/>
      <c r="F843" s="241"/>
      <c r="G843" s="241"/>
      <c r="H843" s="241"/>
      <c r="I843" s="241"/>
      <c r="J843" s="241"/>
      <c r="K843" s="241"/>
      <c r="L843" s="241"/>
      <c r="M843" s="241"/>
      <c r="N843" s="241"/>
      <c r="O843" s="241"/>
      <c r="P843" s="241"/>
      <c r="Q843" s="241"/>
      <c r="R843" s="241"/>
      <c r="S843" s="241"/>
      <c r="T843" s="241"/>
      <c r="U843" s="241" t="s">
        <v>970</v>
      </c>
      <c r="V843" s="241"/>
      <c r="W843" s="241"/>
      <c r="X843" s="241"/>
      <c r="Y843" s="241"/>
      <c r="Z843" s="241"/>
      <c r="AA843" s="241"/>
      <c r="AB843" s="241"/>
      <c r="AC843" s="241" t="s">
        <v>313</v>
      </c>
      <c r="AD843" s="241"/>
      <c r="AE843" s="241"/>
      <c r="AF843" s="241"/>
      <c r="AG843" s="241"/>
      <c r="AH843" s="241"/>
      <c r="AI843" s="241"/>
      <c r="AP843" s="300"/>
      <c r="AT843" s="300"/>
    </row>
    <row r="844" spans="1:46" s="299" customFormat="1" ht="15" customHeight="1">
      <c r="A844" s="284"/>
      <c r="B844" s="284"/>
      <c r="C844" s="241"/>
      <c r="D844" s="241"/>
      <c r="E844" s="241"/>
      <c r="F844" s="241"/>
      <c r="G844" s="241"/>
      <c r="H844" s="241"/>
      <c r="I844" s="241"/>
      <c r="J844" s="241"/>
      <c r="K844" s="241"/>
      <c r="L844" s="241"/>
      <c r="M844" s="241"/>
      <c r="N844" s="241"/>
      <c r="O844" s="241"/>
      <c r="P844" s="241"/>
      <c r="Q844" s="241"/>
      <c r="R844" s="241"/>
      <c r="S844" s="241"/>
      <c r="T844" s="241"/>
      <c r="U844" s="241" t="s">
        <v>971</v>
      </c>
      <c r="V844" s="241"/>
      <c r="W844" s="241"/>
      <c r="X844" s="241"/>
      <c r="Y844" s="241"/>
      <c r="Z844" s="241"/>
      <c r="AA844" s="241"/>
      <c r="AB844" s="241"/>
      <c r="AC844" s="241" t="s">
        <v>316</v>
      </c>
      <c r="AD844" s="241"/>
      <c r="AE844" s="241"/>
      <c r="AF844" s="241"/>
      <c r="AG844" s="241"/>
      <c r="AH844" s="241"/>
      <c r="AI844" s="241"/>
      <c r="AP844" s="300"/>
      <c r="AT844" s="300"/>
    </row>
    <row r="845" spans="1:46" s="299" customFormat="1" ht="15" customHeight="1">
      <c r="A845" s="284"/>
      <c r="B845" s="284"/>
      <c r="C845" s="241"/>
      <c r="D845" s="241"/>
      <c r="E845" s="241"/>
      <c r="F845" s="241"/>
      <c r="G845" s="241"/>
      <c r="H845" s="241"/>
      <c r="I845" s="241"/>
      <c r="J845" s="241"/>
      <c r="K845" s="241"/>
      <c r="L845" s="241"/>
      <c r="M845" s="241"/>
      <c r="N845" s="241"/>
      <c r="O845" s="241"/>
      <c r="P845" s="241"/>
      <c r="Q845" s="241"/>
      <c r="R845" s="241"/>
      <c r="S845" s="241"/>
      <c r="T845" s="241"/>
      <c r="U845" s="241" t="s">
        <v>972</v>
      </c>
      <c r="V845" s="241"/>
      <c r="W845" s="241"/>
      <c r="X845" s="241"/>
      <c r="Y845" s="241"/>
      <c r="Z845" s="241"/>
      <c r="AA845" s="241"/>
      <c r="AB845" s="241"/>
      <c r="AC845" s="241" t="s">
        <v>386</v>
      </c>
      <c r="AD845" s="241"/>
      <c r="AE845" s="241"/>
      <c r="AF845" s="241"/>
      <c r="AG845" s="241"/>
      <c r="AH845" s="241"/>
      <c r="AI845" s="241"/>
      <c r="AP845" s="300"/>
      <c r="AT845" s="300"/>
    </row>
    <row r="846" spans="1:46" s="299" customFormat="1" ht="15" customHeight="1">
      <c r="A846" s="284"/>
      <c r="B846" s="284"/>
      <c r="C846" s="241"/>
      <c r="D846" s="241"/>
      <c r="E846" s="241"/>
      <c r="F846" s="241"/>
      <c r="G846" s="241"/>
      <c r="H846" s="241"/>
      <c r="I846" s="241"/>
      <c r="J846" s="241"/>
      <c r="K846" s="241"/>
      <c r="L846" s="241"/>
      <c r="M846" s="241"/>
      <c r="N846" s="241"/>
      <c r="O846" s="241"/>
      <c r="P846" s="241"/>
      <c r="Q846" s="241"/>
      <c r="R846" s="241"/>
      <c r="S846" s="241"/>
      <c r="T846" s="241"/>
      <c r="U846" s="241" t="s">
        <v>973</v>
      </c>
      <c r="V846" s="241"/>
      <c r="W846" s="241"/>
      <c r="X846" s="241"/>
      <c r="Y846" s="241"/>
      <c r="Z846" s="241"/>
      <c r="AA846" s="241"/>
      <c r="AB846" s="241"/>
      <c r="AC846" s="241" t="s">
        <v>316</v>
      </c>
      <c r="AD846" s="241"/>
      <c r="AE846" s="241"/>
      <c r="AF846" s="241"/>
      <c r="AG846" s="241"/>
      <c r="AH846" s="241"/>
      <c r="AI846" s="241"/>
      <c r="AP846" s="300"/>
      <c r="AT846" s="300"/>
    </row>
    <row r="847" spans="1:46" s="299" customFormat="1" ht="15" customHeight="1">
      <c r="A847" s="284"/>
      <c r="B847" s="284"/>
      <c r="C847" s="241"/>
      <c r="D847" s="241"/>
      <c r="E847" s="241"/>
      <c r="F847" s="241"/>
      <c r="G847" s="241"/>
      <c r="H847" s="241"/>
      <c r="I847" s="241"/>
      <c r="J847" s="241"/>
      <c r="K847" s="241"/>
      <c r="L847" s="241"/>
      <c r="M847" s="241"/>
      <c r="N847" s="241"/>
      <c r="O847" s="241"/>
      <c r="P847" s="241"/>
      <c r="Q847" s="241"/>
      <c r="R847" s="241"/>
      <c r="S847" s="241"/>
      <c r="T847" s="241"/>
      <c r="U847" s="241" t="s">
        <v>974</v>
      </c>
      <c r="V847" s="241"/>
      <c r="W847" s="241"/>
      <c r="X847" s="241"/>
      <c r="Y847" s="241"/>
      <c r="Z847" s="241"/>
      <c r="AA847" s="241"/>
      <c r="AB847" s="241"/>
      <c r="AC847" s="241" t="s">
        <v>309</v>
      </c>
      <c r="AD847" s="241"/>
      <c r="AE847" s="241"/>
      <c r="AF847" s="241"/>
      <c r="AG847" s="241"/>
      <c r="AH847" s="241"/>
      <c r="AI847" s="241"/>
      <c r="AP847" s="300"/>
      <c r="AT847" s="300"/>
    </row>
    <row r="848" spans="1:46" s="299" customFormat="1" ht="15" customHeight="1">
      <c r="A848" s="284"/>
      <c r="B848" s="284"/>
      <c r="C848" s="241"/>
      <c r="D848" s="241"/>
      <c r="E848" s="241"/>
      <c r="F848" s="241"/>
      <c r="G848" s="241"/>
      <c r="H848" s="241"/>
      <c r="I848" s="241"/>
      <c r="J848" s="241"/>
      <c r="K848" s="241"/>
      <c r="L848" s="241"/>
      <c r="M848" s="241"/>
      <c r="N848" s="241"/>
      <c r="O848" s="241"/>
      <c r="P848" s="241"/>
      <c r="Q848" s="241"/>
      <c r="R848" s="241"/>
      <c r="S848" s="241"/>
      <c r="T848" s="241"/>
      <c r="U848" s="241" t="s">
        <v>288</v>
      </c>
      <c r="V848" s="241"/>
      <c r="W848" s="241"/>
      <c r="X848" s="241"/>
      <c r="Y848" s="241"/>
      <c r="Z848" s="241"/>
      <c r="AA848" s="241"/>
      <c r="AB848" s="241"/>
      <c r="AC848" s="241" t="s">
        <v>350</v>
      </c>
      <c r="AD848" s="241"/>
      <c r="AE848" s="241"/>
      <c r="AF848" s="241"/>
      <c r="AG848" s="241"/>
      <c r="AH848" s="241"/>
      <c r="AI848" s="241"/>
      <c r="AP848" s="300"/>
      <c r="AT848" s="300"/>
    </row>
    <row r="849" spans="1:46" s="299" customFormat="1" ht="15" customHeight="1">
      <c r="A849" s="284"/>
      <c r="B849" s="284"/>
      <c r="C849" s="241"/>
      <c r="D849" s="241"/>
      <c r="E849" s="241"/>
      <c r="F849" s="241"/>
      <c r="G849" s="241"/>
      <c r="H849" s="241"/>
      <c r="I849" s="241"/>
      <c r="J849" s="241"/>
      <c r="K849" s="241"/>
      <c r="L849" s="241"/>
      <c r="M849" s="241"/>
      <c r="N849" s="241"/>
      <c r="O849" s="241"/>
      <c r="P849" s="241"/>
      <c r="Q849" s="241"/>
      <c r="R849" s="241"/>
      <c r="S849" s="241"/>
      <c r="T849" s="241"/>
      <c r="U849" s="241" t="s">
        <v>975</v>
      </c>
      <c r="V849" s="241"/>
      <c r="W849" s="241"/>
      <c r="X849" s="241"/>
      <c r="Y849" s="241"/>
      <c r="Z849" s="241"/>
      <c r="AA849" s="241"/>
      <c r="AB849" s="241"/>
      <c r="AC849" s="241" t="s">
        <v>313</v>
      </c>
      <c r="AD849" s="241"/>
      <c r="AE849" s="241"/>
      <c r="AF849" s="241"/>
      <c r="AG849" s="241"/>
      <c r="AH849" s="241"/>
      <c r="AI849" s="241"/>
      <c r="AP849" s="300"/>
      <c r="AT849" s="300"/>
    </row>
    <row r="850" spans="1:46" s="299" customFormat="1" ht="15" customHeight="1">
      <c r="A850" s="284"/>
      <c r="B850" s="284"/>
      <c r="C850" s="241"/>
      <c r="D850" s="241"/>
      <c r="E850" s="241"/>
      <c r="F850" s="241"/>
      <c r="G850" s="241"/>
      <c r="H850" s="241"/>
      <c r="I850" s="241"/>
      <c r="J850" s="241"/>
      <c r="K850" s="241"/>
      <c r="L850" s="241"/>
      <c r="M850" s="241"/>
      <c r="N850" s="241"/>
      <c r="O850" s="241"/>
      <c r="P850" s="241"/>
      <c r="Q850" s="241"/>
      <c r="R850" s="241"/>
      <c r="S850" s="241"/>
      <c r="T850" s="241"/>
      <c r="U850" s="241" t="s">
        <v>976</v>
      </c>
      <c r="V850" s="241"/>
      <c r="W850" s="241"/>
      <c r="X850" s="241"/>
      <c r="Y850" s="241"/>
      <c r="Z850" s="241"/>
      <c r="AA850" s="241"/>
      <c r="AB850" s="241"/>
      <c r="AC850" s="241" t="s">
        <v>316</v>
      </c>
      <c r="AD850" s="241"/>
      <c r="AE850" s="241"/>
      <c r="AF850" s="241"/>
      <c r="AG850" s="241"/>
      <c r="AH850" s="241"/>
      <c r="AI850" s="241"/>
      <c r="AP850" s="300"/>
      <c r="AT850" s="300"/>
    </row>
    <row r="851" spans="1:46" s="299" customFormat="1" ht="15" customHeight="1">
      <c r="A851" s="284"/>
      <c r="B851" s="284"/>
      <c r="C851" s="241"/>
      <c r="D851" s="241"/>
      <c r="E851" s="241"/>
      <c r="F851" s="241"/>
      <c r="G851" s="241"/>
      <c r="H851" s="241"/>
      <c r="I851" s="241"/>
      <c r="J851" s="241"/>
      <c r="K851" s="241"/>
      <c r="L851" s="241"/>
      <c r="M851" s="241"/>
      <c r="N851" s="241"/>
      <c r="O851" s="241"/>
      <c r="P851" s="241"/>
      <c r="Q851" s="241"/>
      <c r="R851" s="241"/>
      <c r="S851" s="241"/>
      <c r="T851" s="241"/>
      <c r="U851" s="241" t="s">
        <v>977</v>
      </c>
      <c r="V851" s="241"/>
      <c r="W851" s="241"/>
      <c r="X851" s="241"/>
      <c r="Y851" s="241"/>
      <c r="Z851" s="241"/>
      <c r="AA851" s="241"/>
      <c r="AB851" s="241"/>
      <c r="AC851" s="241" t="s">
        <v>322</v>
      </c>
      <c r="AD851" s="241"/>
      <c r="AE851" s="241"/>
      <c r="AF851" s="241"/>
      <c r="AG851" s="241"/>
      <c r="AH851" s="241"/>
      <c r="AI851" s="241"/>
      <c r="AP851" s="300"/>
      <c r="AT851" s="300"/>
    </row>
    <row r="852" spans="1:46" s="299" customFormat="1" ht="15" customHeight="1">
      <c r="A852" s="284"/>
      <c r="B852" s="284"/>
      <c r="C852" s="241"/>
      <c r="D852" s="241"/>
      <c r="E852" s="241"/>
      <c r="F852" s="241"/>
      <c r="G852" s="241"/>
      <c r="H852" s="241"/>
      <c r="I852" s="241"/>
      <c r="J852" s="241"/>
      <c r="K852" s="241"/>
      <c r="L852" s="241"/>
      <c r="M852" s="241"/>
      <c r="N852" s="241"/>
      <c r="O852" s="241"/>
      <c r="P852" s="241"/>
      <c r="Q852" s="241"/>
      <c r="R852" s="241"/>
      <c r="S852" s="241"/>
      <c r="T852" s="241"/>
      <c r="U852" s="241" t="s">
        <v>978</v>
      </c>
      <c r="V852" s="241"/>
      <c r="W852" s="241"/>
      <c r="X852" s="241"/>
      <c r="Y852" s="241"/>
      <c r="Z852" s="241"/>
      <c r="AA852" s="241"/>
      <c r="AB852" s="241"/>
      <c r="AC852" s="241" t="s">
        <v>316</v>
      </c>
      <c r="AD852" s="241"/>
      <c r="AE852" s="241"/>
      <c r="AF852" s="241"/>
      <c r="AG852" s="241"/>
      <c r="AH852" s="241"/>
      <c r="AI852" s="241"/>
      <c r="AP852" s="300"/>
      <c r="AT852" s="300"/>
    </row>
    <row r="853" spans="1:46" s="299" customFormat="1" ht="15" customHeight="1">
      <c r="A853" s="284"/>
      <c r="B853" s="284"/>
      <c r="C853" s="241"/>
      <c r="D853" s="241"/>
      <c r="E853" s="241"/>
      <c r="F853" s="241"/>
      <c r="G853" s="241"/>
      <c r="H853" s="241"/>
      <c r="I853" s="241"/>
      <c r="J853" s="241"/>
      <c r="K853" s="241"/>
      <c r="L853" s="241"/>
      <c r="M853" s="241"/>
      <c r="N853" s="241"/>
      <c r="O853" s="241"/>
      <c r="P853" s="241"/>
      <c r="Q853" s="241"/>
      <c r="R853" s="241"/>
      <c r="S853" s="241"/>
      <c r="T853" s="241"/>
      <c r="U853" s="241" t="s">
        <v>979</v>
      </c>
      <c r="V853" s="241"/>
      <c r="W853" s="241"/>
      <c r="X853" s="241"/>
      <c r="Y853" s="241"/>
      <c r="Z853" s="241"/>
      <c r="AA853" s="241"/>
      <c r="AB853" s="241"/>
      <c r="AC853" s="241" t="s">
        <v>325</v>
      </c>
      <c r="AD853" s="241"/>
      <c r="AE853" s="241"/>
      <c r="AF853" s="241"/>
      <c r="AG853" s="241"/>
      <c r="AH853" s="241"/>
      <c r="AI853" s="241"/>
      <c r="AP853" s="300"/>
      <c r="AT853" s="300"/>
    </row>
    <row r="854" spans="1:46" s="299" customFormat="1" ht="15" customHeight="1">
      <c r="A854" s="284"/>
      <c r="B854" s="284"/>
      <c r="C854" s="241"/>
      <c r="D854" s="241"/>
      <c r="E854" s="241"/>
      <c r="F854" s="241"/>
      <c r="G854" s="241"/>
      <c r="H854" s="241"/>
      <c r="I854" s="241"/>
      <c r="J854" s="241"/>
      <c r="K854" s="241"/>
      <c r="L854" s="241"/>
      <c r="M854" s="241"/>
      <c r="N854" s="241"/>
      <c r="O854" s="241"/>
      <c r="P854" s="241"/>
      <c r="Q854" s="241"/>
      <c r="R854" s="241"/>
      <c r="S854" s="241"/>
      <c r="T854" s="241"/>
      <c r="U854" s="241" t="s">
        <v>980</v>
      </c>
      <c r="V854" s="241"/>
      <c r="W854" s="241"/>
      <c r="X854" s="241"/>
      <c r="Y854" s="241"/>
      <c r="Z854" s="241"/>
      <c r="AA854" s="241"/>
      <c r="AB854" s="241"/>
      <c r="AC854" s="241" t="s">
        <v>316</v>
      </c>
      <c r="AD854" s="241"/>
      <c r="AE854" s="241"/>
      <c r="AF854" s="241"/>
      <c r="AG854" s="241"/>
      <c r="AH854" s="241"/>
      <c r="AI854" s="241"/>
      <c r="AP854" s="300"/>
      <c r="AT854" s="300"/>
    </row>
    <row r="855" spans="1:46" s="299" customFormat="1" ht="15" customHeight="1">
      <c r="A855" s="284"/>
      <c r="B855" s="284"/>
      <c r="C855" s="241"/>
      <c r="D855" s="241"/>
      <c r="E855" s="241"/>
      <c r="F855" s="241"/>
      <c r="G855" s="241"/>
      <c r="H855" s="241"/>
      <c r="I855" s="241"/>
      <c r="J855" s="241"/>
      <c r="K855" s="241"/>
      <c r="L855" s="241"/>
      <c r="M855" s="241"/>
      <c r="N855" s="241"/>
      <c r="O855" s="241"/>
      <c r="P855" s="241"/>
      <c r="Q855" s="241"/>
      <c r="R855" s="241"/>
      <c r="S855" s="241"/>
      <c r="T855" s="241"/>
      <c r="U855" s="241" t="s">
        <v>981</v>
      </c>
      <c r="V855" s="241"/>
      <c r="W855" s="241"/>
      <c r="X855" s="241"/>
      <c r="Y855" s="241"/>
      <c r="Z855" s="241"/>
      <c r="AA855" s="241"/>
      <c r="AB855" s="241"/>
      <c r="AC855" s="241" t="s">
        <v>313</v>
      </c>
      <c r="AD855" s="241"/>
      <c r="AE855" s="241"/>
      <c r="AF855" s="241"/>
      <c r="AG855" s="241"/>
      <c r="AH855" s="241"/>
      <c r="AI855" s="241"/>
      <c r="AP855" s="300"/>
      <c r="AT855" s="300"/>
    </row>
    <row r="856" spans="1:46" s="299" customFormat="1" ht="15" customHeight="1">
      <c r="A856" s="284"/>
      <c r="B856" s="284"/>
      <c r="C856" s="241"/>
      <c r="D856" s="241"/>
      <c r="E856" s="241"/>
      <c r="F856" s="241"/>
      <c r="G856" s="241"/>
      <c r="H856" s="241"/>
      <c r="I856" s="241"/>
      <c r="J856" s="241"/>
      <c r="K856" s="241"/>
      <c r="L856" s="241"/>
      <c r="M856" s="241"/>
      <c r="N856" s="241"/>
      <c r="O856" s="241"/>
      <c r="P856" s="241"/>
      <c r="Q856" s="241"/>
      <c r="R856" s="241"/>
      <c r="S856" s="241"/>
      <c r="T856" s="241"/>
      <c r="U856" s="241" t="s">
        <v>982</v>
      </c>
      <c r="V856" s="241"/>
      <c r="W856" s="241"/>
      <c r="X856" s="241"/>
      <c r="Y856" s="241"/>
      <c r="Z856" s="241"/>
      <c r="AA856" s="241"/>
      <c r="AB856" s="241"/>
      <c r="AC856" s="241" t="s">
        <v>316</v>
      </c>
      <c r="AD856" s="241"/>
      <c r="AE856" s="241"/>
      <c r="AF856" s="241"/>
      <c r="AG856" s="241"/>
      <c r="AH856" s="241"/>
      <c r="AI856" s="241"/>
      <c r="AP856" s="300"/>
      <c r="AT856" s="300"/>
    </row>
    <row r="857" spans="1:46" s="299" customFormat="1" ht="15" customHeight="1">
      <c r="A857" s="284"/>
      <c r="B857" s="284"/>
      <c r="C857" s="241"/>
      <c r="D857" s="241"/>
      <c r="E857" s="241"/>
      <c r="F857" s="241"/>
      <c r="G857" s="241"/>
      <c r="H857" s="241"/>
      <c r="I857" s="241"/>
      <c r="J857" s="241"/>
      <c r="K857" s="241"/>
      <c r="L857" s="241"/>
      <c r="M857" s="241"/>
      <c r="N857" s="241"/>
      <c r="O857" s="241"/>
      <c r="P857" s="241"/>
      <c r="Q857" s="241"/>
      <c r="R857" s="241"/>
      <c r="S857" s="241"/>
      <c r="T857" s="241"/>
      <c r="U857" s="241" t="s">
        <v>983</v>
      </c>
      <c r="V857" s="241"/>
      <c r="W857" s="241"/>
      <c r="X857" s="241"/>
      <c r="Y857" s="241"/>
      <c r="Z857" s="241"/>
      <c r="AA857" s="241"/>
      <c r="AB857" s="241"/>
      <c r="AC857" s="241" t="s">
        <v>313</v>
      </c>
      <c r="AD857" s="241"/>
      <c r="AE857" s="241"/>
      <c r="AF857" s="241"/>
      <c r="AG857" s="241"/>
      <c r="AH857" s="241"/>
      <c r="AI857" s="241"/>
      <c r="AP857" s="300"/>
      <c r="AT857" s="300"/>
    </row>
    <row r="858" spans="1:46" s="299" customFormat="1" ht="15" customHeight="1">
      <c r="A858" s="284"/>
      <c r="B858" s="284"/>
      <c r="C858" s="241"/>
      <c r="D858" s="241"/>
      <c r="E858" s="241"/>
      <c r="F858" s="241"/>
      <c r="G858" s="241"/>
      <c r="H858" s="241"/>
      <c r="I858" s="241"/>
      <c r="J858" s="241"/>
      <c r="K858" s="241"/>
      <c r="L858" s="241"/>
      <c r="M858" s="241"/>
      <c r="N858" s="241"/>
      <c r="O858" s="241"/>
      <c r="P858" s="241"/>
      <c r="Q858" s="241"/>
      <c r="R858" s="241"/>
      <c r="S858" s="241"/>
      <c r="T858" s="241"/>
      <c r="U858" s="241" t="s">
        <v>984</v>
      </c>
      <c r="V858" s="241"/>
      <c r="W858" s="241"/>
      <c r="X858" s="241"/>
      <c r="Y858" s="241"/>
      <c r="Z858" s="241"/>
      <c r="AA858" s="241"/>
      <c r="AB858" s="241"/>
      <c r="AC858" s="241" t="s">
        <v>325</v>
      </c>
      <c r="AD858" s="241"/>
      <c r="AE858" s="241"/>
      <c r="AF858" s="241"/>
      <c r="AG858" s="241"/>
      <c r="AH858" s="241"/>
      <c r="AI858" s="241"/>
      <c r="AP858" s="300"/>
      <c r="AT858" s="300"/>
    </row>
    <row r="859" spans="1:46" s="299" customFormat="1" ht="15" customHeight="1">
      <c r="A859" s="284"/>
      <c r="B859" s="284"/>
      <c r="C859" s="241"/>
      <c r="D859" s="241"/>
      <c r="E859" s="241"/>
      <c r="F859" s="241"/>
      <c r="G859" s="241"/>
      <c r="H859" s="241"/>
      <c r="I859" s="241"/>
      <c r="J859" s="241"/>
      <c r="K859" s="241"/>
      <c r="L859" s="241"/>
      <c r="M859" s="241"/>
      <c r="N859" s="241"/>
      <c r="O859" s="241"/>
      <c r="P859" s="241"/>
      <c r="Q859" s="241"/>
      <c r="R859" s="241"/>
      <c r="S859" s="241"/>
      <c r="T859" s="241"/>
      <c r="U859" s="241" t="s">
        <v>985</v>
      </c>
      <c r="V859" s="241"/>
      <c r="W859" s="241"/>
      <c r="X859" s="241"/>
      <c r="Y859" s="241"/>
      <c r="Z859" s="241"/>
      <c r="AA859" s="241"/>
      <c r="AB859" s="241"/>
      <c r="AC859" s="241" t="s">
        <v>309</v>
      </c>
      <c r="AD859" s="241"/>
      <c r="AE859" s="241"/>
      <c r="AF859" s="241"/>
      <c r="AG859" s="241"/>
      <c r="AH859" s="241"/>
      <c r="AI859" s="241"/>
      <c r="AP859" s="300"/>
      <c r="AT859" s="300"/>
    </row>
    <row r="860" spans="1:46" s="299" customFormat="1" ht="15" customHeight="1">
      <c r="A860" s="284"/>
      <c r="B860" s="284"/>
      <c r="C860" s="241"/>
      <c r="D860" s="241"/>
      <c r="E860" s="241"/>
      <c r="F860" s="241"/>
      <c r="G860" s="241"/>
      <c r="H860" s="241"/>
      <c r="I860" s="241"/>
      <c r="J860" s="241"/>
      <c r="K860" s="241"/>
      <c r="L860" s="241"/>
      <c r="M860" s="241"/>
      <c r="N860" s="241"/>
      <c r="O860" s="241"/>
      <c r="P860" s="241"/>
      <c r="Q860" s="241"/>
      <c r="R860" s="241"/>
      <c r="S860" s="241"/>
      <c r="T860" s="241"/>
      <c r="U860" s="241" t="s">
        <v>986</v>
      </c>
      <c r="V860" s="241"/>
      <c r="W860" s="241"/>
      <c r="X860" s="241"/>
      <c r="Y860" s="241"/>
      <c r="Z860" s="241"/>
      <c r="AA860" s="241"/>
      <c r="AB860" s="241"/>
      <c r="AC860" s="241" t="s">
        <v>309</v>
      </c>
      <c r="AD860" s="241"/>
      <c r="AE860" s="241"/>
      <c r="AF860" s="241"/>
      <c r="AG860" s="241"/>
      <c r="AH860" s="241"/>
      <c r="AI860" s="241"/>
      <c r="AP860" s="300"/>
      <c r="AT860" s="300"/>
    </row>
    <row r="861" spans="1:46" s="299" customFormat="1" ht="15" customHeight="1">
      <c r="A861" s="284"/>
      <c r="B861" s="284"/>
      <c r="C861" s="241"/>
      <c r="D861" s="241"/>
      <c r="E861" s="241"/>
      <c r="F861" s="241"/>
      <c r="G861" s="241"/>
      <c r="H861" s="241"/>
      <c r="I861" s="241"/>
      <c r="J861" s="241"/>
      <c r="K861" s="241"/>
      <c r="L861" s="241"/>
      <c r="M861" s="241"/>
      <c r="N861" s="241"/>
      <c r="O861" s="241"/>
      <c r="P861" s="241"/>
      <c r="Q861" s="241"/>
      <c r="R861" s="241"/>
      <c r="S861" s="241"/>
      <c r="T861" s="241"/>
      <c r="U861" s="241" t="s">
        <v>987</v>
      </c>
      <c r="V861" s="241"/>
      <c r="W861" s="241"/>
      <c r="X861" s="241"/>
      <c r="Y861" s="241"/>
      <c r="Z861" s="241"/>
      <c r="AA861" s="241"/>
      <c r="AB861" s="241"/>
      <c r="AC861" s="241" t="s">
        <v>325</v>
      </c>
      <c r="AD861" s="241"/>
      <c r="AE861" s="241"/>
      <c r="AF861" s="241"/>
      <c r="AG861" s="241"/>
      <c r="AH861" s="241"/>
      <c r="AI861" s="241"/>
      <c r="AP861" s="300"/>
      <c r="AT861" s="300"/>
    </row>
    <row r="862" spans="1:46" s="299" customFormat="1" ht="15" customHeight="1">
      <c r="A862" s="284"/>
      <c r="B862" s="284"/>
      <c r="C862" s="241"/>
      <c r="D862" s="241"/>
      <c r="E862" s="241"/>
      <c r="F862" s="241"/>
      <c r="G862" s="241"/>
      <c r="H862" s="241"/>
      <c r="I862" s="241"/>
      <c r="J862" s="241"/>
      <c r="K862" s="241"/>
      <c r="L862" s="241"/>
      <c r="M862" s="241"/>
      <c r="N862" s="241"/>
      <c r="O862" s="241"/>
      <c r="P862" s="241"/>
      <c r="Q862" s="241"/>
      <c r="R862" s="241"/>
      <c r="S862" s="241"/>
      <c r="T862" s="241"/>
      <c r="U862" s="241" t="s">
        <v>988</v>
      </c>
      <c r="V862" s="241"/>
      <c r="W862" s="241"/>
      <c r="X862" s="241"/>
      <c r="Y862" s="241"/>
      <c r="Z862" s="241"/>
      <c r="AA862" s="241"/>
      <c r="AB862" s="241"/>
      <c r="AC862" s="241" t="s">
        <v>313</v>
      </c>
      <c r="AD862" s="241"/>
      <c r="AE862" s="241"/>
      <c r="AF862" s="241"/>
      <c r="AG862" s="241"/>
      <c r="AH862" s="241"/>
      <c r="AI862" s="241"/>
      <c r="AP862" s="300"/>
      <c r="AT862" s="300"/>
    </row>
    <row r="863" spans="1:46" s="299" customFormat="1" ht="15" customHeight="1">
      <c r="A863" s="284"/>
      <c r="B863" s="284"/>
      <c r="C863" s="241"/>
      <c r="D863" s="241"/>
      <c r="E863" s="241"/>
      <c r="F863" s="241"/>
      <c r="G863" s="241"/>
      <c r="H863" s="241"/>
      <c r="I863" s="241"/>
      <c r="J863" s="241"/>
      <c r="K863" s="241"/>
      <c r="L863" s="241"/>
      <c r="M863" s="241"/>
      <c r="N863" s="241"/>
      <c r="O863" s="241"/>
      <c r="P863" s="241"/>
      <c r="Q863" s="241"/>
      <c r="R863" s="241"/>
      <c r="S863" s="241"/>
      <c r="T863" s="241"/>
      <c r="U863" s="241" t="s">
        <v>989</v>
      </c>
      <c r="V863" s="241"/>
      <c r="W863" s="241"/>
      <c r="X863" s="241"/>
      <c r="Y863" s="241"/>
      <c r="Z863" s="241"/>
      <c r="AA863" s="241"/>
      <c r="AB863" s="241"/>
      <c r="AC863" s="241" t="s">
        <v>350</v>
      </c>
      <c r="AD863" s="241"/>
      <c r="AE863" s="241"/>
      <c r="AF863" s="241"/>
      <c r="AG863" s="241"/>
      <c r="AH863" s="241"/>
      <c r="AI863" s="241"/>
      <c r="AP863" s="300"/>
      <c r="AT863" s="300"/>
    </row>
    <row r="864" spans="1:46" s="299" customFormat="1" ht="15" customHeight="1">
      <c r="A864" s="284"/>
      <c r="B864" s="284"/>
      <c r="C864" s="241"/>
      <c r="D864" s="241"/>
      <c r="E864" s="241"/>
      <c r="F864" s="241"/>
      <c r="G864" s="241"/>
      <c r="H864" s="241"/>
      <c r="I864" s="241"/>
      <c r="J864" s="241"/>
      <c r="K864" s="241"/>
      <c r="L864" s="241"/>
      <c r="M864" s="241"/>
      <c r="N864" s="241"/>
      <c r="O864" s="241"/>
      <c r="P864" s="241"/>
      <c r="Q864" s="241"/>
      <c r="R864" s="241"/>
      <c r="S864" s="241"/>
      <c r="T864" s="241"/>
      <c r="U864" s="241" t="s">
        <v>990</v>
      </c>
      <c r="V864" s="241"/>
      <c r="W864" s="241"/>
      <c r="X864" s="241"/>
      <c r="Y864" s="241"/>
      <c r="Z864" s="241"/>
      <c r="AA864" s="241"/>
      <c r="AB864" s="241"/>
      <c r="AC864" s="241" t="s">
        <v>313</v>
      </c>
      <c r="AD864" s="241"/>
      <c r="AE864" s="241"/>
      <c r="AF864" s="241"/>
      <c r="AG864" s="241"/>
      <c r="AH864" s="241"/>
      <c r="AI864" s="241"/>
      <c r="AP864" s="300"/>
      <c r="AT864" s="300"/>
    </row>
    <row r="865" spans="1:46" s="299" customFormat="1" ht="15" customHeight="1">
      <c r="A865" s="284"/>
      <c r="B865" s="284"/>
      <c r="C865" s="241"/>
      <c r="D865" s="241"/>
      <c r="E865" s="241"/>
      <c r="F865" s="241"/>
      <c r="G865" s="241"/>
      <c r="H865" s="241"/>
      <c r="I865" s="241"/>
      <c r="J865" s="241"/>
      <c r="K865" s="241"/>
      <c r="L865" s="241"/>
      <c r="M865" s="241"/>
      <c r="N865" s="241"/>
      <c r="O865" s="241"/>
      <c r="P865" s="241"/>
      <c r="Q865" s="241"/>
      <c r="R865" s="241"/>
      <c r="S865" s="241"/>
      <c r="T865" s="241"/>
      <c r="U865" s="241" t="s">
        <v>991</v>
      </c>
      <c r="V865" s="241"/>
      <c r="W865" s="241"/>
      <c r="X865" s="241"/>
      <c r="Y865" s="241"/>
      <c r="Z865" s="241"/>
      <c r="AA865" s="241"/>
      <c r="AB865" s="241"/>
      <c r="AC865" s="241" t="s">
        <v>325</v>
      </c>
      <c r="AD865" s="241"/>
      <c r="AE865" s="241"/>
      <c r="AF865" s="241"/>
      <c r="AG865" s="241"/>
      <c r="AH865" s="241"/>
      <c r="AI865" s="241"/>
      <c r="AP865" s="300"/>
      <c r="AT865" s="300"/>
    </row>
    <row r="866" spans="1:46" s="299" customFormat="1" ht="15" customHeight="1">
      <c r="A866" s="284"/>
      <c r="B866" s="284"/>
      <c r="C866" s="241"/>
      <c r="D866" s="241"/>
      <c r="E866" s="241"/>
      <c r="F866" s="241"/>
      <c r="G866" s="241"/>
      <c r="H866" s="241"/>
      <c r="I866" s="241"/>
      <c r="J866" s="241"/>
      <c r="K866" s="241"/>
      <c r="L866" s="241"/>
      <c r="M866" s="241"/>
      <c r="N866" s="241"/>
      <c r="O866" s="241"/>
      <c r="P866" s="241"/>
      <c r="Q866" s="241"/>
      <c r="R866" s="241"/>
      <c r="S866" s="241"/>
      <c r="T866" s="241"/>
      <c r="U866" s="241" t="s">
        <v>992</v>
      </c>
      <c r="V866" s="241"/>
      <c r="W866" s="241"/>
      <c r="X866" s="241"/>
      <c r="Y866" s="241"/>
      <c r="Z866" s="241"/>
      <c r="AA866" s="241"/>
      <c r="AB866" s="241"/>
      <c r="AC866" s="241" t="s">
        <v>325</v>
      </c>
      <c r="AD866" s="241"/>
      <c r="AE866" s="241"/>
      <c r="AF866" s="241"/>
      <c r="AG866" s="241"/>
      <c r="AH866" s="241"/>
      <c r="AI866" s="241"/>
      <c r="AP866" s="300"/>
      <c r="AT866" s="300"/>
    </row>
    <row r="867" spans="1:46" s="299" customFormat="1" ht="15" customHeight="1">
      <c r="A867" s="284"/>
      <c r="B867" s="284"/>
      <c r="C867" s="241"/>
      <c r="D867" s="241"/>
      <c r="E867" s="241"/>
      <c r="F867" s="241"/>
      <c r="G867" s="241"/>
      <c r="H867" s="241"/>
      <c r="I867" s="241"/>
      <c r="J867" s="241"/>
      <c r="K867" s="241"/>
      <c r="L867" s="241"/>
      <c r="M867" s="241"/>
      <c r="N867" s="241"/>
      <c r="O867" s="241"/>
      <c r="P867" s="241"/>
      <c r="Q867" s="241"/>
      <c r="R867" s="241"/>
      <c r="S867" s="241"/>
      <c r="T867" s="241"/>
      <c r="U867" s="241" t="s">
        <v>993</v>
      </c>
      <c r="V867" s="241"/>
      <c r="W867" s="241"/>
      <c r="X867" s="241"/>
      <c r="Y867" s="241"/>
      <c r="Z867" s="241"/>
      <c r="AA867" s="241"/>
      <c r="AB867" s="241"/>
      <c r="AC867" s="241" t="s">
        <v>313</v>
      </c>
      <c r="AD867" s="241"/>
      <c r="AE867" s="241"/>
      <c r="AF867" s="241"/>
      <c r="AG867" s="241"/>
      <c r="AH867" s="241"/>
      <c r="AI867" s="241"/>
      <c r="AP867" s="300"/>
      <c r="AT867" s="300"/>
    </row>
    <row r="868" spans="1:46" s="299" customFormat="1" ht="15" customHeight="1">
      <c r="A868" s="284"/>
      <c r="B868" s="284"/>
      <c r="C868" s="241"/>
      <c r="D868" s="241"/>
      <c r="E868" s="241"/>
      <c r="F868" s="241"/>
      <c r="G868" s="241"/>
      <c r="H868" s="241"/>
      <c r="I868" s="241"/>
      <c r="J868" s="241"/>
      <c r="K868" s="241"/>
      <c r="L868" s="241"/>
      <c r="M868" s="241"/>
      <c r="N868" s="241"/>
      <c r="O868" s="241"/>
      <c r="P868" s="241"/>
      <c r="Q868" s="241"/>
      <c r="R868" s="241"/>
      <c r="S868" s="241"/>
      <c r="T868" s="241"/>
      <c r="U868" s="241" t="s">
        <v>994</v>
      </c>
      <c r="V868" s="241"/>
      <c r="W868" s="241"/>
      <c r="X868" s="241"/>
      <c r="Y868" s="241"/>
      <c r="Z868" s="241"/>
      <c r="AA868" s="241"/>
      <c r="AB868" s="241"/>
      <c r="AC868" s="241" t="s">
        <v>316</v>
      </c>
      <c r="AD868" s="241"/>
      <c r="AE868" s="241"/>
      <c r="AF868" s="241"/>
      <c r="AG868" s="241"/>
      <c r="AH868" s="241"/>
      <c r="AI868" s="241"/>
      <c r="AP868" s="300"/>
      <c r="AT868" s="300"/>
    </row>
    <row r="869" spans="1:46" s="299" customFormat="1" ht="15" customHeight="1">
      <c r="A869" s="284"/>
      <c r="B869" s="284"/>
      <c r="C869" s="241"/>
      <c r="D869" s="241"/>
      <c r="E869" s="241"/>
      <c r="F869" s="241"/>
      <c r="G869" s="241"/>
      <c r="H869" s="241"/>
      <c r="I869" s="241"/>
      <c r="J869" s="241"/>
      <c r="K869" s="241"/>
      <c r="L869" s="241"/>
      <c r="M869" s="241"/>
      <c r="N869" s="241"/>
      <c r="O869" s="241"/>
      <c r="P869" s="241"/>
      <c r="Q869" s="241"/>
      <c r="R869" s="241"/>
      <c r="S869" s="241"/>
      <c r="T869" s="241"/>
      <c r="U869" s="241" t="s">
        <v>284</v>
      </c>
      <c r="V869" s="241"/>
      <c r="W869" s="241"/>
      <c r="X869" s="241"/>
      <c r="Y869" s="241"/>
      <c r="Z869" s="241"/>
      <c r="AA869" s="241"/>
      <c r="AB869" s="241"/>
      <c r="AC869" s="241" t="s">
        <v>350</v>
      </c>
      <c r="AD869" s="241"/>
      <c r="AE869" s="241"/>
      <c r="AF869" s="241"/>
      <c r="AG869" s="241"/>
      <c r="AH869" s="241"/>
      <c r="AI869" s="241"/>
      <c r="AP869" s="300"/>
      <c r="AT869" s="300"/>
    </row>
    <row r="870" spans="1:46" s="299" customFormat="1" ht="15" customHeight="1">
      <c r="A870" s="284"/>
      <c r="B870" s="284"/>
      <c r="C870" s="241"/>
      <c r="D870" s="241"/>
      <c r="E870" s="241"/>
      <c r="F870" s="241"/>
      <c r="G870" s="241"/>
      <c r="H870" s="241"/>
      <c r="I870" s="241"/>
      <c r="J870" s="241"/>
      <c r="K870" s="241"/>
      <c r="L870" s="241"/>
      <c r="M870" s="241"/>
      <c r="N870" s="241"/>
      <c r="O870" s="241"/>
      <c r="P870" s="241"/>
      <c r="Q870" s="241"/>
      <c r="R870" s="241"/>
      <c r="S870" s="241"/>
      <c r="T870" s="241"/>
      <c r="U870" s="241" t="s">
        <v>995</v>
      </c>
      <c r="V870" s="241"/>
      <c r="W870" s="241"/>
      <c r="X870" s="241"/>
      <c r="Y870" s="241"/>
      <c r="Z870" s="241"/>
      <c r="AA870" s="241"/>
      <c r="AB870" s="241"/>
      <c r="AC870" s="241" t="s">
        <v>350</v>
      </c>
      <c r="AD870" s="241"/>
      <c r="AE870" s="241"/>
      <c r="AF870" s="241"/>
      <c r="AG870" s="241"/>
      <c r="AH870" s="241"/>
      <c r="AI870" s="241"/>
      <c r="AP870" s="300"/>
      <c r="AT870" s="300"/>
    </row>
    <row r="871" spans="1:46" s="299" customFormat="1" ht="15" customHeight="1">
      <c r="A871" s="284"/>
      <c r="B871" s="284"/>
      <c r="C871" s="241"/>
      <c r="D871" s="241"/>
      <c r="E871" s="241"/>
      <c r="F871" s="241"/>
      <c r="G871" s="241"/>
      <c r="H871" s="241"/>
      <c r="I871" s="241"/>
      <c r="J871" s="241"/>
      <c r="K871" s="241"/>
      <c r="L871" s="241"/>
      <c r="M871" s="241"/>
      <c r="N871" s="241"/>
      <c r="O871" s="241"/>
      <c r="P871" s="241"/>
      <c r="Q871" s="241"/>
      <c r="R871" s="241"/>
      <c r="S871" s="241"/>
      <c r="T871" s="241"/>
      <c r="U871" s="241" t="s">
        <v>996</v>
      </c>
      <c r="V871" s="241"/>
      <c r="W871" s="241"/>
      <c r="X871" s="241"/>
      <c r="Y871" s="241"/>
      <c r="Z871" s="241"/>
      <c r="AA871" s="241"/>
      <c r="AB871" s="241"/>
      <c r="AC871" s="241" t="s">
        <v>325</v>
      </c>
      <c r="AD871" s="241"/>
      <c r="AE871" s="241"/>
      <c r="AF871" s="241"/>
      <c r="AG871" s="241"/>
      <c r="AH871" s="241"/>
      <c r="AI871" s="241"/>
      <c r="AP871" s="300"/>
      <c r="AT871" s="300"/>
    </row>
    <row r="872" spans="1:46" s="299" customFormat="1" ht="15" customHeight="1">
      <c r="A872" s="284"/>
      <c r="B872" s="284"/>
      <c r="C872" s="241"/>
      <c r="D872" s="241"/>
      <c r="E872" s="241"/>
      <c r="F872" s="241"/>
      <c r="G872" s="241"/>
      <c r="H872" s="241"/>
      <c r="I872" s="241"/>
      <c r="J872" s="241"/>
      <c r="K872" s="241"/>
      <c r="L872" s="241"/>
      <c r="M872" s="241"/>
      <c r="N872" s="241"/>
      <c r="O872" s="241"/>
      <c r="P872" s="241"/>
      <c r="Q872" s="241"/>
      <c r="R872" s="241"/>
      <c r="S872" s="241"/>
      <c r="T872" s="241"/>
      <c r="U872" s="241" t="s">
        <v>997</v>
      </c>
      <c r="V872" s="241"/>
      <c r="W872" s="241"/>
      <c r="X872" s="241"/>
      <c r="Y872" s="241"/>
      <c r="Z872" s="241"/>
      <c r="AA872" s="241"/>
      <c r="AB872" s="241"/>
      <c r="AC872" s="241" t="s">
        <v>313</v>
      </c>
      <c r="AD872" s="241"/>
      <c r="AE872" s="241"/>
      <c r="AF872" s="241"/>
      <c r="AG872" s="241"/>
      <c r="AH872" s="241"/>
      <c r="AI872" s="241"/>
      <c r="AP872" s="300"/>
      <c r="AT872" s="300"/>
    </row>
    <row r="873" spans="1:46" s="299" customFormat="1" ht="15" customHeight="1">
      <c r="A873" s="284"/>
      <c r="B873" s="284"/>
      <c r="C873" s="241"/>
      <c r="D873" s="241"/>
      <c r="E873" s="241"/>
      <c r="F873" s="241"/>
      <c r="G873" s="241"/>
      <c r="H873" s="241"/>
      <c r="I873" s="241"/>
      <c r="J873" s="241"/>
      <c r="K873" s="241"/>
      <c r="L873" s="241"/>
      <c r="M873" s="241"/>
      <c r="N873" s="241"/>
      <c r="O873" s="241"/>
      <c r="P873" s="241"/>
      <c r="Q873" s="241"/>
      <c r="R873" s="241"/>
      <c r="S873" s="241"/>
      <c r="T873" s="241"/>
      <c r="U873" s="241" t="s">
        <v>998</v>
      </c>
      <c r="V873" s="241"/>
      <c r="W873" s="241"/>
      <c r="X873" s="241"/>
      <c r="Y873" s="241"/>
      <c r="Z873" s="241"/>
      <c r="AA873" s="241"/>
      <c r="AB873" s="241"/>
      <c r="AC873" s="241" t="s">
        <v>313</v>
      </c>
      <c r="AD873" s="241"/>
      <c r="AE873" s="241"/>
      <c r="AF873" s="241"/>
      <c r="AG873" s="241"/>
      <c r="AH873" s="241"/>
      <c r="AI873" s="241"/>
      <c r="AP873" s="300"/>
      <c r="AT873" s="300"/>
    </row>
    <row r="874" spans="1:46" s="299" customFormat="1" ht="15" customHeight="1">
      <c r="A874" s="284"/>
      <c r="B874" s="284"/>
      <c r="C874" s="241"/>
      <c r="D874" s="241"/>
      <c r="E874" s="241"/>
      <c r="F874" s="241"/>
      <c r="G874" s="241"/>
      <c r="H874" s="241"/>
      <c r="I874" s="241"/>
      <c r="J874" s="241"/>
      <c r="K874" s="241"/>
      <c r="L874" s="241"/>
      <c r="M874" s="241"/>
      <c r="N874" s="241"/>
      <c r="O874" s="241"/>
      <c r="P874" s="241"/>
      <c r="Q874" s="241"/>
      <c r="R874" s="241"/>
      <c r="S874" s="241"/>
      <c r="T874" s="241"/>
      <c r="U874" s="241" t="s">
        <v>999</v>
      </c>
      <c r="V874" s="241"/>
      <c r="W874" s="241"/>
      <c r="X874" s="241"/>
      <c r="Y874" s="241"/>
      <c r="Z874" s="241"/>
      <c r="AA874" s="241"/>
      <c r="AB874" s="241"/>
      <c r="AC874" s="241" t="s">
        <v>322</v>
      </c>
      <c r="AD874" s="241"/>
      <c r="AE874" s="241"/>
      <c r="AF874" s="241"/>
      <c r="AG874" s="241"/>
      <c r="AH874" s="241"/>
      <c r="AI874" s="241"/>
      <c r="AP874" s="300"/>
      <c r="AT874" s="300"/>
    </row>
    <row r="875" spans="1:46" s="299" customFormat="1" ht="15" customHeight="1">
      <c r="A875" s="284"/>
      <c r="B875" s="284"/>
      <c r="C875" s="241"/>
      <c r="D875" s="241"/>
      <c r="E875" s="241"/>
      <c r="F875" s="241"/>
      <c r="G875" s="241"/>
      <c r="H875" s="241"/>
      <c r="I875" s="241"/>
      <c r="J875" s="241"/>
      <c r="K875" s="241"/>
      <c r="L875" s="241"/>
      <c r="M875" s="241"/>
      <c r="N875" s="241"/>
      <c r="O875" s="241"/>
      <c r="P875" s="241"/>
      <c r="Q875" s="241"/>
      <c r="R875" s="241"/>
      <c r="S875" s="241"/>
      <c r="T875" s="241"/>
      <c r="U875" s="241" t="s">
        <v>1000</v>
      </c>
      <c r="V875" s="241"/>
      <c r="W875" s="241"/>
      <c r="X875" s="241"/>
      <c r="Y875" s="241"/>
      <c r="Z875" s="241"/>
      <c r="AA875" s="241"/>
      <c r="AB875" s="241"/>
      <c r="AC875" s="241" t="s">
        <v>322</v>
      </c>
      <c r="AD875" s="241"/>
      <c r="AE875" s="241"/>
      <c r="AF875" s="241"/>
      <c r="AG875" s="241"/>
      <c r="AH875" s="241"/>
      <c r="AI875" s="241"/>
      <c r="AP875" s="300"/>
      <c r="AT875" s="300"/>
    </row>
    <row r="876" spans="1:46" s="299" customFormat="1" ht="15" customHeight="1">
      <c r="A876" s="284"/>
      <c r="B876" s="284"/>
      <c r="C876" s="241"/>
      <c r="D876" s="241"/>
      <c r="E876" s="241"/>
      <c r="F876" s="241"/>
      <c r="G876" s="241"/>
      <c r="H876" s="241"/>
      <c r="I876" s="241"/>
      <c r="J876" s="241"/>
      <c r="K876" s="241"/>
      <c r="L876" s="241"/>
      <c r="M876" s="241"/>
      <c r="N876" s="241"/>
      <c r="O876" s="241"/>
      <c r="P876" s="241"/>
      <c r="Q876" s="241"/>
      <c r="R876" s="241"/>
      <c r="S876" s="241"/>
      <c r="T876" s="241"/>
      <c r="U876" s="241" t="s">
        <v>1001</v>
      </c>
      <c r="V876" s="241"/>
      <c r="W876" s="241"/>
      <c r="X876" s="241"/>
      <c r="Y876" s="241"/>
      <c r="Z876" s="241"/>
      <c r="AA876" s="241"/>
      <c r="AB876" s="241"/>
      <c r="AC876" s="241" t="s">
        <v>311</v>
      </c>
      <c r="AD876" s="241"/>
      <c r="AE876" s="241"/>
      <c r="AF876" s="241"/>
      <c r="AG876" s="241"/>
      <c r="AH876" s="241"/>
      <c r="AI876" s="241"/>
      <c r="AP876" s="300"/>
      <c r="AT876" s="300"/>
    </row>
    <row r="877" spans="1:46" s="299" customFormat="1" ht="15" customHeight="1">
      <c r="A877" s="284"/>
      <c r="B877" s="284"/>
      <c r="C877" s="241"/>
      <c r="D877" s="241"/>
      <c r="E877" s="241"/>
      <c r="F877" s="241"/>
      <c r="G877" s="241"/>
      <c r="H877" s="241"/>
      <c r="I877" s="241"/>
      <c r="J877" s="241"/>
      <c r="K877" s="241"/>
      <c r="L877" s="241"/>
      <c r="M877" s="241"/>
      <c r="N877" s="241"/>
      <c r="O877" s="241"/>
      <c r="P877" s="241"/>
      <c r="Q877" s="241"/>
      <c r="R877" s="241"/>
      <c r="S877" s="241"/>
      <c r="T877" s="241"/>
      <c r="U877" s="241" t="s">
        <v>1002</v>
      </c>
      <c r="V877" s="241"/>
      <c r="W877" s="241"/>
      <c r="X877" s="241"/>
      <c r="Y877" s="241"/>
      <c r="Z877" s="241"/>
      <c r="AA877" s="241"/>
      <c r="AB877" s="241"/>
      <c r="AC877" s="241" t="s">
        <v>386</v>
      </c>
      <c r="AD877" s="241"/>
      <c r="AE877" s="241"/>
      <c r="AF877" s="241"/>
      <c r="AG877" s="241"/>
      <c r="AH877" s="241"/>
      <c r="AI877" s="241"/>
      <c r="AP877" s="300"/>
      <c r="AT877" s="300"/>
    </row>
    <row r="878" spans="1:46" s="299" customFormat="1" ht="15" customHeight="1">
      <c r="A878" s="284"/>
      <c r="B878" s="284"/>
      <c r="C878" s="241"/>
      <c r="D878" s="241"/>
      <c r="E878" s="241"/>
      <c r="F878" s="241"/>
      <c r="G878" s="241"/>
      <c r="H878" s="241"/>
      <c r="I878" s="241"/>
      <c r="J878" s="241"/>
      <c r="K878" s="241"/>
      <c r="L878" s="241"/>
      <c r="M878" s="241"/>
      <c r="N878" s="241"/>
      <c r="O878" s="241"/>
      <c r="P878" s="241"/>
      <c r="Q878" s="241"/>
      <c r="R878" s="241"/>
      <c r="S878" s="241"/>
      <c r="T878" s="241"/>
      <c r="U878" s="241" t="s">
        <v>1003</v>
      </c>
      <c r="V878" s="241"/>
      <c r="W878" s="241"/>
      <c r="X878" s="241"/>
      <c r="Y878" s="241"/>
      <c r="Z878" s="241"/>
      <c r="AA878" s="241"/>
      <c r="AB878" s="241"/>
      <c r="AC878" s="241" t="s">
        <v>316</v>
      </c>
      <c r="AD878" s="241"/>
      <c r="AE878" s="241"/>
      <c r="AF878" s="241"/>
      <c r="AG878" s="241"/>
      <c r="AH878" s="241"/>
      <c r="AI878" s="241"/>
      <c r="AP878" s="300"/>
      <c r="AT878" s="300"/>
    </row>
    <row r="879" spans="1:46" s="299" customFormat="1" ht="15" customHeight="1">
      <c r="A879" s="284"/>
      <c r="B879" s="284"/>
      <c r="C879" s="241"/>
      <c r="D879" s="241"/>
      <c r="E879" s="241"/>
      <c r="F879" s="241"/>
      <c r="G879" s="241"/>
      <c r="H879" s="241"/>
      <c r="I879" s="241"/>
      <c r="J879" s="241"/>
      <c r="K879" s="241"/>
      <c r="L879" s="241"/>
      <c r="M879" s="241"/>
      <c r="N879" s="241"/>
      <c r="O879" s="241"/>
      <c r="P879" s="241"/>
      <c r="Q879" s="241"/>
      <c r="R879" s="241"/>
      <c r="S879" s="241"/>
      <c r="T879" s="241"/>
      <c r="U879" s="241" t="s">
        <v>1004</v>
      </c>
      <c r="V879" s="241"/>
      <c r="W879" s="241"/>
      <c r="X879" s="241"/>
      <c r="Y879" s="241"/>
      <c r="Z879" s="241"/>
      <c r="AA879" s="241"/>
      <c r="AB879" s="241"/>
      <c r="AC879" s="241" t="s">
        <v>350</v>
      </c>
      <c r="AD879" s="241"/>
      <c r="AE879" s="241"/>
      <c r="AF879" s="241"/>
      <c r="AG879" s="241"/>
      <c r="AH879" s="241"/>
      <c r="AI879" s="241"/>
      <c r="AP879" s="300"/>
      <c r="AT879" s="300"/>
    </row>
    <row r="880" spans="1:46" s="299" customFormat="1" ht="15" customHeight="1">
      <c r="A880" s="284"/>
      <c r="B880" s="284"/>
      <c r="C880" s="241"/>
      <c r="D880" s="241"/>
      <c r="E880" s="241"/>
      <c r="F880" s="241"/>
      <c r="G880" s="241"/>
      <c r="H880" s="241"/>
      <c r="I880" s="241"/>
      <c r="J880" s="241"/>
      <c r="K880" s="241"/>
      <c r="L880" s="241"/>
      <c r="M880" s="241"/>
      <c r="N880" s="241"/>
      <c r="O880" s="241"/>
      <c r="P880" s="241"/>
      <c r="Q880" s="241"/>
      <c r="R880" s="241"/>
      <c r="S880" s="241"/>
      <c r="T880" s="241"/>
      <c r="U880" s="241" t="s">
        <v>1005</v>
      </c>
      <c r="V880" s="241"/>
      <c r="W880" s="241"/>
      <c r="X880" s="241"/>
      <c r="Y880" s="241"/>
      <c r="Z880" s="241"/>
      <c r="AA880" s="241"/>
      <c r="AB880" s="241"/>
      <c r="AC880" s="241" t="s">
        <v>313</v>
      </c>
      <c r="AD880" s="241"/>
      <c r="AE880" s="241"/>
      <c r="AF880" s="241"/>
      <c r="AG880" s="241"/>
      <c r="AH880" s="241"/>
      <c r="AI880" s="241"/>
      <c r="AP880" s="300"/>
      <c r="AT880" s="300"/>
    </row>
    <row r="881" spans="1:46" s="299" customFormat="1" ht="15" customHeight="1">
      <c r="A881" s="284"/>
      <c r="B881" s="284"/>
      <c r="C881" s="241"/>
      <c r="D881" s="241"/>
      <c r="E881" s="241"/>
      <c r="F881" s="241"/>
      <c r="G881" s="241"/>
      <c r="H881" s="241"/>
      <c r="I881" s="241"/>
      <c r="J881" s="241"/>
      <c r="K881" s="241"/>
      <c r="L881" s="241"/>
      <c r="M881" s="241"/>
      <c r="N881" s="241"/>
      <c r="O881" s="241"/>
      <c r="P881" s="241"/>
      <c r="Q881" s="241"/>
      <c r="R881" s="241"/>
      <c r="S881" s="241"/>
      <c r="T881" s="241"/>
      <c r="U881" s="241" t="s">
        <v>1006</v>
      </c>
      <c r="V881" s="241"/>
      <c r="W881" s="241"/>
      <c r="X881" s="241"/>
      <c r="Y881" s="241"/>
      <c r="Z881" s="241"/>
      <c r="AA881" s="241"/>
      <c r="AB881" s="241"/>
      <c r="AC881" s="241" t="s">
        <v>325</v>
      </c>
      <c r="AD881" s="241"/>
      <c r="AE881" s="241"/>
      <c r="AF881" s="241"/>
      <c r="AG881" s="241"/>
      <c r="AH881" s="241"/>
      <c r="AI881" s="241"/>
      <c r="AP881" s="300"/>
      <c r="AT881" s="300"/>
    </row>
    <row r="882" spans="1:46" s="299" customFormat="1" ht="15" customHeight="1">
      <c r="A882" s="284"/>
      <c r="B882" s="284"/>
      <c r="C882" s="241"/>
      <c r="D882" s="241"/>
      <c r="E882" s="241"/>
      <c r="F882" s="241"/>
      <c r="G882" s="241"/>
      <c r="H882" s="241"/>
      <c r="I882" s="241"/>
      <c r="J882" s="241"/>
      <c r="K882" s="241"/>
      <c r="L882" s="241"/>
      <c r="M882" s="241"/>
      <c r="N882" s="241"/>
      <c r="O882" s="241"/>
      <c r="P882" s="241"/>
      <c r="Q882" s="241"/>
      <c r="R882" s="241"/>
      <c r="S882" s="241"/>
      <c r="T882" s="241"/>
      <c r="U882" s="241" t="s">
        <v>1007</v>
      </c>
      <c r="V882" s="241"/>
      <c r="W882" s="241"/>
      <c r="X882" s="241"/>
      <c r="Y882" s="241"/>
      <c r="Z882" s="241"/>
      <c r="AA882" s="241"/>
      <c r="AB882" s="241"/>
      <c r="AC882" s="241" t="s">
        <v>350</v>
      </c>
      <c r="AD882" s="241"/>
      <c r="AE882" s="241"/>
      <c r="AF882" s="241"/>
      <c r="AG882" s="241"/>
      <c r="AH882" s="241"/>
      <c r="AI882" s="241"/>
      <c r="AP882" s="300"/>
      <c r="AT882" s="300"/>
    </row>
    <row r="883" spans="1:46" s="299" customFormat="1" ht="15" customHeight="1">
      <c r="A883" s="284"/>
      <c r="B883" s="284"/>
      <c r="C883" s="241"/>
      <c r="D883" s="241"/>
      <c r="E883" s="241"/>
      <c r="F883" s="241"/>
      <c r="G883" s="241"/>
      <c r="H883" s="241"/>
      <c r="I883" s="241"/>
      <c r="J883" s="241"/>
      <c r="K883" s="241"/>
      <c r="L883" s="241"/>
      <c r="M883" s="241"/>
      <c r="N883" s="241"/>
      <c r="O883" s="241"/>
      <c r="P883" s="241"/>
      <c r="Q883" s="241"/>
      <c r="R883" s="241"/>
      <c r="S883" s="241"/>
      <c r="T883" s="241"/>
      <c r="U883" s="241" t="s">
        <v>1008</v>
      </c>
      <c r="V883" s="241"/>
      <c r="W883" s="241"/>
      <c r="X883" s="241"/>
      <c r="Y883" s="241"/>
      <c r="Z883" s="241"/>
      <c r="AA883" s="241"/>
      <c r="AB883" s="241"/>
      <c r="AC883" s="241" t="s">
        <v>316</v>
      </c>
      <c r="AD883" s="241"/>
      <c r="AE883" s="241"/>
      <c r="AF883" s="241"/>
      <c r="AG883" s="241"/>
      <c r="AH883" s="241"/>
      <c r="AI883" s="241"/>
      <c r="AP883" s="300"/>
      <c r="AT883" s="300"/>
    </row>
    <row r="884" spans="1:46" s="299" customFormat="1" ht="15" customHeight="1">
      <c r="A884" s="284"/>
      <c r="B884" s="284"/>
      <c r="C884" s="241"/>
      <c r="D884" s="241"/>
      <c r="E884" s="241"/>
      <c r="F884" s="241"/>
      <c r="G884" s="241"/>
      <c r="H884" s="241"/>
      <c r="I884" s="241"/>
      <c r="J884" s="241"/>
      <c r="K884" s="241"/>
      <c r="L884" s="241"/>
      <c r="M884" s="241"/>
      <c r="N884" s="241"/>
      <c r="O884" s="241"/>
      <c r="P884" s="241"/>
      <c r="Q884" s="241"/>
      <c r="R884" s="241"/>
      <c r="S884" s="241"/>
      <c r="T884" s="241"/>
      <c r="U884" s="241" t="s">
        <v>1009</v>
      </c>
      <c r="V884" s="241"/>
      <c r="W884" s="241"/>
      <c r="X884" s="241"/>
      <c r="Y884" s="241"/>
      <c r="Z884" s="241"/>
      <c r="AA884" s="241"/>
      <c r="AB884" s="241"/>
      <c r="AC884" s="241" t="s">
        <v>316</v>
      </c>
      <c r="AD884" s="241"/>
      <c r="AE884" s="241"/>
      <c r="AF884" s="241"/>
      <c r="AG884" s="241"/>
      <c r="AH884" s="241"/>
      <c r="AI884" s="241"/>
      <c r="AP884" s="300"/>
      <c r="AT884" s="300"/>
    </row>
    <row r="885" spans="1:46" s="299" customFormat="1" ht="15" customHeight="1">
      <c r="A885" s="284"/>
      <c r="B885" s="284"/>
      <c r="C885" s="241"/>
      <c r="D885" s="241"/>
      <c r="E885" s="241"/>
      <c r="F885" s="241"/>
      <c r="G885" s="241"/>
      <c r="H885" s="241"/>
      <c r="I885" s="241"/>
      <c r="J885" s="241"/>
      <c r="K885" s="241"/>
      <c r="L885" s="241"/>
      <c r="M885" s="241"/>
      <c r="N885" s="241"/>
      <c r="O885" s="241"/>
      <c r="P885" s="241"/>
      <c r="Q885" s="241"/>
      <c r="R885" s="241"/>
      <c r="S885" s="241"/>
      <c r="T885" s="241"/>
      <c r="U885" s="241" t="s">
        <v>1010</v>
      </c>
      <c r="V885" s="241"/>
      <c r="W885" s="241"/>
      <c r="X885" s="241"/>
      <c r="Y885" s="241"/>
      <c r="Z885" s="241"/>
      <c r="AA885" s="241"/>
      <c r="AB885" s="241"/>
      <c r="AC885" s="241" t="s">
        <v>316</v>
      </c>
      <c r="AD885" s="241"/>
      <c r="AE885" s="241"/>
      <c r="AF885" s="241"/>
      <c r="AG885" s="241"/>
      <c r="AH885" s="241"/>
      <c r="AI885" s="241"/>
      <c r="AP885" s="300"/>
      <c r="AT885" s="300"/>
    </row>
    <row r="886" spans="1:46" s="299" customFormat="1" ht="15" customHeight="1">
      <c r="A886" s="284"/>
      <c r="B886" s="284"/>
      <c r="C886" s="241"/>
      <c r="D886" s="241"/>
      <c r="E886" s="241"/>
      <c r="F886" s="241"/>
      <c r="G886" s="241"/>
      <c r="H886" s="241"/>
      <c r="I886" s="241"/>
      <c r="J886" s="241"/>
      <c r="K886" s="241"/>
      <c r="L886" s="241"/>
      <c r="M886" s="241"/>
      <c r="N886" s="241"/>
      <c r="O886" s="241"/>
      <c r="P886" s="241"/>
      <c r="Q886" s="241"/>
      <c r="R886" s="241"/>
      <c r="S886" s="241"/>
      <c r="T886" s="241"/>
      <c r="U886" s="241" t="s">
        <v>1011</v>
      </c>
      <c r="V886" s="241"/>
      <c r="W886" s="241"/>
      <c r="X886" s="241"/>
      <c r="Y886" s="241"/>
      <c r="Z886" s="241"/>
      <c r="AA886" s="241"/>
      <c r="AB886" s="241"/>
      <c r="AC886" s="241" t="s">
        <v>386</v>
      </c>
      <c r="AD886" s="241"/>
      <c r="AE886" s="241"/>
      <c r="AF886" s="241"/>
      <c r="AG886" s="241"/>
      <c r="AH886" s="241"/>
      <c r="AI886" s="241"/>
      <c r="AP886" s="300"/>
      <c r="AT886" s="300"/>
    </row>
    <row r="887" spans="1:46" s="299" customFormat="1" ht="15" customHeight="1">
      <c r="A887" s="284"/>
      <c r="B887" s="284"/>
      <c r="C887" s="241"/>
      <c r="D887" s="241"/>
      <c r="E887" s="241"/>
      <c r="F887" s="241"/>
      <c r="G887" s="241"/>
      <c r="H887" s="241"/>
      <c r="I887" s="241"/>
      <c r="J887" s="241"/>
      <c r="K887" s="241"/>
      <c r="L887" s="241"/>
      <c r="M887" s="241"/>
      <c r="N887" s="241"/>
      <c r="O887" s="241"/>
      <c r="P887" s="241"/>
      <c r="Q887" s="241"/>
      <c r="R887" s="241"/>
      <c r="S887" s="241"/>
      <c r="T887" s="241"/>
      <c r="U887" s="241" t="s">
        <v>1012</v>
      </c>
      <c r="V887" s="241"/>
      <c r="W887" s="241"/>
      <c r="X887" s="241"/>
      <c r="Y887" s="241"/>
      <c r="Z887" s="241"/>
      <c r="AA887" s="241"/>
      <c r="AB887" s="241"/>
      <c r="AC887" s="241" t="s">
        <v>311</v>
      </c>
      <c r="AD887" s="241"/>
      <c r="AE887" s="241"/>
      <c r="AF887" s="241"/>
      <c r="AG887" s="241"/>
      <c r="AH887" s="241"/>
      <c r="AI887" s="241"/>
      <c r="AP887" s="300"/>
      <c r="AT887" s="300"/>
    </row>
    <row r="888" spans="1:46" s="299" customFormat="1" ht="15" customHeight="1">
      <c r="A888" s="284"/>
      <c r="B888" s="284"/>
      <c r="C888" s="241"/>
      <c r="D888" s="241"/>
      <c r="E888" s="241"/>
      <c r="F888" s="241"/>
      <c r="G888" s="241"/>
      <c r="H888" s="241"/>
      <c r="I888" s="241"/>
      <c r="J888" s="241"/>
      <c r="K888" s="241"/>
      <c r="L888" s="241"/>
      <c r="M888" s="241"/>
      <c r="N888" s="241"/>
      <c r="O888" s="241"/>
      <c r="P888" s="241"/>
      <c r="Q888" s="241"/>
      <c r="R888" s="241"/>
      <c r="S888" s="241"/>
      <c r="T888" s="241"/>
      <c r="U888" s="241" t="s">
        <v>1013</v>
      </c>
      <c r="V888" s="241"/>
      <c r="W888" s="241"/>
      <c r="X888" s="241"/>
      <c r="Y888" s="241"/>
      <c r="Z888" s="241"/>
      <c r="AA888" s="241"/>
      <c r="AB888" s="241"/>
      <c r="AC888" s="241" t="s">
        <v>309</v>
      </c>
      <c r="AD888" s="241"/>
      <c r="AE888" s="241"/>
      <c r="AF888" s="241"/>
      <c r="AG888" s="241"/>
      <c r="AH888" s="241"/>
      <c r="AI888" s="241"/>
      <c r="AP888" s="300"/>
      <c r="AT888" s="300"/>
    </row>
    <row r="889" spans="1:46" s="299" customFormat="1" ht="15" customHeight="1">
      <c r="A889" s="284"/>
      <c r="B889" s="284"/>
      <c r="C889" s="241"/>
      <c r="D889" s="241"/>
      <c r="E889" s="241"/>
      <c r="F889" s="241"/>
      <c r="G889" s="241"/>
      <c r="H889" s="241"/>
      <c r="I889" s="241"/>
      <c r="J889" s="241"/>
      <c r="K889" s="241"/>
      <c r="L889" s="241"/>
      <c r="M889" s="241"/>
      <c r="N889" s="241"/>
      <c r="O889" s="241"/>
      <c r="P889" s="241"/>
      <c r="Q889" s="241"/>
      <c r="R889" s="241"/>
      <c r="S889" s="241"/>
      <c r="T889" s="241"/>
      <c r="U889" s="241" t="s">
        <v>1014</v>
      </c>
      <c r="V889" s="241"/>
      <c r="W889" s="241"/>
      <c r="X889" s="241"/>
      <c r="Y889" s="241"/>
      <c r="Z889" s="241"/>
      <c r="AA889" s="241"/>
      <c r="AB889" s="241"/>
      <c r="AC889" s="241" t="s">
        <v>313</v>
      </c>
      <c r="AD889" s="241"/>
      <c r="AE889" s="241"/>
      <c r="AF889" s="241"/>
      <c r="AG889" s="241"/>
      <c r="AH889" s="241"/>
      <c r="AI889" s="241"/>
      <c r="AP889" s="300"/>
      <c r="AT889" s="300"/>
    </row>
    <row r="890" spans="1:46" s="299" customFormat="1" ht="15" customHeight="1">
      <c r="A890" s="284"/>
      <c r="B890" s="284"/>
      <c r="C890" s="241"/>
      <c r="D890" s="241"/>
      <c r="E890" s="241"/>
      <c r="F890" s="241"/>
      <c r="G890" s="241"/>
      <c r="H890" s="241"/>
      <c r="I890" s="241"/>
      <c r="J890" s="241"/>
      <c r="K890" s="241"/>
      <c r="L890" s="241"/>
      <c r="M890" s="241"/>
      <c r="N890" s="241"/>
      <c r="O890" s="241"/>
      <c r="P890" s="241"/>
      <c r="Q890" s="241"/>
      <c r="R890" s="241"/>
      <c r="S890" s="241"/>
      <c r="T890" s="241"/>
      <c r="U890" s="241" t="s">
        <v>1015</v>
      </c>
      <c r="V890" s="241"/>
      <c r="W890" s="241"/>
      <c r="X890" s="241"/>
      <c r="Y890" s="241"/>
      <c r="Z890" s="241"/>
      <c r="AA890" s="241"/>
      <c r="AB890" s="241"/>
      <c r="AC890" s="241" t="s">
        <v>313</v>
      </c>
      <c r="AD890" s="241"/>
      <c r="AE890" s="241"/>
      <c r="AF890" s="241"/>
      <c r="AG890" s="241"/>
      <c r="AH890" s="241"/>
      <c r="AI890" s="241"/>
      <c r="AP890" s="300"/>
      <c r="AT890" s="300"/>
    </row>
    <row r="891" spans="1:46" s="299" customFormat="1" ht="15" customHeight="1">
      <c r="A891" s="284"/>
      <c r="B891" s="284"/>
      <c r="C891" s="241"/>
      <c r="D891" s="241"/>
      <c r="E891" s="241"/>
      <c r="F891" s="241"/>
      <c r="G891" s="241"/>
      <c r="H891" s="241"/>
      <c r="I891" s="241"/>
      <c r="J891" s="241"/>
      <c r="K891" s="241"/>
      <c r="L891" s="241"/>
      <c r="M891" s="241"/>
      <c r="N891" s="241"/>
      <c r="O891" s="241"/>
      <c r="P891" s="241"/>
      <c r="Q891" s="241"/>
      <c r="R891" s="241"/>
      <c r="S891" s="241"/>
      <c r="T891" s="241"/>
      <c r="U891" s="241" t="s">
        <v>1016</v>
      </c>
      <c r="V891" s="241"/>
      <c r="W891" s="241"/>
      <c r="X891" s="241"/>
      <c r="Y891" s="241"/>
      <c r="Z891" s="241"/>
      <c r="AA891" s="241"/>
      <c r="AB891" s="241"/>
      <c r="AC891" s="241" t="s">
        <v>316</v>
      </c>
      <c r="AD891" s="241"/>
      <c r="AE891" s="241"/>
      <c r="AF891" s="241"/>
      <c r="AG891" s="241"/>
      <c r="AH891" s="241"/>
      <c r="AI891" s="241"/>
      <c r="AP891" s="300"/>
      <c r="AT891" s="300"/>
    </row>
    <row r="892" spans="1:46" s="299" customFormat="1" ht="15" customHeight="1">
      <c r="A892" s="284"/>
      <c r="B892" s="284"/>
      <c r="C892" s="241"/>
      <c r="D892" s="241"/>
      <c r="E892" s="241"/>
      <c r="F892" s="241"/>
      <c r="G892" s="241"/>
      <c r="H892" s="241"/>
      <c r="I892" s="241"/>
      <c r="J892" s="241"/>
      <c r="K892" s="241"/>
      <c r="L892" s="241"/>
      <c r="M892" s="241"/>
      <c r="N892" s="241"/>
      <c r="O892" s="241"/>
      <c r="P892" s="241"/>
      <c r="Q892" s="241"/>
      <c r="R892" s="241"/>
      <c r="S892" s="241"/>
      <c r="T892" s="241"/>
      <c r="U892" s="241" t="s">
        <v>1017</v>
      </c>
      <c r="V892" s="241"/>
      <c r="W892" s="241"/>
      <c r="X892" s="241"/>
      <c r="Y892" s="241"/>
      <c r="Z892" s="241"/>
      <c r="AA892" s="241"/>
      <c r="AB892" s="241"/>
      <c r="AC892" s="241" t="s">
        <v>316</v>
      </c>
      <c r="AD892" s="241"/>
      <c r="AE892" s="241"/>
      <c r="AF892" s="241"/>
      <c r="AG892" s="241"/>
      <c r="AH892" s="241"/>
      <c r="AI892" s="241"/>
      <c r="AP892" s="300"/>
      <c r="AT892" s="300"/>
    </row>
    <row r="893" spans="1:46" s="299" customFormat="1" ht="15" customHeight="1">
      <c r="A893" s="284"/>
      <c r="B893" s="284"/>
      <c r="C893" s="241"/>
      <c r="D893" s="241"/>
      <c r="E893" s="241"/>
      <c r="F893" s="241"/>
      <c r="G893" s="241"/>
      <c r="H893" s="241"/>
      <c r="I893" s="241"/>
      <c r="J893" s="241"/>
      <c r="K893" s="241"/>
      <c r="L893" s="241"/>
      <c r="M893" s="241"/>
      <c r="N893" s="241"/>
      <c r="O893" s="241"/>
      <c r="P893" s="241"/>
      <c r="Q893" s="241"/>
      <c r="R893" s="241"/>
      <c r="S893" s="241"/>
      <c r="T893" s="241"/>
      <c r="U893" s="241" t="s">
        <v>1018</v>
      </c>
      <c r="V893" s="241"/>
      <c r="W893" s="241"/>
      <c r="X893" s="241"/>
      <c r="Y893" s="241"/>
      <c r="Z893" s="241"/>
      <c r="AA893" s="241"/>
      <c r="AB893" s="241"/>
      <c r="AC893" s="241" t="s">
        <v>366</v>
      </c>
      <c r="AD893" s="241"/>
      <c r="AE893" s="241"/>
      <c r="AF893" s="241"/>
      <c r="AG893" s="241"/>
      <c r="AH893" s="241"/>
      <c r="AI893" s="241"/>
      <c r="AP893" s="300"/>
      <c r="AT893" s="300"/>
    </row>
    <row r="894" spans="1:46" s="299" customFormat="1" ht="15" customHeight="1">
      <c r="A894" s="284"/>
      <c r="B894" s="284"/>
      <c r="C894" s="241"/>
      <c r="D894" s="241"/>
      <c r="E894" s="241"/>
      <c r="F894" s="241"/>
      <c r="G894" s="241"/>
      <c r="H894" s="241"/>
      <c r="I894" s="241"/>
      <c r="J894" s="241"/>
      <c r="K894" s="241"/>
      <c r="L894" s="241"/>
      <c r="M894" s="241"/>
      <c r="N894" s="241"/>
      <c r="O894" s="241"/>
      <c r="P894" s="241"/>
      <c r="Q894" s="241"/>
      <c r="R894" s="241"/>
      <c r="S894" s="241"/>
      <c r="T894" s="241"/>
      <c r="U894" s="241" t="s">
        <v>1019</v>
      </c>
      <c r="V894" s="241"/>
      <c r="W894" s="241"/>
      <c r="X894" s="241"/>
      <c r="Y894" s="241"/>
      <c r="Z894" s="241"/>
      <c r="AA894" s="241"/>
      <c r="AB894" s="241"/>
      <c r="AC894" s="241" t="s">
        <v>311</v>
      </c>
      <c r="AD894" s="241"/>
      <c r="AE894" s="241"/>
      <c r="AF894" s="241"/>
      <c r="AG894" s="241"/>
      <c r="AH894" s="241"/>
      <c r="AI894" s="241"/>
      <c r="AP894" s="300"/>
      <c r="AT894" s="300"/>
    </row>
    <row r="895" spans="1:46" s="299" customFormat="1" ht="15" customHeight="1">
      <c r="A895" s="284"/>
      <c r="B895" s="284"/>
      <c r="C895" s="241"/>
      <c r="D895" s="241"/>
      <c r="E895" s="241"/>
      <c r="F895" s="241"/>
      <c r="G895" s="241"/>
      <c r="H895" s="241"/>
      <c r="I895" s="241"/>
      <c r="J895" s="241"/>
      <c r="K895" s="241"/>
      <c r="L895" s="241"/>
      <c r="M895" s="241"/>
      <c r="N895" s="241"/>
      <c r="O895" s="241"/>
      <c r="P895" s="241"/>
      <c r="Q895" s="241"/>
      <c r="R895" s="241"/>
      <c r="S895" s="241"/>
      <c r="T895" s="241"/>
      <c r="U895" s="241" t="s">
        <v>1020</v>
      </c>
      <c r="V895" s="241"/>
      <c r="W895" s="241"/>
      <c r="X895" s="241"/>
      <c r="Y895" s="241"/>
      <c r="Z895" s="241"/>
      <c r="AA895" s="241"/>
      <c r="AB895" s="241"/>
      <c r="AC895" s="241" t="s">
        <v>316</v>
      </c>
      <c r="AD895" s="241"/>
      <c r="AE895" s="241"/>
      <c r="AF895" s="241"/>
      <c r="AG895" s="241"/>
      <c r="AH895" s="241"/>
      <c r="AI895" s="241"/>
      <c r="AP895" s="300"/>
      <c r="AT895" s="300"/>
    </row>
    <row r="896" spans="1:46" s="299" customFormat="1" ht="15" customHeight="1">
      <c r="A896" s="284"/>
      <c r="B896" s="284"/>
      <c r="C896" s="241"/>
      <c r="D896" s="241"/>
      <c r="E896" s="241"/>
      <c r="F896" s="241"/>
      <c r="G896" s="241"/>
      <c r="H896" s="241"/>
      <c r="I896" s="241"/>
      <c r="J896" s="241"/>
      <c r="K896" s="241"/>
      <c r="L896" s="241"/>
      <c r="M896" s="241"/>
      <c r="N896" s="241"/>
      <c r="O896" s="241"/>
      <c r="P896" s="241"/>
      <c r="Q896" s="241"/>
      <c r="R896" s="241"/>
      <c r="S896" s="241"/>
      <c r="T896" s="241"/>
      <c r="U896" s="241" t="s">
        <v>1021</v>
      </c>
      <c r="V896" s="241"/>
      <c r="W896" s="241"/>
      <c r="X896" s="241"/>
      <c r="Y896" s="241"/>
      <c r="Z896" s="241"/>
      <c r="AA896" s="241"/>
      <c r="AB896" s="241"/>
      <c r="AC896" s="241" t="s">
        <v>322</v>
      </c>
      <c r="AD896" s="241"/>
      <c r="AE896" s="241"/>
      <c r="AF896" s="241"/>
      <c r="AG896" s="241"/>
      <c r="AH896" s="241"/>
      <c r="AI896" s="241"/>
      <c r="AP896" s="300"/>
      <c r="AT896" s="300"/>
    </row>
    <row r="897" spans="1:46" s="299" customFormat="1" ht="15" customHeight="1">
      <c r="A897" s="284"/>
      <c r="B897" s="284"/>
      <c r="C897" s="241"/>
      <c r="D897" s="241"/>
      <c r="E897" s="241"/>
      <c r="F897" s="241"/>
      <c r="G897" s="241"/>
      <c r="H897" s="241"/>
      <c r="I897" s="241"/>
      <c r="J897" s="241"/>
      <c r="K897" s="241"/>
      <c r="L897" s="241"/>
      <c r="M897" s="241"/>
      <c r="N897" s="241"/>
      <c r="O897" s="241"/>
      <c r="P897" s="241"/>
      <c r="Q897" s="241"/>
      <c r="R897" s="241"/>
      <c r="S897" s="241"/>
      <c r="T897" s="241"/>
      <c r="U897" s="241" t="s">
        <v>1022</v>
      </c>
      <c r="V897" s="241"/>
      <c r="W897" s="241"/>
      <c r="X897" s="241"/>
      <c r="Y897" s="241"/>
      <c r="Z897" s="241"/>
      <c r="AA897" s="241"/>
      <c r="AB897" s="241"/>
      <c r="AC897" s="241" t="s">
        <v>325</v>
      </c>
      <c r="AD897" s="241"/>
      <c r="AE897" s="241"/>
      <c r="AF897" s="241"/>
      <c r="AG897" s="241"/>
      <c r="AH897" s="241"/>
      <c r="AI897" s="241"/>
      <c r="AP897" s="300"/>
      <c r="AT897" s="300"/>
    </row>
    <row r="898" spans="1:46" s="299" customFormat="1" ht="15" customHeight="1">
      <c r="A898" s="284"/>
      <c r="B898" s="284"/>
      <c r="C898" s="241"/>
      <c r="D898" s="241"/>
      <c r="E898" s="241"/>
      <c r="F898" s="241"/>
      <c r="G898" s="241"/>
      <c r="H898" s="241"/>
      <c r="I898" s="241"/>
      <c r="J898" s="241"/>
      <c r="K898" s="241"/>
      <c r="L898" s="241"/>
      <c r="M898" s="241"/>
      <c r="N898" s="241"/>
      <c r="O898" s="241"/>
      <c r="P898" s="241"/>
      <c r="Q898" s="241"/>
      <c r="R898" s="241"/>
      <c r="S898" s="241"/>
      <c r="T898" s="241"/>
      <c r="U898" s="241" t="s">
        <v>1023</v>
      </c>
      <c r="V898" s="241"/>
      <c r="W898" s="241"/>
      <c r="X898" s="241"/>
      <c r="Y898" s="241"/>
      <c r="Z898" s="241"/>
      <c r="AA898" s="241"/>
      <c r="AB898" s="241"/>
      <c r="AC898" s="241" t="s">
        <v>309</v>
      </c>
      <c r="AD898" s="241"/>
      <c r="AE898" s="241"/>
      <c r="AF898" s="241"/>
      <c r="AG898" s="241"/>
      <c r="AH898" s="241"/>
      <c r="AI898" s="241"/>
      <c r="AP898" s="300"/>
      <c r="AT898" s="300"/>
    </row>
    <row r="899" spans="1:46" s="299" customFormat="1" ht="15" customHeight="1">
      <c r="A899" s="284"/>
      <c r="B899" s="284"/>
      <c r="C899" s="241"/>
      <c r="D899" s="241"/>
      <c r="E899" s="241"/>
      <c r="F899" s="241"/>
      <c r="G899" s="241"/>
      <c r="H899" s="241"/>
      <c r="I899" s="241"/>
      <c r="J899" s="241"/>
      <c r="K899" s="241"/>
      <c r="L899" s="241"/>
      <c r="M899" s="241"/>
      <c r="N899" s="241"/>
      <c r="O899" s="241"/>
      <c r="P899" s="241"/>
      <c r="Q899" s="241"/>
      <c r="R899" s="241"/>
      <c r="S899" s="241"/>
      <c r="T899" s="241"/>
      <c r="U899" s="241" t="s">
        <v>1024</v>
      </c>
      <c r="V899" s="241"/>
      <c r="W899" s="241"/>
      <c r="X899" s="241"/>
      <c r="Y899" s="241"/>
      <c r="Z899" s="241"/>
      <c r="AA899" s="241"/>
      <c r="AB899" s="241"/>
      <c r="AC899" s="241" t="s">
        <v>325</v>
      </c>
      <c r="AD899" s="241"/>
      <c r="AE899" s="241"/>
      <c r="AF899" s="241"/>
      <c r="AG899" s="241"/>
      <c r="AH899" s="241"/>
      <c r="AI899" s="241"/>
      <c r="AP899" s="300"/>
      <c r="AT899" s="300"/>
    </row>
    <row r="900" spans="1:46" s="299" customFormat="1" ht="15" customHeight="1">
      <c r="A900" s="284"/>
      <c r="B900" s="284"/>
      <c r="C900" s="241"/>
      <c r="D900" s="241"/>
      <c r="E900" s="241"/>
      <c r="F900" s="241"/>
      <c r="G900" s="241"/>
      <c r="H900" s="241"/>
      <c r="I900" s="241"/>
      <c r="J900" s="241"/>
      <c r="K900" s="241"/>
      <c r="L900" s="241"/>
      <c r="M900" s="241"/>
      <c r="N900" s="241"/>
      <c r="O900" s="241"/>
      <c r="P900" s="241"/>
      <c r="Q900" s="241"/>
      <c r="R900" s="241"/>
      <c r="S900" s="241"/>
      <c r="T900" s="241"/>
      <c r="U900" s="241" t="s">
        <v>1025</v>
      </c>
      <c r="V900" s="241"/>
      <c r="W900" s="241"/>
      <c r="X900" s="241"/>
      <c r="Y900" s="241"/>
      <c r="Z900" s="241"/>
      <c r="AA900" s="241"/>
      <c r="AB900" s="241"/>
      <c r="AC900" s="241" t="s">
        <v>386</v>
      </c>
      <c r="AD900" s="241"/>
      <c r="AE900" s="241"/>
      <c r="AF900" s="241"/>
      <c r="AG900" s="241"/>
      <c r="AH900" s="241"/>
      <c r="AI900" s="241"/>
      <c r="AP900" s="300"/>
      <c r="AT900" s="300"/>
    </row>
    <row r="901" spans="1:46" s="299" customFormat="1" ht="15" customHeight="1">
      <c r="A901" s="284"/>
      <c r="B901" s="284"/>
      <c r="C901" s="241"/>
      <c r="D901" s="241"/>
      <c r="E901" s="241"/>
      <c r="F901" s="241"/>
      <c r="G901" s="241"/>
      <c r="H901" s="241"/>
      <c r="I901" s="241"/>
      <c r="J901" s="241"/>
      <c r="K901" s="241"/>
      <c r="L901" s="241"/>
      <c r="M901" s="241"/>
      <c r="N901" s="241"/>
      <c r="O901" s="241"/>
      <c r="P901" s="241"/>
      <c r="Q901" s="241"/>
      <c r="R901" s="241"/>
      <c r="S901" s="241"/>
      <c r="T901" s="241"/>
      <c r="U901" s="241" t="s">
        <v>1026</v>
      </c>
      <c r="V901" s="241"/>
      <c r="W901" s="241"/>
      <c r="X901" s="241"/>
      <c r="Y901" s="241"/>
      <c r="Z901" s="241"/>
      <c r="AA901" s="241"/>
      <c r="AB901" s="241"/>
      <c r="AC901" s="241" t="s">
        <v>325</v>
      </c>
      <c r="AD901" s="241"/>
      <c r="AE901" s="241"/>
      <c r="AF901" s="241"/>
      <c r="AG901" s="241"/>
      <c r="AH901" s="241"/>
      <c r="AI901" s="241"/>
      <c r="AP901" s="300"/>
      <c r="AT901" s="300"/>
    </row>
    <row r="902" spans="1:46" s="299" customFormat="1" ht="15" customHeight="1">
      <c r="A902" s="284"/>
      <c r="B902" s="284"/>
      <c r="C902" s="241"/>
      <c r="D902" s="241"/>
      <c r="E902" s="241"/>
      <c r="F902" s="241"/>
      <c r="G902" s="241"/>
      <c r="H902" s="241"/>
      <c r="I902" s="241"/>
      <c r="J902" s="241"/>
      <c r="K902" s="241"/>
      <c r="L902" s="241"/>
      <c r="M902" s="241"/>
      <c r="N902" s="241"/>
      <c r="O902" s="241"/>
      <c r="P902" s="241"/>
      <c r="Q902" s="241"/>
      <c r="R902" s="241"/>
      <c r="S902" s="241"/>
      <c r="T902" s="241"/>
      <c r="U902" s="241" t="s">
        <v>1027</v>
      </c>
      <c r="V902" s="241"/>
      <c r="W902" s="241"/>
      <c r="X902" s="241"/>
      <c r="Y902" s="241"/>
      <c r="Z902" s="241"/>
      <c r="AA902" s="241"/>
      <c r="AB902" s="241"/>
      <c r="AC902" s="241" t="s">
        <v>386</v>
      </c>
      <c r="AD902" s="241"/>
      <c r="AE902" s="241"/>
      <c r="AF902" s="241"/>
      <c r="AG902" s="241"/>
      <c r="AH902" s="241"/>
      <c r="AI902" s="241"/>
      <c r="AP902" s="300"/>
      <c r="AT902" s="300"/>
    </row>
    <row r="903" spans="1:46" s="299" customFormat="1" ht="15" customHeight="1">
      <c r="A903" s="284"/>
      <c r="B903" s="284"/>
      <c r="C903" s="241"/>
      <c r="D903" s="241"/>
      <c r="E903" s="241"/>
      <c r="F903" s="241"/>
      <c r="G903" s="241"/>
      <c r="H903" s="241"/>
      <c r="I903" s="241"/>
      <c r="J903" s="241"/>
      <c r="K903" s="241"/>
      <c r="L903" s="241"/>
      <c r="M903" s="241"/>
      <c r="N903" s="241"/>
      <c r="O903" s="241"/>
      <c r="P903" s="241"/>
      <c r="Q903" s="241"/>
      <c r="R903" s="241"/>
      <c r="S903" s="241"/>
      <c r="T903" s="241"/>
      <c r="U903" s="241" t="s">
        <v>1028</v>
      </c>
      <c r="V903" s="241"/>
      <c r="W903" s="241"/>
      <c r="X903" s="241"/>
      <c r="Y903" s="241"/>
      <c r="Z903" s="241"/>
      <c r="AA903" s="241"/>
      <c r="AB903" s="241"/>
      <c r="AC903" s="241" t="s">
        <v>386</v>
      </c>
      <c r="AD903" s="241"/>
      <c r="AE903" s="241"/>
      <c r="AF903" s="241"/>
      <c r="AG903" s="241"/>
      <c r="AH903" s="241"/>
      <c r="AI903" s="241"/>
      <c r="AP903" s="300"/>
      <c r="AT903" s="300"/>
    </row>
    <row r="904" spans="1:46" s="299" customFormat="1" ht="15" customHeight="1">
      <c r="A904" s="284"/>
      <c r="B904" s="284"/>
      <c r="C904" s="241"/>
      <c r="D904" s="241"/>
      <c r="E904" s="241"/>
      <c r="F904" s="241"/>
      <c r="G904" s="241"/>
      <c r="H904" s="241"/>
      <c r="I904" s="241"/>
      <c r="J904" s="241"/>
      <c r="K904" s="241"/>
      <c r="L904" s="241"/>
      <c r="M904" s="241"/>
      <c r="N904" s="241"/>
      <c r="O904" s="241"/>
      <c r="P904" s="241"/>
      <c r="Q904" s="241"/>
      <c r="R904" s="241"/>
      <c r="S904" s="241"/>
      <c r="T904" s="241"/>
      <c r="U904" s="241" t="s">
        <v>1029</v>
      </c>
      <c r="V904" s="241"/>
      <c r="W904" s="241"/>
      <c r="X904" s="241"/>
      <c r="Y904" s="241"/>
      <c r="Z904" s="241"/>
      <c r="AA904" s="241"/>
      <c r="AB904" s="241"/>
      <c r="AC904" s="241" t="s">
        <v>325</v>
      </c>
      <c r="AD904" s="241"/>
      <c r="AE904" s="241"/>
      <c r="AF904" s="241"/>
      <c r="AG904" s="241"/>
      <c r="AH904" s="241"/>
      <c r="AI904" s="241"/>
      <c r="AP904" s="300"/>
      <c r="AT904" s="300"/>
    </row>
    <row r="905" spans="1:46" s="299" customFormat="1" ht="15" customHeight="1">
      <c r="A905" s="284"/>
      <c r="B905" s="284"/>
      <c r="C905" s="241"/>
      <c r="D905" s="241"/>
      <c r="E905" s="241"/>
      <c r="F905" s="241"/>
      <c r="G905" s="241"/>
      <c r="H905" s="241"/>
      <c r="I905" s="241"/>
      <c r="J905" s="241"/>
      <c r="K905" s="241"/>
      <c r="L905" s="241"/>
      <c r="M905" s="241"/>
      <c r="N905" s="241"/>
      <c r="O905" s="241"/>
      <c r="P905" s="241"/>
      <c r="Q905" s="241"/>
      <c r="R905" s="241"/>
      <c r="S905" s="241"/>
      <c r="T905" s="241"/>
      <c r="U905" s="241" t="s">
        <v>1030</v>
      </c>
      <c r="V905" s="241"/>
      <c r="W905" s="241"/>
      <c r="X905" s="241"/>
      <c r="Y905" s="241"/>
      <c r="Z905" s="241"/>
      <c r="AA905" s="241"/>
      <c r="AB905" s="241"/>
      <c r="AC905" s="241" t="s">
        <v>313</v>
      </c>
      <c r="AD905" s="241"/>
      <c r="AE905" s="241"/>
      <c r="AF905" s="241"/>
      <c r="AG905" s="241"/>
      <c r="AH905" s="241"/>
      <c r="AI905" s="241"/>
      <c r="AP905" s="300"/>
      <c r="AT905" s="300"/>
    </row>
    <row r="906" spans="1:46" s="299" customFormat="1" ht="15" customHeight="1">
      <c r="A906" s="284"/>
      <c r="B906" s="284"/>
      <c r="C906" s="241"/>
      <c r="D906" s="241"/>
      <c r="E906" s="241"/>
      <c r="F906" s="241"/>
      <c r="G906" s="241"/>
      <c r="H906" s="241"/>
      <c r="I906" s="241"/>
      <c r="J906" s="241"/>
      <c r="K906" s="241"/>
      <c r="L906" s="241"/>
      <c r="M906" s="241"/>
      <c r="N906" s="241"/>
      <c r="O906" s="241"/>
      <c r="P906" s="241"/>
      <c r="Q906" s="241"/>
      <c r="R906" s="241"/>
      <c r="S906" s="241"/>
      <c r="T906" s="241"/>
      <c r="U906" s="241" t="s">
        <v>1031</v>
      </c>
      <c r="V906" s="241"/>
      <c r="W906" s="241"/>
      <c r="X906" s="241"/>
      <c r="Y906" s="241"/>
      <c r="Z906" s="241"/>
      <c r="AA906" s="241"/>
      <c r="AB906" s="241"/>
      <c r="AC906" s="241" t="s">
        <v>316</v>
      </c>
      <c r="AD906" s="241"/>
      <c r="AE906" s="241"/>
      <c r="AF906" s="241"/>
      <c r="AG906" s="241"/>
      <c r="AH906" s="241"/>
      <c r="AI906" s="241"/>
      <c r="AP906" s="300"/>
      <c r="AT906" s="300"/>
    </row>
    <row r="907" spans="1:46" s="299" customFormat="1" ht="15" customHeight="1">
      <c r="A907" s="284"/>
      <c r="B907" s="284"/>
      <c r="C907" s="241"/>
      <c r="D907" s="241"/>
      <c r="E907" s="241"/>
      <c r="F907" s="241"/>
      <c r="G907" s="241"/>
      <c r="H907" s="241"/>
      <c r="I907" s="241"/>
      <c r="J907" s="241"/>
      <c r="K907" s="241"/>
      <c r="L907" s="241"/>
      <c r="M907" s="241"/>
      <c r="N907" s="241"/>
      <c r="O907" s="241"/>
      <c r="P907" s="241"/>
      <c r="Q907" s="241"/>
      <c r="R907" s="241"/>
      <c r="S907" s="241"/>
      <c r="T907" s="241"/>
      <c r="U907" s="241" t="s">
        <v>1032</v>
      </c>
      <c r="V907" s="241"/>
      <c r="W907" s="241"/>
      <c r="X907" s="241"/>
      <c r="Y907" s="241"/>
      <c r="Z907" s="241"/>
      <c r="AA907" s="241"/>
      <c r="AB907" s="241"/>
      <c r="AC907" s="241" t="s">
        <v>316</v>
      </c>
      <c r="AD907" s="241"/>
      <c r="AE907" s="241"/>
      <c r="AF907" s="241"/>
      <c r="AG907" s="241"/>
      <c r="AH907" s="241"/>
      <c r="AI907" s="241"/>
      <c r="AP907" s="300"/>
      <c r="AT907" s="300"/>
    </row>
    <row r="908" spans="1:46" s="299" customFormat="1" ht="15" customHeight="1">
      <c r="A908" s="284"/>
      <c r="B908" s="284"/>
      <c r="C908" s="241"/>
      <c r="D908" s="241"/>
      <c r="E908" s="241"/>
      <c r="F908" s="241"/>
      <c r="G908" s="241"/>
      <c r="H908" s="241"/>
      <c r="I908" s="241"/>
      <c r="J908" s="241"/>
      <c r="K908" s="241"/>
      <c r="L908" s="241"/>
      <c r="M908" s="241"/>
      <c r="N908" s="241"/>
      <c r="O908" s="241"/>
      <c r="P908" s="241"/>
      <c r="Q908" s="241"/>
      <c r="R908" s="241"/>
      <c r="S908" s="241"/>
      <c r="T908" s="241"/>
      <c r="U908" s="241" t="s">
        <v>1033</v>
      </c>
      <c r="V908" s="241"/>
      <c r="W908" s="241"/>
      <c r="X908" s="241"/>
      <c r="Y908" s="241"/>
      <c r="Z908" s="241"/>
      <c r="AA908" s="241"/>
      <c r="AB908" s="241"/>
      <c r="AC908" s="241" t="s">
        <v>386</v>
      </c>
      <c r="AD908" s="241"/>
      <c r="AE908" s="241"/>
      <c r="AF908" s="241"/>
      <c r="AG908" s="241"/>
      <c r="AH908" s="241"/>
      <c r="AI908" s="241"/>
      <c r="AP908" s="300"/>
      <c r="AT908" s="300"/>
    </row>
    <row r="909" spans="1:46" s="299" customFormat="1" ht="15" customHeight="1">
      <c r="A909" s="284"/>
      <c r="B909" s="284"/>
      <c r="C909" s="241"/>
      <c r="D909" s="241"/>
      <c r="E909" s="241"/>
      <c r="F909" s="241"/>
      <c r="G909" s="241"/>
      <c r="H909" s="241"/>
      <c r="I909" s="241"/>
      <c r="J909" s="241"/>
      <c r="K909" s="241"/>
      <c r="L909" s="241"/>
      <c r="M909" s="241"/>
      <c r="N909" s="241"/>
      <c r="O909" s="241"/>
      <c r="P909" s="241"/>
      <c r="Q909" s="241"/>
      <c r="R909" s="241"/>
      <c r="S909" s="241"/>
      <c r="T909" s="241"/>
      <c r="U909" s="241" t="s">
        <v>1034</v>
      </c>
      <c r="V909" s="241"/>
      <c r="W909" s="241"/>
      <c r="X909" s="241"/>
      <c r="Y909" s="241"/>
      <c r="Z909" s="241"/>
      <c r="AA909" s="241"/>
      <c r="AB909" s="241"/>
      <c r="AC909" s="241" t="s">
        <v>386</v>
      </c>
      <c r="AD909" s="241"/>
      <c r="AE909" s="241"/>
      <c r="AF909" s="241"/>
      <c r="AG909" s="241"/>
      <c r="AH909" s="241"/>
      <c r="AI909" s="241"/>
      <c r="AP909" s="300"/>
      <c r="AT909" s="300"/>
    </row>
    <row r="910" spans="1:46" s="299" customFormat="1" ht="15" customHeight="1">
      <c r="A910" s="284"/>
      <c r="B910" s="284"/>
      <c r="C910" s="241"/>
      <c r="D910" s="241"/>
      <c r="E910" s="241"/>
      <c r="F910" s="241"/>
      <c r="G910" s="241"/>
      <c r="H910" s="241"/>
      <c r="I910" s="241"/>
      <c r="J910" s="241"/>
      <c r="K910" s="241"/>
      <c r="L910" s="241"/>
      <c r="M910" s="241"/>
      <c r="N910" s="241"/>
      <c r="O910" s="241"/>
      <c r="P910" s="241"/>
      <c r="Q910" s="241"/>
      <c r="R910" s="241"/>
      <c r="S910" s="241"/>
      <c r="T910" s="241"/>
      <c r="U910" s="241" t="s">
        <v>1035</v>
      </c>
      <c r="V910" s="241"/>
      <c r="W910" s="241"/>
      <c r="X910" s="241"/>
      <c r="Y910" s="241"/>
      <c r="Z910" s="241"/>
      <c r="AA910" s="241"/>
      <c r="AB910" s="241"/>
      <c r="AC910" s="241" t="s">
        <v>316</v>
      </c>
      <c r="AD910" s="241"/>
      <c r="AE910" s="241"/>
      <c r="AF910" s="241"/>
      <c r="AG910" s="241"/>
      <c r="AH910" s="241"/>
      <c r="AI910" s="241"/>
      <c r="AP910" s="300"/>
      <c r="AT910" s="300"/>
    </row>
    <row r="911" spans="1:46" s="299" customFormat="1" ht="15" customHeight="1">
      <c r="A911" s="284"/>
      <c r="B911" s="284"/>
      <c r="C911" s="241"/>
      <c r="D911" s="241"/>
      <c r="E911" s="241"/>
      <c r="F911" s="241"/>
      <c r="G911" s="241"/>
      <c r="H911" s="241"/>
      <c r="I911" s="241"/>
      <c r="J911" s="241"/>
      <c r="K911" s="241"/>
      <c r="L911" s="241"/>
      <c r="M911" s="241"/>
      <c r="N911" s="241"/>
      <c r="O911" s="241"/>
      <c r="P911" s="241"/>
      <c r="Q911" s="241"/>
      <c r="R911" s="241"/>
      <c r="S911" s="241"/>
      <c r="T911" s="241"/>
      <c r="U911" s="241" t="s">
        <v>1036</v>
      </c>
      <c r="V911" s="241"/>
      <c r="W911" s="241"/>
      <c r="X911" s="241"/>
      <c r="Y911" s="241"/>
      <c r="Z911" s="241"/>
      <c r="AA911" s="241"/>
      <c r="AB911" s="241"/>
      <c r="AC911" s="241" t="s">
        <v>313</v>
      </c>
      <c r="AD911" s="241"/>
      <c r="AE911" s="241"/>
      <c r="AF911" s="241"/>
      <c r="AG911" s="241"/>
      <c r="AH911" s="241"/>
      <c r="AI911" s="241"/>
      <c r="AP911" s="300"/>
      <c r="AT911" s="300"/>
    </row>
    <row r="912" spans="1:46" s="299" customFormat="1" ht="15" customHeight="1">
      <c r="A912" s="284"/>
      <c r="B912" s="284"/>
      <c r="C912" s="241"/>
      <c r="D912" s="241"/>
      <c r="E912" s="241"/>
      <c r="F912" s="241"/>
      <c r="G912" s="241"/>
      <c r="H912" s="241"/>
      <c r="I912" s="241"/>
      <c r="J912" s="241"/>
      <c r="K912" s="241"/>
      <c r="L912" s="241"/>
      <c r="M912" s="241"/>
      <c r="N912" s="241"/>
      <c r="O912" s="241"/>
      <c r="P912" s="241"/>
      <c r="Q912" s="241"/>
      <c r="R912" s="241"/>
      <c r="S912" s="241"/>
      <c r="T912" s="241"/>
      <c r="U912" s="241" t="s">
        <v>1037</v>
      </c>
      <c r="V912" s="241"/>
      <c r="W912" s="241"/>
      <c r="X912" s="241"/>
      <c r="Y912" s="241"/>
      <c r="Z912" s="241"/>
      <c r="AA912" s="241"/>
      <c r="AB912" s="241"/>
      <c r="AC912" s="241" t="s">
        <v>350</v>
      </c>
      <c r="AD912" s="241"/>
      <c r="AE912" s="241"/>
      <c r="AF912" s="241"/>
      <c r="AG912" s="241"/>
      <c r="AH912" s="241"/>
      <c r="AI912" s="241"/>
      <c r="AP912" s="300"/>
      <c r="AT912" s="300"/>
    </row>
    <row r="913" spans="1:46" s="299" customFormat="1" ht="15" customHeight="1">
      <c r="A913" s="284"/>
      <c r="B913" s="284"/>
      <c r="C913" s="241"/>
      <c r="D913" s="241"/>
      <c r="E913" s="241"/>
      <c r="F913" s="241"/>
      <c r="G913" s="241"/>
      <c r="H913" s="241"/>
      <c r="I913" s="241"/>
      <c r="J913" s="241"/>
      <c r="K913" s="241"/>
      <c r="L913" s="241"/>
      <c r="M913" s="241"/>
      <c r="N913" s="241"/>
      <c r="O913" s="241"/>
      <c r="P913" s="241"/>
      <c r="Q913" s="241"/>
      <c r="R913" s="241"/>
      <c r="S913" s="241"/>
      <c r="T913" s="241"/>
      <c r="U913" s="241" t="s">
        <v>1038</v>
      </c>
      <c r="V913" s="241"/>
      <c r="W913" s="241"/>
      <c r="X913" s="241"/>
      <c r="Y913" s="241"/>
      <c r="Z913" s="241"/>
      <c r="AA913" s="241"/>
      <c r="AB913" s="241"/>
      <c r="AC913" s="241" t="s">
        <v>325</v>
      </c>
      <c r="AD913" s="241"/>
      <c r="AE913" s="241"/>
      <c r="AF913" s="241"/>
      <c r="AG913" s="241"/>
      <c r="AH913" s="241"/>
      <c r="AI913" s="241"/>
      <c r="AP913" s="300"/>
      <c r="AT913" s="300"/>
    </row>
    <row r="914" spans="1:46" s="299" customFormat="1" ht="15" customHeight="1">
      <c r="A914" s="284"/>
      <c r="B914" s="284"/>
      <c r="C914" s="241"/>
      <c r="D914" s="241"/>
      <c r="E914" s="241"/>
      <c r="F914" s="241"/>
      <c r="G914" s="241"/>
      <c r="H914" s="241"/>
      <c r="I914" s="241"/>
      <c r="J914" s="241"/>
      <c r="K914" s="241"/>
      <c r="L914" s="241"/>
      <c r="M914" s="241"/>
      <c r="N914" s="241"/>
      <c r="O914" s="241"/>
      <c r="P914" s="241"/>
      <c r="Q914" s="241"/>
      <c r="R914" s="241"/>
      <c r="S914" s="241"/>
      <c r="T914" s="241"/>
      <c r="U914" s="241" t="s">
        <v>289</v>
      </c>
      <c r="V914" s="241"/>
      <c r="W914" s="241"/>
      <c r="X914" s="241"/>
      <c r="Y914" s="241"/>
      <c r="Z914" s="241"/>
      <c r="AA914" s="241"/>
      <c r="AB914" s="241"/>
      <c r="AC914" s="241" t="s">
        <v>350</v>
      </c>
      <c r="AD914" s="241"/>
      <c r="AE914" s="241"/>
      <c r="AF914" s="241"/>
      <c r="AG914" s="241"/>
      <c r="AH914" s="241"/>
      <c r="AI914" s="241"/>
      <c r="AP914" s="300"/>
      <c r="AT914" s="300"/>
    </row>
    <row r="915" spans="1:46" s="299" customFormat="1" ht="15" customHeight="1">
      <c r="A915" s="284"/>
      <c r="B915" s="284"/>
      <c r="C915" s="241"/>
      <c r="D915" s="241"/>
      <c r="E915" s="241"/>
      <c r="F915" s="241"/>
      <c r="G915" s="241"/>
      <c r="H915" s="241"/>
      <c r="I915" s="241"/>
      <c r="J915" s="241"/>
      <c r="K915" s="241"/>
      <c r="L915" s="241"/>
      <c r="M915" s="241"/>
      <c r="N915" s="241"/>
      <c r="O915" s="241"/>
      <c r="P915" s="241"/>
      <c r="Q915" s="241"/>
      <c r="R915" s="241"/>
      <c r="S915" s="241"/>
      <c r="T915" s="241"/>
      <c r="U915" s="241" t="s">
        <v>1039</v>
      </c>
      <c r="V915" s="241"/>
      <c r="W915" s="241"/>
      <c r="X915" s="241"/>
      <c r="Y915" s="241"/>
      <c r="Z915" s="241"/>
      <c r="AA915" s="241"/>
      <c r="AB915" s="241"/>
      <c r="AC915" s="241" t="s">
        <v>316</v>
      </c>
      <c r="AD915" s="241"/>
      <c r="AE915" s="241"/>
      <c r="AF915" s="241"/>
      <c r="AG915" s="241"/>
      <c r="AH915" s="241"/>
      <c r="AI915" s="241"/>
      <c r="AP915" s="300"/>
      <c r="AT915" s="300"/>
    </row>
    <row r="916" spans="1:46" s="299" customFormat="1" ht="15" customHeight="1">
      <c r="A916" s="284"/>
      <c r="B916" s="284"/>
      <c r="C916" s="241"/>
      <c r="D916" s="241"/>
      <c r="E916" s="241"/>
      <c r="F916" s="241"/>
      <c r="G916" s="241"/>
      <c r="H916" s="241"/>
      <c r="I916" s="241"/>
      <c r="J916" s="241"/>
      <c r="K916" s="241"/>
      <c r="L916" s="241"/>
      <c r="M916" s="241"/>
      <c r="N916" s="241"/>
      <c r="O916" s="241"/>
      <c r="P916" s="241"/>
      <c r="Q916" s="241"/>
      <c r="R916" s="241"/>
      <c r="S916" s="241"/>
      <c r="T916" s="241"/>
      <c r="U916" s="241" t="s">
        <v>1040</v>
      </c>
      <c r="V916" s="241"/>
      <c r="W916" s="241"/>
      <c r="X916" s="241"/>
      <c r="Y916" s="241"/>
      <c r="Z916" s="241"/>
      <c r="AA916" s="241"/>
      <c r="AB916" s="241"/>
      <c r="AC916" s="241" t="s">
        <v>311</v>
      </c>
      <c r="AD916" s="241"/>
      <c r="AE916" s="241"/>
      <c r="AF916" s="241"/>
      <c r="AG916" s="241"/>
      <c r="AH916" s="241"/>
      <c r="AI916" s="241"/>
      <c r="AP916" s="300"/>
      <c r="AT916" s="300"/>
    </row>
    <row r="917" spans="1:46" s="299" customFormat="1" ht="15" customHeight="1">
      <c r="A917" s="284"/>
      <c r="B917" s="284"/>
      <c r="C917" s="241"/>
      <c r="D917" s="241"/>
      <c r="E917" s="241"/>
      <c r="F917" s="241"/>
      <c r="G917" s="241"/>
      <c r="H917" s="241"/>
      <c r="I917" s="241"/>
      <c r="J917" s="241"/>
      <c r="K917" s="241"/>
      <c r="L917" s="241"/>
      <c r="M917" s="241"/>
      <c r="N917" s="241"/>
      <c r="O917" s="241"/>
      <c r="P917" s="241"/>
      <c r="Q917" s="241"/>
      <c r="R917" s="241"/>
      <c r="S917" s="241"/>
      <c r="T917" s="241"/>
      <c r="U917" s="241" t="s">
        <v>1041</v>
      </c>
      <c r="V917" s="241"/>
      <c r="W917" s="241"/>
      <c r="X917" s="241"/>
      <c r="Y917" s="241"/>
      <c r="Z917" s="241"/>
      <c r="AA917" s="241"/>
      <c r="AB917" s="241"/>
      <c r="AC917" s="241" t="s">
        <v>325</v>
      </c>
      <c r="AD917" s="241"/>
      <c r="AE917" s="241"/>
      <c r="AF917" s="241"/>
      <c r="AG917" s="241"/>
      <c r="AH917" s="241"/>
      <c r="AI917" s="241"/>
      <c r="AP917" s="300"/>
      <c r="AT917" s="300"/>
    </row>
    <row r="918" spans="1:46" s="299" customFormat="1" ht="15" customHeight="1">
      <c r="A918" s="284"/>
      <c r="B918" s="284"/>
      <c r="C918" s="241"/>
      <c r="D918" s="241"/>
      <c r="E918" s="241"/>
      <c r="F918" s="241"/>
      <c r="G918" s="241"/>
      <c r="H918" s="241"/>
      <c r="I918" s="241"/>
      <c r="J918" s="241"/>
      <c r="K918" s="241"/>
      <c r="L918" s="241"/>
      <c r="M918" s="241"/>
      <c r="N918" s="241"/>
      <c r="O918" s="241"/>
      <c r="P918" s="241"/>
      <c r="Q918" s="241"/>
      <c r="R918" s="241"/>
      <c r="S918" s="241"/>
      <c r="T918" s="241"/>
      <c r="U918" s="241" t="s">
        <v>1042</v>
      </c>
      <c r="V918" s="241"/>
      <c r="W918" s="241"/>
      <c r="X918" s="241"/>
      <c r="Y918" s="241"/>
      <c r="Z918" s="241"/>
      <c r="AA918" s="241"/>
      <c r="AB918" s="241"/>
      <c r="AC918" s="241" t="s">
        <v>316</v>
      </c>
      <c r="AD918" s="241"/>
      <c r="AE918" s="241"/>
      <c r="AF918" s="241"/>
      <c r="AG918" s="241"/>
      <c r="AH918" s="241"/>
      <c r="AI918" s="241"/>
      <c r="AP918" s="300"/>
      <c r="AT918" s="300"/>
    </row>
    <row r="919" spans="1:46" s="299" customFormat="1" ht="15" customHeight="1">
      <c r="A919" s="284"/>
      <c r="B919" s="284"/>
      <c r="C919" s="241"/>
      <c r="D919" s="241"/>
      <c r="E919" s="241"/>
      <c r="F919" s="241"/>
      <c r="G919" s="241"/>
      <c r="H919" s="241"/>
      <c r="I919" s="241"/>
      <c r="J919" s="241"/>
      <c r="K919" s="241"/>
      <c r="L919" s="241"/>
      <c r="M919" s="241"/>
      <c r="N919" s="241"/>
      <c r="O919" s="241"/>
      <c r="P919" s="241"/>
      <c r="Q919" s="241"/>
      <c r="R919" s="241"/>
      <c r="S919" s="241"/>
      <c r="T919" s="241"/>
      <c r="U919" s="241" t="s">
        <v>1043</v>
      </c>
      <c r="V919" s="241"/>
      <c r="W919" s="241"/>
      <c r="X919" s="241"/>
      <c r="Y919" s="241"/>
      <c r="Z919" s="241"/>
      <c r="AA919" s="241"/>
      <c r="AB919" s="241"/>
      <c r="AC919" s="241" t="s">
        <v>316</v>
      </c>
      <c r="AD919" s="241"/>
      <c r="AE919" s="241"/>
      <c r="AF919" s="241"/>
      <c r="AG919" s="241"/>
      <c r="AH919" s="241"/>
      <c r="AI919" s="241"/>
      <c r="AP919" s="300"/>
      <c r="AT919" s="300"/>
    </row>
    <row r="920" spans="1:46" s="299" customFormat="1" ht="15" customHeight="1">
      <c r="A920" s="284"/>
      <c r="B920" s="284"/>
      <c r="C920" s="241"/>
      <c r="D920" s="241"/>
      <c r="E920" s="241"/>
      <c r="F920" s="241"/>
      <c r="G920" s="241"/>
      <c r="H920" s="241"/>
      <c r="I920" s="241"/>
      <c r="J920" s="241"/>
      <c r="K920" s="241"/>
      <c r="L920" s="241"/>
      <c r="M920" s="241"/>
      <c r="N920" s="241"/>
      <c r="O920" s="241"/>
      <c r="P920" s="241"/>
      <c r="Q920" s="241"/>
      <c r="R920" s="241"/>
      <c r="S920" s="241"/>
      <c r="T920" s="241"/>
      <c r="U920" s="241" t="s">
        <v>1044</v>
      </c>
      <c r="V920" s="241"/>
      <c r="W920" s="241"/>
      <c r="X920" s="241"/>
      <c r="Y920" s="241"/>
      <c r="Z920" s="241"/>
      <c r="AA920" s="241"/>
      <c r="AB920" s="241"/>
      <c r="AC920" s="241" t="s">
        <v>316</v>
      </c>
      <c r="AD920" s="241"/>
      <c r="AE920" s="241"/>
      <c r="AF920" s="241"/>
      <c r="AG920" s="241"/>
      <c r="AH920" s="241"/>
      <c r="AI920" s="241"/>
      <c r="AP920" s="300"/>
      <c r="AT920" s="300"/>
    </row>
    <row r="921" spans="1:46" s="299" customFormat="1" ht="15" customHeight="1">
      <c r="A921" s="284"/>
      <c r="B921" s="284"/>
      <c r="C921" s="241"/>
      <c r="D921" s="241"/>
      <c r="E921" s="241"/>
      <c r="F921" s="241"/>
      <c r="G921" s="241"/>
      <c r="H921" s="241"/>
      <c r="I921" s="241"/>
      <c r="J921" s="241"/>
      <c r="K921" s="241"/>
      <c r="L921" s="241"/>
      <c r="M921" s="241"/>
      <c r="N921" s="241"/>
      <c r="O921" s="241"/>
      <c r="P921" s="241"/>
      <c r="Q921" s="241"/>
      <c r="R921" s="241"/>
      <c r="S921" s="241"/>
      <c r="T921" s="241"/>
      <c r="U921" s="241" t="s">
        <v>1045</v>
      </c>
      <c r="V921" s="241"/>
      <c r="W921" s="241"/>
      <c r="X921" s="241"/>
      <c r="Y921" s="241"/>
      <c r="Z921" s="241"/>
      <c r="AA921" s="241"/>
      <c r="AB921" s="241"/>
      <c r="AC921" s="241" t="s">
        <v>313</v>
      </c>
      <c r="AD921" s="241"/>
      <c r="AE921" s="241"/>
      <c r="AF921" s="241"/>
      <c r="AG921" s="241"/>
      <c r="AH921" s="241"/>
      <c r="AI921" s="241"/>
      <c r="AP921" s="300"/>
      <c r="AT921" s="300"/>
    </row>
    <row r="922" spans="1:46" s="299" customFormat="1" ht="15" customHeight="1">
      <c r="A922" s="284"/>
      <c r="B922" s="284"/>
      <c r="C922" s="241"/>
      <c r="D922" s="241"/>
      <c r="E922" s="241"/>
      <c r="F922" s="241"/>
      <c r="G922" s="241"/>
      <c r="H922" s="241"/>
      <c r="I922" s="241"/>
      <c r="J922" s="241"/>
      <c r="K922" s="241"/>
      <c r="L922" s="241"/>
      <c r="M922" s="241"/>
      <c r="N922" s="241"/>
      <c r="O922" s="241"/>
      <c r="P922" s="241"/>
      <c r="Q922" s="241"/>
      <c r="R922" s="241"/>
      <c r="S922" s="241"/>
      <c r="T922" s="241"/>
      <c r="U922" s="241" t="s">
        <v>1046</v>
      </c>
      <c r="V922" s="241"/>
      <c r="W922" s="241"/>
      <c r="X922" s="241"/>
      <c r="Y922" s="241"/>
      <c r="Z922" s="241"/>
      <c r="AA922" s="241"/>
      <c r="AB922" s="241"/>
      <c r="AC922" s="241" t="s">
        <v>325</v>
      </c>
      <c r="AD922" s="241"/>
      <c r="AE922" s="241"/>
      <c r="AF922" s="241"/>
      <c r="AG922" s="241"/>
      <c r="AH922" s="241"/>
      <c r="AI922" s="241"/>
      <c r="AP922" s="300"/>
      <c r="AT922" s="300"/>
    </row>
    <row r="923" spans="1:46" s="299" customFormat="1" ht="15" customHeight="1">
      <c r="A923" s="284"/>
      <c r="B923" s="284"/>
      <c r="C923" s="241"/>
      <c r="D923" s="241"/>
      <c r="E923" s="241"/>
      <c r="F923" s="241"/>
      <c r="G923" s="241"/>
      <c r="H923" s="241"/>
      <c r="I923" s="241"/>
      <c r="J923" s="241"/>
      <c r="K923" s="241"/>
      <c r="L923" s="241"/>
      <c r="M923" s="241"/>
      <c r="N923" s="241"/>
      <c r="O923" s="241"/>
      <c r="P923" s="241"/>
      <c r="Q923" s="241"/>
      <c r="R923" s="241"/>
      <c r="S923" s="241"/>
      <c r="T923" s="241"/>
      <c r="U923" s="241" t="s">
        <v>1047</v>
      </c>
      <c r="V923" s="241"/>
      <c r="W923" s="241"/>
      <c r="X923" s="241"/>
      <c r="Y923" s="241"/>
      <c r="Z923" s="241"/>
      <c r="AA923" s="241"/>
      <c r="AB923" s="241"/>
      <c r="AC923" s="241" t="s">
        <v>313</v>
      </c>
      <c r="AD923" s="241"/>
      <c r="AE923" s="241"/>
      <c r="AF923" s="241"/>
      <c r="AG923" s="241"/>
      <c r="AH923" s="241"/>
      <c r="AI923" s="241"/>
      <c r="AP923" s="300"/>
      <c r="AT923" s="300"/>
    </row>
    <row r="924" spans="1:46" s="299" customFormat="1" ht="15" customHeight="1">
      <c r="A924" s="284"/>
      <c r="B924" s="284"/>
      <c r="C924" s="241"/>
      <c r="D924" s="241"/>
      <c r="E924" s="241"/>
      <c r="F924" s="241"/>
      <c r="G924" s="241"/>
      <c r="H924" s="241"/>
      <c r="I924" s="241"/>
      <c r="J924" s="241"/>
      <c r="K924" s="241"/>
      <c r="L924" s="241"/>
      <c r="M924" s="241"/>
      <c r="N924" s="241"/>
      <c r="O924" s="241"/>
      <c r="P924" s="241"/>
      <c r="Q924" s="241"/>
      <c r="R924" s="241"/>
      <c r="S924" s="241"/>
      <c r="T924" s="241"/>
      <c r="U924" s="241" t="s">
        <v>1048</v>
      </c>
      <c r="V924" s="241"/>
      <c r="W924" s="241"/>
      <c r="X924" s="241"/>
      <c r="Y924" s="241"/>
      <c r="Z924" s="241"/>
      <c r="AA924" s="241"/>
      <c r="AB924" s="241"/>
      <c r="AC924" s="241" t="s">
        <v>325</v>
      </c>
      <c r="AD924" s="241"/>
      <c r="AE924" s="241"/>
      <c r="AF924" s="241"/>
      <c r="AG924" s="241"/>
      <c r="AH924" s="241"/>
      <c r="AI924" s="241"/>
      <c r="AP924" s="300"/>
      <c r="AT924" s="300"/>
    </row>
    <row r="925" spans="1:46" s="299" customFormat="1" ht="15" customHeight="1">
      <c r="A925" s="284"/>
      <c r="B925" s="284"/>
      <c r="C925" s="241"/>
      <c r="D925" s="241"/>
      <c r="E925" s="241"/>
      <c r="F925" s="241"/>
      <c r="G925" s="241"/>
      <c r="H925" s="241"/>
      <c r="I925" s="241"/>
      <c r="J925" s="241"/>
      <c r="K925" s="241"/>
      <c r="L925" s="241"/>
      <c r="M925" s="241"/>
      <c r="N925" s="241"/>
      <c r="O925" s="241"/>
      <c r="P925" s="241"/>
      <c r="Q925" s="241"/>
      <c r="R925" s="241"/>
      <c r="S925" s="241"/>
      <c r="T925" s="241"/>
      <c r="U925" s="241" t="s">
        <v>1049</v>
      </c>
      <c r="V925" s="241"/>
      <c r="W925" s="241"/>
      <c r="X925" s="241"/>
      <c r="Y925" s="241"/>
      <c r="Z925" s="241"/>
      <c r="AA925" s="241"/>
      <c r="AB925" s="241"/>
      <c r="AC925" s="241" t="s">
        <v>316</v>
      </c>
      <c r="AD925" s="241"/>
      <c r="AE925" s="241"/>
      <c r="AF925" s="241"/>
      <c r="AG925" s="241"/>
      <c r="AH925" s="241"/>
      <c r="AI925" s="241"/>
      <c r="AP925" s="300"/>
      <c r="AT925" s="300"/>
    </row>
    <row r="926" spans="1:46" s="299" customFormat="1" ht="15" customHeight="1">
      <c r="A926" s="284"/>
      <c r="B926" s="284"/>
      <c r="C926" s="241"/>
      <c r="D926" s="241"/>
      <c r="E926" s="241"/>
      <c r="F926" s="241"/>
      <c r="G926" s="241"/>
      <c r="H926" s="241"/>
      <c r="I926" s="241"/>
      <c r="J926" s="241"/>
      <c r="K926" s="241"/>
      <c r="L926" s="241"/>
      <c r="M926" s="241"/>
      <c r="N926" s="241"/>
      <c r="O926" s="241"/>
      <c r="P926" s="241"/>
      <c r="Q926" s="241"/>
      <c r="R926" s="241"/>
      <c r="S926" s="241"/>
      <c r="T926" s="241"/>
      <c r="U926" s="241" t="s">
        <v>1050</v>
      </c>
      <c r="V926" s="241"/>
      <c r="W926" s="241"/>
      <c r="X926" s="241"/>
      <c r="Y926" s="241"/>
      <c r="Z926" s="241"/>
      <c r="AA926" s="241"/>
      <c r="AB926" s="241"/>
      <c r="AC926" s="241" t="s">
        <v>313</v>
      </c>
      <c r="AD926" s="241"/>
      <c r="AE926" s="241"/>
      <c r="AF926" s="241"/>
      <c r="AG926" s="241"/>
      <c r="AH926" s="241"/>
      <c r="AI926" s="241"/>
      <c r="AP926" s="300"/>
      <c r="AT926" s="300"/>
    </row>
    <row r="927" spans="1:46" s="299" customFormat="1" ht="15" customHeight="1">
      <c r="A927" s="284"/>
      <c r="B927" s="284"/>
      <c r="C927" s="241"/>
      <c r="D927" s="241"/>
      <c r="E927" s="241"/>
      <c r="F927" s="241"/>
      <c r="G927" s="241"/>
      <c r="H927" s="241"/>
      <c r="I927" s="241"/>
      <c r="J927" s="241"/>
      <c r="K927" s="241"/>
      <c r="L927" s="241"/>
      <c r="M927" s="241"/>
      <c r="N927" s="241"/>
      <c r="O927" s="241"/>
      <c r="P927" s="241"/>
      <c r="Q927" s="241"/>
      <c r="R927" s="241"/>
      <c r="S927" s="241"/>
      <c r="T927" s="241"/>
      <c r="U927" s="241" t="s">
        <v>1051</v>
      </c>
      <c r="V927" s="241"/>
      <c r="W927" s="241"/>
      <c r="X927" s="241"/>
      <c r="Y927" s="241"/>
      <c r="Z927" s="241"/>
      <c r="AA927" s="241"/>
      <c r="AB927" s="241"/>
      <c r="AC927" s="241" t="s">
        <v>386</v>
      </c>
      <c r="AD927" s="241"/>
      <c r="AE927" s="241"/>
      <c r="AF927" s="241"/>
      <c r="AG927" s="241"/>
      <c r="AH927" s="241"/>
      <c r="AI927" s="241"/>
      <c r="AP927" s="300"/>
      <c r="AT927" s="300"/>
    </row>
    <row r="928" spans="1:46" s="299" customFormat="1" ht="15" customHeight="1">
      <c r="A928" s="284"/>
      <c r="B928" s="284"/>
      <c r="C928" s="241"/>
      <c r="D928" s="241"/>
      <c r="E928" s="241"/>
      <c r="F928" s="241"/>
      <c r="G928" s="241"/>
      <c r="H928" s="241"/>
      <c r="I928" s="241"/>
      <c r="J928" s="241"/>
      <c r="K928" s="241"/>
      <c r="L928" s="241"/>
      <c r="M928" s="241"/>
      <c r="N928" s="241"/>
      <c r="O928" s="241"/>
      <c r="P928" s="241"/>
      <c r="Q928" s="241"/>
      <c r="R928" s="241"/>
      <c r="S928" s="241"/>
      <c r="T928" s="241"/>
      <c r="U928" s="241" t="s">
        <v>1052</v>
      </c>
      <c r="V928" s="241"/>
      <c r="W928" s="241"/>
      <c r="X928" s="241"/>
      <c r="Y928" s="241"/>
      <c r="Z928" s="241"/>
      <c r="AA928" s="241"/>
      <c r="AB928" s="241"/>
      <c r="AC928" s="241" t="s">
        <v>311</v>
      </c>
      <c r="AD928" s="241"/>
      <c r="AE928" s="241"/>
      <c r="AF928" s="241"/>
      <c r="AG928" s="241"/>
      <c r="AH928" s="241"/>
      <c r="AI928" s="241"/>
      <c r="AP928" s="300"/>
      <c r="AT928" s="300"/>
    </row>
    <row r="929" spans="1:46" s="299" customFormat="1" ht="15" customHeight="1">
      <c r="A929" s="284"/>
      <c r="B929" s="284"/>
      <c r="C929" s="241"/>
      <c r="D929" s="241"/>
      <c r="E929" s="241"/>
      <c r="F929" s="241"/>
      <c r="G929" s="241"/>
      <c r="H929" s="241"/>
      <c r="I929" s="241"/>
      <c r="J929" s="241"/>
      <c r="K929" s="241"/>
      <c r="L929" s="241"/>
      <c r="M929" s="241"/>
      <c r="N929" s="241"/>
      <c r="O929" s="241"/>
      <c r="P929" s="241"/>
      <c r="Q929" s="241"/>
      <c r="R929" s="241"/>
      <c r="S929" s="241"/>
      <c r="T929" s="241"/>
      <c r="U929" s="241" t="s">
        <v>1053</v>
      </c>
      <c r="V929" s="241"/>
      <c r="W929" s="241"/>
      <c r="X929" s="241"/>
      <c r="Y929" s="241"/>
      <c r="Z929" s="241"/>
      <c r="AA929" s="241"/>
      <c r="AB929" s="241"/>
      <c r="AC929" s="241" t="s">
        <v>325</v>
      </c>
      <c r="AD929" s="241"/>
      <c r="AE929" s="241"/>
      <c r="AF929" s="241"/>
      <c r="AG929" s="241"/>
      <c r="AH929" s="241"/>
      <c r="AI929" s="241"/>
      <c r="AP929" s="300"/>
      <c r="AT929" s="300"/>
    </row>
    <row r="930" spans="1:46" s="299" customFormat="1" ht="15" customHeight="1">
      <c r="A930" s="284"/>
      <c r="B930" s="284"/>
      <c r="C930" s="241"/>
      <c r="D930" s="241"/>
      <c r="E930" s="241"/>
      <c r="F930" s="241"/>
      <c r="G930" s="241"/>
      <c r="H930" s="241"/>
      <c r="I930" s="241"/>
      <c r="J930" s="241"/>
      <c r="K930" s="241"/>
      <c r="L930" s="241"/>
      <c r="M930" s="241"/>
      <c r="N930" s="241"/>
      <c r="O930" s="241"/>
      <c r="P930" s="241"/>
      <c r="Q930" s="241"/>
      <c r="R930" s="241"/>
      <c r="S930" s="241"/>
      <c r="T930" s="241"/>
      <c r="U930" s="241" t="s">
        <v>1054</v>
      </c>
      <c r="V930" s="241"/>
      <c r="W930" s="241"/>
      <c r="X930" s="241"/>
      <c r="Y930" s="241"/>
      <c r="Z930" s="241"/>
      <c r="AA930" s="241"/>
      <c r="AB930" s="241"/>
      <c r="AC930" s="241" t="s">
        <v>313</v>
      </c>
      <c r="AD930" s="241"/>
      <c r="AE930" s="241"/>
      <c r="AF930" s="241"/>
      <c r="AG930" s="241"/>
      <c r="AH930" s="241"/>
      <c r="AI930" s="241"/>
      <c r="AP930" s="300"/>
      <c r="AT930" s="300"/>
    </row>
    <row r="931" spans="1:46" s="299" customFormat="1" ht="15" customHeight="1">
      <c r="A931" s="284"/>
      <c r="B931" s="284"/>
      <c r="C931" s="241"/>
      <c r="D931" s="241"/>
      <c r="E931" s="241"/>
      <c r="F931" s="241"/>
      <c r="G931" s="241"/>
      <c r="H931" s="241"/>
      <c r="I931" s="241"/>
      <c r="J931" s="241"/>
      <c r="K931" s="241"/>
      <c r="L931" s="241"/>
      <c r="M931" s="241"/>
      <c r="N931" s="241"/>
      <c r="O931" s="241"/>
      <c r="P931" s="241"/>
      <c r="Q931" s="241"/>
      <c r="R931" s="241"/>
      <c r="S931" s="241"/>
      <c r="T931" s="241"/>
      <c r="U931" s="241" t="s">
        <v>1055</v>
      </c>
      <c r="V931" s="241"/>
      <c r="W931" s="241"/>
      <c r="X931" s="241"/>
      <c r="Y931" s="241"/>
      <c r="Z931" s="241"/>
      <c r="AA931" s="241"/>
      <c r="AB931" s="241"/>
      <c r="AC931" s="241" t="s">
        <v>316</v>
      </c>
      <c r="AD931" s="241"/>
      <c r="AE931" s="241"/>
      <c r="AF931" s="241"/>
      <c r="AG931" s="241"/>
      <c r="AH931" s="241"/>
      <c r="AI931" s="241"/>
      <c r="AP931" s="300"/>
      <c r="AT931" s="300"/>
    </row>
    <row r="932" spans="1:46" s="299" customFormat="1" ht="15" customHeight="1">
      <c r="A932" s="284"/>
      <c r="B932" s="284"/>
      <c r="C932" s="241"/>
      <c r="D932" s="241"/>
      <c r="E932" s="241"/>
      <c r="F932" s="241"/>
      <c r="G932" s="241"/>
      <c r="H932" s="241"/>
      <c r="I932" s="241"/>
      <c r="J932" s="241"/>
      <c r="K932" s="241"/>
      <c r="L932" s="241"/>
      <c r="M932" s="241"/>
      <c r="N932" s="241"/>
      <c r="O932" s="241"/>
      <c r="P932" s="241"/>
      <c r="Q932" s="241"/>
      <c r="R932" s="241"/>
      <c r="S932" s="241"/>
      <c r="T932" s="241"/>
      <c r="U932" s="241" t="s">
        <v>1056</v>
      </c>
      <c r="V932" s="241"/>
      <c r="W932" s="241"/>
      <c r="X932" s="241"/>
      <c r="Y932" s="241"/>
      <c r="Z932" s="241"/>
      <c r="AA932" s="241"/>
      <c r="AB932" s="241"/>
      <c r="AC932" s="241" t="s">
        <v>316</v>
      </c>
      <c r="AD932" s="241"/>
      <c r="AE932" s="241"/>
      <c r="AF932" s="241"/>
      <c r="AG932" s="241"/>
      <c r="AH932" s="241"/>
      <c r="AI932" s="241"/>
      <c r="AP932" s="300"/>
      <c r="AT932" s="300"/>
    </row>
    <row r="933" spans="1:46" s="299" customFormat="1" ht="15" customHeight="1">
      <c r="A933" s="284"/>
      <c r="B933" s="284"/>
      <c r="C933" s="241"/>
      <c r="D933" s="241"/>
      <c r="E933" s="241"/>
      <c r="F933" s="241"/>
      <c r="G933" s="241"/>
      <c r="H933" s="241"/>
      <c r="I933" s="241"/>
      <c r="J933" s="241"/>
      <c r="K933" s="241"/>
      <c r="L933" s="241"/>
      <c r="M933" s="241"/>
      <c r="N933" s="241"/>
      <c r="O933" s="241"/>
      <c r="P933" s="241"/>
      <c r="Q933" s="241"/>
      <c r="R933" s="241"/>
      <c r="S933" s="241"/>
      <c r="T933" s="241"/>
      <c r="U933" s="241" t="s">
        <v>1057</v>
      </c>
      <c r="V933" s="241"/>
      <c r="W933" s="241"/>
      <c r="X933" s="241"/>
      <c r="Y933" s="241"/>
      <c r="Z933" s="241"/>
      <c r="AA933" s="241"/>
      <c r="AB933" s="241"/>
      <c r="AC933" s="241" t="s">
        <v>311</v>
      </c>
      <c r="AD933" s="241"/>
      <c r="AE933" s="241"/>
      <c r="AF933" s="241"/>
      <c r="AG933" s="241"/>
      <c r="AH933" s="241"/>
      <c r="AI933" s="241"/>
      <c r="AP933" s="300"/>
      <c r="AT933" s="300"/>
    </row>
    <row r="934" spans="1:46" s="299" customFormat="1" ht="15" customHeight="1">
      <c r="A934" s="284"/>
      <c r="B934" s="284"/>
      <c r="C934" s="241"/>
      <c r="D934" s="241"/>
      <c r="E934" s="241"/>
      <c r="F934" s="241"/>
      <c r="G934" s="241"/>
      <c r="H934" s="241"/>
      <c r="I934" s="241"/>
      <c r="J934" s="241"/>
      <c r="K934" s="241"/>
      <c r="L934" s="241"/>
      <c r="M934" s="241"/>
      <c r="N934" s="241"/>
      <c r="O934" s="241"/>
      <c r="P934" s="241"/>
      <c r="Q934" s="241"/>
      <c r="R934" s="241"/>
      <c r="S934" s="241"/>
      <c r="T934" s="241"/>
      <c r="U934" s="241" t="s">
        <v>1058</v>
      </c>
      <c r="V934" s="241"/>
      <c r="W934" s="241"/>
      <c r="X934" s="241"/>
      <c r="Y934" s="241"/>
      <c r="Z934" s="241"/>
      <c r="AA934" s="241"/>
      <c r="AB934" s="241"/>
      <c r="AC934" s="241" t="s">
        <v>325</v>
      </c>
      <c r="AD934" s="241"/>
      <c r="AE934" s="241"/>
      <c r="AF934" s="241"/>
      <c r="AG934" s="241"/>
      <c r="AH934" s="241"/>
      <c r="AI934" s="241"/>
      <c r="AP934" s="300"/>
      <c r="AT934" s="300"/>
    </row>
    <row r="935" spans="1:46" s="299" customFormat="1" ht="15" customHeight="1">
      <c r="A935" s="284"/>
      <c r="B935" s="284"/>
      <c r="C935" s="241"/>
      <c r="D935" s="241"/>
      <c r="E935" s="241"/>
      <c r="F935" s="241"/>
      <c r="G935" s="241"/>
      <c r="H935" s="241"/>
      <c r="I935" s="241"/>
      <c r="J935" s="241"/>
      <c r="K935" s="241"/>
      <c r="L935" s="241"/>
      <c r="M935" s="241"/>
      <c r="N935" s="241"/>
      <c r="O935" s="241"/>
      <c r="P935" s="241"/>
      <c r="Q935" s="241"/>
      <c r="R935" s="241"/>
      <c r="S935" s="241"/>
      <c r="T935" s="241"/>
      <c r="U935" s="241" t="s">
        <v>1059</v>
      </c>
      <c r="V935" s="241"/>
      <c r="W935" s="241"/>
      <c r="X935" s="241"/>
      <c r="Y935" s="241"/>
      <c r="Z935" s="241"/>
      <c r="AA935" s="241"/>
      <c r="AB935" s="241"/>
      <c r="AC935" s="241" t="s">
        <v>316</v>
      </c>
      <c r="AD935" s="241"/>
      <c r="AE935" s="241"/>
      <c r="AF935" s="241"/>
      <c r="AG935" s="241"/>
      <c r="AH935" s="241"/>
      <c r="AI935" s="241"/>
      <c r="AP935" s="300"/>
      <c r="AT935" s="300"/>
    </row>
    <row r="936" spans="1:46" s="299" customFormat="1" ht="15" customHeight="1">
      <c r="A936" s="284"/>
      <c r="B936" s="284"/>
      <c r="C936" s="241"/>
      <c r="D936" s="241"/>
      <c r="E936" s="241"/>
      <c r="F936" s="241"/>
      <c r="G936" s="241"/>
      <c r="H936" s="241"/>
      <c r="I936" s="241"/>
      <c r="J936" s="241"/>
      <c r="K936" s="241"/>
      <c r="L936" s="241"/>
      <c r="M936" s="241"/>
      <c r="N936" s="241"/>
      <c r="O936" s="241"/>
      <c r="P936" s="241"/>
      <c r="Q936" s="241"/>
      <c r="R936" s="241"/>
      <c r="S936" s="241"/>
      <c r="T936" s="241"/>
      <c r="U936" s="241" t="s">
        <v>1060</v>
      </c>
      <c r="V936" s="241"/>
      <c r="W936" s="241"/>
      <c r="X936" s="241"/>
      <c r="Y936" s="241"/>
      <c r="Z936" s="241"/>
      <c r="AA936" s="241"/>
      <c r="AB936" s="241"/>
      <c r="AC936" s="241" t="s">
        <v>325</v>
      </c>
      <c r="AD936" s="241"/>
      <c r="AE936" s="241"/>
      <c r="AF936" s="241"/>
      <c r="AG936" s="241"/>
      <c r="AH936" s="241"/>
      <c r="AI936" s="241"/>
      <c r="AP936" s="300"/>
      <c r="AT936" s="300"/>
    </row>
    <row r="937" spans="1:46" s="299" customFormat="1" ht="15" customHeight="1">
      <c r="A937" s="284"/>
      <c r="B937" s="284"/>
      <c r="C937" s="241"/>
      <c r="D937" s="241"/>
      <c r="E937" s="241"/>
      <c r="F937" s="241"/>
      <c r="G937" s="241"/>
      <c r="H937" s="241"/>
      <c r="I937" s="241"/>
      <c r="J937" s="241"/>
      <c r="K937" s="241"/>
      <c r="L937" s="241"/>
      <c r="M937" s="241"/>
      <c r="N937" s="241"/>
      <c r="O937" s="241"/>
      <c r="P937" s="241"/>
      <c r="Q937" s="241"/>
      <c r="R937" s="241"/>
      <c r="S937" s="241"/>
      <c r="T937" s="241"/>
      <c r="U937" s="241" t="s">
        <v>1061</v>
      </c>
      <c r="V937" s="241"/>
      <c r="W937" s="241"/>
      <c r="X937" s="241"/>
      <c r="Y937" s="241"/>
      <c r="Z937" s="241"/>
      <c r="AA937" s="241"/>
      <c r="AB937" s="241"/>
      <c r="AC937" s="241" t="s">
        <v>325</v>
      </c>
      <c r="AD937" s="241"/>
      <c r="AE937" s="241"/>
      <c r="AF937" s="241"/>
      <c r="AG937" s="241"/>
      <c r="AH937" s="241"/>
      <c r="AI937" s="241"/>
      <c r="AP937" s="300"/>
      <c r="AT937" s="300"/>
    </row>
    <row r="938" spans="1:46" s="299" customFormat="1" ht="15" customHeight="1">
      <c r="A938" s="284"/>
      <c r="B938" s="284"/>
      <c r="C938" s="241"/>
      <c r="D938" s="241"/>
      <c r="E938" s="241"/>
      <c r="F938" s="241"/>
      <c r="G938" s="241"/>
      <c r="H938" s="241"/>
      <c r="I938" s="241"/>
      <c r="J938" s="241"/>
      <c r="K938" s="241"/>
      <c r="L938" s="241"/>
      <c r="M938" s="241"/>
      <c r="N938" s="241"/>
      <c r="O938" s="241"/>
      <c r="P938" s="241"/>
      <c r="Q938" s="241"/>
      <c r="R938" s="241"/>
      <c r="S938" s="241"/>
      <c r="T938" s="241"/>
      <c r="U938" s="241" t="s">
        <v>1062</v>
      </c>
      <c r="V938" s="241"/>
      <c r="W938" s="241"/>
      <c r="X938" s="241"/>
      <c r="Y938" s="241"/>
      <c r="Z938" s="241"/>
      <c r="AA938" s="241"/>
      <c r="AB938" s="241"/>
      <c r="AC938" s="241" t="s">
        <v>325</v>
      </c>
      <c r="AD938" s="241"/>
      <c r="AE938" s="241"/>
      <c r="AF938" s="241"/>
      <c r="AG938" s="241"/>
      <c r="AH938" s="241"/>
      <c r="AI938" s="241"/>
      <c r="AP938" s="300"/>
      <c r="AT938" s="300"/>
    </row>
    <row r="939" spans="1:46" s="299" customFormat="1" ht="15" customHeight="1">
      <c r="A939" s="284"/>
      <c r="B939" s="284"/>
      <c r="C939" s="241"/>
      <c r="D939" s="241"/>
      <c r="E939" s="241"/>
      <c r="F939" s="241"/>
      <c r="G939" s="241"/>
      <c r="H939" s="241"/>
      <c r="I939" s="241"/>
      <c r="J939" s="241"/>
      <c r="K939" s="241"/>
      <c r="L939" s="241"/>
      <c r="M939" s="241"/>
      <c r="N939" s="241"/>
      <c r="O939" s="241"/>
      <c r="P939" s="241"/>
      <c r="Q939" s="241"/>
      <c r="R939" s="241"/>
      <c r="S939" s="241"/>
      <c r="T939" s="241"/>
      <c r="U939" s="241" t="s">
        <v>1063</v>
      </c>
      <c r="V939" s="241"/>
      <c r="W939" s="241"/>
      <c r="X939" s="241"/>
      <c r="Y939" s="241"/>
      <c r="Z939" s="241"/>
      <c r="AA939" s="241"/>
      <c r="AB939" s="241"/>
      <c r="AC939" s="241" t="s">
        <v>325</v>
      </c>
      <c r="AD939" s="241"/>
      <c r="AE939" s="241"/>
      <c r="AF939" s="241"/>
      <c r="AG939" s="241"/>
      <c r="AH939" s="241"/>
      <c r="AI939" s="241"/>
      <c r="AP939" s="300"/>
      <c r="AT939" s="300"/>
    </row>
    <row r="940" spans="1:46" s="299" customFormat="1" ht="15" customHeight="1">
      <c r="A940" s="284"/>
      <c r="B940" s="284"/>
      <c r="C940" s="241"/>
      <c r="D940" s="241"/>
      <c r="E940" s="241"/>
      <c r="F940" s="241"/>
      <c r="G940" s="241"/>
      <c r="H940" s="241"/>
      <c r="I940" s="241"/>
      <c r="J940" s="241"/>
      <c r="K940" s="241"/>
      <c r="L940" s="241"/>
      <c r="M940" s="241"/>
      <c r="N940" s="241"/>
      <c r="O940" s="241"/>
      <c r="P940" s="241"/>
      <c r="Q940" s="241"/>
      <c r="R940" s="241"/>
      <c r="S940" s="241"/>
      <c r="T940" s="241"/>
      <c r="U940" s="241" t="s">
        <v>1064</v>
      </c>
      <c r="V940" s="241"/>
      <c r="W940" s="241"/>
      <c r="X940" s="241"/>
      <c r="Y940" s="241"/>
      <c r="Z940" s="241"/>
      <c r="AA940" s="241"/>
      <c r="AB940" s="241"/>
      <c r="AC940" s="241" t="s">
        <v>325</v>
      </c>
      <c r="AD940" s="241"/>
      <c r="AE940" s="241"/>
      <c r="AF940" s="241"/>
      <c r="AG940" s="241"/>
      <c r="AH940" s="241"/>
      <c r="AI940" s="241"/>
      <c r="AP940" s="300"/>
      <c r="AT940" s="300"/>
    </row>
    <row r="941" spans="1:46" s="299" customFormat="1" ht="15" customHeight="1">
      <c r="A941" s="284"/>
      <c r="B941" s="284"/>
      <c r="C941" s="241"/>
      <c r="D941" s="241"/>
      <c r="E941" s="241"/>
      <c r="F941" s="241"/>
      <c r="G941" s="241"/>
      <c r="H941" s="241"/>
      <c r="I941" s="241"/>
      <c r="J941" s="241"/>
      <c r="K941" s="241"/>
      <c r="L941" s="241"/>
      <c r="M941" s="241"/>
      <c r="N941" s="241"/>
      <c r="O941" s="241"/>
      <c r="P941" s="241"/>
      <c r="Q941" s="241"/>
      <c r="R941" s="241"/>
      <c r="S941" s="241"/>
      <c r="T941" s="241"/>
      <c r="U941" s="241" t="s">
        <v>1065</v>
      </c>
      <c r="V941" s="241"/>
      <c r="W941" s="241"/>
      <c r="X941" s="241"/>
      <c r="Y941" s="241"/>
      <c r="Z941" s="241"/>
      <c r="AA941" s="241"/>
      <c r="AB941" s="241"/>
      <c r="AC941" s="241" t="s">
        <v>325</v>
      </c>
      <c r="AD941" s="241"/>
      <c r="AE941" s="241"/>
      <c r="AF941" s="241"/>
      <c r="AG941" s="241"/>
      <c r="AH941" s="241"/>
      <c r="AI941" s="241"/>
      <c r="AP941" s="300"/>
      <c r="AT941" s="300"/>
    </row>
    <row r="942" spans="1:46" s="299" customFormat="1" ht="15" customHeight="1">
      <c r="A942" s="284"/>
      <c r="B942" s="284"/>
      <c r="C942" s="241"/>
      <c r="D942" s="241"/>
      <c r="E942" s="241"/>
      <c r="F942" s="241"/>
      <c r="G942" s="241"/>
      <c r="H942" s="241"/>
      <c r="I942" s="241"/>
      <c r="J942" s="241"/>
      <c r="K942" s="241"/>
      <c r="L942" s="241"/>
      <c r="M942" s="241"/>
      <c r="N942" s="241"/>
      <c r="O942" s="241"/>
      <c r="P942" s="241"/>
      <c r="Q942" s="241"/>
      <c r="R942" s="241"/>
      <c r="S942" s="241"/>
      <c r="T942" s="241"/>
      <c r="U942" s="241" t="s">
        <v>1066</v>
      </c>
      <c r="V942" s="241"/>
      <c r="W942" s="241"/>
      <c r="X942" s="241"/>
      <c r="Y942" s="241"/>
      <c r="Z942" s="241"/>
      <c r="AA942" s="241"/>
      <c r="AB942" s="241"/>
      <c r="AC942" s="241" t="s">
        <v>316</v>
      </c>
      <c r="AD942" s="241"/>
      <c r="AE942" s="241"/>
      <c r="AF942" s="241"/>
      <c r="AG942" s="241"/>
      <c r="AH942" s="241"/>
      <c r="AI942" s="241"/>
      <c r="AP942" s="300"/>
      <c r="AT942" s="300"/>
    </row>
    <row r="943" spans="1:46" s="299" customFormat="1" ht="15" customHeight="1">
      <c r="A943" s="284"/>
      <c r="B943" s="284"/>
      <c r="C943" s="241"/>
      <c r="D943" s="241"/>
      <c r="E943" s="241"/>
      <c r="F943" s="241"/>
      <c r="G943" s="241"/>
      <c r="H943" s="241"/>
      <c r="I943" s="241"/>
      <c r="J943" s="241"/>
      <c r="K943" s="241"/>
      <c r="L943" s="241"/>
      <c r="M943" s="241"/>
      <c r="N943" s="241"/>
      <c r="O943" s="241"/>
      <c r="P943" s="241"/>
      <c r="Q943" s="241"/>
      <c r="R943" s="241"/>
      <c r="S943" s="241"/>
      <c r="T943" s="241"/>
      <c r="U943" s="241" t="s">
        <v>1067</v>
      </c>
      <c r="V943" s="241"/>
      <c r="W943" s="241"/>
      <c r="X943" s="241"/>
      <c r="Y943" s="241"/>
      <c r="Z943" s="241"/>
      <c r="AA943" s="241"/>
      <c r="AB943" s="241"/>
      <c r="AC943" s="241" t="s">
        <v>350</v>
      </c>
      <c r="AD943" s="241"/>
      <c r="AE943" s="241"/>
      <c r="AF943" s="241"/>
      <c r="AG943" s="241"/>
      <c r="AH943" s="241"/>
      <c r="AI943" s="241"/>
      <c r="AP943" s="300"/>
      <c r="AT943" s="300"/>
    </row>
    <row r="944" spans="1:46" s="299" customFormat="1" ht="15" customHeight="1">
      <c r="A944" s="284"/>
      <c r="B944" s="284"/>
      <c r="C944" s="241"/>
      <c r="D944" s="241"/>
      <c r="E944" s="241"/>
      <c r="F944" s="241"/>
      <c r="G944" s="241"/>
      <c r="H944" s="241"/>
      <c r="I944" s="241"/>
      <c r="J944" s="241"/>
      <c r="K944" s="241"/>
      <c r="L944" s="241"/>
      <c r="M944" s="241"/>
      <c r="N944" s="241"/>
      <c r="O944" s="241"/>
      <c r="P944" s="241"/>
      <c r="Q944" s="241"/>
      <c r="R944" s="241"/>
      <c r="S944" s="241"/>
      <c r="T944" s="241"/>
      <c r="U944" s="241" t="s">
        <v>1068</v>
      </c>
      <c r="V944" s="241"/>
      <c r="W944" s="241"/>
      <c r="X944" s="241"/>
      <c r="Y944" s="241"/>
      <c r="Z944" s="241"/>
      <c r="AA944" s="241"/>
      <c r="AB944" s="241"/>
      <c r="AC944" s="241" t="s">
        <v>313</v>
      </c>
      <c r="AD944" s="241"/>
      <c r="AE944" s="241"/>
      <c r="AF944" s="241"/>
      <c r="AG944" s="241"/>
      <c r="AH944" s="241"/>
      <c r="AI944" s="241"/>
      <c r="AP944" s="300"/>
      <c r="AT944" s="300"/>
    </row>
    <row r="945" spans="1:46" s="299" customFormat="1" ht="15" customHeight="1">
      <c r="A945" s="284"/>
      <c r="B945" s="284"/>
      <c r="C945" s="241"/>
      <c r="D945" s="241"/>
      <c r="E945" s="241"/>
      <c r="F945" s="241"/>
      <c r="G945" s="241"/>
      <c r="H945" s="241"/>
      <c r="I945" s="241"/>
      <c r="J945" s="241"/>
      <c r="K945" s="241"/>
      <c r="L945" s="241"/>
      <c r="M945" s="241"/>
      <c r="N945" s="241"/>
      <c r="O945" s="241"/>
      <c r="P945" s="241"/>
      <c r="Q945" s="241"/>
      <c r="R945" s="241"/>
      <c r="S945" s="241"/>
      <c r="T945" s="241"/>
      <c r="U945" s="241" t="s">
        <v>1069</v>
      </c>
      <c r="V945" s="241"/>
      <c r="W945" s="241"/>
      <c r="X945" s="241"/>
      <c r="Y945" s="241"/>
      <c r="Z945" s="241"/>
      <c r="AA945" s="241"/>
      <c r="AB945" s="241"/>
      <c r="AC945" s="241" t="s">
        <v>325</v>
      </c>
      <c r="AD945" s="241"/>
      <c r="AE945" s="241"/>
      <c r="AF945" s="241"/>
      <c r="AG945" s="241"/>
      <c r="AH945" s="241"/>
      <c r="AI945" s="241"/>
      <c r="AP945" s="300"/>
      <c r="AT945" s="300"/>
    </row>
    <row r="946" spans="1:46" s="299" customFormat="1" ht="15" customHeight="1">
      <c r="A946" s="284"/>
      <c r="B946" s="284"/>
      <c r="C946" s="241"/>
      <c r="D946" s="241"/>
      <c r="E946" s="241"/>
      <c r="F946" s="241"/>
      <c r="G946" s="241"/>
      <c r="H946" s="241"/>
      <c r="I946" s="241"/>
      <c r="J946" s="241"/>
      <c r="K946" s="241"/>
      <c r="L946" s="241"/>
      <c r="M946" s="241"/>
      <c r="N946" s="241"/>
      <c r="O946" s="241"/>
      <c r="P946" s="241"/>
      <c r="Q946" s="241"/>
      <c r="R946" s="241"/>
      <c r="S946" s="241"/>
      <c r="T946" s="241"/>
      <c r="U946" s="241" t="s">
        <v>1070</v>
      </c>
      <c r="V946" s="241"/>
      <c r="W946" s="241"/>
      <c r="X946" s="241"/>
      <c r="Y946" s="241"/>
      <c r="Z946" s="241"/>
      <c r="AA946" s="241"/>
      <c r="AB946" s="241"/>
      <c r="AC946" s="241" t="s">
        <v>313</v>
      </c>
      <c r="AD946" s="241"/>
      <c r="AE946" s="241"/>
      <c r="AF946" s="241"/>
      <c r="AG946" s="241"/>
      <c r="AH946" s="241"/>
      <c r="AI946" s="241"/>
      <c r="AP946" s="300"/>
      <c r="AT946" s="300"/>
    </row>
    <row r="947" spans="1:46" s="299" customFormat="1" ht="15" customHeight="1">
      <c r="A947" s="284"/>
      <c r="B947" s="284"/>
      <c r="C947" s="241"/>
      <c r="D947" s="241"/>
      <c r="E947" s="241"/>
      <c r="F947" s="241"/>
      <c r="G947" s="241"/>
      <c r="H947" s="241"/>
      <c r="I947" s="241"/>
      <c r="J947" s="241"/>
      <c r="K947" s="241"/>
      <c r="L947" s="241"/>
      <c r="M947" s="241"/>
      <c r="N947" s="241"/>
      <c r="O947" s="241"/>
      <c r="P947" s="241"/>
      <c r="Q947" s="241"/>
      <c r="R947" s="241"/>
      <c r="S947" s="241"/>
      <c r="T947" s="241"/>
      <c r="U947" s="241" t="s">
        <v>1071</v>
      </c>
      <c r="V947" s="241"/>
      <c r="W947" s="241"/>
      <c r="X947" s="241"/>
      <c r="Y947" s="241"/>
      <c r="Z947" s="241"/>
      <c r="AA947" s="241"/>
      <c r="AB947" s="241"/>
      <c r="AC947" s="241" t="s">
        <v>313</v>
      </c>
      <c r="AD947" s="241"/>
      <c r="AE947" s="241"/>
      <c r="AF947" s="241"/>
      <c r="AG947" s="241"/>
      <c r="AH947" s="241"/>
      <c r="AI947" s="241"/>
      <c r="AP947" s="300"/>
      <c r="AT947" s="300"/>
    </row>
    <row r="948" spans="1:46" s="299" customFormat="1" ht="15" customHeight="1">
      <c r="A948" s="284"/>
      <c r="B948" s="284"/>
      <c r="C948" s="241"/>
      <c r="D948" s="241"/>
      <c r="E948" s="241"/>
      <c r="F948" s="241"/>
      <c r="G948" s="241"/>
      <c r="H948" s="241"/>
      <c r="I948" s="241"/>
      <c r="J948" s="241"/>
      <c r="K948" s="241"/>
      <c r="L948" s="241"/>
      <c r="M948" s="241"/>
      <c r="N948" s="241"/>
      <c r="O948" s="241"/>
      <c r="P948" s="241"/>
      <c r="Q948" s="241"/>
      <c r="R948" s="241"/>
      <c r="S948" s="241"/>
      <c r="T948" s="241"/>
      <c r="U948" s="241" t="s">
        <v>1072</v>
      </c>
      <c r="V948" s="241"/>
      <c r="W948" s="241"/>
      <c r="X948" s="241"/>
      <c r="Y948" s="241"/>
      <c r="Z948" s="241"/>
      <c r="AA948" s="241"/>
      <c r="AB948" s="241"/>
      <c r="AC948" s="241" t="s">
        <v>325</v>
      </c>
      <c r="AD948" s="241"/>
      <c r="AE948" s="241"/>
      <c r="AF948" s="241"/>
      <c r="AG948" s="241"/>
      <c r="AH948" s="241"/>
      <c r="AI948" s="241"/>
      <c r="AP948" s="300"/>
      <c r="AT948" s="300"/>
    </row>
    <row r="949" spans="1:46" s="299" customFormat="1" ht="15" customHeight="1">
      <c r="A949" s="284"/>
      <c r="B949" s="284"/>
      <c r="C949" s="241"/>
      <c r="D949" s="241"/>
      <c r="E949" s="241"/>
      <c r="F949" s="241"/>
      <c r="G949" s="241"/>
      <c r="H949" s="241"/>
      <c r="I949" s="241"/>
      <c r="J949" s="241"/>
      <c r="K949" s="241"/>
      <c r="L949" s="241"/>
      <c r="M949" s="241"/>
      <c r="N949" s="241"/>
      <c r="O949" s="241"/>
      <c r="P949" s="241"/>
      <c r="Q949" s="241"/>
      <c r="R949" s="241"/>
      <c r="S949" s="241"/>
      <c r="T949" s="241"/>
      <c r="U949" s="241" t="s">
        <v>1073</v>
      </c>
      <c r="V949" s="241"/>
      <c r="W949" s="241"/>
      <c r="X949" s="241"/>
      <c r="Y949" s="241"/>
      <c r="Z949" s="241"/>
      <c r="AA949" s="241"/>
      <c r="AB949" s="241"/>
      <c r="AC949" s="241" t="s">
        <v>322</v>
      </c>
      <c r="AD949" s="241"/>
      <c r="AE949" s="241"/>
      <c r="AF949" s="241"/>
      <c r="AG949" s="241"/>
      <c r="AH949" s="241"/>
      <c r="AI949" s="241"/>
      <c r="AP949" s="300"/>
      <c r="AT949" s="300"/>
    </row>
    <row r="950" spans="1:46" s="299" customFormat="1" ht="15" customHeight="1">
      <c r="A950" s="284"/>
      <c r="B950" s="284"/>
      <c r="C950" s="241"/>
      <c r="D950" s="241"/>
      <c r="E950" s="241"/>
      <c r="F950" s="241"/>
      <c r="G950" s="241"/>
      <c r="H950" s="241"/>
      <c r="I950" s="241"/>
      <c r="J950" s="241"/>
      <c r="K950" s="241"/>
      <c r="L950" s="241"/>
      <c r="M950" s="241"/>
      <c r="N950" s="241"/>
      <c r="O950" s="241"/>
      <c r="P950" s="241"/>
      <c r="Q950" s="241"/>
      <c r="R950" s="241"/>
      <c r="S950" s="241"/>
      <c r="T950" s="241"/>
      <c r="U950" s="241" t="s">
        <v>1074</v>
      </c>
      <c r="V950" s="241"/>
      <c r="W950" s="241"/>
      <c r="X950" s="241"/>
      <c r="Y950" s="241"/>
      <c r="Z950" s="241"/>
      <c r="AA950" s="241"/>
      <c r="AB950" s="241"/>
      <c r="AC950" s="241" t="s">
        <v>313</v>
      </c>
      <c r="AD950" s="241"/>
      <c r="AE950" s="241"/>
      <c r="AF950" s="241"/>
      <c r="AG950" s="241"/>
      <c r="AH950" s="241"/>
      <c r="AI950" s="241"/>
      <c r="AP950" s="300"/>
      <c r="AT950" s="300"/>
    </row>
    <row r="951" spans="1:46" s="299" customFormat="1" ht="15" customHeight="1">
      <c r="A951" s="284"/>
      <c r="B951" s="284"/>
      <c r="C951" s="241"/>
      <c r="D951" s="241"/>
      <c r="E951" s="241"/>
      <c r="F951" s="241"/>
      <c r="G951" s="241"/>
      <c r="H951" s="241"/>
      <c r="I951" s="241"/>
      <c r="J951" s="241"/>
      <c r="K951" s="241"/>
      <c r="L951" s="241"/>
      <c r="M951" s="241"/>
      <c r="N951" s="241"/>
      <c r="O951" s="241"/>
      <c r="P951" s="241"/>
      <c r="Q951" s="241"/>
      <c r="R951" s="241"/>
      <c r="S951" s="241"/>
      <c r="T951" s="241"/>
      <c r="U951" s="241" t="s">
        <v>1075</v>
      </c>
      <c r="V951" s="241"/>
      <c r="W951" s="241"/>
      <c r="X951" s="241"/>
      <c r="Y951" s="241"/>
      <c r="Z951" s="241"/>
      <c r="AA951" s="241"/>
      <c r="AB951" s="241"/>
      <c r="AC951" s="241" t="s">
        <v>316</v>
      </c>
      <c r="AD951" s="241"/>
      <c r="AE951" s="241"/>
      <c r="AF951" s="241"/>
      <c r="AG951" s="241"/>
      <c r="AH951" s="241"/>
      <c r="AI951" s="241"/>
      <c r="AP951" s="300"/>
      <c r="AT951" s="300"/>
    </row>
    <row r="952" spans="1:46" s="299" customFormat="1" ht="15" customHeight="1">
      <c r="A952" s="284"/>
      <c r="B952" s="284"/>
      <c r="C952" s="241"/>
      <c r="D952" s="241"/>
      <c r="E952" s="241"/>
      <c r="F952" s="241"/>
      <c r="G952" s="241"/>
      <c r="H952" s="241"/>
      <c r="I952" s="241"/>
      <c r="J952" s="241"/>
      <c r="K952" s="241"/>
      <c r="L952" s="241"/>
      <c r="M952" s="241"/>
      <c r="N952" s="241"/>
      <c r="O952" s="241"/>
      <c r="P952" s="241"/>
      <c r="Q952" s="241"/>
      <c r="R952" s="241"/>
      <c r="S952" s="241"/>
      <c r="T952" s="241"/>
      <c r="U952" s="241" t="s">
        <v>1076</v>
      </c>
      <c r="V952" s="241"/>
      <c r="W952" s="241"/>
      <c r="X952" s="241"/>
      <c r="Y952" s="241"/>
      <c r="Z952" s="241"/>
      <c r="AA952" s="241"/>
      <c r="AB952" s="241"/>
      <c r="AC952" s="241" t="s">
        <v>313</v>
      </c>
      <c r="AD952" s="241"/>
      <c r="AE952" s="241"/>
      <c r="AF952" s="241"/>
      <c r="AG952" s="241"/>
      <c r="AH952" s="241"/>
      <c r="AI952" s="241"/>
      <c r="AP952" s="300"/>
      <c r="AT952" s="300"/>
    </row>
    <row r="953" spans="1:46" s="299" customFormat="1" ht="15" customHeight="1">
      <c r="A953" s="284"/>
      <c r="B953" s="284"/>
      <c r="C953" s="241"/>
      <c r="D953" s="241"/>
      <c r="E953" s="241"/>
      <c r="F953" s="241"/>
      <c r="G953" s="241"/>
      <c r="H953" s="241"/>
      <c r="I953" s="241"/>
      <c r="J953" s="241"/>
      <c r="K953" s="241"/>
      <c r="L953" s="241"/>
      <c r="M953" s="241"/>
      <c r="N953" s="241"/>
      <c r="O953" s="241"/>
      <c r="P953" s="241"/>
      <c r="Q953" s="241"/>
      <c r="R953" s="241"/>
      <c r="S953" s="241"/>
      <c r="T953" s="241"/>
      <c r="U953" s="241" t="s">
        <v>1077</v>
      </c>
      <c r="V953" s="241"/>
      <c r="W953" s="241"/>
      <c r="X953" s="241"/>
      <c r="Y953" s="241"/>
      <c r="Z953" s="241"/>
      <c r="AA953" s="241"/>
      <c r="AB953" s="241"/>
      <c r="AC953" s="241" t="s">
        <v>313</v>
      </c>
      <c r="AD953" s="241"/>
      <c r="AE953" s="241"/>
      <c r="AF953" s="241"/>
      <c r="AG953" s="241"/>
      <c r="AH953" s="241"/>
      <c r="AI953" s="241"/>
      <c r="AP953" s="300"/>
      <c r="AT953" s="300"/>
    </row>
    <row r="954" spans="1:46" s="299" customFormat="1" ht="15" customHeight="1">
      <c r="A954" s="284"/>
      <c r="B954" s="284"/>
      <c r="C954" s="241"/>
      <c r="D954" s="241"/>
      <c r="E954" s="241"/>
      <c r="F954" s="241"/>
      <c r="G954" s="241"/>
      <c r="H954" s="241"/>
      <c r="I954" s="241"/>
      <c r="J954" s="241"/>
      <c r="K954" s="241"/>
      <c r="L954" s="241"/>
      <c r="M954" s="241"/>
      <c r="N954" s="241"/>
      <c r="O954" s="241"/>
      <c r="P954" s="241"/>
      <c r="Q954" s="241"/>
      <c r="R954" s="241"/>
      <c r="S954" s="241"/>
      <c r="T954" s="241"/>
      <c r="U954" s="241" t="s">
        <v>1078</v>
      </c>
      <c r="V954" s="241"/>
      <c r="W954" s="241"/>
      <c r="X954" s="241"/>
      <c r="Y954" s="241"/>
      <c r="Z954" s="241"/>
      <c r="AA954" s="241"/>
      <c r="AB954" s="241"/>
      <c r="AC954" s="241" t="s">
        <v>325</v>
      </c>
      <c r="AD954" s="241"/>
      <c r="AE954" s="241"/>
      <c r="AF954" s="241"/>
      <c r="AG954" s="241"/>
      <c r="AH954" s="241"/>
      <c r="AI954" s="241"/>
      <c r="AP954" s="300"/>
      <c r="AT954" s="300"/>
    </row>
    <row r="955" spans="1:46" s="299" customFormat="1" ht="15" customHeight="1">
      <c r="A955" s="284"/>
      <c r="B955" s="284"/>
      <c r="C955" s="241"/>
      <c r="D955" s="241"/>
      <c r="E955" s="241"/>
      <c r="F955" s="241"/>
      <c r="G955" s="241"/>
      <c r="H955" s="241"/>
      <c r="I955" s="241"/>
      <c r="J955" s="241"/>
      <c r="K955" s="241"/>
      <c r="L955" s="241"/>
      <c r="M955" s="241"/>
      <c r="N955" s="241"/>
      <c r="O955" s="241"/>
      <c r="P955" s="241"/>
      <c r="Q955" s="241"/>
      <c r="R955" s="241"/>
      <c r="S955" s="241"/>
      <c r="T955" s="241"/>
      <c r="U955" s="241" t="s">
        <v>1079</v>
      </c>
      <c r="V955" s="241"/>
      <c r="W955" s="241"/>
      <c r="X955" s="241"/>
      <c r="Y955" s="241"/>
      <c r="Z955" s="241"/>
      <c r="AA955" s="241"/>
      <c r="AB955" s="241"/>
      <c r="AC955" s="241" t="s">
        <v>322</v>
      </c>
      <c r="AD955" s="241"/>
      <c r="AE955" s="241"/>
      <c r="AF955" s="241"/>
      <c r="AG955" s="241"/>
      <c r="AH955" s="241"/>
      <c r="AI955" s="241"/>
      <c r="AP955" s="300"/>
      <c r="AT955" s="300"/>
    </row>
    <row r="956" spans="1:46" s="299" customFormat="1" ht="15" customHeight="1">
      <c r="A956" s="284"/>
      <c r="B956" s="284"/>
      <c r="C956" s="241"/>
      <c r="D956" s="241"/>
      <c r="E956" s="241"/>
      <c r="F956" s="241"/>
      <c r="G956" s="241"/>
      <c r="H956" s="241"/>
      <c r="I956" s="241"/>
      <c r="J956" s="241"/>
      <c r="K956" s="241"/>
      <c r="L956" s="241"/>
      <c r="M956" s="241"/>
      <c r="N956" s="241"/>
      <c r="O956" s="241"/>
      <c r="P956" s="241"/>
      <c r="Q956" s="241"/>
      <c r="R956" s="241"/>
      <c r="S956" s="241"/>
      <c r="T956" s="241"/>
      <c r="U956" s="241" t="s">
        <v>1080</v>
      </c>
      <c r="V956" s="241"/>
      <c r="W956" s="241"/>
      <c r="X956" s="241"/>
      <c r="Y956" s="241"/>
      <c r="Z956" s="241"/>
      <c r="AA956" s="241"/>
      <c r="AB956" s="241"/>
      <c r="AC956" s="241" t="s">
        <v>311</v>
      </c>
      <c r="AD956" s="241"/>
      <c r="AE956" s="241"/>
      <c r="AF956" s="241"/>
      <c r="AG956" s="241"/>
      <c r="AH956" s="241"/>
      <c r="AI956" s="241"/>
      <c r="AP956" s="300"/>
      <c r="AT956" s="300"/>
    </row>
    <row r="957" spans="1:46" s="299" customFormat="1" ht="15" customHeight="1">
      <c r="A957" s="284"/>
      <c r="B957" s="284"/>
      <c r="C957" s="241"/>
      <c r="D957" s="241"/>
      <c r="E957" s="241"/>
      <c r="F957" s="241"/>
      <c r="G957" s="241"/>
      <c r="H957" s="241"/>
      <c r="I957" s="241"/>
      <c r="J957" s="241"/>
      <c r="K957" s="241"/>
      <c r="L957" s="241"/>
      <c r="M957" s="241"/>
      <c r="N957" s="241"/>
      <c r="O957" s="241"/>
      <c r="P957" s="241"/>
      <c r="Q957" s="241"/>
      <c r="R957" s="241"/>
      <c r="S957" s="241"/>
      <c r="T957" s="241"/>
      <c r="U957" s="241" t="s">
        <v>1081</v>
      </c>
      <c r="V957" s="241"/>
      <c r="W957" s="241"/>
      <c r="X957" s="241"/>
      <c r="Y957" s="241"/>
      <c r="Z957" s="241"/>
      <c r="AA957" s="241"/>
      <c r="AB957" s="241"/>
      <c r="AC957" s="241" t="s">
        <v>309</v>
      </c>
      <c r="AD957" s="241"/>
      <c r="AE957" s="241"/>
      <c r="AF957" s="241"/>
      <c r="AG957" s="241"/>
      <c r="AH957" s="241"/>
      <c r="AI957" s="241"/>
      <c r="AP957" s="300"/>
      <c r="AT957" s="300"/>
    </row>
    <row r="958" spans="1:46" s="299" customFormat="1" ht="15" customHeight="1">
      <c r="A958" s="284"/>
      <c r="B958" s="284"/>
      <c r="C958" s="241"/>
      <c r="D958" s="241"/>
      <c r="E958" s="241"/>
      <c r="F958" s="241"/>
      <c r="G958" s="241"/>
      <c r="H958" s="241"/>
      <c r="I958" s="241"/>
      <c r="J958" s="241"/>
      <c r="K958" s="241"/>
      <c r="L958" s="241"/>
      <c r="M958" s="241"/>
      <c r="N958" s="241"/>
      <c r="O958" s="241"/>
      <c r="P958" s="241"/>
      <c r="Q958" s="241"/>
      <c r="R958" s="241"/>
      <c r="S958" s="241"/>
      <c r="T958" s="241"/>
      <c r="U958" s="241" t="s">
        <v>1082</v>
      </c>
      <c r="V958" s="241"/>
      <c r="W958" s="241"/>
      <c r="X958" s="241"/>
      <c r="Y958" s="241"/>
      <c r="Z958" s="241"/>
      <c r="AA958" s="241"/>
      <c r="AB958" s="241"/>
      <c r="AC958" s="241" t="s">
        <v>316</v>
      </c>
      <c r="AD958" s="241"/>
      <c r="AE958" s="241"/>
      <c r="AF958" s="241"/>
      <c r="AG958" s="241"/>
      <c r="AH958" s="241"/>
      <c r="AI958" s="241"/>
      <c r="AP958" s="300"/>
      <c r="AT958" s="300"/>
    </row>
    <row r="959" spans="1:46" s="299" customFormat="1" ht="15" customHeight="1">
      <c r="A959" s="284"/>
      <c r="B959" s="284"/>
      <c r="C959" s="241"/>
      <c r="D959" s="241"/>
      <c r="E959" s="241"/>
      <c r="F959" s="241"/>
      <c r="G959" s="241"/>
      <c r="H959" s="241"/>
      <c r="I959" s="241"/>
      <c r="J959" s="241"/>
      <c r="K959" s="241"/>
      <c r="L959" s="241"/>
      <c r="M959" s="241"/>
      <c r="N959" s="241"/>
      <c r="O959" s="241"/>
      <c r="P959" s="241"/>
      <c r="Q959" s="241"/>
      <c r="R959" s="241"/>
      <c r="S959" s="241"/>
      <c r="T959" s="241"/>
      <c r="U959" s="241" t="s">
        <v>1083</v>
      </c>
      <c r="V959" s="241"/>
      <c r="W959" s="241"/>
      <c r="X959" s="241"/>
      <c r="Y959" s="241"/>
      <c r="Z959" s="241"/>
      <c r="AA959" s="241"/>
      <c r="AB959" s="241"/>
      <c r="AC959" s="241" t="s">
        <v>325</v>
      </c>
      <c r="AD959" s="241"/>
      <c r="AE959" s="241"/>
      <c r="AF959" s="241"/>
      <c r="AG959" s="241"/>
      <c r="AH959" s="241"/>
      <c r="AI959" s="241"/>
      <c r="AP959" s="300"/>
      <c r="AT959" s="300"/>
    </row>
    <row r="960" spans="1:46" s="299" customFormat="1" ht="15" customHeight="1">
      <c r="A960" s="284"/>
      <c r="B960" s="284"/>
      <c r="C960" s="241"/>
      <c r="D960" s="241"/>
      <c r="E960" s="241"/>
      <c r="F960" s="241"/>
      <c r="G960" s="241"/>
      <c r="H960" s="241"/>
      <c r="I960" s="241"/>
      <c r="J960" s="241"/>
      <c r="K960" s="241"/>
      <c r="L960" s="241"/>
      <c r="M960" s="241"/>
      <c r="N960" s="241"/>
      <c r="O960" s="241"/>
      <c r="P960" s="241"/>
      <c r="Q960" s="241"/>
      <c r="R960" s="241"/>
      <c r="S960" s="241"/>
      <c r="T960" s="241"/>
      <c r="U960" s="241" t="s">
        <v>1084</v>
      </c>
      <c r="V960" s="241"/>
      <c r="W960" s="241"/>
      <c r="X960" s="241"/>
      <c r="Y960" s="241"/>
      <c r="Z960" s="241"/>
      <c r="AA960" s="241"/>
      <c r="AB960" s="241"/>
      <c r="AC960" s="241" t="s">
        <v>386</v>
      </c>
      <c r="AD960" s="241"/>
      <c r="AE960" s="241"/>
      <c r="AF960" s="241"/>
      <c r="AG960" s="241"/>
      <c r="AH960" s="241"/>
      <c r="AI960" s="241"/>
      <c r="AP960" s="300"/>
      <c r="AT960" s="300"/>
    </row>
    <row r="961" spans="1:46" s="299" customFormat="1" ht="15" customHeight="1">
      <c r="A961" s="284"/>
      <c r="B961" s="284"/>
      <c r="C961" s="241"/>
      <c r="D961" s="241"/>
      <c r="E961" s="241"/>
      <c r="F961" s="241"/>
      <c r="G961" s="241"/>
      <c r="H961" s="241"/>
      <c r="I961" s="241"/>
      <c r="J961" s="241"/>
      <c r="K961" s="241"/>
      <c r="L961" s="241"/>
      <c r="M961" s="241"/>
      <c r="N961" s="241"/>
      <c r="O961" s="241"/>
      <c r="P961" s="241"/>
      <c r="Q961" s="241"/>
      <c r="R961" s="241"/>
      <c r="S961" s="241"/>
      <c r="T961" s="241"/>
      <c r="U961" s="241" t="s">
        <v>1085</v>
      </c>
      <c r="V961" s="241"/>
      <c r="W961" s="241"/>
      <c r="X961" s="241"/>
      <c r="Y961" s="241"/>
      <c r="Z961" s="241"/>
      <c r="AA961" s="241"/>
      <c r="AB961" s="241"/>
      <c r="AC961" s="241" t="s">
        <v>325</v>
      </c>
      <c r="AD961" s="241"/>
      <c r="AE961" s="241"/>
      <c r="AF961" s="241"/>
      <c r="AG961" s="241"/>
      <c r="AH961" s="241"/>
      <c r="AI961" s="241"/>
      <c r="AP961" s="300"/>
      <c r="AT961" s="300"/>
    </row>
    <row r="962" spans="1:46" s="299" customFormat="1" ht="15" customHeight="1">
      <c r="A962" s="284"/>
      <c r="B962" s="284"/>
      <c r="C962" s="241"/>
      <c r="D962" s="241"/>
      <c r="E962" s="241"/>
      <c r="F962" s="241"/>
      <c r="G962" s="241"/>
      <c r="H962" s="241"/>
      <c r="I962" s="241"/>
      <c r="J962" s="241"/>
      <c r="K962" s="241"/>
      <c r="L962" s="241"/>
      <c r="M962" s="241"/>
      <c r="N962" s="241"/>
      <c r="O962" s="241"/>
      <c r="P962" s="241"/>
      <c r="Q962" s="241"/>
      <c r="R962" s="241"/>
      <c r="S962" s="241"/>
      <c r="T962" s="241"/>
      <c r="U962" s="241" t="s">
        <v>1086</v>
      </c>
      <c r="V962" s="241"/>
      <c r="W962" s="241"/>
      <c r="X962" s="241"/>
      <c r="Y962" s="241"/>
      <c r="Z962" s="241"/>
      <c r="AA962" s="241"/>
      <c r="AB962" s="241"/>
      <c r="AC962" s="241" t="s">
        <v>322</v>
      </c>
      <c r="AD962" s="241"/>
      <c r="AE962" s="241"/>
      <c r="AF962" s="241"/>
      <c r="AG962" s="241"/>
      <c r="AH962" s="241"/>
      <c r="AI962" s="241"/>
      <c r="AP962" s="300"/>
      <c r="AT962" s="300"/>
    </row>
    <row r="963" spans="1:46" s="299" customFormat="1" ht="15" customHeight="1">
      <c r="A963" s="284"/>
      <c r="B963" s="284"/>
      <c r="C963" s="241"/>
      <c r="D963" s="241"/>
      <c r="E963" s="241"/>
      <c r="F963" s="241"/>
      <c r="G963" s="241"/>
      <c r="H963" s="241"/>
      <c r="I963" s="241"/>
      <c r="J963" s="241"/>
      <c r="K963" s="241"/>
      <c r="L963" s="241"/>
      <c r="M963" s="241"/>
      <c r="N963" s="241"/>
      <c r="O963" s="241"/>
      <c r="P963" s="241"/>
      <c r="Q963" s="241"/>
      <c r="R963" s="241"/>
      <c r="S963" s="241"/>
      <c r="T963" s="241"/>
      <c r="U963" s="241" t="s">
        <v>1087</v>
      </c>
      <c r="V963" s="241"/>
      <c r="W963" s="241"/>
      <c r="X963" s="241"/>
      <c r="Y963" s="241"/>
      <c r="Z963" s="241"/>
      <c r="AA963" s="241"/>
      <c r="AB963" s="241"/>
      <c r="AC963" s="241" t="s">
        <v>350</v>
      </c>
      <c r="AD963" s="241"/>
      <c r="AE963" s="241"/>
      <c r="AF963" s="241"/>
      <c r="AG963" s="241"/>
      <c r="AH963" s="241"/>
      <c r="AI963" s="241"/>
      <c r="AP963" s="300"/>
      <c r="AT963" s="300"/>
    </row>
    <row r="964" spans="1:46" s="299" customFormat="1" ht="15" customHeight="1">
      <c r="A964" s="284"/>
      <c r="B964" s="284"/>
      <c r="C964" s="241"/>
      <c r="D964" s="241"/>
      <c r="E964" s="241"/>
      <c r="F964" s="241"/>
      <c r="G964" s="241"/>
      <c r="H964" s="241"/>
      <c r="I964" s="241"/>
      <c r="J964" s="241"/>
      <c r="K964" s="241"/>
      <c r="L964" s="241"/>
      <c r="M964" s="241"/>
      <c r="N964" s="241"/>
      <c r="O964" s="241"/>
      <c r="P964" s="241"/>
      <c r="Q964" s="241"/>
      <c r="R964" s="241"/>
      <c r="S964" s="241"/>
      <c r="T964" s="241"/>
      <c r="U964" s="241" t="s">
        <v>1088</v>
      </c>
      <c r="V964" s="241"/>
      <c r="W964" s="241"/>
      <c r="X964" s="241"/>
      <c r="Y964" s="241"/>
      <c r="Z964" s="241"/>
      <c r="AA964" s="241"/>
      <c r="AB964" s="241"/>
      <c r="AC964" s="241" t="s">
        <v>322</v>
      </c>
      <c r="AD964" s="241"/>
      <c r="AE964" s="241"/>
      <c r="AF964" s="241"/>
      <c r="AG964" s="241"/>
      <c r="AH964" s="241"/>
      <c r="AI964" s="241"/>
      <c r="AP964" s="300"/>
      <c r="AT964" s="300"/>
    </row>
    <row r="965" spans="1:46" s="299" customFormat="1" ht="15" customHeight="1">
      <c r="A965" s="284"/>
      <c r="B965" s="284"/>
      <c r="C965" s="241"/>
      <c r="D965" s="241"/>
      <c r="E965" s="241"/>
      <c r="F965" s="241"/>
      <c r="G965" s="241"/>
      <c r="H965" s="241"/>
      <c r="I965" s="241"/>
      <c r="J965" s="241"/>
      <c r="K965" s="241"/>
      <c r="L965" s="241"/>
      <c r="M965" s="241"/>
      <c r="N965" s="241"/>
      <c r="O965" s="241"/>
      <c r="P965" s="241"/>
      <c r="Q965" s="241"/>
      <c r="R965" s="241"/>
      <c r="S965" s="241"/>
      <c r="T965" s="241"/>
      <c r="U965" s="241" t="s">
        <v>1089</v>
      </c>
      <c r="V965" s="241"/>
      <c r="W965" s="241"/>
      <c r="X965" s="241"/>
      <c r="Y965" s="241"/>
      <c r="Z965" s="241"/>
      <c r="AA965" s="241"/>
      <c r="AB965" s="241"/>
      <c r="AC965" s="241" t="s">
        <v>313</v>
      </c>
      <c r="AD965" s="241"/>
      <c r="AE965" s="241"/>
      <c r="AF965" s="241"/>
      <c r="AG965" s="241"/>
      <c r="AH965" s="241"/>
      <c r="AI965" s="241"/>
      <c r="AP965" s="300"/>
      <c r="AT965" s="300"/>
    </row>
    <row r="966" spans="1:46" s="299" customFormat="1" ht="15" customHeight="1">
      <c r="A966" s="284"/>
      <c r="B966" s="284"/>
      <c r="C966" s="241"/>
      <c r="D966" s="241"/>
      <c r="E966" s="241"/>
      <c r="F966" s="241"/>
      <c r="G966" s="241"/>
      <c r="H966" s="241"/>
      <c r="I966" s="241"/>
      <c r="J966" s="241"/>
      <c r="K966" s="241"/>
      <c r="L966" s="241"/>
      <c r="M966" s="241"/>
      <c r="N966" s="241"/>
      <c r="O966" s="241"/>
      <c r="P966" s="241"/>
      <c r="Q966" s="241"/>
      <c r="R966" s="241"/>
      <c r="S966" s="241"/>
      <c r="T966" s="241"/>
      <c r="U966" s="241" t="s">
        <v>1090</v>
      </c>
      <c r="V966" s="241"/>
      <c r="W966" s="241"/>
      <c r="X966" s="241"/>
      <c r="Y966" s="241"/>
      <c r="Z966" s="241"/>
      <c r="AA966" s="241"/>
      <c r="AB966" s="241"/>
      <c r="AC966" s="241" t="s">
        <v>325</v>
      </c>
      <c r="AD966" s="241"/>
      <c r="AE966" s="241"/>
      <c r="AF966" s="241"/>
      <c r="AG966" s="241"/>
      <c r="AH966" s="241"/>
      <c r="AI966" s="241"/>
      <c r="AP966" s="300"/>
      <c r="AT966" s="300"/>
    </row>
    <row r="967" spans="1:46" s="299" customFormat="1" ht="15" customHeight="1">
      <c r="A967" s="284"/>
      <c r="B967" s="284"/>
      <c r="C967" s="241"/>
      <c r="D967" s="241"/>
      <c r="E967" s="241"/>
      <c r="F967" s="241"/>
      <c r="G967" s="241"/>
      <c r="H967" s="241"/>
      <c r="I967" s="241"/>
      <c r="J967" s="241"/>
      <c r="K967" s="241"/>
      <c r="L967" s="241"/>
      <c r="M967" s="241"/>
      <c r="N967" s="241"/>
      <c r="O967" s="241"/>
      <c r="P967" s="241"/>
      <c r="Q967" s="241"/>
      <c r="R967" s="241"/>
      <c r="S967" s="241"/>
      <c r="T967" s="241"/>
      <c r="U967" s="241" t="s">
        <v>1091</v>
      </c>
      <c r="V967" s="241"/>
      <c r="W967" s="241"/>
      <c r="X967" s="241"/>
      <c r="Y967" s="241"/>
      <c r="Z967" s="241"/>
      <c r="AA967" s="241"/>
      <c r="AB967" s="241"/>
      <c r="AC967" s="241" t="s">
        <v>313</v>
      </c>
      <c r="AD967" s="241"/>
      <c r="AE967" s="241"/>
      <c r="AF967" s="241"/>
      <c r="AG967" s="241"/>
      <c r="AH967" s="241"/>
      <c r="AI967" s="241"/>
      <c r="AP967" s="300"/>
      <c r="AT967" s="300"/>
    </row>
    <row r="968" spans="1:46" s="299" customFormat="1" ht="15" customHeight="1">
      <c r="A968" s="284"/>
      <c r="B968" s="284"/>
      <c r="C968" s="241"/>
      <c r="D968" s="241"/>
      <c r="E968" s="241"/>
      <c r="F968" s="241"/>
      <c r="G968" s="241"/>
      <c r="H968" s="241"/>
      <c r="I968" s="241"/>
      <c r="J968" s="241"/>
      <c r="K968" s="241"/>
      <c r="L968" s="241"/>
      <c r="M968" s="241"/>
      <c r="N968" s="241"/>
      <c r="O968" s="241"/>
      <c r="P968" s="241"/>
      <c r="Q968" s="241"/>
      <c r="R968" s="241"/>
      <c r="S968" s="241"/>
      <c r="T968" s="241"/>
      <c r="U968" s="241" t="s">
        <v>1092</v>
      </c>
      <c r="V968" s="241"/>
      <c r="W968" s="241"/>
      <c r="X968" s="241"/>
      <c r="Y968" s="241"/>
      <c r="Z968" s="241"/>
      <c r="AA968" s="241"/>
      <c r="AB968" s="241"/>
      <c r="AC968" s="241" t="s">
        <v>313</v>
      </c>
      <c r="AD968" s="241"/>
      <c r="AE968" s="241"/>
      <c r="AF968" s="241"/>
      <c r="AG968" s="241"/>
      <c r="AH968" s="241"/>
      <c r="AI968" s="241"/>
      <c r="AP968" s="300"/>
      <c r="AT968" s="300"/>
    </row>
    <row r="969" spans="1:46" s="299" customFormat="1" ht="15" customHeight="1">
      <c r="A969" s="284"/>
      <c r="B969" s="284"/>
      <c r="C969" s="241"/>
      <c r="D969" s="241"/>
      <c r="E969" s="241"/>
      <c r="F969" s="241"/>
      <c r="G969" s="241"/>
      <c r="H969" s="241"/>
      <c r="I969" s="241"/>
      <c r="J969" s="241"/>
      <c r="K969" s="241"/>
      <c r="L969" s="241"/>
      <c r="M969" s="241"/>
      <c r="N969" s="241"/>
      <c r="O969" s="241"/>
      <c r="P969" s="241"/>
      <c r="Q969" s="241"/>
      <c r="R969" s="241"/>
      <c r="S969" s="241"/>
      <c r="T969" s="241"/>
      <c r="U969" s="241" t="s">
        <v>1093</v>
      </c>
      <c r="V969" s="241"/>
      <c r="W969" s="241"/>
      <c r="X969" s="241"/>
      <c r="Y969" s="241"/>
      <c r="Z969" s="241"/>
      <c r="AA969" s="241"/>
      <c r="AB969" s="241"/>
      <c r="AC969" s="241" t="s">
        <v>316</v>
      </c>
      <c r="AD969" s="241"/>
      <c r="AE969" s="241"/>
      <c r="AF969" s="241"/>
      <c r="AG969" s="241"/>
      <c r="AH969" s="241"/>
      <c r="AI969" s="241"/>
      <c r="AP969" s="300"/>
      <c r="AT969" s="300"/>
    </row>
    <row r="970" spans="1:46" s="299" customFormat="1" ht="15" customHeight="1">
      <c r="A970" s="284"/>
      <c r="B970" s="284"/>
      <c r="C970" s="241"/>
      <c r="D970" s="241"/>
      <c r="E970" s="241"/>
      <c r="F970" s="241"/>
      <c r="G970" s="241"/>
      <c r="H970" s="241"/>
      <c r="I970" s="241"/>
      <c r="J970" s="241"/>
      <c r="K970" s="241"/>
      <c r="L970" s="241"/>
      <c r="M970" s="241"/>
      <c r="N970" s="241"/>
      <c r="O970" s="241"/>
      <c r="P970" s="241"/>
      <c r="Q970" s="241"/>
      <c r="R970" s="241"/>
      <c r="S970" s="241"/>
      <c r="T970" s="241"/>
      <c r="U970" s="241" t="s">
        <v>1094</v>
      </c>
      <c r="V970" s="241"/>
      <c r="W970" s="241"/>
      <c r="X970" s="241"/>
      <c r="Y970" s="241"/>
      <c r="Z970" s="241"/>
      <c r="AA970" s="241"/>
      <c r="AB970" s="241"/>
      <c r="AC970" s="241" t="s">
        <v>325</v>
      </c>
      <c r="AD970" s="241"/>
      <c r="AE970" s="241"/>
      <c r="AF970" s="241"/>
      <c r="AG970" s="241"/>
      <c r="AH970" s="241"/>
      <c r="AI970" s="241"/>
      <c r="AP970" s="300"/>
      <c r="AT970" s="300"/>
    </row>
    <row r="971" spans="1:46" s="299" customFormat="1" ht="15" customHeight="1">
      <c r="A971" s="284"/>
      <c r="B971" s="284"/>
      <c r="C971" s="241"/>
      <c r="D971" s="241"/>
      <c r="E971" s="241"/>
      <c r="F971" s="241"/>
      <c r="G971" s="241"/>
      <c r="H971" s="241"/>
      <c r="I971" s="241"/>
      <c r="J971" s="241"/>
      <c r="K971" s="241"/>
      <c r="L971" s="241"/>
      <c r="M971" s="241"/>
      <c r="N971" s="241"/>
      <c r="O971" s="241"/>
      <c r="P971" s="241"/>
      <c r="Q971" s="241"/>
      <c r="R971" s="241"/>
      <c r="S971" s="241"/>
      <c r="T971" s="241"/>
      <c r="U971" s="241" t="s">
        <v>1095</v>
      </c>
      <c r="V971" s="241"/>
      <c r="W971" s="241"/>
      <c r="X971" s="241"/>
      <c r="Y971" s="241"/>
      <c r="Z971" s="241"/>
      <c r="AA971" s="241"/>
      <c r="AB971" s="241"/>
      <c r="AC971" s="241" t="s">
        <v>313</v>
      </c>
      <c r="AD971" s="241"/>
      <c r="AE971" s="241"/>
      <c r="AF971" s="241"/>
      <c r="AG971" s="241"/>
      <c r="AH971" s="241"/>
      <c r="AI971" s="241"/>
      <c r="AP971" s="300"/>
      <c r="AT971" s="300"/>
    </row>
    <row r="972" spans="1:46" s="299" customFormat="1" ht="15" customHeight="1">
      <c r="A972" s="284"/>
      <c r="B972" s="284"/>
      <c r="C972" s="241"/>
      <c r="D972" s="241"/>
      <c r="E972" s="241"/>
      <c r="F972" s="241"/>
      <c r="G972" s="241"/>
      <c r="H972" s="241"/>
      <c r="I972" s="241"/>
      <c r="J972" s="241"/>
      <c r="K972" s="241"/>
      <c r="L972" s="241"/>
      <c r="M972" s="241"/>
      <c r="N972" s="241"/>
      <c r="O972" s="241"/>
      <c r="P972" s="241"/>
      <c r="Q972" s="241"/>
      <c r="R972" s="241"/>
      <c r="S972" s="241"/>
      <c r="T972" s="241"/>
      <c r="U972" s="241" t="s">
        <v>1096</v>
      </c>
      <c r="V972" s="241"/>
      <c r="W972" s="241"/>
      <c r="X972" s="241"/>
      <c r="Y972" s="241"/>
      <c r="Z972" s="241"/>
      <c r="AA972" s="241"/>
      <c r="AB972" s="241"/>
      <c r="AC972" s="241" t="s">
        <v>386</v>
      </c>
      <c r="AD972" s="241"/>
      <c r="AE972" s="241"/>
      <c r="AF972" s="241"/>
      <c r="AG972" s="241"/>
      <c r="AH972" s="241"/>
      <c r="AI972" s="241"/>
      <c r="AP972" s="300"/>
      <c r="AT972" s="300"/>
    </row>
    <row r="973" spans="1:46" s="299" customFormat="1" ht="15" customHeight="1">
      <c r="A973" s="284"/>
      <c r="B973" s="284"/>
      <c r="C973" s="241"/>
      <c r="D973" s="241"/>
      <c r="E973" s="241"/>
      <c r="F973" s="241"/>
      <c r="G973" s="241"/>
      <c r="H973" s="241"/>
      <c r="I973" s="241"/>
      <c r="J973" s="241"/>
      <c r="K973" s="241"/>
      <c r="L973" s="241"/>
      <c r="M973" s="241"/>
      <c r="N973" s="241"/>
      <c r="O973" s="241"/>
      <c r="P973" s="241"/>
      <c r="Q973" s="241"/>
      <c r="R973" s="241"/>
      <c r="S973" s="241"/>
      <c r="T973" s="241"/>
      <c r="U973" s="241" t="s">
        <v>1097</v>
      </c>
      <c r="V973" s="241"/>
      <c r="W973" s="241"/>
      <c r="X973" s="241"/>
      <c r="Y973" s="241"/>
      <c r="Z973" s="241"/>
      <c r="AA973" s="241"/>
      <c r="AB973" s="241"/>
      <c r="AC973" s="241" t="s">
        <v>316</v>
      </c>
      <c r="AD973" s="241"/>
      <c r="AE973" s="241"/>
      <c r="AF973" s="241"/>
      <c r="AG973" s="241"/>
      <c r="AH973" s="241"/>
      <c r="AI973" s="241"/>
      <c r="AP973" s="300"/>
      <c r="AT973" s="300"/>
    </row>
    <row r="974" spans="1:46" s="299" customFormat="1" ht="15" customHeight="1">
      <c r="A974" s="284"/>
      <c r="B974" s="284"/>
      <c r="C974" s="241"/>
      <c r="D974" s="241"/>
      <c r="E974" s="241"/>
      <c r="F974" s="241"/>
      <c r="G974" s="241"/>
      <c r="H974" s="241"/>
      <c r="I974" s="241"/>
      <c r="J974" s="241"/>
      <c r="K974" s="241"/>
      <c r="L974" s="241"/>
      <c r="M974" s="241"/>
      <c r="N974" s="241"/>
      <c r="O974" s="241"/>
      <c r="P974" s="241"/>
      <c r="Q974" s="241"/>
      <c r="R974" s="241"/>
      <c r="S974" s="241"/>
      <c r="T974" s="241"/>
      <c r="U974" s="241" t="s">
        <v>1098</v>
      </c>
      <c r="V974" s="241"/>
      <c r="W974" s="241"/>
      <c r="X974" s="241"/>
      <c r="Y974" s="241"/>
      <c r="Z974" s="241"/>
      <c r="AA974" s="241"/>
      <c r="AB974" s="241"/>
      <c r="AC974" s="241" t="s">
        <v>309</v>
      </c>
      <c r="AD974" s="241"/>
      <c r="AE974" s="241"/>
      <c r="AF974" s="241"/>
      <c r="AG974" s="241"/>
      <c r="AH974" s="241"/>
      <c r="AI974" s="241"/>
      <c r="AP974" s="300"/>
      <c r="AT974" s="300"/>
    </row>
    <row r="975" spans="1:46" s="299" customFormat="1" ht="15" customHeight="1">
      <c r="A975" s="284"/>
      <c r="B975" s="284"/>
      <c r="C975" s="241"/>
      <c r="D975" s="241"/>
      <c r="E975" s="241"/>
      <c r="F975" s="241"/>
      <c r="G975" s="241"/>
      <c r="H975" s="241"/>
      <c r="I975" s="241"/>
      <c r="J975" s="241"/>
      <c r="K975" s="241"/>
      <c r="L975" s="241"/>
      <c r="M975" s="241"/>
      <c r="N975" s="241"/>
      <c r="O975" s="241"/>
      <c r="P975" s="241"/>
      <c r="Q975" s="241"/>
      <c r="R975" s="241"/>
      <c r="S975" s="241"/>
      <c r="T975" s="241"/>
      <c r="U975" s="241" t="s">
        <v>1099</v>
      </c>
      <c r="V975" s="241"/>
      <c r="W975" s="241"/>
      <c r="X975" s="241"/>
      <c r="Y975" s="241"/>
      <c r="Z975" s="241"/>
      <c r="AA975" s="241"/>
      <c r="AB975" s="241"/>
      <c r="AC975" s="241" t="s">
        <v>311</v>
      </c>
      <c r="AD975" s="241"/>
      <c r="AE975" s="241"/>
      <c r="AF975" s="241"/>
      <c r="AG975" s="241"/>
      <c r="AH975" s="241"/>
      <c r="AI975" s="241"/>
      <c r="AP975" s="300"/>
      <c r="AT975" s="300"/>
    </row>
    <row r="976" spans="1:46" s="299" customFormat="1" ht="15" customHeight="1">
      <c r="A976" s="284"/>
      <c r="B976" s="284"/>
      <c r="C976" s="241"/>
      <c r="D976" s="241"/>
      <c r="E976" s="241"/>
      <c r="F976" s="241"/>
      <c r="G976" s="241"/>
      <c r="H976" s="241"/>
      <c r="I976" s="241"/>
      <c r="J976" s="241"/>
      <c r="K976" s="241"/>
      <c r="L976" s="241"/>
      <c r="M976" s="241"/>
      <c r="N976" s="241"/>
      <c r="O976" s="241"/>
      <c r="P976" s="241"/>
      <c r="Q976" s="241"/>
      <c r="R976" s="241"/>
      <c r="S976" s="241"/>
      <c r="T976" s="241"/>
      <c r="U976" s="241" t="s">
        <v>285</v>
      </c>
      <c r="V976" s="241"/>
      <c r="W976" s="241"/>
      <c r="X976" s="241"/>
      <c r="Y976" s="241"/>
      <c r="Z976" s="241"/>
      <c r="AA976" s="241"/>
      <c r="AB976" s="241"/>
      <c r="AC976" s="241" t="s">
        <v>350</v>
      </c>
      <c r="AD976" s="241"/>
      <c r="AE976" s="241"/>
      <c r="AF976" s="241"/>
      <c r="AG976" s="241"/>
      <c r="AH976" s="241"/>
      <c r="AI976" s="241"/>
      <c r="AP976" s="300"/>
      <c r="AT976" s="300"/>
    </row>
    <row r="977" spans="1:46" s="299" customFormat="1" ht="15" customHeight="1">
      <c r="A977" s="284"/>
      <c r="B977" s="284"/>
      <c r="C977" s="241"/>
      <c r="D977" s="241"/>
      <c r="E977" s="241"/>
      <c r="F977" s="241"/>
      <c r="G977" s="241"/>
      <c r="H977" s="241"/>
      <c r="I977" s="241"/>
      <c r="J977" s="241"/>
      <c r="K977" s="241"/>
      <c r="L977" s="241"/>
      <c r="M977" s="241"/>
      <c r="N977" s="241"/>
      <c r="O977" s="241"/>
      <c r="P977" s="241"/>
      <c r="Q977" s="241"/>
      <c r="R977" s="241"/>
      <c r="S977" s="241"/>
      <c r="T977" s="241"/>
      <c r="U977" s="241" t="s">
        <v>1100</v>
      </c>
      <c r="V977" s="241"/>
      <c r="W977" s="241"/>
      <c r="X977" s="241"/>
      <c r="Y977" s="241"/>
      <c r="Z977" s="241"/>
      <c r="AA977" s="241"/>
      <c r="AB977" s="241"/>
      <c r="AC977" s="241" t="s">
        <v>316</v>
      </c>
      <c r="AD977" s="241"/>
      <c r="AE977" s="241"/>
      <c r="AF977" s="241"/>
      <c r="AG977" s="241"/>
      <c r="AH977" s="241"/>
      <c r="AI977" s="241"/>
      <c r="AP977" s="300"/>
      <c r="AT977" s="300"/>
    </row>
    <row r="978" spans="1:46" s="299" customFormat="1" ht="15" customHeight="1">
      <c r="A978" s="284"/>
      <c r="B978" s="284"/>
      <c r="C978" s="241"/>
      <c r="D978" s="241"/>
      <c r="E978" s="241"/>
      <c r="F978" s="241"/>
      <c r="G978" s="241"/>
      <c r="H978" s="241"/>
      <c r="I978" s="241"/>
      <c r="J978" s="241"/>
      <c r="K978" s="241"/>
      <c r="L978" s="241"/>
      <c r="M978" s="241"/>
      <c r="N978" s="241"/>
      <c r="O978" s="241"/>
      <c r="P978" s="241"/>
      <c r="Q978" s="241"/>
      <c r="R978" s="241"/>
      <c r="S978" s="241"/>
      <c r="T978" s="241"/>
      <c r="U978" s="241" t="s">
        <v>1101</v>
      </c>
      <c r="V978" s="241"/>
      <c r="W978" s="241"/>
      <c r="X978" s="241"/>
      <c r="Y978" s="241"/>
      <c r="Z978" s="241"/>
      <c r="AA978" s="241"/>
      <c r="AB978" s="241"/>
      <c r="AC978" s="241" t="s">
        <v>313</v>
      </c>
      <c r="AD978" s="241"/>
      <c r="AE978" s="241"/>
      <c r="AF978" s="241"/>
      <c r="AG978" s="241"/>
      <c r="AH978" s="241"/>
      <c r="AI978" s="241"/>
      <c r="AP978" s="300"/>
      <c r="AT978" s="300"/>
    </row>
    <row r="979" spans="1:46" s="299" customFormat="1" ht="15" customHeight="1">
      <c r="A979" s="284"/>
      <c r="B979" s="284"/>
      <c r="C979" s="241"/>
      <c r="D979" s="241"/>
      <c r="E979" s="241"/>
      <c r="F979" s="241"/>
      <c r="G979" s="241"/>
      <c r="H979" s="241"/>
      <c r="I979" s="241"/>
      <c r="J979" s="241"/>
      <c r="K979" s="241"/>
      <c r="L979" s="241"/>
      <c r="M979" s="241"/>
      <c r="N979" s="241"/>
      <c r="O979" s="241"/>
      <c r="P979" s="241"/>
      <c r="Q979" s="241"/>
      <c r="R979" s="241"/>
      <c r="S979" s="241"/>
      <c r="T979" s="241"/>
      <c r="U979" s="241" t="s">
        <v>1102</v>
      </c>
      <c r="V979" s="241"/>
      <c r="W979" s="241"/>
      <c r="X979" s="241"/>
      <c r="Y979" s="241"/>
      <c r="Z979" s="241"/>
      <c r="AA979" s="241"/>
      <c r="AB979" s="241"/>
      <c r="AC979" s="241" t="s">
        <v>316</v>
      </c>
      <c r="AD979" s="241"/>
      <c r="AE979" s="241"/>
      <c r="AF979" s="241"/>
      <c r="AG979" s="241"/>
      <c r="AH979" s="241"/>
      <c r="AI979" s="241"/>
      <c r="AP979" s="300"/>
      <c r="AT979" s="300"/>
    </row>
    <row r="980" spans="1:46" s="299" customFormat="1" ht="15" customHeight="1">
      <c r="A980" s="284"/>
      <c r="B980" s="284"/>
      <c r="C980" s="241"/>
      <c r="D980" s="241"/>
      <c r="E980" s="241"/>
      <c r="F980" s="241"/>
      <c r="G980" s="241"/>
      <c r="H980" s="241"/>
      <c r="I980" s="241"/>
      <c r="J980" s="241"/>
      <c r="K980" s="241"/>
      <c r="L980" s="241"/>
      <c r="M980" s="241"/>
      <c r="N980" s="241"/>
      <c r="O980" s="241"/>
      <c r="P980" s="241"/>
      <c r="Q980" s="241"/>
      <c r="R980" s="241"/>
      <c r="S980" s="241"/>
      <c r="T980" s="241"/>
      <c r="U980" s="241" t="s">
        <v>1103</v>
      </c>
      <c r="V980" s="241"/>
      <c r="W980" s="241"/>
      <c r="X980" s="241"/>
      <c r="Y980" s="241"/>
      <c r="Z980" s="241"/>
      <c r="AA980" s="241"/>
      <c r="AB980" s="241"/>
      <c r="AC980" s="241" t="s">
        <v>316</v>
      </c>
      <c r="AD980" s="241"/>
      <c r="AE980" s="241"/>
      <c r="AF980" s="241"/>
      <c r="AG980" s="241"/>
      <c r="AH980" s="241"/>
      <c r="AI980" s="241"/>
      <c r="AP980" s="300"/>
      <c r="AT980" s="300"/>
    </row>
    <row r="981" spans="1:46" s="299" customFormat="1" ht="15" customHeight="1">
      <c r="A981" s="284"/>
      <c r="B981" s="284"/>
      <c r="C981" s="241"/>
      <c r="D981" s="241"/>
      <c r="E981" s="241"/>
      <c r="F981" s="241"/>
      <c r="G981" s="241"/>
      <c r="H981" s="241"/>
      <c r="I981" s="241"/>
      <c r="J981" s="241"/>
      <c r="K981" s="241"/>
      <c r="L981" s="241"/>
      <c r="M981" s="241"/>
      <c r="N981" s="241"/>
      <c r="O981" s="241"/>
      <c r="P981" s="241"/>
      <c r="Q981" s="241"/>
      <c r="R981" s="241"/>
      <c r="S981" s="241"/>
      <c r="T981" s="241"/>
      <c r="U981" s="241" t="s">
        <v>1104</v>
      </c>
      <c r="V981" s="241"/>
      <c r="W981" s="241"/>
      <c r="X981" s="241"/>
      <c r="Y981" s="241"/>
      <c r="Z981" s="241"/>
      <c r="AA981" s="241"/>
      <c r="AB981" s="241"/>
      <c r="AC981" s="241" t="s">
        <v>325</v>
      </c>
      <c r="AD981" s="241"/>
      <c r="AE981" s="241"/>
      <c r="AF981" s="241"/>
      <c r="AG981" s="241"/>
      <c r="AH981" s="241"/>
      <c r="AI981" s="241"/>
      <c r="AP981" s="300"/>
      <c r="AT981" s="300"/>
    </row>
    <row r="982" spans="1:46" s="299" customFormat="1" ht="15" customHeight="1">
      <c r="A982" s="284"/>
      <c r="B982" s="284"/>
      <c r="C982" s="241"/>
      <c r="D982" s="241"/>
      <c r="E982" s="241"/>
      <c r="F982" s="241"/>
      <c r="G982" s="241"/>
      <c r="H982" s="241"/>
      <c r="I982" s="241"/>
      <c r="J982" s="241"/>
      <c r="K982" s="241"/>
      <c r="L982" s="241"/>
      <c r="M982" s="241"/>
      <c r="N982" s="241"/>
      <c r="O982" s="241"/>
      <c r="P982" s="241"/>
      <c r="Q982" s="241"/>
      <c r="R982" s="241"/>
      <c r="S982" s="241"/>
      <c r="T982" s="241"/>
      <c r="U982" s="241" t="s">
        <v>1105</v>
      </c>
      <c r="V982" s="241"/>
      <c r="W982" s="241"/>
      <c r="X982" s="241"/>
      <c r="Y982" s="241"/>
      <c r="Z982" s="241"/>
      <c r="AA982" s="241"/>
      <c r="AB982" s="241"/>
      <c r="AC982" s="241" t="s">
        <v>309</v>
      </c>
      <c r="AD982" s="241"/>
      <c r="AE982" s="241"/>
      <c r="AF982" s="241"/>
      <c r="AG982" s="241"/>
      <c r="AH982" s="241"/>
      <c r="AI982" s="241"/>
      <c r="AP982" s="300"/>
      <c r="AT982" s="300"/>
    </row>
    <row r="983" spans="1:46" s="299" customFormat="1" ht="15" customHeight="1">
      <c r="A983" s="284"/>
      <c r="B983" s="284"/>
      <c r="C983" s="241"/>
      <c r="D983" s="241"/>
      <c r="E983" s="241"/>
      <c r="F983" s="241"/>
      <c r="G983" s="241"/>
      <c r="H983" s="241"/>
      <c r="I983" s="241"/>
      <c r="J983" s="241"/>
      <c r="K983" s="241"/>
      <c r="L983" s="241"/>
      <c r="M983" s="241"/>
      <c r="N983" s="241"/>
      <c r="O983" s="241"/>
      <c r="P983" s="241"/>
      <c r="Q983" s="241"/>
      <c r="R983" s="241"/>
      <c r="S983" s="241"/>
      <c r="T983" s="241"/>
      <c r="U983" s="241" t="s">
        <v>1106</v>
      </c>
      <c r="V983" s="241"/>
      <c r="W983" s="241"/>
      <c r="X983" s="241"/>
      <c r="Y983" s="241"/>
      <c r="Z983" s="241"/>
      <c r="AA983" s="241"/>
      <c r="AB983" s="241"/>
      <c r="AC983" s="241" t="s">
        <v>313</v>
      </c>
      <c r="AD983" s="241"/>
      <c r="AE983" s="241"/>
      <c r="AF983" s="241"/>
      <c r="AG983" s="241"/>
      <c r="AH983" s="241"/>
      <c r="AI983" s="241"/>
      <c r="AP983" s="300"/>
      <c r="AT983" s="300"/>
    </row>
    <row r="984" spans="1:46" s="299" customFormat="1" ht="15" customHeight="1">
      <c r="A984" s="284"/>
      <c r="B984" s="284"/>
      <c r="C984" s="241"/>
      <c r="D984" s="241"/>
      <c r="E984" s="241"/>
      <c r="F984" s="241"/>
      <c r="G984" s="241"/>
      <c r="H984" s="241"/>
      <c r="I984" s="241"/>
      <c r="J984" s="241"/>
      <c r="K984" s="241"/>
      <c r="L984" s="241"/>
      <c r="M984" s="241"/>
      <c r="N984" s="241"/>
      <c r="O984" s="241"/>
      <c r="P984" s="241"/>
      <c r="Q984" s="241"/>
      <c r="R984" s="241"/>
      <c r="S984" s="241"/>
      <c r="T984" s="241"/>
      <c r="U984" s="241" t="s">
        <v>1107</v>
      </c>
      <c r="V984" s="241"/>
      <c r="W984" s="241"/>
      <c r="X984" s="241"/>
      <c r="Y984" s="241"/>
      <c r="Z984" s="241"/>
      <c r="AA984" s="241"/>
      <c r="AB984" s="241"/>
      <c r="AC984" s="241" t="s">
        <v>325</v>
      </c>
      <c r="AD984" s="241"/>
      <c r="AE984" s="241"/>
      <c r="AF984" s="241"/>
      <c r="AG984" s="241"/>
      <c r="AH984" s="241"/>
      <c r="AI984" s="241"/>
      <c r="AP984" s="300"/>
      <c r="AT984" s="300"/>
    </row>
    <row r="985" spans="1:46" s="299" customFormat="1" ht="15" customHeight="1">
      <c r="A985" s="284"/>
      <c r="B985" s="284"/>
      <c r="C985" s="241"/>
      <c r="D985" s="241"/>
      <c r="E985" s="241"/>
      <c r="F985" s="241"/>
      <c r="G985" s="241"/>
      <c r="H985" s="241"/>
      <c r="I985" s="241"/>
      <c r="J985" s="241"/>
      <c r="K985" s="241"/>
      <c r="L985" s="241"/>
      <c r="M985" s="241"/>
      <c r="N985" s="241"/>
      <c r="O985" s="241"/>
      <c r="P985" s="241"/>
      <c r="Q985" s="241"/>
      <c r="R985" s="241"/>
      <c r="S985" s="241"/>
      <c r="T985" s="241"/>
      <c r="U985" s="241" t="s">
        <v>1108</v>
      </c>
      <c r="V985" s="241"/>
      <c r="W985" s="241"/>
      <c r="X985" s="241"/>
      <c r="Y985" s="241"/>
      <c r="Z985" s="241"/>
      <c r="AA985" s="241"/>
      <c r="AB985" s="241"/>
      <c r="AC985" s="241" t="s">
        <v>325</v>
      </c>
      <c r="AD985" s="241"/>
      <c r="AE985" s="241"/>
      <c r="AF985" s="241"/>
      <c r="AG985" s="241"/>
      <c r="AH985" s="241"/>
      <c r="AI985" s="241"/>
      <c r="AP985" s="300"/>
      <c r="AT985" s="300"/>
    </row>
    <row r="986" spans="1:46" s="299" customFormat="1" ht="15" customHeight="1">
      <c r="A986" s="284"/>
      <c r="B986" s="284"/>
      <c r="C986" s="241"/>
      <c r="D986" s="241"/>
      <c r="E986" s="241"/>
      <c r="F986" s="241"/>
      <c r="G986" s="241"/>
      <c r="H986" s="241"/>
      <c r="I986" s="241"/>
      <c r="J986" s="241"/>
      <c r="K986" s="241"/>
      <c r="L986" s="241"/>
      <c r="M986" s="241"/>
      <c r="N986" s="241"/>
      <c r="O986" s="241"/>
      <c r="P986" s="241"/>
      <c r="Q986" s="241"/>
      <c r="R986" s="241"/>
      <c r="S986" s="241"/>
      <c r="T986" s="241"/>
      <c r="U986" s="241" t="s">
        <v>1109</v>
      </c>
      <c r="V986" s="241"/>
      <c r="W986" s="241"/>
      <c r="X986" s="241"/>
      <c r="Y986" s="241"/>
      <c r="Z986" s="241"/>
      <c r="AA986" s="241"/>
      <c r="AB986" s="241"/>
      <c r="AC986" s="241" t="s">
        <v>313</v>
      </c>
      <c r="AD986" s="241"/>
      <c r="AE986" s="241"/>
      <c r="AF986" s="241"/>
      <c r="AG986" s="241"/>
      <c r="AH986" s="241"/>
      <c r="AI986" s="241"/>
      <c r="AP986" s="300"/>
      <c r="AT986" s="300"/>
    </row>
    <row r="987" spans="1:46" s="299" customFormat="1" ht="15" customHeight="1">
      <c r="A987" s="284"/>
      <c r="B987" s="284"/>
      <c r="C987" s="241"/>
      <c r="D987" s="241"/>
      <c r="E987" s="241"/>
      <c r="F987" s="241"/>
      <c r="G987" s="241"/>
      <c r="H987" s="241"/>
      <c r="I987" s="241"/>
      <c r="J987" s="241"/>
      <c r="K987" s="241"/>
      <c r="L987" s="241"/>
      <c r="M987" s="241"/>
      <c r="N987" s="241"/>
      <c r="O987" s="241"/>
      <c r="P987" s="241"/>
      <c r="Q987" s="241"/>
      <c r="R987" s="241"/>
      <c r="S987" s="241"/>
      <c r="T987" s="241"/>
      <c r="U987" s="241" t="s">
        <v>1110</v>
      </c>
      <c r="V987" s="241"/>
      <c r="W987" s="241"/>
      <c r="X987" s="241"/>
      <c r="Y987" s="241"/>
      <c r="Z987" s="241"/>
      <c r="AA987" s="241"/>
      <c r="AB987" s="241"/>
      <c r="AC987" s="241" t="s">
        <v>325</v>
      </c>
      <c r="AD987" s="241"/>
      <c r="AE987" s="241"/>
      <c r="AF987" s="241"/>
      <c r="AG987" s="241"/>
      <c r="AH987" s="241"/>
      <c r="AI987" s="241"/>
      <c r="AP987" s="300"/>
      <c r="AT987" s="300"/>
    </row>
    <row r="988" spans="1:46" s="299" customFormat="1" ht="15" customHeight="1">
      <c r="A988" s="284"/>
      <c r="B988" s="284"/>
      <c r="C988" s="241"/>
      <c r="D988" s="241"/>
      <c r="E988" s="241"/>
      <c r="F988" s="241"/>
      <c r="G988" s="241"/>
      <c r="H988" s="241"/>
      <c r="I988" s="241"/>
      <c r="J988" s="241"/>
      <c r="K988" s="241"/>
      <c r="L988" s="241"/>
      <c r="M988" s="241"/>
      <c r="N988" s="241"/>
      <c r="O988" s="241"/>
      <c r="P988" s="241"/>
      <c r="Q988" s="241"/>
      <c r="R988" s="241"/>
      <c r="S988" s="241"/>
      <c r="T988" s="241"/>
      <c r="U988" s="241" t="s">
        <v>1111</v>
      </c>
      <c r="V988" s="241"/>
      <c r="W988" s="241"/>
      <c r="X988" s="241"/>
      <c r="Y988" s="241"/>
      <c r="Z988" s="241"/>
      <c r="AA988" s="241"/>
      <c r="AB988" s="241"/>
      <c r="AC988" s="241" t="s">
        <v>350</v>
      </c>
      <c r="AD988" s="241"/>
      <c r="AE988" s="241"/>
      <c r="AF988" s="241"/>
      <c r="AG988" s="241"/>
      <c r="AH988" s="241"/>
      <c r="AI988" s="241"/>
      <c r="AP988" s="300"/>
      <c r="AT988" s="300"/>
    </row>
    <row r="989" spans="1:46" s="299" customFormat="1" ht="15" customHeight="1">
      <c r="A989" s="284"/>
      <c r="B989" s="284"/>
      <c r="C989" s="241"/>
      <c r="D989" s="241"/>
      <c r="E989" s="241"/>
      <c r="F989" s="241"/>
      <c r="G989" s="241"/>
      <c r="H989" s="241"/>
      <c r="I989" s="241"/>
      <c r="J989" s="241"/>
      <c r="K989" s="241"/>
      <c r="L989" s="241"/>
      <c r="M989" s="241"/>
      <c r="N989" s="241"/>
      <c r="O989" s="241"/>
      <c r="P989" s="241"/>
      <c r="Q989" s="241"/>
      <c r="R989" s="241"/>
      <c r="S989" s="241"/>
      <c r="T989" s="241"/>
      <c r="U989" s="241" t="s">
        <v>1112</v>
      </c>
      <c r="V989" s="241"/>
      <c r="W989" s="241"/>
      <c r="X989" s="241"/>
      <c r="Y989" s="241"/>
      <c r="Z989" s="241"/>
      <c r="AA989" s="241"/>
      <c r="AB989" s="241"/>
      <c r="AC989" s="241" t="s">
        <v>325</v>
      </c>
      <c r="AD989" s="241"/>
      <c r="AE989" s="241"/>
      <c r="AF989" s="241"/>
      <c r="AG989" s="241"/>
      <c r="AH989" s="241"/>
      <c r="AI989" s="241"/>
      <c r="AP989" s="300"/>
      <c r="AT989" s="300"/>
    </row>
    <row r="990" spans="1:46" s="299" customFormat="1" ht="15" customHeight="1">
      <c r="A990" s="284"/>
      <c r="B990" s="284"/>
      <c r="C990" s="241"/>
      <c r="D990" s="241"/>
      <c r="E990" s="241"/>
      <c r="F990" s="241"/>
      <c r="G990" s="241"/>
      <c r="H990" s="241"/>
      <c r="I990" s="241"/>
      <c r="J990" s="241"/>
      <c r="K990" s="241"/>
      <c r="L990" s="241"/>
      <c r="M990" s="241"/>
      <c r="N990" s="241"/>
      <c r="O990" s="241"/>
      <c r="P990" s="241"/>
      <c r="Q990" s="241"/>
      <c r="R990" s="241"/>
      <c r="S990" s="241"/>
      <c r="T990" s="241"/>
      <c r="U990" s="241" t="s">
        <v>1113</v>
      </c>
      <c r="V990" s="241"/>
      <c r="W990" s="241"/>
      <c r="X990" s="241"/>
      <c r="Y990" s="241"/>
      <c r="Z990" s="241"/>
      <c r="AA990" s="241"/>
      <c r="AB990" s="241"/>
      <c r="AC990" s="241" t="s">
        <v>316</v>
      </c>
      <c r="AD990" s="241"/>
      <c r="AE990" s="241"/>
      <c r="AF990" s="241"/>
      <c r="AG990" s="241"/>
      <c r="AH990" s="241"/>
      <c r="AI990" s="241"/>
      <c r="AP990" s="300"/>
      <c r="AT990" s="300"/>
    </row>
    <row r="991" spans="1:46" s="299" customFormat="1" ht="15" customHeight="1">
      <c r="A991" s="284"/>
      <c r="B991" s="284"/>
      <c r="C991" s="241"/>
      <c r="D991" s="241"/>
      <c r="E991" s="241"/>
      <c r="F991" s="241"/>
      <c r="G991" s="241"/>
      <c r="H991" s="241"/>
      <c r="I991" s="241"/>
      <c r="J991" s="241"/>
      <c r="K991" s="241"/>
      <c r="L991" s="241"/>
      <c r="M991" s="241"/>
      <c r="N991" s="241"/>
      <c r="O991" s="241"/>
      <c r="P991" s="241"/>
      <c r="Q991" s="241"/>
      <c r="R991" s="241"/>
      <c r="S991" s="241"/>
      <c r="T991" s="241"/>
      <c r="U991" s="241" t="s">
        <v>1114</v>
      </c>
      <c r="V991" s="241"/>
      <c r="W991" s="241"/>
      <c r="X991" s="241"/>
      <c r="Y991" s="241"/>
      <c r="Z991" s="241"/>
      <c r="AA991" s="241"/>
      <c r="AB991" s="241"/>
      <c r="AC991" s="241" t="s">
        <v>309</v>
      </c>
      <c r="AD991" s="241"/>
      <c r="AE991" s="241"/>
      <c r="AF991" s="241"/>
      <c r="AG991" s="241"/>
      <c r="AH991" s="241"/>
      <c r="AI991" s="241"/>
      <c r="AP991" s="300"/>
      <c r="AT991" s="300"/>
    </row>
    <row r="992" spans="1:46" s="299" customFormat="1" ht="15" customHeight="1">
      <c r="A992" s="284"/>
      <c r="B992" s="284"/>
      <c r="C992" s="241"/>
      <c r="D992" s="241"/>
      <c r="E992" s="241"/>
      <c r="F992" s="241"/>
      <c r="G992" s="241"/>
      <c r="H992" s="241"/>
      <c r="I992" s="241"/>
      <c r="J992" s="241"/>
      <c r="K992" s="241"/>
      <c r="L992" s="241"/>
      <c r="M992" s="241"/>
      <c r="N992" s="241"/>
      <c r="O992" s="241"/>
      <c r="P992" s="241"/>
      <c r="Q992" s="241"/>
      <c r="R992" s="241"/>
      <c r="S992" s="241"/>
      <c r="T992" s="241"/>
      <c r="U992" s="241" t="s">
        <v>1115</v>
      </c>
      <c r="V992" s="241"/>
      <c r="W992" s="241"/>
      <c r="X992" s="241"/>
      <c r="Y992" s="241"/>
      <c r="Z992" s="241"/>
      <c r="AA992" s="241"/>
      <c r="AB992" s="241"/>
      <c r="AC992" s="241" t="s">
        <v>322</v>
      </c>
      <c r="AD992" s="241"/>
      <c r="AE992" s="241"/>
      <c r="AF992" s="241"/>
      <c r="AG992" s="241"/>
      <c r="AH992" s="241"/>
      <c r="AI992" s="241"/>
      <c r="AP992" s="300"/>
      <c r="AT992" s="300"/>
    </row>
    <row r="993" spans="1:46" s="299" customFormat="1" ht="15" customHeight="1">
      <c r="A993" s="284"/>
      <c r="B993" s="284"/>
      <c r="C993" s="241"/>
      <c r="D993" s="241"/>
      <c r="E993" s="241"/>
      <c r="F993" s="241"/>
      <c r="G993" s="241"/>
      <c r="H993" s="241"/>
      <c r="I993" s="241"/>
      <c r="J993" s="241"/>
      <c r="K993" s="241"/>
      <c r="L993" s="241"/>
      <c r="M993" s="241"/>
      <c r="N993" s="241"/>
      <c r="O993" s="241"/>
      <c r="P993" s="241"/>
      <c r="Q993" s="241"/>
      <c r="R993" s="241"/>
      <c r="S993" s="241"/>
      <c r="T993" s="241"/>
      <c r="U993" s="241" t="s">
        <v>1116</v>
      </c>
      <c r="V993" s="241"/>
      <c r="W993" s="241"/>
      <c r="X993" s="241"/>
      <c r="Y993" s="241"/>
      <c r="Z993" s="241"/>
      <c r="AA993" s="241"/>
      <c r="AB993" s="241"/>
      <c r="AC993" s="241" t="s">
        <v>325</v>
      </c>
      <c r="AD993" s="241"/>
      <c r="AE993" s="241"/>
      <c r="AF993" s="241"/>
      <c r="AG993" s="241"/>
      <c r="AH993" s="241"/>
      <c r="AI993" s="241"/>
      <c r="AP993" s="300"/>
      <c r="AT993" s="300"/>
    </row>
    <row r="994" spans="1:46" s="299" customFormat="1" ht="15" customHeight="1">
      <c r="A994" s="284"/>
      <c r="B994" s="284"/>
      <c r="C994" s="241"/>
      <c r="D994" s="241"/>
      <c r="E994" s="241"/>
      <c r="F994" s="241"/>
      <c r="G994" s="241"/>
      <c r="H994" s="241"/>
      <c r="I994" s="241"/>
      <c r="J994" s="241"/>
      <c r="K994" s="241"/>
      <c r="L994" s="241"/>
      <c r="M994" s="241"/>
      <c r="N994" s="241"/>
      <c r="O994" s="241"/>
      <c r="P994" s="241"/>
      <c r="Q994" s="241"/>
      <c r="R994" s="241"/>
      <c r="S994" s="241"/>
      <c r="T994" s="241"/>
      <c r="U994" s="241" t="s">
        <v>1117</v>
      </c>
      <c r="V994" s="241"/>
      <c r="W994" s="241"/>
      <c r="X994" s="241"/>
      <c r="Y994" s="241"/>
      <c r="Z994" s="241"/>
      <c r="AA994" s="241"/>
      <c r="AB994" s="241"/>
      <c r="AC994" s="241" t="s">
        <v>386</v>
      </c>
      <c r="AD994" s="241"/>
      <c r="AE994" s="241"/>
      <c r="AF994" s="241"/>
      <c r="AG994" s="241"/>
      <c r="AH994" s="241"/>
      <c r="AI994" s="241"/>
      <c r="AP994" s="300"/>
      <c r="AT994" s="300"/>
    </row>
    <row r="995" spans="1:46" s="299" customFormat="1" ht="15" customHeight="1">
      <c r="A995" s="284"/>
      <c r="B995" s="284"/>
      <c r="C995" s="241"/>
      <c r="D995" s="241"/>
      <c r="E995" s="241"/>
      <c r="F995" s="241"/>
      <c r="G995" s="241"/>
      <c r="H995" s="241"/>
      <c r="I995" s="241"/>
      <c r="J995" s="241"/>
      <c r="K995" s="241"/>
      <c r="L995" s="241"/>
      <c r="M995" s="241"/>
      <c r="N995" s="241"/>
      <c r="O995" s="241"/>
      <c r="P995" s="241"/>
      <c r="Q995" s="241"/>
      <c r="R995" s="241"/>
      <c r="S995" s="241"/>
      <c r="T995" s="241"/>
      <c r="U995" s="241" t="s">
        <v>1118</v>
      </c>
      <c r="V995" s="241"/>
      <c r="W995" s="241"/>
      <c r="X995" s="241"/>
      <c r="Y995" s="241"/>
      <c r="Z995" s="241"/>
      <c r="AA995" s="241"/>
      <c r="AB995" s="241"/>
      <c r="AC995" s="241" t="s">
        <v>316</v>
      </c>
      <c r="AD995" s="241"/>
      <c r="AE995" s="241"/>
      <c r="AF995" s="241"/>
      <c r="AG995" s="241"/>
      <c r="AH995" s="241"/>
      <c r="AI995" s="241"/>
      <c r="AP995" s="300"/>
      <c r="AT995" s="300"/>
    </row>
    <row r="996" spans="1:46" s="299" customFormat="1" ht="15" customHeight="1">
      <c r="A996" s="284"/>
      <c r="B996" s="284"/>
      <c r="C996" s="241"/>
      <c r="D996" s="241"/>
      <c r="E996" s="241"/>
      <c r="F996" s="241"/>
      <c r="G996" s="241"/>
      <c r="H996" s="241"/>
      <c r="I996" s="241"/>
      <c r="J996" s="241"/>
      <c r="K996" s="241"/>
      <c r="L996" s="241"/>
      <c r="M996" s="241"/>
      <c r="N996" s="241"/>
      <c r="O996" s="241"/>
      <c r="P996" s="241"/>
      <c r="Q996" s="241"/>
      <c r="R996" s="241"/>
      <c r="S996" s="241"/>
      <c r="T996" s="241"/>
      <c r="U996" s="241" t="s">
        <v>1119</v>
      </c>
      <c r="V996" s="241"/>
      <c r="W996" s="241"/>
      <c r="X996" s="241"/>
      <c r="Y996" s="241"/>
      <c r="Z996" s="241"/>
      <c r="AA996" s="241"/>
      <c r="AB996" s="241"/>
      <c r="AC996" s="241" t="s">
        <v>313</v>
      </c>
      <c r="AD996" s="241"/>
      <c r="AE996" s="241"/>
      <c r="AF996" s="241"/>
      <c r="AG996" s="241"/>
      <c r="AH996" s="241"/>
      <c r="AI996" s="241"/>
      <c r="AP996" s="300"/>
      <c r="AT996" s="300"/>
    </row>
    <row r="997" spans="1:46" s="299" customFormat="1" ht="15" customHeight="1">
      <c r="A997" s="284"/>
      <c r="B997" s="284"/>
      <c r="C997" s="241"/>
      <c r="D997" s="241"/>
      <c r="E997" s="241"/>
      <c r="F997" s="241"/>
      <c r="G997" s="241"/>
      <c r="H997" s="241"/>
      <c r="I997" s="241"/>
      <c r="J997" s="241"/>
      <c r="K997" s="241"/>
      <c r="L997" s="241"/>
      <c r="M997" s="241"/>
      <c r="N997" s="241"/>
      <c r="O997" s="241"/>
      <c r="P997" s="241"/>
      <c r="Q997" s="241"/>
      <c r="R997" s="241"/>
      <c r="S997" s="241"/>
      <c r="T997" s="241"/>
      <c r="U997" s="241" t="s">
        <v>1120</v>
      </c>
      <c r="V997" s="241"/>
      <c r="W997" s="241"/>
      <c r="X997" s="241"/>
      <c r="Y997" s="241"/>
      <c r="Z997" s="241"/>
      <c r="AA997" s="241"/>
      <c r="AB997" s="241"/>
      <c r="AC997" s="241" t="s">
        <v>309</v>
      </c>
      <c r="AD997" s="241"/>
      <c r="AE997" s="241"/>
      <c r="AF997" s="241"/>
      <c r="AG997" s="241"/>
      <c r="AH997" s="241"/>
      <c r="AI997" s="241"/>
      <c r="AP997" s="300"/>
      <c r="AT997" s="300"/>
    </row>
    <row r="998" spans="1:46" s="299" customFormat="1" ht="15" customHeight="1">
      <c r="A998" s="284"/>
      <c r="B998" s="284"/>
      <c r="C998" s="241"/>
      <c r="D998" s="241"/>
      <c r="E998" s="241"/>
      <c r="F998" s="241"/>
      <c r="G998" s="241"/>
      <c r="H998" s="241"/>
      <c r="I998" s="241"/>
      <c r="J998" s="241"/>
      <c r="K998" s="241"/>
      <c r="L998" s="241"/>
      <c r="M998" s="241"/>
      <c r="N998" s="241"/>
      <c r="O998" s="241"/>
      <c r="P998" s="241"/>
      <c r="Q998" s="241"/>
      <c r="R998" s="241"/>
      <c r="S998" s="241"/>
      <c r="T998" s="241"/>
      <c r="U998" s="241" t="s">
        <v>1121</v>
      </c>
      <c r="V998" s="241"/>
      <c r="W998" s="241"/>
      <c r="X998" s="241"/>
      <c r="Y998" s="241"/>
      <c r="Z998" s="241"/>
      <c r="AA998" s="241"/>
      <c r="AB998" s="241"/>
      <c r="AC998" s="241" t="s">
        <v>309</v>
      </c>
      <c r="AD998" s="241"/>
      <c r="AE998" s="241"/>
      <c r="AF998" s="241"/>
      <c r="AG998" s="241"/>
      <c r="AH998" s="241"/>
      <c r="AI998" s="241"/>
      <c r="AP998" s="300"/>
      <c r="AT998" s="300"/>
    </row>
    <row r="999" spans="1:46" s="299" customFormat="1" ht="15" customHeight="1">
      <c r="A999" s="284"/>
      <c r="B999" s="284"/>
      <c r="C999" s="241"/>
      <c r="D999" s="241"/>
      <c r="E999" s="241"/>
      <c r="F999" s="241"/>
      <c r="G999" s="241"/>
      <c r="H999" s="241"/>
      <c r="I999" s="241"/>
      <c r="J999" s="241"/>
      <c r="K999" s="241"/>
      <c r="L999" s="241"/>
      <c r="M999" s="241"/>
      <c r="N999" s="241"/>
      <c r="O999" s="241"/>
      <c r="P999" s="241"/>
      <c r="Q999" s="241"/>
      <c r="R999" s="241"/>
      <c r="S999" s="241"/>
      <c r="T999" s="241"/>
      <c r="U999" s="241" t="s">
        <v>1122</v>
      </c>
      <c r="V999" s="241"/>
      <c r="W999" s="241"/>
      <c r="X999" s="241"/>
      <c r="Y999" s="241"/>
      <c r="Z999" s="241"/>
      <c r="AA999" s="241"/>
      <c r="AB999" s="241"/>
      <c r="AC999" s="241" t="s">
        <v>316</v>
      </c>
      <c r="AD999" s="241"/>
      <c r="AE999" s="241"/>
      <c r="AF999" s="241"/>
      <c r="AG999" s="241"/>
      <c r="AH999" s="241"/>
      <c r="AI999" s="241"/>
      <c r="AP999" s="300"/>
      <c r="AT999" s="300"/>
    </row>
    <row r="1000" spans="1:46" s="299" customFormat="1" ht="15" customHeight="1">
      <c r="A1000" s="284"/>
      <c r="B1000" s="284"/>
      <c r="C1000" s="241"/>
      <c r="D1000" s="241"/>
      <c r="E1000" s="241"/>
      <c r="F1000" s="241"/>
      <c r="G1000" s="241"/>
      <c r="H1000" s="241"/>
      <c r="I1000" s="241"/>
      <c r="J1000" s="241"/>
      <c r="K1000" s="241"/>
      <c r="L1000" s="241"/>
      <c r="M1000" s="241"/>
      <c r="N1000" s="241"/>
      <c r="O1000" s="241"/>
      <c r="P1000" s="241"/>
      <c r="Q1000" s="241"/>
      <c r="R1000" s="241"/>
      <c r="S1000" s="241"/>
      <c r="T1000" s="241"/>
      <c r="U1000" s="241" t="s">
        <v>1123</v>
      </c>
      <c r="V1000" s="241"/>
      <c r="W1000" s="241"/>
      <c r="X1000" s="241"/>
      <c r="Y1000" s="241"/>
      <c r="Z1000" s="241"/>
      <c r="AA1000" s="241"/>
      <c r="AB1000" s="241"/>
      <c r="AC1000" s="241" t="s">
        <v>366</v>
      </c>
      <c r="AD1000" s="241"/>
      <c r="AE1000" s="241"/>
      <c r="AF1000" s="241"/>
      <c r="AG1000" s="241"/>
      <c r="AH1000" s="241"/>
      <c r="AI1000" s="241"/>
      <c r="AP1000" s="300"/>
      <c r="AT1000" s="300"/>
    </row>
    <row r="1001" spans="1:46" s="299" customFormat="1" ht="15" customHeight="1">
      <c r="A1001" s="284"/>
      <c r="B1001" s="284"/>
      <c r="C1001" s="241"/>
      <c r="D1001" s="241"/>
      <c r="E1001" s="241"/>
      <c r="F1001" s="241"/>
      <c r="G1001" s="241"/>
      <c r="H1001" s="241"/>
      <c r="I1001" s="241"/>
      <c r="J1001" s="241"/>
      <c r="K1001" s="241"/>
      <c r="L1001" s="241"/>
      <c r="M1001" s="241"/>
      <c r="N1001" s="241"/>
      <c r="O1001" s="241"/>
      <c r="P1001" s="241"/>
      <c r="Q1001" s="241"/>
      <c r="R1001" s="241"/>
      <c r="S1001" s="241"/>
      <c r="T1001" s="241"/>
      <c r="U1001" s="241" t="s">
        <v>1124</v>
      </c>
      <c r="V1001" s="241"/>
      <c r="W1001" s="241"/>
      <c r="X1001" s="241"/>
      <c r="Y1001" s="241"/>
      <c r="Z1001" s="241"/>
      <c r="AA1001" s="241"/>
      <c r="AB1001" s="241"/>
      <c r="AC1001" s="241" t="s">
        <v>309</v>
      </c>
      <c r="AD1001" s="241"/>
      <c r="AE1001" s="241"/>
      <c r="AF1001" s="241"/>
      <c r="AG1001" s="241"/>
      <c r="AH1001" s="241"/>
      <c r="AI1001" s="241"/>
      <c r="AP1001" s="300"/>
      <c r="AT1001" s="300"/>
    </row>
    <row r="1002" spans="1:46" s="299" customFormat="1" ht="15" customHeight="1">
      <c r="A1002" s="284"/>
      <c r="B1002" s="284"/>
      <c r="C1002" s="241"/>
      <c r="D1002" s="241"/>
      <c r="E1002" s="241"/>
      <c r="F1002" s="241"/>
      <c r="G1002" s="241"/>
      <c r="H1002" s="241"/>
      <c r="I1002" s="241"/>
      <c r="J1002" s="241"/>
      <c r="K1002" s="241"/>
      <c r="L1002" s="241"/>
      <c r="M1002" s="241"/>
      <c r="N1002" s="241"/>
      <c r="O1002" s="241"/>
      <c r="P1002" s="241"/>
      <c r="Q1002" s="241"/>
      <c r="R1002" s="241"/>
      <c r="S1002" s="241"/>
      <c r="T1002" s="241"/>
      <c r="U1002" s="241" t="s">
        <v>1125</v>
      </c>
      <c r="V1002" s="241"/>
      <c r="W1002" s="241"/>
      <c r="X1002" s="241"/>
      <c r="Y1002" s="241"/>
      <c r="Z1002" s="241"/>
      <c r="AA1002" s="241"/>
      <c r="AB1002" s="241"/>
      <c r="AC1002" s="241" t="s">
        <v>366</v>
      </c>
      <c r="AD1002" s="241"/>
      <c r="AE1002" s="241"/>
      <c r="AF1002" s="241"/>
      <c r="AG1002" s="241"/>
      <c r="AH1002" s="241"/>
      <c r="AI1002" s="241"/>
      <c r="AP1002" s="300"/>
      <c r="AT1002" s="300"/>
    </row>
    <row r="1003" spans="1:46" s="299" customFormat="1" ht="15" customHeight="1">
      <c r="A1003" s="284"/>
      <c r="B1003" s="284"/>
      <c r="C1003" s="241"/>
      <c r="D1003" s="241"/>
      <c r="E1003" s="241"/>
      <c r="F1003" s="241"/>
      <c r="G1003" s="241"/>
      <c r="H1003" s="241"/>
      <c r="I1003" s="241"/>
      <c r="J1003" s="241"/>
      <c r="K1003" s="241"/>
      <c r="L1003" s="241"/>
      <c r="M1003" s="241"/>
      <c r="N1003" s="241"/>
      <c r="O1003" s="241"/>
      <c r="P1003" s="241"/>
      <c r="Q1003" s="241"/>
      <c r="R1003" s="241"/>
      <c r="S1003" s="241"/>
      <c r="T1003" s="241"/>
      <c r="U1003" s="241" t="s">
        <v>1126</v>
      </c>
      <c r="V1003" s="241"/>
      <c r="W1003" s="241"/>
      <c r="X1003" s="241"/>
      <c r="Y1003" s="241"/>
      <c r="Z1003" s="241"/>
      <c r="AA1003" s="241"/>
      <c r="AB1003" s="241"/>
      <c r="AC1003" s="241" t="s">
        <v>313</v>
      </c>
      <c r="AD1003" s="241"/>
      <c r="AE1003" s="241"/>
      <c r="AF1003" s="241"/>
      <c r="AG1003" s="241"/>
      <c r="AH1003" s="241"/>
      <c r="AI1003" s="241"/>
      <c r="AP1003" s="300"/>
      <c r="AT1003" s="300"/>
    </row>
    <row r="1004" spans="1:46" s="299" customFormat="1" ht="15" customHeight="1">
      <c r="A1004" s="284"/>
      <c r="B1004" s="284"/>
      <c r="C1004" s="241"/>
      <c r="D1004" s="241"/>
      <c r="E1004" s="241"/>
      <c r="F1004" s="241"/>
      <c r="G1004" s="241"/>
      <c r="H1004" s="241"/>
      <c r="I1004" s="241"/>
      <c r="J1004" s="241"/>
      <c r="K1004" s="241"/>
      <c r="L1004" s="241"/>
      <c r="M1004" s="241"/>
      <c r="N1004" s="241"/>
      <c r="O1004" s="241"/>
      <c r="P1004" s="241"/>
      <c r="Q1004" s="241"/>
      <c r="R1004" s="241"/>
      <c r="S1004" s="241"/>
      <c r="T1004" s="241"/>
      <c r="U1004" s="241" t="s">
        <v>1127</v>
      </c>
      <c r="V1004" s="241"/>
      <c r="W1004" s="241"/>
      <c r="X1004" s="241"/>
      <c r="Y1004" s="241"/>
      <c r="Z1004" s="241"/>
      <c r="AA1004" s="241"/>
      <c r="AB1004" s="241"/>
      <c r="AC1004" s="241" t="s">
        <v>366</v>
      </c>
      <c r="AD1004" s="241"/>
      <c r="AE1004" s="241"/>
      <c r="AF1004" s="241"/>
      <c r="AG1004" s="241"/>
      <c r="AH1004" s="241"/>
      <c r="AI1004" s="241"/>
      <c r="AP1004" s="300"/>
      <c r="AT1004" s="300"/>
    </row>
    <row r="1005" spans="1:46" s="299" customFormat="1" ht="15" customHeight="1">
      <c r="A1005" s="284"/>
      <c r="B1005" s="284"/>
      <c r="C1005" s="241"/>
      <c r="D1005" s="241"/>
      <c r="E1005" s="241"/>
      <c r="F1005" s="241"/>
      <c r="G1005" s="241"/>
      <c r="H1005" s="241"/>
      <c r="I1005" s="241"/>
      <c r="J1005" s="241"/>
      <c r="K1005" s="241"/>
      <c r="L1005" s="241"/>
      <c r="M1005" s="241"/>
      <c r="N1005" s="241"/>
      <c r="O1005" s="241"/>
      <c r="P1005" s="241"/>
      <c r="Q1005" s="241"/>
      <c r="R1005" s="241"/>
      <c r="S1005" s="241"/>
      <c r="T1005" s="241"/>
      <c r="U1005" s="241" t="s">
        <v>1128</v>
      </c>
      <c r="V1005" s="241"/>
      <c r="W1005" s="241"/>
      <c r="X1005" s="241"/>
      <c r="Y1005" s="241"/>
      <c r="Z1005" s="241"/>
      <c r="AA1005" s="241"/>
      <c r="AB1005" s="241"/>
      <c r="AC1005" s="241" t="s">
        <v>316</v>
      </c>
      <c r="AD1005" s="241"/>
      <c r="AE1005" s="241"/>
      <c r="AF1005" s="241"/>
      <c r="AG1005" s="241"/>
      <c r="AH1005" s="241"/>
      <c r="AI1005" s="241"/>
      <c r="AP1005" s="300"/>
      <c r="AT1005" s="300"/>
    </row>
    <row r="1006" spans="1:46" s="299" customFormat="1" ht="15" customHeight="1">
      <c r="A1006" s="284"/>
      <c r="B1006" s="284"/>
      <c r="C1006" s="241"/>
      <c r="D1006" s="241"/>
      <c r="E1006" s="241"/>
      <c r="F1006" s="241"/>
      <c r="G1006" s="241"/>
      <c r="H1006" s="241"/>
      <c r="I1006" s="241"/>
      <c r="J1006" s="241"/>
      <c r="K1006" s="241"/>
      <c r="L1006" s="241"/>
      <c r="M1006" s="241"/>
      <c r="N1006" s="241"/>
      <c r="O1006" s="241"/>
      <c r="P1006" s="241"/>
      <c r="Q1006" s="241"/>
      <c r="R1006" s="241"/>
      <c r="S1006" s="241"/>
      <c r="T1006" s="241"/>
      <c r="U1006" s="241" t="s">
        <v>1129</v>
      </c>
      <c r="V1006" s="241"/>
      <c r="W1006" s="241"/>
      <c r="X1006" s="241"/>
      <c r="Y1006" s="241"/>
      <c r="Z1006" s="241"/>
      <c r="AA1006" s="241"/>
      <c r="AB1006" s="241"/>
      <c r="AC1006" s="241" t="s">
        <v>311</v>
      </c>
      <c r="AD1006" s="241"/>
      <c r="AE1006" s="241"/>
      <c r="AF1006" s="241"/>
      <c r="AG1006" s="241"/>
      <c r="AH1006" s="241"/>
      <c r="AI1006" s="241"/>
      <c r="AP1006" s="300"/>
      <c r="AT1006" s="300"/>
    </row>
    <row r="1007" spans="1:46" s="299" customFormat="1" ht="15" customHeight="1">
      <c r="A1007" s="284"/>
      <c r="B1007" s="284"/>
      <c r="C1007" s="241"/>
      <c r="D1007" s="241"/>
      <c r="E1007" s="241"/>
      <c r="F1007" s="241"/>
      <c r="G1007" s="241"/>
      <c r="H1007" s="241"/>
      <c r="I1007" s="241"/>
      <c r="J1007" s="241"/>
      <c r="K1007" s="241"/>
      <c r="L1007" s="241"/>
      <c r="M1007" s="241"/>
      <c r="N1007" s="241"/>
      <c r="O1007" s="241"/>
      <c r="P1007" s="241"/>
      <c r="Q1007" s="241"/>
      <c r="R1007" s="241"/>
      <c r="S1007" s="241"/>
      <c r="T1007" s="241"/>
      <c r="U1007" s="241" t="s">
        <v>1130</v>
      </c>
      <c r="V1007" s="241"/>
      <c r="W1007" s="241"/>
      <c r="X1007" s="241"/>
      <c r="Y1007" s="241"/>
      <c r="Z1007" s="241"/>
      <c r="AA1007" s="241"/>
      <c r="AB1007" s="241"/>
      <c r="AC1007" s="241" t="s">
        <v>386</v>
      </c>
      <c r="AD1007" s="241"/>
      <c r="AE1007" s="241"/>
      <c r="AF1007" s="241"/>
      <c r="AG1007" s="241"/>
      <c r="AH1007" s="241"/>
      <c r="AI1007" s="241"/>
      <c r="AP1007" s="300"/>
      <c r="AT1007" s="300"/>
    </row>
    <row r="1008" spans="1:46" s="299" customFormat="1" ht="15" customHeight="1">
      <c r="A1008" s="284"/>
      <c r="B1008" s="284"/>
      <c r="C1008" s="241"/>
      <c r="D1008" s="241"/>
      <c r="E1008" s="241"/>
      <c r="F1008" s="241"/>
      <c r="G1008" s="241"/>
      <c r="H1008" s="241"/>
      <c r="I1008" s="241"/>
      <c r="J1008" s="241"/>
      <c r="K1008" s="241"/>
      <c r="L1008" s="241"/>
      <c r="M1008" s="241"/>
      <c r="N1008" s="241"/>
      <c r="O1008" s="241"/>
      <c r="P1008" s="241"/>
      <c r="Q1008" s="241"/>
      <c r="R1008" s="241"/>
      <c r="S1008" s="241"/>
      <c r="T1008" s="241"/>
      <c r="U1008" s="241" t="s">
        <v>1131</v>
      </c>
      <c r="V1008" s="241"/>
      <c r="W1008" s="241"/>
      <c r="X1008" s="241"/>
      <c r="Y1008" s="241"/>
      <c r="Z1008" s="241"/>
      <c r="AA1008" s="241"/>
      <c r="AB1008" s="241"/>
      <c r="AC1008" s="241" t="s">
        <v>325</v>
      </c>
      <c r="AD1008" s="241"/>
      <c r="AE1008" s="241"/>
      <c r="AF1008" s="241"/>
      <c r="AG1008" s="241"/>
      <c r="AH1008" s="241"/>
      <c r="AI1008" s="241"/>
      <c r="AP1008" s="300"/>
      <c r="AT1008" s="300"/>
    </row>
    <row r="1009" spans="1:46" s="299" customFormat="1" ht="15" customHeight="1">
      <c r="A1009" s="284"/>
      <c r="B1009" s="284"/>
      <c r="C1009" s="241"/>
      <c r="D1009" s="241"/>
      <c r="E1009" s="241"/>
      <c r="F1009" s="241"/>
      <c r="G1009" s="241"/>
      <c r="H1009" s="241"/>
      <c r="I1009" s="241"/>
      <c r="J1009" s="241"/>
      <c r="K1009" s="241"/>
      <c r="L1009" s="241"/>
      <c r="M1009" s="241"/>
      <c r="N1009" s="241"/>
      <c r="O1009" s="241"/>
      <c r="P1009" s="241"/>
      <c r="Q1009" s="241"/>
      <c r="R1009" s="241"/>
      <c r="S1009" s="241"/>
      <c r="T1009" s="241"/>
      <c r="U1009" s="241" t="s">
        <v>1132</v>
      </c>
      <c r="V1009" s="241"/>
      <c r="W1009" s="241"/>
      <c r="X1009" s="241"/>
      <c r="Y1009" s="241"/>
      <c r="Z1009" s="241"/>
      <c r="AA1009" s="241"/>
      <c r="AB1009" s="241"/>
      <c r="AC1009" s="241" t="s">
        <v>366</v>
      </c>
      <c r="AD1009" s="241"/>
      <c r="AE1009" s="241"/>
      <c r="AF1009" s="241"/>
      <c r="AG1009" s="241"/>
      <c r="AH1009" s="241"/>
      <c r="AI1009" s="241"/>
      <c r="AP1009" s="300"/>
      <c r="AT1009" s="300"/>
    </row>
    <row r="1010" spans="1:46" s="299" customFormat="1" ht="15" customHeight="1">
      <c r="A1010" s="284"/>
      <c r="B1010" s="284"/>
      <c r="C1010" s="241"/>
      <c r="D1010" s="241"/>
      <c r="E1010" s="241"/>
      <c r="F1010" s="241"/>
      <c r="G1010" s="241"/>
      <c r="H1010" s="241"/>
      <c r="I1010" s="241"/>
      <c r="J1010" s="241"/>
      <c r="K1010" s="241"/>
      <c r="L1010" s="241"/>
      <c r="M1010" s="241"/>
      <c r="N1010" s="241"/>
      <c r="O1010" s="241"/>
      <c r="P1010" s="241"/>
      <c r="Q1010" s="241"/>
      <c r="R1010" s="241"/>
      <c r="S1010" s="241"/>
      <c r="T1010" s="241"/>
      <c r="U1010" s="241" t="s">
        <v>1133</v>
      </c>
      <c r="V1010" s="241"/>
      <c r="W1010" s="241"/>
      <c r="X1010" s="241"/>
      <c r="Y1010" s="241"/>
      <c r="Z1010" s="241"/>
      <c r="AA1010" s="241"/>
      <c r="AB1010" s="241"/>
      <c r="AC1010" s="241" t="s">
        <v>386</v>
      </c>
      <c r="AD1010" s="241"/>
      <c r="AE1010" s="241"/>
      <c r="AF1010" s="241"/>
      <c r="AG1010" s="241"/>
      <c r="AH1010" s="241"/>
      <c r="AI1010" s="241"/>
      <c r="AP1010" s="300"/>
      <c r="AT1010" s="300"/>
    </row>
    <row r="1011" spans="1:46" s="299" customFormat="1" ht="15" customHeight="1">
      <c r="A1011" s="284"/>
      <c r="B1011" s="284"/>
      <c r="C1011" s="241"/>
      <c r="D1011" s="241"/>
      <c r="E1011" s="241"/>
      <c r="F1011" s="241"/>
      <c r="G1011" s="241"/>
      <c r="H1011" s="241"/>
      <c r="I1011" s="241"/>
      <c r="J1011" s="241"/>
      <c r="K1011" s="241"/>
      <c r="L1011" s="241"/>
      <c r="M1011" s="241"/>
      <c r="N1011" s="241"/>
      <c r="O1011" s="241"/>
      <c r="P1011" s="241"/>
      <c r="Q1011" s="241"/>
      <c r="R1011" s="241"/>
      <c r="S1011" s="241"/>
      <c r="T1011" s="241"/>
      <c r="U1011" s="241" t="s">
        <v>1134</v>
      </c>
      <c r="V1011" s="241"/>
      <c r="W1011" s="241"/>
      <c r="X1011" s="241"/>
      <c r="Y1011" s="241"/>
      <c r="Z1011" s="241"/>
      <c r="AA1011" s="241"/>
      <c r="AB1011" s="241"/>
      <c r="AC1011" s="241" t="s">
        <v>386</v>
      </c>
      <c r="AD1011" s="241"/>
      <c r="AE1011" s="241"/>
      <c r="AF1011" s="241"/>
      <c r="AG1011" s="241"/>
      <c r="AH1011" s="241"/>
      <c r="AI1011" s="241"/>
      <c r="AP1011" s="300"/>
      <c r="AT1011" s="300"/>
    </row>
    <row r="1012" spans="1:46" s="299" customFormat="1" ht="15" customHeight="1">
      <c r="A1012" s="284"/>
      <c r="B1012" s="284"/>
      <c r="C1012" s="241"/>
      <c r="D1012" s="241"/>
      <c r="E1012" s="241"/>
      <c r="F1012" s="241"/>
      <c r="G1012" s="241"/>
      <c r="H1012" s="241"/>
      <c r="I1012" s="241"/>
      <c r="J1012" s="241"/>
      <c r="K1012" s="241"/>
      <c r="L1012" s="241"/>
      <c r="M1012" s="241"/>
      <c r="N1012" s="241"/>
      <c r="O1012" s="241"/>
      <c r="P1012" s="241"/>
      <c r="Q1012" s="241"/>
      <c r="R1012" s="241"/>
      <c r="S1012" s="241"/>
      <c r="T1012" s="241"/>
      <c r="U1012" s="241" t="s">
        <v>1135</v>
      </c>
      <c r="V1012" s="241"/>
      <c r="W1012" s="241"/>
      <c r="X1012" s="241"/>
      <c r="Y1012" s="241"/>
      <c r="Z1012" s="241"/>
      <c r="AA1012" s="241"/>
      <c r="AB1012" s="241"/>
      <c r="AC1012" s="241" t="s">
        <v>366</v>
      </c>
      <c r="AD1012" s="241"/>
      <c r="AE1012" s="241"/>
      <c r="AF1012" s="241"/>
      <c r="AG1012" s="241"/>
      <c r="AH1012" s="241"/>
      <c r="AI1012" s="241"/>
      <c r="AP1012" s="300"/>
      <c r="AT1012" s="300"/>
    </row>
    <row r="1013" spans="1:46" s="299" customFormat="1" ht="15" customHeight="1">
      <c r="A1013" s="284"/>
      <c r="B1013" s="284"/>
      <c r="C1013" s="241"/>
      <c r="D1013" s="241"/>
      <c r="E1013" s="241"/>
      <c r="F1013" s="241"/>
      <c r="G1013" s="241"/>
      <c r="H1013" s="241"/>
      <c r="I1013" s="241"/>
      <c r="J1013" s="241"/>
      <c r="K1013" s="241"/>
      <c r="L1013" s="241"/>
      <c r="M1013" s="241"/>
      <c r="N1013" s="241"/>
      <c r="O1013" s="241"/>
      <c r="P1013" s="241"/>
      <c r="Q1013" s="241"/>
      <c r="R1013" s="241"/>
      <c r="S1013" s="241"/>
      <c r="T1013" s="241"/>
      <c r="U1013" s="241" t="s">
        <v>1136</v>
      </c>
      <c r="V1013" s="241"/>
      <c r="W1013" s="241"/>
      <c r="X1013" s="241"/>
      <c r="Y1013" s="241"/>
      <c r="Z1013" s="241"/>
      <c r="AA1013" s="241"/>
      <c r="AB1013" s="241"/>
      <c r="AC1013" s="241" t="s">
        <v>386</v>
      </c>
      <c r="AD1013" s="241"/>
      <c r="AE1013" s="241"/>
      <c r="AF1013" s="241"/>
      <c r="AG1013" s="241"/>
      <c r="AH1013" s="241"/>
      <c r="AI1013" s="241"/>
      <c r="AP1013" s="300"/>
      <c r="AT1013" s="300"/>
    </row>
    <row r="1014" spans="1:46" s="299" customFormat="1" ht="15" customHeight="1">
      <c r="A1014" s="284"/>
      <c r="B1014" s="284"/>
      <c r="C1014" s="241"/>
      <c r="D1014" s="241"/>
      <c r="E1014" s="241"/>
      <c r="F1014" s="241"/>
      <c r="G1014" s="241"/>
      <c r="H1014" s="241"/>
      <c r="I1014" s="241"/>
      <c r="J1014" s="241"/>
      <c r="K1014" s="241"/>
      <c r="L1014" s="241"/>
      <c r="M1014" s="241"/>
      <c r="N1014" s="241"/>
      <c r="O1014" s="241"/>
      <c r="P1014" s="241"/>
      <c r="Q1014" s="241"/>
      <c r="R1014" s="241"/>
      <c r="S1014" s="241"/>
      <c r="T1014" s="241"/>
      <c r="U1014" s="241" t="s">
        <v>1137</v>
      </c>
      <c r="V1014" s="241"/>
      <c r="W1014" s="241"/>
      <c r="X1014" s="241"/>
      <c r="Y1014" s="241"/>
      <c r="Z1014" s="241"/>
      <c r="AA1014" s="241"/>
      <c r="AB1014" s="241"/>
      <c r="AC1014" s="241" t="s">
        <v>322</v>
      </c>
      <c r="AD1014" s="241"/>
      <c r="AE1014" s="241"/>
      <c r="AF1014" s="241"/>
      <c r="AG1014" s="241"/>
      <c r="AH1014" s="241"/>
      <c r="AI1014" s="241"/>
      <c r="AP1014" s="300"/>
      <c r="AT1014" s="300"/>
    </row>
    <row r="1015" spans="1:46" s="299" customFormat="1" ht="15" customHeight="1">
      <c r="A1015" s="284"/>
      <c r="B1015" s="284"/>
      <c r="C1015" s="241"/>
      <c r="D1015" s="241"/>
      <c r="E1015" s="241"/>
      <c r="F1015" s="241"/>
      <c r="G1015" s="241"/>
      <c r="H1015" s="241"/>
      <c r="I1015" s="241"/>
      <c r="J1015" s="241"/>
      <c r="K1015" s="241"/>
      <c r="L1015" s="241"/>
      <c r="M1015" s="241"/>
      <c r="N1015" s="241"/>
      <c r="O1015" s="241"/>
      <c r="P1015" s="241"/>
      <c r="Q1015" s="241"/>
      <c r="R1015" s="241"/>
      <c r="S1015" s="241"/>
      <c r="T1015" s="241"/>
      <c r="U1015" s="241" t="s">
        <v>1138</v>
      </c>
      <c r="V1015" s="241"/>
      <c r="W1015" s="241"/>
      <c r="X1015" s="241"/>
      <c r="Y1015" s="241"/>
      <c r="Z1015" s="241"/>
      <c r="AA1015" s="241"/>
      <c r="AB1015" s="241"/>
      <c r="AC1015" s="241" t="s">
        <v>309</v>
      </c>
      <c r="AD1015" s="241"/>
      <c r="AE1015" s="241"/>
      <c r="AF1015" s="241"/>
      <c r="AG1015" s="241"/>
      <c r="AH1015" s="241"/>
      <c r="AI1015" s="241"/>
      <c r="AP1015" s="300"/>
      <c r="AT1015" s="300"/>
    </row>
    <row r="1016" spans="1:46" s="299" customFormat="1" ht="15" customHeight="1">
      <c r="A1016" s="284"/>
      <c r="B1016" s="284"/>
      <c r="C1016" s="241"/>
      <c r="D1016" s="241"/>
      <c r="E1016" s="241"/>
      <c r="F1016" s="241"/>
      <c r="G1016" s="241"/>
      <c r="H1016" s="241"/>
      <c r="I1016" s="241"/>
      <c r="J1016" s="241"/>
      <c r="K1016" s="241"/>
      <c r="L1016" s="241"/>
      <c r="M1016" s="241"/>
      <c r="N1016" s="241"/>
      <c r="O1016" s="241"/>
      <c r="P1016" s="241"/>
      <c r="Q1016" s="241"/>
      <c r="R1016" s="241"/>
      <c r="S1016" s="241"/>
      <c r="T1016" s="241"/>
      <c r="U1016" s="241" t="s">
        <v>1139</v>
      </c>
      <c r="V1016" s="241"/>
      <c r="W1016" s="241"/>
      <c r="X1016" s="241"/>
      <c r="Y1016" s="241"/>
      <c r="Z1016" s="241"/>
      <c r="AA1016" s="241"/>
      <c r="AB1016" s="241"/>
      <c r="AC1016" s="241" t="s">
        <v>313</v>
      </c>
      <c r="AD1016" s="241"/>
      <c r="AE1016" s="241"/>
      <c r="AF1016" s="241"/>
      <c r="AG1016" s="241"/>
      <c r="AH1016" s="241"/>
      <c r="AI1016" s="241"/>
      <c r="AP1016" s="300"/>
      <c r="AT1016" s="300"/>
    </row>
    <row r="1017" spans="1:46" s="299" customFormat="1" ht="15" customHeight="1">
      <c r="A1017" s="284"/>
      <c r="B1017" s="284"/>
      <c r="C1017" s="241"/>
      <c r="D1017" s="241"/>
      <c r="E1017" s="241"/>
      <c r="F1017" s="241"/>
      <c r="G1017" s="241"/>
      <c r="H1017" s="241"/>
      <c r="I1017" s="241"/>
      <c r="J1017" s="241"/>
      <c r="K1017" s="241"/>
      <c r="L1017" s="241"/>
      <c r="M1017" s="241"/>
      <c r="N1017" s="241"/>
      <c r="O1017" s="241"/>
      <c r="P1017" s="241"/>
      <c r="Q1017" s="241"/>
      <c r="R1017" s="241"/>
      <c r="S1017" s="241"/>
      <c r="T1017" s="241"/>
      <c r="U1017" s="241" t="s">
        <v>290</v>
      </c>
      <c r="V1017" s="241"/>
      <c r="W1017" s="241"/>
      <c r="X1017" s="241"/>
      <c r="Y1017" s="241"/>
      <c r="Z1017" s="241"/>
      <c r="AA1017" s="241"/>
      <c r="AB1017" s="241"/>
      <c r="AC1017" s="241" t="s">
        <v>350</v>
      </c>
      <c r="AD1017" s="241"/>
      <c r="AE1017" s="241"/>
      <c r="AF1017" s="241"/>
      <c r="AG1017" s="241"/>
      <c r="AH1017" s="241"/>
      <c r="AI1017" s="241"/>
      <c r="AP1017" s="300"/>
      <c r="AT1017" s="300"/>
    </row>
    <row r="1018" spans="1:46" s="299" customFormat="1" ht="15" customHeight="1">
      <c r="A1018" s="284"/>
      <c r="B1018" s="284"/>
      <c r="C1018" s="241"/>
      <c r="D1018" s="241"/>
      <c r="E1018" s="241"/>
      <c r="F1018" s="241"/>
      <c r="G1018" s="241"/>
      <c r="H1018" s="241"/>
      <c r="I1018" s="241"/>
      <c r="J1018" s="241"/>
      <c r="K1018" s="241"/>
      <c r="L1018" s="241"/>
      <c r="M1018" s="241"/>
      <c r="N1018" s="241"/>
      <c r="O1018" s="241"/>
      <c r="P1018" s="241"/>
      <c r="Q1018" s="241"/>
      <c r="R1018" s="241"/>
      <c r="S1018" s="241"/>
      <c r="T1018" s="241"/>
      <c r="U1018" s="241" t="s">
        <v>1140</v>
      </c>
      <c r="V1018" s="241"/>
      <c r="W1018" s="241"/>
      <c r="X1018" s="241"/>
      <c r="Y1018" s="241"/>
      <c r="Z1018" s="241"/>
      <c r="AA1018" s="241"/>
      <c r="AB1018" s="241"/>
      <c r="AC1018" s="241" t="s">
        <v>313</v>
      </c>
      <c r="AD1018" s="241"/>
      <c r="AE1018" s="241"/>
      <c r="AF1018" s="241"/>
      <c r="AG1018" s="241"/>
      <c r="AH1018" s="241"/>
      <c r="AI1018" s="241"/>
      <c r="AP1018" s="300"/>
      <c r="AT1018" s="300"/>
    </row>
    <row r="1019" spans="1:46" s="299" customFormat="1" ht="15" customHeight="1">
      <c r="A1019" s="284"/>
      <c r="B1019" s="284"/>
      <c r="C1019" s="241"/>
      <c r="D1019" s="241"/>
      <c r="E1019" s="241"/>
      <c r="F1019" s="241"/>
      <c r="G1019" s="241"/>
      <c r="H1019" s="241"/>
      <c r="I1019" s="241"/>
      <c r="J1019" s="241"/>
      <c r="K1019" s="241"/>
      <c r="L1019" s="241"/>
      <c r="M1019" s="241"/>
      <c r="N1019" s="241"/>
      <c r="O1019" s="241"/>
      <c r="P1019" s="241"/>
      <c r="Q1019" s="241"/>
      <c r="R1019" s="241"/>
      <c r="S1019" s="241"/>
      <c r="T1019" s="241"/>
      <c r="U1019" s="241" t="s">
        <v>1141</v>
      </c>
      <c r="V1019" s="241"/>
      <c r="W1019" s="241"/>
      <c r="X1019" s="241"/>
      <c r="Y1019" s="241"/>
      <c r="Z1019" s="241"/>
      <c r="AA1019" s="241"/>
      <c r="AB1019" s="241"/>
      <c r="AC1019" s="241" t="s">
        <v>313</v>
      </c>
      <c r="AD1019" s="241"/>
      <c r="AE1019" s="241"/>
      <c r="AF1019" s="241"/>
      <c r="AG1019" s="241"/>
      <c r="AH1019" s="241"/>
      <c r="AI1019" s="241"/>
      <c r="AP1019" s="300"/>
      <c r="AT1019" s="300"/>
    </row>
    <row r="1020" spans="1:46" s="299" customFormat="1" ht="15" customHeight="1">
      <c r="A1020" s="284"/>
      <c r="B1020" s="284"/>
      <c r="C1020" s="241"/>
      <c r="D1020" s="241"/>
      <c r="E1020" s="241"/>
      <c r="F1020" s="241"/>
      <c r="G1020" s="241"/>
      <c r="H1020" s="241"/>
      <c r="I1020" s="241"/>
      <c r="J1020" s="241"/>
      <c r="K1020" s="241"/>
      <c r="L1020" s="241"/>
      <c r="M1020" s="241"/>
      <c r="N1020" s="241"/>
      <c r="O1020" s="241"/>
      <c r="P1020" s="241"/>
      <c r="Q1020" s="241"/>
      <c r="R1020" s="241"/>
      <c r="S1020" s="241"/>
      <c r="T1020" s="241"/>
      <c r="U1020" s="241" t="s">
        <v>1142</v>
      </c>
      <c r="V1020" s="241"/>
      <c r="W1020" s="241"/>
      <c r="X1020" s="241"/>
      <c r="Y1020" s="241"/>
      <c r="Z1020" s="241"/>
      <c r="AA1020" s="241"/>
      <c r="AB1020" s="241"/>
      <c r="AC1020" s="241" t="s">
        <v>322</v>
      </c>
      <c r="AD1020" s="241"/>
      <c r="AE1020" s="241"/>
      <c r="AF1020" s="241"/>
      <c r="AG1020" s="241"/>
      <c r="AH1020" s="241"/>
      <c r="AI1020" s="241"/>
      <c r="AP1020" s="300"/>
      <c r="AT1020" s="300"/>
    </row>
    <row r="1021" spans="1:46" s="299" customFormat="1" ht="15" customHeight="1">
      <c r="A1021" s="284"/>
      <c r="B1021" s="284"/>
      <c r="C1021" s="241"/>
      <c r="D1021" s="241"/>
      <c r="E1021" s="241"/>
      <c r="F1021" s="241"/>
      <c r="G1021" s="241"/>
      <c r="H1021" s="241"/>
      <c r="I1021" s="241"/>
      <c r="J1021" s="241"/>
      <c r="K1021" s="241"/>
      <c r="L1021" s="241"/>
      <c r="M1021" s="241"/>
      <c r="N1021" s="241"/>
      <c r="O1021" s="241"/>
      <c r="P1021" s="241"/>
      <c r="Q1021" s="241"/>
      <c r="R1021" s="241"/>
      <c r="S1021" s="241"/>
      <c r="T1021" s="241"/>
      <c r="U1021" s="241" t="s">
        <v>1143</v>
      </c>
      <c r="V1021" s="241"/>
      <c r="W1021" s="241"/>
      <c r="X1021" s="241"/>
      <c r="Y1021" s="241"/>
      <c r="Z1021" s="241"/>
      <c r="AA1021" s="241"/>
      <c r="AB1021" s="241"/>
      <c r="AC1021" s="241" t="s">
        <v>325</v>
      </c>
      <c r="AD1021" s="241"/>
      <c r="AE1021" s="241"/>
      <c r="AF1021" s="241"/>
      <c r="AG1021" s="241"/>
      <c r="AH1021" s="241"/>
      <c r="AI1021" s="241"/>
      <c r="AP1021" s="300"/>
      <c r="AT1021" s="300"/>
    </row>
    <row r="1022" spans="1:46" s="299" customFormat="1" ht="15" customHeight="1">
      <c r="A1022" s="284"/>
      <c r="B1022" s="284"/>
      <c r="C1022" s="241"/>
      <c r="D1022" s="241"/>
      <c r="E1022" s="241"/>
      <c r="F1022" s="241"/>
      <c r="G1022" s="241"/>
      <c r="H1022" s="241"/>
      <c r="I1022" s="241"/>
      <c r="J1022" s="241"/>
      <c r="K1022" s="241"/>
      <c r="L1022" s="241"/>
      <c r="M1022" s="241"/>
      <c r="N1022" s="241"/>
      <c r="O1022" s="241"/>
      <c r="P1022" s="241"/>
      <c r="Q1022" s="241"/>
      <c r="R1022" s="241"/>
      <c r="S1022" s="241"/>
      <c r="T1022" s="241"/>
      <c r="U1022" s="241" t="s">
        <v>1144</v>
      </c>
      <c r="V1022" s="241"/>
      <c r="W1022" s="241"/>
      <c r="X1022" s="241"/>
      <c r="Y1022" s="241"/>
      <c r="Z1022" s="241"/>
      <c r="AA1022" s="241"/>
      <c r="AB1022" s="241"/>
      <c r="AC1022" s="241" t="s">
        <v>316</v>
      </c>
      <c r="AD1022" s="241"/>
      <c r="AE1022" s="241"/>
      <c r="AF1022" s="241"/>
      <c r="AG1022" s="241"/>
      <c r="AH1022" s="241"/>
      <c r="AI1022" s="241"/>
      <c r="AP1022" s="300"/>
      <c r="AT1022" s="300"/>
    </row>
    <row r="1023" spans="1:46" s="299" customFormat="1" ht="15" customHeight="1">
      <c r="A1023" s="284"/>
      <c r="B1023" s="284"/>
      <c r="C1023" s="241"/>
      <c r="D1023" s="241"/>
      <c r="E1023" s="241"/>
      <c r="F1023" s="241"/>
      <c r="G1023" s="241"/>
      <c r="H1023" s="241"/>
      <c r="I1023" s="241"/>
      <c r="J1023" s="241"/>
      <c r="K1023" s="241"/>
      <c r="L1023" s="241"/>
      <c r="M1023" s="241"/>
      <c r="N1023" s="241"/>
      <c r="O1023" s="241"/>
      <c r="P1023" s="241"/>
      <c r="Q1023" s="241"/>
      <c r="R1023" s="241"/>
      <c r="S1023" s="241"/>
      <c r="T1023" s="241"/>
      <c r="U1023" s="241" t="s">
        <v>1145</v>
      </c>
      <c r="V1023" s="241"/>
      <c r="W1023" s="241"/>
      <c r="X1023" s="241"/>
      <c r="Y1023" s="241"/>
      <c r="Z1023" s="241"/>
      <c r="AA1023" s="241"/>
      <c r="AB1023" s="241"/>
      <c r="AC1023" s="241" t="s">
        <v>316</v>
      </c>
      <c r="AD1023" s="241"/>
      <c r="AE1023" s="241"/>
      <c r="AF1023" s="241"/>
      <c r="AG1023" s="241"/>
      <c r="AH1023" s="241"/>
      <c r="AI1023" s="241"/>
      <c r="AP1023" s="300"/>
      <c r="AT1023" s="300"/>
    </row>
    <row r="1024" spans="1:46" s="299" customFormat="1" ht="15" customHeight="1">
      <c r="A1024" s="284"/>
      <c r="B1024" s="284"/>
      <c r="C1024" s="241"/>
      <c r="D1024" s="241"/>
      <c r="E1024" s="241"/>
      <c r="F1024" s="241"/>
      <c r="G1024" s="241"/>
      <c r="H1024" s="241"/>
      <c r="I1024" s="241"/>
      <c r="J1024" s="241"/>
      <c r="K1024" s="241"/>
      <c r="L1024" s="241"/>
      <c r="M1024" s="241"/>
      <c r="N1024" s="241"/>
      <c r="O1024" s="241"/>
      <c r="P1024" s="241"/>
      <c r="Q1024" s="241"/>
      <c r="R1024" s="241"/>
      <c r="S1024" s="241"/>
      <c r="T1024" s="241"/>
      <c r="U1024" s="241" t="s">
        <v>1146</v>
      </c>
      <c r="V1024" s="241"/>
      <c r="W1024" s="241"/>
      <c r="X1024" s="241"/>
      <c r="Y1024" s="241"/>
      <c r="Z1024" s="241"/>
      <c r="AA1024" s="241"/>
      <c r="AB1024" s="241"/>
      <c r="AC1024" s="241" t="s">
        <v>313</v>
      </c>
      <c r="AD1024" s="241"/>
      <c r="AE1024" s="241"/>
      <c r="AF1024" s="241"/>
      <c r="AG1024" s="241"/>
      <c r="AH1024" s="241"/>
      <c r="AI1024" s="241"/>
      <c r="AP1024" s="300"/>
      <c r="AT1024" s="300"/>
    </row>
    <row r="1025" spans="1:46" s="299" customFormat="1" ht="15" customHeight="1">
      <c r="A1025" s="284"/>
      <c r="B1025" s="284"/>
      <c r="C1025" s="241"/>
      <c r="D1025" s="241"/>
      <c r="E1025" s="241"/>
      <c r="F1025" s="241"/>
      <c r="G1025" s="241"/>
      <c r="H1025" s="241"/>
      <c r="I1025" s="241"/>
      <c r="J1025" s="241"/>
      <c r="K1025" s="241"/>
      <c r="L1025" s="241"/>
      <c r="M1025" s="241"/>
      <c r="N1025" s="241"/>
      <c r="O1025" s="241"/>
      <c r="P1025" s="241"/>
      <c r="Q1025" s="241"/>
      <c r="R1025" s="241"/>
      <c r="S1025" s="241"/>
      <c r="T1025" s="241"/>
      <c r="U1025" s="241" t="s">
        <v>1147</v>
      </c>
      <c r="V1025" s="241"/>
      <c r="W1025" s="241"/>
      <c r="X1025" s="241"/>
      <c r="Y1025" s="241"/>
      <c r="Z1025" s="241"/>
      <c r="AA1025" s="241"/>
      <c r="AB1025" s="241"/>
      <c r="AC1025" s="241" t="s">
        <v>313</v>
      </c>
      <c r="AD1025" s="241"/>
      <c r="AE1025" s="241"/>
      <c r="AF1025" s="241"/>
      <c r="AG1025" s="241"/>
      <c r="AH1025" s="241"/>
      <c r="AI1025" s="241"/>
      <c r="AP1025" s="300"/>
      <c r="AT1025" s="300"/>
    </row>
    <row r="1026" spans="1:46" s="299" customFormat="1" ht="15" customHeight="1">
      <c r="A1026" s="284"/>
      <c r="B1026" s="284"/>
      <c r="C1026" s="241"/>
      <c r="D1026" s="241"/>
      <c r="E1026" s="241"/>
      <c r="F1026" s="241"/>
      <c r="G1026" s="241"/>
      <c r="H1026" s="241"/>
      <c r="I1026" s="241"/>
      <c r="J1026" s="241"/>
      <c r="K1026" s="241"/>
      <c r="L1026" s="241"/>
      <c r="M1026" s="241"/>
      <c r="N1026" s="241"/>
      <c r="O1026" s="241"/>
      <c r="P1026" s="241"/>
      <c r="Q1026" s="241"/>
      <c r="R1026" s="241"/>
      <c r="S1026" s="241"/>
      <c r="T1026" s="241"/>
      <c r="U1026" s="241" t="s">
        <v>1148</v>
      </c>
      <c r="V1026" s="241"/>
      <c r="W1026" s="241"/>
      <c r="X1026" s="241"/>
      <c r="Y1026" s="241"/>
      <c r="Z1026" s="241"/>
      <c r="AA1026" s="241"/>
      <c r="AB1026" s="241"/>
      <c r="AC1026" s="241" t="s">
        <v>325</v>
      </c>
      <c r="AD1026" s="241"/>
      <c r="AE1026" s="241"/>
      <c r="AF1026" s="241"/>
      <c r="AG1026" s="241"/>
      <c r="AH1026" s="241"/>
      <c r="AI1026" s="241"/>
      <c r="AP1026" s="300"/>
      <c r="AT1026" s="300"/>
    </row>
    <row r="1027" spans="1:46" s="299" customFormat="1" ht="15" customHeight="1">
      <c r="A1027" s="284"/>
      <c r="B1027" s="284"/>
      <c r="C1027" s="241"/>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P1027" s="300"/>
      <c r="AT1027" s="300"/>
    </row>
    <row r="1028" spans="1:46" s="299" customFormat="1" ht="15" customHeight="1">
      <c r="A1028" s="284"/>
      <c r="B1028" s="284"/>
      <c r="C1028" s="241"/>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P1028" s="300"/>
      <c r="AT1028" s="300"/>
    </row>
    <row r="1029" spans="1:46" s="299" customFormat="1" ht="15" customHeight="1">
      <c r="A1029" s="284"/>
      <c r="B1029" s="284"/>
      <c r="C1029" s="241"/>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P1029" s="300"/>
      <c r="AT1029" s="300"/>
    </row>
    <row r="1030" spans="1:46" s="299" customFormat="1" ht="15" customHeight="1">
      <c r="A1030" s="284"/>
      <c r="B1030" s="284"/>
      <c r="C1030" s="241"/>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P1030" s="300"/>
      <c r="AT1030" s="300"/>
    </row>
    <row r="1031" spans="1:46" s="299" customFormat="1" ht="15" customHeight="1">
      <c r="A1031" s="284"/>
      <c r="B1031" s="284"/>
      <c r="C1031" s="241"/>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41"/>
      <c r="AB1031" s="241"/>
      <c r="AC1031" s="241"/>
      <c r="AD1031" s="241"/>
      <c r="AE1031" s="241"/>
      <c r="AF1031" s="241"/>
      <c r="AG1031" s="241"/>
      <c r="AH1031" s="241"/>
      <c r="AI1031" s="241"/>
      <c r="AP1031" s="300"/>
      <c r="AT1031" s="300"/>
    </row>
    <row r="1032" spans="1:46" s="299" customFormat="1" ht="15" customHeight="1">
      <c r="A1032" s="284"/>
      <c r="B1032" s="284"/>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P1032" s="300"/>
      <c r="AT1032" s="300"/>
    </row>
    <row r="1033" spans="1:46" s="299" customFormat="1" ht="15" customHeight="1">
      <c r="A1033" s="284"/>
      <c r="B1033" s="284"/>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P1033" s="300"/>
      <c r="AT1033" s="300"/>
    </row>
    <row r="1034" spans="1:46" s="299" customFormat="1" ht="15" customHeight="1">
      <c r="A1034" s="284"/>
      <c r="B1034" s="284"/>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P1034" s="300"/>
      <c r="AT1034" s="300"/>
    </row>
    <row r="1035" spans="1:46" s="299" customFormat="1" ht="15" customHeight="1">
      <c r="A1035" s="284"/>
      <c r="B1035" s="284"/>
      <c r="C1035" s="241"/>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P1035" s="300"/>
      <c r="AT1035" s="300"/>
    </row>
    <row r="1036" spans="1:46" s="299" customFormat="1" ht="15" customHeight="1">
      <c r="A1036" s="284"/>
      <c r="B1036" s="284"/>
      <c r="C1036" s="241"/>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P1036" s="300"/>
      <c r="AT1036" s="300"/>
    </row>
    <row r="1037" spans="1:46" s="299" customFormat="1" ht="15" customHeight="1">
      <c r="A1037" s="284"/>
      <c r="B1037" s="284"/>
      <c r="C1037" s="241"/>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P1037" s="300"/>
      <c r="AT1037" s="300"/>
    </row>
    <row r="1038" spans="1:46" s="299" customFormat="1" ht="15" customHeight="1">
      <c r="A1038" s="284"/>
      <c r="B1038" s="284"/>
      <c r="C1038" s="241"/>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P1038" s="300"/>
      <c r="AT1038" s="300"/>
    </row>
    <row r="1039" spans="1:46" s="299" customFormat="1" ht="15" customHeight="1">
      <c r="A1039" s="284"/>
      <c r="B1039" s="284"/>
      <c r="C1039" s="241"/>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P1039" s="300"/>
      <c r="AT1039" s="300"/>
    </row>
    <row r="1040" spans="1:46" s="299" customFormat="1" ht="15" customHeight="1">
      <c r="A1040" s="284"/>
      <c r="B1040" s="284"/>
      <c r="C1040" s="241"/>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P1040" s="300"/>
      <c r="AT1040" s="300"/>
    </row>
    <row r="1041" spans="1:46" s="299" customFormat="1" ht="15" customHeight="1">
      <c r="A1041" s="284"/>
      <c r="B1041" s="284"/>
      <c r="C1041" s="241"/>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P1041" s="300"/>
      <c r="AT1041" s="300"/>
    </row>
    <row r="1042" spans="1:46" s="299" customFormat="1" ht="15" customHeight="1">
      <c r="A1042" s="284"/>
      <c r="B1042" s="284"/>
      <c r="C1042" s="241"/>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P1042" s="300"/>
      <c r="AT1042" s="300"/>
    </row>
    <row r="1043" spans="1:46" s="299" customFormat="1" ht="15" customHeight="1">
      <c r="A1043" s="284"/>
      <c r="B1043" s="284"/>
      <c r="C1043" s="241"/>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P1043" s="300"/>
      <c r="AT1043" s="300"/>
    </row>
    <row r="1044" spans="1:46" s="299" customFormat="1" ht="15" customHeight="1">
      <c r="A1044" s="284"/>
      <c r="B1044" s="284"/>
      <c r="C1044" s="241"/>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P1044" s="300"/>
      <c r="AT1044" s="300"/>
    </row>
    <row r="1045" spans="1:46" s="299" customFormat="1" ht="15" customHeight="1">
      <c r="A1045" s="284"/>
      <c r="B1045" s="284"/>
      <c r="C1045" s="241"/>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P1045" s="300"/>
      <c r="AT1045" s="300"/>
    </row>
    <row r="1046" spans="1:46" s="299" customFormat="1" ht="15" customHeight="1">
      <c r="A1046" s="284"/>
      <c r="B1046" s="284"/>
      <c r="C1046" s="241"/>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P1046" s="300"/>
      <c r="AT1046" s="300"/>
    </row>
    <row r="1047" spans="1:46" s="299" customFormat="1" ht="15" customHeight="1">
      <c r="A1047" s="284"/>
      <c r="B1047" s="284"/>
      <c r="C1047" s="241"/>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P1047" s="300"/>
      <c r="AT1047" s="300"/>
    </row>
    <row r="1048" spans="1:46" s="299" customFormat="1" ht="15" customHeight="1">
      <c r="A1048" s="284"/>
      <c r="B1048" s="284"/>
      <c r="C1048" s="241"/>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P1048" s="300"/>
      <c r="AT1048" s="300"/>
    </row>
    <row r="1049" spans="1:46" s="299" customFormat="1" ht="15" customHeight="1">
      <c r="A1049" s="284"/>
      <c r="B1049" s="284"/>
      <c r="C1049" s="241"/>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P1049" s="300"/>
      <c r="AT1049" s="300"/>
    </row>
    <row r="1050" spans="1:46" s="299" customFormat="1" ht="15" customHeight="1">
      <c r="A1050" s="284"/>
      <c r="B1050" s="284"/>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P1050" s="300"/>
      <c r="AT1050" s="300"/>
    </row>
    <row r="1051" spans="1:46" s="299" customFormat="1" ht="15" customHeight="1">
      <c r="A1051" s="284"/>
      <c r="B1051" s="284"/>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P1051" s="300"/>
      <c r="AT1051" s="300"/>
    </row>
    <row r="1052" spans="1:46" s="299" customFormat="1" ht="15" customHeight="1">
      <c r="A1052" s="284"/>
      <c r="B1052" s="284"/>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P1052" s="300"/>
      <c r="AT1052" s="300"/>
    </row>
    <row r="1053" spans="1:46" s="299" customFormat="1" ht="15" customHeight="1">
      <c r="A1053" s="284"/>
      <c r="B1053" s="284"/>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P1053" s="300"/>
      <c r="AT1053" s="300"/>
    </row>
    <row r="1054" spans="1:46" s="299" customFormat="1" ht="15" customHeight="1">
      <c r="A1054" s="284"/>
      <c r="B1054" s="284"/>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P1054" s="300"/>
      <c r="AT1054" s="300"/>
    </row>
    <row r="1055" spans="1:46" s="299" customFormat="1" ht="15" customHeight="1">
      <c r="A1055" s="284"/>
      <c r="B1055" s="284"/>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P1055" s="300"/>
      <c r="AT1055" s="300"/>
    </row>
    <row r="1056" spans="1:46" s="299" customFormat="1" ht="15" customHeight="1">
      <c r="A1056" s="284"/>
      <c r="B1056" s="284"/>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P1056" s="300"/>
      <c r="AT1056" s="300"/>
    </row>
    <row r="1057" spans="1:46" s="299" customFormat="1" ht="15" customHeight="1">
      <c r="A1057" s="284"/>
      <c r="B1057" s="284"/>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P1057" s="300"/>
      <c r="AT1057" s="300"/>
    </row>
    <row r="1058" spans="1:46" s="299" customFormat="1" ht="15" customHeight="1">
      <c r="A1058" s="284"/>
      <c r="B1058" s="284"/>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P1058" s="300"/>
      <c r="AT1058" s="300"/>
    </row>
    <row r="1059" spans="1:46" s="299" customFormat="1" ht="15" customHeight="1">
      <c r="A1059" s="284"/>
      <c r="B1059" s="284"/>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P1059" s="300"/>
      <c r="AT1059" s="300"/>
    </row>
    <row r="1060" spans="1:46" s="299" customFormat="1" ht="15" customHeight="1">
      <c r="A1060" s="284"/>
      <c r="B1060" s="284"/>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P1060" s="300"/>
      <c r="AT1060" s="300"/>
    </row>
    <row r="1061" spans="1:46" s="299" customFormat="1" ht="15" customHeight="1">
      <c r="A1061" s="284"/>
      <c r="B1061" s="284"/>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P1061" s="300"/>
      <c r="AT1061" s="300"/>
    </row>
    <row r="1062" spans="1:46" s="299" customFormat="1" ht="15" customHeight="1">
      <c r="A1062" s="284"/>
      <c r="B1062" s="284"/>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P1062" s="300"/>
      <c r="AT1062" s="300"/>
    </row>
    <row r="1063" spans="1:46" s="299" customFormat="1" ht="15" customHeight="1">
      <c r="A1063" s="284"/>
      <c r="B1063" s="284"/>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P1063" s="300"/>
      <c r="AT1063" s="300"/>
    </row>
    <row r="1064" spans="1:46" s="299" customFormat="1" ht="15" customHeight="1">
      <c r="A1064" s="284"/>
      <c r="B1064" s="284"/>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P1064" s="300"/>
      <c r="AT1064" s="300"/>
    </row>
    <row r="1065" spans="1:46" s="299" customFormat="1" ht="15" customHeight="1">
      <c r="A1065" s="284"/>
      <c r="B1065" s="284"/>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P1065" s="300"/>
      <c r="AT1065" s="300"/>
    </row>
    <row r="1066" spans="1:46" s="299" customFormat="1" ht="15" customHeight="1">
      <c r="A1066" s="284"/>
      <c r="B1066" s="284"/>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P1066" s="300"/>
      <c r="AT1066" s="300"/>
    </row>
    <row r="1067" spans="1:46" s="299" customFormat="1" ht="15" customHeight="1">
      <c r="A1067" s="284"/>
      <c r="B1067" s="284"/>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P1067" s="300"/>
      <c r="AT1067" s="300"/>
    </row>
    <row r="1068" spans="1:46" s="299" customFormat="1" ht="15" customHeight="1">
      <c r="A1068" s="284"/>
      <c r="B1068" s="284"/>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P1068" s="300"/>
      <c r="AT1068" s="300"/>
    </row>
    <row r="1069" spans="1:46" s="299" customFormat="1" ht="15" customHeight="1">
      <c r="A1069" s="284"/>
      <c r="B1069" s="284"/>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P1069" s="300"/>
      <c r="AT1069" s="300"/>
    </row>
    <row r="1070" spans="1:46" s="299" customFormat="1" ht="15" customHeight="1">
      <c r="A1070" s="284"/>
      <c r="B1070" s="284"/>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P1070" s="300"/>
      <c r="AT1070" s="300"/>
    </row>
    <row r="1071" spans="1:46" s="299" customFormat="1" ht="15" customHeight="1">
      <c r="A1071" s="284"/>
      <c r="B1071" s="284"/>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P1071" s="300"/>
      <c r="AT1071" s="300"/>
    </row>
    <row r="1072" spans="1:46" s="299" customFormat="1" ht="15" customHeight="1">
      <c r="A1072" s="284"/>
      <c r="B1072" s="284"/>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P1072" s="300"/>
      <c r="AT1072" s="300"/>
    </row>
    <row r="1073" spans="1:46" s="299" customFormat="1" ht="15" customHeight="1">
      <c r="A1073" s="284"/>
      <c r="B1073" s="284"/>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P1073" s="300"/>
      <c r="AT1073" s="300"/>
    </row>
    <row r="1074" spans="1:46" s="299" customFormat="1" ht="15" customHeight="1">
      <c r="A1074" s="284"/>
      <c r="B1074" s="284"/>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P1074" s="300"/>
      <c r="AT1074" s="300"/>
    </row>
    <row r="1075" spans="1:46" s="299" customFormat="1" ht="15" customHeight="1">
      <c r="A1075" s="284"/>
      <c r="B1075" s="284"/>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P1075" s="300"/>
      <c r="AT1075" s="300"/>
    </row>
    <row r="1076" spans="1:46" s="299" customFormat="1" ht="15" customHeight="1">
      <c r="A1076" s="284"/>
      <c r="B1076" s="284"/>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P1076" s="300"/>
      <c r="AT1076" s="300"/>
    </row>
    <row r="1077" spans="1:46" s="299" customFormat="1" ht="15" customHeight="1">
      <c r="A1077" s="284"/>
      <c r="B1077" s="284"/>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P1077" s="300"/>
      <c r="AT1077" s="300"/>
    </row>
    <row r="1078" spans="1:46" s="299" customFormat="1" ht="15" customHeight="1">
      <c r="A1078" s="284"/>
      <c r="B1078" s="284"/>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P1078" s="300"/>
      <c r="AT1078" s="300"/>
    </row>
    <row r="1079" spans="1:46" s="299" customFormat="1" ht="15" customHeight="1">
      <c r="A1079" s="284"/>
      <c r="B1079" s="284"/>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P1079" s="300"/>
      <c r="AT1079" s="300"/>
    </row>
    <row r="1080" spans="1:46" s="299" customFormat="1" ht="15" customHeight="1">
      <c r="A1080" s="284"/>
      <c r="B1080" s="284"/>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P1080" s="300"/>
      <c r="AT1080" s="300"/>
    </row>
    <row r="1081" spans="1:46" s="299" customFormat="1" ht="15" customHeight="1">
      <c r="A1081" s="284"/>
      <c r="B1081" s="284"/>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P1081" s="300"/>
      <c r="AT1081" s="300"/>
    </row>
    <row r="1082" spans="1:46" s="299" customFormat="1" ht="15" customHeight="1">
      <c r="A1082" s="284"/>
      <c r="B1082" s="284"/>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P1082" s="300"/>
      <c r="AT1082" s="300"/>
    </row>
    <row r="1083" spans="1:46" s="299" customFormat="1" ht="15" customHeight="1">
      <c r="A1083" s="284"/>
      <c r="B1083" s="284"/>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P1083" s="300"/>
      <c r="AT1083" s="300"/>
    </row>
    <row r="1084" spans="1:46" s="299" customFormat="1" ht="15" customHeight="1">
      <c r="A1084" s="284"/>
      <c r="B1084" s="284"/>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P1084" s="300"/>
      <c r="AT1084" s="300"/>
    </row>
    <row r="1085" spans="1:46" s="299" customFormat="1" ht="15" customHeight="1">
      <c r="A1085" s="284"/>
      <c r="B1085" s="284"/>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P1085" s="300"/>
      <c r="AT1085" s="300"/>
    </row>
    <row r="1086" spans="1:46" s="299" customFormat="1" ht="15" customHeight="1">
      <c r="A1086" s="284"/>
      <c r="B1086" s="284"/>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P1086" s="300"/>
      <c r="AT1086" s="300"/>
    </row>
    <row r="1087" spans="1:46" s="299" customFormat="1" ht="15" customHeight="1">
      <c r="A1087" s="284"/>
      <c r="B1087" s="284"/>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P1087" s="300"/>
      <c r="AT1087" s="300"/>
    </row>
    <row r="1088" spans="1:46" s="299" customFormat="1" ht="15" customHeight="1">
      <c r="A1088" s="284"/>
      <c r="B1088" s="284"/>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P1088" s="300"/>
      <c r="AT1088" s="300"/>
    </row>
    <row r="1089" spans="1:46" s="299" customFormat="1" ht="15" customHeight="1">
      <c r="A1089" s="284"/>
      <c r="B1089" s="284"/>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P1089" s="300"/>
      <c r="AT1089" s="300"/>
    </row>
    <row r="1090" spans="1:46" s="299" customFormat="1" ht="15" customHeight="1">
      <c r="A1090" s="284"/>
      <c r="B1090" s="284"/>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P1090" s="300"/>
      <c r="AT1090" s="300"/>
    </row>
    <row r="1091" spans="1:46" s="299" customFormat="1" ht="15" customHeight="1">
      <c r="A1091" s="284"/>
      <c r="B1091" s="284"/>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P1091" s="300"/>
      <c r="AT1091" s="300"/>
    </row>
    <row r="1092" spans="1:46" s="299" customFormat="1" ht="15" customHeight="1">
      <c r="A1092" s="284"/>
      <c r="B1092" s="284"/>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P1092" s="300"/>
      <c r="AT1092" s="300"/>
    </row>
    <row r="1093" spans="1:46" s="299" customFormat="1" ht="15" customHeight="1">
      <c r="A1093" s="284"/>
      <c r="B1093" s="284"/>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P1093" s="300"/>
      <c r="AT1093" s="300"/>
    </row>
    <row r="1094" spans="1:46" s="299" customFormat="1" ht="15" customHeight="1">
      <c r="A1094" s="284"/>
      <c r="B1094" s="284"/>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P1094" s="300"/>
      <c r="AT1094" s="300"/>
    </row>
    <row r="1095" spans="1:46" s="299" customFormat="1" ht="15" customHeight="1">
      <c r="A1095" s="284"/>
      <c r="B1095" s="284"/>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P1095" s="300"/>
      <c r="AT1095" s="300"/>
    </row>
    <row r="1096" spans="1:46" s="299" customFormat="1" ht="15" customHeight="1">
      <c r="A1096" s="284"/>
      <c r="B1096" s="284"/>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P1096" s="300"/>
      <c r="AT1096" s="300"/>
    </row>
    <row r="1097" spans="1:46" s="299" customFormat="1" ht="15" customHeight="1">
      <c r="A1097" s="284"/>
      <c r="B1097" s="284"/>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P1097" s="300"/>
      <c r="AT1097" s="300"/>
    </row>
    <row r="1098" spans="1:46" s="299" customFormat="1" ht="15" customHeight="1">
      <c r="A1098" s="284"/>
      <c r="B1098" s="284"/>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P1098" s="300"/>
      <c r="AT1098" s="300"/>
    </row>
    <row r="1099" spans="1:46" s="299" customFormat="1" ht="15" customHeight="1">
      <c r="A1099" s="284"/>
      <c r="B1099" s="284"/>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P1099" s="300"/>
      <c r="AT1099" s="300"/>
    </row>
    <row r="1100" spans="1:46" s="299" customFormat="1" ht="15" customHeight="1">
      <c r="A1100" s="284"/>
      <c r="B1100" s="284"/>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P1100" s="300"/>
      <c r="AT1100" s="300"/>
    </row>
    <row r="1101" spans="1:46" s="299" customFormat="1" ht="15" customHeight="1">
      <c r="A1101" s="284"/>
      <c r="B1101" s="284"/>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P1101" s="300"/>
      <c r="AT1101" s="300"/>
    </row>
    <row r="1102" spans="1:46" s="299" customFormat="1" ht="15" customHeight="1">
      <c r="A1102" s="284"/>
      <c r="B1102" s="284"/>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P1102" s="300"/>
      <c r="AT1102" s="300"/>
    </row>
    <row r="1103" spans="1:46" s="299" customFormat="1" ht="15" customHeight="1">
      <c r="A1103" s="284"/>
      <c r="B1103" s="284"/>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P1103" s="300"/>
      <c r="AT1103" s="300"/>
    </row>
    <row r="1104" spans="1:46" s="299" customFormat="1" ht="15" customHeight="1">
      <c r="A1104" s="284"/>
      <c r="B1104" s="284"/>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P1104" s="300"/>
      <c r="AT1104" s="300"/>
    </row>
    <row r="1105" spans="1:46" s="299" customFormat="1" ht="15" customHeight="1">
      <c r="A1105" s="284"/>
      <c r="B1105" s="284"/>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P1105" s="300"/>
      <c r="AT1105" s="300"/>
    </row>
    <row r="1106" spans="1:46" s="299" customFormat="1" ht="15" customHeight="1">
      <c r="A1106" s="284"/>
      <c r="B1106" s="284"/>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P1106" s="300"/>
      <c r="AT1106" s="300"/>
    </row>
    <row r="1107" spans="1:46" s="299" customFormat="1" ht="15" customHeight="1">
      <c r="A1107" s="284"/>
      <c r="B1107" s="284"/>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P1107" s="300"/>
      <c r="AT1107" s="300"/>
    </row>
    <row r="1108" spans="1:46" s="299" customFormat="1" ht="15" customHeight="1">
      <c r="A1108" s="284"/>
      <c r="B1108" s="284"/>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P1108" s="300"/>
      <c r="AT1108" s="300"/>
    </row>
    <row r="1109" spans="1:46" s="299" customFormat="1" ht="15" customHeight="1">
      <c r="A1109" s="284"/>
      <c r="B1109" s="284"/>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P1109" s="300"/>
      <c r="AT1109" s="300"/>
    </row>
    <row r="1110" spans="1:46" s="299" customFormat="1" ht="15" customHeight="1">
      <c r="A1110" s="284"/>
      <c r="B1110" s="284"/>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P1110" s="300"/>
      <c r="AT1110" s="300"/>
    </row>
    <row r="1111" spans="1:46" s="299" customFormat="1" ht="15" customHeight="1">
      <c r="A1111" s="284"/>
      <c r="B1111" s="284"/>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P1111" s="300"/>
      <c r="AT1111" s="300"/>
    </row>
    <row r="1112" spans="1:46" s="299" customFormat="1" ht="15" customHeight="1">
      <c r="A1112" s="284"/>
      <c r="B1112" s="284"/>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P1112" s="300"/>
      <c r="AT1112" s="300"/>
    </row>
    <row r="1113" spans="1:46" s="299" customFormat="1" ht="15" customHeight="1">
      <c r="A1113" s="284"/>
      <c r="B1113" s="284"/>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P1113" s="300"/>
      <c r="AT1113" s="300"/>
    </row>
    <row r="1114" spans="1:46" s="299" customFormat="1" ht="15" customHeight="1">
      <c r="A1114" s="284"/>
      <c r="B1114" s="284"/>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P1114" s="300"/>
      <c r="AT1114" s="300"/>
    </row>
    <row r="1115" spans="1:46" s="299" customFormat="1" ht="15" customHeight="1">
      <c r="A1115" s="284"/>
      <c r="B1115" s="284"/>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P1115" s="300"/>
      <c r="AT1115" s="300"/>
    </row>
    <row r="1116" spans="1:46" s="299" customFormat="1" ht="15" customHeight="1">
      <c r="A1116" s="284"/>
      <c r="B1116" s="284"/>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P1116" s="300"/>
      <c r="AT1116" s="300"/>
    </row>
    <row r="1117" spans="1:46" s="299" customFormat="1" ht="15" customHeight="1">
      <c r="A1117" s="284"/>
      <c r="B1117" s="284"/>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P1117" s="300"/>
      <c r="AT1117" s="300"/>
    </row>
    <row r="1118" spans="1:46" s="299" customFormat="1" ht="15" customHeight="1">
      <c r="A1118" s="284"/>
      <c r="B1118" s="284"/>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P1118" s="300"/>
      <c r="AT1118" s="300"/>
    </row>
    <row r="1119" spans="1:46" s="299" customFormat="1" ht="15" customHeight="1">
      <c r="A1119" s="284"/>
      <c r="B1119" s="284"/>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P1119" s="300"/>
      <c r="AT1119" s="300"/>
    </row>
    <row r="1120" spans="1:46" s="299" customFormat="1" ht="15" customHeight="1">
      <c r="A1120" s="284"/>
      <c r="B1120" s="284"/>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P1120" s="300"/>
      <c r="AT1120" s="300"/>
    </row>
    <row r="1121" spans="1:46" s="299" customFormat="1" ht="15" customHeight="1">
      <c r="A1121" s="284"/>
      <c r="B1121" s="284"/>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P1121" s="300"/>
      <c r="AT1121" s="300"/>
    </row>
    <row r="1122" spans="1:46" s="299" customFormat="1" ht="15" customHeight="1">
      <c r="A1122" s="284"/>
      <c r="B1122" s="284"/>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P1122" s="300"/>
      <c r="AT1122" s="300"/>
    </row>
    <row r="1123" spans="1:46" s="299" customFormat="1" ht="15" customHeight="1">
      <c r="A1123" s="284"/>
      <c r="B1123" s="284"/>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P1123" s="300"/>
      <c r="AT1123" s="300"/>
    </row>
    <row r="1124" spans="1:46" s="299" customFormat="1" ht="15" customHeight="1">
      <c r="A1124" s="284"/>
      <c r="B1124" s="284"/>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P1124" s="300"/>
      <c r="AT1124" s="300"/>
    </row>
    <row r="1125" spans="1:46" s="299" customFormat="1" ht="15" customHeight="1">
      <c r="A1125" s="284"/>
      <c r="B1125" s="284"/>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P1125" s="300"/>
      <c r="AT1125" s="300"/>
    </row>
    <row r="1126" spans="1:46" s="299" customFormat="1" ht="15" customHeight="1">
      <c r="A1126" s="284"/>
      <c r="B1126" s="284"/>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P1126" s="300"/>
      <c r="AT1126" s="300"/>
    </row>
    <row r="1127" spans="1:46" s="299" customFormat="1" ht="15" customHeight="1">
      <c r="A1127" s="284"/>
      <c r="B1127" s="284"/>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P1127" s="300"/>
      <c r="AT1127" s="300"/>
    </row>
    <row r="1128" spans="1:46" s="299" customFormat="1" ht="15" customHeight="1">
      <c r="A1128" s="284"/>
      <c r="B1128" s="284"/>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P1128" s="300"/>
      <c r="AT1128" s="300"/>
    </row>
    <row r="1129" spans="1:46" s="299" customFormat="1" ht="15" customHeight="1">
      <c r="A1129" s="284"/>
      <c r="B1129" s="284"/>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P1129" s="300"/>
      <c r="AT1129" s="300"/>
    </row>
    <row r="1130" spans="1:46" s="299" customFormat="1" ht="15" customHeight="1">
      <c r="A1130" s="284"/>
      <c r="B1130" s="284"/>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P1130" s="300"/>
      <c r="AT1130" s="300"/>
    </row>
    <row r="1131" spans="1:46" s="299" customFormat="1" ht="15" customHeight="1">
      <c r="A1131" s="284"/>
      <c r="B1131" s="284"/>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P1131" s="300"/>
      <c r="AT1131" s="300"/>
    </row>
    <row r="1132" spans="1:46" s="299" customFormat="1" ht="15" customHeight="1">
      <c r="A1132" s="284"/>
      <c r="B1132" s="284"/>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P1132" s="300"/>
      <c r="AT1132" s="300"/>
    </row>
    <row r="1133" spans="1:46" s="299" customFormat="1" ht="15" customHeight="1">
      <c r="A1133" s="284"/>
      <c r="B1133" s="284"/>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P1133" s="300"/>
      <c r="AT1133" s="300"/>
    </row>
    <row r="1134" spans="1:46" s="299" customFormat="1" ht="15" customHeight="1">
      <c r="A1134" s="284"/>
      <c r="B1134" s="284"/>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P1134" s="300"/>
      <c r="AT1134" s="300"/>
    </row>
    <row r="1135" spans="1:46" s="299" customFormat="1" ht="15" customHeight="1">
      <c r="A1135" s="284"/>
      <c r="B1135" s="284"/>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P1135" s="300"/>
      <c r="AT1135" s="300"/>
    </row>
    <row r="1136" spans="1:46" s="299" customFormat="1" ht="15" customHeight="1">
      <c r="A1136" s="284"/>
      <c r="B1136" s="284"/>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P1136" s="300"/>
      <c r="AT1136" s="300"/>
    </row>
    <row r="1137" spans="1:46" s="299" customFormat="1" ht="15" customHeight="1">
      <c r="A1137" s="284"/>
      <c r="B1137" s="284"/>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P1137" s="300"/>
      <c r="AT1137" s="300"/>
    </row>
    <row r="1138" spans="1:46" s="299" customFormat="1" ht="15" customHeight="1">
      <c r="A1138" s="284"/>
      <c r="B1138" s="284"/>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P1138" s="300"/>
      <c r="AT1138" s="300"/>
    </row>
    <row r="1139" spans="1:46" s="299" customFormat="1" ht="15" customHeight="1">
      <c r="A1139" s="284"/>
      <c r="B1139" s="284"/>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P1139" s="300"/>
      <c r="AT1139" s="300"/>
    </row>
    <row r="1140" spans="1:46" s="299" customFormat="1" ht="15" customHeight="1">
      <c r="A1140" s="284"/>
      <c r="B1140" s="284"/>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P1140" s="300"/>
      <c r="AT1140" s="300"/>
    </row>
    <row r="1141" spans="1:46" s="299" customFormat="1" ht="15" customHeight="1">
      <c r="A1141" s="284"/>
      <c r="B1141" s="284"/>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P1141" s="300"/>
      <c r="AT1141" s="300"/>
    </row>
    <row r="1142" spans="1:46" s="299" customFormat="1" ht="15" customHeight="1">
      <c r="A1142" s="284"/>
      <c r="B1142" s="284"/>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P1142" s="300"/>
      <c r="AT1142" s="300"/>
    </row>
    <row r="1143" spans="1:46" s="299" customFormat="1" ht="15" customHeight="1">
      <c r="A1143" s="284"/>
      <c r="B1143" s="284"/>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P1143" s="300"/>
      <c r="AT1143" s="300"/>
    </row>
    <row r="1144" spans="1:46" s="299" customFormat="1" ht="15" customHeight="1">
      <c r="A1144" s="284"/>
      <c r="B1144" s="284"/>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P1144" s="300"/>
      <c r="AT1144" s="300"/>
    </row>
    <row r="1145" spans="1:46" s="299" customFormat="1" ht="15" customHeight="1">
      <c r="A1145" s="284"/>
      <c r="B1145" s="284"/>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P1145" s="300"/>
      <c r="AT1145" s="300"/>
    </row>
    <row r="1146" spans="1:46" s="299" customFormat="1" ht="15" customHeight="1">
      <c r="A1146" s="284"/>
      <c r="B1146" s="284"/>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P1146" s="300"/>
      <c r="AT1146" s="300"/>
    </row>
    <row r="1147" spans="1:46" s="299" customFormat="1" ht="15" customHeight="1">
      <c r="A1147" s="284"/>
      <c r="B1147" s="284"/>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P1147" s="300"/>
      <c r="AT1147" s="300"/>
    </row>
    <row r="1148" spans="1:46" s="299" customFormat="1" ht="15" customHeight="1">
      <c r="A1148" s="284"/>
      <c r="B1148" s="284"/>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P1148" s="300"/>
      <c r="AT1148" s="300"/>
    </row>
    <row r="1149" spans="1:46" s="299" customFormat="1" ht="15" customHeight="1">
      <c r="A1149" s="284"/>
      <c r="B1149" s="284"/>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P1149" s="300"/>
      <c r="AT1149" s="300"/>
    </row>
    <row r="1150" spans="1:46" s="299" customFormat="1" ht="15" customHeight="1">
      <c r="A1150" s="284"/>
      <c r="B1150" s="284"/>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P1150" s="300"/>
      <c r="AT1150" s="300"/>
    </row>
    <row r="1151" spans="1:46" s="299" customFormat="1" ht="15" customHeight="1">
      <c r="A1151" s="284"/>
      <c r="B1151" s="284"/>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P1151" s="300"/>
      <c r="AT1151" s="300"/>
    </row>
    <row r="1152" spans="1:46" s="299" customFormat="1" ht="15" customHeight="1">
      <c r="A1152" s="284"/>
      <c r="B1152" s="284"/>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P1152" s="300"/>
      <c r="AT1152" s="300"/>
    </row>
    <row r="1153" spans="1:46" s="299" customFormat="1" ht="15" customHeight="1">
      <c r="A1153" s="284"/>
      <c r="B1153" s="284"/>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P1153" s="300"/>
      <c r="AT1153" s="300"/>
    </row>
    <row r="1154" spans="1:46" s="299" customFormat="1" ht="15" customHeight="1">
      <c r="A1154" s="284"/>
      <c r="B1154" s="284"/>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P1154" s="300"/>
      <c r="AT1154" s="300"/>
    </row>
    <row r="1155" spans="1:46" s="299" customFormat="1" ht="15" customHeight="1">
      <c r="A1155" s="284"/>
      <c r="B1155" s="284"/>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P1155" s="300"/>
      <c r="AT1155" s="300"/>
    </row>
    <row r="1156" spans="1:46" s="299" customFormat="1" ht="15" customHeight="1">
      <c r="A1156" s="284"/>
      <c r="B1156" s="284"/>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P1156" s="300"/>
      <c r="AT1156" s="300"/>
    </row>
    <row r="1157" spans="1:46" s="299" customFormat="1" ht="15" customHeight="1">
      <c r="A1157" s="284"/>
      <c r="B1157" s="284"/>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P1157" s="300"/>
      <c r="AT1157" s="300"/>
    </row>
    <row r="1158" spans="1:46" s="299" customFormat="1" ht="15" customHeight="1">
      <c r="A1158" s="284"/>
      <c r="B1158" s="284"/>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P1158" s="300"/>
      <c r="AT1158" s="300"/>
    </row>
    <row r="1159" spans="1:46" s="299" customFormat="1" ht="15" customHeight="1">
      <c r="A1159" s="284"/>
      <c r="B1159" s="284"/>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P1159" s="300"/>
      <c r="AT1159" s="300"/>
    </row>
    <row r="1160" spans="1:46" s="299" customFormat="1" ht="15" customHeight="1">
      <c r="A1160" s="284"/>
      <c r="B1160" s="284"/>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P1160" s="300"/>
      <c r="AT1160" s="300"/>
    </row>
    <row r="1161" spans="1:46" s="299" customFormat="1" ht="15" customHeight="1">
      <c r="A1161" s="284"/>
      <c r="B1161" s="284"/>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P1161" s="300"/>
      <c r="AT1161" s="300"/>
    </row>
    <row r="1162" spans="1:46" s="299" customFormat="1" ht="15" customHeight="1">
      <c r="A1162" s="284"/>
      <c r="B1162" s="284"/>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P1162" s="300"/>
      <c r="AT1162" s="300"/>
    </row>
    <row r="1163" spans="1:46" s="299" customFormat="1" ht="15" customHeight="1">
      <c r="A1163" s="284"/>
      <c r="B1163" s="284"/>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P1163" s="300"/>
      <c r="AT1163" s="300"/>
    </row>
    <row r="1164" spans="1:46" s="299" customFormat="1" ht="15" customHeight="1">
      <c r="A1164" s="284"/>
      <c r="B1164" s="284"/>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P1164" s="300"/>
      <c r="AT1164" s="300"/>
    </row>
    <row r="1165" spans="1:46" s="299" customFormat="1" ht="15" customHeight="1">
      <c r="A1165" s="284"/>
      <c r="B1165" s="284"/>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P1165" s="300"/>
      <c r="AT1165" s="300"/>
    </row>
    <row r="1166" spans="1:46" s="299" customFormat="1" ht="15" customHeight="1">
      <c r="A1166" s="284"/>
      <c r="B1166" s="284"/>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P1166" s="300"/>
      <c r="AT1166" s="300"/>
    </row>
    <row r="1167" spans="1:46" s="299" customFormat="1" ht="15" customHeight="1">
      <c r="A1167" s="284"/>
      <c r="B1167" s="284"/>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P1167" s="300"/>
      <c r="AT1167" s="300"/>
    </row>
    <row r="1168" spans="1:46" s="299" customFormat="1" ht="15" customHeight="1">
      <c r="A1168" s="284"/>
      <c r="B1168" s="284"/>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P1168" s="300"/>
      <c r="AT1168" s="300"/>
    </row>
    <row r="1169" spans="1:46" s="299" customFormat="1" ht="15" customHeight="1">
      <c r="A1169" s="284"/>
      <c r="B1169" s="284"/>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P1169" s="300"/>
      <c r="AT1169" s="300"/>
    </row>
    <row r="1170" spans="1:46" s="299" customFormat="1" ht="15" customHeight="1">
      <c r="A1170" s="284"/>
      <c r="B1170" s="284"/>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P1170" s="300"/>
      <c r="AT1170" s="300"/>
    </row>
    <row r="1171" spans="1:46" s="299" customFormat="1" ht="15" customHeight="1">
      <c r="A1171" s="284"/>
      <c r="B1171" s="284"/>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P1171" s="300"/>
      <c r="AT1171" s="300"/>
    </row>
    <row r="1172" spans="1:46" s="299" customFormat="1" ht="15" customHeight="1">
      <c r="A1172" s="284"/>
      <c r="B1172" s="284"/>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P1172" s="300"/>
      <c r="AT1172" s="300"/>
    </row>
    <row r="1173" spans="1:46" s="299" customFormat="1" ht="15" customHeight="1">
      <c r="A1173" s="284"/>
      <c r="B1173" s="284"/>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P1173" s="300"/>
      <c r="AT1173" s="300"/>
    </row>
    <row r="1174" spans="1:46" s="299" customFormat="1" ht="15" customHeight="1">
      <c r="A1174" s="284"/>
      <c r="B1174" s="284"/>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P1174" s="300"/>
      <c r="AT1174" s="300"/>
    </row>
    <row r="1175" spans="1:46" s="299" customFormat="1" ht="15" customHeight="1">
      <c r="A1175" s="284"/>
      <c r="B1175" s="284"/>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P1175" s="300"/>
      <c r="AT1175" s="300"/>
    </row>
    <row r="1176" spans="1:46" s="299" customFormat="1" ht="15" customHeight="1">
      <c r="A1176" s="284"/>
      <c r="B1176" s="284"/>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P1176" s="300"/>
      <c r="AT1176" s="300"/>
    </row>
    <row r="1177" spans="1:46" s="299" customFormat="1" ht="15" customHeight="1">
      <c r="A1177" s="284"/>
      <c r="B1177" s="284"/>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P1177" s="300"/>
      <c r="AT1177" s="300"/>
    </row>
    <row r="1178" spans="1:46" s="299" customFormat="1" ht="15" customHeight="1">
      <c r="A1178" s="284"/>
      <c r="B1178" s="284"/>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P1178" s="300"/>
      <c r="AT1178" s="300"/>
    </row>
    <row r="1179" spans="1:46" s="299" customFormat="1" ht="15" customHeight="1">
      <c r="A1179" s="284"/>
      <c r="B1179" s="284"/>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P1179" s="300"/>
      <c r="AT1179" s="300"/>
    </row>
    <row r="1180" spans="1:46" s="299" customFormat="1" ht="15" customHeight="1">
      <c r="A1180" s="284"/>
      <c r="B1180" s="284"/>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P1180" s="300"/>
      <c r="AT1180" s="300"/>
    </row>
    <row r="1181" spans="1:46" s="299" customFormat="1" ht="15" customHeight="1">
      <c r="A1181" s="284"/>
      <c r="B1181" s="284"/>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P1181" s="300"/>
      <c r="AT1181" s="300"/>
    </row>
    <row r="1182" spans="1:46" s="299" customFormat="1" ht="15" customHeight="1">
      <c r="A1182" s="284"/>
      <c r="B1182" s="284"/>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P1182" s="300"/>
      <c r="AT1182" s="300"/>
    </row>
    <row r="1183" spans="1:46" s="299" customFormat="1" ht="15" customHeight="1">
      <c r="A1183" s="284"/>
      <c r="B1183" s="284"/>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P1183" s="300"/>
      <c r="AT1183" s="300"/>
    </row>
    <row r="1184" spans="1:46" s="299" customFormat="1" ht="15" customHeight="1">
      <c r="A1184" s="284"/>
      <c r="B1184" s="284"/>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P1184" s="300"/>
      <c r="AT1184" s="300"/>
    </row>
    <row r="1185" spans="1:46" s="299" customFormat="1" ht="15" customHeight="1">
      <c r="A1185" s="284"/>
      <c r="B1185" s="284"/>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P1185" s="300"/>
      <c r="AT1185" s="300"/>
    </row>
    <row r="1186" spans="1:46" s="299" customFormat="1" ht="15" customHeight="1">
      <c r="A1186" s="284"/>
      <c r="B1186" s="284"/>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P1186" s="300"/>
      <c r="AT1186" s="300"/>
    </row>
    <row r="1187" spans="1:46" s="299" customFormat="1" ht="15" customHeight="1">
      <c r="A1187" s="284"/>
      <c r="B1187" s="284"/>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P1187" s="300"/>
      <c r="AT1187" s="300"/>
    </row>
    <row r="1188" spans="1:46" s="299" customFormat="1" ht="15" customHeight="1">
      <c r="A1188" s="284"/>
      <c r="B1188" s="284"/>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P1188" s="300"/>
      <c r="AT1188" s="300"/>
    </row>
    <row r="1189" spans="1:46" s="299" customFormat="1" ht="15" customHeight="1">
      <c r="A1189" s="284"/>
      <c r="B1189" s="284"/>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P1189" s="300"/>
      <c r="AT1189" s="300"/>
    </row>
    <row r="1190" spans="1:46" s="299" customFormat="1" ht="15" customHeight="1">
      <c r="A1190" s="284"/>
      <c r="B1190" s="284"/>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P1190" s="300"/>
      <c r="AT1190" s="300"/>
    </row>
    <row r="1191" spans="1:46" s="299" customFormat="1" ht="15" customHeight="1">
      <c r="A1191" s="284"/>
      <c r="B1191" s="284"/>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P1191" s="300"/>
      <c r="AT1191" s="300"/>
    </row>
    <row r="1192" spans="1:46" s="299" customFormat="1" ht="15" customHeight="1">
      <c r="A1192" s="284"/>
      <c r="B1192" s="284"/>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P1192" s="300"/>
      <c r="AT1192" s="300"/>
    </row>
    <row r="1193" spans="1:46" s="299" customFormat="1" ht="15" customHeight="1">
      <c r="A1193" s="284"/>
      <c r="B1193" s="284"/>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P1193" s="300"/>
      <c r="AT1193" s="300"/>
    </row>
    <row r="1194" spans="1:46" s="299" customFormat="1" ht="15" customHeight="1">
      <c r="A1194" s="284"/>
      <c r="B1194" s="284"/>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P1194" s="300"/>
      <c r="AT1194" s="300"/>
    </row>
    <row r="1195" spans="1:46" s="299" customFormat="1" ht="15" customHeight="1">
      <c r="A1195" s="284"/>
      <c r="B1195" s="284"/>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P1195" s="300"/>
      <c r="AT1195" s="300"/>
    </row>
    <row r="1196" spans="1:46" s="299" customFormat="1" ht="15" customHeight="1">
      <c r="A1196" s="284"/>
      <c r="B1196" s="284"/>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P1196" s="300"/>
      <c r="AT1196" s="300"/>
    </row>
    <row r="1197" spans="1:46" s="299" customFormat="1" ht="15" customHeight="1">
      <c r="A1197" s="284"/>
      <c r="B1197" s="284"/>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P1197" s="300"/>
      <c r="AT1197" s="300"/>
    </row>
    <row r="1198" spans="1:46" s="299" customFormat="1" ht="15" customHeight="1">
      <c r="A1198" s="284"/>
      <c r="B1198" s="284"/>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P1198" s="300"/>
      <c r="AT1198" s="300"/>
    </row>
    <row r="1199" spans="1:46" s="299" customFormat="1" ht="15" customHeight="1">
      <c r="A1199" s="284"/>
      <c r="B1199" s="284"/>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P1199" s="300"/>
      <c r="AT1199" s="300"/>
    </row>
    <row r="1200" spans="1:46" s="299" customFormat="1" ht="15" customHeight="1">
      <c r="A1200" s="284"/>
      <c r="B1200" s="284"/>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P1200" s="300"/>
      <c r="AT1200" s="300"/>
    </row>
    <row r="1201" spans="1:46" s="299" customFormat="1" ht="15" customHeight="1">
      <c r="A1201" s="284"/>
      <c r="B1201" s="284"/>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P1201" s="300"/>
      <c r="AT1201" s="300"/>
    </row>
    <row r="1202" spans="1:46" s="299" customFormat="1" ht="15" customHeight="1">
      <c r="A1202" s="284"/>
      <c r="B1202" s="284"/>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P1202" s="300"/>
      <c r="AT1202" s="300"/>
    </row>
    <row r="1203" spans="1:46" s="299" customFormat="1" ht="15" customHeight="1">
      <c r="A1203" s="284"/>
      <c r="B1203" s="284"/>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P1203" s="300"/>
      <c r="AT1203" s="300"/>
    </row>
    <row r="1204" spans="1:46" s="299" customFormat="1" ht="15" customHeight="1">
      <c r="A1204" s="284"/>
      <c r="B1204" s="284"/>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P1204" s="300"/>
      <c r="AT1204" s="300"/>
    </row>
    <row r="1205" spans="1:46" s="299" customFormat="1" ht="15" customHeight="1">
      <c r="A1205" s="284"/>
      <c r="B1205" s="284"/>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P1205" s="300"/>
      <c r="AT1205" s="300"/>
    </row>
    <row r="1206" spans="1:46" s="299" customFormat="1" ht="15" customHeight="1">
      <c r="A1206" s="284"/>
      <c r="B1206" s="284"/>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P1206" s="300"/>
      <c r="AT1206" s="300"/>
    </row>
    <row r="1207" spans="1:46" s="299" customFormat="1" ht="15" customHeight="1">
      <c r="A1207" s="284"/>
      <c r="B1207" s="284"/>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P1207" s="300"/>
      <c r="AT1207" s="300"/>
    </row>
    <row r="1208" spans="1:46" s="299" customFormat="1" ht="15" customHeight="1">
      <c r="A1208" s="284"/>
      <c r="B1208" s="284"/>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P1208" s="300"/>
      <c r="AT1208" s="300"/>
    </row>
    <row r="1209" spans="1:46" s="299" customFormat="1" ht="15" customHeight="1">
      <c r="A1209" s="284"/>
      <c r="B1209" s="284"/>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P1209" s="300"/>
      <c r="AT1209" s="300"/>
    </row>
    <row r="1210" spans="1:46" s="299" customFormat="1" ht="15" customHeight="1">
      <c r="A1210" s="284"/>
      <c r="B1210" s="284"/>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P1210" s="300"/>
      <c r="AT1210" s="300"/>
    </row>
    <row r="1211" spans="1:46" s="299" customFormat="1" ht="15" customHeight="1">
      <c r="A1211" s="284"/>
      <c r="B1211" s="284"/>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P1211" s="300"/>
      <c r="AT1211" s="300"/>
    </row>
    <row r="1212" spans="1:46" s="299" customFormat="1" ht="15" customHeight="1">
      <c r="A1212" s="284"/>
      <c r="B1212" s="284"/>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P1212" s="300"/>
      <c r="AT1212" s="300"/>
    </row>
    <row r="1213" spans="1:46" s="299" customFormat="1" ht="15" customHeight="1">
      <c r="A1213" s="284"/>
      <c r="B1213" s="284"/>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P1213" s="300"/>
      <c r="AT1213" s="300"/>
    </row>
    <row r="1214" spans="1:46" s="299" customFormat="1" ht="15" customHeight="1">
      <c r="A1214" s="284"/>
      <c r="B1214" s="284"/>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P1214" s="300"/>
      <c r="AT1214" s="300"/>
    </row>
    <row r="1215" spans="1:46" s="299" customFormat="1" ht="15" customHeight="1">
      <c r="A1215" s="284"/>
      <c r="B1215" s="284"/>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P1215" s="300"/>
      <c r="AT1215" s="300"/>
    </row>
    <row r="1216" spans="1:46" s="299" customFormat="1" ht="15" customHeight="1">
      <c r="A1216" s="284"/>
      <c r="B1216" s="284"/>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P1216" s="300"/>
      <c r="AT1216" s="300"/>
    </row>
    <row r="1217" spans="1:46" s="299" customFormat="1" ht="15" customHeight="1">
      <c r="A1217" s="284"/>
      <c r="B1217" s="284"/>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P1217" s="300"/>
      <c r="AT1217" s="300"/>
    </row>
    <row r="1218" spans="1:46" s="299" customFormat="1" ht="15" customHeight="1">
      <c r="A1218" s="284"/>
      <c r="B1218" s="284"/>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P1218" s="300"/>
      <c r="AT1218" s="300"/>
    </row>
    <row r="1219" spans="1:46" s="299" customFormat="1" ht="15" customHeight="1">
      <c r="A1219" s="284"/>
      <c r="B1219" s="284"/>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P1219" s="300"/>
      <c r="AT1219" s="300"/>
    </row>
    <row r="1220" spans="1:46" s="299" customFormat="1" ht="15" customHeight="1">
      <c r="A1220" s="284"/>
      <c r="B1220" s="284"/>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P1220" s="300"/>
      <c r="AT1220" s="300"/>
    </row>
    <row r="1221" spans="1:46" s="299" customFormat="1" ht="15" customHeight="1">
      <c r="A1221" s="284"/>
      <c r="B1221" s="284"/>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P1221" s="300"/>
      <c r="AT1221" s="300"/>
    </row>
    <row r="1222" spans="1:46" s="299" customFormat="1" ht="15" customHeight="1">
      <c r="A1222" s="284"/>
      <c r="B1222" s="284"/>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P1222" s="300"/>
      <c r="AT1222" s="300"/>
    </row>
    <row r="1223" spans="1:46" s="299" customFormat="1" ht="15" customHeight="1">
      <c r="A1223" s="284"/>
      <c r="B1223" s="284"/>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P1223" s="300"/>
      <c r="AT1223" s="300"/>
    </row>
    <row r="1224" spans="1:46" s="299" customFormat="1" ht="15" customHeight="1">
      <c r="A1224" s="284"/>
      <c r="B1224" s="284"/>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P1224" s="300"/>
      <c r="AT1224" s="300"/>
    </row>
    <row r="1225" spans="1:46" s="299" customFormat="1" ht="15" customHeight="1">
      <c r="A1225" s="284"/>
      <c r="B1225" s="284"/>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P1225" s="300"/>
      <c r="AT1225" s="300"/>
    </row>
    <row r="1226" spans="1:46" s="299" customFormat="1" ht="15" customHeight="1">
      <c r="A1226" s="284"/>
      <c r="B1226" s="284"/>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P1226" s="300"/>
      <c r="AT1226" s="300"/>
    </row>
    <row r="1227" spans="1:46" s="299" customFormat="1" ht="15" customHeight="1">
      <c r="A1227" s="284"/>
      <c r="B1227" s="284"/>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P1227" s="300"/>
      <c r="AT1227" s="300"/>
    </row>
    <row r="1228" spans="1:46" s="299" customFormat="1" ht="15" customHeight="1">
      <c r="A1228" s="284"/>
      <c r="B1228" s="284"/>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P1228" s="300"/>
      <c r="AT1228" s="300"/>
    </row>
    <row r="1229" spans="1:46" s="299" customFormat="1" ht="15" customHeight="1">
      <c r="A1229" s="284"/>
      <c r="B1229" s="284"/>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P1229" s="300"/>
      <c r="AT1229" s="300"/>
    </row>
    <row r="1230" spans="1:46" s="299" customFormat="1" ht="15" customHeight="1">
      <c r="A1230" s="284"/>
      <c r="B1230" s="284"/>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P1230" s="300"/>
      <c r="AT1230" s="300"/>
    </row>
    <row r="1231" spans="1:46" s="299" customFormat="1" ht="15" customHeight="1">
      <c r="A1231" s="284"/>
      <c r="B1231" s="284"/>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P1231" s="300"/>
      <c r="AT1231" s="300"/>
    </row>
    <row r="1232" spans="1:46" s="299" customFormat="1" ht="15" customHeight="1">
      <c r="A1232" s="284"/>
      <c r="B1232" s="284"/>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P1232" s="300"/>
      <c r="AT1232" s="300"/>
    </row>
    <row r="1233" spans="1:46" s="299" customFormat="1" ht="15" customHeight="1">
      <c r="A1233" s="284"/>
      <c r="B1233" s="284"/>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s="241"/>
      <c r="AG1233" s="241"/>
      <c r="AH1233" s="241"/>
      <c r="AI1233" s="241"/>
      <c r="AP1233" s="300"/>
      <c r="AT1233" s="300"/>
    </row>
    <row r="1234" spans="1:46" s="299" customFormat="1" ht="15" customHeight="1">
      <c r="A1234" s="284"/>
      <c r="B1234" s="284"/>
      <c r="C1234" s="241"/>
      <c r="D1234" s="241"/>
      <c r="E1234" s="241"/>
      <c r="F1234" s="241"/>
      <c r="G1234" s="241"/>
      <c r="H1234" s="241"/>
      <c r="I1234" s="241"/>
      <c r="J1234" s="241"/>
      <c r="K1234" s="241"/>
      <c r="L1234" s="241"/>
      <c r="M1234" s="241"/>
      <c r="N1234" s="241"/>
      <c r="O1234" s="241"/>
      <c r="P1234" s="241"/>
      <c r="Q1234" s="241"/>
      <c r="R1234" s="241"/>
      <c r="S1234" s="241"/>
      <c r="T1234" s="241"/>
      <c r="U1234" s="241"/>
      <c r="V1234" s="241"/>
      <c r="W1234" s="241"/>
      <c r="X1234" s="241"/>
      <c r="Y1234" s="241"/>
      <c r="Z1234" s="241"/>
      <c r="AA1234" s="241"/>
      <c r="AB1234" s="241"/>
      <c r="AC1234" s="241"/>
      <c r="AD1234" s="241"/>
      <c r="AE1234" s="241"/>
      <c r="AF1234" s="241"/>
      <c r="AG1234" s="241"/>
      <c r="AH1234" s="241"/>
      <c r="AI1234" s="241"/>
      <c r="AP1234" s="300"/>
      <c r="AT1234" s="300"/>
    </row>
    <row r="1235" spans="1:46" s="299" customFormat="1" ht="15" customHeight="1">
      <c r="A1235" s="284"/>
      <c r="B1235" s="284"/>
      <c r="C1235" s="241"/>
      <c r="D1235" s="241"/>
      <c r="E1235" s="241"/>
      <c r="F1235" s="241"/>
      <c r="G1235" s="241"/>
      <c r="H1235" s="241"/>
      <c r="I1235" s="241"/>
      <c r="J1235" s="241"/>
      <c r="K1235" s="241"/>
      <c r="L1235" s="241"/>
      <c r="M1235" s="241"/>
      <c r="N1235" s="241"/>
      <c r="O1235" s="241"/>
      <c r="P1235" s="241"/>
      <c r="Q1235" s="241"/>
      <c r="R1235" s="241"/>
      <c r="S1235" s="241"/>
      <c r="T1235" s="241"/>
      <c r="U1235" s="241"/>
      <c r="V1235" s="241"/>
      <c r="W1235" s="241"/>
      <c r="X1235" s="241"/>
      <c r="Y1235" s="241"/>
      <c r="Z1235" s="241"/>
      <c r="AA1235" s="241"/>
      <c r="AB1235" s="241"/>
      <c r="AC1235" s="241"/>
      <c r="AD1235" s="241"/>
      <c r="AE1235" s="241"/>
      <c r="AF1235" s="241"/>
      <c r="AG1235" s="241"/>
      <c r="AH1235" s="241"/>
      <c r="AI1235" s="241"/>
      <c r="AP1235" s="300"/>
      <c r="AT1235" s="300"/>
    </row>
    <row r="1236" spans="1:46" s="299" customFormat="1" ht="15" customHeight="1">
      <c r="A1236" s="284"/>
      <c r="B1236" s="284"/>
      <c r="C1236" s="241"/>
      <c r="D1236" s="241"/>
      <c r="E1236" s="241"/>
      <c r="F1236" s="241"/>
      <c r="G1236" s="241"/>
      <c r="H1236" s="241"/>
      <c r="I1236" s="241"/>
      <c r="J1236" s="241"/>
      <c r="K1236" s="241"/>
      <c r="L1236" s="241"/>
      <c r="M1236" s="241"/>
      <c r="N1236" s="241"/>
      <c r="O1236" s="241"/>
      <c r="P1236" s="241"/>
      <c r="Q1236" s="241"/>
      <c r="R1236" s="241"/>
      <c r="S1236" s="241"/>
      <c r="T1236" s="241"/>
      <c r="U1236" s="241"/>
      <c r="V1236" s="241"/>
      <c r="W1236" s="241"/>
      <c r="X1236" s="241"/>
      <c r="Y1236" s="241"/>
      <c r="Z1236" s="241"/>
      <c r="AA1236" s="241"/>
      <c r="AB1236" s="241"/>
      <c r="AC1236" s="241"/>
      <c r="AD1236" s="241"/>
      <c r="AE1236" s="241"/>
      <c r="AF1236" s="241"/>
      <c r="AG1236" s="241"/>
      <c r="AH1236" s="241"/>
      <c r="AI1236" s="241"/>
      <c r="AP1236" s="300"/>
      <c r="AT1236" s="300"/>
    </row>
    <row r="1237" spans="1:46" s="299" customFormat="1" ht="15" customHeight="1">
      <c r="A1237" s="284"/>
      <c r="B1237" s="284"/>
      <c r="C1237" s="241"/>
      <c r="D1237" s="241"/>
      <c r="E1237" s="241"/>
      <c r="F1237" s="241"/>
      <c r="G1237" s="241"/>
      <c r="H1237" s="241"/>
      <c r="I1237" s="241"/>
      <c r="J1237" s="241"/>
      <c r="K1237" s="241"/>
      <c r="L1237" s="241"/>
      <c r="M1237" s="241"/>
      <c r="N1237" s="241"/>
      <c r="O1237" s="241"/>
      <c r="P1237" s="241"/>
      <c r="Q1237" s="241"/>
      <c r="R1237" s="241"/>
      <c r="S1237" s="241"/>
      <c r="T1237" s="241"/>
      <c r="U1237" s="241"/>
      <c r="V1237" s="241"/>
      <c r="W1237" s="241"/>
      <c r="X1237" s="241"/>
      <c r="Y1237" s="241"/>
      <c r="Z1237" s="241"/>
      <c r="AA1237" s="241"/>
      <c r="AB1237" s="241"/>
      <c r="AC1237" s="241"/>
      <c r="AD1237" s="241"/>
      <c r="AE1237" s="241"/>
      <c r="AF1237" s="241"/>
      <c r="AG1237" s="241"/>
      <c r="AH1237" s="241"/>
      <c r="AI1237" s="241"/>
      <c r="AP1237" s="300"/>
      <c r="AT1237" s="300"/>
    </row>
    <row r="1238" spans="1:46" s="299" customFormat="1" ht="15" customHeight="1">
      <c r="A1238" s="284"/>
      <c r="B1238" s="284"/>
      <c r="C1238" s="241"/>
      <c r="D1238" s="241"/>
      <c r="E1238" s="241"/>
      <c r="F1238" s="241"/>
      <c r="G1238" s="241"/>
      <c r="H1238" s="241"/>
      <c r="I1238" s="241"/>
      <c r="J1238" s="241"/>
      <c r="K1238" s="241"/>
      <c r="L1238" s="241"/>
      <c r="M1238" s="241"/>
      <c r="N1238" s="241"/>
      <c r="O1238" s="241"/>
      <c r="P1238" s="241"/>
      <c r="Q1238" s="241"/>
      <c r="R1238" s="241"/>
      <c r="S1238" s="241"/>
      <c r="T1238" s="241"/>
      <c r="U1238" s="241"/>
      <c r="V1238" s="241"/>
      <c r="W1238" s="241"/>
      <c r="X1238" s="241"/>
      <c r="Y1238" s="241"/>
      <c r="Z1238" s="241"/>
      <c r="AA1238" s="241"/>
      <c r="AB1238" s="241"/>
      <c r="AC1238" s="241"/>
      <c r="AD1238" s="241"/>
      <c r="AE1238" s="241"/>
      <c r="AF1238" s="241"/>
      <c r="AG1238" s="241"/>
      <c r="AH1238" s="241"/>
      <c r="AI1238" s="241"/>
      <c r="AP1238" s="300"/>
      <c r="AT1238" s="300"/>
    </row>
    <row r="1239" spans="1:46" s="299" customFormat="1" ht="15" customHeight="1">
      <c r="A1239" s="284"/>
      <c r="B1239" s="284"/>
      <c r="C1239" s="241"/>
      <c r="D1239" s="241"/>
      <c r="E1239" s="241"/>
      <c r="F1239" s="241"/>
      <c r="G1239" s="241"/>
      <c r="H1239" s="241"/>
      <c r="I1239" s="241"/>
      <c r="J1239" s="241"/>
      <c r="K1239" s="241"/>
      <c r="L1239" s="241"/>
      <c r="M1239" s="241"/>
      <c r="N1239" s="241"/>
      <c r="O1239" s="241"/>
      <c r="P1239" s="241"/>
      <c r="Q1239" s="241"/>
      <c r="R1239" s="241"/>
      <c r="S1239" s="241"/>
      <c r="T1239" s="241"/>
      <c r="U1239" s="241"/>
      <c r="V1239" s="241"/>
      <c r="W1239" s="241"/>
      <c r="X1239" s="241"/>
      <c r="Y1239" s="241"/>
      <c r="Z1239" s="241"/>
      <c r="AA1239" s="241"/>
      <c r="AB1239" s="241"/>
      <c r="AC1239" s="241"/>
      <c r="AD1239" s="241"/>
      <c r="AE1239" s="241"/>
      <c r="AF1239" s="241"/>
      <c r="AG1239" s="241"/>
      <c r="AH1239" s="241"/>
      <c r="AI1239" s="241"/>
      <c r="AP1239" s="300"/>
      <c r="AT1239" s="300"/>
    </row>
    <row r="1240" spans="1:46" s="299" customFormat="1" ht="15" customHeight="1">
      <c r="A1240" s="284"/>
      <c r="B1240" s="284"/>
      <c r="C1240" s="241"/>
      <c r="D1240" s="241"/>
      <c r="E1240" s="241"/>
      <c r="F1240" s="241"/>
      <c r="G1240" s="241"/>
      <c r="H1240" s="241"/>
      <c r="I1240" s="241"/>
      <c r="J1240" s="241"/>
      <c r="K1240" s="241"/>
      <c r="L1240" s="241"/>
      <c r="M1240" s="241"/>
      <c r="N1240" s="241"/>
      <c r="O1240" s="241"/>
      <c r="P1240" s="241"/>
      <c r="Q1240" s="241"/>
      <c r="R1240" s="241"/>
      <c r="S1240" s="241"/>
      <c r="T1240" s="241"/>
      <c r="U1240" s="241"/>
      <c r="V1240" s="241"/>
      <c r="W1240" s="241"/>
      <c r="X1240" s="241"/>
      <c r="Y1240" s="241"/>
      <c r="Z1240" s="241"/>
      <c r="AA1240" s="241"/>
      <c r="AB1240" s="241"/>
      <c r="AC1240" s="241"/>
      <c r="AD1240" s="241"/>
      <c r="AE1240" s="241"/>
      <c r="AF1240" s="241"/>
      <c r="AG1240" s="241"/>
      <c r="AH1240" s="241"/>
      <c r="AI1240" s="241"/>
      <c r="AP1240" s="300"/>
      <c r="AT1240" s="300"/>
    </row>
    <row r="1241" spans="1:46" s="299" customFormat="1" ht="15" customHeight="1">
      <c r="A1241" s="284"/>
      <c r="B1241" s="284"/>
      <c r="C1241" s="241"/>
      <c r="D1241" s="241"/>
      <c r="E1241" s="241"/>
      <c r="F1241" s="241"/>
      <c r="G1241" s="241"/>
      <c r="H1241" s="241"/>
      <c r="I1241" s="241"/>
      <c r="J1241" s="241"/>
      <c r="K1241" s="241"/>
      <c r="L1241" s="241"/>
      <c r="M1241" s="241"/>
      <c r="N1241" s="241"/>
      <c r="O1241" s="241"/>
      <c r="P1241" s="241"/>
      <c r="Q1241" s="241"/>
      <c r="R1241" s="241"/>
      <c r="S1241" s="241"/>
      <c r="T1241" s="241"/>
      <c r="U1241" s="241"/>
      <c r="V1241" s="241"/>
      <c r="W1241" s="241"/>
      <c r="X1241" s="241"/>
      <c r="Y1241" s="241"/>
      <c r="Z1241" s="241"/>
      <c r="AA1241" s="241"/>
      <c r="AB1241" s="241"/>
      <c r="AC1241" s="241"/>
      <c r="AD1241" s="241"/>
      <c r="AE1241" s="241"/>
      <c r="AF1241" s="241"/>
      <c r="AG1241" s="241"/>
      <c r="AH1241" s="241"/>
      <c r="AI1241" s="241"/>
      <c r="AP1241" s="300"/>
      <c r="AT1241" s="300"/>
    </row>
    <row r="1242" spans="1:46" s="299" customFormat="1" ht="15" customHeight="1">
      <c r="A1242" s="284"/>
      <c r="B1242" s="284"/>
      <c r="C1242" s="241"/>
      <c r="D1242" s="241"/>
      <c r="E1242" s="241"/>
      <c r="F1242" s="241"/>
      <c r="G1242" s="241"/>
      <c r="H1242" s="241"/>
      <c r="I1242" s="241"/>
      <c r="J1242" s="241"/>
      <c r="K1242" s="241"/>
      <c r="L1242" s="241"/>
      <c r="M1242" s="241"/>
      <c r="N1242" s="241"/>
      <c r="O1242" s="241"/>
      <c r="P1242" s="241"/>
      <c r="Q1242" s="241"/>
      <c r="R1242" s="241"/>
      <c r="S1242" s="241"/>
      <c r="T1242" s="241"/>
      <c r="U1242" s="241"/>
      <c r="V1242" s="241"/>
      <c r="W1242" s="241"/>
      <c r="X1242" s="241"/>
      <c r="Y1242" s="241"/>
      <c r="Z1242" s="241"/>
      <c r="AA1242" s="241"/>
      <c r="AB1242" s="241"/>
      <c r="AC1242" s="241"/>
      <c r="AD1242" s="241"/>
      <c r="AE1242" s="241"/>
      <c r="AF1242" s="241"/>
      <c r="AG1242" s="241"/>
      <c r="AH1242" s="241"/>
      <c r="AI1242" s="241"/>
      <c r="AP1242" s="300"/>
      <c r="AT1242" s="300"/>
    </row>
    <row r="1243" spans="1:46" s="299" customFormat="1" ht="15" customHeight="1">
      <c r="A1243" s="284"/>
      <c r="B1243" s="284"/>
      <c r="C1243" s="241"/>
      <c r="D1243" s="241"/>
      <c r="E1243" s="241"/>
      <c r="F1243" s="241"/>
      <c r="G1243" s="241"/>
      <c r="H1243" s="241"/>
      <c r="I1243" s="241"/>
      <c r="J1243" s="241"/>
      <c r="K1243" s="241"/>
      <c r="L1243" s="241"/>
      <c r="M1243" s="241"/>
      <c r="N1243" s="241"/>
      <c r="O1243" s="241"/>
      <c r="P1243" s="241"/>
      <c r="Q1243" s="241"/>
      <c r="R1243" s="241"/>
      <c r="S1243" s="241"/>
      <c r="T1243" s="241"/>
      <c r="U1243" s="241"/>
      <c r="V1243" s="241"/>
      <c r="W1243" s="241"/>
      <c r="X1243" s="241"/>
      <c r="Y1243" s="241"/>
      <c r="Z1243" s="241"/>
      <c r="AA1243" s="241"/>
      <c r="AB1243" s="241"/>
      <c r="AC1243" s="241"/>
      <c r="AD1243" s="241"/>
      <c r="AE1243" s="241"/>
      <c r="AF1243" s="241"/>
      <c r="AG1243" s="241"/>
      <c r="AH1243" s="241"/>
      <c r="AI1243" s="241"/>
      <c r="AP1243" s="300"/>
      <c r="AT1243" s="300"/>
    </row>
    <row r="1244" spans="1:46" s="299" customFormat="1" ht="15" customHeight="1">
      <c r="A1244" s="284"/>
      <c r="B1244" s="284"/>
      <c r="C1244" s="241"/>
      <c r="D1244" s="241"/>
      <c r="E1244" s="241"/>
      <c r="F1244" s="241"/>
      <c r="G1244" s="241"/>
      <c r="H1244" s="241"/>
      <c r="I1244" s="241"/>
      <c r="J1244" s="241"/>
      <c r="K1244" s="241"/>
      <c r="L1244" s="241"/>
      <c r="M1244" s="241"/>
      <c r="N1244" s="241"/>
      <c r="O1244" s="241"/>
      <c r="P1244" s="241"/>
      <c r="Q1244" s="241"/>
      <c r="R1244" s="241"/>
      <c r="S1244" s="241"/>
      <c r="T1244" s="241"/>
      <c r="U1244" s="241"/>
      <c r="V1244" s="241"/>
      <c r="W1244" s="241"/>
      <c r="X1244" s="241"/>
      <c r="Y1244" s="241"/>
      <c r="Z1244" s="241"/>
      <c r="AA1244" s="241"/>
      <c r="AB1244" s="241"/>
      <c r="AC1244" s="241"/>
      <c r="AD1244" s="241"/>
      <c r="AE1244" s="241"/>
      <c r="AF1244" s="241"/>
      <c r="AG1244" s="241"/>
      <c r="AH1244" s="241"/>
      <c r="AI1244" s="241"/>
      <c r="AP1244" s="300"/>
      <c r="AT1244" s="300"/>
    </row>
    <row r="1245" spans="1:46" s="299" customFormat="1" ht="15" customHeight="1">
      <c r="A1245" s="284"/>
      <c r="B1245" s="284"/>
      <c r="C1245" s="241"/>
      <c r="D1245" s="241"/>
      <c r="E1245" s="241"/>
      <c r="F1245" s="241"/>
      <c r="G1245" s="241"/>
      <c r="H1245" s="241"/>
      <c r="I1245" s="241"/>
      <c r="J1245" s="241"/>
      <c r="K1245" s="241"/>
      <c r="L1245" s="241"/>
      <c r="M1245" s="241"/>
      <c r="N1245" s="241"/>
      <c r="O1245" s="241"/>
      <c r="P1245" s="241"/>
      <c r="Q1245" s="241"/>
      <c r="R1245" s="241"/>
      <c r="S1245" s="241"/>
      <c r="T1245" s="241"/>
      <c r="U1245" s="241"/>
      <c r="V1245" s="241"/>
      <c r="W1245" s="241"/>
      <c r="X1245" s="241"/>
      <c r="Y1245" s="241"/>
      <c r="Z1245" s="241"/>
      <c r="AA1245" s="241"/>
      <c r="AB1245" s="241"/>
      <c r="AC1245" s="241"/>
      <c r="AD1245" s="241"/>
      <c r="AE1245" s="241"/>
      <c r="AF1245" s="241"/>
      <c r="AG1245" s="241"/>
      <c r="AH1245" s="241"/>
      <c r="AI1245" s="241"/>
      <c r="AP1245" s="300"/>
      <c r="AT1245" s="300"/>
    </row>
    <row r="1246" spans="1:46" s="299" customFormat="1" ht="15" customHeight="1">
      <c r="A1246" s="284"/>
      <c r="B1246" s="284"/>
      <c r="C1246" s="241"/>
      <c r="D1246" s="241"/>
      <c r="E1246" s="241"/>
      <c r="F1246" s="241"/>
      <c r="G1246" s="241"/>
      <c r="H1246" s="241"/>
      <c r="I1246" s="241"/>
      <c r="J1246" s="241"/>
      <c r="K1246" s="241"/>
      <c r="L1246" s="241"/>
      <c r="M1246" s="241"/>
      <c r="N1246" s="241"/>
      <c r="O1246" s="241"/>
      <c r="P1246" s="241"/>
      <c r="Q1246" s="241"/>
      <c r="R1246" s="241"/>
      <c r="S1246" s="241"/>
      <c r="T1246" s="241"/>
      <c r="U1246" s="241"/>
      <c r="V1246" s="241"/>
      <c r="W1246" s="241"/>
      <c r="X1246" s="241"/>
      <c r="Y1246" s="241"/>
      <c r="Z1246" s="241"/>
      <c r="AA1246" s="241"/>
      <c r="AB1246" s="241"/>
      <c r="AC1246" s="241"/>
      <c r="AD1246" s="241"/>
      <c r="AE1246" s="241"/>
      <c r="AF1246" s="241"/>
      <c r="AG1246" s="241"/>
      <c r="AH1246" s="241"/>
      <c r="AI1246" s="241"/>
      <c r="AP1246" s="300"/>
      <c r="AT1246" s="300"/>
    </row>
    <row r="1247" spans="1:46" s="299" customFormat="1" ht="15" customHeight="1">
      <c r="A1247" s="284"/>
      <c r="B1247" s="284"/>
      <c r="C1247" s="241"/>
      <c r="D1247" s="241"/>
      <c r="E1247" s="241"/>
      <c r="F1247" s="241"/>
      <c r="G1247" s="241"/>
      <c r="H1247" s="241"/>
      <c r="I1247" s="241"/>
      <c r="J1247" s="241"/>
      <c r="K1247" s="241"/>
      <c r="L1247" s="241"/>
      <c r="M1247" s="241"/>
      <c r="N1247" s="241"/>
      <c r="O1247" s="241"/>
      <c r="P1247" s="241"/>
      <c r="Q1247" s="241"/>
      <c r="R1247" s="241"/>
      <c r="S1247" s="241"/>
      <c r="T1247" s="241"/>
      <c r="U1247" s="241"/>
      <c r="V1247" s="241"/>
      <c r="W1247" s="241"/>
      <c r="X1247" s="241"/>
      <c r="Y1247" s="241"/>
      <c r="Z1247" s="241"/>
      <c r="AA1247" s="241"/>
      <c r="AB1247" s="241"/>
      <c r="AC1247" s="241"/>
      <c r="AD1247" s="241"/>
      <c r="AE1247" s="241"/>
      <c r="AF1247" s="241"/>
      <c r="AG1247" s="241"/>
      <c r="AH1247" s="241"/>
      <c r="AI1247" s="241"/>
      <c r="AP1247" s="300"/>
      <c r="AT1247" s="300"/>
    </row>
    <row r="1248" spans="1:46" s="299" customFormat="1" ht="15" customHeight="1">
      <c r="A1248" s="284"/>
      <c r="B1248" s="284"/>
      <c r="C1248" s="241"/>
      <c r="D1248" s="241"/>
      <c r="E1248" s="241"/>
      <c r="F1248" s="241"/>
      <c r="G1248" s="241"/>
      <c r="H1248" s="241"/>
      <c r="I1248" s="241"/>
      <c r="J1248" s="241"/>
      <c r="K1248" s="241"/>
      <c r="L1248" s="241"/>
      <c r="M1248" s="241"/>
      <c r="N1248" s="241"/>
      <c r="O1248" s="241"/>
      <c r="P1248" s="241"/>
      <c r="Q1248" s="241"/>
      <c r="R1248" s="241"/>
      <c r="S1248" s="241"/>
      <c r="T1248" s="241"/>
      <c r="U1248" s="241"/>
      <c r="V1248" s="241"/>
      <c r="W1248" s="241"/>
      <c r="X1248" s="241"/>
      <c r="Y1248" s="241"/>
      <c r="Z1248" s="241"/>
      <c r="AA1248" s="241"/>
      <c r="AB1248" s="241"/>
      <c r="AC1248" s="241"/>
      <c r="AD1248" s="241"/>
      <c r="AE1248" s="241"/>
      <c r="AF1248" s="241"/>
      <c r="AG1248" s="241"/>
      <c r="AH1248" s="241"/>
      <c r="AI1248" s="241"/>
      <c r="AP1248" s="300"/>
      <c r="AT1248" s="300"/>
    </row>
    <row r="1249" spans="1:46" s="299" customFormat="1" ht="15" customHeight="1">
      <c r="A1249" s="284"/>
      <c r="B1249" s="284"/>
      <c r="C1249" s="241"/>
      <c r="D1249" s="241"/>
      <c r="E1249" s="241"/>
      <c r="F1249" s="241"/>
      <c r="G1249" s="241"/>
      <c r="H1249" s="241"/>
      <c r="I1249" s="241"/>
      <c r="J1249" s="241"/>
      <c r="K1249" s="241"/>
      <c r="L1249" s="241"/>
      <c r="M1249" s="241"/>
      <c r="N1249" s="241"/>
      <c r="O1249" s="241"/>
      <c r="P1249" s="241"/>
      <c r="Q1249" s="241"/>
      <c r="R1249" s="241"/>
      <c r="S1249" s="241"/>
      <c r="T1249" s="241"/>
      <c r="U1249" s="241"/>
      <c r="V1249" s="241"/>
      <c r="W1249" s="241"/>
      <c r="X1249" s="241"/>
      <c r="Y1249" s="241"/>
      <c r="Z1249" s="241"/>
      <c r="AA1249" s="241"/>
      <c r="AB1249" s="241"/>
      <c r="AC1249" s="241"/>
      <c r="AD1249" s="241"/>
      <c r="AE1249" s="241"/>
      <c r="AF1249" s="241"/>
      <c r="AG1249" s="241"/>
      <c r="AH1249" s="241"/>
      <c r="AI1249" s="241"/>
      <c r="AP1249" s="300"/>
      <c r="AT1249" s="300"/>
    </row>
    <row r="1250" spans="1:46" s="299" customFormat="1" ht="15" customHeight="1">
      <c r="A1250" s="284"/>
      <c r="B1250" s="284"/>
      <c r="C1250" s="241"/>
      <c r="D1250" s="241"/>
      <c r="E1250" s="241"/>
      <c r="F1250" s="241"/>
      <c r="G1250" s="241"/>
      <c r="H1250" s="241"/>
      <c r="I1250" s="241"/>
      <c r="J1250" s="241"/>
      <c r="K1250" s="241"/>
      <c r="L1250" s="241"/>
      <c r="M1250" s="241"/>
      <c r="N1250" s="241"/>
      <c r="O1250" s="241"/>
      <c r="P1250" s="241"/>
      <c r="Q1250" s="241"/>
      <c r="R1250" s="241"/>
      <c r="S1250" s="241"/>
      <c r="T1250" s="241"/>
      <c r="U1250" s="241"/>
      <c r="V1250" s="241"/>
      <c r="W1250" s="241"/>
      <c r="X1250" s="241"/>
      <c r="Y1250" s="241"/>
      <c r="Z1250" s="241"/>
      <c r="AA1250" s="241"/>
      <c r="AB1250" s="241"/>
      <c r="AC1250" s="241"/>
      <c r="AD1250" s="241"/>
      <c r="AE1250" s="241"/>
      <c r="AF1250" s="241"/>
      <c r="AG1250" s="241"/>
      <c r="AH1250" s="241"/>
      <c r="AI1250" s="241"/>
      <c r="AP1250" s="300"/>
      <c r="AT1250" s="300"/>
    </row>
    <row r="1251" spans="1:46" s="299" customFormat="1" ht="15" customHeight="1">
      <c r="A1251" s="284"/>
      <c r="B1251" s="284"/>
      <c r="C1251" s="241"/>
      <c r="D1251" s="241"/>
      <c r="E1251" s="241"/>
      <c r="F1251" s="241"/>
      <c r="G1251" s="241"/>
      <c r="H1251" s="241"/>
      <c r="I1251" s="241"/>
      <c r="J1251" s="241"/>
      <c r="K1251" s="241"/>
      <c r="L1251" s="241"/>
      <c r="M1251" s="241"/>
      <c r="N1251" s="241"/>
      <c r="O1251" s="241"/>
      <c r="P1251" s="241"/>
      <c r="Q1251" s="241"/>
      <c r="R1251" s="241"/>
      <c r="S1251" s="241"/>
      <c r="T1251" s="241"/>
      <c r="U1251" s="241"/>
      <c r="V1251" s="241"/>
      <c r="W1251" s="241"/>
      <c r="X1251" s="241"/>
      <c r="Y1251" s="241"/>
      <c r="Z1251" s="241"/>
      <c r="AA1251" s="241"/>
      <c r="AB1251" s="241"/>
      <c r="AC1251" s="241"/>
      <c r="AD1251" s="241"/>
      <c r="AE1251" s="241"/>
      <c r="AF1251" s="241"/>
      <c r="AG1251" s="241"/>
      <c r="AH1251" s="241"/>
      <c r="AI1251" s="241"/>
      <c r="AP1251" s="300"/>
      <c r="AT1251" s="300"/>
    </row>
    <row r="1252" spans="1:46" s="299" customFormat="1" ht="15" customHeight="1">
      <c r="A1252" s="284"/>
      <c r="B1252" s="284"/>
      <c r="C1252" s="241"/>
      <c r="D1252" s="241"/>
      <c r="E1252" s="241"/>
      <c r="F1252" s="241"/>
      <c r="G1252" s="241"/>
      <c r="H1252" s="241"/>
      <c r="I1252" s="241"/>
      <c r="J1252" s="241"/>
      <c r="K1252" s="241"/>
      <c r="L1252" s="241"/>
      <c r="M1252" s="241"/>
      <c r="N1252" s="241"/>
      <c r="O1252" s="241"/>
      <c r="P1252" s="241"/>
      <c r="Q1252" s="241"/>
      <c r="R1252" s="241"/>
      <c r="S1252" s="241"/>
      <c r="T1252" s="241"/>
      <c r="U1252" s="241"/>
      <c r="V1252" s="241"/>
      <c r="W1252" s="241"/>
      <c r="X1252" s="241"/>
      <c r="Y1252" s="241"/>
      <c r="Z1252" s="241"/>
      <c r="AA1252" s="241"/>
      <c r="AB1252" s="241"/>
      <c r="AC1252" s="241"/>
      <c r="AD1252" s="241"/>
      <c r="AE1252" s="241"/>
      <c r="AF1252" s="241"/>
      <c r="AG1252" s="241"/>
      <c r="AH1252" s="241"/>
      <c r="AI1252" s="241"/>
      <c r="AP1252" s="300"/>
      <c r="AT1252" s="300"/>
    </row>
    <row r="1253" spans="1:46" s="299" customFormat="1" ht="15" customHeight="1">
      <c r="A1253" s="284"/>
      <c r="B1253" s="284"/>
      <c r="C1253" s="241"/>
      <c r="D1253" s="241"/>
      <c r="E1253" s="241"/>
      <c r="F1253" s="241"/>
      <c r="G1253" s="241"/>
      <c r="H1253" s="241"/>
      <c r="I1253" s="241"/>
      <c r="J1253" s="241"/>
      <c r="K1253" s="241"/>
      <c r="L1253" s="241"/>
      <c r="M1253" s="241"/>
      <c r="N1253" s="241"/>
      <c r="O1253" s="241"/>
      <c r="P1253" s="241"/>
      <c r="Q1253" s="241"/>
      <c r="R1253" s="241"/>
      <c r="S1253" s="241"/>
      <c r="T1253" s="241"/>
      <c r="U1253" s="241"/>
      <c r="V1253" s="241"/>
      <c r="W1253" s="241"/>
      <c r="X1253" s="241"/>
      <c r="Y1253" s="241"/>
      <c r="Z1253" s="241"/>
      <c r="AA1253" s="241"/>
      <c r="AB1253" s="241"/>
      <c r="AC1253" s="241"/>
      <c r="AD1253" s="241"/>
      <c r="AE1253" s="241"/>
      <c r="AF1253" s="241"/>
      <c r="AG1253" s="241"/>
      <c r="AH1253" s="241"/>
      <c r="AI1253" s="241"/>
      <c r="AP1253" s="300"/>
      <c r="AT1253" s="300"/>
    </row>
    <row r="1254" spans="1:46" s="299" customFormat="1" ht="15" customHeight="1">
      <c r="A1254" s="284"/>
      <c r="B1254" s="284"/>
      <c r="C1254" s="241"/>
      <c r="D1254" s="241"/>
      <c r="E1254" s="241"/>
      <c r="F1254" s="241"/>
      <c r="G1254" s="241"/>
      <c r="H1254" s="241"/>
      <c r="I1254" s="241"/>
      <c r="J1254" s="241"/>
      <c r="K1254" s="241"/>
      <c r="L1254" s="241"/>
      <c r="M1254" s="241"/>
      <c r="N1254" s="241"/>
      <c r="O1254" s="241"/>
      <c r="P1254" s="241"/>
      <c r="Q1254" s="241"/>
      <c r="R1254" s="241"/>
      <c r="S1254" s="241"/>
      <c r="T1254" s="241"/>
      <c r="U1254" s="241"/>
      <c r="V1254" s="241"/>
      <c r="W1254" s="241"/>
      <c r="X1254" s="241"/>
      <c r="Y1254" s="241"/>
      <c r="Z1254" s="241"/>
      <c r="AA1254" s="241"/>
      <c r="AB1254" s="241"/>
      <c r="AC1254" s="241"/>
      <c r="AD1254" s="241"/>
      <c r="AE1254" s="241"/>
      <c r="AF1254" s="241"/>
      <c r="AG1254" s="241"/>
      <c r="AH1254" s="241"/>
      <c r="AI1254" s="241"/>
      <c r="AP1254" s="300"/>
      <c r="AT1254" s="300"/>
    </row>
    <row r="1255" spans="1:46" s="299" customFormat="1" ht="15" customHeight="1">
      <c r="A1255" s="284"/>
      <c r="B1255" s="284"/>
      <c r="C1255" s="241"/>
      <c r="D1255" s="241"/>
      <c r="E1255" s="241"/>
      <c r="F1255" s="241"/>
      <c r="G1255" s="241"/>
      <c r="H1255" s="241"/>
      <c r="I1255" s="241"/>
      <c r="J1255" s="241"/>
      <c r="K1255" s="241"/>
      <c r="L1255" s="241"/>
      <c r="M1255" s="241"/>
      <c r="N1255" s="241"/>
      <c r="O1255" s="241"/>
      <c r="P1255" s="241"/>
      <c r="Q1255" s="241"/>
      <c r="R1255" s="241"/>
      <c r="S1255" s="241"/>
      <c r="T1255" s="241"/>
      <c r="U1255" s="241"/>
      <c r="V1255" s="241"/>
      <c r="W1255" s="241"/>
      <c r="X1255" s="241"/>
      <c r="Y1255" s="241"/>
      <c r="Z1255" s="241"/>
      <c r="AA1255" s="241"/>
      <c r="AB1255" s="241"/>
      <c r="AC1255" s="241"/>
      <c r="AD1255" s="241"/>
      <c r="AE1255" s="241"/>
      <c r="AF1255" s="241"/>
      <c r="AG1255" s="241"/>
      <c r="AH1255" s="241"/>
      <c r="AI1255" s="241"/>
      <c r="AP1255" s="300"/>
      <c r="AT1255" s="300"/>
    </row>
    <row r="1256" spans="1:46" s="299" customFormat="1" ht="15" customHeight="1">
      <c r="A1256" s="284"/>
      <c r="B1256" s="284"/>
      <c r="C1256" s="241"/>
      <c r="D1256" s="241"/>
      <c r="E1256" s="241"/>
      <c r="F1256" s="241"/>
      <c r="G1256" s="241"/>
      <c r="H1256" s="241"/>
      <c r="I1256" s="241"/>
      <c r="J1256" s="241"/>
      <c r="K1256" s="241"/>
      <c r="L1256" s="241"/>
      <c r="M1256" s="241"/>
      <c r="N1256" s="241"/>
      <c r="O1256" s="241"/>
      <c r="P1256" s="241"/>
      <c r="Q1256" s="241"/>
      <c r="R1256" s="241"/>
      <c r="S1256" s="241"/>
      <c r="T1256" s="241"/>
      <c r="U1256" s="241"/>
      <c r="V1256" s="241"/>
      <c r="W1256" s="241"/>
      <c r="X1256" s="241"/>
      <c r="Y1256" s="241"/>
      <c r="Z1256" s="241"/>
      <c r="AA1256" s="241"/>
      <c r="AB1256" s="241"/>
      <c r="AC1256" s="241"/>
      <c r="AD1256" s="241"/>
      <c r="AE1256" s="241"/>
      <c r="AF1256" s="241"/>
      <c r="AG1256" s="241"/>
      <c r="AH1256" s="241"/>
      <c r="AI1256" s="241"/>
      <c r="AP1256" s="300"/>
      <c r="AT1256" s="300"/>
    </row>
    <row r="1257" spans="1:46" s="299" customFormat="1" ht="15" customHeight="1">
      <c r="A1257" s="284"/>
      <c r="B1257" s="284"/>
      <c r="C1257" s="241"/>
      <c r="D1257" s="241"/>
      <c r="E1257" s="241"/>
      <c r="F1257" s="241"/>
      <c r="G1257" s="241"/>
      <c r="H1257" s="241"/>
      <c r="I1257" s="241"/>
      <c r="J1257" s="241"/>
      <c r="K1257" s="241"/>
      <c r="L1257" s="241"/>
      <c r="M1257" s="241"/>
      <c r="N1257" s="241"/>
      <c r="O1257" s="241"/>
      <c r="P1257" s="241"/>
      <c r="Q1257" s="241"/>
      <c r="R1257" s="241"/>
      <c r="S1257" s="241"/>
      <c r="T1257" s="241"/>
      <c r="U1257" s="241"/>
      <c r="V1257" s="241"/>
      <c r="W1257" s="241"/>
      <c r="X1257" s="241"/>
      <c r="Y1257" s="241"/>
      <c r="Z1257" s="241"/>
      <c r="AA1257" s="241"/>
      <c r="AB1257" s="241"/>
      <c r="AC1257" s="241"/>
      <c r="AD1257" s="241"/>
      <c r="AE1257" s="241"/>
      <c r="AF1257" s="241"/>
      <c r="AG1257" s="241"/>
      <c r="AH1257" s="241"/>
      <c r="AI1257" s="241"/>
      <c r="AP1257" s="300"/>
      <c r="AT1257" s="300"/>
    </row>
    <row r="1258" spans="1:46" s="299" customFormat="1" ht="15" customHeight="1">
      <c r="A1258" s="284"/>
      <c r="B1258" s="284"/>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F1258" s="241"/>
      <c r="AG1258" s="241"/>
      <c r="AH1258" s="241"/>
      <c r="AI1258" s="241"/>
      <c r="AP1258" s="300"/>
      <c r="AT1258" s="300"/>
    </row>
    <row r="1259" spans="1:46" s="299" customFormat="1" ht="15" customHeight="1">
      <c r="A1259" s="284"/>
      <c r="B1259" s="284"/>
      <c r="C1259" s="241"/>
      <c r="D1259" s="241"/>
      <c r="E1259" s="241"/>
      <c r="F1259" s="241"/>
      <c r="G1259" s="241"/>
      <c r="H1259" s="241"/>
      <c r="I1259" s="241"/>
      <c r="J1259" s="241"/>
      <c r="K1259" s="241"/>
      <c r="L1259" s="241"/>
      <c r="M1259" s="241"/>
      <c r="N1259" s="241"/>
      <c r="O1259" s="241"/>
      <c r="P1259" s="241"/>
      <c r="Q1259" s="241"/>
      <c r="R1259" s="241"/>
      <c r="S1259" s="241"/>
      <c r="T1259" s="241"/>
      <c r="U1259" s="241"/>
      <c r="V1259" s="241"/>
      <c r="W1259" s="241"/>
      <c r="X1259" s="241"/>
      <c r="Y1259" s="241"/>
      <c r="Z1259" s="241"/>
      <c r="AA1259" s="241"/>
      <c r="AB1259" s="241"/>
      <c r="AC1259" s="241"/>
      <c r="AD1259" s="241"/>
      <c r="AE1259" s="241"/>
      <c r="AF1259" s="241"/>
      <c r="AG1259" s="241"/>
      <c r="AH1259" s="241"/>
      <c r="AI1259" s="241"/>
      <c r="AP1259" s="300"/>
      <c r="AT1259" s="300"/>
    </row>
    <row r="1260" spans="1:46" s="299" customFormat="1" ht="15" customHeight="1">
      <c r="A1260" s="284"/>
      <c r="B1260" s="284"/>
      <c r="C1260" s="241"/>
      <c r="D1260" s="241"/>
      <c r="E1260" s="241"/>
      <c r="F1260" s="241"/>
      <c r="G1260" s="241"/>
      <c r="H1260" s="241"/>
      <c r="I1260" s="241"/>
      <c r="J1260" s="241"/>
      <c r="K1260" s="241"/>
      <c r="L1260" s="241"/>
      <c r="M1260" s="241"/>
      <c r="N1260" s="241"/>
      <c r="O1260" s="241"/>
      <c r="P1260" s="241"/>
      <c r="Q1260" s="241"/>
      <c r="R1260" s="241"/>
      <c r="S1260" s="241"/>
      <c r="T1260" s="241"/>
      <c r="U1260" s="241"/>
      <c r="V1260" s="241"/>
      <c r="W1260" s="241"/>
      <c r="X1260" s="241"/>
      <c r="Y1260" s="241"/>
      <c r="Z1260" s="241"/>
      <c r="AA1260" s="241"/>
      <c r="AB1260" s="241"/>
      <c r="AC1260" s="241"/>
      <c r="AD1260" s="241"/>
      <c r="AE1260" s="241"/>
      <c r="AF1260" s="241"/>
      <c r="AG1260" s="241"/>
      <c r="AH1260" s="241"/>
      <c r="AI1260" s="241"/>
      <c r="AP1260" s="300"/>
      <c r="AT1260" s="300"/>
    </row>
    <row r="1261" spans="1:46" s="299" customFormat="1" ht="15" customHeight="1">
      <c r="A1261" s="284"/>
      <c r="B1261" s="284"/>
      <c r="C1261" s="241"/>
      <c r="D1261" s="241"/>
      <c r="E1261" s="241"/>
      <c r="F1261" s="241"/>
      <c r="G1261" s="241"/>
      <c r="H1261" s="241"/>
      <c r="I1261" s="241"/>
      <c r="J1261" s="241"/>
      <c r="K1261" s="241"/>
      <c r="L1261" s="241"/>
      <c r="M1261" s="241"/>
      <c r="N1261" s="241"/>
      <c r="O1261" s="241"/>
      <c r="P1261" s="241"/>
      <c r="Q1261" s="241"/>
      <c r="R1261" s="241"/>
      <c r="S1261" s="241"/>
      <c r="T1261" s="241"/>
      <c r="U1261" s="241"/>
      <c r="V1261" s="241"/>
      <c r="W1261" s="241"/>
      <c r="X1261" s="241"/>
      <c r="Y1261" s="241"/>
      <c r="Z1261" s="241"/>
      <c r="AA1261" s="241"/>
      <c r="AB1261" s="241"/>
      <c r="AC1261" s="241"/>
      <c r="AD1261" s="241"/>
      <c r="AE1261" s="241"/>
      <c r="AF1261" s="241"/>
      <c r="AG1261" s="241"/>
      <c r="AH1261" s="241"/>
      <c r="AI1261" s="241"/>
      <c r="AP1261" s="300"/>
      <c r="AT1261" s="300"/>
    </row>
    <row r="1262" spans="1:46" s="299" customFormat="1" ht="15" customHeight="1">
      <c r="A1262" s="284"/>
      <c r="B1262" s="284"/>
      <c r="C1262" s="241"/>
      <c r="D1262" s="241"/>
      <c r="E1262" s="241"/>
      <c r="F1262" s="241"/>
      <c r="G1262" s="241"/>
      <c r="H1262" s="241"/>
      <c r="I1262" s="241"/>
      <c r="J1262" s="241"/>
      <c r="K1262" s="241"/>
      <c r="L1262" s="241"/>
      <c r="M1262" s="241"/>
      <c r="N1262" s="241"/>
      <c r="O1262" s="241"/>
      <c r="P1262" s="241"/>
      <c r="Q1262" s="241"/>
      <c r="R1262" s="241"/>
      <c r="S1262" s="241"/>
      <c r="T1262" s="241"/>
      <c r="U1262" s="241"/>
      <c r="V1262" s="241"/>
      <c r="W1262" s="241"/>
      <c r="X1262" s="241"/>
      <c r="Y1262" s="241"/>
      <c r="Z1262" s="241"/>
      <c r="AA1262" s="241"/>
      <c r="AB1262" s="241"/>
      <c r="AC1262" s="241"/>
      <c r="AD1262" s="241"/>
      <c r="AE1262" s="241"/>
      <c r="AF1262" s="241"/>
      <c r="AG1262" s="241"/>
      <c r="AH1262" s="241"/>
      <c r="AI1262" s="241"/>
      <c r="AP1262" s="300"/>
      <c r="AT1262" s="300"/>
    </row>
    <row r="1263" spans="1:46" s="299" customFormat="1" ht="15" customHeight="1">
      <c r="A1263" s="284"/>
      <c r="B1263" s="284"/>
      <c r="C1263" s="241"/>
      <c r="D1263" s="241"/>
      <c r="E1263" s="241"/>
      <c r="F1263" s="241"/>
      <c r="G1263" s="241"/>
      <c r="H1263" s="241"/>
      <c r="I1263" s="241"/>
      <c r="J1263" s="241"/>
      <c r="K1263" s="241"/>
      <c r="L1263" s="241"/>
      <c r="M1263" s="241"/>
      <c r="N1263" s="241"/>
      <c r="O1263" s="241"/>
      <c r="P1263" s="241"/>
      <c r="Q1263" s="241"/>
      <c r="R1263" s="241"/>
      <c r="S1263" s="241"/>
      <c r="T1263" s="241"/>
      <c r="U1263" s="241"/>
      <c r="V1263" s="241"/>
      <c r="W1263" s="241"/>
      <c r="X1263" s="241"/>
      <c r="Y1263" s="241"/>
      <c r="Z1263" s="241"/>
      <c r="AA1263" s="241"/>
      <c r="AB1263" s="241"/>
      <c r="AC1263" s="241"/>
      <c r="AD1263" s="241"/>
      <c r="AE1263" s="241"/>
      <c r="AF1263" s="241"/>
      <c r="AG1263" s="241"/>
      <c r="AH1263" s="241"/>
      <c r="AI1263" s="241"/>
      <c r="AP1263" s="300"/>
      <c r="AT1263" s="300"/>
    </row>
    <row r="1264" spans="1:46" s="299" customFormat="1" ht="15" customHeight="1">
      <c r="A1264" s="284"/>
      <c r="B1264" s="284"/>
      <c r="C1264" s="241"/>
      <c r="D1264" s="241"/>
      <c r="E1264" s="241"/>
      <c r="F1264" s="241"/>
      <c r="G1264" s="241"/>
      <c r="H1264" s="241"/>
      <c r="I1264" s="241"/>
      <c r="J1264" s="241"/>
      <c r="K1264" s="241"/>
      <c r="L1264" s="241"/>
      <c r="M1264" s="241"/>
      <c r="N1264" s="241"/>
      <c r="O1264" s="241"/>
      <c r="P1264" s="241"/>
      <c r="Q1264" s="241"/>
      <c r="R1264" s="241"/>
      <c r="S1264" s="241"/>
      <c r="T1264" s="241"/>
      <c r="U1264" s="241"/>
      <c r="V1264" s="241"/>
      <c r="W1264" s="241"/>
      <c r="X1264" s="241"/>
      <c r="Y1264" s="241"/>
      <c r="Z1264" s="241"/>
      <c r="AA1264" s="241"/>
      <c r="AB1264" s="241"/>
      <c r="AC1264" s="241"/>
      <c r="AD1264" s="241"/>
      <c r="AE1264" s="241"/>
      <c r="AF1264" s="241"/>
      <c r="AG1264" s="241"/>
      <c r="AH1264" s="241"/>
      <c r="AI1264" s="241"/>
      <c r="AP1264" s="300"/>
      <c r="AT1264" s="300"/>
    </row>
    <row r="1265" spans="1:46" s="299" customFormat="1" ht="15" customHeight="1">
      <c r="A1265" s="284"/>
      <c r="B1265" s="284"/>
      <c r="C1265" s="241"/>
      <c r="D1265" s="241"/>
      <c r="E1265" s="241"/>
      <c r="F1265" s="241"/>
      <c r="G1265" s="241"/>
      <c r="H1265" s="241"/>
      <c r="I1265" s="241"/>
      <c r="J1265" s="241"/>
      <c r="K1265" s="241"/>
      <c r="L1265" s="241"/>
      <c r="M1265" s="241"/>
      <c r="N1265" s="241"/>
      <c r="O1265" s="241"/>
      <c r="P1265" s="241"/>
      <c r="Q1265" s="241"/>
      <c r="R1265" s="241"/>
      <c r="S1265" s="241"/>
      <c r="T1265" s="241"/>
      <c r="U1265" s="241"/>
      <c r="V1265" s="241"/>
      <c r="W1265" s="241"/>
      <c r="X1265" s="241"/>
      <c r="Y1265" s="241"/>
      <c r="Z1265" s="241"/>
      <c r="AA1265" s="241"/>
      <c r="AB1265" s="241"/>
      <c r="AC1265" s="241"/>
      <c r="AD1265" s="241"/>
      <c r="AE1265" s="241"/>
      <c r="AF1265" s="241"/>
      <c r="AG1265" s="241"/>
      <c r="AH1265" s="241"/>
      <c r="AI1265" s="241"/>
      <c r="AP1265" s="300"/>
      <c r="AT1265" s="300"/>
    </row>
    <row r="1266" spans="1:46" s="299" customFormat="1" ht="15" customHeight="1">
      <c r="A1266" s="284"/>
      <c r="B1266" s="284"/>
      <c r="C1266" s="241"/>
      <c r="D1266" s="241"/>
      <c r="E1266" s="241"/>
      <c r="F1266" s="241"/>
      <c r="G1266" s="241"/>
      <c r="H1266" s="241"/>
      <c r="I1266" s="241"/>
      <c r="J1266" s="241"/>
      <c r="K1266" s="241"/>
      <c r="L1266" s="241"/>
      <c r="M1266" s="241"/>
      <c r="N1266" s="241"/>
      <c r="O1266" s="241"/>
      <c r="P1266" s="241"/>
      <c r="Q1266" s="241"/>
      <c r="R1266" s="241"/>
      <c r="S1266" s="241"/>
      <c r="T1266" s="241"/>
      <c r="U1266" s="241"/>
      <c r="V1266" s="241"/>
      <c r="W1266" s="241"/>
      <c r="X1266" s="241"/>
      <c r="Y1266" s="241"/>
      <c r="Z1266" s="241"/>
      <c r="AA1266" s="241"/>
      <c r="AB1266" s="241"/>
      <c r="AC1266" s="241"/>
      <c r="AD1266" s="241"/>
      <c r="AE1266" s="241"/>
      <c r="AF1266" s="241"/>
      <c r="AG1266" s="241"/>
      <c r="AH1266" s="241"/>
      <c r="AI1266" s="241"/>
      <c r="AP1266" s="300"/>
      <c r="AT1266" s="300"/>
    </row>
    <row r="1267" spans="1:46" s="299" customFormat="1" ht="15" customHeight="1">
      <c r="A1267" s="284"/>
      <c r="B1267" s="284"/>
      <c r="C1267" s="241"/>
      <c r="D1267" s="241"/>
      <c r="E1267" s="241"/>
      <c r="F1267" s="241"/>
      <c r="G1267" s="241"/>
      <c r="H1267" s="241"/>
      <c r="I1267" s="241"/>
      <c r="J1267" s="241"/>
      <c r="K1267" s="241"/>
      <c r="L1267" s="241"/>
      <c r="M1267" s="241"/>
      <c r="N1267" s="241"/>
      <c r="O1267" s="241"/>
      <c r="P1267" s="241"/>
      <c r="Q1267" s="241"/>
      <c r="R1267" s="241"/>
      <c r="S1267" s="241"/>
      <c r="T1267" s="241"/>
      <c r="U1267" s="241"/>
      <c r="V1267" s="241"/>
      <c r="W1267" s="241"/>
      <c r="X1267" s="241"/>
      <c r="Y1267" s="241"/>
      <c r="Z1267" s="241"/>
      <c r="AA1267" s="241"/>
      <c r="AB1267" s="241"/>
      <c r="AC1267" s="241"/>
      <c r="AD1267" s="241"/>
      <c r="AE1267" s="241"/>
      <c r="AF1267" s="241"/>
      <c r="AG1267" s="241"/>
      <c r="AH1267" s="241"/>
      <c r="AI1267" s="241"/>
      <c r="AP1267" s="300"/>
      <c r="AT1267" s="300"/>
    </row>
    <row r="1268" spans="1:46" s="299" customFormat="1" ht="15" customHeight="1">
      <c r="A1268" s="284"/>
      <c r="B1268" s="284"/>
      <c r="C1268" s="241"/>
      <c r="D1268" s="241"/>
      <c r="E1268" s="241"/>
      <c r="F1268" s="241"/>
      <c r="G1268" s="241"/>
      <c r="H1268" s="241"/>
      <c r="I1268" s="241"/>
      <c r="J1268" s="241"/>
      <c r="K1268" s="241"/>
      <c r="L1268" s="241"/>
      <c r="M1268" s="241"/>
      <c r="N1268" s="241"/>
      <c r="O1268" s="241"/>
      <c r="P1268" s="241"/>
      <c r="Q1268" s="241"/>
      <c r="R1268" s="241"/>
      <c r="S1268" s="241"/>
      <c r="T1268" s="241"/>
      <c r="U1268" s="241"/>
      <c r="V1268" s="241"/>
      <c r="W1268" s="241"/>
      <c r="X1268" s="241"/>
      <c r="Y1268" s="241"/>
      <c r="Z1268" s="241"/>
      <c r="AA1268" s="241"/>
      <c r="AB1268" s="241"/>
      <c r="AC1268" s="241"/>
      <c r="AD1268" s="241"/>
      <c r="AE1268" s="241"/>
      <c r="AF1268" s="241"/>
      <c r="AG1268" s="241"/>
      <c r="AH1268" s="241"/>
      <c r="AI1268" s="241"/>
      <c r="AP1268" s="300"/>
      <c r="AT1268" s="300"/>
    </row>
    <row r="1269" spans="1:46" s="299" customFormat="1" ht="15" customHeight="1">
      <c r="A1269" s="284"/>
      <c r="B1269" s="284"/>
      <c r="C1269" s="241"/>
      <c r="D1269" s="241"/>
      <c r="E1269" s="241"/>
      <c r="F1269" s="241"/>
      <c r="G1269" s="241"/>
      <c r="H1269" s="241"/>
      <c r="I1269" s="241"/>
      <c r="J1269" s="241"/>
      <c r="K1269" s="241"/>
      <c r="L1269" s="241"/>
      <c r="M1269" s="241"/>
      <c r="N1269" s="241"/>
      <c r="O1269" s="241"/>
      <c r="P1269" s="241"/>
      <c r="Q1269" s="241"/>
      <c r="R1269" s="241"/>
      <c r="S1269" s="241"/>
      <c r="T1269" s="241"/>
      <c r="U1269" s="241"/>
      <c r="V1269" s="241"/>
      <c r="W1269" s="241"/>
      <c r="X1269" s="241"/>
      <c r="Y1269" s="241"/>
      <c r="Z1269" s="241"/>
      <c r="AA1269" s="241"/>
      <c r="AB1269" s="241"/>
      <c r="AC1269" s="241"/>
      <c r="AD1269" s="241"/>
      <c r="AE1269" s="241"/>
      <c r="AF1269" s="241"/>
      <c r="AG1269" s="241"/>
      <c r="AH1269" s="241"/>
      <c r="AI1269" s="241"/>
      <c r="AP1269" s="300"/>
      <c r="AT1269" s="300"/>
    </row>
    <row r="1270" spans="1:46" s="299" customFormat="1" ht="15" customHeight="1">
      <c r="A1270" s="284"/>
      <c r="B1270" s="284"/>
      <c r="C1270" s="241"/>
      <c r="D1270" s="241"/>
      <c r="E1270" s="241"/>
      <c r="F1270" s="241"/>
      <c r="G1270" s="241"/>
      <c r="H1270" s="241"/>
      <c r="I1270" s="241"/>
      <c r="J1270" s="241"/>
      <c r="K1270" s="241"/>
      <c r="L1270" s="241"/>
      <c r="M1270" s="241"/>
      <c r="N1270" s="241"/>
      <c r="O1270" s="241"/>
      <c r="P1270" s="241"/>
      <c r="Q1270" s="241"/>
      <c r="R1270" s="241"/>
      <c r="S1270" s="241"/>
      <c r="T1270" s="241"/>
      <c r="U1270" s="241"/>
      <c r="V1270" s="241"/>
      <c r="W1270" s="241"/>
      <c r="X1270" s="241"/>
      <c r="Y1270" s="241"/>
      <c r="Z1270" s="241"/>
      <c r="AA1270" s="241"/>
      <c r="AB1270" s="241"/>
      <c r="AC1270" s="241"/>
      <c r="AD1270" s="241"/>
      <c r="AE1270" s="241"/>
      <c r="AF1270" s="241"/>
      <c r="AG1270" s="241"/>
      <c r="AH1270" s="241"/>
      <c r="AI1270" s="241"/>
      <c r="AP1270" s="300"/>
      <c r="AT1270" s="300"/>
    </row>
    <row r="1271" spans="1:46" s="299" customFormat="1" ht="15" customHeight="1">
      <c r="A1271" s="284"/>
      <c r="B1271" s="284"/>
      <c r="C1271" s="241"/>
      <c r="D1271" s="241"/>
      <c r="E1271" s="241"/>
      <c r="F1271" s="241"/>
      <c r="G1271" s="241"/>
      <c r="H1271" s="241"/>
      <c r="I1271" s="241"/>
      <c r="J1271" s="241"/>
      <c r="K1271" s="241"/>
      <c r="L1271" s="241"/>
      <c r="M1271" s="241"/>
      <c r="N1271" s="241"/>
      <c r="O1271" s="241"/>
      <c r="P1271" s="241"/>
      <c r="Q1271" s="241"/>
      <c r="R1271" s="241"/>
      <c r="S1271" s="241"/>
      <c r="T1271" s="241"/>
      <c r="U1271" s="241"/>
      <c r="V1271" s="241"/>
      <c r="W1271" s="241"/>
      <c r="X1271" s="241"/>
      <c r="Y1271" s="241"/>
      <c r="Z1271" s="241"/>
      <c r="AA1271" s="241"/>
      <c r="AB1271" s="241"/>
      <c r="AC1271" s="241"/>
      <c r="AD1271" s="241"/>
      <c r="AE1271" s="241"/>
      <c r="AF1271" s="241"/>
      <c r="AG1271" s="241"/>
      <c r="AH1271" s="241"/>
      <c r="AI1271" s="241"/>
      <c r="AP1271" s="300"/>
      <c r="AT1271" s="300"/>
    </row>
    <row r="1272" spans="1:46" s="299" customFormat="1" ht="15" customHeight="1">
      <c r="A1272" s="284"/>
      <c r="B1272" s="284"/>
      <c r="C1272" s="241"/>
      <c r="D1272" s="241"/>
      <c r="E1272" s="241"/>
      <c r="F1272" s="241"/>
      <c r="G1272" s="241"/>
      <c r="H1272" s="241"/>
      <c r="I1272" s="241"/>
      <c r="J1272" s="241"/>
      <c r="K1272" s="241"/>
      <c r="L1272" s="241"/>
      <c r="M1272" s="241"/>
      <c r="N1272" s="241"/>
      <c r="O1272" s="241"/>
      <c r="P1272" s="241"/>
      <c r="Q1272" s="241"/>
      <c r="R1272" s="241"/>
      <c r="S1272" s="241"/>
      <c r="T1272" s="241"/>
      <c r="U1272" s="241"/>
      <c r="V1272" s="241"/>
      <c r="W1272" s="241"/>
      <c r="X1272" s="241"/>
      <c r="Y1272" s="241"/>
      <c r="Z1272" s="241"/>
      <c r="AA1272" s="241"/>
      <c r="AB1272" s="241"/>
      <c r="AC1272" s="241"/>
      <c r="AD1272" s="241"/>
      <c r="AE1272" s="241"/>
      <c r="AF1272" s="241"/>
      <c r="AG1272" s="241"/>
      <c r="AH1272" s="241"/>
      <c r="AI1272" s="241"/>
      <c r="AP1272" s="300"/>
      <c r="AT1272" s="300"/>
    </row>
    <row r="1273" spans="1:46" s="299" customFormat="1" ht="15" customHeight="1">
      <c r="A1273" s="284"/>
      <c r="B1273" s="284"/>
      <c r="C1273" s="241"/>
      <c r="D1273" s="241"/>
      <c r="E1273" s="241"/>
      <c r="F1273" s="241"/>
      <c r="G1273" s="241"/>
      <c r="H1273" s="241"/>
      <c r="I1273" s="241"/>
      <c r="J1273" s="241"/>
      <c r="K1273" s="241"/>
      <c r="L1273" s="241"/>
      <c r="M1273" s="241"/>
      <c r="N1273" s="241"/>
      <c r="O1273" s="241"/>
      <c r="P1273" s="241"/>
      <c r="Q1273" s="241"/>
      <c r="R1273" s="241"/>
      <c r="S1273" s="241"/>
      <c r="T1273" s="241"/>
      <c r="U1273" s="241"/>
      <c r="V1273" s="241"/>
      <c r="W1273" s="241"/>
      <c r="X1273" s="241"/>
      <c r="Y1273" s="241"/>
      <c r="Z1273" s="241"/>
      <c r="AA1273" s="241"/>
      <c r="AB1273" s="241"/>
      <c r="AC1273" s="241"/>
      <c r="AD1273" s="241"/>
      <c r="AE1273" s="241"/>
      <c r="AF1273" s="241"/>
      <c r="AG1273" s="241"/>
      <c r="AH1273" s="241"/>
      <c r="AI1273" s="241"/>
      <c r="AP1273" s="300"/>
      <c r="AT1273" s="300"/>
    </row>
    <row r="1274" spans="1:46" s="299" customFormat="1" ht="15" customHeight="1">
      <c r="A1274" s="284"/>
      <c r="B1274" s="284"/>
      <c r="C1274" s="241"/>
      <c r="D1274" s="241"/>
      <c r="E1274" s="241"/>
      <c r="F1274" s="241"/>
      <c r="G1274" s="241"/>
      <c r="H1274" s="241"/>
      <c r="I1274" s="241"/>
      <c r="J1274" s="241"/>
      <c r="K1274" s="241"/>
      <c r="L1274" s="241"/>
      <c r="M1274" s="241"/>
      <c r="N1274" s="241"/>
      <c r="O1274" s="241"/>
      <c r="P1274" s="241"/>
      <c r="Q1274" s="241"/>
      <c r="R1274" s="241"/>
      <c r="S1274" s="241"/>
      <c r="T1274" s="241"/>
      <c r="U1274" s="241"/>
      <c r="V1274" s="241"/>
      <c r="W1274" s="241"/>
      <c r="X1274" s="241"/>
      <c r="Y1274" s="241"/>
      <c r="Z1274" s="241"/>
      <c r="AA1274" s="241"/>
      <c r="AB1274" s="241"/>
      <c r="AC1274" s="241"/>
      <c r="AD1274" s="241"/>
      <c r="AE1274" s="241"/>
      <c r="AF1274" s="241"/>
      <c r="AG1274" s="241"/>
      <c r="AH1274" s="241"/>
      <c r="AI1274" s="241"/>
      <c r="AP1274" s="300"/>
      <c r="AT1274" s="300"/>
    </row>
    <row r="1275" spans="1:46" s="299" customFormat="1" ht="15" customHeight="1">
      <c r="A1275" s="284"/>
      <c r="B1275" s="284"/>
      <c r="C1275" s="241"/>
      <c r="D1275" s="241"/>
      <c r="E1275" s="241"/>
      <c r="F1275" s="241"/>
      <c r="G1275" s="241"/>
      <c r="H1275" s="241"/>
      <c r="I1275" s="241"/>
      <c r="J1275" s="241"/>
      <c r="K1275" s="241"/>
      <c r="L1275" s="241"/>
      <c r="M1275" s="241"/>
      <c r="N1275" s="241"/>
      <c r="O1275" s="241"/>
      <c r="P1275" s="241"/>
      <c r="Q1275" s="241"/>
      <c r="R1275" s="241"/>
      <c r="S1275" s="241"/>
      <c r="T1275" s="241"/>
      <c r="U1275" s="241"/>
      <c r="V1275" s="241"/>
      <c r="W1275" s="241"/>
      <c r="X1275" s="241"/>
      <c r="Y1275" s="241"/>
      <c r="Z1275" s="241"/>
      <c r="AA1275" s="241"/>
      <c r="AB1275" s="241"/>
      <c r="AC1275" s="241"/>
      <c r="AD1275" s="241"/>
      <c r="AE1275" s="241"/>
      <c r="AF1275" s="241"/>
      <c r="AG1275" s="241"/>
      <c r="AH1275" s="241"/>
      <c r="AI1275" s="241"/>
      <c r="AP1275" s="300"/>
      <c r="AT1275" s="300"/>
    </row>
    <row r="1276" spans="1:46" s="299" customFormat="1" ht="15" customHeight="1">
      <c r="A1276" s="284"/>
      <c r="B1276" s="284"/>
      <c r="C1276" s="241"/>
      <c r="D1276" s="241"/>
      <c r="E1276" s="241"/>
      <c r="F1276" s="241"/>
      <c r="G1276" s="241"/>
      <c r="H1276" s="241"/>
      <c r="I1276" s="241"/>
      <c r="J1276" s="241"/>
      <c r="K1276" s="241"/>
      <c r="L1276" s="241"/>
      <c r="M1276" s="241"/>
      <c r="N1276" s="241"/>
      <c r="O1276" s="241"/>
      <c r="P1276" s="241"/>
      <c r="Q1276" s="241"/>
      <c r="R1276" s="241"/>
      <c r="S1276" s="241"/>
      <c r="T1276" s="241"/>
      <c r="U1276" s="241"/>
      <c r="V1276" s="241"/>
      <c r="W1276" s="241"/>
      <c r="X1276" s="241"/>
      <c r="Y1276" s="241"/>
      <c r="Z1276" s="241"/>
      <c r="AA1276" s="241"/>
      <c r="AB1276" s="241"/>
      <c r="AC1276" s="241"/>
      <c r="AD1276" s="241"/>
      <c r="AE1276" s="241"/>
      <c r="AF1276" s="241"/>
      <c r="AG1276" s="241"/>
      <c r="AH1276" s="241"/>
      <c r="AI1276" s="241"/>
      <c r="AP1276" s="300"/>
      <c r="AT1276" s="300"/>
    </row>
    <row r="1277" spans="1:46" s="299" customFormat="1" ht="15" customHeight="1">
      <c r="A1277" s="284"/>
      <c r="B1277" s="284"/>
      <c r="C1277" s="241"/>
      <c r="D1277" s="241"/>
      <c r="E1277" s="241"/>
      <c r="F1277" s="241"/>
      <c r="G1277" s="241"/>
      <c r="H1277" s="241"/>
      <c r="I1277" s="241"/>
      <c r="J1277" s="241"/>
      <c r="K1277" s="241"/>
      <c r="L1277" s="241"/>
      <c r="M1277" s="241"/>
      <c r="N1277" s="241"/>
      <c r="O1277" s="241"/>
      <c r="P1277" s="241"/>
      <c r="Q1277" s="241"/>
      <c r="R1277" s="241"/>
      <c r="S1277" s="241"/>
      <c r="T1277" s="241"/>
      <c r="U1277" s="241"/>
      <c r="V1277" s="241"/>
      <c r="W1277" s="241"/>
      <c r="X1277" s="241"/>
      <c r="Y1277" s="241"/>
      <c r="Z1277" s="241"/>
      <c r="AA1277" s="241"/>
      <c r="AB1277" s="241"/>
      <c r="AC1277" s="241"/>
      <c r="AD1277" s="241"/>
      <c r="AE1277" s="241"/>
      <c r="AF1277" s="241"/>
      <c r="AG1277" s="241"/>
      <c r="AH1277" s="241"/>
      <c r="AI1277" s="241"/>
      <c r="AP1277" s="300"/>
      <c r="AT1277" s="300"/>
    </row>
    <row r="1278" spans="1:46" s="299" customFormat="1" ht="15" customHeight="1">
      <c r="A1278" s="284"/>
      <c r="B1278" s="284"/>
      <c r="C1278" s="241"/>
      <c r="D1278" s="241"/>
      <c r="E1278" s="241"/>
      <c r="F1278" s="241"/>
      <c r="G1278" s="241"/>
      <c r="H1278" s="241"/>
      <c r="I1278" s="241"/>
      <c r="J1278" s="241"/>
      <c r="K1278" s="241"/>
      <c r="L1278" s="241"/>
      <c r="M1278" s="241"/>
      <c r="N1278" s="241"/>
      <c r="O1278" s="241"/>
      <c r="P1278" s="241"/>
      <c r="Q1278" s="241"/>
      <c r="R1278" s="241"/>
      <c r="S1278" s="241"/>
      <c r="T1278" s="241"/>
      <c r="U1278" s="241"/>
      <c r="V1278" s="241"/>
      <c r="W1278" s="241"/>
      <c r="X1278" s="241"/>
      <c r="Y1278" s="241"/>
      <c r="Z1278" s="241"/>
      <c r="AA1278" s="241"/>
      <c r="AB1278" s="241"/>
      <c r="AC1278" s="241"/>
      <c r="AD1278" s="241"/>
      <c r="AE1278" s="241"/>
      <c r="AF1278" s="241"/>
      <c r="AG1278" s="241"/>
      <c r="AH1278" s="241"/>
      <c r="AI1278" s="241"/>
      <c r="AP1278" s="300"/>
      <c r="AT1278" s="300"/>
    </row>
    <row r="1279" spans="1:46" s="299" customFormat="1" ht="15" customHeight="1">
      <c r="A1279" s="284"/>
      <c r="B1279" s="284"/>
      <c r="C1279" s="241"/>
      <c r="D1279" s="241"/>
      <c r="E1279" s="241"/>
      <c r="F1279" s="241"/>
      <c r="G1279" s="241"/>
      <c r="H1279" s="241"/>
      <c r="I1279" s="241"/>
      <c r="J1279" s="241"/>
      <c r="K1279" s="241"/>
      <c r="L1279" s="241"/>
      <c r="M1279" s="241"/>
      <c r="N1279" s="241"/>
      <c r="O1279" s="241"/>
      <c r="P1279" s="241"/>
      <c r="Q1279" s="241"/>
      <c r="R1279" s="241"/>
      <c r="S1279" s="241"/>
      <c r="T1279" s="241"/>
      <c r="U1279" s="241"/>
      <c r="V1279" s="241"/>
      <c r="W1279" s="241"/>
      <c r="X1279" s="241"/>
      <c r="Y1279" s="241"/>
      <c r="Z1279" s="241"/>
      <c r="AA1279" s="241"/>
      <c r="AB1279" s="241"/>
      <c r="AC1279" s="241"/>
      <c r="AD1279" s="241"/>
      <c r="AE1279" s="241"/>
      <c r="AF1279" s="241"/>
      <c r="AG1279" s="241"/>
      <c r="AH1279" s="241"/>
      <c r="AI1279" s="241"/>
      <c r="AP1279" s="300"/>
      <c r="AT1279" s="300"/>
    </row>
    <row r="1280" spans="1:46" s="299" customFormat="1" ht="15" customHeight="1">
      <c r="A1280" s="284"/>
      <c r="B1280" s="284"/>
      <c r="C1280" s="241"/>
      <c r="D1280" s="241"/>
      <c r="E1280" s="241"/>
      <c r="F1280" s="241"/>
      <c r="G1280" s="241"/>
      <c r="H1280" s="241"/>
      <c r="I1280" s="241"/>
      <c r="J1280" s="241"/>
      <c r="K1280" s="241"/>
      <c r="L1280" s="241"/>
      <c r="M1280" s="241"/>
      <c r="N1280" s="241"/>
      <c r="O1280" s="241"/>
      <c r="P1280" s="241"/>
      <c r="Q1280" s="241"/>
      <c r="R1280" s="241"/>
      <c r="S1280" s="241"/>
      <c r="T1280" s="241"/>
      <c r="U1280" s="241"/>
      <c r="V1280" s="241"/>
      <c r="W1280" s="241"/>
      <c r="X1280" s="241"/>
      <c r="Y1280" s="241"/>
      <c r="Z1280" s="241"/>
      <c r="AA1280" s="241"/>
      <c r="AB1280" s="241"/>
      <c r="AC1280" s="241"/>
      <c r="AD1280" s="241"/>
      <c r="AE1280" s="241"/>
      <c r="AF1280" s="241"/>
      <c r="AG1280" s="241"/>
      <c r="AH1280" s="241"/>
      <c r="AI1280" s="241"/>
      <c r="AP1280" s="300"/>
      <c r="AT1280" s="300"/>
    </row>
    <row r="1281" spans="1:46" s="299" customFormat="1" ht="15" customHeight="1">
      <c r="A1281" s="284"/>
      <c r="B1281" s="284"/>
      <c r="C1281" s="241"/>
      <c r="D1281" s="241"/>
      <c r="E1281" s="241"/>
      <c r="F1281" s="241"/>
      <c r="G1281" s="241"/>
      <c r="H1281" s="241"/>
      <c r="I1281" s="241"/>
      <c r="J1281" s="241"/>
      <c r="K1281" s="241"/>
      <c r="L1281" s="241"/>
      <c r="M1281" s="241"/>
      <c r="N1281" s="241"/>
      <c r="O1281" s="241"/>
      <c r="P1281" s="241"/>
      <c r="Q1281" s="241"/>
      <c r="R1281" s="241"/>
      <c r="S1281" s="241"/>
      <c r="T1281" s="241"/>
      <c r="U1281" s="241"/>
      <c r="V1281" s="241"/>
      <c r="W1281" s="241"/>
      <c r="X1281" s="241"/>
      <c r="Y1281" s="241"/>
      <c r="Z1281" s="241"/>
      <c r="AA1281" s="241"/>
      <c r="AB1281" s="241"/>
      <c r="AC1281" s="241"/>
      <c r="AD1281" s="241"/>
      <c r="AE1281" s="241"/>
      <c r="AF1281" s="241"/>
      <c r="AG1281" s="241"/>
      <c r="AH1281" s="241"/>
      <c r="AI1281" s="241"/>
      <c r="AP1281" s="300"/>
      <c r="AT1281" s="300"/>
    </row>
    <row r="1282" spans="1:46" s="299" customFormat="1" ht="15" customHeight="1">
      <c r="A1282" s="284"/>
      <c r="B1282" s="284"/>
      <c r="C1282" s="241"/>
      <c r="D1282" s="241"/>
      <c r="E1282" s="241"/>
      <c r="F1282" s="241"/>
      <c r="G1282" s="241"/>
      <c r="H1282" s="241"/>
      <c r="I1282" s="241"/>
      <c r="J1282" s="241"/>
      <c r="K1282" s="241"/>
      <c r="L1282" s="241"/>
      <c r="M1282" s="241"/>
      <c r="N1282" s="241"/>
      <c r="O1282" s="241"/>
      <c r="P1282" s="241"/>
      <c r="Q1282" s="241"/>
      <c r="R1282" s="241"/>
      <c r="S1282" s="241"/>
      <c r="T1282" s="241"/>
      <c r="U1282" s="241"/>
      <c r="V1282" s="241"/>
      <c r="W1282" s="241"/>
      <c r="X1282" s="241"/>
      <c r="Y1282" s="241"/>
      <c r="Z1282" s="241"/>
      <c r="AA1282" s="241"/>
      <c r="AB1282" s="241"/>
      <c r="AC1282" s="241"/>
      <c r="AD1282" s="241"/>
      <c r="AE1282" s="241"/>
      <c r="AF1282" s="241"/>
      <c r="AG1282" s="241"/>
      <c r="AH1282" s="241"/>
      <c r="AI1282" s="241"/>
      <c r="AP1282" s="300"/>
      <c r="AT1282" s="300"/>
    </row>
    <row r="1283" spans="1:46" s="299" customFormat="1" ht="15" customHeight="1">
      <c r="A1283" s="284"/>
      <c r="B1283" s="284"/>
      <c r="C1283" s="241"/>
      <c r="D1283" s="241"/>
      <c r="E1283" s="241"/>
      <c r="F1283" s="241"/>
      <c r="G1283" s="241"/>
      <c r="H1283" s="241"/>
      <c r="I1283" s="241"/>
      <c r="J1283" s="241"/>
      <c r="K1283" s="241"/>
      <c r="L1283" s="241"/>
      <c r="M1283" s="241"/>
      <c r="N1283" s="241"/>
      <c r="O1283" s="241"/>
      <c r="P1283" s="241"/>
      <c r="Q1283" s="241"/>
      <c r="R1283" s="241"/>
      <c r="S1283" s="241"/>
      <c r="T1283" s="241"/>
      <c r="U1283" s="241"/>
      <c r="V1283" s="241"/>
      <c r="W1283" s="241"/>
      <c r="X1283" s="241"/>
      <c r="Y1283" s="241"/>
      <c r="Z1283" s="241"/>
      <c r="AA1283" s="241"/>
      <c r="AB1283" s="241"/>
      <c r="AC1283" s="241"/>
      <c r="AD1283" s="241"/>
      <c r="AE1283" s="241"/>
      <c r="AF1283" s="241"/>
      <c r="AG1283" s="241"/>
      <c r="AH1283" s="241"/>
      <c r="AI1283" s="241"/>
      <c r="AP1283" s="300"/>
      <c r="AT1283" s="300"/>
    </row>
    <row r="1284" spans="1:46" s="299" customFormat="1" ht="15" customHeight="1">
      <c r="A1284" s="284"/>
      <c r="B1284" s="284"/>
      <c r="C1284" s="241"/>
      <c r="D1284" s="241"/>
      <c r="E1284" s="241"/>
      <c r="F1284" s="241"/>
      <c r="G1284" s="241"/>
      <c r="H1284" s="241"/>
      <c r="I1284" s="241"/>
      <c r="J1284" s="241"/>
      <c r="K1284" s="241"/>
      <c r="L1284" s="241"/>
      <c r="M1284" s="241"/>
      <c r="N1284" s="241"/>
      <c r="O1284" s="241"/>
      <c r="P1284" s="241"/>
      <c r="Q1284" s="241"/>
      <c r="R1284" s="241"/>
      <c r="S1284" s="241"/>
      <c r="T1284" s="241"/>
      <c r="U1284" s="241"/>
      <c r="V1284" s="241"/>
      <c r="W1284" s="241"/>
      <c r="X1284" s="241"/>
      <c r="Y1284" s="241"/>
      <c r="Z1284" s="241"/>
      <c r="AA1284" s="241"/>
      <c r="AB1284" s="241"/>
      <c r="AC1284" s="241"/>
      <c r="AD1284" s="241"/>
      <c r="AE1284" s="241"/>
      <c r="AF1284" s="241"/>
      <c r="AG1284" s="241"/>
      <c r="AH1284" s="241"/>
      <c r="AI1284" s="241"/>
      <c r="AP1284" s="300"/>
      <c r="AT1284" s="300"/>
    </row>
    <row r="1285" spans="1:46" s="299" customFormat="1" ht="15" customHeight="1">
      <c r="A1285" s="284"/>
      <c r="B1285" s="284"/>
      <c r="C1285" s="241"/>
      <c r="D1285" s="241"/>
      <c r="E1285" s="241"/>
      <c r="F1285" s="241"/>
      <c r="G1285" s="241"/>
      <c r="H1285" s="241"/>
      <c r="I1285" s="241"/>
      <c r="J1285" s="241"/>
      <c r="K1285" s="241"/>
      <c r="L1285" s="241"/>
      <c r="M1285" s="241"/>
      <c r="N1285" s="241"/>
      <c r="O1285" s="241"/>
      <c r="P1285" s="241"/>
      <c r="Q1285" s="241"/>
      <c r="R1285" s="241"/>
      <c r="S1285" s="241"/>
      <c r="T1285" s="241"/>
      <c r="U1285" s="241"/>
      <c r="V1285" s="241"/>
      <c r="W1285" s="241"/>
      <c r="X1285" s="241"/>
      <c r="Y1285" s="241"/>
      <c r="Z1285" s="241"/>
      <c r="AA1285" s="241"/>
      <c r="AB1285" s="241"/>
      <c r="AC1285" s="241"/>
      <c r="AD1285" s="241"/>
      <c r="AE1285" s="241"/>
      <c r="AF1285" s="241"/>
      <c r="AG1285" s="241"/>
      <c r="AH1285" s="241"/>
      <c r="AI1285" s="241"/>
      <c r="AP1285" s="300"/>
      <c r="AT1285" s="300"/>
    </row>
    <row r="1286" spans="1:46" s="299" customFormat="1" ht="15" customHeight="1">
      <c r="A1286" s="284"/>
      <c r="B1286" s="284"/>
      <c r="C1286" s="241"/>
      <c r="D1286" s="241"/>
      <c r="E1286" s="241"/>
      <c r="F1286" s="241"/>
      <c r="G1286" s="241"/>
      <c r="H1286" s="241"/>
      <c r="I1286" s="241"/>
      <c r="J1286" s="241"/>
      <c r="K1286" s="241"/>
      <c r="L1286" s="241"/>
      <c r="M1286" s="241"/>
      <c r="N1286" s="241"/>
      <c r="O1286" s="241"/>
      <c r="P1286" s="241"/>
      <c r="Q1286" s="241"/>
      <c r="R1286" s="241"/>
      <c r="S1286" s="241"/>
      <c r="T1286" s="241"/>
      <c r="U1286" s="241"/>
      <c r="V1286" s="241"/>
      <c r="W1286" s="241"/>
      <c r="X1286" s="241"/>
      <c r="Y1286" s="241"/>
      <c r="Z1286" s="241"/>
      <c r="AA1286" s="241"/>
      <c r="AB1286" s="241"/>
      <c r="AC1286" s="241"/>
      <c r="AD1286" s="241"/>
      <c r="AE1286" s="241"/>
      <c r="AF1286" s="241"/>
      <c r="AG1286" s="241"/>
      <c r="AH1286" s="241"/>
      <c r="AI1286" s="241"/>
      <c r="AP1286" s="300"/>
      <c r="AT1286" s="300"/>
    </row>
    <row r="1287" spans="1:46" s="299" customFormat="1" ht="15" customHeight="1">
      <c r="A1287" s="284"/>
      <c r="B1287" s="284"/>
      <c r="C1287" s="241"/>
      <c r="D1287" s="241"/>
      <c r="E1287" s="241"/>
      <c r="F1287" s="241"/>
      <c r="G1287" s="241"/>
      <c r="H1287" s="241"/>
      <c r="I1287" s="241"/>
      <c r="J1287" s="241"/>
      <c r="K1287" s="241"/>
      <c r="L1287" s="241"/>
      <c r="M1287" s="241"/>
      <c r="N1287" s="241"/>
      <c r="O1287" s="241"/>
      <c r="P1287" s="241"/>
      <c r="Q1287" s="241"/>
      <c r="R1287" s="241"/>
      <c r="S1287" s="241"/>
      <c r="T1287" s="241"/>
      <c r="U1287" s="241"/>
      <c r="V1287" s="241"/>
      <c r="W1287" s="241"/>
      <c r="X1287" s="241"/>
      <c r="Y1287" s="241"/>
      <c r="Z1287" s="241"/>
      <c r="AA1287" s="241"/>
      <c r="AB1287" s="241"/>
      <c r="AC1287" s="241"/>
      <c r="AD1287" s="241"/>
      <c r="AE1287" s="241"/>
      <c r="AF1287" s="241"/>
      <c r="AG1287" s="241"/>
      <c r="AH1287" s="241"/>
      <c r="AI1287" s="241"/>
      <c r="AP1287" s="300"/>
      <c r="AT1287" s="300"/>
    </row>
    <row r="1288" spans="1:46" s="299" customFormat="1" ht="15" customHeight="1">
      <c r="A1288" s="284"/>
      <c r="B1288" s="284"/>
      <c r="C1288" s="241"/>
      <c r="D1288" s="241"/>
      <c r="E1288" s="241"/>
      <c r="F1288" s="241"/>
      <c r="G1288" s="241"/>
      <c r="H1288" s="241"/>
      <c r="I1288" s="241"/>
      <c r="J1288" s="241"/>
      <c r="K1288" s="241"/>
      <c r="L1288" s="241"/>
      <c r="M1288" s="241"/>
      <c r="N1288" s="241"/>
      <c r="O1288" s="241"/>
      <c r="P1288" s="241"/>
      <c r="Q1288" s="241"/>
      <c r="R1288" s="241"/>
      <c r="S1288" s="241"/>
      <c r="T1288" s="241"/>
      <c r="U1288" s="241"/>
      <c r="V1288" s="241"/>
      <c r="W1288" s="241"/>
      <c r="X1288" s="241"/>
      <c r="Y1288" s="241"/>
      <c r="Z1288" s="241"/>
      <c r="AA1288" s="241"/>
      <c r="AB1288" s="241"/>
      <c r="AC1288" s="241"/>
      <c r="AD1288" s="241"/>
      <c r="AE1288" s="241"/>
      <c r="AF1288" s="241"/>
      <c r="AG1288" s="241"/>
      <c r="AH1288" s="241"/>
      <c r="AI1288" s="241"/>
      <c r="AP1288" s="300"/>
      <c r="AT1288" s="300"/>
    </row>
    <row r="1289" spans="1:46" s="299" customFormat="1" ht="15" customHeight="1">
      <c r="A1289" s="284"/>
      <c r="B1289" s="284"/>
      <c r="C1289" s="241"/>
      <c r="D1289" s="241"/>
      <c r="E1289" s="241"/>
      <c r="F1289" s="241"/>
      <c r="G1289" s="241"/>
      <c r="H1289" s="241"/>
      <c r="I1289" s="241"/>
      <c r="J1289" s="241"/>
      <c r="K1289" s="241"/>
      <c r="L1289" s="241"/>
      <c r="M1289" s="241"/>
      <c r="N1289" s="241"/>
      <c r="O1289" s="241"/>
      <c r="P1289" s="241"/>
      <c r="Q1289" s="241"/>
      <c r="R1289" s="241"/>
      <c r="S1289" s="241"/>
      <c r="T1289" s="241"/>
      <c r="U1289" s="241"/>
      <c r="V1289" s="241"/>
      <c r="W1289" s="241"/>
      <c r="X1289" s="241"/>
      <c r="Y1289" s="241"/>
      <c r="Z1289" s="241"/>
      <c r="AA1289" s="241"/>
      <c r="AB1289" s="241"/>
      <c r="AC1289" s="241"/>
      <c r="AD1289" s="241"/>
      <c r="AE1289" s="241"/>
      <c r="AF1289" s="241"/>
      <c r="AG1289" s="241"/>
      <c r="AH1289" s="241"/>
      <c r="AI1289" s="241"/>
      <c r="AP1289" s="300"/>
      <c r="AT1289" s="300"/>
    </row>
    <row r="1290" spans="1:46" s="299" customFormat="1" ht="15" customHeight="1">
      <c r="A1290" s="284"/>
      <c r="B1290" s="284"/>
      <c r="C1290" s="241"/>
      <c r="D1290" s="241"/>
      <c r="E1290" s="241"/>
      <c r="F1290" s="241"/>
      <c r="G1290" s="241"/>
      <c r="H1290" s="241"/>
      <c r="I1290" s="241"/>
      <c r="J1290" s="241"/>
      <c r="K1290" s="241"/>
      <c r="L1290" s="241"/>
      <c r="M1290" s="241"/>
      <c r="N1290" s="241"/>
      <c r="O1290" s="241"/>
      <c r="P1290" s="241"/>
      <c r="Q1290" s="241"/>
      <c r="R1290" s="241"/>
      <c r="S1290" s="241"/>
      <c r="T1290" s="241"/>
      <c r="U1290" s="241"/>
      <c r="V1290" s="241"/>
      <c r="W1290" s="241"/>
      <c r="X1290" s="241"/>
      <c r="Y1290" s="241"/>
      <c r="Z1290" s="241"/>
      <c r="AA1290" s="241"/>
      <c r="AB1290" s="241"/>
      <c r="AC1290" s="241"/>
      <c r="AD1290" s="241"/>
      <c r="AE1290" s="241"/>
      <c r="AF1290" s="241"/>
      <c r="AG1290" s="241"/>
      <c r="AH1290" s="241"/>
      <c r="AI1290" s="241"/>
      <c r="AP1290" s="300"/>
      <c r="AT1290" s="300"/>
    </row>
    <row r="1291" spans="1:46" s="299" customFormat="1" ht="15" customHeight="1">
      <c r="A1291" s="284"/>
      <c r="B1291" s="284"/>
      <c r="C1291" s="241"/>
      <c r="D1291" s="241"/>
      <c r="E1291" s="241"/>
      <c r="F1291" s="241"/>
      <c r="G1291" s="241"/>
      <c r="H1291" s="241"/>
      <c r="I1291" s="241"/>
      <c r="J1291" s="241"/>
      <c r="K1291" s="241"/>
      <c r="L1291" s="241"/>
      <c r="M1291" s="241"/>
      <c r="N1291" s="241"/>
      <c r="O1291" s="241"/>
      <c r="P1291" s="241"/>
      <c r="Q1291" s="241"/>
      <c r="R1291" s="241"/>
      <c r="S1291" s="241"/>
      <c r="T1291" s="241"/>
      <c r="U1291" s="241"/>
      <c r="V1291" s="241"/>
      <c r="W1291" s="241"/>
      <c r="X1291" s="241"/>
      <c r="Y1291" s="241"/>
      <c r="Z1291" s="241"/>
      <c r="AA1291" s="241"/>
      <c r="AB1291" s="241"/>
      <c r="AC1291" s="241"/>
      <c r="AD1291" s="241"/>
      <c r="AE1291" s="241"/>
      <c r="AF1291" s="241"/>
      <c r="AG1291" s="241"/>
      <c r="AH1291" s="241"/>
      <c r="AI1291" s="241"/>
      <c r="AP1291" s="300"/>
      <c r="AT1291" s="300"/>
    </row>
    <row r="1292" spans="1:46" s="299" customFormat="1" ht="15" customHeight="1">
      <c r="A1292" s="284"/>
      <c r="B1292" s="284"/>
      <c r="C1292" s="241"/>
      <c r="D1292" s="241"/>
      <c r="E1292" s="241"/>
      <c r="F1292" s="241"/>
      <c r="G1292" s="241"/>
      <c r="H1292" s="241"/>
      <c r="I1292" s="241"/>
      <c r="J1292" s="241"/>
      <c r="K1292" s="241"/>
      <c r="L1292" s="241"/>
      <c r="M1292" s="241"/>
      <c r="N1292" s="241"/>
      <c r="O1292" s="241"/>
      <c r="P1292" s="241"/>
      <c r="Q1292" s="241"/>
      <c r="R1292" s="241"/>
      <c r="S1292" s="241"/>
      <c r="T1292" s="241"/>
      <c r="U1292" s="241"/>
      <c r="V1292" s="241"/>
      <c r="W1292" s="241"/>
      <c r="X1292" s="241"/>
      <c r="Y1292" s="241"/>
      <c r="Z1292" s="241"/>
      <c r="AA1292" s="241"/>
      <c r="AB1292" s="241"/>
      <c r="AC1292" s="241"/>
      <c r="AD1292" s="241"/>
      <c r="AE1292" s="241"/>
      <c r="AF1292" s="241"/>
      <c r="AG1292" s="241"/>
      <c r="AH1292" s="241"/>
      <c r="AI1292" s="241"/>
      <c r="AP1292" s="300"/>
      <c r="AT1292" s="300"/>
    </row>
    <row r="1293" spans="1:46" s="299" customFormat="1" ht="15" customHeight="1">
      <c r="A1293" s="284"/>
      <c r="B1293" s="284"/>
      <c r="C1293" s="241"/>
      <c r="D1293" s="241"/>
      <c r="E1293" s="241"/>
      <c r="F1293" s="241"/>
      <c r="G1293" s="241"/>
      <c r="H1293" s="241"/>
      <c r="I1293" s="241"/>
      <c r="J1293" s="241"/>
      <c r="K1293" s="241"/>
      <c r="L1293" s="241"/>
      <c r="M1293" s="241"/>
      <c r="N1293" s="241"/>
      <c r="O1293" s="241"/>
      <c r="P1293" s="241"/>
      <c r="Q1293" s="241"/>
      <c r="R1293" s="241"/>
      <c r="S1293" s="241"/>
      <c r="T1293" s="241"/>
      <c r="U1293" s="241"/>
      <c r="V1293" s="241"/>
      <c r="W1293" s="241"/>
      <c r="X1293" s="241"/>
      <c r="Y1293" s="241"/>
      <c r="Z1293" s="241"/>
      <c r="AA1293" s="241"/>
      <c r="AB1293" s="241"/>
      <c r="AC1293" s="241"/>
      <c r="AD1293" s="241"/>
      <c r="AE1293" s="241"/>
      <c r="AF1293" s="241"/>
      <c r="AG1293" s="241"/>
      <c r="AH1293" s="241"/>
      <c r="AI1293" s="241"/>
      <c r="AP1293" s="300"/>
      <c r="AT1293" s="300"/>
    </row>
    <row r="1294" spans="1:46" s="299" customFormat="1" ht="15" customHeight="1">
      <c r="A1294" s="284"/>
      <c r="B1294" s="284"/>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s="241"/>
      <c r="AG1294" s="241"/>
      <c r="AH1294" s="241"/>
      <c r="AI1294" s="241"/>
      <c r="AP1294" s="300"/>
      <c r="AT1294" s="300"/>
    </row>
    <row r="1295" spans="1:46" s="299" customFormat="1" ht="15" customHeight="1">
      <c r="A1295" s="284"/>
      <c r="B1295" s="284"/>
      <c r="C1295" s="241"/>
      <c r="D1295" s="241"/>
      <c r="E1295" s="241"/>
      <c r="F1295" s="241"/>
      <c r="G1295" s="241"/>
      <c r="H1295" s="241"/>
      <c r="I1295" s="241"/>
      <c r="J1295" s="241"/>
      <c r="K1295" s="241"/>
      <c r="L1295" s="241"/>
      <c r="M1295" s="241"/>
      <c r="N1295" s="241"/>
      <c r="O1295" s="241"/>
      <c r="P1295" s="241"/>
      <c r="Q1295" s="241"/>
      <c r="R1295" s="241"/>
      <c r="S1295" s="241"/>
      <c r="T1295" s="241"/>
      <c r="U1295" s="241"/>
      <c r="V1295" s="241"/>
      <c r="W1295" s="241"/>
      <c r="X1295" s="241"/>
      <c r="Y1295" s="241"/>
      <c r="Z1295" s="241"/>
      <c r="AA1295" s="241"/>
      <c r="AB1295" s="241"/>
      <c r="AC1295" s="241"/>
      <c r="AD1295" s="241"/>
      <c r="AE1295" s="241"/>
      <c r="AF1295" s="241"/>
      <c r="AG1295" s="241"/>
      <c r="AH1295" s="241"/>
      <c r="AI1295" s="241"/>
      <c r="AP1295" s="300"/>
      <c r="AT1295" s="300"/>
    </row>
    <row r="1296" spans="1:46" s="299" customFormat="1" ht="15" customHeight="1">
      <c r="A1296" s="284"/>
      <c r="B1296" s="284"/>
      <c r="C1296" s="241"/>
      <c r="D1296" s="241"/>
      <c r="E1296" s="241"/>
      <c r="F1296" s="241"/>
      <c r="G1296" s="241"/>
      <c r="H1296" s="241"/>
      <c r="I1296" s="241"/>
      <c r="J1296" s="241"/>
      <c r="K1296" s="241"/>
      <c r="L1296" s="241"/>
      <c r="M1296" s="241"/>
      <c r="N1296" s="241"/>
      <c r="O1296" s="241"/>
      <c r="P1296" s="241"/>
      <c r="Q1296" s="241"/>
      <c r="R1296" s="241"/>
      <c r="S1296" s="241"/>
      <c r="T1296" s="241"/>
      <c r="U1296" s="241"/>
      <c r="V1296" s="241"/>
      <c r="W1296" s="241"/>
      <c r="X1296" s="241"/>
      <c r="Y1296" s="241"/>
      <c r="Z1296" s="241"/>
      <c r="AA1296" s="241"/>
      <c r="AB1296" s="241"/>
      <c r="AC1296" s="241"/>
      <c r="AD1296" s="241"/>
      <c r="AE1296" s="241"/>
      <c r="AF1296" s="241"/>
      <c r="AG1296" s="241"/>
      <c r="AH1296" s="241"/>
      <c r="AI1296" s="241"/>
      <c r="AP1296" s="300"/>
      <c r="AT1296" s="300"/>
    </row>
    <row r="1297" spans="1:46" s="299" customFormat="1" ht="15" customHeight="1">
      <c r="A1297" s="284"/>
      <c r="B1297" s="284"/>
      <c r="C1297" s="241"/>
      <c r="D1297" s="241"/>
      <c r="E1297" s="241"/>
      <c r="F1297" s="241"/>
      <c r="G1297" s="241"/>
      <c r="H1297" s="241"/>
      <c r="I1297" s="241"/>
      <c r="J1297" s="241"/>
      <c r="K1297" s="241"/>
      <c r="L1297" s="241"/>
      <c r="M1297" s="241"/>
      <c r="N1297" s="241"/>
      <c r="O1297" s="241"/>
      <c r="P1297" s="241"/>
      <c r="Q1297" s="241"/>
      <c r="R1297" s="241"/>
      <c r="S1297" s="241"/>
      <c r="T1297" s="241"/>
      <c r="U1297" s="241"/>
      <c r="V1297" s="241"/>
      <c r="W1297" s="241"/>
      <c r="X1297" s="241"/>
      <c r="Y1297" s="241"/>
      <c r="Z1297" s="241"/>
      <c r="AA1297" s="241"/>
      <c r="AB1297" s="241"/>
      <c r="AC1297" s="241"/>
      <c r="AD1297" s="241"/>
      <c r="AE1297" s="241"/>
      <c r="AF1297" s="241"/>
      <c r="AG1297" s="241"/>
      <c r="AH1297" s="241"/>
      <c r="AI1297" s="241"/>
      <c r="AP1297" s="300"/>
      <c r="AT1297" s="300"/>
    </row>
    <row r="1298" spans="1:46" s="299" customFormat="1" ht="15" customHeight="1">
      <c r="A1298" s="284"/>
      <c r="B1298" s="284"/>
      <c r="C1298" s="241"/>
      <c r="D1298" s="241"/>
      <c r="E1298" s="241"/>
      <c r="F1298" s="241"/>
      <c r="G1298" s="241"/>
      <c r="H1298" s="241"/>
      <c r="I1298" s="241"/>
      <c r="J1298" s="241"/>
      <c r="K1298" s="241"/>
      <c r="L1298" s="241"/>
      <c r="M1298" s="241"/>
      <c r="N1298" s="241"/>
      <c r="O1298" s="241"/>
      <c r="P1298" s="241"/>
      <c r="Q1298" s="241"/>
      <c r="R1298" s="241"/>
      <c r="S1298" s="241"/>
      <c r="T1298" s="241"/>
      <c r="U1298" s="241"/>
      <c r="V1298" s="241"/>
      <c r="W1298" s="241"/>
      <c r="X1298" s="241"/>
      <c r="Y1298" s="241"/>
      <c r="Z1298" s="241"/>
      <c r="AA1298" s="241"/>
      <c r="AB1298" s="241"/>
      <c r="AC1298" s="241"/>
      <c r="AD1298" s="241"/>
      <c r="AE1298" s="241"/>
      <c r="AF1298" s="241"/>
      <c r="AG1298" s="241"/>
      <c r="AH1298" s="241"/>
      <c r="AI1298" s="241"/>
      <c r="AP1298" s="300"/>
      <c r="AT1298" s="300"/>
    </row>
    <row r="1299" spans="1:46" s="299" customFormat="1" ht="15" customHeight="1">
      <c r="A1299" s="284"/>
      <c r="B1299" s="284"/>
      <c r="C1299" s="241"/>
      <c r="D1299" s="241"/>
      <c r="E1299" s="241"/>
      <c r="F1299" s="241"/>
      <c r="G1299" s="241"/>
      <c r="H1299" s="241"/>
      <c r="I1299" s="241"/>
      <c r="J1299" s="241"/>
      <c r="K1299" s="241"/>
      <c r="L1299" s="241"/>
      <c r="M1299" s="241"/>
      <c r="N1299" s="241"/>
      <c r="O1299" s="241"/>
      <c r="P1299" s="241"/>
      <c r="Q1299" s="241"/>
      <c r="R1299" s="241"/>
      <c r="S1299" s="241"/>
      <c r="T1299" s="241"/>
      <c r="U1299" s="241"/>
      <c r="V1299" s="241"/>
      <c r="W1299" s="241"/>
      <c r="X1299" s="241"/>
      <c r="Y1299" s="241"/>
      <c r="Z1299" s="241"/>
      <c r="AA1299" s="241"/>
      <c r="AB1299" s="241"/>
      <c r="AC1299" s="241"/>
      <c r="AD1299" s="241"/>
      <c r="AE1299" s="241"/>
      <c r="AF1299" s="241"/>
      <c r="AG1299" s="241"/>
      <c r="AH1299" s="241"/>
      <c r="AI1299" s="241"/>
      <c r="AP1299" s="300"/>
      <c r="AT1299" s="300"/>
    </row>
    <row r="1300" spans="1:46" s="299" customFormat="1" ht="15" customHeight="1">
      <c r="A1300" s="284"/>
      <c r="B1300" s="284"/>
      <c r="C1300" s="241"/>
      <c r="D1300" s="241"/>
      <c r="E1300" s="241"/>
      <c r="F1300" s="241"/>
      <c r="G1300" s="241"/>
      <c r="H1300" s="241"/>
      <c r="I1300" s="241"/>
      <c r="J1300" s="241"/>
      <c r="K1300" s="241"/>
      <c r="L1300" s="241"/>
      <c r="M1300" s="241"/>
      <c r="N1300" s="241"/>
      <c r="O1300" s="241"/>
      <c r="P1300" s="241"/>
      <c r="Q1300" s="241"/>
      <c r="R1300" s="241"/>
      <c r="S1300" s="241"/>
      <c r="T1300" s="241"/>
      <c r="U1300" s="241"/>
      <c r="V1300" s="241"/>
      <c r="W1300" s="241"/>
      <c r="X1300" s="241"/>
      <c r="Y1300" s="241"/>
      <c r="Z1300" s="241"/>
      <c r="AA1300" s="241"/>
      <c r="AB1300" s="241"/>
      <c r="AC1300" s="241"/>
      <c r="AD1300" s="241"/>
      <c r="AE1300" s="241"/>
      <c r="AF1300" s="241"/>
      <c r="AG1300" s="241"/>
      <c r="AH1300" s="241"/>
      <c r="AI1300" s="241"/>
      <c r="AP1300" s="300"/>
      <c r="AT1300" s="300"/>
    </row>
    <row r="1301" spans="1:46" s="299" customFormat="1" ht="15" customHeight="1">
      <c r="A1301" s="284"/>
      <c r="B1301" s="284"/>
      <c r="C1301" s="241"/>
      <c r="D1301" s="241"/>
      <c r="E1301" s="241"/>
      <c r="F1301" s="241"/>
      <c r="G1301" s="241"/>
      <c r="H1301" s="241"/>
      <c r="I1301" s="241"/>
      <c r="J1301" s="241"/>
      <c r="K1301" s="241"/>
      <c r="L1301" s="241"/>
      <c r="M1301" s="241"/>
      <c r="N1301" s="241"/>
      <c r="O1301" s="241"/>
      <c r="P1301" s="241"/>
      <c r="Q1301" s="241"/>
      <c r="R1301" s="241"/>
      <c r="S1301" s="241"/>
      <c r="T1301" s="241"/>
      <c r="U1301" s="241"/>
      <c r="V1301" s="241"/>
      <c r="W1301" s="241"/>
      <c r="X1301" s="241"/>
      <c r="Y1301" s="241"/>
      <c r="Z1301" s="241"/>
      <c r="AA1301" s="241"/>
      <c r="AB1301" s="241"/>
      <c r="AC1301" s="241"/>
      <c r="AD1301" s="241"/>
      <c r="AE1301" s="241"/>
      <c r="AF1301" s="241"/>
      <c r="AG1301" s="241"/>
      <c r="AH1301" s="241"/>
      <c r="AI1301" s="241"/>
      <c r="AP1301" s="300"/>
      <c r="AT1301" s="300"/>
    </row>
    <row r="1302" spans="1:46" s="299" customFormat="1" ht="15" customHeight="1">
      <c r="A1302" s="284"/>
      <c r="B1302" s="284"/>
      <c r="C1302" s="241"/>
      <c r="D1302" s="241"/>
      <c r="E1302" s="241"/>
      <c r="F1302" s="241"/>
      <c r="G1302" s="241"/>
      <c r="H1302" s="241"/>
      <c r="I1302" s="241"/>
      <c r="J1302" s="241"/>
      <c r="K1302" s="241"/>
      <c r="L1302" s="241"/>
      <c r="M1302" s="241"/>
      <c r="N1302" s="241"/>
      <c r="O1302" s="241"/>
      <c r="P1302" s="241"/>
      <c r="Q1302" s="241"/>
      <c r="R1302" s="241"/>
      <c r="S1302" s="241"/>
      <c r="T1302" s="241"/>
      <c r="U1302" s="241"/>
      <c r="V1302" s="241"/>
      <c r="W1302" s="241"/>
      <c r="X1302" s="241"/>
      <c r="Y1302" s="241"/>
      <c r="Z1302" s="241"/>
      <c r="AA1302" s="241"/>
      <c r="AB1302" s="241"/>
      <c r="AC1302" s="241"/>
      <c r="AD1302" s="241"/>
      <c r="AE1302" s="241"/>
      <c r="AF1302" s="241"/>
      <c r="AG1302" s="241"/>
      <c r="AH1302" s="241"/>
      <c r="AI1302" s="241"/>
      <c r="AP1302" s="300"/>
      <c r="AT1302" s="300"/>
    </row>
    <row r="1303" spans="1:46" s="299" customFormat="1" ht="15" customHeight="1">
      <c r="A1303" s="284"/>
      <c r="B1303" s="284"/>
      <c r="C1303" s="241"/>
      <c r="D1303" s="241"/>
      <c r="E1303" s="241"/>
      <c r="F1303" s="241"/>
      <c r="G1303" s="241"/>
      <c r="H1303" s="241"/>
      <c r="I1303" s="241"/>
      <c r="J1303" s="241"/>
      <c r="K1303" s="241"/>
      <c r="L1303" s="241"/>
      <c r="M1303" s="241"/>
      <c r="N1303" s="241"/>
      <c r="O1303" s="241"/>
      <c r="P1303" s="241"/>
      <c r="Q1303" s="241"/>
      <c r="R1303" s="241"/>
      <c r="S1303" s="241"/>
      <c r="T1303" s="241"/>
      <c r="U1303" s="241"/>
      <c r="V1303" s="241"/>
      <c r="W1303" s="241"/>
      <c r="X1303" s="241"/>
      <c r="Y1303" s="241"/>
      <c r="Z1303" s="241"/>
      <c r="AA1303" s="241"/>
      <c r="AB1303" s="241"/>
      <c r="AC1303" s="241"/>
      <c r="AD1303" s="241"/>
      <c r="AE1303" s="241"/>
      <c r="AF1303" s="241"/>
      <c r="AG1303" s="241"/>
      <c r="AH1303" s="241"/>
      <c r="AI1303" s="241"/>
      <c r="AP1303" s="300"/>
      <c r="AT1303" s="300"/>
    </row>
    <row r="1304" spans="1:46" s="299" customFormat="1" ht="15" customHeight="1">
      <c r="A1304" s="284"/>
      <c r="B1304" s="284"/>
      <c r="C1304" s="241"/>
      <c r="D1304" s="241"/>
      <c r="E1304" s="241"/>
      <c r="F1304" s="241"/>
      <c r="G1304" s="241"/>
      <c r="H1304" s="241"/>
      <c r="I1304" s="241"/>
      <c r="J1304" s="241"/>
      <c r="K1304" s="241"/>
      <c r="L1304" s="241"/>
      <c r="M1304" s="241"/>
      <c r="N1304" s="241"/>
      <c r="O1304" s="241"/>
      <c r="P1304" s="241"/>
      <c r="Q1304" s="241"/>
      <c r="R1304" s="241"/>
      <c r="S1304" s="241"/>
      <c r="T1304" s="241"/>
      <c r="U1304" s="241"/>
      <c r="V1304" s="241"/>
      <c r="W1304" s="241"/>
      <c r="X1304" s="241"/>
      <c r="Y1304" s="241"/>
      <c r="Z1304" s="241"/>
      <c r="AA1304" s="241"/>
      <c r="AB1304" s="241"/>
      <c r="AC1304" s="241"/>
      <c r="AD1304" s="241"/>
      <c r="AE1304" s="241"/>
      <c r="AF1304" s="241"/>
      <c r="AG1304" s="241"/>
      <c r="AH1304" s="241"/>
      <c r="AI1304" s="241"/>
      <c r="AP1304" s="300"/>
      <c r="AT1304" s="300"/>
    </row>
    <row r="1305" spans="1:46" s="299" customFormat="1" ht="15" customHeight="1">
      <c r="A1305" s="284"/>
      <c r="B1305" s="284"/>
      <c r="C1305" s="241"/>
      <c r="D1305" s="241"/>
      <c r="E1305" s="241"/>
      <c r="F1305" s="241"/>
      <c r="G1305" s="241"/>
      <c r="H1305" s="241"/>
      <c r="I1305" s="241"/>
      <c r="J1305" s="241"/>
      <c r="K1305" s="241"/>
      <c r="L1305" s="241"/>
      <c r="M1305" s="241"/>
      <c r="N1305" s="241"/>
      <c r="O1305" s="241"/>
      <c r="P1305" s="241"/>
      <c r="Q1305" s="241"/>
      <c r="R1305" s="241"/>
      <c r="S1305" s="241"/>
      <c r="T1305" s="241"/>
      <c r="U1305" s="241"/>
      <c r="V1305" s="241"/>
      <c r="W1305" s="241"/>
      <c r="X1305" s="241"/>
      <c r="Y1305" s="241"/>
      <c r="Z1305" s="241"/>
      <c r="AA1305" s="241"/>
      <c r="AB1305" s="241"/>
      <c r="AC1305" s="241"/>
      <c r="AD1305" s="241"/>
      <c r="AE1305" s="241"/>
      <c r="AF1305" s="241"/>
      <c r="AG1305" s="241"/>
      <c r="AH1305" s="241"/>
      <c r="AI1305" s="241"/>
      <c r="AP1305" s="300"/>
      <c r="AT1305" s="300"/>
    </row>
    <row r="1306" spans="1:46" s="299" customFormat="1" ht="15" customHeight="1">
      <c r="A1306" s="284"/>
      <c r="B1306" s="284"/>
      <c r="C1306" s="241"/>
      <c r="D1306" s="241"/>
      <c r="E1306" s="241"/>
      <c r="F1306" s="241"/>
      <c r="G1306" s="241"/>
      <c r="H1306" s="241"/>
      <c r="I1306" s="241"/>
      <c r="J1306" s="241"/>
      <c r="K1306" s="241"/>
      <c r="L1306" s="241"/>
      <c r="M1306" s="241"/>
      <c r="N1306" s="241"/>
      <c r="O1306" s="241"/>
      <c r="P1306" s="241"/>
      <c r="Q1306" s="241"/>
      <c r="R1306" s="241"/>
      <c r="S1306" s="241"/>
      <c r="T1306" s="241"/>
      <c r="U1306" s="241"/>
      <c r="V1306" s="241"/>
      <c r="W1306" s="241"/>
      <c r="X1306" s="241"/>
      <c r="Y1306" s="241"/>
      <c r="Z1306" s="241"/>
      <c r="AA1306" s="241"/>
      <c r="AB1306" s="241"/>
      <c r="AC1306" s="241"/>
      <c r="AD1306" s="241"/>
      <c r="AE1306" s="241"/>
      <c r="AF1306" s="241"/>
      <c r="AG1306" s="241"/>
      <c r="AH1306" s="241"/>
      <c r="AI1306" s="241"/>
      <c r="AP1306" s="300"/>
      <c r="AT1306" s="300"/>
    </row>
    <row r="1307" spans="1:46" s="299" customFormat="1" ht="15" customHeight="1">
      <c r="A1307" s="284"/>
      <c r="B1307" s="284"/>
      <c r="C1307" s="241"/>
      <c r="D1307" s="241"/>
      <c r="E1307" s="241"/>
      <c r="F1307" s="241"/>
      <c r="G1307" s="241"/>
      <c r="H1307" s="241"/>
      <c r="I1307" s="241"/>
      <c r="J1307" s="241"/>
      <c r="K1307" s="241"/>
      <c r="L1307" s="241"/>
      <c r="M1307" s="241"/>
      <c r="N1307" s="241"/>
      <c r="O1307" s="241"/>
      <c r="P1307" s="241"/>
      <c r="Q1307" s="241"/>
      <c r="R1307" s="241"/>
      <c r="S1307" s="241"/>
      <c r="T1307" s="241"/>
      <c r="U1307" s="241"/>
      <c r="V1307" s="241"/>
      <c r="W1307" s="241"/>
      <c r="X1307" s="241"/>
      <c r="Y1307" s="241"/>
      <c r="Z1307" s="241"/>
      <c r="AA1307" s="241"/>
      <c r="AB1307" s="241"/>
      <c r="AC1307" s="241"/>
      <c r="AD1307" s="241"/>
      <c r="AE1307" s="241"/>
      <c r="AF1307" s="241"/>
      <c r="AG1307" s="241"/>
      <c r="AH1307" s="241"/>
      <c r="AI1307" s="241"/>
      <c r="AP1307" s="300"/>
      <c r="AT1307" s="300"/>
    </row>
    <row r="1308" spans="1:46" s="299" customFormat="1" ht="15" customHeight="1">
      <c r="A1308" s="284"/>
      <c r="B1308" s="284"/>
      <c r="C1308" s="241"/>
      <c r="D1308" s="241"/>
      <c r="E1308" s="241"/>
      <c r="F1308" s="241"/>
      <c r="G1308" s="241"/>
      <c r="H1308" s="241"/>
      <c r="I1308" s="241"/>
      <c r="J1308" s="241"/>
      <c r="K1308" s="241"/>
      <c r="L1308" s="241"/>
      <c r="M1308" s="241"/>
      <c r="N1308" s="241"/>
      <c r="O1308" s="241"/>
      <c r="P1308" s="241"/>
      <c r="Q1308" s="241"/>
      <c r="R1308" s="241"/>
      <c r="S1308" s="241"/>
      <c r="T1308" s="241"/>
      <c r="U1308" s="241"/>
      <c r="V1308" s="241"/>
      <c r="W1308" s="241"/>
      <c r="X1308" s="241"/>
      <c r="Y1308" s="241"/>
      <c r="Z1308" s="241"/>
      <c r="AA1308" s="241"/>
      <c r="AB1308" s="241"/>
      <c r="AC1308" s="241"/>
      <c r="AD1308" s="241"/>
      <c r="AE1308" s="241"/>
      <c r="AF1308" s="241"/>
      <c r="AG1308" s="241"/>
      <c r="AH1308" s="241"/>
      <c r="AI1308" s="241"/>
      <c r="AP1308" s="300"/>
      <c r="AT1308" s="300"/>
    </row>
    <row r="1309" spans="1:46" s="299" customFormat="1" ht="15" customHeight="1">
      <c r="A1309" s="284"/>
      <c r="B1309" s="284"/>
      <c r="C1309" s="241"/>
      <c r="D1309" s="241"/>
      <c r="E1309" s="241"/>
      <c r="F1309" s="241"/>
      <c r="G1309" s="241"/>
      <c r="H1309" s="241"/>
      <c r="I1309" s="241"/>
      <c r="J1309" s="241"/>
      <c r="K1309" s="241"/>
      <c r="L1309" s="241"/>
      <c r="M1309" s="241"/>
      <c r="N1309" s="241"/>
      <c r="O1309" s="241"/>
      <c r="P1309" s="241"/>
      <c r="Q1309" s="241"/>
      <c r="R1309" s="241"/>
      <c r="S1309" s="241"/>
      <c r="T1309" s="241"/>
      <c r="U1309" s="241"/>
      <c r="V1309" s="241"/>
      <c r="W1309" s="241"/>
      <c r="X1309" s="241"/>
      <c r="Y1309" s="241"/>
      <c r="Z1309" s="241"/>
      <c r="AA1309" s="241"/>
      <c r="AB1309" s="241"/>
      <c r="AC1309" s="241"/>
      <c r="AD1309" s="241"/>
      <c r="AE1309" s="241"/>
      <c r="AF1309" s="241"/>
      <c r="AG1309" s="241"/>
      <c r="AH1309" s="241"/>
      <c r="AI1309" s="241"/>
      <c r="AP1309" s="300"/>
      <c r="AT1309" s="300"/>
    </row>
    <row r="1310" spans="1:46" s="299" customFormat="1" ht="15" customHeight="1">
      <c r="A1310" s="284"/>
      <c r="B1310" s="284"/>
      <c r="C1310" s="241"/>
      <c r="D1310" s="241"/>
      <c r="E1310" s="241"/>
      <c r="F1310" s="241"/>
      <c r="G1310" s="241"/>
      <c r="H1310" s="241"/>
      <c r="I1310" s="241"/>
      <c r="J1310" s="241"/>
      <c r="K1310" s="241"/>
      <c r="L1310" s="241"/>
      <c r="M1310" s="241"/>
      <c r="N1310" s="241"/>
      <c r="O1310" s="241"/>
      <c r="P1310" s="241"/>
      <c r="Q1310" s="241"/>
      <c r="R1310" s="241"/>
      <c r="S1310" s="241"/>
      <c r="T1310" s="241"/>
      <c r="U1310" s="241"/>
      <c r="V1310" s="241"/>
      <c r="W1310" s="241"/>
      <c r="X1310" s="241"/>
      <c r="Y1310" s="241"/>
      <c r="Z1310" s="241"/>
      <c r="AA1310" s="241"/>
      <c r="AB1310" s="241"/>
      <c r="AC1310" s="241"/>
      <c r="AD1310" s="241"/>
      <c r="AE1310" s="241"/>
      <c r="AF1310" s="241"/>
      <c r="AG1310" s="241"/>
      <c r="AH1310" s="241"/>
      <c r="AI1310" s="241"/>
      <c r="AP1310" s="300"/>
      <c r="AT1310" s="300"/>
    </row>
    <row r="1311" spans="1:46" s="299" customFormat="1" ht="15" customHeight="1">
      <c r="A1311" s="284"/>
      <c r="B1311" s="284"/>
      <c r="C1311" s="241"/>
      <c r="D1311" s="241"/>
      <c r="E1311" s="241"/>
      <c r="F1311" s="241"/>
      <c r="G1311" s="241"/>
      <c r="H1311" s="241"/>
      <c r="I1311" s="241"/>
      <c r="J1311" s="241"/>
      <c r="K1311" s="241"/>
      <c r="L1311" s="241"/>
      <c r="M1311" s="241"/>
      <c r="N1311" s="241"/>
      <c r="O1311" s="241"/>
      <c r="P1311" s="241"/>
      <c r="Q1311" s="241"/>
      <c r="R1311" s="241"/>
      <c r="S1311" s="241"/>
      <c r="T1311" s="241"/>
      <c r="U1311" s="241"/>
      <c r="V1311" s="241"/>
      <c r="W1311" s="241"/>
      <c r="X1311" s="241"/>
      <c r="Y1311" s="241"/>
      <c r="Z1311" s="241"/>
      <c r="AA1311" s="241"/>
      <c r="AB1311" s="241"/>
      <c r="AC1311" s="241"/>
      <c r="AD1311" s="241"/>
      <c r="AE1311" s="241"/>
      <c r="AF1311" s="241"/>
      <c r="AG1311" s="241"/>
      <c r="AH1311" s="241"/>
      <c r="AI1311" s="241"/>
      <c r="AP1311" s="300"/>
      <c r="AT1311" s="300"/>
    </row>
    <row r="1312" spans="1:46" s="299" customFormat="1" ht="15" customHeight="1">
      <c r="A1312" s="284"/>
      <c r="B1312" s="284"/>
      <c r="C1312" s="241"/>
      <c r="D1312" s="241"/>
      <c r="E1312" s="241"/>
      <c r="F1312" s="241"/>
      <c r="G1312" s="241"/>
      <c r="H1312" s="241"/>
      <c r="I1312" s="241"/>
      <c r="J1312" s="241"/>
      <c r="K1312" s="241"/>
      <c r="L1312" s="241"/>
      <c r="M1312" s="241"/>
      <c r="N1312" s="241"/>
      <c r="O1312" s="241"/>
      <c r="P1312" s="241"/>
      <c r="Q1312" s="241"/>
      <c r="R1312" s="241"/>
      <c r="S1312" s="241"/>
      <c r="T1312" s="241"/>
      <c r="U1312" s="241"/>
      <c r="V1312" s="241"/>
      <c r="W1312" s="241"/>
      <c r="X1312" s="241"/>
      <c r="Y1312" s="241"/>
      <c r="Z1312" s="241"/>
      <c r="AA1312" s="241"/>
      <c r="AB1312" s="241"/>
      <c r="AC1312" s="241"/>
      <c r="AD1312" s="241"/>
      <c r="AE1312" s="241"/>
      <c r="AF1312" s="241"/>
      <c r="AG1312" s="241"/>
      <c r="AH1312" s="241"/>
      <c r="AI1312" s="241"/>
      <c r="AP1312" s="300"/>
      <c r="AT1312" s="300"/>
    </row>
    <row r="1313" spans="1:46" s="299" customFormat="1" ht="15" customHeight="1">
      <c r="A1313" s="284"/>
      <c r="B1313" s="284"/>
      <c r="C1313" s="241"/>
      <c r="D1313" s="241"/>
      <c r="E1313" s="241"/>
      <c r="F1313" s="241"/>
      <c r="G1313" s="241"/>
      <c r="H1313" s="241"/>
      <c r="I1313" s="241"/>
      <c r="J1313" s="241"/>
      <c r="K1313" s="241"/>
      <c r="L1313" s="241"/>
      <c r="M1313" s="241"/>
      <c r="N1313" s="241"/>
      <c r="O1313" s="241"/>
      <c r="P1313" s="241"/>
      <c r="Q1313" s="241"/>
      <c r="R1313" s="241"/>
      <c r="S1313" s="241"/>
      <c r="T1313" s="241"/>
      <c r="U1313" s="241"/>
      <c r="V1313" s="241"/>
      <c r="W1313" s="241"/>
      <c r="X1313" s="241"/>
      <c r="Y1313" s="241"/>
      <c r="Z1313" s="241"/>
      <c r="AA1313" s="241"/>
      <c r="AB1313" s="241"/>
      <c r="AC1313" s="241"/>
      <c r="AD1313" s="241"/>
      <c r="AE1313" s="241"/>
      <c r="AF1313" s="241"/>
      <c r="AG1313" s="241"/>
      <c r="AH1313" s="241"/>
      <c r="AI1313" s="241"/>
      <c r="AP1313" s="300"/>
      <c r="AT1313" s="300"/>
    </row>
    <row r="1314" spans="1:46" s="299" customFormat="1" ht="15" customHeight="1">
      <c r="A1314" s="284"/>
      <c r="B1314" s="284"/>
      <c r="C1314" s="241"/>
      <c r="D1314" s="241"/>
      <c r="E1314" s="241"/>
      <c r="F1314" s="241"/>
      <c r="G1314" s="241"/>
      <c r="H1314" s="241"/>
      <c r="I1314" s="241"/>
      <c r="J1314" s="241"/>
      <c r="K1314" s="241"/>
      <c r="L1314" s="241"/>
      <c r="M1314" s="241"/>
      <c r="N1314" s="241"/>
      <c r="O1314" s="241"/>
      <c r="P1314" s="241"/>
      <c r="Q1314" s="241"/>
      <c r="R1314" s="241"/>
      <c r="S1314" s="241"/>
      <c r="T1314" s="241"/>
      <c r="U1314" s="241"/>
      <c r="V1314" s="241"/>
      <c r="W1314" s="241"/>
      <c r="X1314" s="241"/>
      <c r="Y1314" s="241"/>
      <c r="Z1314" s="241"/>
      <c r="AA1314" s="241"/>
      <c r="AB1314" s="241"/>
      <c r="AC1314" s="241"/>
      <c r="AD1314" s="241"/>
      <c r="AE1314" s="241"/>
      <c r="AF1314" s="241"/>
      <c r="AG1314" s="241"/>
      <c r="AH1314" s="241"/>
      <c r="AI1314" s="241"/>
      <c r="AP1314" s="300"/>
      <c r="AT1314" s="300"/>
    </row>
    <row r="1315" spans="1:46" s="299" customFormat="1" ht="15" customHeight="1">
      <c r="A1315" s="284"/>
      <c r="B1315" s="284"/>
      <c r="C1315" s="241"/>
      <c r="D1315" s="241"/>
      <c r="E1315" s="241"/>
      <c r="F1315" s="241"/>
      <c r="G1315" s="241"/>
      <c r="H1315" s="241"/>
      <c r="I1315" s="241"/>
      <c r="J1315" s="241"/>
      <c r="K1315" s="241"/>
      <c r="L1315" s="241"/>
      <c r="M1315" s="241"/>
      <c r="N1315" s="241"/>
      <c r="O1315" s="241"/>
      <c r="P1315" s="241"/>
      <c r="Q1315" s="241"/>
      <c r="R1315" s="241"/>
      <c r="S1315" s="241"/>
      <c r="T1315" s="241"/>
      <c r="U1315" s="241"/>
      <c r="V1315" s="241"/>
      <c r="W1315" s="241"/>
      <c r="X1315" s="241"/>
      <c r="Y1315" s="241"/>
      <c r="Z1315" s="241"/>
      <c r="AA1315" s="241"/>
      <c r="AB1315" s="241"/>
      <c r="AC1315" s="241"/>
      <c r="AD1315" s="241"/>
      <c r="AE1315" s="241"/>
      <c r="AF1315" s="241"/>
      <c r="AG1315" s="241"/>
      <c r="AH1315" s="241"/>
      <c r="AI1315" s="241"/>
      <c r="AP1315" s="300"/>
      <c r="AT1315" s="300"/>
    </row>
    <row r="1316" spans="1:46" s="299" customFormat="1" ht="15" customHeight="1">
      <c r="A1316" s="284"/>
      <c r="B1316" s="284"/>
      <c r="C1316" s="241"/>
      <c r="D1316" s="241"/>
      <c r="E1316" s="241"/>
      <c r="F1316" s="241"/>
      <c r="G1316" s="241"/>
      <c r="H1316" s="241"/>
      <c r="I1316" s="241"/>
      <c r="J1316" s="241"/>
      <c r="K1316" s="241"/>
      <c r="L1316" s="241"/>
      <c r="M1316" s="241"/>
      <c r="N1316" s="241"/>
      <c r="O1316" s="241"/>
      <c r="P1316" s="241"/>
      <c r="Q1316" s="241"/>
      <c r="R1316" s="241"/>
      <c r="S1316" s="241"/>
      <c r="T1316" s="241"/>
      <c r="U1316" s="241"/>
      <c r="V1316" s="241"/>
      <c r="W1316" s="241"/>
      <c r="X1316" s="241"/>
      <c r="Y1316" s="241"/>
      <c r="Z1316" s="241"/>
      <c r="AA1316" s="241"/>
      <c r="AB1316" s="241"/>
      <c r="AC1316" s="241"/>
      <c r="AD1316" s="241"/>
      <c r="AE1316" s="241"/>
      <c r="AF1316" s="241"/>
      <c r="AG1316" s="241"/>
      <c r="AH1316" s="241"/>
      <c r="AI1316" s="241"/>
      <c r="AP1316" s="300"/>
      <c r="AT1316" s="300"/>
    </row>
    <row r="1317" spans="1:46" s="299" customFormat="1" ht="15" customHeight="1">
      <c r="A1317" s="284"/>
      <c r="B1317" s="284"/>
      <c r="C1317" s="241"/>
      <c r="D1317" s="241"/>
      <c r="E1317" s="241"/>
      <c r="F1317" s="241"/>
      <c r="G1317" s="241"/>
      <c r="H1317" s="241"/>
      <c r="I1317" s="241"/>
      <c r="J1317" s="241"/>
      <c r="K1317" s="241"/>
      <c r="L1317" s="241"/>
      <c r="M1317" s="241"/>
      <c r="N1317" s="241"/>
      <c r="O1317" s="241"/>
      <c r="P1317" s="241"/>
      <c r="Q1317" s="241"/>
      <c r="R1317" s="241"/>
      <c r="S1317" s="241"/>
      <c r="T1317" s="241"/>
      <c r="U1317" s="241"/>
      <c r="V1317" s="241"/>
      <c r="W1317" s="241"/>
      <c r="X1317" s="241"/>
      <c r="Y1317" s="241"/>
      <c r="Z1317" s="241"/>
      <c r="AA1317" s="241"/>
      <c r="AB1317" s="241"/>
      <c r="AC1317" s="241"/>
      <c r="AD1317" s="241"/>
      <c r="AE1317" s="241"/>
      <c r="AF1317" s="241"/>
      <c r="AG1317" s="241"/>
      <c r="AH1317" s="241"/>
      <c r="AI1317" s="241"/>
      <c r="AP1317" s="300"/>
      <c r="AT1317" s="300"/>
    </row>
    <row r="1318" spans="1:46" s="299" customFormat="1" ht="15" customHeight="1">
      <c r="A1318" s="284"/>
      <c r="B1318" s="284"/>
      <c r="C1318" s="241"/>
      <c r="D1318" s="241"/>
      <c r="E1318" s="241"/>
      <c r="F1318" s="241"/>
      <c r="G1318" s="241"/>
      <c r="H1318" s="241"/>
      <c r="I1318" s="241"/>
      <c r="J1318" s="241"/>
      <c r="K1318" s="241"/>
      <c r="L1318" s="241"/>
      <c r="M1318" s="241"/>
      <c r="N1318" s="241"/>
      <c r="O1318" s="241"/>
      <c r="P1318" s="241"/>
      <c r="Q1318" s="241"/>
      <c r="R1318" s="241"/>
      <c r="S1318" s="241"/>
      <c r="T1318" s="241"/>
      <c r="U1318" s="241"/>
      <c r="V1318" s="241"/>
      <c r="W1318" s="241"/>
      <c r="X1318" s="241"/>
      <c r="Y1318" s="241"/>
      <c r="Z1318" s="241"/>
      <c r="AA1318" s="241"/>
      <c r="AB1318" s="241"/>
      <c r="AC1318" s="241"/>
      <c r="AD1318" s="241"/>
      <c r="AE1318" s="241"/>
      <c r="AF1318" s="241"/>
      <c r="AG1318" s="241"/>
      <c r="AH1318" s="241"/>
      <c r="AI1318" s="241"/>
      <c r="AP1318" s="300"/>
      <c r="AT1318" s="300"/>
    </row>
    <row r="1319" spans="1:46" s="299" customFormat="1" ht="15" customHeight="1">
      <c r="A1319" s="284"/>
      <c r="B1319" s="284"/>
      <c r="C1319" s="241"/>
      <c r="D1319" s="241"/>
      <c r="E1319" s="241"/>
      <c r="F1319" s="241"/>
      <c r="G1319" s="241"/>
      <c r="H1319" s="241"/>
      <c r="I1319" s="241"/>
      <c r="J1319" s="241"/>
      <c r="K1319" s="241"/>
      <c r="L1319" s="241"/>
      <c r="M1319" s="241"/>
      <c r="N1319" s="241"/>
      <c r="O1319" s="241"/>
      <c r="P1319" s="241"/>
      <c r="Q1319" s="241"/>
      <c r="R1319" s="241"/>
      <c r="S1319" s="241"/>
      <c r="T1319" s="241"/>
      <c r="U1319" s="241"/>
      <c r="V1319" s="241"/>
      <c r="W1319" s="241"/>
      <c r="X1319" s="241"/>
      <c r="Y1319" s="241"/>
      <c r="Z1319" s="241"/>
      <c r="AA1319" s="241"/>
      <c r="AB1319" s="241"/>
      <c r="AC1319" s="241"/>
      <c r="AD1319" s="241"/>
      <c r="AE1319" s="241"/>
      <c r="AF1319" s="241"/>
      <c r="AG1319" s="241"/>
      <c r="AH1319" s="241"/>
      <c r="AI1319" s="241"/>
      <c r="AP1319" s="300"/>
      <c r="AT1319" s="300"/>
    </row>
    <row r="1320" spans="1:46" s="299" customFormat="1" ht="15" customHeight="1">
      <c r="A1320" s="284"/>
      <c r="B1320" s="284"/>
      <c r="C1320" s="241"/>
      <c r="D1320" s="241"/>
      <c r="E1320" s="241"/>
      <c r="F1320" s="241"/>
      <c r="G1320" s="241"/>
      <c r="H1320" s="241"/>
      <c r="I1320" s="241"/>
      <c r="J1320" s="241"/>
      <c r="K1320" s="241"/>
      <c r="L1320" s="241"/>
      <c r="M1320" s="241"/>
      <c r="N1320" s="241"/>
      <c r="O1320" s="241"/>
      <c r="P1320" s="241"/>
      <c r="Q1320" s="241"/>
      <c r="R1320" s="241"/>
      <c r="S1320" s="241"/>
      <c r="T1320" s="241"/>
      <c r="U1320" s="241"/>
      <c r="V1320" s="241"/>
      <c r="W1320" s="241"/>
      <c r="X1320" s="241"/>
      <c r="Y1320" s="241"/>
      <c r="Z1320" s="241"/>
      <c r="AA1320" s="241"/>
      <c r="AB1320" s="241"/>
      <c r="AC1320" s="241"/>
      <c r="AD1320" s="241"/>
      <c r="AE1320" s="241"/>
      <c r="AF1320" s="241"/>
      <c r="AG1320" s="241"/>
      <c r="AH1320" s="241"/>
      <c r="AI1320" s="241"/>
      <c r="AP1320" s="300"/>
      <c r="AT1320" s="300"/>
    </row>
    <row r="1321" spans="1:46" s="299" customFormat="1" ht="15" customHeight="1">
      <c r="A1321" s="284"/>
      <c r="B1321" s="284"/>
      <c r="C1321" s="241"/>
      <c r="D1321" s="241"/>
      <c r="E1321" s="241"/>
      <c r="F1321" s="241"/>
      <c r="G1321" s="241"/>
      <c r="H1321" s="241"/>
      <c r="I1321" s="241"/>
      <c r="J1321" s="241"/>
      <c r="K1321" s="241"/>
      <c r="L1321" s="241"/>
      <c r="M1321" s="241"/>
      <c r="N1321" s="241"/>
      <c r="O1321" s="241"/>
      <c r="P1321" s="241"/>
      <c r="Q1321" s="241"/>
      <c r="R1321" s="241"/>
      <c r="S1321" s="241"/>
      <c r="T1321" s="241"/>
      <c r="U1321" s="241"/>
      <c r="V1321" s="241"/>
      <c r="W1321" s="241"/>
      <c r="X1321" s="241"/>
      <c r="Y1321" s="241"/>
      <c r="Z1321" s="241"/>
      <c r="AA1321" s="241"/>
      <c r="AB1321" s="241"/>
      <c r="AC1321" s="241"/>
      <c r="AD1321" s="241"/>
      <c r="AE1321" s="241"/>
      <c r="AF1321" s="241"/>
      <c r="AG1321" s="241"/>
      <c r="AH1321" s="241"/>
      <c r="AI1321" s="241"/>
      <c r="AP1321" s="300"/>
      <c r="AT1321" s="300"/>
    </row>
    <row r="1322" spans="1:46" s="299" customFormat="1" ht="15" customHeight="1">
      <c r="A1322" s="284"/>
      <c r="B1322" s="284"/>
      <c r="C1322" s="241"/>
      <c r="D1322" s="241"/>
      <c r="E1322" s="241"/>
      <c r="F1322" s="241"/>
      <c r="G1322" s="241"/>
      <c r="H1322" s="241"/>
      <c r="I1322" s="241"/>
      <c r="J1322" s="241"/>
      <c r="K1322" s="241"/>
      <c r="L1322" s="241"/>
      <c r="M1322" s="241"/>
      <c r="N1322" s="241"/>
      <c r="O1322" s="241"/>
      <c r="P1322" s="241"/>
      <c r="Q1322" s="241"/>
      <c r="R1322" s="241"/>
      <c r="S1322" s="241"/>
      <c r="T1322" s="241"/>
      <c r="U1322" s="241"/>
      <c r="V1322" s="241"/>
      <c r="W1322" s="241"/>
      <c r="X1322" s="241"/>
      <c r="Y1322" s="241"/>
      <c r="Z1322" s="241"/>
      <c r="AA1322" s="241"/>
      <c r="AB1322" s="241"/>
      <c r="AC1322" s="241"/>
      <c r="AD1322" s="241"/>
      <c r="AE1322" s="241"/>
      <c r="AF1322" s="241"/>
      <c r="AG1322" s="241"/>
      <c r="AH1322" s="241"/>
      <c r="AI1322" s="241"/>
      <c r="AP1322" s="300"/>
      <c r="AT1322" s="300"/>
    </row>
    <row r="1323" spans="1:46" s="299" customFormat="1" ht="15" customHeight="1">
      <c r="A1323" s="284"/>
      <c r="B1323" s="284"/>
      <c r="C1323" s="241"/>
      <c r="D1323" s="241"/>
      <c r="E1323" s="241"/>
      <c r="F1323" s="241"/>
      <c r="G1323" s="241"/>
      <c r="H1323" s="241"/>
      <c r="I1323" s="241"/>
      <c r="J1323" s="241"/>
      <c r="K1323" s="241"/>
      <c r="L1323" s="241"/>
      <c r="M1323" s="241"/>
      <c r="N1323" s="241"/>
      <c r="O1323" s="241"/>
      <c r="P1323" s="241"/>
      <c r="Q1323" s="241"/>
      <c r="R1323" s="241"/>
      <c r="S1323" s="241"/>
      <c r="T1323" s="241"/>
      <c r="U1323" s="241"/>
      <c r="V1323" s="241"/>
      <c r="W1323" s="241"/>
      <c r="X1323" s="241"/>
      <c r="Y1323" s="241"/>
      <c r="Z1323" s="241"/>
      <c r="AA1323" s="241"/>
      <c r="AB1323" s="241"/>
      <c r="AC1323" s="241"/>
      <c r="AD1323" s="241"/>
      <c r="AE1323" s="241"/>
      <c r="AF1323" s="241"/>
      <c r="AG1323" s="241"/>
      <c r="AH1323" s="241"/>
      <c r="AI1323" s="241"/>
      <c r="AP1323" s="300"/>
      <c r="AT1323" s="300"/>
    </row>
    <row r="1324" spans="1:46" s="299" customFormat="1" ht="15" customHeight="1">
      <c r="A1324" s="284"/>
      <c r="B1324" s="284"/>
      <c r="C1324" s="241"/>
      <c r="D1324" s="241"/>
      <c r="E1324" s="241"/>
      <c r="F1324" s="241"/>
      <c r="G1324" s="241"/>
      <c r="H1324" s="241"/>
      <c r="I1324" s="241"/>
      <c r="J1324" s="241"/>
      <c r="K1324" s="241"/>
      <c r="L1324" s="241"/>
      <c r="M1324" s="241"/>
      <c r="N1324" s="241"/>
      <c r="O1324" s="241"/>
      <c r="P1324" s="241"/>
      <c r="Q1324" s="241"/>
      <c r="R1324" s="241"/>
      <c r="S1324" s="241"/>
      <c r="T1324" s="241"/>
      <c r="U1324" s="241"/>
      <c r="V1324" s="241"/>
      <c r="W1324" s="241"/>
      <c r="X1324" s="241"/>
      <c r="Y1324" s="241"/>
      <c r="Z1324" s="241"/>
      <c r="AA1324" s="241"/>
      <c r="AB1324" s="241"/>
      <c r="AC1324" s="241"/>
      <c r="AD1324" s="241"/>
      <c r="AE1324" s="241"/>
      <c r="AF1324" s="241"/>
      <c r="AG1324" s="241"/>
      <c r="AH1324" s="241"/>
      <c r="AI1324" s="241"/>
      <c r="AP1324" s="300"/>
      <c r="AT1324" s="300"/>
    </row>
    <row r="1325" spans="1:46" s="299" customFormat="1" ht="15" customHeight="1">
      <c r="A1325" s="284"/>
      <c r="B1325" s="284"/>
      <c r="C1325" s="241"/>
      <c r="D1325" s="241"/>
      <c r="E1325" s="241"/>
      <c r="F1325" s="241"/>
      <c r="G1325" s="241"/>
      <c r="H1325" s="241"/>
      <c r="I1325" s="241"/>
      <c r="J1325" s="241"/>
      <c r="K1325" s="241"/>
      <c r="L1325" s="241"/>
      <c r="M1325" s="241"/>
      <c r="N1325" s="241"/>
      <c r="O1325" s="241"/>
      <c r="P1325" s="241"/>
      <c r="Q1325" s="241"/>
      <c r="R1325" s="241"/>
      <c r="S1325" s="241"/>
      <c r="T1325" s="241"/>
      <c r="U1325" s="241"/>
      <c r="V1325" s="241"/>
      <c r="W1325" s="241"/>
      <c r="X1325" s="241"/>
      <c r="Y1325" s="241"/>
      <c r="Z1325" s="241"/>
      <c r="AA1325" s="241"/>
      <c r="AB1325" s="241"/>
      <c r="AC1325" s="241"/>
      <c r="AD1325" s="241"/>
      <c r="AE1325" s="241"/>
      <c r="AF1325" s="241"/>
      <c r="AG1325" s="241"/>
      <c r="AH1325" s="241"/>
      <c r="AI1325" s="241"/>
      <c r="AP1325" s="300"/>
      <c r="AT1325" s="300"/>
    </row>
    <row r="1326" spans="1:46" s="299" customFormat="1" ht="15" customHeight="1">
      <c r="A1326" s="284"/>
      <c r="B1326" s="284"/>
      <c r="C1326" s="241"/>
      <c r="D1326" s="241"/>
      <c r="E1326" s="241"/>
      <c r="F1326" s="241"/>
      <c r="G1326" s="241"/>
      <c r="H1326" s="241"/>
      <c r="I1326" s="241"/>
      <c r="J1326" s="241"/>
      <c r="K1326" s="241"/>
      <c r="L1326" s="241"/>
      <c r="M1326" s="241"/>
      <c r="N1326" s="241"/>
      <c r="O1326" s="241"/>
      <c r="P1326" s="241"/>
      <c r="Q1326" s="241"/>
      <c r="R1326" s="241"/>
      <c r="S1326" s="241"/>
      <c r="T1326" s="241"/>
      <c r="U1326" s="241"/>
      <c r="V1326" s="241"/>
      <c r="W1326" s="241"/>
      <c r="X1326" s="241"/>
      <c r="Y1326" s="241"/>
      <c r="Z1326" s="241"/>
      <c r="AA1326" s="241"/>
      <c r="AB1326" s="241"/>
      <c r="AC1326" s="241"/>
      <c r="AD1326" s="241"/>
      <c r="AE1326" s="241"/>
      <c r="AF1326" s="241"/>
      <c r="AG1326" s="241"/>
      <c r="AH1326" s="241"/>
      <c r="AI1326" s="241"/>
      <c r="AP1326" s="300"/>
      <c r="AT1326" s="300"/>
    </row>
    <row r="1327" spans="1:46" s="299" customFormat="1" ht="15" customHeight="1">
      <c r="A1327" s="284"/>
      <c r="B1327" s="284"/>
      <c r="C1327" s="241"/>
      <c r="D1327" s="241"/>
      <c r="E1327" s="241"/>
      <c r="F1327" s="241"/>
      <c r="G1327" s="241"/>
      <c r="H1327" s="241"/>
      <c r="I1327" s="241"/>
      <c r="J1327" s="241"/>
      <c r="K1327" s="241"/>
      <c r="L1327" s="241"/>
      <c r="M1327" s="241"/>
      <c r="N1327" s="241"/>
      <c r="O1327" s="241"/>
      <c r="P1327" s="241"/>
      <c r="Q1327" s="241"/>
      <c r="R1327" s="241"/>
      <c r="S1327" s="241"/>
      <c r="T1327" s="241"/>
      <c r="U1327" s="241"/>
      <c r="V1327" s="241"/>
      <c r="W1327" s="241"/>
      <c r="X1327" s="241"/>
      <c r="Y1327" s="241"/>
      <c r="Z1327" s="241"/>
      <c r="AA1327" s="241"/>
      <c r="AB1327" s="241"/>
      <c r="AC1327" s="241"/>
      <c r="AD1327" s="241"/>
      <c r="AE1327" s="241"/>
      <c r="AF1327" s="241"/>
      <c r="AG1327" s="241"/>
      <c r="AH1327" s="241"/>
      <c r="AI1327" s="241"/>
      <c r="AP1327" s="300"/>
      <c r="AT1327" s="300"/>
    </row>
    <row r="1328" spans="1:46" s="299" customFormat="1" ht="15" customHeight="1">
      <c r="A1328" s="284"/>
      <c r="B1328" s="284"/>
      <c r="C1328" s="241"/>
      <c r="D1328" s="241"/>
      <c r="E1328" s="241"/>
      <c r="F1328" s="241"/>
      <c r="G1328" s="241"/>
      <c r="H1328" s="241"/>
      <c r="I1328" s="241"/>
      <c r="J1328" s="241"/>
      <c r="K1328" s="241"/>
      <c r="L1328" s="241"/>
      <c r="M1328" s="241"/>
      <c r="N1328" s="241"/>
      <c r="O1328" s="241"/>
      <c r="P1328" s="241"/>
      <c r="Q1328" s="241"/>
      <c r="R1328" s="241"/>
      <c r="S1328" s="241"/>
      <c r="T1328" s="241"/>
      <c r="U1328" s="241"/>
      <c r="V1328" s="241"/>
      <c r="W1328" s="241"/>
      <c r="X1328" s="241"/>
      <c r="Y1328" s="241"/>
      <c r="Z1328" s="241"/>
      <c r="AA1328" s="241"/>
      <c r="AB1328" s="241"/>
      <c r="AC1328" s="241"/>
      <c r="AD1328" s="241"/>
      <c r="AE1328" s="241"/>
      <c r="AF1328" s="241"/>
      <c r="AG1328" s="241"/>
      <c r="AH1328" s="241"/>
      <c r="AI1328" s="241"/>
      <c r="AP1328" s="300"/>
      <c r="AT1328" s="300"/>
    </row>
    <row r="1329" spans="1:46" s="299" customFormat="1" ht="15" customHeight="1">
      <c r="A1329" s="284"/>
      <c r="B1329" s="284"/>
      <c r="C1329" s="241"/>
      <c r="D1329" s="241"/>
      <c r="E1329" s="241"/>
      <c r="F1329" s="241"/>
      <c r="G1329" s="241"/>
      <c r="H1329" s="241"/>
      <c r="I1329" s="241"/>
      <c r="J1329" s="241"/>
      <c r="K1329" s="241"/>
      <c r="L1329" s="241"/>
      <c r="M1329" s="241"/>
      <c r="N1329" s="241"/>
      <c r="O1329" s="241"/>
      <c r="P1329" s="241"/>
      <c r="Q1329" s="241"/>
      <c r="R1329" s="241"/>
      <c r="S1329" s="241"/>
      <c r="T1329" s="241"/>
      <c r="U1329" s="241"/>
      <c r="V1329" s="241"/>
      <c r="W1329" s="241"/>
      <c r="X1329" s="241"/>
      <c r="Y1329" s="241"/>
      <c r="Z1329" s="241"/>
      <c r="AA1329" s="241"/>
      <c r="AB1329" s="241"/>
      <c r="AC1329" s="241"/>
      <c r="AD1329" s="241"/>
      <c r="AE1329" s="241"/>
      <c r="AF1329" s="241"/>
      <c r="AG1329" s="241"/>
      <c r="AH1329" s="241"/>
      <c r="AI1329" s="241"/>
      <c r="AP1329" s="300"/>
      <c r="AT1329" s="300"/>
    </row>
    <row r="1330" spans="1:46" s="299" customFormat="1" ht="15" customHeight="1">
      <c r="A1330" s="284"/>
      <c r="B1330" s="284"/>
      <c r="C1330" s="241"/>
      <c r="D1330" s="241"/>
      <c r="E1330" s="241"/>
      <c r="F1330" s="241"/>
      <c r="G1330" s="241"/>
      <c r="H1330" s="241"/>
      <c r="I1330" s="241"/>
      <c r="J1330" s="241"/>
      <c r="K1330" s="241"/>
      <c r="L1330" s="241"/>
      <c r="M1330" s="241"/>
      <c r="N1330" s="241"/>
      <c r="O1330" s="241"/>
      <c r="P1330" s="241"/>
      <c r="Q1330" s="241"/>
      <c r="R1330" s="241"/>
      <c r="S1330" s="241"/>
      <c r="T1330" s="241"/>
      <c r="U1330" s="241"/>
      <c r="V1330" s="241"/>
      <c r="W1330" s="241"/>
      <c r="X1330" s="241"/>
      <c r="Y1330" s="241"/>
      <c r="Z1330" s="241"/>
      <c r="AA1330" s="241"/>
      <c r="AB1330" s="241"/>
      <c r="AC1330" s="241"/>
      <c r="AD1330" s="241"/>
      <c r="AE1330" s="241"/>
      <c r="AF1330" s="241"/>
      <c r="AG1330" s="241"/>
      <c r="AH1330" s="241"/>
      <c r="AI1330" s="241"/>
      <c r="AP1330" s="300"/>
      <c r="AT1330" s="300"/>
    </row>
    <row r="1331" spans="1:46" s="299" customFormat="1" ht="15" customHeight="1">
      <c r="A1331" s="284"/>
      <c r="B1331" s="284"/>
      <c r="C1331" s="241"/>
      <c r="D1331" s="241"/>
      <c r="E1331" s="241"/>
      <c r="F1331" s="241"/>
      <c r="G1331" s="241"/>
      <c r="H1331" s="241"/>
      <c r="I1331" s="241"/>
      <c r="J1331" s="241"/>
      <c r="K1331" s="241"/>
      <c r="L1331" s="241"/>
      <c r="M1331" s="241"/>
      <c r="N1331" s="241"/>
      <c r="O1331" s="241"/>
      <c r="P1331" s="241"/>
      <c r="Q1331" s="241"/>
      <c r="R1331" s="241"/>
      <c r="S1331" s="241"/>
      <c r="T1331" s="241"/>
      <c r="U1331" s="241"/>
      <c r="V1331" s="241"/>
      <c r="W1331" s="241"/>
      <c r="X1331" s="241"/>
      <c r="Y1331" s="241"/>
      <c r="Z1331" s="241"/>
      <c r="AA1331" s="241"/>
      <c r="AB1331" s="241"/>
      <c r="AC1331" s="241"/>
      <c r="AD1331" s="241"/>
      <c r="AE1331" s="241"/>
      <c r="AF1331" s="241"/>
      <c r="AG1331" s="241"/>
      <c r="AH1331" s="241"/>
      <c r="AI1331" s="241"/>
      <c r="AP1331" s="300"/>
      <c r="AT1331" s="300"/>
    </row>
    <row r="1332" spans="1:46" s="299" customFormat="1" ht="15" customHeight="1">
      <c r="A1332" s="284"/>
      <c r="B1332" s="284"/>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F1332" s="241"/>
      <c r="AG1332" s="241"/>
      <c r="AH1332" s="241"/>
      <c r="AI1332" s="241"/>
      <c r="AP1332" s="300"/>
      <c r="AT1332" s="300"/>
    </row>
    <row r="1333" spans="1:46" s="299" customFormat="1" ht="15" customHeight="1">
      <c r="A1333" s="284"/>
      <c r="B1333" s="284"/>
      <c r="C1333" s="241"/>
      <c r="D1333" s="241"/>
      <c r="E1333" s="241"/>
      <c r="F1333" s="241"/>
      <c r="G1333" s="241"/>
      <c r="H1333" s="241"/>
      <c r="I1333" s="241"/>
      <c r="J1333" s="241"/>
      <c r="K1333" s="241"/>
      <c r="L1333" s="241"/>
      <c r="M1333" s="241"/>
      <c r="N1333" s="241"/>
      <c r="O1333" s="241"/>
      <c r="P1333" s="241"/>
      <c r="Q1333" s="241"/>
      <c r="R1333" s="241"/>
      <c r="S1333" s="241"/>
      <c r="T1333" s="241"/>
      <c r="U1333" s="241"/>
      <c r="V1333" s="241"/>
      <c r="W1333" s="241"/>
      <c r="X1333" s="241"/>
      <c r="Y1333" s="241"/>
      <c r="Z1333" s="241"/>
      <c r="AA1333" s="241"/>
      <c r="AB1333" s="241"/>
      <c r="AC1333" s="241"/>
      <c r="AD1333" s="241"/>
      <c r="AE1333" s="241"/>
      <c r="AF1333" s="241"/>
      <c r="AG1333" s="241"/>
      <c r="AH1333" s="241"/>
      <c r="AI1333" s="241"/>
      <c r="AP1333" s="300"/>
      <c r="AT1333" s="300"/>
    </row>
    <row r="1334" spans="1:46" s="299" customFormat="1" ht="15" customHeight="1">
      <c r="A1334" s="284"/>
      <c r="B1334" s="284"/>
      <c r="C1334" s="241"/>
      <c r="D1334" s="241"/>
      <c r="E1334" s="241"/>
      <c r="F1334" s="241"/>
      <c r="G1334" s="241"/>
      <c r="H1334" s="241"/>
      <c r="I1334" s="241"/>
      <c r="J1334" s="241"/>
      <c r="K1334" s="241"/>
      <c r="L1334" s="241"/>
      <c r="M1334" s="241"/>
      <c r="N1334" s="241"/>
      <c r="O1334" s="241"/>
      <c r="P1334" s="241"/>
      <c r="Q1334" s="241"/>
      <c r="R1334" s="241"/>
      <c r="S1334" s="241"/>
      <c r="T1334" s="241"/>
      <c r="U1334" s="241"/>
      <c r="V1334" s="241"/>
      <c r="W1334" s="241"/>
      <c r="X1334" s="241"/>
      <c r="Y1334" s="241"/>
      <c r="Z1334" s="241"/>
      <c r="AA1334" s="241"/>
      <c r="AB1334" s="241"/>
      <c r="AC1334" s="241"/>
      <c r="AD1334" s="241"/>
      <c r="AE1334" s="241"/>
      <c r="AF1334" s="241"/>
      <c r="AG1334" s="241"/>
      <c r="AH1334" s="241"/>
      <c r="AI1334" s="241"/>
      <c r="AP1334" s="300"/>
      <c r="AT1334" s="300"/>
    </row>
    <row r="1335" spans="1:46" s="299" customFormat="1" ht="15" customHeight="1">
      <c r="A1335" s="284"/>
      <c r="B1335" s="284"/>
      <c r="C1335" s="241"/>
      <c r="D1335" s="241"/>
      <c r="E1335" s="241"/>
      <c r="F1335" s="241"/>
      <c r="G1335" s="241"/>
      <c r="H1335" s="241"/>
      <c r="I1335" s="241"/>
      <c r="J1335" s="241"/>
      <c r="K1335" s="241"/>
      <c r="L1335" s="241"/>
      <c r="M1335" s="241"/>
      <c r="N1335" s="241"/>
      <c r="O1335" s="241"/>
      <c r="P1335" s="241"/>
      <c r="Q1335" s="241"/>
      <c r="R1335" s="241"/>
      <c r="S1335" s="241"/>
      <c r="T1335" s="241"/>
      <c r="U1335" s="241"/>
      <c r="V1335" s="241"/>
      <c r="W1335" s="241"/>
      <c r="X1335" s="241"/>
      <c r="Y1335" s="241"/>
      <c r="Z1335" s="241"/>
      <c r="AA1335" s="241"/>
      <c r="AB1335" s="241"/>
      <c r="AC1335" s="241"/>
      <c r="AD1335" s="241"/>
      <c r="AE1335" s="241"/>
      <c r="AF1335" s="241"/>
      <c r="AG1335" s="241"/>
      <c r="AH1335" s="241"/>
      <c r="AI1335" s="241"/>
      <c r="AP1335" s="300"/>
      <c r="AT1335" s="300"/>
    </row>
    <row r="1336" spans="1:46" s="299" customFormat="1" ht="15" customHeight="1">
      <c r="A1336" s="284"/>
      <c r="B1336" s="284"/>
      <c r="C1336" s="241"/>
      <c r="D1336" s="241"/>
      <c r="E1336" s="241"/>
      <c r="F1336" s="241"/>
      <c r="G1336" s="241"/>
      <c r="H1336" s="241"/>
      <c r="I1336" s="241"/>
      <c r="J1336" s="241"/>
      <c r="K1336" s="241"/>
      <c r="L1336" s="241"/>
      <c r="M1336" s="241"/>
      <c r="N1336" s="241"/>
      <c r="O1336" s="241"/>
      <c r="P1336" s="241"/>
      <c r="Q1336" s="241"/>
      <c r="R1336" s="241"/>
      <c r="S1336" s="241"/>
      <c r="T1336" s="241"/>
      <c r="U1336" s="241"/>
      <c r="V1336" s="241"/>
      <c r="W1336" s="241"/>
      <c r="X1336" s="241"/>
      <c r="Y1336" s="241"/>
      <c r="Z1336" s="241"/>
      <c r="AA1336" s="241"/>
      <c r="AB1336" s="241"/>
      <c r="AC1336" s="241"/>
      <c r="AD1336" s="241"/>
      <c r="AE1336" s="241"/>
      <c r="AF1336" s="241"/>
      <c r="AG1336" s="241"/>
      <c r="AH1336" s="241"/>
      <c r="AI1336" s="241"/>
      <c r="AP1336" s="300"/>
      <c r="AT1336" s="300"/>
    </row>
    <row r="1337" spans="1:46" s="299" customFormat="1" ht="15" customHeight="1">
      <c r="A1337" s="284"/>
      <c r="B1337" s="284"/>
      <c r="C1337" s="241"/>
      <c r="D1337" s="241"/>
      <c r="E1337" s="241"/>
      <c r="F1337" s="241"/>
      <c r="G1337" s="241"/>
      <c r="H1337" s="241"/>
      <c r="I1337" s="241"/>
      <c r="J1337" s="241"/>
      <c r="K1337" s="241"/>
      <c r="L1337" s="241"/>
      <c r="M1337" s="241"/>
      <c r="N1337" s="241"/>
      <c r="O1337" s="241"/>
      <c r="P1337" s="241"/>
      <c r="Q1337" s="241"/>
      <c r="R1337" s="241"/>
      <c r="S1337" s="241"/>
      <c r="T1337" s="241"/>
      <c r="U1337" s="241"/>
      <c r="V1337" s="241"/>
      <c r="W1337" s="241"/>
      <c r="X1337" s="241"/>
      <c r="Y1337" s="241"/>
      <c r="Z1337" s="241"/>
      <c r="AA1337" s="241"/>
      <c r="AB1337" s="241"/>
      <c r="AC1337" s="241"/>
      <c r="AD1337" s="241"/>
      <c r="AE1337" s="241"/>
      <c r="AF1337" s="241"/>
      <c r="AG1337" s="241"/>
      <c r="AH1337" s="241"/>
      <c r="AI1337" s="241"/>
      <c r="AP1337" s="300"/>
      <c r="AT1337" s="300"/>
    </row>
    <row r="1338" spans="1:46" s="299" customFormat="1" ht="15" customHeight="1">
      <c r="A1338" s="284"/>
      <c r="B1338" s="284"/>
      <c r="C1338" s="241"/>
      <c r="D1338" s="241"/>
      <c r="E1338" s="241"/>
      <c r="F1338" s="241"/>
      <c r="G1338" s="241"/>
      <c r="H1338" s="241"/>
      <c r="I1338" s="241"/>
      <c r="J1338" s="241"/>
      <c r="K1338" s="241"/>
      <c r="L1338" s="241"/>
      <c r="M1338" s="241"/>
      <c r="N1338" s="241"/>
      <c r="O1338" s="241"/>
      <c r="P1338" s="241"/>
      <c r="Q1338" s="241"/>
      <c r="R1338" s="241"/>
      <c r="S1338" s="241"/>
      <c r="T1338" s="241"/>
      <c r="U1338" s="241"/>
      <c r="V1338" s="241"/>
      <c r="W1338" s="241"/>
      <c r="X1338" s="241"/>
      <c r="Y1338" s="241"/>
      <c r="Z1338" s="241"/>
      <c r="AA1338" s="241"/>
      <c r="AB1338" s="241"/>
      <c r="AC1338" s="241"/>
      <c r="AD1338" s="241"/>
      <c r="AE1338" s="241"/>
      <c r="AF1338" s="241"/>
      <c r="AG1338" s="241"/>
      <c r="AH1338" s="241"/>
      <c r="AI1338" s="241"/>
      <c r="AP1338" s="300"/>
      <c r="AT1338" s="300"/>
    </row>
    <row r="1339" spans="1:46" s="299" customFormat="1" ht="15" customHeight="1">
      <c r="A1339" s="284"/>
      <c r="B1339" s="284"/>
      <c r="C1339" s="241"/>
      <c r="D1339" s="241"/>
      <c r="E1339" s="241"/>
      <c r="F1339" s="241"/>
      <c r="G1339" s="241"/>
      <c r="H1339" s="241"/>
      <c r="I1339" s="241"/>
      <c r="J1339" s="241"/>
      <c r="K1339" s="241"/>
      <c r="L1339" s="241"/>
      <c r="M1339" s="241"/>
      <c r="N1339" s="241"/>
      <c r="O1339" s="241"/>
      <c r="P1339" s="241"/>
      <c r="Q1339" s="241"/>
      <c r="R1339" s="241"/>
      <c r="S1339" s="241"/>
      <c r="T1339" s="241"/>
      <c r="U1339" s="241"/>
      <c r="V1339" s="241"/>
      <c r="W1339" s="241"/>
      <c r="X1339" s="241"/>
      <c r="Y1339" s="241"/>
      <c r="Z1339" s="241"/>
      <c r="AA1339" s="241"/>
      <c r="AB1339" s="241"/>
      <c r="AC1339" s="241"/>
      <c r="AD1339" s="241"/>
      <c r="AE1339" s="241"/>
      <c r="AF1339" s="241"/>
      <c r="AG1339" s="241"/>
      <c r="AH1339" s="241"/>
      <c r="AI1339" s="241"/>
      <c r="AP1339" s="300"/>
      <c r="AT1339" s="300"/>
    </row>
    <row r="1340" spans="1:46" s="299" customFormat="1" ht="15" customHeight="1">
      <c r="A1340" s="284"/>
      <c r="B1340" s="284"/>
      <c r="C1340" s="241"/>
      <c r="D1340" s="241"/>
      <c r="E1340" s="241"/>
      <c r="F1340" s="241"/>
      <c r="G1340" s="241"/>
      <c r="H1340" s="241"/>
      <c r="I1340" s="241"/>
      <c r="J1340" s="241"/>
      <c r="K1340" s="241"/>
      <c r="L1340" s="241"/>
      <c r="M1340" s="241"/>
      <c r="N1340" s="241"/>
      <c r="O1340" s="241"/>
      <c r="P1340" s="241"/>
      <c r="Q1340" s="241"/>
      <c r="R1340" s="241"/>
      <c r="S1340" s="241"/>
      <c r="T1340" s="241"/>
      <c r="U1340" s="241"/>
      <c r="V1340" s="241"/>
      <c r="W1340" s="241"/>
      <c r="X1340" s="241"/>
      <c r="Y1340" s="241"/>
      <c r="Z1340" s="241"/>
      <c r="AA1340" s="241"/>
      <c r="AB1340" s="241"/>
      <c r="AC1340" s="241"/>
      <c r="AD1340" s="241"/>
      <c r="AE1340" s="241"/>
      <c r="AF1340" s="241"/>
      <c r="AG1340" s="241"/>
      <c r="AH1340" s="241"/>
      <c r="AI1340" s="241"/>
      <c r="AP1340" s="300"/>
      <c r="AT1340" s="300"/>
    </row>
    <row r="1341" spans="1:46" s="299" customFormat="1" ht="15" customHeight="1">
      <c r="A1341" s="284"/>
      <c r="B1341" s="284"/>
      <c r="C1341" s="241"/>
      <c r="D1341" s="241"/>
      <c r="E1341" s="241"/>
      <c r="F1341" s="241"/>
      <c r="G1341" s="241"/>
      <c r="H1341" s="241"/>
      <c r="I1341" s="241"/>
      <c r="J1341" s="241"/>
      <c r="K1341" s="241"/>
      <c r="L1341" s="241"/>
      <c r="M1341" s="241"/>
      <c r="N1341" s="241"/>
      <c r="O1341" s="241"/>
      <c r="P1341" s="241"/>
      <c r="Q1341" s="241"/>
      <c r="R1341" s="241"/>
      <c r="S1341" s="241"/>
      <c r="T1341" s="241"/>
      <c r="U1341" s="241"/>
      <c r="V1341" s="241"/>
      <c r="W1341" s="241"/>
      <c r="X1341" s="241"/>
      <c r="Y1341" s="241"/>
      <c r="Z1341" s="241"/>
      <c r="AA1341" s="241"/>
      <c r="AB1341" s="241"/>
      <c r="AC1341" s="241"/>
      <c r="AD1341" s="241"/>
      <c r="AE1341" s="241"/>
      <c r="AF1341" s="241"/>
      <c r="AG1341" s="241"/>
      <c r="AH1341" s="241"/>
      <c r="AI1341" s="241"/>
      <c r="AP1341" s="300"/>
      <c r="AT1341" s="300"/>
    </row>
    <row r="1342" spans="1:46" s="299" customFormat="1" ht="15" customHeight="1">
      <c r="A1342" s="284"/>
      <c r="B1342" s="284"/>
      <c r="C1342" s="241"/>
      <c r="D1342" s="241"/>
      <c r="E1342" s="241"/>
      <c r="F1342" s="241"/>
      <c r="G1342" s="241"/>
      <c r="H1342" s="241"/>
      <c r="I1342" s="241"/>
      <c r="J1342" s="241"/>
      <c r="K1342" s="241"/>
      <c r="L1342" s="241"/>
      <c r="M1342" s="241"/>
      <c r="N1342" s="241"/>
      <c r="O1342" s="241"/>
      <c r="P1342" s="241"/>
      <c r="Q1342" s="241"/>
      <c r="R1342" s="241"/>
      <c r="S1342" s="241"/>
      <c r="T1342" s="241"/>
      <c r="U1342" s="241"/>
      <c r="V1342" s="241"/>
      <c r="W1342" s="241"/>
      <c r="X1342" s="241"/>
      <c r="Y1342" s="241"/>
      <c r="Z1342" s="241"/>
      <c r="AA1342" s="241"/>
      <c r="AB1342" s="241"/>
      <c r="AC1342" s="241"/>
      <c r="AD1342" s="241"/>
      <c r="AE1342" s="241"/>
      <c r="AF1342" s="241"/>
      <c r="AG1342" s="241"/>
      <c r="AH1342" s="241"/>
      <c r="AI1342" s="241"/>
      <c r="AP1342" s="300"/>
      <c r="AT1342" s="300"/>
    </row>
    <row r="1343" spans="1:46" s="299" customFormat="1" ht="15" customHeight="1">
      <c r="A1343" s="284"/>
      <c r="B1343" s="284"/>
      <c r="C1343" s="241"/>
      <c r="D1343" s="241"/>
      <c r="E1343" s="241"/>
      <c r="F1343" s="241"/>
      <c r="G1343" s="241"/>
      <c r="H1343" s="241"/>
      <c r="I1343" s="241"/>
      <c r="J1343" s="241"/>
      <c r="K1343" s="241"/>
      <c r="L1343" s="241"/>
      <c r="M1343" s="241"/>
      <c r="N1343" s="241"/>
      <c r="O1343" s="241"/>
      <c r="P1343" s="241"/>
      <c r="Q1343" s="241"/>
      <c r="R1343" s="241"/>
      <c r="S1343" s="241"/>
      <c r="T1343" s="241"/>
      <c r="U1343" s="241"/>
      <c r="V1343" s="241"/>
      <c r="W1343" s="241"/>
      <c r="X1343" s="241"/>
      <c r="Y1343" s="241"/>
      <c r="Z1343" s="241"/>
      <c r="AA1343" s="241"/>
      <c r="AB1343" s="241"/>
      <c r="AC1343" s="241"/>
      <c r="AD1343" s="241"/>
      <c r="AE1343" s="241"/>
      <c r="AF1343" s="241"/>
      <c r="AG1343" s="241"/>
      <c r="AH1343" s="241"/>
      <c r="AI1343" s="241"/>
      <c r="AP1343" s="300"/>
      <c r="AT1343" s="300"/>
    </row>
    <row r="1344" spans="1:46" s="299" customFormat="1" ht="15" customHeight="1">
      <c r="A1344" s="284"/>
      <c r="B1344" s="284"/>
      <c r="C1344" s="241"/>
      <c r="D1344" s="241"/>
      <c r="E1344" s="241"/>
      <c r="F1344" s="241"/>
      <c r="G1344" s="241"/>
      <c r="H1344" s="241"/>
      <c r="I1344" s="241"/>
      <c r="J1344" s="241"/>
      <c r="K1344" s="241"/>
      <c r="L1344" s="241"/>
      <c r="M1344" s="241"/>
      <c r="N1344" s="241"/>
      <c r="O1344" s="241"/>
      <c r="P1344" s="241"/>
      <c r="Q1344" s="241"/>
      <c r="R1344" s="241"/>
      <c r="S1344" s="241"/>
      <c r="T1344" s="241"/>
      <c r="U1344" s="241"/>
      <c r="V1344" s="241"/>
      <c r="W1344" s="241"/>
      <c r="X1344" s="241"/>
      <c r="Y1344" s="241"/>
      <c r="Z1344" s="241"/>
      <c r="AA1344" s="241"/>
      <c r="AB1344" s="241"/>
      <c r="AC1344" s="241"/>
      <c r="AD1344" s="241"/>
      <c r="AE1344" s="241"/>
      <c r="AF1344" s="241"/>
      <c r="AG1344" s="241"/>
      <c r="AH1344" s="241"/>
      <c r="AI1344" s="241"/>
      <c r="AP1344" s="300"/>
      <c r="AT1344" s="300"/>
    </row>
    <row r="1345" spans="1:46" s="299" customFormat="1" ht="15" customHeight="1">
      <c r="A1345" s="284"/>
      <c r="B1345" s="284"/>
      <c r="C1345" s="241"/>
      <c r="D1345" s="241"/>
      <c r="E1345" s="241"/>
      <c r="F1345" s="241"/>
      <c r="G1345" s="241"/>
      <c r="H1345" s="241"/>
      <c r="I1345" s="241"/>
      <c r="J1345" s="241"/>
      <c r="K1345" s="241"/>
      <c r="L1345" s="241"/>
      <c r="M1345" s="241"/>
      <c r="N1345" s="241"/>
      <c r="O1345" s="241"/>
      <c r="P1345" s="241"/>
      <c r="Q1345" s="241"/>
      <c r="R1345" s="241"/>
      <c r="S1345" s="241"/>
      <c r="T1345" s="241"/>
      <c r="U1345" s="241"/>
      <c r="V1345" s="241"/>
      <c r="W1345" s="241"/>
      <c r="X1345" s="241"/>
      <c r="Y1345" s="241"/>
      <c r="Z1345" s="241"/>
      <c r="AA1345" s="241"/>
      <c r="AB1345" s="241"/>
      <c r="AC1345" s="241"/>
      <c r="AD1345" s="241"/>
      <c r="AE1345" s="241"/>
      <c r="AF1345" s="241"/>
      <c r="AG1345" s="241"/>
      <c r="AH1345" s="241"/>
      <c r="AI1345" s="241"/>
      <c r="AP1345" s="300"/>
      <c r="AT1345" s="300"/>
    </row>
    <row r="1346" spans="1:46" s="299" customFormat="1" ht="15" customHeight="1">
      <c r="A1346" s="284"/>
      <c r="B1346" s="284"/>
      <c r="C1346" s="241"/>
      <c r="D1346" s="241"/>
      <c r="E1346" s="241"/>
      <c r="F1346" s="241"/>
      <c r="G1346" s="241"/>
      <c r="H1346" s="241"/>
      <c r="I1346" s="241"/>
      <c r="J1346" s="241"/>
      <c r="K1346" s="241"/>
      <c r="L1346" s="241"/>
      <c r="M1346" s="241"/>
      <c r="N1346" s="241"/>
      <c r="O1346" s="241"/>
      <c r="P1346" s="241"/>
      <c r="Q1346" s="241"/>
      <c r="R1346" s="241"/>
      <c r="S1346" s="241"/>
      <c r="T1346" s="241"/>
      <c r="U1346" s="241"/>
      <c r="V1346" s="241"/>
      <c r="W1346" s="241"/>
      <c r="X1346" s="241"/>
      <c r="Y1346" s="241"/>
      <c r="Z1346" s="241"/>
      <c r="AA1346" s="241"/>
      <c r="AB1346" s="241"/>
      <c r="AC1346" s="241"/>
      <c r="AD1346" s="241"/>
      <c r="AE1346" s="241"/>
      <c r="AF1346" s="241"/>
      <c r="AG1346" s="241"/>
      <c r="AH1346" s="241"/>
      <c r="AI1346" s="241"/>
      <c r="AP1346" s="300"/>
      <c r="AT1346" s="300"/>
    </row>
    <row r="1347" spans="1:46" s="299" customFormat="1" ht="15" customHeight="1">
      <c r="A1347" s="284"/>
      <c r="B1347" s="284"/>
      <c r="C1347" s="241"/>
      <c r="D1347" s="241"/>
      <c r="E1347" s="241"/>
      <c r="F1347" s="241"/>
      <c r="G1347" s="241"/>
      <c r="H1347" s="241"/>
      <c r="I1347" s="241"/>
      <c r="J1347" s="241"/>
      <c r="K1347" s="241"/>
      <c r="L1347" s="241"/>
      <c r="M1347" s="241"/>
      <c r="N1347" s="241"/>
      <c r="O1347" s="241"/>
      <c r="P1347" s="241"/>
      <c r="Q1347" s="241"/>
      <c r="R1347" s="241"/>
      <c r="S1347" s="241"/>
      <c r="T1347" s="241"/>
      <c r="U1347" s="241"/>
      <c r="V1347" s="241"/>
      <c r="W1347" s="241"/>
      <c r="X1347" s="241"/>
      <c r="Y1347" s="241"/>
      <c r="Z1347" s="241"/>
      <c r="AA1347" s="241"/>
      <c r="AB1347" s="241"/>
      <c r="AC1347" s="241"/>
      <c r="AD1347" s="241"/>
      <c r="AE1347" s="241"/>
      <c r="AF1347" s="241"/>
      <c r="AG1347" s="241"/>
      <c r="AH1347" s="241"/>
      <c r="AI1347" s="241"/>
      <c r="AP1347" s="300"/>
      <c r="AT1347" s="300"/>
    </row>
    <row r="1348" spans="1:46" s="299" customFormat="1" ht="15" customHeight="1">
      <c r="A1348" s="284"/>
      <c r="B1348" s="284"/>
      <c r="C1348" s="241"/>
      <c r="D1348" s="241"/>
      <c r="E1348" s="241"/>
      <c r="F1348" s="241"/>
      <c r="G1348" s="241"/>
      <c r="H1348" s="241"/>
      <c r="I1348" s="241"/>
      <c r="J1348" s="241"/>
      <c r="K1348" s="241"/>
      <c r="L1348" s="241"/>
      <c r="M1348" s="241"/>
      <c r="N1348" s="241"/>
      <c r="O1348" s="241"/>
      <c r="P1348" s="241"/>
      <c r="Q1348" s="241"/>
      <c r="R1348" s="241"/>
      <c r="S1348" s="241"/>
      <c r="T1348" s="241"/>
      <c r="U1348" s="241"/>
      <c r="V1348" s="241"/>
      <c r="W1348" s="241"/>
      <c r="X1348" s="241"/>
      <c r="Y1348" s="241"/>
      <c r="Z1348" s="241"/>
      <c r="AA1348" s="241"/>
      <c r="AB1348" s="241"/>
      <c r="AC1348" s="241"/>
      <c r="AD1348" s="241"/>
      <c r="AE1348" s="241"/>
      <c r="AF1348" s="241"/>
      <c r="AG1348" s="241"/>
      <c r="AH1348" s="241"/>
      <c r="AI1348" s="241"/>
      <c r="AP1348" s="300"/>
      <c r="AT1348" s="300"/>
    </row>
    <row r="1349" spans="1:46" s="299" customFormat="1" ht="15" customHeight="1">
      <c r="A1349" s="284"/>
      <c r="B1349" s="284"/>
      <c r="C1349" s="241"/>
      <c r="D1349" s="241"/>
      <c r="E1349" s="241"/>
      <c r="F1349" s="241"/>
      <c r="G1349" s="241"/>
      <c r="H1349" s="241"/>
      <c r="I1349" s="241"/>
      <c r="J1349" s="241"/>
      <c r="K1349" s="241"/>
      <c r="L1349" s="241"/>
      <c r="M1349" s="241"/>
      <c r="N1349" s="241"/>
      <c r="O1349" s="241"/>
      <c r="P1349" s="241"/>
      <c r="Q1349" s="241"/>
      <c r="R1349" s="241"/>
      <c r="S1349" s="241"/>
      <c r="T1349" s="241"/>
      <c r="U1349" s="241"/>
      <c r="V1349" s="241"/>
      <c r="W1349" s="241"/>
      <c r="X1349" s="241"/>
      <c r="Y1349" s="241"/>
      <c r="Z1349" s="241"/>
      <c r="AA1349" s="241"/>
      <c r="AB1349" s="241"/>
      <c r="AC1349" s="241"/>
      <c r="AD1349" s="241"/>
      <c r="AE1349" s="241"/>
      <c r="AF1349" s="241"/>
      <c r="AG1349" s="241"/>
      <c r="AH1349" s="241"/>
      <c r="AI1349" s="241"/>
      <c r="AP1349" s="300"/>
      <c r="AT1349" s="300"/>
    </row>
    <row r="1350" spans="1:46" s="299" customFormat="1" ht="15" customHeight="1">
      <c r="A1350" s="284"/>
      <c r="B1350" s="284"/>
      <c r="C1350" s="241"/>
      <c r="D1350" s="241"/>
      <c r="E1350" s="241"/>
      <c r="F1350" s="241"/>
      <c r="G1350" s="241"/>
      <c r="H1350" s="241"/>
      <c r="I1350" s="241"/>
      <c r="J1350" s="241"/>
      <c r="K1350" s="241"/>
      <c r="L1350" s="241"/>
      <c r="M1350" s="241"/>
      <c r="N1350" s="241"/>
      <c r="O1350" s="241"/>
      <c r="P1350" s="241"/>
      <c r="Q1350" s="241"/>
      <c r="R1350" s="241"/>
      <c r="S1350" s="241"/>
      <c r="T1350" s="241"/>
      <c r="U1350" s="241"/>
      <c r="V1350" s="241"/>
      <c r="W1350" s="241"/>
      <c r="X1350" s="241"/>
      <c r="Y1350" s="241"/>
      <c r="Z1350" s="241"/>
      <c r="AA1350" s="241"/>
      <c r="AB1350" s="241"/>
      <c r="AC1350" s="241"/>
      <c r="AD1350" s="241"/>
      <c r="AE1350" s="241"/>
      <c r="AF1350" s="241"/>
      <c r="AG1350" s="241"/>
      <c r="AH1350" s="241"/>
      <c r="AI1350" s="241"/>
      <c r="AP1350" s="300"/>
      <c r="AT1350" s="300"/>
    </row>
    <row r="1351" spans="1:46" s="299" customFormat="1" ht="15" customHeight="1">
      <c r="A1351" s="284"/>
      <c r="B1351" s="284"/>
      <c r="C1351" s="241"/>
      <c r="D1351" s="241"/>
      <c r="E1351" s="241"/>
      <c r="F1351" s="241"/>
      <c r="G1351" s="241"/>
      <c r="H1351" s="241"/>
      <c r="I1351" s="241"/>
      <c r="J1351" s="241"/>
      <c r="K1351" s="241"/>
      <c r="L1351" s="241"/>
      <c r="M1351" s="241"/>
      <c r="N1351" s="241"/>
      <c r="O1351" s="241"/>
      <c r="P1351" s="241"/>
      <c r="Q1351" s="241"/>
      <c r="R1351" s="241"/>
      <c r="S1351" s="241"/>
      <c r="T1351" s="241"/>
      <c r="U1351" s="241"/>
      <c r="V1351" s="241"/>
      <c r="W1351" s="241"/>
      <c r="X1351" s="241"/>
      <c r="Y1351" s="241"/>
      <c r="Z1351" s="241"/>
      <c r="AA1351" s="241"/>
      <c r="AB1351" s="241"/>
      <c r="AC1351" s="241"/>
      <c r="AD1351" s="241"/>
      <c r="AE1351" s="241"/>
      <c r="AF1351" s="241"/>
      <c r="AG1351" s="241"/>
      <c r="AH1351" s="241"/>
      <c r="AI1351" s="241"/>
      <c r="AP1351" s="300"/>
      <c r="AT1351" s="300"/>
    </row>
    <row r="1352" spans="1:46" s="299" customFormat="1" ht="15" customHeight="1">
      <c r="A1352" s="284"/>
      <c r="B1352" s="284"/>
      <c r="C1352" s="241"/>
      <c r="D1352" s="241"/>
      <c r="E1352" s="241"/>
      <c r="F1352" s="241"/>
      <c r="G1352" s="241"/>
      <c r="H1352" s="241"/>
      <c r="I1352" s="241"/>
      <c r="J1352" s="241"/>
      <c r="K1352" s="241"/>
      <c r="L1352" s="241"/>
      <c r="M1352" s="241"/>
      <c r="N1352" s="241"/>
      <c r="O1352" s="241"/>
      <c r="P1352" s="241"/>
      <c r="Q1352" s="241"/>
      <c r="R1352" s="241"/>
      <c r="S1352" s="241"/>
      <c r="T1352" s="241"/>
      <c r="U1352" s="241"/>
      <c r="V1352" s="241"/>
      <c r="W1352" s="241"/>
      <c r="X1352" s="241"/>
      <c r="Y1352" s="241"/>
      <c r="Z1352" s="241"/>
      <c r="AA1352" s="241"/>
      <c r="AB1352" s="241"/>
      <c r="AC1352" s="241"/>
      <c r="AD1352" s="241"/>
      <c r="AE1352" s="241"/>
      <c r="AF1352" s="241"/>
      <c r="AG1352" s="241"/>
      <c r="AH1352" s="241"/>
      <c r="AI1352" s="241"/>
      <c r="AP1352" s="300"/>
      <c r="AT1352" s="300"/>
    </row>
    <row r="1353" spans="1:46" s="299" customFormat="1" ht="15" customHeight="1">
      <c r="A1353" s="284"/>
      <c r="B1353" s="284"/>
      <c r="C1353" s="241"/>
      <c r="D1353" s="241"/>
      <c r="E1353" s="241"/>
      <c r="F1353" s="241"/>
      <c r="G1353" s="241"/>
      <c r="H1353" s="241"/>
      <c r="I1353" s="241"/>
      <c r="J1353" s="241"/>
      <c r="K1353" s="241"/>
      <c r="L1353" s="241"/>
      <c r="M1353" s="241"/>
      <c r="N1353" s="241"/>
      <c r="O1353" s="241"/>
      <c r="P1353" s="241"/>
      <c r="Q1353" s="241"/>
      <c r="R1353" s="241"/>
      <c r="S1353" s="241"/>
      <c r="T1353" s="241"/>
      <c r="U1353" s="241"/>
      <c r="V1353" s="241"/>
      <c r="W1353" s="241"/>
      <c r="X1353" s="241"/>
      <c r="Y1353" s="241"/>
      <c r="Z1353" s="241"/>
      <c r="AA1353" s="241"/>
      <c r="AB1353" s="241"/>
      <c r="AC1353" s="241"/>
      <c r="AD1353" s="241"/>
      <c r="AE1353" s="241"/>
      <c r="AF1353" s="241"/>
      <c r="AG1353" s="241"/>
      <c r="AH1353" s="241"/>
      <c r="AI1353" s="241"/>
      <c r="AP1353" s="300"/>
      <c r="AT1353" s="300"/>
    </row>
    <row r="1354" spans="1:46" s="299" customFormat="1" ht="15" customHeight="1">
      <c r="A1354" s="284"/>
      <c r="B1354" s="284"/>
      <c r="C1354" s="241"/>
      <c r="D1354" s="241"/>
      <c r="E1354" s="241"/>
      <c r="F1354" s="241"/>
      <c r="G1354" s="241"/>
      <c r="H1354" s="241"/>
      <c r="I1354" s="241"/>
      <c r="J1354" s="241"/>
      <c r="K1354" s="241"/>
      <c r="L1354" s="241"/>
      <c r="M1354" s="241"/>
      <c r="N1354" s="241"/>
      <c r="O1354" s="241"/>
      <c r="P1354" s="241"/>
      <c r="Q1354" s="241"/>
      <c r="R1354" s="241"/>
      <c r="S1354" s="241"/>
      <c r="T1354" s="241"/>
      <c r="U1354" s="241"/>
      <c r="V1354" s="241"/>
      <c r="W1354" s="241"/>
      <c r="X1354" s="241"/>
      <c r="Y1354" s="241"/>
      <c r="Z1354" s="241"/>
      <c r="AA1354" s="241"/>
      <c r="AB1354" s="241"/>
      <c r="AC1354" s="241"/>
      <c r="AD1354" s="241"/>
      <c r="AE1354" s="241"/>
      <c r="AF1354" s="241"/>
      <c r="AG1354" s="241"/>
      <c r="AH1354" s="241"/>
      <c r="AI1354" s="241"/>
      <c r="AP1354" s="300"/>
      <c r="AT1354" s="300"/>
    </row>
    <row r="1355" spans="1:46" s="299" customFormat="1" ht="15" customHeight="1">
      <c r="A1355" s="284"/>
      <c r="B1355" s="284"/>
      <c r="C1355" s="241"/>
      <c r="D1355" s="241"/>
      <c r="E1355" s="241"/>
      <c r="F1355" s="241"/>
      <c r="G1355" s="241"/>
      <c r="H1355" s="241"/>
      <c r="I1355" s="241"/>
      <c r="J1355" s="241"/>
      <c r="K1355" s="241"/>
      <c r="L1355" s="241"/>
      <c r="M1355" s="241"/>
      <c r="N1355" s="241"/>
      <c r="O1355" s="241"/>
      <c r="P1355" s="241"/>
      <c r="Q1355" s="241"/>
      <c r="R1355" s="241"/>
      <c r="S1355" s="241"/>
      <c r="T1355" s="241"/>
      <c r="U1355" s="241"/>
      <c r="V1355" s="241"/>
      <c r="W1355" s="241"/>
      <c r="X1355" s="241"/>
      <c r="Y1355" s="241"/>
      <c r="Z1355" s="241"/>
      <c r="AA1355" s="241"/>
      <c r="AB1355" s="241"/>
      <c r="AC1355" s="241"/>
      <c r="AD1355" s="241"/>
      <c r="AE1355" s="241"/>
      <c r="AF1355" s="241"/>
      <c r="AG1355" s="241"/>
      <c r="AH1355" s="241"/>
      <c r="AI1355" s="241"/>
      <c r="AP1355" s="300"/>
      <c r="AT1355" s="300"/>
    </row>
    <row r="1356" spans="1:46" s="299" customFormat="1" ht="15" customHeight="1">
      <c r="A1356" s="284"/>
      <c r="B1356" s="284"/>
      <c r="C1356" s="241"/>
      <c r="D1356" s="241"/>
      <c r="E1356" s="241"/>
      <c r="F1356" s="241"/>
      <c r="G1356" s="241"/>
      <c r="H1356" s="241"/>
      <c r="I1356" s="241"/>
      <c r="J1356" s="241"/>
      <c r="K1356" s="241"/>
      <c r="L1356" s="241"/>
      <c r="M1356" s="241"/>
      <c r="N1356" s="241"/>
      <c r="O1356" s="241"/>
      <c r="P1356" s="241"/>
      <c r="Q1356" s="241"/>
      <c r="R1356" s="241"/>
      <c r="S1356" s="241"/>
      <c r="T1356" s="241"/>
      <c r="U1356" s="241"/>
      <c r="V1356" s="241"/>
      <c r="W1356" s="241"/>
      <c r="X1356" s="241"/>
      <c r="Y1356" s="241"/>
      <c r="Z1356" s="241"/>
      <c r="AA1356" s="241"/>
      <c r="AB1356" s="241"/>
      <c r="AC1356" s="241"/>
      <c r="AD1356" s="241"/>
      <c r="AE1356" s="241"/>
      <c r="AF1356" s="241"/>
      <c r="AG1356" s="241"/>
      <c r="AH1356" s="241"/>
      <c r="AI1356" s="241"/>
      <c r="AP1356" s="300"/>
      <c r="AT1356" s="300"/>
    </row>
    <row r="1357" spans="1:46" s="299" customFormat="1" ht="15" customHeight="1">
      <c r="A1357" s="284"/>
      <c r="B1357" s="284"/>
      <c r="C1357" s="241"/>
      <c r="D1357" s="241"/>
      <c r="E1357" s="241"/>
      <c r="F1357" s="241"/>
      <c r="G1357" s="241"/>
      <c r="H1357" s="241"/>
      <c r="I1357" s="241"/>
      <c r="J1357" s="241"/>
      <c r="K1357" s="241"/>
      <c r="L1357" s="241"/>
      <c r="M1357" s="241"/>
      <c r="N1357" s="241"/>
      <c r="O1357" s="241"/>
      <c r="P1357" s="241"/>
      <c r="Q1357" s="241"/>
      <c r="R1357" s="241"/>
      <c r="S1357" s="241"/>
      <c r="T1357" s="241"/>
      <c r="U1357" s="241"/>
      <c r="V1357" s="241"/>
      <c r="W1357" s="241"/>
      <c r="X1357" s="241"/>
      <c r="Y1357" s="241"/>
      <c r="Z1357" s="241"/>
      <c r="AA1357" s="241"/>
      <c r="AB1357" s="241"/>
      <c r="AC1357" s="241"/>
      <c r="AD1357" s="241"/>
      <c r="AE1357" s="241"/>
      <c r="AF1357" s="241"/>
      <c r="AG1357" s="241"/>
      <c r="AH1357" s="241"/>
      <c r="AI1357" s="241"/>
      <c r="AP1357" s="300"/>
      <c r="AT1357" s="300"/>
    </row>
    <row r="1358" spans="1:46" s="299" customFormat="1" ht="15" customHeight="1">
      <c r="A1358" s="284"/>
      <c r="B1358" s="284"/>
      <c r="C1358" s="241"/>
      <c r="D1358" s="241"/>
      <c r="E1358" s="241"/>
      <c r="F1358" s="241"/>
      <c r="G1358" s="241"/>
      <c r="H1358" s="241"/>
      <c r="I1358" s="241"/>
      <c r="J1358" s="241"/>
      <c r="K1358" s="241"/>
      <c r="L1358" s="241"/>
      <c r="M1358" s="241"/>
      <c r="N1358" s="241"/>
      <c r="O1358" s="241"/>
      <c r="P1358" s="241"/>
      <c r="Q1358" s="241"/>
      <c r="R1358" s="241"/>
      <c r="S1358" s="241"/>
      <c r="T1358" s="241"/>
      <c r="U1358" s="241"/>
      <c r="V1358" s="241"/>
      <c r="W1358" s="241"/>
      <c r="X1358" s="241"/>
      <c r="Y1358" s="241"/>
      <c r="Z1358" s="241"/>
      <c r="AA1358" s="241"/>
      <c r="AB1358" s="241"/>
      <c r="AC1358" s="241"/>
      <c r="AD1358" s="241"/>
      <c r="AE1358" s="241"/>
      <c r="AF1358" s="241"/>
      <c r="AG1358" s="241"/>
      <c r="AH1358" s="241"/>
      <c r="AI1358" s="241"/>
      <c r="AP1358" s="300"/>
      <c r="AT1358" s="300"/>
    </row>
    <row r="1359" spans="1:46" s="299" customFormat="1" ht="15" customHeight="1">
      <c r="A1359" s="284"/>
      <c r="B1359" s="284"/>
      <c r="C1359" s="241"/>
      <c r="D1359" s="241"/>
      <c r="E1359" s="241"/>
      <c r="F1359" s="241"/>
      <c r="G1359" s="241"/>
      <c r="H1359" s="241"/>
      <c r="I1359" s="241"/>
      <c r="J1359" s="241"/>
      <c r="K1359" s="241"/>
      <c r="L1359" s="241"/>
      <c r="M1359" s="241"/>
      <c r="N1359" s="241"/>
      <c r="O1359" s="241"/>
      <c r="P1359" s="241"/>
      <c r="Q1359" s="241"/>
      <c r="R1359" s="241"/>
      <c r="S1359" s="241"/>
      <c r="T1359" s="241"/>
      <c r="U1359" s="241"/>
      <c r="V1359" s="241"/>
      <c r="W1359" s="241"/>
      <c r="X1359" s="241"/>
      <c r="Y1359" s="241"/>
      <c r="Z1359" s="241"/>
      <c r="AA1359" s="241"/>
      <c r="AB1359" s="241"/>
      <c r="AC1359" s="241"/>
      <c r="AD1359" s="241"/>
      <c r="AE1359" s="241"/>
      <c r="AF1359" s="241"/>
      <c r="AG1359" s="241"/>
      <c r="AH1359" s="241"/>
      <c r="AI1359" s="241"/>
      <c r="AP1359" s="300"/>
      <c r="AT1359" s="300"/>
    </row>
    <row r="1360" spans="1:46" s="299" customFormat="1" ht="15" customHeight="1">
      <c r="A1360" s="284"/>
      <c r="B1360" s="284"/>
      <c r="C1360" s="241"/>
      <c r="D1360" s="241"/>
      <c r="E1360" s="241"/>
      <c r="F1360" s="241"/>
      <c r="G1360" s="241"/>
      <c r="H1360" s="241"/>
      <c r="I1360" s="241"/>
      <c r="J1360" s="241"/>
      <c r="K1360" s="241"/>
      <c r="L1360" s="241"/>
      <c r="M1360" s="241"/>
      <c r="N1360" s="241"/>
      <c r="O1360" s="241"/>
      <c r="P1360" s="241"/>
      <c r="Q1360" s="241"/>
      <c r="R1360" s="241"/>
      <c r="S1360" s="241"/>
      <c r="T1360" s="241"/>
      <c r="U1360" s="241"/>
      <c r="V1360" s="241"/>
      <c r="W1360" s="241"/>
      <c r="X1360" s="241"/>
      <c r="Y1360" s="241"/>
      <c r="Z1360" s="241"/>
      <c r="AA1360" s="241"/>
      <c r="AB1360" s="241"/>
      <c r="AC1360" s="241"/>
      <c r="AD1360" s="241"/>
      <c r="AE1360" s="241"/>
      <c r="AF1360" s="241"/>
      <c r="AG1360" s="241"/>
      <c r="AH1360" s="241"/>
      <c r="AI1360" s="241"/>
      <c r="AP1360" s="300"/>
      <c r="AT1360" s="300"/>
    </row>
    <row r="1361" spans="1:46" s="299" customFormat="1" ht="15" customHeight="1">
      <c r="A1361" s="284"/>
      <c r="B1361" s="284"/>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s="241"/>
      <c r="AG1361" s="241"/>
      <c r="AH1361" s="241"/>
      <c r="AI1361" s="241"/>
      <c r="AP1361" s="300"/>
      <c r="AT1361" s="300"/>
    </row>
    <row r="1362" spans="1:46" s="299" customFormat="1" ht="15" customHeight="1">
      <c r="A1362" s="284"/>
      <c r="B1362" s="284"/>
      <c r="C1362" s="241"/>
      <c r="D1362" s="241"/>
      <c r="E1362" s="241"/>
      <c r="F1362" s="241"/>
      <c r="G1362" s="241"/>
      <c r="H1362" s="241"/>
      <c r="I1362" s="241"/>
      <c r="J1362" s="241"/>
      <c r="K1362" s="241"/>
      <c r="L1362" s="241"/>
      <c r="M1362" s="241"/>
      <c r="N1362" s="241"/>
      <c r="O1362" s="241"/>
      <c r="P1362" s="241"/>
      <c r="Q1362" s="241"/>
      <c r="R1362" s="241"/>
      <c r="S1362" s="241"/>
      <c r="T1362" s="241"/>
      <c r="U1362" s="241"/>
      <c r="V1362" s="241"/>
      <c r="W1362" s="241"/>
      <c r="X1362" s="241"/>
      <c r="Y1362" s="241"/>
      <c r="Z1362" s="241"/>
      <c r="AA1362" s="241"/>
      <c r="AB1362" s="241"/>
      <c r="AC1362" s="241"/>
      <c r="AD1362" s="241"/>
      <c r="AE1362" s="241"/>
      <c r="AF1362" s="241"/>
      <c r="AG1362" s="241"/>
      <c r="AH1362" s="241"/>
      <c r="AI1362" s="241"/>
      <c r="AP1362" s="300"/>
      <c r="AT1362" s="300"/>
    </row>
    <row r="1363" spans="1:46" s="299" customFormat="1" ht="15" customHeight="1">
      <c r="A1363" s="284"/>
      <c r="B1363" s="284"/>
      <c r="C1363" s="241"/>
      <c r="D1363" s="241"/>
      <c r="E1363" s="241"/>
      <c r="F1363" s="241"/>
      <c r="G1363" s="241"/>
      <c r="H1363" s="241"/>
      <c r="I1363" s="241"/>
      <c r="J1363" s="241"/>
      <c r="K1363" s="241"/>
      <c r="L1363" s="241"/>
      <c r="M1363" s="241"/>
      <c r="N1363" s="241"/>
      <c r="O1363" s="241"/>
      <c r="P1363" s="241"/>
      <c r="Q1363" s="241"/>
      <c r="R1363" s="241"/>
      <c r="S1363" s="241"/>
      <c r="T1363" s="241"/>
      <c r="U1363" s="241"/>
      <c r="V1363" s="241"/>
      <c r="W1363" s="241"/>
      <c r="X1363" s="241"/>
      <c r="Y1363" s="241"/>
      <c r="Z1363" s="241"/>
      <c r="AA1363" s="241"/>
      <c r="AB1363" s="241"/>
      <c r="AC1363" s="241"/>
      <c r="AD1363" s="241"/>
      <c r="AE1363" s="241"/>
      <c r="AF1363" s="241"/>
      <c r="AG1363" s="241"/>
      <c r="AH1363" s="241"/>
      <c r="AI1363" s="241"/>
      <c r="AP1363" s="300"/>
      <c r="AT1363" s="300"/>
    </row>
    <row r="1364" spans="1:46" s="299" customFormat="1" ht="15" customHeight="1">
      <c r="A1364" s="284"/>
      <c r="B1364" s="284"/>
      <c r="C1364" s="241"/>
      <c r="D1364" s="241"/>
      <c r="E1364" s="241"/>
      <c r="F1364" s="241"/>
      <c r="G1364" s="241"/>
      <c r="H1364" s="241"/>
      <c r="I1364" s="241"/>
      <c r="J1364" s="241"/>
      <c r="K1364" s="241"/>
      <c r="L1364" s="241"/>
      <c r="M1364" s="241"/>
      <c r="N1364" s="241"/>
      <c r="O1364" s="241"/>
      <c r="P1364" s="241"/>
      <c r="Q1364" s="241"/>
      <c r="R1364" s="241"/>
      <c r="S1364" s="241"/>
      <c r="T1364" s="241"/>
      <c r="U1364" s="241"/>
      <c r="V1364" s="241"/>
      <c r="W1364" s="241"/>
      <c r="X1364" s="241"/>
      <c r="Y1364" s="241"/>
      <c r="Z1364" s="241"/>
      <c r="AA1364" s="241"/>
      <c r="AB1364" s="241"/>
      <c r="AC1364" s="241"/>
      <c r="AD1364" s="241"/>
      <c r="AE1364" s="241"/>
      <c r="AF1364" s="241"/>
      <c r="AG1364" s="241"/>
      <c r="AH1364" s="241"/>
      <c r="AI1364" s="241"/>
      <c r="AP1364" s="300"/>
      <c r="AT1364" s="300"/>
    </row>
    <row r="1365" spans="1:46" s="299" customFormat="1" ht="15" customHeight="1">
      <c r="A1365" s="284"/>
      <c r="B1365" s="284"/>
      <c r="C1365" s="241"/>
      <c r="D1365" s="241"/>
      <c r="E1365" s="241"/>
      <c r="F1365" s="241"/>
      <c r="G1365" s="241"/>
      <c r="H1365" s="241"/>
      <c r="I1365" s="241"/>
      <c r="J1365" s="241"/>
      <c r="K1365" s="241"/>
      <c r="L1365" s="241"/>
      <c r="M1365" s="241"/>
      <c r="N1365" s="241"/>
      <c r="O1365" s="241"/>
      <c r="P1365" s="241"/>
      <c r="Q1365" s="241"/>
      <c r="R1365" s="241"/>
      <c r="S1365" s="241"/>
      <c r="T1365" s="241"/>
      <c r="U1365" s="241"/>
      <c r="V1365" s="241"/>
      <c r="W1365" s="241"/>
      <c r="X1365" s="241"/>
      <c r="Y1365" s="241"/>
      <c r="Z1365" s="241"/>
      <c r="AA1365" s="241"/>
      <c r="AB1365" s="241"/>
      <c r="AC1365" s="241"/>
      <c r="AD1365" s="241"/>
      <c r="AE1365" s="241"/>
      <c r="AF1365" s="241"/>
      <c r="AG1365" s="241"/>
      <c r="AH1365" s="241"/>
      <c r="AI1365" s="241"/>
      <c r="AP1365" s="300"/>
      <c r="AT1365" s="300"/>
    </row>
    <row r="1366" spans="1:46" s="299" customFormat="1" ht="15" customHeight="1">
      <c r="A1366" s="284"/>
      <c r="B1366" s="284"/>
      <c r="C1366" s="241"/>
      <c r="D1366" s="241"/>
      <c r="E1366" s="241"/>
      <c r="F1366" s="241"/>
      <c r="G1366" s="241"/>
      <c r="H1366" s="241"/>
      <c r="I1366" s="241"/>
      <c r="J1366" s="241"/>
      <c r="K1366" s="241"/>
      <c r="L1366" s="241"/>
      <c r="M1366" s="241"/>
      <c r="N1366" s="241"/>
      <c r="O1366" s="241"/>
      <c r="P1366" s="241"/>
      <c r="Q1366" s="241"/>
      <c r="R1366" s="241"/>
      <c r="S1366" s="241"/>
      <c r="T1366" s="241"/>
      <c r="U1366" s="241"/>
      <c r="V1366" s="241"/>
      <c r="W1366" s="241"/>
      <c r="X1366" s="241"/>
      <c r="Y1366" s="241"/>
      <c r="Z1366" s="241"/>
      <c r="AA1366" s="241"/>
      <c r="AB1366" s="241"/>
      <c r="AC1366" s="241"/>
      <c r="AD1366" s="241"/>
      <c r="AE1366" s="241"/>
      <c r="AF1366" s="241"/>
      <c r="AG1366" s="241"/>
      <c r="AH1366" s="241"/>
      <c r="AI1366" s="241"/>
      <c r="AP1366" s="300"/>
      <c r="AT1366" s="300"/>
    </row>
    <row r="1367" spans="1:46" s="299" customFormat="1" ht="15" customHeight="1">
      <c r="A1367" s="284"/>
      <c r="B1367" s="284"/>
      <c r="C1367" s="241"/>
      <c r="D1367" s="241"/>
      <c r="E1367" s="241"/>
      <c r="F1367" s="241"/>
      <c r="G1367" s="241"/>
      <c r="H1367" s="241"/>
      <c r="I1367" s="241"/>
      <c r="J1367" s="241"/>
      <c r="K1367" s="241"/>
      <c r="L1367" s="241"/>
      <c r="M1367" s="241"/>
      <c r="N1367" s="241"/>
      <c r="O1367" s="241"/>
      <c r="P1367" s="241"/>
      <c r="Q1367" s="241"/>
      <c r="R1367" s="241"/>
      <c r="S1367" s="241"/>
      <c r="T1367" s="241"/>
      <c r="U1367" s="241"/>
      <c r="V1367" s="241"/>
      <c r="W1367" s="241"/>
      <c r="X1367" s="241"/>
      <c r="Y1367" s="241"/>
      <c r="Z1367" s="241"/>
      <c r="AA1367" s="241"/>
      <c r="AB1367" s="241"/>
      <c r="AC1367" s="241"/>
      <c r="AD1367" s="241"/>
      <c r="AE1367" s="241"/>
      <c r="AF1367" s="241"/>
      <c r="AG1367" s="241"/>
      <c r="AH1367" s="241"/>
      <c r="AI1367" s="241"/>
      <c r="AP1367" s="300"/>
      <c r="AT1367" s="300"/>
    </row>
    <row r="1368" spans="1:46" s="299" customFormat="1" ht="15" customHeight="1">
      <c r="A1368" s="284"/>
      <c r="B1368" s="284"/>
      <c r="C1368" s="241"/>
      <c r="D1368" s="241"/>
      <c r="E1368" s="241"/>
      <c r="F1368" s="241"/>
      <c r="G1368" s="241"/>
      <c r="H1368" s="241"/>
      <c r="I1368" s="241"/>
      <c r="J1368" s="241"/>
      <c r="K1368" s="241"/>
      <c r="L1368" s="241"/>
      <c r="M1368" s="241"/>
      <c r="N1368" s="241"/>
      <c r="O1368" s="241"/>
      <c r="P1368" s="241"/>
      <c r="Q1368" s="241"/>
      <c r="R1368" s="241"/>
      <c r="S1368" s="241"/>
      <c r="T1368" s="241"/>
      <c r="U1368" s="241"/>
      <c r="V1368" s="241"/>
      <c r="W1368" s="241"/>
      <c r="X1368" s="241"/>
      <c r="Y1368" s="241"/>
      <c r="Z1368" s="241"/>
      <c r="AA1368" s="241"/>
      <c r="AB1368" s="241"/>
      <c r="AC1368" s="241"/>
      <c r="AD1368" s="241"/>
      <c r="AE1368" s="241"/>
      <c r="AF1368" s="241"/>
      <c r="AG1368" s="241"/>
      <c r="AH1368" s="241"/>
      <c r="AI1368" s="241"/>
      <c r="AP1368" s="300"/>
      <c r="AT1368" s="300"/>
    </row>
    <row r="1369" spans="1:46" s="299" customFormat="1" ht="15" customHeight="1">
      <c r="A1369" s="284"/>
      <c r="B1369" s="284"/>
      <c r="C1369" s="241"/>
      <c r="D1369" s="241"/>
      <c r="E1369" s="241"/>
      <c r="F1369" s="241"/>
      <c r="G1369" s="241"/>
      <c r="H1369" s="241"/>
      <c r="I1369" s="241"/>
      <c r="J1369" s="241"/>
      <c r="K1369" s="241"/>
      <c r="L1369" s="241"/>
      <c r="M1369" s="241"/>
      <c r="N1369" s="241"/>
      <c r="O1369" s="241"/>
      <c r="P1369" s="241"/>
      <c r="Q1369" s="241"/>
      <c r="R1369" s="241"/>
      <c r="S1369" s="241"/>
      <c r="T1369" s="241"/>
      <c r="U1369" s="241"/>
      <c r="V1369" s="241"/>
      <c r="W1369" s="241"/>
      <c r="X1369" s="241"/>
      <c r="Y1369" s="241"/>
      <c r="Z1369" s="241"/>
      <c r="AA1369" s="241"/>
      <c r="AB1369" s="241"/>
      <c r="AC1369" s="241"/>
      <c r="AD1369" s="241"/>
      <c r="AE1369" s="241"/>
      <c r="AF1369" s="241"/>
      <c r="AG1369" s="241"/>
      <c r="AH1369" s="241"/>
      <c r="AI1369" s="241"/>
      <c r="AP1369" s="300"/>
      <c r="AT1369" s="300"/>
    </row>
    <row r="1370" spans="1:46" s="299" customFormat="1" ht="15" customHeight="1">
      <c r="A1370" s="284"/>
      <c r="B1370" s="284"/>
      <c r="C1370" s="241"/>
      <c r="D1370" s="241"/>
      <c r="E1370" s="241"/>
      <c r="F1370" s="241"/>
      <c r="G1370" s="241"/>
      <c r="H1370" s="241"/>
      <c r="I1370" s="241"/>
      <c r="J1370" s="241"/>
      <c r="K1370" s="241"/>
      <c r="L1370" s="241"/>
      <c r="M1370" s="241"/>
      <c r="N1370" s="241"/>
      <c r="O1370" s="241"/>
      <c r="P1370" s="241"/>
      <c r="Q1370" s="241"/>
      <c r="R1370" s="241"/>
      <c r="S1370" s="241"/>
      <c r="T1370" s="241"/>
      <c r="U1370" s="241"/>
      <c r="V1370" s="241"/>
      <c r="W1370" s="241"/>
      <c r="X1370" s="241"/>
      <c r="Y1370" s="241"/>
      <c r="Z1370" s="241"/>
      <c r="AA1370" s="241"/>
      <c r="AB1370" s="241"/>
      <c r="AC1370" s="241"/>
      <c r="AD1370" s="241"/>
      <c r="AE1370" s="241"/>
      <c r="AF1370" s="241"/>
      <c r="AG1370" s="241"/>
      <c r="AH1370" s="241"/>
      <c r="AI1370" s="241"/>
      <c r="AP1370" s="300"/>
      <c r="AT1370" s="300"/>
    </row>
    <row r="1371" spans="1:46" s="299" customFormat="1" ht="15" customHeight="1">
      <c r="A1371" s="284"/>
      <c r="B1371" s="284"/>
      <c r="C1371" s="241"/>
      <c r="D1371" s="241"/>
      <c r="E1371" s="241"/>
      <c r="F1371" s="241"/>
      <c r="G1371" s="241"/>
      <c r="H1371" s="241"/>
      <c r="I1371" s="241"/>
      <c r="J1371" s="241"/>
      <c r="K1371" s="241"/>
      <c r="L1371" s="241"/>
      <c r="M1371" s="241"/>
      <c r="N1371" s="241"/>
      <c r="O1371" s="241"/>
      <c r="P1371" s="241"/>
      <c r="Q1371" s="241"/>
      <c r="R1371" s="241"/>
      <c r="S1371" s="241"/>
      <c r="T1371" s="241"/>
      <c r="U1371" s="241"/>
      <c r="V1371" s="241"/>
      <c r="W1371" s="241"/>
      <c r="X1371" s="241"/>
      <c r="Y1371" s="241"/>
      <c r="Z1371" s="241"/>
      <c r="AA1371" s="241"/>
      <c r="AB1371" s="241"/>
      <c r="AC1371" s="241"/>
      <c r="AD1371" s="241"/>
      <c r="AE1371" s="241"/>
      <c r="AF1371" s="241"/>
      <c r="AG1371" s="241"/>
      <c r="AH1371" s="241"/>
      <c r="AI1371" s="241"/>
      <c r="AP1371" s="300"/>
      <c r="AT1371" s="300"/>
    </row>
    <row r="1372" spans="1:46" s="299" customFormat="1" ht="15" customHeight="1">
      <c r="A1372" s="284"/>
      <c r="B1372" s="284"/>
      <c r="C1372" s="241"/>
      <c r="D1372" s="241"/>
      <c r="E1372" s="241"/>
      <c r="F1372" s="241"/>
      <c r="G1372" s="241"/>
      <c r="H1372" s="241"/>
      <c r="I1372" s="241"/>
      <c r="J1372" s="241"/>
      <c r="K1372" s="241"/>
      <c r="L1372" s="241"/>
      <c r="M1372" s="241"/>
      <c r="N1372" s="241"/>
      <c r="O1372" s="241"/>
      <c r="P1372" s="241"/>
      <c r="Q1372" s="241"/>
      <c r="R1372" s="241"/>
      <c r="S1372" s="241"/>
      <c r="T1372" s="241"/>
      <c r="U1372" s="241"/>
      <c r="V1372" s="241"/>
      <c r="W1372" s="241"/>
      <c r="X1372" s="241"/>
      <c r="Y1372" s="241"/>
      <c r="Z1372" s="241"/>
      <c r="AA1372" s="241"/>
      <c r="AB1372" s="241"/>
      <c r="AC1372" s="241"/>
      <c r="AD1372" s="241"/>
      <c r="AE1372" s="241"/>
      <c r="AF1372" s="241"/>
      <c r="AG1372" s="241"/>
      <c r="AH1372" s="241"/>
      <c r="AI1372" s="241"/>
      <c r="AP1372" s="300"/>
      <c r="AT1372" s="300"/>
    </row>
    <row r="1373" spans="1:46" s="299" customFormat="1" ht="15" customHeight="1">
      <c r="A1373" s="284"/>
      <c r="B1373" s="284"/>
      <c r="C1373" s="241"/>
      <c r="D1373" s="241"/>
      <c r="E1373" s="241"/>
      <c r="F1373" s="241"/>
      <c r="G1373" s="241"/>
      <c r="H1373" s="241"/>
      <c r="I1373" s="241"/>
      <c r="J1373" s="241"/>
      <c r="K1373" s="241"/>
      <c r="L1373" s="241"/>
      <c r="M1373" s="241"/>
      <c r="N1373" s="241"/>
      <c r="O1373" s="241"/>
      <c r="P1373" s="241"/>
      <c r="Q1373" s="241"/>
      <c r="R1373" s="241"/>
      <c r="S1373" s="241"/>
      <c r="T1373" s="241"/>
      <c r="U1373" s="241"/>
      <c r="V1373" s="241"/>
      <c r="W1373" s="241"/>
      <c r="X1373" s="241"/>
      <c r="Y1373" s="241"/>
      <c r="Z1373" s="241"/>
      <c r="AA1373" s="241"/>
      <c r="AB1373" s="241"/>
      <c r="AC1373" s="241"/>
      <c r="AD1373" s="241"/>
      <c r="AE1373" s="241"/>
      <c r="AF1373" s="241"/>
      <c r="AG1373" s="241"/>
      <c r="AH1373" s="241"/>
      <c r="AI1373" s="241"/>
      <c r="AP1373" s="300"/>
      <c r="AT1373" s="300"/>
    </row>
    <row r="1374" spans="1:46" s="299" customFormat="1" ht="15" customHeight="1">
      <c r="A1374" s="284"/>
      <c r="B1374" s="284"/>
      <c r="C1374" s="241"/>
      <c r="D1374" s="241"/>
      <c r="E1374" s="241"/>
      <c r="F1374" s="241"/>
      <c r="G1374" s="241"/>
      <c r="H1374" s="241"/>
      <c r="I1374" s="241"/>
      <c r="J1374" s="241"/>
      <c r="K1374" s="241"/>
      <c r="L1374" s="241"/>
      <c r="M1374" s="241"/>
      <c r="N1374" s="241"/>
      <c r="O1374" s="241"/>
      <c r="P1374" s="241"/>
      <c r="Q1374" s="241"/>
      <c r="R1374" s="241"/>
      <c r="S1374" s="241"/>
      <c r="T1374" s="241"/>
      <c r="U1374" s="241"/>
      <c r="V1374" s="241"/>
      <c r="W1374" s="241"/>
      <c r="X1374" s="241"/>
      <c r="Y1374" s="241"/>
      <c r="Z1374" s="241"/>
      <c r="AA1374" s="241"/>
      <c r="AB1374" s="241"/>
      <c r="AC1374" s="241"/>
      <c r="AD1374" s="241"/>
      <c r="AE1374" s="241"/>
      <c r="AF1374" s="241"/>
      <c r="AG1374" s="241"/>
      <c r="AH1374" s="241"/>
      <c r="AI1374" s="241"/>
      <c r="AP1374" s="300"/>
      <c r="AT1374" s="300"/>
    </row>
    <row r="1375" spans="1:46" s="299" customFormat="1" ht="15" customHeight="1">
      <c r="A1375" s="284"/>
      <c r="B1375" s="284"/>
      <c r="C1375" s="241"/>
      <c r="D1375" s="241"/>
      <c r="E1375" s="241"/>
      <c r="F1375" s="241"/>
      <c r="G1375" s="241"/>
      <c r="H1375" s="241"/>
      <c r="I1375" s="241"/>
      <c r="J1375" s="241"/>
      <c r="K1375" s="241"/>
      <c r="L1375" s="241"/>
      <c r="M1375" s="241"/>
      <c r="N1375" s="241"/>
      <c r="O1375" s="241"/>
      <c r="P1375" s="241"/>
      <c r="Q1375" s="241"/>
      <c r="R1375" s="241"/>
      <c r="S1375" s="241"/>
      <c r="T1375" s="241"/>
      <c r="U1375" s="241"/>
      <c r="V1375" s="241"/>
      <c r="W1375" s="241"/>
      <c r="X1375" s="241"/>
      <c r="Y1375" s="241"/>
      <c r="Z1375" s="241"/>
      <c r="AA1375" s="241"/>
      <c r="AB1375" s="241"/>
      <c r="AC1375" s="241"/>
      <c r="AD1375" s="241"/>
      <c r="AE1375" s="241"/>
      <c r="AF1375" s="241"/>
      <c r="AG1375" s="241"/>
      <c r="AH1375" s="241"/>
      <c r="AI1375" s="241"/>
      <c r="AP1375" s="300"/>
      <c r="AT1375" s="300"/>
    </row>
    <row r="1376" spans="1:46" s="299" customFormat="1" ht="15" customHeight="1">
      <c r="A1376" s="284"/>
      <c r="B1376" s="284"/>
      <c r="C1376" s="241"/>
      <c r="D1376" s="241"/>
      <c r="E1376" s="241"/>
      <c r="F1376" s="241"/>
      <c r="G1376" s="241"/>
      <c r="H1376" s="241"/>
      <c r="I1376" s="241"/>
      <c r="J1376" s="241"/>
      <c r="K1376" s="241"/>
      <c r="L1376" s="241"/>
      <c r="M1376" s="241"/>
      <c r="N1376" s="241"/>
      <c r="O1376" s="241"/>
      <c r="P1376" s="241"/>
      <c r="Q1376" s="241"/>
      <c r="R1376" s="241"/>
      <c r="S1376" s="241"/>
      <c r="T1376" s="241"/>
      <c r="U1376" s="241"/>
      <c r="V1376" s="241"/>
      <c r="W1376" s="241"/>
      <c r="X1376" s="241"/>
      <c r="Y1376" s="241"/>
      <c r="Z1376" s="241"/>
      <c r="AA1376" s="241"/>
      <c r="AB1376" s="241"/>
      <c r="AC1376" s="241"/>
      <c r="AD1376" s="241"/>
      <c r="AE1376" s="241"/>
      <c r="AF1376" s="241"/>
      <c r="AG1376" s="241"/>
      <c r="AH1376" s="241"/>
      <c r="AI1376" s="241"/>
      <c r="AP1376" s="300"/>
      <c r="AT1376" s="300"/>
    </row>
    <row r="1377" spans="1:46" s="299" customFormat="1" ht="15" customHeight="1">
      <c r="A1377" s="284"/>
      <c r="B1377" s="284"/>
      <c r="C1377" s="241"/>
      <c r="D1377" s="241"/>
      <c r="E1377" s="241"/>
      <c r="F1377" s="241"/>
      <c r="G1377" s="241"/>
      <c r="H1377" s="241"/>
      <c r="I1377" s="241"/>
      <c r="J1377" s="241"/>
      <c r="K1377" s="241"/>
      <c r="L1377" s="241"/>
      <c r="M1377" s="241"/>
      <c r="N1377" s="241"/>
      <c r="O1377" s="241"/>
      <c r="P1377" s="241"/>
      <c r="Q1377" s="241"/>
      <c r="R1377" s="241"/>
      <c r="S1377" s="241"/>
      <c r="T1377" s="241"/>
      <c r="U1377" s="241"/>
      <c r="V1377" s="241"/>
      <c r="W1377" s="241"/>
      <c r="X1377" s="241"/>
      <c r="Y1377" s="241"/>
      <c r="Z1377" s="241"/>
      <c r="AA1377" s="241"/>
      <c r="AB1377" s="241"/>
      <c r="AC1377" s="241"/>
      <c r="AD1377" s="241"/>
      <c r="AE1377" s="241"/>
      <c r="AF1377" s="241"/>
      <c r="AG1377" s="241"/>
      <c r="AH1377" s="241"/>
      <c r="AI1377" s="241"/>
      <c r="AP1377" s="300"/>
      <c r="AT1377" s="300"/>
    </row>
    <row r="1378" spans="1:46" s="299" customFormat="1" ht="15" customHeight="1">
      <c r="A1378" s="284"/>
      <c r="B1378" s="284"/>
      <c r="C1378" s="241"/>
      <c r="D1378" s="241"/>
      <c r="E1378" s="241"/>
      <c r="F1378" s="241"/>
      <c r="G1378" s="241"/>
      <c r="H1378" s="241"/>
      <c r="I1378" s="241"/>
      <c r="J1378" s="241"/>
      <c r="K1378" s="241"/>
      <c r="L1378" s="241"/>
      <c r="M1378" s="241"/>
      <c r="N1378" s="241"/>
      <c r="O1378" s="241"/>
      <c r="P1378" s="241"/>
      <c r="Q1378" s="241"/>
      <c r="R1378" s="241"/>
      <c r="S1378" s="241"/>
      <c r="T1378" s="241"/>
      <c r="U1378" s="241"/>
      <c r="V1378" s="241"/>
      <c r="W1378" s="241"/>
      <c r="X1378" s="241"/>
      <c r="Y1378" s="241"/>
      <c r="Z1378" s="241"/>
      <c r="AA1378" s="241"/>
      <c r="AB1378" s="241"/>
      <c r="AC1378" s="241"/>
      <c r="AD1378" s="241"/>
      <c r="AE1378" s="241"/>
      <c r="AF1378" s="241"/>
      <c r="AG1378" s="241"/>
      <c r="AH1378" s="241"/>
      <c r="AI1378" s="241"/>
      <c r="AP1378" s="300"/>
      <c r="AT1378" s="300"/>
    </row>
    <row r="1379" spans="1:46" s="299" customFormat="1" ht="15" customHeight="1">
      <c r="A1379" s="284"/>
      <c r="B1379" s="284"/>
      <c r="C1379" s="241"/>
      <c r="D1379" s="241"/>
      <c r="E1379" s="241"/>
      <c r="F1379" s="241"/>
      <c r="G1379" s="241"/>
      <c r="H1379" s="241"/>
      <c r="I1379" s="241"/>
      <c r="J1379" s="241"/>
      <c r="K1379" s="241"/>
      <c r="L1379" s="241"/>
      <c r="M1379" s="241"/>
      <c r="N1379" s="241"/>
      <c r="O1379" s="241"/>
      <c r="P1379" s="241"/>
      <c r="Q1379" s="241"/>
      <c r="R1379" s="241"/>
      <c r="S1379" s="241"/>
      <c r="T1379" s="241"/>
      <c r="U1379" s="241"/>
      <c r="V1379" s="241"/>
      <c r="W1379" s="241"/>
      <c r="X1379" s="241"/>
      <c r="Y1379" s="241"/>
      <c r="Z1379" s="241"/>
      <c r="AA1379" s="241"/>
      <c r="AB1379" s="241"/>
      <c r="AC1379" s="241"/>
      <c r="AD1379" s="241"/>
      <c r="AE1379" s="241"/>
      <c r="AF1379" s="241"/>
      <c r="AG1379" s="241"/>
      <c r="AH1379" s="241"/>
      <c r="AI1379" s="241"/>
      <c r="AP1379" s="300"/>
      <c r="AT1379" s="300"/>
    </row>
    <row r="1380" spans="1:46" s="299" customFormat="1" ht="15" customHeight="1">
      <c r="A1380" s="284"/>
      <c r="B1380" s="284"/>
      <c r="C1380" s="241"/>
      <c r="D1380" s="241"/>
      <c r="E1380" s="241"/>
      <c r="F1380" s="241"/>
      <c r="G1380" s="241"/>
      <c r="H1380" s="241"/>
      <c r="I1380" s="241"/>
      <c r="J1380" s="241"/>
      <c r="K1380" s="241"/>
      <c r="L1380" s="241"/>
      <c r="M1380" s="241"/>
      <c r="N1380" s="241"/>
      <c r="O1380" s="241"/>
      <c r="P1380" s="241"/>
      <c r="Q1380" s="241"/>
      <c r="R1380" s="241"/>
      <c r="S1380" s="241"/>
      <c r="T1380" s="241"/>
      <c r="U1380" s="241"/>
      <c r="V1380" s="241"/>
      <c r="W1380" s="241"/>
      <c r="X1380" s="241"/>
      <c r="Y1380" s="241"/>
      <c r="Z1380" s="241"/>
      <c r="AA1380" s="241"/>
      <c r="AB1380" s="241"/>
      <c r="AC1380" s="241"/>
      <c r="AD1380" s="241"/>
      <c r="AE1380" s="241"/>
      <c r="AF1380" s="241"/>
      <c r="AG1380" s="241"/>
      <c r="AH1380" s="241"/>
      <c r="AI1380" s="241"/>
      <c r="AP1380" s="300"/>
      <c r="AT1380" s="300"/>
    </row>
    <row r="1381" spans="1:46" s="299" customFormat="1" ht="15" customHeight="1">
      <c r="A1381" s="284"/>
      <c r="B1381" s="284"/>
      <c r="C1381" s="241"/>
      <c r="D1381" s="241"/>
      <c r="E1381" s="241"/>
      <c r="F1381" s="241"/>
      <c r="G1381" s="241"/>
      <c r="H1381" s="241"/>
      <c r="I1381" s="241"/>
      <c r="J1381" s="241"/>
      <c r="K1381" s="241"/>
      <c r="L1381" s="241"/>
      <c r="M1381" s="241"/>
      <c r="N1381" s="241"/>
      <c r="O1381" s="241"/>
      <c r="P1381" s="241"/>
      <c r="Q1381" s="241"/>
      <c r="R1381" s="241"/>
      <c r="S1381" s="241"/>
      <c r="T1381" s="241"/>
      <c r="U1381" s="241"/>
      <c r="V1381" s="241"/>
      <c r="W1381" s="241"/>
      <c r="X1381" s="241"/>
      <c r="Y1381" s="241"/>
      <c r="Z1381" s="241"/>
      <c r="AA1381" s="241"/>
      <c r="AB1381" s="241"/>
      <c r="AC1381" s="241"/>
      <c r="AD1381" s="241"/>
      <c r="AE1381" s="241"/>
      <c r="AF1381" s="241"/>
      <c r="AG1381" s="241"/>
      <c r="AH1381" s="241"/>
      <c r="AI1381" s="241"/>
      <c r="AP1381" s="300"/>
      <c r="AT1381" s="300"/>
    </row>
    <row r="1382" spans="1:46" s="299" customFormat="1" ht="15" customHeight="1">
      <c r="A1382" s="284"/>
      <c r="B1382" s="284"/>
      <c r="C1382" s="241"/>
      <c r="D1382" s="241"/>
      <c r="E1382" s="241"/>
      <c r="F1382" s="241"/>
      <c r="G1382" s="241"/>
      <c r="H1382" s="241"/>
      <c r="I1382" s="241"/>
      <c r="J1382" s="241"/>
      <c r="K1382" s="241"/>
      <c r="L1382" s="241"/>
      <c r="M1382" s="241"/>
      <c r="N1382" s="241"/>
      <c r="O1382" s="241"/>
      <c r="P1382" s="241"/>
      <c r="Q1382" s="241"/>
      <c r="R1382" s="241"/>
      <c r="S1382" s="241"/>
      <c r="T1382" s="241"/>
      <c r="U1382" s="241"/>
      <c r="V1382" s="241"/>
      <c r="W1382" s="241"/>
      <c r="X1382" s="241"/>
      <c r="Y1382" s="241"/>
      <c r="Z1382" s="241"/>
      <c r="AA1382" s="241"/>
      <c r="AB1382" s="241"/>
      <c r="AC1382" s="241"/>
      <c r="AD1382" s="241"/>
      <c r="AE1382" s="241"/>
      <c r="AF1382" s="241"/>
      <c r="AG1382" s="241"/>
      <c r="AH1382" s="241"/>
      <c r="AI1382" s="241"/>
      <c r="AP1382" s="300"/>
      <c r="AT1382" s="300"/>
    </row>
    <row r="1383" spans="1:46" s="299" customFormat="1" ht="15" customHeight="1">
      <c r="A1383" s="284"/>
      <c r="B1383" s="284"/>
      <c r="C1383" s="241"/>
      <c r="D1383" s="241"/>
      <c r="E1383" s="241"/>
      <c r="F1383" s="241"/>
      <c r="G1383" s="241"/>
      <c r="H1383" s="241"/>
      <c r="I1383" s="241"/>
      <c r="J1383" s="241"/>
      <c r="K1383" s="241"/>
      <c r="L1383" s="241"/>
      <c r="M1383" s="241"/>
      <c r="N1383" s="241"/>
      <c r="O1383" s="241"/>
      <c r="P1383" s="241"/>
      <c r="Q1383" s="241"/>
      <c r="R1383" s="241"/>
      <c r="S1383" s="241"/>
      <c r="T1383" s="241"/>
      <c r="U1383" s="241"/>
      <c r="V1383" s="241"/>
      <c r="W1383" s="241"/>
      <c r="X1383" s="241"/>
      <c r="Y1383" s="241"/>
      <c r="Z1383" s="241"/>
      <c r="AA1383" s="241"/>
      <c r="AB1383" s="241"/>
      <c r="AC1383" s="241"/>
      <c r="AD1383" s="241"/>
      <c r="AE1383" s="241"/>
      <c r="AF1383" s="241"/>
      <c r="AG1383" s="241"/>
      <c r="AH1383" s="241"/>
      <c r="AI1383" s="241"/>
      <c r="AP1383" s="300"/>
      <c r="AT1383" s="300"/>
    </row>
    <row r="1384" spans="1:46" s="299" customFormat="1" ht="15" customHeight="1">
      <c r="A1384" s="284"/>
      <c r="B1384" s="284"/>
      <c r="C1384" s="241"/>
      <c r="D1384" s="241"/>
      <c r="E1384" s="241"/>
      <c r="F1384" s="241"/>
      <c r="G1384" s="241"/>
      <c r="H1384" s="241"/>
      <c r="I1384" s="241"/>
      <c r="J1384" s="241"/>
      <c r="K1384" s="241"/>
      <c r="L1384" s="241"/>
      <c r="M1384" s="241"/>
      <c r="N1384" s="241"/>
      <c r="O1384" s="241"/>
      <c r="P1384" s="241"/>
      <c r="Q1384" s="241"/>
      <c r="R1384" s="241"/>
      <c r="S1384" s="241"/>
      <c r="T1384" s="241"/>
      <c r="U1384" s="241"/>
      <c r="V1384" s="241"/>
      <c r="W1384" s="241"/>
      <c r="X1384" s="241"/>
      <c r="Y1384" s="241"/>
      <c r="Z1384" s="241"/>
      <c r="AA1384" s="241"/>
      <c r="AB1384" s="241"/>
      <c r="AC1384" s="241"/>
      <c r="AD1384" s="241"/>
      <c r="AE1384" s="241"/>
      <c r="AF1384" s="241"/>
      <c r="AG1384" s="241"/>
      <c r="AH1384" s="241"/>
      <c r="AI1384" s="241"/>
      <c r="AP1384" s="300"/>
      <c r="AT1384" s="300"/>
    </row>
    <row r="1385" spans="1:46" s="299" customFormat="1" ht="15" customHeight="1">
      <c r="A1385" s="284"/>
      <c r="B1385" s="284"/>
      <c r="C1385" s="241"/>
      <c r="D1385" s="241"/>
      <c r="E1385" s="241"/>
      <c r="F1385" s="241"/>
      <c r="G1385" s="241"/>
      <c r="H1385" s="241"/>
      <c r="I1385" s="241"/>
      <c r="J1385" s="241"/>
      <c r="K1385" s="241"/>
      <c r="L1385" s="241"/>
      <c r="M1385" s="241"/>
      <c r="N1385" s="241"/>
      <c r="O1385" s="241"/>
      <c r="P1385" s="241"/>
      <c r="Q1385" s="241"/>
      <c r="R1385" s="241"/>
      <c r="S1385" s="241"/>
      <c r="T1385" s="241"/>
      <c r="U1385" s="241"/>
      <c r="V1385" s="241"/>
      <c r="W1385" s="241"/>
      <c r="X1385" s="241"/>
      <c r="Y1385" s="241"/>
      <c r="Z1385" s="241"/>
      <c r="AA1385" s="241"/>
      <c r="AB1385" s="241"/>
      <c r="AC1385" s="241"/>
      <c r="AD1385" s="241"/>
      <c r="AE1385" s="241"/>
      <c r="AF1385" s="241"/>
      <c r="AG1385" s="241"/>
      <c r="AH1385" s="241"/>
      <c r="AI1385" s="241"/>
      <c r="AP1385" s="300"/>
      <c r="AT1385" s="300"/>
    </row>
    <row r="1386" spans="1:46" s="299" customFormat="1" ht="15" customHeight="1">
      <c r="A1386" s="284"/>
      <c r="B1386" s="284"/>
      <c r="C1386" s="241"/>
      <c r="D1386" s="241"/>
      <c r="E1386" s="241"/>
      <c r="F1386" s="241"/>
      <c r="G1386" s="241"/>
      <c r="H1386" s="241"/>
      <c r="I1386" s="241"/>
      <c r="J1386" s="241"/>
      <c r="K1386" s="241"/>
      <c r="L1386" s="241"/>
      <c r="M1386" s="241"/>
      <c r="N1386" s="241"/>
      <c r="O1386" s="241"/>
      <c r="P1386" s="241"/>
      <c r="Q1386" s="241"/>
      <c r="R1386" s="241"/>
      <c r="S1386" s="241"/>
      <c r="T1386" s="241"/>
      <c r="U1386" s="241"/>
      <c r="V1386" s="241"/>
      <c r="W1386" s="241"/>
      <c r="X1386" s="241"/>
      <c r="Y1386" s="241"/>
      <c r="Z1386" s="241"/>
      <c r="AA1386" s="241"/>
      <c r="AB1386" s="241"/>
      <c r="AC1386" s="241"/>
      <c r="AD1386" s="241"/>
      <c r="AE1386" s="241"/>
      <c r="AF1386" s="241"/>
      <c r="AG1386" s="241"/>
      <c r="AH1386" s="241"/>
      <c r="AI1386" s="241"/>
      <c r="AP1386" s="300"/>
      <c r="AT1386" s="300"/>
    </row>
    <row r="1387" spans="1:46" s="299" customFormat="1" ht="15" customHeight="1">
      <c r="A1387" s="284"/>
      <c r="B1387" s="284"/>
      <c r="C1387" s="241"/>
      <c r="D1387" s="241"/>
      <c r="E1387" s="241"/>
      <c r="F1387" s="241"/>
      <c r="G1387" s="241"/>
      <c r="H1387" s="241"/>
      <c r="I1387" s="241"/>
      <c r="J1387" s="241"/>
      <c r="K1387" s="241"/>
      <c r="L1387" s="241"/>
      <c r="M1387" s="241"/>
      <c r="N1387" s="241"/>
      <c r="O1387" s="241"/>
      <c r="P1387" s="241"/>
      <c r="Q1387" s="241"/>
      <c r="R1387" s="241"/>
      <c r="S1387" s="241"/>
      <c r="T1387" s="241"/>
      <c r="U1387" s="241"/>
      <c r="V1387" s="241"/>
      <c r="W1387" s="241"/>
      <c r="X1387" s="241"/>
      <c r="Y1387" s="241"/>
      <c r="Z1387" s="241"/>
      <c r="AA1387" s="241"/>
      <c r="AB1387" s="241"/>
      <c r="AC1387" s="241"/>
      <c r="AD1387" s="241"/>
      <c r="AE1387" s="241"/>
      <c r="AF1387" s="241"/>
      <c r="AG1387" s="241"/>
      <c r="AH1387" s="241"/>
      <c r="AI1387" s="241"/>
      <c r="AP1387" s="300"/>
      <c r="AT1387" s="300"/>
    </row>
    <row r="1388" spans="1:46" s="299" customFormat="1" ht="15" customHeight="1">
      <c r="A1388" s="284"/>
      <c r="B1388" s="284"/>
      <c r="C1388" s="241"/>
      <c r="D1388" s="241"/>
      <c r="E1388" s="241"/>
      <c r="F1388" s="241"/>
      <c r="G1388" s="241"/>
      <c r="H1388" s="241"/>
      <c r="I1388" s="241"/>
      <c r="J1388" s="241"/>
      <c r="K1388" s="241"/>
      <c r="L1388" s="241"/>
      <c r="M1388" s="241"/>
      <c r="N1388" s="241"/>
      <c r="O1388" s="241"/>
      <c r="P1388" s="241"/>
      <c r="Q1388" s="241"/>
      <c r="R1388" s="241"/>
      <c r="S1388" s="241"/>
      <c r="T1388" s="241"/>
      <c r="U1388" s="241"/>
      <c r="V1388" s="241"/>
      <c r="W1388" s="241"/>
      <c r="X1388" s="241"/>
      <c r="Y1388" s="241"/>
      <c r="Z1388" s="241"/>
      <c r="AA1388" s="241"/>
      <c r="AB1388" s="241"/>
      <c r="AC1388" s="241"/>
      <c r="AD1388" s="241"/>
      <c r="AE1388" s="241"/>
      <c r="AF1388" s="241"/>
      <c r="AG1388" s="241"/>
      <c r="AH1388" s="241"/>
      <c r="AI1388" s="241"/>
      <c r="AP1388" s="300"/>
      <c r="AT1388" s="300"/>
    </row>
    <row r="1389" spans="1:46" s="299" customFormat="1" ht="15" customHeight="1">
      <c r="A1389" s="284"/>
      <c r="B1389" s="284"/>
      <c r="C1389" s="241"/>
      <c r="D1389" s="241"/>
      <c r="E1389" s="241"/>
      <c r="F1389" s="241"/>
      <c r="G1389" s="241"/>
      <c r="H1389" s="241"/>
      <c r="I1389" s="241"/>
      <c r="J1389" s="241"/>
      <c r="K1389" s="241"/>
      <c r="L1389" s="241"/>
      <c r="M1389" s="241"/>
      <c r="N1389" s="241"/>
      <c r="O1389" s="241"/>
      <c r="P1389" s="241"/>
      <c r="Q1389" s="241"/>
      <c r="R1389" s="241"/>
      <c r="S1389" s="241"/>
      <c r="T1389" s="241"/>
      <c r="U1389" s="241"/>
      <c r="V1389" s="241"/>
      <c r="W1389" s="241"/>
      <c r="X1389" s="241"/>
      <c r="Y1389" s="241"/>
      <c r="Z1389" s="241"/>
      <c r="AA1389" s="241"/>
      <c r="AB1389" s="241"/>
      <c r="AC1389" s="241"/>
      <c r="AD1389" s="241"/>
      <c r="AE1389" s="241"/>
      <c r="AF1389" s="241"/>
      <c r="AG1389" s="241"/>
      <c r="AH1389" s="241"/>
      <c r="AI1389" s="241"/>
      <c r="AP1389" s="300"/>
      <c r="AT1389" s="300"/>
    </row>
    <row r="1390" spans="1:46" s="299" customFormat="1" ht="15" customHeight="1">
      <c r="A1390" s="284"/>
      <c r="B1390" s="284"/>
      <c r="C1390" s="241"/>
      <c r="D1390" s="241"/>
      <c r="E1390" s="241"/>
      <c r="F1390" s="241"/>
      <c r="G1390" s="241"/>
      <c r="H1390" s="241"/>
      <c r="I1390" s="241"/>
      <c r="J1390" s="241"/>
      <c r="K1390" s="241"/>
      <c r="L1390" s="241"/>
      <c r="M1390" s="241"/>
      <c r="N1390" s="241"/>
      <c r="O1390" s="241"/>
      <c r="P1390" s="241"/>
      <c r="Q1390" s="241"/>
      <c r="R1390" s="241"/>
      <c r="S1390" s="241"/>
      <c r="T1390" s="241"/>
      <c r="U1390" s="241"/>
      <c r="V1390" s="241"/>
      <c r="W1390" s="241"/>
      <c r="X1390" s="241"/>
      <c r="Y1390" s="241"/>
      <c r="Z1390" s="241"/>
      <c r="AA1390" s="241"/>
      <c r="AB1390" s="241"/>
      <c r="AC1390" s="241"/>
      <c r="AD1390" s="241"/>
      <c r="AE1390" s="241"/>
      <c r="AF1390" s="241"/>
      <c r="AG1390" s="241"/>
      <c r="AH1390" s="241"/>
      <c r="AI1390" s="241"/>
      <c r="AP1390" s="300"/>
      <c r="AT1390" s="300"/>
    </row>
    <row r="1391" spans="1:46" s="299" customFormat="1" ht="15" customHeight="1">
      <c r="A1391" s="284"/>
      <c r="B1391" s="284"/>
      <c r="C1391" s="241"/>
      <c r="D1391" s="241"/>
      <c r="E1391" s="241"/>
      <c r="F1391" s="241"/>
      <c r="G1391" s="241"/>
      <c r="H1391" s="241"/>
      <c r="I1391" s="241"/>
      <c r="J1391" s="241"/>
      <c r="K1391" s="241"/>
      <c r="L1391" s="241"/>
      <c r="M1391" s="241"/>
      <c r="N1391" s="241"/>
      <c r="O1391" s="241"/>
      <c r="P1391" s="241"/>
      <c r="Q1391" s="241"/>
      <c r="R1391" s="241"/>
      <c r="S1391" s="241"/>
      <c r="T1391" s="241"/>
      <c r="U1391" s="241"/>
      <c r="V1391" s="241"/>
      <c r="W1391" s="241"/>
      <c r="X1391" s="241"/>
      <c r="Y1391" s="241"/>
      <c r="Z1391" s="241"/>
      <c r="AA1391" s="241"/>
      <c r="AB1391" s="241"/>
      <c r="AC1391" s="241"/>
      <c r="AD1391" s="241"/>
      <c r="AE1391" s="241"/>
      <c r="AF1391" s="241"/>
      <c r="AG1391" s="241"/>
      <c r="AH1391" s="241"/>
      <c r="AI1391" s="241"/>
      <c r="AP1391" s="300"/>
      <c r="AT1391" s="300"/>
    </row>
    <row r="1392" spans="1:46" s="299" customFormat="1" ht="15" customHeight="1">
      <c r="A1392" s="284"/>
      <c r="B1392" s="284"/>
      <c r="C1392" s="241"/>
      <c r="D1392" s="241"/>
      <c r="E1392" s="241"/>
      <c r="F1392" s="241"/>
      <c r="G1392" s="241"/>
      <c r="H1392" s="241"/>
      <c r="I1392" s="241"/>
      <c r="J1392" s="241"/>
      <c r="K1392" s="241"/>
      <c r="L1392" s="241"/>
      <c r="M1392" s="241"/>
      <c r="N1392" s="241"/>
      <c r="O1392" s="241"/>
      <c r="P1392" s="241"/>
      <c r="Q1392" s="241"/>
      <c r="R1392" s="241"/>
      <c r="S1392" s="241"/>
      <c r="T1392" s="241"/>
      <c r="U1392" s="241"/>
      <c r="V1392" s="241"/>
      <c r="W1392" s="241"/>
      <c r="X1392" s="241"/>
      <c r="Y1392" s="241"/>
      <c r="Z1392" s="241"/>
      <c r="AA1392" s="241"/>
      <c r="AB1392" s="241"/>
      <c r="AC1392" s="241"/>
      <c r="AD1392" s="241"/>
      <c r="AE1392" s="241"/>
      <c r="AF1392" s="241"/>
      <c r="AG1392" s="241"/>
      <c r="AH1392" s="241"/>
      <c r="AI1392" s="241"/>
      <c r="AP1392" s="300"/>
      <c r="AT1392" s="300"/>
    </row>
    <row r="1393" spans="1:46" s="299" customFormat="1" ht="15" customHeight="1">
      <c r="A1393" s="284"/>
      <c r="B1393" s="284"/>
      <c r="C1393" s="241"/>
      <c r="D1393" s="241"/>
      <c r="E1393" s="241"/>
      <c r="F1393" s="241"/>
      <c r="G1393" s="241"/>
      <c r="H1393" s="241"/>
      <c r="I1393" s="241"/>
      <c r="J1393" s="241"/>
      <c r="K1393" s="241"/>
      <c r="L1393" s="241"/>
      <c r="M1393" s="241"/>
      <c r="N1393" s="241"/>
      <c r="O1393" s="241"/>
      <c r="P1393" s="241"/>
      <c r="Q1393" s="241"/>
      <c r="R1393" s="241"/>
      <c r="S1393" s="241"/>
      <c r="T1393" s="241"/>
      <c r="U1393" s="241"/>
      <c r="V1393" s="241"/>
      <c r="W1393" s="241"/>
      <c r="X1393" s="241"/>
      <c r="Y1393" s="241"/>
      <c r="Z1393" s="241"/>
      <c r="AA1393" s="241"/>
      <c r="AB1393" s="241"/>
      <c r="AC1393" s="241"/>
      <c r="AD1393" s="241"/>
      <c r="AE1393" s="241"/>
      <c r="AF1393" s="241"/>
      <c r="AG1393" s="241"/>
      <c r="AH1393" s="241"/>
      <c r="AI1393" s="241"/>
      <c r="AP1393" s="300"/>
      <c r="AT1393" s="300"/>
    </row>
    <row r="1394" spans="1:46" s="299" customFormat="1" ht="15" customHeight="1">
      <c r="A1394" s="284"/>
      <c r="B1394" s="284"/>
      <c r="C1394" s="241"/>
      <c r="D1394" s="241"/>
      <c r="E1394" s="241"/>
      <c r="F1394" s="241"/>
      <c r="G1394" s="241"/>
      <c r="H1394" s="241"/>
      <c r="I1394" s="241"/>
      <c r="J1394" s="241"/>
      <c r="K1394" s="241"/>
      <c r="L1394" s="241"/>
      <c r="M1394" s="241"/>
      <c r="N1394" s="241"/>
      <c r="O1394" s="241"/>
      <c r="P1394" s="241"/>
      <c r="Q1394" s="241"/>
      <c r="R1394" s="241"/>
      <c r="S1394" s="241"/>
      <c r="T1394" s="241"/>
      <c r="U1394" s="241"/>
      <c r="V1394" s="241"/>
      <c r="W1394" s="241"/>
      <c r="X1394" s="241"/>
      <c r="Y1394" s="241"/>
      <c r="Z1394" s="241"/>
      <c r="AA1394" s="241"/>
      <c r="AB1394" s="241"/>
      <c r="AC1394" s="241"/>
      <c r="AD1394" s="241"/>
      <c r="AE1394" s="241"/>
      <c r="AF1394" s="241"/>
      <c r="AG1394" s="241"/>
      <c r="AH1394" s="241"/>
      <c r="AI1394" s="241"/>
      <c r="AP1394" s="300"/>
      <c r="AT1394" s="300"/>
    </row>
    <row r="1395" spans="1:46" s="299" customFormat="1" ht="15" customHeight="1">
      <c r="A1395" s="284"/>
      <c r="B1395" s="284"/>
      <c r="C1395" s="241"/>
      <c r="D1395" s="241"/>
      <c r="E1395" s="241"/>
      <c r="F1395" s="241"/>
      <c r="G1395" s="241"/>
      <c r="H1395" s="241"/>
      <c r="I1395" s="241"/>
      <c r="J1395" s="241"/>
      <c r="K1395" s="241"/>
      <c r="L1395" s="241"/>
      <c r="M1395" s="241"/>
      <c r="N1395" s="241"/>
      <c r="O1395" s="241"/>
      <c r="P1395" s="241"/>
      <c r="Q1395" s="241"/>
      <c r="R1395" s="241"/>
      <c r="S1395" s="241"/>
      <c r="T1395" s="241"/>
      <c r="U1395" s="241"/>
      <c r="V1395" s="241"/>
      <c r="W1395" s="241"/>
      <c r="X1395" s="241"/>
      <c r="Y1395" s="241"/>
      <c r="Z1395" s="241"/>
      <c r="AA1395" s="241"/>
      <c r="AB1395" s="241"/>
      <c r="AC1395" s="241"/>
      <c r="AD1395" s="241"/>
      <c r="AE1395" s="241"/>
      <c r="AF1395" s="241"/>
      <c r="AG1395" s="241"/>
      <c r="AH1395" s="241"/>
      <c r="AI1395" s="241"/>
      <c r="AP1395" s="300"/>
      <c r="AT1395" s="300"/>
    </row>
    <row r="1396" spans="1:46" s="299" customFormat="1" ht="15" customHeight="1">
      <c r="A1396" s="284"/>
      <c r="B1396" s="284"/>
      <c r="C1396" s="241"/>
      <c r="D1396" s="241"/>
      <c r="E1396" s="241"/>
      <c r="F1396" s="241"/>
      <c r="G1396" s="241"/>
      <c r="H1396" s="241"/>
      <c r="I1396" s="241"/>
      <c r="J1396" s="241"/>
      <c r="K1396" s="241"/>
      <c r="L1396" s="241"/>
      <c r="M1396" s="241"/>
      <c r="N1396" s="241"/>
      <c r="O1396" s="241"/>
      <c r="P1396" s="241"/>
      <c r="Q1396" s="241"/>
      <c r="R1396" s="241"/>
      <c r="S1396" s="241"/>
      <c r="T1396" s="241"/>
      <c r="U1396" s="241"/>
      <c r="V1396" s="241"/>
      <c r="W1396" s="241"/>
      <c r="X1396" s="241"/>
      <c r="Y1396" s="241"/>
      <c r="Z1396" s="241"/>
      <c r="AA1396" s="241"/>
      <c r="AB1396" s="241"/>
      <c r="AC1396" s="241"/>
      <c r="AD1396" s="241"/>
      <c r="AE1396" s="241"/>
      <c r="AF1396" s="241"/>
      <c r="AG1396" s="241"/>
      <c r="AH1396" s="241"/>
      <c r="AI1396" s="241"/>
      <c r="AP1396" s="300"/>
      <c r="AT1396" s="300"/>
    </row>
    <row r="1397" spans="1:46" s="299" customFormat="1" ht="15" customHeight="1">
      <c r="A1397" s="284"/>
      <c r="B1397" s="284"/>
      <c r="C1397" s="241"/>
      <c r="D1397" s="241"/>
      <c r="E1397" s="241"/>
      <c r="F1397" s="241"/>
      <c r="G1397" s="241"/>
      <c r="H1397" s="241"/>
      <c r="I1397" s="241"/>
      <c r="J1397" s="241"/>
      <c r="K1397" s="241"/>
      <c r="L1397" s="241"/>
      <c r="M1397" s="241"/>
      <c r="N1397" s="241"/>
      <c r="O1397" s="241"/>
      <c r="P1397" s="241"/>
      <c r="Q1397" s="241"/>
      <c r="R1397" s="241"/>
      <c r="S1397" s="241"/>
      <c r="T1397" s="241"/>
      <c r="U1397" s="241"/>
      <c r="V1397" s="241"/>
      <c r="W1397" s="241"/>
      <c r="X1397" s="241"/>
      <c r="Y1397" s="241"/>
      <c r="Z1397" s="241"/>
      <c r="AA1397" s="241"/>
      <c r="AB1397" s="241"/>
      <c r="AC1397" s="241"/>
      <c r="AD1397" s="241"/>
      <c r="AE1397" s="241"/>
      <c r="AF1397" s="241"/>
      <c r="AG1397" s="241"/>
      <c r="AH1397" s="241"/>
      <c r="AI1397" s="241"/>
      <c r="AP1397" s="300"/>
      <c r="AT1397" s="300"/>
    </row>
    <row r="1398" spans="1:46" s="299" customFormat="1" ht="15" customHeight="1">
      <c r="A1398" s="284"/>
      <c r="B1398" s="284"/>
      <c r="C1398" s="241"/>
      <c r="D1398" s="241"/>
      <c r="E1398" s="241"/>
      <c r="F1398" s="241"/>
      <c r="G1398" s="241"/>
      <c r="H1398" s="241"/>
      <c r="I1398" s="241"/>
      <c r="J1398" s="241"/>
      <c r="K1398" s="241"/>
      <c r="L1398" s="241"/>
      <c r="M1398" s="241"/>
      <c r="N1398" s="241"/>
      <c r="O1398" s="241"/>
      <c r="P1398" s="241"/>
      <c r="Q1398" s="241"/>
      <c r="R1398" s="241"/>
      <c r="S1398" s="241"/>
      <c r="T1398" s="241"/>
      <c r="U1398" s="241"/>
      <c r="V1398" s="241"/>
      <c r="W1398" s="241"/>
      <c r="X1398" s="241"/>
      <c r="Y1398" s="241"/>
      <c r="Z1398" s="241"/>
      <c r="AA1398" s="241"/>
      <c r="AB1398" s="241"/>
      <c r="AC1398" s="241"/>
      <c r="AD1398" s="241"/>
      <c r="AE1398" s="241"/>
      <c r="AF1398" s="241"/>
      <c r="AG1398" s="241"/>
      <c r="AH1398" s="241"/>
      <c r="AI1398" s="241"/>
      <c r="AP1398" s="300"/>
      <c r="AT1398" s="300"/>
    </row>
    <row r="1399" spans="1:46" s="299" customFormat="1" ht="15" customHeight="1">
      <c r="A1399" s="284"/>
      <c r="B1399" s="284"/>
      <c r="C1399" s="241"/>
      <c r="D1399" s="241"/>
      <c r="E1399" s="241"/>
      <c r="F1399" s="241"/>
      <c r="G1399" s="241"/>
      <c r="H1399" s="241"/>
      <c r="I1399" s="241"/>
      <c r="J1399" s="241"/>
      <c r="K1399" s="241"/>
      <c r="L1399" s="241"/>
      <c r="M1399" s="241"/>
      <c r="N1399" s="241"/>
      <c r="O1399" s="241"/>
      <c r="P1399" s="241"/>
      <c r="Q1399" s="241"/>
      <c r="R1399" s="241"/>
      <c r="S1399" s="241"/>
      <c r="T1399" s="241"/>
      <c r="U1399" s="241"/>
      <c r="V1399" s="241"/>
      <c r="W1399" s="241"/>
      <c r="X1399" s="241"/>
      <c r="Y1399" s="241"/>
      <c r="Z1399" s="241"/>
      <c r="AA1399" s="241"/>
      <c r="AB1399" s="241"/>
      <c r="AC1399" s="241"/>
      <c r="AD1399" s="241"/>
      <c r="AE1399" s="241"/>
      <c r="AF1399" s="241"/>
      <c r="AG1399" s="241"/>
      <c r="AH1399" s="241"/>
      <c r="AI1399" s="241"/>
      <c r="AP1399" s="300"/>
      <c r="AT1399" s="300"/>
    </row>
    <row r="1400" spans="1:46" s="299" customFormat="1" ht="15" customHeight="1">
      <c r="A1400" s="284"/>
      <c r="B1400" s="284"/>
      <c r="C1400" s="241"/>
      <c r="D1400" s="241"/>
      <c r="E1400" s="241"/>
      <c r="F1400" s="241"/>
      <c r="G1400" s="241"/>
      <c r="H1400" s="241"/>
      <c r="I1400" s="241"/>
      <c r="J1400" s="241"/>
      <c r="K1400" s="241"/>
      <c r="L1400" s="241"/>
      <c r="M1400" s="241"/>
      <c r="N1400" s="241"/>
      <c r="O1400" s="241"/>
      <c r="P1400" s="241"/>
      <c r="Q1400" s="241"/>
      <c r="R1400" s="241"/>
      <c r="S1400" s="241"/>
      <c r="T1400" s="241"/>
      <c r="U1400" s="241"/>
      <c r="V1400" s="241"/>
      <c r="W1400" s="241"/>
      <c r="X1400" s="241"/>
      <c r="Y1400" s="241"/>
      <c r="Z1400" s="241"/>
      <c r="AA1400" s="241"/>
      <c r="AB1400" s="241"/>
      <c r="AC1400" s="241"/>
      <c r="AD1400" s="241"/>
      <c r="AE1400" s="241"/>
      <c r="AF1400" s="241"/>
      <c r="AG1400" s="241"/>
      <c r="AH1400" s="241"/>
      <c r="AI1400" s="241"/>
      <c r="AP1400" s="300"/>
      <c r="AT1400" s="300"/>
    </row>
    <row r="1401" spans="1:46" s="299" customFormat="1" ht="15" customHeight="1">
      <c r="A1401" s="284"/>
      <c r="B1401" s="284"/>
      <c r="C1401" s="241"/>
      <c r="D1401" s="241"/>
      <c r="E1401" s="241"/>
      <c r="F1401" s="241"/>
      <c r="G1401" s="241"/>
      <c r="H1401" s="241"/>
      <c r="I1401" s="241"/>
      <c r="J1401" s="241"/>
      <c r="K1401" s="241"/>
      <c r="L1401" s="241"/>
      <c r="M1401" s="241"/>
      <c r="N1401" s="241"/>
      <c r="O1401" s="241"/>
      <c r="P1401" s="241"/>
      <c r="Q1401" s="241"/>
      <c r="R1401" s="241"/>
      <c r="S1401" s="241"/>
      <c r="T1401" s="241"/>
      <c r="U1401" s="241"/>
      <c r="V1401" s="241"/>
      <c r="W1401" s="241"/>
      <c r="X1401" s="241"/>
      <c r="Y1401" s="241"/>
      <c r="Z1401" s="241"/>
      <c r="AA1401" s="241"/>
      <c r="AB1401" s="241"/>
      <c r="AC1401" s="241"/>
      <c r="AD1401" s="241"/>
      <c r="AE1401" s="241"/>
      <c r="AF1401" s="241"/>
      <c r="AG1401" s="241"/>
      <c r="AH1401" s="241"/>
      <c r="AI1401" s="241"/>
      <c r="AP1401" s="300"/>
      <c r="AT1401" s="300"/>
    </row>
    <row r="1402" spans="1:46" s="299" customFormat="1" ht="15" customHeight="1">
      <c r="A1402" s="284"/>
      <c r="B1402" s="284"/>
      <c r="C1402" s="241"/>
      <c r="D1402" s="241"/>
      <c r="E1402" s="241"/>
      <c r="F1402" s="241"/>
      <c r="G1402" s="241"/>
      <c r="H1402" s="241"/>
      <c r="I1402" s="241"/>
      <c r="J1402" s="241"/>
      <c r="K1402" s="241"/>
      <c r="L1402" s="241"/>
      <c r="M1402" s="241"/>
      <c r="N1402" s="241"/>
      <c r="O1402" s="241"/>
      <c r="P1402" s="241"/>
      <c r="Q1402" s="241"/>
      <c r="R1402" s="241"/>
      <c r="S1402" s="241"/>
      <c r="T1402" s="241"/>
      <c r="U1402" s="241"/>
      <c r="V1402" s="241"/>
      <c r="W1402" s="241"/>
      <c r="X1402" s="241"/>
      <c r="Y1402" s="241"/>
      <c r="Z1402" s="241"/>
      <c r="AA1402" s="241"/>
      <c r="AB1402" s="241"/>
      <c r="AC1402" s="241"/>
      <c r="AD1402" s="241"/>
      <c r="AE1402" s="241"/>
      <c r="AF1402" s="241"/>
      <c r="AG1402" s="241"/>
      <c r="AH1402" s="241"/>
      <c r="AI1402" s="241"/>
      <c r="AP1402" s="300"/>
      <c r="AT1402" s="300"/>
    </row>
    <row r="1403" spans="1:46" s="299" customFormat="1" ht="15" customHeight="1">
      <c r="A1403" s="284"/>
      <c r="B1403" s="284"/>
      <c r="C1403" s="241"/>
      <c r="D1403" s="241"/>
      <c r="E1403" s="241"/>
      <c r="F1403" s="241"/>
      <c r="G1403" s="241"/>
      <c r="H1403" s="241"/>
      <c r="I1403" s="241"/>
      <c r="J1403" s="241"/>
      <c r="K1403" s="241"/>
      <c r="L1403" s="241"/>
      <c r="M1403" s="241"/>
      <c r="N1403" s="241"/>
      <c r="O1403" s="241"/>
      <c r="P1403" s="241"/>
      <c r="Q1403" s="241"/>
      <c r="R1403" s="241"/>
      <c r="S1403" s="241"/>
      <c r="T1403" s="241"/>
      <c r="U1403" s="241"/>
      <c r="V1403" s="241"/>
      <c r="W1403" s="241"/>
      <c r="X1403" s="241"/>
      <c r="Y1403" s="241"/>
      <c r="Z1403" s="241"/>
      <c r="AA1403" s="241"/>
      <c r="AB1403" s="241"/>
      <c r="AC1403" s="241"/>
      <c r="AD1403" s="241"/>
      <c r="AE1403" s="241"/>
      <c r="AF1403" s="241"/>
      <c r="AG1403" s="241"/>
      <c r="AH1403" s="241"/>
      <c r="AI1403" s="241"/>
      <c r="AP1403" s="300"/>
      <c r="AT1403" s="300"/>
    </row>
    <row r="1404" spans="1:46" s="299" customFormat="1" ht="15" customHeight="1">
      <c r="A1404" s="284"/>
      <c r="B1404" s="284"/>
      <c r="C1404" s="241"/>
      <c r="D1404" s="241"/>
      <c r="E1404" s="241"/>
      <c r="F1404" s="241"/>
      <c r="G1404" s="241"/>
      <c r="H1404" s="241"/>
      <c r="I1404" s="241"/>
      <c r="J1404" s="241"/>
      <c r="K1404" s="241"/>
      <c r="L1404" s="241"/>
      <c r="M1404" s="241"/>
      <c r="N1404" s="241"/>
      <c r="O1404" s="241"/>
      <c r="P1404" s="241"/>
      <c r="Q1404" s="241"/>
      <c r="R1404" s="241"/>
      <c r="S1404" s="241"/>
      <c r="T1404" s="241"/>
      <c r="U1404" s="241"/>
      <c r="V1404" s="241"/>
      <c r="W1404" s="241"/>
      <c r="X1404" s="241"/>
      <c r="Y1404" s="241"/>
      <c r="Z1404" s="241"/>
      <c r="AA1404" s="241"/>
      <c r="AB1404" s="241"/>
      <c r="AC1404" s="241"/>
      <c r="AD1404" s="241"/>
      <c r="AE1404" s="241"/>
      <c r="AF1404" s="241"/>
      <c r="AG1404" s="241"/>
      <c r="AH1404" s="241"/>
      <c r="AI1404" s="241"/>
      <c r="AP1404" s="300"/>
      <c r="AT1404" s="300"/>
    </row>
    <row r="1405" spans="1:46" s="299" customFormat="1" ht="15" customHeight="1">
      <c r="A1405" s="284"/>
      <c r="B1405" s="284"/>
      <c r="C1405" s="241"/>
      <c r="D1405" s="241"/>
      <c r="E1405" s="241"/>
      <c r="F1405" s="241"/>
      <c r="G1405" s="241"/>
      <c r="H1405" s="241"/>
      <c r="I1405" s="241"/>
      <c r="J1405" s="241"/>
      <c r="K1405" s="241"/>
      <c r="L1405" s="241"/>
      <c r="M1405" s="241"/>
      <c r="N1405" s="241"/>
      <c r="O1405" s="241"/>
      <c r="P1405" s="241"/>
      <c r="Q1405" s="241"/>
      <c r="R1405" s="241"/>
      <c r="S1405" s="241"/>
      <c r="T1405" s="241"/>
      <c r="U1405" s="241"/>
      <c r="V1405" s="241"/>
      <c r="W1405" s="241"/>
      <c r="X1405" s="241"/>
      <c r="Y1405" s="241"/>
      <c r="Z1405" s="241"/>
      <c r="AA1405" s="241"/>
      <c r="AB1405" s="241"/>
      <c r="AC1405" s="241"/>
      <c r="AD1405" s="241"/>
      <c r="AE1405" s="241"/>
      <c r="AF1405" s="241"/>
      <c r="AG1405" s="241"/>
      <c r="AH1405" s="241"/>
      <c r="AI1405" s="241"/>
      <c r="AP1405" s="300"/>
      <c r="AT1405" s="300"/>
    </row>
    <row r="1406" spans="1:46" s="299" customFormat="1" ht="15" customHeight="1">
      <c r="A1406" s="284"/>
      <c r="B1406" s="284"/>
      <c r="C1406" s="241"/>
      <c r="D1406" s="241"/>
      <c r="E1406" s="241"/>
      <c r="F1406" s="241"/>
      <c r="G1406" s="241"/>
      <c r="H1406" s="241"/>
      <c r="I1406" s="241"/>
      <c r="J1406" s="241"/>
      <c r="K1406" s="241"/>
      <c r="L1406" s="241"/>
      <c r="M1406" s="241"/>
      <c r="N1406" s="241"/>
      <c r="O1406" s="241"/>
      <c r="P1406" s="241"/>
      <c r="Q1406" s="241"/>
      <c r="R1406" s="241"/>
      <c r="S1406" s="241"/>
      <c r="T1406" s="241"/>
      <c r="U1406" s="241"/>
      <c r="V1406" s="241"/>
      <c r="W1406" s="241"/>
      <c r="X1406" s="241"/>
      <c r="Y1406" s="241"/>
      <c r="Z1406" s="241"/>
      <c r="AA1406" s="241"/>
      <c r="AB1406" s="241"/>
      <c r="AC1406" s="241"/>
      <c r="AD1406" s="241"/>
      <c r="AE1406" s="241"/>
      <c r="AF1406" s="241"/>
      <c r="AG1406" s="241"/>
      <c r="AH1406" s="241"/>
      <c r="AI1406" s="241"/>
      <c r="AP1406" s="300"/>
      <c r="AT1406" s="300"/>
    </row>
    <row r="1407" spans="1:46" s="299" customFormat="1" ht="15" customHeight="1">
      <c r="A1407" s="284"/>
      <c r="B1407" s="284"/>
      <c r="C1407" s="241"/>
      <c r="D1407" s="241"/>
      <c r="E1407" s="241"/>
      <c r="F1407" s="241"/>
      <c r="G1407" s="241"/>
      <c r="H1407" s="241"/>
      <c r="I1407" s="241"/>
      <c r="J1407" s="241"/>
      <c r="K1407" s="241"/>
      <c r="L1407" s="241"/>
      <c r="M1407" s="241"/>
      <c r="N1407" s="241"/>
      <c r="O1407" s="241"/>
      <c r="P1407" s="241"/>
      <c r="Q1407" s="241"/>
      <c r="R1407" s="241"/>
      <c r="S1407" s="241"/>
      <c r="T1407" s="241"/>
      <c r="U1407" s="241"/>
      <c r="V1407" s="241"/>
      <c r="W1407" s="241"/>
      <c r="X1407" s="241"/>
      <c r="Y1407" s="241"/>
      <c r="Z1407" s="241"/>
      <c r="AA1407" s="241"/>
      <c r="AB1407" s="241"/>
      <c r="AC1407" s="241"/>
      <c r="AD1407" s="241"/>
      <c r="AE1407" s="241"/>
      <c r="AF1407" s="241"/>
      <c r="AG1407" s="241"/>
      <c r="AH1407" s="241"/>
      <c r="AI1407" s="241"/>
      <c r="AP1407" s="300"/>
      <c r="AT1407" s="300"/>
    </row>
    <row r="1408" spans="1:46" s="299" customFormat="1" ht="15" customHeight="1">
      <c r="A1408" s="284"/>
      <c r="B1408" s="284"/>
      <c r="C1408" s="241"/>
      <c r="D1408" s="241"/>
      <c r="E1408" s="241"/>
      <c r="F1408" s="241"/>
      <c r="G1408" s="241"/>
      <c r="H1408" s="241"/>
      <c r="I1408" s="241"/>
      <c r="J1408" s="241"/>
      <c r="K1408" s="241"/>
      <c r="L1408" s="241"/>
      <c r="M1408" s="241"/>
      <c r="N1408" s="241"/>
      <c r="O1408" s="241"/>
      <c r="P1408" s="241"/>
      <c r="Q1408" s="241"/>
      <c r="R1408" s="241"/>
      <c r="S1408" s="241"/>
      <c r="T1408" s="241"/>
      <c r="U1408" s="241"/>
      <c r="V1408" s="241"/>
      <c r="W1408" s="241"/>
      <c r="X1408" s="241"/>
      <c r="Y1408" s="241"/>
      <c r="Z1408" s="241"/>
      <c r="AA1408" s="241"/>
      <c r="AB1408" s="241"/>
      <c r="AC1408" s="241"/>
      <c r="AD1408" s="241"/>
      <c r="AE1408" s="241"/>
      <c r="AF1408" s="241"/>
      <c r="AG1408" s="241"/>
      <c r="AH1408" s="241"/>
      <c r="AI1408" s="241"/>
      <c r="AP1408" s="300"/>
      <c r="AT1408" s="300"/>
    </row>
    <row r="1409" spans="1:46" s="299" customFormat="1" ht="15" customHeight="1">
      <c r="A1409" s="284"/>
      <c r="B1409" s="284"/>
      <c r="C1409" s="241"/>
      <c r="D1409" s="241"/>
      <c r="E1409" s="241"/>
      <c r="F1409" s="241"/>
      <c r="G1409" s="241"/>
      <c r="H1409" s="241"/>
      <c r="I1409" s="241"/>
      <c r="J1409" s="241"/>
      <c r="K1409" s="241"/>
      <c r="L1409" s="241"/>
      <c r="M1409" s="241"/>
      <c r="N1409" s="241"/>
      <c r="O1409" s="241"/>
      <c r="P1409" s="241"/>
      <c r="Q1409" s="241"/>
      <c r="R1409" s="241"/>
      <c r="S1409" s="241"/>
      <c r="T1409" s="241"/>
      <c r="U1409" s="241"/>
      <c r="V1409" s="241"/>
      <c r="W1409" s="241"/>
      <c r="X1409" s="241"/>
      <c r="Y1409" s="241"/>
      <c r="Z1409" s="241"/>
      <c r="AA1409" s="241"/>
      <c r="AB1409" s="241"/>
      <c r="AC1409" s="241"/>
      <c r="AD1409" s="241"/>
      <c r="AE1409" s="241"/>
      <c r="AF1409" s="241"/>
      <c r="AG1409" s="241"/>
      <c r="AH1409" s="241"/>
      <c r="AI1409" s="241"/>
      <c r="AP1409" s="300"/>
      <c r="AT1409" s="300"/>
    </row>
    <row r="1410" spans="1:46" s="299" customFormat="1" ht="15" customHeight="1">
      <c r="A1410" s="284"/>
      <c r="B1410" s="284"/>
      <c r="C1410" s="241"/>
      <c r="D1410" s="241"/>
      <c r="E1410" s="241"/>
      <c r="F1410" s="241"/>
      <c r="G1410" s="241"/>
      <c r="H1410" s="241"/>
      <c r="I1410" s="241"/>
      <c r="J1410" s="241"/>
      <c r="K1410" s="241"/>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241"/>
      <c r="AF1410" s="241"/>
      <c r="AG1410" s="241"/>
      <c r="AH1410" s="241"/>
      <c r="AI1410" s="241"/>
      <c r="AP1410" s="300"/>
      <c r="AT1410" s="300"/>
    </row>
    <row r="1411" spans="1:46" s="299" customFormat="1" ht="15" customHeight="1">
      <c r="A1411" s="284"/>
      <c r="B1411" s="284"/>
      <c r="C1411" s="241"/>
      <c r="D1411" s="241"/>
      <c r="E1411" s="241"/>
      <c r="F1411" s="241"/>
      <c r="G1411" s="241"/>
      <c r="H1411" s="241"/>
      <c r="I1411" s="241"/>
      <c r="J1411" s="241"/>
      <c r="K1411" s="241"/>
      <c r="L1411" s="241"/>
      <c r="M1411" s="241"/>
      <c r="N1411" s="241"/>
      <c r="O1411" s="241"/>
      <c r="P1411" s="241"/>
      <c r="Q1411" s="241"/>
      <c r="R1411" s="241"/>
      <c r="S1411" s="241"/>
      <c r="T1411" s="241"/>
      <c r="U1411" s="241"/>
      <c r="V1411" s="241"/>
      <c r="W1411" s="241"/>
      <c r="X1411" s="241"/>
      <c r="Y1411" s="241"/>
      <c r="Z1411" s="241"/>
      <c r="AA1411" s="241"/>
      <c r="AB1411" s="241"/>
      <c r="AC1411" s="241"/>
      <c r="AD1411" s="241"/>
      <c r="AE1411" s="241"/>
      <c r="AF1411" s="241"/>
      <c r="AG1411" s="241"/>
      <c r="AH1411" s="241"/>
      <c r="AI1411" s="241"/>
      <c r="AP1411" s="300"/>
      <c r="AT1411" s="300"/>
    </row>
    <row r="1412" spans="1:46" s="299" customFormat="1" ht="15" customHeight="1">
      <c r="A1412" s="284"/>
      <c r="B1412" s="284"/>
      <c r="C1412" s="241"/>
      <c r="D1412" s="241"/>
      <c r="E1412" s="241"/>
      <c r="F1412" s="241"/>
      <c r="G1412" s="241"/>
      <c r="H1412" s="241"/>
      <c r="I1412" s="241"/>
      <c r="J1412" s="241"/>
      <c r="K1412" s="241"/>
      <c r="L1412" s="241"/>
      <c r="M1412" s="241"/>
      <c r="N1412" s="241"/>
      <c r="O1412" s="241"/>
      <c r="P1412" s="241"/>
      <c r="Q1412" s="241"/>
      <c r="R1412" s="241"/>
      <c r="S1412" s="241"/>
      <c r="T1412" s="241"/>
      <c r="U1412" s="241"/>
      <c r="V1412" s="241"/>
      <c r="W1412" s="241"/>
      <c r="X1412" s="241"/>
      <c r="Y1412" s="241"/>
      <c r="Z1412" s="241"/>
      <c r="AA1412" s="241"/>
      <c r="AB1412" s="241"/>
      <c r="AC1412" s="241"/>
      <c r="AD1412" s="241"/>
      <c r="AE1412" s="241"/>
      <c r="AF1412" s="241"/>
      <c r="AG1412" s="241"/>
      <c r="AH1412" s="241"/>
      <c r="AI1412" s="241"/>
      <c r="AP1412" s="300"/>
      <c r="AT1412" s="300"/>
    </row>
    <row r="1413" spans="1:46" s="299" customFormat="1" ht="15" customHeight="1">
      <c r="A1413" s="284"/>
      <c r="B1413" s="284"/>
      <c r="C1413" s="241"/>
      <c r="D1413" s="241"/>
      <c r="E1413" s="241"/>
      <c r="F1413" s="241"/>
      <c r="G1413" s="241"/>
      <c r="H1413" s="241"/>
      <c r="I1413" s="241"/>
      <c r="J1413" s="241"/>
      <c r="K1413" s="241"/>
      <c r="L1413" s="241"/>
      <c r="M1413" s="241"/>
      <c r="N1413" s="241"/>
      <c r="O1413" s="241"/>
      <c r="P1413" s="241"/>
      <c r="Q1413" s="241"/>
      <c r="R1413" s="241"/>
      <c r="S1413" s="241"/>
      <c r="T1413" s="241"/>
      <c r="U1413" s="241"/>
      <c r="V1413" s="241"/>
      <c r="W1413" s="241"/>
      <c r="X1413" s="241"/>
      <c r="Y1413" s="241"/>
      <c r="Z1413" s="241"/>
      <c r="AA1413" s="241"/>
      <c r="AB1413" s="241"/>
      <c r="AC1413" s="241"/>
      <c r="AD1413" s="241"/>
      <c r="AE1413" s="241"/>
      <c r="AF1413" s="241"/>
      <c r="AG1413" s="241"/>
      <c r="AH1413" s="241"/>
      <c r="AI1413" s="241"/>
      <c r="AP1413" s="300"/>
      <c r="AT1413" s="300"/>
    </row>
    <row r="1414" spans="1:46" s="299" customFormat="1" ht="15" customHeight="1">
      <c r="A1414" s="284"/>
      <c r="B1414" s="284"/>
      <c r="C1414" s="241"/>
      <c r="D1414" s="241"/>
      <c r="E1414" s="241"/>
      <c r="F1414" s="241"/>
      <c r="G1414" s="241"/>
      <c r="H1414" s="241"/>
      <c r="I1414" s="241"/>
      <c r="J1414" s="241"/>
      <c r="K1414" s="241"/>
      <c r="L1414" s="241"/>
      <c r="M1414" s="241"/>
      <c r="N1414" s="241"/>
      <c r="O1414" s="241"/>
      <c r="P1414" s="241"/>
      <c r="Q1414" s="241"/>
      <c r="R1414" s="241"/>
      <c r="S1414" s="241"/>
      <c r="T1414" s="241"/>
      <c r="U1414" s="241"/>
      <c r="V1414" s="241"/>
      <c r="W1414" s="241"/>
      <c r="X1414" s="241"/>
      <c r="Y1414" s="241"/>
      <c r="Z1414" s="241"/>
      <c r="AA1414" s="241"/>
      <c r="AB1414" s="241"/>
      <c r="AC1414" s="241"/>
      <c r="AD1414" s="241"/>
      <c r="AE1414" s="241"/>
      <c r="AF1414" s="241"/>
      <c r="AG1414" s="241"/>
      <c r="AH1414" s="241"/>
      <c r="AI1414" s="241"/>
      <c r="AP1414" s="300"/>
      <c r="AT1414" s="300"/>
    </row>
    <row r="1415" spans="1:46" s="299" customFormat="1" ht="15" customHeight="1">
      <c r="A1415" s="284"/>
      <c r="B1415" s="284"/>
      <c r="C1415" s="241"/>
      <c r="D1415" s="241"/>
      <c r="E1415" s="241"/>
      <c r="F1415" s="241"/>
      <c r="G1415" s="241"/>
      <c r="H1415" s="241"/>
      <c r="I1415" s="241"/>
      <c r="J1415" s="241"/>
      <c r="K1415" s="241"/>
      <c r="L1415" s="241"/>
      <c r="M1415" s="241"/>
      <c r="N1415" s="241"/>
      <c r="O1415" s="241"/>
      <c r="P1415" s="241"/>
      <c r="Q1415" s="241"/>
      <c r="R1415" s="241"/>
      <c r="S1415" s="241"/>
      <c r="T1415" s="241"/>
      <c r="U1415" s="241"/>
      <c r="V1415" s="241"/>
      <c r="W1415" s="241"/>
      <c r="X1415" s="241"/>
      <c r="Y1415" s="241"/>
      <c r="Z1415" s="241"/>
      <c r="AA1415" s="241"/>
      <c r="AB1415" s="241"/>
      <c r="AC1415" s="241"/>
      <c r="AD1415" s="241"/>
      <c r="AE1415" s="241"/>
      <c r="AF1415" s="241"/>
      <c r="AG1415" s="241"/>
      <c r="AH1415" s="241"/>
      <c r="AI1415" s="241"/>
      <c r="AP1415" s="300"/>
      <c r="AT1415" s="300"/>
    </row>
    <row r="1416" spans="1:46" s="299" customFormat="1" ht="15" customHeight="1">
      <c r="A1416" s="284"/>
      <c r="B1416" s="284"/>
      <c r="C1416" s="241"/>
      <c r="D1416" s="241"/>
      <c r="E1416" s="241"/>
      <c r="F1416" s="241"/>
      <c r="G1416" s="241"/>
      <c r="H1416" s="241"/>
      <c r="I1416" s="241"/>
      <c r="J1416" s="241"/>
      <c r="K1416" s="241"/>
      <c r="L1416" s="241"/>
      <c r="M1416" s="241"/>
      <c r="N1416" s="241"/>
      <c r="O1416" s="241"/>
      <c r="P1416" s="241"/>
      <c r="Q1416" s="241"/>
      <c r="R1416" s="241"/>
      <c r="S1416" s="241"/>
      <c r="T1416" s="241"/>
      <c r="U1416" s="241"/>
      <c r="V1416" s="241"/>
      <c r="W1416" s="241"/>
      <c r="X1416" s="241"/>
      <c r="Y1416" s="241"/>
      <c r="Z1416" s="241"/>
      <c r="AA1416" s="241"/>
      <c r="AB1416" s="241"/>
      <c r="AC1416" s="241"/>
      <c r="AD1416" s="241"/>
      <c r="AE1416" s="241"/>
      <c r="AF1416" s="241"/>
      <c r="AG1416" s="241"/>
      <c r="AH1416" s="241"/>
      <c r="AI1416" s="241"/>
      <c r="AP1416" s="300"/>
      <c r="AT1416" s="300"/>
    </row>
    <row r="1417" spans="1:46" s="299" customFormat="1" ht="15" customHeight="1">
      <c r="A1417" s="284"/>
      <c r="B1417" s="284"/>
      <c r="C1417" s="241"/>
      <c r="D1417" s="241"/>
      <c r="E1417" s="241"/>
      <c r="F1417" s="241"/>
      <c r="G1417" s="241"/>
      <c r="H1417" s="241"/>
      <c r="I1417" s="241"/>
      <c r="J1417" s="241"/>
      <c r="K1417" s="241"/>
      <c r="L1417" s="241"/>
      <c r="M1417" s="241"/>
      <c r="N1417" s="241"/>
      <c r="O1417" s="241"/>
      <c r="P1417" s="241"/>
      <c r="Q1417" s="241"/>
      <c r="R1417" s="241"/>
      <c r="S1417" s="241"/>
      <c r="T1417" s="241"/>
      <c r="U1417" s="241"/>
      <c r="V1417" s="241"/>
      <c r="W1417" s="241"/>
      <c r="X1417" s="241"/>
      <c r="Y1417" s="241"/>
      <c r="Z1417" s="241"/>
      <c r="AA1417" s="241"/>
      <c r="AB1417" s="241"/>
      <c r="AC1417" s="241"/>
      <c r="AD1417" s="241"/>
      <c r="AE1417" s="241"/>
      <c r="AF1417" s="241"/>
      <c r="AG1417" s="241"/>
      <c r="AH1417" s="241"/>
      <c r="AI1417" s="241"/>
      <c r="AP1417" s="300"/>
      <c r="AT1417" s="300"/>
    </row>
    <row r="1418" spans="1:46" s="299" customFormat="1" ht="15" customHeight="1">
      <c r="A1418" s="284"/>
      <c r="B1418" s="284"/>
      <c r="C1418" s="241"/>
      <c r="D1418" s="241"/>
      <c r="E1418" s="241"/>
      <c r="F1418" s="241"/>
      <c r="G1418" s="241"/>
      <c r="H1418" s="241"/>
      <c r="I1418" s="241"/>
      <c r="J1418" s="241"/>
      <c r="K1418" s="241"/>
      <c r="L1418" s="241"/>
      <c r="M1418" s="241"/>
      <c r="N1418" s="241"/>
      <c r="O1418" s="241"/>
      <c r="P1418" s="241"/>
      <c r="Q1418" s="241"/>
      <c r="R1418" s="241"/>
      <c r="S1418" s="241"/>
      <c r="T1418" s="241"/>
      <c r="U1418" s="241"/>
      <c r="V1418" s="241"/>
      <c r="W1418" s="241"/>
      <c r="X1418" s="241"/>
      <c r="Y1418" s="241"/>
      <c r="Z1418" s="241"/>
      <c r="AA1418" s="241"/>
      <c r="AB1418" s="241"/>
      <c r="AC1418" s="241"/>
      <c r="AD1418" s="241"/>
      <c r="AE1418" s="241"/>
      <c r="AF1418" s="241"/>
      <c r="AG1418" s="241"/>
      <c r="AH1418" s="241"/>
      <c r="AI1418" s="241"/>
      <c r="AP1418" s="300"/>
      <c r="AT1418" s="300"/>
    </row>
    <row r="1419" spans="1:46" s="299" customFormat="1" ht="15" customHeight="1">
      <c r="A1419" s="284"/>
      <c r="B1419" s="284"/>
      <c r="C1419" s="241"/>
      <c r="D1419" s="241"/>
      <c r="E1419" s="241"/>
      <c r="F1419" s="241"/>
      <c r="G1419" s="241"/>
      <c r="H1419" s="241"/>
      <c r="I1419" s="241"/>
      <c r="J1419" s="241"/>
      <c r="K1419" s="241"/>
      <c r="L1419" s="241"/>
      <c r="M1419" s="241"/>
      <c r="N1419" s="241"/>
      <c r="O1419" s="241"/>
      <c r="P1419" s="241"/>
      <c r="Q1419" s="241"/>
      <c r="R1419" s="241"/>
      <c r="S1419" s="241"/>
      <c r="T1419" s="241"/>
      <c r="U1419" s="241"/>
      <c r="V1419" s="241"/>
      <c r="W1419" s="241"/>
      <c r="X1419" s="241"/>
      <c r="Y1419" s="241"/>
      <c r="Z1419" s="241"/>
      <c r="AA1419" s="241"/>
      <c r="AB1419" s="241"/>
      <c r="AC1419" s="241"/>
      <c r="AD1419" s="241"/>
      <c r="AE1419" s="241"/>
      <c r="AF1419" s="241"/>
      <c r="AG1419" s="241"/>
      <c r="AH1419" s="241"/>
      <c r="AI1419" s="241"/>
      <c r="AP1419" s="300"/>
      <c r="AT1419" s="300"/>
    </row>
    <row r="1420" spans="1:46" s="299" customFormat="1" ht="15" customHeight="1">
      <c r="A1420" s="284"/>
      <c r="B1420" s="284"/>
      <c r="C1420" s="241"/>
      <c r="D1420" s="241"/>
      <c r="E1420" s="241"/>
      <c r="F1420" s="241"/>
      <c r="G1420" s="241"/>
      <c r="H1420" s="241"/>
      <c r="I1420" s="241"/>
      <c r="J1420" s="241"/>
      <c r="K1420" s="241"/>
      <c r="L1420" s="241"/>
      <c r="M1420" s="241"/>
      <c r="N1420" s="241"/>
      <c r="O1420" s="241"/>
      <c r="P1420" s="241"/>
      <c r="Q1420" s="241"/>
      <c r="R1420" s="241"/>
      <c r="S1420" s="241"/>
      <c r="T1420" s="241"/>
      <c r="U1420" s="241"/>
      <c r="V1420" s="241"/>
      <c r="W1420" s="241"/>
      <c r="X1420" s="241"/>
      <c r="Y1420" s="241"/>
      <c r="Z1420" s="241"/>
      <c r="AA1420" s="241"/>
      <c r="AB1420" s="241"/>
      <c r="AC1420" s="241"/>
      <c r="AD1420" s="241"/>
      <c r="AE1420" s="241"/>
      <c r="AF1420" s="241"/>
      <c r="AG1420" s="241"/>
      <c r="AH1420" s="241"/>
      <c r="AI1420" s="241"/>
      <c r="AP1420" s="300"/>
      <c r="AT1420" s="300"/>
    </row>
    <row r="1421" spans="1:46" s="299" customFormat="1" ht="15" customHeight="1">
      <c r="A1421" s="284"/>
      <c r="B1421" s="284"/>
      <c r="C1421" s="241"/>
      <c r="D1421" s="241"/>
      <c r="E1421" s="241"/>
      <c r="F1421" s="241"/>
      <c r="G1421" s="241"/>
      <c r="H1421" s="241"/>
      <c r="I1421" s="241"/>
      <c r="J1421" s="241"/>
      <c r="K1421" s="241"/>
      <c r="L1421" s="241"/>
      <c r="M1421" s="241"/>
      <c r="N1421" s="241"/>
      <c r="O1421" s="241"/>
      <c r="P1421" s="241"/>
      <c r="Q1421" s="241"/>
      <c r="R1421" s="241"/>
      <c r="S1421" s="241"/>
      <c r="T1421" s="241"/>
      <c r="U1421" s="241"/>
      <c r="V1421" s="241"/>
      <c r="W1421" s="241"/>
      <c r="X1421" s="241"/>
      <c r="Y1421" s="241"/>
      <c r="Z1421" s="241"/>
      <c r="AA1421" s="241"/>
      <c r="AB1421" s="241"/>
      <c r="AC1421" s="241"/>
      <c r="AD1421" s="241"/>
      <c r="AE1421" s="241"/>
      <c r="AF1421" s="241"/>
      <c r="AG1421" s="241"/>
      <c r="AH1421" s="241"/>
      <c r="AI1421" s="241"/>
      <c r="AP1421" s="300"/>
      <c r="AT1421" s="300"/>
    </row>
    <row r="1422" spans="1:46" s="299" customFormat="1" ht="15" customHeight="1">
      <c r="A1422" s="284"/>
      <c r="B1422" s="284"/>
      <c r="C1422" s="241"/>
      <c r="D1422" s="241"/>
      <c r="E1422" s="241"/>
      <c r="F1422" s="241"/>
      <c r="G1422" s="241"/>
      <c r="H1422" s="241"/>
      <c r="I1422" s="241"/>
      <c r="J1422" s="241"/>
      <c r="K1422" s="241"/>
      <c r="L1422" s="241"/>
      <c r="M1422" s="241"/>
      <c r="N1422" s="241"/>
      <c r="O1422" s="241"/>
      <c r="P1422" s="241"/>
      <c r="Q1422" s="241"/>
      <c r="R1422" s="241"/>
      <c r="S1422" s="241"/>
      <c r="T1422" s="241"/>
      <c r="U1422" s="241"/>
      <c r="V1422" s="241"/>
      <c r="W1422" s="241"/>
      <c r="X1422" s="241"/>
      <c r="Y1422" s="241"/>
      <c r="Z1422" s="241"/>
      <c r="AA1422" s="241"/>
      <c r="AB1422" s="241"/>
      <c r="AC1422" s="241"/>
      <c r="AD1422" s="241"/>
      <c r="AE1422" s="241"/>
      <c r="AF1422" s="241"/>
      <c r="AG1422" s="241"/>
      <c r="AH1422" s="241"/>
      <c r="AI1422" s="241"/>
      <c r="AP1422" s="300"/>
      <c r="AT1422" s="300"/>
    </row>
    <row r="1423" spans="1:46" s="299" customFormat="1" ht="15" customHeight="1">
      <c r="A1423" s="284"/>
      <c r="B1423" s="284"/>
      <c r="C1423" s="241"/>
      <c r="D1423" s="241"/>
      <c r="E1423" s="241"/>
      <c r="F1423" s="241"/>
      <c r="G1423" s="241"/>
      <c r="H1423" s="241"/>
      <c r="I1423" s="241"/>
      <c r="J1423" s="241"/>
      <c r="K1423" s="241"/>
      <c r="L1423" s="241"/>
      <c r="M1423" s="241"/>
      <c r="N1423" s="241"/>
      <c r="O1423" s="241"/>
      <c r="P1423" s="241"/>
      <c r="Q1423" s="241"/>
      <c r="R1423" s="241"/>
      <c r="S1423" s="241"/>
      <c r="T1423" s="241"/>
      <c r="U1423" s="241"/>
      <c r="V1423" s="241"/>
      <c r="W1423" s="241"/>
      <c r="X1423" s="241"/>
      <c r="Y1423" s="241"/>
      <c r="Z1423" s="241"/>
      <c r="AA1423" s="241"/>
      <c r="AB1423" s="241"/>
      <c r="AC1423" s="241"/>
      <c r="AD1423" s="241"/>
      <c r="AE1423" s="241"/>
      <c r="AF1423" s="241"/>
      <c r="AG1423" s="241"/>
      <c r="AH1423" s="241"/>
      <c r="AI1423" s="241"/>
      <c r="AP1423" s="300"/>
      <c r="AT1423" s="300"/>
    </row>
    <row r="1424" spans="1:46" s="299" customFormat="1" ht="15" customHeight="1">
      <c r="A1424" s="284"/>
      <c r="B1424" s="284"/>
      <c r="C1424" s="241"/>
      <c r="D1424" s="241"/>
      <c r="E1424" s="241"/>
      <c r="F1424" s="241"/>
      <c r="G1424" s="241"/>
      <c r="H1424" s="241"/>
      <c r="I1424" s="241"/>
      <c r="J1424" s="241"/>
      <c r="K1424" s="241"/>
      <c r="L1424" s="241"/>
      <c r="M1424" s="241"/>
      <c r="N1424" s="241"/>
      <c r="O1424" s="241"/>
      <c r="P1424" s="241"/>
      <c r="Q1424" s="241"/>
      <c r="R1424" s="241"/>
      <c r="S1424" s="241"/>
      <c r="T1424" s="241"/>
      <c r="U1424" s="241"/>
      <c r="V1424" s="241"/>
      <c r="W1424" s="241"/>
      <c r="X1424" s="241"/>
      <c r="Y1424" s="241"/>
      <c r="Z1424" s="241"/>
      <c r="AA1424" s="241"/>
      <c r="AB1424" s="241"/>
      <c r="AC1424" s="241"/>
      <c r="AD1424" s="241"/>
      <c r="AE1424" s="241"/>
      <c r="AF1424" s="241"/>
      <c r="AG1424" s="241"/>
      <c r="AH1424" s="241"/>
      <c r="AI1424" s="241"/>
      <c r="AP1424" s="300"/>
      <c r="AT1424" s="300"/>
    </row>
    <row r="1425" spans="1:46" s="299" customFormat="1" ht="15" customHeight="1">
      <c r="A1425" s="284"/>
      <c r="B1425" s="284"/>
      <c r="C1425" s="241"/>
      <c r="D1425" s="241"/>
      <c r="E1425" s="241"/>
      <c r="F1425" s="241"/>
      <c r="G1425" s="241"/>
      <c r="H1425" s="241"/>
      <c r="I1425" s="241"/>
      <c r="J1425" s="241"/>
      <c r="K1425" s="241"/>
      <c r="L1425" s="241"/>
      <c r="M1425" s="241"/>
      <c r="N1425" s="241"/>
      <c r="O1425" s="241"/>
      <c r="P1425" s="241"/>
      <c r="Q1425" s="241"/>
      <c r="R1425" s="241"/>
      <c r="S1425" s="241"/>
      <c r="T1425" s="241"/>
      <c r="U1425" s="241"/>
      <c r="V1425" s="241"/>
      <c r="W1425" s="241"/>
      <c r="X1425" s="241"/>
      <c r="Y1425" s="241"/>
      <c r="Z1425" s="241"/>
      <c r="AA1425" s="241"/>
      <c r="AB1425" s="241"/>
      <c r="AC1425" s="241"/>
      <c r="AD1425" s="241"/>
      <c r="AE1425" s="241"/>
      <c r="AF1425" s="241"/>
      <c r="AG1425" s="241"/>
      <c r="AH1425" s="241"/>
      <c r="AI1425" s="241"/>
      <c r="AP1425" s="300"/>
      <c r="AT1425" s="300"/>
    </row>
    <row r="1426" spans="1:46" s="299" customFormat="1" ht="15" customHeight="1">
      <c r="A1426" s="284"/>
      <c r="B1426" s="284"/>
      <c r="C1426" s="241"/>
      <c r="D1426" s="241"/>
      <c r="E1426" s="241"/>
      <c r="F1426" s="241"/>
      <c r="G1426" s="241"/>
      <c r="H1426" s="241"/>
      <c r="I1426" s="241"/>
      <c r="J1426" s="241"/>
      <c r="K1426" s="241"/>
      <c r="L1426" s="241"/>
      <c r="M1426" s="241"/>
      <c r="N1426" s="241"/>
      <c r="O1426" s="241"/>
      <c r="P1426" s="241"/>
      <c r="Q1426" s="241"/>
      <c r="R1426" s="241"/>
      <c r="S1426" s="241"/>
      <c r="T1426" s="241"/>
      <c r="U1426" s="241"/>
      <c r="V1426" s="241"/>
      <c r="W1426" s="241"/>
      <c r="X1426" s="241"/>
      <c r="Y1426" s="241"/>
      <c r="Z1426" s="241"/>
      <c r="AA1426" s="241"/>
      <c r="AB1426" s="241"/>
      <c r="AC1426" s="241"/>
      <c r="AD1426" s="241"/>
      <c r="AE1426" s="241"/>
      <c r="AF1426" s="241"/>
      <c r="AG1426" s="241"/>
      <c r="AH1426" s="241"/>
      <c r="AI1426" s="241"/>
      <c r="AP1426" s="300"/>
      <c r="AT1426" s="300"/>
    </row>
    <row r="1427" spans="1:46" s="299" customFormat="1" ht="15" customHeight="1">
      <c r="A1427" s="284"/>
      <c r="B1427" s="284"/>
      <c r="C1427" s="241"/>
      <c r="D1427" s="241"/>
      <c r="E1427" s="241"/>
      <c r="F1427" s="241"/>
      <c r="G1427" s="241"/>
      <c r="H1427" s="241"/>
      <c r="I1427" s="241"/>
      <c r="J1427" s="241"/>
      <c r="K1427" s="241"/>
      <c r="L1427" s="241"/>
      <c r="M1427" s="241"/>
      <c r="N1427" s="241"/>
      <c r="O1427" s="241"/>
      <c r="P1427" s="241"/>
      <c r="Q1427" s="241"/>
      <c r="R1427" s="241"/>
      <c r="S1427" s="241"/>
      <c r="T1427" s="241"/>
      <c r="U1427" s="241"/>
      <c r="V1427" s="241"/>
      <c r="W1427" s="241"/>
      <c r="X1427" s="241"/>
      <c r="Y1427" s="241"/>
      <c r="Z1427" s="241"/>
      <c r="AA1427" s="241"/>
      <c r="AB1427" s="241"/>
      <c r="AC1427" s="241"/>
      <c r="AD1427" s="241"/>
      <c r="AE1427" s="241"/>
      <c r="AF1427" s="241"/>
      <c r="AG1427" s="241"/>
      <c r="AH1427" s="241"/>
      <c r="AI1427" s="241"/>
      <c r="AP1427" s="300"/>
      <c r="AT1427" s="300"/>
    </row>
    <row r="1428" spans="1:46" s="299" customFormat="1" ht="15" customHeight="1">
      <c r="A1428" s="284"/>
      <c r="B1428" s="284"/>
      <c r="C1428" s="241"/>
      <c r="D1428" s="241"/>
      <c r="E1428" s="241"/>
      <c r="F1428" s="241"/>
      <c r="G1428" s="241"/>
      <c r="H1428" s="241"/>
      <c r="I1428" s="241"/>
      <c r="J1428" s="241"/>
      <c r="K1428" s="241"/>
      <c r="L1428" s="241"/>
      <c r="M1428" s="241"/>
      <c r="N1428" s="241"/>
      <c r="O1428" s="241"/>
      <c r="P1428" s="241"/>
      <c r="Q1428" s="241"/>
      <c r="R1428" s="241"/>
      <c r="S1428" s="241"/>
      <c r="T1428" s="241"/>
      <c r="U1428" s="241"/>
      <c r="V1428" s="241"/>
      <c r="W1428" s="241"/>
      <c r="X1428" s="241"/>
      <c r="Y1428" s="241"/>
      <c r="Z1428" s="241"/>
      <c r="AA1428" s="241"/>
      <c r="AB1428" s="241"/>
      <c r="AC1428" s="241"/>
      <c r="AD1428" s="241"/>
      <c r="AE1428" s="241"/>
      <c r="AF1428" s="241"/>
      <c r="AG1428" s="241"/>
      <c r="AH1428" s="241"/>
      <c r="AI1428" s="241"/>
      <c r="AP1428" s="300"/>
      <c r="AT1428" s="300"/>
    </row>
    <row r="1429" spans="1:46" s="299" customFormat="1" ht="15" customHeight="1">
      <c r="A1429" s="284"/>
      <c r="B1429" s="284"/>
      <c r="C1429" s="241"/>
      <c r="D1429" s="241"/>
      <c r="E1429" s="241"/>
      <c r="F1429" s="241"/>
      <c r="G1429" s="241"/>
      <c r="H1429" s="241"/>
      <c r="I1429" s="241"/>
      <c r="J1429" s="241"/>
      <c r="K1429" s="241"/>
      <c r="L1429" s="241"/>
      <c r="M1429" s="241"/>
      <c r="N1429" s="241"/>
      <c r="O1429" s="241"/>
      <c r="P1429" s="241"/>
      <c r="Q1429" s="241"/>
      <c r="R1429" s="241"/>
      <c r="S1429" s="241"/>
      <c r="T1429" s="241"/>
      <c r="U1429" s="241"/>
      <c r="V1429" s="241"/>
      <c r="W1429" s="241"/>
      <c r="X1429" s="241"/>
      <c r="Y1429" s="241"/>
      <c r="Z1429" s="241"/>
      <c r="AA1429" s="241"/>
      <c r="AB1429" s="241"/>
      <c r="AC1429" s="241"/>
      <c r="AD1429" s="241"/>
      <c r="AE1429" s="241"/>
      <c r="AF1429" s="241"/>
      <c r="AG1429" s="241"/>
      <c r="AH1429" s="241"/>
      <c r="AI1429" s="241"/>
      <c r="AP1429" s="300"/>
      <c r="AT1429" s="300"/>
    </row>
    <row r="1430" spans="1:46" s="299" customFormat="1" ht="15" customHeight="1">
      <c r="A1430" s="284"/>
      <c r="B1430" s="284"/>
      <c r="C1430" s="241"/>
      <c r="D1430" s="241"/>
      <c r="E1430" s="241"/>
      <c r="F1430" s="241"/>
      <c r="G1430" s="241"/>
      <c r="H1430" s="241"/>
      <c r="I1430" s="241"/>
      <c r="J1430" s="241"/>
      <c r="K1430" s="241"/>
      <c r="L1430" s="241"/>
      <c r="M1430" s="241"/>
      <c r="N1430" s="241"/>
      <c r="O1430" s="241"/>
      <c r="P1430" s="241"/>
      <c r="Q1430" s="241"/>
      <c r="R1430" s="241"/>
      <c r="S1430" s="241"/>
      <c r="T1430" s="241"/>
      <c r="U1430" s="241"/>
      <c r="V1430" s="241"/>
      <c r="W1430" s="241"/>
      <c r="X1430" s="241"/>
      <c r="Y1430" s="241"/>
      <c r="Z1430" s="241"/>
      <c r="AA1430" s="241"/>
      <c r="AB1430" s="241"/>
      <c r="AC1430" s="241"/>
      <c r="AD1430" s="241"/>
      <c r="AE1430" s="241"/>
      <c r="AF1430" s="241"/>
      <c r="AG1430" s="241"/>
      <c r="AH1430" s="241"/>
      <c r="AI1430" s="241"/>
      <c r="AP1430" s="300"/>
      <c r="AT1430" s="300"/>
    </row>
    <row r="1431" spans="1:46" s="299" customFormat="1" ht="15" customHeight="1">
      <c r="A1431" s="284"/>
      <c r="B1431" s="284"/>
      <c r="C1431" s="241"/>
      <c r="D1431" s="241"/>
      <c r="E1431" s="241"/>
      <c r="F1431" s="241"/>
      <c r="G1431" s="241"/>
      <c r="H1431" s="241"/>
      <c r="I1431" s="241"/>
      <c r="J1431" s="241"/>
      <c r="K1431" s="241"/>
      <c r="L1431" s="241"/>
      <c r="M1431" s="241"/>
      <c r="N1431" s="241"/>
      <c r="O1431" s="241"/>
      <c r="P1431" s="241"/>
      <c r="Q1431" s="241"/>
      <c r="R1431" s="241"/>
      <c r="S1431" s="241"/>
      <c r="T1431" s="241"/>
      <c r="U1431" s="241"/>
      <c r="V1431" s="241"/>
      <c r="W1431" s="241"/>
      <c r="X1431" s="241"/>
      <c r="Y1431" s="241"/>
      <c r="Z1431" s="241"/>
      <c r="AA1431" s="241"/>
      <c r="AB1431" s="241"/>
      <c r="AC1431" s="241"/>
      <c r="AD1431" s="241"/>
      <c r="AE1431" s="241"/>
      <c r="AF1431" s="241"/>
      <c r="AG1431" s="241"/>
      <c r="AH1431" s="241"/>
      <c r="AI1431" s="241"/>
      <c r="AP1431" s="300"/>
      <c r="AT1431" s="300"/>
    </row>
    <row r="1432" spans="1:46" s="299" customFormat="1" ht="15" customHeight="1">
      <c r="A1432" s="284"/>
      <c r="B1432" s="284"/>
      <c r="C1432" s="241"/>
      <c r="D1432" s="241"/>
      <c r="E1432" s="241"/>
      <c r="F1432" s="241"/>
      <c r="G1432" s="241"/>
      <c r="H1432" s="241"/>
      <c r="I1432" s="241"/>
      <c r="J1432" s="241"/>
      <c r="K1432" s="241"/>
      <c r="L1432" s="241"/>
      <c r="M1432" s="241"/>
      <c r="N1432" s="241"/>
      <c r="O1432" s="241"/>
      <c r="P1432" s="241"/>
      <c r="Q1432" s="241"/>
      <c r="R1432" s="241"/>
      <c r="S1432" s="241"/>
      <c r="T1432" s="241"/>
      <c r="U1432" s="241"/>
      <c r="V1432" s="241"/>
      <c r="W1432" s="241"/>
      <c r="X1432" s="241"/>
      <c r="Y1432" s="241"/>
      <c r="Z1432" s="241"/>
      <c r="AA1432" s="241"/>
      <c r="AB1432" s="241"/>
      <c r="AC1432" s="241"/>
      <c r="AD1432" s="241"/>
      <c r="AE1432" s="241"/>
      <c r="AF1432" s="241"/>
      <c r="AG1432" s="241"/>
      <c r="AH1432" s="241"/>
      <c r="AI1432" s="241"/>
      <c r="AP1432" s="300"/>
      <c r="AT1432" s="300"/>
    </row>
    <row r="1433" spans="1:46" s="299" customFormat="1" ht="15" customHeight="1">
      <c r="A1433" s="284"/>
      <c r="B1433" s="284"/>
      <c r="C1433" s="241"/>
      <c r="D1433" s="241"/>
      <c r="E1433" s="241"/>
      <c r="F1433" s="241"/>
      <c r="G1433" s="241"/>
      <c r="H1433" s="241"/>
      <c r="I1433" s="241"/>
      <c r="J1433" s="241"/>
      <c r="K1433" s="241"/>
      <c r="L1433" s="241"/>
      <c r="M1433" s="241"/>
      <c r="N1433" s="241"/>
      <c r="O1433" s="241"/>
      <c r="P1433" s="241"/>
      <c r="Q1433" s="241"/>
      <c r="R1433" s="241"/>
      <c r="S1433" s="241"/>
      <c r="T1433" s="241"/>
      <c r="U1433" s="241"/>
      <c r="V1433" s="241"/>
      <c r="W1433" s="241"/>
      <c r="X1433" s="241"/>
      <c r="Y1433" s="241"/>
      <c r="Z1433" s="241"/>
      <c r="AA1433" s="241"/>
      <c r="AB1433" s="241"/>
      <c r="AC1433" s="241"/>
      <c r="AD1433" s="241"/>
      <c r="AE1433" s="241"/>
      <c r="AF1433" s="241"/>
      <c r="AG1433" s="241"/>
      <c r="AH1433" s="241"/>
      <c r="AI1433" s="241"/>
      <c r="AP1433" s="300"/>
      <c r="AT1433" s="300"/>
    </row>
    <row r="1434" spans="1:46" s="299" customFormat="1" ht="15" customHeight="1">
      <c r="A1434" s="284"/>
      <c r="B1434" s="284"/>
      <c r="C1434" s="241"/>
      <c r="D1434" s="241"/>
      <c r="E1434" s="241"/>
      <c r="F1434" s="241"/>
      <c r="G1434" s="241"/>
      <c r="H1434" s="241"/>
      <c r="I1434" s="241"/>
      <c r="J1434" s="241"/>
      <c r="K1434" s="241"/>
      <c r="L1434" s="241"/>
      <c r="M1434" s="241"/>
      <c r="N1434" s="241"/>
      <c r="O1434" s="241"/>
      <c r="P1434" s="241"/>
      <c r="Q1434" s="241"/>
      <c r="R1434" s="241"/>
      <c r="S1434" s="241"/>
      <c r="T1434" s="241"/>
      <c r="U1434" s="241"/>
      <c r="V1434" s="241"/>
      <c r="W1434" s="241"/>
      <c r="X1434" s="241"/>
      <c r="Y1434" s="241"/>
      <c r="Z1434" s="241"/>
      <c r="AA1434" s="241"/>
      <c r="AB1434" s="241"/>
      <c r="AC1434" s="241"/>
      <c r="AD1434" s="241"/>
      <c r="AE1434" s="241"/>
      <c r="AF1434" s="241"/>
      <c r="AG1434" s="241"/>
      <c r="AH1434" s="241"/>
      <c r="AI1434" s="241"/>
      <c r="AP1434" s="300"/>
      <c r="AT1434" s="300"/>
    </row>
    <row r="1435" spans="1:46" s="299" customFormat="1" ht="15" customHeight="1">
      <c r="A1435" s="284"/>
      <c r="B1435" s="284"/>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s="241"/>
      <c r="AG1435" s="241"/>
      <c r="AH1435" s="241"/>
      <c r="AI1435" s="241"/>
      <c r="AP1435" s="300"/>
      <c r="AT1435" s="300"/>
    </row>
    <row r="1436" spans="1:46" s="299" customFormat="1" ht="15" customHeight="1">
      <c r="A1436" s="284"/>
      <c r="B1436" s="284"/>
      <c r="C1436" s="241"/>
      <c r="D1436" s="241"/>
      <c r="E1436" s="241"/>
      <c r="F1436" s="241"/>
      <c r="G1436" s="241"/>
      <c r="H1436" s="241"/>
      <c r="I1436" s="241"/>
      <c r="J1436" s="241"/>
      <c r="K1436" s="241"/>
      <c r="L1436" s="241"/>
      <c r="M1436" s="241"/>
      <c r="N1436" s="241"/>
      <c r="O1436" s="241"/>
      <c r="P1436" s="241"/>
      <c r="Q1436" s="241"/>
      <c r="R1436" s="241"/>
      <c r="S1436" s="241"/>
      <c r="T1436" s="241"/>
      <c r="U1436" s="241"/>
      <c r="V1436" s="241"/>
      <c r="W1436" s="241"/>
      <c r="X1436" s="241"/>
      <c r="Y1436" s="241"/>
      <c r="Z1436" s="241"/>
      <c r="AA1436" s="241"/>
      <c r="AB1436" s="241"/>
      <c r="AC1436" s="241"/>
      <c r="AD1436" s="241"/>
      <c r="AE1436" s="241"/>
      <c r="AF1436" s="241"/>
      <c r="AG1436" s="241"/>
      <c r="AH1436" s="241"/>
      <c r="AI1436" s="241"/>
      <c r="AP1436" s="300"/>
      <c r="AT1436" s="300"/>
    </row>
    <row r="1437" spans="1:46" s="299" customFormat="1" ht="15" customHeight="1">
      <c r="A1437" s="284"/>
      <c r="B1437" s="284"/>
      <c r="C1437" s="241"/>
      <c r="D1437" s="241"/>
      <c r="E1437" s="241"/>
      <c r="F1437" s="241"/>
      <c r="G1437" s="241"/>
      <c r="H1437" s="241"/>
      <c r="I1437" s="241"/>
      <c r="J1437" s="241"/>
      <c r="K1437" s="241"/>
      <c r="L1437" s="241"/>
      <c r="M1437" s="241"/>
      <c r="N1437" s="241"/>
      <c r="O1437" s="241"/>
      <c r="P1437" s="241"/>
      <c r="Q1437" s="241"/>
      <c r="R1437" s="241"/>
      <c r="S1437" s="241"/>
      <c r="T1437" s="241"/>
      <c r="U1437" s="241"/>
      <c r="V1437" s="241"/>
      <c r="W1437" s="241"/>
      <c r="X1437" s="241"/>
      <c r="Y1437" s="241"/>
      <c r="Z1437" s="241"/>
      <c r="AA1437" s="241"/>
      <c r="AB1437" s="241"/>
      <c r="AC1437" s="241"/>
      <c r="AD1437" s="241"/>
      <c r="AE1437" s="241"/>
      <c r="AF1437" s="241"/>
      <c r="AG1437" s="241"/>
      <c r="AH1437" s="241"/>
      <c r="AI1437" s="241"/>
      <c r="AP1437" s="300"/>
      <c r="AT1437" s="300"/>
    </row>
    <row r="1438" spans="1:46" s="299" customFormat="1" ht="15" customHeight="1">
      <c r="A1438" s="284"/>
      <c r="B1438" s="284"/>
      <c r="C1438" s="241"/>
      <c r="D1438" s="241"/>
      <c r="E1438" s="241"/>
      <c r="F1438" s="241"/>
      <c r="G1438" s="241"/>
      <c r="H1438" s="241"/>
      <c r="I1438" s="241"/>
      <c r="J1438" s="241"/>
      <c r="K1438" s="241"/>
      <c r="L1438" s="241"/>
      <c r="M1438" s="241"/>
      <c r="N1438" s="241"/>
      <c r="O1438" s="241"/>
      <c r="P1438" s="241"/>
      <c r="Q1438" s="241"/>
      <c r="R1438" s="241"/>
      <c r="S1438" s="241"/>
      <c r="T1438" s="241"/>
      <c r="U1438" s="241"/>
      <c r="V1438" s="241"/>
      <c r="W1438" s="241"/>
      <c r="X1438" s="241"/>
      <c r="Y1438" s="241"/>
      <c r="Z1438" s="241"/>
      <c r="AA1438" s="241"/>
      <c r="AB1438" s="241"/>
      <c r="AC1438" s="241"/>
      <c r="AD1438" s="241"/>
      <c r="AE1438" s="241"/>
      <c r="AF1438" s="241"/>
      <c r="AG1438" s="241"/>
      <c r="AH1438" s="241"/>
      <c r="AI1438" s="241"/>
      <c r="AP1438" s="300"/>
      <c r="AT1438" s="300"/>
    </row>
    <row r="1439" spans="1:46" s="299" customFormat="1" ht="15" customHeight="1">
      <c r="A1439" s="284"/>
      <c r="B1439" s="284"/>
      <c r="C1439" s="241"/>
      <c r="D1439" s="241"/>
      <c r="E1439" s="241"/>
      <c r="F1439" s="241"/>
      <c r="G1439" s="241"/>
      <c r="H1439" s="241"/>
      <c r="I1439" s="241"/>
      <c r="J1439" s="241"/>
      <c r="K1439" s="241"/>
      <c r="L1439" s="241"/>
      <c r="M1439" s="241"/>
      <c r="N1439" s="241"/>
      <c r="O1439" s="241"/>
      <c r="P1439" s="241"/>
      <c r="Q1439" s="241"/>
      <c r="R1439" s="241"/>
      <c r="S1439" s="241"/>
      <c r="T1439" s="241"/>
      <c r="U1439" s="241"/>
      <c r="V1439" s="241"/>
      <c r="W1439" s="241"/>
      <c r="X1439" s="241"/>
      <c r="Y1439" s="241"/>
      <c r="Z1439" s="241"/>
      <c r="AA1439" s="241"/>
      <c r="AB1439" s="241"/>
      <c r="AC1439" s="241"/>
      <c r="AD1439" s="241"/>
      <c r="AE1439" s="241"/>
      <c r="AF1439" s="241"/>
      <c r="AG1439" s="241"/>
      <c r="AH1439" s="241"/>
      <c r="AI1439" s="241"/>
      <c r="AP1439" s="300"/>
      <c r="AT1439" s="300"/>
    </row>
    <row r="1440" spans="1:46" s="299" customFormat="1" ht="15" customHeight="1">
      <c r="A1440" s="284"/>
      <c r="B1440" s="284"/>
      <c r="C1440" s="241"/>
      <c r="D1440" s="241"/>
      <c r="E1440" s="241"/>
      <c r="F1440" s="241"/>
      <c r="G1440" s="241"/>
      <c r="H1440" s="241"/>
      <c r="I1440" s="241"/>
      <c r="J1440" s="241"/>
      <c r="K1440" s="241"/>
      <c r="L1440" s="241"/>
      <c r="M1440" s="241"/>
      <c r="N1440" s="241"/>
      <c r="O1440" s="241"/>
      <c r="P1440" s="241"/>
      <c r="Q1440" s="241"/>
      <c r="R1440" s="241"/>
      <c r="S1440" s="241"/>
      <c r="T1440" s="241"/>
      <c r="U1440" s="241"/>
      <c r="V1440" s="241"/>
      <c r="W1440" s="241"/>
      <c r="X1440" s="241"/>
      <c r="Y1440" s="241"/>
      <c r="Z1440" s="241"/>
      <c r="AA1440" s="241"/>
      <c r="AB1440" s="241"/>
      <c r="AC1440" s="241"/>
      <c r="AD1440" s="241"/>
      <c r="AE1440" s="241"/>
      <c r="AF1440" s="241"/>
      <c r="AG1440" s="241"/>
      <c r="AH1440" s="241"/>
      <c r="AI1440" s="241"/>
      <c r="AP1440" s="300"/>
      <c r="AT1440" s="300"/>
    </row>
    <row r="1441" spans="1:46" s="299" customFormat="1" ht="15" customHeight="1">
      <c r="A1441" s="284"/>
      <c r="B1441" s="284"/>
      <c r="C1441" s="241"/>
      <c r="D1441" s="241"/>
      <c r="E1441" s="241"/>
      <c r="F1441" s="241"/>
      <c r="G1441" s="241"/>
      <c r="H1441" s="241"/>
      <c r="I1441" s="241"/>
      <c r="J1441" s="241"/>
      <c r="K1441" s="241"/>
      <c r="L1441" s="241"/>
      <c r="M1441" s="241"/>
      <c r="N1441" s="241"/>
      <c r="O1441" s="241"/>
      <c r="P1441" s="241"/>
      <c r="Q1441" s="241"/>
      <c r="R1441" s="241"/>
      <c r="S1441" s="241"/>
      <c r="T1441" s="241"/>
      <c r="U1441" s="241"/>
      <c r="V1441" s="241"/>
      <c r="W1441" s="241"/>
      <c r="X1441" s="241"/>
      <c r="Y1441" s="241"/>
      <c r="Z1441" s="241"/>
      <c r="AA1441" s="241"/>
      <c r="AB1441" s="241"/>
      <c r="AC1441" s="241"/>
      <c r="AD1441" s="241"/>
      <c r="AE1441" s="241"/>
      <c r="AF1441" s="241"/>
      <c r="AG1441" s="241"/>
      <c r="AH1441" s="241"/>
      <c r="AI1441" s="241"/>
      <c r="AP1441" s="300"/>
      <c r="AT1441" s="300"/>
    </row>
    <row r="1442" spans="1:46" s="299" customFormat="1" ht="15" customHeight="1">
      <c r="A1442" s="284"/>
      <c r="B1442" s="284"/>
      <c r="C1442" s="241"/>
      <c r="D1442" s="241"/>
      <c r="E1442" s="241"/>
      <c r="F1442" s="241"/>
      <c r="G1442" s="241"/>
      <c r="H1442" s="241"/>
      <c r="I1442" s="241"/>
      <c r="J1442" s="241"/>
      <c r="K1442" s="241"/>
      <c r="L1442" s="241"/>
      <c r="M1442" s="241"/>
      <c r="N1442" s="241"/>
      <c r="O1442" s="241"/>
      <c r="P1442" s="241"/>
      <c r="Q1442" s="241"/>
      <c r="R1442" s="241"/>
      <c r="S1442" s="241"/>
      <c r="T1442" s="241"/>
      <c r="U1442" s="241"/>
      <c r="V1442" s="241"/>
      <c r="W1442" s="241"/>
      <c r="X1442" s="241"/>
      <c r="Y1442" s="241"/>
      <c r="Z1442" s="241"/>
      <c r="AA1442" s="241"/>
      <c r="AB1442" s="241"/>
      <c r="AC1442" s="241"/>
      <c r="AD1442" s="241"/>
      <c r="AE1442" s="241"/>
      <c r="AF1442" s="241"/>
      <c r="AG1442" s="241"/>
      <c r="AH1442" s="241"/>
      <c r="AI1442" s="241"/>
      <c r="AP1442" s="300"/>
      <c r="AT1442" s="300"/>
    </row>
    <row r="1443" spans="1:46" s="299" customFormat="1" ht="15" customHeight="1">
      <c r="A1443" s="284"/>
      <c r="B1443" s="284"/>
      <c r="C1443" s="241"/>
      <c r="D1443" s="241"/>
      <c r="E1443" s="241"/>
      <c r="F1443" s="241"/>
      <c r="G1443" s="241"/>
      <c r="H1443" s="241"/>
      <c r="I1443" s="241"/>
      <c r="J1443" s="241"/>
      <c r="K1443" s="241"/>
      <c r="L1443" s="241"/>
      <c r="M1443" s="241"/>
      <c r="N1443" s="241"/>
      <c r="O1443" s="241"/>
      <c r="P1443" s="241"/>
      <c r="Q1443" s="241"/>
      <c r="R1443" s="241"/>
      <c r="S1443" s="241"/>
      <c r="T1443" s="241"/>
      <c r="U1443" s="241"/>
      <c r="V1443" s="241"/>
      <c r="W1443" s="241"/>
      <c r="X1443" s="241"/>
      <c r="Y1443" s="241"/>
      <c r="Z1443" s="241"/>
      <c r="AA1443" s="241"/>
      <c r="AB1443" s="241"/>
      <c r="AC1443" s="241"/>
      <c r="AD1443" s="241"/>
      <c r="AE1443" s="241"/>
      <c r="AF1443" s="241"/>
      <c r="AG1443" s="241"/>
      <c r="AH1443" s="241"/>
      <c r="AI1443" s="241"/>
      <c r="AP1443" s="300"/>
      <c r="AT1443" s="300"/>
    </row>
    <row r="1444" spans="1:46" s="299" customFormat="1" ht="15" customHeight="1">
      <c r="A1444" s="284"/>
      <c r="B1444" s="284"/>
      <c r="C1444" s="241"/>
      <c r="D1444" s="241"/>
      <c r="E1444" s="241"/>
      <c r="F1444" s="241"/>
      <c r="G1444" s="241"/>
      <c r="H1444" s="241"/>
      <c r="I1444" s="241"/>
      <c r="J1444" s="241"/>
      <c r="K1444" s="241"/>
      <c r="L1444" s="241"/>
      <c r="M1444" s="241"/>
      <c r="N1444" s="241"/>
      <c r="O1444" s="241"/>
      <c r="P1444" s="241"/>
      <c r="Q1444" s="241"/>
      <c r="R1444" s="241"/>
      <c r="S1444" s="241"/>
      <c r="T1444" s="241"/>
      <c r="U1444" s="241"/>
      <c r="V1444" s="241"/>
      <c r="W1444" s="241"/>
      <c r="X1444" s="241"/>
      <c r="Y1444" s="241"/>
      <c r="Z1444" s="241"/>
      <c r="AA1444" s="241"/>
      <c r="AB1444" s="241"/>
      <c r="AC1444" s="241"/>
      <c r="AD1444" s="241"/>
      <c r="AE1444" s="241"/>
      <c r="AF1444" s="241"/>
      <c r="AG1444" s="241"/>
      <c r="AH1444" s="241"/>
      <c r="AI1444" s="241"/>
      <c r="AP1444" s="300"/>
      <c r="AT1444" s="300"/>
    </row>
    <row r="1445" spans="1:46" s="299" customFormat="1" ht="15" customHeight="1">
      <c r="A1445" s="284"/>
      <c r="B1445" s="284"/>
      <c r="C1445" s="241"/>
      <c r="D1445" s="241"/>
      <c r="E1445" s="241"/>
      <c r="F1445" s="241"/>
      <c r="G1445" s="241"/>
      <c r="H1445" s="241"/>
      <c r="I1445" s="241"/>
      <c r="J1445" s="241"/>
      <c r="K1445" s="241"/>
      <c r="L1445" s="241"/>
      <c r="M1445" s="241"/>
      <c r="N1445" s="241"/>
      <c r="O1445" s="241"/>
      <c r="P1445" s="241"/>
      <c r="Q1445" s="241"/>
      <c r="R1445" s="241"/>
      <c r="S1445" s="241"/>
      <c r="T1445" s="241"/>
      <c r="U1445" s="241"/>
      <c r="V1445" s="241"/>
      <c r="W1445" s="241"/>
      <c r="X1445" s="241"/>
      <c r="Y1445" s="241"/>
      <c r="Z1445" s="241"/>
      <c r="AA1445" s="241"/>
      <c r="AB1445" s="241"/>
      <c r="AC1445" s="241"/>
      <c r="AD1445" s="241"/>
      <c r="AE1445" s="241"/>
      <c r="AF1445" s="241"/>
      <c r="AG1445" s="241"/>
      <c r="AH1445" s="241"/>
      <c r="AI1445" s="241"/>
      <c r="AP1445" s="300"/>
      <c r="AT1445" s="300"/>
    </row>
    <row r="1446" spans="1:46" s="299" customFormat="1" ht="15" customHeight="1">
      <c r="A1446" s="284"/>
      <c r="B1446" s="284"/>
      <c r="C1446" s="241"/>
      <c r="D1446" s="241"/>
      <c r="E1446" s="241"/>
      <c r="F1446" s="241"/>
      <c r="G1446" s="241"/>
      <c r="H1446" s="241"/>
      <c r="I1446" s="241"/>
      <c r="J1446" s="241"/>
      <c r="K1446" s="241"/>
      <c r="L1446" s="241"/>
      <c r="M1446" s="241"/>
      <c r="N1446" s="241"/>
      <c r="O1446" s="241"/>
      <c r="P1446" s="241"/>
      <c r="Q1446" s="241"/>
      <c r="R1446" s="241"/>
      <c r="S1446" s="241"/>
      <c r="T1446" s="241"/>
      <c r="U1446" s="241"/>
      <c r="V1446" s="241"/>
      <c r="W1446" s="241"/>
      <c r="X1446" s="241"/>
      <c r="Y1446" s="241"/>
      <c r="Z1446" s="241"/>
      <c r="AA1446" s="241"/>
      <c r="AB1446" s="241"/>
      <c r="AC1446" s="241"/>
      <c r="AD1446" s="241"/>
      <c r="AE1446" s="241"/>
      <c r="AF1446" s="241"/>
      <c r="AG1446" s="241"/>
      <c r="AH1446" s="241"/>
      <c r="AI1446" s="241"/>
      <c r="AP1446" s="300"/>
      <c r="AT1446" s="300"/>
    </row>
    <row r="1447" spans="1:46" s="299" customFormat="1" ht="15" customHeight="1">
      <c r="A1447" s="284"/>
      <c r="B1447" s="284"/>
      <c r="C1447" s="241"/>
      <c r="D1447" s="241"/>
      <c r="E1447" s="241"/>
      <c r="F1447" s="241"/>
      <c r="G1447" s="241"/>
      <c r="H1447" s="241"/>
      <c r="I1447" s="241"/>
      <c r="J1447" s="241"/>
      <c r="K1447" s="241"/>
      <c r="L1447" s="241"/>
      <c r="M1447" s="241"/>
      <c r="N1447" s="241"/>
      <c r="O1447" s="241"/>
      <c r="P1447" s="241"/>
      <c r="Q1447" s="241"/>
      <c r="R1447" s="241"/>
      <c r="S1447" s="241"/>
      <c r="T1447" s="241"/>
      <c r="U1447" s="241"/>
      <c r="V1447" s="241"/>
      <c r="W1447" s="241"/>
      <c r="X1447" s="241"/>
      <c r="Y1447" s="241"/>
      <c r="Z1447" s="241"/>
      <c r="AA1447" s="241"/>
      <c r="AB1447" s="241"/>
      <c r="AC1447" s="241"/>
      <c r="AD1447" s="241"/>
      <c r="AE1447" s="241"/>
      <c r="AF1447" s="241"/>
      <c r="AG1447" s="241"/>
      <c r="AH1447" s="241"/>
      <c r="AI1447" s="241"/>
      <c r="AP1447" s="300"/>
      <c r="AT1447" s="300"/>
    </row>
    <row r="1448" spans="1:46" s="299" customFormat="1" ht="15" customHeight="1">
      <c r="A1448" s="284"/>
      <c r="B1448" s="284"/>
      <c r="C1448" s="241"/>
      <c r="D1448" s="241"/>
      <c r="E1448" s="241"/>
      <c r="F1448" s="241"/>
      <c r="G1448" s="241"/>
      <c r="H1448" s="241"/>
      <c r="I1448" s="241"/>
      <c r="J1448" s="241"/>
      <c r="K1448" s="241"/>
      <c r="L1448" s="241"/>
      <c r="M1448" s="241"/>
      <c r="N1448" s="241"/>
      <c r="O1448" s="241"/>
      <c r="P1448" s="241"/>
      <c r="Q1448" s="241"/>
      <c r="R1448" s="241"/>
      <c r="S1448" s="241"/>
      <c r="T1448" s="241"/>
      <c r="U1448" s="241"/>
      <c r="V1448" s="241"/>
      <c r="W1448" s="241"/>
      <c r="X1448" s="241"/>
      <c r="Y1448" s="241"/>
      <c r="Z1448" s="241"/>
      <c r="AA1448" s="241"/>
      <c r="AB1448" s="241"/>
      <c r="AC1448" s="241"/>
      <c r="AD1448" s="241"/>
      <c r="AE1448" s="241"/>
      <c r="AF1448" s="241"/>
      <c r="AG1448" s="241"/>
      <c r="AH1448" s="241"/>
      <c r="AI1448" s="241"/>
      <c r="AP1448" s="300"/>
      <c r="AT1448" s="300"/>
    </row>
    <row r="1449" spans="1:46" s="299" customFormat="1" ht="15" customHeight="1">
      <c r="A1449" s="284"/>
      <c r="B1449" s="284"/>
      <c r="C1449" s="241"/>
      <c r="D1449" s="241"/>
      <c r="E1449" s="241"/>
      <c r="F1449" s="241"/>
      <c r="G1449" s="241"/>
      <c r="H1449" s="241"/>
      <c r="I1449" s="241"/>
      <c r="J1449" s="241"/>
      <c r="K1449" s="241"/>
      <c r="L1449" s="241"/>
      <c r="M1449" s="241"/>
      <c r="N1449" s="241"/>
      <c r="O1449" s="241"/>
      <c r="P1449" s="241"/>
      <c r="Q1449" s="241"/>
      <c r="R1449" s="241"/>
      <c r="S1449" s="241"/>
      <c r="T1449" s="241"/>
      <c r="U1449" s="241"/>
      <c r="V1449" s="241"/>
      <c r="W1449" s="241"/>
      <c r="X1449" s="241"/>
      <c r="Y1449" s="241"/>
      <c r="Z1449" s="241"/>
      <c r="AA1449" s="241"/>
      <c r="AB1449" s="241"/>
      <c r="AC1449" s="241"/>
      <c r="AD1449" s="241"/>
      <c r="AE1449" s="241"/>
      <c r="AF1449" s="241"/>
      <c r="AG1449" s="241"/>
      <c r="AH1449" s="241"/>
      <c r="AI1449" s="241"/>
      <c r="AP1449" s="300"/>
      <c r="AT1449" s="300"/>
    </row>
    <row r="1450" spans="1:46" s="299" customFormat="1" ht="15" customHeight="1">
      <c r="A1450" s="284"/>
      <c r="B1450" s="284"/>
      <c r="C1450" s="241"/>
      <c r="D1450" s="241"/>
      <c r="E1450" s="241"/>
      <c r="F1450" s="241"/>
      <c r="G1450" s="241"/>
      <c r="H1450" s="241"/>
      <c r="I1450" s="241"/>
      <c r="J1450" s="241"/>
      <c r="K1450" s="241"/>
      <c r="L1450" s="241"/>
      <c r="M1450" s="241"/>
      <c r="N1450" s="241"/>
      <c r="O1450" s="241"/>
      <c r="P1450" s="241"/>
      <c r="Q1450" s="241"/>
      <c r="R1450" s="241"/>
      <c r="S1450" s="241"/>
      <c r="T1450" s="241"/>
      <c r="U1450" s="241"/>
      <c r="V1450" s="241"/>
      <c r="W1450" s="241"/>
      <c r="X1450" s="241"/>
      <c r="Y1450" s="241"/>
      <c r="Z1450" s="241"/>
      <c r="AA1450" s="241"/>
      <c r="AB1450" s="241"/>
      <c r="AC1450" s="241"/>
      <c r="AD1450" s="241"/>
      <c r="AE1450" s="241"/>
      <c r="AF1450" s="241"/>
      <c r="AG1450" s="241"/>
      <c r="AH1450" s="241"/>
      <c r="AI1450" s="241"/>
      <c r="AP1450" s="300"/>
      <c r="AT1450" s="300"/>
    </row>
    <row r="1451" spans="1:46" s="299" customFormat="1" ht="15" customHeight="1">
      <c r="A1451" s="284"/>
      <c r="B1451" s="284"/>
      <c r="C1451" s="241"/>
      <c r="D1451" s="241"/>
      <c r="E1451" s="241"/>
      <c r="F1451" s="241"/>
      <c r="G1451" s="241"/>
      <c r="H1451" s="241"/>
      <c r="I1451" s="241"/>
      <c r="J1451" s="241"/>
      <c r="K1451" s="241"/>
      <c r="L1451" s="241"/>
      <c r="M1451" s="241"/>
      <c r="N1451" s="241"/>
      <c r="O1451" s="241"/>
      <c r="P1451" s="241"/>
      <c r="Q1451" s="241"/>
      <c r="R1451" s="241"/>
      <c r="S1451" s="241"/>
      <c r="T1451" s="241"/>
      <c r="U1451" s="241"/>
      <c r="V1451" s="241"/>
      <c r="W1451" s="241"/>
      <c r="X1451" s="241"/>
      <c r="Y1451" s="241"/>
      <c r="Z1451" s="241"/>
      <c r="AA1451" s="241"/>
      <c r="AB1451" s="241"/>
      <c r="AC1451" s="241"/>
      <c r="AD1451" s="241"/>
      <c r="AE1451" s="241"/>
      <c r="AF1451" s="241"/>
      <c r="AG1451" s="241"/>
      <c r="AH1451" s="241"/>
      <c r="AI1451" s="241"/>
      <c r="AP1451" s="300"/>
      <c r="AT1451" s="300"/>
    </row>
    <row r="1452" spans="1:46" s="299" customFormat="1" ht="15" customHeight="1">
      <c r="A1452" s="284"/>
      <c r="B1452" s="284"/>
      <c r="C1452" s="241"/>
      <c r="D1452" s="241"/>
      <c r="E1452" s="241"/>
      <c r="F1452" s="241"/>
      <c r="G1452" s="241"/>
      <c r="H1452" s="241"/>
      <c r="I1452" s="241"/>
      <c r="J1452" s="241"/>
      <c r="K1452" s="241"/>
      <c r="L1452" s="241"/>
      <c r="M1452" s="241"/>
      <c r="N1452" s="241"/>
      <c r="O1452" s="241"/>
      <c r="P1452" s="241"/>
      <c r="Q1452" s="241"/>
      <c r="R1452" s="241"/>
      <c r="S1452" s="241"/>
      <c r="T1452" s="241"/>
      <c r="U1452" s="241"/>
      <c r="V1452" s="241"/>
      <c r="W1452" s="241"/>
      <c r="X1452" s="241"/>
      <c r="Y1452" s="241"/>
      <c r="Z1452" s="241"/>
      <c r="AA1452" s="241"/>
      <c r="AB1452" s="241"/>
      <c r="AC1452" s="241"/>
      <c r="AD1452" s="241"/>
      <c r="AE1452" s="241"/>
      <c r="AF1452" s="241"/>
      <c r="AG1452" s="241"/>
      <c r="AH1452" s="241"/>
      <c r="AI1452" s="241"/>
      <c r="AP1452" s="300"/>
      <c r="AT1452" s="300"/>
    </row>
    <row r="1453" spans="1:46" s="299" customFormat="1" ht="15" customHeight="1">
      <c r="A1453" s="284"/>
      <c r="B1453" s="284"/>
      <c r="C1453" s="241"/>
      <c r="D1453" s="241"/>
      <c r="E1453" s="241"/>
      <c r="F1453" s="241"/>
      <c r="G1453" s="241"/>
      <c r="H1453" s="241"/>
      <c r="I1453" s="241"/>
      <c r="J1453" s="241"/>
      <c r="K1453" s="241"/>
      <c r="L1453" s="241"/>
      <c r="M1453" s="241"/>
      <c r="N1453" s="241"/>
      <c r="O1453" s="241"/>
      <c r="P1453" s="241"/>
      <c r="Q1453" s="241"/>
      <c r="R1453" s="241"/>
      <c r="S1453" s="241"/>
      <c r="T1453" s="241"/>
      <c r="U1453" s="241"/>
      <c r="V1453" s="241"/>
      <c r="W1453" s="241"/>
      <c r="X1453" s="241"/>
      <c r="Y1453" s="241"/>
      <c r="Z1453" s="241"/>
      <c r="AA1453" s="241"/>
      <c r="AB1453" s="241"/>
      <c r="AC1453" s="241"/>
      <c r="AD1453" s="241"/>
      <c r="AE1453" s="241"/>
      <c r="AF1453" s="241"/>
      <c r="AG1453" s="241"/>
      <c r="AH1453" s="241"/>
      <c r="AI1453" s="241"/>
      <c r="AP1453" s="300"/>
      <c r="AT1453" s="300"/>
    </row>
    <row r="1454" spans="1:46" s="299" customFormat="1" ht="15" customHeight="1">
      <c r="A1454" s="284"/>
      <c r="B1454" s="284"/>
      <c r="C1454" s="241"/>
      <c r="D1454" s="241"/>
      <c r="E1454" s="241"/>
      <c r="F1454" s="241"/>
      <c r="G1454" s="241"/>
      <c r="H1454" s="241"/>
      <c r="I1454" s="241"/>
      <c r="J1454" s="241"/>
      <c r="K1454" s="241"/>
      <c r="L1454" s="241"/>
      <c r="M1454" s="241"/>
      <c r="N1454" s="241"/>
      <c r="O1454" s="241"/>
      <c r="P1454" s="241"/>
      <c r="Q1454" s="241"/>
      <c r="R1454" s="241"/>
      <c r="S1454" s="241"/>
      <c r="T1454" s="241"/>
      <c r="U1454" s="241"/>
      <c r="V1454" s="241"/>
      <c r="W1454" s="241"/>
      <c r="X1454" s="241"/>
      <c r="Y1454" s="241"/>
      <c r="Z1454" s="241"/>
      <c r="AA1454" s="241"/>
      <c r="AB1454" s="241"/>
      <c r="AC1454" s="241"/>
      <c r="AD1454" s="241"/>
      <c r="AE1454" s="241"/>
      <c r="AF1454" s="241"/>
      <c r="AG1454" s="241"/>
      <c r="AH1454" s="241"/>
      <c r="AI1454" s="241"/>
      <c r="AP1454" s="300"/>
      <c r="AT1454" s="300"/>
    </row>
    <row r="1455" spans="1:46" s="299" customFormat="1" ht="15" customHeight="1">
      <c r="A1455" s="284"/>
      <c r="B1455" s="284"/>
      <c r="C1455" s="241"/>
      <c r="D1455" s="241"/>
      <c r="E1455" s="241"/>
      <c r="F1455" s="241"/>
      <c r="G1455" s="241"/>
      <c r="H1455" s="241"/>
      <c r="I1455" s="241"/>
      <c r="J1455" s="241"/>
      <c r="K1455" s="241"/>
      <c r="L1455" s="241"/>
      <c r="M1455" s="241"/>
      <c r="N1455" s="241"/>
      <c r="O1455" s="241"/>
      <c r="P1455" s="241"/>
      <c r="Q1455" s="241"/>
      <c r="R1455" s="241"/>
      <c r="S1455" s="241"/>
      <c r="T1455" s="241"/>
      <c r="U1455" s="241"/>
      <c r="V1455" s="241"/>
      <c r="W1455" s="241"/>
      <c r="X1455" s="241"/>
      <c r="Y1455" s="241"/>
      <c r="Z1455" s="241"/>
      <c r="AA1455" s="241"/>
      <c r="AB1455" s="241"/>
      <c r="AC1455" s="241"/>
      <c r="AD1455" s="241"/>
      <c r="AE1455" s="241"/>
      <c r="AF1455" s="241"/>
      <c r="AG1455" s="241"/>
      <c r="AH1455" s="241"/>
      <c r="AI1455" s="241"/>
      <c r="AP1455" s="300"/>
      <c r="AT1455" s="300"/>
    </row>
    <row r="1456" spans="1:46" s="299" customFormat="1" ht="15" customHeight="1">
      <c r="A1456" s="284"/>
      <c r="B1456" s="284"/>
      <c r="C1456" s="241"/>
      <c r="D1456" s="241"/>
      <c r="E1456" s="241"/>
      <c r="F1456" s="241"/>
      <c r="G1456" s="241"/>
      <c r="H1456" s="241"/>
      <c r="I1456" s="241"/>
      <c r="J1456" s="241"/>
      <c r="K1456" s="241"/>
      <c r="L1456" s="241"/>
      <c r="M1456" s="241"/>
      <c r="N1456" s="241"/>
      <c r="O1456" s="241"/>
      <c r="P1456" s="241"/>
      <c r="Q1456" s="241"/>
      <c r="R1456" s="241"/>
      <c r="S1456" s="241"/>
      <c r="T1456" s="241"/>
      <c r="U1456" s="241"/>
      <c r="V1456" s="241"/>
      <c r="W1456" s="241"/>
      <c r="X1456" s="241"/>
      <c r="Y1456" s="241"/>
      <c r="Z1456" s="241"/>
      <c r="AA1456" s="241"/>
      <c r="AB1456" s="241"/>
      <c r="AC1456" s="241"/>
      <c r="AD1456" s="241"/>
      <c r="AE1456" s="241"/>
      <c r="AF1456" s="241"/>
      <c r="AG1456" s="241"/>
      <c r="AH1456" s="241"/>
      <c r="AI1456" s="241"/>
      <c r="AP1456" s="300"/>
      <c r="AT1456" s="300"/>
    </row>
    <row r="1457" spans="1:46" s="299" customFormat="1" ht="15" customHeight="1">
      <c r="A1457" s="284"/>
      <c r="B1457" s="284"/>
      <c r="C1457" s="241"/>
      <c r="D1457" s="241"/>
      <c r="E1457" s="241"/>
      <c r="F1457" s="241"/>
      <c r="G1457" s="241"/>
      <c r="H1457" s="241"/>
      <c r="I1457" s="241"/>
      <c r="J1457" s="241"/>
      <c r="K1457" s="241"/>
      <c r="L1457" s="241"/>
      <c r="M1457" s="241"/>
      <c r="N1457" s="241"/>
      <c r="O1457" s="241"/>
      <c r="P1457" s="241"/>
      <c r="Q1457" s="241"/>
      <c r="R1457" s="241"/>
      <c r="S1457" s="241"/>
      <c r="T1457" s="241"/>
      <c r="U1457" s="241"/>
      <c r="V1457" s="241"/>
      <c r="W1457" s="241"/>
      <c r="X1457" s="241"/>
      <c r="Y1457" s="241"/>
      <c r="Z1457" s="241"/>
      <c r="AA1457" s="241"/>
      <c r="AB1457" s="241"/>
      <c r="AC1457" s="241"/>
      <c r="AD1457" s="241"/>
      <c r="AE1457" s="241"/>
      <c r="AF1457" s="241"/>
      <c r="AG1457" s="241"/>
      <c r="AH1457" s="241"/>
      <c r="AI1457" s="241"/>
      <c r="AP1457" s="300"/>
      <c r="AT1457" s="300"/>
    </row>
    <row r="1458" spans="1:46" s="299" customFormat="1" ht="15" customHeight="1">
      <c r="A1458" s="284"/>
      <c r="B1458" s="284"/>
      <c r="C1458" s="241"/>
      <c r="D1458" s="241"/>
      <c r="E1458" s="241"/>
      <c r="F1458" s="241"/>
      <c r="G1458" s="241"/>
      <c r="H1458" s="241"/>
      <c r="I1458" s="241"/>
      <c r="J1458" s="241"/>
      <c r="K1458" s="241"/>
      <c r="L1458" s="241"/>
      <c r="M1458" s="241"/>
      <c r="N1458" s="241"/>
      <c r="O1458" s="241"/>
      <c r="P1458" s="241"/>
      <c r="Q1458" s="241"/>
      <c r="R1458" s="241"/>
      <c r="S1458" s="241"/>
      <c r="T1458" s="241"/>
      <c r="U1458" s="241"/>
      <c r="V1458" s="241"/>
      <c r="W1458" s="241"/>
      <c r="X1458" s="241"/>
      <c r="Y1458" s="241"/>
      <c r="Z1458" s="241"/>
      <c r="AA1458" s="241"/>
      <c r="AB1458" s="241"/>
      <c r="AC1458" s="241"/>
      <c r="AD1458" s="241"/>
      <c r="AE1458" s="241"/>
      <c r="AF1458" s="241"/>
      <c r="AG1458" s="241"/>
      <c r="AH1458" s="241"/>
      <c r="AI1458" s="241"/>
      <c r="AP1458" s="300"/>
      <c r="AT1458" s="300"/>
    </row>
    <row r="1459" spans="1:46" s="299" customFormat="1" ht="15" customHeight="1">
      <c r="A1459" s="284"/>
      <c r="B1459" s="284"/>
      <c r="C1459" s="241"/>
      <c r="D1459" s="241"/>
      <c r="E1459" s="241"/>
      <c r="F1459" s="241"/>
      <c r="G1459" s="241"/>
      <c r="H1459" s="241"/>
      <c r="I1459" s="241"/>
      <c r="J1459" s="241"/>
      <c r="K1459" s="241"/>
      <c r="L1459" s="241"/>
      <c r="M1459" s="241"/>
      <c r="N1459" s="241"/>
      <c r="O1459" s="241"/>
      <c r="P1459" s="241"/>
      <c r="Q1459" s="241"/>
      <c r="R1459" s="241"/>
      <c r="S1459" s="241"/>
      <c r="T1459" s="241"/>
      <c r="U1459" s="241"/>
      <c r="V1459" s="241"/>
      <c r="W1459" s="241"/>
      <c r="X1459" s="241"/>
      <c r="Y1459" s="241"/>
      <c r="Z1459" s="241"/>
      <c r="AA1459" s="241"/>
      <c r="AB1459" s="241"/>
      <c r="AC1459" s="241"/>
      <c r="AD1459" s="241"/>
      <c r="AE1459" s="241"/>
      <c r="AF1459" s="241"/>
      <c r="AG1459" s="241"/>
      <c r="AH1459" s="241"/>
      <c r="AI1459" s="241"/>
      <c r="AP1459" s="300"/>
      <c r="AT1459" s="300"/>
    </row>
    <row r="1460" spans="1:46" s="299" customFormat="1" ht="15" customHeight="1">
      <c r="A1460" s="284"/>
      <c r="B1460" s="284"/>
      <c r="C1460" s="241"/>
      <c r="D1460" s="241"/>
      <c r="E1460" s="241"/>
      <c r="F1460" s="241"/>
      <c r="G1460" s="241"/>
      <c r="H1460" s="241"/>
      <c r="I1460" s="241"/>
      <c r="J1460" s="241"/>
      <c r="K1460" s="241"/>
      <c r="L1460" s="241"/>
      <c r="M1460" s="241"/>
      <c r="N1460" s="241"/>
      <c r="O1460" s="241"/>
      <c r="P1460" s="241"/>
      <c r="Q1460" s="241"/>
      <c r="R1460" s="241"/>
      <c r="S1460" s="241"/>
      <c r="T1460" s="241"/>
      <c r="U1460" s="241"/>
      <c r="V1460" s="241"/>
      <c r="W1460" s="241"/>
      <c r="X1460" s="241"/>
      <c r="Y1460" s="241"/>
      <c r="Z1460" s="241"/>
      <c r="AA1460" s="241"/>
      <c r="AB1460" s="241"/>
      <c r="AC1460" s="241"/>
      <c r="AD1460" s="241"/>
      <c r="AE1460" s="241"/>
      <c r="AF1460" s="241"/>
      <c r="AG1460" s="241"/>
      <c r="AH1460" s="241"/>
      <c r="AI1460" s="241"/>
      <c r="AP1460" s="300"/>
      <c r="AT1460" s="300"/>
    </row>
    <row r="1461" spans="1:46" s="299" customFormat="1" ht="15" customHeight="1">
      <c r="A1461" s="284"/>
      <c r="B1461" s="284"/>
      <c r="C1461" s="241"/>
      <c r="D1461" s="241"/>
      <c r="E1461" s="241"/>
      <c r="F1461" s="241"/>
      <c r="G1461" s="241"/>
      <c r="H1461" s="241"/>
      <c r="I1461" s="241"/>
      <c r="J1461" s="241"/>
      <c r="K1461" s="241"/>
      <c r="L1461" s="241"/>
      <c r="M1461" s="241"/>
      <c r="N1461" s="241"/>
      <c r="O1461" s="241"/>
      <c r="P1461" s="241"/>
      <c r="Q1461" s="241"/>
      <c r="R1461" s="241"/>
      <c r="S1461" s="241"/>
      <c r="T1461" s="241"/>
      <c r="U1461" s="241"/>
      <c r="V1461" s="241"/>
      <c r="W1461" s="241"/>
      <c r="X1461" s="241"/>
      <c r="Y1461" s="241"/>
      <c r="Z1461" s="241"/>
      <c r="AA1461" s="241"/>
      <c r="AB1461" s="241"/>
      <c r="AC1461" s="241"/>
      <c r="AD1461" s="241"/>
      <c r="AE1461" s="241"/>
      <c r="AF1461" s="241"/>
      <c r="AG1461" s="241"/>
      <c r="AH1461" s="241"/>
      <c r="AI1461" s="241"/>
      <c r="AP1461" s="300"/>
      <c r="AT1461" s="300"/>
    </row>
    <row r="1462" spans="1:46" s="299" customFormat="1" ht="15" customHeight="1">
      <c r="A1462" s="284"/>
      <c r="B1462" s="284"/>
      <c r="C1462" s="241"/>
      <c r="D1462" s="241"/>
      <c r="E1462" s="241"/>
      <c r="F1462" s="241"/>
      <c r="G1462" s="241"/>
      <c r="H1462" s="241"/>
      <c r="I1462" s="241"/>
      <c r="J1462" s="241"/>
      <c r="K1462" s="241"/>
      <c r="L1462" s="241"/>
      <c r="M1462" s="241"/>
      <c r="N1462" s="241"/>
      <c r="O1462" s="241"/>
      <c r="P1462" s="241"/>
      <c r="Q1462" s="241"/>
      <c r="R1462" s="241"/>
      <c r="S1462" s="241"/>
      <c r="T1462" s="241"/>
      <c r="U1462" s="241"/>
      <c r="V1462" s="241"/>
      <c r="W1462" s="241"/>
      <c r="X1462" s="241"/>
      <c r="Y1462" s="241"/>
      <c r="Z1462" s="241"/>
      <c r="AA1462" s="241"/>
      <c r="AB1462" s="241"/>
      <c r="AC1462" s="241"/>
      <c r="AD1462" s="241"/>
      <c r="AE1462" s="241"/>
      <c r="AF1462" s="241"/>
      <c r="AG1462" s="241"/>
      <c r="AH1462" s="241"/>
      <c r="AI1462" s="241"/>
      <c r="AP1462" s="300"/>
      <c r="AT1462" s="300"/>
    </row>
    <row r="1463" spans="1:46" s="299" customFormat="1" ht="15" customHeight="1">
      <c r="A1463" s="284"/>
      <c r="B1463" s="284"/>
      <c r="C1463" s="241"/>
      <c r="D1463" s="241"/>
      <c r="E1463" s="241"/>
      <c r="F1463" s="241"/>
      <c r="G1463" s="241"/>
      <c r="H1463" s="241"/>
      <c r="I1463" s="241"/>
      <c r="J1463" s="241"/>
      <c r="K1463" s="241"/>
      <c r="L1463" s="241"/>
      <c r="M1463" s="241"/>
      <c r="N1463" s="241"/>
      <c r="O1463" s="241"/>
      <c r="P1463" s="241"/>
      <c r="Q1463" s="241"/>
      <c r="R1463" s="241"/>
      <c r="S1463" s="241"/>
      <c r="T1463" s="241"/>
      <c r="U1463" s="241"/>
      <c r="V1463" s="241"/>
      <c r="W1463" s="241"/>
      <c r="X1463" s="241"/>
      <c r="Y1463" s="241"/>
      <c r="Z1463" s="241"/>
      <c r="AA1463" s="241"/>
      <c r="AB1463" s="241"/>
      <c r="AC1463" s="241"/>
      <c r="AD1463" s="241"/>
      <c r="AE1463" s="241"/>
      <c r="AF1463" s="241"/>
      <c r="AG1463" s="241"/>
      <c r="AH1463" s="241"/>
      <c r="AI1463" s="241"/>
      <c r="AP1463" s="300"/>
      <c r="AT1463" s="300"/>
    </row>
    <row r="1464" spans="1:46" s="299" customFormat="1" ht="15" customHeight="1">
      <c r="A1464" s="284"/>
      <c r="B1464" s="284"/>
      <c r="C1464" s="241"/>
      <c r="D1464" s="241"/>
      <c r="E1464" s="241"/>
      <c r="F1464" s="241"/>
      <c r="G1464" s="241"/>
      <c r="H1464" s="241"/>
      <c r="I1464" s="241"/>
      <c r="J1464" s="241"/>
      <c r="K1464" s="241"/>
      <c r="L1464" s="241"/>
      <c r="M1464" s="241"/>
      <c r="N1464" s="241"/>
      <c r="O1464" s="241"/>
      <c r="P1464" s="241"/>
      <c r="Q1464" s="241"/>
      <c r="R1464" s="241"/>
      <c r="S1464" s="241"/>
      <c r="T1464" s="241"/>
      <c r="U1464" s="241"/>
      <c r="V1464" s="241"/>
      <c r="W1464" s="241"/>
      <c r="X1464" s="241"/>
      <c r="Y1464" s="241"/>
      <c r="Z1464" s="241"/>
      <c r="AA1464" s="241"/>
      <c r="AB1464" s="241"/>
      <c r="AC1464" s="241"/>
      <c r="AD1464" s="241"/>
      <c r="AE1464" s="241"/>
      <c r="AF1464" s="241"/>
      <c r="AG1464" s="241"/>
      <c r="AH1464" s="241"/>
      <c r="AI1464" s="241"/>
      <c r="AP1464" s="300"/>
      <c r="AT1464" s="300"/>
    </row>
    <row r="1465" spans="1:46" s="299" customFormat="1" ht="15" customHeight="1">
      <c r="A1465" s="284"/>
      <c r="B1465" s="284"/>
      <c r="C1465" s="241"/>
      <c r="D1465" s="241"/>
      <c r="E1465" s="241"/>
      <c r="F1465" s="241"/>
      <c r="G1465" s="241"/>
      <c r="H1465" s="241"/>
      <c r="I1465" s="241"/>
      <c r="J1465" s="241"/>
      <c r="K1465" s="241"/>
      <c r="L1465" s="241"/>
      <c r="M1465" s="241"/>
      <c r="N1465" s="241"/>
      <c r="O1465" s="241"/>
      <c r="P1465" s="241"/>
      <c r="Q1465" s="241"/>
      <c r="R1465" s="241"/>
      <c r="S1465" s="241"/>
      <c r="T1465" s="241"/>
      <c r="U1465" s="241"/>
      <c r="V1465" s="241"/>
      <c r="W1465" s="241"/>
      <c r="X1465" s="241"/>
      <c r="Y1465" s="241"/>
      <c r="Z1465" s="241"/>
      <c r="AA1465" s="241"/>
      <c r="AB1465" s="241"/>
      <c r="AC1465" s="241"/>
      <c r="AD1465" s="241"/>
      <c r="AE1465" s="241"/>
      <c r="AF1465" s="241"/>
      <c r="AG1465" s="241"/>
      <c r="AH1465" s="241"/>
      <c r="AI1465" s="241"/>
      <c r="AP1465" s="300"/>
      <c r="AT1465" s="300"/>
    </row>
    <row r="1466" spans="1:46" s="299" customFormat="1" ht="15" customHeight="1">
      <c r="A1466" s="284"/>
      <c r="B1466" s="284"/>
      <c r="C1466" s="241"/>
      <c r="D1466" s="241"/>
      <c r="E1466" s="241"/>
      <c r="F1466" s="241"/>
      <c r="G1466" s="241"/>
      <c r="H1466" s="241"/>
      <c r="I1466" s="241"/>
      <c r="J1466" s="241"/>
      <c r="K1466" s="241"/>
      <c r="L1466" s="241"/>
      <c r="M1466" s="241"/>
      <c r="N1466" s="241"/>
      <c r="O1466" s="241"/>
      <c r="P1466" s="241"/>
      <c r="Q1466" s="241"/>
      <c r="R1466" s="241"/>
      <c r="S1466" s="241"/>
      <c r="T1466" s="241"/>
      <c r="U1466" s="241"/>
      <c r="V1466" s="241"/>
      <c r="W1466" s="241"/>
      <c r="X1466" s="241"/>
      <c r="Y1466" s="241"/>
      <c r="Z1466" s="241"/>
      <c r="AA1466" s="241"/>
      <c r="AB1466" s="241"/>
      <c r="AC1466" s="241"/>
      <c r="AD1466" s="241"/>
      <c r="AE1466" s="241"/>
      <c r="AF1466" s="241"/>
      <c r="AG1466" s="241"/>
      <c r="AH1466" s="241"/>
      <c r="AI1466" s="241"/>
      <c r="AP1466" s="300"/>
      <c r="AT1466" s="300"/>
    </row>
    <row r="1467" spans="1:46" s="299" customFormat="1" ht="15" customHeight="1">
      <c r="A1467" s="284"/>
      <c r="B1467" s="284"/>
      <c r="C1467" s="241"/>
      <c r="D1467" s="241"/>
      <c r="E1467" s="241"/>
      <c r="F1467" s="241"/>
      <c r="G1467" s="241"/>
      <c r="H1467" s="241"/>
      <c r="I1467" s="241"/>
      <c r="J1467" s="241"/>
      <c r="K1467" s="241"/>
      <c r="L1467" s="241"/>
      <c r="M1467" s="241"/>
      <c r="N1467" s="241"/>
      <c r="O1467" s="241"/>
      <c r="P1467" s="241"/>
      <c r="Q1467" s="241"/>
      <c r="R1467" s="241"/>
      <c r="S1467" s="241"/>
      <c r="T1467" s="241"/>
      <c r="U1467" s="241"/>
      <c r="V1467" s="241"/>
      <c r="W1467" s="241"/>
      <c r="X1467" s="241"/>
      <c r="Y1467" s="241"/>
      <c r="Z1467" s="241"/>
      <c r="AA1467" s="241"/>
      <c r="AB1467" s="241"/>
      <c r="AC1467" s="241"/>
      <c r="AD1467" s="241"/>
      <c r="AE1467" s="241"/>
      <c r="AF1467" s="241"/>
      <c r="AG1467" s="241"/>
      <c r="AH1467" s="241"/>
      <c r="AI1467" s="241"/>
      <c r="AP1467" s="300"/>
      <c r="AT1467" s="300"/>
    </row>
    <row r="1468" spans="1:46" s="299" customFormat="1" ht="15" customHeight="1">
      <c r="A1468" s="284"/>
      <c r="B1468" s="284"/>
      <c r="C1468" s="241"/>
      <c r="D1468" s="241"/>
      <c r="E1468" s="241"/>
      <c r="F1468" s="241"/>
      <c r="G1468" s="241"/>
      <c r="H1468" s="241"/>
      <c r="I1468" s="241"/>
      <c r="J1468" s="241"/>
      <c r="K1468" s="241"/>
      <c r="L1468" s="241"/>
      <c r="M1468" s="241"/>
      <c r="N1468" s="241"/>
      <c r="O1468" s="241"/>
      <c r="P1468" s="241"/>
      <c r="Q1468" s="241"/>
      <c r="R1468" s="241"/>
      <c r="S1468" s="241"/>
      <c r="T1468" s="241"/>
      <c r="U1468" s="241"/>
      <c r="V1468" s="241"/>
      <c r="W1468" s="241"/>
      <c r="X1468" s="241"/>
      <c r="Y1468" s="241"/>
      <c r="Z1468" s="241"/>
      <c r="AA1468" s="241"/>
      <c r="AB1468" s="241"/>
      <c r="AC1468" s="241"/>
      <c r="AD1468" s="241"/>
      <c r="AE1468" s="241"/>
      <c r="AF1468" s="241"/>
      <c r="AG1468" s="241"/>
      <c r="AH1468" s="241"/>
      <c r="AI1468" s="241"/>
      <c r="AP1468" s="300"/>
      <c r="AT1468" s="300"/>
    </row>
    <row r="1469" spans="1:46" s="299" customFormat="1" ht="15" customHeight="1">
      <c r="A1469" s="284"/>
      <c r="B1469" s="284"/>
      <c r="C1469" s="241"/>
      <c r="D1469" s="241"/>
      <c r="E1469" s="241"/>
      <c r="F1469" s="241"/>
      <c r="G1469" s="241"/>
      <c r="H1469" s="241"/>
      <c r="I1469" s="241"/>
      <c r="J1469" s="241"/>
      <c r="K1469" s="241"/>
      <c r="L1469" s="241"/>
      <c r="M1469" s="241"/>
      <c r="N1469" s="241"/>
      <c r="O1469" s="241"/>
      <c r="P1469" s="241"/>
      <c r="Q1469" s="241"/>
      <c r="R1469" s="241"/>
      <c r="S1469" s="241"/>
      <c r="T1469" s="241"/>
      <c r="U1469" s="241"/>
      <c r="V1469" s="241"/>
      <c r="W1469" s="241"/>
      <c r="X1469" s="241"/>
      <c r="Y1469" s="241"/>
      <c r="Z1469" s="241"/>
      <c r="AA1469" s="241"/>
      <c r="AB1469" s="241"/>
      <c r="AC1469" s="241"/>
      <c r="AD1469" s="241"/>
      <c r="AE1469" s="241"/>
      <c r="AF1469" s="241"/>
      <c r="AG1469" s="241"/>
      <c r="AH1469" s="241"/>
      <c r="AI1469" s="241"/>
      <c r="AP1469" s="300"/>
      <c r="AT1469" s="300"/>
    </row>
    <row r="1470" spans="1:46" s="299" customFormat="1" ht="15" customHeight="1">
      <c r="A1470" s="284"/>
      <c r="B1470" s="284"/>
      <c r="C1470" s="241"/>
      <c r="D1470" s="241"/>
      <c r="E1470" s="241"/>
      <c r="F1470" s="241"/>
      <c r="G1470" s="241"/>
      <c r="H1470" s="241"/>
      <c r="I1470" s="241"/>
      <c r="J1470" s="241"/>
      <c r="K1470" s="241"/>
      <c r="L1470" s="241"/>
      <c r="M1470" s="241"/>
      <c r="N1470" s="241"/>
      <c r="O1470" s="241"/>
      <c r="P1470" s="241"/>
      <c r="Q1470" s="241"/>
      <c r="R1470" s="241"/>
      <c r="S1470" s="241"/>
      <c r="T1470" s="241"/>
      <c r="U1470" s="241"/>
      <c r="V1470" s="241"/>
      <c r="W1470" s="241"/>
      <c r="X1470" s="241"/>
      <c r="Y1470" s="241"/>
      <c r="Z1470" s="241"/>
      <c r="AA1470" s="241"/>
      <c r="AB1470" s="241"/>
      <c r="AC1470" s="241"/>
      <c r="AD1470" s="241"/>
      <c r="AE1470" s="241"/>
      <c r="AF1470" s="241"/>
      <c r="AG1470" s="241"/>
      <c r="AH1470" s="241"/>
      <c r="AI1470" s="241"/>
      <c r="AP1470" s="300"/>
      <c r="AT1470" s="300"/>
    </row>
    <row r="1471" spans="1:46" s="299" customFormat="1" ht="15" customHeight="1">
      <c r="A1471" s="284"/>
      <c r="B1471" s="284"/>
      <c r="C1471" s="241"/>
      <c r="D1471" s="241"/>
      <c r="E1471" s="241"/>
      <c r="F1471" s="241"/>
      <c r="G1471" s="241"/>
      <c r="H1471" s="241"/>
      <c r="I1471" s="241"/>
      <c r="J1471" s="241"/>
      <c r="K1471" s="241"/>
      <c r="L1471" s="241"/>
      <c r="M1471" s="241"/>
      <c r="N1471" s="241"/>
      <c r="O1471" s="241"/>
      <c r="P1471" s="241"/>
      <c r="Q1471" s="241"/>
      <c r="R1471" s="241"/>
      <c r="S1471" s="241"/>
      <c r="T1471" s="241"/>
      <c r="U1471" s="241"/>
      <c r="V1471" s="241"/>
      <c r="W1471" s="241"/>
      <c r="X1471" s="241"/>
      <c r="Y1471" s="241"/>
      <c r="Z1471" s="241"/>
      <c r="AA1471" s="241"/>
      <c r="AB1471" s="241"/>
      <c r="AC1471" s="241"/>
      <c r="AD1471" s="241"/>
      <c r="AE1471" s="241"/>
      <c r="AF1471" s="241"/>
      <c r="AG1471" s="241"/>
      <c r="AH1471" s="241"/>
      <c r="AI1471" s="241"/>
      <c r="AP1471" s="300"/>
      <c r="AT1471" s="300"/>
    </row>
    <row r="1472" spans="1:46" s="299" customFormat="1" ht="15" customHeight="1">
      <c r="A1472" s="284"/>
      <c r="B1472" s="284"/>
      <c r="C1472" s="241"/>
      <c r="D1472" s="241"/>
      <c r="E1472" s="241"/>
      <c r="F1472" s="241"/>
      <c r="G1472" s="241"/>
      <c r="H1472" s="241"/>
      <c r="I1472" s="241"/>
      <c r="J1472" s="241"/>
      <c r="K1472" s="241"/>
      <c r="L1472" s="241"/>
      <c r="M1472" s="241"/>
      <c r="N1472" s="241"/>
      <c r="O1472" s="241"/>
      <c r="P1472" s="241"/>
      <c r="Q1472" s="241"/>
      <c r="R1472" s="241"/>
      <c r="S1472" s="241"/>
      <c r="T1472" s="241"/>
      <c r="U1472" s="241"/>
      <c r="V1472" s="241"/>
      <c r="W1472" s="241"/>
      <c r="X1472" s="241"/>
      <c r="Y1472" s="241"/>
      <c r="Z1472" s="241"/>
      <c r="AA1472" s="241"/>
      <c r="AB1472" s="241"/>
      <c r="AC1472" s="241"/>
      <c r="AD1472" s="241"/>
      <c r="AE1472" s="241"/>
      <c r="AF1472" s="241"/>
      <c r="AG1472" s="241"/>
      <c r="AH1472" s="241"/>
      <c r="AI1472" s="241"/>
      <c r="AP1472" s="300"/>
      <c r="AT1472" s="300"/>
    </row>
    <row r="1473" spans="1:46" s="299" customFormat="1" ht="15" customHeight="1">
      <c r="A1473" s="284"/>
      <c r="B1473" s="284"/>
      <c r="C1473" s="241"/>
      <c r="D1473" s="241"/>
      <c r="E1473" s="241"/>
      <c r="F1473" s="241"/>
      <c r="G1473" s="241"/>
      <c r="H1473" s="241"/>
      <c r="I1473" s="241"/>
      <c r="J1473" s="241"/>
      <c r="K1473" s="241"/>
      <c r="L1473" s="241"/>
      <c r="M1473" s="241"/>
      <c r="N1473" s="241"/>
      <c r="O1473" s="241"/>
      <c r="P1473" s="241"/>
      <c r="Q1473" s="241"/>
      <c r="R1473" s="241"/>
      <c r="S1473" s="241"/>
      <c r="T1473" s="241"/>
      <c r="U1473" s="241"/>
      <c r="V1473" s="241"/>
      <c r="W1473" s="241"/>
      <c r="X1473" s="241"/>
      <c r="Y1473" s="241"/>
      <c r="Z1473" s="241"/>
      <c r="AA1473" s="241"/>
      <c r="AB1473" s="241"/>
      <c r="AC1473" s="241"/>
      <c r="AD1473" s="241"/>
      <c r="AE1473" s="241"/>
      <c r="AF1473" s="241"/>
      <c r="AG1473" s="241"/>
      <c r="AH1473" s="241"/>
      <c r="AI1473" s="241"/>
      <c r="AP1473" s="300"/>
      <c r="AT1473" s="300"/>
    </row>
    <row r="1474" spans="1:46" s="299" customFormat="1" ht="15" customHeight="1">
      <c r="A1474" s="284"/>
      <c r="B1474" s="284"/>
      <c r="C1474" s="241"/>
      <c r="D1474" s="241"/>
      <c r="E1474" s="241"/>
      <c r="F1474" s="241"/>
      <c r="G1474" s="241"/>
      <c r="H1474" s="241"/>
      <c r="I1474" s="241"/>
      <c r="J1474" s="241"/>
      <c r="K1474" s="241"/>
      <c r="L1474" s="241"/>
      <c r="M1474" s="241"/>
      <c r="N1474" s="241"/>
      <c r="O1474" s="241"/>
      <c r="P1474" s="241"/>
      <c r="Q1474" s="241"/>
      <c r="R1474" s="241"/>
      <c r="S1474" s="241"/>
      <c r="T1474" s="241"/>
      <c r="U1474" s="241"/>
      <c r="V1474" s="241"/>
      <c r="W1474" s="241"/>
      <c r="X1474" s="241"/>
      <c r="Y1474" s="241"/>
      <c r="Z1474" s="241"/>
      <c r="AA1474" s="241"/>
      <c r="AB1474" s="241"/>
      <c r="AC1474" s="241"/>
      <c r="AD1474" s="241"/>
      <c r="AE1474" s="241"/>
      <c r="AF1474" s="241"/>
      <c r="AG1474" s="241"/>
      <c r="AH1474" s="241"/>
      <c r="AI1474" s="241"/>
      <c r="AP1474" s="300"/>
      <c r="AT1474" s="300"/>
    </row>
    <row r="1475" spans="1:46" s="299" customFormat="1" ht="15" customHeight="1">
      <c r="A1475" s="284"/>
      <c r="B1475" s="284"/>
      <c r="C1475" s="241"/>
      <c r="D1475" s="241"/>
      <c r="E1475" s="241"/>
      <c r="F1475" s="241"/>
      <c r="G1475" s="241"/>
      <c r="H1475" s="241"/>
      <c r="I1475" s="241"/>
      <c r="J1475" s="241"/>
      <c r="K1475" s="241"/>
      <c r="L1475" s="241"/>
      <c r="M1475" s="241"/>
      <c r="N1475" s="241"/>
      <c r="O1475" s="241"/>
      <c r="P1475" s="241"/>
      <c r="Q1475" s="241"/>
      <c r="R1475" s="241"/>
      <c r="S1475" s="241"/>
      <c r="T1475" s="241"/>
      <c r="U1475" s="241"/>
      <c r="V1475" s="241"/>
      <c r="W1475" s="241"/>
      <c r="X1475" s="241"/>
      <c r="Y1475" s="241"/>
      <c r="Z1475" s="241"/>
      <c r="AA1475" s="241"/>
      <c r="AB1475" s="241"/>
      <c r="AC1475" s="241"/>
      <c r="AD1475" s="241"/>
      <c r="AE1475" s="241"/>
      <c r="AF1475" s="241"/>
      <c r="AG1475" s="241"/>
      <c r="AH1475" s="241"/>
      <c r="AI1475" s="241"/>
      <c r="AP1475" s="300"/>
      <c r="AT1475" s="300"/>
    </row>
    <row r="1476" spans="1:46" s="299" customFormat="1" ht="15" customHeight="1">
      <c r="A1476" s="284"/>
      <c r="B1476" s="284"/>
      <c r="C1476" s="241"/>
      <c r="D1476" s="241"/>
      <c r="E1476" s="241"/>
      <c r="F1476" s="241"/>
      <c r="G1476" s="241"/>
      <c r="H1476" s="241"/>
      <c r="I1476" s="241"/>
      <c r="J1476" s="241"/>
      <c r="K1476" s="241"/>
      <c r="L1476" s="241"/>
      <c r="M1476" s="241"/>
      <c r="N1476" s="241"/>
      <c r="O1476" s="241"/>
      <c r="P1476" s="241"/>
      <c r="Q1476" s="241"/>
      <c r="R1476" s="241"/>
      <c r="S1476" s="241"/>
      <c r="T1476" s="241"/>
      <c r="U1476" s="241"/>
      <c r="V1476" s="241"/>
      <c r="W1476" s="241"/>
      <c r="X1476" s="241"/>
      <c r="Y1476" s="241"/>
      <c r="Z1476" s="241"/>
      <c r="AA1476" s="241"/>
      <c r="AB1476" s="241"/>
      <c r="AC1476" s="241"/>
      <c r="AD1476" s="241"/>
      <c r="AE1476" s="241"/>
      <c r="AF1476" s="241"/>
      <c r="AG1476" s="241"/>
      <c r="AH1476" s="241"/>
      <c r="AI1476" s="241"/>
      <c r="AP1476" s="300"/>
      <c r="AT1476" s="300"/>
    </row>
    <row r="1477" spans="1:46" s="299" customFormat="1" ht="15" customHeight="1">
      <c r="A1477" s="284"/>
      <c r="B1477" s="284"/>
      <c r="C1477" s="241"/>
      <c r="D1477" s="241"/>
      <c r="E1477" s="241"/>
      <c r="F1477" s="241"/>
      <c r="G1477" s="241"/>
      <c r="H1477" s="241"/>
      <c r="I1477" s="241"/>
      <c r="J1477" s="241"/>
      <c r="K1477" s="241"/>
      <c r="L1477" s="241"/>
      <c r="M1477" s="241"/>
      <c r="N1477" s="241"/>
      <c r="O1477" s="241"/>
      <c r="P1477" s="241"/>
      <c r="Q1477" s="241"/>
      <c r="R1477" s="241"/>
      <c r="S1477" s="241"/>
      <c r="T1477" s="241"/>
      <c r="U1477" s="241"/>
      <c r="V1477" s="241"/>
      <c r="W1477" s="241"/>
      <c r="X1477" s="241"/>
      <c r="Y1477" s="241"/>
      <c r="Z1477" s="241"/>
      <c r="AA1477" s="241"/>
      <c r="AB1477" s="241"/>
      <c r="AC1477" s="241"/>
      <c r="AD1477" s="241"/>
      <c r="AE1477" s="241"/>
      <c r="AF1477" s="241"/>
      <c r="AG1477" s="241"/>
      <c r="AH1477" s="241"/>
      <c r="AI1477" s="241"/>
      <c r="AP1477" s="300"/>
      <c r="AT1477" s="300"/>
    </row>
    <row r="1478" spans="1:46" s="299" customFormat="1" ht="15" customHeight="1">
      <c r="A1478" s="284"/>
      <c r="B1478" s="284"/>
      <c r="C1478" s="241"/>
      <c r="D1478" s="241"/>
      <c r="E1478" s="241"/>
      <c r="F1478" s="241"/>
      <c r="G1478" s="241"/>
      <c r="H1478" s="241"/>
      <c r="I1478" s="241"/>
      <c r="J1478" s="241"/>
      <c r="K1478" s="241"/>
      <c r="L1478" s="241"/>
      <c r="M1478" s="241"/>
      <c r="N1478" s="241"/>
      <c r="O1478" s="241"/>
      <c r="P1478" s="241"/>
      <c r="Q1478" s="241"/>
      <c r="R1478" s="241"/>
      <c r="S1478" s="241"/>
      <c r="T1478" s="241"/>
      <c r="U1478" s="241"/>
      <c r="V1478" s="241"/>
      <c r="W1478" s="241"/>
      <c r="X1478" s="241"/>
      <c r="Y1478" s="241"/>
      <c r="Z1478" s="241"/>
      <c r="AA1478" s="241"/>
      <c r="AB1478" s="241"/>
      <c r="AC1478" s="241"/>
      <c r="AD1478" s="241"/>
      <c r="AE1478" s="241"/>
      <c r="AF1478" s="241"/>
      <c r="AG1478" s="241"/>
      <c r="AH1478" s="241"/>
      <c r="AI1478" s="241"/>
      <c r="AP1478" s="300"/>
      <c r="AT1478" s="300"/>
    </row>
    <row r="1479" spans="1:46" s="299" customFormat="1" ht="15" customHeight="1">
      <c r="A1479" s="284"/>
      <c r="B1479" s="284"/>
      <c r="C1479" s="241"/>
      <c r="D1479" s="241"/>
      <c r="E1479" s="241"/>
      <c r="F1479" s="241"/>
      <c r="G1479" s="241"/>
      <c r="H1479" s="241"/>
      <c r="I1479" s="241"/>
      <c r="J1479" s="241"/>
      <c r="K1479" s="241"/>
      <c r="L1479" s="241"/>
      <c r="M1479" s="241"/>
      <c r="N1479" s="241"/>
      <c r="O1479" s="241"/>
      <c r="P1479" s="241"/>
      <c r="Q1479" s="241"/>
      <c r="R1479" s="241"/>
      <c r="S1479" s="241"/>
      <c r="T1479" s="241"/>
      <c r="U1479" s="241"/>
      <c r="V1479" s="241"/>
      <c r="W1479" s="241"/>
      <c r="X1479" s="241"/>
      <c r="Y1479" s="241"/>
      <c r="Z1479" s="241"/>
      <c r="AA1479" s="241"/>
      <c r="AB1479" s="241"/>
      <c r="AC1479" s="241"/>
      <c r="AD1479" s="241"/>
      <c r="AE1479" s="241"/>
      <c r="AF1479" s="241"/>
      <c r="AG1479" s="241"/>
      <c r="AH1479" s="241"/>
      <c r="AI1479" s="241"/>
      <c r="AP1479" s="300"/>
      <c r="AT1479" s="300"/>
    </row>
    <row r="1480" spans="1:46" s="299" customFormat="1" ht="15" customHeight="1">
      <c r="A1480" s="284"/>
      <c r="B1480" s="284"/>
      <c r="C1480" s="241"/>
      <c r="D1480" s="241"/>
      <c r="E1480" s="241"/>
      <c r="F1480" s="241"/>
      <c r="G1480" s="241"/>
      <c r="H1480" s="241"/>
      <c r="I1480" s="241"/>
      <c r="J1480" s="241"/>
      <c r="K1480" s="241"/>
      <c r="L1480" s="241"/>
      <c r="M1480" s="241"/>
      <c r="N1480" s="241"/>
      <c r="O1480" s="241"/>
      <c r="P1480" s="241"/>
      <c r="Q1480" s="241"/>
      <c r="R1480" s="241"/>
      <c r="S1480" s="241"/>
      <c r="T1480" s="241"/>
      <c r="U1480" s="241"/>
      <c r="V1480" s="241"/>
      <c r="W1480" s="241"/>
      <c r="X1480" s="241"/>
      <c r="Y1480" s="241"/>
      <c r="Z1480" s="241"/>
      <c r="AA1480" s="241"/>
      <c r="AB1480" s="241"/>
      <c r="AC1480" s="241"/>
      <c r="AD1480" s="241"/>
      <c r="AE1480" s="241"/>
      <c r="AF1480" s="241"/>
      <c r="AG1480" s="241"/>
      <c r="AH1480" s="241"/>
      <c r="AI1480" s="241"/>
      <c r="AP1480" s="300"/>
      <c r="AT1480" s="300"/>
    </row>
    <row r="1481" spans="1:46" s="299" customFormat="1" ht="15" customHeight="1">
      <c r="A1481" s="284"/>
      <c r="B1481" s="284"/>
      <c r="C1481" s="241"/>
      <c r="D1481" s="241"/>
      <c r="E1481" s="241"/>
      <c r="F1481" s="241"/>
      <c r="G1481" s="241"/>
      <c r="H1481" s="241"/>
      <c r="I1481" s="241"/>
      <c r="J1481" s="241"/>
      <c r="K1481" s="241"/>
      <c r="L1481" s="241"/>
      <c r="M1481" s="241"/>
      <c r="N1481" s="241"/>
      <c r="O1481" s="241"/>
      <c r="P1481" s="241"/>
      <c r="Q1481" s="241"/>
      <c r="R1481" s="241"/>
      <c r="S1481" s="241"/>
      <c r="T1481" s="241"/>
      <c r="U1481" s="241"/>
      <c r="V1481" s="241"/>
      <c r="W1481" s="241"/>
      <c r="X1481" s="241"/>
      <c r="Y1481" s="241"/>
      <c r="Z1481" s="241"/>
      <c r="AA1481" s="241"/>
      <c r="AB1481" s="241"/>
      <c r="AC1481" s="241"/>
      <c r="AD1481" s="241"/>
      <c r="AE1481" s="241"/>
      <c r="AF1481" s="241"/>
      <c r="AG1481" s="241"/>
      <c r="AH1481" s="241"/>
      <c r="AI1481" s="241"/>
      <c r="AP1481" s="300"/>
      <c r="AT1481" s="300"/>
    </row>
    <row r="1482" spans="1:46" s="299" customFormat="1" ht="15" customHeight="1">
      <c r="A1482" s="284"/>
      <c r="B1482" s="284"/>
      <c r="C1482" s="241"/>
      <c r="D1482" s="241"/>
      <c r="E1482" s="241"/>
      <c r="F1482" s="241"/>
      <c r="G1482" s="241"/>
      <c r="H1482" s="241"/>
      <c r="I1482" s="241"/>
      <c r="J1482" s="241"/>
      <c r="K1482" s="241"/>
      <c r="L1482" s="241"/>
      <c r="M1482" s="241"/>
      <c r="N1482" s="241"/>
      <c r="O1482" s="241"/>
      <c r="P1482" s="241"/>
      <c r="Q1482" s="241"/>
      <c r="R1482" s="241"/>
      <c r="S1482" s="241"/>
      <c r="T1482" s="241"/>
      <c r="U1482" s="241"/>
      <c r="V1482" s="241"/>
      <c r="W1482" s="241"/>
      <c r="X1482" s="241"/>
      <c r="Y1482" s="241"/>
      <c r="Z1482" s="241"/>
      <c r="AA1482" s="241"/>
      <c r="AB1482" s="241"/>
      <c r="AC1482" s="241"/>
      <c r="AD1482" s="241"/>
      <c r="AE1482" s="241"/>
      <c r="AF1482" s="241"/>
      <c r="AG1482" s="241"/>
      <c r="AH1482" s="241"/>
      <c r="AI1482" s="241"/>
      <c r="AP1482" s="300"/>
      <c r="AT1482" s="300"/>
    </row>
    <row r="1483" spans="1:46" s="299" customFormat="1" ht="15" customHeight="1">
      <c r="A1483" s="284"/>
      <c r="B1483" s="284"/>
      <c r="C1483" s="241"/>
      <c r="D1483" s="241"/>
      <c r="E1483" s="241"/>
      <c r="F1483" s="241"/>
      <c r="G1483" s="241"/>
      <c r="H1483" s="241"/>
      <c r="I1483" s="241"/>
      <c r="J1483" s="241"/>
      <c r="K1483" s="241"/>
      <c r="L1483" s="241"/>
      <c r="M1483" s="241"/>
      <c r="N1483" s="241"/>
      <c r="O1483" s="241"/>
      <c r="P1483" s="241"/>
      <c r="Q1483" s="241"/>
      <c r="R1483" s="241"/>
      <c r="S1483" s="241"/>
      <c r="T1483" s="241"/>
      <c r="U1483" s="241"/>
      <c r="V1483" s="241"/>
      <c r="W1483" s="241"/>
      <c r="X1483" s="241"/>
      <c r="Y1483" s="241"/>
      <c r="Z1483" s="241"/>
      <c r="AA1483" s="241"/>
      <c r="AB1483" s="241"/>
      <c r="AC1483" s="241"/>
      <c r="AD1483" s="241"/>
      <c r="AE1483" s="241"/>
      <c r="AF1483" s="241"/>
      <c r="AG1483" s="241"/>
      <c r="AH1483" s="241"/>
      <c r="AI1483" s="241"/>
      <c r="AP1483" s="300"/>
      <c r="AT1483" s="300"/>
    </row>
    <row r="1484" spans="1:46" s="299" customFormat="1" ht="15" customHeight="1">
      <c r="A1484" s="284"/>
      <c r="B1484" s="284"/>
      <c r="C1484" s="241"/>
      <c r="D1484" s="241"/>
      <c r="E1484" s="241"/>
      <c r="F1484" s="241"/>
      <c r="G1484" s="241"/>
      <c r="H1484" s="241"/>
      <c r="I1484" s="241"/>
      <c r="J1484" s="241"/>
      <c r="K1484" s="241"/>
      <c r="L1484" s="241"/>
      <c r="M1484" s="241"/>
      <c r="N1484" s="241"/>
      <c r="O1484" s="241"/>
      <c r="P1484" s="241"/>
      <c r="Q1484" s="241"/>
      <c r="R1484" s="241"/>
      <c r="S1484" s="241"/>
      <c r="T1484" s="241"/>
      <c r="U1484" s="241"/>
      <c r="V1484" s="241"/>
      <c r="W1484" s="241"/>
      <c r="X1484" s="241"/>
      <c r="Y1484" s="241"/>
      <c r="Z1484" s="241"/>
      <c r="AA1484" s="241"/>
      <c r="AB1484" s="241"/>
      <c r="AC1484" s="241"/>
      <c r="AD1484" s="241"/>
      <c r="AE1484" s="241"/>
      <c r="AF1484" s="241"/>
      <c r="AG1484" s="241"/>
      <c r="AH1484" s="241"/>
      <c r="AI1484" s="241"/>
      <c r="AP1484" s="300"/>
      <c r="AT1484" s="300"/>
    </row>
    <row r="1485" spans="1:46" s="299" customFormat="1" ht="15" customHeight="1">
      <c r="A1485" s="284"/>
      <c r="B1485" s="284"/>
      <c r="C1485" s="241"/>
      <c r="D1485" s="241"/>
      <c r="E1485" s="241"/>
      <c r="F1485" s="241"/>
      <c r="G1485" s="241"/>
      <c r="H1485" s="241"/>
      <c r="I1485" s="241"/>
      <c r="J1485" s="241"/>
      <c r="K1485" s="241"/>
      <c r="L1485" s="241"/>
      <c r="M1485" s="241"/>
      <c r="N1485" s="241"/>
      <c r="O1485" s="241"/>
      <c r="P1485" s="241"/>
      <c r="Q1485" s="241"/>
      <c r="R1485" s="241"/>
      <c r="S1485" s="241"/>
      <c r="T1485" s="241"/>
      <c r="U1485" s="241"/>
      <c r="V1485" s="241"/>
      <c r="W1485" s="241"/>
      <c r="X1485" s="241"/>
      <c r="Y1485" s="241"/>
      <c r="Z1485" s="241"/>
      <c r="AA1485" s="241"/>
      <c r="AB1485" s="241"/>
      <c r="AC1485" s="241"/>
      <c r="AD1485" s="241"/>
      <c r="AE1485" s="241"/>
      <c r="AF1485" s="241"/>
      <c r="AG1485" s="241"/>
      <c r="AH1485" s="241"/>
      <c r="AI1485" s="241"/>
      <c r="AP1485" s="300"/>
      <c r="AT1485" s="300"/>
    </row>
    <row r="1486" spans="1:46" s="299" customFormat="1" ht="15" customHeight="1">
      <c r="A1486" s="284"/>
      <c r="B1486" s="284"/>
      <c r="C1486" s="241"/>
      <c r="D1486" s="241"/>
      <c r="E1486" s="241"/>
      <c r="F1486" s="241"/>
      <c r="G1486" s="241"/>
      <c r="H1486" s="241"/>
      <c r="I1486" s="241"/>
      <c r="J1486" s="241"/>
      <c r="K1486" s="241"/>
      <c r="L1486" s="241"/>
      <c r="M1486" s="241"/>
      <c r="N1486" s="241"/>
      <c r="O1486" s="241"/>
      <c r="P1486" s="241"/>
      <c r="Q1486" s="241"/>
      <c r="R1486" s="241"/>
      <c r="S1486" s="241"/>
      <c r="T1486" s="241"/>
      <c r="U1486" s="241"/>
      <c r="V1486" s="241"/>
      <c r="W1486" s="241"/>
      <c r="X1486" s="241"/>
      <c r="Y1486" s="241"/>
      <c r="Z1486" s="241"/>
      <c r="AA1486" s="241"/>
      <c r="AB1486" s="241"/>
      <c r="AC1486" s="241"/>
      <c r="AD1486" s="241"/>
      <c r="AE1486" s="241"/>
      <c r="AF1486" s="241"/>
      <c r="AG1486" s="241"/>
      <c r="AH1486" s="241"/>
      <c r="AI1486" s="241"/>
      <c r="AP1486" s="300"/>
      <c r="AT1486" s="300"/>
    </row>
    <row r="1487" spans="1:46" s="299" customFormat="1" ht="15" customHeight="1">
      <c r="A1487" s="284"/>
      <c r="B1487" s="284"/>
      <c r="C1487" s="241"/>
      <c r="D1487" s="241"/>
      <c r="E1487" s="241"/>
      <c r="F1487" s="241"/>
      <c r="G1487" s="241"/>
      <c r="H1487" s="241"/>
      <c r="I1487" s="241"/>
      <c r="J1487" s="241"/>
      <c r="K1487" s="241"/>
      <c r="L1487" s="241"/>
      <c r="M1487" s="241"/>
      <c r="N1487" s="241"/>
      <c r="O1487" s="241"/>
      <c r="P1487" s="241"/>
      <c r="Q1487" s="241"/>
      <c r="R1487" s="241"/>
      <c r="S1487" s="241"/>
      <c r="T1487" s="241"/>
      <c r="U1487" s="241"/>
      <c r="V1487" s="241"/>
      <c r="W1487" s="241"/>
      <c r="X1487" s="241"/>
      <c r="Y1487" s="241"/>
      <c r="Z1487" s="241"/>
      <c r="AA1487" s="241"/>
      <c r="AB1487" s="241"/>
      <c r="AC1487" s="241"/>
      <c r="AD1487" s="241"/>
      <c r="AE1487" s="241"/>
      <c r="AF1487" s="241"/>
      <c r="AG1487" s="241"/>
      <c r="AH1487" s="241"/>
      <c r="AI1487" s="241"/>
      <c r="AP1487" s="300"/>
      <c r="AT1487" s="300"/>
    </row>
    <row r="1488" spans="1:46" s="299" customFormat="1" ht="15" customHeight="1">
      <c r="A1488" s="284"/>
      <c r="B1488" s="284"/>
      <c r="C1488" s="241"/>
      <c r="D1488" s="241"/>
      <c r="E1488" s="241"/>
      <c r="F1488" s="241"/>
      <c r="G1488" s="241"/>
      <c r="H1488" s="241"/>
      <c r="I1488" s="241"/>
      <c r="J1488" s="241"/>
      <c r="K1488" s="241"/>
      <c r="L1488" s="241"/>
      <c r="M1488" s="241"/>
      <c r="N1488" s="241"/>
      <c r="O1488" s="241"/>
      <c r="P1488" s="241"/>
      <c r="Q1488" s="241"/>
      <c r="R1488" s="241"/>
      <c r="S1488" s="241"/>
      <c r="T1488" s="241"/>
      <c r="U1488" s="241"/>
      <c r="V1488" s="241"/>
      <c r="W1488" s="241"/>
      <c r="X1488" s="241"/>
      <c r="Y1488" s="241"/>
      <c r="Z1488" s="241"/>
      <c r="AA1488" s="241"/>
      <c r="AB1488" s="241"/>
      <c r="AC1488" s="241"/>
      <c r="AD1488" s="241"/>
      <c r="AE1488" s="241"/>
      <c r="AF1488" s="241"/>
      <c r="AG1488" s="241"/>
      <c r="AH1488" s="241"/>
      <c r="AI1488" s="241"/>
      <c r="AP1488" s="300"/>
      <c r="AT1488" s="300"/>
    </row>
    <row r="1489" spans="1:46" s="299" customFormat="1" ht="15" customHeight="1">
      <c r="A1489" s="284"/>
      <c r="B1489" s="284"/>
      <c r="C1489" s="241"/>
      <c r="D1489" s="241"/>
      <c r="E1489" s="241"/>
      <c r="F1489" s="241"/>
      <c r="G1489" s="241"/>
      <c r="H1489" s="241"/>
      <c r="I1489" s="241"/>
      <c r="J1489" s="241"/>
      <c r="K1489" s="241"/>
      <c r="L1489" s="241"/>
      <c r="M1489" s="241"/>
      <c r="N1489" s="241"/>
      <c r="O1489" s="241"/>
      <c r="P1489" s="241"/>
      <c r="Q1489" s="241"/>
      <c r="R1489" s="241"/>
      <c r="S1489" s="241"/>
      <c r="T1489" s="241"/>
      <c r="U1489" s="241"/>
      <c r="V1489" s="241"/>
      <c r="W1489" s="241"/>
      <c r="X1489" s="241"/>
      <c r="Y1489" s="241"/>
      <c r="Z1489" s="241"/>
      <c r="AA1489" s="241"/>
      <c r="AB1489" s="241"/>
      <c r="AC1489" s="241"/>
      <c r="AD1489" s="241"/>
      <c r="AE1489" s="241"/>
      <c r="AF1489" s="241"/>
      <c r="AG1489" s="241"/>
      <c r="AH1489" s="241"/>
      <c r="AI1489" s="241"/>
      <c r="AP1489" s="300"/>
      <c r="AT1489" s="300"/>
    </row>
    <row r="1490" spans="1:46" s="299" customFormat="1" ht="15" customHeight="1">
      <c r="A1490" s="284"/>
      <c r="B1490" s="284"/>
      <c r="C1490" s="241"/>
      <c r="D1490" s="241"/>
      <c r="E1490" s="241"/>
      <c r="F1490" s="241"/>
      <c r="G1490" s="241"/>
      <c r="H1490" s="241"/>
      <c r="I1490" s="241"/>
      <c r="J1490" s="241"/>
      <c r="K1490" s="241"/>
      <c r="L1490" s="241"/>
      <c r="M1490" s="241"/>
      <c r="N1490" s="241"/>
      <c r="O1490" s="241"/>
      <c r="P1490" s="241"/>
      <c r="Q1490" s="241"/>
      <c r="R1490" s="241"/>
      <c r="S1490" s="241"/>
      <c r="T1490" s="241"/>
      <c r="U1490" s="241"/>
      <c r="V1490" s="241"/>
      <c r="W1490" s="241"/>
      <c r="X1490" s="241"/>
      <c r="Y1490" s="241"/>
      <c r="Z1490" s="241"/>
      <c r="AA1490" s="241"/>
      <c r="AB1490" s="241"/>
      <c r="AC1490" s="241"/>
      <c r="AD1490" s="241"/>
      <c r="AE1490" s="241"/>
      <c r="AF1490" s="241"/>
      <c r="AG1490" s="241"/>
      <c r="AH1490" s="241"/>
      <c r="AI1490" s="241"/>
      <c r="AP1490" s="300"/>
      <c r="AT1490" s="300"/>
    </row>
    <row r="1491" spans="1:46" s="299" customFormat="1" ht="15" customHeight="1">
      <c r="A1491" s="284"/>
      <c r="B1491" s="284"/>
      <c r="C1491" s="241"/>
      <c r="D1491" s="241"/>
      <c r="E1491" s="241"/>
      <c r="F1491" s="241"/>
      <c r="G1491" s="241"/>
      <c r="H1491" s="241"/>
      <c r="I1491" s="241"/>
      <c r="J1491" s="241"/>
      <c r="K1491" s="241"/>
      <c r="L1491" s="241"/>
      <c r="M1491" s="241"/>
      <c r="N1491" s="241"/>
      <c r="O1491" s="241"/>
      <c r="P1491" s="241"/>
      <c r="Q1491" s="241"/>
      <c r="R1491" s="241"/>
      <c r="S1491" s="241"/>
      <c r="T1491" s="241"/>
      <c r="U1491" s="241"/>
      <c r="V1491" s="241"/>
      <c r="W1491" s="241"/>
      <c r="X1491" s="241"/>
      <c r="Y1491" s="241"/>
      <c r="Z1491" s="241"/>
      <c r="AA1491" s="241"/>
      <c r="AB1491" s="241"/>
      <c r="AC1491" s="241"/>
      <c r="AD1491" s="241"/>
      <c r="AE1491" s="241"/>
      <c r="AF1491" s="241"/>
      <c r="AG1491" s="241"/>
      <c r="AH1491" s="241"/>
      <c r="AI1491" s="241"/>
      <c r="AP1491" s="300"/>
      <c r="AT1491" s="300"/>
    </row>
    <row r="1492" spans="1:46" s="299" customFormat="1" ht="15" customHeight="1">
      <c r="A1492" s="284"/>
      <c r="B1492" s="284"/>
      <c r="C1492" s="241"/>
      <c r="D1492" s="241"/>
      <c r="E1492" s="241"/>
      <c r="F1492" s="241"/>
      <c r="G1492" s="241"/>
      <c r="H1492" s="241"/>
      <c r="I1492" s="241"/>
      <c r="J1492" s="241"/>
      <c r="K1492" s="241"/>
      <c r="L1492" s="241"/>
      <c r="M1492" s="241"/>
      <c r="N1492" s="241"/>
      <c r="O1492" s="241"/>
      <c r="P1492" s="241"/>
      <c r="Q1492" s="241"/>
      <c r="R1492" s="241"/>
      <c r="S1492" s="241"/>
      <c r="T1492" s="241"/>
      <c r="U1492" s="241"/>
      <c r="V1492" s="241"/>
      <c r="W1492" s="241"/>
      <c r="X1492" s="241"/>
      <c r="Y1492" s="241"/>
      <c r="Z1492" s="241"/>
      <c r="AA1492" s="241"/>
      <c r="AB1492" s="241"/>
      <c r="AC1492" s="241"/>
      <c r="AD1492" s="241"/>
      <c r="AE1492" s="241"/>
      <c r="AF1492" s="241"/>
      <c r="AG1492" s="241"/>
      <c r="AH1492" s="241"/>
      <c r="AI1492" s="241"/>
      <c r="AP1492" s="300"/>
      <c r="AT1492" s="300"/>
    </row>
    <row r="1493" spans="1:46" s="299" customFormat="1" ht="15" customHeight="1">
      <c r="A1493" s="284"/>
      <c r="B1493" s="284"/>
      <c r="C1493" s="241"/>
      <c r="D1493" s="241"/>
      <c r="E1493" s="241"/>
      <c r="F1493" s="241"/>
      <c r="G1493" s="241"/>
      <c r="H1493" s="241"/>
      <c r="I1493" s="241"/>
      <c r="J1493" s="241"/>
      <c r="K1493" s="241"/>
      <c r="L1493" s="241"/>
      <c r="M1493" s="241"/>
      <c r="N1493" s="241"/>
      <c r="O1493" s="241"/>
      <c r="P1493" s="241"/>
      <c r="Q1493" s="241"/>
      <c r="R1493" s="241"/>
      <c r="S1493" s="241"/>
      <c r="T1493" s="241"/>
      <c r="U1493" s="241"/>
      <c r="V1493" s="241"/>
      <c r="W1493" s="241"/>
      <c r="X1493" s="241"/>
      <c r="Y1493" s="241"/>
      <c r="Z1493" s="241"/>
      <c r="AA1493" s="241"/>
      <c r="AB1493" s="241"/>
      <c r="AC1493" s="241"/>
      <c r="AD1493" s="241"/>
      <c r="AE1493" s="241"/>
      <c r="AF1493" s="241"/>
      <c r="AG1493" s="241"/>
      <c r="AH1493" s="241"/>
      <c r="AI1493" s="241"/>
      <c r="AP1493" s="300"/>
      <c r="AT1493" s="300"/>
    </row>
    <row r="1494" spans="1:46" s="299" customFormat="1" ht="15" customHeight="1">
      <c r="A1494" s="284"/>
      <c r="B1494" s="284"/>
      <c r="C1494" s="241"/>
      <c r="D1494" s="241"/>
      <c r="E1494" s="241"/>
      <c r="F1494" s="241"/>
      <c r="G1494" s="241"/>
      <c r="H1494" s="241"/>
      <c r="I1494" s="241"/>
      <c r="J1494" s="241"/>
      <c r="K1494" s="241"/>
      <c r="L1494" s="241"/>
      <c r="M1494" s="241"/>
      <c r="N1494" s="241"/>
      <c r="O1494" s="241"/>
      <c r="P1494" s="241"/>
      <c r="Q1494" s="241"/>
      <c r="R1494" s="241"/>
      <c r="S1494" s="241"/>
      <c r="T1494" s="241"/>
      <c r="U1494" s="241"/>
      <c r="V1494" s="241"/>
      <c r="W1494" s="241"/>
      <c r="X1494" s="241"/>
      <c r="Y1494" s="241"/>
      <c r="Z1494" s="241"/>
      <c r="AA1494" s="241"/>
      <c r="AB1494" s="241"/>
      <c r="AC1494" s="241"/>
      <c r="AD1494" s="241"/>
      <c r="AE1494" s="241"/>
      <c r="AF1494" s="241"/>
      <c r="AG1494" s="241"/>
      <c r="AH1494" s="241"/>
      <c r="AI1494" s="241"/>
      <c r="AP1494" s="300"/>
      <c r="AT1494" s="300"/>
    </row>
    <row r="1495" spans="1:46" s="299" customFormat="1" ht="15" customHeight="1">
      <c r="A1495" s="284"/>
      <c r="B1495" s="284"/>
      <c r="C1495" s="241"/>
      <c r="D1495" s="241"/>
      <c r="E1495" s="241"/>
      <c r="F1495" s="241"/>
      <c r="G1495" s="241"/>
      <c r="H1495" s="241"/>
      <c r="I1495" s="241"/>
      <c r="J1495" s="241"/>
      <c r="K1495" s="241"/>
      <c r="L1495" s="241"/>
      <c r="M1495" s="241"/>
      <c r="N1495" s="241"/>
      <c r="O1495" s="241"/>
      <c r="P1495" s="241"/>
      <c r="Q1495" s="241"/>
      <c r="R1495" s="241"/>
      <c r="S1495" s="241"/>
      <c r="T1495" s="241"/>
      <c r="U1495" s="241"/>
      <c r="V1495" s="241"/>
      <c r="W1495" s="241"/>
      <c r="X1495" s="241"/>
      <c r="Y1495" s="241"/>
      <c r="Z1495" s="241"/>
      <c r="AA1495" s="241"/>
      <c r="AB1495" s="241"/>
      <c r="AC1495" s="241"/>
      <c r="AD1495" s="241"/>
      <c r="AE1495" s="241"/>
      <c r="AF1495" s="241"/>
      <c r="AG1495" s="241"/>
      <c r="AH1495" s="241"/>
      <c r="AI1495" s="241"/>
      <c r="AP1495" s="300"/>
      <c r="AT1495" s="300"/>
    </row>
    <row r="1496" spans="1:46" s="299" customFormat="1" ht="15" customHeight="1">
      <c r="A1496" s="284"/>
      <c r="B1496" s="284"/>
      <c r="C1496" s="241"/>
      <c r="D1496" s="241"/>
      <c r="E1496" s="241"/>
      <c r="F1496" s="241"/>
      <c r="G1496" s="241"/>
      <c r="H1496" s="241"/>
      <c r="I1496" s="241"/>
      <c r="J1496" s="241"/>
      <c r="K1496" s="241"/>
      <c r="L1496" s="241"/>
      <c r="M1496" s="241"/>
      <c r="N1496" s="241"/>
      <c r="O1496" s="241"/>
      <c r="P1496" s="241"/>
      <c r="Q1496" s="241"/>
      <c r="R1496" s="241"/>
      <c r="S1496" s="241"/>
      <c r="T1496" s="241"/>
      <c r="U1496" s="241"/>
      <c r="V1496" s="241"/>
      <c r="W1496" s="241"/>
      <c r="X1496" s="241"/>
      <c r="Y1496" s="241"/>
      <c r="Z1496" s="241"/>
      <c r="AA1496" s="241"/>
      <c r="AB1496" s="241"/>
      <c r="AC1496" s="241"/>
      <c r="AD1496" s="241"/>
      <c r="AE1496" s="241"/>
      <c r="AF1496" s="241"/>
      <c r="AG1496" s="241"/>
      <c r="AH1496" s="241"/>
      <c r="AI1496" s="241"/>
      <c r="AP1496" s="300"/>
      <c r="AT1496" s="300"/>
    </row>
    <row r="1497" spans="1:46" s="299" customFormat="1" ht="15" customHeight="1">
      <c r="A1497" s="284"/>
      <c r="B1497" s="284"/>
      <c r="C1497" s="241"/>
      <c r="D1497" s="241"/>
      <c r="E1497" s="241"/>
      <c r="F1497" s="241"/>
      <c r="G1497" s="241"/>
      <c r="H1497" s="241"/>
      <c r="I1497" s="241"/>
      <c r="J1497" s="241"/>
      <c r="K1497" s="241"/>
      <c r="L1497" s="241"/>
      <c r="M1497" s="241"/>
      <c r="N1497" s="241"/>
      <c r="O1497" s="241"/>
      <c r="P1497" s="241"/>
      <c r="Q1497" s="241"/>
      <c r="R1497" s="241"/>
      <c r="S1497" s="241"/>
      <c r="T1497" s="241"/>
      <c r="U1497" s="241"/>
      <c r="V1497" s="241"/>
      <c r="W1497" s="241"/>
      <c r="X1497" s="241"/>
      <c r="Y1497" s="241"/>
      <c r="Z1497" s="241"/>
      <c r="AA1497" s="241"/>
      <c r="AB1497" s="241"/>
      <c r="AC1497" s="241"/>
      <c r="AD1497" s="241"/>
      <c r="AE1497" s="241"/>
      <c r="AF1497" s="241"/>
      <c r="AG1497" s="241"/>
      <c r="AH1497" s="241"/>
      <c r="AI1497" s="241"/>
      <c r="AP1497" s="300"/>
      <c r="AT1497" s="300"/>
    </row>
    <row r="1498" spans="1:46" s="299" customFormat="1" ht="15" customHeight="1">
      <c r="A1498" s="284"/>
      <c r="B1498" s="284"/>
      <c r="C1498" s="241"/>
      <c r="D1498" s="241"/>
      <c r="E1498" s="241"/>
      <c r="F1498" s="241"/>
      <c r="G1498" s="241"/>
      <c r="H1498" s="241"/>
      <c r="I1498" s="241"/>
      <c r="J1498" s="241"/>
      <c r="K1498" s="241"/>
      <c r="L1498" s="241"/>
      <c r="M1498" s="241"/>
      <c r="N1498" s="241"/>
      <c r="O1498" s="241"/>
      <c r="P1498" s="241"/>
      <c r="Q1498" s="241"/>
      <c r="R1498" s="241"/>
      <c r="S1498" s="241"/>
      <c r="T1498" s="241"/>
      <c r="U1498" s="241"/>
      <c r="V1498" s="241"/>
      <c r="W1498" s="241"/>
      <c r="X1498" s="241"/>
      <c r="Y1498" s="241"/>
      <c r="Z1498" s="241"/>
      <c r="AA1498" s="241"/>
      <c r="AB1498" s="241"/>
      <c r="AC1498" s="241"/>
      <c r="AD1498" s="241"/>
      <c r="AE1498" s="241"/>
      <c r="AF1498" s="241"/>
      <c r="AG1498" s="241"/>
      <c r="AH1498" s="241"/>
      <c r="AI1498" s="241"/>
      <c r="AP1498" s="300"/>
      <c r="AT1498" s="300"/>
    </row>
    <row r="1499" spans="1:46" s="299" customFormat="1" ht="15" customHeight="1">
      <c r="A1499" s="284"/>
      <c r="B1499" s="284"/>
      <c r="C1499" s="241"/>
      <c r="D1499" s="241"/>
      <c r="E1499" s="241"/>
      <c r="F1499" s="241"/>
      <c r="G1499" s="241"/>
      <c r="H1499" s="241"/>
      <c r="I1499" s="241"/>
      <c r="J1499" s="241"/>
      <c r="K1499" s="241"/>
      <c r="L1499" s="241"/>
      <c r="M1499" s="241"/>
      <c r="N1499" s="241"/>
      <c r="O1499" s="241"/>
      <c r="P1499" s="241"/>
      <c r="Q1499" s="241"/>
      <c r="R1499" s="241"/>
      <c r="S1499" s="241"/>
      <c r="T1499" s="241"/>
      <c r="U1499" s="241"/>
      <c r="V1499" s="241"/>
      <c r="W1499" s="241"/>
      <c r="X1499" s="241"/>
      <c r="Y1499" s="241"/>
      <c r="Z1499" s="241"/>
      <c r="AA1499" s="241"/>
      <c r="AB1499" s="241"/>
      <c r="AC1499" s="241"/>
      <c r="AD1499" s="241"/>
      <c r="AE1499" s="241"/>
      <c r="AF1499" s="241"/>
      <c r="AG1499" s="241"/>
      <c r="AH1499" s="241"/>
      <c r="AI1499" s="241"/>
      <c r="AP1499" s="300"/>
      <c r="AT1499" s="300"/>
    </row>
    <row r="1500" spans="1:46" s="299" customFormat="1" ht="15" customHeight="1">
      <c r="A1500" s="284"/>
      <c r="B1500" s="284"/>
      <c r="C1500" s="241"/>
      <c r="D1500" s="241"/>
      <c r="E1500" s="241"/>
      <c r="F1500" s="241"/>
      <c r="G1500" s="241"/>
      <c r="H1500" s="241"/>
      <c r="I1500" s="241"/>
      <c r="J1500" s="241"/>
      <c r="K1500" s="241"/>
      <c r="L1500" s="241"/>
      <c r="M1500" s="241"/>
      <c r="N1500" s="241"/>
      <c r="O1500" s="241"/>
      <c r="P1500" s="241"/>
      <c r="Q1500" s="241"/>
      <c r="R1500" s="241"/>
      <c r="S1500" s="241"/>
      <c r="T1500" s="241"/>
      <c r="U1500" s="241"/>
      <c r="V1500" s="241"/>
      <c r="W1500" s="241"/>
      <c r="X1500" s="241"/>
      <c r="Y1500" s="241"/>
      <c r="Z1500" s="241"/>
      <c r="AA1500" s="241"/>
      <c r="AB1500" s="241"/>
      <c r="AC1500" s="241"/>
      <c r="AD1500" s="241"/>
      <c r="AE1500" s="241"/>
      <c r="AF1500" s="241"/>
      <c r="AG1500" s="241"/>
      <c r="AH1500" s="241"/>
      <c r="AI1500" s="241"/>
      <c r="AP1500" s="300"/>
      <c r="AT1500" s="300"/>
    </row>
    <row r="1501" spans="1:46" s="299" customFormat="1" ht="15" customHeight="1">
      <c r="A1501" s="284"/>
      <c r="B1501" s="284"/>
      <c r="C1501" s="241"/>
      <c r="D1501" s="241"/>
      <c r="E1501" s="241"/>
      <c r="F1501" s="241"/>
      <c r="G1501" s="241"/>
      <c r="H1501" s="241"/>
      <c r="I1501" s="241"/>
      <c r="J1501" s="241"/>
      <c r="K1501" s="241"/>
      <c r="L1501" s="241"/>
      <c r="M1501" s="241"/>
      <c r="N1501" s="241"/>
      <c r="O1501" s="241"/>
      <c r="P1501" s="241"/>
      <c r="Q1501" s="241"/>
      <c r="R1501" s="241"/>
      <c r="S1501" s="241"/>
      <c r="T1501" s="241"/>
      <c r="U1501" s="241"/>
      <c r="V1501" s="241"/>
      <c r="W1501" s="241"/>
      <c r="X1501" s="241"/>
      <c r="Y1501" s="241"/>
      <c r="Z1501" s="241"/>
      <c r="AA1501" s="241"/>
      <c r="AB1501" s="241"/>
      <c r="AC1501" s="241"/>
      <c r="AD1501" s="241"/>
      <c r="AE1501" s="241"/>
      <c r="AF1501" s="241"/>
      <c r="AG1501" s="241"/>
      <c r="AH1501" s="241"/>
      <c r="AI1501" s="241"/>
      <c r="AP1501" s="300"/>
      <c r="AT1501" s="300"/>
    </row>
    <row r="1502" spans="1:46" s="299" customFormat="1" ht="15" customHeight="1">
      <c r="A1502" s="284"/>
      <c r="B1502" s="284"/>
      <c r="C1502" s="241"/>
      <c r="D1502" s="241"/>
      <c r="E1502" s="241"/>
      <c r="F1502" s="241"/>
      <c r="G1502" s="241"/>
      <c r="H1502" s="241"/>
      <c r="I1502" s="241"/>
      <c r="J1502" s="241"/>
      <c r="K1502" s="241"/>
      <c r="L1502" s="241"/>
      <c r="M1502" s="241"/>
      <c r="N1502" s="241"/>
      <c r="O1502" s="241"/>
      <c r="P1502" s="241"/>
      <c r="Q1502" s="241"/>
      <c r="R1502" s="241"/>
      <c r="S1502" s="241"/>
      <c r="T1502" s="241"/>
      <c r="U1502" s="241"/>
      <c r="V1502" s="241"/>
      <c r="W1502" s="241"/>
      <c r="X1502" s="241"/>
      <c r="Y1502" s="241"/>
      <c r="Z1502" s="241"/>
      <c r="AA1502" s="241"/>
      <c r="AB1502" s="241"/>
      <c r="AC1502" s="241"/>
      <c r="AD1502" s="241"/>
      <c r="AE1502" s="241"/>
      <c r="AF1502" s="241"/>
      <c r="AG1502" s="241"/>
      <c r="AH1502" s="241"/>
      <c r="AI1502" s="241"/>
      <c r="AP1502" s="300"/>
      <c r="AT1502" s="300"/>
    </row>
    <row r="1503" spans="1:46" s="299" customFormat="1" ht="15" customHeight="1">
      <c r="A1503" s="284"/>
      <c r="B1503" s="284"/>
      <c r="C1503" s="241"/>
      <c r="D1503" s="241"/>
      <c r="E1503" s="241"/>
      <c r="F1503" s="241"/>
      <c r="G1503" s="241"/>
      <c r="H1503" s="241"/>
      <c r="I1503" s="241"/>
      <c r="J1503" s="241"/>
      <c r="K1503" s="241"/>
      <c r="L1503" s="241"/>
      <c r="M1503" s="241"/>
      <c r="N1503" s="241"/>
      <c r="O1503" s="241"/>
      <c r="P1503" s="241"/>
      <c r="Q1503" s="241"/>
      <c r="R1503" s="241"/>
      <c r="S1503" s="241"/>
      <c r="T1503" s="241"/>
      <c r="U1503" s="241"/>
      <c r="V1503" s="241"/>
      <c r="W1503" s="241"/>
      <c r="X1503" s="241"/>
      <c r="Y1503" s="241"/>
      <c r="Z1503" s="241"/>
      <c r="AA1503" s="241"/>
      <c r="AB1503" s="241"/>
      <c r="AC1503" s="241"/>
      <c r="AD1503" s="241"/>
      <c r="AE1503" s="241"/>
      <c r="AF1503" s="241"/>
      <c r="AG1503" s="241"/>
      <c r="AH1503" s="241"/>
      <c r="AI1503" s="241"/>
      <c r="AP1503" s="300"/>
      <c r="AT1503" s="300"/>
    </row>
    <row r="1504" spans="1:46" s="299" customFormat="1" ht="15" customHeight="1">
      <c r="A1504" s="284"/>
      <c r="B1504" s="284"/>
      <c r="C1504" s="241"/>
      <c r="D1504" s="241"/>
      <c r="E1504" s="241"/>
      <c r="F1504" s="241"/>
      <c r="G1504" s="241"/>
      <c r="H1504" s="241"/>
      <c r="I1504" s="241"/>
      <c r="J1504" s="241"/>
      <c r="K1504" s="241"/>
      <c r="L1504" s="241"/>
      <c r="M1504" s="241"/>
      <c r="N1504" s="241"/>
      <c r="O1504" s="241"/>
      <c r="P1504" s="241"/>
      <c r="Q1504" s="241"/>
      <c r="R1504" s="241"/>
      <c r="S1504" s="241"/>
      <c r="T1504" s="241"/>
      <c r="U1504" s="241"/>
      <c r="V1504" s="241"/>
      <c r="W1504" s="241"/>
      <c r="X1504" s="241"/>
      <c r="Y1504" s="241"/>
      <c r="Z1504" s="241"/>
      <c r="AA1504" s="241"/>
      <c r="AB1504" s="241"/>
      <c r="AC1504" s="241"/>
      <c r="AD1504" s="241"/>
      <c r="AE1504" s="241"/>
      <c r="AF1504" s="241"/>
      <c r="AG1504" s="241"/>
      <c r="AH1504" s="241"/>
      <c r="AI1504" s="241"/>
      <c r="AP1504" s="300"/>
      <c r="AT1504" s="300"/>
    </row>
    <row r="1505" spans="1:46" s="299" customFormat="1" ht="15" customHeight="1">
      <c r="A1505" s="284"/>
      <c r="B1505" s="284"/>
      <c r="C1505" s="241"/>
      <c r="D1505" s="241"/>
      <c r="E1505" s="241"/>
      <c r="F1505" s="241"/>
      <c r="G1505" s="241"/>
      <c r="H1505" s="241"/>
      <c r="I1505" s="241"/>
      <c r="J1505" s="241"/>
      <c r="K1505" s="241"/>
      <c r="L1505" s="241"/>
      <c r="M1505" s="241"/>
      <c r="N1505" s="241"/>
      <c r="O1505" s="241"/>
      <c r="P1505" s="241"/>
      <c r="Q1505" s="241"/>
      <c r="R1505" s="241"/>
      <c r="S1505" s="241"/>
      <c r="T1505" s="241"/>
      <c r="U1505" s="241"/>
      <c r="V1505" s="241"/>
      <c r="W1505" s="241"/>
      <c r="X1505" s="241"/>
      <c r="Y1505" s="241"/>
      <c r="Z1505" s="241"/>
      <c r="AA1505" s="241"/>
      <c r="AB1505" s="241"/>
      <c r="AC1505" s="241"/>
      <c r="AD1505" s="241"/>
      <c r="AE1505" s="241"/>
      <c r="AF1505" s="241"/>
      <c r="AG1505" s="241"/>
      <c r="AH1505" s="241"/>
      <c r="AI1505" s="241"/>
      <c r="AP1505" s="300"/>
      <c r="AT1505" s="300"/>
    </row>
    <row r="1506" spans="1:46" s="299" customFormat="1" ht="15" customHeight="1">
      <c r="A1506" s="284"/>
      <c r="B1506" s="284"/>
      <c r="C1506" s="241"/>
      <c r="D1506" s="241"/>
      <c r="E1506" s="241"/>
      <c r="F1506" s="241"/>
      <c r="G1506" s="241"/>
      <c r="H1506" s="241"/>
      <c r="I1506" s="241"/>
      <c r="J1506" s="241"/>
      <c r="K1506" s="241"/>
      <c r="L1506" s="241"/>
      <c r="M1506" s="241"/>
      <c r="N1506" s="241"/>
      <c r="O1506" s="241"/>
      <c r="P1506" s="241"/>
      <c r="Q1506" s="241"/>
      <c r="R1506" s="241"/>
      <c r="S1506" s="241"/>
      <c r="T1506" s="241"/>
      <c r="U1506" s="241"/>
      <c r="V1506" s="241"/>
      <c r="W1506" s="241"/>
      <c r="X1506" s="241"/>
      <c r="Y1506" s="241"/>
      <c r="Z1506" s="241"/>
      <c r="AA1506" s="241"/>
      <c r="AB1506" s="241"/>
      <c r="AC1506" s="241"/>
      <c r="AD1506" s="241"/>
      <c r="AE1506" s="241"/>
      <c r="AF1506" s="241"/>
      <c r="AG1506" s="241"/>
      <c r="AH1506" s="241"/>
      <c r="AI1506" s="241"/>
      <c r="AP1506" s="300"/>
      <c r="AT1506" s="300"/>
    </row>
    <row r="1507" spans="1:46" s="299" customFormat="1" ht="15" customHeight="1">
      <c r="A1507" s="284"/>
      <c r="B1507" s="284"/>
      <c r="C1507" s="241"/>
      <c r="D1507" s="241"/>
      <c r="E1507" s="241"/>
      <c r="F1507" s="241"/>
      <c r="G1507" s="241"/>
      <c r="H1507" s="241"/>
      <c r="I1507" s="241"/>
      <c r="J1507" s="241"/>
      <c r="K1507" s="241"/>
      <c r="L1507" s="241"/>
      <c r="M1507" s="241"/>
      <c r="N1507" s="241"/>
      <c r="O1507" s="241"/>
      <c r="P1507" s="241"/>
      <c r="Q1507" s="241"/>
      <c r="R1507" s="241"/>
      <c r="S1507" s="241"/>
      <c r="T1507" s="241"/>
      <c r="U1507" s="241"/>
      <c r="V1507" s="241"/>
      <c r="W1507" s="241"/>
      <c r="X1507" s="241"/>
      <c r="Y1507" s="241"/>
      <c r="Z1507" s="241"/>
      <c r="AA1507" s="241"/>
      <c r="AB1507" s="241"/>
      <c r="AC1507" s="241"/>
      <c r="AD1507" s="241"/>
      <c r="AE1507" s="241"/>
      <c r="AF1507" s="241"/>
      <c r="AG1507" s="241"/>
      <c r="AH1507" s="241"/>
      <c r="AI1507" s="241"/>
      <c r="AP1507" s="300"/>
      <c r="AT1507" s="300"/>
    </row>
    <row r="1508" spans="1:46" s="299" customFormat="1" ht="15" customHeight="1">
      <c r="A1508" s="284"/>
      <c r="B1508" s="284"/>
      <c r="C1508" s="241"/>
      <c r="D1508" s="241"/>
      <c r="E1508" s="241"/>
      <c r="F1508" s="241"/>
      <c r="G1508" s="241"/>
      <c r="H1508" s="241"/>
      <c r="I1508" s="241"/>
      <c r="J1508" s="241"/>
      <c r="K1508" s="241"/>
      <c r="L1508" s="241"/>
      <c r="M1508" s="241"/>
      <c r="N1508" s="241"/>
      <c r="O1508" s="241"/>
      <c r="P1508" s="241"/>
      <c r="Q1508" s="241"/>
      <c r="R1508" s="241"/>
      <c r="S1508" s="241"/>
      <c r="T1508" s="241"/>
      <c r="U1508" s="241"/>
      <c r="V1508" s="241"/>
      <c r="W1508" s="241"/>
      <c r="X1508" s="241"/>
      <c r="Y1508" s="241"/>
      <c r="Z1508" s="241"/>
      <c r="AA1508" s="241"/>
      <c r="AB1508" s="241"/>
      <c r="AC1508" s="241"/>
      <c r="AD1508" s="241"/>
      <c r="AE1508" s="241"/>
      <c r="AF1508" s="241"/>
      <c r="AG1508" s="241"/>
      <c r="AH1508" s="241"/>
      <c r="AI1508" s="241"/>
      <c r="AP1508" s="300"/>
      <c r="AT1508" s="300"/>
    </row>
    <row r="1509" spans="1:46" s="299" customFormat="1" ht="15" customHeight="1">
      <c r="A1509" s="284"/>
      <c r="B1509" s="284"/>
      <c r="C1509" s="241"/>
      <c r="D1509" s="241"/>
      <c r="E1509" s="241"/>
      <c r="F1509" s="241"/>
      <c r="G1509" s="241"/>
      <c r="H1509" s="241"/>
      <c r="I1509" s="241"/>
      <c r="J1509" s="241"/>
      <c r="K1509" s="241"/>
      <c r="L1509" s="241"/>
      <c r="M1509" s="241"/>
      <c r="N1509" s="241"/>
      <c r="O1509" s="241"/>
      <c r="P1509" s="241"/>
      <c r="Q1509" s="241"/>
      <c r="R1509" s="241"/>
      <c r="S1509" s="241"/>
      <c r="T1509" s="241"/>
      <c r="U1509" s="241"/>
      <c r="V1509" s="241"/>
      <c r="W1509" s="241"/>
      <c r="X1509" s="241"/>
      <c r="Y1509" s="241"/>
      <c r="Z1509" s="241"/>
      <c r="AA1509" s="241"/>
      <c r="AB1509" s="241"/>
      <c r="AC1509" s="241"/>
      <c r="AD1509" s="241"/>
      <c r="AE1509" s="241"/>
      <c r="AF1509" s="241"/>
      <c r="AG1509" s="241"/>
      <c r="AH1509" s="241"/>
      <c r="AI1509" s="241"/>
      <c r="AP1509" s="300"/>
      <c r="AT1509" s="300"/>
    </row>
    <row r="1510" spans="1:46" s="299" customFormat="1" ht="15" customHeight="1">
      <c r="A1510" s="284"/>
      <c r="B1510" s="284"/>
      <c r="C1510" s="241"/>
      <c r="D1510" s="241"/>
      <c r="E1510" s="241"/>
      <c r="F1510" s="241"/>
      <c r="G1510" s="241"/>
      <c r="H1510" s="241"/>
      <c r="I1510" s="241"/>
      <c r="J1510" s="241"/>
      <c r="K1510" s="241"/>
      <c r="L1510" s="241"/>
      <c r="M1510" s="241"/>
      <c r="N1510" s="241"/>
      <c r="O1510" s="241"/>
      <c r="P1510" s="241"/>
      <c r="Q1510" s="241"/>
      <c r="R1510" s="241"/>
      <c r="S1510" s="241"/>
      <c r="T1510" s="241"/>
      <c r="U1510" s="241"/>
      <c r="V1510" s="241"/>
      <c r="W1510" s="241"/>
      <c r="X1510" s="241"/>
      <c r="Y1510" s="241"/>
      <c r="Z1510" s="241"/>
      <c r="AA1510" s="241"/>
      <c r="AB1510" s="241"/>
      <c r="AC1510" s="241"/>
      <c r="AD1510" s="241"/>
      <c r="AE1510" s="241"/>
      <c r="AF1510" s="241"/>
      <c r="AG1510" s="241"/>
      <c r="AH1510" s="241"/>
      <c r="AI1510" s="241"/>
      <c r="AP1510" s="300"/>
      <c r="AT1510" s="300"/>
    </row>
    <row r="1511" spans="1:46" s="299" customFormat="1" ht="15" customHeight="1">
      <c r="A1511" s="284"/>
      <c r="B1511" s="284"/>
      <c r="C1511" s="241"/>
      <c r="D1511" s="241"/>
      <c r="E1511" s="241"/>
      <c r="F1511" s="241"/>
      <c r="G1511" s="241"/>
      <c r="H1511" s="241"/>
      <c r="I1511" s="241"/>
      <c r="J1511" s="241"/>
      <c r="K1511" s="241"/>
      <c r="L1511" s="241"/>
      <c r="M1511" s="241"/>
      <c r="N1511" s="241"/>
      <c r="O1511" s="241"/>
      <c r="P1511" s="241"/>
      <c r="Q1511" s="241"/>
      <c r="R1511" s="241"/>
      <c r="S1511" s="241"/>
      <c r="T1511" s="241"/>
      <c r="U1511" s="241"/>
      <c r="V1511" s="241"/>
      <c r="W1511" s="241"/>
      <c r="X1511" s="241"/>
      <c r="Y1511" s="241"/>
      <c r="Z1511" s="241"/>
      <c r="AA1511" s="241"/>
      <c r="AB1511" s="241"/>
      <c r="AC1511" s="241"/>
      <c r="AD1511" s="241"/>
      <c r="AE1511" s="241"/>
      <c r="AF1511" s="241"/>
      <c r="AG1511" s="241"/>
      <c r="AH1511" s="241"/>
      <c r="AI1511" s="241"/>
      <c r="AP1511" s="300"/>
      <c r="AT1511" s="300"/>
    </row>
    <row r="1512" spans="1:46" s="299" customFormat="1" ht="15" customHeight="1">
      <c r="A1512" s="284"/>
      <c r="B1512" s="284"/>
      <c r="C1512" s="241"/>
      <c r="D1512" s="241"/>
      <c r="E1512" s="241"/>
      <c r="F1512" s="241"/>
      <c r="G1512" s="241"/>
      <c r="H1512" s="241"/>
      <c r="I1512" s="241"/>
      <c r="J1512" s="241"/>
      <c r="K1512" s="241"/>
      <c r="L1512" s="241"/>
      <c r="M1512" s="241"/>
      <c r="N1512" s="241"/>
      <c r="O1512" s="241"/>
      <c r="P1512" s="241"/>
      <c r="Q1512" s="241"/>
      <c r="R1512" s="241"/>
      <c r="S1512" s="241"/>
      <c r="T1512" s="241"/>
      <c r="U1512" s="241"/>
      <c r="V1512" s="241"/>
      <c r="W1512" s="241"/>
      <c r="X1512" s="241"/>
      <c r="Y1512" s="241"/>
      <c r="Z1512" s="241"/>
      <c r="AA1512" s="241"/>
      <c r="AB1512" s="241"/>
      <c r="AC1512" s="241"/>
      <c r="AD1512" s="241"/>
      <c r="AE1512" s="241"/>
      <c r="AF1512" s="241"/>
      <c r="AG1512" s="241"/>
      <c r="AH1512" s="241"/>
      <c r="AI1512" s="241"/>
      <c r="AP1512" s="300"/>
      <c r="AT1512" s="300"/>
    </row>
    <row r="1513" spans="1:46" s="299" customFormat="1" ht="15" customHeight="1">
      <c r="A1513" s="284"/>
      <c r="B1513" s="284"/>
      <c r="C1513" s="241"/>
      <c r="D1513" s="241"/>
      <c r="E1513" s="241"/>
      <c r="F1513" s="241"/>
      <c r="G1513" s="241"/>
      <c r="H1513" s="241"/>
      <c r="I1513" s="241"/>
      <c r="J1513" s="241"/>
      <c r="K1513" s="241"/>
      <c r="L1513" s="241"/>
      <c r="M1513" s="241"/>
      <c r="N1513" s="241"/>
      <c r="O1513" s="241"/>
      <c r="P1513" s="241"/>
      <c r="Q1513" s="241"/>
      <c r="R1513" s="241"/>
      <c r="S1513" s="241"/>
      <c r="T1513" s="241"/>
      <c r="U1513" s="241"/>
      <c r="V1513" s="241"/>
      <c r="W1513" s="241"/>
      <c r="X1513" s="241"/>
      <c r="Y1513" s="241"/>
      <c r="Z1513" s="241"/>
      <c r="AA1513" s="241"/>
      <c r="AB1513" s="241"/>
      <c r="AC1513" s="241"/>
      <c r="AD1513" s="241"/>
      <c r="AE1513" s="241"/>
      <c r="AF1513" s="241"/>
      <c r="AG1513" s="241"/>
      <c r="AH1513" s="241"/>
      <c r="AI1513" s="241"/>
      <c r="AP1513" s="300"/>
      <c r="AT1513" s="300"/>
    </row>
    <row r="1514" spans="1:46" s="299" customFormat="1" ht="15" customHeight="1">
      <c r="A1514" s="284"/>
      <c r="B1514" s="284"/>
      <c r="C1514" s="241"/>
      <c r="D1514" s="241"/>
      <c r="E1514" s="241"/>
      <c r="F1514" s="241"/>
      <c r="G1514" s="241"/>
      <c r="H1514" s="241"/>
      <c r="I1514" s="241"/>
      <c r="J1514" s="241"/>
      <c r="K1514" s="241"/>
      <c r="L1514" s="241"/>
      <c r="M1514" s="241"/>
      <c r="N1514" s="241"/>
      <c r="O1514" s="241"/>
      <c r="P1514" s="241"/>
      <c r="Q1514" s="241"/>
      <c r="R1514" s="241"/>
      <c r="S1514" s="241"/>
      <c r="T1514" s="241"/>
      <c r="U1514" s="241"/>
      <c r="V1514" s="241"/>
      <c r="W1514" s="241"/>
      <c r="X1514" s="241"/>
      <c r="Y1514" s="241"/>
      <c r="Z1514" s="241"/>
      <c r="AA1514" s="241"/>
      <c r="AB1514" s="241"/>
      <c r="AC1514" s="241"/>
      <c r="AD1514" s="241"/>
      <c r="AE1514" s="241"/>
      <c r="AF1514" s="241"/>
      <c r="AG1514" s="241"/>
      <c r="AH1514" s="241"/>
      <c r="AI1514" s="241"/>
      <c r="AP1514" s="300"/>
      <c r="AT1514" s="300"/>
    </row>
    <row r="1515" spans="1:46" s="299" customFormat="1" ht="15" customHeight="1">
      <c r="A1515" s="284"/>
      <c r="B1515" s="284"/>
      <c r="C1515" s="241"/>
      <c r="D1515" s="241"/>
      <c r="E1515" s="241"/>
      <c r="F1515" s="241"/>
      <c r="G1515" s="241"/>
      <c r="H1515" s="241"/>
      <c r="I1515" s="241"/>
      <c r="J1515" s="241"/>
      <c r="K1515" s="241"/>
      <c r="L1515" s="241"/>
      <c r="M1515" s="241"/>
      <c r="N1515" s="241"/>
      <c r="O1515" s="241"/>
      <c r="P1515" s="241"/>
      <c r="Q1515" s="241"/>
      <c r="R1515" s="241"/>
      <c r="S1515" s="241"/>
      <c r="T1515" s="241"/>
      <c r="U1515" s="241"/>
      <c r="V1515" s="241"/>
      <c r="W1515" s="241"/>
      <c r="X1515" s="241"/>
      <c r="Y1515" s="241"/>
      <c r="Z1515" s="241"/>
      <c r="AA1515" s="241"/>
      <c r="AB1515" s="241"/>
      <c r="AC1515" s="241"/>
      <c r="AD1515" s="241"/>
      <c r="AE1515" s="241"/>
      <c r="AF1515" s="241"/>
      <c r="AG1515" s="241"/>
      <c r="AH1515" s="241"/>
      <c r="AI1515" s="241"/>
      <c r="AP1515" s="300"/>
      <c r="AT1515" s="300"/>
    </row>
    <row r="1516" spans="1:46" s="299" customFormat="1" ht="15" customHeight="1">
      <c r="A1516" s="284"/>
      <c r="B1516" s="284"/>
      <c r="C1516" s="241"/>
      <c r="D1516" s="241"/>
      <c r="E1516" s="241"/>
      <c r="F1516" s="241"/>
      <c r="G1516" s="241"/>
      <c r="H1516" s="241"/>
      <c r="I1516" s="241"/>
      <c r="J1516" s="241"/>
      <c r="K1516" s="241"/>
      <c r="L1516" s="241"/>
      <c r="M1516" s="241"/>
      <c r="N1516" s="241"/>
      <c r="O1516" s="241"/>
      <c r="P1516" s="241"/>
      <c r="Q1516" s="241"/>
      <c r="R1516" s="241"/>
      <c r="S1516" s="241"/>
      <c r="T1516" s="241"/>
      <c r="U1516" s="241"/>
      <c r="V1516" s="241"/>
      <c r="W1516" s="241"/>
      <c r="X1516" s="241"/>
      <c r="Y1516" s="241"/>
      <c r="Z1516" s="241"/>
      <c r="AA1516" s="241"/>
      <c r="AB1516" s="241"/>
      <c r="AC1516" s="241"/>
      <c r="AD1516" s="241"/>
      <c r="AE1516" s="241"/>
      <c r="AF1516" s="241"/>
      <c r="AG1516" s="241"/>
      <c r="AH1516" s="241"/>
      <c r="AI1516" s="241"/>
      <c r="AP1516" s="300"/>
      <c r="AT1516" s="300"/>
    </row>
    <row r="1517" spans="1:46" s="299" customFormat="1" ht="15" customHeight="1">
      <c r="A1517" s="284"/>
      <c r="B1517" s="284"/>
      <c r="C1517" s="241"/>
      <c r="D1517" s="241"/>
      <c r="E1517" s="241"/>
      <c r="F1517" s="241"/>
      <c r="G1517" s="241"/>
      <c r="H1517" s="241"/>
      <c r="I1517" s="241"/>
      <c r="J1517" s="241"/>
      <c r="K1517" s="241"/>
      <c r="L1517" s="241"/>
      <c r="M1517" s="241"/>
      <c r="N1517" s="241"/>
      <c r="O1517" s="241"/>
      <c r="P1517" s="241"/>
      <c r="Q1517" s="241"/>
      <c r="R1517" s="241"/>
      <c r="S1517" s="241"/>
      <c r="T1517" s="241"/>
      <c r="U1517" s="241"/>
      <c r="V1517" s="241"/>
      <c r="W1517" s="241"/>
      <c r="X1517" s="241"/>
      <c r="Y1517" s="241"/>
      <c r="Z1517" s="241"/>
      <c r="AA1517" s="241"/>
      <c r="AB1517" s="241"/>
      <c r="AC1517" s="241"/>
      <c r="AD1517" s="241"/>
      <c r="AE1517" s="241"/>
      <c r="AF1517" s="241"/>
      <c r="AG1517" s="241"/>
      <c r="AH1517" s="241"/>
      <c r="AI1517" s="241"/>
      <c r="AP1517" s="300"/>
      <c r="AT1517" s="300"/>
    </row>
    <row r="1518" spans="1:46" s="299" customFormat="1" ht="15" customHeight="1">
      <c r="A1518" s="284"/>
      <c r="B1518" s="284"/>
      <c r="C1518" s="241"/>
      <c r="D1518" s="241"/>
      <c r="E1518" s="241"/>
      <c r="F1518" s="241"/>
      <c r="G1518" s="241"/>
      <c r="H1518" s="241"/>
      <c r="I1518" s="241"/>
      <c r="J1518" s="241"/>
      <c r="K1518" s="241"/>
      <c r="L1518" s="241"/>
      <c r="M1518" s="241"/>
      <c r="N1518" s="241"/>
      <c r="O1518" s="241"/>
      <c r="P1518" s="241"/>
      <c r="Q1518" s="241"/>
      <c r="R1518" s="241"/>
      <c r="S1518" s="241"/>
      <c r="T1518" s="241"/>
      <c r="U1518" s="241"/>
      <c r="V1518" s="241"/>
      <c r="W1518" s="241"/>
      <c r="X1518" s="241"/>
      <c r="Y1518" s="241"/>
      <c r="Z1518" s="241"/>
      <c r="AA1518" s="241"/>
      <c r="AB1518" s="241"/>
      <c r="AC1518" s="241"/>
      <c r="AD1518" s="241"/>
      <c r="AE1518" s="241"/>
      <c r="AF1518" s="241"/>
      <c r="AG1518" s="241"/>
      <c r="AH1518" s="241"/>
      <c r="AI1518" s="241"/>
      <c r="AP1518" s="300"/>
      <c r="AT1518" s="300"/>
    </row>
    <row r="1519" spans="1:46" s="299" customFormat="1" ht="15" customHeight="1">
      <c r="A1519" s="284"/>
      <c r="B1519" s="284"/>
      <c r="C1519" s="241"/>
      <c r="D1519" s="241"/>
      <c r="E1519" s="241"/>
      <c r="F1519" s="241"/>
      <c r="G1519" s="241"/>
      <c r="H1519" s="241"/>
      <c r="I1519" s="241"/>
      <c r="J1519" s="241"/>
      <c r="K1519" s="241"/>
      <c r="L1519" s="241"/>
      <c r="M1519" s="241"/>
      <c r="N1519" s="241"/>
      <c r="O1519" s="241"/>
      <c r="P1519" s="241"/>
      <c r="Q1519" s="241"/>
      <c r="R1519" s="241"/>
      <c r="S1519" s="241"/>
      <c r="T1519" s="241"/>
      <c r="U1519" s="241"/>
      <c r="V1519" s="241"/>
      <c r="W1519" s="241"/>
      <c r="X1519" s="241"/>
      <c r="Y1519" s="241"/>
      <c r="Z1519" s="241"/>
      <c r="AA1519" s="241"/>
      <c r="AB1519" s="241"/>
      <c r="AC1519" s="241"/>
      <c r="AD1519" s="241"/>
      <c r="AE1519" s="241"/>
      <c r="AF1519" s="241"/>
      <c r="AG1519" s="241"/>
      <c r="AH1519" s="241"/>
      <c r="AI1519" s="241"/>
      <c r="AP1519" s="300"/>
      <c r="AT1519" s="300"/>
    </row>
    <row r="1520" spans="1:46" s="299" customFormat="1" ht="15" customHeight="1">
      <c r="A1520" s="284"/>
      <c r="B1520" s="284"/>
      <c r="C1520" s="241"/>
      <c r="D1520" s="241"/>
      <c r="E1520" s="241"/>
      <c r="F1520" s="241"/>
      <c r="G1520" s="241"/>
      <c r="H1520" s="241"/>
      <c r="I1520" s="241"/>
      <c r="J1520" s="241"/>
      <c r="K1520" s="241"/>
      <c r="L1520" s="241"/>
      <c r="M1520" s="241"/>
      <c r="N1520" s="241"/>
      <c r="O1520" s="241"/>
      <c r="P1520" s="241"/>
      <c r="Q1520" s="241"/>
      <c r="R1520" s="241"/>
      <c r="S1520" s="241"/>
      <c r="T1520" s="241"/>
      <c r="U1520" s="241"/>
      <c r="V1520" s="241"/>
      <c r="W1520" s="241"/>
      <c r="X1520" s="241"/>
      <c r="Y1520" s="241"/>
      <c r="Z1520" s="241"/>
      <c r="AA1520" s="241"/>
      <c r="AB1520" s="241"/>
      <c r="AC1520" s="241"/>
      <c r="AD1520" s="241"/>
      <c r="AE1520" s="241"/>
      <c r="AF1520" s="241"/>
      <c r="AG1520" s="241"/>
      <c r="AH1520" s="241"/>
      <c r="AI1520" s="241"/>
      <c r="AP1520" s="300"/>
      <c r="AT1520" s="300"/>
    </row>
    <row r="1521" spans="1:46" s="299" customFormat="1" ht="15" customHeight="1">
      <c r="A1521" s="284"/>
      <c r="B1521" s="284"/>
      <c r="C1521" s="241"/>
      <c r="D1521" s="241"/>
      <c r="E1521" s="241"/>
      <c r="F1521" s="241"/>
      <c r="G1521" s="241"/>
      <c r="H1521" s="241"/>
      <c r="I1521" s="241"/>
      <c r="J1521" s="241"/>
      <c r="K1521" s="241"/>
      <c r="L1521" s="241"/>
      <c r="M1521" s="241"/>
      <c r="N1521" s="241"/>
      <c r="O1521" s="241"/>
      <c r="P1521" s="241"/>
      <c r="Q1521" s="241"/>
      <c r="R1521" s="241"/>
      <c r="S1521" s="241"/>
      <c r="T1521" s="241"/>
      <c r="U1521" s="241"/>
      <c r="V1521" s="241"/>
      <c r="W1521" s="241"/>
      <c r="X1521" s="241"/>
      <c r="Y1521" s="241"/>
      <c r="Z1521" s="241"/>
      <c r="AA1521" s="241"/>
      <c r="AB1521" s="241"/>
      <c r="AC1521" s="241"/>
      <c r="AD1521" s="241"/>
      <c r="AE1521" s="241"/>
      <c r="AF1521" s="241"/>
      <c r="AG1521" s="241"/>
      <c r="AH1521" s="241"/>
      <c r="AI1521" s="241"/>
      <c r="AP1521" s="300"/>
      <c r="AT1521" s="300"/>
    </row>
    <row r="1522" spans="1:46" s="299" customFormat="1" ht="15" customHeight="1">
      <c r="A1522" s="284"/>
      <c r="B1522" s="284"/>
      <c r="C1522" s="241"/>
      <c r="D1522" s="241"/>
      <c r="E1522" s="241"/>
      <c r="F1522" s="241"/>
      <c r="G1522" s="241"/>
      <c r="H1522" s="241"/>
      <c r="I1522" s="241"/>
      <c r="J1522" s="241"/>
      <c r="K1522" s="241"/>
      <c r="L1522" s="241"/>
      <c r="M1522" s="241"/>
      <c r="N1522" s="241"/>
      <c r="O1522" s="241"/>
      <c r="P1522" s="241"/>
      <c r="Q1522" s="241"/>
      <c r="R1522" s="241"/>
      <c r="S1522" s="241"/>
      <c r="T1522" s="241"/>
      <c r="U1522" s="241"/>
      <c r="V1522" s="241"/>
      <c r="W1522" s="241"/>
      <c r="X1522" s="241"/>
      <c r="Y1522" s="241"/>
      <c r="Z1522" s="241"/>
      <c r="AA1522" s="241"/>
      <c r="AB1522" s="241"/>
      <c r="AC1522" s="241"/>
      <c r="AD1522" s="241"/>
      <c r="AE1522" s="241"/>
      <c r="AF1522" s="241"/>
      <c r="AG1522" s="241"/>
      <c r="AH1522" s="241"/>
      <c r="AI1522" s="241"/>
      <c r="AP1522" s="300"/>
      <c r="AT1522" s="300"/>
    </row>
    <row r="1523" spans="1:46" s="299" customFormat="1" ht="15" customHeight="1">
      <c r="A1523" s="284"/>
      <c r="B1523" s="284"/>
      <c r="C1523" s="241"/>
      <c r="D1523" s="241"/>
      <c r="E1523" s="241"/>
      <c r="F1523" s="241"/>
      <c r="G1523" s="241"/>
      <c r="H1523" s="241"/>
      <c r="I1523" s="241"/>
      <c r="J1523" s="241"/>
      <c r="K1523" s="241"/>
      <c r="L1523" s="241"/>
      <c r="M1523" s="241"/>
      <c r="N1523" s="241"/>
      <c r="O1523" s="241"/>
      <c r="P1523" s="241"/>
      <c r="Q1523" s="241"/>
      <c r="R1523" s="241"/>
      <c r="S1523" s="241"/>
      <c r="T1523" s="241"/>
      <c r="U1523" s="241"/>
      <c r="V1523" s="241"/>
      <c r="W1523" s="241"/>
      <c r="X1523" s="241"/>
      <c r="Y1523" s="241"/>
      <c r="Z1523" s="241"/>
      <c r="AA1523" s="241"/>
      <c r="AB1523" s="241"/>
      <c r="AC1523" s="241"/>
      <c r="AD1523" s="241"/>
      <c r="AE1523" s="241"/>
      <c r="AF1523" s="241"/>
      <c r="AG1523" s="241"/>
      <c r="AH1523" s="241"/>
      <c r="AI1523" s="241"/>
      <c r="AP1523" s="300"/>
      <c r="AT1523" s="300"/>
    </row>
    <row r="1524" spans="1:46" s="299" customFormat="1" ht="15" customHeight="1">
      <c r="A1524" s="284"/>
      <c r="B1524" s="284"/>
      <c r="C1524" s="241"/>
      <c r="D1524" s="241"/>
      <c r="E1524" s="241"/>
      <c r="F1524" s="241"/>
      <c r="G1524" s="241"/>
      <c r="H1524" s="241"/>
      <c r="I1524" s="241"/>
      <c r="J1524" s="241"/>
      <c r="K1524" s="241"/>
      <c r="L1524" s="241"/>
      <c r="M1524" s="241"/>
      <c r="N1524" s="241"/>
      <c r="O1524" s="241"/>
      <c r="P1524" s="241"/>
      <c r="Q1524" s="241"/>
      <c r="R1524" s="241"/>
      <c r="S1524" s="241"/>
      <c r="T1524" s="241"/>
      <c r="U1524" s="241"/>
      <c r="V1524" s="241"/>
      <c r="W1524" s="241"/>
      <c r="X1524" s="241"/>
      <c r="Y1524" s="241"/>
      <c r="Z1524" s="241"/>
      <c r="AA1524" s="241"/>
      <c r="AB1524" s="241"/>
      <c r="AC1524" s="241"/>
      <c r="AD1524" s="241"/>
      <c r="AE1524" s="241"/>
      <c r="AF1524" s="241"/>
      <c r="AG1524" s="241"/>
      <c r="AH1524" s="241"/>
      <c r="AI1524" s="241"/>
      <c r="AP1524" s="300"/>
      <c r="AT1524" s="300"/>
    </row>
    <row r="1525" spans="1:46" s="299" customFormat="1" ht="15" customHeight="1">
      <c r="A1525" s="284"/>
      <c r="B1525" s="284"/>
      <c r="C1525" s="241"/>
      <c r="D1525" s="241"/>
      <c r="E1525" s="241"/>
      <c r="F1525" s="241"/>
      <c r="G1525" s="241"/>
      <c r="H1525" s="241"/>
      <c r="I1525" s="241"/>
      <c r="J1525" s="241"/>
      <c r="K1525" s="241"/>
      <c r="L1525" s="241"/>
      <c r="M1525" s="241"/>
      <c r="N1525" s="241"/>
      <c r="O1525" s="241"/>
      <c r="P1525" s="241"/>
      <c r="Q1525" s="241"/>
      <c r="R1525" s="241"/>
      <c r="S1525" s="241"/>
      <c r="T1525" s="241"/>
      <c r="U1525" s="241"/>
      <c r="V1525" s="241"/>
      <c r="W1525" s="241"/>
      <c r="X1525" s="241"/>
      <c r="Y1525" s="241"/>
      <c r="Z1525" s="241"/>
      <c r="AA1525" s="241"/>
      <c r="AB1525" s="241"/>
      <c r="AC1525" s="241"/>
      <c r="AD1525" s="241"/>
      <c r="AE1525" s="241"/>
      <c r="AF1525" s="241"/>
      <c r="AG1525" s="241"/>
      <c r="AH1525" s="241"/>
      <c r="AI1525" s="241"/>
      <c r="AP1525" s="300"/>
      <c r="AT1525" s="300"/>
    </row>
    <row r="1526" spans="1:46" s="299" customFormat="1" ht="15" customHeight="1">
      <c r="A1526" s="284"/>
      <c r="B1526" s="284"/>
      <c r="C1526" s="241"/>
      <c r="D1526" s="241"/>
      <c r="E1526" s="241"/>
      <c r="F1526" s="241"/>
      <c r="G1526" s="241"/>
      <c r="H1526" s="241"/>
      <c r="I1526" s="241"/>
      <c r="J1526" s="241"/>
      <c r="K1526" s="241"/>
      <c r="L1526" s="241"/>
      <c r="M1526" s="241"/>
      <c r="N1526" s="241"/>
      <c r="O1526" s="241"/>
      <c r="P1526" s="241"/>
      <c r="Q1526" s="241"/>
      <c r="R1526" s="241"/>
      <c r="S1526" s="241"/>
      <c r="T1526" s="241"/>
      <c r="U1526" s="241"/>
      <c r="V1526" s="241"/>
      <c r="W1526" s="241"/>
      <c r="X1526" s="241"/>
      <c r="Y1526" s="241"/>
      <c r="Z1526" s="241"/>
      <c r="AA1526" s="241"/>
      <c r="AB1526" s="241"/>
      <c r="AC1526" s="241"/>
      <c r="AD1526" s="241"/>
      <c r="AE1526" s="241"/>
      <c r="AF1526" s="241"/>
      <c r="AG1526" s="241"/>
      <c r="AH1526" s="241"/>
      <c r="AI1526" s="241"/>
      <c r="AP1526" s="300"/>
      <c r="AT1526" s="300"/>
    </row>
    <row r="1527" spans="1:46" s="299" customFormat="1" ht="15" customHeight="1">
      <c r="A1527" s="284"/>
      <c r="B1527" s="284"/>
      <c r="C1527" s="241"/>
      <c r="D1527" s="241"/>
      <c r="E1527" s="241"/>
      <c r="F1527" s="241"/>
      <c r="G1527" s="241"/>
      <c r="H1527" s="241"/>
      <c r="I1527" s="241"/>
      <c r="J1527" s="241"/>
      <c r="K1527" s="241"/>
      <c r="L1527" s="241"/>
      <c r="M1527" s="241"/>
      <c r="N1527" s="241"/>
      <c r="O1527" s="241"/>
      <c r="P1527" s="241"/>
      <c r="Q1527" s="241"/>
      <c r="R1527" s="241"/>
      <c r="S1527" s="241"/>
      <c r="T1527" s="241"/>
      <c r="U1527" s="241"/>
      <c r="V1527" s="241"/>
      <c r="W1527" s="241"/>
      <c r="X1527" s="241"/>
      <c r="Y1527" s="241"/>
      <c r="Z1527" s="241"/>
      <c r="AA1527" s="241"/>
      <c r="AB1527" s="241"/>
      <c r="AC1527" s="241"/>
      <c r="AD1527" s="241"/>
      <c r="AE1527" s="241"/>
      <c r="AF1527" s="241"/>
      <c r="AG1527" s="241"/>
      <c r="AH1527" s="241"/>
      <c r="AI1527" s="241"/>
      <c r="AP1527" s="300"/>
      <c r="AT1527" s="300"/>
    </row>
    <row r="1528" spans="1:46" s="299" customFormat="1" ht="15" customHeight="1">
      <c r="A1528" s="284"/>
      <c r="B1528" s="284"/>
      <c r="C1528" s="241"/>
      <c r="D1528" s="241"/>
      <c r="E1528" s="241"/>
      <c r="F1528" s="241"/>
      <c r="G1528" s="241"/>
      <c r="H1528" s="241"/>
      <c r="I1528" s="241"/>
      <c r="J1528" s="241"/>
      <c r="K1528" s="241"/>
      <c r="L1528" s="241"/>
      <c r="M1528" s="241"/>
      <c r="N1528" s="241"/>
      <c r="O1528" s="241"/>
      <c r="P1528" s="241"/>
      <c r="Q1528" s="241"/>
      <c r="R1528" s="241"/>
      <c r="S1528" s="241"/>
      <c r="T1528" s="241"/>
      <c r="U1528" s="241"/>
      <c r="V1528" s="241"/>
      <c r="W1528" s="241"/>
      <c r="X1528" s="241"/>
      <c r="Y1528" s="241"/>
      <c r="Z1528" s="241"/>
      <c r="AA1528" s="241"/>
      <c r="AB1528" s="241"/>
      <c r="AC1528" s="241"/>
      <c r="AD1528" s="241"/>
      <c r="AE1528" s="241"/>
      <c r="AF1528" s="241"/>
      <c r="AG1528" s="241"/>
      <c r="AH1528" s="241"/>
      <c r="AI1528" s="241"/>
      <c r="AP1528" s="300"/>
      <c r="AT1528" s="300"/>
    </row>
    <row r="1529" spans="1:46" s="299" customFormat="1" ht="15" customHeight="1">
      <c r="A1529" s="284"/>
      <c r="B1529" s="284"/>
      <c r="C1529" s="241"/>
      <c r="D1529" s="241"/>
      <c r="E1529" s="241"/>
      <c r="F1529" s="241"/>
      <c r="G1529" s="241"/>
      <c r="H1529" s="241"/>
      <c r="I1529" s="241"/>
      <c r="J1529" s="241"/>
      <c r="K1529" s="241"/>
      <c r="L1529" s="241"/>
      <c r="M1529" s="241"/>
      <c r="N1529" s="241"/>
      <c r="O1529" s="241"/>
      <c r="P1529" s="241"/>
      <c r="Q1529" s="241"/>
      <c r="R1529" s="241"/>
      <c r="S1529" s="241"/>
      <c r="T1529" s="241"/>
      <c r="U1529" s="241"/>
      <c r="V1529" s="241"/>
      <c r="W1529" s="241"/>
      <c r="X1529" s="241"/>
      <c r="Y1529" s="241"/>
      <c r="Z1529" s="241"/>
      <c r="AA1529" s="241"/>
      <c r="AB1529" s="241"/>
      <c r="AC1529" s="241"/>
      <c r="AD1529" s="241"/>
      <c r="AE1529" s="241"/>
      <c r="AF1529" s="241"/>
      <c r="AG1529" s="241"/>
      <c r="AH1529" s="241"/>
      <c r="AI1529" s="241"/>
      <c r="AP1529" s="300"/>
      <c r="AT1529" s="300"/>
    </row>
    <row r="1530" spans="1:46" s="299" customFormat="1" ht="15" customHeight="1">
      <c r="A1530" s="284"/>
      <c r="B1530" s="284"/>
      <c r="C1530" s="241"/>
      <c r="D1530" s="241"/>
      <c r="E1530" s="241"/>
      <c r="F1530" s="241"/>
      <c r="G1530" s="241"/>
      <c r="H1530" s="241"/>
      <c r="I1530" s="241"/>
      <c r="J1530" s="241"/>
      <c r="K1530" s="241"/>
      <c r="L1530" s="241"/>
      <c r="M1530" s="241"/>
      <c r="N1530" s="241"/>
      <c r="O1530" s="241"/>
      <c r="P1530" s="241"/>
      <c r="Q1530" s="241"/>
      <c r="R1530" s="241"/>
      <c r="S1530" s="241"/>
      <c r="T1530" s="241"/>
      <c r="U1530" s="241"/>
      <c r="V1530" s="241"/>
      <c r="W1530" s="241"/>
      <c r="X1530" s="241"/>
      <c r="Y1530" s="241"/>
      <c r="Z1530" s="241"/>
      <c r="AA1530" s="241"/>
      <c r="AB1530" s="241"/>
      <c r="AC1530" s="241"/>
      <c r="AD1530" s="241"/>
      <c r="AE1530" s="241"/>
      <c r="AF1530" s="241"/>
      <c r="AG1530" s="241"/>
      <c r="AH1530" s="241"/>
      <c r="AI1530" s="241"/>
      <c r="AP1530" s="300"/>
      <c r="AT1530" s="300"/>
    </row>
    <row r="1531" spans="1:46" s="299" customFormat="1" ht="15" customHeight="1">
      <c r="A1531" s="284"/>
      <c r="B1531" s="284"/>
      <c r="C1531" s="241"/>
      <c r="D1531" s="241"/>
      <c r="E1531" s="241"/>
      <c r="F1531" s="241"/>
      <c r="G1531" s="241"/>
      <c r="H1531" s="241"/>
      <c r="I1531" s="241"/>
      <c r="J1531" s="241"/>
      <c r="K1531" s="241"/>
      <c r="L1531" s="241"/>
      <c r="M1531" s="241"/>
      <c r="N1531" s="241"/>
      <c r="O1531" s="241"/>
      <c r="P1531" s="241"/>
      <c r="Q1531" s="241"/>
      <c r="R1531" s="241"/>
      <c r="S1531" s="241"/>
      <c r="T1531" s="241"/>
      <c r="U1531" s="241"/>
      <c r="V1531" s="241"/>
      <c r="W1531" s="241"/>
      <c r="X1531" s="241"/>
      <c r="Y1531" s="241"/>
      <c r="Z1531" s="241"/>
      <c r="AA1531" s="241"/>
      <c r="AB1531" s="241"/>
      <c r="AC1531" s="241"/>
      <c r="AD1531" s="241"/>
      <c r="AE1531" s="241"/>
      <c r="AF1531" s="241"/>
      <c r="AG1531" s="241"/>
      <c r="AH1531" s="241"/>
      <c r="AI1531" s="241"/>
      <c r="AP1531" s="300"/>
      <c r="AT1531" s="300"/>
    </row>
    <row r="1532" spans="1:46" s="299" customFormat="1" ht="15" customHeight="1">
      <c r="A1532" s="284"/>
      <c r="B1532" s="284"/>
      <c r="C1532" s="241"/>
      <c r="D1532" s="241"/>
      <c r="E1532" s="241"/>
      <c r="F1532" s="241"/>
      <c r="G1532" s="241"/>
      <c r="H1532" s="241"/>
      <c r="I1532" s="241"/>
      <c r="J1532" s="241"/>
      <c r="K1532" s="241"/>
      <c r="L1532" s="241"/>
      <c r="M1532" s="241"/>
      <c r="N1532" s="241"/>
      <c r="O1532" s="241"/>
      <c r="P1532" s="241"/>
      <c r="Q1532" s="241"/>
      <c r="R1532" s="241"/>
      <c r="S1532" s="241"/>
      <c r="T1532" s="241"/>
      <c r="U1532" s="241"/>
      <c r="V1532" s="241"/>
      <c r="W1532" s="241"/>
      <c r="X1532" s="241"/>
      <c r="Y1532" s="241"/>
      <c r="Z1532" s="241"/>
      <c r="AA1532" s="241"/>
      <c r="AB1532" s="241"/>
      <c r="AC1532" s="241"/>
      <c r="AD1532" s="241"/>
      <c r="AE1532" s="241"/>
      <c r="AF1532" s="241"/>
      <c r="AG1532" s="241"/>
      <c r="AH1532" s="241"/>
      <c r="AI1532" s="241"/>
      <c r="AP1532" s="300"/>
      <c r="AT1532" s="300"/>
    </row>
    <row r="1533" spans="1:46" s="299" customFormat="1" ht="15" customHeight="1">
      <c r="A1533" s="284"/>
      <c r="B1533" s="284"/>
      <c r="C1533" s="241"/>
      <c r="D1533" s="241"/>
      <c r="E1533" s="241"/>
      <c r="F1533" s="241"/>
      <c r="G1533" s="241"/>
      <c r="H1533" s="241"/>
      <c r="I1533" s="241"/>
      <c r="J1533" s="241"/>
      <c r="K1533" s="241"/>
      <c r="L1533" s="241"/>
      <c r="M1533" s="241"/>
      <c r="N1533" s="241"/>
      <c r="O1533" s="241"/>
      <c r="P1533" s="241"/>
      <c r="Q1533" s="241"/>
      <c r="R1533" s="241"/>
      <c r="S1533" s="241"/>
      <c r="T1533" s="241"/>
      <c r="U1533" s="241"/>
      <c r="V1533" s="241"/>
      <c r="W1533" s="241"/>
      <c r="X1533" s="241"/>
      <c r="Y1533" s="241"/>
      <c r="Z1533" s="241"/>
      <c r="AA1533" s="241"/>
      <c r="AB1533" s="241"/>
      <c r="AC1533" s="241"/>
      <c r="AD1533" s="241"/>
      <c r="AE1533" s="241"/>
      <c r="AF1533" s="241"/>
      <c r="AG1533" s="241"/>
      <c r="AH1533" s="241"/>
      <c r="AI1533" s="241"/>
      <c r="AP1533" s="300"/>
      <c r="AT1533" s="300"/>
    </row>
    <row r="1534" spans="1:46" s="299" customFormat="1" ht="15" customHeight="1">
      <c r="A1534" s="284"/>
      <c r="B1534" s="284"/>
      <c r="C1534" s="241"/>
      <c r="D1534" s="241"/>
      <c r="E1534" s="241"/>
      <c r="F1534" s="241"/>
      <c r="G1534" s="241"/>
      <c r="H1534" s="241"/>
      <c r="I1534" s="241"/>
      <c r="J1534" s="241"/>
      <c r="K1534" s="241"/>
      <c r="L1534" s="241"/>
      <c r="M1534" s="241"/>
      <c r="N1534" s="241"/>
      <c r="O1534" s="241"/>
      <c r="P1534" s="241"/>
      <c r="Q1534" s="241"/>
      <c r="R1534" s="241"/>
      <c r="S1534" s="241"/>
      <c r="T1534" s="241"/>
      <c r="U1534" s="241"/>
      <c r="V1534" s="241"/>
      <c r="W1534" s="241"/>
      <c r="X1534" s="241"/>
      <c r="Y1534" s="241"/>
      <c r="Z1534" s="241"/>
      <c r="AA1534" s="241"/>
      <c r="AB1534" s="241"/>
      <c r="AC1534" s="241"/>
      <c r="AD1534" s="241"/>
      <c r="AE1534" s="241"/>
      <c r="AF1534" s="241"/>
      <c r="AG1534" s="241"/>
      <c r="AH1534" s="241"/>
      <c r="AI1534" s="241"/>
      <c r="AP1534" s="300"/>
      <c r="AT1534" s="300"/>
    </row>
    <row r="1535" spans="1:46" s="299" customFormat="1" ht="15" customHeight="1">
      <c r="A1535" s="284"/>
      <c r="B1535" s="284"/>
      <c r="C1535" s="241"/>
      <c r="D1535" s="241"/>
      <c r="E1535" s="241"/>
      <c r="F1535" s="241"/>
      <c r="G1535" s="241"/>
      <c r="H1535" s="241"/>
      <c r="I1535" s="241"/>
      <c r="J1535" s="241"/>
      <c r="K1535" s="241"/>
      <c r="L1535" s="241"/>
      <c r="M1535" s="241"/>
      <c r="N1535" s="241"/>
      <c r="O1535" s="241"/>
      <c r="P1535" s="241"/>
      <c r="Q1535" s="241"/>
      <c r="R1535" s="241"/>
      <c r="S1535" s="241"/>
      <c r="T1535" s="241"/>
      <c r="U1535" s="241"/>
      <c r="V1535" s="241"/>
      <c r="W1535" s="241"/>
      <c r="X1535" s="241"/>
      <c r="Y1535" s="241"/>
      <c r="Z1535" s="241"/>
      <c r="AA1535" s="241"/>
      <c r="AB1535" s="241"/>
      <c r="AC1535" s="241"/>
      <c r="AD1535" s="241"/>
      <c r="AE1535" s="241"/>
      <c r="AF1535" s="241"/>
      <c r="AG1535" s="241"/>
      <c r="AH1535" s="241"/>
      <c r="AI1535" s="241"/>
      <c r="AP1535" s="300"/>
      <c r="AT1535" s="300"/>
    </row>
    <row r="1536" spans="1:46" s="299" customFormat="1" ht="15" customHeight="1">
      <c r="A1536" s="284"/>
      <c r="B1536" s="284"/>
      <c r="C1536" s="241"/>
      <c r="D1536" s="241"/>
      <c r="E1536" s="241"/>
      <c r="F1536" s="241"/>
      <c r="G1536" s="241"/>
      <c r="H1536" s="241"/>
      <c r="I1536" s="241"/>
      <c r="J1536" s="241"/>
      <c r="K1536" s="241"/>
      <c r="L1536" s="241"/>
      <c r="M1536" s="241"/>
      <c r="N1536" s="241"/>
      <c r="O1536" s="241"/>
      <c r="P1536" s="241"/>
      <c r="Q1536" s="241"/>
      <c r="R1536" s="241"/>
      <c r="S1536" s="241"/>
      <c r="T1536" s="241"/>
      <c r="U1536" s="241"/>
      <c r="V1536" s="241"/>
      <c r="W1536" s="241"/>
      <c r="X1536" s="241"/>
      <c r="Y1536" s="241"/>
      <c r="Z1536" s="241"/>
      <c r="AA1536" s="241"/>
      <c r="AB1536" s="241"/>
      <c r="AC1536" s="241"/>
      <c r="AD1536" s="241"/>
      <c r="AE1536" s="241"/>
      <c r="AF1536" s="241"/>
      <c r="AG1536" s="241"/>
      <c r="AH1536" s="241"/>
      <c r="AI1536" s="241"/>
      <c r="AP1536" s="300"/>
      <c r="AT1536" s="300"/>
    </row>
    <row r="1537" spans="1:46" s="299" customFormat="1" ht="15" customHeight="1">
      <c r="A1537" s="284"/>
      <c r="B1537" s="284"/>
      <c r="C1537" s="241"/>
      <c r="D1537" s="241"/>
      <c r="E1537" s="241"/>
      <c r="F1537" s="241"/>
      <c r="G1537" s="241"/>
      <c r="H1537" s="241"/>
      <c r="I1537" s="241"/>
      <c r="J1537" s="241"/>
      <c r="K1537" s="241"/>
      <c r="L1537" s="241"/>
      <c r="M1537" s="241"/>
      <c r="N1537" s="241"/>
      <c r="O1537" s="241"/>
      <c r="P1537" s="241"/>
      <c r="Q1537" s="241"/>
      <c r="R1537" s="241"/>
      <c r="S1537" s="241"/>
      <c r="T1537" s="241"/>
      <c r="U1537" s="241"/>
      <c r="V1537" s="241"/>
      <c r="W1537" s="241"/>
      <c r="X1537" s="241"/>
      <c r="Y1537" s="241"/>
      <c r="Z1537" s="241"/>
      <c r="AA1537" s="241"/>
      <c r="AB1537" s="241"/>
      <c r="AC1537" s="241"/>
      <c r="AD1537" s="241"/>
      <c r="AE1537" s="241"/>
      <c r="AF1537" s="241"/>
      <c r="AG1537" s="241"/>
      <c r="AH1537" s="241"/>
      <c r="AI1537" s="241"/>
      <c r="AP1537" s="300"/>
      <c r="AT1537" s="300"/>
    </row>
    <row r="1538" spans="1:46" s="299" customFormat="1" ht="15" customHeight="1">
      <c r="A1538" s="284"/>
      <c r="B1538" s="284"/>
      <c r="C1538" s="241"/>
      <c r="D1538" s="241"/>
      <c r="E1538" s="241"/>
      <c r="F1538" s="241"/>
      <c r="G1538" s="241"/>
      <c r="H1538" s="241"/>
      <c r="I1538" s="241"/>
      <c r="J1538" s="241"/>
      <c r="K1538" s="241"/>
      <c r="L1538" s="241"/>
      <c r="M1538" s="241"/>
      <c r="N1538" s="241"/>
      <c r="O1538" s="241"/>
      <c r="P1538" s="241"/>
      <c r="Q1538" s="241"/>
      <c r="R1538" s="241"/>
      <c r="S1538" s="241"/>
      <c r="T1538" s="241"/>
      <c r="U1538" s="241"/>
      <c r="V1538" s="241"/>
      <c r="W1538" s="241"/>
      <c r="X1538" s="241"/>
      <c r="Y1538" s="241"/>
      <c r="Z1538" s="241"/>
      <c r="AA1538" s="241"/>
      <c r="AB1538" s="241"/>
      <c r="AC1538" s="241"/>
      <c r="AD1538" s="241"/>
      <c r="AE1538" s="241"/>
      <c r="AF1538" s="241"/>
      <c r="AG1538" s="241"/>
      <c r="AH1538" s="241"/>
      <c r="AI1538" s="241"/>
      <c r="AP1538" s="300"/>
      <c r="AT1538" s="300"/>
    </row>
    <row r="1539" spans="1:46" s="299" customFormat="1" ht="15" customHeight="1">
      <c r="A1539" s="284"/>
      <c r="B1539" s="284"/>
      <c r="C1539" s="241"/>
      <c r="D1539" s="241"/>
      <c r="E1539" s="241"/>
      <c r="F1539" s="241"/>
      <c r="G1539" s="241"/>
      <c r="H1539" s="241"/>
      <c r="I1539" s="241"/>
      <c r="J1539" s="241"/>
      <c r="K1539" s="241"/>
      <c r="L1539" s="241"/>
      <c r="M1539" s="241"/>
      <c r="N1539" s="241"/>
      <c r="O1539" s="241"/>
      <c r="P1539" s="241"/>
      <c r="Q1539" s="241"/>
      <c r="R1539" s="241"/>
      <c r="S1539" s="241"/>
      <c r="T1539" s="241"/>
      <c r="U1539" s="241"/>
      <c r="V1539" s="241"/>
      <c r="W1539" s="241"/>
      <c r="X1539" s="241"/>
      <c r="Y1539" s="241"/>
      <c r="Z1539" s="241"/>
      <c r="AA1539" s="241"/>
      <c r="AB1539" s="241"/>
      <c r="AC1539" s="241"/>
      <c r="AD1539" s="241"/>
      <c r="AE1539" s="241"/>
      <c r="AF1539" s="241"/>
      <c r="AG1539" s="241"/>
      <c r="AH1539" s="241"/>
      <c r="AI1539" s="241"/>
      <c r="AP1539" s="300"/>
      <c r="AT1539" s="300"/>
    </row>
    <row r="1540" spans="1:46" s="299" customFormat="1" ht="15" customHeight="1">
      <c r="A1540" s="284"/>
      <c r="B1540" s="284"/>
      <c r="C1540" s="241"/>
      <c r="D1540" s="241"/>
      <c r="E1540" s="241"/>
      <c r="F1540" s="241"/>
      <c r="G1540" s="241"/>
      <c r="H1540" s="241"/>
      <c r="I1540" s="241"/>
      <c r="J1540" s="241"/>
      <c r="K1540" s="241"/>
      <c r="L1540" s="241"/>
      <c r="M1540" s="241"/>
      <c r="N1540" s="241"/>
      <c r="O1540" s="241"/>
      <c r="P1540" s="241"/>
      <c r="Q1540" s="241"/>
      <c r="R1540" s="241"/>
      <c r="S1540" s="241"/>
      <c r="T1540" s="241"/>
      <c r="U1540" s="241"/>
      <c r="V1540" s="241"/>
      <c r="W1540" s="241"/>
      <c r="X1540" s="241"/>
      <c r="Y1540" s="241"/>
      <c r="Z1540" s="241"/>
      <c r="AA1540" s="241"/>
      <c r="AB1540" s="241"/>
      <c r="AC1540" s="241"/>
      <c r="AD1540" s="241"/>
      <c r="AE1540" s="241"/>
      <c r="AF1540" s="241"/>
      <c r="AG1540" s="241"/>
      <c r="AH1540" s="241"/>
      <c r="AI1540" s="241"/>
      <c r="AP1540" s="300"/>
      <c r="AT1540" s="300"/>
    </row>
    <row r="1541" spans="1:46" s="299" customFormat="1" ht="15" customHeight="1">
      <c r="A1541" s="284"/>
      <c r="B1541" s="284"/>
      <c r="C1541" s="241"/>
      <c r="D1541" s="241"/>
      <c r="E1541" s="241"/>
      <c r="F1541" s="241"/>
      <c r="G1541" s="241"/>
      <c r="H1541" s="241"/>
      <c r="I1541" s="241"/>
      <c r="J1541" s="241"/>
      <c r="K1541" s="241"/>
      <c r="L1541" s="241"/>
      <c r="M1541" s="241"/>
      <c r="N1541" s="241"/>
      <c r="O1541" s="241"/>
      <c r="P1541" s="241"/>
      <c r="Q1541" s="241"/>
      <c r="R1541" s="241"/>
      <c r="S1541" s="241"/>
      <c r="T1541" s="241"/>
      <c r="U1541" s="241"/>
      <c r="V1541" s="241"/>
      <c r="W1541" s="241"/>
      <c r="X1541" s="241"/>
      <c r="Y1541" s="241"/>
      <c r="Z1541" s="241"/>
      <c r="AA1541" s="241"/>
      <c r="AB1541" s="241"/>
      <c r="AC1541" s="241"/>
      <c r="AD1541" s="241"/>
      <c r="AE1541" s="241"/>
      <c r="AF1541" s="241"/>
      <c r="AG1541" s="241"/>
      <c r="AH1541" s="241"/>
      <c r="AI1541" s="241"/>
      <c r="AP1541" s="300"/>
      <c r="AT1541" s="300"/>
    </row>
    <row r="1542" spans="1:46" s="299" customFormat="1" ht="15" customHeight="1">
      <c r="A1542" s="284"/>
      <c r="B1542" s="284"/>
      <c r="C1542" s="241"/>
      <c r="D1542" s="241"/>
      <c r="E1542" s="241"/>
      <c r="F1542" s="241"/>
      <c r="G1542" s="241"/>
      <c r="H1542" s="241"/>
      <c r="I1542" s="241"/>
      <c r="J1542" s="241"/>
      <c r="K1542" s="241"/>
      <c r="L1542" s="241"/>
      <c r="M1542" s="241"/>
      <c r="N1542" s="241"/>
      <c r="O1542" s="241"/>
      <c r="P1542" s="241"/>
      <c r="Q1542" s="241"/>
      <c r="R1542" s="241"/>
      <c r="S1542" s="241"/>
      <c r="T1542" s="241"/>
      <c r="U1542" s="241"/>
      <c r="V1542" s="241"/>
      <c r="W1542" s="241"/>
      <c r="X1542" s="241"/>
      <c r="Y1542" s="241"/>
      <c r="Z1542" s="241"/>
      <c r="AA1542" s="241"/>
      <c r="AB1542" s="241"/>
      <c r="AC1542" s="241"/>
      <c r="AD1542" s="241"/>
      <c r="AE1542" s="241"/>
      <c r="AF1542" s="241"/>
      <c r="AG1542" s="241"/>
      <c r="AH1542" s="241"/>
      <c r="AI1542" s="241"/>
      <c r="AP1542" s="300"/>
      <c r="AT1542" s="300"/>
    </row>
    <row r="1543" spans="1:46" s="299" customFormat="1" ht="15" customHeight="1">
      <c r="A1543" s="284"/>
      <c r="B1543" s="284"/>
      <c r="C1543" s="241"/>
      <c r="D1543" s="241"/>
      <c r="E1543" s="241"/>
      <c r="F1543" s="241"/>
      <c r="G1543" s="241"/>
      <c r="H1543" s="241"/>
      <c r="I1543" s="241"/>
      <c r="J1543" s="241"/>
      <c r="K1543" s="241"/>
      <c r="L1543" s="241"/>
      <c r="M1543" s="241"/>
      <c r="N1543" s="241"/>
      <c r="O1543" s="241"/>
      <c r="P1543" s="241"/>
      <c r="Q1543" s="241"/>
      <c r="R1543" s="241"/>
      <c r="S1543" s="241"/>
      <c r="T1543" s="241"/>
      <c r="U1543" s="241"/>
      <c r="V1543" s="241"/>
      <c r="W1543" s="241"/>
      <c r="X1543" s="241"/>
      <c r="Y1543" s="241"/>
      <c r="Z1543" s="241"/>
      <c r="AA1543" s="241"/>
      <c r="AB1543" s="241"/>
      <c r="AC1543" s="241"/>
      <c r="AD1543" s="241"/>
      <c r="AE1543" s="241"/>
      <c r="AF1543" s="241"/>
      <c r="AG1543" s="241"/>
      <c r="AH1543" s="241"/>
      <c r="AI1543" s="241"/>
      <c r="AP1543" s="300"/>
      <c r="AT1543" s="300"/>
    </row>
    <row r="1544" spans="1:46" s="299" customFormat="1" ht="15" customHeight="1">
      <c r="A1544" s="284"/>
      <c r="B1544" s="284"/>
      <c r="C1544" s="241"/>
      <c r="D1544" s="241"/>
      <c r="E1544" s="241"/>
      <c r="F1544" s="241"/>
      <c r="G1544" s="241"/>
      <c r="H1544" s="241"/>
      <c r="I1544" s="241"/>
      <c r="J1544" s="241"/>
      <c r="K1544" s="241"/>
      <c r="L1544" s="241"/>
      <c r="M1544" s="241"/>
      <c r="N1544" s="241"/>
      <c r="O1544" s="241"/>
      <c r="P1544" s="241"/>
      <c r="Q1544" s="241"/>
      <c r="R1544" s="241"/>
      <c r="S1544" s="241"/>
      <c r="T1544" s="241"/>
      <c r="U1544" s="241"/>
      <c r="V1544" s="241"/>
      <c r="W1544" s="241"/>
      <c r="X1544" s="241"/>
      <c r="Y1544" s="241"/>
      <c r="Z1544" s="241"/>
      <c r="AA1544" s="241"/>
      <c r="AB1544" s="241"/>
      <c r="AC1544" s="241"/>
      <c r="AD1544" s="241"/>
      <c r="AE1544" s="241"/>
      <c r="AF1544" s="241"/>
      <c r="AG1544" s="241"/>
      <c r="AH1544" s="241"/>
      <c r="AI1544" s="241"/>
      <c r="AP1544" s="300"/>
      <c r="AT1544" s="300"/>
    </row>
    <row r="1545" spans="1:46" s="299" customFormat="1" ht="15" customHeight="1">
      <c r="A1545" s="284"/>
      <c r="B1545" s="284"/>
      <c r="C1545" s="241"/>
      <c r="D1545" s="241"/>
      <c r="E1545" s="241"/>
      <c r="F1545" s="241"/>
      <c r="G1545" s="241"/>
      <c r="H1545" s="241"/>
      <c r="I1545" s="241"/>
      <c r="J1545" s="241"/>
      <c r="K1545" s="241"/>
      <c r="L1545" s="241"/>
      <c r="M1545" s="241"/>
      <c r="N1545" s="241"/>
      <c r="O1545" s="241"/>
      <c r="P1545" s="241"/>
      <c r="Q1545" s="241"/>
      <c r="R1545" s="241"/>
      <c r="S1545" s="241"/>
      <c r="T1545" s="241"/>
      <c r="U1545" s="241"/>
      <c r="V1545" s="241"/>
      <c r="W1545" s="241"/>
      <c r="X1545" s="241"/>
      <c r="Y1545" s="241"/>
      <c r="Z1545" s="241"/>
      <c r="AA1545" s="241"/>
      <c r="AB1545" s="241"/>
      <c r="AC1545" s="241"/>
      <c r="AD1545" s="241"/>
      <c r="AE1545" s="241"/>
      <c r="AF1545" s="241"/>
      <c r="AG1545" s="241"/>
      <c r="AH1545" s="241"/>
      <c r="AI1545" s="241"/>
      <c r="AP1545" s="300"/>
      <c r="AT1545" s="300"/>
    </row>
    <row r="1546" spans="1:46" s="299" customFormat="1" ht="15" customHeight="1">
      <c r="A1546" s="284"/>
      <c r="B1546" s="284"/>
      <c r="C1546" s="241"/>
      <c r="D1546" s="241"/>
      <c r="E1546" s="241"/>
      <c r="F1546" s="241"/>
      <c r="G1546" s="241"/>
      <c r="H1546" s="241"/>
      <c r="I1546" s="241"/>
      <c r="J1546" s="241"/>
      <c r="K1546" s="241"/>
      <c r="L1546" s="241"/>
      <c r="M1546" s="241"/>
      <c r="N1546" s="241"/>
      <c r="O1546" s="241"/>
      <c r="P1546" s="241"/>
      <c r="Q1546" s="241"/>
      <c r="R1546" s="241"/>
      <c r="S1546" s="241"/>
      <c r="T1546" s="241"/>
      <c r="U1546" s="241"/>
      <c r="V1546" s="241"/>
      <c r="W1546" s="241"/>
      <c r="X1546" s="241"/>
      <c r="Y1546" s="241"/>
      <c r="Z1546" s="241"/>
      <c r="AA1546" s="241"/>
      <c r="AB1546" s="241"/>
      <c r="AC1546" s="241"/>
      <c r="AD1546" s="241"/>
      <c r="AE1546" s="241"/>
      <c r="AF1546" s="241"/>
      <c r="AG1546" s="241"/>
      <c r="AH1546" s="241"/>
      <c r="AI1546" s="241"/>
      <c r="AP1546" s="300"/>
      <c r="AT1546" s="300"/>
    </row>
    <row r="1547" spans="1:46" s="299" customFormat="1" ht="15" customHeight="1">
      <c r="A1547" s="284"/>
      <c r="B1547" s="284"/>
      <c r="C1547" s="241"/>
      <c r="D1547" s="241"/>
      <c r="E1547" s="241"/>
      <c r="F1547" s="241"/>
      <c r="G1547" s="241"/>
      <c r="H1547" s="241"/>
      <c r="I1547" s="241"/>
      <c r="J1547" s="241"/>
      <c r="K1547" s="241"/>
      <c r="L1547" s="241"/>
      <c r="M1547" s="241"/>
      <c r="N1547" s="241"/>
      <c r="O1547" s="241"/>
      <c r="P1547" s="241"/>
      <c r="Q1547" s="241"/>
      <c r="R1547" s="241"/>
      <c r="S1547" s="241"/>
      <c r="T1547" s="241"/>
      <c r="U1547" s="241"/>
      <c r="V1547" s="241"/>
      <c r="W1547" s="241"/>
      <c r="X1547" s="241"/>
      <c r="Y1547" s="241"/>
      <c r="Z1547" s="241"/>
      <c r="AA1547" s="241"/>
      <c r="AB1547" s="241"/>
      <c r="AC1547" s="241"/>
      <c r="AD1547" s="241"/>
      <c r="AE1547" s="241"/>
      <c r="AF1547" s="241"/>
      <c r="AG1547" s="241"/>
      <c r="AH1547" s="241"/>
      <c r="AI1547" s="241"/>
      <c r="AP1547" s="300"/>
      <c r="AT1547" s="300"/>
    </row>
    <row r="1548" spans="1:46" s="299" customFormat="1" ht="15" customHeight="1">
      <c r="A1548" s="284"/>
      <c r="B1548" s="284"/>
      <c r="C1548" s="241"/>
      <c r="D1548" s="241"/>
      <c r="E1548" s="241"/>
      <c r="F1548" s="241"/>
      <c r="G1548" s="241"/>
      <c r="H1548" s="241"/>
      <c r="I1548" s="241"/>
      <c r="J1548" s="241"/>
      <c r="K1548" s="241"/>
      <c r="L1548" s="241"/>
      <c r="M1548" s="241"/>
      <c r="N1548" s="241"/>
      <c r="O1548" s="241"/>
      <c r="P1548" s="241"/>
      <c r="Q1548" s="241"/>
      <c r="R1548" s="241"/>
      <c r="S1548" s="241"/>
      <c r="T1548" s="241"/>
      <c r="U1548" s="241"/>
      <c r="V1548" s="241"/>
      <c r="W1548" s="241"/>
      <c r="X1548" s="241"/>
      <c r="Y1548" s="241"/>
      <c r="Z1548" s="241"/>
      <c r="AA1548" s="241"/>
      <c r="AB1548" s="241"/>
      <c r="AC1548" s="241"/>
      <c r="AD1548" s="241"/>
      <c r="AE1548" s="241"/>
      <c r="AF1548" s="241"/>
      <c r="AG1548" s="241"/>
      <c r="AH1548" s="241"/>
      <c r="AI1548" s="241"/>
      <c r="AP1548" s="300"/>
      <c r="AT1548" s="300"/>
    </row>
    <row r="1549" spans="1:46" s="299" customFormat="1" ht="15" customHeight="1">
      <c r="A1549" s="284"/>
      <c r="B1549" s="284"/>
      <c r="C1549" s="241"/>
      <c r="D1549" s="241"/>
      <c r="E1549" s="241"/>
      <c r="F1549" s="241"/>
      <c r="G1549" s="241"/>
      <c r="H1549" s="241"/>
      <c r="I1549" s="241"/>
      <c r="J1549" s="241"/>
      <c r="K1549" s="241"/>
      <c r="L1549" s="241"/>
      <c r="M1549" s="241"/>
      <c r="N1549" s="241"/>
      <c r="O1549" s="241"/>
      <c r="P1549" s="241"/>
      <c r="Q1549" s="241"/>
      <c r="R1549" s="241"/>
      <c r="S1549" s="241"/>
      <c r="T1549" s="241"/>
      <c r="U1549" s="241"/>
      <c r="V1549" s="241"/>
      <c r="W1549" s="241"/>
      <c r="X1549" s="241"/>
      <c r="Y1549" s="241"/>
      <c r="Z1549" s="241"/>
      <c r="AA1549" s="241"/>
      <c r="AB1549" s="241"/>
      <c r="AC1549" s="241"/>
      <c r="AD1549" s="241"/>
      <c r="AE1549" s="241"/>
      <c r="AF1549" s="241"/>
      <c r="AG1549" s="241"/>
      <c r="AH1549" s="241"/>
      <c r="AI1549" s="241"/>
      <c r="AP1549" s="300"/>
      <c r="AT1549" s="300"/>
    </row>
    <row r="1550" spans="1:46" s="299" customFormat="1" ht="15" customHeight="1">
      <c r="A1550" s="284"/>
      <c r="B1550" s="284"/>
      <c r="C1550" s="241"/>
      <c r="D1550" s="241"/>
      <c r="E1550" s="241"/>
      <c r="F1550" s="241"/>
      <c r="G1550" s="241"/>
      <c r="H1550" s="241"/>
      <c r="I1550" s="241"/>
      <c r="J1550" s="241"/>
      <c r="K1550" s="241"/>
      <c r="L1550" s="241"/>
      <c r="M1550" s="241"/>
      <c r="N1550" s="241"/>
      <c r="O1550" s="241"/>
      <c r="P1550" s="241"/>
      <c r="Q1550" s="241"/>
      <c r="R1550" s="241"/>
      <c r="S1550" s="241"/>
      <c r="T1550" s="241"/>
      <c r="U1550" s="241"/>
      <c r="V1550" s="241"/>
      <c r="W1550" s="241"/>
      <c r="X1550" s="241"/>
      <c r="Y1550" s="241"/>
      <c r="Z1550" s="241"/>
      <c r="AA1550" s="241"/>
      <c r="AB1550" s="241"/>
      <c r="AC1550" s="241"/>
      <c r="AD1550" s="241"/>
      <c r="AE1550" s="241"/>
      <c r="AF1550" s="241"/>
      <c r="AG1550" s="241"/>
      <c r="AH1550" s="241"/>
      <c r="AI1550" s="241"/>
      <c r="AP1550" s="300"/>
      <c r="AT1550" s="300"/>
    </row>
    <row r="1551" spans="1:46" s="299" customFormat="1" ht="15" customHeight="1">
      <c r="A1551" s="284"/>
      <c r="B1551" s="284"/>
      <c r="C1551" s="241"/>
      <c r="D1551" s="241"/>
      <c r="E1551" s="241"/>
      <c r="F1551" s="241"/>
      <c r="G1551" s="241"/>
      <c r="H1551" s="241"/>
      <c r="I1551" s="241"/>
      <c r="J1551" s="241"/>
      <c r="K1551" s="241"/>
      <c r="L1551" s="241"/>
      <c r="M1551" s="241"/>
      <c r="N1551" s="241"/>
      <c r="O1551" s="241"/>
      <c r="P1551" s="241"/>
      <c r="Q1551" s="241"/>
      <c r="R1551" s="241"/>
      <c r="S1551" s="241"/>
      <c r="T1551" s="241"/>
      <c r="U1551" s="241"/>
      <c r="V1551" s="241"/>
      <c r="W1551" s="241"/>
      <c r="X1551" s="241"/>
      <c r="Y1551" s="241"/>
      <c r="Z1551" s="241"/>
      <c r="AA1551" s="241"/>
      <c r="AB1551" s="241"/>
      <c r="AC1551" s="241"/>
      <c r="AD1551" s="241"/>
      <c r="AE1551" s="241"/>
      <c r="AF1551" s="241"/>
      <c r="AG1551" s="241"/>
      <c r="AH1551" s="241"/>
      <c r="AI1551" s="241"/>
      <c r="AP1551" s="300"/>
      <c r="AT1551" s="300"/>
    </row>
    <row r="1552" spans="1:46" s="299" customFormat="1" ht="15" customHeight="1">
      <c r="A1552" s="284"/>
      <c r="B1552" s="284"/>
      <c r="C1552" s="241"/>
      <c r="D1552" s="241"/>
      <c r="E1552" s="241"/>
      <c r="F1552" s="241"/>
      <c r="G1552" s="241"/>
      <c r="H1552" s="241"/>
      <c r="I1552" s="241"/>
      <c r="J1552" s="241"/>
      <c r="K1552" s="241"/>
      <c r="L1552" s="241"/>
      <c r="M1552" s="241"/>
      <c r="N1552" s="241"/>
      <c r="O1552" s="241"/>
      <c r="P1552" s="241"/>
      <c r="Q1552" s="241"/>
      <c r="R1552" s="241"/>
      <c r="S1552" s="241"/>
      <c r="T1552" s="241"/>
      <c r="U1552" s="241"/>
      <c r="V1552" s="241"/>
      <c r="W1552" s="241"/>
      <c r="X1552" s="241"/>
      <c r="Y1552" s="241"/>
      <c r="Z1552" s="241"/>
      <c r="AA1552" s="241"/>
      <c r="AB1552" s="241"/>
      <c r="AC1552" s="241"/>
      <c r="AD1552" s="241"/>
      <c r="AE1552" s="241"/>
      <c r="AF1552" s="241"/>
      <c r="AG1552" s="241"/>
      <c r="AH1552" s="241"/>
      <c r="AI1552" s="241"/>
      <c r="AP1552" s="300"/>
      <c r="AT1552" s="300"/>
    </row>
    <row r="1553" spans="1:46" s="299" customFormat="1" ht="15" customHeight="1">
      <c r="A1553" s="284"/>
      <c r="B1553" s="284"/>
      <c r="C1553" s="241"/>
      <c r="D1553" s="241"/>
      <c r="E1553" s="241"/>
      <c r="F1553" s="241"/>
      <c r="G1553" s="241"/>
      <c r="H1553" s="241"/>
      <c r="I1553" s="241"/>
      <c r="J1553" s="241"/>
      <c r="K1553" s="241"/>
      <c r="L1553" s="241"/>
      <c r="M1553" s="241"/>
      <c r="N1553" s="241"/>
      <c r="O1553" s="241"/>
      <c r="P1553" s="241"/>
      <c r="Q1553" s="241"/>
      <c r="R1553" s="241"/>
      <c r="S1553" s="241"/>
      <c r="T1553" s="241"/>
      <c r="U1553" s="241"/>
      <c r="V1553" s="241"/>
      <c r="W1553" s="241"/>
      <c r="X1553" s="241"/>
      <c r="Y1553" s="241"/>
      <c r="Z1553" s="241"/>
      <c r="AA1553" s="241"/>
      <c r="AB1553" s="241"/>
      <c r="AC1553" s="241"/>
      <c r="AD1553" s="241"/>
      <c r="AE1553" s="241"/>
      <c r="AF1553" s="241"/>
      <c r="AG1553" s="241"/>
      <c r="AH1553" s="241"/>
      <c r="AI1553" s="241"/>
      <c r="AP1553" s="300"/>
      <c r="AT1553" s="300"/>
    </row>
    <row r="1554" spans="1:46" s="299" customFormat="1" ht="15" customHeight="1">
      <c r="A1554" s="284"/>
      <c r="B1554" s="284"/>
      <c r="C1554" s="241"/>
      <c r="D1554" s="241"/>
      <c r="E1554" s="241"/>
      <c r="F1554" s="241"/>
      <c r="G1554" s="241"/>
      <c r="H1554" s="241"/>
      <c r="I1554" s="241"/>
      <c r="J1554" s="241"/>
      <c r="K1554" s="241"/>
      <c r="L1554" s="241"/>
      <c r="M1554" s="241"/>
      <c r="N1554" s="241"/>
      <c r="O1554" s="241"/>
      <c r="P1554" s="241"/>
      <c r="Q1554" s="241"/>
      <c r="R1554" s="241"/>
      <c r="S1554" s="241"/>
      <c r="T1554" s="241"/>
      <c r="U1554" s="241"/>
      <c r="V1554" s="241"/>
      <c r="W1554" s="241"/>
      <c r="X1554" s="241"/>
      <c r="Y1554" s="241"/>
      <c r="Z1554" s="241"/>
      <c r="AA1554" s="241"/>
      <c r="AB1554" s="241"/>
      <c r="AC1554" s="241"/>
      <c r="AD1554" s="241"/>
      <c r="AE1554" s="241"/>
      <c r="AF1554" s="241"/>
      <c r="AG1554" s="241"/>
      <c r="AH1554" s="241"/>
      <c r="AI1554" s="241"/>
      <c r="AP1554" s="300"/>
      <c r="AT1554" s="300"/>
    </row>
    <row r="1555" spans="1:46" s="299" customFormat="1" ht="15" customHeight="1">
      <c r="A1555" s="284"/>
      <c r="B1555" s="284"/>
      <c r="C1555" s="241"/>
      <c r="D1555" s="241"/>
      <c r="E1555" s="241"/>
      <c r="F1555" s="241"/>
      <c r="G1555" s="241"/>
      <c r="H1555" s="241"/>
      <c r="I1555" s="241"/>
      <c r="J1555" s="241"/>
      <c r="K1555" s="241"/>
      <c r="L1555" s="241"/>
      <c r="M1555" s="241"/>
      <c r="N1555" s="241"/>
      <c r="O1555" s="241"/>
      <c r="P1555" s="241"/>
      <c r="Q1555" s="241"/>
      <c r="R1555" s="241"/>
      <c r="S1555" s="241"/>
      <c r="T1555" s="241"/>
      <c r="U1555" s="241"/>
      <c r="V1555" s="241"/>
      <c r="W1555" s="241"/>
      <c r="X1555" s="241"/>
      <c r="Y1555" s="241"/>
      <c r="Z1555" s="241"/>
      <c r="AA1555" s="241"/>
      <c r="AB1555" s="241"/>
      <c r="AC1555" s="241"/>
      <c r="AD1555" s="241"/>
      <c r="AE1555" s="241"/>
      <c r="AF1555" s="241"/>
      <c r="AG1555" s="241"/>
      <c r="AH1555" s="241"/>
      <c r="AI1555" s="241"/>
      <c r="AP1555" s="300"/>
      <c r="AT1555" s="300"/>
    </row>
    <row r="1556" spans="1:46" s="299" customFormat="1" ht="15" customHeight="1">
      <c r="A1556" s="284"/>
      <c r="B1556" s="284"/>
      <c r="C1556" s="241"/>
      <c r="D1556" s="241"/>
      <c r="E1556" s="241"/>
      <c r="F1556" s="241"/>
      <c r="G1556" s="241"/>
      <c r="H1556" s="241"/>
      <c r="I1556" s="241"/>
      <c r="J1556" s="241"/>
      <c r="K1556" s="241"/>
      <c r="L1556" s="241"/>
      <c r="M1556" s="241"/>
      <c r="N1556" s="241"/>
      <c r="O1556" s="241"/>
      <c r="P1556" s="241"/>
      <c r="Q1556" s="241"/>
      <c r="R1556" s="241"/>
      <c r="S1556" s="241"/>
      <c r="T1556" s="241"/>
      <c r="U1556" s="241"/>
      <c r="V1556" s="241"/>
      <c r="W1556" s="241"/>
      <c r="X1556" s="241"/>
      <c r="Y1556" s="241"/>
      <c r="Z1556" s="241"/>
      <c r="AA1556" s="241"/>
      <c r="AB1556" s="241"/>
      <c r="AC1556" s="241"/>
      <c r="AD1556" s="241"/>
      <c r="AE1556" s="241"/>
      <c r="AF1556" s="241"/>
      <c r="AG1556" s="241"/>
      <c r="AH1556" s="241"/>
      <c r="AI1556" s="241"/>
      <c r="AP1556" s="300"/>
      <c r="AT1556" s="300"/>
    </row>
    <row r="1557" spans="1:46" s="299" customFormat="1" ht="15" customHeight="1">
      <c r="A1557" s="284"/>
      <c r="B1557" s="284"/>
      <c r="C1557" s="241"/>
      <c r="D1557" s="241"/>
      <c r="E1557" s="241"/>
      <c r="F1557" s="241"/>
      <c r="G1557" s="241"/>
      <c r="H1557" s="241"/>
      <c r="I1557" s="241"/>
      <c r="J1557" s="241"/>
      <c r="K1557" s="241"/>
      <c r="L1557" s="241"/>
      <c r="M1557" s="241"/>
      <c r="N1557" s="241"/>
      <c r="O1557" s="241"/>
      <c r="P1557" s="241"/>
      <c r="Q1557" s="241"/>
      <c r="R1557" s="241"/>
      <c r="S1557" s="241"/>
      <c r="T1557" s="241"/>
      <c r="U1557" s="241"/>
      <c r="V1557" s="241"/>
      <c r="W1557" s="241"/>
      <c r="X1557" s="241"/>
      <c r="Y1557" s="241"/>
      <c r="Z1557" s="241"/>
      <c r="AA1557" s="241"/>
      <c r="AB1557" s="241"/>
      <c r="AC1557" s="241"/>
      <c r="AD1557" s="241"/>
      <c r="AE1557" s="241"/>
      <c r="AF1557" s="241"/>
      <c r="AG1557" s="241"/>
      <c r="AH1557" s="241"/>
      <c r="AI1557" s="241"/>
      <c r="AP1557" s="300"/>
      <c r="AT1557" s="300"/>
    </row>
    <row r="1558" spans="1:46" s="299" customFormat="1" ht="15" customHeight="1">
      <c r="A1558" s="284"/>
      <c r="B1558" s="284"/>
      <c r="C1558" s="241"/>
      <c r="D1558" s="241"/>
      <c r="E1558" s="241"/>
      <c r="F1558" s="241"/>
      <c r="G1558" s="241"/>
      <c r="H1558" s="241"/>
      <c r="I1558" s="241"/>
      <c r="J1558" s="241"/>
      <c r="K1558" s="241"/>
      <c r="L1558" s="241"/>
      <c r="M1558" s="241"/>
      <c r="N1558" s="241"/>
      <c r="O1558" s="241"/>
      <c r="P1558" s="241"/>
      <c r="Q1558" s="241"/>
      <c r="R1558" s="241"/>
      <c r="S1558" s="241"/>
      <c r="T1558" s="241"/>
      <c r="U1558" s="241"/>
      <c r="V1558" s="241"/>
      <c r="W1558" s="241"/>
      <c r="X1558" s="241"/>
      <c r="Y1558" s="241"/>
      <c r="Z1558" s="241"/>
      <c r="AA1558" s="241"/>
      <c r="AB1558" s="241"/>
      <c r="AC1558" s="241"/>
      <c r="AD1558" s="241"/>
      <c r="AE1558" s="241"/>
      <c r="AF1558" s="241"/>
      <c r="AG1558" s="241"/>
      <c r="AH1558" s="241"/>
      <c r="AI1558" s="241"/>
      <c r="AP1558" s="300"/>
      <c r="AT1558" s="300"/>
    </row>
    <row r="1559" spans="1:46" s="299" customFormat="1" ht="15" customHeight="1">
      <c r="A1559" s="284"/>
      <c r="B1559" s="284"/>
      <c r="C1559" s="241"/>
      <c r="D1559" s="241"/>
      <c r="E1559" s="241"/>
      <c r="F1559" s="241"/>
      <c r="G1559" s="241"/>
      <c r="H1559" s="241"/>
      <c r="I1559" s="241"/>
      <c r="J1559" s="241"/>
      <c r="K1559" s="241"/>
      <c r="L1559" s="241"/>
      <c r="M1559" s="241"/>
      <c r="N1559" s="241"/>
      <c r="O1559" s="241"/>
      <c r="P1559" s="241"/>
      <c r="Q1559" s="241"/>
      <c r="R1559" s="241"/>
      <c r="S1559" s="241"/>
      <c r="T1559" s="241"/>
      <c r="U1559" s="241"/>
      <c r="V1559" s="241"/>
      <c r="W1559" s="241"/>
      <c r="X1559" s="241"/>
      <c r="Y1559" s="241"/>
      <c r="Z1559" s="241"/>
      <c r="AA1559" s="241"/>
      <c r="AB1559" s="241"/>
      <c r="AC1559" s="241"/>
      <c r="AD1559" s="241"/>
      <c r="AE1559" s="241"/>
      <c r="AF1559" s="241"/>
      <c r="AG1559" s="241"/>
      <c r="AH1559" s="241"/>
      <c r="AI1559" s="241"/>
      <c r="AP1559" s="300"/>
      <c r="AT1559" s="300"/>
    </row>
    <row r="1560" spans="1:46" s="299" customFormat="1" ht="15" customHeight="1">
      <c r="A1560" s="284"/>
      <c r="B1560" s="284"/>
      <c r="C1560" s="241"/>
      <c r="D1560" s="241"/>
      <c r="E1560" s="241"/>
      <c r="F1560" s="241"/>
      <c r="G1560" s="241"/>
      <c r="H1560" s="241"/>
      <c r="I1560" s="241"/>
      <c r="J1560" s="241"/>
      <c r="K1560" s="241"/>
      <c r="L1560" s="241"/>
      <c r="M1560" s="241"/>
      <c r="N1560" s="241"/>
      <c r="O1560" s="241"/>
      <c r="P1560" s="241"/>
      <c r="Q1560" s="241"/>
      <c r="R1560" s="241"/>
      <c r="S1560" s="241"/>
      <c r="T1560" s="241"/>
      <c r="U1560" s="241"/>
      <c r="V1560" s="241"/>
      <c r="W1560" s="241"/>
      <c r="X1560" s="241"/>
      <c r="Y1560" s="241"/>
      <c r="Z1560" s="241"/>
      <c r="AA1560" s="241"/>
      <c r="AB1560" s="241"/>
      <c r="AC1560" s="241"/>
      <c r="AD1560" s="241"/>
      <c r="AE1560" s="241"/>
      <c r="AF1560" s="241"/>
      <c r="AG1560" s="241"/>
      <c r="AH1560" s="241"/>
      <c r="AI1560" s="241"/>
      <c r="AP1560" s="300"/>
      <c r="AT1560" s="300"/>
    </row>
    <row r="1561" spans="1:46" s="299" customFormat="1" ht="15" customHeight="1">
      <c r="A1561" s="284"/>
      <c r="B1561" s="284"/>
      <c r="C1561" s="241"/>
      <c r="D1561" s="241"/>
      <c r="E1561" s="241"/>
      <c r="F1561" s="241"/>
      <c r="G1561" s="241"/>
      <c r="H1561" s="241"/>
      <c r="I1561" s="241"/>
      <c r="J1561" s="241"/>
      <c r="K1561" s="241"/>
      <c r="L1561" s="241"/>
      <c r="M1561" s="241"/>
      <c r="N1561" s="241"/>
      <c r="O1561" s="241"/>
      <c r="P1561" s="241"/>
      <c r="Q1561" s="241"/>
      <c r="R1561" s="241"/>
      <c r="S1561" s="241"/>
      <c r="T1561" s="241"/>
      <c r="U1561" s="241"/>
      <c r="V1561" s="241"/>
      <c r="W1561" s="241"/>
      <c r="X1561" s="241"/>
      <c r="Y1561" s="241"/>
      <c r="Z1561" s="241"/>
      <c r="AA1561" s="241"/>
      <c r="AB1561" s="241"/>
      <c r="AC1561" s="241"/>
      <c r="AD1561" s="241"/>
      <c r="AE1561" s="241"/>
      <c r="AF1561" s="241"/>
      <c r="AG1561" s="241"/>
      <c r="AH1561" s="241"/>
      <c r="AI1561" s="241"/>
      <c r="AP1561" s="300"/>
      <c r="AT1561" s="300"/>
    </row>
    <row r="1562" spans="1:46" s="299" customFormat="1" ht="15" customHeight="1">
      <c r="A1562" s="284"/>
      <c r="B1562" s="284"/>
      <c r="C1562" s="241"/>
      <c r="D1562" s="241"/>
      <c r="E1562" s="241"/>
      <c r="F1562" s="241"/>
      <c r="G1562" s="241"/>
      <c r="H1562" s="241"/>
      <c r="I1562" s="241"/>
      <c r="J1562" s="241"/>
      <c r="K1562" s="241"/>
      <c r="L1562" s="241"/>
      <c r="M1562" s="241"/>
      <c r="N1562" s="241"/>
      <c r="O1562" s="241"/>
      <c r="P1562" s="241"/>
      <c r="Q1562" s="241"/>
      <c r="R1562" s="241"/>
      <c r="S1562" s="241"/>
      <c r="T1562" s="241"/>
      <c r="U1562" s="241"/>
      <c r="V1562" s="241"/>
      <c r="W1562" s="241"/>
      <c r="X1562" s="241"/>
      <c r="Y1562" s="241"/>
      <c r="Z1562" s="241"/>
      <c r="AA1562" s="241"/>
      <c r="AB1562" s="241"/>
      <c r="AC1562" s="241"/>
      <c r="AD1562" s="241"/>
      <c r="AE1562" s="241"/>
      <c r="AF1562" s="241"/>
      <c r="AG1562" s="241"/>
      <c r="AH1562" s="241"/>
      <c r="AI1562" s="241"/>
      <c r="AP1562" s="300"/>
      <c r="AT1562" s="300"/>
    </row>
    <row r="1563" spans="1:46" s="299" customFormat="1" ht="15" customHeight="1">
      <c r="A1563" s="284"/>
      <c r="B1563" s="284"/>
      <c r="C1563" s="241"/>
      <c r="D1563" s="241"/>
      <c r="E1563" s="241"/>
      <c r="F1563" s="241"/>
      <c r="G1563" s="241"/>
      <c r="H1563" s="241"/>
      <c r="I1563" s="241"/>
      <c r="J1563" s="241"/>
      <c r="K1563" s="241"/>
      <c r="L1563" s="241"/>
      <c r="M1563" s="241"/>
      <c r="N1563" s="241"/>
      <c r="O1563" s="241"/>
      <c r="P1563" s="241"/>
      <c r="Q1563" s="241"/>
      <c r="R1563" s="241"/>
      <c r="S1563" s="241"/>
      <c r="T1563" s="241"/>
      <c r="U1563" s="241"/>
      <c r="V1563" s="241"/>
      <c r="W1563" s="241"/>
      <c r="X1563" s="241"/>
      <c r="Y1563" s="241"/>
      <c r="Z1563" s="241"/>
      <c r="AA1563" s="241"/>
      <c r="AB1563" s="241"/>
      <c r="AC1563" s="241"/>
      <c r="AD1563" s="241"/>
      <c r="AE1563" s="241"/>
      <c r="AF1563" s="241"/>
      <c r="AG1563" s="241"/>
      <c r="AH1563" s="241"/>
      <c r="AI1563" s="241"/>
      <c r="AP1563" s="300"/>
      <c r="AT1563" s="300"/>
    </row>
    <row r="1564" spans="1:46" s="299" customFormat="1" ht="15" customHeight="1">
      <c r="A1564" s="284"/>
      <c r="B1564" s="284"/>
      <c r="C1564" s="241"/>
      <c r="D1564" s="241"/>
      <c r="E1564" s="241"/>
      <c r="F1564" s="241"/>
      <c r="G1564" s="241"/>
      <c r="H1564" s="241"/>
      <c r="I1564" s="241"/>
      <c r="J1564" s="241"/>
      <c r="K1564" s="241"/>
      <c r="L1564" s="241"/>
      <c r="M1564" s="241"/>
      <c r="N1564" s="241"/>
      <c r="O1564" s="241"/>
      <c r="P1564" s="241"/>
      <c r="Q1564" s="241"/>
      <c r="R1564" s="241"/>
      <c r="S1564" s="241"/>
      <c r="T1564" s="241"/>
      <c r="U1564" s="241"/>
      <c r="V1564" s="241"/>
      <c r="W1564" s="241"/>
      <c r="X1564" s="241"/>
      <c r="Y1564" s="241"/>
      <c r="Z1564" s="241"/>
      <c r="AA1564" s="241"/>
      <c r="AB1564" s="241"/>
      <c r="AC1564" s="241"/>
      <c r="AD1564" s="241"/>
      <c r="AE1564" s="241"/>
      <c r="AF1564" s="241"/>
      <c r="AG1564" s="241"/>
      <c r="AH1564" s="241"/>
      <c r="AI1564" s="241"/>
      <c r="AP1564" s="300"/>
      <c r="AT1564" s="300"/>
    </row>
    <row r="1565" spans="1:46" s="299" customFormat="1" ht="15" customHeight="1">
      <c r="A1565" s="284"/>
      <c r="B1565" s="284"/>
      <c r="C1565" s="241"/>
      <c r="D1565" s="241"/>
      <c r="E1565" s="241"/>
      <c r="F1565" s="241"/>
      <c r="G1565" s="241"/>
      <c r="H1565" s="241"/>
      <c r="I1565" s="241"/>
      <c r="J1565" s="241"/>
      <c r="K1565" s="241"/>
      <c r="L1565" s="241"/>
      <c r="M1565" s="241"/>
      <c r="N1565" s="241"/>
      <c r="O1565" s="241"/>
      <c r="P1565" s="241"/>
      <c r="Q1565" s="241"/>
      <c r="R1565" s="241"/>
      <c r="S1565" s="241"/>
      <c r="T1565" s="241"/>
      <c r="U1565" s="241"/>
      <c r="V1565" s="241"/>
      <c r="W1565" s="241"/>
      <c r="X1565" s="241"/>
      <c r="Y1565" s="241"/>
      <c r="Z1565" s="241"/>
      <c r="AA1565" s="241"/>
      <c r="AB1565" s="241"/>
      <c r="AC1565" s="241"/>
      <c r="AD1565" s="241"/>
      <c r="AE1565" s="241"/>
      <c r="AF1565" s="241"/>
      <c r="AG1565" s="241"/>
      <c r="AH1565" s="241"/>
      <c r="AI1565" s="241"/>
      <c r="AP1565" s="300"/>
      <c r="AT1565" s="300"/>
    </row>
    <row r="1566" spans="1:46" s="299" customFormat="1" ht="15" customHeight="1">
      <c r="A1566" s="284"/>
      <c r="B1566" s="284"/>
      <c r="C1566" s="241"/>
      <c r="D1566" s="241"/>
      <c r="E1566" s="241"/>
      <c r="F1566" s="241"/>
      <c r="G1566" s="241"/>
      <c r="H1566" s="241"/>
      <c r="I1566" s="241"/>
      <c r="J1566" s="241"/>
      <c r="K1566" s="241"/>
      <c r="L1566" s="241"/>
      <c r="M1566" s="241"/>
      <c r="N1566" s="241"/>
      <c r="O1566" s="241"/>
      <c r="P1566" s="241"/>
      <c r="Q1566" s="241"/>
      <c r="R1566" s="241"/>
      <c r="S1566" s="241"/>
      <c r="T1566" s="241"/>
      <c r="U1566" s="241"/>
      <c r="V1566" s="241"/>
      <c r="W1566" s="241"/>
      <c r="X1566" s="241"/>
      <c r="Y1566" s="241"/>
      <c r="Z1566" s="241"/>
      <c r="AA1566" s="241"/>
      <c r="AB1566" s="241"/>
      <c r="AC1566" s="241"/>
      <c r="AD1566" s="241"/>
      <c r="AE1566" s="241"/>
      <c r="AF1566" s="241"/>
      <c r="AG1566" s="241"/>
      <c r="AH1566" s="241"/>
      <c r="AI1566" s="241"/>
      <c r="AP1566" s="300"/>
      <c r="AT1566" s="300"/>
    </row>
    <row r="1567" spans="1:46" s="299" customFormat="1" ht="15" customHeight="1">
      <c r="A1567" s="284"/>
      <c r="B1567" s="284"/>
      <c r="C1567" s="241"/>
      <c r="D1567" s="241"/>
      <c r="E1567" s="241"/>
      <c r="F1567" s="241"/>
      <c r="G1567" s="241"/>
      <c r="H1567" s="241"/>
      <c r="I1567" s="241"/>
      <c r="J1567" s="241"/>
      <c r="K1567" s="241"/>
      <c r="L1567" s="241"/>
      <c r="M1567" s="241"/>
      <c r="N1567" s="241"/>
      <c r="O1567" s="241"/>
      <c r="P1567" s="241"/>
      <c r="Q1567" s="241"/>
      <c r="R1567" s="241"/>
      <c r="S1567" s="241"/>
      <c r="T1567" s="241"/>
      <c r="U1567" s="241"/>
      <c r="V1567" s="241"/>
      <c r="W1567" s="241"/>
      <c r="X1567" s="241"/>
      <c r="Y1567" s="241"/>
      <c r="Z1567" s="241"/>
      <c r="AA1567" s="241"/>
      <c r="AB1567" s="241"/>
      <c r="AC1567" s="241"/>
      <c r="AD1567" s="241"/>
      <c r="AE1567" s="241"/>
      <c r="AF1567" s="241"/>
      <c r="AG1567" s="241"/>
      <c r="AH1567" s="241"/>
      <c r="AI1567" s="241"/>
      <c r="AP1567" s="300"/>
      <c r="AT1567" s="300"/>
    </row>
    <row r="1568" spans="1:46" s="299" customFormat="1" ht="15" customHeight="1">
      <c r="A1568" s="284"/>
      <c r="B1568" s="284"/>
      <c r="C1568" s="241"/>
      <c r="D1568" s="241"/>
      <c r="E1568" s="241"/>
      <c r="F1568" s="241"/>
      <c r="G1568" s="241"/>
      <c r="H1568" s="241"/>
      <c r="I1568" s="241"/>
      <c r="J1568" s="241"/>
      <c r="K1568" s="241"/>
      <c r="L1568" s="241"/>
      <c r="M1568" s="241"/>
      <c r="N1568" s="241"/>
      <c r="O1568" s="241"/>
      <c r="P1568" s="241"/>
      <c r="Q1568" s="241"/>
      <c r="R1568" s="241"/>
      <c r="S1568" s="241"/>
      <c r="T1568" s="241"/>
      <c r="U1568" s="241"/>
      <c r="V1568" s="241"/>
      <c r="W1568" s="241"/>
      <c r="X1568" s="241"/>
      <c r="Y1568" s="241"/>
      <c r="Z1568" s="241"/>
      <c r="AA1568" s="241"/>
      <c r="AB1568" s="241"/>
      <c r="AC1568" s="241"/>
      <c r="AD1568" s="241"/>
      <c r="AE1568" s="241"/>
      <c r="AF1568" s="241"/>
      <c r="AG1568" s="241"/>
      <c r="AH1568" s="241"/>
      <c r="AI1568" s="241"/>
      <c r="AP1568" s="300"/>
      <c r="AT1568" s="300"/>
    </row>
    <row r="1569" spans="1:46" s="299" customFormat="1" ht="15" customHeight="1">
      <c r="A1569" s="284"/>
      <c r="B1569" s="284"/>
      <c r="C1569" s="241"/>
      <c r="D1569" s="241"/>
      <c r="E1569" s="241"/>
      <c r="F1569" s="241"/>
      <c r="G1569" s="241"/>
      <c r="H1569" s="241"/>
      <c r="I1569" s="241"/>
      <c r="J1569" s="241"/>
      <c r="K1569" s="241"/>
      <c r="L1569" s="241"/>
      <c r="M1569" s="241"/>
      <c r="N1569" s="241"/>
      <c r="O1569" s="241"/>
      <c r="P1569" s="241"/>
      <c r="Q1569" s="241"/>
      <c r="R1569" s="241"/>
      <c r="S1569" s="241"/>
      <c r="T1569" s="241"/>
      <c r="U1569" s="241"/>
      <c r="V1569" s="241"/>
      <c r="W1569" s="241"/>
      <c r="X1569" s="241"/>
      <c r="Y1569" s="241"/>
      <c r="Z1569" s="241"/>
      <c r="AA1569" s="241"/>
      <c r="AB1569" s="241"/>
      <c r="AC1569" s="241"/>
      <c r="AD1569" s="241"/>
      <c r="AE1569" s="241"/>
      <c r="AF1569" s="241"/>
      <c r="AG1569" s="241"/>
      <c r="AH1569" s="241"/>
      <c r="AI1569" s="241"/>
      <c r="AP1569" s="300"/>
      <c r="AT1569" s="300"/>
    </row>
    <row r="1570" spans="1:46" s="299" customFormat="1" ht="15" customHeight="1">
      <c r="A1570" s="284"/>
      <c r="B1570" s="284"/>
      <c r="C1570" s="241"/>
      <c r="D1570" s="241"/>
      <c r="E1570" s="241"/>
      <c r="F1570" s="241"/>
      <c r="G1570" s="241"/>
      <c r="H1570" s="241"/>
      <c r="I1570" s="241"/>
      <c r="J1570" s="241"/>
      <c r="K1570" s="241"/>
      <c r="L1570" s="241"/>
      <c r="M1570" s="241"/>
      <c r="N1570" s="241"/>
      <c r="O1570" s="241"/>
      <c r="P1570" s="241"/>
      <c r="Q1570" s="241"/>
      <c r="R1570" s="241"/>
      <c r="S1570" s="241"/>
      <c r="T1570" s="241"/>
      <c r="U1570" s="241"/>
      <c r="V1570" s="241"/>
      <c r="W1570" s="241"/>
      <c r="X1570" s="241"/>
      <c r="Y1570" s="241"/>
      <c r="Z1570" s="241"/>
      <c r="AA1570" s="241"/>
      <c r="AB1570" s="241"/>
      <c r="AC1570" s="241"/>
      <c r="AD1570" s="241"/>
      <c r="AE1570" s="241"/>
      <c r="AF1570" s="241"/>
      <c r="AG1570" s="241"/>
      <c r="AH1570" s="241"/>
      <c r="AI1570" s="241"/>
      <c r="AP1570" s="300"/>
      <c r="AT1570" s="300"/>
    </row>
    <row r="1571" spans="1:46" s="299" customFormat="1" ht="15" customHeight="1">
      <c r="A1571" s="284"/>
      <c r="B1571" s="284"/>
      <c r="C1571" s="241"/>
      <c r="D1571" s="241"/>
      <c r="E1571" s="241"/>
      <c r="F1571" s="241"/>
      <c r="G1571" s="241"/>
      <c r="H1571" s="241"/>
      <c r="I1571" s="241"/>
      <c r="J1571" s="241"/>
      <c r="K1571" s="241"/>
      <c r="L1571" s="241"/>
      <c r="M1571" s="241"/>
      <c r="N1571" s="241"/>
      <c r="O1571" s="241"/>
      <c r="P1571" s="241"/>
      <c r="Q1571" s="241"/>
      <c r="R1571" s="241"/>
      <c r="S1571" s="241"/>
      <c r="T1571" s="241"/>
      <c r="U1571" s="241"/>
      <c r="V1571" s="241"/>
      <c r="W1571" s="241"/>
      <c r="X1571" s="241"/>
      <c r="Y1571" s="241"/>
      <c r="Z1571" s="241"/>
      <c r="AA1571" s="241"/>
      <c r="AB1571" s="241"/>
      <c r="AC1571" s="241"/>
      <c r="AD1571" s="241"/>
      <c r="AE1571" s="241"/>
      <c r="AF1571" s="241"/>
      <c r="AG1571" s="241"/>
      <c r="AH1571" s="241"/>
      <c r="AI1571" s="241"/>
      <c r="AP1571" s="300"/>
      <c r="AT1571" s="300"/>
    </row>
    <row r="1572" spans="1:46" s="299" customFormat="1" ht="15" customHeight="1">
      <c r="A1572" s="284"/>
      <c r="B1572" s="284"/>
      <c r="C1572" s="241"/>
      <c r="D1572" s="241"/>
      <c r="E1572" s="241"/>
      <c r="F1572" s="241"/>
      <c r="G1572" s="241"/>
      <c r="H1572" s="241"/>
      <c r="I1572" s="241"/>
      <c r="J1572" s="241"/>
      <c r="K1572" s="241"/>
      <c r="L1572" s="241"/>
      <c r="M1572" s="241"/>
      <c r="N1572" s="241"/>
      <c r="O1572" s="241"/>
      <c r="P1572" s="241"/>
      <c r="Q1572" s="241"/>
      <c r="R1572" s="241"/>
      <c r="S1572" s="241"/>
      <c r="T1572" s="241"/>
      <c r="U1572" s="241"/>
      <c r="V1572" s="241"/>
      <c r="W1572" s="241"/>
      <c r="X1572" s="241"/>
      <c r="Y1572" s="241"/>
      <c r="Z1572" s="241"/>
      <c r="AA1572" s="241"/>
      <c r="AB1572" s="241"/>
      <c r="AC1572" s="241"/>
      <c r="AD1572" s="241"/>
      <c r="AE1572" s="241"/>
      <c r="AF1572" s="241"/>
      <c r="AG1572" s="241"/>
      <c r="AH1572" s="241"/>
      <c r="AI1572" s="241"/>
      <c r="AP1572" s="300"/>
      <c r="AT1572" s="300"/>
    </row>
    <row r="1573" spans="1:46" s="299" customFormat="1" ht="15" customHeight="1">
      <c r="A1573" s="284"/>
      <c r="B1573" s="284"/>
      <c r="C1573" s="241"/>
      <c r="D1573" s="241"/>
      <c r="E1573" s="241"/>
      <c r="F1573" s="241"/>
      <c r="G1573" s="241"/>
      <c r="H1573" s="241"/>
      <c r="I1573" s="241"/>
      <c r="J1573" s="241"/>
      <c r="K1573" s="241"/>
      <c r="L1573" s="241"/>
      <c r="M1573" s="241"/>
      <c r="N1573" s="241"/>
      <c r="O1573" s="241"/>
      <c r="P1573" s="241"/>
      <c r="Q1573" s="241"/>
      <c r="R1573" s="241"/>
      <c r="S1573" s="241"/>
      <c r="T1573" s="241"/>
      <c r="U1573" s="241"/>
      <c r="V1573" s="241"/>
      <c r="W1573" s="241"/>
      <c r="X1573" s="241"/>
      <c r="Y1573" s="241"/>
      <c r="Z1573" s="241"/>
      <c r="AA1573" s="241"/>
      <c r="AB1573" s="241"/>
      <c r="AC1573" s="241"/>
      <c r="AD1573" s="241"/>
      <c r="AE1573" s="241"/>
      <c r="AF1573" s="241"/>
      <c r="AG1573" s="241"/>
      <c r="AH1573" s="241"/>
      <c r="AI1573" s="241"/>
      <c r="AP1573" s="300"/>
      <c r="AT1573" s="300"/>
    </row>
    <row r="1574" spans="1:46" s="299" customFormat="1" ht="15" customHeight="1">
      <c r="A1574" s="284"/>
      <c r="B1574" s="284"/>
      <c r="C1574" s="241"/>
      <c r="D1574" s="241"/>
      <c r="E1574" s="241"/>
      <c r="F1574" s="241"/>
      <c r="G1574" s="241"/>
      <c r="H1574" s="241"/>
      <c r="I1574" s="241"/>
      <c r="J1574" s="241"/>
      <c r="K1574" s="241"/>
      <c r="L1574" s="241"/>
      <c r="M1574" s="241"/>
      <c r="N1574" s="241"/>
      <c r="O1574" s="241"/>
      <c r="P1574" s="241"/>
      <c r="Q1574" s="241"/>
      <c r="R1574" s="241"/>
      <c r="S1574" s="241"/>
      <c r="T1574" s="241"/>
      <c r="U1574" s="241"/>
      <c r="V1574" s="241"/>
      <c r="W1574" s="241"/>
      <c r="X1574" s="241"/>
      <c r="Y1574" s="241"/>
      <c r="Z1574" s="241"/>
      <c r="AA1574" s="241"/>
      <c r="AB1574" s="241"/>
      <c r="AC1574" s="241"/>
      <c r="AD1574" s="241"/>
      <c r="AE1574" s="241"/>
      <c r="AF1574" s="241"/>
      <c r="AG1574" s="241"/>
      <c r="AH1574" s="241"/>
      <c r="AI1574" s="241"/>
      <c r="AP1574" s="300"/>
      <c r="AT1574" s="300"/>
    </row>
    <row r="1575" spans="1:46" s="299" customFormat="1" ht="15" customHeight="1">
      <c r="A1575" s="284"/>
      <c r="B1575" s="284"/>
      <c r="C1575" s="241"/>
      <c r="D1575" s="241"/>
      <c r="E1575" s="241"/>
      <c r="F1575" s="241"/>
      <c r="G1575" s="241"/>
      <c r="H1575" s="241"/>
      <c r="I1575" s="241"/>
      <c r="J1575" s="241"/>
      <c r="K1575" s="241"/>
      <c r="L1575" s="241"/>
      <c r="M1575" s="241"/>
      <c r="N1575" s="241"/>
      <c r="O1575" s="241"/>
      <c r="P1575" s="241"/>
      <c r="Q1575" s="241"/>
      <c r="R1575" s="241"/>
      <c r="S1575" s="241"/>
      <c r="T1575" s="241"/>
      <c r="U1575" s="241"/>
      <c r="V1575" s="241"/>
      <c r="W1575" s="241"/>
      <c r="X1575" s="241"/>
      <c r="Y1575" s="241"/>
      <c r="Z1575" s="241"/>
      <c r="AA1575" s="241"/>
      <c r="AB1575" s="241"/>
      <c r="AC1575" s="241"/>
      <c r="AD1575" s="241"/>
      <c r="AE1575" s="241"/>
      <c r="AF1575" s="241"/>
      <c r="AG1575" s="241"/>
      <c r="AH1575" s="241"/>
      <c r="AI1575" s="241"/>
      <c r="AP1575" s="300"/>
      <c r="AT1575" s="300"/>
    </row>
    <row r="1576" spans="1:46" s="299" customFormat="1" ht="15" customHeight="1">
      <c r="A1576" s="284"/>
      <c r="B1576" s="284"/>
      <c r="C1576" s="241"/>
      <c r="D1576" s="241"/>
      <c r="E1576" s="241"/>
      <c r="F1576" s="241"/>
      <c r="G1576" s="241"/>
      <c r="H1576" s="241"/>
      <c r="I1576" s="241"/>
      <c r="J1576" s="241"/>
      <c r="K1576" s="241"/>
      <c r="L1576" s="241"/>
      <c r="M1576" s="241"/>
      <c r="N1576" s="241"/>
      <c r="O1576" s="241"/>
      <c r="P1576" s="241"/>
      <c r="Q1576" s="241"/>
      <c r="R1576" s="241"/>
      <c r="S1576" s="241"/>
      <c r="T1576" s="241"/>
      <c r="U1576" s="241"/>
      <c r="V1576" s="241"/>
      <c r="W1576" s="241"/>
      <c r="X1576" s="241"/>
      <c r="Y1576" s="241"/>
      <c r="Z1576" s="241"/>
      <c r="AA1576" s="241"/>
      <c r="AB1576" s="241"/>
      <c r="AC1576" s="241"/>
      <c r="AD1576" s="241"/>
      <c r="AE1576" s="241"/>
      <c r="AF1576" s="241"/>
      <c r="AG1576" s="241"/>
      <c r="AH1576" s="241"/>
      <c r="AI1576" s="241"/>
      <c r="AP1576" s="300"/>
      <c r="AT1576" s="300"/>
    </row>
    <row r="1577" spans="1:46" s="299" customFormat="1" ht="15" customHeight="1">
      <c r="A1577" s="284"/>
      <c r="B1577" s="284"/>
      <c r="C1577" s="241"/>
      <c r="D1577" s="241"/>
      <c r="E1577" s="241"/>
      <c r="F1577" s="241"/>
      <c r="G1577" s="241"/>
      <c r="H1577" s="241"/>
      <c r="I1577" s="241"/>
      <c r="J1577" s="241"/>
      <c r="K1577" s="241"/>
      <c r="L1577" s="241"/>
      <c r="M1577" s="241"/>
      <c r="N1577" s="241"/>
      <c r="O1577" s="241"/>
      <c r="P1577" s="241"/>
      <c r="Q1577" s="241"/>
      <c r="R1577" s="241"/>
      <c r="S1577" s="241"/>
      <c r="T1577" s="241"/>
      <c r="U1577" s="241"/>
      <c r="V1577" s="241"/>
      <c r="W1577" s="241"/>
      <c r="X1577" s="241"/>
      <c r="Y1577" s="241"/>
      <c r="Z1577" s="241"/>
      <c r="AA1577" s="241"/>
      <c r="AB1577" s="241"/>
      <c r="AC1577" s="241"/>
      <c r="AD1577" s="241"/>
      <c r="AE1577" s="241"/>
      <c r="AF1577" s="241"/>
      <c r="AG1577" s="241"/>
      <c r="AH1577" s="241"/>
      <c r="AI1577" s="241"/>
      <c r="AP1577" s="300"/>
      <c r="AT1577" s="300"/>
    </row>
    <row r="1578" spans="1:46" s="299" customFormat="1" ht="15" customHeight="1">
      <c r="A1578" s="284"/>
      <c r="B1578" s="284"/>
      <c r="C1578" s="241"/>
      <c r="D1578" s="241"/>
      <c r="E1578" s="241"/>
      <c r="F1578" s="241"/>
      <c r="G1578" s="241"/>
      <c r="H1578" s="241"/>
      <c r="I1578" s="241"/>
      <c r="J1578" s="241"/>
      <c r="K1578" s="241"/>
      <c r="L1578" s="241"/>
      <c r="M1578" s="241"/>
      <c r="N1578" s="241"/>
      <c r="O1578" s="241"/>
      <c r="P1578" s="241"/>
      <c r="Q1578" s="241"/>
      <c r="R1578" s="241"/>
      <c r="S1578" s="241"/>
      <c r="T1578" s="241"/>
      <c r="U1578" s="241"/>
      <c r="V1578" s="241"/>
      <c r="W1578" s="241"/>
      <c r="X1578" s="241"/>
      <c r="Y1578" s="241"/>
      <c r="Z1578" s="241"/>
      <c r="AA1578" s="241"/>
      <c r="AB1578" s="241"/>
      <c r="AC1578" s="241"/>
      <c r="AD1578" s="241"/>
      <c r="AE1578" s="241"/>
      <c r="AF1578" s="241"/>
      <c r="AG1578" s="241"/>
      <c r="AH1578" s="241"/>
      <c r="AI1578" s="241"/>
      <c r="AP1578" s="300"/>
      <c r="AT1578" s="300"/>
    </row>
    <row r="1579" spans="1:46" s="299" customFormat="1" ht="15" customHeight="1">
      <c r="A1579" s="284"/>
      <c r="B1579" s="284"/>
      <c r="C1579" s="241"/>
      <c r="D1579" s="241"/>
      <c r="E1579" s="241"/>
      <c r="F1579" s="241"/>
      <c r="G1579" s="241"/>
      <c r="H1579" s="241"/>
      <c r="I1579" s="241"/>
      <c r="J1579" s="241"/>
      <c r="K1579" s="241"/>
      <c r="L1579" s="241"/>
      <c r="M1579" s="241"/>
      <c r="N1579" s="241"/>
      <c r="O1579" s="241"/>
      <c r="P1579" s="241"/>
      <c r="Q1579" s="241"/>
      <c r="R1579" s="241"/>
      <c r="S1579" s="241"/>
      <c r="T1579" s="241"/>
      <c r="U1579" s="241"/>
      <c r="V1579" s="241"/>
      <c r="W1579" s="241"/>
      <c r="X1579" s="241"/>
      <c r="Y1579" s="241"/>
      <c r="Z1579" s="241"/>
      <c r="AA1579" s="241"/>
      <c r="AB1579" s="241"/>
      <c r="AC1579" s="241"/>
      <c r="AD1579" s="241"/>
      <c r="AE1579" s="241"/>
      <c r="AF1579" s="241"/>
      <c r="AG1579" s="241"/>
      <c r="AH1579" s="241"/>
      <c r="AI1579" s="241"/>
      <c r="AP1579" s="300"/>
      <c r="AT1579" s="300"/>
    </row>
    <row r="1580" spans="1:46" s="299" customFormat="1" ht="15" customHeight="1">
      <c r="A1580" s="284"/>
      <c r="B1580" s="284"/>
      <c r="C1580" s="241"/>
      <c r="D1580" s="241"/>
      <c r="E1580" s="241"/>
      <c r="F1580" s="241"/>
      <c r="G1580" s="241"/>
      <c r="H1580" s="241"/>
      <c r="I1580" s="241"/>
      <c r="J1580" s="241"/>
      <c r="K1580" s="241"/>
      <c r="L1580" s="241"/>
      <c r="M1580" s="241"/>
      <c r="N1580" s="241"/>
      <c r="O1580" s="241"/>
      <c r="P1580" s="241"/>
      <c r="Q1580" s="241"/>
      <c r="R1580" s="241"/>
      <c r="S1580" s="241"/>
      <c r="T1580" s="241"/>
      <c r="U1580" s="241"/>
      <c r="V1580" s="241"/>
      <c r="W1580" s="241"/>
      <c r="X1580" s="241"/>
      <c r="Y1580" s="241"/>
      <c r="Z1580" s="241"/>
      <c r="AA1580" s="241"/>
      <c r="AB1580" s="241"/>
      <c r="AC1580" s="241"/>
      <c r="AD1580" s="241"/>
      <c r="AE1580" s="241"/>
      <c r="AF1580" s="241"/>
      <c r="AG1580" s="241"/>
      <c r="AH1580" s="241"/>
      <c r="AI1580" s="241"/>
      <c r="AP1580" s="300"/>
      <c r="AT1580" s="300"/>
    </row>
    <row r="1581" spans="1:46" s="299" customFormat="1" ht="15" customHeight="1">
      <c r="A1581" s="284"/>
      <c r="B1581" s="284"/>
      <c r="C1581" s="241"/>
      <c r="D1581" s="241"/>
      <c r="E1581" s="241"/>
      <c r="F1581" s="241"/>
      <c r="G1581" s="241"/>
      <c r="H1581" s="241"/>
      <c r="I1581" s="241"/>
      <c r="J1581" s="241"/>
      <c r="K1581" s="241"/>
      <c r="L1581" s="241"/>
      <c r="M1581" s="241"/>
      <c r="N1581" s="241"/>
      <c r="O1581" s="241"/>
      <c r="P1581" s="241"/>
      <c r="Q1581" s="241"/>
      <c r="R1581" s="241"/>
      <c r="S1581" s="241"/>
      <c r="T1581" s="241"/>
      <c r="U1581" s="241"/>
      <c r="V1581" s="241"/>
      <c r="W1581" s="241"/>
      <c r="X1581" s="241"/>
      <c r="Y1581" s="241"/>
      <c r="Z1581" s="241"/>
      <c r="AA1581" s="241"/>
      <c r="AB1581" s="241"/>
      <c r="AC1581" s="241"/>
      <c r="AD1581" s="241"/>
      <c r="AE1581" s="241"/>
      <c r="AF1581" s="241"/>
      <c r="AG1581" s="241"/>
      <c r="AH1581" s="241"/>
      <c r="AI1581" s="241"/>
      <c r="AP1581" s="300"/>
      <c r="AT1581" s="300"/>
    </row>
    <row r="1582" spans="1:46" s="299" customFormat="1" ht="15" customHeight="1">
      <c r="A1582" s="284"/>
      <c r="B1582" s="284"/>
      <c r="C1582" s="241"/>
      <c r="D1582" s="241"/>
      <c r="E1582" s="241"/>
      <c r="F1582" s="241"/>
      <c r="G1582" s="241"/>
      <c r="H1582" s="241"/>
      <c r="I1582" s="241"/>
      <c r="J1582" s="241"/>
      <c r="K1582" s="241"/>
      <c r="L1582" s="241"/>
      <c r="M1582" s="241"/>
      <c r="N1582" s="241"/>
      <c r="O1582" s="241"/>
      <c r="P1582" s="241"/>
      <c r="Q1582" s="241"/>
      <c r="R1582" s="241"/>
      <c r="S1582" s="241"/>
      <c r="T1582" s="241"/>
      <c r="U1582" s="241"/>
      <c r="V1582" s="241"/>
      <c r="W1582" s="241"/>
      <c r="X1582" s="241"/>
      <c r="Y1582" s="241"/>
      <c r="Z1582" s="241"/>
      <c r="AA1582" s="241"/>
      <c r="AB1582" s="241"/>
      <c r="AC1582" s="241"/>
      <c r="AD1582" s="241"/>
      <c r="AE1582" s="241"/>
      <c r="AF1582" s="241"/>
      <c r="AG1582" s="241"/>
      <c r="AH1582" s="241"/>
      <c r="AI1582" s="241"/>
      <c r="AP1582" s="300"/>
      <c r="AT1582" s="300"/>
    </row>
    <row r="1583" spans="1:46" s="299" customFormat="1" ht="15" customHeight="1">
      <c r="A1583" s="284"/>
      <c r="B1583" s="284"/>
      <c r="C1583" s="241"/>
      <c r="D1583" s="241"/>
      <c r="E1583" s="241"/>
      <c r="F1583" s="241"/>
      <c r="G1583" s="241"/>
      <c r="H1583" s="241"/>
      <c r="I1583" s="241"/>
      <c r="J1583" s="241"/>
      <c r="K1583" s="241"/>
      <c r="L1583" s="241"/>
      <c r="M1583" s="241"/>
      <c r="N1583" s="241"/>
      <c r="O1583" s="241"/>
      <c r="P1583" s="241"/>
      <c r="Q1583" s="241"/>
      <c r="R1583" s="241"/>
      <c r="S1583" s="241"/>
      <c r="T1583" s="241"/>
      <c r="U1583" s="241"/>
      <c r="V1583" s="241"/>
      <c r="W1583" s="241"/>
      <c r="X1583" s="241"/>
      <c r="Y1583" s="241"/>
      <c r="Z1583" s="241"/>
      <c r="AA1583" s="241"/>
      <c r="AB1583" s="241"/>
      <c r="AC1583" s="241"/>
      <c r="AD1583" s="241"/>
      <c r="AE1583" s="241"/>
      <c r="AF1583" s="241"/>
      <c r="AG1583" s="241"/>
      <c r="AH1583" s="241"/>
      <c r="AI1583" s="241"/>
      <c r="AP1583" s="300"/>
      <c r="AT1583" s="300"/>
    </row>
    <row r="1584" spans="1:46" s="299" customFormat="1" ht="15" customHeight="1">
      <c r="A1584" s="284"/>
      <c r="B1584" s="284"/>
      <c r="C1584" s="241"/>
      <c r="D1584" s="241"/>
      <c r="E1584" s="241"/>
      <c r="F1584" s="241"/>
      <c r="G1584" s="241"/>
      <c r="H1584" s="241"/>
      <c r="I1584" s="241"/>
      <c r="J1584" s="241"/>
      <c r="K1584" s="241"/>
      <c r="L1584" s="241"/>
      <c r="M1584" s="241"/>
      <c r="N1584" s="241"/>
      <c r="O1584" s="241"/>
      <c r="P1584" s="241"/>
      <c r="Q1584" s="241"/>
      <c r="R1584" s="241"/>
      <c r="S1584" s="241"/>
      <c r="T1584" s="241"/>
      <c r="U1584" s="241"/>
      <c r="V1584" s="241"/>
      <c r="W1584" s="241"/>
      <c r="X1584" s="241"/>
      <c r="Y1584" s="241"/>
      <c r="Z1584" s="241"/>
      <c r="AA1584" s="241"/>
      <c r="AB1584" s="241"/>
      <c r="AC1584" s="241"/>
      <c r="AD1584" s="241"/>
      <c r="AE1584" s="241"/>
      <c r="AF1584" s="241"/>
      <c r="AG1584" s="241"/>
      <c r="AH1584" s="241"/>
      <c r="AI1584" s="241"/>
      <c r="AP1584" s="300"/>
      <c r="AT1584" s="300"/>
    </row>
    <row r="1585" spans="1:46" s="299" customFormat="1" ht="15" customHeight="1">
      <c r="A1585" s="284"/>
      <c r="B1585" s="284"/>
      <c r="C1585" s="241"/>
      <c r="D1585" s="241"/>
      <c r="E1585" s="241"/>
      <c r="F1585" s="241"/>
      <c r="G1585" s="241"/>
      <c r="H1585" s="241"/>
      <c r="I1585" s="241"/>
      <c r="J1585" s="241"/>
      <c r="K1585" s="241"/>
      <c r="L1585" s="241"/>
      <c r="M1585" s="241"/>
      <c r="N1585" s="241"/>
      <c r="O1585" s="241"/>
      <c r="P1585" s="241"/>
      <c r="Q1585" s="241"/>
      <c r="R1585" s="241"/>
      <c r="S1585" s="241"/>
      <c r="T1585" s="241"/>
      <c r="U1585" s="241"/>
      <c r="V1585" s="241"/>
      <c r="W1585" s="241"/>
      <c r="X1585" s="241"/>
      <c r="Y1585" s="241"/>
      <c r="Z1585" s="241"/>
      <c r="AA1585" s="241"/>
      <c r="AB1585" s="241"/>
      <c r="AC1585" s="241"/>
      <c r="AD1585" s="241"/>
      <c r="AE1585" s="241"/>
      <c r="AF1585" s="241"/>
      <c r="AG1585" s="241"/>
      <c r="AH1585" s="241"/>
      <c r="AI1585" s="241"/>
      <c r="AP1585" s="300"/>
      <c r="AT1585" s="300"/>
    </row>
    <row r="1586" spans="1:46" s="299" customFormat="1" ht="15" customHeight="1">
      <c r="A1586" s="284"/>
      <c r="B1586" s="284"/>
      <c r="C1586" s="241"/>
      <c r="D1586" s="241"/>
      <c r="E1586" s="241"/>
      <c r="F1586" s="241"/>
      <c r="G1586" s="241"/>
      <c r="H1586" s="241"/>
      <c r="I1586" s="241"/>
      <c r="J1586" s="241"/>
      <c r="K1586" s="241"/>
      <c r="L1586" s="241"/>
      <c r="M1586" s="241"/>
      <c r="N1586" s="241"/>
      <c r="O1586" s="241"/>
      <c r="P1586" s="241"/>
      <c r="Q1586" s="241"/>
      <c r="R1586" s="241"/>
      <c r="S1586" s="241"/>
      <c r="T1586" s="241"/>
      <c r="U1586" s="241"/>
      <c r="V1586" s="241"/>
      <c r="W1586" s="241"/>
      <c r="X1586" s="241"/>
      <c r="Y1586" s="241"/>
      <c r="Z1586" s="241"/>
      <c r="AA1586" s="241"/>
      <c r="AB1586" s="241"/>
      <c r="AC1586" s="241"/>
      <c r="AD1586" s="241"/>
      <c r="AE1586" s="241"/>
      <c r="AF1586" s="241"/>
      <c r="AG1586" s="241"/>
      <c r="AH1586" s="241"/>
      <c r="AI1586" s="241"/>
      <c r="AP1586" s="300"/>
      <c r="AT1586" s="300"/>
    </row>
    <row r="1587" spans="1:46" s="299" customFormat="1" ht="15" customHeight="1">
      <c r="A1587" s="284"/>
      <c r="B1587" s="284"/>
      <c r="C1587" s="241"/>
      <c r="D1587" s="241"/>
      <c r="E1587" s="241"/>
      <c r="F1587" s="241"/>
      <c r="G1587" s="241"/>
      <c r="H1587" s="241"/>
      <c r="I1587" s="241"/>
      <c r="J1587" s="241"/>
      <c r="K1587" s="241"/>
      <c r="L1587" s="241"/>
      <c r="M1587" s="241"/>
      <c r="N1587" s="241"/>
      <c r="O1587" s="241"/>
      <c r="P1587" s="241"/>
      <c r="Q1587" s="241"/>
      <c r="R1587" s="241"/>
      <c r="S1587" s="241"/>
      <c r="T1587" s="241"/>
      <c r="U1587" s="241"/>
      <c r="V1587" s="241"/>
      <c r="W1587" s="241"/>
      <c r="X1587" s="241"/>
      <c r="Y1587" s="241"/>
      <c r="Z1587" s="241"/>
      <c r="AA1587" s="241"/>
      <c r="AB1587" s="241"/>
      <c r="AC1587" s="241"/>
      <c r="AD1587" s="241"/>
      <c r="AE1587" s="241"/>
      <c r="AF1587" s="241"/>
      <c r="AG1587" s="241"/>
      <c r="AH1587" s="241"/>
      <c r="AI1587" s="241"/>
      <c r="AP1587" s="300"/>
      <c r="AT1587" s="300"/>
    </row>
    <row r="1588" spans="1:46" s="299" customFormat="1" ht="15" customHeight="1">
      <c r="A1588" s="284"/>
      <c r="B1588" s="284"/>
      <c r="C1588" s="241"/>
      <c r="D1588" s="241"/>
      <c r="E1588" s="241"/>
      <c r="F1588" s="241"/>
      <c r="G1588" s="241"/>
      <c r="H1588" s="241"/>
      <c r="I1588" s="241"/>
      <c r="J1588" s="241"/>
      <c r="K1588" s="241"/>
      <c r="L1588" s="241"/>
      <c r="M1588" s="241"/>
      <c r="N1588" s="241"/>
      <c r="O1588" s="241"/>
      <c r="P1588" s="241"/>
      <c r="Q1588" s="241"/>
      <c r="R1588" s="241"/>
      <c r="S1588" s="241"/>
      <c r="T1588" s="241"/>
      <c r="U1588" s="241"/>
      <c r="V1588" s="241"/>
      <c r="W1588" s="241"/>
      <c r="X1588" s="241"/>
      <c r="Y1588" s="241"/>
      <c r="Z1588" s="241"/>
      <c r="AA1588" s="241"/>
      <c r="AB1588" s="241"/>
      <c r="AC1588" s="241"/>
      <c r="AD1588" s="241"/>
      <c r="AE1588" s="241"/>
      <c r="AF1588" s="241"/>
      <c r="AG1588" s="241"/>
      <c r="AH1588" s="241"/>
      <c r="AI1588" s="241"/>
      <c r="AP1588" s="300"/>
      <c r="AT1588" s="300"/>
    </row>
    <row r="1589" spans="1:46" s="299" customFormat="1" ht="15" customHeight="1">
      <c r="A1589" s="284"/>
      <c r="B1589" s="284"/>
      <c r="C1589" s="241"/>
      <c r="D1589" s="241"/>
      <c r="E1589" s="241"/>
      <c r="F1589" s="241"/>
      <c r="G1589" s="241"/>
      <c r="H1589" s="241"/>
      <c r="I1589" s="241"/>
      <c r="J1589" s="241"/>
      <c r="K1589" s="241"/>
      <c r="L1589" s="241"/>
      <c r="M1589" s="241"/>
      <c r="N1589" s="241"/>
      <c r="O1589" s="241"/>
      <c r="P1589" s="241"/>
      <c r="Q1589" s="241"/>
      <c r="R1589" s="241"/>
      <c r="S1589" s="241"/>
      <c r="T1589" s="241"/>
      <c r="U1589" s="241"/>
      <c r="V1589" s="241"/>
      <c r="W1589" s="241"/>
      <c r="X1589" s="241"/>
      <c r="Y1589" s="241"/>
      <c r="Z1589" s="241"/>
      <c r="AA1589" s="241"/>
      <c r="AB1589" s="241"/>
      <c r="AC1589" s="241"/>
      <c r="AD1589" s="241"/>
      <c r="AE1589" s="241"/>
      <c r="AF1589" s="241"/>
      <c r="AG1589" s="241"/>
      <c r="AH1589" s="241"/>
      <c r="AI1589" s="241"/>
      <c r="AP1589" s="300"/>
      <c r="AT1589" s="300"/>
    </row>
    <row r="1590" spans="1:46" s="299" customFormat="1" ht="15" customHeight="1">
      <c r="A1590" s="284"/>
      <c r="B1590" s="284"/>
      <c r="C1590" s="241"/>
      <c r="D1590" s="241"/>
      <c r="E1590" s="241"/>
      <c r="F1590" s="241"/>
      <c r="G1590" s="241"/>
      <c r="H1590" s="241"/>
      <c r="I1590" s="241"/>
      <c r="J1590" s="241"/>
      <c r="K1590" s="241"/>
      <c r="L1590" s="241"/>
      <c r="M1590" s="241"/>
      <c r="N1590" s="241"/>
      <c r="O1590" s="241"/>
      <c r="P1590" s="241"/>
      <c r="Q1590" s="241"/>
      <c r="R1590" s="241"/>
      <c r="S1590" s="241"/>
      <c r="T1590" s="241"/>
      <c r="U1590" s="241"/>
      <c r="V1590" s="241"/>
      <c r="W1590" s="241"/>
      <c r="X1590" s="241"/>
      <c r="Y1590" s="241"/>
      <c r="Z1590" s="241"/>
      <c r="AA1590" s="241"/>
      <c r="AB1590" s="241"/>
      <c r="AC1590" s="241"/>
      <c r="AD1590" s="241"/>
      <c r="AE1590" s="241"/>
      <c r="AF1590" s="241"/>
      <c r="AG1590" s="241"/>
      <c r="AH1590" s="241"/>
      <c r="AI1590" s="241"/>
      <c r="AP1590" s="300"/>
      <c r="AT1590" s="300"/>
    </row>
    <row r="1591" spans="1:46" s="299" customFormat="1" ht="15" customHeight="1">
      <c r="A1591" s="284"/>
      <c r="B1591" s="284"/>
      <c r="C1591" s="241"/>
      <c r="D1591" s="241"/>
      <c r="E1591" s="241"/>
      <c r="F1591" s="241"/>
      <c r="G1591" s="241"/>
      <c r="H1591" s="241"/>
      <c r="I1591" s="241"/>
      <c r="J1591" s="241"/>
      <c r="K1591" s="241"/>
      <c r="L1591" s="241"/>
      <c r="M1591" s="241"/>
      <c r="N1591" s="241"/>
      <c r="O1591" s="241"/>
      <c r="P1591" s="241"/>
      <c r="Q1591" s="241"/>
      <c r="R1591" s="241"/>
      <c r="S1591" s="241"/>
      <c r="T1591" s="241"/>
      <c r="U1591" s="241"/>
      <c r="V1591" s="241"/>
      <c r="W1591" s="241"/>
      <c r="X1591" s="241"/>
      <c r="Y1591" s="241"/>
      <c r="Z1591" s="241"/>
      <c r="AA1591" s="241"/>
      <c r="AB1591" s="241"/>
      <c r="AC1591" s="241"/>
      <c r="AD1591" s="241"/>
      <c r="AE1591" s="241"/>
      <c r="AF1591" s="241"/>
      <c r="AG1591" s="241"/>
      <c r="AH1591" s="241"/>
      <c r="AI1591" s="241"/>
      <c r="AP1591" s="300"/>
      <c r="AT1591" s="300"/>
    </row>
    <row r="1592" spans="1:46" s="299" customFormat="1" ht="15" customHeight="1">
      <c r="A1592" s="284"/>
      <c r="B1592" s="284"/>
      <c r="C1592" s="241"/>
      <c r="D1592" s="241"/>
      <c r="E1592" s="241"/>
      <c r="F1592" s="241"/>
      <c r="G1592" s="241"/>
      <c r="H1592" s="241"/>
      <c r="I1592" s="241"/>
      <c r="J1592" s="241"/>
      <c r="K1592" s="241"/>
      <c r="L1592" s="241"/>
      <c r="M1592" s="241"/>
      <c r="N1592" s="241"/>
      <c r="O1592" s="241"/>
      <c r="P1592" s="241"/>
      <c r="Q1592" s="241"/>
      <c r="R1592" s="241"/>
      <c r="S1592" s="241"/>
      <c r="T1592" s="241"/>
      <c r="U1592" s="241"/>
      <c r="V1592" s="241"/>
      <c r="W1592" s="241"/>
      <c r="X1592" s="241"/>
      <c r="Y1592" s="241"/>
      <c r="Z1592" s="241"/>
      <c r="AA1592" s="241"/>
      <c r="AB1592" s="241"/>
      <c r="AC1592" s="241"/>
      <c r="AD1592" s="241"/>
      <c r="AE1592" s="241"/>
      <c r="AF1592" s="241"/>
      <c r="AG1592" s="241"/>
      <c r="AH1592" s="241"/>
      <c r="AI1592" s="241"/>
      <c r="AP1592" s="300"/>
      <c r="AT1592" s="300"/>
    </row>
    <row r="1593" spans="1:46" s="299" customFormat="1" ht="15" customHeight="1">
      <c r="A1593" s="284"/>
      <c r="B1593" s="284"/>
      <c r="C1593" s="241"/>
      <c r="D1593" s="241"/>
      <c r="E1593" s="241"/>
      <c r="F1593" s="241"/>
      <c r="G1593" s="241"/>
      <c r="H1593" s="241"/>
      <c r="I1593" s="241"/>
      <c r="J1593" s="241"/>
      <c r="K1593" s="241"/>
      <c r="L1593" s="241"/>
      <c r="M1593" s="241"/>
      <c r="N1593" s="241"/>
      <c r="O1593" s="241"/>
      <c r="P1593" s="241"/>
      <c r="Q1593" s="241"/>
      <c r="R1593" s="241"/>
      <c r="S1593" s="241"/>
      <c r="T1593" s="241"/>
      <c r="U1593" s="241"/>
      <c r="V1593" s="241"/>
      <c r="W1593" s="241"/>
      <c r="X1593" s="241"/>
      <c r="Y1593" s="241"/>
      <c r="Z1593" s="241"/>
      <c r="AA1593" s="241"/>
      <c r="AB1593" s="241"/>
      <c r="AC1593" s="241"/>
      <c r="AD1593" s="241"/>
      <c r="AE1593" s="241"/>
      <c r="AF1593" s="241"/>
      <c r="AG1593" s="241"/>
      <c r="AH1593" s="241"/>
      <c r="AI1593" s="241"/>
      <c r="AP1593" s="300"/>
      <c r="AT1593" s="300"/>
    </row>
    <row r="1594" spans="1:46" s="299" customFormat="1" ht="15" customHeight="1">
      <c r="A1594" s="284"/>
      <c r="B1594" s="284"/>
      <c r="C1594" s="241"/>
      <c r="D1594" s="241"/>
      <c r="E1594" s="241"/>
      <c r="F1594" s="241"/>
      <c r="G1594" s="241"/>
      <c r="H1594" s="241"/>
      <c r="I1594" s="241"/>
      <c r="J1594" s="241"/>
      <c r="K1594" s="241"/>
      <c r="L1594" s="241"/>
      <c r="M1594" s="241"/>
      <c r="N1594" s="241"/>
      <c r="O1594" s="241"/>
      <c r="P1594" s="241"/>
      <c r="Q1594" s="241"/>
      <c r="R1594" s="241"/>
      <c r="S1594" s="241"/>
      <c r="T1594" s="241"/>
      <c r="U1594" s="241"/>
      <c r="V1594" s="241"/>
      <c r="W1594" s="241"/>
      <c r="X1594" s="241"/>
      <c r="Y1594" s="241"/>
      <c r="Z1594" s="241"/>
      <c r="AA1594" s="241"/>
      <c r="AB1594" s="241"/>
      <c r="AC1594" s="241"/>
      <c r="AD1594" s="241"/>
      <c r="AE1594" s="241"/>
      <c r="AF1594" s="241"/>
      <c r="AG1594" s="241"/>
      <c r="AH1594" s="241"/>
      <c r="AI1594" s="241"/>
      <c r="AP1594" s="300"/>
      <c r="AT1594" s="300"/>
    </row>
    <row r="1595" spans="1:46" s="299" customFormat="1" ht="15" customHeight="1">
      <c r="A1595" s="284"/>
      <c r="B1595" s="284"/>
      <c r="C1595" s="241"/>
      <c r="D1595" s="241"/>
      <c r="E1595" s="241"/>
      <c r="F1595" s="241"/>
      <c r="G1595" s="241"/>
      <c r="H1595" s="241"/>
      <c r="I1595" s="241"/>
      <c r="J1595" s="241"/>
      <c r="K1595" s="241"/>
      <c r="L1595" s="241"/>
      <c r="M1595" s="241"/>
      <c r="N1595" s="241"/>
      <c r="O1595" s="241"/>
      <c r="P1595" s="241"/>
      <c r="Q1595" s="241"/>
      <c r="R1595" s="241"/>
      <c r="S1595" s="241"/>
      <c r="T1595" s="241"/>
      <c r="U1595" s="241"/>
      <c r="V1595" s="241"/>
      <c r="W1595" s="241"/>
      <c r="X1595" s="241"/>
      <c r="Y1595" s="241"/>
      <c r="Z1595" s="241"/>
      <c r="AA1595" s="241"/>
      <c r="AB1595" s="241"/>
      <c r="AC1595" s="241"/>
      <c r="AD1595" s="241"/>
      <c r="AE1595" s="241"/>
      <c r="AF1595" s="241"/>
      <c r="AG1595" s="241"/>
      <c r="AH1595" s="241"/>
      <c r="AI1595" s="241"/>
      <c r="AP1595" s="300"/>
      <c r="AT1595" s="300"/>
    </row>
    <row r="1596" spans="1:46" s="299" customFormat="1" ht="15" customHeight="1">
      <c r="A1596" s="284"/>
      <c r="B1596" s="284"/>
      <c r="C1596" s="241"/>
      <c r="D1596" s="241"/>
      <c r="E1596" s="241"/>
      <c r="F1596" s="241"/>
      <c r="G1596" s="241"/>
      <c r="H1596" s="241"/>
      <c r="I1596" s="241"/>
      <c r="J1596" s="241"/>
      <c r="K1596" s="241"/>
      <c r="L1596" s="241"/>
      <c r="M1596" s="241"/>
      <c r="N1596" s="241"/>
      <c r="O1596" s="241"/>
      <c r="P1596" s="241"/>
      <c r="Q1596" s="241"/>
      <c r="R1596" s="241"/>
      <c r="S1596" s="241"/>
      <c r="T1596" s="241"/>
      <c r="U1596" s="241"/>
      <c r="V1596" s="241"/>
      <c r="W1596" s="241"/>
      <c r="X1596" s="241"/>
      <c r="Y1596" s="241"/>
      <c r="Z1596" s="241"/>
      <c r="AA1596" s="241"/>
      <c r="AB1596" s="241"/>
      <c r="AC1596" s="241"/>
      <c r="AD1596" s="241"/>
      <c r="AE1596" s="241"/>
      <c r="AF1596" s="241"/>
      <c r="AG1596" s="241"/>
      <c r="AH1596" s="241"/>
      <c r="AI1596" s="241"/>
      <c r="AP1596" s="300"/>
      <c r="AT1596" s="300"/>
    </row>
    <row r="1597" spans="1:46" s="299" customFormat="1" ht="15" customHeight="1">
      <c r="A1597" s="284"/>
      <c r="B1597" s="284"/>
      <c r="C1597" s="241"/>
      <c r="D1597" s="241"/>
      <c r="E1597" s="241"/>
      <c r="F1597" s="241"/>
      <c r="G1597" s="241"/>
      <c r="H1597" s="241"/>
      <c r="I1597" s="241"/>
      <c r="J1597" s="241"/>
      <c r="K1597" s="241"/>
      <c r="L1597" s="241"/>
      <c r="M1597" s="241"/>
      <c r="N1597" s="241"/>
      <c r="O1597" s="241"/>
      <c r="P1597" s="241"/>
      <c r="Q1597" s="241"/>
      <c r="R1597" s="241"/>
      <c r="S1597" s="241"/>
      <c r="T1597" s="241"/>
      <c r="U1597" s="241"/>
      <c r="V1597" s="241"/>
      <c r="W1597" s="241"/>
      <c r="X1597" s="241"/>
      <c r="Y1597" s="241"/>
      <c r="Z1597" s="241"/>
      <c r="AA1597" s="241"/>
      <c r="AB1597" s="241"/>
      <c r="AC1597" s="241"/>
      <c r="AD1597" s="241"/>
      <c r="AE1597" s="241"/>
      <c r="AF1597" s="241"/>
      <c r="AG1597" s="241"/>
      <c r="AH1597" s="241"/>
      <c r="AI1597" s="241"/>
      <c r="AP1597" s="300"/>
      <c r="AT1597" s="300"/>
    </row>
    <row r="1598" spans="1:46" s="299" customFormat="1" ht="15" customHeight="1">
      <c r="A1598" s="284"/>
      <c r="B1598" s="284"/>
      <c r="C1598" s="241"/>
      <c r="D1598" s="241"/>
      <c r="E1598" s="241"/>
      <c r="F1598" s="241"/>
      <c r="G1598" s="241"/>
      <c r="H1598" s="241"/>
      <c r="I1598" s="241"/>
      <c r="J1598" s="241"/>
      <c r="K1598" s="241"/>
      <c r="L1598" s="241"/>
      <c r="M1598" s="241"/>
      <c r="N1598" s="241"/>
      <c r="O1598" s="241"/>
      <c r="P1598" s="241"/>
      <c r="Q1598" s="241"/>
      <c r="R1598" s="241"/>
      <c r="S1598" s="241"/>
      <c r="T1598" s="241"/>
      <c r="U1598" s="241"/>
      <c r="V1598" s="241"/>
      <c r="W1598" s="241"/>
      <c r="X1598" s="241"/>
      <c r="Y1598" s="241"/>
      <c r="Z1598" s="241"/>
      <c r="AA1598" s="241"/>
      <c r="AB1598" s="241"/>
      <c r="AC1598" s="241"/>
      <c r="AD1598" s="241"/>
      <c r="AE1598" s="241"/>
      <c r="AF1598" s="241"/>
      <c r="AG1598" s="241"/>
      <c r="AH1598" s="241"/>
      <c r="AI1598" s="241"/>
      <c r="AP1598" s="300"/>
      <c r="AT1598" s="300"/>
    </row>
    <row r="1599" spans="1:46" s="299" customFormat="1" ht="15" customHeight="1">
      <c r="A1599" s="284"/>
      <c r="B1599" s="284"/>
      <c r="C1599" s="241"/>
      <c r="D1599" s="241"/>
      <c r="E1599" s="241"/>
      <c r="F1599" s="241"/>
      <c r="G1599" s="241"/>
      <c r="H1599" s="241"/>
      <c r="I1599" s="241"/>
      <c r="J1599" s="241"/>
      <c r="K1599" s="241"/>
      <c r="L1599" s="241"/>
      <c r="M1599" s="241"/>
      <c r="N1599" s="241"/>
      <c r="O1599" s="241"/>
      <c r="P1599" s="241"/>
      <c r="Q1599" s="241"/>
      <c r="R1599" s="241"/>
      <c r="S1599" s="241"/>
      <c r="T1599" s="241"/>
      <c r="U1599" s="241"/>
      <c r="V1599" s="241"/>
      <c r="W1599" s="241"/>
      <c r="X1599" s="241"/>
      <c r="Y1599" s="241"/>
      <c r="Z1599" s="241"/>
      <c r="AA1599" s="241"/>
      <c r="AB1599" s="241"/>
      <c r="AC1599" s="241"/>
      <c r="AD1599" s="241"/>
      <c r="AE1599" s="241"/>
      <c r="AF1599" s="241"/>
      <c r="AG1599" s="241"/>
      <c r="AH1599" s="241"/>
      <c r="AI1599" s="241"/>
      <c r="AP1599" s="300"/>
      <c r="AT1599" s="300"/>
    </row>
    <row r="1600" spans="1:46" s="299" customFormat="1" ht="15" customHeight="1">
      <c r="A1600" s="284"/>
      <c r="B1600" s="284"/>
      <c r="C1600" s="241"/>
      <c r="D1600" s="241"/>
      <c r="E1600" s="241"/>
      <c r="F1600" s="241"/>
      <c r="G1600" s="241"/>
      <c r="H1600" s="241"/>
      <c r="I1600" s="241"/>
      <c r="J1600" s="241"/>
      <c r="K1600" s="241"/>
      <c r="L1600" s="241"/>
      <c r="M1600" s="241"/>
      <c r="N1600" s="241"/>
      <c r="O1600" s="241"/>
      <c r="P1600" s="241"/>
      <c r="Q1600" s="241"/>
      <c r="R1600" s="241"/>
      <c r="S1600" s="241"/>
      <c r="T1600" s="241"/>
      <c r="U1600" s="241"/>
      <c r="V1600" s="241"/>
      <c r="W1600" s="241"/>
      <c r="X1600" s="241"/>
      <c r="Y1600" s="241"/>
      <c r="Z1600" s="241"/>
      <c r="AA1600" s="241"/>
      <c r="AB1600" s="241"/>
      <c r="AC1600" s="241"/>
      <c r="AD1600" s="241"/>
      <c r="AE1600" s="241"/>
      <c r="AF1600" s="241"/>
      <c r="AG1600" s="241"/>
      <c r="AH1600" s="241"/>
      <c r="AI1600" s="241"/>
      <c r="AP1600" s="300"/>
      <c r="AT1600" s="300"/>
    </row>
    <row r="1601" spans="1:46" s="299" customFormat="1" ht="15" customHeight="1">
      <c r="A1601" s="284"/>
      <c r="B1601" s="284"/>
      <c r="C1601" s="241"/>
      <c r="D1601" s="241"/>
      <c r="E1601" s="241"/>
      <c r="F1601" s="241"/>
      <c r="G1601" s="241"/>
      <c r="H1601" s="241"/>
      <c r="I1601" s="241"/>
      <c r="J1601" s="241"/>
      <c r="K1601" s="241"/>
      <c r="L1601" s="241"/>
      <c r="M1601" s="241"/>
      <c r="N1601" s="241"/>
      <c r="O1601" s="241"/>
      <c r="P1601" s="241"/>
      <c r="Q1601" s="241"/>
      <c r="R1601" s="241"/>
      <c r="S1601" s="241"/>
      <c r="T1601" s="241"/>
      <c r="U1601" s="241"/>
      <c r="V1601" s="241"/>
      <c r="W1601" s="241"/>
      <c r="X1601" s="241"/>
      <c r="Y1601" s="241"/>
      <c r="Z1601" s="241"/>
      <c r="AA1601" s="241"/>
      <c r="AB1601" s="241"/>
      <c r="AC1601" s="241"/>
      <c r="AD1601" s="241"/>
      <c r="AE1601" s="241"/>
      <c r="AF1601" s="241"/>
      <c r="AG1601" s="241"/>
      <c r="AH1601" s="241"/>
      <c r="AI1601" s="241"/>
      <c r="AP1601" s="300"/>
      <c r="AT1601" s="300"/>
    </row>
    <row r="1602" spans="1:46" s="299" customFormat="1" ht="15" customHeight="1">
      <c r="A1602" s="284"/>
      <c r="B1602" s="284"/>
      <c r="C1602" s="241"/>
      <c r="D1602" s="241"/>
      <c r="E1602" s="241"/>
      <c r="F1602" s="241"/>
      <c r="G1602" s="241"/>
      <c r="H1602" s="241"/>
      <c r="I1602" s="241"/>
      <c r="J1602" s="241"/>
      <c r="K1602" s="241"/>
      <c r="L1602" s="241"/>
      <c r="M1602" s="241"/>
      <c r="N1602" s="241"/>
      <c r="O1602" s="241"/>
      <c r="P1602" s="241"/>
      <c r="Q1602" s="241"/>
      <c r="R1602" s="241"/>
      <c r="S1602" s="241"/>
      <c r="T1602" s="241"/>
      <c r="U1602" s="241"/>
      <c r="V1602" s="241"/>
      <c r="W1602" s="241"/>
      <c r="X1602" s="241"/>
      <c r="Y1602" s="241"/>
      <c r="Z1602" s="241"/>
      <c r="AA1602" s="241"/>
      <c r="AB1602" s="241"/>
      <c r="AC1602" s="241"/>
      <c r="AD1602" s="241"/>
      <c r="AE1602" s="241"/>
      <c r="AF1602" s="241"/>
      <c r="AG1602" s="241"/>
      <c r="AH1602" s="241"/>
      <c r="AI1602" s="241"/>
      <c r="AP1602" s="300"/>
      <c r="AT1602" s="300"/>
    </row>
    <row r="1603" spans="1:46" s="299" customFormat="1" ht="15" customHeight="1">
      <c r="A1603" s="284"/>
      <c r="B1603" s="284"/>
      <c r="C1603" s="241"/>
      <c r="D1603" s="241"/>
      <c r="E1603" s="241"/>
      <c r="F1603" s="241"/>
      <c r="G1603" s="241"/>
      <c r="H1603" s="241"/>
      <c r="I1603" s="241"/>
      <c r="J1603" s="241"/>
      <c r="K1603" s="241"/>
      <c r="L1603" s="241"/>
      <c r="M1603" s="241"/>
      <c r="N1603" s="241"/>
      <c r="O1603" s="241"/>
      <c r="P1603" s="241"/>
      <c r="Q1603" s="241"/>
      <c r="R1603" s="241"/>
      <c r="S1603" s="241"/>
      <c r="T1603" s="241"/>
      <c r="U1603" s="241"/>
      <c r="V1603" s="241"/>
      <c r="W1603" s="241"/>
      <c r="X1603" s="241"/>
      <c r="Y1603" s="241"/>
      <c r="Z1603" s="241"/>
      <c r="AA1603" s="241"/>
      <c r="AB1603" s="241"/>
      <c r="AC1603" s="241"/>
      <c r="AD1603" s="241"/>
      <c r="AE1603" s="241"/>
      <c r="AF1603" s="241"/>
      <c r="AG1603" s="241"/>
      <c r="AH1603" s="241"/>
      <c r="AI1603" s="241"/>
      <c r="AP1603" s="300"/>
      <c r="AT1603" s="300"/>
    </row>
    <row r="1604" spans="1:46" s="299" customFormat="1" ht="15" customHeight="1">
      <c r="A1604" s="284"/>
      <c r="B1604" s="284"/>
      <c r="C1604" s="241"/>
      <c r="D1604" s="241"/>
      <c r="E1604" s="241"/>
      <c r="F1604" s="241"/>
      <c r="G1604" s="241"/>
      <c r="H1604" s="241"/>
      <c r="I1604" s="241"/>
      <c r="J1604" s="241"/>
      <c r="K1604" s="241"/>
      <c r="L1604" s="241"/>
      <c r="M1604" s="241"/>
      <c r="N1604" s="241"/>
      <c r="O1604" s="241"/>
      <c r="P1604" s="241"/>
      <c r="Q1604" s="241"/>
      <c r="R1604" s="241"/>
      <c r="S1604" s="241"/>
      <c r="T1604" s="241"/>
      <c r="U1604" s="241"/>
      <c r="V1604" s="241"/>
      <c r="W1604" s="241"/>
      <c r="X1604" s="241"/>
      <c r="Y1604" s="241"/>
      <c r="Z1604" s="241"/>
      <c r="AA1604" s="241"/>
      <c r="AB1604" s="241"/>
      <c r="AC1604" s="241"/>
      <c r="AD1604" s="241"/>
      <c r="AE1604" s="241"/>
      <c r="AF1604" s="241"/>
      <c r="AG1604" s="241"/>
      <c r="AH1604" s="241"/>
      <c r="AI1604" s="241"/>
      <c r="AP1604" s="300"/>
      <c r="AT1604" s="300"/>
    </row>
    <row r="1605" spans="1:46" s="299" customFormat="1" ht="15" customHeight="1">
      <c r="A1605" s="284"/>
      <c r="B1605" s="284"/>
      <c r="C1605" s="241"/>
      <c r="D1605" s="241"/>
      <c r="E1605" s="241"/>
      <c r="F1605" s="241"/>
      <c r="G1605" s="241"/>
      <c r="H1605" s="241"/>
      <c r="I1605" s="241"/>
      <c r="J1605" s="241"/>
      <c r="K1605" s="241"/>
      <c r="L1605" s="241"/>
      <c r="M1605" s="241"/>
      <c r="N1605" s="241"/>
      <c r="O1605" s="241"/>
      <c r="P1605" s="241"/>
      <c r="Q1605" s="241"/>
      <c r="R1605" s="241"/>
      <c r="S1605" s="241"/>
      <c r="T1605" s="241"/>
      <c r="U1605" s="241"/>
      <c r="V1605" s="241"/>
      <c r="W1605" s="241"/>
      <c r="X1605" s="241"/>
      <c r="Y1605" s="241"/>
      <c r="Z1605" s="241"/>
      <c r="AA1605" s="241"/>
      <c r="AB1605" s="241"/>
      <c r="AC1605" s="241"/>
      <c r="AD1605" s="241"/>
      <c r="AE1605" s="241"/>
      <c r="AF1605" s="241"/>
      <c r="AG1605" s="241"/>
      <c r="AH1605" s="241"/>
      <c r="AI1605" s="241"/>
      <c r="AP1605" s="300"/>
      <c r="AT1605" s="300"/>
    </row>
    <row r="1606" spans="1:46" s="299" customFormat="1" ht="15" customHeight="1">
      <c r="A1606" s="284"/>
      <c r="B1606" s="284"/>
      <c r="C1606" s="241"/>
      <c r="D1606" s="241"/>
      <c r="E1606" s="241"/>
      <c r="F1606" s="241"/>
      <c r="G1606" s="241"/>
      <c r="H1606" s="241"/>
      <c r="I1606" s="241"/>
      <c r="J1606" s="241"/>
      <c r="K1606" s="241"/>
      <c r="L1606" s="241"/>
      <c r="M1606" s="241"/>
      <c r="N1606" s="241"/>
      <c r="O1606" s="241"/>
      <c r="P1606" s="241"/>
      <c r="Q1606" s="241"/>
      <c r="R1606" s="241"/>
      <c r="S1606" s="241"/>
      <c r="T1606" s="241"/>
      <c r="U1606" s="241"/>
      <c r="V1606" s="241"/>
      <c r="W1606" s="241"/>
      <c r="X1606" s="241"/>
      <c r="Y1606" s="241"/>
      <c r="Z1606" s="241"/>
      <c r="AA1606" s="241"/>
      <c r="AB1606" s="241"/>
      <c r="AC1606" s="241"/>
      <c r="AD1606" s="241"/>
      <c r="AE1606" s="241"/>
      <c r="AF1606" s="241"/>
      <c r="AG1606" s="241"/>
      <c r="AH1606" s="241"/>
      <c r="AI1606" s="241"/>
      <c r="AP1606" s="300"/>
      <c r="AT1606" s="300"/>
    </row>
    <row r="1607" spans="1:46" s="299" customFormat="1" ht="15" customHeight="1">
      <c r="A1607" s="284"/>
      <c r="B1607" s="284"/>
      <c r="C1607" s="241"/>
      <c r="D1607" s="241"/>
      <c r="E1607" s="241"/>
      <c r="F1607" s="241"/>
      <c r="G1607" s="241"/>
      <c r="H1607" s="241"/>
      <c r="I1607" s="241"/>
      <c r="J1607" s="241"/>
      <c r="K1607" s="241"/>
      <c r="L1607" s="241"/>
      <c r="M1607" s="241"/>
      <c r="N1607" s="241"/>
      <c r="O1607" s="241"/>
      <c r="P1607" s="241"/>
      <c r="Q1607" s="241"/>
      <c r="R1607" s="241"/>
      <c r="S1607" s="241"/>
      <c r="T1607" s="241"/>
      <c r="U1607" s="241"/>
      <c r="V1607" s="241"/>
      <c r="W1607" s="241"/>
      <c r="X1607" s="241"/>
      <c r="Y1607" s="241"/>
      <c r="Z1607" s="241"/>
      <c r="AA1607" s="241"/>
      <c r="AB1607" s="241"/>
      <c r="AC1607" s="241"/>
      <c r="AD1607" s="241"/>
      <c r="AE1607" s="241"/>
      <c r="AF1607" s="241"/>
      <c r="AG1607" s="241"/>
      <c r="AH1607" s="241"/>
      <c r="AI1607" s="241"/>
      <c r="AP1607" s="300"/>
      <c r="AT1607" s="300"/>
    </row>
    <row r="1608" spans="1:46" s="299" customFormat="1" ht="15" customHeight="1">
      <c r="A1608" s="284"/>
      <c r="B1608" s="284"/>
      <c r="C1608" s="241"/>
      <c r="D1608" s="241"/>
      <c r="E1608" s="241"/>
      <c r="F1608" s="241"/>
      <c r="G1608" s="241"/>
      <c r="H1608" s="241"/>
      <c r="I1608" s="241"/>
      <c r="J1608" s="241"/>
      <c r="K1608" s="241"/>
      <c r="L1608" s="241"/>
      <c r="M1608" s="241"/>
      <c r="N1608" s="241"/>
      <c r="O1608" s="241"/>
      <c r="P1608" s="241"/>
      <c r="Q1608" s="241"/>
      <c r="R1608" s="241"/>
      <c r="S1608" s="241"/>
      <c r="T1608" s="241"/>
      <c r="U1608" s="241"/>
      <c r="V1608" s="241"/>
      <c r="W1608" s="241"/>
      <c r="X1608" s="241"/>
      <c r="Y1608" s="241"/>
      <c r="Z1608" s="241"/>
      <c r="AA1608" s="241"/>
      <c r="AB1608" s="241"/>
      <c r="AC1608" s="241"/>
      <c r="AD1608" s="241"/>
      <c r="AE1608" s="241"/>
      <c r="AF1608" s="241"/>
      <c r="AG1608" s="241"/>
      <c r="AH1608" s="241"/>
      <c r="AI1608" s="241"/>
      <c r="AP1608" s="300"/>
      <c r="AT1608" s="300"/>
    </row>
    <row r="1609" spans="1:46" s="299" customFormat="1" ht="15" customHeight="1">
      <c r="A1609" s="284"/>
      <c r="B1609" s="284"/>
      <c r="C1609" s="241"/>
      <c r="D1609" s="241"/>
      <c r="E1609" s="241"/>
      <c r="F1609" s="241"/>
      <c r="G1609" s="241"/>
      <c r="H1609" s="241"/>
      <c r="I1609" s="241"/>
      <c r="J1609" s="241"/>
      <c r="K1609" s="241"/>
      <c r="L1609" s="241"/>
      <c r="M1609" s="241"/>
      <c r="N1609" s="241"/>
      <c r="O1609" s="241"/>
      <c r="P1609" s="241"/>
      <c r="Q1609" s="241"/>
      <c r="R1609" s="241"/>
      <c r="S1609" s="241"/>
      <c r="T1609" s="241"/>
      <c r="U1609" s="241"/>
      <c r="V1609" s="241"/>
      <c r="W1609" s="241"/>
      <c r="X1609" s="241"/>
      <c r="Y1609" s="241"/>
      <c r="Z1609" s="241"/>
      <c r="AA1609" s="241"/>
      <c r="AB1609" s="241"/>
      <c r="AC1609" s="241"/>
      <c r="AD1609" s="241"/>
      <c r="AE1609" s="241"/>
      <c r="AF1609" s="241"/>
      <c r="AG1609" s="241"/>
      <c r="AH1609" s="241"/>
      <c r="AI1609" s="241"/>
      <c r="AP1609" s="300"/>
      <c r="AT1609" s="300"/>
    </row>
    <row r="1610" spans="1:46" s="299" customFormat="1" ht="15" customHeight="1">
      <c r="A1610" s="284"/>
      <c r="B1610" s="284"/>
      <c r="C1610" s="241"/>
      <c r="D1610" s="241"/>
      <c r="E1610" s="241"/>
      <c r="F1610" s="241"/>
      <c r="G1610" s="241"/>
      <c r="H1610" s="241"/>
      <c r="I1610" s="241"/>
      <c r="J1610" s="241"/>
      <c r="K1610" s="241"/>
      <c r="L1610" s="241"/>
      <c r="M1610" s="241"/>
      <c r="N1610" s="241"/>
      <c r="O1610" s="241"/>
      <c r="P1610" s="241"/>
      <c r="Q1610" s="241"/>
      <c r="R1610" s="241"/>
      <c r="S1610" s="241"/>
      <c r="T1610" s="241"/>
      <c r="U1610" s="241"/>
      <c r="V1610" s="241"/>
      <c r="W1610" s="241"/>
      <c r="X1610" s="241"/>
      <c r="Y1610" s="241"/>
      <c r="Z1610" s="241"/>
      <c r="AA1610" s="241"/>
      <c r="AB1610" s="241"/>
      <c r="AC1610" s="241"/>
      <c r="AD1610" s="241"/>
      <c r="AE1610" s="241"/>
      <c r="AF1610" s="241"/>
      <c r="AG1610" s="241"/>
      <c r="AH1610" s="241"/>
      <c r="AI1610" s="241"/>
      <c r="AP1610" s="300"/>
      <c r="AT1610" s="300"/>
    </row>
    <row r="1611" spans="1:46" s="299" customFormat="1" ht="15" customHeight="1">
      <c r="A1611" s="284"/>
      <c r="B1611" s="284"/>
      <c r="C1611" s="241"/>
      <c r="D1611" s="241"/>
      <c r="E1611" s="241"/>
      <c r="F1611" s="241"/>
      <c r="G1611" s="241"/>
      <c r="H1611" s="241"/>
      <c r="I1611" s="241"/>
      <c r="J1611" s="241"/>
      <c r="K1611" s="241"/>
      <c r="L1611" s="241"/>
      <c r="M1611" s="241"/>
      <c r="N1611" s="241"/>
      <c r="O1611" s="241"/>
      <c r="P1611" s="241"/>
      <c r="Q1611" s="241"/>
      <c r="R1611" s="241"/>
      <c r="S1611" s="241"/>
      <c r="T1611" s="241"/>
      <c r="U1611" s="241"/>
      <c r="V1611" s="241"/>
      <c r="W1611" s="241"/>
      <c r="X1611" s="241"/>
      <c r="Y1611" s="241"/>
      <c r="Z1611" s="241"/>
      <c r="AA1611" s="241"/>
      <c r="AB1611" s="241"/>
      <c r="AC1611" s="241"/>
      <c r="AD1611" s="241"/>
      <c r="AE1611" s="241"/>
      <c r="AF1611" s="241"/>
      <c r="AG1611" s="241"/>
      <c r="AH1611" s="241"/>
      <c r="AI1611" s="241"/>
      <c r="AP1611" s="300"/>
      <c r="AT1611" s="300"/>
    </row>
    <row r="1612" spans="1:46" s="299" customFormat="1" ht="15" customHeight="1">
      <c r="A1612" s="284"/>
      <c r="B1612" s="284"/>
      <c r="C1612" s="241"/>
      <c r="D1612" s="241"/>
      <c r="E1612" s="241"/>
      <c r="F1612" s="241"/>
      <c r="G1612" s="241"/>
      <c r="H1612" s="241"/>
      <c r="I1612" s="241"/>
      <c r="J1612" s="241"/>
      <c r="K1612" s="241"/>
      <c r="L1612" s="241"/>
      <c r="M1612" s="241"/>
      <c r="N1612" s="241"/>
      <c r="O1612" s="241"/>
      <c r="P1612" s="241"/>
      <c r="Q1612" s="241"/>
      <c r="R1612" s="241"/>
      <c r="S1612" s="241"/>
      <c r="T1612" s="241"/>
      <c r="U1612" s="241"/>
      <c r="V1612" s="241"/>
      <c r="W1612" s="241"/>
      <c r="X1612" s="241"/>
      <c r="Y1612" s="241"/>
      <c r="Z1612" s="241"/>
      <c r="AA1612" s="241"/>
      <c r="AB1612" s="241"/>
      <c r="AC1612" s="241"/>
      <c r="AD1612" s="241"/>
      <c r="AE1612" s="241"/>
      <c r="AF1612" s="241"/>
      <c r="AG1612" s="241"/>
      <c r="AH1612" s="241"/>
      <c r="AI1612" s="241"/>
      <c r="AP1612" s="300"/>
      <c r="AT1612" s="300"/>
    </row>
    <row r="1613" spans="1:46" s="299" customFormat="1" ht="15" customHeight="1">
      <c r="A1613" s="284"/>
      <c r="B1613" s="284"/>
      <c r="C1613" s="241"/>
      <c r="D1613" s="241"/>
      <c r="E1613" s="241"/>
      <c r="F1613" s="241"/>
      <c r="G1613" s="241"/>
      <c r="H1613" s="241"/>
      <c r="I1613" s="241"/>
      <c r="J1613" s="241"/>
      <c r="K1613" s="241"/>
      <c r="L1613" s="241"/>
      <c r="M1613" s="241"/>
      <c r="N1613" s="241"/>
      <c r="O1613" s="241"/>
      <c r="P1613" s="241"/>
      <c r="Q1613" s="241"/>
      <c r="R1613" s="241"/>
      <c r="S1613" s="241"/>
      <c r="T1613" s="241"/>
      <c r="U1613" s="241"/>
      <c r="V1613" s="241"/>
      <c r="W1613" s="241"/>
      <c r="X1613" s="241"/>
      <c r="Y1613" s="241"/>
      <c r="Z1613" s="241"/>
      <c r="AA1613" s="241"/>
      <c r="AB1613" s="241"/>
      <c r="AC1613" s="241"/>
      <c r="AD1613" s="241"/>
      <c r="AE1613" s="241"/>
      <c r="AF1613" s="241"/>
      <c r="AG1613" s="241"/>
      <c r="AH1613" s="241"/>
      <c r="AI1613" s="241"/>
      <c r="AP1613" s="300"/>
      <c r="AT1613" s="300"/>
    </row>
    <row r="1614" spans="1:46" s="299" customFormat="1" ht="15" customHeight="1">
      <c r="A1614" s="284"/>
      <c r="B1614" s="284"/>
      <c r="C1614" s="241"/>
      <c r="D1614" s="241"/>
      <c r="E1614" s="241"/>
      <c r="F1614" s="241"/>
      <c r="G1614" s="241"/>
      <c r="H1614" s="241"/>
      <c r="I1614" s="241"/>
      <c r="J1614" s="241"/>
      <c r="K1614" s="241"/>
      <c r="L1614" s="241"/>
      <c r="M1614" s="241"/>
      <c r="N1614" s="241"/>
      <c r="O1614" s="241"/>
      <c r="P1614" s="241"/>
      <c r="Q1614" s="241"/>
      <c r="R1614" s="241"/>
      <c r="S1614" s="241"/>
      <c r="T1614" s="241"/>
      <c r="U1614" s="241"/>
      <c r="V1614" s="241"/>
      <c r="W1614" s="241"/>
      <c r="X1614" s="241"/>
      <c r="Y1614" s="241"/>
      <c r="Z1614" s="241"/>
      <c r="AA1614" s="241"/>
      <c r="AB1614" s="241"/>
      <c r="AC1614" s="241"/>
      <c r="AD1614" s="241"/>
      <c r="AE1614" s="241"/>
      <c r="AF1614" s="241"/>
      <c r="AG1614" s="241"/>
      <c r="AH1614" s="241"/>
      <c r="AI1614" s="241"/>
      <c r="AP1614" s="300"/>
      <c r="AT1614" s="300"/>
    </row>
    <row r="1615" spans="1:46" s="299" customFormat="1" ht="15" customHeight="1">
      <c r="A1615" s="284"/>
      <c r="B1615" s="284"/>
      <c r="C1615" s="241"/>
      <c r="D1615" s="241"/>
      <c r="E1615" s="241"/>
      <c r="F1615" s="241"/>
      <c r="G1615" s="241"/>
      <c r="H1615" s="241"/>
      <c r="I1615" s="241"/>
      <c r="J1615" s="241"/>
      <c r="K1615" s="241"/>
      <c r="L1615" s="241"/>
      <c r="M1615" s="241"/>
      <c r="N1615" s="241"/>
      <c r="O1615" s="241"/>
      <c r="P1615" s="241"/>
      <c r="Q1615" s="241"/>
      <c r="R1615" s="241"/>
      <c r="S1615" s="241"/>
      <c r="T1615" s="241"/>
      <c r="U1615" s="241"/>
      <c r="V1615" s="241"/>
      <c r="W1615" s="241"/>
      <c r="X1615" s="241"/>
      <c r="Y1615" s="241"/>
      <c r="Z1615" s="241"/>
      <c r="AA1615" s="241"/>
      <c r="AB1615" s="241"/>
      <c r="AC1615" s="241"/>
      <c r="AD1615" s="241"/>
      <c r="AE1615" s="241"/>
      <c r="AF1615" s="241"/>
      <c r="AG1615" s="241"/>
      <c r="AH1615" s="241"/>
      <c r="AI1615" s="241"/>
      <c r="AP1615" s="300"/>
      <c r="AT1615" s="300"/>
    </row>
    <row r="1616" spans="1:46" s="299" customFormat="1" ht="15" customHeight="1">
      <c r="A1616" s="284"/>
      <c r="B1616" s="284"/>
      <c r="C1616" s="241"/>
      <c r="D1616" s="241"/>
      <c r="E1616" s="241"/>
      <c r="F1616" s="241"/>
      <c r="G1616" s="241"/>
      <c r="H1616" s="241"/>
      <c r="I1616" s="241"/>
      <c r="J1616" s="241"/>
      <c r="K1616" s="241"/>
      <c r="L1616" s="241"/>
      <c r="M1616" s="241"/>
      <c r="N1616" s="241"/>
      <c r="O1616" s="241"/>
      <c r="P1616" s="241"/>
      <c r="Q1616" s="241"/>
      <c r="R1616" s="241"/>
      <c r="S1616" s="241"/>
      <c r="T1616" s="241"/>
      <c r="U1616" s="241"/>
      <c r="V1616" s="241"/>
      <c r="W1616" s="241"/>
      <c r="X1616" s="241"/>
      <c r="Y1616" s="241"/>
      <c r="Z1616" s="241"/>
      <c r="AA1616" s="241"/>
      <c r="AB1616" s="241"/>
      <c r="AC1616" s="241"/>
      <c r="AD1616" s="241"/>
      <c r="AE1616" s="241"/>
      <c r="AF1616" s="241"/>
      <c r="AG1616" s="241"/>
      <c r="AH1616" s="241"/>
      <c r="AI1616" s="241"/>
      <c r="AP1616" s="300"/>
      <c r="AT1616" s="300"/>
    </row>
    <row r="1617" spans="1:46" s="299" customFormat="1" ht="15" customHeight="1">
      <c r="A1617" s="284"/>
      <c r="B1617" s="284"/>
      <c r="C1617" s="241"/>
      <c r="D1617" s="241"/>
      <c r="E1617" s="241"/>
      <c r="F1617" s="241"/>
      <c r="G1617" s="241"/>
      <c r="H1617" s="241"/>
      <c r="I1617" s="241"/>
      <c r="J1617" s="241"/>
      <c r="K1617" s="241"/>
      <c r="L1617" s="241"/>
      <c r="M1617" s="241"/>
      <c r="N1617" s="241"/>
      <c r="O1617" s="241"/>
      <c r="P1617" s="241"/>
      <c r="Q1617" s="241"/>
      <c r="R1617" s="241"/>
      <c r="S1617" s="241"/>
      <c r="T1617" s="241"/>
      <c r="U1617" s="241"/>
      <c r="V1617" s="241"/>
      <c r="W1617" s="241"/>
      <c r="X1617" s="241"/>
      <c r="Y1617" s="241"/>
      <c r="Z1617" s="241"/>
      <c r="AA1617" s="241"/>
      <c r="AB1617" s="241"/>
      <c r="AC1617" s="241"/>
      <c r="AD1617" s="241"/>
      <c r="AE1617" s="241"/>
      <c r="AF1617" s="241"/>
      <c r="AG1617" s="241"/>
      <c r="AH1617" s="241"/>
      <c r="AI1617" s="241"/>
      <c r="AP1617" s="300"/>
      <c r="AT1617" s="300"/>
    </row>
    <row r="1618" spans="1:46" s="299" customFormat="1" ht="15" customHeight="1">
      <c r="A1618" s="284"/>
      <c r="B1618" s="284"/>
      <c r="C1618" s="241"/>
      <c r="D1618" s="241"/>
      <c r="E1618" s="241"/>
      <c r="F1618" s="241"/>
      <c r="G1618" s="241"/>
      <c r="H1618" s="241"/>
      <c r="I1618" s="241"/>
      <c r="J1618" s="241"/>
      <c r="K1618" s="241"/>
      <c r="L1618" s="241"/>
      <c r="M1618" s="241"/>
      <c r="N1618" s="241"/>
      <c r="O1618" s="241"/>
      <c r="P1618" s="241"/>
      <c r="Q1618" s="241"/>
      <c r="R1618" s="241"/>
      <c r="S1618" s="241"/>
      <c r="T1618" s="241"/>
      <c r="U1618" s="241"/>
      <c r="V1618" s="241"/>
      <c r="W1618" s="241"/>
      <c r="X1618" s="241"/>
      <c r="Y1618" s="241"/>
      <c r="Z1618" s="241"/>
      <c r="AA1618" s="241"/>
      <c r="AB1618" s="241"/>
      <c r="AC1618" s="241"/>
      <c r="AD1618" s="241"/>
      <c r="AE1618" s="241"/>
      <c r="AF1618" s="241"/>
      <c r="AG1618" s="241"/>
      <c r="AH1618" s="241"/>
      <c r="AI1618" s="241"/>
      <c r="AP1618" s="300"/>
      <c r="AT1618" s="300"/>
    </row>
    <row r="1619" spans="1:46" s="299" customFormat="1" ht="15" customHeight="1">
      <c r="A1619" s="284"/>
      <c r="B1619" s="284"/>
      <c r="C1619" s="241"/>
      <c r="D1619" s="241"/>
      <c r="E1619" s="241"/>
      <c r="F1619" s="241"/>
      <c r="G1619" s="241"/>
      <c r="H1619" s="241"/>
      <c r="I1619" s="241"/>
      <c r="J1619" s="241"/>
      <c r="K1619" s="241"/>
      <c r="L1619" s="241"/>
      <c r="M1619" s="241"/>
      <c r="N1619" s="241"/>
      <c r="O1619" s="241"/>
      <c r="P1619" s="241"/>
      <c r="Q1619" s="241"/>
      <c r="R1619" s="241"/>
      <c r="S1619" s="241"/>
      <c r="T1619" s="241"/>
      <c r="U1619" s="241"/>
      <c r="V1619" s="241"/>
      <c r="W1619" s="241"/>
      <c r="X1619" s="241"/>
      <c r="Y1619" s="241"/>
      <c r="Z1619" s="241"/>
      <c r="AA1619" s="241"/>
      <c r="AB1619" s="241"/>
      <c r="AC1619" s="241"/>
      <c r="AD1619" s="241"/>
      <c r="AE1619" s="241"/>
      <c r="AF1619" s="241"/>
      <c r="AG1619" s="241"/>
      <c r="AH1619" s="241"/>
      <c r="AI1619" s="241"/>
      <c r="AP1619" s="300"/>
      <c r="AT1619" s="300"/>
    </row>
    <row r="1620" spans="1:46" s="299" customFormat="1" ht="15" customHeight="1">
      <c r="A1620" s="284"/>
      <c r="B1620" s="284"/>
      <c r="C1620" s="241"/>
      <c r="D1620" s="241"/>
      <c r="E1620" s="241"/>
      <c r="F1620" s="241"/>
      <c r="G1620" s="241"/>
      <c r="H1620" s="241"/>
      <c r="I1620" s="241"/>
      <c r="J1620" s="241"/>
      <c r="K1620" s="241"/>
      <c r="L1620" s="241"/>
      <c r="M1620" s="241"/>
      <c r="N1620" s="241"/>
      <c r="O1620" s="241"/>
      <c r="P1620" s="241"/>
      <c r="Q1620" s="241"/>
      <c r="R1620" s="241"/>
      <c r="S1620" s="241"/>
      <c r="T1620" s="241"/>
      <c r="U1620" s="241"/>
      <c r="V1620" s="241"/>
      <c r="W1620" s="241"/>
      <c r="X1620" s="241"/>
      <c r="Y1620" s="241"/>
      <c r="Z1620" s="241"/>
      <c r="AA1620" s="241"/>
      <c r="AB1620" s="241"/>
      <c r="AC1620" s="241"/>
      <c r="AD1620" s="241"/>
      <c r="AE1620" s="241"/>
      <c r="AF1620" s="241"/>
      <c r="AG1620" s="241"/>
      <c r="AH1620" s="241"/>
      <c r="AI1620" s="241"/>
      <c r="AP1620" s="300"/>
      <c r="AT1620" s="300"/>
    </row>
    <row r="1621" spans="1:46" s="299" customFormat="1" ht="15" customHeight="1">
      <c r="A1621" s="284"/>
      <c r="B1621" s="284"/>
      <c r="C1621" s="241"/>
      <c r="D1621" s="241"/>
      <c r="E1621" s="241"/>
      <c r="F1621" s="241"/>
      <c r="G1621" s="241"/>
      <c r="H1621" s="241"/>
      <c r="I1621" s="241"/>
      <c r="J1621" s="241"/>
      <c r="K1621" s="241"/>
      <c r="L1621" s="241"/>
      <c r="M1621" s="241"/>
      <c r="N1621" s="241"/>
      <c r="O1621" s="241"/>
      <c r="P1621" s="241"/>
      <c r="Q1621" s="241"/>
      <c r="R1621" s="241"/>
      <c r="S1621" s="241"/>
      <c r="T1621" s="241"/>
      <c r="U1621" s="241"/>
      <c r="V1621" s="241"/>
      <c r="W1621" s="241"/>
      <c r="X1621" s="241"/>
      <c r="Y1621" s="241"/>
      <c r="Z1621" s="241"/>
      <c r="AA1621" s="241"/>
      <c r="AB1621" s="241"/>
      <c r="AC1621" s="241"/>
      <c r="AD1621" s="241"/>
      <c r="AE1621" s="241"/>
      <c r="AF1621" s="241"/>
      <c r="AG1621" s="241"/>
      <c r="AH1621" s="241"/>
      <c r="AI1621" s="241"/>
      <c r="AP1621" s="300"/>
      <c r="AT1621" s="300"/>
    </row>
    <row r="1622" spans="1:46" s="299" customFormat="1" ht="15" customHeight="1">
      <c r="A1622" s="284"/>
      <c r="B1622" s="284"/>
      <c r="C1622" s="241"/>
      <c r="D1622" s="241"/>
      <c r="E1622" s="241"/>
      <c r="F1622" s="241"/>
      <c r="G1622" s="241"/>
      <c r="H1622" s="241"/>
      <c r="I1622" s="241"/>
      <c r="J1622" s="241"/>
      <c r="K1622" s="241"/>
      <c r="L1622" s="241"/>
      <c r="M1622" s="241"/>
      <c r="N1622" s="241"/>
      <c r="O1622" s="241"/>
      <c r="P1622" s="241"/>
      <c r="Q1622" s="241"/>
      <c r="R1622" s="241"/>
      <c r="S1622" s="241"/>
      <c r="T1622" s="241"/>
      <c r="U1622" s="241"/>
      <c r="V1622" s="241"/>
      <c r="W1622" s="241"/>
      <c r="X1622" s="241"/>
      <c r="Y1622" s="241"/>
      <c r="Z1622" s="241"/>
      <c r="AA1622" s="241"/>
      <c r="AB1622" s="241"/>
      <c r="AC1622" s="241"/>
      <c r="AD1622" s="241"/>
      <c r="AE1622" s="241"/>
      <c r="AF1622" s="241"/>
      <c r="AG1622" s="241"/>
      <c r="AH1622" s="241"/>
      <c r="AI1622" s="241"/>
      <c r="AP1622" s="300"/>
      <c r="AT1622" s="300"/>
    </row>
    <row r="1623" spans="1:46" s="299" customFormat="1" ht="15" customHeight="1">
      <c r="A1623" s="284"/>
      <c r="B1623" s="284"/>
      <c r="C1623" s="241"/>
      <c r="D1623" s="241"/>
      <c r="E1623" s="241"/>
      <c r="F1623" s="241"/>
      <c r="G1623" s="241"/>
      <c r="H1623" s="241"/>
      <c r="I1623" s="241"/>
      <c r="J1623" s="241"/>
      <c r="K1623" s="241"/>
      <c r="L1623" s="241"/>
      <c r="M1623" s="241"/>
      <c r="N1623" s="241"/>
      <c r="O1623" s="241"/>
      <c r="P1623" s="241"/>
      <c r="Q1623" s="241"/>
      <c r="R1623" s="241"/>
      <c r="S1623" s="241"/>
      <c r="T1623" s="241"/>
      <c r="U1623" s="241"/>
      <c r="V1623" s="241"/>
      <c r="W1623" s="241"/>
      <c r="X1623" s="241"/>
      <c r="Y1623" s="241"/>
      <c r="Z1623" s="241"/>
      <c r="AA1623" s="241"/>
      <c r="AB1623" s="241"/>
      <c r="AC1623" s="241"/>
      <c r="AD1623" s="241"/>
      <c r="AE1623" s="241"/>
      <c r="AF1623" s="241"/>
      <c r="AG1623" s="241"/>
      <c r="AH1623" s="241"/>
      <c r="AI1623" s="241"/>
      <c r="AP1623" s="300"/>
      <c r="AT1623" s="300"/>
    </row>
    <row r="1624" spans="1:46" s="299" customFormat="1" ht="15" customHeight="1">
      <c r="A1624" s="284"/>
      <c r="B1624" s="284"/>
      <c r="C1624" s="241"/>
      <c r="D1624" s="241"/>
      <c r="E1624" s="241"/>
      <c r="F1624" s="241"/>
      <c r="G1624" s="241"/>
      <c r="H1624" s="241"/>
      <c r="I1624" s="241"/>
      <c r="J1624" s="241"/>
      <c r="K1624" s="241"/>
      <c r="L1624" s="241"/>
      <c r="M1624" s="241"/>
      <c r="N1624" s="241"/>
      <c r="O1624" s="241"/>
      <c r="P1624" s="241"/>
      <c r="Q1624" s="241"/>
      <c r="R1624" s="241"/>
      <c r="S1624" s="241"/>
      <c r="T1624" s="241"/>
      <c r="U1624" s="241"/>
      <c r="V1624" s="241"/>
      <c r="W1624" s="241"/>
      <c r="X1624" s="241"/>
      <c r="Y1624" s="241"/>
      <c r="Z1624" s="241"/>
      <c r="AA1624" s="241"/>
      <c r="AB1624" s="241"/>
      <c r="AC1624" s="241"/>
      <c r="AD1624" s="241"/>
      <c r="AE1624" s="241"/>
      <c r="AF1624" s="241"/>
      <c r="AG1624" s="241"/>
      <c r="AH1624" s="241"/>
      <c r="AI1624" s="241"/>
      <c r="AP1624" s="300"/>
      <c r="AT1624" s="300"/>
    </row>
    <row r="1625" spans="1:46" s="299" customFormat="1" ht="15" customHeight="1">
      <c r="A1625" s="284"/>
      <c r="B1625" s="284"/>
      <c r="C1625" s="241"/>
      <c r="D1625" s="241"/>
      <c r="E1625" s="241"/>
      <c r="F1625" s="241"/>
      <c r="G1625" s="241"/>
      <c r="H1625" s="241"/>
      <c r="I1625" s="241"/>
      <c r="J1625" s="241"/>
      <c r="K1625" s="241"/>
      <c r="L1625" s="241"/>
      <c r="M1625" s="241"/>
      <c r="N1625" s="241"/>
      <c r="O1625" s="241"/>
      <c r="P1625" s="241"/>
      <c r="Q1625" s="241"/>
      <c r="R1625" s="241"/>
      <c r="S1625" s="241"/>
      <c r="T1625" s="241"/>
      <c r="U1625" s="241"/>
      <c r="V1625" s="241"/>
      <c r="W1625" s="241"/>
      <c r="X1625" s="241"/>
      <c r="Y1625" s="241"/>
      <c r="Z1625" s="241"/>
      <c r="AA1625" s="241"/>
      <c r="AB1625" s="241"/>
      <c r="AC1625" s="241"/>
      <c r="AD1625" s="241"/>
      <c r="AE1625" s="241"/>
      <c r="AF1625" s="241"/>
      <c r="AG1625" s="241"/>
      <c r="AH1625" s="241"/>
      <c r="AI1625" s="241"/>
      <c r="AP1625" s="300"/>
      <c r="AT1625" s="300"/>
    </row>
    <row r="1626" spans="1:46" s="299" customFormat="1" ht="15" customHeight="1">
      <c r="A1626" s="284"/>
      <c r="B1626" s="284"/>
      <c r="C1626" s="241"/>
      <c r="D1626" s="241"/>
      <c r="E1626" s="241"/>
      <c r="F1626" s="241"/>
      <c r="G1626" s="241"/>
      <c r="H1626" s="241"/>
      <c r="I1626" s="241"/>
      <c r="J1626" s="241"/>
      <c r="K1626" s="241"/>
      <c r="L1626" s="241"/>
      <c r="M1626" s="241"/>
      <c r="N1626" s="241"/>
      <c r="O1626" s="241"/>
      <c r="P1626" s="241"/>
      <c r="Q1626" s="241"/>
      <c r="R1626" s="241"/>
      <c r="S1626" s="241"/>
      <c r="T1626" s="241"/>
      <c r="U1626" s="241"/>
      <c r="V1626" s="241"/>
      <c r="W1626" s="241"/>
      <c r="X1626" s="241"/>
      <c r="Y1626" s="241"/>
      <c r="Z1626" s="241"/>
      <c r="AA1626" s="241"/>
      <c r="AB1626" s="241"/>
      <c r="AC1626" s="241"/>
      <c r="AD1626" s="241"/>
      <c r="AE1626" s="241"/>
      <c r="AF1626" s="241"/>
      <c r="AG1626" s="241"/>
      <c r="AH1626" s="241"/>
      <c r="AI1626" s="241"/>
      <c r="AP1626" s="300"/>
      <c r="AT1626" s="300"/>
    </row>
    <row r="1627" spans="1:46" s="299" customFormat="1" ht="15" customHeight="1">
      <c r="A1627" s="284"/>
      <c r="B1627" s="284"/>
      <c r="C1627" s="241"/>
      <c r="D1627" s="241"/>
      <c r="E1627" s="241"/>
      <c r="F1627" s="241"/>
      <c r="G1627" s="241"/>
      <c r="H1627" s="241"/>
      <c r="I1627" s="241"/>
      <c r="J1627" s="241"/>
      <c r="K1627" s="241"/>
      <c r="L1627" s="241"/>
      <c r="M1627" s="241"/>
      <c r="N1627" s="241"/>
      <c r="O1627" s="241"/>
      <c r="P1627" s="241"/>
      <c r="Q1627" s="241"/>
      <c r="R1627" s="241"/>
      <c r="S1627" s="241"/>
      <c r="T1627" s="241"/>
      <c r="U1627" s="241"/>
      <c r="V1627" s="241"/>
      <c r="W1627" s="241"/>
      <c r="X1627" s="241"/>
      <c r="Y1627" s="241"/>
      <c r="Z1627" s="241"/>
      <c r="AA1627" s="241"/>
      <c r="AB1627" s="241"/>
      <c r="AC1627" s="241"/>
      <c r="AD1627" s="241"/>
      <c r="AE1627" s="241"/>
      <c r="AF1627" s="241"/>
      <c r="AG1627" s="241"/>
      <c r="AH1627" s="241"/>
      <c r="AI1627" s="241"/>
      <c r="AP1627" s="300"/>
      <c r="AT1627" s="300"/>
    </row>
    <row r="1628" spans="1:46" s="299" customFormat="1" ht="15" customHeight="1">
      <c r="A1628" s="284"/>
      <c r="B1628" s="284"/>
      <c r="C1628" s="241"/>
      <c r="D1628" s="241"/>
      <c r="E1628" s="241"/>
      <c r="F1628" s="241"/>
      <c r="G1628" s="241"/>
      <c r="H1628" s="241"/>
      <c r="I1628" s="241"/>
      <c r="J1628" s="241"/>
      <c r="K1628" s="241"/>
      <c r="L1628" s="241"/>
      <c r="M1628" s="241"/>
      <c r="N1628" s="241"/>
      <c r="O1628" s="241"/>
      <c r="P1628" s="241"/>
      <c r="Q1628" s="241"/>
      <c r="R1628" s="241"/>
      <c r="S1628" s="241"/>
      <c r="T1628" s="241"/>
      <c r="U1628" s="241"/>
      <c r="V1628" s="241"/>
      <c r="W1628" s="241"/>
      <c r="X1628" s="241"/>
      <c r="Y1628" s="241"/>
      <c r="Z1628" s="241"/>
      <c r="AA1628" s="241"/>
      <c r="AB1628" s="241"/>
      <c r="AC1628" s="241"/>
      <c r="AD1628" s="241"/>
      <c r="AE1628" s="241"/>
      <c r="AF1628" s="241"/>
      <c r="AG1628" s="241"/>
      <c r="AH1628" s="241"/>
      <c r="AI1628" s="241"/>
      <c r="AP1628" s="300"/>
      <c r="AT1628" s="300"/>
    </row>
    <row r="1629" spans="1:46" s="299" customFormat="1" ht="15" customHeight="1">
      <c r="A1629" s="284"/>
      <c r="B1629" s="284"/>
      <c r="C1629" s="241"/>
      <c r="D1629" s="241"/>
      <c r="E1629" s="241"/>
      <c r="F1629" s="241"/>
      <c r="G1629" s="241"/>
      <c r="H1629" s="241"/>
      <c r="I1629" s="241"/>
      <c r="J1629" s="241"/>
      <c r="K1629" s="241"/>
      <c r="L1629" s="241"/>
      <c r="M1629" s="241"/>
      <c r="N1629" s="241"/>
      <c r="O1629" s="241"/>
      <c r="P1629" s="241"/>
      <c r="Q1629" s="241"/>
      <c r="R1629" s="241"/>
      <c r="S1629" s="241"/>
      <c r="T1629" s="241"/>
      <c r="U1629" s="241"/>
      <c r="V1629" s="241"/>
      <c r="W1629" s="241"/>
      <c r="X1629" s="241"/>
      <c r="Y1629" s="241"/>
      <c r="Z1629" s="241"/>
      <c r="AA1629" s="241"/>
      <c r="AB1629" s="241"/>
      <c r="AC1629" s="241"/>
      <c r="AD1629" s="241"/>
      <c r="AE1629" s="241"/>
      <c r="AF1629" s="241"/>
      <c r="AG1629" s="241"/>
      <c r="AH1629" s="241"/>
      <c r="AI1629" s="241"/>
      <c r="AP1629" s="300"/>
      <c r="AT1629" s="300"/>
    </row>
    <row r="1630" spans="1:46" s="299" customFormat="1" ht="15" customHeight="1">
      <c r="A1630" s="284"/>
      <c r="B1630" s="284"/>
      <c r="C1630" s="241"/>
      <c r="D1630" s="241"/>
      <c r="E1630" s="241"/>
      <c r="F1630" s="241"/>
      <c r="G1630" s="241"/>
      <c r="H1630" s="241"/>
      <c r="I1630" s="241"/>
      <c r="J1630" s="241"/>
      <c r="K1630" s="241"/>
      <c r="L1630" s="241"/>
      <c r="M1630" s="241"/>
      <c r="N1630" s="241"/>
      <c r="O1630" s="241"/>
      <c r="P1630" s="241"/>
      <c r="Q1630" s="241"/>
      <c r="R1630" s="241"/>
      <c r="S1630" s="241"/>
      <c r="T1630" s="241"/>
      <c r="U1630" s="241"/>
      <c r="V1630" s="241"/>
      <c r="W1630" s="241"/>
      <c r="X1630" s="241"/>
      <c r="Y1630" s="241"/>
      <c r="Z1630" s="241"/>
      <c r="AA1630" s="241"/>
      <c r="AB1630" s="241"/>
      <c r="AC1630" s="241"/>
      <c r="AD1630" s="241"/>
      <c r="AE1630" s="241"/>
      <c r="AF1630" s="241"/>
      <c r="AG1630" s="241"/>
      <c r="AH1630" s="241"/>
      <c r="AI1630" s="241"/>
      <c r="AP1630" s="300"/>
      <c r="AT1630" s="300"/>
    </row>
    <row r="1631" spans="1:46" s="299" customFormat="1" ht="15" customHeight="1">
      <c r="A1631" s="284"/>
      <c r="B1631" s="284"/>
      <c r="C1631" s="241"/>
      <c r="D1631" s="241"/>
      <c r="E1631" s="241"/>
      <c r="F1631" s="241"/>
      <c r="G1631" s="241"/>
      <c r="H1631" s="241"/>
      <c r="I1631" s="241"/>
      <c r="J1631" s="241"/>
      <c r="K1631" s="241"/>
      <c r="L1631" s="241"/>
      <c r="M1631" s="241"/>
      <c r="N1631" s="241"/>
      <c r="O1631" s="241"/>
      <c r="P1631" s="241"/>
      <c r="Q1631" s="241"/>
      <c r="R1631" s="241"/>
      <c r="S1631" s="241"/>
      <c r="T1631" s="241"/>
      <c r="U1631" s="241"/>
      <c r="V1631" s="241"/>
      <c r="W1631" s="241"/>
      <c r="X1631" s="241"/>
      <c r="Y1631" s="241"/>
      <c r="Z1631" s="241"/>
      <c r="AA1631" s="241"/>
      <c r="AB1631" s="241"/>
      <c r="AC1631" s="241"/>
      <c r="AD1631" s="241"/>
      <c r="AE1631" s="241"/>
      <c r="AF1631" s="241"/>
      <c r="AG1631" s="241"/>
      <c r="AH1631" s="241"/>
      <c r="AI1631" s="241"/>
      <c r="AP1631" s="300"/>
      <c r="AT1631" s="300"/>
    </row>
    <row r="1632" spans="1:46" s="299" customFormat="1" ht="15" customHeight="1">
      <c r="A1632" s="284"/>
      <c r="B1632" s="284"/>
      <c r="C1632" s="241"/>
      <c r="D1632" s="241"/>
      <c r="E1632" s="241"/>
      <c r="F1632" s="241"/>
      <c r="G1632" s="241"/>
      <c r="H1632" s="241"/>
      <c r="I1632" s="241"/>
      <c r="J1632" s="241"/>
      <c r="K1632" s="241"/>
      <c r="L1632" s="241"/>
      <c r="M1632" s="241"/>
      <c r="N1632" s="241"/>
      <c r="O1632" s="241"/>
      <c r="P1632" s="241"/>
      <c r="Q1632" s="241"/>
      <c r="R1632" s="241"/>
      <c r="S1632" s="241"/>
      <c r="T1632" s="241"/>
      <c r="U1632" s="241"/>
      <c r="V1632" s="241"/>
      <c r="W1632" s="241"/>
      <c r="X1632" s="241"/>
      <c r="Y1632" s="241"/>
      <c r="Z1632" s="241"/>
      <c r="AA1632" s="241"/>
      <c r="AB1632" s="241"/>
      <c r="AC1632" s="241"/>
      <c r="AD1632" s="241"/>
      <c r="AE1632" s="241"/>
      <c r="AF1632" s="241"/>
      <c r="AG1632" s="241"/>
      <c r="AH1632" s="241"/>
      <c r="AI1632" s="241"/>
      <c r="AP1632" s="300"/>
      <c r="AT1632" s="300"/>
    </row>
    <row r="1633" spans="1:46" s="299" customFormat="1" ht="15" customHeight="1">
      <c r="A1633" s="284"/>
      <c r="B1633" s="284"/>
      <c r="C1633" s="241"/>
      <c r="D1633" s="241"/>
      <c r="E1633" s="241"/>
      <c r="F1633" s="241"/>
      <c r="G1633" s="241"/>
      <c r="H1633" s="241"/>
      <c r="I1633" s="241"/>
      <c r="J1633" s="241"/>
      <c r="K1633" s="241"/>
      <c r="L1633" s="241"/>
      <c r="M1633" s="241"/>
      <c r="N1633" s="241"/>
      <c r="O1633" s="241"/>
      <c r="P1633" s="241"/>
      <c r="Q1633" s="241"/>
      <c r="R1633" s="241"/>
      <c r="S1633" s="241"/>
      <c r="T1633" s="241"/>
      <c r="U1633" s="241"/>
      <c r="V1633" s="241"/>
      <c r="W1633" s="241"/>
      <c r="X1633" s="241"/>
      <c r="Y1633" s="241"/>
      <c r="Z1633" s="241"/>
      <c r="AA1633" s="241"/>
      <c r="AB1633" s="241"/>
      <c r="AC1633" s="241"/>
      <c r="AD1633" s="241"/>
      <c r="AE1633" s="241"/>
      <c r="AF1633" s="241"/>
      <c r="AG1633" s="241"/>
      <c r="AH1633" s="241"/>
      <c r="AI1633" s="241"/>
      <c r="AP1633" s="300"/>
      <c r="AT1633" s="300"/>
    </row>
    <row r="1634" spans="1:46" s="299" customFormat="1" ht="15" customHeight="1">
      <c r="A1634" s="284"/>
      <c r="B1634" s="284"/>
      <c r="C1634" s="241"/>
      <c r="D1634" s="241"/>
      <c r="E1634" s="241"/>
      <c r="F1634" s="241"/>
      <c r="G1634" s="241"/>
      <c r="H1634" s="241"/>
      <c r="I1634" s="241"/>
      <c r="J1634" s="241"/>
      <c r="K1634" s="241"/>
      <c r="L1634" s="241"/>
      <c r="M1634" s="241"/>
      <c r="N1634" s="241"/>
      <c r="O1634" s="241"/>
      <c r="P1634" s="241"/>
      <c r="Q1634" s="241"/>
      <c r="R1634" s="241"/>
      <c r="S1634" s="241"/>
      <c r="T1634" s="241"/>
      <c r="U1634" s="241"/>
      <c r="V1634" s="241"/>
      <c r="W1634" s="241"/>
      <c r="X1634" s="241"/>
      <c r="Y1634" s="241"/>
      <c r="Z1634" s="241"/>
      <c r="AA1634" s="241"/>
      <c r="AB1634" s="241"/>
      <c r="AC1634" s="241"/>
      <c r="AD1634" s="241"/>
      <c r="AE1634" s="241"/>
      <c r="AF1634" s="241"/>
      <c r="AG1634" s="241"/>
      <c r="AH1634" s="241"/>
      <c r="AI1634" s="241"/>
      <c r="AP1634" s="300"/>
      <c r="AT1634" s="300"/>
    </row>
    <row r="1635" spans="1:46" s="299" customFormat="1" ht="15" customHeight="1">
      <c r="A1635" s="284"/>
      <c r="B1635" s="284"/>
      <c r="C1635" s="241"/>
      <c r="D1635" s="241"/>
      <c r="E1635" s="241"/>
      <c r="F1635" s="241"/>
      <c r="G1635" s="241"/>
      <c r="H1635" s="241"/>
      <c r="I1635" s="241"/>
      <c r="J1635" s="241"/>
      <c r="K1635" s="241"/>
      <c r="L1635" s="241"/>
      <c r="M1635" s="241"/>
      <c r="N1635" s="241"/>
      <c r="O1635" s="241"/>
      <c r="P1635" s="241"/>
      <c r="Q1635" s="241"/>
      <c r="R1635" s="241"/>
      <c r="S1635" s="241"/>
      <c r="T1635" s="241"/>
      <c r="U1635" s="241"/>
      <c r="V1635" s="241"/>
      <c r="W1635" s="241"/>
      <c r="X1635" s="241"/>
      <c r="Y1635" s="241"/>
      <c r="Z1635" s="241"/>
      <c r="AA1635" s="241"/>
      <c r="AB1635" s="241"/>
      <c r="AC1635" s="241"/>
      <c r="AD1635" s="241"/>
      <c r="AE1635" s="241"/>
      <c r="AF1635" s="241"/>
      <c r="AG1635" s="241"/>
      <c r="AH1635" s="241"/>
      <c r="AI1635" s="241"/>
      <c r="AP1635" s="300"/>
      <c r="AT1635" s="300"/>
    </row>
    <row r="1636" spans="1:46" s="299" customFormat="1" ht="15" customHeight="1">
      <c r="A1636" s="284"/>
      <c r="B1636" s="284"/>
      <c r="C1636" s="241"/>
      <c r="D1636" s="241"/>
      <c r="E1636" s="241"/>
      <c r="F1636" s="241"/>
      <c r="G1636" s="241"/>
      <c r="H1636" s="241"/>
      <c r="I1636" s="241"/>
      <c r="J1636" s="241"/>
      <c r="K1636" s="241"/>
      <c r="L1636" s="241"/>
      <c r="M1636" s="241"/>
      <c r="N1636" s="241"/>
      <c r="O1636" s="241"/>
      <c r="P1636" s="241"/>
      <c r="Q1636" s="241"/>
      <c r="R1636" s="241"/>
      <c r="S1636" s="241"/>
      <c r="T1636" s="241"/>
      <c r="U1636" s="241"/>
      <c r="V1636" s="241"/>
      <c r="W1636" s="241"/>
      <c r="X1636" s="241"/>
      <c r="Y1636" s="241"/>
      <c r="Z1636" s="241"/>
      <c r="AA1636" s="241"/>
      <c r="AB1636" s="241"/>
      <c r="AC1636" s="241"/>
      <c r="AD1636" s="241"/>
      <c r="AE1636" s="241"/>
      <c r="AF1636" s="241"/>
      <c r="AG1636" s="241"/>
      <c r="AH1636" s="241"/>
      <c r="AI1636" s="241"/>
      <c r="AP1636" s="300"/>
      <c r="AT1636" s="300"/>
    </row>
    <row r="1637" spans="1:46" s="299" customFormat="1" ht="15" customHeight="1">
      <c r="A1637" s="284"/>
      <c r="B1637" s="284"/>
      <c r="C1637" s="241"/>
      <c r="D1637" s="241"/>
      <c r="E1637" s="241"/>
      <c r="F1637" s="241"/>
      <c r="G1637" s="241"/>
      <c r="H1637" s="241"/>
      <c r="I1637" s="241"/>
      <c r="J1637" s="241"/>
      <c r="K1637" s="241"/>
      <c r="L1637" s="241"/>
      <c r="M1637" s="241"/>
      <c r="N1637" s="241"/>
      <c r="O1637" s="241"/>
      <c r="P1637" s="241"/>
      <c r="Q1637" s="241"/>
      <c r="R1637" s="241"/>
      <c r="S1637" s="241"/>
      <c r="T1637" s="241"/>
      <c r="U1637" s="241"/>
      <c r="V1637" s="241"/>
      <c r="W1637" s="241"/>
      <c r="X1637" s="241"/>
      <c r="Y1637" s="241"/>
      <c r="Z1637" s="241"/>
      <c r="AA1637" s="241"/>
      <c r="AB1637" s="241"/>
      <c r="AC1637" s="241"/>
      <c r="AD1637" s="241"/>
      <c r="AE1637" s="241"/>
      <c r="AF1637" s="241"/>
      <c r="AG1637" s="241"/>
      <c r="AH1637" s="241"/>
      <c r="AI1637" s="241"/>
      <c r="AP1637" s="300"/>
      <c r="AT1637" s="300"/>
    </row>
    <row r="1638" spans="1:46" s="299" customFormat="1" ht="15" customHeight="1">
      <c r="A1638" s="284"/>
      <c r="B1638" s="284"/>
      <c r="C1638" s="241"/>
      <c r="D1638" s="241"/>
      <c r="E1638" s="241"/>
      <c r="F1638" s="241"/>
      <c r="G1638" s="241"/>
      <c r="H1638" s="241"/>
      <c r="I1638" s="241"/>
      <c r="J1638" s="241"/>
      <c r="K1638" s="241"/>
      <c r="L1638" s="241"/>
      <c r="M1638" s="241"/>
      <c r="N1638" s="241"/>
      <c r="O1638" s="241"/>
      <c r="P1638" s="241"/>
      <c r="Q1638" s="241"/>
      <c r="R1638" s="241"/>
      <c r="S1638" s="241"/>
      <c r="T1638" s="241"/>
      <c r="U1638" s="241"/>
      <c r="V1638" s="241"/>
      <c r="W1638" s="241"/>
      <c r="X1638" s="241"/>
      <c r="Y1638" s="241"/>
      <c r="Z1638" s="241"/>
      <c r="AA1638" s="241"/>
      <c r="AB1638" s="241"/>
      <c r="AC1638" s="241"/>
      <c r="AD1638" s="241"/>
      <c r="AE1638" s="241"/>
      <c r="AF1638" s="241"/>
      <c r="AG1638" s="241"/>
      <c r="AH1638" s="241"/>
      <c r="AI1638" s="241"/>
      <c r="AP1638" s="300"/>
      <c r="AT1638" s="300"/>
    </row>
    <row r="1639" spans="1:46" s="299" customFormat="1" ht="15" customHeight="1">
      <c r="A1639" s="284"/>
      <c r="B1639" s="284"/>
      <c r="C1639" s="241"/>
      <c r="D1639" s="241"/>
      <c r="E1639" s="241"/>
      <c r="F1639" s="241"/>
      <c r="G1639" s="241"/>
      <c r="H1639" s="241"/>
      <c r="I1639" s="241"/>
      <c r="J1639" s="241"/>
      <c r="K1639" s="241"/>
      <c r="L1639" s="241"/>
      <c r="M1639" s="241"/>
      <c r="N1639" s="241"/>
      <c r="O1639" s="241"/>
      <c r="P1639" s="241"/>
      <c r="Q1639" s="241"/>
      <c r="R1639" s="241"/>
      <c r="S1639" s="241"/>
      <c r="T1639" s="241"/>
      <c r="U1639" s="241"/>
      <c r="V1639" s="241"/>
      <c r="W1639" s="241"/>
      <c r="X1639" s="241"/>
      <c r="Y1639" s="241"/>
      <c r="Z1639" s="241"/>
      <c r="AA1639" s="241"/>
      <c r="AB1639" s="241"/>
      <c r="AC1639" s="241"/>
      <c r="AD1639" s="241"/>
      <c r="AE1639" s="241"/>
      <c r="AF1639" s="241"/>
      <c r="AG1639" s="241"/>
      <c r="AH1639" s="241"/>
      <c r="AI1639" s="241"/>
      <c r="AP1639" s="300"/>
      <c r="AT1639" s="300"/>
    </row>
    <row r="1640" spans="1:46" s="299" customFormat="1" ht="15" customHeight="1">
      <c r="A1640" s="284"/>
      <c r="B1640" s="284"/>
      <c r="C1640" s="241"/>
      <c r="D1640" s="241"/>
      <c r="E1640" s="241"/>
      <c r="F1640" s="241"/>
      <c r="G1640" s="241"/>
      <c r="H1640" s="241"/>
      <c r="I1640" s="241"/>
      <c r="J1640" s="241"/>
      <c r="K1640" s="241"/>
      <c r="L1640" s="241"/>
      <c r="M1640" s="241"/>
      <c r="N1640" s="241"/>
      <c r="O1640" s="241"/>
      <c r="P1640" s="241"/>
      <c r="Q1640" s="241"/>
      <c r="R1640" s="241"/>
      <c r="S1640" s="241"/>
      <c r="T1640" s="241"/>
      <c r="U1640" s="241"/>
      <c r="V1640" s="241"/>
      <c r="W1640" s="241"/>
      <c r="X1640" s="241"/>
      <c r="Y1640" s="241"/>
      <c r="Z1640" s="241"/>
      <c r="AA1640" s="241"/>
      <c r="AB1640" s="241"/>
      <c r="AC1640" s="241"/>
      <c r="AD1640" s="241"/>
      <c r="AE1640" s="241"/>
      <c r="AF1640" s="241"/>
      <c r="AG1640" s="241"/>
      <c r="AH1640" s="241"/>
      <c r="AI1640" s="241"/>
      <c r="AP1640" s="300"/>
      <c r="AT1640" s="300"/>
    </row>
    <row r="1641" spans="1:46" s="299" customFormat="1" ht="15" customHeight="1">
      <c r="A1641" s="284"/>
      <c r="B1641" s="284"/>
      <c r="C1641" s="241"/>
      <c r="D1641" s="241"/>
      <c r="E1641" s="241"/>
      <c r="F1641" s="241"/>
      <c r="G1641" s="241"/>
      <c r="H1641" s="241"/>
      <c r="I1641" s="241"/>
      <c r="J1641" s="241"/>
      <c r="K1641" s="241"/>
      <c r="L1641" s="241"/>
      <c r="M1641" s="241"/>
      <c r="N1641" s="241"/>
      <c r="O1641" s="241"/>
      <c r="P1641" s="241"/>
      <c r="Q1641" s="241"/>
      <c r="R1641" s="241"/>
      <c r="S1641" s="241"/>
      <c r="T1641" s="241"/>
      <c r="U1641" s="241"/>
      <c r="V1641" s="241"/>
      <c r="W1641" s="241"/>
      <c r="X1641" s="241"/>
      <c r="Y1641" s="241"/>
      <c r="Z1641" s="241"/>
      <c r="AA1641" s="241"/>
      <c r="AB1641" s="241"/>
      <c r="AC1641" s="241"/>
      <c r="AD1641" s="241"/>
      <c r="AE1641" s="241"/>
      <c r="AF1641" s="241"/>
      <c r="AG1641" s="241"/>
      <c r="AH1641" s="241"/>
      <c r="AI1641" s="241"/>
      <c r="AP1641" s="300"/>
      <c r="AT1641" s="300"/>
    </row>
    <row r="1642" spans="1:46" s="299" customFormat="1" ht="15" customHeight="1">
      <c r="A1642" s="284"/>
      <c r="B1642" s="284"/>
      <c r="C1642" s="241"/>
      <c r="D1642" s="241"/>
      <c r="E1642" s="241"/>
      <c r="F1642" s="241"/>
      <c r="G1642" s="241"/>
      <c r="H1642" s="241"/>
      <c r="I1642" s="241"/>
      <c r="J1642" s="241"/>
      <c r="K1642" s="241"/>
      <c r="L1642" s="241"/>
      <c r="M1642" s="241"/>
      <c r="N1642" s="241"/>
      <c r="O1642" s="241"/>
      <c r="P1642" s="241"/>
      <c r="Q1642" s="241"/>
      <c r="R1642" s="241"/>
      <c r="S1642" s="241"/>
      <c r="T1642" s="241"/>
      <c r="U1642" s="241"/>
      <c r="V1642" s="241"/>
      <c r="W1642" s="241"/>
      <c r="X1642" s="241"/>
      <c r="Y1642" s="241"/>
      <c r="Z1642" s="241"/>
      <c r="AA1642" s="241"/>
      <c r="AB1642" s="241"/>
      <c r="AC1642" s="241"/>
      <c r="AD1642" s="241"/>
      <c r="AE1642" s="241"/>
      <c r="AF1642" s="241"/>
      <c r="AG1642" s="241"/>
      <c r="AH1642" s="241"/>
      <c r="AI1642" s="241"/>
      <c r="AP1642" s="300"/>
      <c r="AT1642" s="300"/>
    </row>
    <row r="1643" spans="1:46" s="299" customFormat="1" ht="15" customHeight="1">
      <c r="A1643" s="284"/>
      <c r="B1643" s="284"/>
      <c r="C1643" s="241"/>
      <c r="D1643" s="241"/>
      <c r="E1643" s="241"/>
      <c r="F1643" s="241"/>
      <c r="G1643" s="241"/>
      <c r="H1643" s="241"/>
      <c r="I1643" s="241"/>
      <c r="J1643" s="241"/>
      <c r="K1643" s="241"/>
      <c r="L1643" s="241"/>
      <c r="M1643" s="241"/>
      <c r="N1643" s="241"/>
      <c r="O1643" s="241"/>
      <c r="P1643" s="241"/>
      <c r="Q1643" s="241"/>
      <c r="R1643" s="241"/>
      <c r="S1643" s="241"/>
      <c r="T1643" s="241"/>
      <c r="U1643" s="241"/>
      <c r="V1643" s="241"/>
      <c r="W1643" s="241"/>
      <c r="X1643" s="241"/>
      <c r="Y1643" s="241"/>
      <c r="Z1643" s="241"/>
      <c r="AA1643" s="241"/>
      <c r="AB1643" s="241"/>
      <c r="AC1643" s="241"/>
      <c r="AD1643" s="241"/>
      <c r="AE1643" s="241"/>
      <c r="AF1643" s="241"/>
      <c r="AG1643" s="241"/>
      <c r="AH1643" s="241"/>
      <c r="AI1643" s="241"/>
      <c r="AP1643" s="300"/>
      <c r="AT1643" s="300"/>
    </row>
    <row r="1644" spans="1:46" s="299" customFormat="1" ht="15" customHeight="1">
      <c r="A1644" s="284"/>
      <c r="B1644" s="284"/>
      <c r="C1644" s="241"/>
      <c r="D1644" s="241"/>
      <c r="E1644" s="241"/>
      <c r="F1644" s="241"/>
      <c r="G1644" s="241"/>
      <c r="H1644" s="241"/>
      <c r="I1644" s="241"/>
      <c r="J1644" s="241"/>
      <c r="K1644" s="241"/>
      <c r="L1644" s="241"/>
      <c r="M1644" s="241"/>
      <c r="N1644" s="241"/>
      <c r="O1644" s="241"/>
      <c r="P1644" s="241"/>
      <c r="Q1644" s="241"/>
      <c r="R1644" s="241"/>
      <c r="S1644" s="241"/>
      <c r="T1644" s="241"/>
      <c r="U1644" s="241"/>
      <c r="V1644" s="241"/>
      <c r="W1644" s="241"/>
      <c r="X1644" s="241"/>
      <c r="Y1644" s="241"/>
      <c r="Z1644" s="241"/>
      <c r="AA1644" s="241"/>
      <c r="AB1644" s="241"/>
      <c r="AC1644" s="241"/>
      <c r="AD1644" s="241"/>
      <c r="AE1644" s="241"/>
      <c r="AF1644" s="241"/>
      <c r="AG1644" s="241"/>
      <c r="AH1644" s="241"/>
      <c r="AI1644" s="241"/>
      <c r="AP1644" s="300"/>
      <c r="AT1644" s="300"/>
    </row>
    <row r="1645" spans="1:46" s="299" customFormat="1" ht="15" customHeight="1">
      <c r="A1645" s="284"/>
      <c r="B1645" s="284"/>
      <c r="C1645" s="241"/>
      <c r="D1645" s="241"/>
      <c r="E1645" s="241"/>
      <c r="F1645" s="241"/>
      <c r="G1645" s="241"/>
      <c r="H1645" s="241"/>
      <c r="I1645" s="241"/>
      <c r="J1645" s="241"/>
      <c r="K1645" s="241"/>
      <c r="L1645" s="241"/>
      <c r="M1645" s="241"/>
      <c r="N1645" s="241"/>
      <c r="O1645" s="241"/>
      <c r="P1645" s="241"/>
      <c r="Q1645" s="241"/>
      <c r="R1645" s="241"/>
      <c r="S1645" s="241"/>
      <c r="T1645" s="241"/>
      <c r="U1645" s="241"/>
      <c r="V1645" s="241"/>
      <c r="W1645" s="241"/>
      <c r="X1645" s="241"/>
      <c r="Y1645" s="241"/>
      <c r="Z1645" s="241"/>
      <c r="AA1645" s="241"/>
      <c r="AB1645" s="241"/>
      <c r="AC1645" s="241"/>
      <c r="AD1645" s="241"/>
      <c r="AE1645" s="241"/>
      <c r="AF1645" s="241"/>
      <c r="AG1645" s="241"/>
      <c r="AH1645" s="241"/>
      <c r="AI1645" s="241"/>
      <c r="AP1645" s="300"/>
      <c r="AT1645" s="300"/>
    </row>
    <row r="1646" spans="1:46" s="299" customFormat="1" ht="15" customHeight="1">
      <c r="A1646" s="284"/>
      <c r="B1646" s="284"/>
      <c r="C1646" s="241"/>
      <c r="D1646" s="241"/>
      <c r="E1646" s="241"/>
      <c r="F1646" s="241"/>
      <c r="G1646" s="241"/>
      <c r="H1646" s="241"/>
      <c r="I1646" s="241"/>
      <c r="J1646" s="241"/>
      <c r="K1646" s="241"/>
      <c r="L1646" s="241"/>
      <c r="M1646" s="241"/>
      <c r="N1646" s="241"/>
      <c r="O1646" s="241"/>
      <c r="P1646" s="241"/>
      <c r="Q1646" s="241"/>
      <c r="R1646" s="241"/>
      <c r="S1646" s="241"/>
      <c r="T1646" s="241"/>
      <c r="U1646" s="241"/>
      <c r="V1646" s="241"/>
      <c r="W1646" s="241"/>
      <c r="X1646" s="241"/>
      <c r="Y1646" s="241"/>
      <c r="Z1646" s="241"/>
      <c r="AA1646" s="241"/>
      <c r="AB1646" s="241"/>
      <c r="AC1646" s="241"/>
      <c r="AD1646" s="241"/>
      <c r="AE1646" s="241"/>
      <c r="AF1646" s="241"/>
      <c r="AG1646" s="241"/>
      <c r="AH1646" s="241"/>
      <c r="AI1646" s="241"/>
      <c r="AP1646" s="300"/>
      <c r="AT1646" s="300"/>
    </row>
    <row r="1647" spans="1:46" s="299" customFormat="1" ht="15" customHeight="1">
      <c r="A1647" s="284"/>
      <c r="B1647" s="284"/>
      <c r="C1647" s="241"/>
      <c r="D1647" s="241"/>
      <c r="E1647" s="241"/>
      <c r="F1647" s="241"/>
      <c r="G1647" s="241"/>
      <c r="H1647" s="241"/>
      <c r="I1647" s="241"/>
      <c r="J1647" s="241"/>
      <c r="K1647" s="241"/>
      <c r="L1647" s="241"/>
      <c r="M1647" s="241"/>
      <c r="N1647" s="241"/>
      <c r="O1647" s="241"/>
      <c r="P1647" s="241"/>
      <c r="Q1647" s="241"/>
      <c r="R1647" s="241"/>
      <c r="S1647" s="241"/>
      <c r="T1647" s="241"/>
      <c r="U1647" s="241"/>
      <c r="V1647" s="241"/>
      <c r="W1647" s="241"/>
      <c r="X1647" s="241"/>
      <c r="Y1647" s="241"/>
      <c r="Z1647" s="241"/>
      <c r="AA1647" s="241"/>
      <c r="AB1647" s="241"/>
      <c r="AC1647" s="241"/>
      <c r="AD1647" s="241"/>
      <c r="AE1647" s="241"/>
      <c r="AF1647" s="241"/>
      <c r="AG1647" s="241"/>
      <c r="AH1647" s="241"/>
      <c r="AI1647" s="241"/>
      <c r="AP1647" s="300"/>
      <c r="AT1647" s="300"/>
    </row>
    <row r="1648" spans="1:46" s="299" customFormat="1" ht="15" customHeight="1">
      <c r="A1648" s="284"/>
      <c r="B1648" s="284"/>
      <c r="C1648" s="241"/>
      <c r="D1648" s="241"/>
      <c r="E1648" s="241"/>
      <c r="F1648" s="241"/>
      <c r="G1648" s="241"/>
      <c r="H1648" s="241"/>
      <c r="I1648" s="241"/>
      <c r="J1648" s="241"/>
      <c r="K1648" s="241"/>
      <c r="L1648" s="241"/>
      <c r="M1648" s="241"/>
      <c r="N1648" s="241"/>
      <c r="O1648" s="241"/>
      <c r="P1648" s="241"/>
      <c r="Q1648" s="241"/>
      <c r="R1648" s="241"/>
      <c r="S1648" s="241"/>
      <c r="T1648" s="241"/>
      <c r="U1648" s="241"/>
      <c r="V1648" s="241"/>
      <c r="W1648" s="241"/>
      <c r="X1648" s="241"/>
      <c r="Y1648" s="241"/>
      <c r="Z1648" s="241"/>
      <c r="AA1648" s="241"/>
      <c r="AB1648" s="241"/>
      <c r="AC1648" s="241"/>
      <c r="AD1648" s="241"/>
      <c r="AE1648" s="241"/>
      <c r="AF1648" s="241"/>
      <c r="AG1648" s="241"/>
      <c r="AH1648" s="241"/>
      <c r="AI1648" s="241"/>
      <c r="AP1648" s="300"/>
      <c r="AT1648" s="300"/>
    </row>
    <row r="1649" spans="1:46" s="299" customFormat="1" ht="15" customHeight="1">
      <c r="A1649" s="284"/>
      <c r="B1649" s="284"/>
      <c r="C1649" s="241"/>
      <c r="D1649" s="241"/>
      <c r="E1649" s="241"/>
      <c r="F1649" s="241"/>
      <c r="G1649" s="241"/>
      <c r="H1649" s="241"/>
      <c r="I1649" s="241"/>
      <c r="J1649" s="241"/>
      <c r="K1649" s="241"/>
      <c r="L1649" s="241"/>
      <c r="M1649" s="241"/>
      <c r="N1649" s="241"/>
      <c r="O1649" s="241"/>
      <c r="P1649" s="241"/>
      <c r="Q1649" s="241"/>
      <c r="R1649" s="241"/>
      <c r="S1649" s="241"/>
      <c r="T1649" s="241"/>
      <c r="U1649" s="241"/>
      <c r="V1649" s="241"/>
      <c r="W1649" s="241"/>
      <c r="X1649" s="241"/>
      <c r="Y1649" s="241"/>
      <c r="Z1649" s="241"/>
      <c r="AA1649" s="241"/>
      <c r="AB1649" s="241"/>
      <c r="AC1649" s="241"/>
      <c r="AD1649" s="241"/>
      <c r="AE1649" s="241"/>
      <c r="AF1649" s="241"/>
      <c r="AG1649" s="241"/>
      <c r="AH1649" s="241"/>
      <c r="AI1649" s="241"/>
      <c r="AP1649" s="300"/>
      <c r="AT1649" s="300"/>
    </row>
    <row r="1650" spans="1:46" s="299" customFormat="1" ht="15" customHeight="1">
      <c r="A1650" s="284"/>
      <c r="B1650" s="284"/>
      <c r="C1650" s="241"/>
      <c r="D1650" s="241"/>
      <c r="E1650" s="241"/>
      <c r="F1650" s="241"/>
      <c r="G1650" s="241"/>
      <c r="H1650" s="241"/>
      <c r="I1650" s="241"/>
      <c r="J1650" s="241"/>
      <c r="K1650" s="241"/>
      <c r="L1650" s="241"/>
      <c r="M1650" s="241"/>
      <c r="N1650" s="241"/>
      <c r="O1650" s="241"/>
      <c r="P1650" s="241"/>
      <c r="Q1650" s="241"/>
      <c r="R1650" s="241"/>
      <c r="S1650" s="241"/>
      <c r="T1650" s="241"/>
      <c r="U1650" s="241"/>
      <c r="V1650" s="241"/>
      <c r="W1650" s="241"/>
      <c r="X1650" s="241"/>
      <c r="Y1650" s="241"/>
      <c r="Z1650" s="241"/>
      <c r="AA1650" s="241"/>
      <c r="AB1650" s="241"/>
      <c r="AC1650" s="241"/>
      <c r="AD1650" s="241"/>
      <c r="AE1650" s="241"/>
      <c r="AF1650" s="241"/>
      <c r="AG1650" s="241"/>
      <c r="AH1650" s="241"/>
      <c r="AI1650" s="241"/>
      <c r="AP1650" s="300"/>
      <c r="AT1650" s="300"/>
    </row>
    <row r="1651" spans="1:46" s="299" customFormat="1" ht="15" customHeight="1">
      <c r="A1651" s="284"/>
      <c r="B1651" s="284"/>
      <c r="C1651" s="241"/>
      <c r="D1651" s="241"/>
      <c r="E1651" s="241"/>
      <c r="F1651" s="241"/>
      <c r="G1651" s="241"/>
      <c r="H1651" s="241"/>
      <c r="I1651" s="241"/>
      <c r="J1651" s="241"/>
      <c r="K1651" s="241"/>
      <c r="L1651" s="241"/>
      <c r="M1651" s="241"/>
      <c r="N1651" s="241"/>
      <c r="O1651" s="241"/>
      <c r="P1651" s="241"/>
      <c r="Q1651" s="241"/>
      <c r="R1651" s="241"/>
      <c r="S1651" s="241"/>
      <c r="T1651" s="241"/>
      <c r="U1651" s="241"/>
      <c r="V1651" s="241"/>
      <c r="W1651" s="241"/>
      <c r="X1651" s="241"/>
      <c r="Y1651" s="241"/>
      <c r="Z1651" s="241"/>
      <c r="AA1651" s="241"/>
      <c r="AB1651" s="241"/>
      <c r="AC1651" s="241"/>
      <c r="AD1651" s="241"/>
      <c r="AE1651" s="241"/>
      <c r="AF1651" s="241"/>
      <c r="AG1651" s="241"/>
      <c r="AH1651" s="241"/>
      <c r="AI1651" s="241"/>
      <c r="AP1651" s="300"/>
      <c r="AT1651" s="300"/>
    </row>
    <row r="1652" spans="1:46" s="299" customFormat="1" ht="15" customHeight="1">
      <c r="A1652" s="284"/>
      <c r="B1652" s="284"/>
      <c r="C1652" s="241"/>
      <c r="D1652" s="241"/>
      <c r="E1652" s="241"/>
      <c r="F1652" s="241"/>
      <c r="G1652" s="241"/>
      <c r="H1652" s="241"/>
      <c r="I1652" s="241"/>
      <c r="J1652" s="241"/>
      <c r="K1652" s="241"/>
      <c r="L1652" s="241"/>
      <c r="M1652" s="241"/>
      <c r="N1652" s="241"/>
      <c r="O1652" s="241"/>
      <c r="P1652" s="241"/>
      <c r="Q1652" s="241"/>
      <c r="R1652" s="241"/>
      <c r="S1652" s="241"/>
      <c r="T1652" s="241"/>
      <c r="U1652" s="241"/>
      <c r="V1652" s="241"/>
      <c r="W1652" s="241"/>
      <c r="X1652" s="241"/>
      <c r="Y1652" s="241"/>
      <c r="Z1652" s="241"/>
      <c r="AA1652" s="241"/>
      <c r="AB1652" s="241"/>
      <c r="AC1652" s="241"/>
      <c r="AD1652" s="241"/>
      <c r="AE1652" s="241"/>
      <c r="AF1652" s="241"/>
      <c r="AG1652" s="241"/>
      <c r="AH1652" s="241"/>
      <c r="AI1652" s="241"/>
      <c r="AP1652" s="300"/>
      <c r="AT1652" s="300"/>
    </row>
    <row r="1653" spans="1:46" s="299" customFormat="1" ht="15" customHeight="1">
      <c r="A1653" s="284"/>
      <c r="B1653" s="284"/>
      <c r="C1653" s="241"/>
      <c r="D1653" s="241"/>
      <c r="E1653" s="241"/>
      <c r="F1653" s="241"/>
      <c r="G1653" s="241"/>
      <c r="H1653" s="241"/>
      <c r="I1653" s="241"/>
      <c r="J1653" s="241"/>
      <c r="K1653" s="241"/>
      <c r="L1653" s="241"/>
      <c r="M1653" s="241"/>
      <c r="N1653" s="241"/>
      <c r="O1653" s="241"/>
      <c r="P1653" s="241"/>
      <c r="Q1653" s="241"/>
      <c r="R1653" s="241"/>
      <c r="S1653" s="241"/>
      <c r="T1653" s="241"/>
      <c r="U1653" s="241"/>
      <c r="V1653" s="241"/>
      <c r="W1653" s="241"/>
      <c r="X1653" s="241"/>
      <c r="Y1653" s="241"/>
      <c r="Z1653" s="241"/>
      <c r="AA1653" s="241"/>
      <c r="AB1653" s="241"/>
      <c r="AC1653" s="241"/>
      <c r="AD1653" s="241"/>
      <c r="AE1653" s="241"/>
      <c r="AF1653" s="241"/>
      <c r="AG1653" s="241"/>
      <c r="AH1653" s="241"/>
      <c r="AI1653" s="241"/>
      <c r="AP1653" s="300"/>
      <c r="AT1653" s="300"/>
    </row>
    <row r="1654" spans="1:46" s="299" customFormat="1" ht="15" customHeight="1">
      <c r="A1654" s="284"/>
      <c r="B1654" s="284"/>
      <c r="C1654" s="241"/>
      <c r="D1654" s="241"/>
      <c r="E1654" s="241"/>
      <c r="F1654" s="241"/>
      <c r="G1654" s="241"/>
      <c r="H1654" s="241"/>
      <c r="I1654" s="241"/>
      <c r="J1654" s="241"/>
      <c r="K1654" s="241"/>
      <c r="L1654" s="241"/>
      <c r="M1654" s="241"/>
      <c r="N1654" s="241"/>
      <c r="O1654" s="241"/>
      <c r="P1654" s="241"/>
      <c r="Q1654" s="241"/>
      <c r="R1654" s="241"/>
      <c r="S1654" s="241"/>
      <c r="T1654" s="241"/>
      <c r="U1654" s="241"/>
      <c r="V1654" s="241"/>
      <c r="W1654" s="241"/>
      <c r="X1654" s="241"/>
      <c r="Y1654" s="241"/>
      <c r="Z1654" s="241"/>
      <c r="AA1654" s="241"/>
      <c r="AB1654" s="241"/>
      <c r="AC1654" s="241"/>
      <c r="AD1654" s="241"/>
      <c r="AE1654" s="241"/>
      <c r="AF1654" s="241"/>
      <c r="AG1654" s="241"/>
      <c r="AH1654" s="241"/>
      <c r="AI1654" s="241"/>
      <c r="AP1654" s="300"/>
      <c r="AT1654" s="300"/>
    </row>
    <row r="1655" spans="1:46" s="299" customFormat="1" ht="15" customHeight="1">
      <c r="A1655" s="284"/>
      <c r="B1655" s="284"/>
      <c r="C1655" s="241"/>
      <c r="D1655" s="241"/>
      <c r="E1655" s="241"/>
      <c r="F1655" s="241"/>
      <c r="G1655" s="241"/>
      <c r="H1655" s="241"/>
      <c r="I1655" s="241"/>
      <c r="J1655" s="241"/>
      <c r="K1655" s="241"/>
      <c r="L1655" s="241"/>
      <c r="M1655" s="241"/>
      <c r="N1655" s="241"/>
      <c r="O1655" s="241"/>
      <c r="P1655" s="241"/>
      <c r="Q1655" s="241"/>
      <c r="R1655" s="241"/>
      <c r="S1655" s="241"/>
      <c r="T1655" s="241"/>
      <c r="U1655" s="241"/>
      <c r="V1655" s="241"/>
      <c r="W1655" s="241"/>
      <c r="X1655" s="241"/>
      <c r="Y1655" s="241"/>
      <c r="Z1655" s="241"/>
      <c r="AA1655" s="241"/>
      <c r="AB1655" s="241"/>
      <c r="AC1655" s="241"/>
      <c r="AD1655" s="241"/>
      <c r="AE1655" s="241"/>
      <c r="AF1655" s="241"/>
      <c r="AG1655" s="241"/>
      <c r="AH1655" s="241"/>
      <c r="AI1655" s="241"/>
      <c r="AP1655" s="300"/>
      <c r="AT1655" s="300"/>
    </row>
    <row r="1656" spans="1:46" s="299" customFormat="1" ht="15" customHeight="1">
      <c r="A1656" s="284"/>
      <c r="B1656" s="284"/>
      <c r="C1656" s="241"/>
      <c r="D1656" s="241"/>
      <c r="E1656" s="241"/>
      <c r="F1656" s="241"/>
      <c r="G1656" s="241"/>
      <c r="H1656" s="241"/>
      <c r="I1656" s="241"/>
      <c r="J1656" s="241"/>
      <c r="K1656" s="241"/>
      <c r="L1656" s="241"/>
      <c r="M1656" s="241"/>
      <c r="N1656" s="241"/>
      <c r="O1656" s="241"/>
      <c r="P1656" s="241"/>
      <c r="Q1656" s="241"/>
      <c r="R1656" s="241"/>
      <c r="S1656" s="241"/>
      <c r="T1656" s="241"/>
      <c r="U1656" s="241"/>
      <c r="V1656" s="241"/>
      <c r="W1656" s="241"/>
      <c r="X1656" s="241"/>
      <c r="Y1656" s="241"/>
      <c r="Z1656" s="241"/>
      <c r="AA1656" s="241"/>
      <c r="AB1656" s="241"/>
      <c r="AC1656" s="241"/>
      <c r="AD1656" s="241"/>
      <c r="AE1656" s="241"/>
      <c r="AF1656" s="241"/>
      <c r="AG1656" s="241"/>
      <c r="AH1656" s="241"/>
      <c r="AI1656" s="241"/>
      <c r="AP1656" s="300"/>
      <c r="AT1656" s="300"/>
    </row>
    <row r="1657" spans="1:46" s="299" customFormat="1" ht="15" customHeight="1">
      <c r="A1657" s="284"/>
      <c r="B1657" s="284"/>
      <c r="C1657" s="241"/>
      <c r="D1657" s="241"/>
      <c r="E1657" s="241"/>
      <c r="F1657" s="241"/>
      <c r="G1657" s="241"/>
      <c r="H1657" s="241"/>
      <c r="I1657" s="241"/>
      <c r="J1657" s="241"/>
      <c r="K1657" s="241"/>
      <c r="L1657" s="241"/>
      <c r="M1657" s="241"/>
      <c r="N1657" s="241"/>
      <c r="O1657" s="241"/>
      <c r="P1657" s="241"/>
      <c r="Q1657" s="241"/>
      <c r="R1657" s="241"/>
      <c r="S1657" s="241"/>
      <c r="T1657" s="241"/>
      <c r="U1657" s="241"/>
      <c r="V1657" s="241"/>
      <c r="W1657" s="241"/>
      <c r="X1657" s="241"/>
      <c r="Y1657" s="241"/>
      <c r="Z1657" s="241"/>
      <c r="AA1657" s="241"/>
      <c r="AB1657" s="241"/>
      <c r="AC1657" s="241"/>
      <c r="AD1657" s="241"/>
      <c r="AE1657" s="241"/>
      <c r="AF1657" s="241"/>
      <c r="AG1657" s="241"/>
      <c r="AH1657" s="241"/>
      <c r="AI1657" s="241"/>
      <c r="AP1657" s="300"/>
      <c r="AT1657" s="300"/>
    </row>
    <row r="1658" spans="1:46" s="299" customFormat="1" ht="15" customHeight="1">
      <c r="A1658" s="284"/>
      <c r="B1658" s="284"/>
      <c r="C1658" s="241"/>
      <c r="D1658" s="241"/>
      <c r="E1658" s="241"/>
      <c r="F1658" s="241"/>
      <c r="G1658" s="241"/>
      <c r="H1658" s="241"/>
      <c r="I1658" s="241"/>
      <c r="J1658" s="241"/>
      <c r="K1658" s="241"/>
      <c r="L1658" s="241"/>
      <c r="M1658" s="241"/>
      <c r="N1658" s="241"/>
      <c r="O1658" s="241"/>
      <c r="P1658" s="241"/>
      <c r="Q1658" s="241"/>
      <c r="R1658" s="241"/>
      <c r="S1658" s="241"/>
      <c r="T1658" s="241"/>
      <c r="U1658" s="241"/>
      <c r="V1658" s="241"/>
      <c r="W1658" s="241"/>
      <c r="X1658" s="241"/>
      <c r="Y1658" s="241"/>
      <c r="Z1658" s="241"/>
      <c r="AA1658" s="241"/>
      <c r="AB1658" s="241"/>
      <c r="AC1658" s="241"/>
      <c r="AD1658" s="241"/>
      <c r="AE1658" s="241"/>
      <c r="AF1658" s="241"/>
      <c r="AG1658" s="241"/>
      <c r="AH1658" s="241"/>
      <c r="AI1658" s="241"/>
      <c r="AP1658" s="300"/>
      <c r="AT1658" s="300"/>
    </row>
    <row r="1659" spans="1:46" s="299" customFormat="1" ht="15" customHeight="1">
      <c r="A1659" s="284"/>
      <c r="B1659" s="284"/>
      <c r="C1659" s="241"/>
      <c r="D1659" s="241"/>
      <c r="E1659" s="241"/>
      <c r="F1659" s="241"/>
      <c r="G1659" s="241"/>
      <c r="H1659" s="241"/>
      <c r="I1659" s="241"/>
      <c r="J1659" s="241"/>
      <c r="K1659" s="241"/>
      <c r="L1659" s="241"/>
      <c r="M1659" s="241"/>
      <c r="N1659" s="241"/>
      <c r="O1659" s="241"/>
      <c r="P1659" s="241"/>
      <c r="Q1659" s="241"/>
      <c r="R1659" s="241"/>
      <c r="S1659" s="241"/>
      <c r="T1659" s="241"/>
      <c r="U1659" s="241"/>
      <c r="V1659" s="241"/>
      <c r="W1659" s="241"/>
      <c r="X1659" s="241"/>
      <c r="Y1659" s="241"/>
      <c r="Z1659" s="241"/>
      <c r="AA1659" s="241"/>
      <c r="AB1659" s="241"/>
      <c r="AC1659" s="241"/>
      <c r="AD1659" s="241"/>
      <c r="AE1659" s="241"/>
      <c r="AF1659" s="241"/>
      <c r="AG1659" s="241"/>
      <c r="AH1659" s="241"/>
      <c r="AI1659" s="241"/>
      <c r="AP1659" s="300"/>
      <c r="AT1659" s="300"/>
    </row>
    <row r="1660" spans="1:46" s="299" customFormat="1" ht="15" customHeight="1">
      <c r="A1660" s="284"/>
      <c r="B1660" s="284"/>
      <c r="C1660" s="241"/>
      <c r="D1660" s="241"/>
      <c r="E1660" s="241"/>
      <c r="F1660" s="241"/>
      <c r="G1660" s="241"/>
      <c r="H1660" s="241"/>
      <c r="I1660" s="241"/>
      <c r="J1660" s="241"/>
      <c r="K1660" s="241"/>
      <c r="L1660" s="241"/>
      <c r="M1660" s="241"/>
      <c r="N1660" s="241"/>
      <c r="O1660" s="241"/>
      <c r="P1660" s="241"/>
      <c r="Q1660" s="241"/>
      <c r="R1660" s="241"/>
      <c r="S1660" s="241"/>
      <c r="T1660" s="241"/>
      <c r="U1660" s="241"/>
      <c r="V1660" s="241"/>
      <c r="W1660" s="241"/>
      <c r="X1660" s="241"/>
      <c r="Y1660" s="241"/>
      <c r="Z1660" s="241"/>
      <c r="AA1660" s="241"/>
      <c r="AB1660" s="241"/>
      <c r="AC1660" s="241"/>
      <c r="AD1660" s="241"/>
      <c r="AE1660" s="241"/>
      <c r="AF1660" s="241"/>
      <c r="AG1660" s="241"/>
      <c r="AH1660" s="241"/>
      <c r="AI1660" s="241"/>
      <c r="AP1660" s="300"/>
      <c r="AT1660" s="300"/>
    </row>
    <row r="1661" spans="1:46" s="299" customFormat="1" ht="15" customHeight="1">
      <c r="A1661" s="284"/>
      <c r="B1661" s="284"/>
      <c r="C1661" s="241"/>
      <c r="D1661" s="241"/>
      <c r="E1661" s="241"/>
      <c r="F1661" s="241"/>
      <c r="G1661" s="241"/>
      <c r="H1661" s="241"/>
      <c r="I1661" s="241"/>
      <c r="J1661" s="241"/>
      <c r="K1661" s="241"/>
      <c r="L1661" s="241"/>
      <c r="M1661" s="241"/>
      <c r="N1661" s="241"/>
      <c r="O1661" s="241"/>
      <c r="P1661" s="241"/>
      <c r="Q1661" s="241"/>
      <c r="R1661" s="241"/>
      <c r="S1661" s="241"/>
      <c r="T1661" s="241"/>
      <c r="U1661" s="241"/>
      <c r="V1661" s="241"/>
      <c r="W1661" s="241"/>
      <c r="X1661" s="241"/>
      <c r="Y1661" s="241"/>
      <c r="Z1661" s="241"/>
      <c r="AA1661" s="241"/>
      <c r="AB1661" s="241"/>
      <c r="AC1661" s="241"/>
      <c r="AD1661" s="241"/>
      <c r="AE1661" s="241"/>
      <c r="AF1661" s="241"/>
      <c r="AG1661" s="241"/>
      <c r="AH1661" s="241"/>
      <c r="AI1661" s="241"/>
      <c r="AP1661" s="300"/>
      <c r="AT1661" s="300"/>
    </row>
    <row r="1662" spans="1:46" s="299" customFormat="1" ht="15" customHeight="1">
      <c r="A1662" s="284"/>
      <c r="B1662" s="284"/>
      <c r="C1662" s="241"/>
      <c r="D1662" s="241"/>
      <c r="E1662" s="241"/>
      <c r="F1662" s="241"/>
      <c r="G1662" s="241"/>
      <c r="H1662" s="241"/>
      <c r="I1662" s="241"/>
      <c r="J1662" s="241"/>
      <c r="K1662" s="241"/>
      <c r="L1662" s="241"/>
      <c r="M1662" s="241"/>
      <c r="N1662" s="241"/>
      <c r="O1662" s="241"/>
      <c r="P1662" s="241"/>
      <c r="Q1662" s="241"/>
      <c r="R1662" s="241"/>
      <c r="S1662" s="241"/>
      <c r="T1662" s="241"/>
      <c r="U1662" s="241"/>
      <c r="V1662" s="241"/>
      <c r="W1662" s="241"/>
      <c r="X1662" s="241"/>
      <c r="Y1662" s="241"/>
      <c r="Z1662" s="241"/>
      <c r="AA1662" s="241"/>
      <c r="AB1662" s="241"/>
      <c r="AC1662" s="241"/>
      <c r="AD1662" s="241"/>
      <c r="AE1662" s="241"/>
      <c r="AF1662" s="241"/>
      <c r="AG1662" s="241"/>
      <c r="AH1662" s="241"/>
      <c r="AI1662" s="241"/>
      <c r="AP1662" s="300"/>
      <c r="AT1662" s="300"/>
    </row>
    <row r="1663" spans="1:46" s="299" customFormat="1" ht="15" customHeight="1">
      <c r="A1663" s="284"/>
      <c r="B1663" s="284"/>
      <c r="C1663" s="241"/>
      <c r="D1663" s="241"/>
      <c r="E1663" s="241"/>
      <c r="F1663" s="241"/>
      <c r="G1663" s="241"/>
      <c r="H1663" s="241"/>
      <c r="I1663" s="241"/>
      <c r="J1663" s="241"/>
      <c r="K1663" s="241"/>
      <c r="L1663" s="241"/>
      <c r="M1663" s="241"/>
      <c r="N1663" s="241"/>
      <c r="O1663" s="241"/>
      <c r="P1663" s="241"/>
      <c r="Q1663" s="241"/>
      <c r="R1663" s="241"/>
      <c r="S1663" s="241"/>
      <c r="T1663" s="241"/>
      <c r="U1663" s="241"/>
      <c r="V1663" s="241"/>
      <c r="W1663" s="241"/>
      <c r="X1663" s="241"/>
      <c r="Y1663" s="241"/>
      <c r="Z1663" s="241"/>
      <c r="AA1663" s="241"/>
      <c r="AB1663" s="241"/>
      <c r="AC1663" s="241"/>
      <c r="AD1663" s="241"/>
      <c r="AE1663" s="241"/>
      <c r="AF1663" s="241"/>
      <c r="AG1663" s="241"/>
      <c r="AH1663" s="241"/>
      <c r="AI1663" s="241"/>
      <c r="AP1663" s="300"/>
      <c r="AT1663" s="300"/>
    </row>
    <row r="1664" spans="1:46" s="299" customFormat="1" ht="15" customHeight="1">
      <c r="A1664" s="284"/>
      <c r="B1664" s="284"/>
      <c r="C1664" s="241"/>
      <c r="D1664" s="241"/>
      <c r="E1664" s="241"/>
      <c r="F1664" s="241"/>
      <c r="G1664" s="241"/>
      <c r="H1664" s="241"/>
      <c r="I1664" s="241"/>
      <c r="J1664" s="241"/>
      <c r="K1664" s="241"/>
      <c r="L1664" s="241"/>
      <c r="M1664" s="241"/>
      <c r="N1664" s="241"/>
      <c r="O1664" s="241"/>
      <c r="P1664" s="241"/>
      <c r="Q1664" s="241"/>
      <c r="R1664" s="241"/>
      <c r="S1664" s="241"/>
      <c r="T1664" s="241"/>
      <c r="U1664" s="241"/>
      <c r="V1664" s="241"/>
      <c r="W1664" s="241"/>
      <c r="X1664" s="241"/>
      <c r="Y1664" s="241"/>
      <c r="Z1664" s="241"/>
      <c r="AA1664" s="241"/>
      <c r="AB1664" s="241"/>
      <c r="AC1664" s="241"/>
      <c r="AD1664" s="241"/>
      <c r="AE1664" s="241"/>
      <c r="AF1664" s="241"/>
      <c r="AG1664" s="241"/>
      <c r="AH1664" s="241"/>
      <c r="AI1664" s="241"/>
      <c r="AP1664" s="300"/>
      <c r="AT1664" s="300"/>
    </row>
    <row r="1665" spans="1:46" s="299" customFormat="1" ht="15" customHeight="1">
      <c r="A1665" s="284"/>
      <c r="B1665" s="284"/>
      <c r="C1665" s="241"/>
      <c r="D1665" s="241"/>
      <c r="E1665" s="241"/>
      <c r="F1665" s="241"/>
      <c r="G1665" s="241"/>
      <c r="H1665" s="241"/>
      <c r="I1665" s="241"/>
      <c r="J1665" s="241"/>
      <c r="K1665" s="241"/>
      <c r="L1665" s="241"/>
      <c r="M1665" s="241"/>
      <c r="N1665" s="241"/>
      <c r="O1665" s="241"/>
      <c r="P1665" s="241"/>
      <c r="Q1665" s="241"/>
      <c r="R1665" s="241"/>
      <c r="S1665" s="241"/>
      <c r="T1665" s="241"/>
      <c r="U1665" s="241"/>
      <c r="V1665" s="241"/>
      <c r="W1665" s="241"/>
      <c r="X1665" s="241"/>
      <c r="Y1665" s="241"/>
      <c r="Z1665" s="241"/>
      <c r="AA1665" s="241"/>
      <c r="AB1665" s="241"/>
      <c r="AC1665" s="241"/>
      <c r="AD1665" s="241"/>
      <c r="AE1665" s="241"/>
      <c r="AF1665" s="241"/>
      <c r="AG1665" s="241"/>
      <c r="AH1665" s="241"/>
      <c r="AI1665" s="241"/>
      <c r="AP1665" s="300"/>
      <c r="AT1665" s="300"/>
    </row>
    <row r="1666" spans="1:46" s="299" customFormat="1" ht="15" customHeight="1">
      <c r="A1666" s="284"/>
      <c r="B1666" s="284"/>
      <c r="C1666" s="241"/>
      <c r="D1666" s="241"/>
      <c r="E1666" s="241"/>
      <c r="F1666" s="241"/>
      <c r="G1666" s="241"/>
      <c r="H1666" s="241"/>
      <c r="I1666" s="241"/>
      <c r="J1666" s="241"/>
      <c r="K1666" s="241"/>
      <c r="L1666" s="241"/>
      <c r="M1666" s="241"/>
      <c r="N1666" s="241"/>
      <c r="O1666" s="241"/>
      <c r="P1666" s="241"/>
      <c r="Q1666" s="241"/>
      <c r="R1666" s="241"/>
      <c r="S1666" s="241"/>
      <c r="T1666" s="241"/>
      <c r="U1666" s="241"/>
      <c r="V1666" s="241"/>
      <c r="W1666" s="241"/>
      <c r="X1666" s="241"/>
      <c r="Y1666" s="241"/>
      <c r="Z1666" s="241"/>
      <c r="AA1666" s="241"/>
      <c r="AB1666" s="241"/>
      <c r="AC1666" s="241"/>
      <c r="AD1666" s="241"/>
      <c r="AE1666" s="241"/>
      <c r="AF1666" s="241"/>
      <c r="AG1666" s="241"/>
      <c r="AH1666" s="241"/>
      <c r="AI1666" s="241"/>
      <c r="AP1666" s="300"/>
      <c r="AT1666" s="300"/>
    </row>
    <row r="1667" spans="1:46" s="299" customFormat="1" ht="15" customHeight="1">
      <c r="A1667" s="284"/>
      <c r="B1667" s="284"/>
      <c r="C1667" s="241"/>
      <c r="D1667" s="241"/>
      <c r="E1667" s="241"/>
      <c r="F1667" s="241"/>
      <c r="G1667" s="241"/>
      <c r="H1667" s="241"/>
      <c r="I1667" s="241"/>
      <c r="J1667" s="241"/>
      <c r="K1667" s="241"/>
      <c r="L1667" s="241"/>
      <c r="M1667" s="241"/>
      <c r="N1667" s="241"/>
      <c r="O1667" s="241"/>
      <c r="P1667" s="241"/>
      <c r="Q1667" s="241"/>
      <c r="R1667" s="241"/>
      <c r="S1667" s="241"/>
      <c r="T1667" s="241"/>
      <c r="U1667" s="241"/>
      <c r="V1667" s="241"/>
      <c r="W1667" s="241"/>
      <c r="X1667" s="241"/>
      <c r="Y1667" s="241"/>
      <c r="Z1667" s="241"/>
      <c r="AA1667" s="241"/>
      <c r="AB1667" s="241"/>
      <c r="AC1667" s="241"/>
      <c r="AD1667" s="241"/>
      <c r="AE1667" s="241"/>
      <c r="AF1667" s="241"/>
      <c r="AG1667" s="241"/>
      <c r="AH1667" s="241"/>
      <c r="AI1667" s="241"/>
      <c r="AP1667" s="300"/>
      <c r="AT1667" s="300"/>
    </row>
    <row r="1668" spans="1:46" s="299" customFormat="1" ht="15" customHeight="1">
      <c r="A1668" s="284"/>
      <c r="B1668" s="284"/>
      <c r="C1668" s="241"/>
      <c r="D1668" s="241"/>
      <c r="E1668" s="241"/>
      <c r="F1668" s="241"/>
      <c r="G1668" s="241"/>
      <c r="H1668" s="241"/>
      <c r="I1668" s="241"/>
      <c r="J1668" s="241"/>
      <c r="K1668" s="241"/>
      <c r="L1668" s="241"/>
      <c r="M1668" s="241"/>
      <c r="N1668" s="241"/>
      <c r="O1668" s="241"/>
      <c r="P1668" s="241"/>
      <c r="Q1668" s="241"/>
      <c r="R1668" s="241"/>
      <c r="S1668" s="241"/>
      <c r="T1668" s="241"/>
      <c r="U1668" s="241"/>
      <c r="V1668" s="241"/>
      <c r="W1668" s="241"/>
      <c r="X1668" s="241"/>
      <c r="Y1668" s="241"/>
      <c r="Z1668" s="241"/>
      <c r="AA1668" s="241"/>
      <c r="AB1668" s="241"/>
      <c r="AC1668" s="241"/>
      <c r="AD1668" s="241"/>
      <c r="AE1668" s="241"/>
      <c r="AF1668" s="241"/>
      <c r="AG1668" s="241"/>
      <c r="AH1668" s="241"/>
      <c r="AI1668" s="241"/>
      <c r="AP1668" s="300"/>
      <c r="AT1668" s="300"/>
    </row>
    <row r="1669" spans="1:46" s="299" customFormat="1" ht="15" customHeight="1">
      <c r="A1669" s="284"/>
      <c r="B1669" s="284"/>
      <c r="C1669" s="241"/>
      <c r="D1669" s="241"/>
      <c r="E1669" s="241"/>
      <c r="F1669" s="241"/>
      <c r="G1669" s="241"/>
      <c r="H1669" s="241"/>
      <c r="I1669" s="241"/>
      <c r="J1669" s="241"/>
      <c r="K1669" s="241"/>
      <c r="L1669" s="241"/>
      <c r="M1669" s="241"/>
      <c r="N1669" s="241"/>
      <c r="O1669" s="241"/>
      <c r="P1669" s="241"/>
      <c r="Q1669" s="241"/>
      <c r="R1669" s="241"/>
      <c r="S1669" s="241"/>
      <c r="T1669" s="241"/>
      <c r="U1669" s="241"/>
      <c r="V1669" s="241"/>
      <c r="W1669" s="241"/>
      <c r="X1669" s="241"/>
      <c r="Y1669" s="241"/>
      <c r="Z1669" s="241"/>
      <c r="AA1669" s="241"/>
      <c r="AB1669" s="241"/>
      <c r="AC1669" s="241"/>
      <c r="AD1669" s="241"/>
      <c r="AE1669" s="241"/>
      <c r="AF1669" s="241"/>
      <c r="AG1669" s="241"/>
      <c r="AH1669" s="241"/>
      <c r="AI1669" s="241"/>
      <c r="AP1669" s="300"/>
      <c r="AT1669" s="300"/>
    </row>
    <row r="1670" spans="1:46" s="299" customFormat="1" ht="15" customHeight="1">
      <c r="A1670" s="284"/>
      <c r="B1670" s="284"/>
      <c r="C1670" s="241"/>
      <c r="D1670" s="241"/>
      <c r="E1670" s="241"/>
      <c r="F1670" s="241"/>
      <c r="G1670" s="241"/>
      <c r="H1670" s="241"/>
      <c r="I1670" s="241"/>
      <c r="J1670" s="241"/>
      <c r="K1670" s="241"/>
      <c r="L1670" s="241"/>
      <c r="M1670" s="241"/>
      <c r="N1670" s="241"/>
      <c r="O1670" s="241"/>
      <c r="P1670" s="241"/>
      <c r="Q1670" s="241"/>
      <c r="R1670" s="241"/>
      <c r="S1670" s="241"/>
      <c r="T1670" s="241"/>
      <c r="U1670" s="241"/>
      <c r="V1670" s="241"/>
      <c r="W1670" s="241"/>
      <c r="X1670" s="241"/>
      <c r="Y1670" s="241"/>
      <c r="Z1670" s="241"/>
      <c r="AA1670" s="241"/>
      <c r="AB1670" s="241"/>
      <c r="AC1670" s="241"/>
      <c r="AD1670" s="241"/>
      <c r="AE1670" s="241"/>
      <c r="AF1670" s="241"/>
      <c r="AG1670" s="241"/>
      <c r="AH1670" s="241"/>
      <c r="AI1670" s="241"/>
      <c r="AP1670" s="300"/>
      <c r="AT1670" s="300"/>
    </row>
    <row r="1671" spans="1:46" s="299" customFormat="1" ht="15" customHeight="1">
      <c r="A1671" s="284"/>
      <c r="B1671" s="284"/>
      <c r="C1671" s="241"/>
      <c r="D1671" s="241"/>
      <c r="E1671" s="241"/>
      <c r="F1671" s="241"/>
      <c r="G1671" s="241"/>
      <c r="H1671" s="241"/>
      <c r="I1671" s="241"/>
      <c r="J1671" s="241"/>
      <c r="K1671" s="241"/>
      <c r="L1671" s="241"/>
      <c r="M1671" s="241"/>
      <c r="N1671" s="241"/>
      <c r="O1671" s="241"/>
      <c r="P1671" s="241"/>
      <c r="Q1671" s="241"/>
      <c r="R1671" s="241"/>
      <c r="S1671" s="241"/>
      <c r="T1671" s="241"/>
      <c r="U1671" s="241"/>
      <c r="V1671" s="241"/>
      <c r="W1671" s="241"/>
      <c r="X1671" s="241"/>
      <c r="Y1671" s="241"/>
      <c r="Z1671" s="241"/>
      <c r="AA1671" s="241"/>
      <c r="AB1671" s="241"/>
      <c r="AC1671" s="241"/>
      <c r="AD1671" s="241"/>
      <c r="AE1671" s="241"/>
      <c r="AF1671" s="241"/>
      <c r="AG1671" s="241"/>
      <c r="AH1671" s="241"/>
      <c r="AI1671" s="241"/>
      <c r="AP1671" s="300"/>
      <c r="AT1671" s="300"/>
    </row>
    <row r="1672" spans="1:46" s="299" customFormat="1" ht="15" customHeight="1">
      <c r="A1672" s="284"/>
      <c r="B1672" s="284"/>
      <c r="C1672" s="241"/>
      <c r="D1672" s="241"/>
      <c r="E1672" s="241"/>
      <c r="F1672" s="241"/>
      <c r="G1672" s="241"/>
      <c r="H1672" s="241"/>
      <c r="I1672" s="241"/>
      <c r="J1672" s="241"/>
      <c r="K1672" s="241"/>
      <c r="L1672" s="241"/>
      <c r="M1672" s="241"/>
      <c r="N1672" s="241"/>
      <c r="O1672" s="241"/>
      <c r="P1672" s="241"/>
      <c r="Q1672" s="241"/>
      <c r="R1672" s="241"/>
      <c r="S1672" s="241"/>
      <c r="T1672" s="241"/>
      <c r="U1672" s="241"/>
      <c r="V1672" s="241"/>
      <c r="W1672" s="241"/>
      <c r="X1672" s="241"/>
      <c r="Y1672" s="241"/>
      <c r="Z1672" s="241"/>
      <c r="AA1672" s="241"/>
      <c r="AB1672" s="241"/>
      <c r="AC1672" s="241"/>
      <c r="AD1672" s="241"/>
      <c r="AE1672" s="241"/>
      <c r="AF1672" s="241"/>
      <c r="AG1672" s="241"/>
      <c r="AH1672" s="241"/>
      <c r="AI1672" s="241"/>
      <c r="AP1672" s="300"/>
      <c r="AT1672" s="300"/>
    </row>
    <row r="1673" spans="1:46" s="299" customFormat="1" ht="15" customHeight="1">
      <c r="A1673" s="284"/>
      <c r="B1673" s="284"/>
      <c r="C1673" s="241"/>
      <c r="D1673" s="241"/>
      <c r="E1673" s="241"/>
      <c r="F1673" s="241"/>
      <c r="G1673" s="241"/>
      <c r="H1673" s="241"/>
      <c r="I1673" s="241"/>
      <c r="J1673" s="241"/>
      <c r="K1673" s="241"/>
      <c r="L1673" s="241"/>
      <c r="M1673" s="241"/>
      <c r="N1673" s="241"/>
      <c r="O1673" s="241"/>
      <c r="P1673" s="241"/>
      <c r="Q1673" s="241"/>
      <c r="R1673" s="241"/>
      <c r="S1673" s="241"/>
      <c r="T1673" s="241"/>
      <c r="U1673" s="241"/>
      <c r="V1673" s="241"/>
      <c r="W1673" s="241"/>
      <c r="X1673" s="241"/>
      <c r="Y1673" s="241"/>
      <c r="Z1673" s="241"/>
      <c r="AA1673" s="241"/>
      <c r="AB1673" s="241"/>
      <c r="AC1673" s="241"/>
      <c r="AD1673" s="241"/>
      <c r="AE1673" s="241"/>
      <c r="AF1673" s="241"/>
      <c r="AG1673" s="241"/>
      <c r="AH1673" s="241"/>
      <c r="AI1673" s="241"/>
      <c r="AP1673" s="300"/>
      <c r="AT1673" s="300"/>
    </row>
    <row r="1674" spans="1:46" s="299" customFormat="1" ht="15" customHeight="1">
      <c r="A1674" s="284"/>
      <c r="B1674" s="284"/>
      <c r="C1674" s="241"/>
      <c r="D1674" s="241"/>
      <c r="E1674" s="241"/>
      <c r="F1674" s="241"/>
      <c r="G1674" s="241"/>
      <c r="H1674" s="241"/>
      <c r="I1674" s="241"/>
      <c r="J1674" s="241"/>
      <c r="K1674" s="241"/>
      <c r="L1674" s="241"/>
      <c r="M1674" s="241"/>
      <c r="N1674" s="241"/>
      <c r="O1674" s="241"/>
      <c r="P1674" s="241"/>
      <c r="Q1674" s="241"/>
      <c r="R1674" s="241"/>
      <c r="S1674" s="241"/>
      <c r="T1674" s="241"/>
      <c r="U1674" s="241"/>
      <c r="V1674" s="241"/>
      <c r="W1674" s="241"/>
      <c r="X1674" s="241"/>
      <c r="Y1674" s="241"/>
      <c r="Z1674" s="241"/>
      <c r="AA1674" s="241"/>
      <c r="AB1674" s="241"/>
      <c r="AC1674" s="241"/>
      <c r="AD1674" s="241"/>
      <c r="AE1674" s="241"/>
      <c r="AF1674" s="241"/>
      <c r="AG1674" s="241"/>
      <c r="AH1674" s="241"/>
      <c r="AI1674" s="241"/>
      <c r="AP1674" s="300"/>
      <c r="AT1674" s="300"/>
    </row>
    <row r="1675" spans="1:46" s="299" customFormat="1" ht="15" customHeight="1">
      <c r="A1675" s="284"/>
      <c r="B1675" s="284"/>
      <c r="C1675" s="241"/>
      <c r="D1675" s="241"/>
      <c r="E1675" s="241"/>
      <c r="F1675" s="241"/>
      <c r="G1675" s="241"/>
      <c r="H1675" s="241"/>
      <c r="I1675" s="241"/>
      <c r="J1675" s="241"/>
      <c r="K1675" s="241"/>
      <c r="L1675" s="241"/>
      <c r="M1675" s="241"/>
      <c r="N1675" s="241"/>
      <c r="O1675" s="241"/>
      <c r="P1675" s="241"/>
      <c r="Q1675" s="241"/>
      <c r="R1675" s="241"/>
      <c r="S1675" s="241"/>
      <c r="T1675" s="241"/>
      <c r="U1675" s="241"/>
      <c r="V1675" s="241"/>
      <c r="W1675" s="241"/>
      <c r="X1675" s="241"/>
      <c r="Y1675" s="241"/>
      <c r="Z1675" s="241"/>
      <c r="AA1675" s="241"/>
      <c r="AB1675" s="241"/>
      <c r="AC1675" s="241"/>
      <c r="AD1675" s="241"/>
      <c r="AE1675" s="241"/>
      <c r="AF1675" s="241"/>
      <c r="AG1675" s="241"/>
      <c r="AH1675" s="241"/>
      <c r="AI1675" s="241"/>
      <c r="AP1675" s="300"/>
      <c r="AT1675" s="300"/>
    </row>
    <row r="1676" spans="1:46" s="299" customFormat="1" ht="15" customHeight="1">
      <c r="A1676" s="284"/>
      <c r="B1676" s="284"/>
      <c r="C1676" s="241"/>
      <c r="D1676" s="241"/>
      <c r="E1676" s="241"/>
      <c r="F1676" s="241"/>
      <c r="G1676" s="241"/>
      <c r="H1676" s="241"/>
      <c r="I1676" s="241"/>
      <c r="J1676" s="241"/>
      <c r="K1676" s="241"/>
      <c r="L1676" s="241"/>
      <c r="M1676" s="241"/>
      <c r="N1676" s="241"/>
      <c r="O1676" s="241"/>
      <c r="P1676" s="241"/>
      <c r="Q1676" s="241"/>
      <c r="R1676" s="241"/>
      <c r="S1676" s="241"/>
      <c r="T1676" s="241"/>
      <c r="U1676" s="241"/>
      <c r="V1676" s="241"/>
      <c r="W1676" s="241"/>
      <c r="X1676" s="241"/>
      <c r="Y1676" s="241"/>
      <c r="Z1676" s="241"/>
      <c r="AA1676" s="241"/>
      <c r="AB1676" s="241"/>
      <c r="AC1676" s="241"/>
      <c r="AD1676" s="241"/>
      <c r="AE1676" s="241"/>
      <c r="AF1676" s="241"/>
      <c r="AG1676" s="241"/>
      <c r="AH1676" s="241"/>
      <c r="AI1676" s="241"/>
      <c r="AP1676" s="300"/>
      <c r="AT1676" s="300"/>
    </row>
    <row r="1677" spans="1:46" s="299" customFormat="1" ht="15" customHeight="1">
      <c r="A1677" s="284"/>
      <c r="B1677" s="284"/>
      <c r="C1677" s="241"/>
      <c r="D1677" s="241"/>
      <c r="E1677" s="241"/>
      <c r="F1677" s="241"/>
      <c r="G1677" s="241"/>
      <c r="H1677" s="241"/>
      <c r="I1677" s="241"/>
      <c r="J1677" s="241"/>
      <c r="K1677" s="241"/>
      <c r="L1677" s="241"/>
      <c r="M1677" s="241"/>
      <c r="N1677" s="241"/>
      <c r="O1677" s="241"/>
      <c r="P1677" s="241"/>
      <c r="Q1677" s="241"/>
      <c r="R1677" s="241"/>
      <c r="S1677" s="241"/>
      <c r="T1677" s="241"/>
      <c r="U1677" s="241"/>
      <c r="V1677" s="241"/>
      <c r="W1677" s="241"/>
      <c r="X1677" s="241"/>
      <c r="Y1677" s="241"/>
      <c r="Z1677" s="241"/>
      <c r="AA1677" s="241"/>
      <c r="AB1677" s="241"/>
      <c r="AC1677" s="241"/>
      <c r="AD1677" s="241"/>
      <c r="AE1677" s="241"/>
      <c r="AF1677" s="241"/>
      <c r="AG1677" s="241"/>
      <c r="AH1677" s="241"/>
      <c r="AI1677" s="241"/>
      <c r="AP1677" s="300"/>
      <c r="AT1677" s="300"/>
    </row>
    <row r="1678" spans="1:46" s="299" customFormat="1" ht="15" customHeight="1">
      <c r="A1678" s="284"/>
      <c r="B1678" s="284"/>
      <c r="C1678" s="241"/>
      <c r="D1678" s="241"/>
      <c r="E1678" s="241"/>
      <c r="F1678" s="241"/>
      <c r="G1678" s="241"/>
      <c r="H1678" s="241"/>
      <c r="I1678" s="241"/>
      <c r="J1678" s="241"/>
      <c r="K1678" s="241"/>
      <c r="L1678" s="241"/>
      <c r="M1678" s="241"/>
      <c r="N1678" s="241"/>
      <c r="O1678" s="241"/>
      <c r="P1678" s="241"/>
      <c r="Q1678" s="241"/>
      <c r="R1678" s="241"/>
      <c r="S1678" s="241"/>
      <c r="T1678" s="241"/>
      <c r="U1678" s="241"/>
      <c r="V1678" s="241"/>
      <c r="W1678" s="241"/>
      <c r="X1678" s="241"/>
      <c r="Y1678" s="241"/>
      <c r="Z1678" s="241"/>
      <c r="AA1678" s="241"/>
      <c r="AB1678" s="241"/>
      <c r="AC1678" s="241"/>
      <c r="AD1678" s="241"/>
      <c r="AE1678" s="241"/>
      <c r="AF1678" s="241"/>
      <c r="AG1678" s="241"/>
      <c r="AH1678" s="241"/>
      <c r="AI1678" s="241"/>
      <c r="AP1678" s="300"/>
      <c r="AT1678" s="300"/>
    </row>
    <row r="1679" spans="1:46" s="299" customFormat="1" ht="15" customHeight="1">
      <c r="A1679" s="284"/>
      <c r="B1679" s="284"/>
      <c r="C1679" s="241"/>
      <c r="D1679" s="241"/>
      <c r="E1679" s="241"/>
      <c r="F1679" s="241"/>
      <c r="G1679" s="241"/>
      <c r="H1679" s="241"/>
      <c r="I1679" s="241"/>
      <c r="J1679" s="241"/>
      <c r="K1679" s="241"/>
      <c r="L1679" s="241"/>
      <c r="M1679" s="241"/>
      <c r="N1679" s="241"/>
      <c r="O1679" s="241"/>
      <c r="P1679" s="241"/>
      <c r="Q1679" s="241"/>
      <c r="R1679" s="241"/>
      <c r="S1679" s="241"/>
      <c r="T1679" s="241"/>
      <c r="U1679" s="241"/>
      <c r="V1679" s="241"/>
      <c r="W1679" s="241"/>
      <c r="X1679" s="241"/>
      <c r="Y1679" s="241"/>
      <c r="Z1679" s="241"/>
      <c r="AA1679" s="241"/>
      <c r="AB1679" s="241"/>
      <c r="AC1679" s="241"/>
      <c r="AD1679" s="241"/>
      <c r="AE1679" s="241"/>
      <c r="AF1679" s="241"/>
      <c r="AG1679" s="241"/>
      <c r="AH1679" s="241"/>
      <c r="AI1679" s="241"/>
      <c r="AP1679" s="300"/>
      <c r="AT1679" s="300"/>
    </row>
    <row r="1680" spans="1:46" s="299" customFormat="1" ht="15" customHeight="1">
      <c r="A1680" s="284"/>
      <c r="B1680" s="284"/>
      <c r="C1680" s="241"/>
      <c r="D1680" s="241"/>
      <c r="E1680" s="241"/>
      <c r="F1680" s="241"/>
      <c r="G1680" s="241"/>
      <c r="H1680" s="241"/>
      <c r="I1680" s="241"/>
      <c r="J1680" s="241"/>
      <c r="K1680" s="241"/>
      <c r="L1680" s="241"/>
      <c r="M1680" s="241"/>
      <c r="N1680" s="241"/>
      <c r="O1680" s="241"/>
      <c r="P1680" s="241"/>
      <c r="Q1680" s="241"/>
      <c r="R1680" s="241"/>
      <c r="S1680" s="241"/>
      <c r="T1680" s="241"/>
      <c r="U1680" s="241"/>
      <c r="V1680" s="241"/>
      <c r="W1680" s="241"/>
      <c r="X1680" s="241"/>
      <c r="Y1680" s="241"/>
      <c r="Z1680" s="241"/>
      <c r="AA1680" s="241"/>
      <c r="AB1680" s="241"/>
      <c r="AC1680" s="241"/>
      <c r="AD1680" s="241"/>
      <c r="AE1680" s="241"/>
      <c r="AF1680" s="241"/>
      <c r="AG1680" s="241"/>
      <c r="AH1680" s="241"/>
      <c r="AI1680" s="241"/>
      <c r="AP1680" s="300"/>
      <c r="AT1680" s="300"/>
    </row>
    <row r="1681" spans="1:46" s="299" customFormat="1" ht="15" customHeight="1">
      <c r="A1681" s="284"/>
      <c r="B1681" s="284"/>
      <c r="C1681" s="241"/>
      <c r="D1681" s="241"/>
      <c r="E1681" s="241"/>
      <c r="F1681" s="241"/>
      <c r="G1681" s="241"/>
      <c r="H1681" s="241"/>
      <c r="I1681" s="241"/>
      <c r="J1681" s="241"/>
      <c r="K1681" s="241"/>
      <c r="L1681" s="241"/>
      <c r="M1681" s="241"/>
      <c r="N1681" s="241"/>
      <c r="O1681" s="241"/>
      <c r="P1681" s="241"/>
      <c r="Q1681" s="241"/>
      <c r="R1681" s="241"/>
      <c r="S1681" s="241"/>
      <c r="T1681" s="241"/>
      <c r="U1681" s="241"/>
      <c r="V1681" s="241"/>
      <c r="W1681" s="241"/>
      <c r="X1681" s="241"/>
      <c r="Y1681" s="241"/>
      <c r="Z1681" s="241"/>
      <c r="AA1681" s="241"/>
      <c r="AB1681" s="241"/>
      <c r="AC1681" s="241"/>
      <c r="AD1681" s="241"/>
      <c r="AE1681" s="241"/>
      <c r="AF1681" s="241"/>
      <c r="AG1681" s="241"/>
      <c r="AH1681" s="241"/>
      <c r="AI1681" s="241"/>
      <c r="AP1681" s="300"/>
      <c r="AT1681" s="300"/>
    </row>
    <row r="1682" spans="1:46" s="299" customFormat="1" ht="15" customHeight="1">
      <c r="A1682" s="284"/>
      <c r="B1682" s="284"/>
      <c r="C1682" s="241"/>
      <c r="D1682" s="241"/>
      <c r="E1682" s="241"/>
      <c r="F1682" s="241"/>
      <c r="G1682" s="241"/>
      <c r="H1682" s="241"/>
      <c r="I1682" s="241"/>
      <c r="J1682" s="241"/>
      <c r="K1682" s="241"/>
      <c r="L1682" s="241"/>
      <c r="M1682" s="241"/>
      <c r="N1682" s="241"/>
      <c r="O1682" s="241"/>
      <c r="P1682" s="241"/>
      <c r="Q1682" s="241"/>
      <c r="R1682" s="241"/>
      <c r="S1682" s="241"/>
      <c r="T1682" s="241"/>
      <c r="U1682" s="241"/>
      <c r="V1682" s="241"/>
      <c r="W1682" s="241"/>
      <c r="X1682" s="241"/>
      <c r="Y1682" s="241"/>
      <c r="Z1682" s="241"/>
      <c r="AA1682" s="241"/>
      <c r="AB1682" s="241"/>
      <c r="AC1682" s="241"/>
      <c r="AD1682" s="241"/>
      <c r="AE1682" s="241"/>
      <c r="AF1682" s="241"/>
      <c r="AG1682" s="241"/>
      <c r="AH1682" s="241"/>
      <c r="AI1682" s="241"/>
      <c r="AP1682" s="300"/>
      <c r="AT1682" s="300"/>
    </row>
    <row r="1683" spans="1:46" s="299" customFormat="1" ht="15" customHeight="1">
      <c r="A1683" s="284"/>
      <c r="B1683" s="284"/>
      <c r="C1683" s="241"/>
      <c r="D1683" s="241"/>
      <c r="E1683" s="241"/>
      <c r="F1683" s="241"/>
      <c r="G1683" s="241"/>
      <c r="H1683" s="241"/>
      <c r="I1683" s="241"/>
      <c r="J1683" s="241"/>
      <c r="K1683" s="241"/>
      <c r="L1683" s="241"/>
      <c r="M1683" s="241"/>
      <c r="N1683" s="241"/>
      <c r="O1683" s="241"/>
      <c r="P1683" s="241"/>
      <c r="Q1683" s="241"/>
      <c r="R1683" s="241"/>
      <c r="S1683" s="241"/>
      <c r="T1683" s="241"/>
      <c r="U1683" s="241"/>
      <c r="V1683" s="241"/>
      <c r="W1683" s="241"/>
      <c r="X1683" s="241"/>
      <c r="Y1683" s="241"/>
      <c r="Z1683" s="241"/>
      <c r="AA1683" s="241"/>
      <c r="AB1683" s="241"/>
      <c r="AC1683" s="241"/>
      <c r="AD1683" s="241"/>
      <c r="AE1683" s="241"/>
      <c r="AF1683" s="241"/>
      <c r="AG1683" s="241"/>
      <c r="AH1683" s="241"/>
      <c r="AI1683" s="241"/>
      <c r="AP1683" s="300"/>
      <c r="AT1683" s="300"/>
    </row>
    <row r="1684" spans="1:46" s="299" customFormat="1" ht="15" customHeight="1">
      <c r="A1684" s="284"/>
      <c r="B1684" s="284"/>
      <c r="C1684" s="241"/>
      <c r="D1684" s="241"/>
      <c r="E1684" s="241"/>
      <c r="F1684" s="241"/>
      <c r="G1684" s="241"/>
      <c r="H1684" s="241"/>
      <c r="I1684" s="241"/>
      <c r="J1684" s="241"/>
      <c r="K1684" s="241"/>
      <c r="L1684" s="241"/>
      <c r="M1684" s="241"/>
      <c r="N1684" s="241"/>
      <c r="O1684" s="241"/>
      <c r="P1684" s="241"/>
      <c r="Q1684" s="241"/>
      <c r="R1684" s="241"/>
      <c r="S1684" s="241"/>
      <c r="T1684" s="241"/>
      <c r="U1684" s="241"/>
      <c r="V1684" s="241"/>
      <c r="W1684" s="241"/>
      <c r="X1684" s="241"/>
      <c r="Y1684" s="241"/>
      <c r="Z1684" s="241"/>
      <c r="AA1684" s="241"/>
      <c r="AB1684" s="241"/>
      <c r="AC1684" s="241"/>
      <c r="AD1684" s="241"/>
      <c r="AE1684" s="241"/>
      <c r="AF1684" s="241"/>
      <c r="AG1684" s="241"/>
      <c r="AH1684" s="241"/>
      <c r="AI1684" s="241"/>
      <c r="AP1684" s="300"/>
      <c r="AT1684" s="300"/>
    </row>
    <row r="1685" spans="1:46" s="299" customFormat="1" ht="15" customHeight="1">
      <c r="A1685" s="284"/>
      <c r="B1685" s="284"/>
      <c r="C1685" s="241"/>
      <c r="D1685" s="241"/>
      <c r="E1685" s="241"/>
      <c r="F1685" s="241"/>
      <c r="G1685" s="241"/>
      <c r="H1685" s="241"/>
      <c r="I1685" s="241"/>
      <c r="J1685" s="241"/>
      <c r="K1685" s="241"/>
      <c r="L1685" s="241"/>
      <c r="M1685" s="241"/>
      <c r="N1685" s="241"/>
      <c r="O1685" s="241"/>
      <c r="P1685" s="241"/>
      <c r="Q1685" s="241"/>
      <c r="R1685" s="241"/>
      <c r="S1685" s="241"/>
      <c r="T1685" s="241"/>
      <c r="U1685" s="241"/>
      <c r="V1685" s="241"/>
      <c r="W1685" s="241"/>
      <c r="X1685" s="241"/>
      <c r="Y1685" s="241"/>
      <c r="Z1685" s="241"/>
      <c r="AA1685" s="241"/>
      <c r="AB1685" s="241"/>
      <c r="AC1685" s="241"/>
      <c r="AD1685" s="241"/>
      <c r="AE1685" s="241"/>
      <c r="AF1685" s="241"/>
      <c r="AG1685" s="241"/>
      <c r="AH1685" s="241"/>
      <c r="AI1685" s="241"/>
      <c r="AP1685" s="300"/>
      <c r="AT1685" s="300"/>
    </row>
    <row r="1686" spans="1:46" s="299" customFormat="1" ht="15" customHeight="1">
      <c r="A1686" s="284"/>
      <c r="B1686" s="284"/>
      <c r="C1686" s="241"/>
      <c r="D1686" s="241"/>
      <c r="E1686" s="241"/>
      <c r="F1686" s="241"/>
      <c r="G1686" s="241"/>
      <c r="H1686" s="241"/>
      <c r="I1686" s="241"/>
      <c r="J1686" s="241"/>
      <c r="K1686" s="241"/>
      <c r="L1686" s="241"/>
      <c r="M1686" s="241"/>
      <c r="N1686" s="241"/>
      <c r="O1686" s="241"/>
      <c r="P1686" s="241"/>
      <c r="Q1686" s="241"/>
      <c r="R1686" s="241"/>
      <c r="S1686" s="241"/>
      <c r="T1686" s="241"/>
      <c r="U1686" s="241"/>
      <c r="V1686" s="241"/>
      <c r="W1686" s="241"/>
      <c r="X1686" s="241"/>
      <c r="Y1686" s="241"/>
      <c r="Z1686" s="241"/>
      <c r="AA1686" s="241"/>
      <c r="AB1686" s="241"/>
      <c r="AC1686" s="241"/>
      <c r="AD1686" s="241"/>
      <c r="AE1686" s="241"/>
      <c r="AF1686" s="241"/>
      <c r="AG1686" s="241"/>
      <c r="AH1686" s="241"/>
      <c r="AI1686" s="241"/>
      <c r="AP1686" s="300"/>
      <c r="AT1686" s="300"/>
    </row>
    <row r="1687" spans="1:46" s="299" customFormat="1" ht="15" customHeight="1">
      <c r="A1687" s="284"/>
      <c r="B1687" s="284"/>
      <c r="C1687" s="241"/>
      <c r="D1687" s="241"/>
      <c r="E1687" s="241"/>
      <c r="F1687" s="241"/>
      <c r="G1687" s="241"/>
      <c r="H1687" s="241"/>
      <c r="I1687" s="241"/>
      <c r="J1687" s="241"/>
      <c r="K1687" s="241"/>
      <c r="L1687" s="241"/>
      <c r="M1687" s="241"/>
      <c r="N1687" s="241"/>
      <c r="O1687" s="241"/>
      <c r="P1687" s="241"/>
      <c r="Q1687" s="241"/>
      <c r="R1687" s="241"/>
      <c r="S1687" s="241"/>
      <c r="T1687" s="241"/>
      <c r="U1687" s="241"/>
      <c r="V1687" s="241"/>
      <c r="W1687" s="241"/>
      <c r="X1687" s="241"/>
      <c r="Y1687" s="241"/>
      <c r="Z1687" s="241"/>
      <c r="AA1687" s="241"/>
      <c r="AB1687" s="241"/>
      <c r="AC1687" s="241"/>
      <c r="AD1687" s="241"/>
      <c r="AE1687" s="241"/>
      <c r="AF1687" s="241"/>
      <c r="AG1687" s="241"/>
      <c r="AH1687" s="241"/>
      <c r="AI1687" s="241"/>
      <c r="AP1687" s="300"/>
      <c r="AT1687" s="300"/>
    </row>
    <row r="1688" spans="1:46" s="299" customFormat="1" ht="15" customHeight="1">
      <c r="A1688" s="284"/>
      <c r="B1688" s="284"/>
      <c r="C1688" s="241"/>
      <c r="D1688" s="241"/>
      <c r="E1688" s="241"/>
      <c r="F1688" s="241"/>
      <c r="G1688" s="241"/>
      <c r="H1688" s="241"/>
      <c r="I1688" s="241"/>
      <c r="J1688" s="241"/>
      <c r="K1688" s="241"/>
      <c r="L1688" s="241"/>
      <c r="M1688" s="241"/>
      <c r="N1688" s="241"/>
      <c r="O1688" s="241"/>
      <c r="P1688" s="241"/>
      <c r="Q1688" s="241"/>
      <c r="R1688" s="241"/>
      <c r="S1688" s="241"/>
      <c r="T1688" s="241"/>
      <c r="U1688" s="241"/>
      <c r="V1688" s="241"/>
      <c r="W1688" s="241"/>
      <c r="X1688" s="241"/>
      <c r="Y1688" s="241"/>
      <c r="Z1688" s="241"/>
      <c r="AA1688" s="241"/>
      <c r="AB1688" s="241"/>
      <c r="AC1688" s="241"/>
      <c r="AD1688" s="241"/>
      <c r="AE1688" s="241"/>
      <c r="AF1688" s="241"/>
      <c r="AG1688" s="241"/>
      <c r="AH1688" s="241"/>
      <c r="AI1688" s="241"/>
      <c r="AP1688" s="300"/>
      <c r="AT1688" s="300"/>
    </row>
    <row r="1689" spans="1:46" s="299" customFormat="1" ht="15" customHeight="1">
      <c r="A1689" s="284"/>
      <c r="B1689" s="284"/>
      <c r="C1689" s="241"/>
      <c r="D1689" s="241"/>
      <c r="E1689" s="241"/>
      <c r="F1689" s="241"/>
      <c r="G1689" s="241"/>
      <c r="H1689" s="241"/>
      <c r="I1689" s="241"/>
      <c r="J1689" s="241"/>
      <c r="K1689" s="241"/>
      <c r="L1689" s="241"/>
      <c r="M1689" s="241"/>
      <c r="N1689" s="241"/>
      <c r="O1689" s="241"/>
      <c r="P1689" s="241"/>
      <c r="Q1689" s="241"/>
      <c r="R1689" s="241"/>
      <c r="S1689" s="241"/>
      <c r="T1689" s="241"/>
      <c r="U1689" s="241"/>
      <c r="V1689" s="241"/>
      <c r="W1689" s="241"/>
      <c r="X1689" s="241"/>
      <c r="Y1689" s="241"/>
      <c r="Z1689" s="241"/>
      <c r="AA1689" s="241"/>
      <c r="AB1689" s="241"/>
      <c r="AC1689" s="241"/>
      <c r="AD1689" s="241"/>
      <c r="AE1689" s="241"/>
      <c r="AF1689" s="241"/>
      <c r="AG1689" s="241"/>
      <c r="AH1689" s="241"/>
      <c r="AI1689" s="241"/>
      <c r="AP1689" s="300"/>
      <c r="AT1689" s="300"/>
    </row>
    <row r="1690" spans="1:46" s="299" customFormat="1" ht="15" customHeight="1">
      <c r="A1690" s="284"/>
      <c r="B1690" s="284"/>
      <c r="C1690" s="241"/>
      <c r="D1690" s="241"/>
      <c r="E1690" s="241"/>
      <c r="F1690" s="241"/>
      <c r="G1690" s="241"/>
      <c r="H1690" s="241"/>
      <c r="I1690" s="241"/>
      <c r="J1690" s="241"/>
      <c r="K1690" s="241"/>
      <c r="L1690" s="241"/>
      <c r="M1690" s="241"/>
      <c r="N1690" s="241"/>
      <c r="O1690" s="241"/>
      <c r="P1690" s="241"/>
      <c r="Q1690" s="241"/>
      <c r="R1690" s="241"/>
      <c r="S1690" s="241"/>
      <c r="T1690" s="241"/>
      <c r="U1690" s="241"/>
      <c r="V1690" s="241"/>
      <c r="W1690" s="241"/>
      <c r="X1690" s="241"/>
      <c r="Y1690" s="241"/>
      <c r="Z1690" s="241"/>
      <c r="AA1690" s="241"/>
      <c r="AB1690" s="241"/>
      <c r="AC1690" s="241"/>
      <c r="AD1690" s="241"/>
      <c r="AE1690" s="241"/>
      <c r="AF1690" s="241"/>
      <c r="AG1690" s="241"/>
      <c r="AH1690" s="241"/>
      <c r="AI1690" s="241"/>
      <c r="AP1690" s="300"/>
      <c r="AT1690" s="300"/>
    </row>
    <row r="1691" spans="1:46" s="299" customFormat="1" ht="15" customHeight="1">
      <c r="A1691" s="284"/>
      <c r="B1691" s="284"/>
      <c r="C1691" s="241"/>
      <c r="D1691" s="241"/>
      <c r="E1691" s="241"/>
      <c r="F1691" s="241"/>
      <c r="G1691" s="241"/>
      <c r="H1691" s="241"/>
      <c r="I1691" s="241"/>
      <c r="J1691" s="241"/>
      <c r="K1691" s="241"/>
      <c r="L1691" s="241"/>
      <c r="M1691" s="241"/>
      <c r="N1691" s="241"/>
      <c r="O1691" s="241"/>
      <c r="P1691" s="241"/>
      <c r="Q1691" s="241"/>
      <c r="R1691" s="241"/>
      <c r="S1691" s="241"/>
      <c r="T1691" s="241"/>
      <c r="U1691" s="241"/>
      <c r="V1691" s="241"/>
      <c r="W1691" s="241"/>
      <c r="X1691" s="241"/>
      <c r="Y1691" s="241"/>
      <c r="Z1691" s="241"/>
      <c r="AA1691" s="241"/>
      <c r="AB1691" s="241"/>
      <c r="AC1691" s="241"/>
      <c r="AD1691" s="241"/>
      <c r="AE1691" s="241"/>
      <c r="AF1691" s="241"/>
      <c r="AG1691" s="241"/>
      <c r="AH1691" s="241"/>
      <c r="AI1691" s="241"/>
      <c r="AP1691" s="300"/>
      <c r="AT1691" s="300"/>
    </row>
    <row r="1692" spans="1:46" s="299" customFormat="1" ht="15" customHeight="1">
      <c r="A1692" s="284"/>
      <c r="B1692" s="284"/>
      <c r="C1692" s="241"/>
      <c r="D1692" s="241"/>
      <c r="E1692" s="241"/>
      <c r="F1692" s="241"/>
      <c r="G1692" s="241"/>
      <c r="H1692" s="241"/>
      <c r="I1692" s="241"/>
      <c r="J1692" s="241"/>
      <c r="K1692" s="241"/>
      <c r="L1692" s="241"/>
      <c r="M1692" s="241"/>
      <c r="N1692" s="241"/>
      <c r="O1692" s="241"/>
      <c r="P1692" s="241"/>
      <c r="Q1692" s="241"/>
      <c r="R1692" s="241"/>
      <c r="S1692" s="241"/>
      <c r="T1692" s="241"/>
      <c r="U1692" s="241"/>
      <c r="V1692" s="241"/>
      <c r="W1692" s="241"/>
      <c r="X1692" s="241"/>
      <c r="Y1692" s="241"/>
      <c r="Z1692" s="241"/>
      <c r="AA1692" s="241"/>
      <c r="AB1692" s="241"/>
      <c r="AC1692" s="241"/>
      <c r="AD1692" s="241"/>
      <c r="AE1692" s="241"/>
      <c r="AF1692" s="241"/>
      <c r="AG1692" s="241"/>
      <c r="AH1692" s="241"/>
      <c r="AI1692" s="241"/>
      <c r="AP1692" s="300"/>
      <c r="AT1692" s="300"/>
    </row>
    <row r="1693" spans="1:46" s="299" customFormat="1" ht="15" customHeight="1">
      <c r="A1693" s="284"/>
      <c r="B1693" s="284"/>
      <c r="C1693" s="241"/>
      <c r="D1693" s="241"/>
      <c r="E1693" s="241"/>
      <c r="F1693" s="241"/>
      <c r="G1693" s="241"/>
      <c r="H1693" s="241"/>
      <c r="I1693" s="241"/>
      <c r="J1693" s="241"/>
      <c r="K1693" s="241"/>
      <c r="L1693" s="241"/>
      <c r="M1693" s="241"/>
      <c r="N1693" s="241"/>
      <c r="O1693" s="241"/>
      <c r="P1693" s="241"/>
      <c r="Q1693" s="241"/>
      <c r="R1693" s="241"/>
      <c r="S1693" s="241"/>
      <c r="T1693" s="241"/>
      <c r="U1693" s="241"/>
      <c r="V1693" s="241"/>
      <c r="W1693" s="241"/>
      <c r="X1693" s="241"/>
      <c r="Y1693" s="241"/>
      <c r="Z1693" s="241"/>
      <c r="AA1693" s="241"/>
      <c r="AB1693" s="241"/>
      <c r="AC1693" s="241"/>
      <c r="AD1693" s="241"/>
      <c r="AE1693" s="241"/>
      <c r="AF1693" s="241"/>
      <c r="AG1693" s="241"/>
      <c r="AH1693" s="241"/>
      <c r="AI1693" s="241"/>
      <c r="AP1693" s="300"/>
      <c r="AT1693" s="300"/>
    </row>
    <row r="1694" spans="1:46" s="299" customFormat="1" ht="15" customHeight="1">
      <c r="A1694" s="284"/>
      <c r="B1694" s="284"/>
      <c r="C1694" s="241"/>
      <c r="D1694" s="241"/>
      <c r="E1694" s="241"/>
      <c r="F1694" s="241"/>
      <c r="G1694" s="241"/>
      <c r="H1694" s="241"/>
      <c r="I1694" s="241"/>
      <c r="J1694" s="241"/>
      <c r="K1694" s="241"/>
      <c r="L1694" s="241"/>
      <c r="M1694" s="241"/>
      <c r="N1694" s="241"/>
      <c r="O1694" s="241"/>
      <c r="P1694" s="241"/>
      <c r="Q1694" s="241"/>
      <c r="R1694" s="241"/>
      <c r="S1694" s="241"/>
      <c r="T1694" s="241"/>
      <c r="U1694" s="241"/>
      <c r="V1694" s="241"/>
      <c r="W1694" s="241"/>
      <c r="X1694" s="241"/>
      <c r="Y1694" s="241"/>
      <c r="Z1694" s="241"/>
      <c r="AA1694" s="241"/>
      <c r="AB1694" s="241"/>
      <c r="AC1694" s="241"/>
      <c r="AD1694" s="241"/>
      <c r="AE1694" s="241"/>
      <c r="AF1694" s="241"/>
      <c r="AG1694" s="241"/>
      <c r="AH1694" s="241"/>
      <c r="AI1694" s="241"/>
      <c r="AP1694" s="300"/>
      <c r="AT1694" s="300"/>
    </row>
    <row r="1695" spans="1:46" s="299" customFormat="1" ht="15" customHeight="1">
      <c r="A1695" s="284"/>
      <c r="B1695" s="284"/>
      <c r="C1695" s="241"/>
      <c r="D1695" s="241"/>
      <c r="E1695" s="241"/>
      <c r="F1695" s="241"/>
      <c r="G1695" s="241"/>
      <c r="H1695" s="241"/>
      <c r="I1695" s="241"/>
      <c r="J1695" s="241"/>
      <c r="K1695" s="241"/>
      <c r="L1695" s="241"/>
      <c r="M1695" s="241"/>
      <c r="N1695" s="241"/>
      <c r="O1695" s="241"/>
      <c r="P1695" s="241"/>
      <c r="Q1695" s="241"/>
      <c r="R1695" s="241"/>
      <c r="S1695" s="241"/>
      <c r="T1695" s="241"/>
      <c r="U1695" s="241"/>
      <c r="V1695" s="241"/>
      <c r="W1695" s="241"/>
      <c r="X1695" s="241"/>
      <c r="Y1695" s="241"/>
      <c r="Z1695" s="241"/>
      <c r="AA1695" s="241"/>
      <c r="AB1695" s="241"/>
      <c r="AC1695" s="241"/>
      <c r="AD1695" s="241"/>
      <c r="AE1695" s="241"/>
      <c r="AF1695" s="241"/>
      <c r="AG1695" s="241"/>
      <c r="AH1695" s="241"/>
      <c r="AI1695" s="241"/>
      <c r="AP1695" s="300"/>
      <c r="AT1695" s="300"/>
    </row>
    <row r="1696" spans="1:46" s="299" customFormat="1" ht="15" customHeight="1">
      <c r="A1696" s="284"/>
      <c r="B1696" s="284"/>
      <c r="C1696" s="241"/>
      <c r="D1696" s="241"/>
      <c r="E1696" s="241"/>
      <c r="F1696" s="241"/>
      <c r="G1696" s="241"/>
      <c r="H1696" s="241"/>
      <c r="I1696" s="241"/>
      <c r="J1696" s="241"/>
      <c r="K1696" s="241"/>
      <c r="L1696" s="241"/>
      <c r="M1696" s="241"/>
      <c r="N1696" s="241"/>
      <c r="O1696" s="241"/>
      <c r="P1696" s="241"/>
      <c r="Q1696" s="241"/>
      <c r="R1696" s="241"/>
      <c r="S1696" s="241"/>
      <c r="T1696" s="241"/>
      <c r="U1696" s="241"/>
      <c r="V1696" s="241"/>
      <c r="W1696" s="241"/>
      <c r="X1696" s="241"/>
      <c r="Y1696" s="241"/>
      <c r="Z1696" s="241"/>
      <c r="AA1696" s="241"/>
      <c r="AB1696" s="241"/>
      <c r="AC1696" s="241"/>
      <c r="AD1696" s="241"/>
      <c r="AE1696" s="241"/>
      <c r="AF1696" s="241"/>
      <c r="AG1696" s="241"/>
      <c r="AH1696" s="241"/>
      <c r="AI1696" s="241"/>
      <c r="AP1696" s="300"/>
      <c r="AT1696" s="300"/>
    </row>
    <row r="1697" spans="1:46" s="299" customFormat="1" ht="15" customHeight="1">
      <c r="A1697" s="284"/>
      <c r="B1697" s="284"/>
      <c r="C1697" s="241"/>
      <c r="D1697" s="241"/>
      <c r="E1697" s="241"/>
      <c r="F1697" s="241"/>
      <c r="G1697" s="241"/>
      <c r="H1697" s="241"/>
      <c r="I1697" s="241"/>
      <c r="J1697" s="241"/>
      <c r="K1697" s="241"/>
      <c r="L1697" s="241"/>
      <c r="M1697" s="241"/>
      <c r="N1697" s="241"/>
      <c r="O1697" s="241"/>
      <c r="P1697" s="241"/>
      <c r="Q1697" s="241"/>
      <c r="R1697" s="241"/>
      <c r="S1697" s="241"/>
      <c r="T1697" s="241"/>
      <c r="U1697" s="241"/>
      <c r="V1697" s="241"/>
      <c r="W1697" s="241"/>
      <c r="X1697" s="241"/>
      <c r="Y1697" s="241"/>
      <c r="Z1697" s="241"/>
      <c r="AA1697" s="241"/>
      <c r="AB1697" s="241"/>
      <c r="AC1697" s="241"/>
      <c r="AD1697" s="241"/>
      <c r="AE1697" s="241"/>
      <c r="AF1697" s="241"/>
      <c r="AG1697" s="241"/>
      <c r="AH1697" s="241"/>
      <c r="AI1697" s="241"/>
      <c r="AP1697" s="300"/>
      <c r="AT1697" s="300"/>
    </row>
    <row r="1698" spans="1:46" s="299" customFormat="1" ht="15" customHeight="1">
      <c r="A1698" s="284"/>
      <c r="B1698" s="284"/>
      <c r="C1698" s="241"/>
      <c r="D1698" s="241"/>
      <c r="E1698" s="241"/>
      <c r="F1698" s="241"/>
      <c r="G1698" s="241"/>
      <c r="H1698" s="241"/>
      <c r="I1698" s="241"/>
      <c r="J1698" s="241"/>
      <c r="K1698" s="241"/>
      <c r="L1698" s="241"/>
      <c r="M1698" s="241"/>
      <c r="N1698" s="241"/>
      <c r="O1698" s="241"/>
      <c r="P1698" s="241"/>
      <c r="Q1698" s="241"/>
      <c r="R1698" s="241"/>
      <c r="S1698" s="241"/>
      <c r="T1698" s="241"/>
      <c r="U1698" s="241"/>
      <c r="V1698" s="241"/>
      <c r="W1698" s="241"/>
      <c r="X1698" s="241"/>
      <c r="Y1698" s="241"/>
      <c r="Z1698" s="241"/>
      <c r="AA1698" s="241"/>
      <c r="AB1698" s="241"/>
      <c r="AC1698" s="241"/>
      <c r="AD1698" s="241"/>
      <c r="AE1698" s="241"/>
      <c r="AF1698" s="241"/>
      <c r="AG1698" s="241"/>
      <c r="AH1698" s="241"/>
      <c r="AI1698" s="241"/>
      <c r="AP1698" s="300"/>
      <c r="AT1698" s="300"/>
    </row>
    <row r="1699" spans="1:46" s="299" customFormat="1" ht="15" customHeight="1">
      <c r="A1699" s="284"/>
      <c r="B1699" s="284"/>
      <c r="C1699" s="241"/>
      <c r="D1699" s="241"/>
      <c r="E1699" s="241"/>
      <c r="F1699" s="241"/>
      <c r="G1699" s="241"/>
      <c r="H1699" s="241"/>
      <c r="I1699" s="241"/>
      <c r="J1699" s="241"/>
      <c r="K1699" s="241"/>
      <c r="L1699" s="241"/>
      <c r="M1699" s="241"/>
      <c r="N1699" s="241"/>
      <c r="O1699" s="241"/>
      <c r="P1699" s="241"/>
      <c r="Q1699" s="241"/>
      <c r="R1699" s="241"/>
      <c r="S1699" s="241"/>
      <c r="T1699" s="241"/>
      <c r="U1699" s="241"/>
      <c r="V1699" s="241"/>
      <c r="W1699" s="241"/>
      <c r="X1699" s="241"/>
      <c r="Y1699" s="241"/>
      <c r="Z1699" s="241"/>
      <c r="AA1699" s="241"/>
      <c r="AB1699" s="241"/>
      <c r="AC1699" s="241"/>
      <c r="AD1699" s="241"/>
      <c r="AE1699" s="241"/>
      <c r="AF1699" s="241"/>
      <c r="AG1699" s="241"/>
      <c r="AH1699" s="241"/>
      <c r="AI1699" s="241"/>
      <c r="AP1699" s="300"/>
      <c r="AT1699" s="300"/>
    </row>
    <row r="1700" spans="1:46" s="299" customFormat="1" ht="15" customHeight="1">
      <c r="A1700" s="284"/>
      <c r="B1700" s="284"/>
      <c r="C1700" s="241"/>
      <c r="D1700" s="241"/>
      <c r="E1700" s="241"/>
      <c r="F1700" s="241"/>
      <c r="G1700" s="241"/>
      <c r="H1700" s="241"/>
      <c r="I1700" s="241"/>
      <c r="J1700" s="241"/>
      <c r="K1700" s="241"/>
      <c r="L1700" s="241"/>
      <c r="M1700" s="241"/>
      <c r="N1700" s="241"/>
      <c r="O1700" s="241"/>
      <c r="P1700" s="241"/>
      <c r="Q1700" s="241"/>
      <c r="R1700" s="241"/>
      <c r="S1700" s="241"/>
      <c r="T1700" s="241"/>
      <c r="U1700" s="241"/>
      <c r="V1700" s="241"/>
      <c r="W1700" s="241"/>
      <c r="X1700" s="241"/>
      <c r="Y1700" s="241"/>
      <c r="Z1700" s="241"/>
      <c r="AA1700" s="241"/>
      <c r="AB1700" s="241"/>
      <c r="AC1700" s="241"/>
      <c r="AD1700" s="241"/>
      <c r="AE1700" s="241"/>
      <c r="AF1700" s="241"/>
      <c r="AG1700" s="241"/>
      <c r="AH1700" s="241"/>
      <c r="AI1700" s="241"/>
      <c r="AP1700" s="300"/>
      <c r="AT1700" s="300"/>
    </row>
    <row r="1701" spans="1:46" s="299" customFormat="1" ht="15" customHeight="1">
      <c r="A1701" s="284"/>
      <c r="B1701" s="284"/>
      <c r="C1701" s="241"/>
      <c r="D1701" s="241"/>
      <c r="E1701" s="241"/>
      <c r="F1701" s="241"/>
      <c r="G1701" s="241"/>
      <c r="H1701" s="241"/>
      <c r="I1701" s="241"/>
      <c r="J1701" s="241"/>
      <c r="K1701" s="241"/>
      <c r="L1701" s="241"/>
      <c r="M1701" s="241"/>
      <c r="N1701" s="241"/>
      <c r="O1701" s="241"/>
      <c r="P1701" s="241"/>
      <c r="Q1701" s="241"/>
      <c r="R1701" s="241"/>
      <c r="S1701" s="241"/>
      <c r="T1701" s="241"/>
      <c r="U1701" s="241"/>
      <c r="V1701" s="241"/>
      <c r="W1701" s="241"/>
      <c r="X1701" s="241"/>
      <c r="Y1701" s="241"/>
      <c r="Z1701" s="241"/>
      <c r="AA1701" s="241"/>
      <c r="AB1701" s="241"/>
      <c r="AC1701" s="241"/>
      <c r="AD1701" s="241"/>
      <c r="AE1701" s="241"/>
      <c r="AF1701" s="241"/>
      <c r="AG1701" s="241"/>
      <c r="AH1701" s="241"/>
      <c r="AI1701" s="241"/>
      <c r="AP1701" s="300"/>
      <c r="AT1701" s="300"/>
    </row>
    <row r="1702" spans="1:46" s="299" customFormat="1" ht="15" customHeight="1">
      <c r="A1702" s="284"/>
      <c r="B1702" s="284"/>
      <c r="C1702" s="241"/>
      <c r="D1702" s="241"/>
      <c r="E1702" s="241"/>
      <c r="F1702" s="241"/>
      <c r="G1702" s="241"/>
      <c r="H1702" s="241"/>
      <c r="I1702" s="241"/>
      <c r="J1702" s="241"/>
      <c r="K1702" s="241"/>
      <c r="L1702" s="241"/>
      <c r="M1702" s="241"/>
      <c r="N1702" s="241"/>
      <c r="O1702" s="241"/>
      <c r="P1702" s="241"/>
      <c r="Q1702" s="241"/>
      <c r="R1702" s="241"/>
      <c r="S1702" s="241"/>
      <c r="T1702" s="241"/>
      <c r="U1702" s="241"/>
      <c r="V1702" s="241"/>
      <c r="W1702" s="241"/>
      <c r="X1702" s="241"/>
      <c r="Y1702" s="241"/>
      <c r="Z1702" s="241"/>
      <c r="AA1702" s="241"/>
      <c r="AB1702" s="241"/>
      <c r="AC1702" s="241"/>
      <c r="AD1702" s="241"/>
      <c r="AE1702" s="241"/>
      <c r="AF1702" s="241"/>
      <c r="AG1702" s="241"/>
      <c r="AH1702" s="241"/>
      <c r="AI1702" s="241"/>
      <c r="AP1702" s="300"/>
      <c r="AT1702" s="300"/>
    </row>
    <row r="1703" spans="1:46" s="299" customFormat="1" ht="15" customHeight="1">
      <c r="A1703" s="284"/>
      <c r="B1703" s="284"/>
      <c r="C1703" s="241"/>
      <c r="D1703" s="241"/>
      <c r="E1703" s="241"/>
      <c r="F1703" s="241"/>
      <c r="G1703" s="241"/>
      <c r="H1703" s="241"/>
      <c r="I1703" s="241"/>
      <c r="J1703" s="241"/>
      <c r="K1703" s="241"/>
      <c r="L1703" s="241"/>
      <c r="M1703" s="241"/>
      <c r="N1703" s="241"/>
      <c r="O1703" s="241"/>
      <c r="P1703" s="241"/>
      <c r="Q1703" s="241"/>
      <c r="R1703" s="241"/>
      <c r="S1703" s="241"/>
      <c r="T1703" s="241"/>
      <c r="U1703" s="241"/>
      <c r="V1703" s="241"/>
      <c r="W1703" s="241"/>
      <c r="X1703" s="241"/>
      <c r="Y1703" s="241"/>
      <c r="Z1703" s="241"/>
      <c r="AA1703" s="241"/>
      <c r="AB1703" s="241"/>
      <c r="AC1703" s="241"/>
      <c r="AD1703" s="241"/>
      <c r="AE1703" s="241"/>
      <c r="AF1703" s="241"/>
      <c r="AG1703" s="241"/>
      <c r="AH1703" s="241"/>
      <c r="AI1703" s="241"/>
      <c r="AP1703" s="300"/>
      <c r="AT1703" s="300"/>
    </row>
    <row r="1704" spans="1:46" s="299" customFormat="1" ht="15" customHeight="1">
      <c r="A1704" s="284"/>
      <c r="B1704" s="284"/>
      <c r="C1704" s="241"/>
      <c r="D1704" s="241"/>
      <c r="E1704" s="241"/>
      <c r="F1704" s="241"/>
      <c r="G1704" s="241"/>
      <c r="H1704" s="241"/>
      <c r="I1704" s="241"/>
      <c r="J1704" s="241"/>
      <c r="K1704" s="241"/>
      <c r="L1704" s="241"/>
      <c r="M1704" s="241"/>
      <c r="N1704" s="241"/>
      <c r="O1704" s="241"/>
      <c r="P1704" s="241"/>
      <c r="Q1704" s="241"/>
      <c r="R1704" s="241"/>
      <c r="S1704" s="241"/>
      <c r="T1704" s="241"/>
      <c r="U1704" s="241"/>
      <c r="V1704" s="241"/>
      <c r="W1704" s="241"/>
      <c r="X1704" s="241"/>
      <c r="Y1704" s="241"/>
      <c r="Z1704" s="241"/>
      <c r="AA1704" s="241"/>
      <c r="AB1704" s="241"/>
      <c r="AC1704" s="241"/>
      <c r="AD1704" s="241"/>
      <c r="AE1704" s="241"/>
      <c r="AF1704" s="241"/>
      <c r="AG1704" s="241"/>
      <c r="AH1704" s="241"/>
      <c r="AI1704" s="241"/>
      <c r="AP1704" s="300"/>
      <c r="AT1704" s="300"/>
    </row>
    <row r="1705" spans="1:46" s="299" customFormat="1" ht="15" customHeight="1">
      <c r="A1705" s="284"/>
      <c r="B1705" s="284"/>
      <c r="C1705" s="241"/>
      <c r="D1705" s="241"/>
      <c r="E1705" s="241"/>
      <c r="F1705" s="241"/>
      <c r="G1705" s="241"/>
      <c r="H1705" s="241"/>
      <c r="I1705" s="241"/>
      <c r="J1705" s="241"/>
      <c r="K1705" s="241"/>
      <c r="L1705" s="241"/>
      <c r="M1705" s="241"/>
      <c r="N1705" s="241"/>
      <c r="O1705" s="241"/>
      <c r="P1705" s="241"/>
      <c r="Q1705" s="241"/>
      <c r="R1705" s="241"/>
      <c r="S1705" s="241"/>
      <c r="T1705" s="241"/>
      <c r="U1705" s="241"/>
      <c r="V1705" s="241"/>
      <c r="W1705" s="241"/>
      <c r="X1705" s="241"/>
      <c r="Y1705" s="241"/>
      <c r="Z1705" s="241"/>
      <c r="AA1705" s="241"/>
      <c r="AB1705" s="241"/>
      <c r="AC1705" s="241"/>
      <c r="AD1705" s="241"/>
      <c r="AE1705" s="241"/>
      <c r="AF1705" s="241"/>
      <c r="AG1705" s="241"/>
      <c r="AH1705" s="241"/>
      <c r="AI1705" s="241"/>
      <c r="AP1705" s="300"/>
      <c r="AT1705" s="300"/>
    </row>
    <row r="1706" spans="1:46" s="299" customFormat="1" ht="15" customHeight="1">
      <c r="A1706" s="284"/>
      <c r="B1706" s="284"/>
      <c r="C1706" s="241"/>
      <c r="D1706" s="241"/>
      <c r="E1706" s="241"/>
      <c r="F1706" s="241"/>
      <c r="G1706" s="241"/>
      <c r="H1706" s="241"/>
      <c r="I1706" s="241"/>
      <c r="J1706" s="241"/>
      <c r="K1706" s="241"/>
      <c r="L1706" s="241"/>
      <c r="M1706" s="241"/>
      <c r="N1706" s="241"/>
      <c r="O1706" s="241"/>
      <c r="P1706" s="241"/>
      <c r="Q1706" s="241"/>
      <c r="R1706" s="241"/>
      <c r="S1706" s="241"/>
      <c r="T1706" s="241"/>
      <c r="U1706" s="241"/>
      <c r="V1706" s="241"/>
      <c r="W1706" s="241"/>
      <c r="X1706" s="241"/>
      <c r="Y1706" s="241"/>
      <c r="Z1706" s="241"/>
      <c r="AA1706" s="241"/>
      <c r="AB1706" s="241"/>
      <c r="AC1706" s="241"/>
      <c r="AD1706" s="241"/>
      <c r="AE1706" s="241"/>
      <c r="AF1706" s="241"/>
      <c r="AG1706" s="241"/>
      <c r="AH1706" s="241"/>
      <c r="AI1706" s="241"/>
      <c r="AP1706" s="300"/>
      <c r="AT1706" s="300"/>
    </row>
    <row r="1707" spans="1:46" s="299" customFormat="1" ht="15" customHeight="1">
      <c r="A1707" s="284"/>
      <c r="B1707" s="284"/>
      <c r="C1707" s="241"/>
      <c r="D1707" s="241"/>
      <c r="E1707" s="241"/>
      <c r="F1707" s="241"/>
      <c r="G1707" s="241"/>
      <c r="H1707" s="241"/>
      <c r="I1707" s="241"/>
      <c r="J1707" s="241"/>
      <c r="K1707" s="241"/>
      <c r="L1707" s="241"/>
      <c r="M1707" s="241"/>
      <c r="N1707" s="241"/>
      <c r="O1707" s="241"/>
      <c r="P1707" s="241"/>
      <c r="Q1707" s="241"/>
      <c r="R1707" s="241"/>
      <c r="S1707" s="241"/>
      <c r="T1707" s="241"/>
      <c r="U1707" s="241"/>
      <c r="V1707" s="241"/>
      <c r="W1707" s="241"/>
      <c r="X1707" s="241"/>
      <c r="Y1707" s="241"/>
      <c r="Z1707" s="241"/>
      <c r="AA1707" s="241"/>
      <c r="AB1707" s="241"/>
      <c r="AC1707" s="241"/>
      <c r="AD1707" s="241"/>
      <c r="AE1707" s="241"/>
      <c r="AF1707" s="241"/>
      <c r="AG1707" s="241"/>
      <c r="AH1707" s="241"/>
      <c r="AI1707" s="241"/>
      <c r="AP1707" s="300"/>
      <c r="AT1707" s="300"/>
    </row>
    <row r="1708" spans="1:46" s="299" customFormat="1" ht="15" customHeight="1">
      <c r="A1708" s="284"/>
      <c r="B1708" s="284"/>
      <c r="C1708" s="241"/>
      <c r="D1708" s="241"/>
      <c r="E1708" s="241"/>
      <c r="F1708" s="241"/>
      <c r="G1708" s="241"/>
      <c r="H1708" s="241"/>
      <c r="I1708" s="241"/>
      <c r="J1708" s="241"/>
      <c r="K1708" s="241"/>
      <c r="L1708" s="241"/>
      <c r="M1708" s="241"/>
      <c r="N1708" s="241"/>
      <c r="O1708" s="241"/>
      <c r="P1708" s="241"/>
      <c r="Q1708" s="241"/>
      <c r="R1708" s="241"/>
      <c r="S1708" s="241"/>
      <c r="T1708" s="241"/>
      <c r="U1708" s="241"/>
      <c r="V1708" s="241"/>
      <c r="W1708" s="241"/>
      <c r="X1708" s="241"/>
      <c r="Y1708" s="241"/>
      <c r="Z1708" s="241"/>
      <c r="AA1708" s="241"/>
      <c r="AB1708" s="241"/>
      <c r="AC1708" s="241"/>
      <c r="AD1708" s="241"/>
      <c r="AE1708" s="241"/>
      <c r="AF1708" s="241"/>
      <c r="AG1708" s="241"/>
      <c r="AH1708" s="241"/>
      <c r="AI1708" s="241"/>
      <c r="AP1708" s="300"/>
      <c r="AT1708" s="300"/>
    </row>
    <row r="1709" spans="1:46" s="299" customFormat="1" ht="15" customHeight="1">
      <c r="A1709" s="284"/>
      <c r="B1709" s="284"/>
      <c r="C1709" s="241"/>
      <c r="D1709" s="241"/>
      <c r="E1709" s="241"/>
      <c r="F1709" s="241"/>
      <c r="G1709" s="241"/>
      <c r="H1709" s="241"/>
      <c r="I1709" s="241"/>
      <c r="J1709" s="241"/>
      <c r="K1709" s="241"/>
      <c r="L1709" s="241"/>
      <c r="M1709" s="241"/>
      <c r="N1709" s="241"/>
      <c r="O1709" s="241"/>
      <c r="P1709" s="241"/>
      <c r="Q1709" s="241"/>
      <c r="R1709" s="241"/>
      <c r="S1709" s="241"/>
      <c r="T1709" s="241"/>
      <c r="U1709" s="241"/>
      <c r="V1709" s="241"/>
      <c r="W1709" s="241"/>
      <c r="X1709" s="241"/>
      <c r="Y1709" s="241"/>
      <c r="Z1709" s="241"/>
      <c r="AA1709" s="241"/>
      <c r="AB1709" s="241"/>
      <c r="AC1709" s="241"/>
      <c r="AD1709" s="241"/>
      <c r="AE1709" s="241"/>
      <c r="AF1709" s="241"/>
      <c r="AG1709" s="241"/>
      <c r="AH1709" s="241"/>
      <c r="AI1709" s="241"/>
      <c r="AP1709" s="300"/>
      <c r="AT1709" s="300"/>
    </row>
    <row r="1710" spans="1:46" s="299" customFormat="1" ht="15" customHeight="1">
      <c r="A1710" s="284"/>
      <c r="B1710" s="284"/>
      <c r="C1710" s="241"/>
      <c r="D1710" s="241"/>
      <c r="E1710" s="241"/>
      <c r="F1710" s="241"/>
      <c r="G1710" s="241"/>
      <c r="H1710" s="241"/>
      <c r="I1710" s="241"/>
      <c r="J1710" s="241"/>
      <c r="K1710" s="241"/>
      <c r="L1710" s="241"/>
      <c r="M1710" s="241"/>
      <c r="N1710" s="241"/>
      <c r="O1710" s="241"/>
      <c r="P1710" s="241"/>
      <c r="Q1710" s="241"/>
      <c r="R1710" s="241"/>
      <c r="S1710" s="241"/>
      <c r="T1710" s="241"/>
      <c r="U1710" s="241"/>
      <c r="V1710" s="241"/>
      <c r="W1710" s="241"/>
      <c r="X1710" s="241"/>
      <c r="Y1710" s="241"/>
      <c r="Z1710" s="241"/>
      <c r="AA1710" s="241"/>
      <c r="AB1710" s="241"/>
      <c r="AC1710" s="241"/>
      <c r="AD1710" s="241"/>
      <c r="AE1710" s="241"/>
      <c r="AF1710" s="241"/>
      <c r="AG1710" s="241"/>
      <c r="AH1710" s="241"/>
      <c r="AI1710" s="241"/>
      <c r="AP1710" s="300"/>
      <c r="AT1710" s="300"/>
    </row>
    <row r="1711" spans="1:46" s="299" customFormat="1" ht="15" customHeight="1">
      <c r="A1711" s="284"/>
      <c r="B1711" s="284"/>
      <c r="C1711" s="241"/>
      <c r="D1711" s="241"/>
      <c r="E1711" s="241"/>
      <c r="F1711" s="241"/>
      <c r="G1711" s="241"/>
      <c r="H1711" s="241"/>
      <c r="I1711" s="241"/>
      <c r="J1711" s="241"/>
      <c r="K1711" s="241"/>
      <c r="L1711" s="241"/>
      <c r="M1711" s="241"/>
      <c r="N1711" s="241"/>
      <c r="O1711" s="241"/>
      <c r="P1711" s="241"/>
      <c r="Q1711" s="241"/>
      <c r="R1711" s="241"/>
      <c r="S1711" s="241"/>
      <c r="T1711" s="241"/>
      <c r="U1711" s="241"/>
      <c r="V1711" s="241"/>
      <c r="W1711" s="241"/>
      <c r="X1711" s="241"/>
      <c r="Y1711" s="241"/>
      <c r="Z1711" s="241"/>
      <c r="AA1711" s="241"/>
      <c r="AB1711" s="241"/>
      <c r="AC1711" s="241"/>
      <c r="AD1711" s="241"/>
      <c r="AE1711" s="241"/>
      <c r="AF1711" s="241"/>
      <c r="AG1711" s="241"/>
      <c r="AH1711" s="241"/>
      <c r="AI1711" s="241"/>
      <c r="AP1711" s="300"/>
      <c r="AT1711" s="300"/>
    </row>
    <row r="1712" spans="1:46" s="299" customFormat="1" ht="15" customHeight="1">
      <c r="A1712" s="284"/>
      <c r="B1712" s="284"/>
      <c r="C1712" s="241"/>
      <c r="D1712" s="241"/>
      <c r="E1712" s="241"/>
      <c r="F1712" s="241"/>
      <c r="G1712" s="241"/>
      <c r="H1712" s="241"/>
      <c r="I1712" s="241"/>
      <c r="J1712" s="241"/>
      <c r="K1712" s="241"/>
      <c r="L1712" s="241"/>
      <c r="M1712" s="241"/>
      <c r="N1712" s="241"/>
      <c r="O1712" s="241"/>
      <c r="P1712" s="241"/>
      <c r="Q1712" s="241"/>
      <c r="R1712" s="241"/>
      <c r="S1712" s="241"/>
      <c r="T1712" s="241"/>
      <c r="U1712" s="241"/>
      <c r="V1712" s="241"/>
      <c r="W1712" s="241"/>
      <c r="X1712" s="241"/>
      <c r="Y1712" s="241"/>
      <c r="Z1712" s="241"/>
      <c r="AA1712" s="241"/>
      <c r="AB1712" s="241"/>
      <c r="AC1712" s="241"/>
      <c r="AD1712" s="241"/>
      <c r="AE1712" s="241"/>
      <c r="AF1712" s="241"/>
      <c r="AG1712" s="241"/>
      <c r="AH1712" s="241"/>
      <c r="AI1712" s="241"/>
      <c r="AP1712" s="300"/>
      <c r="AT1712" s="300"/>
    </row>
    <row r="1713" spans="1:46" s="299" customFormat="1" ht="15" customHeight="1">
      <c r="A1713" s="284"/>
      <c r="B1713" s="284"/>
      <c r="C1713" s="241"/>
      <c r="D1713" s="241"/>
      <c r="E1713" s="241"/>
      <c r="F1713" s="241"/>
      <c r="G1713" s="241"/>
      <c r="H1713" s="241"/>
      <c r="I1713" s="241"/>
      <c r="J1713" s="241"/>
      <c r="K1713" s="241"/>
      <c r="L1713" s="241"/>
      <c r="M1713" s="241"/>
      <c r="N1713" s="241"/>
      <c r="O1713" s="241"/>
      <c r="P1713" s="241"/>
      <c r="Q1713" s="241"/>
      <c r="R1713" s="241"/>
      <c r="S1713" s="241"/>
      <c r="T1713" s="241"/>
      <c r="U1713" s="241"/>
      <c r="V1713" s="241"/>
      <c r="W1713" s="241"/>
      <c r="X1713" s="241"/>
      <c r="Y1713" s="241"/>
      <c r="Z1713" s="241"/>
      <c r="AA1713" s="241"/>
      <c r="AB1713" s="241"/>
      <c r="AC1713" s="241"/>
      <c r="AD1713" s="241"/>
      <c r="AE1713" s="241"/>
      <c r="AF1713" s="241"/>
      <c r="AG1713" s="241"/>
      <c r="AH1713" s="241"/>
      <c r="AI1713" s="241"/>
      <c r="AP1713" s="300"/>
      <c r="AT1713" s="300"/>
    </row>
    <row r="1714" spans="1:46" s="299" customFormat="1" ht="15" customHeight="1">
      <c r="A1714" s="284"/>
      <c r="B1714" s="284"/>
      <c r="C1714" s="241"/>
      <c r="D1714" s="241"/>
      <c r="E1714" s="241"/>
      <c r="F1714" s="241"/>
      <c r="G1714" s="241"/>
      <c r="H1714" s="241"/>
      <c r="I1714" s="241"/>
      <c r="J1714" s="241"/>
      <c r="K1714" s="241"/>
      <c r="L1714" s="241"/>
      <c r="M1714" s="241"/>
      <c r="N1714" s="241"/>
      <c r="O1714" s="241"/>
      <c r="P1714" s="241"/>
      <c r="Q1714" s="241"/>
      <c r="R1714" s="241"/>
      <c r="S1714" s="241"/>
      <c r="T1714" s="241"/>
      <c r="U1714" s="241"/>
      <c r="V1714" s="241"/>
      <c r="W1714" s="241"/>
      <c r="X1714" s="241"/>
      <c r="Y1714" s="241"/>
      <c r="Z1714" s="241"/>
      <c r="AA1714" s="241"/>
      <c r="AB1714" s="241"/>
      <c r="AC1714" s="241"/>
      <c r="AD1714" s="241"/>
      <c r="AE1714" s="241"/>
      <c r="AF1714" s="241"/>
      <c r="AG1714" s="241"/>
      <c r="AH1714" s="241"/>
      <c r="AI1714" s="241"/>
      <c r="AP1714" s="300"/>
      <c r="AT1714" s="300"/>
    </row>
    <row r="1715" spans="1:46" s="299" customFormat="1" ht="15" customHeight="1">
      <c r="A1715" s="284"/>
      <c r="B1715" s="284"/>
      <c r="C1715" s="241"/>
      <c r="D1715" s="241"/>
      <c r="E1715" s="241"/>
      <c r="F1715" s="241"/>
      <c r="G1715" s="241"/>
      <c r="H1715" s="241"/>
      <c r="I1715" s="241"/>
      <c r="J1715" s="241"/>
      <c r="K1715" s="241"/>
      <c r="L1715" s="241"/>
      <c r="M1715" s="241"/>
      <c r="N1715" s="241"/>
      <c r="O1715" s="241"/>
      <c r="P1715" s="241"/>
      <c r="Q1715" s="241"/>
      <c r="R1715" s="241"/>
      <c r="S1715" s="241"/>
      <c r="T1715" s="241"/>
      <c r="U1715" s="241"/>
      <c r="V1715" s="241"/>
      <c r="W1715" s="241"/>
      <c r="X1715" s="241"/>
      <c r="Y1715" s="241"/>
      <c r="Z1715" s="241"/>
      <c r="AA1715" s="241"/>
      <c r="AB1715" s="241"/>
      <c r="AC1715" s="241"/>
      <c r="AD1715" s="241"/>
      <c r="AE1715" s="241"/>
      <c r="AF1715" s="241"/>
      <c r="AG1715" s="241"/>
      <c r="AH1715" s="241"/>
      <c r="AI1715" s="241"/>
      <c r="AP1715" s="300"/>
      <c r="AT1715" s="300"/>
    </row>
    <row r="1716" spans="1:46" s="299" customFormat="1" ht="15" customHeight="1">
      <c r="A1716" s="284"/>
      <c r="B1716" s="284"/>
      <c r="C1716" s="241"/>
      <c r="D1716" s="241"/>
      <c r="E1716" s="241"/>
      <c r="F1716" s="241"/>
      <c r="G1716" s="241"/>
      <c r="H1716" s="241"/>
      <c r="I1716" s="241"/>
      <c r="J1716" s="241"/>
      <c r="K1716" s="241"/>
      <c r="L1716" s="241"/>
      <c r="M1716" s="241"/>
      <c r="N1716" s="241"/>
      <c r="O1716" s="241"/>
      <c r="P1716" s="241"/>
      <c r="Q1716" s="241"/>
      <c r="R1716" s="241"/>
      <c r="S1716" s="241"/>
      <c r="T1716" s="241"/>
      <c r="U1716" s="241"/>
      <c r="V1716" s="241"/>
      <c r="W1716" s="241"/>
      <c r="X1716" s="241"/>
      <c r="Y1716" s="241"/>
      <c r="Z1716" s="241"/>
      <c r="AA1716" s="241"/>
      <c r="AB1716" s="241"/>
      <c r="AC1716" s="241"/>
      <c r="AD1716" s="241"/>
      <c r="AE1716" s="241"/>
      <c r="AF1716" s="241"/>
      <c r="AG1716" s="241"/>
      <c r="AH1716" s="241"/>
      <c r="AI1716" s="241"/>
      <c r="AP1716" s="300"/>
      <c r="AT1716" s="300"/>
    </row>
    <row r="1717" spans="1:46" s="299" customFormat="1" ht="15" customHeight="1">
      <c r="A1717" s="284"/>
      <c r="B1717" s="284"/>
      <c r="C1717" s="241"/>
      <c r="D1717" s="241"/>
      <c r="E1717" s="241"/>
      <c r="F1717" s="241"/>
      <c r="G1717" s="241"/>
      <c r="H1717" s="241"/>
      <c r="I1717" s="241"/>
      <c r="J1717" s="241"/>
      <c r="K1717" s="241"/>
      <c r="L1717" s="241"/>
      <c r="M1717" s="241"/>
      <c r="N1717" s="241"/>
      <c r="O1717" s="241"/>
      <c r="P1717" s="241"/>
      <c r="Q1717" s="241"/>
      <c r="R1717" s="241"/>
      <c r="S1717" s="241"/>
      <c r="T1717" s="241"/>
      <c r="U1717" s="241"/>
      <c r="V1717" s="241"/>
      <c r="W1717" s="241"/>
      <c r="X1717" s="241"/>
      <c r="Y1717" s="241"/>
      <c r="Z1717" s="241"/>
      <c r="AA1717" s="241"/>
      <c r="AB1717" s="241"/>
      <c r="AC1717" s="241"/>
      <c r="AD1717" s="241"/>
      <c r="AE1717" s="241"/>
      <c r="AF1717" s="241"/>
      <c r="AG1717" s="241"/>
      <c r="AH1717" s="241"/>
      <c r="AI1717" s="241"/>
      <c r="AP1717" s="300"/>
      <c r="AT1717" s="300"/>
    </row>
    <row r="1718" spans="1:46" s="299" customFormat="1" ht="15" customHeight="1">
      <c r="A1718" s="284"/>
      <c r="B1718" s="284"/>
      <c r="C1718" s="241"/>
      <c r="D1718" s="241"/>
      <c r="E1718" s="241"/>
      <c r="F1718" s="241"/>
      <c r="G1718" s="241"/>
      <c r="H1718" s="241"/>
      <c r="I1718" s="241"/>
      <c r="J1718" s="241"/>
      <c r="K1718" s="241"/>
      <c r="L1718" s="241"/>
      <c r="M1718" s="241"/>
      <c r="N1718" s="241"/>
      <c r="O1718" s="241"/>
      <c r="P1718" s="241"/>
      <c r="Q1718" s="241"/>
      <c r="R1718" s="241"/>
      <c r="S1718" s="241"/>
      <c r="T1718" s="241"/>
      <c r="U1718" s="241"/>
      <c r="V1718" s="241"/>
      <c r="W1718" s="241"/>
      <c r="X1718" s="241"/>
      <c r="Y1718" s="241"/>
      <c r="Z1718" s="241"/>
      <c r="AA1718" s="241"/>
      <c r="AB1718" s="241"/>
      <c r="AC1718" s="241"/>
      <c r="AD1718" s="241"/>
      <c r="AE1718" s="241"/>
      <c r="AF1718" s="241"/>
      <c r="AG1718" s="241"/>
      <c r="AH1718" s="241"/>
      <c r="AI1718" s="241"/>
      <c r="AP1718" s="300"/>
      <c r="AT1718" s="300"/>
    </row>
    <row r="1719" spans="1:46" s="299" customFormat="1" ht="15" customHeight="1">
      <c r="A1719" s="284"/>
      <c r="B1719" s="284"/>
      <c r="C1719" s="241"/>
      <c r="D1719" s="241"/>
      <c r="E1719" s="241"/>
      <c r="F1719" s="241"/>
      <c r="G1719" s="241"/>
      <c r="H1719" s="241"/>
      <c r="I1719" s="241"/>
      <c r="J1719" s="241"/>
      <c r="K1719" s="241"/>
      <c r="L1719" s="241"/>
      <c r="M1719" s="241"/>
      <c r="N1719" s="241"/>
      <c r="O1719" s="241"/>
      <c r="P1719" s="241"/>
      <c r="Q1719" s="241"/>
      <c r="R1719" s="241"/>
      <c r="S1719" s="241"/>
      <c r="T1719" s="241"/>
      <c r="U1719" s="241"/>
      <c r="V1719" s="241"/>
      <c r="W1719" s="241"/>
      <c r="X1719" s="241"/>
      <c r="Y1719" s="241"/>
      <c r="Z1719" s="241"/>
      <c r="AA1719" s="241"/>
      <c r="AB1719" s="241"/>
      <c r="AC1719" s="241"/>
      <c r="AD1719" s="241"/>
      <c r="AE1719" s="241"/>
      <c r="AF1719" s="241"/>
      <c r="AG1719" s="241"/>
      <c r="AH1719" s="241"/>
      <c r="AI1719" s="241"/>
      <c r="AP1719" s="300"/>
      <c r="AT1719" s="300"/>
    </row>
    <row r="1720" spans="1:46" s="299" customFormat="1" ht="15" customHeight="1">
      <c r="A1720" s="284"/>
      <c r="B1720" s="284"/>
      <c r="C1720" s="241"/>
      <c r="D1720" s="241"/>
      <c r="E1720" s="241"/>
      <c r="F1720" s="241"/>
      <c r="G1720" s="241"/>
      <c r="H1720" s="241"/>
      <c r="I1720" s="241"/>
      <c r="J1720" s="241"/>
      <c r="K1720" s="241"/>
      <c r="L1720" s="241"/>
      <c r="M1720" s="241"/>
      <c r="N1720" s="241"/>
      <c r="O1720" s="241"/>
      <c r="P1720" s="241"/>
      <c r="Q1720" s="241"/>
      <c r="R1720" s="241"/>
      <c r="S1720" s="241"/>
      <c r="T1720" s="241"/>
      <c r="U1720" s="241"/>
      <c r="V1720" s="241"/>
      <c r="W1720" s="241"/>
      <c r="X1720" s="241"/>
      <c r="Y1720" s="241"/>
      <c r="Z1720" s="241"/>
      <c r="AA1720" s="241"/>
      <c r="AB1720" s="241"/>
      <c r="AC1720" s="241"/>
      <c r="AD1720" s="241"/>
      <c r="AE1720" s="241"/>
      <c r="AF1720" s="241"/>
      <c r="AG1720" s="241"/>
      <c r="AH1720" s="241"/>
      <c r="AI1720" s="241"/>
      <c r="AP1720" s="300"/>
      <c r="AT1720" s="300"/>
    </row>
    <row r="1721" spans="1:46" s="299" customFormat="1" ht="15" customHeight="1">
      <c r="A1721" s="284"/>
      <c r="B1721" s="284"/>
      <c r="C1721" s="241"/>
      <c r="D1721" s="241"/>
      <c r="E1721" s="241"/>
      <c r="F1721" s="241"/>
      <c r="G1721" s="241"/>
      <c r="H1721" s="241"/>
      <c r="I1721" s="241"/>
      <c r="J1721" s="241"/>
      <c r="K1721" s="241"/>
      <c r="L1721" s="241"/>
      <c r="M1721" s="241"/>
      <c r="N1721" s="241"/>
      <c r="O1721" s="241"/>
      <c r="P1721" s="241"/>
      <c r="Q1721" s="241"/>
      <c r="R1721" s="241"/>
      <c r="S1721" s="241"/>
      <c r="T1721" s="241"/>
      <c r="U1721" s="241"/>
      <c r="V1721" s="241"/>
      <c r="W1721" s="241"/>
      <c r="X1721" s="241"/>
      <c r="Y1721" s="241"/>
      <c r="Z1721" s="241"/>
      <c r="AA1721" s="241"/>
      <c r="AB1721" s="241"/>
      <c r="AC1721" s="241"/>
      <c r="AD1721" s="241"/>
      <c r="AE1721" s="241"/>
      <c r="AF1721" s="241"/>
      <c r="AG1721" s="241"/>
      <c r="AH1721" s="241"/>
      <c r="AI1721" s="241"/>
      <c r="AP1721" s="300"/>
      <c r="AT1721" s="300"/>
    </row>
    <row r="1722" spans="1:46" s="299" customFormat="1" ht="15" customHeight="1">
      <c r="A1722" s="284"/>
      <c r="B1722" s="284"/>
      <c r="C1722" s="241"/>
      <c r="D1722" s="241"/>
      <c r="E1722" s="241"/>
      <c r="F1722" s="241"/>
      <c r="G1722" s="241"/>
      <c r="H1722" s="241"/>
      <c r="I1722" s="241"/>
      <c r="J1722" s="241"/>
      <c r="K1722" s="241"/>
      <c r="L1722" s="241"/>
      <c r="M1722" s="241"/>
      <c r="N1722" s="241"/>
      <c r="O1722" s="241"/>
      <c r="P1722" s="241"/>
      <c r="Q1722" s="241"/>
      <c r="R1722" s="241"/>
      <c r="S1722" s="241"/>
      <c r="T1722" s="241"/>
      <c r="U1722" s="241"/>
      <c r="V1722" s="241"/>
      <c r="W1722" s="241"/>
      <c r="X1722" s="241"/>
      <c r="Y1722" s="241"/>
      <c r="Z1722" s="241"/>
      <c r="AA1722" s="241"/>
      <c r="AB1722" s="241"/>
      <c r="AC1722" s="241"/>
      <c r="AD1722" s="241"/>
      <c r="AE1722" s="241"/>
      <c r="AF1722" s="241"/>
      <c r="AG1722" s="241"/>
      <c r="AH1722" s="241"/>
      <c r="AI1722" s="241"/>
      <c r="AP1722" s="300"/>
      <c r="AT1722" s="300"/>
    </row>
    <row r="1723" spans="1:46" s="299" customFormat="1" ht="15" customHeight="1">
      <c r="A1723" s="284"/>
      <c r="B1723" s="284"/>
      <c r="C1723" s="241"/>
      <c r="D1723" s="241"/>
      <c r="E1723" s="241"/>
      <c r="F1723" s="241"/>
      <c r="G1723" s="241"/>
      <c r="H1723" s="241"/>
      <c r="I1723" s="241"/>
      <c r="J1723" s="241"/>
      <c r="K1723" s="241"/>
      <c r="L1723" s="241"/>
      <c r="M1723" s="241"/>
      <c r="N1723" s="241"/>
      <c r="O1723" s="241"/>
      <c r="P1723" s="241"/>
      <c r="Q1723" s="241"/>
      <c r="R1723" s="241"/>
      <c r="S1723" s="241"/>
      <c r="T1723" s="241"/>
      <c r="U1723" s="241"/>
      <c r="V1723" s="241"/>
      <c r="W1723" s="241"/>
      <c r="X1723" s="241"/>
      <c r="Y1723" s="241"/>
      <c r="Z1723" s="241"/>
      <c r="AA1723" s="241"/>
      <c r="AB1723" s="241"/>
      <c r="AC1723" s="241"/>
      <c r="AD1723" s="241"/>
      <c r="AE1723" s="241"/>
      <c r="AF1723" s="241"/>
      <c r="AG1723" s="241"/>
      <c r="AH1723" s="241"/>
      <c r="AI1723" s="241"/>
      <c r="AP1723" s="300"/>
      <c r="AT1723" s="300"/>
    </row>
    <row r="1724" spans="1:46" s="299" customFormat="1" ht="15" customHeight="1">
      <c r="A1724" s="284"/>
      <c r="B1724" s="284"/>
      <c r="C1724" s="241"/>
      <c r="D1724" s="241"/>
      <c r="E1724" s="241"/>
      <c r="F1724" s="241"/>
      <c r="G1724" s="241"/>
      <c r="H1724" s="241"/>
      <c r="I1724" s="241"/>
      <c r="J1724" s="241"/>
      <c r="K1724" s="241"/>
      <c r="L1724" s="241"/>
      <c r="M1724" s="241"/>
      <c r="N1724" s="241"/>
      <c r="O1724" s="241"/>
      <c r="P1724" s="241"/>
      <c r="Q1724" s="241"/>
      <c r="R1724" s="241"/>
      <c r="S1724" s="241"/>
      <c r="T1724" s="241"/>
      <c r="U1724" s="241"/>
      <c r="V1724" s="241"/>
      <c r="W1724" s="241"/>
      <c r="X1724" s="241"/>
      <c r="Y1724" s="241"/>
      <c r="Z1724" s="241"/>
      <c r="AA1724" s="241"/>
      <c r="AB1724" s="241"/>
      <c r="AC1724" s="241"/>
      <c r="AD1724" s="241"/>
      <c r="AE1724" s="241"/>
      <c r="AF1724" s="241"/>
      <c r="AG1724" s="241"/>
      <c r="AH1724" s="241"/>
      <c r="AI1724" s="241"/>
      <c r="AP1724" s="300"/>
      <c r="AT1724" s="300"/>
    </row>
    <row r="1725" spans="1:46" s="299" customFormat="1" ht="15" customHeight="1">
      <c r="A1725" s="284"/>
      <c r="B1725" s="284"/>
      <c r="C1725" s="241"/>
      <c r="D1725" s="241"/>
      <c r="E1725" s="241"/>
      <c r="F1725" s="241"/>
      <c r="G1725" s="241"/>
      <c r="H1725" s="241"/>
      <c r="I1725" s="241"/>
      <c r="J1725" s="241"/>
      <c r="K1725" s="241"/>
      <c r="L1725" s="241"/>
      <c r="M1725" s="241"/>
      <c r="N1725" s="241"/>
      <c r="O1725" s="241"/>
      <c r="P1725" s="241"/>
      <c r="Q1725" s="241"/>
      <c r="R1725" s="241"/>
      <c r="S1725" s="241"/>
      <c r="T1725" s="241"/>
      <c r="U1725" s="241"/>
      <c r="V1725" s="241"/>
      <c r="W1725" s="241"/>
      <c r="X1725" s="241"/>
      <c r="Y1725" s="241"/>
      <c r="Z1725" s="241"/>
      <c r="AA1725" s="241"/>
      <c r="AB1725" s="241"/>
      <c r="AC1725" s="241"/>
      <c r="AD1725" s="241"/>
      <c r="AE1725" s="241"/>
      <c r="AF1725" s="241"/>
      <c r="AG1725" s="241"/>
      <c r="AH1725" s="241"/>
      <c r="AI1725" s="241"/>
      <c r="AP1725" s="300"/>
      <c r="AT1725" s="300"/>
    </row>
    <row r="1726" spans="1:46" s="299" customFormat="1" ht="15" customHeight="1">
      <c r="A1726" s="284"/>
      <c r="B1726" s="284"/>
      <c r="C1726" s="241"/>
      <c r="D1726" s="241"/>
      <c r="E1726" s="241"/>
      <c r="F1726" s="241"/>
      <c r="G1726" s="241"/>
      <c r="H1726" s="241"/>
      <c r="I1726" s="241"/>
      <c r="J1726" s="241"/>
      <c r="K1726" s="241"/>
      <c r="L1726" s="241"/>
      <c r="M1726" s="241"/>
      <c r="N1726" s="241"/>
      <c r="O1726" s="241"/>
      <c r="P1726" s="241"/>
      <c r="Q1726" s="241"/>
      <c r="R1726" s="241"/>
      <c r="S1726" s="241"/>
      <c r="T1726" s="241"/>
      <c r="U1726" s="241"/>
      <c r="V1726" s="241"/>
      <c r="W1726" s="241"/>
      <c r="X1726" s="241"/>
      <c r="Y1726" s="241"/>
      <c r="Z1726" s="241"/>
      <c r="AA1726" s="241"/>
      <c r="AB1726" s="241"/>
      <c r="AC1726" s="241"/>
      <c r="AD1726" s="241"/>
      <c r="AE1726" s="241"/>
      <c r="AF1726" s="241"/>
      <c r="AG1726" s="241"/>
      <c r="AH1726" s="241"/>
      <c r="AI1726" s="241"/>
      <c r="AP1726" s="300"/>
      <c r="AT1726" s="300"/>
    </row>
    <row r="1727" spans="1:46" s="299" customFormat="1" ht="15" customHeight="1">
      <c r="A1727" s="284"/>
      <c r="B1727" s="284"/>
      <c r="C1727" s="241"/>
      <c r="D1727" s="241"/>
      <c r="E1727" s="241"/>
      <c r="F1727" s="241"/>
      <c r="G1727" s="241"/>
      <c r="H1727" s="241"/>
      <c r="I1727" s="241"/>
      <c r="J1727" s="241"/>
      <c r="K1727" s="241"/>
      <c r="L1727" s="241"/>
      <c r="M1727" s="241"/>
      <c r="N1727" s="241"/>
      <c r="O1727" s="241"/>
      <c r="P1727" s="241"/>
      <c r="Q1727" s="241"/>
      <c r="R1727" s="241"/>
      <c r="S1727" s="241"/>
      <c r="T1727" s="241"/>
      <c r="U1727" s="241"/>
      <c r="V1727" s="241"/>
      <c r="W1727" s="241"/>
      <c r="X1727" s="241"/>
      <c r="Y1727" s="241"/>
      <c r="Z1727" s="241"/>
      <c r="AA1727" s="241"/>
      <c r="AB1727" s="241"/>
      <c r="AC1727" s="241"/>
      <c r="AD1727" s="241"/>
      <c r="AE1727" s="241"/>
      <c r="AF1727" s="241"/>
      <c r="AG1727" s="241"/>
      <c r="AH1727" s="241"/>
      <c r="AI1727" s="241"/>
      <c r="AP1727" s="300"/>
      <c r="AT1727" s="300"/>
    </row>
    <row r="1728" spans="1:46" s="299" customFormat="1" ht="15" customHeight="1">
      <c r="A1728" s="284"/>
      <c r="B1728" s="284"/>
      <c r="C1728" s="241"/>
      <c r="D1728" s="241"/>
      <c r="E1728" s="241"/>
      <c r="F1728" s="241"/>
      <c r="G1728" s="241"/>
      <c r="H1728" s="241"/>
      <c r="I1728" s="241"/>
      <c r="J1728" s="241"/>
      <c r="K1728" s="241"/>
      <c r="L1728" s="241"/>
      <c r="M1728" s="241"/>
      <c r="N1728" s="241"/>
      <c r="O1728" s="241"/>
      <c r="P1728" s="241"/>
      <c r="Q1728" s="241"/>
      <c r="R1728" s="241"/>
      <c r="S1728" s="241"/>
      <c r="T1728" s="241"/>
      <c r="U1728" s="241"/>
      <c r="V1728" s="241"/>
      <c r="W1728" s="241"/>
      <c r="X1728" s="241"/>
      <c r="Y1728" s="241"/>
      <c r="Z1728" s="241"/>
      <c r="AA1728" s="241"/>
      <c r="AB1728" s="241"/>
      <c r="AC1728" s="241"/>
      <c r="AD1728" s="241"/>
      <c r="AE1728" s="241"/>
      <c r="AF1728" s="241"/>
      <c r="AG1728" s="241"/>
      <c r="AH1728" s="241"/>
      <c r="AI1728" s="241"/>
      <c r="AP1728" s="300"/>
      <c r="AT1728" s="300"/>
    </row>
    <row r="1729" spans="1:46" s="299" customFormat="1" ht="15" customHeight="1">
      <c r="A1729" s="284"/>
      <c r="B1729" s="284"/>
      <c r="C1729" s="241"/>
      <c r="D1729" s="241"/>
      <c r="E1729" s="241"/>
      <c r="F1729" s="241"/>
      <c r="G1729" s="241"/>
      <c r="H1729" s="241"/>
      <c r="I1729" s="241"/>
      <c r="J1729" s="241"/>
      <c r="K1729" s="241"/>
      <c r="L1729" s="241"/>
      <c r="M1729" s="241"/>
      <c r="N1729" s="241"/>
      <c r="O1729" s="241"/>
      <c r="P1729" s="241"/>
      <c r="Q1729" s="241"/>
      <c r="R1729" s="241"/>
      <c r="S1729" s="241"/>
      <c r="T1729" s="241"/>
      <c r="U1729" s="241"/>
      <c r="V1729" s="241"/>
      <c r="W1729" s="241"/>
      <c r="X1729" s="241"/>
      <c r="Y1729" s="241"/>
      <c r="Z1729" s="241"/>
      <c r="AA1729" s="241"/>
      <c r="AB1729" s="241"/>
      <c r="AC1729" s="241"/>
      <c r="AD1729" s="241"/>
      <c r="AE1729" s="241"/>
      <c r="AF1729" s="241"/>
      <c r="AG1729" s="241"/>
      <c r="AH1729" s="241"/>
      <c r="AI1729" s="241"/>
      <c r="AP1729" s="300"/>
      <c r="AT1729" s="300"/>
    </row>
    <row r="1730" spans="1:46" s="299" customFormat="1" ht="15" customHeight="1">
      <c r="A1730" s="284"/>
      <c r="B1730" s="284"/>
      <c r="C1730" s="241"/>
      <c r="D1730" s="241"/>
      <c r="E1730" s="241"/>
      <c r="F1730" s="241"/>
      <c r="G1730" s="241"/>
      <c r="H1730" s="241"/>
      <c r="I1730" s="241"/>
      <c r="J1730" s="241"/>
      <c r="K1730" s="241"/>
      <c r="L1730" s="241"/>
      <c r="M1730" s="241"/>
      <c r="N1730" s="241"/>
      <c r="O1730" s="241"/>
      <c r="P1730" s="241"/>
      <c r="Q1730" s="241"/>
      <c r="R1730" s="241"/>
      <c r="S1730" s="241"/>
      <c r="T1730" s="241"/>
      <c r="U1730" s="241"/>
      <c r="V1730" s="241"/>
      <c r="W1730" s="241"/>
      <c r="X1730" s="241"/>
      <c r="Y1730" s="241"/>
      <c r="Z1730" s="241"/>
      <c r="AA1730" s="241"/>
      <c r="AB1730" s="241"/>
      <c r="AC1730" s="241"/>
      <c r="AD1730" s="241"/>
      <c r="AE1730" s="241"/>
      <c r="AF1730" s="241"/>
      <c r="AG1730" s="241"/>
      <c r="AH1730" s="241"/>
      <c r="AI1730" s="241"/>
      <c r="AP1730" s="300"/>
      <c r="AT1730" s="300"/>
    </row>
    <row r="1731" spans="1:46" s="299" customFormat="1" ht="15" customHeight="1">
      <c r="A1731" s="284"/>
      <c r="B1731" s="284"/>
      <c r="C1731" s="241"/>
      <c r="D1731" s="241"/>
      <c r="E1731" s="241"/>
      <c r="F1731" s="241"/>
      <c r="G1731" s="241"/>
      <c r="H1731" s="241"/>
      <c r="I1731" s="241"/>
      <c r="J1731" s="241"/>
      <c r="K1731" s="241"/>
      <c r="L1731" s="241"/>
      <c r="M1731" s="241"/>
      <c r="N1731" s="241"/>
      <c r="O1731" s="241"/>
      <c r="P1731" s="241"/>
      <c r="Q1731" s="241"/>
      <c r="R1731" s="241"/>
      <c r="S1731" s="241"/>
      <c r="T1731" s="241"/>
      <c r="U1731" s="241"/>
      <c r="V1731" s="241"/>
      <c r="W1731" s="241"/>
      <c r="X1731" s="241"/>
      <c r="Y1731" s="241"/>
      <c r="Z1731" s="241"/>
      <c r="AA1731" s="241"/>
      <c r="AB1731" s="241"/>
      <c r="AC1731" s="241"/>
      <c r="AD1731" s="241"/>
      <c r="AE1731" s="241"/>
      <c r="AF1731" s="241"/>
      <c r="AG1731" s="241"/>
      <c r="AH1731" s="241"/>
      <c r="AI1731" s="241"/>
      <c r="AP1731" s="300"/>
      <c r="AT1731" s="300"/>
    </row>
    <row r="1732" spans="1:46" s="299" customFormat="1" ht="15" customHeight="1">
      <c r="A1732" s="284"/>
      <c r="B1732" s="284"/>
      <c r="C1732" s="241"/>
      <c r="D1732" s="241"/>
      <c r="E1732" s="241"/>
      <c r="F1732" s="241"/>
      <c r="G1732" s="241"/>
      <c r="H1732" s="241"/>
      <c r="I1732" s="241"/>
      <c r="J1732" s="241"/>
      <c r="K1732" s="241"/>
      <c r="L1732" s="241"/>
      <c r="M1732" s="241"/>
      <c r="N1732" s="241"/>
      <c r="O1732" s="241"/>
      <c r="P1732" s="241"/>
      <c r="Q1732" s="241"/>
      <c r="R1732" s="241"/>
      <c r="S1732" s="241"/>
      <c r="T1732" s="241"/>
      <c r="U1732" s="241"/>
      <c r="V1732" s="241"/>
      <c r="W1732" s="241"/>
      <c r="X1732" s="241"/>
      <c r="Y1732" s="241"/>
      <c r="Z1732" s="241"/>
      <c r="AA1732" s="241"/>
      <c r="AB1732" s="241"/>
      <c r="AC1732" s="241"/>
      <c r="AD1732" s="241"/>
      <c r="AE1732" s="241"/>
      <c r="AF1732" s="241"/>
      <c r="AG1732" s="241"/>
      <c r="AH1732" s="241"/>
      <c r="AI1732" s="241"/>
      <c r="AP1732" s="300"/>
      <c r="AT1732" s="300"/>
    </row>
    <row r="1733" spans="1:46" s="299" customFormat="1" ht="15" customHeight="1">
      <c r="A1733" s="284"/>
      <c r="B1733" s="284"/>
      <c r="C1733" s="241"/>
      <c r="D1733" s="241"/>
      <c r="E1733" s="241"/>
      <c r="F1733" s="241"/>
      <c r="G1733" s="241"/>
      <c r="H1733" s="241"/>
      <c r="I1733" s="241"/>
      <c r="J1733" s="241"/>
      <c r="K1733" s="241"/>
      <c r="L1733" s="241"/>
      <c r="M1733" s="241"/>
      <c r="N1733" s="241"/>
      <c r="O1733" s="241"/>
      <c r="P1733" s="241"/>
      <c r="Q1733" s="241"/>
      <c r="R1733" s="241"/>
      <c r="S1733" s="241"/>
      <c r="T1733" s="241"/>
      <c r="U1733" s="241"/>
      <c r="V1733" s="241"/>
      <c r="W1733" s="241"/>
      <c r="X1733" s="241"/>
      <c r="Y1733" s="241"/>
      <c r="Z1733" s="241"/>
      <c r="AA1733" s="241"/>
      <c r="AB1733" s="241"/>
      <c r="AC1733" s="241"/>
      <c r="AD1733" s="241"/>
      <c r="AE1733" s="241"/>
      <c r="AF1733" s="241"/>
      <c r="AG1733" s="241"/>
      <c r="AH1733" s="241"/>
      <c r="AI1733" s="241"/>
      <c r="AP1733" s="300"/>
      <c r="AT1733" s="300"/>
    </row>
    <row r="1734" spans="1:46" s="299" customFormat="1" ht="15" customHeight="1">
      <c r="A1734" s="284"/>
      <c r="B1734" s="284"/>
      <c r="C1734" s="241"/>
      <c r="D1734" s="241"/>
      <c r="E1734" s="241"/>
      <c r="F1734" s="241"/>
      <c r="G1734" s="241"/>
      <c r="H1734" s="241"/>
      <c r="I1734" s="241"/>
      <c r="J1734" s="241"/>
      <c r="K1734" s="241"/>
      <c r="L1734" s="241"/>
      <c r="M1734" s="241"/>
      <c r="N1734" s="241"/>
      <c r="O1734" s="241"/>
      <c r="P1734" s="241"/>
      <c r="Q1734" s="241"/>
      <c r="R1734" s="241"/>
      <c r="S1734" s="241"/>
      <c r="T1734" s="241"/>
      <c r="U1734" s="241"/>
      <c r="V1734" s="241"/>
      <c r="W1734" s="241"/>
      <c r="X1734" s="241"/>
      <c r="Y1734" s="241"/>
      <c r="Z1734" s="241"/>
      <c r="AA1734" s="241"/>
      <c r="AB1734" s="241"/>
      <c r="AC1734" s="241"/>
      <c r="AD1734" s="241"/>
      <c r="AE1734" s="241"/>
      <c r="AF1734" s="241"/>
      <c r="AG1734" s="241"/>
      <c r="AH1734" s="241"/>
      <c r="AI1734" s="241"/>
      <c r="AP1734" s="300"/>
      <c r="AT1734" s="300"/>
    </row>
    <row r="1735" spans="1:46" s="299" customFormat="1" ht="15" customHeight="1">
      <c r="A1735" s="284"/>
      <c r="B1735" s="284"/>
      <c r="C1735" s="241"/>
      <c r="D1735" s="241"/>
      <c r="E1735" s="241"/>
      <c r="F1735" s="241"/>
      <c r="G1735" s="241"/>
      <c r="H1735" s="241"/>
      <c r="I1735" s="241"/>
      <c r="J1735" s="241"/>
      <c r="K1735" s="241"/>
      <c r="L1735" s="241"/>
      <c r="M1735" s="241"/>
      <c r="N1735" s="241"/>
      <c r="O1735" s="241"/>
      <c r="P1735" s="241"/>
      <c r="Q1735" s="241"/>
      <c r="R1735" s="241"/>
      <c r="S1735" s="241"/>
      <c r="T1735" s="241"/>
      <c r="U1735" s="241"/>
      <c r="V1735" s="241"/>
      <c r="W1735" s="241"/>
      <c r="X1735" s="241"/>
      <c r="Y1735" s="241"/>
      <c r="Z1735" s="241"/>
      <c r="AA1735" s="241"/>
      <c r="AB1735" s="241"/>
      <c r="AC1735" s="241"/>
      <c r="AD1735" s="241"/>
      <c r="AE1735" s="241"/>
      <c r="AF1735" s="241"/>
      <c r="AG1735" s="241"/>
      <c r="AH1735" s="241"/>
      <c r="AI1735" s="241"/>
      <c r="AP1735" s="300"/>
      <c r="AT1735" s="300"/>
    </row>
    <row r="1736" spans="1:46" s="299" customFormat="1" ht="15" customHeight="1">
      <c r="A1736" s="284"/>
      <c r="B1736" s="284"/>
      <c r="C1736" s="241"/>
      <c r="D1736" s="241"/>
      <c r="E1736" s="241"/>
      <c r="F1736" s="241"/>
      <c r="G1736" s="241"/>
      <c r="H1736" s="241"/>
      <c r="I1736" s="241"/>
      <c r="J1736" s="241"/>
      <c r="K1736" s="241"/>
      <c r="L1736" s="241"/>
      <c r="M1736" s="241"/>
      <c r="N1736" s="241"/>
      <c r="O1736" s="241"/>
      <c r="P1736" s="241"/>
      <c r="Q1736" s="241"/>
      <c r="R1736" s="241"/>
      <c r="S1736" s="241"/>
      <c r="T1736" s="241"/>
      <c r="U1736" s="241"/>
      <c r="V1736" s="241"/>
      <c r="W1736" s="241"/>
      <c r="X1736" s="241"/>
      <c r="Y1736" s="241"/>
      <c r="Z1736" s="241"/>
      <c r="AA1736" s="241"/>
      <c r="AB1736" s="241"/>
      <c r="AC1736" s="241"/>
      <c r="AD1736" s="241"/>
      <c r="AE1736" s="241"/>
      <c r="AF1736" s="241"/>
      <c r="AG1736" s="241"/>
      <c r="AH1736" s="241"/>
      <c r="AI1736" s="241"/>
      <c r="AP1736" s="300"/>
      <c r="AT1736" s="300"/>
    </row>
    <row r="1737" spans="1:46" s="299" customFormat="1" ht="15" customHeight="1">
      <c r="A1737" s="284"/>
      <c r="B1737" s="284"/>
      <c r="C1737" s="241"/>
      <c r="D1737" s="241"/>
      <c r="E1737" s="241"/>
      <c r="F1737" s="241"/>
      <c r="G1737" s="241"/>
      <c r="H1737" s="241"/>
      <c r="I1737" s="241"/>
      <c r="J1737" s="241"/>
      <c r="K1737" s="241"/>
      <c r="L1737" s="241"/>
      <c r="M1737" s="241"/>
      <c r="N1737" s="241"/>
      <c r="O1737" s="241"/>
      <c r="P1737" s="241"/>
      <c r="Q1737" s="241"/>
      <c r="R1737" s="241"/>
      <c r="S1737" s="241"/>
      <c r="T1737" s="241"/>
      <c r="U1737" s="241"/>
      <c r="V1737" s="241"/>
      <c r="W1737" s="241"/>
      <c r="X1737" s="241"/>
      <c r="Y1737" s="241"/>
      <c r="Z1737" s="241"/>
      <c r="AA1737" s="241"/>
      <c r="AB1737" s="241"/>
      <c r="AC1737" s="241"/>
      <c r="AD1737" s="241"/>
      <c r="AE1737" s="241"/>
      <c r="AF1737" s="241"/>
      <c r="AG1737" s="241"/>
      <c r="AH1737" s="241"/>
      <c r="AI1737" s="241"/>
      <c r="AP1737" s="300"/>
      <c r="AT1737" s="300"/>
    </row>
    <row r="1738" spans="1:46" s="299" customFormat="1" ht="15" customHeight="1">
      <c r="A1738" s="284"/>
      <c r="B1738" s="284"/>
      <c r="C1738" s="241"/>
      <c r="D1738" s="241"/>
      <c r="E1738" s="241"/>
      <c r="F1738" s="241"/>
      <c r="G1738" s="241"/>
      <c r="H1738" s="241"/>
      <c r="I1738" s="241"/>
      <c r="J1738" s="241"/>
      <c r="K1738" s="241"/>
      <c r="L1738" s="241"/>
      <c r="M1738" s="241"/>
      <c r="N1738" s="241"/>
      <c r="O1738" s="241"/>
      <c r="P1738" s="241"/>
      <c r="Q1738" s="241"/>
      <c r="R1738" s="241"/>
      <c r="S1738" s="241"/>
      <c r="T1738" s="241"/>
      <c r="U1738" s="241"/>
      <c r="V1738" s="241"/>
      <c r="W1738" s="241"/>
      <c r="X1738" s="241"/>
      <c r="Y1738" s="241"/>
      <c r="Z1738" s="241"/>
      <c r="AA1738" s="241"/>
      <c r="AB1738" s="241"/>
      <c r="AC1738" s="241"/>
      <c r="AD1738" s="241"/>
      <c r="AE1738" s="241"/>
      <c r="AF1738" s="241"/>
      <c r="AG1738" s="241"/>
      <c r="AH1738" s="241"/>
      <c r="AI1738" s="241"/>
      <c r="AP1738" s="300"/>
      <c r="AT1738" s="300"/>
    </row>
    <row r="1739" spans="1:46" s="299" customFormat="1" ht="15" customHeight="1">
      <c r="A1739" s="284"/>
      <c r="B1739" s="284"/>
      <c r="C1739" s="241"/>
      <c r="D1739" s="241"/>
      <c r="E1739" s="241"/>
      <c r="F1739" s="241"/>
      <c r="G1739" s="241"/>
      <c r="H1739" s="241"/>
      <c r="I1739" s="241"/>
      <c r="J1739" s="241"/>
      <c r="K1739" s="241"/>
      <c r="L1739" s="241"/>
      <c r="M1739" s="241"/>
      <c r="N1739" s="241"/>
      <c r="O1739" s="241"/>
      <c r="P1739" s="241"/>
      <c r="Q1739" s="241"/>
      <c r="R1739" s="241"/>
      <c r="S1739" s="241"/>
      <c r="T1739" s="241"/>
      <c r="U1739" s="241"/>
      <c r="V1739" s="241"/>
      <c r="W1739" s="241"/>
      <c r="X1739" s="241"/>
      <c r="Y1739" s="241"/>
      <c r="Z1739" s="241"/>
      <c r="AA1739" s="241"/>
      <c r="AB1739" s="241"/>
      <c r="AC1739" s="241"/>
      <c r="AD1739" s="241"/>
      <c r="AE1739" s="241"/>
      <c r="AF1739" s="241"/>
      <c r="AG1739" s="241"/>
      <c r="AH1739" s="241"/>
      <c r="AI1739" s="241"/>
      <c r="AP1739" s="300"/>
      <c r="AT1739" s="300"/>
    </row>
    <row r="1740" spans="1:46" s="299" customFormat="1" ht="15" customHeight="1">
      <c r="A1740" s="284"/>
      <c r="B1740" s="284"/>
      <c r="C1740" s="241"/>
      <c r="D1740" s="241"/>
      <c r="E1740" s="241"/>
      <c r="F1740" s="241"/>
      <c r="G1740" s="241"/>
      <c r="H1740" s="241"/>
      <c r="I1740" s="241"/>
      <c r="J1740" s="241"/>
      <c r="K1740" s="241"/>
      <c r="L1740" s="241"/>
      <c r="M1740" s="241"/>
      <c r="N1740" s="241"/>
      <c r="O1740" s="241"/>
      <c r="P1740" s="241"/>
      <c r="Q1740" s="241"/>
      <c r="R1740" s="241"/>
      <c r="S1740" s="241"/>
      <c r="T1740" s="241"/>
      <c r="U1740" s="241"/>
      <c r="V1740" s="241"/>
      <c r="W1740" s="241"/>
      <c r="X1740" s="241"/>
      <c r="Y1740" s="241"/>
      <c r="Z1740" s="241"/>
      <c r="AA1740" s="241"/>
      <c r="AB1740" s="241"/>
      <c r="AC1740" s="241"/>
      <c r="AD1740" s="241"/>
      <c r="AE1740" s="241"/>
      <c r="AF1740" s="241"/>
      <c r="AG1740" s="241"/>
      <c r="AH1740" s="241"/>
      <c r="AI1740" s="241"/>
      <c r="AP1740" s="300"/>
      <c r="AT1740" s="300"/>
    </row>
    <row r="1741" spans="1:46" s="299" customFormat="1" ht="15" customHeight="1">
      <c r="A1741" s="284"/>
      <c r="B1741" s="284"/>
      <c r="C1741" s="241"/>
      <c r="D1741" s="241"/>
      <c r="E1741" s="241"/>
      <c r="F1741" s="241"/>
      <c r="G1741" s="241"/>
      <c r="H1741" s="241"/>
      <c r="I1741" s="241"/>
      <c r="J1741" s="241"/>
      <c r="K1741" s="241"/>
      <c r="L1741" s="241"/>
      <c r="M1741" s="241"/>
      <c r="N1741" s="241"/>
      <c r="O1741" s="241"/>
      <c r="P1741" s="241"/>
      <c r="Q1741" s="241"/>
      <c r="R1741" s="241"/>
      <c r="S1741" s="241"/>
      <c r="T1741" s="241"/>
      <c r="U1741" s="241"/>
      <c r="V1741" s="241"/>
      <c r="W1741" s="241"/>
      <c r="X1741" s="241"/>
      <c r="Y1741" s="241"/>
      <c r="Z1741" s="241"/>
      <c r="AA1741" s="241"/>
      <c r="AB1741" s="241"/>
      <c r="AC1741" s="241"/>
      <c r="AD1741" s="241"/>
      <c r="AE1741" s="241"/>
      <c r="AF1741" s="241"/>
      <c r="AG1741" s="241"/>
      <c r="AH1741" s="241"/>
      <c r="AI1741" s="241"/>
      <c r="AP1741" s="300"/>
      <c r="AT1741" s="300"/>
    </row>
    <row r="1742" spans="1:46" s="299" customFormat="1" ht="15" customHeight="1">
      <c r="A1742" s="284"/>
      <c r="B1742" s="284"/>
      <c r="C1742" s="241"/>
      <c r="D1742" s="241"/>
      <c r="E1742" s="241"/>
      <c r="F1742" s="241"/>
      <c r="G1742" s="241"/>
      <c r="H1742" s="241"/>
      <c r="I1742" s="241"/>
      <c r="J1742" s="241"/>
      <c r="K1742" s="241"/>
      <c r="L1742" s="241"/>
      <c r="M1742" s="241"/>
      <c r="N1742" s="241"/>
      <c r="O1742" s="241"/>
      <c r="P1742" s="241"/>
      <c r="Q1742" s="241"/>
      <c r="R1742" s="241"/>
      <c r="S1742" s="241"/>
      <c r="T1742" s="241"/>
      <c r="U1742" s="241"/>
      <c r="V1742" s="241"/>
      <c r="W1742" s="241"/>
      <c r="X1742" s="241"/>
      <c r="Y1742" s="241"/>
      <c r="Z1742" s="241"/>
      <c r="AA1742" s="241"/>
      <c r="AB1742" s="241"/>
      <c r="AC1742" s="241"/>
      <c r="AD1742" s="241"/>
      <c r="AE1742" s="241"/>
      <c r="AF1742" s="241"/>
      <c r="AG1742" s="241"/>
      <c r="AH1742" s="241"/>
      <c r="AI1742" s="241"/>
      <c r="AP1742" s="300"/>
      <c r="AT1742" s="300"/>
    </row>
    <row r="1743" spans="1:46" s="299" customFormat="1" ht="15" customHeight="1">
      <c r="A1743" s="284"/>
      <c r="B1743" s="284"/>
      <c r="C1743" s="241"/>
      <c r="D1743" s="241"/>
      <c r="E1743" s="241"/>
      <c r="F1743" s="241"/>
      <c r="G1743" s="241"/>
      <c r="H1743" s="241"/>
      <c r="I1743" s="241"/>
      <c r="J1743" s="241"/>
      <c r="K1743" s="241"/>
      <c r="L1743" s="241"/>
      <c r="M1743" s="241"/>
      <c r="N1743" s="241"/>
      <c r="O1743" s="241"/>
      <c r="P1743" s="241"/>
      <c r="Q1743" s="241"/>
      <c r="R1743" s="241"/>
      <c r="S1743" s="241"/>
      <c r="T1743" s="241"/>
      <c r="U1743" s="241"/>
      <c r="V1743" s="241"/>
      <c r="W1743" s="241"/>
      <c r="X1743" s="241"/>
      <c r="Y1743" s="241"/>
      <c r="Z1743" s="241"/>
      <c r="AA1743" s="241"/>
      <c r="AB1743" s="241"/>
      <c r="AC1743" s="241"/>
      <c r="AD1743" s="241"/>
      <c r="AE1743" s="241"/>
      <c r="AF1743" s="241"/>
      <c r="AG1743" s="241"/>
      <c r="AH1743" s="241"/>
      <c r="AI1743" s="241"/>
      <c r="AP1743" s="300"/>
      <c r="AT1743" s="300"/>
    </row>
    <row r="1744" spans="1:46" s="299" customFormat="1" ht="15" customHeight="1">
      <c r="A1744" s="284"/>
      <c r="B1744" s="284"/>
      <c r="C1744" s="241"/>
      <c r="D1744" s="241"/>
      <c r="E1744" s="241"/>
      <c r="F1744" s="241"/>
      <c r="G1744" s="241"/>
      <c r="H1744" s="241"/>
      <c r="I1744" s="241"/>
      <c r="J1744" s="241"/>
      <c r="K1744" s="241"/>
      <c r="L1744" s="241"/>
      <c r="M1744" s="241"/>
      <c r="N1744" s="241"/>
      <c r="O1744" s="241"/>
      <c r="P1744" s="241"/>
      <c r="Q1744" s="241"/>
      <c r="R1744" s="241"/>
      <c r="S1744" s="241"/>
      <c r="T1744" s="241"/>
      <c r="U1744" s="241"/>
      <c r="V1744" s="241"/>
      <c r="W1744" s="241"/>
      <c r="X1744" s="241"/>
      <c r="Y1744" s="241"/>
      <c r="Z1744" s="241"/>
      <c r="AA1744" s="241"/>
      <c r="AB1744" s="241"/>
      <c r="AC1744" s="241"/>
      <c r="AD1744" s="241"/>
      <c r="AE1744" s="241"/>
      <c r="AF1744" s="241"/>
      <c r="AG1744" s="241"/>
      <c r="AH1744" s="241"/>
      <c r="AI1744" s="241"/>
      <c r="AP1744" s="300"/>
      <c r="AT1744" s="300"/>
    </row>
    <row r="1745" spans="1:46" s="299" customFormat="1" ht="15" customHeight="1">
      <c r="A1745" s="284"/>
      <c r="B1745" s="284"/>
      <c r="C1745" s="241"/>
      <c r="D1745" s="241"/>
      <c r="E1745" s="241"/>
      <c r="F1745" s="241"/>
      <c r="G1745" s="241"/>
      <c r="H1745" s="241"/>
      <c r="I1745" s="241"/>
      <c r="J1745" s="241"/>
      <c r="K1745" s="241"/>
      <c r="L1745" s="241"/>
      <c r="M1745" s="241"/>
      <c r="N1745" s="241"/>
      <c r="O1745" s="241"/>
      <c r="P1745" s="241"/>
      <c r="Q1745" s="241"/>
      <c r="R1745" s="241"/>
      <c r="S1745" s="241"/>
      <c r="T1745" s="241"/>
      <c r="U1745" s="241"/>
      <c r="V1745" s="241"/>
      <c r="W1745" s="241"/>
      <c r="X1745" s="241"/>
      <c r="Y1745" s="241"/>
      <c r="Z1745" s="241"/>
      <c r="AA1745" s="241"/>
      <c r="AB1745" s="241"/>
      <c r="AC1745" s="241"/>
      <c r="AD1745" s="241"/>
      <c r="AE1745" s="241"/>
      <c r="AF1745" s="241"/>
      <c r="AG1745" s="241"/>
      <c r="AH1745" s="241"/>
      <c r="AI1745" s="241"/>
      <c r="AP1745" s="300"/>
      <c r="AT1745" s="300"/>
    </row>
    <row r="1746" spans="1:46" s="299" customFormat="1" ht="15" customHeight="1">
      <c r="A1746" s="284"/>
      <c r="B1746" s="284"/>
      <c r="C1746" s="241"/>
      <c r="D1746" s="241"/>
      <c r="E1746" s="241"/>
      <c r="F1746" s="241"/>
      <c r="G1746" s="241"/>
      <c r="H1746" s="241"/>
      <c r="I1746" s="241"/>
      <c r="J1746" s="241"/>
      <c r="K1746" s="241"/>
      <c r="L1746" s="241"/>
      <c r="M1746" s="241"/>
      <c r="N1746" s="241"/>
      <c r="O1746" s="241"/>
      <c r="P1746" s="241"/>
      <c r="Q1746" s="241"/>
      <c r="R1746" s="241"/>
      <c r="S1746" s="241"/>
      <c r="T1746" s="241"/>
      <c r="U1746" s="241"/>
      <c r="V1746" s="241"/>
      <c r="W1746" s="241"/>
      <c r="X1746" s="241"/>
      <c r="Y1746" s="241"/>
      <c r="Z1746" s="241"/>
      <c r="AA1746" s="241"/>
      <c r="AB1746" s="241"/>
      <c r="AC1746" s="241"/>
      <c r="AD1746" s="241"/>
      <c r="AE1746" s="241"/>
      <c r="AF1746" s="241"/>
      <c r="AG1746" s="241"/>
      <c r="AH1746" s="241"/>
      <c r="AI1746" s="241"/>
      <c r="AP1746" s="300"/>
      <c r="AT1746" s="300"/>
    </row>
    <row r="1747" spans="1:46" s="299" customFormat="1" ht="15" customHeight="1">
      <c r="A1747" s="284"/>
      <c r="B1747" s="284"/>
      <c r="C1747" s="241"/>
      <c r="D1747" s="241"/>
      <c r="E1747" s="241"/>
      <c r="F1747" s="241"/>
      <c r="G1747" s="241"/>
      <c r="H1747" s="241"/>
      <c r="I1747" s="241"/>
      <c r="J1747" s="241"/>
      <c r="K1747" s="241"/>
      <c r="L1747" s="241"/>
      <c r="M1747" s="241"/>
      <c r="N1747" s="241"/>
      <c r="O1747" s="241"/>
      <c r="P1747" s="241"/>
      <c r="Q1747" s="241"/>
      <c r="R1747" s="241"/>
      <c r="S1747" s="241"/>
      <c r="T1747" s="241"/>
      <c r="U1747" s="241"/>
      <c r="V1747" s="241"/>
      <c r="W1747" s="241"/>
      <c r="X1747" s="241"/>
      <c r="Y1747" s="241"/>
      <c r="Z1747" s="241"/>
      <c r="AA1747" s="241"/>
      <c r="AB1747" s="241"/>
      <c r="AC1747" s="241"/>
      <c r="AD1747" s="241"/>
      <c r="AE1747" s="241"/>
      <c r="AF1747" s="241"/>
      <c r="AG1747" s="241"/>
      <c r="AH1747" s="241"/>
      <c r="AI1747" s="241"/>
      <c r="AP1747" s="300"/>
      <c r="AT1747" s="300"/>
    </row>
    <row r="1748" spans="1:46" s="299" customFormat="1" ht="15" customHeight="1">
      <c r="A1748" s="284"/>
      <c r="B1748" s="284"/>
      <c r="C1748" s="241"/>
      <c r="D1748" s="241"/>
      <c r="E1748" s="241"/>
      <c r="F1748" s="241"/>
      <c r="G1748" s="241"/>
      <c r="H1748" s="241"/>
      <c r="I1748" s="241"/>
      <c r="J1748" s="241"/>
      <c r="K1748" s="241"/>
      <c r="L1748" s="241"/>
      <c r="M1748" s="241"/>
      <c r="N1748" s="241"/>
      <c r="O1748" s="241"/>
      <c r="P1748" s="241"/>
      <c r="Q1748" s="241"/>
      <c r="R1748" s="241"/>
      <c r="S1748" s="241"/>
      <c r="T1748" s="241"/>
      <c r="U1748" s="241"/>
      <c r="V1748" s="241"/>
      <c r="W1748" s="241"/>
      <c r="X1748" s="241"/>
      <c r="Y1748" s="241"/>
      <c r="Z1748" s="241"/>
      <c r="AA1748" s="241"/>
      <c r="AB1748" s="241"/>
      <c r="AC1748" s="241"/>
      <c r="AD1748" s="241"/>
      <c r="AE1748" s="241"/>
      <c r="AF1748" s="241"/>
      <c r="AG1748" s="241"/>
      <c r="AH1748" s="241"/>
      <c r="AI1748" s="241"/>
      <c r="AP1748" s="300"/>
      <c r="AT1748" s="300"/>
    </row>
    <row r="1749" spans="1:46" s="299" customFormat="1" ht="15" customHeight="1">
      <c r="A1749" s="284"/>
      <c r="B1749" s="284"/>
      <c r="C1749" s="241"/>
      <c r="D1749" s="241"/>
      <c r="E1749" s="241"/>
      <c r="F1749" s="241"/>
      <c r="G1749" s="241"/>
      <c r="H1749" s="241"/>
      <c r="I1749" s="241"/>
      <c r="J1749" s="241"/>
      <c r="K1749" s="241"/>
      <c r="L1749" s="241"/>
      <c r="M1749" s="241"/>
      <c r="N1749" s="241"/>
      <c r="O1749" s="241"/>
      <c r="P1749" s="241"/>
      <c r="Q1749" s="241"/>
      <c r="R1749" s="241"/>
      <c r="S1749" s="241"/>
      <c r="T1749" s="241"/>
      <c r="U1749" s="241"/>
      <c r="V1749" s="241"/>
      <c r="W1749" s="241"/>
      <c r="X1749" s="241"/>
      <c r="Y1749" s="241"/>
      <c r="Z1749" s="241"/>
      <c r="AA1749" s="241"/>
      <c r="AB1749" s="241"/>
      <c r="AC1749" s="241"/>
      <c r="AD1749" s="241"/>
      <c r="AE1749" s="241"/>
      <c r="AF1749" s="241"/>
      <c r="AG1749" s="241"/>
      <c r="AH1749" s="241"/>
      <c r="AI1749" s="241"/>
      <c r="AP1749" s="300"/>
      <c r="AT1749" s="300"/>
    </row>
    <row r="1750" spans="1:46" s="299" customFormat="1" ht="15" customHeight="1">
      <c r="A1750" s="284"/>
      <c r="B1750" s="284"/>
      <c r="C1750" s="241"/>
      <c r="D1750" s="241"/>
      <c r="E1750" s="241"/>
      <c r="F1750" s="241"/>
      <c r="G1750" s="241"/>
      <c r="H1750" s="241"/>
      <c r="I1750" s="241"/>
      <c r="J1750" s="241"/>
      <c r="K1750" s="241"/>
      <c r="L1750" s="241"/>
      <c r="M1750" s="241"/>
      <c r="N1750" s="241"/>
      <c r="O1750" s="241"/>
      <c r="P1750" s="241"/>
      <c r="Q1750" s="241"/>
      <c r="R1750" s="241"/>
      <c r="S1750" s="241"/>
      <c r="T1750" s="241"/>
      <c r="U1750" s="241"/>
      <c r="V1750" s="241"/>
      <c r="W1750" s="241"/>
      <c r="X1750" s="241"/>
      <c r="Y1750" s="241"/>
      <c r="Z1750" s="241"/>
      <c r="AA1750" s="241"/>
      <c r="AB1750" s="241"/>
      <c r="AC1750" s="241"/>
      <c r="AD1750" s="241"/>
      <c r="AE1750" s="241"/>
      <c r="AF1750" s="241"/>
      <c r="AG1750" s="241"/>
      <c r="AH1750" s="241"/>
      <c r="AI1750" s="241"/>
      <c r="AP1750" s="300"/>
      <c r="AT1750" s="300"/>
    </row>
    <row r="1751" spans="1:46" s="299" customFormat="1" ht="15" customHeight="1">
      <c r="A1751" s="284"/>
      <c r="B1751" s="284"/>
      <c r="C1751" s="241"/>
      <c r="D1751" s="241"/>
      <c r="E1751" s="241"/>
      <c r="F1751" s="241"/>
      <c r="G1751" s="241"/>
      <c r="H1751" s="241"/>
      <c r="I1751" s="241"/>
      <c r="J1751" s="241"/>
      <c r="K1751" s="241"/>
      <c r="L1751" s="241"/>
      <c r="M1751" s="241"/>
      <c r="N1751" s="241"/>
      <c r="O1751" s="241"/>
      <c r="P1751" s="241"/>
      <c r="Q1751" s="241"/>
      <c r="R1751" s="241"/>
      <c r="S1751" s="241"/>
      <c r="T1751" s="241"/>
      <c r="U1751" s="241"/>
      <c r="V1751" s="241"/>
      <c r="W1751" s="241"/>
      <c r="X1751" s="241"/>
      <c r="Y1751" s="241"/>
      <c r="Z1751" s="241"/>
      <c r="AA1751" s="241"/>
      <c r="AB1751" s="241"/>
      <c r="AC1751" s="241"/>
      <c r="AD1751" s="241"/>
      <c r="AE1751" s="241"/>
      <c r="AF1751" s="241"/>
      <c r="AG1751" s="241"/>
      <c r="AH1751" s="241"/>
      <c r="AI1751" s="241"/>
      <c r="AP1751" s="300"/>
      <c r="AT1751" s="300"/>
    </row>
    <row r="1752" spans="1:46" s="299" customFormat="1" ht="15" customHeight="1">
      <c r="A1752" s="284"/>
      <c r="B1752" s="284"/>
      <c r="C1752" s="241"/>
      <c r="D1752" s="241"/>
      <c r="E1752" s="241"/>
      <c r="F1752" s="241"/>
      <c r="G1752" s="241"/>
      <c r="H1752" s="241"/>
      <c r="I1752" s="241"/>
      <c r="J1752" s="241"/>
      <c r="K1752" s="241"/>
      <c r="L1752" s="241"/>
      <c r="M1752" s="241"/>
      <c r="N1752" s="241"/>
      <c r="O1752" s="241"/>
      <c r="P1752" s="241"/>
      <c r="Q1752" s="241"/>
      <c r="R1752" s="241"/>
      <c r="S1752" s="241"/>
      <c r="T1752" s="241"/>
      <c r="U1752" s="241"/>
      <c r="V1752" s="241"/>
      <c r="W1752" s="241"/>
      <c r="X1752" s="241"/>
      <c r="Y1752" s="241"/>
      <c r="Z1752" s="241"/>
      <c r="AA1752" s="241"/>
      <c r="AB1752" s="241"/>
      <c r="AC1752" s="241"/>
      <c r="AD1752" s="241"/>
      <c r="AE1752" s="241"/>
      <c r="AF1752" s="241"/>
      <c r="AG1752" s="241"/>
      <c r="AH1752" s="241"/>
      <c r="AI1752" s="241"/>
      <c r="AP1752" s="300"/>
      <c r="AT1752" s="300"/>
    </row>
    <row r="1753" spans="1:46" s="299" customFormat="1" ht="15" customHeight="1">
      <c r="A1753" s="284"/>
      <c r="B1753" s="284"/>
      <c r="C1753" s="241"/>
      <c r="D1753" s="241"/>
      <c r="E1753" s="241"/>
      <c r="F1753" s="241"/>
      <c r="G1753" s="241"/>
      <c r="H1753" s="241"/>
      <c r="I1753" s="241"/>
      <c r="J1753" s="241"/>
      <c r="K1753" s="241"/>
      <c r="L1753" s="241"/>
      <c r="M1753" s="241"/>
      <c r="N1753" s="241"/>
      <c r="O1753" s="241"/>
      <c r="P1753" s="241"/>
      <c r="Q1753" s="241"/>
      <c r="R1753" s="241"/>
      <c r="S1753" s="241"/>
      <c r="T1753" s="241"/>
      <c r="U1753" s="241"/>
      <c r="V1753" s="241"/>
      <c r="W1753" s="241"/>
      <c r="X1753" s="241"/>
      <c r="Y1753" s="241"/>
      <c r="Z1753" s="241"/>
      <c r="AA1753" s="241"/>
      <c r="AB1753" s="241"/>
      <c r="AC1753" s="241"/>
      <c r="AD1753" s="241"/>
      <c r="AE1753" s="241"/>
      <c r="AF1753" s="241"/>
      <c r="AG1753" s="241"/>
      <c r="AH1753" s="241"/>
      <c r="AI1753" s="241"/>
      <c r="AP1753" s="300"/>
      <c r="AT1753" s="300"/>
    </row>
    <row r="1754" spans="1:46" s="299" customFormat="1" ht="15" customHeight="1">
      <c r="A1754" s="284"/>
      <c r="B1754" s="284"/>
      <c r="C1754" s="241"/>
      <c r="D1754" s="241"/>
      <c r="E1754" s="241"/>
      <c r="F1754" s="241"/>
      <c r="G1754" s="241"/>
      <c r="H1754" s="241"/>
      <c r="I1754" s="241"/>
      <c r="J1754" s="241"/>
      <c r="K1754" s="241"/>
      <c r="L1754" s="241"/>
      <c r="M1754" s="241"/>
      <c r="N1754" s="241"/>
      <c r="O1754" s="241"/>
      <c r="P1754" s="241"/>
      <c r="Q1754" s="241"/>
      <c r="R1754" s="241"/>
      <c r="S1754" s="241"/>
      <c r="T1754" s="241"/>
      <c r="U1754" s="241"/>
      <c r="V1754" s="241"/>
      <c r="W1754" s="241"/>
      <c r="X1754" s="241"/>
      <c r="Y1754" s="241"/>
      <c r="Z1754" s="241"/>
      <c r="AA1754" s="241"/>
      <c r="AB1754" s="241"/>
      <c r="AC1754" s="241"/>
      <c r="AD1754" s="241"/>
      <c r="AE1754" s="241"/>
      <c r="AF1754" s="241"/>
      <c r="AG1754" s="241"/>
      <c r="AH1754" s="241"/>
      <c r="AI1754" s="241"/>
      <c r="AP1754" s="300"/>
      <c r="AT1754" s="300"/>
    </row>
    <row r="1755" spans="1:46" s="299" customFormat="1" ht="15" customHeight="1">
      <c r="A1755" s="284"/>
      <c r="B1755" s="284"/>
      <c r="C1755" s="241"/>
      <c r="D1755" s="241"/>
      <c r="E1755" s="241"/>
      <c r="F1755" s="241"/>
      <c r="G1755" s="241"/>
      <c r="H1755" s="241"/>
      <c r="I1755" s="241"/>
      <c r="J1755" s="241"/>
      <c r="K1755" s="241"/>
      <c r="L1755" s="241"/>
      <c r="M1755" s="241"/>
      <c r="N1755" s="241"/>
      <c r="O1755" s="241"/>
      <c r="P1755" s="241"/>
      <c r="Q1755" s="241"/>
      <c r="R1755" s="241"/>
      <c r="S1755" s="241"/>
      <c r="T1755" s="241"/>
      <c r="U1755" s="241"/>
      <c r="V1755" s="241"/>
      <c r="W1755" s="241"/>
      <c r="X1755" s="241"/>
      <c r="Y1755" s="241"/>
      <c r="Z1755" s="241"/>
      <c r="AA1755" s="241"/>
      <c r="AB1755" s="241"/>
      <c r="AC1755" s="241"/>
      <c r="AD1755" s="241"/>
      <c r="AE1755" s="241"/>
      <c r="AF1755" s="241"/>
      <c r="AG1755" s="241"/>
      <c r="AH1755" s="241"/>
      <c r="AI1755" s="241"/>
      <c r="AP1755" s="300"/>
      <c r="AT1755" s="300"/>
    </row>
    <row r="1756" spans="1:46" s="299" customFormat="1" ht="15" customHeight="1">
      <c r="A1756" s="284"/>
      <c r="B1756" s="284"/>
      <c r="C1756" s="241"/>
      <c r="D1756" s="241"/>
      <c r="E1756" s="241"/>
      <c r="F1756" s="241"/>
      <c r="G1756" s="241"/>
      <c r="H1756" s="241"/>
      <c r="I1756" s="241"/>
      <c r="J1756" s="241"/>
      <c r="K1756" s="241"/>
      <c r="L1756" s="241"/>
      <c r="M1756" s="241"/>
      <c r="N1756" s="241"/>
      <c r="O1756" s="241"/>
      <c r="P1756" s="241"/>
      <c r="Q1756" s="241"/>
      <c r="R1756" s="241"/>
      <c r="S1756" s="241"/>
      <c r="T1756" s="241"/>
      <c r="U1756" s="241"/>
      <c r="V1756" s="241"/>
      <c r="W1756" s="241"/>
      <c r="X1756" s="241"/>
      <c r="Y1756" s="241"/>
      <c r="Z1756" s="241"/>
      <c r="AA1756" s="241"/>
      <c r="AB1756" s="241"/>
      <c r="AC1756" s="241"/>
      <c r="AD1756" s="241"/>
      <c r="AE1756" s="241"/>
      <c r="AF1756" s="241"/>
      <c r="AG1756" s="241"/>
      <c r="AH1756" s="241"/>
      <c r="AI1756" s="241"/>
      <c r="AP1756" s="300"/>
      <c r="AT1756" s="300"/>
    </row>
    <row r="1757" spans="1:46" s="299" customFormat="1" ht="15" customHeight="1">
      <c r="A1757" s="284"/>
      <c r="B1757" s="284"/>
      <c r="C1757" s="241"/>
      <c r="D1757" s="241"/>
      <c r="E1757" s="241"/>
      <c r="F1757" s="241"/>
      <c r="G1757" s="241"/>
      <c r="H1757" s="241"/>
      <c r="I1757" s="241"/>
      <c r="J1757" s="241"/>
      <c r="K1757" s="241"/>
      <c r="L1757" s="241"/>
      <c r="M1757" s="241"/>
      <c r="N1757" s="241"/>
      <c r="O1757" s="241"/>
      <c r="P1757" s="241"/>
      <c r="Q1757" s="241"/>
      <c r="R1757" s="241"/>
      <c r="S1757" s="241"/>
      <c r="T1757" s="241"/>
      <c r="U1757" s="241"/>
      <c r="V1757" s="241"/>
      <c r="W1757" s="241"/>
      <c r="X1757" s="241"/>
      <c r="Y1757" s="241"/>
      <c r="Z1757" s="241"/>
      <c r="AA1757" s="241"/>
      <c r="AB1757" s="241"/>
      <c r="AC1757" s="241"/>
      <c r="AD1757" s="241"/>
      <c r="AE1757" s="241"/>
      <c r="AF1757" s="241"/>
      <c r="AG1757" s="241"/>
      <c r="AH1757" s="241"/>
      <c r="AI1757" s="241"/>
      <c r="AP1757" s="300"/>
      <c r="AT1757" s="300"/>
    </row>
    <row r="1758" spans="1:46" s="299" customFormat="1" ht="15" customHeight="1">
      <c r="A1758" s="284"/>
      <c r="B1758" s="284"/>
      <c r="C1758" s="241"/>
      <c r="D1758" s="241"/>
      <c r="E1758" s="241"/>
      <c r="F1758" s="241"/>
      <c r="G1758" s="241"/>
      <c r="H1758" s="241"/>
      <c r="I1758" s="241"/>
      <c r="J1758" s="241"/>
      <c r="K1758" s="241"/>
      <c r="L1758" s="241"/>
      <c r="M1758" s="241"/>
      <c r="N1758" s="241"/>
      <c r="O1758" s="241"/>
      <c r="P1758" s="241"/>
      <c r="Q1758" s="241"/>
      <c r="R1758" s="241"/>
      <c r="S1758" s="241"/>
      <c r="T1758" s="241"/>
      <c r="U1758" s="241"/>
      <c r="V1758" s="241"/>
      <c r="W1758" s="241"/>
      <c r="X1758" s="241"/>
      <c r="Y1758" s="241"/>
      <c r="Z1758" s="241"/>
      <c r="AA1758" s="241"/>
      <c r="AB1758" s="241"/>
      <c r="AC1758" s="241"/>
      <c r="AD1758" s="241"/>
      <c r="AE1758" s="241"/>
      <c r="AF1758" s="241"/>
      <c r="AG1758" s="241"/>
      <c r="AH1758" s="241"/>
      <c r="AI1758" s="241"/>
      <c r="AP1758" s="300"/>
      <c r="AT1758" s="300"/>
    </row>
    <row r="1759" spans="1:46" s="299" customFormat="1" ht="15" customHeight="1">
      <c r="A1759" s="284"/>
      <c r="B1759" s="284"/>
      <c r="C1759" s="241"/>
      <c r="D1759" s="241"/>
      <c r="E1759" s="241"/>
      <c r="F1759" s="241"/>
      <c r="G1759" s="241"/>
      <c r="H1759" s="241"/>
      <c r="I1759" s="241"/>
      <c r="J1759" s="241"/>
      <c r="K1759" s="241"/>
      <c r="L1759" s="241"/>
      <c r="M1759" s="241"/>
      <c r="N1759" s="241"/>
      <c r="O1759" s="241"/>
      <c r="P1759" s="241"/>
      <c r="Q1759" s="241"/>
      <c r="R1759" s="241"/>
      <c r="S1759" s="241"/>
      <c r="T1759" s="241"/>
      <c r="U1759" s="241"/>
      <c r="V1759" s="241"/>
      <c r="W1759" s="241"/>
      <c r="X1759" s="241"/>
      <c r="Y1759" s="241"/>
      <c r="Z1759" s="241"/>
      <c r="AA1759" s="241"/>
      <c r="AB1759" s="241"/>
      <c r="AC1759" s="241"/>
      <c r="AD1759" s="241"/>
      <c r="AE1759" s="241"/>
      <c r="AF1759" s="241"/>
      <c r="AG1759" s="241"/>
      <c r="AH1759" s="241"/>
      <c r="AI1759" s="241"/>
      <c r="AP1759" s="300"/>
      <c r="AT1759" s="300"/>
    </row>
    <row r="1760" spans="1:46" s="299" customFormat="1" ht="15" customHeight="1">
      <c r="A1760" s="284"/>
      <c r="B1760" s="284"/>
      <c r="C1760" s="241"/>
      <c r="D1760" s="241"/>
      <c r="E1760" s="241"/>
      <c r="F1760" s="241"/>
      <c r="G1760" s="241"/>
      <c r="H1760" s="241"/>
      <c r="I1760" s="241"/>
      <c r="J1760" s="241"/>
      <c r="K1760" s="241"/>
      <c r="L1760" s="241"/>
      <c r="M1760" s="241"/>
      <c r="N1760" s="241"/>
      <c r="O1760" s="241"/>
      <c r="P1760" s="241"/>
      <c r="Q1760" s="241"/>
      <c r="R1760" s="241"/>
      <c r="S1760" s="241"/>
      <c r="T1760" s="241"/>
      <c r="U1760" s="241"/>
      <c r="V1760" s="241"/>
      <c r="W1760" s="241"/>
      <c r="X1760" s="241"/>
      <c r="Y1760" s="241"/>
      <c r="Z1760" s="241"/>
      <c r="AA1760" s="241"/>
      <c r="AB1760" s="241"/>
      <c r="AC1760" s="241"/>
      <c r="AD1760" s="241"/>
      <c r="AE1760" s="241"/>
      <c r="AF1760" s="241"/>
      <c r="AG1760" s="241"/>
      <c r="AH1760" s="241"/>
      <c r="AI1760" s="241"/>
      <c r="AP1760" s="300"/>
      <c r="AT1760" s="300"/>
    </row>
    <row r="1761" spans="1:46" s="299" customFormat="1" ht="15" customHeight="1">
      <c r="A1761" s="284"/>
      <c r="B1761" s="284"/>
      <c r="C1761" s="241"/>
      <c r="D1761" s="241"/>
      <c r="E1761" s="241"/>
      <c r="F1761" s="241"/>
      <c r="G1761" s="241"/>
      <c r="H1761" s="241"/>
      <c r="I1761" s="241"/>
      <c r="J1761" s="241"/>
      <c r="K1761" s="241"/>
      <c r="L1761" s="241"/>
      <c r="M1761" s="241"/>
      <c r="N1761" s="241"/>
      <c r="O1761" s="241"/>
      <c r="P1761" s="241"/>
      <c r="Q1761" s="241"/>
      <c r="R1761" s="241"/>
      <c r="S1761" s="241"/>
      <c r="T1761" s="241"/>
      <c r="U1761" s="241"/>
      <c r="V1761" s="241"/>
      <c r="W1761" s="241"/>
      <c r="X1761" s="241"/>
      <c r="Y1761" s="241"/>
      <c r="Z1761" s="241"/>
      <c r="AA1761" s="241"/>
      <c r="AB1761" s="241"/>
      <c r="AC1761" s="241"/>
      <c r="AD1761" s="241"/>
      <c r="AE1761" s="241"/>
      <c r="AF1761" s="241"/>
      <c r="AG1761" s="241"/>
      <c r="AH1761" s="241"/>
      <c r="AI1761" s="241"/>
      <c r="AP1761" s="300"/>
      <c r="AT1761" s="300"/>
    </row>
    <row r="1762" spans="1:46" s="299" customFormat="1" ht="15" customHeight="1">
      <c r="A1762" s="284"/>
      <c r="B1762" s="284"/>
      <c r="C1762" s="241"/>
      <c r="D1762" s="241"/>
      <c r="E1762" s="241"/>
      <c r="F1762" s="241"/>
      <c r="G1762" s="241"/>
      <c r="H1762" s="241"/>
      <c r="I1762" s="241"/>
      <c r="J1762" s="241"/>
      <c r="K1762" s="241"/>
      <c r="L1762" s="241"/>
      <c r="M1762" s="241"/>
      <c r="N1762" s="241"/>
      <c r="O1762" s="241"/>
      <c r="P1762" s="241"/>
      <c r="Q1762" s="241"/>
      <c r="R1762" s="241"/>
      <c r="S1762" s="241"/>
      <c r="T1762" s="241"/>
      <c r="U1762" s="241"/>
      <c r="V1762" s="241"/>
      <c r="W1762" s="241"/>
      <c r="X1762" s="241"/>
      <c r="Y1762" s="241"/>
      <c r="Z1762" s="241"/>
      <c r="AA1762" s="241"/>
      <c r="AB1762" s="241"/>
      <c r="AC1762" s="241"/>
      <c r="AD1762" s="241"/>
      <c r="AE1762" s="241"/>
      <c r="AF1762" s="241"/>
      <c r="AG1762" s="241"/>
      <c r="AH1762" s="241"/>
      <c r="AI1762" s="241"/>
      <c r="AP1762" s="300"/>
      <c r="AT1762" s="300"/>
    </row>
    <row r="1763" spans="1:46" s="299" customFormat="1" ht="15" customHeight="1">
      <c r="A1763" s="284"/>
      <c r="B1763" s="284"/>
      <c r="C1763" s="241"/>
      <c r="D1763" s="241"/>
      <c r="E1763" s="241"/>
      <c r="F1763" s="241"/>
      <c r="G1763" s="241"/>
      <c r="H1763" s="241"/>
      <c r="I1763" s="241"/>
      <c r="J1763" s="241"/>
      <c r="K1763" s="241"/>
      <c r="L1763" s="241"/>
      <c r="M1763" s="241"/>
      <c r="N1763" s="241"/>
      <c r="O1763" s="241"/>
      <c r="P1763" s="241"/>
      <c r="Q1763" s="241"/>
      <c r="R1763" s="241"/>
      <c r="S1763" s="241"/>
      <c r="T1763" s="241"/>
      <c r="U1763" s="241"/>
      <c r="V1763" s="241"/>
      <c r="W1763" s="241"/>
      <c r="X1763" s="241"/>
      <c r="Y1763" s="241"/>
      <c r="Z1763" s="241"/>
      <c r="AA1763" s="241"/>
      <c r="AB1763" s="241"/>
      <c r="AC1763" s="241"/>
      <c r="AD1763" s="241"/>
      <c r="AE1763" s="241"/>
      <c r="AF1763" s="241"/>
      <c r="AG1763" s="241"/>
      <c r="AH1763" s="241"/>
      <c r="AI1763" s="241"/>
      <c r="AP1763" s="300"/>
      <c r="AT1763" s="300"/>
    </row>
    <row r="1764" spans="1:46" s="299" customFormat="1" ht="15" customHeight="1">
      <c r="A1764" s="284"/>
      <c r="B1764" s="284"/>
      <c r="C1764" s="241"/>
      <c r="D1764" s="241"/>
      <c r="E1764" s="241"/>
      <c r="F1764" s="241"/>
      <c r="G1764" s="241"/>
      <c r="H1764" s="241"/>
      <c r="I1764" s="241"/>
      <c r="J1764" s="241"/>
      <c r="K1764" s="241"/>
      <c r="L1764" s="241"/>
      <c r="M1764" s="241"/>
      <c r="N1764" s="241"/>
      <c r="O1764" s="241"/>
      <c r="P1764" s="241"/>
      <c r="Q1764" s="241"/>
      <c r="R1764" s="241"/>
      <c r="S1764" s="241"/>
      <c r="T1764" s="241"/>
      <c r="U1764" s="241"/>
      <c r="V1764" s="241"/>
      <c r="W1764" s="241"/>
      <c r="X1764" s="241"/>
      <c r="Y1764" s="241"/>
      <c r="Z1764" s="241"/>
      <c r="AA1764" s="241"/>
      <c r="AB1764" s="241"/>
      <c r="AC1764" s="241"/>
      <c r="AD1764" s="241"/>
      <c r="AE1764" s="241"/>
      <c r="AF1764" s="241"/>
      <c r="AG1764" s="241"/>
      <c r="AH1764" s="241"/>
      <c r="AI1764" s="241"/>
      <c r="AP1764" s="300"/>
      <c r="AT1764" s="300"/>
    </row>
    <row r="1765" spans="1:46" s="299" customFormat="1" ht="15" customHeight="1">
      <c r="A1765" s="284"/>
      <c r="B1765" s="284"/>
      <c r="C1765" s="241"/>
      <c r="D1765" s="241"/>
      <c r="E1765" s="241"/>
      <c r="F1765" s="241"/>
      <c r="G1765" s="241"/>
      <c r="H1765" s="241"/>
      <c r="I1765" s="241"/>
      <c r="J1765" s="241"/>
      <c r="K1765" s="241"/>
      <c r="L1765" s="241"/>
      <c r="M1765" s="241"/>
      <c r="N1765" s="241"/>
      <c r="O1765" s="241"/>
      <c r="P1765" s="241"/>
      <c r="Q1765" s="241"/>
      <c r="R1765" s="241"/>
      <c r="S1765" s="241"/>
      <c r="T1765" s="241"/>
      <c r="U1765" s="241"/>
      <c r="V1765" s="241"/>
      <c r="W1765" s="241"/>
      <c r="X1765" s="241"/>
      <c r="Y1765" s="241"/>
      <c r="Z1765" s="241"/>
      <c r="AA1765" s="241"/>
      <c r="AB1765" s="241"/>
      <c r="AC1765" s="241"/>
      <c r="AD1765" s="241"/>
      <c r="AE1765" s="241"/>
      <c r="AF1765" s="241"/>
      <c r="AG1765" s="241"/>
      <c r="AH1765" s="241"/>
      <c r="AI1765" s="241"/>
      <c r="AP1765" s="300"/>
      <c r="AT1765" s="300"/>
    </row>
    <row r="1766" spans="1:46" s="299" customFormat="1" ht="15" customHeight="1">
      <c r="A1766" s="284"/>
      <c r="B1766" s="284"/>
      <c r="C1766" s="241"/>
      <c r="D1766" s="241"/>
      <c r="E1766" s="241"/>
      <c r="F1766" s="241"/>
      <c r="G1766" s="241"/>
      <c r="H1766" s="241"/>
      <c r="I1766" s="241"/>
      <c r="J1766" s="241"/>
      <c r="K1766" s="241"/>
      <c r="L1766" s="241"/>
      <c r="M1766" s="241"/>
      <c r="N1766" s="241"/>
      <c r="O1766" s="241"/>
      <c r="P1766" s="241"/>
      <c r="Q1766" s="241"/>
      <c r="R1766" s="241"/>
      <c r="S1766" s="241"/>
      <c r="T1766" s="241"/>
      <c r="U1766" s="241"/>
      <c r="V1766" s="241"/>
      <c r="W1766" s="241"/>
      <c r="X1766" s="241"/>
      <c r="Y1766" s="241"/>
      <c r="Z1766" s="241"/>
      <c r="AA1766" s="241"/>
      <c r="AB1766" s="241"/>
      <c r="AC1766" s="241"/>
      <c r="AD1766" s="241"/>
      <c r="AE1766" s="241"/>
      <c r="AF1766" s="241"/>
      <c r="AG1766" s="241"/>
      <c r="AH1766" s="241"/>
      <c r="AI1766" s="241"/>
      <c r="AP1766" s="300"/>
      <c r="AT1766" s="300"/>
    </row>
    <row r="1767" spans="1:46" s="299" customFormat="1" ht="15" customHeight="1">
      <c r="A1767" s="284"/>
      <c r="B1767" s="284"/>
      <c r="C1767" s="241"/>
      <c r="D1767" s="241"/>
      <c r="E1767" s="241"/>
      <c r="F1767" s="241"/>
      <c r="G1767" s="241"/>
      <c r="H1767" s="241"/>
      <c r="I1767" s="241"/>
      <c r="J1767" s="241"/>
      <c r="K1767" s="241"/>
      <c r="L1767" s="241"/>
      <c r="M1767" s="241"/>
      <c r="N1767" s="241"/>
      <c r="O1767" s="241"/>
      <c r="P1767" s="241"/>
      <c r="Q1767" s="241"/>
      <c r="R1767" s="241"/>
      <c r="S1767" s="241"/>
      <c r="T1767" s="241"/>
      <c r="U1767" s="241"/>
      <c r="V1767" s="241"/>
      <c r="W1767" s="241"/>
      <c r="X1767" s="241"/>
      <c r="Y1767" s="241"/>
      <c r="Z1767" s="241"/>
      <c r="AA1767" s="241"/>
      <c r="AB1767" s="241"/>
      <c r="AC1767" s="241"/>
      <c r="AD1767" s="241"/>
      <c r="AE1767" s="241"/>
      <c r="AF1767" s="241"/>
      <c r="AG1767" s="241"/>
      <c r="AH1767" s="241"/>
      <c r="AI1767" s="241"/>
      <c r="AP1767" s="300"/>
      <c r="AT1767" s="300"/>
    </row>
    <row r="1768" spans="1:46" s="299" customFormat="1" ht="15" customHeight="1">
      <c r="A1768" s="284"/>
      <c r="B1768" s="284"/>
      <c r="C1768" s="241"/>
      <c r="D1768" s="241"/>
      <c r="E1768" s="241"/>
      <c r="F1768" s="241"/>
      <c r="G1768" s="241"/>
      <c r="H1768" s="241"/>
      <c r="I1768" s="241"/>
      <c r="J1768" s="241"/>
      <c r="K1768" s="241"/>
      <c r="L1768" s="241"/>
      <c r="M1768" s="241"/>
      <c r="N1768" s="241"/>
      <c r="O1768" s="241"/>
      <c r="P1768" s="241"/>
      <c r="Q1768" s="241"/>
      <c r="R1768" s="241"/>
      <c r="S1768" s="241"/>
      <c r="T1768" s="241"/>
      <c r="U1768" s="241"/>
      <c r="V1768" s="241"/>
      <c r="W1768" s="241"/>
      <c r="X1768" s="241"/>
      <c r="Y1768" s="241"/>
      <c r="Z1768" s="241"/>
      <c r="AA1768" s="241"/>
      <c r="AB1768" s="241"/>
      <c r="AC1768" s="241"/>
      <c r="AD1768" s="241"/>
      <c r="AE1768" s="241"/>
      <c r="AF1768" s="241"/>
      <c r="AG1768" s="241"/>
      <c r="AH1768" s="241"/>
      <c r="AI1768" s="241"/>
      <c r="AP1768" s="300"/>
      <c r="AT1768" s="300"/>
    </row>
    <row r="1769" spans="1:46" s="299" customFormat="1" ht="15" customHeight="1">
      <c r="A1769" s="284"/>
      <c r="B1769" s="284"/>
      <c r="C1769" s="241"/>
      <c r="D1769" s="241"/>
      <c r="E1769" s="241"/>
      <c r="F1769" s="241"/>
      <c r="G1769" s="241"/>
      <c r="H1769" s="241"/>
      <c r="I1769" s="241"/>
      <c r="J1769" s="241"/>
      <c r="K1769" s="241"/>
      <c r="L1769" s="241"/>
      <c r="M1769" s="241"/>
      <c r="N1769" s="241"/>
      <c r="O1769" s="241"/>
      <c r="P1769" s="241"/>
      <c r="Q1769" s="241"/>
      <c r="R1769" s="241"/>
      <c r="S1769" s="241"/>
      <c r="T1769" s="241"/>
      <c r="U1769" s="241"/>
      <c r="V1769" s="241"/>
      <c r="W1769" s="241"/>
      <c r="X1769" s="241"/>
      <c r="Y1769" s="241"/>
      <c r="Z1769" s="241"/>
      <c r="AA1769" s="241"/>
      <c r="AB1769" s="241"/>
      <c r="AC1769" s="241"/>
      <c r="AD1769" s="241"/>
      <c r="AE1769" s="241"/>
      <c r="AF1769" s="241"/>
      <c r="AG1769" s="241"/>
      <c r="AH1769" s="241"/>
      <c r="AI1769" s="241"/>
      <c r="AP1769" s="300"/>
      <c r="AT1769" s="300"/>
    </row>
    <row r="1770" spans="1:46" s="299" customFormat="1" ht="15" customHeight="1">
      <c r="A1770" s="284"/>
      <c r="B1770" s="284"/>
      <c r="C1770" s="241"/>
      <c r="D1770" s="241"/>
      <c r="E1770" s="241"/>
      <c r="F1770" s="241"/>
      <c r="G1770" s="241"/>
      <c r="H1770" s="241"/>
      <c r="I1770" s="241"/>
      <c r="J1770" s="241"/>
      <c r="K1770" s="241"/>
      <c r="L1770" s="241"/>
      <c r="M1770" s="241"/>
      <c r="N1770" s="241"/>
      <c r="O1770" s="241"/>
      <c r="P1770" s="241"/>
      <c r="Q1770" s="241"/>
      <c r="R1770" s="241"/>
      <c r="S1770" s="241"/>
      <c r="T1770" s="241"/>
      <c r="U1770" s="241"/>
      <c r="V1770" s="241"/>
      <c r="W1770" s="241"/>
      <c r="X1770" s="241"/>
      <c r="Y1770" s="241"/>
      <c r="Z1770" s="241"/>
      <c r="AA1770" s="241"/>
      <c r="AB1770" s="241"/>
      <c r="AC1770" s="241"/>
      <c r="AD1770" s="241"/>
      <c r="AE1770" s="241"/>
      <c r="AF1770" s="241"/>
      <c r="AG1770" s="241"/>
      <c r="AH1770" s="241"/>
      <c r="AI1770" s="241"/>
      <c r="AP1770" s="300"/>
      <c r="AT1770" s="300"/>
    </row>
    <row r="1771" spans="1:46" s="299" customFormat="1" ht="15" customHeight="1">
      <c r="A1771" s="284"/>
      <c r="B1771" s="284"/>
      <c r="C1771" s="241"/>
      <c r="D1771" s="241"/>
      <c r="E1771" s="241"/>
      <c r="F1771" s="241"/>
      <c r="G1771" s="241"/>
      <c r="H1771" s="241"/>
      <c r="I1771" s="241"/>
      <c r="J1771" s="241"/>
      <c r="K1771" s="241"/>
      <c r="L1771" s="241"/>
      <c r="M1771" s="241"/>
      <c r="N1771" s="241"/>
      <c r="O1771" s="241"/>
      <c r="P1771" s="241"/>
      <c r="Q1771" s="241"/>
      <c r="R1771" s="241"/>
      <c r="S1771" s="241"/>
      <c r="T1771" s="241"/>
      <c r="U1771" s="241"/>
      <c r="V1771" s="241"/>
      <c r="W1771" s="241"/>
      <c r="X1771" s="241"/>
      <c r="Y1771" s="241"/>
      <c r="Z1771" s="241"/>
      <c r="AA1771" s="241"/>
      <c r="AB1771" s="241"/>
      <c r="AC1771" s="241"/>
      <c r="AD1771" s="241"/>
      <c r="AE1771" s="241"/>
      <c r="AF1771" s="241"/>
      <c r="AG1771" s="241"/>
      <c r="AH1771" s="241"/>
      <c r="AI1771" s="241"/>
      <c r="AP1771" s="300"/>
      <c r="AT1771" s="300"/>
    </row>
    <row r="1772" spans="1:46" s="299" customFormat="1" ht="15" customHeight="1">
      <c r="A1772" s="284"/>
      <c r="B1772" s="284"/>
      <c r="C1772" s="241"/>
      <c r="D1772" s="241"/>
      <c r="E1772" s="241"/>
      <c r="F1772" s="241"/>
      <c r="G1772" s="241"/>
      <c r="H1772" s="241"/>
      <c r="I1772" s="241"/>
      <c r="J1772" s="241"/>
      <c r="K1772" s="241"/>
      <c r="L1772" s="241"/>
      <c r="M1772" s="241"/>
      <c r="N1772" s="241"/>
      <c r="O1772" s="241"/>
      <c r="P1772" s="241"/>
      <c r="Q1772" s="241"/>
      <c r="R1772" s="241"/>
      <c r="S1772" s="241"/>
      <c r="T1772" s="241"/>
      <c r="U1772" s="241"/>
      <c r="V1772" s="241"/>
      <c r="W1772" s="241"/>
      <c r="X1772" s="241"/>
      <c r="Y1772" s="241"/>
      <c r="Z1772" s="241"/>
      <c r="AA1772" s="241"/>
      <c r="AB1772" s="241"/>
      <c r="AC1772" s="241"/>
      <c r="AD1772" s="241"/>
      <c r="AE1772" s="241"/>
      <c r="AF1772" s="241"/>
      <c r="AG1772" s="241"/>
      <c r="AH1772" s="241"/>
      <c r="AI1772" s="241"/>
      <c r="AP1772" s="300"/>
      <c r="AT1772" s="300"/>
    </row>
    <row r="1773" spans="1:46" s="299" customFormat="1" ht="15" customHeight="1">
      <c r="A1773" s="284"/>
      <c r="B1773" s="284"/>
      <c r="C1773" s="241"/>
      <c r="D1773" s="241"/>
      <c r="E1773" s="241"/>
      <c r="F1773" s="241"/>
      <c r="G1773" s="241"/>
      <c r="H1773" s="241"/>
      <c r="I1773" s="241"/>
      <c r="J1773" s="241"/>
      <c r="K1773" s="241"/>
      <c r="L1773" s="241"/>
      <c r="M1773" s="241"/>
      <c r="N1773" s="241"/>
      <c r="O1773" s="241"/>
      <c r="P1773" s="241"/>
      <c r="Q1773" s="241"/>
      <c r="R1773" s="241"/>
      <c r="S1773" s="241"/>
      <c r="T1773" s="241"/>
      <c r="U1773" s="241"/>
      <c r="V1773" s="241"/>
      <c r="W1773" s="241"/>
      <c r="X1773" s="241"/>
      <c r="Y1773" s="241"/>
      <c r="Z1773" s="241"/>
      <c r="AA1773" s="241"/>
      <c r="AB1773" s="241"/>
      <c r="AC1773" s="241"/>
      <c r="AD1773" s="241"/>
      <c r="AE1773" s="241"/>
      <c r="AF1773" s="241"/>
      <c r="AG1773" s="241"/>
      <c r="AH1773" s="241"/>
      <c r="AI1773" s="241"/>
      <c r="AP1773" s="300"/>
      <c r="AT1773" s="300"/>
    </row>
    <row r="1774" spans="1:46" s="299" customFormat="1" ht="15" customHeight="1">
      <c r="A1774" s="284"/>
      <c r="B1774" s="284"/>
      <c r="C1774" s="241"/>
      <c r="D1774" s="241"/>
      <c r="E1774" s="241"/>
      <c r="F1774" s="241"/>
      <c r="G1774" s="241"/>
      <c r="H1774" s="241"/>
      <c r="I1774" s="241"/>
      <c r="J1774" s="241"/>
      <c r="K1774" s="241"/>
      <c r="L1774" s="241"/>
      <c r="M1774" s="241"/>
      <c r="N1774" s="241"/>
      <c r="O1774" s="241"/>
      <c r="P1774" s="241"/>
      <c r="Q1774" s="241"/>
      <c r="R1774" s="241"/>
      <c r="S1774" s="241"/>
      <c r="T1774" s="241"/>
      <c r="U1774" s="241"/>
      <c r="V1774" s="241"/>
      <c r="W1774" s="241"/>
      <c r="X1774" s="241"/>
      <c r="Y1774" s="241"/>
      <c r="Z1774" s="241"/>
      <c r="AA1774" s="241"/>
      <c r="AB1774" s="241"/>
      <c r="AC1774" s="241"/>
      <c r="AD1774" s="241"/>
      <c r="AE1774" s="241"/>
      <c r="AF1774" s="241"/>
      <c r="AG1774" s="241"/>
      <c r="AH1774" s="241"/>
      <c r="AI1774" s="241"/>
      <c r="AP1774" s="300"/>
      <c r="AT1774" s="300"/>
    </row>
    <row r="1775" spans="1:46" s="299" customFormat="1" ht="15" customHeight="1">
      <c r="A1775" s="284"/>
      <c r="B1775" s="284"/>
      <c r="C1775" s="241"/>
      <c r="D1775" s="241"/>
      <c r="E1775" s="241"/>
      <c r="F1775" s="241"/>
      <c r="G1775" s="241"/>
      <c r="H1775" s="241"/>
      <c r="I1775" s="241"/>
      <c r="J1775" s="241"/>
      <c r="K1775" s="241"/>
      <c r="L1775" s="241"/>
      <c r="M1775" s="241"/>
      <c r="N1775" s="241"/>
      <c r="O1775" s="241"/>
      <c r="P1775" s="241"/>
      <c r="Q1775" s="241"/>
      <c r="R1775" s="241"/>
      <c r="S1775" s="241"/>
      <c r="T1775" s="241"/>
      <c r="U1775" s="241"/>
      <c r="V1775" s="241"/>
      <c r="W1775" s="241"/>
      <c r="X1775" s="241"/>
      <c r="Y1775" s="241"/>
      <c r="Z1775" s="241"/>
      <c r="AA1775" s="241"/>
      <c r="AB1775" s="241"/>
      <c r="AC1775" s="241"/>
      <c r="AD1775" s="241"/>
      <c r="AE1775" s="241"/>
      <c r="AF1775" s="241"/>
      <c r="AG1775" s="241"/>
      <c r="AH1775" s="241"/>
      <c r="AI1775" s="241"/>
      <c r="AP1775" s="300"/>
      <c r="AT1775" s="300"/>
    </row>
    <row r="1776" spans="1:46" s="299" customFormat="1" ht="15" customHeight="1">
      <c r="A1776" s="284"/>
      <c r="B1776" s="284"/>
      <c r="C1776" s="241"/>
      <c r="D1776" s="241"/>
      <c r="E1776" s="241"/>
      <c r="F1776" s="241"/>
      <c r="G1776" s="241"/>
      <c r="H1776" s="241"/>
      <c r="I1776" s="241"/>
      <c r="J1776" s="241"/>
      <c r="K1776" s="241"/>
      <c r="L1776" s="241"/>
      <c r="M1776" s="241"/>
      <c r="N1776" s="241"/>
      <c r="O1776" s="241"/>
      <c r="P1776" s="241"/>
      <c r="Q1776" s="241"/>
      <c r="R1776" s="241"/>
      <c r="S1776" s="241"/>
      <c r="T1776" s="241"/>
      <c r="U1776" s="241"/>
      <c r="V1776" s="241"/>
      <c r="W1776" s="241"/>
      <c r="X1776" s="241"/>
      <c r="Y1776" s="241"/>
      <c r="Z1776" s="241"/>
      <c r="AA1776" s="241"/>
      <c r="AB1776" s="241"/>
      <c r="AC1776" s="241"/>
      <c r="AD1776" s="241"/>
      <c r="AE1776" s="241"/>
      <c r="AF1776" s="241"/>
      <c r="AG1776" s="241"/>
      <c r="AH1776" s="241"/>
      <c r="AI1776" s="241"/>
      <c r="AP1776" s="300"/>
      <c r="AT1776" s="300"/>
    </row>
    <row r="1777" spans="1:46" s="299" customFormat="1" ht="15" customHeight="1">
      <c r="A1777" s="284"/>
      <c r="B1777" s="284"/>
      <c r="C1777" s="241"/>
      <c r="D1777" s="241"/>
      <c r="E1777" s="241"/>
      <c r="F1777" s="241"/>
      <c r="G1777" s="241"/>
      <c r="H1777" s="241"/>
      <c r="I1777" s="241"/>
      <c r="J1777" s="241"/>
      <c r="K1777" s="241"/>
      <c r="L1777" s="241"/>
      <c r="M1777" s="241"/>
      <c r="N1777" s="241"/>
      <c r="O1777" s="241"/>
      <c r="P1777" s="241"/>
      <c r="Q1777" s="241"/>
      <c r="R1777" s="241"/>
      <c r="S1777" s="241"/>
      <c r="T1777" s="241"/>
      <c r="U1777" s="241"/>
      <c r="V1777" s="241"/>
      <c r="W1777" s="241"/>
      <c r="X1777" s="241"/>
      <c r="Y1777" s="241"/>
      <c r="Z1777" s="241"/>
      <c r="AA1777" s="241"/>
      <c r="AB1777" s="241"/>
      <c r="AC1777" s="241"/>
      <c r="AD1777" s="241"/>
      <c r="AE1777" s="241"/>
      <c r="AF1777" s="241"/>
      <c r="AG1777" s="241"/>
      <c r="AH1777" s="241"/>
      <c r="AI1777" s="241"/>
      <c r="AP1777" s="300"/>
      <c r="AT1777" s="300"/>
    </row>
    <row r="1778" spans="1:46" s="299" customFormat="1" ht="15" customHeight="1">
      <c r="A1778" s="284"/>
      <c r="B1778" s="284"/>
      <c r="C1778" s="241"/>
      <c r="D1778" s="241"/>
      <c r="E1778" s="241"/>
      <c r="F1778" s="241"/>
      <c r="G1778" s="241"/>
      <c r="H1778" s="241"/>
      <c r="I1778" s="241"/>
      <c r="J1778" s="241"/>
      <c r="K1778" s="241"/>
      <c r="L1778" s="241"/>
      <c r="M1778" s="241"/>
      <c r="N1778" s="241"/>
      <c r="O1778" s="241"/>
      <c r="P1778" s="241"/>
      <c r="Q1778" s="241"/>
      <c r="R1778" s="241"/>
      <c r="S1778" s="241"/>
      <c r="T1778" s="241"/>
      <c r="U1778" s="241"/>
      <c r="V1778" s="241"/>
      <c r="W1778" s="241"/>
      <c r="X1778" s="241"/>
      <c r="Y1778" s="241"/>
      <c r="Z1778" s="241"/>
      <c r="AA1778" s="241"/>
      <c r="AB1778" s="241"/>
      <c r="AC1778" s="241"/>
      <c r="AD1778" s="241"/>
      <c r="AE1778" s="241"/>
      <c r="AF1778" s="241"/>
      <c r="AG1778" s="241"/>
      <c r="AH1778" s="241"/>
      <c r="AI1778" s="241"/>
      <c r="AP1778" s="300"/>
      <c r="AT1778" s="300"/>
    </row>
    <row r="1779" spans="1:46" s="299" customFormat="1" ht="15" customHeight="1">
      <c r="A1779" s="284"/>
      <c r="B1779" s="284"/>
      <c r="C1779" s="241"/>
      <c r="D1779" s="241"/>
      <c r="E1779" s="241"/>
      <c r="F1779" s="241"/>
      <c r="G1779" s="241"/>
      <c r="H1779" s="241"/>
      <c r="I1779" s="241"/>
      <c r="J1779" s="241"/>
      <c r="K1779" s="241"/>
      <c r="L1779" s="241"/>
      <c r="M1779" s="241"/>
      <c r="N1779" s="241"/>
      <c r="O1779" s="241"/>
      <c r="P1779" s="241"/>
      <c r="Q1779" s="241"/>
      <c r="R1779" s="241"/>
      <c r="S1779" s="241"/>
      <c r="T1779" s="241"/>
      <c r="U1779" s="241"/>
      <c r="V1779" s="241"/>
      <c r="W1779" s="241"/>
      <c r="X1779" s="241"/>
      <c r="Y1779" s="241"/>
      <c r="Z1779" s="241"/>
      <c r="AA1779" s="241"/>
      <c r="AB1779" s="241"/>
      <c r="AC1779" s="241"/>
      <c r="AD1779" s="241"/>
      <c r="AE1779" s="241"/>
      <c r="AF1779" s="241"/>
      <c r="AG1779" s="241"/>
      <c r="AH1779" s="241"/>
      <c r="AI1779" s="241"/>
      <c r="AP1779" s="300"/>
      <c r="AT1779" s="300"/>
    </row>
    <row r="1780" spans="1:46" s="299" customFormat="1" ht="15" customHeight="1">
      <c r="A1780" s="284"/>
      <c r="B1780" s="284"/>
      <c r="C1780" s="241"/>
      <c r="D1780" s="241"/>
      <c r="E1780" s="241"/>
      <c r="F1780" s="241"/>
      <c r="G1780" s="241"/>
      <c r="H1780" s="241"/>
      <c r="I1780" s="241"/>
      <c r="J1780" s="241"/>
      <c r="K1780" s="241"/>
      <c r="L1780" s="241"/>
      <c r="M1780" s="241"/>
      <c r="N1780" s="241"/>
      <c r="O1780" s="241"/>
      <c r="P1780" s="241"/>
      <c r="Q1780" s="241"/>
      <c r="R1780" s="241"/>
      <c r="S1780" s="241"/>
      <c r="T1780" s="241"/>
      <c r="U1780" s="241"/>
      <c r="V1780" s="241"/>
      <c r="W1780" s="241"/>
      <c r="X1780" s="241"/>
      <c r="Y1780" s="241"/>
      <c r="Z1780" s="241"/>
      <c r="AA1780" s="241"/>
      <c r="AB1780" s="241"/>
      <c r="AC1780" s="241"/>
      <c r="AD1780" s="241"/>
      <c r="AE1780" s="241"/>
      <c r="AF1780" s="241"/>
      <c r="AG1780" s="241"/>
      <c r="AH1780" s="241"/>
      <c r="AI1780" s="241"/>
      <c r="AP1780" s="300"/>
      <c r="AT1780" s="300"/>
    </row>
    <row r="1781" spans="1:46" s="299" customFormat="1" ht="15" customHeight="1">
      <c r="A1781" s="284"/>
      <c r="B1781" s="284"/>
      <c r="C1781" s="241"/>
      <c r="D1781" s="241"/>
      <c r="E1781" s="241"/>
      <c r="F1781" s="241"/>
      <c r="G1781" s="241"/>
      <c r="H1781" s="241"/>
      <c r="I1781" s="241"/>
      <c r="J1781" s="241"/>
      <c r="K1781" s="241"/>
      <c r="L1781" s="241"/>
      <c r="M1781" s="241"/>
      <c r="N1781" s="241"/>
      <c r="O1781" s="241"/>
      <c r="P1781" s="241"/>
      <c r="Q1781" s="241"/>
      <c r="R1781" s="241"/>
      <c r="S1781" s="241"/>
      <c r="T1781" s="241"/>
      <c r="U1781" s="241"/>
      <c r="V1781" s="241"/>
      <c r="W1781" s="241"/>
      <c r="X1781" s="241"/>
      <c r="Y1781" s="241"/>
      <c r="Z1781" s="241"/>
      <c r="AA1781" s="241"/>
      <c r="AB1781" s="241"/>
      <c r="AC1781" s="241"/>
      <c r="AD1781" s="241"/>
      <c r="AE1781" s="241"/>
      <c r="AF1781" s="241"/>
      <c r="AG1781" s="241"/>
      <c r="AH1781" s="241"/>
      <c r="AI1781" s="241"/>
      <c r="AP1781" s="300"/>
      <c r="AT1781" s="300"/>
    </row>
    <row r="1782" spans="1:46" s="299" customFormat="1" ht="15" customHeight="1">
      <c r="A1782" s="284"/>
      <c r="B1782" s="284"/>
      <c r="C1782" s="241"/>
      <c r="D1782" s="241"/>
      <c r="E1782" s="241"/>
      <c r="F1782" s="241"/>
      <c r="G1782" s="241"/>
      <c r="H1782" s="241"/>
      <c r="I1782" s="241"/>
      <c r="J1782" s="241"/>
      <c r="K1782" s="241"/>
      <c r="L1782" s="241"/>
      <c r="M1782" s="241"/>
      <c r="N1782" s="241"/>
      <c r="O1782" s="241"/>
      <c r="P1782" s="241"/>
      <c r="Q1782" s="241"/>
      <c r="R1782" s="241"/>
      <c r="S1782" s="241"/>
      <c r="T1782" s="241"/>
      <c r="U1782" s="241"/>
      <c r="V1782" s="241"/>
      <c r="W1782" s="241"/>
      <c r="X1782" s="241"/>
      <c r="Y1782" s="241"/>
      <c r="Z1782" s="241"/>
      <c r="AA1782" s="241"/>
      <c r="AB1782" s="241"/>
      <c r="AC1782" s="241"/>
      <c r="AD1782" s="241"/>
      <c r="AE1782" s="241"/>
      <c r="AF1782" s="241"/>
      <c r="AG1782" s="241"/>
      <c r="AH1782" s="241"/>
      <c r="AI1782" s="241"/>
      <c r="AP1782" s="300"/>
      <c r="AT1782" s="300"/>
    </row>
    <row r="1783" spans="1:46" s="299" customFormat="1" ht="15" customHeight="1">
      <c r="A1783" s="284"/>
      <c r="B1783" s="284"/>
      <c r="C1783" s="241"/>
      <c r="D1783" s="241"/>
      <c r="E1783" s="241"/>
      <c r="F1783" s="241"/>
      <c r="G1783" s="241"/>
      <c r="H1783" s="241"/>
      <c r="I1783" s="241"/>
      <c r="J1783" s="241"/>
      <c r="K1783" s="241"/>
      <c r="L1783" s="241"/>
      <c r="M1783" s="241"/>
      <c r="N1783" s="241"/>
      <c r="O1783" s="241"/>
      <c r="P1783" s="241"/>
      <c r="Q1783" s="241"/>
      <c r="R1783" s="241"/>
      <c r="S1783" s="241"/>
      <c r="T1783" s="241"/>
      <c r="U1783" s="241"/>
      <c r="V1783" s="241"/>
      <c r="W1783" s="241"/>
      <c r="X1783" s="241"/>
      <c r="Y1783" s="241"/>
      <c r="Z1783" s="241"/>
      <c r="AA1783" s="241"/>
      <c r="AB1783" s="241"/>
      <c r="AC1783" s="241"/>
      <c r="AD1783" s="241"/>
      <c r="AE1783" s="241"/>
      <c r="AF1783" s="241"/>
      <c r="AG1783" s="241"/>
      <c r="AH1783" s="241"/>
      <c r="AI1783" s="241"/>
      <c r="AP1783" s="300"/>
      <c r="AT1783" s="300"/>
    </row>
    <row r="1784" spans="1:46" s="299" customFormat="1" ht="15" customHeight="1">
      <c r="A1784" s="284"/>
      <c r="B1784" s="284"/>
      <c r="C1784" s="241"/>
      <c r="D1784" s="241"/>
      <c r="E1784" s="241"/>
      <c r="F1784" s="241"/>
      <c r="G1784" s="241"/>
      <c r="H1784" s="241"/>
      <c r="I1784" s="241"/>
      <c r="J1784" s="241"/>
      <c r="K1784" s="241"/>
      <c r="L1784" s="241"/>
      <c r="M1784" s="241"/>
      <c r="N1784" s="241"/>
      <c r="O1784" s="241"/>
      <c r="P1784" s="241"/>
      <c r="Q1784" s="241"/>
      <c r="R1784" s="241"/>
      <c r="S1784" s="241"/>
      <c r="T1784" s="241"/>
      <c r="U1784" s="241"/>
      <c r="V1784" s="241"/>
      <c r="W1784" s="241"/>
      <c r="X1784" s="241"/>
      <c r="Y1784" s="241"/>
      <c r="Z1784" s="241"/>
      <c r="AA1784" s="241"/>
      <c r="AB1784" s="241"/>
      <c r="AC1784" s="241"/>
      <c r="AD1784" s="241"/>
      <c r="AE1784" s="241"/>
      <c r="AF1784" s="241"/>
      <c r="AG1784" s="241"/>
      <c r="AH1784" s="241"/>
      <c r="AI1784" s="241"/>
      <c r="AP1784" s="300"/>
      <c r="AT1784" s="300"/>
    </row>
    <row r="1785" spans="1:46" s="299" customFormat="1" ht="15" customHeight="1">
      <c r="A1785" s="284"/>
      <c r="B1785" s="284"/>
      <c r="C1785" s="241"/>
      <c r="D1785" s="241"/>
      <c r="E1785" s="241"/>
      <c r="F1785" s="241"/>
      <c r="G1785" s="241"/>
      <c r="H1785" s="241"/>
      <c r="I1785" s="241"/>
      <c r="J1785" s="241"/>
      <c r="K1785" s="241"/>
      <c r="L1785" s="241"/>
      <c r="M1785" s="241"/>
      <c r="N1785" s="241"/>
      <c r="O1785" s="241"/>
      <c r="P1785" s="241"/>
      <c r="Q1785" s="241"/>
      <c r="R1785" s="241"/>
      <c r="S1785" s="241"/>
      <c r="T1785" s="241"/>
      <c r="U1785" s="241"/>
      <c r="V1785" s="241"/>
      <c r="W1785" s="241"/>
      <c r="X1785" s="241"/>
      <c r="Y1785" s="241"/>
      <c r="Z1785" s="241"/>
      <c r="AA1785" s="241"/>
      <c r="AB1785" s="241"/>
      <c r="AC1785" s="241"/>
      <c r="AD1785" s="241"/>
      <c r="AE1785" s="241"/>
      <c r="AF1785" s="241"/>
      <c r="AG1785" s="241"/>
      <c r="AH1785" s="241"/>
      <c r="AI1785" s="241"/>
      <c r="AP1785" s="300"/>
      <c r="AT1785" s="300"/>
    </row>
    <row r="1786" spans="1:46" s="299" customFormat="1" ht="15" customHeight="1">
      <c r="A1786" s="284"/>
      <c r="B1786" s="284"/>
      <c r="C1786" s="241"/>
      <c r="D1786" s="241"/>
      <c r="E1786" s="241"/>
      <c r="F1786" s="241"/>
      <c r="G1786" s="241"/>
      <c r="H1786" s="241"/>
      <c r="I1786" s="241"/>
      <c r="J1786" s="241"/>
      <c r="K1786" s="241"/>
      <c r="L1786" s="241"/>
      <c r="M1786" s="241"/>
      <c r="N1786" s="241"/>
      <c r="O1786" s="241"/>
      <c r="P1786" s="241"/>
      <c r="Q1786" s="241"/>
      <c r="R1786" s="241"/>
      <c r="S1786" s="241"/>
      <c r="T1786" s="241"/>
      <c r="U1786" s="241"/>
      <c r="V1786" s="241"/>
      <c r="W1786" s="241"/>
      <c r="X1786" s="241"/>
      <c r="Y1786" s="241"/>
      <c r="Z1786" s="241"/>
      <c r="AA1786" s="241"/>
      <c r="AB1786" s="241"/>
      <c r="AC1786" s="241"/>
      <c r="AD1786" s="241"/>
      <c r="AE1786" s="241"/>
      <c r="AF1786" s="241"/>
      <c r="AG1786" s="241"/>
      <c r="AH1786" s="241"/>
      <c r="AI1786" s="241"/>
      <c r="AP1786" s="300"/>
      <c r="AT1786" s="300"/>
    </row>
    <row r="1787" spans="1:46" s="299" customFormat="1" ht="15" customHeight="1">
      <c r="A1787" s="284"/>
      <c r="B1787" s="284"/>
      <c r="C1787" s="241"/>
      <c r="D1787" s="241"/>
      <c r="E1787" s="241"/>
      <c r="F1787" s="241"/>
      <c r="G1787" s="241"/>
      <c r="H1787" s="241"/>
      <c r="I1787" s="241"/>
      <c r="J1787" s="241"/>
      <c r="K1787" s="241"/>
      <c r="L1787" s="241"/>
      <c r="M1787" s="241"/>
      <c r="N1787" s="241"/>
      <c r="O1787" s="241"/>
      <c r="P1787" s="241"/>
      <c r="Q1787" s="241"/>
      <c r="R1787" s="241"/>
      <c r="S1787" s="241"/>
      <c r="T1787" s="241"/>
      <c r="U1787" s="241"/>
      <c r="V1787" s="241"/>
      <c r="W1787" s="241"/>
      <c r="X1787" s="241"/>
      <c r="Y1787" s="241"/>
      <c r="Z1787" s="241"/>
      <c r="AA1787" s="241"/>
      <c r="AB1787" s="241"/>
      <c r="AC1787" s="241"/>
      <c r="AD1787" s="241"/>
      <c r="AE1787" s="241"/>
      <c r="AF1787" s="241"/>
      <c r="AG1787" s="241"/>
      <c r="AH1787" s="241"/>
      <c r="AI1787" s="241"/>
      <c r="AP1787" s="300"/>
      <c r="AT1787" s="300"/>
    </row>
    <row r="1788" spans="1:46" s="299" customFormat="1" ht="15" customHeight="1">
      <c r="A1788" s="284"/>
      <c r="B1788" s="284"/>
      <c r="C1788" s="241"/>
      <c r="D1788" s="241"/>
      <c r="E1788" s="241"/>
      <c r="F1788" s="241"/>
      <c r="G1788" s="241"/>
      <c r="H1788" s="241"/>
      <c r="I1788" s="241"/>
      <c r="J1788" s="241"/>
      <c r="K1788" s="241"/>
      <c r="L1788" s="241"/>
      <c r="M1788" s="241"/>
      <c r="N1788" s="241"/>
      <c r="O1788" s="241"/>
      <c r="P1788" s="241"/>
      <c r="Q1788" s="241"/>
      <c r="R1788" s="241"/>
      <c r="S1788" s="241"/>
      <c r="T1788" s="241"/>
      <c r="U1788" s="241"/>
      <c r="V1788" s="241"/>
      <c r="W1788" s="241"/>
      <c r="X1788" s="241"/>
      <c r="Y1788" s="241"/>
      <c r="Z1788" s="241"/>
      <c r="AA1788" s="241"/>
      <c r="AB1788" s="241"/>
      <c r="AC1788" s="241"/>
      <c r="AD1788" s="241"/>
      <c r="AE1788" s="241"/>
      <c r="AF1788" s="241"/>
      <c r="AG1788" s="241"/>
      <c r="AH1788" s="241"/>
      <c r="AI1788" s="241"/>
      <c r="AP1788" s="300"/>
      <c r="AT1788" s="300"/>
    </row>
    <row r="1789" spans="1:46" s="299" customFormat="1" ht="15" customHeight="1">
      <c r="A1789" s="284"/>
      <c r="B1789" s="284"/>
      <c r="C1789" s="241"/>
      <c r="D1789" s="241"/>
      <c r="E1789" s="241"/>
      <c r="F1789" s="241"/>
      <c r="G1789" s="241"/>
      <c r="H1789" s="241"/>
      <c r="I1789" s="241"/>
      <c r="J1789" s="241"/>
      <c r="K1789" s="241"/>
      <c r="L1789" s="241"/>
      <c r="M1789" s="241"/>
      <c r="N1789" s="241"/>
      <c r="O1789" s="241"/>
      <c r="P1789" s="241"/>
      <c r="Q1789" s="241"/>
      <c r="R1789" s="241"/>
      <c r="S1789" s="241"/>
      <c r="T1789" s="241"/>
      <c r="U1789" s="241"/>
      <c r="V1789" s="241"/>
      <c r="W1789" s="241"/>
      <c r="X1789" s="241"/>
      <c r="Y1789" s="241"/>
      <c r="Z1789" s="241"/>
      <c r="AA1789" s="241"/>
      <c r="AB1789" s="241"/>
      <c r="AC1789" s="241"/>
      <c r="AD1789" s="241"/>
      <c r="AE1789" s="241"/>
      <c r="AF1789" s="241"/>
      <c r="AG1789" s="241"/>
      <c r="AH1789" s="241"/>
      <c r="AI1789" s="241"/>
      <c r="AP1789" s="300"/>
      <c r="AT1789" s="300"/>
    </row>
    <row r="1790" spans="1:46" s="299" customFormat="1" ht="15" customHeight="1">
      <c r="A1790" s="284"/>
      <c r="B1790" s="284"/>
      <c r="C1790" s="241"/>
      <c r="D1790" s="241"/>
      <c r="E1790" s="241"/>
      <c r="F1790" s="241"/>
      <c r="G1790" s="241"/>
      <c r="H1790" s="241"/>
      <c r="I1790" s="241"/>
      <c r="J1790" s="241"/>
      <c r="K1790" s="241"/>
      <c r="L1790" s="241"/>
      <c r="M1790" s="241"/>
      <c r="N1790" s="241"/>
      <c r="O1790" s="241"/>
      <c r="P1790" s="241"/>
      <c r="Q1790" s="241"/>
      <c r="R1790" s="241"/>
      <c r="S1790" s="241"/>
      <c r="T1790" s="241"/>
      <c r="U1790" s="241"/>
      <c r="V1790" s="241"/>
      <c r="W1790" s="241"/>
      <c r="X1790" s="241"/>
      <c r="Y1790" s="241"/>
      <c r="Z1790" s="241"/>
      <c r="AA1790" s="241"/>
      <c r="AB1790" s="241"/>
      <c r="AC1790" s="241"/>
      <c r="AD1790" s="241"/>
      <c r="AE1790" s="241"/>
      <c r="AF1790" s="241"/>
      <c r="AG1790" s="241"/>
      <c r="AH1790" s="241"/>
      <c r="AI1790" s="241"/>
      <c r="AP1790" s="300"/>
      <c r="AT1790" s="300"/>
    </row>
    <row r="1791" spans="1:46" s="299" customFormat="1" ht="15" customHeight="1">
      <c r="A1791" s="284"/>
      <c r="B1791" s="284"/>
      <c r="C1791" s="241"/>
      <c r="D1791" s="241"/>
      <c r="E1791" s="241"/>
      <c r="F1791" s="241"/>
      <c r="G1791" s="241"/>
      <c r="H1791" s="241"/>
      <c r="I1791" s="241"/>
      <c r="J1791" s="241"/>
      <c r="K1791" s="241"/>
      <c r="L1791" s="241"/>
      <c r="M1791" s="241"/>
      <c r="N1791" s="241"/>
      <c r="O1791" s="241"/>
      <c r="P1791" s="241"/>
      <c r="Q1791" s="241"/>
      <c r="R1791" s="241"/>
      <c r="S1791" s="241"/>
      <c r="T1791" s="241"/>
      <c r="U1791" s="241"/>
      <c r="V1791" s="241"/>
      <c r="W1791" s="241"/>
      <c r="X1791" s="241"/>
      <c r="Y1791" s="241"/>
      <c r="Z1791" s="241"/>
      <c r="AA1791" s="241"/>
      <c r="AB1791" s="241"/>
      <c r="AC1791" s="241"/>
      <c r="AD1791" s="241"/>
      <c r="AE1791" s="241"/>
      <c r="AF1791" s="241"/>
      <c r="AG1791" s="241"/>
      <c r="AH1791" s="241"/>
      <c r="AI1791" s="241"/>
      <c r="AP1791" s="300"/>
      <c r="AT1791" s="300"/>
    </row>
    <row r="1792" spans="1:46" s="299" customFormat="1" ht="15" customHeight="1">
      <c r="A1792" s="284"/>
      <c r="B1792" s="284"/>
      <c r="C1792" s="241"/>
      <c r="D1792" s="241"/>
      <c r="E1792" s="241"/>
      <c r="F1792" s="241"/>
      <c r="G1792" s="241"/>
      <c r="H1792" s="241"/>
      <c r="I1792" s="241"/>
      <c r="J1792" s="241"/>
      <c r="K1792" s="241"/>
      <c r="L1792" s="241"/>
      <c r="M1792" s="241"/>
      <c r="N1792" s="241"/>
      <c r="O1792" s="241"/>
      <c r="P1792" s="241"/>
      <c r="Q1792" s="241"/>
      <c r="R1792" s="241"/>
      <c r="S1792" s="241"/>
      <c r="T1792" s="241"/>
      <c r="U1792" s="241"/>
      <c r="V1792" s="241"/>
      <c r="W1792" s="241"/>
      <c r="X1792" s="241"/>
      <c r="Y1792" s="241"/>
      <c r="Z1792" s="241"/>
      <c r="AA1792" s="241"/>
      <c r="AB1792" s="241"/>
      <c r="AC1792" s="241"/>
      <c r="AD1792" s="241"/>
      <c r="AE1792" s="241"/>
      <c r="AF1792" s="241"/>
      <c r="AG1792" s="241"/>
      <c r="AH1792" s="241"/>
      <c r="AI1792" s="241"/>
      <c r="AP1792" s="300"/>
      <c r="AT1792" s="300"/>
    </row>
    <row r="1793" spans="1:46" s="299" customFormat="1" ht="15" customHeight="1">
      <c r="A1793" s="284"/>
      <c r="B1793" s="284"/>
      <c r="C1793" s="241"/>
      <c r="D1793" s="241"/>
      <c r="E1793" s="241"/>
      <c r="F1793" s="241"/>
      <c r="G1793" s="241"/>
      <c r="H1793" s="241"/>
      <c r="I1793" s="241"/>
      <c r="J1793" s="241"/>
      <c r="K1793" s="241"/>
      <c r="L1793" s="241"/>
      <c r="M1793" s="241"/>
      <c r="N1793" s="241"/>
      <c r="O1793" s="241"/>
      <c r="P1793" s="241"/>
      <c r="Q1793" s="241"/>
      <c r="R1793" s="241"/>
      <c r="S1793" s="241"/>
      <c r="T1793" s="241"/>
      <c r="U1793" s="241"/>
      <c r="V1793" s="241"/>
      <c r="W1793" s="241"/>
      <c r="X1793" s="241"/>
      <c r="Y1793" s="241"/>
      <c r="Z1793" s="241"/>
      <c r="AA1793" s="241"/>
      <c r="AB1793" s="241"/>
      <c r="AC1793" s="241"/>
      <c r="AD1793" s="241"/>
      <c r="AE1793" s="241"/>
      <c r="AF1793" s="241"/>
      <c r="AG1793" s="241"/>
      <c r="AH1793" s="241"/>
      <c r="AI1793" s="241"/>
      <c r="AP1793" s="300"/>
      <c r="AT1793" s="300"/>
    </row>
    <row r="1794" spans="1:46" s="299" customFormat="1" ht="15" customHeight="1">
      <c r="A1794" s="284"/>
      <c r="B1794" s="284"/>
      <c r="C1794" s="241"/>
      <c r="D1794" s="241"/>
      <c r="E1794" s="241"/>
      <c r="F1794" s="241"/>
      <c r="G1794" s="241"/>
      <c r="H1794" s="241"/>
      <c r="I1794" s="241"/>
      <c r="J1794" s="241"/>
      <c r="K1794" s="241"/>
      <c r="L1794" s="241"/>
      <c r="M1794" s="241"/>
      <c r="N1794" s="241"/>
      <c r="O1794" s="241"/>
      <c r="P1794" s="241"/>
      <c r="Q1794" s="241"/>
      <c r="R1794" s="241"/>
      <c r="S1794" s="241"/>
      <c r="T1794" s="241"/>
      <c r="U1794" s="241"/>
      <c r="V1794" s="241"/>
      <c r="W1794" s="241"/>
      <c r="X1794" s="241"/>
      <c r="Y1794" s="241"/>
      <c r="Z1794" s="241"/>
      <c r="AA1794" s="241"/>
      <c r="AB1794" s="241"/>
      <c r="AC1794" s="241"/>
      <c r="AD1794" s="241"/>
      <c r="AE1794" s="241"/>
      <c r="AF1794" s="241"/>
      <c r="AG1794" s="241"/>
      <c r="AH1794" s="241"/>
      <c r="AI1794" s="241"/>
      <c r="AP1794" s="300"/>
      <c r="AT1794" s="300"/>
    </row>
    <row r="1795" spans="1:46" s="299" customFormat="1" ht="15" customHeight="1">
      <c r="A1795" s="284"/>
      <c r="B1795" s="284"/>
      <c r="C1795" s="241"/>
      <c r="D1795" s="241"/>
      <c r="E1795" s="241"/>
      <c r="F1795" s="241"/>
      <c r="G1795" s="241"/>
      <c r="H1795" s="241"/>
      <c r="I1795" s="241"/>
      <c r="J1795" s="241"/>
      <c r="K1795" s="241"/>
      <c r="L1795" s="241"/>
      <c r="M1795" s="241"/>
      <c r="N1795" s="241"/>
      <c r="O1795" s="241"/>
      <c r="P1795" s="241"/>
      <c r="Q1795" s="241"/>
      <c r="R1795" s="241"/>
      <c r="S1795" s="241"/>
      <c r="T1795" s="241"/>
      <c r="U1795" s="241"/>
      <c r="V1795" s="241"/>
      <c r="W1795" s="241"/>
      <c r="X1795" s="241"/>
      <c r="Y1795" s="241"/>
      <c r="Z1795" s="241"/>
      <c r="AA1795" s="241"/>
      <c r="AB1795" s="241"/>
      <c r="AC1795" s="241"/>
      <c r="AD1795" s="241"/>
      <c r="AE1795" s="241"/>
      <c r="AF1795" s="241"/>
      <c r="AG1795" s="241"/>
      <c r="AH1795" s="241"/>
      <c r="AI1795" s="241"/>
      <c r="AP1795" s="300"/>
      <c r="AT1795" s="300"/>
    </row>
    <row r="1796" spans="1:46" s="299" customFormat="1" ht="15" customHeight="1">
      <c r="A1796" s="284"/>
      <c r="B1796" s="284"/>
      <c r="C1796" s="241"/>
      <c r="D1796" s="241"/>
      <c r="E1796" s="241"/>
      <c r="F1796" s="241"/>
      <c r="G1796" s="241"/>
      <c r="H1796" s="241"/>
      <c r="I1796" s="241"/>
      <c r="J1796" s="241"/>
      <c r="K1796" s="241"/>
      <c r="L1796" s="241"/>
      <c r="M1796" s="241"/>
      <c r="N1796" s="241"/>
      <c r="O1796" s="241"/>
      <c r="P1796" s="241"/>
      <c r="Q1796" s="241"/>
      <c r="R1796" s="241"/>
      <c r="S1796" s="241"/>
      <c r="T1796" s="241"/>
      <c r="U1796" s="241"/>
      <c r="V1796" s="241"/>
      <c r="W1796" s="241"/>
      <c r="X1796" s="241"/>
      <c r="Y1796" s="241"/>
      <c r="Z1796" s="241"/>
      <c r="AA1796" s="241"/>
      <c r="AB1796" s="241"/>
      <c r="AC1796" s="241"/>
      <c r="AD1796" s="241"/>
      <c r="AE1796" s="241"/>
      <c r="AF1796" s="241"/>
      <c r="AG1796" s="241"/>
      <c r="AH1796" s="241"/>
      <c r="AI1796" s="241"/>
      <c r="AP1796" s="300"/>
      <c r="AT1796" s="300"/>
    </row>
    <row r="1797" spans="1:46" s="299" customFormat="1" ht="15" customHeight="1">
      <c r="A1797" s="284"/>
      <c r="B1797" s="284"/>
      <c r="C1797" s="241"/>
      <c r="D1797" s="241"/>
      <c r="E1797" s="241"/>
      <c r="F1797" s="241"/>
      <c r="G1797" s="241"/>
      <c r="H1797" s="241"/>
      <c r="I1797" s="241"/>
      <c r="J1797" s="241"/>
      <c r="K1797" s="241"/>
      <c r="L1797" s="241"/>
      <c r="M1797" s="241"/>
      <c r="N1797" s="241"/>
      <c r="O1797" s="241"/>
      <c r="P1797" s="241"/>
      <c r="Q1797" s="241"/>
      <c r="R1797" s="241"/>
      <c r="S1797" s="241"/>
      <c r="T1797" s="241"/>
      <c r="U1797" s="241"/>
      <c r="V1797" s="241"/>
      <c r="W1797" s="241"/>
      <c r="X1797" s="241"/>
      <c r="Y1797" s="241"/>
      <c r="Z1797" s="241"/>
      <c r="AA1797" s="241"/>
      <c r="AB1797" s="241"/>
      <c r="AC1797" s="241"/>
      <c r="AD1797" s="241"/>
      <c r="AE1797" s="241"/>
      <c r="AF1797" s="241"/>
      <c r="AG1797" s="241"/>
      <c r="AH1797" s="241"/>
      <c r="AI1797" s="241"/>
      <c r="AP1797" s="300"/>
      <c r="AT1797" s="300"/>
    </row>
    <row r="1798" spans="1:46" s="299" customFormat="1" ht="15" customHeight="1">
      <c r="A1798" s="284"/>
      <c r="B1798" s="284"/>
      <c r="C1798" s="241"/>
      <c r="D1798" s="241"/>
      <c r="E1798" s="241"/>
      <c r="F1798" s="241"/>
      <c r="G1798" s="241"/>
      <c r="H1798" s="241"/>
      <c r="I1798" s="241"/>
      <c r="J1798" s="241"/>
      <c r="K1798" s="241"/>
      <c r="L1798" s="241"/>
      <c r="M1798" s="241"/>
      <c r="N1798" s="241"/>
      <c r="O1798" s="241"/>
      <c r="P1798" s="241"/>
      <c r="Q1798" s="241"/>
      <c r="R1798" s="241"/>
      <c r="S1798" s="241"/>
      <c r="T1798" s="241"/>
      <c r="U1798" s="241"/>
      <c r="V1798" s="241"/>
      <c r="W1798" s="241"/>
      <c r="X1798" s="241"/>
      <c r="Y1798" s="241"/>
      <c r="Z1798" s="241"/>
      <c r="AA1798" s="241"/>
      <c r="AB1798" s="241"/>
      <c r="AC1798" s="241"/>
      <c r="AD1798" s="241"/>
      <c r="AE1798" s="241"/>
      <c r="AF1798" s="241"/>
      <c r="AG1798" s="241"/>
      <c r="AH1798" s="241"/>
      <c r="AI1798" s="241"/>
      <c r="AP1798" s="300"/>
      <c r="AT1798" s="300"/>
    </row>
    <row r="1799" spans="1:46" s="299" customFormat="1" ht="15" customHeight="1">
      <c r="A1799" s="284"/>
      <c r="B1799" s="284"/>
      <c r="C1799" s="241"/>
      <c r="D1799" s="241"/>
      <c r="E1799" s="241"/>
      <c r="F1799" s="241"/>
      <c r="G1799" s="241"/>
      <c r="H1799" s="241"/>
      <c r="I1799" s="241"/>
      <c r="J1799" s="241"/>
      <c r="K1799" s="241"/>
      <c r="L1799" s="241"/>
      <c r="M1799" s="241"/>
      <c r="N1799" s="241"/>
      <c r="O1799" s="241"/>
      <c r="P1799" s="241"/>
      <c r="Q1799" s="241"/>
      <c r="R1799" s="241"/>
      <c r="S1799" s="241"/>
      <c r="T1799" s="241"/>
      <c r="U1799" s="241"/>
      <c r="V1799" s="241"/>
      <c r="W1799" s="241"/>
      <c r="X1799" s="241"/>
      <c r="Y1799" s="241"/>
      <c r="Z1799" s="241"/>
      <c r="AA1799" s="241"/>
      <c r="AB1799" s="241"/>
      <c r="AC1799" s="241"/>
      <c r="AD1799" s="241"/>
      <c r="AE1799" s="241"/>
      <c r="AF1799" s="241"/>
      <c r="AG1799" s="241"/>
      <c r="AH1799" s="241"/>
      <c r="AI1799" s="241"/>
      <c r="AP1799" s="300"/>
      <c r="AT1799" s="300"/>
    </row>
    <row r="1800" spans="1:46" s="299" customFormat="1" ht="15" customHeight="1">
      <c r="A1800" s="284"/>
      <c r="B1800" s="284"/>
      <c r="C1800" s="241"/>
      <c r="D1800" s="241"/>
      <c r="E1800" s="241"/>
      <c r="F1800" s="241"/>
      <c r="G1800" s="241"/>
      <c r="H1800" s="241"/>
      <c r="I1800" s="241"/>
      <c r="J1800" s="241"/>
      <c r="K1800" s="241"/>
      <c r="L1800" s="241"/>
      <c r="M1800" s="241"/>
      <c r="N1800" s="241"/>
      <c r="O1800" s="241"/>
      <c r="P1800" s="241"/>
      <c r="Q1800" s="241"/>
      <c r="R1800" s="241"/>
      <c r="S1800" s="241"/>
      <c r="T1800" s="241"/>
      <c r="U1800" s="241"/>
      <c r="V1800" s="241"/>
      <c r="W1800" s="241"/>
      <c r="X1800" s="241"/>
      <c r="Y1800" s="241"/>
      <c r="Z1800" s="241"/>
      <c r="AA1800" s="241"/>
      <c r="AB1800" s="241"/>
      <c r="AC1800" s="241"/>
      <c r="AD1800" s="241"/>
      <c r="AE1800" s="241"/>
      <c r="AF1800" s="241"/>
      <c r="AG1800" s="241"/>
      <c r="AH1800" s="241"/>
      <c r="AI1800" s="241"/>
      <c r="AP1800" s="300"/>
      <c r="AT1800" s="300"/>
    </row>
    <row r="1801" spans="1:46" s="299" customFormat="1" ht="15" customHeight="1">
      <c r="A1801" s="284"/>
      <c r="B1801" s="284"/>
      <c r="C1801" s="241"/>
      <c r="D1801" s="241"/>
      <c r="E1801" s="241"/>
      <c r="F1801" s="241"/>
      <c r="G1801" s="241"/>
      <c r="H1801" s="241"/>
      <c r="I1801" s="241"/>
      <c r="J1801" s="241"/>
      <c r="K1801" s="241"/>
      <c r="L1801" s="241"/>
      <c r="M1801" s="241"/>
      <c r="N1801" s="241"/>
      <c r="O1801" s="241"/>
      <c r="P1801" s="241"/>
      <c r="Q1801" s="241"/>
      <c r="R1801" s="241"/>
      <c r="S1801" s="241"/>
      <c r="T1801" s="241"/>
      <c r="U1801" s="241"/>
      <c r="V1801" s="241"/>
      <c r="W1801" s="241"/>
      <c r="X1801" s="241"/>
      <c r="Y1801" s="241"/>
      <c r="Z1801" s="241"/>
      <c r="AA1801" s="241"/>
      <c r="AB1801" s="241"/>
      <c r="AC1801" s="241"/>
      <c r="AD1801" s="241"/>
      <c r="AE1801" s="241"/>
      <c r="AF1801" s="241"/>
      <c r="AG1801" s="241"/>
      <c r="AH1801" s="241"/>
      <c r="AI1801" s="241"/>
      <c r="AP1801" s="300"/>
      <c r="AT1801" s="300"/>
    </row>
    <row r="1802" spans="1:46" s="299" customFormat="1" ht="15" customHeight="1">
      <c r="A1802" s="284"/>
      <c r="B1802" s="284"/>
      <c r="C1802" s="241"/>
      <c r="D1802" s="241"/>
      <c r="E1802" s="241"/>
      <c r="F1802" s="241"/>
      <c r="G1802" s="241"/>
      <c r="H1802" s="241"/>
      <c r="I1802" s="241"/>
      <c r="J1802" s="241"/>
      <c r="K1802" s="241"/>
      <c r="L1802" s="241"/>
      <c r="M1802" s="241"/>
      <c r="N1802" s="241"/>
      <c r="O1802" s="241"/>
      <c r="P1802" s="241"/>
      <c r="Q1802" s="241"/>
      <c r="R1802" s="241"/>
      <c r="S1802" s="241"/>
      <c r="T1802" s="241"/>
      <c r="U1802" s="241"/>
      <c r="V1802" s="241"/>
      <c r="W1802" s="241"/>
      <c r="X1802" s="241"/>
      <c r="Y1802" s="241"/>
      <c r="Z1802" s="241"/>
      <c r="AA1802" s="241"/>
      <c r="AB1802" s="241"/>
      <c r="AC1802" s="241"/>
      <c r="AD1802" s="241"/>
      <c r="AE1802" s="241"/>
      <c r="AF1802" s="241"/>
      <c r="AG1802" s="241"/>
      <c r="AH1802" s="241"/>
      <c r="AI1802" s="241"/>
      <c r="AP1802" s="300"/>
      <c r="AT1802" s="300"/>
    </row>
    <row r="1803" spans="1:46" s="299" customFormat="1" ht="15" customHeight="1">
      <c r="A1803" s="284"/>
      <c r="B1803" s="284"/>
      <c r="C1803" s="241"/>
      <c r="D1803" s="241"/>
      <c r="E1803" s="241"/>
      <c r="F1803" s="241"/>
      <c r="G1803" s="241"/>
      <c r="H1803" s="241"/>
      <c r="I1803" s="241"/>
      <c r="J1803" s="241"/>
      <c r="K1803" s="241"/>
      <c r="L1803" s="241"/>
      <c r="M1803" s="241"/>
      <c r="N1803" s="241"/>
      <c r="O1803" s="241"/>
      <c r="P1803" s="241"/>
      <c r="Q1803" s="241"/>
      <c r="R1803" s="241"/>
      <c r="S1803" s="241"/>
      <c r="T1803" s="241"/>
      <c r="U1803" s="241"/>
      <c r="V1803" s="241"/>
      <c r="W1803" s="241"/>
      <c r="X1803" s="241"/>
      <c r="Y1803" s="241"/>
      <c r="Z1803" s="241"/>
      <c r="AA1803" s="241"/>
      <c r="AB1803" s="241"/>
      <c r="AC1803" s="241"/>
      <c r="AD1803" s="241"/>
      <c r="AE1803" s="241"/>
      <c r="AF1803" s="241"/>
      <c r="AG1803" s="241"/>
      <c r="AH1803" s="241"/>
      <c r="AI1803" s="241"/>
      <c r="AP1803" s="300"/>
      <c r="AT1803" s="300"/>
    </row>
    <row r="1804" spans="1:46" s="299" customFormat="1" ht="15" customHeight="1">
      <c r="A1804" s="284"/>
      <c r="B1804" s="284"/>
      <c r="C1804" s="241"/>
      <c r="D1804" s="241"/>
      <c r="E1804" s="241"/>
      <c r="F1804" s="241"/>
      <c r="G1804" s="241"/>
      <c r="H1804" s="241"/>
      <c r="I1804" s="241"/>
      <c r="J1804" s="241"/>
      <c r="K1804" s="241"/>
      <c r="L1804" s="241"/>
      <c r="M1804" s="241"/>
      <c r="N1804" s="241"/>
      <c r="O1804" s="241"/>
      <c r="P1804" s="241"/>
      <c r="Q1804" s="241"/>
      <c r="R1804" s="241"/>
      <c r="S1804" s="241"/>
      <c r="T1804" s="241"/>
      <c r="U1804" s="241"/>
      <c r="V1804" s="241"/>
      <c r="W1804" s="241"/>
      <c r="X1804" s="241"/>
      <c r="Y1804" s="241"/>
      <c r="Z1804" s="241"/>
      <c r="AA1804" s="241"/>
      <c r="AB1804" s="241"/>
      <c r="AC1804" s="241"/>
      <c r="AD1804" s="241"/>
      <c r="AE1804" s="241"/>
      <c r="AF1804" s="241"/>
      <c r="AG1804" s="241"/>
      <c r="AH1804" s="241"/>
      <c r="AI1804" s="241"/>
      <c r="AP1804" s="300"/>
      <c r="AT1804" s="300"/>
    </row>
    <row r="1805" spans="1:46" s="299" customFormat="1" ht="15" customHeight="1">
      <c r="A1805" s="284"/>
      <c r="B1805" s="284"/>
      <c r="C1805" s="241"/>
      <c r="D1805" s="241"/>
      <c r="E1805" s="241"/>
      <c r="F1805" s="241"/>
      <c r="G1805" s="241"/>
      <c r="H1805" s="241"/>
      <c r="I1805" s="241"/>
      <c r="J1805" s="241"/>
      <c r="K1805" s="241"/>
      <c r="L1805" s="241"/>
      <c r="M1805" s="241"/>
      <c r="N1805" s="241"/>
      <c r="O1805" s="241"/>
      <c r="P1805" s="241"/>
      <c r="Q1805" s="241"/>
      <c r="R1805" s="241"/>
      <c r="S1805" s="241"/>
      <c r="T1805" s="241"/>
      <c r="U1805" s="241"/>
      <c r="V1805" s="241"/>
      <c r="W1805" s="241"/>
      <c r="X1805" s="241"/>
      <c r="Y1805" s="241"/>
      <c r="Z1805" s="241"/>
      <c r="AA1805" s="241"/>
      <c r="AB1805" s="241"/>
      <c r="AC1805" s="241"/>
      <c r="AD1805" s="241"/>
      <c r="AE1805" s="241"/>
      <c r="AF1805" s="241"/>
      <c r="AG1805" s="241"/>
      <c r="AH1805" s="241"/>
      <c r="AI1805" s="241"/>
      <c r="AP1805" s="300"/>
      <c r="AT1805" s="300"/>
    </row>
    <row r="1806" spans="1:46" s="299" customFormat="1" ht="15" customHeight="1">
      <c r="A1806" s="284"/>
      <c r="B1806" s="284"/>
      <c r="C1806" s="241"/>
      <c r="D1806" s="241"/>
      <c r="E1806" s="241"/>
      <c r="F1806" s="241"/>
      <c r="G1806" s="241"/>
      <c r="H1806" s="241"/>
      <c r="I1806" s="241"/>
      <c r="J1806" s="241"/>
      <c r="K1806" s="241"/>
      <c r="L1806" s="241"/>
      <c r="M1806" s="241"/>
      <c r="N1806" s="241"/>
      <c r="O1806" s="241"/>
      <c r="P1806" s="241"/>
      <c r="Q1806" s="241"/>
      <c r="R1806" s="241"/>
      <c r="S1806" s="241"/>
      <c r="T1806" s="241"/>
      <c r="U1806" s="241"/>
      <c r="V1806" s="241"/>
      <c r="W1806" s="241"/>
      <c r="X1806" s="241"/>
      <c r="Y1806" s="241"/>
      <c r="Z1806" s="241"/>
      <c r="AA1806" s="241"/>
      <c r="AB1806" s="241"/>
      <c r="AC1806" s="241"/>
      <c r="AD1806" s="241"/>
      <c r="AE1806" s="241"/>
      <c r="AF1806" s="241"/>
      <c r="AG1806" s="241"/>
      <c r="AH1806" s="241"/>
      <c r="AI1806" s="241"/>
      <c r="AP1806" s="300"/>
      <c r="AT1806" s="300"/>
    </row>
    <row r="1807" spans="1:46" s="299" customFormat="1" ht="15" customHeight="1">
      <c r="A1807" s="284"/>
      <c r="B1807" s="284"/>
      <c r="C1807" s="241"/>
      <c r="D1807" s="241"/>
      <c r="E1807" s="241"/>
      <c r="F1807" s="241"/>
      <c r="G1807" s="241"/>
      <c r="H1807" s="241"/>
      <c r="I1807" s="241"/>
      <c r="J1807" s="241"/>
      <c r="K1807" s="241"/>
      <c r="L1807" s="241"/>
      <c r="M1807" s="241"/>
      <c r="N1807" s="241"/>
      <c r="O1807" s="241"/>
      <c r="P1807" s="241"/>
      <c r="Q1807" s="241"/>
      <c r="R1807" s="241"/>
      <c r="S1807" s="241"/>
      <c r="T1807" s="241"/>
      <c r="U1807" s="241"/>
      <c r="V1807" s="241"/>
      <c r="W1807" s="241"/>
      <c r="X1807" s="241"/>
      <c r="Y1807" s="241"/>
      <c r="Z1807" s="241"/>
      <c r="AA1807" s="241"/>
      <c r="AB1807" s="241"/>
      <c r="AC1807" s="241"/>
      <c r="AD1807" s="241"/>
      <c r="AE1807" s="241"/>
      <c r="AF1807" s="241"/>
      <c r="AG1807" s="241"/>
      <c r="AH1807" s="241"/>
      <c r="AI1807" s="241"/>
      <c r="AP1807" s="300"/>
      <c r="AT1807" s="300"/>
    </row>
    <row r="1808" spans="1:46" s="299" customFormat="1" ht="15" customHeight="1">
      <c r="A1808" s="284"/>
      <c r="B1808" s="284"/>
      <c r="C1808" s="241"/>
      <c r="D1808" s="241"/>
      <c r="E1808" s="241"/>
      <c r="F1808" s="241"/>
      <c r="G1808" s="241"/>
      <c r="H1808" s="241"/>
      <c r="I1808" s="241"/>
      <c r="J1808" s="241"/>
      <c r="K1808" s="241"/>
      <c r="L1808" s="241"/>
      <c r="M1808" s="241"/>
      <c r="N1808" s="241"/>
      <c r="O1808" s="241"/>
      <c r="P1808" s="241"/>
      <c r="Q1808" s="241"/>
      <c r="R1808" s="241"/>
      <c r="S1808" s="241"/>
      <c r="T1808" s="241"/>
      <c r="U1808" s="241"/>
      <c r="V1808" s="241"/>
      <c r="W1808" s="241"/>
      <c r="X1808" s="241"/>
      <c r="Y1808" s="241"/>
      <c r="Z1808" s="241"/>
      <c r="AA1808" s="241"/>
      <c r="AB1808" s="241"/>
      <c r="AC1808" s="241"/>
      <c r="AD1808" s="241"/>
      <c r="AE1808" s="241"/>
      <c r="AF1808" s="241"/>
      <c r="AG1808" s="241"/>
      <c r="AH1808" s="241"/>
      <c r="AI1808" s="241"/>
      <c r="AP1808" s="300"/>
      <c r="AT1808" s="300"/>
    </row>
    <row r="1809" spans="1:46" s="299" customFormat="1" ht="15" customHeight="1">
      <c r="A1809" s="284"/>
      <c r="B1809" s="284"/>
      <c r="C1809" s="241"/>
      <c r="D1809" s="241"/>
      <c r="E1809" s="241"/>
      <c r="F1809" s="241"/>
      <c r="G1809" s="241"/>
      <c r="H1809" s="241"/>
      <c r="I1809" s="241"/>
      <c r="J1809" s="241"/>
      <c r="K1809" s="241"/>
      <c r="L1809" s="241"/>
      <c r="M1809" s="241"/>
      <c r="N1809" s="241"/>
      <c r="O1809" s="241"/>
      <c r="P1809" s="241"/>
      <c r="Q1809" s="241"/>
      <c r="R1809" s="241"/>
      <c r="S1809" s="241"/>
      <c r="T1809" s="241"/>
      <c r="U1809" s="241"/>
      <c r="V1809" s="241"/>
      <c r="W1809" s="241"/>
      <c r="X1809" s="241"/>
      <c r="Y1809" s="241"/>
      <c r="Z1809" s="241"/>
      <c r="AA1809" s="241"/>
      <c r="AB1809" s="241"/>
      <c r="AC1809" s="241"/>
      <c r="AD1809" s="241"/>
      <c r="AE1809" s="241"/>
      <c r="AF1809" s="241"/>
      <c r="AG1809" s="241"/>
      <c r="AH1809" s="241"/>
      <c r="AI1809" s="241"/>
      <c r="AP1809" s="300"/>
      <c r="AT1809" s="300"/>
    </row>
    <row r="1810" spans="1:46" s="299" customFormat="1" ht="15" customHeight="1">
      <c r="A1810" s="284"/>
      <c r="B1810" s="284"/>
      <c r="C1810" s="241"/>
      <c r="D1810" s="241"/>
      <c r="E1810" s="241"/>
      <c r="F1810" s="241"/>
      <c r="G1810" s="241"/>
      <c r="H1810" s="241"/>
      <c r="I1810" s="241"/>
      <c r="J1810" s="241"/>
      <c r="K1810" s="241"/>
      <c r="L1810" s="241"/>
      <c r="M1810" s="241"/>
      <c r="N1810" s="241"/>
      <c r="O1810" s="241"/>
      <c r="P1810" s="241"/>
      <c r="Q1810" s="241"/>
      <c r="R1810" s="241"/>
      <c r="S1810" s="241"/>
      <c r="T1810" s="241"/>
      <c r="U1810" s="241"/>
      <c r="V1810" s="241"/>
      <c r="W1810" s="241"/>
      <c r="X1810" s="241"/>
      <c r="Y1810" s="241"/>
      <c r="Z1810" s="241"/>
      <c r="AA1810" s="241"/>
      <c r="AB1810" s="241"/>
      <c r="AC1810" s="241"/>
      <c r="AD1810" s="241"/>
      <c r="AE1810" s="241"/>
      <c r="AF1810" s="241"/>
      <c r="AG1810" s="241"/>
      <c r="AH1810" s="241"/>
      <c r="AI1810" s="241"/>
      <c r="AP1810" s="300"/>
      <c r="AT1810" s="300"/>
    </row>
    <row r="1811" spans="1:46" s="299" customFormat="1" ht="15" customHeight="1">
      <c r="A1811" s="284"/>
      <c r="B1811" s="284"/>
      <c r="C1811" s="241"/>
      <c r="D1811" s="241"/>
      <c r="E1811" s="241"/>
      <c r="F1811" s="241"/>
      <c r="G1811" s="241"/>
      <c r="H1811" s="241"/>
      <c r="I1811" s="241"/>
      <c r="J1811" s="241"/>
      <c r="K1811" s="241"/>
      <c r="L1811" s="241"/>
      <c r="M1811" s="241"/>
      <c r="N1811" s="241"/>
      <c r="O1811" s="241"/>
      <c r="P1811" s="241"/>
      <c r="Q1811" s="241"/>
      <c r="R1811" s="241"/>
      <c r="S1811" s="241"/>
      <c r="T1811" s="241"/>
      <c r="U1811" s="241"/>
      <c r="V1811" s="241"/>
      <c r="W1811" s="241"/>
      <c r="X1811" s="241"/>
      <c r="Y1811" s="241"/>
      <c r="Z1811" s="241"/>
      <c r="AA1811" s="241"/>
      <c r="AB1811" s="241"/>
      <c r="AC1811" s="241"/>
      <c r="AD1811" s="241"/>
      <c r="AE1811" s="241"/>
      <c r="AF1811" s="241"/>
      <c r="AG1811" s="241"/>
      <c r="AH1811" s="241"/>
      <c r="AI1811" s="241"/>
      <c r="AP1811" s="300"/>
      <c r="AT1811" s="300"/>
    </row>
    <row r="1812" spans="1:46" s="299" customFormat="1" ht="15" customHeight="1">
      <c r="A1812" s="284"/>
      <c r="B1812" s="284"/>
      <c r="C1812" s="241"/>
      <c r="D1812" s="241"/>
      <c r="E1812" s="241"/>
      <c r="F1812" s="241"/>
      <c r="G1812" s="241"/>
      <c r="H1812" s="241"/>
      <c r="I1812" s="241"/>
      <c r="J1812" s="241"/>
      <c r="K1812" s="241"/>
      <c r="L1812" s="241"/>
      <c r="M1812" s="241"/>
      <c r="N1812" s="241"/>
      <c r="O1812" s="241"/>
      <c r="P1812" s="241"/>
      <c r="Q1812" s="241"/>
      <c r="R1812" s="241"/>
      <c r="S1812" s="241"/>
      <c r="T1812" s="241"/>
      <c r="U1812" s="241"/>
      <c r="V1812" s="241"/>
      <c r="W1812" s="241"/>
      <c r="X1812" s="241"/>
      <c r="Y1812" s="241"/>
      <c r="Z1812" s="241"/>
      <c r="AA1812" s="241"/>
      <c r="AB1812" s="241"/>
      <c r="AC1812" s="241"/>
      <c r="AD1812" s="241"/>
      <c r="AE1812" s="241"/>
      <c r="AF1812" s="241"/>
      <c r="AG1812" s="241"/>
      <c r="AH1812" s="241"/>
      <c r="AI1812" s="241"/>
      <c r="AP1812" s="300"/>
      <c r="AT1812" s="300"/>
    </row>
    <row r="1813" spans="1:46" s="299" customFormat="1" ht="15" customHeight="1">
      <c r="A1813" s="284"/>
      <c r="B1813" s="284"/>
      <c r="C1813" s="241"/>
      <c r="D1813" s="241"/>
      <c r="E1813" s="241"/>
      <c r="F1813" s="241"/>
      <c r="G1813" s="241"/>
      <c r="H1813" s="241"/>
      <c r="I1813" s="241"/>
      <c r="J1813" s="241"/>
      <c r="K1813" s="241"/>
      <c r="L1813" s="241"/>
      <c r="M1813" s="241"/>
      <c r="N1813" s="241"/>
      <c r="O1813" s="241"/>
      <c r="P1813" s="241"/>
      <c r="Q1813" s="241"/>
      <c r="R1813" s="241"/>
      <c r="S1813" s="241"/>
      <c r="T1813" s="241"/>
      <c r="U1813" s="241"/>
      <c r="V1813" s="241"/>
      <c r="W1813" s="241"/>
      <c r="X1813" s="241"/>
      <c r="Y1813" s="241"/>
      <c r="Z1813" s="241"/>
      <c r="AA1813" s="241"/>
      <c r="AB1813" s="241"/>
      <c r="AC1813" s="241"/>
      <c r="AD1813" s="241"/>
      <c r="AE1813" s="241"/>
      <c r="AF1813" s="241"/>
      <c r="AG1813" s="241"/>
      <c r="AH1813" s="241"/>
      <c r="AI1813" s="241"/>
      <c r="AP1813" s="300"/>
      <c r="AT1813" s="300"/>
    </row>
    <row r="1814" spans="1:46" s="299" customFormat="1" ht="15" customHeight="1">
      <c r="A1814" s="284"/>
      <c r="B1814" s="284"/>
      <c r="C1814" s="241"/>
      <c r="D1814" s="241"/>
      <c r="E1814" s="241"/>
      <c r="F1814" s="241"/>
      <c r="G1814" s="241"/>
      <c r="H1814" s="241"/>
      <c r="I1814" s="241"/>
      <c r="J1814" s="241"/>
      <c r="K1814" s="241"/>
      <c r="L1814" s="241"/>
      <c r="M1814" s="241"/>
      <c r="N1814" s="241"/>
      <c r="O1814" s="241"/>
      <c r="P1814" s="241"/>
      <c r="Q1814" s="241"/>
      <c r="R1814" s="241"/>
      <c r="S1814" s="241"/>
      <c r="T1814" s="241"/>
      <c r="U1814" s="241"/>
      <c r="V1814" s="241"/>
      <c r="W1814" s="241"/>
      <c r="X1814" s="241"/>
      <c r="Y1814" s="241"/>
      <c r="Z1814" s="241"/>
      <c r="AA1814" s="241"/>
      <c r="AB1814" s="241"/>
      <c r="AC1814" s="241"/>
      <c r="AD1814" s="241"/>
      <c r="AE1814" s="241"/>
      <c r="AF1814" s="241"/>
      <c r="AG1814" s="241"/>
      <c r="AH1814" s="241"/>
      <c r="AI1814" s="241"/>
      <c r="AP1814" s="300"/>
      <c r="AT1814" s="300"/>
    </row>
    <row r="1815" spans="1:46" s="299" customFormat="1" ht="15" customHeight="1">
      <c r="A1815" s="284"/>
      <c r="B1815" s="284"/>
      <c r="C1815" s="241"/>
      <c r="D1815" s="241"/>
      <c r="E1815" s="241"/>
      <c r="F1815" s="241"/>
      <c r="G1815" s="241"/>
      <c r="H1815" s="241"/>
      <c r="I1815" s="241"/>
      <c r="J1815" s="241"/>
      <c r="K1815" s="241"/>
      <c r="L1815" s="241"/>
      <c r="M1815" s="241"/>
      <c r="N1815" s="241"/>
      <c r="O1815" s="241"/>
      <c r="P1815" s="241"/>
      <c r="Q1815" s="241"/>
      <c r="R1815" s="241"/>
      <c r="S1815" s="241"/>
      <c r="T1815" s="241"/>
      <c r="U1815" s="241"/>
      <c r="V1815" s="241"/>
      <c r="W1815" s="241"/>
      <c r="X1815" s="241"/>
      <c r="Y1815" s="241"/>
      <c r="Z1815" s="241"/>
      <c r="AA1815" s="241"/>
      <c r="AB1815" s="241"/>
      <c r="AC1815" s="241"/>
      <c r="AD1815" s="241"/>
      <c r="AE1815" s="241"/>
      <c r="AF1815" s="241"/>
      <c r="AG1815" s="241"/>
      <c r="AH1815" s="241"/>
      <c r="AI1815" s="241"/>
      <c r="AP1815" s="300"/>
      <c r="AT1815" s="300"/>
    </row>
    <row r="1816" spans="1:46" s="299" customFormat="1" ht="15" customHeight="1">
      <c r="A1816" s="284"/>
      <c r="B1816" s="284"/>
      <c r="C1816" s="241"/>
      <c r="D1816" s="241"/>
      <c r="E1816" s="241"/>
      <c r="F1816" s="241"/>
      <c r="G1816" s="241"/>
      <c r="H1816" s="241"/>
      <c r="I1816" s="241"/>
      <c r="J1816" s="241"/>
      <c r="K1816" s="241"/>
      <c r="L1816" s="241"/>
      <c r="M1816" s="241"/>
      <c r="N1816" s="241"/>
      <c r="O1816" s="241"/>
      <c r="P1816" s="241"/>
      <c r="Q1816" s="241"/>
      <c r="R1816" s="241"/>
      <c r="S1816" s="241"/>
      <c r="T1816" s="241"/>
      <c r="U1816" s="241"/>
      <c r="V1816" s="241"/>
      <c r="W1816" s="241"/>
      <c r="X1816" s="241"/>
      <c r="Y1816" s="241"/>
      <c r="Z1816" s="241"/>
      <c r="AA1816" s="241"/>
      <c r="AB1816" s="241"/>
      <c r="AC1816" s="241"/>
      <c r="AD1816" s="241"/>
      <c r="AE1816" s="241"/>
      <c r="AF1816" s="241"/>
      <c r="AG1816" s="241"/>
      <c r="AH1816" s="241"/>
      <c r="AI1816" s="241"/>
      <c r="AP1816" s="300"/>
      <c r="AT1816" s="300"/>
    </row>
    <row r="1817" spans="1:46" s="299" customFormat="1" ht="15" customHeight="1">
      <c r="A1817" s="284"/>
      <c r="B1817" s="284"/>
      <c r="C1817" s="241"/>
      <c r="D1817" s="241"/>
      <c r="E1817" s="241"/>
      <c r="F1817" s="241"/>
      <c r="G1817" s="241"/>
      <c r="H1817" s="241"/>
      <c r="I1817" s="241"/>
      <c r="J1817" s="241"/>
      <c r="K1817" s="241"/>
      <c r="L1817" s="241"/>
      <c r="M1817" s="241"/>
      <c r="N1817" s="241"/>
      <c r="O1817" s="241"/>
      <c r="P1817" s="241"/>
      <c r="Q1817" s="241"/>
      <c r="R1817" s="241"/>
      <c r="S1817" s="241"/>
      <c r="T1817" s="241"/>
      <c r="U1817" s="241"/>
      <c r="V1817" s="241"/>
      <c r="W1817" s="241"/>
      <c r="X1817" s="241"/>
      <c r="Y1817" s="241"/>
      <c r="Z1817" s="241"/>
      <c r="AA1817" s="241"/>
      <c r="AB1817" s="241"/>
      <c r="AC1817" s="241"/>
      <c r="AD1817" s="241"/>
      <c r="AE1817" s="241"/>
      <c r="AF1817" s="241"/>
      <c r="AG1817" s="241"/>
      <c r="AH1817" s="241"/>
      <c r="AI1817" s="241"/>
      <c r="AP1817" s="300"/>
      <c r="AT1817" s="300"/>
    </row>
    <row r="1818" spans="1:46" s="299" customFormat="1" ht="15" customHeight="1">
      <c r="A1818" s="284"/>
      <c r="B1818" s="284"/>
      <c r="C1818" s="241"/>
      <c r="D1818" s="241"/>
      <c r="E1818" s="241"/>
      <c r="F1818" s="241"/>
      <c r="G1818" s="241"/>
      <c r="H1818" s="241"/>
      <c r="I1818" s="241"/>
      <c r="J1818" s="241"/>
      <c r="K1818" s="241"/>
      <c r="L1818" s="241"/>
      <c r="M1818" s="241"/>
      <c r="N1818" s="241"/>
      <c r="O1818" s="241"/>
      <c r="P1818" s="241"/>
      <c r="Q1818" s="241"/>
      <c r="R1818" s="241"/>
      <c r="S1818" s="241"/>
      <c r="T1818" s="241"/>
      <c r="U1818" s="241"/>
      <c r="V1818" s="241"/>
      <c r="W1818" s="241"/>
      <c r="X1818" s="241"/>
      <c r="Y1818" s="241"/>
      <c r="Z1818" s="241"/>
      <c r="AA1818" s="241"/>
      <c r="AB1818" s="241"/>
      <c r="AC1818" s="241"/>
      <c r="AD1818" s="241"/>
      <c r="AE1818" s="241"/>
      <c r="AF1818" s="241"/>
      <c r="AG1818" s="241"/>
      <c r="AH1818" s="241"/>
      <c r="AI1818" s="241"/>
      <c r="AP1818" s="300"/>
      <c r="AT1818" s="300"/>
    </row>
    <row r="1819" spans="1:46" s="299" customFormat="1" ht="15" customHeight="1">
      <c r="A1819" s="284"/>
      <c r="B1819" s="284"/>
      <c r="C1819" s="241"/>
      <c r="D1819" s="241"/>
      <c r="E1819" s="241"/>
      <c r="F1819" s="241"/>
      <c r="G1819" s="241"/>
      <c r="H1819" s="241"/>
      <c r="I1819" s="241"/>
      <c r="J1819" s="241"/>
      <c r="K1819" s="241"/>
      <c r="L1819" s="241"/>
      <c r="M1819" s="241"/>
      <c r="N1819" s="241"/>
      <c r="O1819" s="241"/>
      <c r="P1819" s="241"/>
      <c r="Q1819" s="241"/>
      <c r="R1819" s="241"/>
      <c r="S1819" s="241"/>
      <c r="T1819" s="241"/>
      <c r="U1819" s="241"/>
      <c r="V1819" s="241"/>
      <c r="W1819" s="241"/>
      <c r="X1819" s="241"/>
      <c r="Y1819" s="241"/>
      <c r="Z1819" s="241"/>
      <c r="AA1819" s="241"/>
      <c r="AB1819" s="241"/>
      <c r="AC1819" s="241"/>
      <c r="AD1819" s="241"/>
      <c r="AE1819" s="241"/>
      <c r="AF1819" s="241"/>
      <c r="AG1819" s="241"/>
      <c r="AH1819" s="241"/>
      <c r="AI1819" s="241"/>
      <c r="AP1819" s="300"/>
      <c r="AT1819" s="300"/>
    </row>
    <row r="1820" spans="1:46" s="299" customFormat="1" ht="15" customHeight="1">
      <c r="A1820" s="284"/>
      <c r="B1820" s="284"/>
      <c r="C1820" s="241"/>
      <c r="D1820" s="241"/>
      <c r="E1820" s="241"/>
      <c r="F1820" s="241"/>
      <c r="G1820" s="241"/>
      <c r="H1820" s="241"/>
      <c r="I1820" s="241"/>
      <c r="J1820" s="241"/>
      <c r="K1820" s="241"/>
      <c r="L1820" s="241"/>
      <c r="M1820" s="241"/>
      <c r="N1820" s="241"/>
      <c r="O1820" s="241"/>
      <c r="P1820" s="241"/>
      <c r="Q1820" s="241"/>
      <c r="R1820" s="241"/>
      <c r="S1820" s="241"/>
      <c r="T1820" s="241"/>
      <c r="U1820" s="241"/>
      <c r="V1820" s="241"/>
      <c r="W1820" s="241"/>
      <c r="X1820" s="241"/>
      <c r="Y1820" s="241"/>
      <c r="Z1820" s="241"/>
      <c r="AA1820" s="241"/>
      <c r="AB1820" s="241"/>
      <c r="AC1820" s="241"/>
      <c r="AD1820" s="241"/>
      <c r="AE1820" s="241"/>
      <c r="AF1820" s="241"/>
      <c r="AG1820" s="241"/>
      <c r="AH1820" s="241"/>
      <c r="AI1820" s="241"/>
      <c r="AP1820" s="300"/>
      <c r="AT1820" s="300"/>
    </row>
    <row r="1821" spans="1:46" s="299" customFormat="1" ht="15" customHeight="1">
      <c r="A1821" s="284"/>
      <c r="B1821" s="284"/>
      <c r="C1821" s="241"/>
      <c r="D1821" s="241"/>
      <c r="E1821" s="241"/>
      <c r="F1821" s="241"/>
      <c r="G1821" s="241"/>
      <c r="H1821" s="241"/>
      <c r="I1821" s="241"/>
      <c r="J1821" s="241"/>
      <c r="K1821" s="241"/>
      <c r="L1821" s="241"/>
      <c r="M1821" s="241"/>
      <c r="N1821" s="241"/>
      <c r="O1821" s="241"/>
      <c r="P1821" s="241"/>
      <c r="Q1821" s="241"/>
      <c r="R1821" s="241"/>
      <c r="S1821" s="241"/>
      <c r="T1821" s="241"/>
      <c r="U1821" s="241"/>
      <c r="V1821" s="241"/>
      <c r="W1821" s="241"/>
      <c r="X1821" s="241"/>
      <c r="Y1821" s="241"/>
      <c r="Z1821" s="241"/>
      <c r="AA1821" s="241"/>
      <c r="AB1821" s="241"/>
      <c r="AC1821" s="241"/>
      <c r="AD1821" s="241"/>
      <c r="AE1821" s="241"/>
      <c r="AF1821" s="241"/>
      <c r="AG1821" s="241"/>
      <c r="AH1821" s="241"/>
      <c r="AI1821" s="241"/>
      <c r="AP1821" s="300"/>
      <c r="AT1821" s="300"/>
    </row>
    <row r="1822" spans="1:46" s="299" customFormat="1" ht="15" customHeight="1">
      <c r="A1822" s="284"/>
      <c r="B1822" s="284"/>
      <c r="C1822" s="241"/>
      <c r="D1822" s="241"/>
      <c r="E1822" s="241"/>
      <c r="F1822" s="241"/>
      <c r="G1822" s="241"/>
      <c r="H1822" s="241"/>
      <c r="I1822" s="241"/>
      <c r="J1822" s="241"/>
      <c r="K1822" s="241"/>
      <c r="L1822" s="241"/>
      <c r="M1822" s="241"/>
      <c r="N1822" s="241"/>
      <c r="O1822" s="241"/>
      <c r="P1822" s="241"/>
      <c r="Q1822" s="241"/>
      <c r="R1822" s="241"/>
      <c r="S1822" s="241"/>
      <c r="T1822" s="241"/>
      <c r="U1822" s="241"/>
      <c r="V1822" s="241"/>
      <c r="W1822" s="241"/>
      <c r="X1822" s="241"/>
      <c r="Y1822" s="241"/>
      <c r="Z1822" s="241"/>
      <c r="AA1822" s="241"/>
      <c r="AB1822" s="241"/>
      <c r="AC1822" s="241"/>
      <c r="AD1822" s="241"/>
      <c r="AE1822" s="241"/>
      <c r="AF1822" s="241"/>
      <c r="AG1822" s="241"/>
      <c r="AH1822" s="241"/>
      <c r="AI1822" s="241"/>
      <c r="AP1822" s="300"/>
      <c r="AT1822" s="300"/>
    </row>
    <row r="1823" spans="1:46" s="299" customFormat="1" ht="15" customHeight="1">
      <c r="A1823" s="284"/>
      <c r="B1823" s="284"/>
      <c r="C1823" s="241"/>
      <c r="D1823" s="241"/>
      <c r="E1823" s="241"/>
      <c r="F1823" s="241"/>
      <c r="G1823" s="241"/>
      <c r="H1823" s="241"/>
      <c r="I1823" s="241"/>
      <c r="J1823" s="241"/>
      <c r="K1823" s="241"/>
      <c r="L1823" s="241"/>
      <c r="M1823" s="241"/>
      <c r="N1823" s="241"/>
      <c r="O1823" s="241"/>
      <c r="P1823" s="241"/>
      <c r="Q1823" s="241"/>
      <c r="R1823" s="241"/>
      <c r="S1823" s="241"/>
      <c r="T1823" s="241"/>
      <c r="U1823" s="241"/>
      <c r="V1823" s="241"/>
      <c r="W1823" s="241"/>
      <c r="X1823" s="241"/>
      <c r="Y1823" s="241"/>
      <c r="Z1823" s="241"/>
      <c r="AA1823" s="241"/>
      <c r="AB1823" s="241"/>
      <c r="AC1823" s="241"/>
      <c r="AD1823" s="241"/>
      <c r="AE1823" s="241"/>
      <c r="AF1823" s="241"/>
      <c r="AG1823" s="241"/>
      <c r="AH1823" s="241"/>
      <c r="AI1823" s="241"/>
      <c r="AP1823" s="300"/>
      <c r="AT1823" s="300"/>
    </row>
    <row r="1824" spans="1:46" s="299" customFormat="1" ht="15" customHeight="1">
      <c r="A1824" s="284"/>
      <c r="B1824" s="284"/>
      <c r="C1824" s="241"/>
      <c r="D1824" s="241"/>
      <c r="E1824" s="241"/>
      <c r="F1824" s="241"/>
      <c r="G1824" s="241"/>
      <c r="H1824" s="241"/>
      <c r="I1824" s="241"/>
      <c r="J1824" s="241"/>
      <c r="K1824" s="241"/>
      <c r="L1824" s="241"/>
      <c r="M1824" s="241"/>
      <c r="N1824" s="241"/>
      <c r="O1824" s="241"/>
      <c r="P1824" s="241"/>
      <c r="Q1824" s="241"/>
      <c r="R1824" s="241"/>
      <c r="S1824" s="241"/>
      <c r="T1824" s="241"/>
      <c r="U1824" s="241"/>
      <c r="V1824" s="241"/>
      <c r="W1824" s="241"/>
      <c r="X1824" s="241"/>
      <c r="Y1824" s="241"/>
      <c r="Z1824" s="241"/>
      <c r="AA1824" s="241"/>
      <c r="AB1824" s="241"/>
      <c r="AC1824" s="241"/>
      <c r="AD1824" s="241"/>
      <c r="AE1824" s="241"/>
      <c r="AF1824" s="241"/>
      <c r="AG1824" s="241"/>
      <c r="AH1824" s="241"/>
      <c r="AI1824" s="241"/>
      <c r="AP1824" s="300"/>
      <c r="AT1824" s="300"/>
    </row>
    <row r="1825" spans="1:46" s="299" customFormat="1" ht="15" customHeight="1">
      <c r="A1825" s="284"/>
      <c r="B1825" s="284"/>
      <c r="C1825" s="241"/>
      <c r="D1825" s="241"/>
      <c r="E1825" s="241"/>
      <c r="F1825" s="241"/>
      <c r="G1825" s="241"/>
      <c r="H1825" s="241"/>
      <c r="I1825" s="241"/>
      <c r="J1825" s="241"/>
      <c r="K1825" s="241"/>
      <c r="L1825" s="241"/>
      <c r="M1825" s="241"/>
      <c r="N1825" s="241"/>
      <c r="O1825" s="241"/>
      <c r="P1825" s="241"/>
      <c r="Q1825" s="241"/>
      <c r="R1825" s="241"/>
      <c r="S1825" s="241"/>
      <c r="T1825" s="241"/>
      <c r="U1825" s="241"/>
      <c r="V1825" s="241"/>
      <c r="W1825" s="241"/>
      <c r="X1825" s="241"/>
      <c r="Y1825" s="241"/>
      <c r="Z1825" s="241"/>
      <c r="AA1825" s="241"/>
      <c r="AB1825" s="241"/>
      <c r="AC1825" s="241"/>
      <c r="AD1825" s="241"/>
      <c r="AE1825" s="241"/>
      <c r="AF1825" s="241"/>
      <c r="AG1825" s="241"/>
      <c r="AH1825" s="241"/>
      <c r="AI1825" s="241"/>
      <c r="AP1825" s="300"/>
      <c r="AT1825" s="300"/>
    </row>
    <row r="1826" spans="1:46" s="299" customFormat="1" ht="15" customHeight="1">
      <c r="A1826" s="284"/>
      <c r="B1826" s="284"/>
      <c r="C1826" s="241"/>
      <c r="D1826" s="241"/>
      <c r="E1826" s="241"/>
      <c r="F1826" s="241"/>
      <c r="G1826" s="241"/>
      <c r="H1826" s="241"/>
      <c r="I1826" s="241"/>
      <c r="J1826" s="241"/>
      <c r="K1826" s="241"/>
      <c r="L1826" s="241"/>
      <c r="M1826" s="241"/>
      <c r="N1826" s="241"/>
      <c r="O1826" s="241"/>
      <c r="P1826" s="241"/>
      <c r="Q1826" s="241"/>
      <c r="R1826" s="241"/>
      <c r="S1826" s="241"/>
      <c r="T1826" s="241"/>
      <c r="U1826" s="241"/>
      <c r="V1826" s="241"/>
      <c r="W1826" s="241"/>
      <c r="X1826" s="241"/>
      <c r="Y1826" s="241"/>
      <c r="Z1826" s="241"/>
      <c r="AA1826" s="241"/>
      <c r="AB1826" s="241"/>
      <c r="AC1826" s="241"/>
      <c r="AD1826" s="241"/>
      <c r="AE1826" s="241"/>
      <c r="AF1826" s="241"/>
      <c r="AG1826" s="241"/>
      <c r="AH1826" s="241"/>
      <c r="AI1826" s="241"/>
      <c r="AP1826" s="300"/>
      <c r="AT1826" s="300"/>
    </row>
    <row r="1827" spans="1:46" s="299" customFormat="1" ht="15" customHeight="1">
      <c r="A1827" s="284"/>
      <c r="B1827" s="284"/>
      <c r="C1827" s="241"/>
      <c r="D1827" s="241"/>
      <c r="E1827" s="241"/>
      <c r="F1827" s="241"/>
      <c r="G1827" s="241"/>
      <c r="H1827" s="241"/>
      <c r="I1827" s="241"/>
      <c r="J1827" s="241"/>
      <c r="K1827" s="241"/>
      <c r="L1827" s="241"/>
      <c r="M1827" s="241"/>
      <c r="N1827" s="241"/>
      <c r="O1827" s="241"/>
      <c r="P1827" s="241"/>
      <c r="Q1827" s="241"/>
      <c r="R1827" s="241"/>
      <c r="S1827" s="241"/>
      <c r="T1827" s="241"/>
      <c r="U1827" s="241"/>
      <c r="V1827" s="241"/>
      <c r="W1827" s="241"/>
      <c r="X1827" s="241"/>
      <c r="Y1827" s="241"/>
      <c r="Z1827" s="241"/>
      <c r="AA1827" s="241"/>
      <c r="AB1827" s="241"/>
      <c r="AC1827" s="241"/>
      <c r="AD1827" s="241"/>
      <c r="AE1827" s="241"/>
      <c r="AF1827" s="241"/>
      <c r="AG1827" s="241"/>
      <c r="AH1827" s="241"/>
      <c r="AI1827" s="241"/>
      <c r="AP1827" s="300"/>
      <c r="AT1827" s="300"/>
    </row>
    <row r="1828" spans="1:46" s="299" customFormat="1" ht="15" customHeight="1">
      <c r="A1828" s="284"/>
      <c r="B1828" s="284"/>
      <c r="C1828" s="241"/>
      <c r="D1828" s="241"/>
      <c r="E1828" s="241"/>
      <c r="F1828" s="241"/>
      <c r="G1828" s="241"/>
      <c r="H1828" s="241"/>
      <c r="I1828" s="241"/>
      <c r="J1828" s="241"/>
      <c r="K1828" s="241"/>
      <c r="L1828" s="241"/>
      <c r="M1828" s="241"/>
      <c r="N1828" s="241"/>
      <c r="O1828" s="241"/>
      <c r="P1828" s="241"/>
      <c r="Q1828" s="241"/>
      <c r="R1828" s="241"/>
      <c r="S1828" s="241"/>
      <c r="T1828" s="241"/>
      <c r="U1828" s="241"/>
      <c r="V1828" s="241"/>
      <c r="W1828" s="241"/>
      <c r="X1828" s="241"/>
      <c r="Y1828" s="241"/>
      <c r="Z1828" s="241"/>
      <c r="AA1828" s="241"/>
      <c r="AB1828" s="241"/>
      <c r="AC1828" s="241"/>
      <c r="AD1828" s="241"/>
      <c r="AE1828" s="241"/>
      <c r="AF1828" s="241"/>
      <c r="AG1828" s="241"/>
      <c r="AH1828" s="241"/>
      <c r="AI1828" s="241"/>
      <c r="AP1828" s="300"/>
      <c r="AT1828" s="300"/>
    </row>
    <row r="1829" spans="1:46" s="299" customFormat="1" ht="15" customHeight="1">
      <c r="A1829" s="284"/>
      <c r="B1829" s="284"/>
      <c r="C1829" s="241"/>
      <c r="D1829" s="241"/>
      <c r="E1829" s="241"/>
      <c r="F1829" s="241"/>
      <c r="G1829" s="241"/>
      <c r="H1829" s="241"/>
      <c r="I1829" s="241"/>
      <c r="J1829" s="241"/>
      <c r="K1829" s="241"/>
      <c r="L1829" s="241"/>
      <c r="M1829" s="241"/>
      <c r="N1829" s="241"/>
      <c r="O1829" s="241"/>
      <c r="P1829" s="241"/>
      <c r="Q1829" s="241"/>
      <c r="R1829" s="241"/>
      <c r="S1829" s="241"/>
      <c r="T1829" s="241"/>
      <c r="U1829" s="241"/>
      <c r="V1829" s="241"/>
      <c r="W1829" s="241"/>
      <c r="X1829" s="241"/>
      <c r="Y1829" s="241"/>
      <c r="Z1829" s="241"/>
      <c r="AA1829" s="241"/>
      <c r="AB1829" s="241"/>
      <c r="AC1829" s="241"/>
      <c r="AD1829" s="241"/>
      <c r="AE1829" s="241"/>
      <c r="AF1829" s="241"/>
      <c r="AG1829" s="241"/>
      <c r="AH1829" s="241"/>
      <c r="AI1829" s="241"/>
      <c r="AP1829" s="300"/>
      <c r="AT1829" s="300"/>
    </row>
    <row r="1830" spans="1:46" s="299" customFormat="1" ht="15" customHeight="1">
      <c r="A1830" s="284"/>
      <c r="B1830" s="284"/>
      <c r="C1830" s="241"/>
      <c r="D1830" s="241"/>
      <c r="E1830" s="241"/>
      <c r="F1830" s="241"/>
      <c r="G1830" s="241"/>
      <c r="H1830" s="241"/>
      <c r="I1830" s="241"/>
      <c r="J1830" s="241"/>
      <c r="K1830" s="241"/>
      <c r="L1830" s="241"/>
      <c r="M1830" s="241"/>
      <c r="N1830" s="241"/>
      <c r="O1830" s="241"/>
      <c r="P1830" s="241"/>
      <c r="Q1830" s="241"/>
      <c r="R1830" s="241"/>
      <c r="S1830" s="241"/>
      <c r="T1830" s="241"/>
      <c r="U1830" s="241"/>
      <c r="V1830" s="241"/>
      <c r="W1830" s="241"/>
      <c r="X1830" s="241"/>
      <c r="Y1830" s="241"/>
      <c r="Z1830" s="241"/>
      <c r="AA1830" s="241"/>
      <c r="AB1830" s="241"/>
      <c r="AC1830" s="241"/>
      <c r="AD1830" s="241"/>
      <c r="AE1830" s="241"/>
      <c r="AF1830" s="241"/>
      <c r="AG1830" s="241"/>
      <c r="AH1830" s="241"/>
      <c r="AI1830" s="241"/>
      <c r="AP1830" s="300"/>
      <c r="AT1830" s="300"/>
    </row>
    <row r="1831" spans="1:46" s="299" customFormat="1" ht="15" customHeight="1">
      <c r="A1831" s="284"/>
      <c r="B1831" s="284"/>
      <c r="C1831" s="241"/>
      <c r="D1831" s="241"/>
      <c r="E1831" s="241"/>
      <c r="F1831" s="241"/>
      <c r="G1831" s="241"/>
      <c r="H1831" s="241"/>
      <c r="I1831" s="241"/>
      <c r="J1831" s="241"/>
      <c r="K1831" s="241"/>
      <c r="L1831" s="241"/>
      <c r="M1831" s="241"/>
      <c r="N1831" s="241"/>
      <c r="O1831" s="241"/>
      <c r="P1831" s="241"/>
      <c r="Q1831" s="241"/>
      <c r="R1831" s="241"/>
      <c r="S1831" s="241"/>
      <c r="T1831" s="241"/>
      <c r="U1831" s="241"/>
      <c r="V1831" s="241"/>
      <c r="W1831" s="241"/>
      <c r="X1831" s="241"/>
      <c r="Y1831" s="241"/>
      <c r="Z1831" s="241"/>
      <c r="AA1831" s="241"/>
      <c r="AB1831" s="241"/>
      <c r="AC1831" s="241"/>
      <c r="AD1831" s="241"/>
      <c r="AE1831" s="241"/>
      <c r="AF1831" s="241"/>
      <c r="AG1831" s="241"/>
      <c r="AH1831" s="241"/>
      <c r="AI1831" s="241"/>
      <c r="AP1831" s="300"/>
      <c r="AT1831" s="300"/>
    </row>
    <row r="1832" spans="1:46" s="299" customFormat="1" ht="15" customHeight="1">
      <c r="A1832" s="284"/>
      <c r="B1832" s="284"/>
      <c r="C1832" s="241"/>
      <c r="D1832" s="241"/>
      <c r="E1832" s="241"/>
      <c r="F1832" s="241"/>
      <c r="G1832" s="241"/>
      <c r="H1832" s="241"/>
      <c r="I1832" s="241"/>
      <c r="J1832" s="241"/>
      <c r="K1832" s="241"/>
      <c r="L1832" s="241"/>
      <c r="M1832" s="241"/>
      <c r="N1832" s="241"/>
      <c r="O1832" s="241"/>
      <c r="P1832" s="241"/>
      <c r="Q1832" s="241"/>
      <c r="R1832" s="241"/>
      <c r="S1832" s="241"/>
      <c r="T1832" s="241"/>
      <c r="U1832" s="241"/>
      <c r="V1832" s="241"/>
      <c r="W1832" s="241"/>
      <c r="X1832" s="241"/>
      <c r="Y1832" s="241"/>
      <c r="Z1832" s="241"/>
      <c r="AA1832" s="241"/>
      <c r="AB1832" s="241"/>
      <c r="AC1832" s="241"/>
      <c r="AD1832" s="241"/>
      <c r="AE1832" s="241"/>
      <c r="AF1832" s="241"/>
      <c r="AG1832" s="241"/>
      <c r="AH1832" s="241"/>
      <c r="AI1832" s="241"/>
      <c r="AP1832" s="300"/>
      <c r="AT1832" s="300"/>
    </row>
    <row r="1833" spans="1:46" s="299" customFormat="1" ht="15" customHeight="1">
      <c r="A1833" s="284"/>
      <c r="B1833" s="284"/>
      <c r="C1833" s="241"/>
      <c r="D1833" s="241"/>
      <c r="E1833" s="241"/>
      <c r="F1833" s="241"/>
      <c r="G1833" s="241"/>
      <c r="H1833" s="241"/>
      <c r="I1833" s="241"/>
      <c r="J1833" s="241"/>
      <c r="K1833" s="241"/>
      <c r="L1833" s="241"/>
      <c r="M1833" s="241"/>
      <c r="N1833" s="241"/>
      <c r="O1833" s="241"/>
      <c r="P1833" s="241"/>
      <c r="Q1833" s="241"/>
      <c r="R1833" s="241"/>
      <c r="S1833" s="241"/>
      <c r="T1833" s="241"/>
      <c r="U1833" s="241"/>
      <c r="V1833" s="241"/>
      <c r="W1833" s="241"/>
      <c r="X1833" s="241"/>
      <c r="Y1833" s="241"/>
      <c r="Z1833" s="241"/>
      <c r="AA1833" s="241"/>
      <c r="AB1833" s="241"/>
      <c r="AC1833" s="241"/>
      <c r="AD1833" s="241"/>
      <c r="AE1833" s="241"/>
      <c r="AF1833" s="241"/>
      <c r="AG1833" s="241"/>
      <c r="AH1833" s="241"/>
      <c r="AI1833" s="241"/>
      <c r="AP1833" s="300"/>
      <c r="AT1833" s="300"/>
    </row>
    <row r="1834" spans="1:46" s="299" customFormat="1" ht="15" customHeight="1">
      <c r="A1834" s="284"/>
      <c r="B1834" s="284"/>
      <c r="C1834" s="241"/>
      <c r="D1834" s="241"/>
      <c r="E1834" s="241"/>
      <c r="F1834" s="241"/>
      <c r="G1834" s="241"/>
      <c r="H1834" s="241"/>
      <c r="I1834" s="241"/>
      <c r="J1834" s="241"/>
      <c r="K1834" s="241"/>
      <c r="L1834" s="241"/>
      <c r="M1834" s="241"/>
      <c r="N1834" s="241"/>
      <c r="O1834" s="241"/>
      <c r="P1834" s="241"/>
      <c r="Q1834" s="241"/>
      <c r="R1834" s="241"/>
      <c r="S1834" s="241"/>
      <c r="T1834" s="241"/>
      <c r="U1834" s="241"/>
      <c r="V1834" s="241"/>
      <c r="W1834" s="241"/>
      <c r="X1834" s="241"/>
      <c r="Y1834" s="241"/>
      <c r="Z1834" s="241"/>
      <c r="AA1834" s="241"/>
      <c r="AB1834" s="241"/>
      <c r="AC1834" s="241"/>
      <c r="AD1834" s="241"/>
      <c r="AE1834" s="241"/>
      <c r="AF1834" s="241"/>
      <c r="AG1834" s="241"/>
      <c r="AH1834" s="241"/>
      <c r="AI1834" s="241"/>
      <c r="AP1834" s="300"/>
      <c r="AT1834" s="300"/>
    </row>
    <row r="1835" spans="1:46" s="299" customFormat="1" ht="15" customHeight="1">
      <c r="A1835" s="284"/>
      <c r="B1835" s="284"/>
      <c r="C1835" s="241"/>
      <c r="D1835" s="241"/>
      <c r="E1835" s="241"/>
      <c r="F1835" s="241"/>
      <c r="G1835" s="241"/>
      <c r="H1835" s="241"/>
      <c r="I1835" s="241"/>
      <c r="J1835" s="241"/>
      <c r="K1835" s="241"/>
      <c r="L1835" s="241"/>
      <c r="M1835" s="241"/>
      <c r="N1835" s="241"/>
      <c r="O1835" s="241"/>
      <c r="P1835" s="241"/>
      <c r="Q1835" s="241"/>
      <c r="R1835" s="241"/>
      <c r="S1835" s="241"/>
      <c r="T1835" s="241"/>
      <c r="U1835" s="241"/>
      <c r="V1835" s="241"/>
      <c r="W1835" s="241"/>
      <c r="X1835" s="241"/>
      <c r="Y1835" s="241"/>
      <c r="Z1835" s="241"/>
      <c r="AA1835" s="241"/>
      <c r="AB1835" s="241"/>
      <c r="AC1835" s="241"/>
      <c r="AD1835" s="241"/>
      <c r="AE1835" s="241"/>
      <c r="AF1835" s="241"/>
      <c r="AG1835" s="241"/>
      <c r="AH1835" s="241"/>
      <c r="AI1835" s="241"/>
      <c r="AP1835" s="300"/>
      <c r="AT1835" s="300"/>
    </row>
    <row r="1836" spans="1:46" s="299" customFormat="1" ht="15" customHeight="1">
      <c r="A1836" s="284"/>
      <c r="B1836" s="284"/>
      <c r="C1836" s="241"/>
      <c r="D1836" s="241"/>
      <c r="E1836" s="241"/>
      <c r="F1836" s="241"/>
      <c r="G1836" s="241"/>
      <c r="H1836" s="241"/>
      <c r="I1836" s="241"/>
      <c r="J1836" s="241"/>
      <c r="K1836" s="241"/>
      <c r="L1836" s="241"/>
      <c r="M1836" s="241"/>
      <c r="N1836" s="241"/>
      <c r="O1836" s="241"/>
      <c r="P1836" s="241"/>
      <c r="Q1836" s="241"/>
      <c r="R1836" s="241"/>
      <c r="S1836" s="241"/>
      <c r="T1836" s="241"/>
      <c r="U1836" s="241"/>
      <c r="V1836" s="241"/>
      <c r="W1836" s="241"/>
      <c r="X1836" s="241"/>
      <c r="Y1836" s="241"/>
      <c r="Z1836" s="241"/>
      <c r="AA1836" s="241"/>
      <c r="AB1836" s="241"/>
      <c r="AC1836" s="241"/>
      <c r="AD1836" s="241"/>
      <c r="AE1836" s="241"/>
      <c r="AF1836" s="241"/>
      <c r="AG1836" s="241"/>
      <c r="AH1836" s="241"/>
      <c r="AI1836" s="241"/>
      <c r="AP1836" s="300"/>
      <c r="AT1836" s="300"/>
    </row>
    <row r="1837" spans="1:46" s="299" customFormat="1" ht="15" customHeight="1">
      <c r="A1837" s="284"/>
      <c r="B1837" s="284"/>
      <c r="C1837" s="241"/>
      <c r="D1837" s="241"/>
      <c r="E1837" s="241"/>
      <c r="F1837" s="241"/>
      <c r="G1837" s="241"/>
      <c r="H1837" s="241"/>
      <c r="I1837" s="241"/>
      <c r="J1837" s="241"/>
      <c r="K1837" s="241"/>
      <c r="L1837" s="241"/>
      <c r="M1837" s="241"/>
      <c r="N1837" s="241"/>
      <c r="O1837" s="241"/>
      <c r="P1837" s="241"/>
      <c r="Q1837" s="241"/>
      <c r="R1837" s="241"/>
      <c r="S1837" s="241"/>
      <c r="T1837" s="241"/>
      <c r="U1837" s="241"/>
      <c r="V1837" s="241"/>
      <c r="W1837" s="241"/>
      <c r="X1837" s="241"/>
      <c r="Y1837" s="241"/>
      <c r="Z1837" s="241"/>
      <c r="AA1837" s="241"/>
      <c r="AB1837" s="241"/>
      <c r="AC1837" s="241"/>
      <c r="AD1837" s="241"/>
      <c r="AE1837" s="241"/>
      <c r="AF1837" s="241"/>
      <c r="AG1837" s="241"/>
      <c r="AH1837" s="241"/>
      <c r="AI1837" s="241"/>
      <c r="AP1837" s="300"/>
      <c r="AT1837" s="300"/>
    </row>
    <row r="1838" spans="1:46" s="299" customFormat="1" ht="15" customHeight="1">
      <c r="A1838" s="284"/>
      <c r="B1838" s="284"/>
      <c r="C1838" s="241"/>
      <c r="D1838" s="241"/>
      <c r="E1838" s="241"/>
      <c r="F1838" s="241"/>
      <c r="G1838" s="241"/>
      <c r="H1838" s="241"/>
      <c r="I1838" s="241"/>
      <c r="J1838" s="241"/>
      <c r="K1838" s="241"/>
      <c r="L1838" s="241"/>
      <c r="M1838" s="241"/>
      <c r="N1838" s="241"/>
      <c r="O1838" s="241"/>
      <c r="P1838" s="241"/>
      <c r="Q1838" s="241"/>
      <c r="R1838" s="241"/>
      <c r="S1838" s="241"/>
      <c r="T1838" s="241"/>
      <c r="U1838" s="241"/>
      <c r="V1838" s="241"/>
      <c r="W1838" s="241"/>
      <c r="X1838" s="241"/>
      <c r="Y1838" s="241"/>
      <c r="Z1838" s="241"/>
      <c r="AA1838" s="241"/>
      <c r="AB1838" s="241"/>
      <c r="AC1838" s="241"/>
      <c r="AD1838" s="241"/>
      <c r="AE1838" s="241"/>
      <c r="AF1838" s="241"/>
      <c r="AG1838" s="241"/>
      <c r="AH1838" s="241"/>
      <c r="AI1838" s="241"/>
      <c r="AP1838" s="300"/>
      <c r="AT1838" s="300"/>
    </row>
    <row r="1839" spans="1:46" s="299" customFormat="1" ht="15" customHeight="1">
      <c r="A1839" s="284"/>
      <c r="B1839" s="284"/>
      <c r="C1839" s="241"/>
      <c r="D1839" s="241"/>
      <c r="E1839" s="241"/>
      <c r="F1839" s="241"/>
      <c r="G1839" s="241"/>
      <c r="H1839" s="241"/>
      <c r="I1839" s="241"/>
      <c r="J1839" s="241"/>
      <c r="K1839" s="241"/>
      <c r="L1839" s="241"/>
      <c r="M1839" s="241"/>
      <c r="N1839" s="241"/>
      <c r="O1839" s="241"/>
      <c r="P1839" s="241"/>
      <c r="Q1839" s="241"/>
      <c r="R1839" s="241"/>
      <c r="S1839" s="241"/>
      <c r="T1839" s="241"/>
      <c r="U1839" s="241"/>
      <c r="V1839" s="241"/>
      <c r="W1839" s="241"/>
      <c r="X1839" s="241"/>
      <c r="Y1839" s="241"/>
      <c r="Z1839" s="241"/>
      <c r="AA1839" s="241"/>
      <c r="AB1839" s="241"/>
      <c r="AC1839" s="241"/>
      <c r="AD1839" s="241"/>
      <c r="AE1839" s="241"/>
      <c r="AF1839" s="241"/>
      <c r="AG1839" s="241"/>
      <c r="AH1839" s="241"/>
      <c r="AI1839" s="241"/>
      <c r="AP1839" s="300"/>
      <c r="AT1839" s="300"/>
    </row>
    <row r="1840" spans="1:46" s="299" customFormat="1" ht="15" customHeight="1">
      <c r="A1840" s="284"/>
      <c r="B1840" s="284"/>
      <c r="C1840" s="241"/>
      <c r="D1840" s="241"/>
      <c r="E1840" s="241"/>
      <c r="F1840" s="241"/>
      <c r="G1840" s="241"/>
      <c r="H1840" s="241"/>
      <c r="I1840" s="241"/>
      <c r="J1840" s="241"/>
      <c r="K1840" s="241"/>
      <c r="L1840" s="241"/>
      <c r="M1840" s="241"/>
      <c r="N1840" s="241"/>
      <c r="O1840" s="241"/>
      <c r="P1840" s="241"/>
      <c r="Q1840" s="241"/>
      <c r="R1840" s="241"/>
      <c r="S1840" s="241"/>
      <c r="T1840" s="241"/>
      <c r="U1840" s="241"/>
      <c r="V1840" s="241"/>
      <c r="W1840" s="241"/>
      <c r="X1840" s="241"/>
      <c r="Y1840" s="241"/>
      <c r="Z1840" s="241"/>
      <c r="AA1840" s="241"/>
      <c r="AB1840" s="241"/>
      <c r="AC1840" s="241"/>
      <c r="AD1840" s="241"/>
      <c r="AE1840" s="241"/>
      <c r="AF1840" s="241"/>
      <c r="AG1840" s="241"/>
      <c r="AH1840" s="241"/>
      <c r="AI1840" s="241"/>
      <c r="AP1840" s="300"/>
      <c r="AT1840" s="300"/>
    </row>
    <row r="1841" spans="1:46" s="299" customFormat="1" ht="15" customHeight="1">
      <c r="A1841" s="284"/>
      <c r="B1841" s="284"/>
      <c r="C1841" s="241"/>
      <c r="D1841" s="241"/>
      <c r="E1841" s="241"/>
      <c r="F1841" s="241"/>
      <c r="G1841" s="241"/>
      <c r="H1841" s="241"/>
      <c r="I1841" s="241"/>
      <c r="J1841" s="241"/>
      <c r="K1841" s="241"/>
      <c r="L1841" s="241"/>
      <c r="M1841" s="241"/>
      <c r="N1841" s="241"/>
      <c r="O1841" s="241"/>
      <c r="P1841" s="241"/>
      <c r="Q1841" s="241"/>
      <c r="R1841" s="241"/>
      <c r="S1841" s="241"/>
      <c r="T1841" s="241"/>
      <c r="U1841" s="241"/>
      <c r="V1841" s="241"/>
      <c r="W1841" s="241"/>
      <c r="X1841" s="241"/>
      <c r="Y1841" s="241"/>
      <c r="Z1841" s="241"/>
      <c r="AA1841" s="241"/>
      <c r="AB1841" s="241"/>
      <c r="AC1841" s="241"/>
      <c r="AD1841" s="241"/>
      <c r="AE1841" s="241"/>
      <c r="AF1841" s="241"/>
      <c r="AG1841" s="241"/>
      <c r="AH1841" s="241"/>
      <c r="AI1841" s="241"/>
      <c r="AP1841" s="300"/>
      <c r="AT1841" s="300"/>
    </row>
    <row r="1842" spans="1:46" s="299" customFormat="1" ht="15" customHeight="1">
      <c r="A1842" s="284"/>
      <c r="B1842" s="284"/>
      <c r="C1842" s="241"/>
      <c r="D1842" s="241"/>
      <c r="E1842" s="241"/>
      <c r="F1842" s="241"/>
      <c r="G1842" s="241"/>
      <c r="H1842" s="241"/>
      <c r="I1842" s="241"/>
      <c r="J1842" s="241"/>
      <c r="K1842" s="241"/>
      <c r="L1842" s="241"/>
      <c r="M1842" s="241"/>
      <c r="N1842" s="241"/>
      <c r="O1842" s="241"/>
      <c r="P1842" s="241"/>
      <c r="Q1842" s="241"/>
      <c r="R1842" s="241"/>
      <c r="S1842" s="241"/>
      <c r="T1842" s="241"/>
      <c r="U1842" s="241"/>
      <c r="V1842" s="241"/>
      <c r="W1842" s="241"/>
      <c r="X1842" s="241"/>
      <c r="Y1842" s="241"/>
      <c r="Z1842" s="241"/>
      <c r="AA1842" s="241"/>
      <c r="AB1842" s="241"/>
      <c r="AC1842" s="241"/>
      <c r="AD1842" s="241"/>
      <c r="AE1842" s="241"/>
      <c r="AF1842" s="241"/>
      <c r="AG1842" s="241"/>
      <c r="AH1842" s="241"/>
      <c r="AI1842" s="241"/>
      <c r="AP1842" s="300"/>
      <c r="AT1842" s="300"/>
    </row>
    <row r="1843" spans="1:46" s="299" customFormat="1" ht="15" customHeight="1">
      <c r="A1843" s="284"/>
      <c r="B1843" s="284"/>
      <c r="C1843" s="241"/>
      <c r="D1843" s="241"/>
      <c r="E1843" s="241"/>
      <c r="F1843" s="241"/>
      <c r="G1843" s="241"/>
      <c r="H1843" s="241"/>
      <c r="I1843" s="241"/>
      <c r="J1843" s="241"/>
      <c r="K1843" s="241"/>
      <c r="L1843" s="241"/>
      <c r="M1843" s="241"/>
      <c r="N1843" s="241"/>
      <c r="O1843" s="241"/>
      <c r="P1843" s="241"/>
      <c r="Q1843" s="241"/>
      <c r="R1843" s="241"/>
      <c r="S1843" s="241"/>
      <c r="T1843" s="241"/>
      <c r="U1843" s="241"/>
      <c r="V1843" s="241"/>
      <c r="W1843" s="241"/>
      <c r="X1843" s="241"/>
      <c r="Y1843" s="241"/>
      <c r="Z1843" s="241"/>
      <c r="AA1843" s="241"/>
      <c r="AB1843" s="241"/>
      <c r="AC1843" s="241"/>
      <c r="AD1843" s="241"/>
      <c r="AE1843" s="241"/>
      <c r="AF1843" s="241"/>
      <c r="AG1843" s="241"/>
      <c r="AH1843" s="241"/>
      <c r="AI1843" s="241"/>
      <c r="AP1843" s="300"/>
      <c r="AT1843" s="300"/>
    </row>
    <row r="1844" spans="1:46" s="299" customFormat="1" ht="15" customHeight="1">
      <c r="A1844" s="284"/>
      <c r="B1844" s="284"/>
      <c r="C1844" s="241"/>
      <c r="D1844" s="241"/>
      <c r="E1844" s="241"/>
      <c r="F1844" s="241"/>
      <c r="G1844" s="241"/>
      <c r="H1844" s="241"/>
      <c r="I1844" s="241"/>
      <c r="J1844" s="241"/>
      <c r="K1844" s="241"/>
      <c r="L1844" s="241"/>
      <c r="M1844" s="241"/>
      <c r="N1844" s="241"/>
      <c r="O1844" s="241"/>
      <c r="P1844" s="241"/>
      <c r="Q1844" s="241"/>
      <c r="R1844" s="241"/>
      <c r="S1844" s="241"/>
      <c r="T1844" s="241"/>
      <c r="U1844" s="241"/>
      <c r="V1844" s="241"/>
      <c r="W1844" s="241"/>
      <c r="X1844" s="241"/>
      <c r="Y1844" s="241"/>
      <c r="Z1844" s="241"/>
      <c r="AA1844" s="241"/>
      <c r="AB1844" s="241"/>
      <c r="AC1844" s="241"/>
      <c r="AD1844" s="241"/>
      <c r="AE1844" s="241"/>
      <c r="AF1844" s="241"/>
      <c r="AG1844" s="241"/>
      <c r="AH1844" s="241"/>
      <c r="AI1844" s="241"/>
      <c r="AP1844" s="300"/>
      <c r="AT1844" s="300"/>
    </row>
    <row r="1845" spans="1:46" s="299" customFormat="1" ht="15" customHeight="1">
      <c r="A1845" s="284"/>
      <c r="B1845" s="284"/>
      <c r="C1845" s="241"/>
      <c r="D1845" s="241"/>
      <c r="E1845" s="241"/>
      <c r="F1845" s="241"/>
      <c r="G1845" s="241"/>
      <c r="H1845" s="241"/>
      <c r="I1845" s="241"/>
      <c r="J1845" s="241"/>
      <c r="K1845" s="241"/>
      <c r="L1845" s="241"/>
      <c r="M1845" s="241"/>
      <c r="N1845" s="241"/>
      <c r="O1845" s="241"/>
      <c r="P1845" s="241"/>
      <c r="Q1845" s="241"/>
      <c r="R1845" s="241"/>
      <c r="S1845" s="241"/>
      <c r="T1845" s="241"/>
      <c r="U1845" s="241"/>
      <c r="V1845" s="241"/>
      <c r="W1845" s="241"/>
      <c r="X1845" s="241"/>
      <c r="Y1845" s="241"/>
      <c r="Z1845" s="241"/>
      <c r="AA1845" s="241"/>
      <c r="AB1845" s="241"/>
      <c r="AC1845" s="241"/>
      <c r="AD1845" s="241"/>
      <c r="AE1845" s="241"/>
      <c r="AF1845" s="241"/>
      <c r="AG1845" s="241"/>
      <c r="AH1845" s="241"/>
      <c r="AI1845" s="241"/>
      <c r="AP1845" s="300"/>
      <c r="AT1845" s="300"/>
    </row>
    <row r="1846" spans="1:46" s="299" customFormat="1" ht="15" customHeight="1">
      <c r="A1846" s="284"/>
      <c r="B1846" s="284"/>
      <c r="C1846" s="241"/>
      <c r="D1846" s="241"/>
      <c r="E1846" s="241"/>
      <c r="F1846" s="241"/>
      <c r="G1846" s="241"/>
      <c r="H1846" s="241"/>
      <c r="I1846" s="241"/>
      <c r="J1846" s="241"/>
      <c r="K1846" s="241"/>
      <c r="L1846" s="241"/>
      <c r="M1846" s="241"/>
      <c r="N1846" s="241"/>
      <c r="O1846" s="241"/>
      <c r="P1846" s="241"/>
      <c r="Q1846" s="241"/>
      <c r="R1846" s="241"/>
      <c r="S1846" s="241"/>
      <c r="T1846" s="241"/>
      <c r="U1846" s="241"/>
      <c r="V1846" s="241"/>
      <c r="W1846" s="241"/>
      <c r="X1846" s="241"/>
      <c r="Y1846" s="241"/>
      <c r="Z1846" s="241"/>
      <c r="AA1846" s="241"/>
      <c r="AB1846" s="241"/>
      <c r="AC1846" s="241"/>
      <c r="AD1846" s="241"/>
      <c r="AE1846" s="241"/>
      <c r="AF1846" s="241"/>
      <c r="AG1846" s="241"/>
      <c r="AH1846" s="241"/>
      <c r="AI1846" s="241"/>
      <c r="AP1846" s="300"/>
      <c r="AT1846" s="300"/>
    </row>
    <row r="1847" spans="1:46" s="299" customFormat="1" ht="15" customHeight="1">
      <c r="A1847" s="284"/>
      <c r="B1847" s="284"/>
      <c r="C1847" s="241"/>
      <c r="D1847" s="241"/>
      <c r="E1847" s="241"/>
      <c r="F1847" s="241"/>
      <c r="G1847" s="241"/>
      <c r="H1847" s="241"/>
      <c r="I1847" s="241"/>
      <c r="J1847" s="241"/>
      <c r="K1847" s="241"/>
      <c r="L1847" s="241"/>
      <c r="M1847" s="241"/>
      <c r="N1847" s="241"/>
      <c r="O1847" s="241"/>
      <c r="P1847" s="241"/>
      <c r="Q1847" s="241"/>
      <c r="R1847" s="241"/>
      <c r="S1847" s="241"/>
      <c r="T1847" s="241"/>
      <c r="U1847" s="241"/>
      <c r="V1847" s="241"/>
      <c r="W1847" s="241"/>
      <c r="X1847" s="241"/>
      <c r="Y1847" s="241"/>
      <c r="Z1847" s="241"/>
      <c r="AA1847" s="241"/>
      <c r="AB1847" s="241"/>
      <c r="AC1847" s="241"/>
      <c r="AD1847" s="241"/>
      <c r="AE1847" s="241"/>
      <c r="AF1847" s="241"/>
      <c r="AG1847" s="241"/>
      <c r="AH1847" s="241"/>
      <c r="AI1847" s="241"/>
      <c r="AP1847" s="300"/>
      <c r="AT1847" s="300"/>
    </row>
    <row r="1848" spans="1:46" s="299" customFormat="1" ht="15" customHeight="1">
      <c r="A1848" s="284"/>
      <c r="B1848" s="284"/>
      <c r="C1848" s="241"/>
      <c r="D1848" s="241"/>
      <c r="E1848" s="241"/>
      <c r="F1848" s="241"/>
      <c r="G1848" s="241"/>
      <c r="H1848" s="241"/>
      <c r="I1848" s="241"/>
      <c r="J1848" s="241"/>
      <c r="K1848" s="241"/>
      <c r="L1848" s="241"/>
      <c r="M1848" s="241"/>
      <c r="N1848" s="241"/>
      <c r="O1848" s="241"/>
      <c r="P1848" s="241"/>
      <c r="Q1848" s="241"/>
      <c r="R1848" s="241"/>
      <c r="S1848" s="241"/>
      <c r="T1848" s="241"/>
      <c r="U1848" s="241"/>
      <c r="V1848" s="241"/>
      <c r="W1848" s="241"/>
      <c r="X1848" s="241"/>
      <c r="Y1848" s="241"/>
      <c r="Z1848" s="241"/>
      <c r="AA1848" s="241"/>
      <c r="AB1848" s="241"/>
      <c r="AC1848" s="241"/>
      <c r="AD1848" s="241"/>
      <c r="AE1848" s="241"/>
      <c r="AF1848" s="241"/>
      <c r="AG1848" s="241"/>
      <c r="AH1848" s="241"/>
      <c r="AI1848" s="241"/>
      <c r="AP1848" s="300"/>
      <c r="AT1848" s="300"/>
    </row>
    <row r="1849" spans="1:46" s="299" customFormat="1" ht="15" customHeight="1">
      <c r="A1849" s="284"/>
      <c r="B1849" s="284"/>
      <c r="C1849" s="241"/>
      <c r="D1849" s="241"/>
      <c r="E1849" s="241"/>
      <c r="F1849" s="241"/>
      <c r="G1849" s="241"/>
      <c r="H1849" s="241"/>
      <c r="I1849" s="241"/>
      <c r="J1849" s="241"/>
      <c r="K1849" s="241"/>
      <c r="L1849" s="241"/>
      <c r="M1849" s="241"/>
      <c r="N1849" s="241"/>
      <c r="O1849" s="241"/>
      <c r="P1849" s="241"/>
      <c r="Q1849" s="241"/>
      <c r="R1849" s="241"/>
      <c r="S1849" s="241"/>
      <c r="T1849" s="241"/>
      <c r="U1849" s="241"/>
      <c r="V1849" s="241"/>
      <c r="W1849" s="241"/>
      <c r="X1849" s="241"/>
      <c r="Y1849" s="241"/>
      <c r="Z1849" s="241"/>
      <c r="AA1849" s="241"/>
      <c r="AB1849" s="241"/>
      <c r="AC1849" s="241"/>
      <c r="AD1849" s="241"/>
      <c r="AE1849" s="241"/>
      <c r="AF1849" s="241"/>
      <c r="AG1849" s="241"/>
      <c r="AH1849" s="241"/>
      <c r="AI1849" s="241"/>
      <c r="AP1849" s="300"/>
      <c r="AT1849" s="300"/>
    </row>
    <row r="1850" spans="1:46" s="299" customFormat="1" ht="15" customHeight="1">
      <c r="A1850" s="284"/>
      <c r="B1850" s="284"/>
      <c r="C1850" s="241"/>
      <c r="D1850" s="241"/>
      <c r="E1850" s="241"/>
      <c r="F1850" s="241"/>
      <c r="G1850" s="241"/>
      <c r="H1850" s="241"/>
      <c r="I1850" s="241"/>
      <c r="J1850" s="241"/>
      <c r="K1850" s="241"/>
      <c r="L1850" s="241"/>
      <c r="M1850" s="241"/>
      <c r="N1850" s="241"/>
      <c r="O1850" s="241"/>
      <c r="P1850" s="241"/>
      <c r="Q1850" s="241"/>
      <c r="R1850" s="241"/>
      <c r="S1850" s="241"/>
      <c r="T1850" s="241"/>
      <c r="U1850" s="241"/>
      <c r="V1850" s="241"/>
      <c r="W1850" s="241"/>
      <c r="X1850" s="241"/>
      <c r="Y1850" s="241"/>
      <c r="Z1850" s="241"/>
      <c r="AA1850" s="241"/>
      <c r="AB1850" s="241"/>
      <c r="AC1850" s="241"/>
      <c r="AD1850" s="241"/>
      <c r="AE1850" s="241"/>
      <c r="AF1850" s="241"/>
      <c r="AG1850" s="241"/>
      <c r="AH1850" s="241"/>
      <c r="AI1850" s="241"/>
      <c r="AP1850" s="300"/>
      <c r="AT1850" s="300"/>
    </row>
    <row r="1851" spans="1:46" s="299" customFormat="1" ht="15" customHeight="1">
      <c r="A1851" s="284"/>
      <c r="B1851" s="284"/>
      <c r="C1851" s="241"/>
      <c r="D1851" s="241"/>
      <c r="E1851" s="241"/>
      <c r="F1851" s="241"/>
      <c r="G1851" s="241"/>
      <c r="H1851" s="241"/>
      <c r="I1851" s="241"/>
      <c r="J1851" s="241"/>
      <c r="K1851" s="241"/>
      <c r="L1851" s="241"/>
      <c r="M1851" s="241"/>
      <c r="N1851" s="241"/>
      <c r="O1851" s="241"/>
      <c r="P1851" s="241"/>
      <c r="Q1851" s="241"/>
      <c r="R1851" s="241"/>
      <c r="S1851" s="241"/>
      <c r="T1851" s="241"/>
      <c r="U1851" s="241"/>
      <c r="V1851" s="241"/>
      <c r="W1851" s="241"/>
      <c r="X1851" s="241"/>
      <c r="Y1851" s="241"/>
      <c r="Z1851" s="241"/>
      <c r="AA1851" s="241"/>
      <c r="AB1851" s="241"/>
      <c r="AC1851" s="241"/>
      <c r="AD1851" s="241"/>
      <c r="AE1851" s="241"/>
      <c r="AF1851" s="241"/>
      <c r="AG1851" s="241"/>
      <c r="AH1851" s="241"/>
      <c r="AI1851" s="241"/>
      <c r="AP1851" s="300"/>
      <c r="AT1851" s="300"/>
    </row>
    <row r="1852" spans="1:46" s="299" customFormat="1" ht="15" customHeight="1">
      <c r="A1852" s="284"/>
      <c r="B1852" s="284"/>
      <c r="C1852" s="241"/>
      <c r="D1852" s="241"/>
      <c r="E1852" s="241"/>
      <c r="F1852" s="241"/>
      <c r="G1852" s="241"/>
      <c r="H1852" s="241"/>
      <c r="I1852" s="241"/>
      <c r="J1852" s="241"/>
      <c r="K1852" s="241"/>
      <c r="L1852" s="241"/>
      <c r="M1852" s="241"/>
      <c r="N1852" s="241"/>
      <c r="O1852" s="241"/>
      <c r="P1852" s="241"/>
      <c r="Q1852" s="241"/>
      <c r="R1852" s="241"/>
      <c r="S1852" s="241"/>
      <c r="T1852" s="241"/>
      <c r="U1852" s="241"/>
      <c r="V1852" s="241"/>
      <c r="W1852" s="241"/>
      <c r="X1852" s="241"/>
      <c r="Y1852" s="241"/>
      <c r="Z1852" s="241"/>
      <c r="AA1852" s="241"/>
      <c r="AB1852" s="241"/>
      <c r="AC1852" s="241"/>
      <c r="AD1852" s="241"/>
      <c r="AE1852" s="241"/>
      <c r="AF1852" s="241"/>
      <c r="AG1852" s="241"/>
      <c r="AH1852" s="241"/>
      <c r="AI1852" s="241"/>
      <c r="AP1852" s="300"/>
      <c r="AT1852" s="300"/>
    </row>
    <row r="1853" spans="1:46" s="299" customFormat="1" ht="15" customHeight="1">
      <c r="A1853" s="284"/>
      <c r="B1853" s="284"/>
      <c r="C1853" s="241"/>
      <c r="D1853" s="241"/>
      <c r="E1853" s="241"/>
      <c r="F1853" s="241"/>
      <c r="G1853" s="241"/>
      <c r="H1853" s="241"/>
      <c r="I1853" s="241"/>
      <c r="J1853" s="241"/>
      <c r="K1853" s="241"/>
      <c r="L1853" s="241"/>
      <c r="M1853" s="241"/>
      <c r="N1853" s="241"/>
      <c r="O1853" s="241"/>
      <c r="P1853" s="241"/>
      <c r="Q1853" s="241"/>
      <c r="R1853" s="241"/>
      <c r="S1853" s="241"/>
      <c r="T1853" s="241"/>
      <c r="U1853" s="241"/>
      <c r="V1853" s="241"/>
      <c r="W1853" s="241"/>
      <c r="X1853" s="241"/>
      <c r="Y1853" s="241"/>
      <c r="Z1853" s="241"/>
      <c r="AA1853" s="241"/>
      <c r="AB1853" s="241"/>
      <c r="AC1853" s="241"/>
      <c r="AD1853" s="241"/>
      <c r="AE1853" s="241"/>
      <c r="AF1853" s="241"/>
      <c r="AG1853" s="241"/>
      <c r="AH1853" s="241"/>
      <c r="AI1853" s="241"/>
      <c r="AP1853" s="300"/>
      <c r="AT1853" s="300"/>
    </row>
    <row r="1854" spans="1:46" s="299" customFormat="1" ht="15" customHeight="1">
      <c r="A1854" s="284"/>
      <c r="B1854" s="284"/>
      <c r="C1854" s="241"/>
      <c r="D1854" s="241"/>
      <c r="E1854" s="241"/>
      <c r="F1854" s="241"/>
      <c r="G1854" s="241"/>
      <c r="H1854" s="241"/>
      <c r="I1854" s="241"/>
      <c r="J1854" s="241"/>
      <c r="K1854" s="241"/>
      <c r="L1854" s="241"/>
      <c r="M1854" s="241"/>
      <c r="N1854" s="241"/>
      <c r="O1854" s="241"/>
      <c r="P1854" s="241"/>
      <c r="Q1854" s="241"/>
      <c r="R1854" s="241"/>
      <c r="S1854" s="241"/>
      <c r="T1854" s="241"/>
      <c r="U1854" s="241"/>
      <c r="V1854" s="241"/>
      <c r="W1854" s="241"/>
      <c r="X1854" s="241"/>
      <c r="Y1854" s="241"/>
      <c r="Z1854" s="241"/>
      <c r="AA1854" s="241"/>
      <c r="AB1854" s="241"/>
      <c r="AC1854" s="241"/>
      <c r="AD1854" s="241"/>
      <c r="AE1854" s="241"/>
      <c r="AF1854" s="241"/>
      <c r="AG1854" s="241"/>
      <c r="AH1854" s="241"/>
      <c r="AI1854" s="241"/>
      <c r="AP1854" s="300"/>
      <c r="AT1854" s="300"/>
    </row>
    <row r="1855" spans="1:46" s="299" customFormat="1" ht="15" customHeight="1">
      <c r="A1855" s="284"/>
      <c r="B1855" s="284"/>
      <c r="C1855" s="241"/>
      <c r="D1855" s="241"/>
      <c r="E1855" s="241"/>
      <c r="F1855" s="241"/>
      <c r="G1855" s="241"/>
      <c r="H1855" s="241"/>
      <c r="I1855" s="241"/>
      <c r="J1855" s="241"/>
      <c r="K1855" s="241"/>
      <c r="L1855" s="241"/>
      <c r="M1855" s="241"/>
      <c r="N1855" s="241"/>
      <c r="O1855" s="241"/>
      <c r="P1855" s="241"/>
      <c r="Q1855" s="241"/>
      <c r="R1855" s="241"/>
      <c r="S1855" s="241"/>
      <c r="T1855" s="241"/>
      <c r="U1855" s="241"/>
      <c r="V1855" s="241"/>
      <c r="W1855" s="241"/>
      <c r="X1855" s="241"/>
      <c r="Y1855" s="241"/>
      <c r="Z1855" s="241"/>
      <c r="AA1855" s="241"/>
      <c r="AB1855" s="241"/>
      <c r="AC1855" s="241"/>
      <c r="AD1855" s="241"/>
      <c r="AE1855" s="241"/>
      <c r="AF1855" s="241"/>
      <c r="AG1855" s="241"/>
      <c r="AH1855" s="241"/>
      <c r="AI1855" s="241"/>
      <c r="AP1855" s="300"/>
      <c r="AT1855" s="300"/>
    </row>
    <row r="1856" spans="1:46" s="299" customFormat="1" ht="15" customHeight="1">
      <c r="A1856" s="284"/>
      <c r="B1856" s="284"/>
      <c r="C1856" s="241"/>
      <c r="D1856" s="241"/>
      <c r="E1856" s="241"/>
      <c r="F1856" s="241"/>
      <c r="G1856" s="241"/>
      <c r="H1856" s="241"/>
      <c r="I1856" s="241"/>
      <c r="J1856" s="241"/>
      <c r="K1856" s="241"/>
      <c r="L1856" s="241"/>
      <c r="M1856" s="241"/>
      <c r="N1856" s="241"/>
      <c r="O1856" s="241"/>
      <c r="P1856" s="241"/>
      <c r="Q1856" s="241"/>
      <c r="R1856" s="241"/>
      <c r="S1856" s="241"/>
      <c r="T1856" s="241"/>
      <c r="U1856" s="241"/>
      <c r="V1856" s="241"/>
      <c r="W1856" s="241"/>
      <c r="X1856" s="241"/>
      <c r="Y1856" s="241"/>
      <c r="Z1856" s="241"/>
      <c r="AA1856" s="241"/>
      <c r="AB1856" s="241"/>
      <c r="AC1856" s="241"/>
      <c r="AD1856" s="241"/>
      <c r="AE1856" s="241"/>
      <c r="AF1856" s="241"/>
      <c r="AG1856" s="241"/>
      <c r="AH1856" s="241"/>
      <c r="AI1856" s="241"/>
      <c r="AP1856" s="300"/>
      <c r="AT1856" s="300"/>
    </row>
    <row r="1857" spans="1:46" s="299" customFormat="1" ht="15" customHeight="1">
      <c r="A1857" s="284"/>
      <c r="B1857" s="284"/>
      <c r="C1857" s="241"/>
      <c r="D1857" s="241"/>
      <c r="E1857" s="241"/>
      <c r="F1857" s="241"/>
      <c r="G1857" s="241"/>
      <c r="H1857" s="241"/>
      <c r="I1857" s="241"/>
      <c r="J1857" s="241"/>
      <c r="K1857" s="241"/>
      <c r="L1857" s="241"/>
      <c r="M1857" s="241"/>
      <c r="N1857" s="241"/>
      <c r="O1857" s="241"/>
      <c r="P1857" s="241"/>
      <c r="Q1857" s="241"/>
      <c r="R1857" s="241"/>
      <c r="S1857" s="241"/>
      <c r="T1857" s="241"/>
      <c r="U1857" s="241"/>
      <c r="V1857" s="241"/>
      <c r="W1857" s="241"/>
      <c r="X1857" s="241"/>
      <c r="Y1857" s="241"/>
      <c r="Z1857" s="241"/>
      <c r="AA1857" s="241"/>
      <c r="AB1857" s="241"/>
      <c r="AC1857" s="241"/>
      <c r="AD1857" s="241"/>
      <c r="AE1857" s="241"/>
      <c r="AF1857" s="241"/>
      <c r="AG1857" s="241"/>
      <c r="AH1857" s="241"/>
      <c r="AI1857" s="241"/>
      <c r="AP1857" s="300"/>
      <c r="AT1857" s="300"/>
    </row>
    <row r="1858" spans="1:46" s="299" customFormat="1" ht="15" customHeight="1">
      <c r="A1858" s="284"/>
      <c r="B1858" s="284"/>
      <c r="C1858" s="241"/>
      <c r="D1858" s="241"/>
      <c r="E1858" s="241"/>
      <c r="F1858" s="241"/>
      <c r="G1858" s="241"/>
      <c r="H1858" s="241"/>
      <c r="I1858" s="241"/>
      <c r="J1858" s="241"/>
      <c r="K1858" s="241"/>
      <c r="L1858" s="241"/>
      <c r="M1858" s="241"/>
      <c r="N1858" s="241"/>
      <c r="O1858" s="241"/>
      <c r="P1858" s="241"/>
      <c r="Q1858" s="241"/>
      <c r="R1858" s="241"/>
      <c r="S1858" s="241"/>
      <c r="T1858" s="241"/>
      <c r="U1858" s="241"/>
      <c r="V1858" s="241"/>
      <c r="W1858" s="241"/>
      <c r="X1858" s="241"/>
      <c r="Y1858" s="241"/>
      <c r="Z1858" s="241"/>
      <c r="AA1858" s="241"/>
      <c r="AB1858" s="241"/>
      <c r="AC1858" s="241"/>
      <c r="AD1858" s="241"/>
      <c r="AE1858" s="241"/>
      <c r="AF1858" s="241"/>
      <c r="AG1858" s="241"/>
      <c r="AH1858" s="241"/>
      <c r="AI1858" s="241"/>
      <c r="AP1858" s="300"/>
      <c r="AT1858" s="300"/>
    </row>
    <row r="1859" spans="1:46" s="299" customFormat="1" ht="15" customHeight="1">
      <c r="A1859" s="284"/>
      <c r="B1859" s="284"/>
      <c r="C1859" s="241"/>
      <c r="D1859" s="241"/>
      <c r="E1859" s="241"/>
      <c r="F1859" s="241"/>
      <c r="G1859" s="241"/>
      <c r="H1859" s="241"/>
      <c r="I1859" s="241"/>
      <c r="J1859" s="241"/>
      <c r="K1859" s="241"/>
      <c r="L1859" s="241"/>
      <c r="M1859" s="241"/>
      <c r="N1859" s="241"/>
      <c r="O1859" s="241"/>
      <c r="P1859" s="241"/>
      <c r="Q1859" s="241"/>
      <c r="R1859" s="241"/>
      <c r="S1859" s="241"/>
      <c r="T1859" s="241"/>
      <c r="U1859" s="241"/>
      <c r="V1859" s="241"/>
      <c r="W1859" s="241"/>
      <c r="X1859" s="241"/>
      <c r="Y1859" s="241"/>
      <c r="Z1859" s="241"/>
      <c r="AA1859" s="241"/>
      <c r="AB1859" s="241"/>
      <c r="AC1859" s="241"/>
      <c r="AD1859" s="241"/>
      <c r="AE1859" s="241"/>
      <c r="AF1859" s="241"/>
      <c r="AG1859" s="241"/>
      <c r="AH1859" s="241"/>
      <c r="AI1859" s="241"/>
      <c r="AP1859" s="300"/>
      <c r="AT1859" s="300"/>
    </row>
    <row r="1860" spans="1:46" s="299" customFormat="1" ht="15" customHeight="1">
      <c r="A1860" s="284"/>
      <c r="B1860" s="284"/>
      <c r="C1860" s="241"/>
      <c r="D1860" s="241"/>
      <c r="E1860" s="241"/>
      <c r="F1860" s="241"/>
      <c r="G1860" s="241"/>
      <c r="H1860" s="241"/>
      <c r="I1860" s="241"/>
      <c r="J1860" s="241"/>
      <c r="K1860" s="241"/>
      <c r="L1860" s="241"/>
      <c r="M1860" s="241"/>
      <c r="N1860" s="241"/>
      <c r="O1860" s="241"/>
      <c r="P1860" s="241"/>
      <c r="Q1860" s="241"/>
      <c r="R1860" s="241"/>
      <c r="S1860" s="241"/>
      <c r="T1860" s="241"/>
      <c r="U1860" s="241"/>
      <c r="V1860" s="241"/>
      <c r="W1860" s="241"/>
      <c r="X1860" s="241"/>
      <c r="Y1860" s="241"/>
      <c r="Z1860" s="241"/>
      <c r="AA1860" s="241"/>
      <c r="AB1860" s="241"/>
      <c r="AC1860" s="241"/>
      <c r="AD1860" s="241"/>
      <c r="AE1860" s="241"/>
      <c r="AF1860" s="241"/>
      <c r="AG1860" s="241"/>
      <c r="AH1860" s="241"/>
      <c r="AI1860" s="241"/>
      <c r="AP1860" s="300"/>
      <c r="AT1860" s="300"/>
    </row>
    <row r="1861" spans="1:46" s="299" customFormat="1" ht="15" customHeight="1">
      <c r="A1861" s="284"/>
      <c r="B1861" s="284"/>
      <c r="C1861" s="241"/>
      <c r="D1861" s="241"/>
      <c r="E1861" s="241"/>
      <c r="F1861" s="241"/>
      <c r="G1861" s="241"/>
      <c r="H1861" s="241"/>
      <c r="I1861" s="241"/>
      <c r="J1861" s="241"/>
      <c r="K1861" s="241"/>
      <c r="L1861" s="241"/>
      <c r="M1861" s="241"/>
      <c r="N1861" s="241"/>
      <c r="O1861" s="241"/>
      <c r="P1861" s="241"/>
      <c r="Q1861" s="241"/>
      <c r="R1861" s="241"/>
      <c r="S1861" s="241"/>
      <c r="T1861" s="241"/>
      <c r="U1861" s="241"/>
      <c r="V1861" s="241"/>
      <c r="W1861" s="241"/>
      <c r="X1861" s="241"/>
      <c r="Y1861" s="241"/>
      <c r="Z1861" s="241"/>
      <c r="AA1861" s="241"/>
      <c r="AB1861" s="241"/>
      <c r="AC1861" s="241"/>
      <c r="AD1861" s="241"/>
      <c r="AE1861" s="241"/>
      <c r="AF1861" s="241"/>
      <c r="AG1861" s="241"/>
      <c r="AH1861" s="241"/>
      <c r="AI1861" s="241"/>
      <c r="AP1861" s="300"/>
      <c r="AT1861" s="300"/>
    </row>
    <row r="1862" spans="1:46" s="299" customFormat="1" ht="15" customHeight="1">
      <c r="A1862" s="284"/>
      <c r="B1862" s="284"/>
      <c r="C1862" s="241"/>
      <c r="D1862" s="241"/>
      <c r="E1862" s="241"/>
      <c r="F1862" s="241"/>
      <c r="G1862" s="241"/>
      <c r="H1862" s="241"/>
      <c r="I1862" s="241"/>
      <c r="J1862" s="241"/>
      <c r="K1862" s="241"/>
      <c r="L1862" s="241"/>
      <c r="M1862" s="241"/>
      <c r="N1862" s="241"/>
      <c r="O1862" s="241"/>
      <c r="P1862" s="241"/>
      <c r="Q1862" s="241"/>
      <c r="R1862" s="241"/>
      <c r="S1862" s="241"/>
      <c r="T1862" s="241"/>
      <c r="U1862" s="241"/>
      <c r="V1862" s="241"/>
      <c r="W1862" s="241"/>
      <c r="X1862" s="241"/>
      <c r="Y1862" s="241"/>
      <c r="Z1862" s="241"/>
      <c r="AA1862" s="241"/>
      <c r="AB1862" s="241"/>
      <c r="AC1862" s="241"/>
      <c r="AD1862" s="241"/>
      <c r="AE1862" s="241"/>
      <c r="AF1862" s="241"/>
      <c r="AG1862" s="241"/>
      <c r="AH1862" s="241"/>
      <c r="AI1862" s="241"/>
      <c r="AP1862" s="300"/>
      <c r="AT1862" s="300"/>
    </row>
    <row r="1863" spans="1:46" s="299" customFormat="1" ht="15" customHeight="1">
      <c r="A1863" s="284"/>
      <c r="B1863" s="284"/>
      <c r="C1863" s="241"/>
      <c r="D1863" s="241"/>
      <c r="E1863" s="241"/>
      <c r="F1863" s="241"/>
      <c r="G1863" s="241"/>
      <c r="H1863" s="241"/>
      <c r="I1863" s="241"/>
      <c r="J1863" s="241"/>
      <c r="K1863" s="241"/>
      <c r="L1863" s="241"/>
      <c r="M1863" s="241"/>
      <c r="N1863" s="241"/>
      <c r="O1863" s="241"/>
      <c r="P1863" s="241"/>
      <c r="Q1863" s="241"/>
      <c r="R1863" s="241"/>
      <c r="S1863" s="241"/>
      <c r="T1863" s="241"/>
      <c r="U1863" s="241"/>
      <c r="V1863" s="241"/>
      <c r="W1863" s="241"/>
      <c r="X1863" s="241"/>
      <c r="Y1863" s="241"/>
      <c r="Z1863" s="241"/>
      <c r="AA1863" s="241"/>
      <c r="AB1863" s="241"/>
      <c r="AC1863" s="241"/>
      <c r="AD1863" s="241"/>
      <c r="AE1863" s="241"/>
      <c r="AF1863" s="241"/>
      <c r="AG1863" s="241"/>
      <c r="AH1863" s="241"/>
      <c r="AI1863" s="241"/>
      <c r="AP1863" s="300"/>
      <c r="AT1863" s="300"/>
    </row>
    <row r="1864" spans="1:46" s="299" customFormat="1" ht="15" customHeight="1">
      <c r="A1864" s="284"/>
      <c r="B1864" s="284"/>
      <c r="C1864" s="241"/>
      <c r="D1864" s="241"/>
      <c r="E1864" s="241"/>
      <c r="F1864" s="241"/>
      <c r="G1864" s="241"/>
      <c r="H1864" s="241"/>
      <c r="I1864" s="241"/>
      <c r="J1864" s="241"/>
      <c r="K1864" s="241"/>
      <c r="L1864" s="241"/>
      <c r="M1864" s="241"/>
      <c r="N1864" s="241"/>
      <c r="O1864" s="241"/>
      <c r="P1864" s="241"/>
      <c r="Q1864" s="241"/>
      <c r="R1864" s="241"/>
      <c r="S1864" s="241"/>
      <c r="T1864" s="241"/>
      <c r="U1864" s="241"/>
      <c r="V1864" s="241"/>
      <c r="W1864" s="241"/>
      <c r="X1864" s="241"/>
      <c r="Y1864" s="241"/>
      <c r="Z1864" s="241"/>
      <c r="AA1864" s="241"/>
      <c r="AB1864" s="241"/>
      <c r="AC1864" s="241"/>
      <c r="AD1864" s="241"/>
      <c r="AE1864" s="241"/>
      <c r="AF1864" s="241"/>
      <c r="AG1864" s="241"/>
      <c r="AH1864" s="241"/>
      <c r="AI1864" s="241"/>
      <c r="AP1864" s="300"/>
      <c r="AT1864" s="300"/>
    </row>
    <row r="1865" spans="1:46" s="299" customFormat="1" ht="15" customHeight="1">
      <c r="A1865" s="284"/>
      <c r="B1865" s="284"/>
      <c r="C1865" s="241"/>
      <c r="D1865" s="241"/>
      <c r="E1865" s="241"/>
      <c r="F1865" s="241"/>
      <c r="G1865" s="241"/>
      <c r="H1865" s="241"/>
      <c r="I1865" s="241"/>
      <c r="J1865" s="241"/>
      <c r="K1865" s="241"/>
      <c r="L1865" s="241"/>
      <c r="M1865" s="241"/>
      <c r="N1865" s="241"/>
      <c r="O1865" s="241"/>
      <c r="P1865" s="241"/>
      <c r="Q1865" s="241"/>
      <c r="R1865" s="241"/>
      <c r="S1865" s="241"/>
      <c r="T1865" s="241"/>
      <c r="U1865" s="241"/>
      <c r="V1865" s="241"/>
      <c r="W1865" s="241"/>
      <c r="X1865" s="241"/>
      <c r="Y1865" s="241"/>
      <c r="Z1865" s="241"/>
      <c r="AA1865" s="241"/>
      <c r="AB1865" s="241"/>
      <c r="AC1865" s="241"/>
      <c r="AD1865" s="241"/>
      <c r="AE1865" s="241"/>
      <c r="AF1865" s="241"/>
      <c r="AG1865" s="241"/>
      <c r="AH1865" s="241"/>
      <c r="AI1865" s="241"/>
      <c r="AP1865" s="300"/>
      <c r="AT1865" s="300"/>
    </row>
    <row r="1866" spans="1:46" s="299" customFormat="1" ht="15" customHeight="1">
      <c r="A1866" s="284"/>
      <c r="B1866" s="284"/>
      <c r="C1866" s="241"/>
      <c r="D1866" s="241"/>
      <c r="E1866" s="241"/>
      <c r="F1866" s="241"/>
      <c r="G1866" s="241"/>
      <c r="H1866" s="241"/>
      <c r="I1866" s="241"/>
      <c r="J1866" s="241"/>
      <c r="K1866" s="241"/>
      <c r="L1866" s="241"/>
      <c r="M1866" s="241"/>
      <c r="N1866" s="241"/>
      <c r="O1866" s="241"/>
      <c r="P1866" s="241"/>
      <c r="Q1866" s="241"/>
      <c r="R1866" s="241"/>
      <c r="S1866" s="241"/>
      <c r="T1866" s="241"/>
      <c r="U1866" s="241"/>
      <c r="V1866" s="241"/>
      <c r="W1866" s="241"/>
      <c r="X1866" s="241"/>
      <c r="Y1866" s="241"/>
      <c r="Z1866" s="241"/>
      <c r="AA1866" s="241"/>
      <c r="AB1866" s="241"/>
      <c r="AC1866" s="241"/>
      <c r="AD1866" s="241"/>
      <c r="AE1866" s="241"/>
      <c r="AF1866" s="241"/>
      <c r="AG1866" s="241"/>
      <c r="AH1866" s="241"/>
      <c r="AI1866" s="241"/>
      <c r="AP1866" s="300"/>
      <c r="AT1866" s="300"/>
    </row>
    <row r="1867" spans="1:46" s="299" customFormat="1" ht="15" customHeight="1">
      <c r="A1867" s="284"/>
      <c r="B1867" s="284"/>
      <c r="C1867" s="241"/>
      <c r="D1867" s="241"/>
      <c r="E1867" s="241"/>
      <c r="F1867" s="241"/>
      <c r="G1867" s="241"/>
      <c r="H1867" s="241"/>
      <c r="I1867" s="241"/>
      <c r="J1867" s="241"/>
      <c r="K1867" s="241"/>
      <c r="L1867" s="241"/>
      <c r="M1867" s="241"/>
      <c r="N1867" s="241"/>
      <c r="O1867" s="241"/>
      <c r="P1867" s="241"/>
      <c r="Q1867" s="241"/>
      <c r="R1867" s="241"/>
      <c r="S1867" s="241"/>
      <c r="T1867" s="241"/>
      <c r="U1867" s="241"/>
      <c r="V1867" s="241"/>
      <c r="W1867" s="241"/>
      <c r="X1867" s="241"/>
      <c r="Y1867" s="241"/>
      <c r="Z1867" s="241"/>
      <c r="AA1867" s="241"/>
      <c r="AB1867" s="241"/>
      <c r="AC1867" s="241"/>
      <c r="AD1867" s="241"/>
      <c r="AE1867" s="241"/>
      <c r="AF1867" s="241"/>
      <c r="AG1867" s="241"/>
      <c r="AH1867" s="241"/>
      <c r="AI1867" s="241"/>
      <c r="AP1867" s="300"/>
      <c r="AT1867" s="300"/>
    </row>
    <row r="1868" spans="1:46" s="299" customFormat="1" ht="15" customHeight="1">
      <c r="A1868" s="284"/>
      <c r="B1868" s="284"/>
      <c r="C1868" s="241"/>
      <c r="D1868" s="241"/>
      <c r="E1868" s="241"/>
      <c r="F1868" s="241"/>
      <c r="G1868" s="241"/>
      <c r="H1868" s="241"/>
      <c r="I1868" s="241"/>
      <c r="J1868" s="241"/>
      <c r="K1868" s="241"/>
      <c r="L1868" s="241"/>
      <c r="M1868" s="241"/>
      <c r="N1868" s="241"/>
      <c r="O1868" s="241"/>
      <c r="P1868" s="241"/>
      <c r="Q1868" s="241"/>
      <c r="R1868" s="241"/>
      <c r="S1868" s="241"/>
      <c r="T1868" s="241"/>
      <c r="U1868" s="241"/>
      <c r="V1868" s="241"/>
      <c r="W1868" s="241"/>
      <c r="X1868" s="241"/>
      <c r="Y1868" s="241"/>
      <c r="Z1868" s="241"/>
      <c r="AA1868" s="241"/>
      <c r="AB1868" s="241"/>
      <c r="AC1868" s="241"/>
      <c r="AD1868" s="241"/>
      <c r="AE1868" s="241"/>
      <c r="AF1868" s="241"/>
      <c r="AG1868" s="241"/>
      <c r="AH1868" s="241"/>
      <c r="AI1868" s="241"/>
      <c r="AP1868" s="300"/>
      <c r="AT1868" s="300"/>
    </row>
    <row r="1869" spans="1:46" s="299" customFormat="1" ht="15" customHeight="1">
      <c r="A1869" s="284"/>
      <c r="B1869" s="284"/>
      <c r="C1869" s="241"/>
      <c r="D1869" s="241"/>
      <c r="E1869" s="241"/>
      <c r="F1869" s="241"/>
      <c r="G1869" s="241"/>
      <c r="H1869" s="241"/>
      <c r="I1869" s="241"/>
      <c r="J1869" s="241"/>
      <c r="K1869" s="241"/>
      <c r="L1869" s="241"/>
      <c r="M1869" s="241"/>
      <c r="N1869" s="241"/>
      <c r="O1869" s="241"/>
      <c r="P1869" s="241"/>
      <c r="Q1869" s="241"/>
      <c r="R1869" s="241"/>
      <c r="S1869" s="241"/>
      <c r="T1869" s="241"/>
      <c r="U1869" s="241"/>
      <c r="V1869" s="241"/>
      <c r="W1869" s="241"/>
      <c r="X1869" s="241"/>
      <c r="Y1869" s="241"/>
      <c r="Z1869" s="241"/>
      <c r="AA1869" s="241"/>
      <c r="AB1869" s="241"/>
      <c r="AC1869" s="241"/>
      <c r="AD1869" s="241"/>
      <c r="AE1869" s="241"/>
      <c r="AF1869" s="241"/>
      <c r="AG1869" s="241"/>
      <c r="AH1869" s="241"/>
      <c r="AI1869" s="241"/>
      <c r="AP1869" s="300"/>
      <c r="AT1869" s="300"/>
    </row>
    <row r="1870" spans="1:46" s="299" customFormat="1" ht="15" customHeight="1">
      <c r="A1870" s="284"/>
      <c r="B1870" s="284"/>
      <c r="C1870" s="241"/>
      <c r="D1870" s="241"/>
      <c r="E1870" s="241"/>
      <c r="F1870" s="241"/>
      <c r="G1870" s="241"/>
      <c r="H1870" s="241"/>
      <c r="I1870" s="241"/>
      <c r="J1870" s="241"/>
      <c r="K1870" s="241"/>
      <c r="L1870" s="241"/>
      <c r="M1870" s="241"/>
      <c r="N1870" s="241"/>
      <c r="O1870" s="241"/>
      <c r="P1870" s="241"/>
      <c r="Q1870" s="241"/>
      <c r="R1870" s="241"/>
      <c r="S1870" s="241"/>
      <c r="T1870" s="241"/>
      <c r="U1870" s="241"/>
      <c r="V1870" s="241"/>
      <c r="W1870" s="241"/>
      <c r="X1870" s="241"/>
      <c r="Y1870" s="241"/>
      <c r="Z1870" s="241"/>
      <c r="AA1870" s="241"/>
      <c r="AB1870" s="241"/>
      <c r="AC1870" s="241"/>
      <c r="AD1870" s="241"/>
      <c r="AE1870" s="241"/>
      <c r="AF1870" s="241"/>
      <c r="AG1870" s="241"/>
      <c r="AH1870" s="241"/>
      <c r="AI1870" s="241"/>
      <c r="AP1870" s="300"/>
      <c r="AT1870" s="300"/>
    </row>
    <row r="1871" spans="1:46" s="299" customFormat="1" ht="15" customHeight="1">
      <c r="A1871" s="284"/>
      <c r="B1871" s="284"/>
      <c r="C1871" s="241"/>
      <c r="D1871" s="241"/>
      <c r="E1871" s="241"/>
      <c r="F1871" s="241"/>
      <c r="G1871" s="241"/>
      <c r="H1871" s="241"/>
      <c r="I1871" s="241"/>
      <c r="J1871" s="241"/>
      <c r="K1871" s="241"/>
      <c r="L1871" s="241"/>
      <c r="M1871" s="241"/>
      <c r="N1871" s="241"/>
      <c r="O1871" s="241"/>
      <c r="P1871" s="241"/>
      <c r="Q1871" s="241"/>
      <c r="R1871" s="241"/>
      <c r="S1871" s="241"/>
      <c r="T1871" s="241"/>
      <c r="U1871" s="241"/>
      <c r="V1871" s="241"/>
      <c r="W1871" s="241"/>
      <c r="X1871" s="241"/>
      <c r="Y1871" s="241"/>
      <c r="Z1871" s="241"/>
      <c r="AA1871" s="241"/>
      <c r="AB1871" s="241"/>
      <c r="AC1871" s="241"/>
      <c r="AD1871" s="241"/>
      <c r="AE1871" s="241"/>
      <c r="AF1871" s="241"/>
      <c r="AG1871" s="241"/>
      <c r="AH1871" s="241"/>
      <c r="AI1871" s="241"/>
      <c r="AP1871" s="300"/>
      <c r="AT1871" s="300"/>
    </row>
    <row r="1872" spans="1:46" s="299" customFormat="1" ht="15" customHeight="1">
      <c r="A1872" s="284"/>
      <c r="B1872" s="284"/>
      <c r="C1872" s="241"/>
      <c r="D1872" s="241"/>
      <c r="E1872" s="241"/>
      <c r="F1872" s="241"/>
      <c r="G1872" s="241"/>
      <c r="H1872" s="241"/>
      <c r="I1872" s="241"/>
      <c r="J1872" s="241"/>
      <c r="K1872" s="241"/>
      <c r="L1872" s="241"/>
      <c r="M1872" s="241"/>
      <c r="N1872" s="241"/>
      <c r="O1872" s="241"/>
      <c r="P1872" s="241"/>
      <c r="Q1872" s="241"/>
      <c r="R1872" s="241"/>
      <c r="S1872" s="241"/>
      <c r="T1872" s="241"/>
      <c r="U1872" s="241"/>
      <c r="V1872" s="241"/>
      <c r="W1872" s="241"/>
      <c r="X1872" s="241"/>
      <c r="Y1872" s="241"/>
      <c r="Z1872" s="241"/>
      <c r="AA1872" s="241"/>
      <c r="AB1872" s="241"/>
      <c r="AC1872" s="241"/>
      <c r="AD1872" s="241"/>
      <c r="AE1872" s="241"/>
      <c r="AF1872" s="241"/>
      <c r="AG1872" s="241"/>
      <c r="AH1872" s="241"/>
      <c r="AI1872" s="241"/>
      <c r="AP1872" s="300"/>
      <c r="AT1872" s="300"/>
    </row>
    <row r="1873" spans="1:46" s="299" customFormat="1" ht="15" customHeight="1">
      <c r="A1873" s="284"/>
      <c r="B1873" s="284"/>
      <c r="C1873" s="241"/>
      <c r="D1873" s="241"/>
      <c r="E1873" s="241"/>
      <c r="F1873" s="241"/>
      <c r="G1873" s="241"/>
      <c r="H1873" s="241"/>
      <c r="I1873" s="241"/>
      <c r="J1873" s="241"/>
      <c r="K1873" s="241"/>
      <c r="L1873" s="241"/>
      <c r="M1873" s="241"/>
      <c r="N1873" s="241"/>
      <c r="O1873" s="241"/>
      <c r="P1873" s="241"/>
      <c r="Q1873" s="241"/>
      <c r="R1873" s="241"/>
      <c r="S1873" s="241"/>
      <c r="T1873" s="241"/>
      <c r="U1873" s="241"/>
      <c r="V1873" s="241"/>
      <c r="W1873" s="241"/>
      <c r="X1873" s="241"/>
      <c r="Y1873" s="241"/>
      <c r="Z1873" s="241"/>
      <c r="AA1873" s="241"/>
      <c r="AB1873" s="241"/>
      <c r="AC1873" s="241"/>
      <c r="AD1873" s="241"/>
      <c r="AE1873" s="241"/>
      <c r="AF1873" s="241"/>
      <c r="AG1873" s="241"/>
      <c r="AH1873" s="241"/>
      <c r="AI1873" s="241"/>
      <c r="AP1873" s="300"/>
      <c r="AT1873" s="300"/>
    </row>
    <row r="1874" spans="1:46" s="299" customFormat="1" ht="15" customHeight="1">
      <c r="A1874" s="284"/>
      <c r="B1874" s="284"/>
      <c r="C1874" s="241"/>
      <c r="D1874" s="241"/>
      <c r="E1874" s="241"/>
      <c r="F1874" s="241"/>
      <c r="G1874" s="241"/>
      <c r="H1874" s="241"/>
      <c r="I1874" s="241"/>
      <c r="J1874" s="241"/>
      <c r="K1874" s="241"/>
      <c r="L1874" s="241"/>
      <c r="M1874" s="241"/>
      <c r="N1874" s="241"/>
      <c r="O1874" s="241"/>
      <c r="P1874" s="241"/>
      <c r="Q1874" s="241"/>
      <c r="R1874" s="241"/>
      <c r="S1874" s="241"/>
      <c r="T1874" s="241"/>
      <c r="U1874" s="241"/>
      <c r="V1874" s="241"/>
      <c r="W1874" s="241"/>
      <c r="X1874" s="241"/>
      <c r="Y1874" s="241"/>
      <c r="Z1874" s="241"/>
      <c r="AA1874" s="241"/>
      <c r="AB1874" s="241"/>
      <c r="AC1874" s="241"/>
      <c r="AD1874" s="241"/>
      <c r="AE1874" s="241"/>
      <c r="AF1874" s="241"/>
      <c r="AG1874" s="241"/>
      <c r="AH1874" s="241"/>
      <c r="AI1874" s="241"/>
      <c r="AP1874" s="300"/>
      <c r="AT1874" s="300"/>
    </row>
    <row r="1875" spans="1:46" s="299" customFormat="1" ht="15" customHeight="1">
      <c r="A1875" s="284"/>
      <c r="B1875" s="284"/>
      <c r="C1875" s="241"/>
      <c r="D1875" s="241"/>
      <c r="E1875" s="241"/>
      <c r="F1875" s="241"/>
      <c r="G1875" s="241"/>
      <c r="H1875" s="241"/>
      <c r="I1875" s="241"/>
      <c r="J1875" s="241"/>
      <c r="K1875" s="241"/>
      <c r="L1875" s="241"/>
      <c r="M1875" s="241"/>
      <c r="N1875" s="241"/>
      <c r="O1875" s="241"/>
      <c r="P1875" s="241"/>
      <c r="Q1875" s="241"/>
      <c r="R1875" s="241"/>
      <c r="S1875" s="241"/>
      <c r="T1875" s="241"/>
      <c r="U1875" s="241"/>
      <c r="V1875" s="241"/>
      <c r="W1875" s="241"/>
      <c r="X1875" s="241"/>
      <c r="Y1875" s="241"/>
      <c r="Z1875" s="241"/>
      <c r="AA1875" s="241"/>
      <c r="AB1875" s="241"/>
      <c r="AC1875" s="241"/>
      <c r="AD1875" s="241"/>
      <c r="AE1875" s="241"/>
      <c r="AF1875" s="241"/>
      <c r="AG1875" s="241"/>
      <c r="AH1875" s="241"/>
      <c r="AI1875" s="241"/>
      <c r="AP1875" s="300"/>
      <c r="AT1875" s="300"/>
    </row>
    <row r="1876" spans="1:46" s="299" customFormat="1" ht="15" customHeight="1">
      <c r="A1876" s="284"/>
      <c r="B1876" s="284"/>
      <c r="C1876" s="241"/>
      <c r="D1876" s="241"/>
      <c r="E1876" s="241"/>
      <c r="F1876" s="241"/>
      <c r="G1876" s="241"/>
      <c r="H1876" s="241"/>
      <c r="I1876" s="241"/>
      <c r="J1876" s="241"/>
      <c r="K1876" s="241"/>
      <c r="L1876" s="241"/>
      <c r="M1876" s="241"/>
      <c r="N1876" s="241"/>
      <c r="O1876" s="241"/>
      <c r="P1876" s="241"/>
      <c r="Q1876" s="241"/>
      <c r="R1876" s="241"/>
      <c r="S1876" s="241"/>
      <c r="T1876" s="241"/>
      <c r="U1876" s="241"/>
      <c r="V1876" s="241"/>
      <c r="W1876" s="241"/>
      <c r="X1876" s="241"/>
      <c r="Y1876" s="241"/>
      <c r="Z1876" s="241"/>
      <c r="AA1876" s="241"/>
      <c r="AB1876" s="241"/>
      <c r="AC1876" s="241"/>
      <c r="AD1876" s="241"/>
      <c r="AE1876" s="241"/>
      <c r="AF1876" s="241"/>
      <c r="AG1876" s="241"/>
      <c r="AH1876" s="241"/>
      <c r="AI1876" s="241"/>
      <c r="AP1876" s="300"/>
      <c r="AT1876" s="300"/>
    </row>
    <row r="1877" spans="1:46" s="299" customFormat="1" ht="15" customHeight="1">
      <c r="A1877" s="284"/>
      <c r="B1877" s="284"/>
      <c r="C1877" s="241"/>
      <c r="D1877" s="241"/>
      <c r="E1877" s="241"/>
      <c r="F1877" s="241"/>
      <c r="G1877" s="241"/>
      <c r="H1877" s="241"/>
      <c r="I1877" s="241"/>
      <c r="J1877" s="241"/>
      <c r="K1877" s="241"/>
      <c r="L1877" s="241"/>
      <c r="M1877" s="241"/>
      <c r="N1877" s="241"/>
      <c r="O1877" s="241"/>
      <c r="P1877" s="241"/>
      <c r="Q1877" s="241"/>
      <c r="R1877" s="241"/>
      <c r="S1877" s="241"/>
      <c r="T1877" s="241"/>
      <c r="U1877" s="241"/>
      <c r="V1877" s="241"/>
      <c r="W1877" s="241"/>
      <c r="X1877" s="241"/>
      <c r="Y1877" s="241"/>
      <c r="Z1877" s="241"/>
      <c r="AA1877" s="241"/>
      <c r="AB1877" s="241"/>
      <c r="AC1877" s="241"/>
      <c r="AD1877" s="241"/>
      <c r="AE1877" s="241"/>
      <c r="AF1877" s="241"/>
      <c r="AG1877" s="241"/>
      <c r="AH1877" s="241"/>
      <c r="AI1877" s="241"/>
      <c r="AP1877" s="300"/>
      <c r="AT1877" s="300"/>
    </row>
    <row r="1878" spans="1:46" s="299" customFormat="1" ht="15" customHeight="1">
      <c r="A1878" s="284"/>
      <c r="B1878" s="284"/>
      <c r="C1878" s="241"/>
      <c r="D1878" s="241"/>
      <c r="E1878" s="241"/>
      <c r="F1878" s="241"/>
      <c r="G1878" s="241"/>
      <c r="H1878" s="241"/>
      <c r="I1878" s="241"/>
      <c r="J1878" s="241"/>
      <c r="K1878" s="241"/>
      <c r="L1878" s="241"/>
      <c r="M1878" s="241"/>
      <c r="N1878" s="241"/>
      <c r="O1878" s="241"/>
      <c r="P1878" s="241"/>
      <c r="Q1878" s="241"/>
      <c r="R1878" s="241"/>
      <c r="S1878" s="241"/>
      <c r="T1878" s="241"/>
      <c r="U1878" s="241"/>
      <c r="V1878" s="241"/>
      <c r="W1878" s="241"/>
      <c r="X1878" s="241"/>
      <c r="Y1878" s="241"/>
      <c r="Z1878" s="241"/>
      <c r="AA1878" s="241"/>
      <c r="AB1878" s="241"/>
      <c r="AC1878" s="241"/>
      <c r="AD1878" s="241"/>
      <c r="AE1878" s="241"/>
      <c r="AF1878" s="241"/>
      <c r="AG1878" s="241"/>
      <c r="AH1878" s="241"/>
      <c r="AI1878" s="241"/>
      <c r="AP1878" s="300"/>
      <c r="AT1878" s="300"/>
    </row>
    <row r="1879" spans="1:46" s="299" customFormat="1" ht="15" customHeight="1">
      <c r="A1879" s="284"/>
      <c r="B1879" s="284"/>
      <c r="C1879" s="241"/>
      <c r="D1879" s="241"/>
      <c r="E1879" s="241"/>
      <c r="F1879" s="241"/>
      <c r="G1879" s="241"/>
      <c r="H1879" s="241"/>
      <c r="I1879" s="241"/>
      <c r="J1879" s="241"/>
      <c r="K1879" s="241"/>
      <c r="L1879" s="241"/>
      <c r="M1879" s="241"/>
      <c r="N1879" s="241"/>
      <c r="O1879" s="241"/>
      <c r="P1879" s="241"/>
      <c r="Q1879" s="241"/>
      <c r="R1879" s="241"/>
      <c r="S1879" s="241"/>
      <c r="T1879" s="241"/>
      <c r="U1879" s="241"/>
      <c r="V1879" s="241"/>
      <c r="W1879" s="241"/>
      <c r="X1879" s="241"/>
      <c r="Y1879" s="241"/>
      <c r="Z1879" s="241"/>
      <c r="AA1879" s="241"/>
      <c r="AB1879" s="241"/>
      <c r="AC1879" s="241"/>
      <c r="AD1879" s="241"/>
      <c r="AE1879" s="241"/>
      <c r="AF1879" s="241"/>
      <c r="AG1879" s="241"/>
      <c r="AH1879" s="241"/>
      <c r="AI1879" s="241"/>
      <c r="AP1879" s="300"/>
      <c r="AT1879" s="300"/>
    </row>
    <row r="1880" spans="1:46" s="299" customFormat="1" ht="15" customHeight="1">
      <c r="A1880" s="284"/>
      <c r="B1880" s="284"/>
      <c r="C1880" s="241"/>
      <c r="D1880" s="241"/>
      <c r="E1880" s="241"/>
      <c r="F1880" s="241"/>
      <c r="G1880" s="241"/>
      <c r="H1880" s="241"/>
      <c r="I1880" s="241"/>
      <c r="J1880" s="241"/>
      <c r="K1880" s="241"/>
      <c r="L1880" s="241"/>
      <c r="M1880" s="241"/>
      <c r="N1880" s="241"/>
      <c r="O1880" s="241"/>
      <c r="P1880" s="241"/>
      <c r="Q1880" s="241"/>
      <c r="R1880" s="241"/>
      <c r="S1880" s="241"/>
      <c r="T1880" s="241"/>
      <c r="U1880" s="241"/>
      <c r="V1880" s="241"/>
      <c r="W1880" s="241"/>
      <c r="X1880" s="241"/>
      <c r="Y1880" s="241"/>
      <c r="Z1880" s="241"/>
      <c r="AA1880" s="241"/>
      <c r="AB1880" s="241"/>
      <c r="AC1880" s="241"/>
      <c r="AD1880" s="241"/>
      <c r="AE1880" s="241"/>
      <c r="AF1880" s="241"/>
      <c r="AG1880" s="241"/>
      <c r="AH1880" s="241"/>
      <c r="AI1880" s="241"/>
      <c r="AP1880" s="300"/>
      <c r="AT1880" s="300"/>
    </row>
    <row r="1881" spans="1:46" s="299" customFormat="1" ht="15" customHeight="1">
      <c r="A1881" s="284"/>
      <c r="B1881" s="284"/>
      <c r="C1881" s="241"/>
      <c r="D1881" s="241"/>
      <c r="E1881" s="241"/>
      <c r="F1881" s="241"/>
      <c r="G1881" s="241"/>
      <c r="H1881" s="241"/>
      <c r="I1881" s="241"/>
      <c r="J1881" s="241"/>
      <c r="K1881" s="241"/>
      <c r="L1881" s="241"/>
      <c r="M1881" s="241"/>
      <c r="N1881" s="241"/>
      <c r="O1881" s="241"/>
      <c r="P1881" s="241"/>
      <c r="Q1881" s="241"/>
      <c r="R1881" s="241"/>
      <c r="S1881" s="241"/>
      <c r="T1881" s="241"/>
      <c r="U1881" s="241"/>
      <c r="V1881" s="241"/>
      <c r="W1881" s="241"/>
      <c r="X1881" s="241"/>
      <c r="Y1881" s="241"/>
      <c r="Z1881" s="241"/>
      <c r="AA1881" s="241"/>
      <c r="AB1881" s="241"/>
      <c r="AC1881" s="241"/>
      <c r="AD1881" s="241"/>
      <c r="AE1881" s="241"/>
      <c r="AF1881" s="241"/>
      <c r="AG1881" s="241"/>
      <c r="AH1881" s="241"/>
      <c r="AI1881" s="241"/>
      <c r="AP1881" s="300"/>
      <c r="AT1881" s="300"/>
    </row>
    <row r="1882" spans="1:46" s="299" customFormat="1" ht="15" customHeight="1">
      <c r="A1882" s="284"/>
      <c r="B1882" s="284"/>
      <c r="C1882" s="241"/>
      <c r="D1882" s="241"/>
      <c r="E1882" s="241"/>
      <c r="F1882" s="241"/>
      <c r="G1882" s="241"/>
      <c r="H1882" s="241"/>
      <c r="I1882" s="241"/>
      <c r="J1882" s="241"/>
      <c r="K1882" s="241"/>
      <c r="L1882" s="241"/>
      <c r="M1882" s="241"/>
      <c r="N1882" s="241"/>
      <c r="O1882" s="241"/>
      <c r="P1882" s="241"/>
      <c r="Q1882" s="241"/>
      <c r="R1882" s="241"/>
      <c r="S1882" s="241"/>
      <c r="T1882" s="241"/>
      <c r="U1882" s="241"/>
      <c r="V1882" s="241"/>
      <c r="W1882" s="241"/>
      <c r="X1882" s="241"/>
      <c r="Y1882" s="241"/>
      <c r="Z1882" s="241"/>
      <c r="AA1882" s="241"/>
      <c r="AB1882" s="241"/>
      <c r="AC1882" s="241"/>
      <c r="AD1882" s="241"/>
      <c r="AE1882" s="241"/>
      <c r="AF1882" s="241"/>
      <c r="AG1882" s="241"/>
      <c r="AH1882" s="241"/>
      <c r="AI1882" s="241"/>
      <c r="AP1882" s="300"/>
      <c r="AT1882" s="300"/>
    </row>
    <row r="1883" spans="1:46" s="299" customFormat="1" ht="15" customHeight="1">
      <c r="A1883" s="284"/>
      <c r="B1883" s="284"/>
      <c r="C1883" s="241"/>
      <c r="D1883" s="241"/>
      <c r="E1883" s="241"/>
      <c r="F1883" s="241"/>
      <c r="G1883" s="241"/>
      <c r="H1883" s="241"/>
      <c r="I1883" s="241"/>
      <c r="J1883" s="241"/>
      <c r="K1883" s="241"/>
      <c r="L1883" s="241"/>
      <c r="M1883" s="241"/>
      <c r="N1883" s="241"/>
      <c r="O1883" s="241"/>
      <c r="P1883" s="241"/>
      <c r="Q1883" s="241"/>
      <c r="R1883" s="241"/>
      <c r="S1883" s="241"/>
      <c r="T1883" s="241"/>
      <c r="U1883" s="241"/>
      <c r="V1883" s="241"/>
      <c r="W1883" s="241"/>
      <c r="X1883" s="241"/>
      <c r="Y1883" s="241"/>
      <c r="Z1883" s="241"/>
      <c r="AA1883" s="241"/>
      <c r="AB1883" s="241"/>
      <c r="AC1883" s="241"/>
      <c r="AD1883" s="241"/>
      <c r="AE1883" s="241"/>
      <c r="AF1883" s="241"/>
      <c r="AG1883" s="241"/>
      <c r="AH1883" s="241"/>
      <c r="AI1883" s="241"/>
      <c r="AP1883" s="300"/>
      <c r="AT1883" s="300"/>
    </row>
    <row r="1884" spans="1:46" s="299" customFormat="1" ht="15" customHeight="1">
      <c r="A1884" s="284"/>
      <c r="B1884" s="284"/>
      <c r="C1884" s="241"/>
      <c r="D1884" s="241"/>
      <c r="E1884" s="241"/>
      <c r="F1884" s="241"/>
      <c r="G1884" s="241"/>
      <c r="H1884" s="241"/>
      <c r="I1884" s="241"/>
      <c r="J1884" s="241"/>
      <c r="K1884" s="241"/>
      <c r="L1884" s="241"/>
      <c r="M1884" s="241"/>
      <c r="N1884" s="241"/>
      <c r="O1884" s="241"/>
      <c r="P1884" s="241"/>
      <c r="Q1884" s="241"/>
      <c r="R1884" s="241"/>
      <c r="S1884" s="241"/>
      <c r="T1884" s="241"/>
      <c r="U1884" s="241"/>
      <c r="V1884" s="241"/>
      <c r="W1884" s="241"/>
      <c r="X1884" s="241"/>
      <c r="Y1884" s="241"/>
      <c r="Z1884" s="241"/>
      <c r="AA1884" s="241"/>
      <c r="AB1884" s="241"/>
      <c r="AC1884" s="241"/>
      <c r="AD1884" s="241"/>
      <c r="AE1884" s="241"/>
      <c r="AF1884" s="241"/>
      <c r="AG1884" s="241"/>
      <c r="AH1884" s="241"/>
      <c r="AI1884" s="241"/>
      <c r="AP1884" s="300"/>
      <c r="AT1884" s="300"/>
    </row>
    <row r="1885" spans="1:46" s="299" customFormat="1" ht="15" customHeight="1">
      <c r="A1885" s="284"/>
      <c r="B1885" s="284"/>
      <c r="C1885" s="241"/>
      <c r="D1885" s="241"/>
      <c r="E1885" s="241"/>
      <c r="F1885" s="241"/>
      <c r="G1885" s="241"/>
      <c r="H1885" s="241"/>
      <c r="I1885" s="241"/>
      <c r="J1885" s="241"/>
      <c r="K1885" s="241"/>
      <c r="L1885" s="241"/>
      <c r="M1885" s="241"/>
      <c r="N1885" s="241"/>
      <c r="O1885" s="241"/>
      <c r="P1885" s="241"/>
      <c r="Q1885" s="241"/>
      <c r="R1885" s="241"/>
      <c r="S1885" s="241"/>
      <c r="T1885" s="241"/>
      <c r="U1885" s="241"/>
      <c r="V1885" s="241"/>
      <c r="W1885" s="241"/>
      <c r="X1885" s="241"/>
      <c r="Y1885" s="241"/>
      <c r="Z1885" s="241"/>
      <c r="AA1885" s="241"/>
      <c r="AB1885" s="241"/>
      <c r="AC1885" s="241"/>
      <c r="AD1885" s="241"/>
      <c r="AE1885" s="241"/>
      <c r="AF1885" s="241"/>
      <c r="AG1885" s="241"/>
      <c r="AH1885" s="241"/>
      <c r="AI1885" s="241"/>
      <c r="AP1885" s="300"/>
      <c r="AT1885" s="300"/>
    </row>
    <row r="1886" spans="1:46" s="299" customFormat="1" ht="15" customHeight="1">
      <c r="A1886" s="284"/>
      <c r="B1886" s="284"/>
      <c r="C1886" s="241"/>
      <c r="D1886" s="241"/>
      <c r="E1886" s="241"/>
      <c r="F1886" s="241"/>
      <c r="G1886" s="241"/>
      <c r="H1886" s="241"/>
      <c r="I1886" s="241"/>
      <c r="J1886" s="241"/>
      <c r="K1886" s="241"/>
      <c r="L1886" s="241"/>
      <c r="M1886" s="241"/>
      <c r="N1886" s="241"/>
      <c r="O1886" s="241"/>
      <c r="P1886" s="241"/>
      <c r="Q1886" s="241"/>
      <c r="R1886" s="241"/>
      <c r="S1886" s="241"/>
      <c r="T1886" s="241"/>
      <c r="U1886" s="241"/>
      <c r="V1886" s="241"/>
      <c r="W1886" s="241"/>
      <c r="X1886" s="241"/>
      <c r="Y1886" s="241"/>
      <c r="Z1886" s="241"/>
      <c r="AA1886" s="241"/>
      <c r="AB1886" s="241"/>
      <c r="AC1886" s="241"/>
      <c r="AD1886" s="241"/>
      <c r="AE1886" s="241"/>
      <c r="AF1886" s="241"/>
      <c r="AG1886" s="241"/>
      <c r="AH1886" s="241"/>
      <c r="AI1886" s="241"/>
      <c r="AP1886" s="300"/>
      <c r="AT1886" s="300"/>
    </row>
    <row r="1887" spans="1:46" s="299" customFormat="1" ht="15" customHeight="1">
      <c r="A1887" s="284"/>
      <c r="B1887" s="284"/>
      <c r="C1887" s="241"/>
      <c r="D1887" s="241"/>
      <c r="E1887" s="241"/>
      <c r="F1887" s="241"/>
      <c r="G1887" s="241"/>
      <c r="H1887" s="241"/>
      <c r="I1887" s="241"/>
      <c r="J1887" s="241"/>
      <c r="K1887" s="241"/>
      <c r="L1887" s="241"/>
      <c r="M1887" s="241"/>
      <c r="N1887" s="241"/>
      <c r="O1887" s="241"/>
      <c r="P1887" s="241"/>
      <c r="Q1887" s="241"/>
      <c r="R1887" s="241"/>
      <c r="S1887" s="241"/>
      <c r="T1887" s="241"/>
      <c r="U1887" s="241"/>
      <c r="V1887" s="241"/>
      <c r="W1887" s="241"/>
      <c r="X1887" s="241"/>
      <c r="Y1887" s="241"/>
      <c r="Z1887" s="241"/>
      <c r="AA1887" s="241"/>
      <c r="AB1887" s="241"/>
      <c r="AC1887" s="241"/>
      <c r="AD1887" s="241"/>
      <c r="AE1887" s="241"/>
      <c r="AF1887" s="241"/>
      <c r="AG1887" s="241"/>
      <c r="AH1887" s="241"/>
      <c r="AI1887" s="241"/>
      <c r="AP1887" s="300"/>
      <c r="AT1887" s="300"/>
    </row>
    <row r="1888" spans="1:46" s="299" customFormat="1" ht="15" customHeight="1">
      <c r="A1888" s="284"/>
      <c r="B1888" s="284"/>
      <c r="C1888" s="241"/>
      <c r="D1888" s="241"/>
      <c r="E1888" s="241"/>
      <c r="F1888" s="241"/>
      <c r="G1888" s="241"/>
      <c r="H1888" s="241"/>
      <c r="I1888" s="241"/>
      <c r="J1888" s="241"/>
      <c r="K1888" s="241"/>
      <c r="L1888" s="241"/>
      <c r="M1888" s="241"/>
      <c r="N1888" s="241"/>
      <c r="O1888" s="241"/>
      <c r="P1888" s="241"/>
      <c r="Q1888" s="241"/>
      <c r="R1888" s="241"/>
      <c r="S1888" s="241"/>
      <c r="T1888" s="241"/>
      <c r="U1888" s="241"/>
      <c r="V1888" s="241"/>
      <c r="W1888" s="241"/>
      <c r="X1888" s="241"/>
      <c r="Y1888" s="241"/>
      <c r="Z1888" s="241"/>
      <c r="AA1888" s="241"/>
      <c r="AB1888" s="241"/>
      <c r="AC1888" s="241"/>
      <c r="AD1888" s="241"/>
      <c r="AE1888" s="241"/>
      <c r="AF1888" s="241"/>
      <c r="AG1888" s="241"/>
      <c r="AH1888" s="241"/>
      <c r="AI1888" s="241"/>
      <c r="AP1888" s="300"/>
      <c r="AT1888" s="300"/>
    </row>
    <row r="1889" spans="1:46" s="299" customFormat="1" ht="15" customHeight="1">
      <c r="A1889" s="284"/>
      <c r="B1889" s="284"/>
      <c r="C1889" s="241"/>
      <c r="D1889" s="241"/>
      <c r="E1889" s="241"/>
      <c r="F1889" s="241"/>
      <c r="G1889" s="241"/>
      <c r="H1889" s="241"/>
      <c r="I1889" s="241"/>
      <c r="J1889" s="241"/>
      <c r="K1889" s="241"/>
      <c r="L1889" s="241"/>
      <c r="M1889" s="241"/>
      <c r="N1889" s="241"/>
      <c r="O1889" s="241"/>
      <c r="P1889" s="241"/>
      <c r="Q1889" s="241"/>
      <c r="R1889" s="241"/>
      <c r="S1889" s="241"/>
      <c r="T1889" s="241"/>
      <c r="U1889" s="241"/>
      <c r="V1889" s="241"/>
      <c r="W1889" s="241"/>
      <c r="X1889" s="241"/>
      <c r="Y1889" s="241"/>
      <c r="Z1889" s="241"/>
      <c r="AA1889" s="241"/>
      <c r="AB1889" s="241"/>
      <c r="AC1889" s="241"/>
      <c r="AD1889" s="241"/>
      <c r="AE1889" s="241"/>
      <c r="AF1889" s="241"/>
      <c r="AG1889" s="241"/>
      <c r="AH1889" s="241"/>
      <c r="AI1889" s="241"/>
      <c r="AP1889" s="300"/>
      <c r="AT1889" s="300"/>
    </row>
    <row r="1890" spans="1:46" s="299" customFormat="1" ht="15" customHeight="1">
      <c r="A1890" s="284"/>
      <c r="B1890" s="284"/>
      <c r="C1890" s="241"/>
      <c r="D1890" s="241"/>
      <c r="E1890" s="241"/>
      <c r="F1890" s="241"/>
      <c r="G1890" s="241"/>
      <c r="H1890" s="241"/>
      <c r="I1890" s="241"/>
      <c r="J1890" s="241"/>
      <c r="K1890" s="241"/>
      <c r="L1890" s="241"/>
      <c r="M1890" s="241"/>
      <c r="N1890" s="241"/>
      <c r="O1890" s="241"/>
      <c r="P1890" s="241"/>
      <c r="Q1890" s="241"/>
      <c r="R1890" s="241"/>
      <c r="S1890" s="241"/>
      <c r="T1890" s="241"/>
      <c r="U1890" s="241"/>
      <c r="V1890" s="241"/>
      <c r="W1890" s="241"/>
      <c r="X1890" s="241"/>
      <c r="Y1890" s="241"/>
      <c r="Z1890" s="241"/>
      <c r="AA1890" s="241"/>
      <c r="AB1890" s="241"/>
      <c r="AC1890" s="241"/>
      <c r="AD1890" s="241"/>
      <c r="AE1890" s="241"/>
      <c r="AF1890" s="241"/>
      <c r="AG1890" s="241"/>
      <c r="AH1890" s="241"/>
      <c r="AI1890" s="241"/>
      <c r="AP1890" s="300"/>
      <c r="AT1890" s="300"/>
    </row>
    <row r="1891" spans="1:46" s="299" customFormat="1" ht="15" customHeight="1">
      <c r="A1891" s="284"/>
      <c r="B1891" s="284"/>
      <c r="C1891" s="241"/>
      <c r="D1891" s="241"/>
      <c r="E1891" s="241"/>
      <c r="F1891" s="241"/>
      <c r="G1891" s="241"/>
      <c r="H1891" s="241"/>
      <c r="I1891" s="241"/>
      <c r="J1891" s="241"/>
      <c r="K1891" s="241"/>
      <c r="L1891" s="241"/>
      <c r="M1891" s="241"/>
      <c r="N1891" s="241"/>
      <c r="O1891" s="241"/>
      <c r="P1891" s="241"/>
      <c r="Q1891" s="241"/>
      <c r="R1891" s="241"/>
      <c r="S1891" s="241"/>
      <c r="T1891" s="241"/>
      <c r="U1891" s="241"/>
      <c r="V1891" s="241"/>
      <c r="W1891" s="241"/>
      <c r="X1891" s="241"/>
      <c r="Y1891" s="241"/>
      <c r="Z1891" s="241"/>
      <c r="AA1891" s="241"/>
      <c r="AB1891" s="241"/>
      <c r="AC1891" s="241"/>
      <c r="AD1891" s="241"/>
      <c r="AE1891" s="241"/>
      <c r="AF1891" s="241"/>
      <c r="AG1891" s="241"/>
      <c r="AH1891" s="241"/>
      <c r="AI1891" s="241"/>
      <c r="AP1891" s="300"/>
      <c r="AT1891" s="300"/>
    </row>
    <row r="1892" spans="1:46" s="299" customFormat="1" ht="15" customHeight="1">
      <c r="A1892" s="284"/>
      <c r="B1892" s="284"/>
      <c r="C1892" s="241"/>
      <c r="D1892" s="241"/>
      <c r="E1892" s="241"/>
      <c r="F1892" s="241"/>
      <c r="G1892" s="241"/>
      <c r="H1892" s="241"/>
      <c r="I1892" s="241"/>
      <c r="J1892" s="241"/>
      <c r="K1892" s="241"/>
      <c r="L1892" s="241"/>
      <c r="M1892" s="241"/>
      <c r="N1892" s="241"/>
      <c r="O1892" s="241"/>
      <c r="P1892" s="241"/>
      <c r="Q1892" s="241"/>
      <c r="R1892" s="241"/>
      <c r="S1892" s="241"/>
      <c r="T1892" s="241"/>
      <c r="U1892" s="241"/>
      <c r="V1892" s="241"/>
      <c r="W1892" s="241"/>
      <c r="X1892" s="241"/>
      <c r="Y1892" s="241"/>
      <c r="Z1892" s="241"/>
      <c r="AA1892" s="241"/>
      <c r="AB1892" s="241"/>
      <c r="AC1892" s="241"/>
      <c r="AD1892" s="241"/>
      <c r="AE1892" s="241"/>
      <c r="AF1892" s="241"/>
      <c r="AG1892" s="241"/>
      <c r="AH1892" s="241"/>
      <c r="AI1892" s="241"/>
      <c r="AP1892" s="300"/>
      <c r="AT1892" s="300"/>
    </row>
    <row r="1893" spans="1:46" s="299" customFormat="1" ht="15" customHeight="1">
      <c r="A1893" s="284"/>
      <c r="B1893" s="284"/>
      <c r="C1893" s="241"/>
      <c r="D1893" s="241"/>
      <c r="E1893" s="241"/>
      <c r="F1893" s="241"/>
      <c r="G1893" s="241"/>
      <c r="H1893" s="241"/>
      <c r="I1893" s="241"/>
      <c r="J1893" s="241"/>
      <c r="K1893" s="241"/>
      <c r="L1893" s="241"/>
      <c r="M1893" s="241"/>
      <c r="N1893" s="241"/>
      <c r="O1893" s="241"/>
      <c r="P1893" s="241"/>
      <c r="Q1893" s="241"/>
      <c r="R1893" s="241"/>
      <c r="S1893" s="241"/>
      <c r="T1893" s="241"/>
      <c r="U1893" s="241"/>
      <c r="V1893" s="241"/>
      <c r="W1893" s="241"/>
      <c r="X1893" s="241"/>
      <c r="Y1893" s="241"/>
      <c r="Z1893" s="241"/>
      <c r="AA1893" s="241"/>
      <c r="AB1893" s="241"/>
      <c r="AC1893" s="241"/>
      <c r="AD1893" s="241"/>
      <c r="AE1893" s="241"/>
      <c r="AF1893" s="241"/>
      <c r="AG1893" s="241"/>
      <c r="AH1893" s="241"/>
      <c r="AI1893" s="241"/>
      <c r="AP1893" s="300"/>
      <c r="AT1893" s="300"/>
    </row>
    <row r="1894" spans="1:46" s="299" customFormat="1" ht="15" customHeight="1">
      <c r="A1894" s="284"/>
      <c r="B1894" s="284"/>
      <c r="C1894" s="241"/>
      <c r="D1894" s="241"/>
      <c r="E1894" s="241"/>
      <c r="F1894" s="241"/>
      <c r="G1894" s="241"/>
      <c r="H1894" s="241"/>
      <c r="I1894" s="241"/>
      <c r="J1894" s="241"/>
      <c r="K1894" s="241"/>
      <c r="L1894" s="241"/>
      <c r="M1894" s="241"/>
      <c r="N1894" s="241"/>
      <c r="O1894" s="241"/>
      <c r="P1894" s="241"/>
      <c r="Q1894" s="241"/>
      <c r="R1894" s="241"/>
      <c r="S1894" s="241"/>
      <c r="T1894" s="241"/>
      <c r="U1894" s="241"/>
      <c r="V1894" s="241"/>
      <c r="W1894" s="241"/>
      <c r="X1894" s="241"/>
      <c r="Y1894" s="241"/>
      <c r="Z1894" s="241"/>
      <c r="AA1894" s="241"/>
      <c r="AB1894" s="241"/>
      <c r="AC1894" s="241"/>
      <c r="AD1894" s="241"/>
      <c r="AE1894" s="241"/>
      <c r="AF1894" s="241"/>
      <c r="AG1894" s="241"/>
      <c r="AH1894" s="241"/>
      <c r="AI1894" s="241"/>
      <c r="AP1894" s="300"/>
      <c r="AT1894" s="300"/>
    </row>
    <row r="1895" spans="1:46" s="299" customFormat="1" ht="15" customHeight="1">
      <c r="A1895" s="284"/>
      <c r="B1895" s="284"/>
      <c r="C1895" s="241"/>
      <c r="D1895" s="241"/>
      <c r="E1895" s="241"/>
      <c r="F1895" s="241"/>
      <c r="G1895" s="241"/>
      <c r="H1895" s="241"/>
      <c r="I1895" s="241"/>
      <c r="J1895" s="241"/>
      <c r="K1895" s="241"/>
      <c r="L1895" s="241"/>
      <c r="M1895" s="241"/>
      <c r="N1895" s="241"/>
      <c r="O1895" s="241"/>
      <c r="P1895" s="241"/>
      <c r="Q1895" s="241"/>
      <c r="R1895" s="241"/>
      <c r="S1895" s="241"/>
      <c r="T1895" s="241"/>
      <c r="U1895" s="241"/>
      <c r="V1895" s="241"/>
      <c r="W1895" s="241"/>
      <c r="X1895" s="241"/>
      <c r="Y1895" s="241"/>
      <c r="Z1895" s="241"/>
      <c r="AA1895" s="241"/>
      <c r="AB1895" s="241"/>
      <c r="AC1895" s="241"/>
      <c r="AD1895" s="241"/>
      <c r="AE1895" s="241"/>
      <c r="AF1895" s="241"/>
      <c r="AG1895" s="241"/>
      <c r="AH1895" s="241"/>
      <c r="AI1895" s="241"/>
      <c r="AP1895" s="300"/>
      <c r="AT1895" s="300"/>
    </row>
    <row r="1896" spans="1:46" s="299" customFormat="1" ht="15" customHeight="1">
      <c r="A1896" s="284"/>
      <c r="B1896" s="284"/>
      <c r="C1896" s="241"/>
      <c r="D1896" s="241"/>
      <c r="E1896" s="241"/>
      <c r="F1896" s="241"/>
      <c r="G1896" s="241"/>
      <c r="H1896" s="241"/>
      <c r="I1896" s="241"/>
      <c r="J1896" s="241"/>
      <c r="K1896" s="241"/>
      <c r="L1896" s="241"/>
      <c r="M1896" s="241"/>
      <c r="N1896" s="241"/>
      <c r="O1896" s="241"/>
      <c r="P1896" s="241"/>
      <c r="Q1896" s="241"/>
      <c r="R1896" s="241"/>
      <c r="S1896" s="241"/>
      <c r="T1896" s="241"/>
      <c r="U1896" s="241"/>
      <c r="V1896" s="241"/>
      <c r="W1896" s="241"/>
      <c r="X1896" s="241"/>
      <c r="Y1896" s="241"/>
      <c r="Z1896" s="241"/>
      <c r="AA1896" s="241"/>
      <c r="AB1896" s="241"/>
      <c r="AC1896" s="241"/>
      <c r="AD1896" s="241"/>
      <c r="AE1896" s="241"/>
      <c r="AF1896" s="241"/>
      <c r="AG1896" s="241"/>
      <c r="AH1896" s="241"/>
      <c r="AI1896" s="241"/>
      <c r="AP1896" s="300"/>
      <c r="AT1896" s="300"/>
    </row>
    <row r="1897" spans="1:46" s="299" customFormat="1" ht="15" customHeight="1">
      <c r="A1897" s="284"/>
      <c r="B1897" s="284"/>
      <c r="C1897" s="241"/>
      <c r="D1897" s="241"/>
      <c r="E1897" s="241"/>
      <c r="F1897" s="241"/>
      <c r="G1897" s="241"/>
      <c r="H1897" s="241"/>
      <c r="I1897" s="241"/>
      <c r="J1897" s="241"/>
      <c r="K1897" s="241"/>
      <c r="L1897" s="241"/>
      <c r="M1897" s="241"/>
      <c r="N1897" s="241"/>
      <c r="O1897" s="241"/>
      <c r="P1897" s="241"/>
      <c r="Q1897" s="241"/>
      <c r="R1897" s="241"/>
      <c r="S1897" s="241"/>
      <c r="T1897" s="241"/>
      <c r="U1897" s="241"/>
      <c r="V1897" s="241"/>
      <c r="W1897" s="241"/>
      <c r="X1897" s="241"/>
      <c r="Y1897" s="241"/>
      <c r="Z1897" s="241"/>
      <c r="AA1897" s="241"/>
      <c r="AB1897" s="241"/>
      <c r="AC1897" s="241"/>
      <c r="AD1897" s="241"/>
      <c r="AE1897" s="241"/>
      <c r="AF1897" s="241"/>
      <c r="AG1897" s="241"/>
      <c r="AH1897" s="241"/>
      <c r="AI1897" s="241"/>
      <c r="AP1897" s="300"/>
      <c r="AT1897" s="300"/>
    </row>
    <row r="1898" spans="1:46" s="299" customFormat="1" ht="15" customHeight="1">
      <c r="A1898" s="284"/>
      <c r="B1898" s="284"/>
      <c r="C1898" s="241"/>
      <c r="D1898" s="241"/>
      <c r="E1898" s="241"/>
      <c r="F1898" s="241"/>
      <c r="G1898" s="241"/>
      <c r="H1898" s="241"/>
      <c r="I1898" s="241"/>
      <c r="J1898" s="241"/>
      <c r="K1898" s="241"/>
      <c r="L1898" s="241"/>
      <c r="M1898" s="241"/>
      <c r="N1898" s="241"/>
      <c r="O1898" s="241"/>
      <c r="P1898" s="241"/>
      <c r="Q1898" s="241"/>
      <c r="R1898" s="241"/>
      <c r="S1898" s="241"/>
      <c r="T1898" s="241"/>
      <c r="U1898" s="241"/>
      <c r="V1898" s="241"/>
      <c r="W1898" s="241"/>
      <c r="X1898" s="241"/>
      <c r="Y1898" s="241"/>
      <c r="Z1898" s="241"/>
      <c r="AA1898" s="241"/>
      <c r="AB1898" s="241"/>
      <c r="AC1898" s="241"/>
      <c r="AD1898" s="241"/>
      <c r="AE1898" s="241"/>
      <c r="AF1898" s="241"/>
      <c r="AG1898" s="241"/>
      <c r="AH1898" s="241"/>
      <c r="AI1898" s="241"/>
      <c r="AP1898" s="300"/>
      <c r="AT1898" s="300"/>
    </row>
    <row r="1899" spans="1:46" s="299" customFormat="1" ht="15" customHeight="1">
      <c r="A1899" s="284"/>
      <c r="B1899" s="284"/>
      <c r="C1899" s="241"/>
      <c r="D1899" s="241"/>
      <c r="E1899" s="241"/>
      <c r="F1899" s="241"/>
      <c r="G1899" s="241"/>
      <c r="H1899" s="241"/>
      <c r="I1899" s="241"/>
      <c r="J1899" s="241"/>
      <c r="K1899" s="241"/>
      <c r="L1899" s="241"/>
      <c r="M1899" s="241"/>
      <c r="N1899" s="241"/>
      <c r="O1899" s="241"/>
      <c r="P1899" s="241"/>
      <c r="Q1899" s="241"/>
      <c r="R1899" s="241"/>
      <c r="S1899" s="241"/>
      <c r="T1899" s="241"/>
      <c r="U1899" s="241"/>
      <c r="V1899" s="241"/>
      <c r="W1899" s="241"/>
      <c r="X1899" s="241"/>
      <c r="Y1899" s="241"/>
      <c r="Z1899" s="241"/>
      <c r="AA1899" s="241"/>
      <c r="AB1899" s="241"/>
      <c r="AC1899" s="241"/>
      <c r="AD1899" s="241"/>
      <c r="AE1899" s="241"/>
      <c r="AF1899" s="241"/>
      <c r="AG1899" s="241"/>
      <c r="AH1899" s="241"/>
      <c r="AI1899" s="241"/>
      <c r="AP1899" s="300"/>
      <c r="AT1899" s="300"/>
    </row>
    <row r="1900" spans="1:46" s="299" customFormat="1" ht="15" customHeight="1">
      <c r="A1900" s="284"/>
      <c r="B1900" s="284"/>
      <c r="C1900" s="241"/>
      <c r="D1900" s="241"/>
      <c r="E1900" s="241"/>
      <c r="F1900" s="241"/>
      <c r="G1900" s="241"/>
      <c r="H1900" s="241"/>
      <c r="I1900" s="241"/>
      <c r="J1900" s="241"/>
      <c r="K1900" s="241"/>
      <c r="L1900" s="241"/>
      <c r="M1900" s="241"/>
      <c r="N1900" s="241"/>
      <c r="O1900" s="241"/>
      <c r="P1900" s="241"/>
      <c r="Q1900" s="241"/>
      <c r="R1900" s="241"/>
      <c r="S1900" s="241"/>
      <c r="T1900" s="241"/>
      <c r="U1900" s="241"/>
      <c r="V1900" s="241"/>
      <c r="W1900" s="241"/>
      <c r="X1900" s="241"/>
      <c r="Y1900" s="241"/>
      <c r="Z1900" s="241"/>
      <c r="AA1900" s="241"/>
      <c r="AB1900" s="241"/>
      <c r="AC1900" s="241"/>
      <c r="AD1900" s="241"/>
      <c r="AE1900" s="241"/>
      <c r="AF1900" s="241"/>
      <c r="AG1900" s="241"/>
      <c r="AH1900" s="241"/>
      <c r="AI1900" s="241"/>
      <c r="AP1900" s="300"/>
      <c r="AT1900" s="300"/>
    </row>
    <row r="1901" spans="1:46" s="299" customFormat="1" ht="15" customHeight="1">
      <c r="A1901" s="284"/>
      <c r="B1901" s="284"/>
      <c r="C1901" s="241"/>
      <c r="D1901" s="241"/>
      <c r="E1901" s="241"/>
      <c r="F1901" s="241"/>
      <c r="G1901" s="241"/>
      <c r="H1901" s="241"/>
      <c r="I1901" s="241"/>
      <c r="J1901" s="241"/>
      <c r="K1901" s="241"/>
      <c r="L1901" s="241"/>
      <c r="M1901" s="241"/>
      <c r="N1901" s="241"/>
      <c r="O1901" s="241"/>
      <c r="P1901" s="241"/>
      <c r="Q1901" s="241"/>
      <c r="R1901" s="241"/>
      <c r="S1901" s="241"/>
      <c r="T1901" s="241"/>
      <c r="U1901" s="241"/>
      <c r="V1901" s="241"/>
      <c r="W1901" s="241"/>
      <c r="X1901" s="241"/>
      <c r="Y1901" s="241"/>
      <c r="Z1901" s="241"/>
      <c r="AA1901" s="241"/>
      <c r="AB1901" s="241"/>
      <c r="AC1901" s="241"/>
      <c r="AD1901" s="241"/>
      <c r="AE1901" s="241"/>
      <c r="AF1901" s="241"/>
      <c r="AG1901" s="241"/>
      <c r="AH1901" s="241"/>
      <c r="AI1901" s="241"/>
      <c r="AP1901" s="300"/>
      <c r="AT1901" s="300"/>
    </row>
    <row r="1902" spans="1:46" s="299" customFormat="1" ht="15" customHeight="1">
      <c r="A1902" s="284"/>
      <c r="B1902" s="284"/>
      <c r="C1902" s="241"/>
      <c r="D1902" s="241"/>
      <c r="E1902" s="241"/>
      <c r="F1902" s="241"/>
      <c r="G1902" s="241"/>
      <c r="H1902" s="241"/>
      <c r="I1902" s="241"/>
      <c r="J1902" s="241"/>
      <c r="K1902" s="241"/>
      <c r="L1902" s="241"/>
      <c r="M1902" s="241"/>
      <c r="N1902" s="241"/>
      <c r="O1902" s="241"/>
      <c r="P1902" s="241"/>
      <c r="Q1902" s="241"/>
      <c r="R1902" s="241"/>
      <c r="S1902" s="241"/>
      <c r="T1902" s="241"/>
      <c r="U1902" s="241"/>
      <c r="V1902" s="241"/>
      <c r="W1902" s="241"/>
      <c r="X1902" s="241"/>
      <c r="Y1902" s="241"/>
      <c r="Z1902" s="241"/>
      <c r="AA1902" s="241"/>
      <c r="AB1902" s="241"/>
      <c r="AC1902" s="241"/>
      <c r="AD1902" s="241"/>
      <c r="AE1902" s="241"/>
      <c r="AF1902" s="241"/>
      <c r="AG1902" s="241"/>
      <c r="AH1902" s="241"/>
      <c r="AI1902" s="241"/>
      <c r="AP1902" s="300"/>
      <c r="AT1902" s="300"/>
    </row>
    <row r="1903" spans="1:46" s="299" customFormat="1" ht="15" customHeight="1">
      <c r="A1903" s="284"/>
      <c r="B1903" s="284"/>
      <c r="C1903" s="241"/>
      <c r="D1903" s="241"/>
      <c r="E1903" s="241"/>
      <c r="F1903" s="241"/>
      <c r="G1903" s="241"/>
      <c r="H1903" s="241"/>
      <c r="I1903" s="241"/>
      <c r="J1903" s="241"/>
      <c r="K1903" s="241"/>
      <c r="L1903" s="241"/>
      <c r="M1903" s="241"/>
      <c r="N1903" s="241"/>
      <c r="O1903" s="241"/>
      <c r="P1903" s="241"/>
      <c r="Q1903" s="241"/>
      <c r="R1903" s="241"/>
      <c r="S1903" s="241"/>
      <c r="T1903" s="241"/>
      <c r="U1903" s="241"/>
      <c r="V1903" s="241"/>
      <c r="W1903" s="241"/>
      <c r="X1903" s="241"/>
      <c r="Y1903" s="241"/>
      <c r="Z1903" s="241"/>
      <c r="AA1903" s="241"/>
      <c r="AB1903" s="241"/>
      <c r="AC1903" s="241"/>
      <c r="AD1903" s="241"/>
      <c r="AE1903" s="241"/>
      <c r="AF1903" s="241"/>
      <c r="AG1903" s="241"/>
      <c r="AH1903" s="241"/>
      <c r="AI1903" s="241"/>
      <c r="AP1903" s="300"/>
      <c r="AT1903" s="300"/>
    </row>
    <row r="1904" spans="1:46" s="299" customFormat="1" ht="15" customHeight="1">
      <c r="A1904" s="284"/>
      <c r="B1904" s="284"/>
      <c r="C1904" s="241"/>
      <c r="D1904" s="241"/>
      <c r="E1904" s="241"/>
      <c r="F1904" s="241"/>
      <c r="G1904" s="241"/>
      <c r="H1904" s="241"/>
      <c r="I1904" s="241"/>
      <c r="J1904" s="241"/>
      <c r="K1904" s="241"/>
      <c r="L1904" s="241"/>
      <c r="M1904" s="241"/>
      <c r="N1904" s="241"/>
      <c r="O1904" s="241"/>
      <c r="P1904" s="241"/>
      <c r="Q1904" s="241"/>
      <c r="R1904" s="241"/>
      <c r="S1904" s="241"/>
      <c r="T1904" s="241"/>
      <c r="U1904" s="241"/>
      <c r="V1904" s="241"/>
      <c r="W1904" s="241"/>
      <c r="X1904" s="241"/>
      <c r="Y1904" s="241"/>
      <c r="Z1904" s="241"/>
      <c r="AA1904" s="241"/>
      <c r="AB1904" s="241"/>
      <c r="AC1904" s="241"/>
      <c r="AD1904" s="241"/>
      <c r="AE1904" s="241"/>
      <c r="AF1904" s="241"/>
      <c r="AG1904" s="241"/>
      <c r="AH1904" s="241"/>
      <c r="AI1904" s="241"/>
      <c r="AP1904" s="300"/>
      <c r="AT1904" s="300"/>
    </row>
    <row r="1905" spans="1:46" s="299" customFormat="1" ht="15" customHeight="1">
      <c r="A1905" s="284"/>
      <c r="B1905" s="284"/>
      <c r="C1905" s="241"/>
      <c r="D1905" s="241"/>
      <c r="E1905" s="241"/>
      <c r="F1905" s="241"/>
      <c r="G1905" s="241"/>
      <c r="H1905" s="241"/>
      <c r="I1905" s="241"/>
      <c r="J1905" s="241"/>
      <c r="K1905" s="241"/>
      <c r="L1905" s="241"/>
      <c r="M1905" s="241"/>
      <c r="N1905" s="241"/>
      <c r="O1905" s="241"/>
      <c r="P1905" s="241"/>
      <c r="Q1905" s="241"/>
      <c r="R1905" s="241"/>
      <c r="S1905" s="241"/>
      <c r="T1905" s="241"/>
      <c r="U1905" s="241"/>
      <c r="V1905" s="241"/>
      <c r="W1905" s="241"/>
      <c r="X1905" s="241"/>
      <c r="Y1905" s="241"/>
      <c r="Z1905" s="241"/>
      <c r="AA1905" s="241"/>
      <c r="AB1905" s="241"/>
      <c r="AC1905" s="241"/>
      <c r="AD1905" s="241"/>
      <c r="AE1905" s="241"/>
      <c r="AF1905" s="241"/>
      <c r="AG1905" s="241"/>
      <c r="AH1905" s="241"/>
      <c r="AI1905" s="241"/>
      <c r="AP1905" s="300"/>
      <c r="AT1905" s="300"/>
    </row>
    <row r="1906" spans="1:46" s="299" customFormat="1" ht="15" customHeight="1">
      <c r="A1906" s="284"/>
      <c r="B1906" s="284"/>
      <c r="C1906" s="241"/>
      <c r="D1906" s="241"/>
      <c r="E1906" s="241"/>
      <c r="F1906" s="241"/>
      <c r="G1906" s="241"/>
      <c r="H1906" s="241"/>
      <c r="I1906" s="241"/>
      <c r="J1906" s="241"/>
      <c r="K1906" s="241"/>
      <c r="L1906" s="241"/>
      <c r="M1906" s="241"/>
      <c r="N1906" s="241"/>
      <c r="O1906" s="241"/>
      <c r="P1906" s="241"/>
      <c r="Q1906" s="241"/>
      <c r="R1906" s="241"/>
      <c r="S1906" s="241"/>
      <c r="T1906" s="241"/>
      <c r="U1906" s="241"/>
      <c r="V1906" s="241"/>
      <c r="W1906" s="241"/>
      <c r="X1906" s="241"/>
      <c r="Y1906" s="241"/>
      <c r="Z1906" s="241"/>
      <c r="AA1906" s="241"/>
      <c r="AB1906" s="241"/>
      <c r="AC1906" s="241"/>
      <c r="AD1906" s="241"/>
      <c r="AE1906" s="241"/>
      <c r="AF1906" s="241"/>
      <c r="AG1906" s="241"/>
      <c r="AH1906" s="241"/>
      <c r="AI1906" s="241"/>
      <c r="AP1906" s="300"/>
      <c r="AT1906" s="300"/>
    </row>
    <row r="1907" spans="1:46" s="299" customFormat="1" ht="15" customHeight="1">
      <c r="A1907" s="284"/>
      <c r="B1907" s="284"/>
      <c r="C1907" s="241"/>
      <c r="D1907" s="241"/>
      <c r="E1907" s="241"/>
      <c r="F1907" s="241"/>
      <c r="G1907" s="241"/>
      <c r="H1907" s="241"/>
      <c r="I1907" s="241"/>
      <c r="J1907" s="241"/>
      <c r="K1907" s="241"/>
      <c r="L1907" s="241"/>
      <c r="M1907" s="241"/>
      <c r="N1907" s="241"/>
      <c r="O1907" s="241"/>
      <c r="P1907" s="241"/>
      <c r="Q1907" s="241"/>
      <c r="R1907" s="241"/>
      <c r="S1907" s="241"/>
      <c r="T1907" s="241"/>
      <c r="U1907" s="241"/>
      <c r="V1907" s="241"/>
      <c r="W1907" s="241"/>
      <c r="X1907" s="241"/>
      <c r="Y1907" s="241"/>
      <c r="Z1907" s="241"/>
      <c r="AA1907" s="241"/>
      <c r="AB1907" s="241"/>
      <c r="AC1907" s="241"/>
      <c r="AD1907" s="241"/>
      <c r="AE1907" s="241"/>
      <c r="AF1907" s="241"/>
      <c r="AG1907" s="241"/>
      <c r="AH1907" s="241"/>
      <c r="AI1907" s="241"/>
      <c r="AP1907" s="300"/>
      <c r="AT1907" s="300"/>
    </row>
    <row r="1908" spans="1:46" s="299" customFormat="1" ht="15" customHeight="1">
      <c r="A1908" s="284"/>
      <c r="B1908" s="284"/>
      <c r="C1908" s="241"/>
      <c r="D1908" s="241"/>
      <c r="E1908" s="241"/>
      <c r="F1908" s="241"/>
      <c r="G1908" s="241"/>
      <c r="H1908" s="241"/>
      <c r="I1908" s="241"/>
      <c r="J1908" s="241"/>
      <c r="K1908" s="241"/>
      <c r="L1908" s="241"/>
      <c r="M1908" s="241"/>
      <c r="N1908" s="241"/>
      <c r="O1908" s="241"/>
      <c r="P1908" s="241"/>
      <c r="Q1908" s="241"/>
      <c r="R1908" s="241"/>
      <c r="S1908" s="241"/>
      <c r="T1908" s="241"/>
      <c r="U1908" s="241"/>
      <c r="V1908" s="241"/>
      <c r="W1908" s="241"/>
      <c r="X1908" s="241"/>
      <c r="Y1908" s="241"/>
      <c r="Z1908" s="241"/>
      <c r="AA1908" s="241"/>
      <c r="AB1908" s="241"/>
      <c r="AC1908" s="241"/>
      <c r="AD1908" s="241"/>
      <c r="AE1908" s="241"/>
      <c r="AF1908" s="241"/>
      <c r="AG1908" s="241"/>
      <c r="AH1908" s="241"/>
      <c r="AI1908" s="241"/>
      <c r="AP1908" s="300"/>
      <c r="AT1908" s="300"/>
    </row>
    <row r="1909" spans="1:46" s="299" customFormat="1" ht="15" customHeight="1">
      <c r="A1909" s="284"/>
      <c r="B1909" s="284"/>
      <c r="C1909" s="241"/>
      <c r="D1909" s="241"/>
      <c r="E1909" s="241"/>
      <c r="F1909" s="241"/>
      <c r="G1909" s="241"/>
      <c r="H1909" s="241"/>
      <c r="I1909" s="241"/>
      <c r="J1909" s="241"/>
      <c r="K1909" s="241"/>
      <c r="L1909" s="241"/>
      <c r="M1909" s="241"/>
      <c r="N1909" s="241"/>
      <c r="O1909" s="241"/>
      <c r="P1909" s="241"/>
      <c r="Q1909" s="241"/>
      <c r="R1909" s="241"/>
      <c r="S1909" s="241"/>
      <c r="T1909" s="241"/>
      <c r="U1909" s="241"/>
      <c r="V1909" s="241"/>
      <c r="W1909" s="241"/>
      <c r="X1909" s="241"/>
      <c r="Y1909" s="241"/>
      <c r="Z1909" s="241"/>
      <c r="AA1909" s="241"/>
      <c r="AB1909" s="241"/>
      <c r="AC1909" s="241"/>
      <c r="AD1909" s="241"/>
      <c r="AE1909" s="241"/>
      <c r="AF1909" s="241"/>
      <c r="AG1909" s="241"/>
      <c r="AH1909" s="241"/>
      <c r="AI1909" s="241"/>
      <c r="AP1909" s="300"/>
      <c r="AT1909" s="300"/>
    </row>
    <row r="1910" spans="1:46" s="299" customFormat="1" ht="15" customHeight="1">
      <c r="A1910" s="284"/>
      <c r="B1910" s="284"/>
      <c r="C1910" s="241"/>
      <c r="D1910" s="241"/>
      <c r="E1910" s="241"/>
      <c r="F1910" s="241"/>
      <c r="G1910" s="241"/>
      <c r="H1910" s="241"/>
      <c r="I1910" s="241"/>
      <c r="J1910" s="241"/>
      <c r="K1910" s="241"/>
      <c r="L1910" s="241"/>
      <c r="M1910" s="241"/>
      <c r="N1910" s="241"/>
      <c r="O1910" s="241"/>
      <c r="P1910" s="241"/>
      <c r="Q1910" s="241"/>
      <c r="R1910" s="241"/>
      <c r="S1910" s="241"/>
      <c r="T1910" s="241"/>
      <c r="U1910" s="241"/>
      <c r="V1910" s="241"/>
      <c r="W1910" s="241"/>
      <c r="X1910" s="241"/>
      <c r="Y1910" s="241"/>
      <c r="Z1910" s="241"/>
      <c r="AA1910" s="241"/>
      <c r="AB1910" s="241"/>
      <c r="AC1910" s="241"/>
      <c r="AD1910" s="241"/>
      <c r="AE1910" s="241"/>
      <c r="AF1910" s="241"/>
      <c r="AG1910" s="241"/>
      <c r="AH1910" s="241"/>
      <c r="AI1910" s="241"/>
      <c r="AP1910" s="300"/>
      <c r="AT1910" s="300"/>
    </row>
    <row r="1911" spans="1:46" s="299" customFormat="1" ht="15" customHeight="1">
      <c r="A1911" s="284"/>
      <c r="B1911" s="284"/>
      <c r="C1911" s="241"/>
      <c r="D1911" s="241"/>
      <c r="E1911" s="241"/>
      <c r="F1911" s="241"/>
      <c r="G1911" s="241"/>
      <c r="H1911" s="241"/>
      <c r="I1911" s="241"/>
      <c r="J1911" s="241"/>
      <c r="K1911" s="241"/>
      <c r="L1911" s="241"/>
      <c r="M1911" s="241"/>
      <c r="N1911" s="241"/>
      <c r="O1911" s="241"/>
      <c r="P1911" s="241"/>
      <c r="Q1911" s="241"/>
      <c r="R1911" s="241"/>
      <c r="S1911" s="241"/>
      <c r="T1911" s="241"/>
      <c r="U1911" s="241"/>
      <c r="V1911" s="241"/>
      <c r="W1911" s="241"/>
      <c r="X1911" s="241"/>
      <c r="Y1911" s="241"/>
      <c r="Z1911" s="241"/>
      <c r="AA1911" s="241"/>
      <c r="AB1911" s="241"/>
      <c r="AC1911" s="241"/>
      <c r="AD1911" s="241"/>
      <c r="AE1911" s="241"/>
      <c r="AF1911" s="241"/>
      <c r="AG1911" s="241"/>
      <c r="AH1911" s="241"/>
      <c r="AI1911" s="241"/>
      <c r="AP1911" s="300"/>
      <c r="AT1911" s="300"/>
    </row>
    <row r="1912" spans="1:46" s="299" customFormat="1" ht="15" customHeight="1">
      <c r="A1912" s="284"/>
      <c r="B1912" s="284"/>
      <c r="C1912" s="241"/>
      <c r="D1912" s="241"/>
      <c r="E1912" s="241"/>
      <c r="F1912" s="241"/>
      <c r="G1912" s="241"/>
      <c r="H1912" s="241"/>
      <c r="I1912" s="241"/>
      <c r="J1912" s="241"/>
      <c r="K1912" s="241"/>
      <c r="L1912" s="241"/>
      <c r="M1912" s="241"/>
      <c r="N1912" s="241"/>
      <c r="O1912" s="241"/>
      <c r="P1912" s="241"/>
      <c r="Q1912" s="241"/>
      <c r="R1912" s="241"/>
      <c r="S1912" s="241"/>
      <c r="T1912" s="241"/>
      <c r="U1912" s="241"/>
      <c r="V1912" s="241"/>
      <c r="W1912" s="241"/>
      <c r="X1912" s="241"/>
      <c r="Y1912" s="241"/>
      <c r="Z1912" s="241"/>
      <c r="AA1912" s="241"/>
      <c r="AB1912" s="241"/>
      <c r="AC1912" s="241"/>
      <c r="AD1912" s="241"/>
      <c r="AE1912" s="241"/>
      <c r="AF1912" s="241"/>
      <c r="AG1912" s="241"/>
      <c r="AH1912" s="241"/>
      <c r="AI1912" s="241"/>
      <c r="AP1912" s="300"/>
      <c r="AT1912" s="300"/>
    </row>
    <row r="1913" spans="1:46" s="299" customFormat="1" ht="15" customHeight="1">
      <c r="A1913" s="284"/>
      <c r="B1913" s="284"/>
      <c r="C1913" s="241"/>
      <c r="D1913" s="241"/>
      <c r="E1913" s="241"/>
      <c r="F1913" s="241"/>
      <c r="G1913" s="241"/>
      <c r="H1913" s="241"/>
      <c r="I1913" s="241"/>
      <c r="J1913" s="241"/>
      <c r="K1913" s="241"/>
      <c r="L1913" s="241"/>
      <c r="M1913" s="241"/>
      <c r="N1913" s="241"/>
      <c r="O1913" s="241"/>
      <c r="P1913" s="241"/>
      <c r="Q1913" s="241"/>
      <c r="R1913" s="241"/>
      <c r="S1913" s="241"/>
      <c r="T1913" s="241"/>
      <c r="U1913" s="241"/>
      <c r="V1913" s="241"/>
      <c r="W1913" s="241"/>
      <c r="X1913" s="241"/>
      <c r="Y1913" s="241"/>
      <c r="Z1913" s="241"/>
      <c r="AA1913" s="241"/>
      <c r="AB1913" s="241"/>
      <c r="AC1913" s="241"/>
      <c r="AD1913" s="241"/>
      <c r="AE1913" s="241"/>
      <c r="AF1913" s="241"/>
      <c r="AG1913" s="241"/>
      <c r="AH1913" s="241"/>
      <c r="AI1913" s="241"/>
      <c r="AP1913" s="300"/>
      <c r="AT1913" s="300"/>
    </row>
    <row r="1914" spans="1:46" s="299" customFormat="1" ht="15" customHeight="1">
      <c r="A1914" s="284"/>
      <c r="B1914" s="284"/>
      <c r="C1914" s="241"/>
      <c r="D1914" s="241"/>
      <c r="E1914" s="241"/>
      <c r="F1914" s="241"/>
      <c r="G1914" s="241"/>
      <c r="H1914" s="241"/>
      <c r="I1914" s="241"/>
      <c r="J1914" s="241"/>
      <c r="K1914" s="241"/>
      <c r="L1914" s="241"/>
      <c r="M1914" s="241"/>
      <c r="N1914" s="241"/>
      <c r="O1914" s="241"/>
      <c r="P1914" s="241"/>
      <c r="Q1914" s="241"/>
      <c r="R1914" s="241"/>
      <c r="S1914" s="241"/>
      <c r="T1914" s="241"/>
      <c r="U1914" s="241"/>
      <c r="V1914" s="241"/>
      <c r="W1914" s="241"/>
      <c r="X1914" s="241"/>
      <c r="Y1914" s="241"/>
      <c r="Z1914" s="241"/>
      <c r="AA1914" s="241"/>
      <c r="AB1914" s="241"/>
      <c r="AC1914" s="241"/>
      <c r="AD1914" s="241"/>
      <c r="AE1914" s="241"/>
      <c r="AF1914" s="241"/>
      <c r="AG1914" s="241"/>
      <c r="AH1914" s="241"/>
      <c r="AI1914" s="241"/>
      <c r="AP1914" s="300"/>
      <c r="AT1914" s="300"/>
    </row>
    <row r="1915" spans="1:46" s="299" customFormat="1" ht="15" customHeight="1">
      <c r="A1915" s="284"/>
      <c r="B1915" s="284"/>
      <c r="C1915" s="241"/>
      <c r="D1915" s="241"/>
      <c r="E1915" s="241"/>
      <c r="F1915" s="241"/>
      <c r="G1915" s="241"/>
      <c r="H1915" s="241"/>
      <c r="I1915" s="241"/>
      <c r="J1915" s="241"/>
      <c r="K1915" s="241"/>
      <c r="L1915" s="241"/>
      <c r="M1915" s="241"/>
      <c r="N1915" s="241"/>
      <c r="O1915" s="241"/>
      <c r="P1915" s="241"/>
      <c r="Q1915" s="241"/>
      <c r="R1915" s="241"/>
      <c r="S1915" s="241"/>
      <c r="T1915" s="241"/>
      <c r="U1915" s="241"/>
      <c r="V1915" s="241"/>
      <c r="W1915" s="241"/>
      <c r="X1915" s="241"/>
      <c r="Y1915" s="241"/>
      <c r="Z1915" s="241"/>
      <c r="AA1915" s="241"/>
      <c r="AB1915" s="241"/>
      <c r="AC1915" s="241"/>
      <c r="AD1915" s="241"/>
      <c r="AE1915" s="241"/>
      <c r="AF1915" s="241"/>
      <c r="AG1915" s="241"/>
      <c r="AH1915" s="241"/>
      <c r="AI1915" s="241"/>
      <c r="AP1915" s="300"/>
      <c r="AT1915" s="300"/>
    </row>
    <row r="1916" spans="1:46" s="299" customFormat="1" ht="15" customHeight="1">
      <c r="A1916" s="284"/>
      <c r="B1916" s="284"/>
      <c r="C1916" s="241"/>
      <c r="D1916" s="241"/>
      <c r="E1916" s="241"/>
      <c r="F1916" s="241"/>
      <c r="G1916" s="241"/>
      <c r="H1916" s="241"/>
      <c r="I1916" s="241"/>
      <c r="J1916" s="241"/>
      <c r="K1916" s="241"/>
      <c r="L1916" s="241"/>
      <c r="M1916" s="241"/>
      <c r="N1916" s="241"/>
      <c r="O1916" s="241"/>
      <c r="P1916" s="241"/>
      <c r="Q1916" s="241"/>
      <c r="R1916" s="241"/>
      <c r="S1916" s="241"/>
      <c r="T1916" s="241"/>
      <c r="U1916" s="241"/>
      <c r="V1916" s="241"/>
      <c r="W1916" s="241"/>
      <c r="X1916" s="241"/>
      <c r="Y1916" s="241"/>
      <c r="Z1916" s="241"/>
      <c r="AA1916" s="241"/>
      <c r="AB1916" s="241"/>
      <c r="AC1916" s="241"/>
      <c r="AD1916" s="241"/>
      <c r="AE1916" s="241"/>
      <c r="AF1916" s="241"/>
      <c r="AG1916" s="241"/>
      <c r="AH1916" s="241"/>
      <c r="AI1916" s="241"/>
      <c r="AP1916" s="300"/>
      <c r="AT1916" s="300"/>
    </row>
    <row r="1917" spans="1:46" s="299" customFormat="1" ht="15" customHeight="1">
      <c r="A1917" s="284"/>
      <c r="B1917" s="284"/>
      <c r="C1917" s="241"/>
      <c r="D1917" s="241"/>
      <c r="E1917" s="241"/>
      <c r="F1917" s="241"/>
      <c r="G1917" s="241"/>
      <c r="H1917" s="241"/>
      <c r="I1917" s="241"/>
      <c r="J1917" s="241"/>
      <c r="K1917" s="241"/>
      <c r="L1917" s="241"/>
      <c r="M1917" s="241"/>
      <c r="N1917" s="241"/>
      <c r="O1917" s="241"/>
      <c r="P1917" s="241"/>
      <c r="Q1917" s="241"/>
      <c r="R1917" s="241"/>
      <c r="S1917" s="241"/>
      <c r="T1917" s="241"/>
      <c r="U1917" s="241"/>
      <c r="V1917" s="241"/>
      <c r="W1917" s="241"/>
      <c r="X1917" s="241"/>
      <c r="Y1917" s="241"/>
      <c r="Z1917" s="241"/>
      <c r="AA1917" s="241"/>
      <c r="AB1917" s="241"/>
      <c r="AC1917" s="241"/>
      <c r="AD1917" s="241"/>
      <c r="AE1917" s="241"/>
      <c r="AF1917" s="241"/>
      <c r="AG1917" s="241"/>
      <c r="AH1917" s="241"/>
      <c r="AI1917" s="241"/>
      <c r="AP1917" s="300"/>
      <c r="AT1917" s="300"/>
    </row>
    <row r="1918" spans="1:46" s="299" customFormat="1" ht="15" customHeight="1">
      <c r="A1918" s="284"/>
      <c r="B1918" s="284"/>
      <c r="C1918" s="241"/>
      <c r="D1918" s="241"/>
      <c r="E1918" s="241"/>
      <c r="F1918" s="241"/>
      <c r="G1918" s="241"/>
      <c r="H1918" s="241"/>
      <c r="I1918" s="241"/>
      <c r="J1918" s="241"/>
      <c r="K1918" s="241"/>
      <c r="L1918" s="241"/>
      <c r="M1918" s="241"/>
      <c r="N1918" s="241"/>
      <c r="O1918" s="241"/>
      <c r="P1918" s="241"/>
      <c r="Q1918" s="241"/>
      <c r="R1918" s="241"/>
      <c r="S1918" s="241"/>
      <c r="T1918" s="241"/>
      <c r="U1918" s="241"/>
      <c r="V1918" s="241"/>
      <c r="W1918" s="241"/>
      <c r="X1918" s="241"/>
      <c r="Y1918" s="241"/>
      <c r="Z1918" s="241"/>
      <c r="AA1918" s="241"/>
      <c r="AB1918" s="241"/>
      <c r="AC1918" s="241"/>
      <c r="AD1918" s="241"/>
      <c r="AE1918" s="241"/>
      <c r="AF1918" s="241"/>
      <c r="AG1918" s="241"/>
      <c r="AH1918" s="241"/>
      <c r="AI1918" s="241"/>
      <c r="AP1918" s="300"/>
      <c r="AT1918" s="300"/>
    </row>
    <row r="1919" spans="1:46" s="299" customFormat="1" ht="15" customHeight="1">
      <c r="A1919" s="284"/>
      <c r="B1919" s="284"/>
      <c r="C1919" s="241"/>
      <c r="D1919" s="241"/>
      <c r="E1919" s="241"/>
      <c r="F1919" s="241"/>
      <c r="G1919" s="241"/>
      <c r="H1919" s="241"/>
      <c r="I1919" s="241"/>
      <c r="J1919" s="241"/>
      <c r="K1919" s="241"/>
      <c r="L1919" s="241"/>
      <c r="M1919" s="241"/>
      <c r="N1919" s="241"/>
      <c r="O1919" s="241"/>
      <c r="P1919" s="241"/>
      <c r="Q1919" s="241"/>
      <c r="R1919" s="241"/>
      <c r="S1919" s="241"/>
      <c r="T1919" s="241"/>
      <c r="U1919" s="241"/>
      <c r="V1919" s="241"/>
      <c r="W1919" s="241"/>
      <c r="X1919" s="241"/>
      <c r="Y1919" s="241"/>
      <c r="Z1919" s="241"/>
      <c r="AA1919" s="241"/>
      <c r="AB1919" s="241"/>
      <c r="AC1919" s="241"/>
      <c r="AD1919" s="241"/>
      <c r="AE1919" s="241"/>
      <c r="AF1919" s="241"/>
      <c r="AG1919" s="241"/>
      <c r="AH1919" s="241"/>
      <c r="AI1919" s="241"/>
      <c r="AP1919" s="300"/>
      <c r="AT1919" s="300"/>
    </row>
    <row r="1920" spans="1:46" s="299" customFormat="1" ht="15" customHeight="1">
      <c r="A1920" s="284"/>
      <c r="B1920" s="284"/>
      <c r="C1920" s="241"/>
      <c r="D1920" s="241"/>
      <c r="E1920" s="241"/>
      <c r="F1920" s="241"/>
      <c r="G1920" s="241"/>
      <c r="H1920" s="241"/>
      <c r="I1920" s="241"/>
      <c r="J1920" s="241"/>
      <c r="K1920" s="241"/>
      <c r="L1920" s="241"/>
      <c r="M1920" s="241"/>
      <c r="N1920" s="241"/>
      <c r="O1920" s="241"/>
      <c r="P1920" s="241"/>
      <c r="Q1920" s="241"/>
      <c r="R1920" s="241"/>
      <c r="S1920" s="241"/>
      <c r="T1920" s="241"/>
      <c r="U1920" s="241"/>
      <c r="V1920" s="241"/>
      <c r="W1920" s="241"/>
      <c r="X1920" s="241"/>
      <c r="Y1920" s="241"/>
      <c r="Z1920" s="241"/>
      <c r="AA1920" s="241"/>
      <c r="AB1920" s="241"/>
      <c r="AC1920" s="241"/>
      <c r="AD1920" s="241"/>
      <c r="AE1920" s="241"/>
      <c r="AF1920" s="241"/>
      <c r="AG1920" s="241"/>
      <c r="AH1920" s="241"/>
      <c r="AI1920" s="241"/>
      <c r="AP1920" s="300"/>
      <c r="AT1920" s="300"/>
    </row>
    <row r="1921" spans="1:46" s="299" customFormat="1" ht="15" customHeight="1">
      <c r="A1921" s="284"/>
      <c r="B1921" s="284"/>
      <c r="C1921" s="241"/>
      <c r="D1921" s="241"/>
      <c r="E1921" s="241"/>
      <c r="F1921" s="241"/>
      <c r="G1921" s="241"/>
      <c r="H1921" s="241"/>
      <c r="I1921" s="241"/>
      <c r="J1921" s="241"/>
      <c r="K1921" s="241"/>
      <c r="L1921" s="241"/>
      <c r="M1921" s="241"/>
      <c r="N1921" s="241"/>
      <c r="O1921" s="241"/>
      <c r="P1921" s="241"/>
      <c r="Q1921" s="241"/>
      <c r="R1921" s="241"/>
      <c r="S1921" s="241"/>
      <c r="T1921" s="241"/>
      <c r="U1921" s="241"/>
      <c r="V1921" s="241"/>
      <c r="W1921" s="241"/>
      <c r="X1921" s="241"/>
      <c r="Y1921" s="241"/>
      <c r="Z1921" s="241"/>
      <c r="AA1921" s="241"/>
      <c r="AB1921" s="241"/>
      <c r="AC1921" s="241"/>
      <c r="AD1921" s="241"/>
      <c r="AE1921" s="241"/>
      <c r="AF1921" s="241"/>
      <c r="AG1921" s="241"/>
      <c r="AH1921" s="241"/>
      <c r="AI1921" s="241"/>
      <c r="AP1921" s="300"/>
      <c r="AT1921" s="300"/>
    </row>
    <row r="1922" spans="1:46" s="299" customFormat="1" ht="15" customHeight="1">
      <c r="A1922" s="284"/>
      <c r="B1922" s="284"/>
      <c r="C1922" s="241"/>
      <c r="D1922" s="241"/>
      <c r="E1922" s="241"/>
      <c r="F1922" s="241"/>
      <c r="G1922" s="241"/>
      <c r="H1922" s="241"/>
      <c r="I1922" s="241"/>
      <c r="J1922" s="241"/>
      <c r="K1922" s="241"/>
      <c r="L1922" s="241"/>
      <c r="M1922" s="241"/>
      <c r="N1922" s="241"/>
      <c r="O1922" s="241"/>
      <c r="P1922" s="241"/>
      <c r="Q1922" s="241"/>
      <c r="R1922" s="241"/>
      <c r="S1922" s="241"/>
      <c r="T1922" s="241"/>
      <c r="U1922" s="241"/>
      <c r="V1922" s="241"/>
      <c r="W1922" s="241"/>
      <c r="X1922" s="241"/>
      <c r="Y1922" s="241"/>
      <c r="Z1922" s="241"/>
      <c r="AA1922" s="241"/>
      <c r="AB1922" s="241"/>
      <c r="AC1922" s="241"/>
      <c r="AD1922" s="241"/>
      <c r="AE1922" s="241"/>
      <c r="AF1922" s="241"/>
      <c r="AG1922" s="241"/>
      <c r="AH1922" s="241"/>
      <c r="AI1922" s="241"/>
      <c r="AP1922" s="300"/>
      <c r="AT1922" s="300"/>
    </row>
    <row r="1923" spans="1:46" s="299" customFormat="1" ht="15" customHeight="1">
      <c r="A1923" s="284"/>
      <c r="B1923" s="284"/>
      <c r="C1923" s="241"/>
      <c r="D1923" s="241"/>
      <c r="E1923" s="241"/>
      <c r="F1923" s="241"/>
      <c r="G1923" s="241"/>
      <c r="H1923" s="241"/>
      <c r="I1923" s="241"/>
      <c r="J1923" s="241"/>
      <c r="K1923" s="241"/>
      <c r="L1923" s="241"/>
      <c r="M1923" s="241"/>
      <c r="N1923" s="241"/>
      <c r="O1923" s="241"/>
      <c r="P1923" s="241"/>
      <c r="Q1923" s="241"/>
      <c r="R1923" s="241"/>
      <c r="S1923" s="241"/>
      <c r="T1923" s="241"/>
      <c r="U1923" s="241"/>
      <c r="V1923" s="241"/>
      <c r="W1923" s="241"/>
      <c r="X1923" s="241"/>
      <c r="Y1923" s="241"/>
      <c r="Z1923" s="241"/>
      <c r="AA1923" s="241"/>
      <c r="AB1923" s="241"/>
      <c r="AC1923" s="241"/>
      <c r="AD1923" s="241"/>
      <c r="AE1923" s="241"/>
      <c r="AF1923" s="241"/>
      <c r="AG1923" s="241"/>
      <c r="AH1923" s="241"/>
      <c r="AI1923" s="241"/>
      <c r="AP1923" s="300"/>
      <c r="AT1923" s="300"/>
    </row>
    <row r="1924" spans="1:46" s="299" customFormat="1" ht="15" customHeight="1">
      <c r="A1924" s="284"/>
      <c r="B1924" s="284"/>
      <c r="C1924" s="241"/>
      <c r="D1924" s="241"/>
      <c r="E1924" s="241"/>
      <c r="F1924" s="241"/>
      <c r="G1924" s="241"/>
      <c r="H1924" s="241"/>
      <c r="I1924" s="241"/>
      <c r="J1924" s="241"/>
      <c r="K1924" s="241"/>
      <c r="L1924" s="241"/>
      <c r="M1924" s="241"/>
      <c r="N1924" s="241"/>
      <c r="O1924" s="241"/>
      <c r="P1924" s="241"/>
      <c r="Q1924" s="241"/>
      <c r="R1924" s="241"/>
      <c r="S1924" s="241"/>
      <c r="T1924" s="241"/>
      <c r="U1924" s="241"/>
      <c r="V1924" s="241"/>
      <c r="W1924" s="241"/>
      <c r="X1924" s="241"/>
      <c r="Y1924" s="241"/>
      <c r="Z1924" s="241"/>
      <c r="AA1924" s="241"/>
      <c r="AB1924" s="241"/>
      <c r="AC1924" s="241"/>
      <c r="AD1924" s="241"/>
      <c r="AE1924" s="241"/>
      <c r="AF1924" s="241"/>
      <c r="AG1924" s="241"/>
      <c r="AH1924" s="241"/>
      <c r="AI1924" s="241"/>
      <c r="AP1924" s="300"/>
      <c r="AT1924" s="300"/>
    </row>
    <row r="1925" spans="1:46" s="299" customFormat="1" ht="15" customHeight="1">
      <c r="A1925" s="284"/>
      <c r="B1925" s="284"/>
      <c r="C1925" s="241"/>
      <c r="D1925" s="241"/>
      <c r="E1925" s="241"/>
      <c r="F1925" s="241"/>
      <c r="G1925" s="241"/>
      <c r="H1925" s="241"/>
      <c r="I1925" s="241"/>
      <c r="J1925" s="241"/>
      <c r="K1925" s="241"/>
      <c r="L1925" s="241"/>
      <c r="M1925" s="241"/>
      <c r="N1925" s="241"/>
      <c r="O1925" s="241"/>
      <c r="P1925" s="241"/>
      <c r="Q1925" s="241"/>
      <c r="R1925" s="241"/>
      <c r="S1925" s="241"/>
      <c r="T1925" s="241"/>
      <c r="U1925" s="241"/>
      <c r="V1925" s="241"/>
      <c r="W1925" s="241"/>
      <c r="X1925" s="241"/>
      <c r="Y1925" s="241"/>
      <c r="Z1925" s="241"/>
      <c r="AA1925" s="241"/>
      <c r="AB1925" s="241"/>
      <c r="AC1925" s="241"/>
      <c r="AD1925" s="241"/>
      <c r="AE1925" s="241"/>
      <c r="AF1925" s="241"/>
      <c r="AG1925" s="241"/>
      <c r="AH1925" s="241"/>
      <c r="AI1925" s="241"/>
      <c r="AP1925" s="300"/>
      <c r="AT1925" s="300"/>
    </row>
    <row r="1926" spans="1:46" s="299" customFormat="1" ht="15" customHeight="1">
      <c r="A1926" s="284"/>
      <c r="B1926" s="284"/>
      <c r="C1926" s="241"/>
      <c r="D1926" s="241"/>
      <c r="E1926" s="241"/>
      <c r="F1926" s="241"/>
      <c r="G1926" s="241"/>
      <c r="H1926" s="241"/>
      <c r="I1926" s="241"/>
      <c r="J1926" s="241"/>
      <c r="K1926" s="241"/>
      <c r="L1926" s="241"/>
      <c r="M1926" s="241"/>
      <c r="N1926" s="241"/>
      <c r="O1926" s="241"/>
      <c r="P1926" s="241"/>
      <c r="Q1926" s="241"/>
      <c r="R1926" s="241"/>
      <c r="S1926" s="241"/>
      <c r="T1926" s="241"/>
      <c r="U1926" s="241"/>
      <c r="V1926" s="241"/>
      <c r="W1926" s="241"/>
      <c r="X1926" s="241"/>
      <c r="Y1926" s="241"/>
      <c r="Z1926" s="241"/>
      <c r="AA1926" s="241"/>
      <c r="AB1926" s="241"/>
      <c r="AC1926" s="241"/>
      <c r="AD1926" s="241"/>
      <c r="AE1926" s="241"/>
      <c r="AF1926" s="241"/>
      <c r="AG1926" s="241"/>
      <c r="AH1926" s="241"/>
      <c r="AI1926" s="241"/>
      <c r="AP1926" s="300"/>
      <c r="AT1926" s="300"/>
    </row>
    <row r="1927" spans="1:46" s="299" customFormat="1" ht="15" customHeight="1">
      <c r="A1927" s="284"/>
      <c r="B1927" s="284"/>
      <c r="C1927" s="241"/>
      <c r="D1927" s="241"/>
      <c r="E1927" s="241"/>
      <c r="F1927" s="241"/>
      <c r="G1927" s="241"/>
      <c r="H1927" s="241"/>
      <c r="I1927" s="241"/>
      <c r="J1927" s="241"/>
      <c r="K1927" s="241"/>
      <c r="L1927" s="241"/>
      <c r="M1927" s="241"/>
      <c r="N1927" s="241"/>
      <c r="O1927" s="241"/>
      <c r="P1927" s="241"/>
      <c r="Q1927" s="241"/>
      <c r="R1927" s="241"/>
      <c r="S1927" s="241"/>
      <c r="T1927" s="241"/>
      <c r="U1927" s="241"/>
      <c r="V1927" s="241"/>
      <c r="W1927" s="241"/>
      <c r="X1927" s="241"/>
      <c r="Y1927" s="241"/>
      <c r="Z1927" s="241"/>
      <c r="AA1927" s="241"/>
      <c r="AB1927" s="241"/>
      <c r="AC1927" s="241"/>
      <c r="AD1927" s="241"/>
      <c r="AE1927" s="241"/>
      <c r="AF1927" s="241"/>
      <c r="AG1927" s="241"/>
      <c r="AH1927" s="241"/>
      <c r="AI1927" s="241"/>
      <c r="AP1927" s="300"/>
      <c r="AT1927" s="300"/>
    </row>
    <row r="1928" spans="1:46" s="299" customFormat="1" ht="15" customHeight="1">
      <c r="A1928" s="284"/>
      <c r="B1928" s="284"/>
      <c r="C1928" s="241"/>
      <c r="D1928" s="241"/>
      <c r="E1928" s="241"/>
      <c r="F1928" s="241"/>
      <c r="G1928" s="241"/>
      <c r="H1928" s="241"/>
      <c r="I1928" s="241"/>
      <c r="J1928" s="241"/>
      <c r="K1928" s="241"/>
      <c r="L1928" s="241"/>
      <c r="M1928" s="241"/>
      <c r="N1928" s="241"/>
      <c r="O1928" s="241"/>
      <c r="P1928" s="241"/>
      <c r="Q1928" s="241"/>
      <c r="R1928" s="241"/>
      <c r="S1928" s="241"/>
      <c r="T1928" s="241"/>
      <c r="U1928" s="241"/>
      <c r="V1928" s="241"/>
      <c r="W1928" s="241"/>
      <c r="X1928" s="241"/>
      <c r="Y1928" s="241"/>
      <c r="Z1928" s="241"/>
      <c r="AA1928" s="241"/>
      <c r="AB1928" s="241"/>
      <c r="AC1928" s="241"/>
      <c r="AD1928" s="241"/>
      <c r="AE1928" s="241"/>
      <c r="AF1928" s="241"/>
      <c r="AG1928" s="241"/>
      <c r="AH1928" s="241"/>
      <c r="AI1928" s="241"/>
      <c r="AP1928" s="300"/>
      <c r="AT1928" s="300"/>
    </row>
    <row r="1929" spans="1:46" s="299" customFormat="1" ht="15" customHeight="1">
      <c r="A1929" s="284"/>
      <c r="B1929" s="284"/>
      <c r="C1929" s="241"/>
      <c r="D1929" s="241"/>
      <c r="E1929" s="241"/>
      <c r="F1929" s="241"/>
      <c r="G1929" s="241"/>
      <c r="H1929" s="241"/>
      <c r="I1929" s="241"/>
      <c r="J1929" s="241"/>
      <c r="K1929" s="241"/>
      <c r="L1929" s="241"/>
      <c r="M1929" s="241"/>
      <c r="N1929" s="241"/>
      <c r="O1929" s="241"/>
      <c r="P1929" s="241"/>
      <c r="Q1929" s="241"/>
      <c r="R1929" s="241"/>
      <c r="S1929" s="241"/>
      <c r="T1929" s="241"/>
      <c r="U1929" s="241"/>
      <c r="V1929" s="241"/>
      <c r="W1929" s="241"/>
      <c r="X1929" s="241"/>
      <c r="Y1929" s="241"/>
      <c r="Z1929" s="241"/>
      <c r="AA1929" s="241"/>
      <c r="AB1929" s="241"/>
      <c r="AC1929" s="241"/>
      <c r="AD1929" s="241"/>
      <c r="AE1929" s="241"/>
      <c r="AF1929" s="241"/>
      <c r="AG1929" s="241"/>
      <c r="AH1929" s="241"/>
      <c r="AI1929" s="241"/>
      <c r="AP1929" s="300"/>
      <c r="AT1929" s="300"/>
    </row>
    <row r="1930" spans="1:46" s="299" customFormat="1" ht="15" customHeight="1">
      <c r="A1930" s="284"/>
      <c r="B1930" s="284"/>
      <c r="C1930" s="241"/>
      <c r="D1930" s="241"/>
      <c r="E1930" s="241"/>
      <c r="F1930" s="241"/>
      <c r="G1930" s="241"/>
      <c r="H1930" s="241"/>
      <c r="I1930" s="241"/>
      <c r="J1930" s="241"/>
      <c r="K1930" s="241"/>
      <c r="L1930" s="241"/>
      <c r="M1930" s="241"/>
      <c r="N1930" s="241"/>
      <c r="O1930" s="241"/>
      <c r="P1930" s="241"/>
      <c r="Q1930" s="241"/>
      <c r="R1930" s="241"/>
      <c r="S1930" s="241"/>
      <c r="T1930" s="241"/>
      <c r="U1930" s="241"/>
      <c r="V1930" s="241"/>
      <c r="W1930" s="241"/>
      <c r="X1930" s="241"/>
      <c r="Y1930" s="241"/>
      <c r="Z1930" s="241"/>
      <c r="AA1930" s="241"/>
      <c r="AB1930" s="241"/>
      <c r="AC1930" s="241"/>
      <c r="AD1930" s="241"/>
      <c r="AE1930" s="241"/>
      <c r="AF1930" s="241"/>
      <c r="AG1930" s="241"/>
      <c r="AH1930" s="241"/>
      <c r="AI1930" s="241"/>
      <c r="AP1930" s="300"/>
      <c r="AT1930" s="300"/>
    </row>
    <row r="1931" spans="1:46" s="299" customFormat="1" ht="15" customHeight="1">
      <c r="A1931" s="284"/>
      <c r="B1931" s="284"/>
      <c r="C1931" s="241"/>
      <c r="D1931" s="241"/>
      <c r="E1931" s="241"/>
      <c r="F1931" s="241"/>
      <c r="G1931" s="241"/>
      <c r="H1931" s="241"/>
      <c r="I1931" s="241"/>
      <c r="J1931" s="241"/>
      <c r="K1931" s="241"/>
      <c r="L1931" s="241"/>
      <c r="M1931" s="241"/>
      <c r="N1931" s="241"/>
      <c r="O1931" s="241"/>
      <c r="P1931" s="241"/>
      <c r="Q1931" s="241"/>
      <c r="R1931" s="241"/>
      <c r="S1931" s="241"/>
      <c r="T1931" s="241"/>
      <c r="U1931" s="241"/>
      <c r="V1931" s="241"/>
      <c r="W1931" s="241"/>
      <c r="X1931" s="241"/>
      <c r="Y1931" s="241"/>
      <c r="Z1931" s="241"/>
      <c r="AA1931" s="241"/>
      <c r="AB1931" s="241"/>
      <c r="AC1931" s="241"/>
      <c r="AD1931" s="241"/>
      <c r="AE1931" s="241"/>
      <c r="AF1931" s="241"/>
      <c r="AG1931" s="241"/>
      <c r="AH1931" s="241"/>
      <c r="AI1931" s="241"/>
      <c r="AP1931" s="300"/>
      <c r="AT1931" s="300"/>
    </row>
    <row r="1932" spans="1:46" s="299" customFormat="1" ht="15" customHeight="1">
      <c r="A1932" s="284"/>
      <c r="B1932" s="284"/>
      <c r="C1932" s="241"/>
      <c r="D1932" s="241"/>
      <c r="E1932" s="241"/>
      <c r="F1932" s="241"/>
      <c r="G1932" s="241"/>
      <c r="H1932" s="241"/>
      <c r="I1932" s="241"/>
      <c r="J1932" s="241"/>
      <c r="K1932" s="241"/>
      <c r="L1932" s="241"/>
      <c r="M1932" s="241"/>
      <c r="N1932" s="241"/>
      <c r="O1932" s="241"/>
      <c r="P1932" s="241"/>
      <c r="Q1932" s="241"/>
      <c r="R1932" s="241"/>
      <c r="S1932" s="241"/>
      <c r="T1932" s="241"/>
      <c r="U1932" s="241"/>
      <c r="V1932" s="241"/>
      <c r="W1932" s="241"/>
      <c r="X1932" s="241"/>
      <c r="Y1932" s="241"/>
      <c r="Z1932" s="241"/>
      <c r="AA1932" s="241"/>
      <c r="AB1932" s="241"/>
      <c r="AC1932" s="241"/>
      <c r="AD1932" s="241"/>
      <c r="AE1932" s="241"/>
      <c r="AF1932" s="241"/>
      <c r="AG1932" s="241"/>
      <c r="AH1932" s="241"/>
      <c r="AI1932" s="241"/>
      <c r="AP1932" s="300"/>
      <c r="AT1932" s="300"/>
    </row>
    <row r="1933" spans="1:46" s="299" customFormat="1" ht="15" customHeight="1">
      <c r="A1933" s="284"/>
      <c r="B1933" s="284"/>
      <c r="C1933" s="241"/>
      <c r="D1933" s="241"/>
      <c r="E1933" s="241"/>
      <c r="F1933" s="241"/>
      <c r="G1933" s="241"/>
      <c r="H1933" s="241"/>
      <c r="I1933" s="241"/>
      <c r="J1933" s="241"/>
      <c r="K1933" s="241"/>
      <c r="L1933" s="241"/>
      <c r="M1933" s="241"/>
      <c r="N1933" s="241"/>
      <c r="O1933" s="241"/>
      <c r="P1933" s="241"/>
      <c r="Q1933" s="241"/>
      <c r="R1933" s="241"/>
      <c r="S1933" s="241"/>
      <c r="T1933" s="241"/>
      <c r="U1933" s="241"/>
      <c r="V1933" s="241"/>
      <c r="W1933" s="241"/>
      <c r="X1933" s="241"/>
      <c r="Y1933" s="241"/>
      <c r="Z1933" s="241"/>
      <c r="AA1933" s="241"/>
      <c r="AB1933" s="241"/>
      <c r="AC1933" s="241"/>
      <c r="AD1933" s="241"/>
      <c r="AE1933" s="241"/>
      <c r="AF1933" s="241"/>
      <c r="AG1933" s="241"/>
      <c r="AH1933" s="241"/>
      <c r="AI1933" s="241"/>
      <c r="AP1933" s="300"/>
      <c r="AT1933" s="300"/>
    </row>
    <row r="1934" spans="1:46" s="299" customFormat="1" ht="15" customHeight="1">
      <c r="A1934" s="284"/>
      <c r="B1934" s="284"/>
      <c r="C1934" s="241"/>
      <c r="D1934" s="241"/>
      <c r="E1934" s="241"/>
      <c r="F1934" s="241"/>
      <c r="G1934" s="241"/>
      <c r="H1934" s="241"/>
      <c r="I1934" s="241"/>
      <c r="J1934" s="241"/>
      <c r="K1934" s="241"/>
      <c r="L1934" s="241"/>
      <c r="M1934" s="241"/>
      <c r="N1934" s="241"/>
      <c r="O1934" s="241"/>
      <c r="P1934" s="241"/>
      <c r="Q1934" s="241"/>
      <c r="R1934" s="241"/>
      <c r="S1934" s="241"/>
      <c r="T1934" s="241"/>
      <c r="U1934" s="241"/>
      <c r="V1934" s="241"/>
      <c r="W1934" s="241"/>
      <c r="X1934" s="241"/>
      <c r="Y1934" s="241"/>
      <c r="Z1934" s="241"/>
      <c r="AA1934" s="241"/>
      <c r="AB1934" s="241"/>
      <c r="AC1934" s="241"/>
      <c r="AD1934" s="241"/>
      <c r="AE1934" s="241"/>
      <c r="AF1934" s="241"/>
      <c r="AG1934" s="241"/>
      <c r="AH1934" s="241"/>
      <c r="AI1934" s="241"/>
      <c r="AP1934" s="300"/>
      <c r="AT1934" s="300"/>
    </row>
    <row r="1935" spans="1:46" s="299" customFormat="1" ht="15" customHeight="1">
      <c r="A1935" s="284"/>
      <c r="B1935" s="284"/>
      <c r="C1935" s="241"/>
      <c r="D1935" s="241"/>
      <c r="E1935" s="241"/>
      <c r="F1935" s="241"/>
      <c r="G1935" s="241"/>
      <c r="H1935" s="241"/>
      <c r="I1935" s="241"/>
      <c r="J1935" s="241"/>
      <c r="K1935" s="241"/>
      <c r="L1935" s="241"/>
      <c r="M1935" s="241"/>
      <c r="N1935" s="241"/>
      <c r="O1935" s="241"/>
      <c r="P1935" s="241"/>
      <c r="Q1935" s="241"/>
      <c r="R1935" s="241"/>
      <c r="S1935" s="241"/>
      <c r="T1935" s="241"/>
      <c r="U1935" s="241"/>
      <c r="V1935" s="241"/>
      <c r="W1935" s="241"/>
      <c r="X1935" s="241"/>
      <c r="Y1935" s="241"/>
      <c r="Z1935" s="241"/>
      <c r="AA1935" s="241"/>
      <c r="AB1935" s="241"/>
      <c r="AC1935" s="241"/>
      <c r="AD1935" s="241"/>
      <c r="AE1935" s="241"/>
      <c r="AF1935" s="241"/>
      <c r="AG1935" s="241"/>
      <c r="AH1935" s="241"/>
      <c r="AI1935" s="241"/>
      <c r="AP1935" s="300"/>
      <c r="AT1935" s="300"/>
    </row>
    <row r="1936" spans="1:46" s="299" customFormat="1" ht="15" customHeight="1">
      <c r="A1936" s="284"/>
      <c r="B1936" s="284"/>
      <c r="C1936" s="241"/>
      <c r="D1936" s="241"/>
      <c r="E1936" s="241"/>
      <c r="F1936" s="241"/>
      <c r="G1936" s="241"/>
      <c r="H1936" s="241"/>
      <c r="I1936" s="241"/>
      <c r="J1936" s="241"/>
      <c r="K1936" s="241"/>
      <c r="L1936" s="241"/>
      <c r="M1936" s="241"/>
      <c r="N1936" s="241"/>
      <c r="O1936" s="241"/>
      <c r="P1936" s="241"/>
      <c r="Q1936" s="241"/>
      <c r="R1936" s="241"/>
      <c r="S1936" s="241"/>
      <c r="T1936" s="241"/>
      <c r="U1936" s="241"/>
      <c r="V1936" s="241"/>
      <c r="W1936" s="241"/>
      <c r="X1936" s="241"/>
      <c r="Y1936" s="241"/>
      <c r="Z1936" s="241"/>
      <c r="AA1936" s="241"/>
      <c r="AB1936" s="241"/>
      <c r="AC1936" s="241"/>
      <c r="AD1936" s="241"/>
      <c r="AE1936" s="241"/>
      <c r="AF1936" s="241"/>
      <c r="AG1936" s="241"/>
      <c r="AH1936" s="241"/>
      <c r="AI1936" s="241"/>
      <c r="AP1936" s="300"/>
      <c r="AT1936" s="300"/>
    </row>
    <row r="1937" spans="1:46" s="299" customFormat="1" ht="15" customHeight="1">
      <c r="A1937" s="284"/>
      <c r="B1937" s="284"/>
      <c r="C1937" s="241"/>
      <c r="D1937" s="241"/>
      <c r="E1937" s="241"/>
      <c r="F1937" s="241"/>
      <c r="G1937" s="241"/>
      <c r="H1937" s="241"/>
      <c r="I1937" s="241"/>
      <c r="J1937" s="241"/>
      <c r="K1937" s="241"/>
      <c r="L1937" s="241"/>
      <c r="M1937" s="241"/>
      <c r="N1937" s="241"/>
      <c r="O1937" s="241"/>
      <c r="P1937" s="241"/>
      <c r="Q1937" s="241"/>
      <c r="R1937" s="241"/>
      <c r="S1937" s="241"/>
      <c r="T1937" s="241"/>
      <c r="U1937" s="241"/>
      <c r="V1937" s="241"/>
      <c r="W1937" s="241"/>
      <c r="X1937" s="241"/>
      <c r="Y1937" s="241"/>
      <c r="Z1937" s="241"/>
      <c r="AA1937" s="241"/>
      <c r="AB1937" s="241"/>
      <c r="AC1937" s="241"/>
      <c r="AD1937" s="241"/>
      <c r="AE1937" s="241"/>
      <c r="AF1937" s="241"/>
      <c r="AG1937" s="241"/>
      <c r="AH1937" s="241"/>
      <c r="AI1937" s="241"/>
      <c r="AP1937" s="300"/>
      <c r="AT1937" s="300"/>
    </row>
    <row r="1938" spans="1:46" s="299" customFormat="1" ht="15" customHeight="1">
      <c r="A1938" s="284"/>
      <c r="B1938" s="284"/>
      <c r="C1938" s="241"/>
      <c r="D1938" s="241"/>
      <c r="E1938" s="241"/>
      <c r="F1938" s="241"/>
      <c r="G1938" s="241"/>
      <c r="H1938" s="241"/>
      <c r="I1938" s="241"/>
      <c r="J1938" s="241"/>
      <c r="K1938" s="241"/>
      <c r="L1938" s="241"/>
      <c r="M1938" s="241"/>
      <c r="N1938" s="241"/>
      <c r="O1938" s="241"/>
      <c r="P1938" s="241"/>
      <c r="Q1938" s="241"/>
      <c r="R1938" s="241"/>
      <c r="S1938" s="241"/>
      <c r="T1938" s="241"/>
      <c r="U1938" s="241"/>
      <c r="V1938" s="241"/>
      <c r="W1938" s="241"/>
      <c r="X1938" s="241"/>
      <c r="Y1938" s="241"/>
      <c r="Z1938" s="241"/>
      <c r="AA1938" s="241"/>
      <c r="AB1938" s="241"/>
      <c r="AC1938" s="241"/>
      <c r="AD1938" s="241"/>
      <c r="AE1938" s="241"/>
      <c r="AF1938" s="241"/>
      <c r="AG1938" s="241"/>
      <c r="AH1938" s="241"/>
      <c r="AI1938" s="241"/>
      <c r="AP1938" s="300"/>
      <c r="AT1938" s="300"/>
    </row>
    <row r="1939" spans="1:46" s="299" customFormat="1" ht="15" customHeight="1">
      <c r="A1939" s="284"/>
      <c r="B1939" s="284"/>
      <c r="C1939" s="241"/>
      <c r="D1939" s="241"/>
      <c r="E1939" s="241"/>
      <c r="F1939" s="241"/>
      <c r="G1939" s="241"/>
      <c r="H1939" s="241"/>
      <c r="I1939" s="241"/>
      <c r="J1939" s="241"/>
      <c r="K1939" s="241"/>
      <c r="L1939" s="241"/>
      <c r="M1939" s="241"/>
      <c r="N1939" s="241"/>
      <c r="O1939" s="241"/>
      <c r="P1939" s="241"/>
      <c r="Q1939" s="241"/>
      <c r="R1939" s="241"/>
      <c r="S1939" s="241"/>
      <c r="T1939" s="241"/>
      <c r="U1939" s="241"/>
      <c r="V1939" s="241"/>
      <c r="W1939" s="241"/>
      <c r="X1939" s="241"/>
      <c r="Y1939" s="241"/>
      <c r="Z1939" s="241"/>
      <c r="AA1939" s="241"/>
      <c r="AB1939" s="241"/>
      <c r="AC1939" s="241"/>
      <c r="AD1939" s="241"/>
      <c r="AE1939" s="241"/>
      <c r="AF1939" s="241"/>
      <c r="AG1939" s="241"/>
      <c r="AH1939" s="241"/>
      <c r="AI1939" s="241"/>
      <c r="AP1939" s="300"/>
      <c r="AT1939" s="300"/>
    </row>
    <row r="1940" spans="1:46" s="299" customFormat="1" ht="15" customHeight="1">
      <c r="A1940" s="284"/>
      <c r="B1940" s="284"/>
      <c r="C1940" s="241"/>
      <c r="D1940" s="241"/>
      <c r="E1940" s="241"/>
      <c r="F1940" s="241"/>
      <c r="G1940" s="241"/>
      <c r="H1940" s="241"/>
      <c r="I1940" s="241"/>
      <c r="J1940" s="241"/>
      <c r="K1940" s="241"/>
      <c r="L1940" s="241"/>
      <c r="M1940" s="241"/>
      <c r="N1940" s="241"/>
      <c r="O1940" s="241"/>
      <c r="P1940" s="241"/>
      <c r="Q1940" s="241"/>
      <c r="R1940" s="241"/>
      <c r="S1940" s="241"/>
      <c r="T1940" s="241"/>
      <c r="U1940" s="241"/>
      <c r="V1940" s="241"/>
      <c r="W1940" s="241"/>
      <c r="X1940" s="241"/>
      <c r="Y1940" s="241"/>
      <c r="Z1940" s="241"/>
      <c r="AA1940" s="241"/>
      <c r="AB1940" s="241"/>
      <c r="AC1940" s="241"/>
      <c r="AD1940" s="241"/>
      <c r="AE1940" s="241"/>
      <c r="AF1940" s="241"/>
      <c r="AG1940" s="241"/>
      <c r="AH1940" s="241"/>
      <c r="AI1940" s="241"/>
      <c r="AP1940" s="300"/>
      <c r="AT1940" s="300"/>
    </row>
    <row r="1941" spans="1:46" s="299" customFormat="1" ht="15" customHeight="1">
      <c r="A1941" s="284"/>
      <c r="B1941" s="284"/>
      <c r="C1941" s="241"/>
      <c r="D1941" s="241"/>
      <c r="E1941" s="241"/>
      <c r="F1941" s="241"/>
      <c r="G1941" s="241"/>
      <c r="H1941" s="241"/>
      <c r="I1941" s="241"/>
      <c r="J1941" s="241"/>
      <c r="K1941" s="241"/>
      <c r="L1941" s="241"/>
      <c r="M1941" s="241"/>
      <c r="N1941" s="241"/>
      <c r="O1941" s="241"/>
      <c r="P1941" s="241"/>
      <c r="Q1941" s="241"/>
      <c r="R1941" s="241"/>
      <c r="S1941" s="241"/>
      <c r="T1941" s="241"/>
      <c r="U1941" s="241"/>
      <c r="V1941" s="241"/>
      <c r="W1941" s="241"/>
      <c r="X1941" s="241"/>
      <c r="Y1941" s="241"/>
      <c r="Z1941" s="241"/>
      <c r="AA1941" s="241"/>
      <c r="AB1941" s="241"/>
      <c r="AC1941" s="241"/>
      <c r="AD1941" s="241"/>
      <c r="AE1941" s="241"/>
      <c r="AF1941" s="241"/>
      <c r="AG1941" s="241"/>
      <c r="AH1941" s="241"/>
      <c r="AI1941" s="241"/>
      <c r="AP1941" s="300"/>
      <c r="AT1941" s="300"/>
    </row>
    <row r="1942" spans="1:46" s="299" customFormat="1" ht="15" customHeight="1">
      <c r="A1942" s="284"/>
      <c r="B1942" s="284"/>
      <c r="C1942" s="241"/>
      <c r="D1942" s="241"/>
      <c r="E1942" s="241"/>
      <c r="F1942" s="241"/>
      <c r="G1942" s="241"/>
      <c r="H1942" s="241"/>
      <c r="I1942" s="241"/>
      <c r="J1942" s="241"/>
      <c r="K1942" s="241"/>
      <c r="L1942" s="241"/>
      <c r="M1942" s="241"/>
      <c r="N1942" s="241"/>
      <c r="O1942" s="241"/>
      <c r="P1942" s="241"/>
      <c r="Q1942" s="241"/>
      <c r="R1942" s="241"/>
      <c r="S1942" s="241"/>
      <c r="T1942" s="241"/>
      <c r="U1942" s="241"/>
      <c r="V1942" s="241"/>
      <c r="W1942" s="241"/>
      <c r="X1942" s="241"/>
      <c r="Y1942" s="241"/>
      <c r="Z1942" s="241"/>
      <c r="AA1942" s="241"/>
      <c r="AB1942" s="241"/>
      <c r="AC1942" s="241"/>
      <c r="AD1942" s="241"/>
      <c r="AE1942" s="241"/>
      <c r="AF1942" s="241"/>
      <c r="AG1942" s="241"/>
      <c r="AH1942" s="241"/>
      <c r="AI1942" s="241"/>
      <c r="AP1942" s="300"/>
      <c r="AT1942" s="300"/>
    </row>
    <row r="1943" spans="1:46" s="299" customFormat="1" ht="15" customHeight="1">
      <c r="A1943" s="284"/>
      <c r="B1943" s="284"/>
      <c r="C1943" s="241"/>
      <c r="D1943" s="241"/>
      <c r="E1943" s="241"/>
      <c r="F1943" s="241"/>
      <c r="G1943" s="241"/>
      <c r="H1943" s="241"/>
      <c r="I1943" s="241"/>
      <c r="J1943" s="241"/>
      <c r="K1943" s="241"/>
      <c r="L1943" s="241"/>
      <c r="M1943" s="241"/>
      <c r="N1943" s="241"/>
      <c r="O1943" s="241"/>
      <c r="P1943" s="241"/>
      <c r="Q1943" s="241"/>
      <c r="R1943" s="241"/>
      <c r="S1943" s="241"/>
      <c r="T1943" s="241"/>
      <c r="U1943" s="241"/>
      <c r="V1943" s="241"/>
      <c r="W1943" s="241"/>
      <c r="X1943" s="241"/>
      <c r="Y1943" s="241"/>
      <c r="Z1943" s="241"/>
      <c r="AA1943" s="241"/>
      <c r="AB1943" s="241"/>
      <c r="AC1943" s="241"/>
      <c r="AD1943" s="241"/>
      <c r="AE1943" s="241"/>
      <c r="AF1943" s="241"/>
      <c r="AG1943" s="241"/>
      <c r="AH1943" s="241"/>
      <c r="AI1943" s="241"/>
      <c r="AP1943" s="300"/>
      <c r="AT1943" s="300"/>
    </row>
    <row r="1944" spans="1:46" s="299" customFormat="1" ht="15" customHeight="1">
      <c r="A1944" s="284"/>
      <c r="B1944" s="284"/>
      <c r="C1944" s="241"/>
      <c r="D1944" s="241"/>
      <c r="E1944" s="241"/>
      <c r="F1944" s="241"/>
      <c r="G1944" s="241"/>
      <c r="H1944" s="241"/>
      <c r="I1944" s="241"/>
      <c r="J1944" s="241"/>
      <c r="K1944" s="241"/>
      <c r="L1944" s="241"/>
      <c r="M1944" s="241"/>
      <c r="N1944" s="241"/>
      <c r="O1944" s="241"/>
      <c r="P1944" s="241"/>
      <c r="Q1944" s="241"/>
      <c r="R1944" s="241"/>
      <c r="S1944" s="241"/>
      <c r="T1944" s="241"/>
      <c r="U1944" s="241"/>
      <c r="V1944" s="241"/>
      <c r="W1944" s="241"/>
      <c r="X1944" s="241"/>
      <c r="Y1944" s="241"/>
      <c r="Z1944" s="241"/>
      <c r="AA1944" s="241"/>
      <c r="AB1944" s="241"/>
      <c r="AC1944" s="241"/>
      <c r="AD1944" s="241"/>
      <c r="AE1944" s="241"/>
      <c r="AF1944" s="241"/>
      <c r="AG1944" s="241"/>
      <c r="AH1944" s="241"/>
      <c r="AI1944" s="241"/>
      <c r="AP1944" s="300"/>
      <c r="AT1944" s="300"/>
    </row>
    <row r="1945" spans="1:46" s="299" customFormat="1" ht="15" customHeight="1">
      <c r="A1945" s="284"/>
      <c r="B1945" s="284"/>
      <c r="C1945" s="241"/>
      <c r="D1945" s="241"/>
      <c r="E1945" s="241"/>
      <c r="F1945" s="241"/>
      <c r="G1945" s="241"/>
      <c r="H1945" s="241"/>
      <c r="I1945" s="241"/>
      <c r="J1945" s="241"/>
      <c r="K1945" s="241"/>
      <c r="L1945" s="241"/>
      <c r="M1945" s="241"/>
      <c r="N1945" s="241"/>
      <c r="O1945" s="241"/>
      <c r="P1945" s="241"/>
      <c r="Q1945" s="241"/>
      <c r="R1945" s="241"/>
      <c r="S1945" s="241"/>
      <c r="T1945" s="241"/>
      <c r="U1945" s="241"/>
      <c r="V1945" s="241"/>
      <c r="W1945" s="241"/>
      <c r="X1945" s="241"/>
      <c r="Y1945" s="241"/>
      <c r="Z1945" s="241"/>
      <c r="AA1945" s="241"/>
      <c r="AB1945" s="241"/>
      <c r="AC1945" s="241"/>
      <c r="AD1945" s="241"/>
      <c r="AE1945" s="241"/>
      <c r="AF1945" s="241"/>
      <c r="AG1945" s="241"/>
      <c r="AH1945" s="241"/>
      <c r="AI1945" s="241"/>
      <c r="AP1945" s="300"/>
      <c r="AT1945" s="300"/>
    </row>
    <row r="1946" spans="1:46" s="299" customFormat="1" ht="15" customHeight="1">
      <c r="A1946" s="284"/>
      <c r="B1946" s="284"/>
      <c r="C1946" s="241"/>
      <c r="D1946" s="241"/>
      <c r="E1946" s="241"/>
      <c r="F1946" s="241"/>
      <c r="G1946" s="241"/>
      <c r="H1946" s="241"/>
      <c r="I1946" s="241"/>
      <c r="J1946" s="241"/>
      <c r="K1946" s="241"/>
      <c r="L1946" s="241"/>
      <c r="M1946" s="241"/>
      <c r="N1946" s="241"/>
      <c r="O1946" s="241"/>
      <c r="P1946" s="241"/>
      <c r="Q1946" s="241"/>
      <c r="R1946" s="241"/>
      <c r="S1946" s="241"/>
      <c r="T1946" s="241"/>
      <c r="U1946" s="241"/>
      <c r="V1946" s="241"/>
      <c r="W1946" s="241"/>
      <c r="X1946" s="241"/>
      <c r="Y1946" s="241"/>
      <c r="Z1946" s="241"/>
      <c r="AA1946" s="241"/>
      <c r="AB1946" s="241"/>
      <c r="AC1946" s="241"/>
      <c r="AD1946" s="241"/>
      <c r="AE1946" s="241"/>
      <c r="AF1946" s="241"/>
      <c r="AG1946" s="241"/>
      <c r="AH1946" s="241"/>
      <c r="AI1946" s="241"/>
      <c r="AP1946" s="300"/>
      <c r="AT1946" s="300"/>
    </row>
    <row r="1947" spans="1:46" s="299" customFormat="1" ht="15" customHeight="1">
      <c r="A1947" s="284"/>
      <c r="B1947" s="284"/>
      <c r="C1947" s="241"/>
      <c r="D1947" s="241"/>
      <c r="E1947" s="241"/>
      <c r="F1947" s="241"/>
      <c r="G1947" s="241"/>
      <c r="H1947" s="241"/>
      <c r="I1947" s="241"/>
      <c r="J1947" s="241"/>
      <c r="K1947" s="241"/>
      <c r="L1947" s="241"/>
      <c r="M1947" s="241"/>
      <c r="N1947" s="241"/>
      <c r="O1947" s="241"/>
      <c r="P1947" s="241"/>
      <c r="Q1947" s="241"/>
      <c r="R1947" s="241"/>
      <c r="S1947" s="241"/>
      <c r="T1947" s="241"/>
      <c r="U1947" s="241"/>
      <c r="V1947" s="241"/>
      <c r="W1947" s="241"/>
      <c r="X1947" s="241"/>
      <c r="Y1947" s="241"/>
      <c r="Z1947" s="241"/>
      <c r="AA1947" s="241"/>
      <c r="AB1947" s="241"/>
      <c r="AC1947" s="241"/>
      <c r="AD1947" s="241"/>
      <c r="AE1947" s="241"/>
      <c r="AF1947" s="241"/>
      <c r="AG1947" s="241"/>
      <c r="AH1947" s="241"/>
      <c r="AI1947" s="241"/>
      <c r="AP1947" s="300"/>
      <c r="AT1947" s="300"/>
    </row>
    <row r="1948" spans="1:46" s="299" customFormat="1" ht="15" customHeight="1">
      <c r="A1948" s="284"/>
      <c r="B1948" s="284"/>
      <c r="C1948" s="241"/>
      <c r="D1948" s="241"/>
      <c r="E1948" s="241"/>
      <c r="F1948" s="241"/>
      <c r="G1948" s="241"/>
      <c r="H1948" s="241"/>
      <c r="I1948" s="241"/>
      <c r="J1948" s="241"/>
      <c r="K1948" s="241"/>
      <c r="L1948" s="241"/>
      <c r="M1948" s="241"/>
      <c r="N1948" s="241"/>
      <c r="O1948" s="241"/>
      <c r="P1948" s="241"/>
      <c r="Q1948" s="241"/>
      <c r="R1948" s="241"/>
      <c r="S1948" s="241"/>
      <c r="T1948" s="241"/>
      <c r="U1948" s="241"/>
      <c r="V1948" s="241"/>
      <c r="W1948" s="241"/>
      <c r="X1948" s="241"/>
      <c r="Y1948" s="241"/>
      <c r="Z1948" s="241"/>
      <c r="AA1948" s="241"/>
      <c r="AB1948" s="241"/>
      <c r="AC1948" s="241"/>
      <c r="AD1948" s="241"/>
      <c r="AE1948" s="241"/>
      <c r="AF1948" s="241"/>
      <c r="AG1948" s="241"/>
      <c r="AH1948" s="241"/>
      <c r="AI1948" s="241"/>
      <c r="AP1948" s="300"/>
      <c r="AT1948" s="300"/>
    </row>
    <row r="1949" spans="1:46" s="299" customFormat="1" ht="15" customHeight="1">
      <c r="A1949" s="284"/>
      <c r="B1949" s="284"/>
      <c r="C1949" s="241"/>
      <c r="D1949" s="241"/>
      <c r="E1949" s="241"/>
      <c r="F1949" s="241"/>
      <c r="G1949" s="241"/>
      <c r="H1949" s="241"/>
      <c r="I1949" s="241"/>
      <c r="J1949" s="241"/>
      <c r="K1949" s="241"/>
      <c r="L1949" s="241"/>
      <c r="M1949" s="241"/>
      <c r="N1949" s="241"/>
      <c r="O1949" s="241"/>
      <c r="P1949" s="241"/>
      <c r="Q1949" s="241"/>
      <c r="R1949" s="241"/>
      <c r="S1949" s="241"/>
      <c r="T1949" s="241"/>
      <c r="U1949" s="241"/>
      <c r="V1949" s="241"/>
      <c r="W1949" s="241"/>
      <c r="X1949" s="241"/>
      <c r="Y1949" s="241"/>
      <c r="Z1949" s="241"/>
      <c r="AA1949" s="241"/>
      <c r="AB1949" s="241"/>
      <c r="AC1949" s="241"/>
      <c r="AD1949" s="241"/>
      <c r="AE1949" s="241"/>
      <c r="AF1949" s="241"/>
      <c r="AG1949" s="241"/>
      <c r="AH1949" s="241"/>
      <c r="AI1949" s="241"/>
      <c r="AP1949" s="300"/>
      <c r="AT1949" s="300"/>
    </row>
    <row r="1950" spans="1:46" s="299" customFormat="1" ht="15" customHeight="1">
      <c r="A1950" s="284"/>
      <c r="B1950" s="284"/>
      <c r="C1950" s="241"/>
      <c r="D1950" s="241"/>
      <c r="E1950" s="241"/>
      <c r="F1950" s="241"/>
      <c r="G1950" s="241"/>
      <c r="H1950" s="241"/>
      <c r="I1950" s="241"/>
      <c r="J1950" s="241"/>
      <c r="K1950" s="241"/>
      <c r="L1950" s="241"/>
      <c r="M1950" s="241"/>
      <c r="N1950" s="241"/>
      <c r="O1950" s="241"/>
      <c r="P1950" s="241"/>
      <c r="Q1950" s="241"/>
      <c r="R1950" s="241"/>
      <c r="S1950" s="241"/>
      <c r="T1950" s="241"/>
      <c r="U1950" s="241"/>
      <c r="V1950" s="241"/>
      <c r="W1950" s="241"/>
      <c r="X1950" s="241"/>
      <c r="Y1950" s="241"/>
      <c r="Z1950" s="241"/>
      <c r="AA1950" s="241"/>
      <c r="AB1950" s="241"/>
      <c r="AC1950" s="241"/>
      <c r="AD1950" s="241"/>
      <c r="AE1950" s="241"/>
      <c r="AF1950" s="241"/>
      <c r="AG1950" s="241"/>
      <c r="AH1950" s="241"/>
      <c r="AI1950" s="241"/>
      <c r="AP1950" s="300"/>
      <c r="AT1950" s="300"/>
    </row>
    <row r="1951" spans="1:46" s="299" customFormat="1" ht="15" customHeight="1">
      <c r="A1951" s="284"/>
      <c r="B1951" s="284"/>
      <c r="C1951" s="241"/>
      <c r="D1951" s="241"/>
      <c r="E1951" s="241"/>
      <c r="F1951" s="241"/>
      <c r="G1951" s="241"/>
      <c r="H1951" s="241"/>
      <c r="I1951" s="241"/>
      <c r="J1951" s="241"/>
      <c r="K1951" s="241"/>
      <c r="L1951" s="241"/>
      <c r="M1951" s="241"/>
      <c r="N1951" s="241"/>
      <c r="O1951" s="241"/>
      <c r="P1951" s="241"/>
      <c r="Q1951" s="241"/>
      <c r="R1951" s="241"/>
      <c r="S1951" s="241"/>
      <c r="T1951" s="241"/>
      <c r="U1951" s="241"/>
      <c r="V1951" s="241"/>
      <c r="W1951" s="241"/>
      <c r="X1951" s="241"/>
      <c r="Y1951" s="241"/>
      <c r="Z1951" s="241"/>
      <c r="AA1951" s="241"/>
      <c r="AB1951" s="241"/>
      <c r="AC1951" s="241"/>
      <c r="AD1951" s="241"/>
      <c r="AE1951" s="241"/>
      <c r="AF1951" s="241"/>
      <c r="AG1951" s="241"/>
      <c r="AH1951" s="241"/>
      <c r="AI1951" s="241"/>
      <c r="AP1951" s="300"/>
      <c r="AT1951" s="300"/>
    </row>
    <row r="1952" spans="1:46" s="299" customFormat="1" ht="15" customHeight="1">
      <c r="A1952" s="284"/>
      <c r="B1952" s="284"/>
      <c r="C1952" s="241"/>
      <c r="D1952" s="241"/>
      <c r="E1952" s="241"/>
      <c r="F1952" s="241"/>
      <c r="G1952" s="241"/>
      <c r="H1952" s="241"/>
      <c r="I1952" s="241"/>
      <c r="J1952" s="241"/>
      <c r="K1952" s="241"/>
      <c r="L1952" s="241"/>
      <c r="M1952" s="241"/>
      <c r="N1952" s="241"/>
      <c r="O1952" s="241"/>
      <c r="P1952" s="241"/>
      <c r="Q1952" s="241"/>
      <c r="R1952" s="241"/>
      <c r="S1952" s="241"/>
      <c r="T1952" s="241"/>
      <c r="U1952" s="241"/>
      <c r="V1952" s="241"/>
      <c r="W1952" s="241"/>
      <c r="X1952" s="241"/>
      <c r="Y1952" s="241"/>
      <c r="Z1952" s="241"/>
      <c r="AA1952" s="241"/>
      <c r="AB1952" s="241"/>
      <c r="AC1952" s="241"/>
      <c r="AD1952" s="241"/>
      <c r="AE1952" s="241"/>
      <c r="AF1952" s="241"/>
      <c r="AG1952" s="241"/>
      <c r="AH1952" s="241"/>
      <c r="AI1952" s="241"/>
      <c r="AP1952" s="300"/>
      <c r="AT1952" s="300"/>
    </row>
    <row r="1953" spans="1:46" s="299" customFormat="1" ht="15" customHeight="1">
      <c r="A1953" s="284"/>
      <c r="B1953" s="284"/>
      <c r="C1953" s="241"/>
      <c r="D1953" s="241"/>
      <c r="E1953" s="241"/>
      <c r="F1953" s="241"/>
      <c r="G1953" s="241"/>
      <c r="H1953" s="241"/>
      <c r="I1953" s="241"/>
      <c r="J1953" s="241"/>
      <c r="K1953" s="241"/>
      <c r="L1953" s="241"/>
      <c r="M1953" s="241"/>
      <c r="N1953" s="241"/>
      <c r="O1953" s="241"/>
      <c r="P1953" s="241"/>
      <c r="Q1953" s="241"/>
      <c r="R1953" s="241"/>
      <c r="S1953" s="241"/>
      <c r="T1953" s="241"/>
      <c r="U1953" s="241"/>
      <c r="V1953" s="241"/>
      <c r="W1953" s="241"/>
      <c r="X1953" s="241"/>
      <c r="Y1953" s="241"/>
      <c r="Z1953" s="241"/>
      <c r="AA1953" s="241"/>
      <c r="AB1953" s="241"/>
      <c r="AC1953" s="241"/>
      <c r="AD1953" s="241"/>
      <c r="AE1953" s="241"/>
      <c r="AF1953" s="241"/>
      <c r="AG1953" s="241"/>
      <c r="AH1953" s="241"/>
      <c r="AI1953" s="241"/>
      <c r="AP1953" s="300"/>
      <c r="AT1953" s="300"/>
    </row>
    <row r="1954" spans="1:46" s="299" customFormat="1" ht="15" customHeight="1">
      <c r="A1954" s="284"/>
      <c r="B1954" s="284"/>
      <c r="C1954" s="241"/>
      <c r="D1954" s="241"/>
      <c r="E1954" s="241"/>
      <c r="F1954" s="241"/>
      <c r="G1954" s="241"/>
      <c r="H1954" s="241"/>
      <c r="I1954" s="241"/>
      <c r="J1954" s="241"/>
      <c r="K1954" s="241"/>
      <c r="L1954" s="241"/>
      <c r="M1954" s="241"/>
      <c r="N1954" s="241"/>
      <c r="O1954" s="241"/>
      <c r="P1954" s="241"/>
      <c r="Q1954" s="241"/>
      <c r="R1954" s="241"/>
      <c r="S1954" s="241"/>
      <c r="T1954" s="241"/>
      <c r="U1954" s="241"/>
      <c r="V1954" s="241"/>
      <c r="W1954" s="241"/>
      <c r="X1954" s="241"/>
      <c r="Y1954" s="241"/>
      <c r="Z1954" s="241"/>
      <c r="AA1954" s="241"/>
      <c r="AB1954" s="241"/>
      <c r="AC1954" s="241"/>
      <c r="AD1954" s="241"/>
      <c r="AE1954" s="241"/>
      <c r="AF1954" s="241"/>
      <c r="AG1954" s="241"/>
      <c r="AH1954" s="241"/>
      <c r="AI1954" s="241"/>
      <c r="AP1954" s="300"/>
      <c r="AT1954" s="300"/>
    </row>
    <row r="1955" spans="1:46" s="299" customFormat="1" ht="15" customHeight="1">
      <c r="A1955" s="284"/>
      <c r="B1955" s="284"/>
      <c r="C1955" s="241"/>
      <c r="D1955" s="241"/>
      <c r="E1955" s="241"/>
      <c r="F1955" s="241"/>
      <c r="G1955" s="241"/>
      <c r="H1955" s="241"/>
      <c r="I1955" s="241"/>
      <c r="J1955" s="241"/>
      <c r="K1955" s="241"/>
      <c r="L1955" s="241"/>
      <c r="M1955" s="241"/>
      <c r="N1955" s="241"/>
      <c r="O1955" s="241"/>
      <c r="P1955" s="241"/>
      <c r="Q1955" s="241"/>
      <c r="R1955" s="241"/>
      <c r="S1955" s="241"/>
      <c r="T1955" s="241"/>
      <c r="U1955" s="241"/>
      <c r="V1955" s="241"/>
      <c r="W1955" s="241"/>
      <c r="X1955" s="241"/>
      <c r="Y1955" s="241"/>
      <c r="Z1955" s="241"/>
      <c r="AA1955" s="241"/>
      <c r="AB1955" s="241"/>
      <c r="AC1955" s="241"/>
      <c r="AD1955" s="241"/>
      <c r="AE1955" s="241"/>
      <c r="AF1955" s="241"/>
      <c r="AG1955" s="241"/>
      <c r="AH1955" s="241"/>
      <c r="AI1955" s="241"/>
      <c r="AP1955" s="300"/>
      <c r="AT1955" s="300"/>
    </row>
    <row r="1956" spans="1:46" s="299" customFormat="1" ht="15" customHeight="1">
      <c r="A1956" s="284"/>
      <c r="B1956" s="284"/>
      <c r="C1956" s="241"/>
      <c r="D1956" s="241"/>
      <c r="E1956" s="241"/>
      <c r="F1956" s="241"/>
      <c r="G1956" s="241"/>
      <c r="H1956" s="241"/>
      <c r="I1956" s="241"/>
      <c r="J1956" s="241"/>
      <c r="K1956" s="241"/>
      <c r="L1956" s="241"/>
      <c r="M1956" s="241"/>
      <c r="N1956" s="241"/>
      <c r="O1956" s="241"/>
      <c r="P1956" s="241"/>
      <c r="Q1956" s="241"/>
      <c r="R1956" s="241"/>
      <c r="S1956" s="241"/>
      <c r="T1956" s="241"/>
      <c r="U1956" s="241"/>
      <c r="V1956" s="241"/>
      <c r="W1956" s="241"/>
      <c r="X1956" s="241"/>
      <c r="Y1956" s="241"/>
      <c r="Z1956" s="241"/>
      <c r="AA1956" s="241"/>
      <c r="AB1956" s="241"/>
      <c r="AC1956" s="241"/>
      <c r="AD1956" s="241"/>
      <c r="AE1956" s="241"/>
      <c r="AF1956" s="241"/>
      <c r="AG1956" s="241"/>
      <c r="AH1956" s="241"/>
      <c r="AI1956" s="241"/>
      <c r="AP1956" s="300"/>
      <c r="AT1956" s="300"/>
    </row>
    <row r="1957" spans="1:46" s="299" customFormat="1" ht="15" customHeight="1">
      <c r="A1957" s="284"/>
      <c r="B1957" s="284"/>
      <c r="C1957" s="241"/>
      <c r="D1957" s="241"/>
      <c r="E1957" s="241"/>
      <c r="F1957" s="241"/>
      <c r="G1957" s="241"/>
      <c r="H1957" s="241"/>
      <c r="I1957" s="241"/>
      <c r="J1957" s="241"/>
      <c r="K1957" s="241"/>
      <c r="L1957" s="241"/>
      <c r="M1957" s="241"/>
      <c r="N1957" s="241"/>
      <c r="O1957" s="241"/>
      <c r="P1957" s="241"/>
      <c r="Q1957" s="241"/>
      <c r="R1957" s="241"/>
      <c r="S1957" s="241"/>
      <c r="T1957" s="241"/>
      <c r="U1957" s="241"/>
      <c r="V1957" s="241"/>
      <c r="W1957" s="241"/>
      <c r="X1957" s="241"/>
      <c r="Y1957" s="241"/>
      <c r="Z1957" s="241"/>
      <c r="AA1957" s="241"/>
      <c r="AB1957" s="241"/>
      <c r="AC1957" s="241"/>
      <c r="AD1957" s="241"/>
      <c r="AE1957" s="241"/>
      <c r="AF1957" s="241"/>
      <c r="AG1957" s="241"/>
      <c r="AH1957" s="241"/>
      <c r="AI1957" s="241"/>
      <c r="AP1957" s="300"/>
      <c r="AT1957" s="300"/>
    </row>
    <row r="1958" spans="1:46" s="299" customFormat="1" ht="15" customHeight="1">
      <c r="A1958" s="284"/>
      <c r="B1958" s="284"/>
      <c r="C1958" s="241"/>
      <c r="D1958" s="241"/>
      <c r="E1958" s="241"/>
      <c r="F1958" s="241"/>
      <c r="G1958" s="241"/>
      <c r="H1958" s="241"/>
      <c r="I1958" s="241"/>
      <c r="J1958" s="241"/>
      <c r="K1958" s="241"/>
      <c r="L1958" s="241"/>
      <c r="M1958" s="241"/>
      <c r="N1958" s="241"/>
      <c r="O1958" s="241"/>
      <c r="P1958" s="241"/>
      <c r="Q1958" s="241"/>
      <c r="R1958" s="241"/>
      <c r="S1958" s="241"/>
      <c r="T1958" s="241"/>
      <c r="U1958" s="241"/>
      <c r="V1958" s="241"/>
      <c r="W1958" s="241"/>
      <c r="X1958" s="241"/>
      <c r="Y1958" s="241"/>
      <c r="Z1958" s="241"/>
      <c r="AA1958" s="241"/>
      <c r="AB1958" s="241"/>
      <c r="AC1958" s="241"/>
      <c r="AD1958" s="241"/>
      <c r="AE1958" s="241"/>
      <c r="AF1958" s="241"/>
      <c r="AG1958" s="241"/>
      <c r="AH1958" s="241"/>
      <c r="AI1958" s="241"/>
      <c r="AP1958" s="300"/>
      <c r="AT1958" s="300"/>
    </row>
    <row r="1959" spans="1:46" s="299" customFormat="1" ht="15" customHeight="1">
      <c r="A1959" s="284"/>
      <c r="B1959" s="284"/>
      <c r="C1959" s="241"/>
      <c r="D1959" s="241"/>
      <c r="E1959" s="241"/>
      <c r="F1959" s="241"/>
      <c r="G1959" s="241"/>
      <c r="H1959" s="241"/>
      <c r="I1959" s="241"/>
      <c r="J1959" s="241"/>
      <c r="K1959" s="241"/>
      <c r="L1959" s="241"/>
      <c r="M1959" s="241"/>
      <c r="N1959" s="241"/>
      <c r="O1959" s="241"/>
      <c r="P1959" s="241"/>
      <c r="Q1959" s="241"/>
      <c r="R1959" s="241"/>
      <c r="S1959" s="241"/>
      <c r="T1959" s="241"/>
      <c r="U1959" s="241"/>
      <c r="V1959" s="241"/>
      <c r="W1959" s="241"/>
      <c r="X1959" s="241"/>
      <c r="Y1959" s="241"/>
      <c r="Z1959" s="241"/>
      <c r="AA1959" s="241"/>
      <c r="AB1959" s="241"/>
      <c r="AC1959" s="241"/>
      <c r="AD1959" s="241"/>
      <c r="AE1959" s="241"/>
      <c r="AF1959" s="241"/>
      <c r="AG1959" s="241"/>
      <c r="AH1959" s="241"/>
      <c r="AI1959" s="241"/>
      <c r="AP1959" s="300"/>
      <c r="AT1959" s="300"/>
    </row>
    <row r="1960" spans="1:46" s="299" customFormat="1" ht="15" customHeight="1">
      <c r="A1960" s="284"/>
      <c r="B1960" s="284"/>
      <c r="C1960" s="241"/>
      <c r="D1960" s="241"/>
      <c r="E1960" s="241"/>
      <c r="F1960" s="241"/>
      <c r="G1960" s="241"/>
      <c r="H1960" s="241"/>
      <c r="I1960" s="241"/>
      <c r="J1960" s="241"/>
      <c r="K1960" s="241"/>
      <c r="L1960" s="241"/>
      <c r="M1960" s="241"/>
      <c r="N1960" s="241"/>
      <c r="O1960" s="241"/>
      <c r="P1960" s="241"/>
      <c r="Q1960" s="241"/>
      <c r="R1960" s="241"/>
      <c r="S1960" s="241"/>
      <c r="T1960" s="241"/>
      <c r="U1960" s="241"/>
      <c r="V1960" s="241"/>
      <c r="W1960" s="241"/>
      <c r="X1960" s="241"/>
      <c r="Y1960" s="241"/>
      <c r="Z1960" s="241"/>
      <c r="AA1960" s="241"/>
      <c r="AB1960" s="241"/>
      <c r="AC1960" s="241"/>
      <c r="AD1960" s="241"/>
      <c r="AE1960" s="241"/>
      <c r="AF1960" s="241"/>
      <c r="AG1960" s="241"/>
      <c r="AH1960" s="241"/>
      <c r="AI1960" s="241"/>
      <c r="AP1960" s="300"/>
      <c r="AT1960" s="300"/>
    </row>
    <row r="1961" spans="1:46" s="299" customFormat="1" ht="15" customHeight="1">
      <c r="A1961" s="284"/>
      <c r="B1961" s="284"/>
      <c r="C1961" s="241"/>
      <c r="D1961" s="241"/>
      <c r="E1961" s="241"/>
      <c r="F1961" s="241"/>
      <c r="G1961" s="241"/>
      <c r="H1961" s="241"/>
      <c r="I1961" s="241"/>
      <c r="J1961" s="241"/>
      <c r="K1961" s="241"/>
      <c r="L1961" s="241"/>
      <c r="M1961" s="241"/>
      <c r="N1961" s="241"/>
      <c r="O1961" s="241"/>
      <c r="P1961" s="241"/>
      <c r="Q1961" s="241"/>
      <c r="R1961" s="241"/>
      <c r="S1961" s="241"/>
      <c r="T1961" s="241"/>
      <c r="U1961" s="241"/>
      <c r="V1961" s="241"/>
      <c r="W1961" s="241"/>
      <c r="X1961" s="241"/>
      <c r="Y1961" s="241"/>
      <c r="Z1961" s="241"/>
      <c r="AA1961" s="241"/>
      <c r="AB1961" s="241"/>
      <c r="AC1961" s="241"/>
      <c r="AD1961" s="241"/>
      <c r="AE1961" s="241"/>
      <c r="AF1961" s="241"/>
      <c r="AG1961" s="241"/>
      <c r="AH1961" s="241"/>
      <c r="AI1961" s="241"/>
      <c r="AP1961" s="300"/>
      <c r="AT1961" s="300"/>
    </row>
    <row r="1962" spans="1:46" s="299" customFormat="1" ht="15" customHeight="1">
      <c r="A1962" s="284"/>
      <c r="B1962" s="284"/>
      <c r="C1962" s="241"/>
      <c r="D1962" s="241"/>
      <c r="E1962" s="241"/>
      <c r="F1962" s="241"/>
      <c r="G1962" s="241"/>
      <c r="H1962" s="241"/>
      <c r="I1962" s="241"/>
      <c r="J1962" s="241"/>
      <c r="K1962" s="241"/>
      <c r="L1962" s="241"/>
      <c r="M1962" s="241"/>
      <c r="N1962" s="241"/>
      <c r="O1962" s="241"/>
      <c r="P1962" s="241"/>
      <c r="Q1962" s="241"/>
      <c r="R1962" s="241"/>
      <c r="S1962" s="241"/>
      <c r="T1962" s="241"/>
      <c r="U1962" s="241"/>
      <c r="V1962" s="241"/>
      <c r="W1962" s="241"/>
      <c r="X1962" s="241"/>
      <c r="Y1962" s="241"/>
      <c r="Z1962" s="241"/>
      <c r="AA1962" s="241"/>
      <c r="AB1962" s="241"/>
      <c r="AC1962" s="241"/>
      <c r="AD1962" s="241"/>
      <c r="AE1962" s="241"/>
      <c r="AF1962" s="241"/>
      <c r="AG1962" s="241"/>
      <c r="AH1962" s="241"/>
      <c r="AI1962" s="241"/>
      <c r="AP1962" s="300"/>
      <c r="AT1962" s="300"/>
    </row>
    <row r="1963" spans="1:46" s="299" customFormat="1" ht="15" customHeight="1">
      <c r="A1963" s="284"/>
      <c r="B1963" s="284"/>
      <c r="C1963" s="241"/>
      <c r="D1963" s="241"/>
      <c r="E1963" s="241"/>
      <c r="F1963" s="241"/>
      <c r="G1963" s="241"/>
      <c r="H1963" s="241"/>
      <c r="I1963" s="241"/>
      <c r="J1963" s="241"/>
      <c r="K1963" s="241"/>
      <c r="L1963" s="241"/>
      <c r="M1963" s="241"/>
      <c r="N1963" s="241"/>
      <c r="O1963" s="241"/>
      <c r="P1963" s="241"/>
      <c r="Q1963" s="241"/>
      <c r="R1963" s="241"/>
      <c r="S1963" s="241"/>
      <c r="T1963" s="241"/>
      <c r="U1963" s="241"/>
      <c r="V1963" s="241"/>
      <c r="W1963" s="241"/>
      <c r="X1963" s="241"/>
      <c r="Y1963" s="241"/>
      <c r="Z1963" s="241"/>
      <c r="AA1963" s="241"/>
      <c r="AB1963" s="241"/>
      <c r="AC1963" s="241"/>
      <c r="AD1963" s="241"/>
      <c r="AE1963" s="241"/>
      <c r="AF1963" s="241"/>
      <c r="AG1963" s="241"/>
      <c r="AH1963" s="241"/>
      <c r="AI1963" s="241"/>
      <c r="AP1963" s="300"/>
      <c r="AT1963" s="300"/>
    </row>
    <row r="1964" spans="1:46" s="299" customFormat="1" ht="15" customHeight="1">
      <c r="A1964" s="284"/>
      <c r="B1964" s="284"/>
      <c r="C1964" s="241"/>
      <c r="D1964" s="241"/>
      <c r="E1964" s="241"/>
      <c r="F1964" s="241"/>
      <c r="G1964" s="241"/>
      <c r="H1964" s="241"/>
      <c r="I1964" s="241"/>
      <c r="J1964" s="241"/>
      <c r="K1964" s="241"/>
      <c r="L1964" s="241"/>
      <c r="M1964" s="241"/>
      <c r="N1964" s="241"/>
      <c r="O1964" s="241"/>
      <c r="P1964" s="241"/>
      <c r="Q1964" s="241"/>
      <c r="R1964" s="241"/>
      <c r="S1964" s="241"/>
      <c r="T1964" s="241"/>
      <c r="U1964" s="241"/>
      <c r="V1964" s="241"/>
      <c r="W1964" s="241"/>
      <c r="X1964" s="241"/>
      <c r="Y1964" s="241"/>
      <c r="Z1964" s="241"/>
      <c r="AA1964" s="241"/>
      <c r="AB1964" s="241"/>
      <c r="AC1964" s="241"/>
      <c r="AD1964" s="241"/>
      <c r="AE1964" s="241"/>
      <c r="AF1964" s="241"/>
      <c r="AG1964" s="241"/>
      <c r="AH1964" s="241"/>
      <c r="AI1964" s="241"/>
      <c r="AP1964" s="300"/>
      <c r="AT1964" s="300"/>
    </row>
    <row r="1965" spans="1:46" s="299" customFormat="1" ht="15" customHeight="1">
      <c r="A1965" s="284"/>
      <c r="B1965" s="284"/>
      <c r="C1965" s="241"/>
      <c r="D1965" s="241"/>
      <c r="E1965" s="241"/>
      <c r="F1965" s="241"/>
      <c r="G1965" s="241"/>
      <c r="H1965" s="241"/>
      <c r="I1965" s="241"/>
      <c r="J1965" s="241"/>
      <c r="K1965" s="241"/>
      <c r="L1965" s="241"/>
      <c r="M1965" s="241"/>
      <c r="N1965" s="241"/>
      <c r="O1965" s="241"/>
      <c r="P1965" s="241"/>
      <c r="Q1965" s="241"/>
      <c r="R1965" s="241"/>
      <c r="S1965" s="241"/>
      <c r="T1965" s="241"/>
      <c r="U1965" s="241"/>
      <c r="V1965" s="241"/>
      <c r="W1965" s="241"/>
      <c r="X1965" s="241"/>
      <c r="Y1965" s="241"/>
      <c r="Z1965" s="241"/>
      <c r="AA1965" s="241"/>
      <c r="AB1965" s="241"/>
      <c r="AC1965" s="241"/>
      <c r="AD1965" s="241"/>
      <c r="AE1965" s="241"/>
      <c r="AF1965" s="241"/>
      <c r="AG1965" s="241"/>
      <c r="AH1965" s="241"/>
      <c r="AI1965" s="241"/>
      <c r="AP1965" s="300"/>
      <c r="AT1965" s="300"/>
    </row>
    <row r="1966" spans="1:46" s="299" customFormat="1" ht="15" customHeight="1">
      <c r="A1966" s="284"/>
      <c r="B1966" s="284"/>
      <c r="C1966" s="241"/>
      <c r="D1966" s="241"/>
      <c r="E1966" s="241"/>
      <c r="F1966" s="241"/>
      <c r="G1966" s="241"/>
      <c r="H1966" s="241"/>
      <c r="I1966" s="241"/>
      <c r="J1966" s="241"/>
      <c r="K1966" s="241"/>
      <c r="L1966" s="241"/>
      <c r="M1966" s="241"/>
      <c r="N1966" s="241"/>
      <c r="O1966" s="241"/>
      <c r="P1966" s="241"/>
      <c r="Q1966" s="241"/>
      <c r="R1966" s="241"/>
      <c r="S1966" s="241"/>
      <c r="T1966" s="241"/>
      <c r="U1966" s="241"/>
      <c r="V1966" s="241"/>
      <c r="W1966" s="241"/>
      <c r="X1966" s="241"/>
      <c r="Y1966" s="241"/>
      <c r="Z1966" s="241"/>
      <c r="AA1966" s="241"/>
      <c r="AB1966" s="241"/>
      <c r="AC1966" s="241"/>
      <c r="AD1966" s="241"/>
      <c r="AE1966" s="241"/>
      <c r="AF1966" s="241"/>
      <c r="AG1966" s="241"/>
      <c r="AH1966" s="241"/>
      <c r="AI1966" s="241"/>
      <c r="AP1966" s="300"/>
      <c r="AT1966" s="300"/>
    </row>
    <row r="1967" spans="1:46" s="299" customFormat="1" ht="15" customHeight="1">
      <c r="A1967" s="284"/>
      <c r="B1967" s="284"/>
      <c r="C1967" s="241"/>
      <c r="D1967" s="241"/>
      <c r="E1967" s="241"/>
      <c r="F1967" s="241"/>
      <c r="G1967" s="241"/>
      <c r="H1967" s="241"/>
      <c r="I1967" s="241"/>
      <c r="J1967" s="241"/>
      <c r="K1967" s="241"/>
      <c r="L1967" s="241"/>
      <c r="M1967" s="241"/>
      <c r="N1967" s="241"/>
      <c r="O1967" s="241"/>
      <c r="P1967" s="241"/>
      <c r="Q1967" s="241"/>
      <c r="R1967" s="241"/>
      <c r="S1967" s="241"/>
      <c r="T1967" s="241"/>
      <c r="U1967" s="241"/>
      <c r="V1967" s="241"/>
      <c r="W1967" s="241"/>
      <c r="X1967" s="241"/>
      <c r="Y1967" s="241"/>
      <c r="Z1967" s="241"/>
      <c r="AA1967" s="241"/>
      <c r="AB1967" s="241"/>
      <c r="AC1967" s="241"/>
      <c r="AD1967" s="241"/>
      <c r="AE1967" s="241"/>
      <c r="AF1967" s="241"/>
      <c r="AG1967" s="241"/>
      <c r="AH1967" s="241"/>
      <c r="AI1967" s="241"/>
      <c r="AP1967" s="300"/>
      <c r="AT1967" s="300"/>
    </row>
    <row r="1968" spans="1:46" s="299" customFormat="1" ht="15" customHeight="1">
      <c r="A1968" s="284"/>
      <c r="B1968" s="284"/>
      <c r="C1968" s="241"/>
      <c r="D1968" s="241"/>
      <c r="E1968" s="241"/>
      <c r="F1968" s="241"/>
      <c r="G1968" s="241"/>
      <c r="H1968" s="241"/>
      <c r="I1968" s="241"/>
      <c r="J1968" s="241"/>
      <c r="K1968" s="241"/>
      <c r="L1968" s="241"/>
      <c r="M1968" s="241"/>
      <c r="N1968" s="241"/>
      <c r="O1968" s="241"/>
      <c r="P1968" s="241"/>
      <c r="Q1968" s="241"/>
      <c r="R1968" s="241"/>
      <c r="S1968" s="241"/>
      <c r="T1968" s="241"/>
      <c r="U1968" s="241"/>
      <c r="V1968" s="241"/>
      <c r="W1968" s="241"/>
      <c r="X1968" s="241"/>
      <c r="Y1968" s="241"/>
      <c r="Z1968" s="241"/>
      <c r="AA1968" s="241"/>
      <c r="AB1968" s="241"/>
      <c r="AC1968" s="241"/>
      <c r="AD1968" s="241"/>
      <c r="AE1968" s="241"/>
      <c r="AF1968" s="241"/>
      <c r="AG1968" s="241"/>
      <c r="AH1968" s="241"/>
      <c r="AI1968" s="241"/>
      <c r="AP1968" s="300"/>
      <c r="AT1968" s="300"/>
    </row>
    <row r="1969" spans="1:46" s="299" customFormat="1" ht="15" customHeight="1">
      <c r="A1969" s="284"/>
      <c r="B1969" s="284"/>
      <c r="C1969" s="241"/>
      <c r="D1969" s="241"/>
      <c r="E1969" s="241"/>
      <c r="F1969" s="241"/>
      <c r="G1969" s="241"/>
      <c r="H1969" s="241"/>
      <c r="I1969" s="241"/>
      <c r="J1969" s="241"/>
      <c r="K1969" s="241"/>
      <c r="L1969" s="241"/>
      <c r="M1969" s="241"/>
      <c r="N1969" s="241"/>
      <c r="O1969" s="241"/>
      <c r="P1969" s="241"/>
      <c r="Q1969" s="241"/>
      <c r="R1969" s="241"/>
      <c r="S1969" s="241"/>
      <c r="T1969" s="241"/>
      <c r="U1969" s="241"/>
      <c r="V1969" s="241"/>
      <c r="W1969" s="241"/>
      <c r="X1969" s="241"/>
      <c r="Y1969" s="241"/>
      <c r="Z1969" s="241"/>
      <c r="AA1969" s="241"/>
      <c r="AB1969" s="241"/>
      <c r="AC1969" s="241"/>
      <c r="AD1969" s="241"/>
      <c r="AE1969" s="241"/>
      <c r="AF1969" s="241"/>
      <c r="AG1969" s="241"/>
      <c r="AH1969" s="241"/>
      <c r="AI1969" s="241"/>
      <c r="AP1969" s="300"/>
      <c r="AT1969" s="300"/>
    </row>
    <row r="1970" spans="1:46" s="299" customFormat="1" ht="15" customHeight="1">
      <c r="A1970" s="284"/>
      <c r="B1970" s="284"/>
      <c r="C1970" s="241"/>
      <c r="D1970" s="241"/>
      <c r="E1970" s="241"/>
      <c r="F1970" s="241"/>
      <c r="G1970" s="241"/>
      <c r="H1970" s="241"/>
      <c r="I1970" s="241"/>
      <c r="J1970" s="241"/>
      <c r="K1970" s="241"/>
      <c r="L1970" s="241"/>
      <c r="M1970" s="241"/>
      <c r="N1970" s="241"/>
      <c r="O1970" s="241"/>
      <c r="P1970" s="241"/>
      <c r="Q1970" s="241"/>
      <c r="R1970" s="241"/>
      <c r="S1970" s="241"/>
      <c r="T1970" s="241"/>
      <c r="U1970" s="241"/>
      <c r="V1970" s="241"/>
      <c r="W1970" s="241"/>
      <c r="X1970" s="241"/>
      <c r="Y1970" s="241"/>
      <c r="Z1970" s="241"/>
      <c r="AA1970" s="241"/>
      <c r="AB1970" s="241"/>
      <c r="AC1970" s="241"/>
      <c r="AD1970" s="241"/>
      <c r="AE1970" s="241"/>
      <c r="AF1970" s="241"/>
      <c r="AG1970" s="241"/>
      <c r="AH1970" s="241"/>
      <c r="AI1970" s="241"/>
      <c r="AP1970" s="300"/>
      <c r="AT1970" s="300"/>
    </row>
    <row r="1971" spans="1:46" s="299" customFormat="1" ht="15" customHeight="1">
      <c r="A1971" s="284"/>
      <c r="B1971" s="284"/>
      <c r="C1971" s="241"/>
      <c r="D1971" s="241"/>
      <c r="E1971" s="241"/>
      <c r="F1971" s="241"/>
      <c r="G1971" s="241"/>
      <c r="H1971" s="241"/>
      <c r="I1971" s="241"/>
      <c r="J1971" s="241"/>
      <c r="K1971" s="241"/>
      <c r="L1971" s="241"/>
      <c r="M1971" s="241"/>
      <c r="N1971" s="241"/>
      <c r="O1971" s="241"/>
      <c r="P1971" s="241"/>
      <c r="Q1971" s="241"/>
      <c r="R1971" s="241"/>
      <c r="S1971" s="241"/>
      <c r="T1971" s="241"/>
      <c r="U1971" s="241"/>
      <c r="V1971" s="241"/>
      <c r="W1971" s="241"/>
      <c r="X1971" s="241"/>
      <c r="Y1971" s="241"/>
      <c r="Z1971" s="241"/>
      <c r="AA1971" s="241"/>
      <c r="AB1971" s="241"/>
      <c r="AC1971" s="241"/>
      <c r="AD1971" s="241"/>
      <c r="AE1971" s="241"/>
      <c r="AF1971" s="241"/>
      <c r="AG1971" s="241"/>
      <c r="AH1971" s="241"/>
      <c r="AI1971" s="241"/>
      <c r="AP1971" s="300"/>
      <c r="AT1971" s="300"/>
    </row>
    <row r="1972" spans="1:46" s="299" customFormat="1" ht="15" customHeight="1">
      <c r="A1972" s="284"/>
      <c r="B1972" s="284"/>
      <c r="C1972" s="241"/>
      <c r="D1972" s="241"/>
      <c r="E1972" s="241"/>
      <c r="F1972" s="241"/>
      <c r="G1972" s="241"/>
      <c r="H1972" s="241"/>
      <c r="I1972" s="241"/>
      <c r="J1972" s="241"/>
      <c r="K1972" s="241"/>
      <c r="L1972" s="241"/>
      <c r="M1972" s="241"/>
      <c r="N1972" s="241"/>
      <c r="O1972" s="241"/>
      <c r="P1972" s="241"/>
      <c r="Q1972" s="241"/>
      <c r="R1972" s="241"/>
      <c r="S1972" s="241"/>
      <c r="T1972" s="241"/>
      <c r="U1972" s="241"/>
      <c r="V1972" s="241"/>
      <c r="W1972" s="241"/>
      <c r="X1972" s="241"/>
      <c r="Y1972" s="241"/>
      <c r="Z1972" s="241"/>
      <c r="AA1972" s="241"/>
      <c r="AB1972" s="241"/>
      <c r="AC1972" s="241"/>
      <c r="AD1972" s="241"/>
      <c r="AE1972" s="241"/>
      <c r="AF1972" s="241"/>
      <c r="AG1972" s="241"/>
      <c r="AH1972" s="241"/>
      <c r="AI1972" s="241"/>
      <c r="AP1972" s="300"/>
      <c r="AT1972" s="300"/>
    </row>
    <row r="1973" spans="1:46" s="299" customFormat="1" ht="15" customHeight="1">
      <c r="A1973" s="284"/>
      <c r="B1973" s="284"/>
      <c r="C1973" s="241"/>
      <c r="D1973" s="241"/>
      <c r="E1973" s="241"/>
      <c r="F1973" s="241"/>
      <c r="G1973" s="241"/>
      <c r="H1973" s="241"/>
      <c r="I1973" s="241"/>
      <c r="J1973" s="241"/>
      <c r="K1973" s="241"/>
      <c r="L1973" s="241"/>
      <c r="M1973" s="241"/>
      <c r="N1973" s="241"/>
      <c r="O1973" s="241"/>
      <c r="P1973" s="241"/>
      <c r="Q1973" s="241"/>
      <c r="R1973" s="241"/>
      <c r="S1973" s="241"/>
      <c r="T1973" s="241"/>
      <c r="U1973" s="241"/>
      <c r="V1973" s="241"/>
      <c r="W1973" s="241"/>
      <c r="X1973" s="241"/>
      <c r="Y1973" s="241"/>
      <c r="Z1973" s="241"/>
      <c r="AA1973" s="241"/>
      <c r="AB1973" s="241"/>
      <c r="AC1973" s="241"/>
      <c r="AD1973" s="241"/>
      <c r="AE1973" s="241"/>
      <c r="AF1973" s="241"/>
      <c r="AG1973" s="241"/>
      <c r="AH1973" s="241"/>
      <c r="AI1973" s="241"/>
      <c r="AP1973" s="300"/>
      <c r="AT1973" s="300"/>
    </row>
    <row r="1974" spans="1:46" s="299" customFormat="1" ht="15" customHeight="1">
      <c r="A1974" s="284"/>
      <c r="B1974" s="284"/>
      <c r="C1974" s="241"/>
      <c r="D1974" s="241"/>
      <c r="E1974" s="241"/>
      <c r="F1974" s="241"/>
      <c r="G1974" s="241"/>
      <c r="H1974" s="241"/>
      <c r="I1974" s="241"/>
      <c r="J1974" s="241"/>
      <c r="K1974" s="241"/>
      <c r="L1974" s="241"/>
      <c r="M1974" s="241"/>
      <c r="N1974" s="241"/>
      <c r="O1974" s="241"/>
      <c r="P1974" s="241"/>
      <c r="Q1974" s="241"/>
      <c r="R1974" s="241"/>
      <c r="S1974" s="241"/>
      <c r="T1974" s="241"/>
      <c r="U1974" s="241"/>
      <c r="V1974" s="241"/>
      <c r="W1974" s="241"/>
      <c r="X1974" s="241"/>
      <c r="Y1974" s="241"/>
      <c r="Z1974" s="241"/>
      <c r="AA1974" s="241"/>
      <c r="AB1974" s="241"/>
      <c r="AC1974" s="241"/>
      <c r="AD1974" s="241"/>
      <c r="AE1974" s="241"/>
      <c r="AF1974" s="241"/>
      <c r="AG1974" s="241"/>
      <c r="AH1974" s="241"/>
      <c r="AI1974" s="241"/>
      <c r="AP1974" s="300"/>
      <c r="AT1974" s="300"/>
    </row>
    <row r="1975" spans="1:46" s="299" customFormat="1" ht="15" customHeight="1">
      <c r="A1975" s="284"/>
      <c r="B1975" s="284"/>
      <c r="C1975" s="241"/>
      <c r="D1975" s="241"/>
      <c r="E1975" s="241"/>
      <c r="F1975" s="241"/>
      <c r="G1975" s="241"/>
      <c r="H1975" s="241"/>
      <c r="I1975" s="241"/>
      <c r="J1975" s="241"/>
      <c r="K1975" s="241"/>
      <c r="L1975" s="241"/>
      <c r="M1975" s="241"/>
      <c r="N1975" s="241"/>
      <c r="O1975" s="241"/>
      <c r="P1975" s="241"/>
      <c r="Q1975" s="241"/>
      <c r="R1975" s="241"/>
      <c r="S1975" s="241"/>
      <c r="T1975" s="241"/>
      <c r="U1975" s="241"/>
      <c r="V1975" s="241"/>
      <c r="W1975" s="241"/>
      <c r="X1975" s="241"/>
      <c r="Y1975" s="241"/>
      <c r="Z1975" s="241"/>
      <c r="AA1975" s="241"/>
      <c r="AB1975" s="241"/>
      <c r="AC1975" s="241"/>
      <c r="AD1975" s="241"/>
      <c r="AE1975" s="241"/>
      <c r="AF1975" s="241"/>
      <c r="AG1975" s="241"/>
      <c r="AH1975" s="241"/>
      <c r="AI1975" s="241"/>
      <c r="AP1975" s="300"/>
      <c r="AT1975" s="300"/>
    </row>
    <row r="1976" spans="1:46" s="299" customFormat="1" ht="15" customHeight="1">
      <c r="A1976" s="284"/>
      <c r="B1976" s="284"/>
      <c r="C1976" s="241"/>
      <c r="D1976" s="241"/>
      <c r="E1976" s="241"/>
      <c r="F1976" s="241"/>
      <c r="G1976" s="241"/>
      <c r="H1976" s="241"/>
      <c r="I1976" s="241"/>
      <c r="J1976" s="241"/>
      <c r="K1976" s="241"/>
      <c r="L1976" s="241"/>
      <c r="M1976" s="241"/>
      <c r="N1976" s="241"/>
      <c r="O1976" s="241"/>
      <c r="P1976" s="241"/>
      <c r="Q1976" s="241"/>
      <c r="R1976" s="241"/>
      <c r="S1976" s="241"/>
      <c r="T1976" s="241"/>
      <c r="U1976" s="241"/>
      <c r="V1976" s="241"/>
      <c r="W1976" s="241"/>
      <c r="X1976" s="241"/>
      <c r="Y1976" s="241"/>
      <c r="Z1976" s="241"/>
      <c r="AA1976" s="241"/>
      <c r="AB1976" s="241"/>
      <c r="AC1976" s="241"/>
      <c r="AD1976" s="241"/>
      <c r="AE1976" s="241"/>
      <c r="AF1976" s="241"/>
      <c r="AG1976" s="241"/>
      <c r="AH1976" s="241"/>
      <c r="AI1976" s="241"/>
      <c r="AP1976" s="300"/>
      <c r="AT1976" s="300"/>
    </row>
    <row r="1977" spans="1:46" s="299" customFormat="1" ht="15" customHeight="1">
      <c r="A1977" s="284"/>
      <c r="B1977" s="284"/>
      <c r="C1977" s="241"/>
      <c r="D1977" s="241"/>
      <c r="E1977" s="241"/>
      <c r="F1977" s="241"/>
      <c r="G1977" s="241"/>
      <c r="H1977" s="241"/>
      <c r="I1977" s="241"/>
      <c r="J1977" s="241"/>
      <c r="K1977" s="241"/>
      <c r="L1977" s="241"/>
      <c r="M1977" s="241"/>
      <c r="N1977" s="241"/>
      <c r="O1977" s="241"/>
      <c r="P1977" s="241"/>
      <c r="Q1977" s="241"/>
      <c r="R1977" s="241"/>
      <c r="S1977" s="241"/>
      <c r="T1977" s="241"/>
      <c r="U1977" s="241"/>
      <c r="V1977" s="241"/>
      <c r="W1977" s="241"/>
      <c r="X1977" s="241"/>
      <c r="Y1977" s="241"/>
      <c r="Z1977" s="241"/>
      <c r="AA1977" s="241"/>
      <c r="AB1977" s="241"/>
      <c r="AC1977" s="241"/>
      <c r="AD1977" s="241"/>
      <c r="AE1977" s="241"/>
      <c r="AF1977" s="241"/>
      <c r="AG1977" s="241"/>
      <c r="AH1977" s="241"/>
      <c r="AI1977" s="241"/>
      <c r="AP1977" s="300"/>
      <c r="AT1977" s="300"/>
    </row>
    <row r="1978" spans="1:46" s="299" customFormat="1" ht="15" customHeight="1">
      <c r="A1978" s="284"/>
      <c r="B1978" s="284"/>
      <c r="C1978" s="241"/>
      <c r="D1978" s="241"/>
      <c r="E1978" s="241"/>
      <c r="F1978" s="241"/>
      <c r="G1978" s="241"/>
      <c r="H1978" s="241"/>
      <c r="I1978" s="241"/>
      <c r="J1978" s="241"/>
      <c r="K1978" s="241"/>
      <c r="L1978" s="241"/>
      <c r="M1978" s="241"/>
      <c r="N1978" s="241"/>
      <c r="O1978" s="241"/>
      <c r="P1978" s="241"/>
      <c r="Q1978" s="241"/>
      <c r="R1978" s="241"/>
      <c r="S1978" s="241"/>
      <c r="T1978" s="241"/>
      <c r="U1978" s="241"/>
      <c r="V1978" s="241"/>
      <c r="W1978" s="241"/>
      <c r="X1978" s="241"/>
      <c r="Y1978" s="241"/>
      <c r="Z1978" s="241"/>
      <c r="AA1978" s="241"/>
      <c r="AB1978" s="241"/>
      <c r="AC1978" s="241"/>
      <c r="AD1978" s="241"/>
      <c r="AE1978" s="241"/>
      <c r="AF1978" s="241"/>
      <c r="AG1978" s="241"/>
      <c r="AH1978" s="241"/>
      <c r="AI1978" s="241"/>
      <c r="AP1978" s="300"/>
      <c r="AT1978" s="300"/>
    </row>
    <row r="1979" spans="1:46" s="299" customFormat="1" ht="15" customHeight="1">
      <c r="A1979" s="284"/>
      <c r="B1979" s="284"/>
      <c r="C1979" s="241"/>
      <c r="D1979" s="241"/>
      <c r="E1979" s="241"/>
      <c r="F1979" s="241"/>
      <c r="G1979" s="241"/>
      <c r="H1979" s="241"/>
      <c r="I1979" s="241"/>
      <c r="J1979" s="241"/>
      <c r="K1979" s="241"/>
      <c r="L1979" s="241"/>
      <c r="M1979" s="241"/>
      <c r="N1979" s="241"/>
      <c r="O1979" s="241"/>
      <c r="P1979" s="241"/>
      <c r="Q1979" s="241"/>
      <c r="R1979" s="241"/>
      <c r="S1979" s="241"/>
      <c r="T1979" s="241"/>
      <c r="U1979" s="241"/>
      <c r="V1979" s="241"/>
      <c r="W1979" s="241"/>
      <c r="X1979" s="241"/>
      <c r="Y1979" s="241"/>
      <c r="Z1979" s="241"/>
      <c r="AA1979" s="241"/>
      <c r="AB1979" s="241"/>
      <c r="AC1979" s="241"/>
      <c r="AD1979" s="241"/>
      <c r="AE1979" s="241"/>
      <c r="AF1979" s="241"/>
      <c r="AG1979" s="241"/>
      <c r="AH1979" s="241"/>
      <c r="AI1979" s="241"/>
      <c r="AP1979" s="300"/>
      <c r="AT1979" s="300"/>
    </row>
    <row r="1980" spans="1:46" s="299" customFormat="1" ht="15" customHeight="1">
      <c r="A1980" s="284"/>
      <c r="B1980" s="284"/>
      <c r="C1980" s="241"/>
      <c r="D1980" s="241"/>
      <c r="E1980" s="241"/>
      <c r="F1980" s="241"/>
      <c r="G1980" s="241"/>
      <c r="H1980" s="241"/>
      <c r="I1980" s="241"/>
      <c r="J1980" s="241"/>
      <c r="K1980" s="241"/>
      <c r="L1980" s="241"/>
      <c r="M1980" s="241"/>
      <c r="N1980" s="241"/>
      <c r="O1980" s="241"/>
      <c r="P1980" s="241"/>
      <c r="Q1980" s="241"/>
      <c r="R1980" s="241"/>
      <c r="S1980" s="241"/>
      <c r="T1980" s="241"/>
      <c r="U1980" s="241"/>
      <c r="V1980" s="241"/>
      <c r="W1980" s="241"/>
      <c r="X1980" s="241"/>
      <c r="Y1980" s="241"/>
      <c r="Z1980" s="241"/>
      <c r="AA1980" s="241"/>
      <c r="AB1980" s="241"/>
      <c r="AC1980" s="241"/>
      <c r="AD1980" s="241"/>
      <c r="AE1980" s="241"/>
      <c r="AF1980" s="241"/>
      <c r="AG1980" s="241"/>
      <c r="AH1980" s="241"/>
      <c r="AI1980" s="241"/>
      <c r="AP1980" s="300"/>
      <c r="AT1980" s="300"/>
    </row>
    <row r="1981" spans="1:46" s="299" customFormat="1" ht="15" customHeight="1">
      <c r="A1981" s="284"/>
      <c r="B1981" s="284"/>
      <c r="C1981" s="241"/>
      <c r="D1981" s="241"/>
      <c r="E1981" s="241"/>
      <c r="F1981" s="241"/>
      <c r="G1981" s="241"/>
      <c r="H1981" s="241"/>
      <c r="I1981" s="241"/>
      <c r="J1981" s="241"/>
      <c r="K1981" s="241"/>
      <c r="L1981" s="241"/>
      <c r="M1981" s="241"/>
      <c r="N1981" s="241"/>
      <c r="O1981" s="241"/>
      <c r="P1981" s="241"/>
      <c r="Q1981" s="241"/>
      <c r="R1981" s="241"/>
      <c r="S1981" s="241"/>
      <c r="T1981" s="241"/>
      <c r="U1981" s="241"/>
      <c r="V1981" s="241"/>
      <c r="W1981" s="241"/>
      <c r="X1981" s="241"/>
      <c r="Y1981" s="241"/>
      <c r="Z1981" s="241"/>
      <c r="AA1981" s="241"/>
      <c r="AB1981" s="241"/>
      <c r="AC1981" s="241"/>
      <c r="AD1981" s="241"/>
      <c r="AE1981" s="241"/>
      <c r="AF1981" s="241"/>
      <c r="AG1981" s="241"/>
      <c r="AH1981" s="241"/>
      <c r="AI1981" s="241"/>
      <c r="AP1981" s="300"/>
      <c r="AT1981" s="300"/>
    </row>
    <row r="1982" spans="1:46" s="299" customFormat="1" ht="15" customHeight="1">
      <c r="A1982" s="284"/>
      <c r="B1982" s="284"/>
      <c r="C1982" s="241"/>
      <c r="D1982" s="241"/>
      <c r="E1982" s="241"/>
      <c r="F1982" s="241"/>
      <c r="G1982" s="241"/>
      <c r="H1982" s="241"/>
      <c r="I1982" s="241"/>
      <c r="J1982" s="241"/>
      <c r="K1982" s="241"/>
      <c r="L1982" s="241"/>
      <c r="M1982" s="241"/>
      <c r="N1982" s="241"/>
      <c r="O1982" s="241"/>
      <c r="P1982" s="241"/>
      <c r="Q1982" s="241"/>
      <c r="R1982" s="241"/>
      <c r="S1982" s="241"/>
      <c r="T1982" s="241"/>
      <c r="U1982" s="241"/>
      <c r="V1982" s="241"/>
      <c r="W1982" s="241"/>
      <c r="X1982" s="241"/>
      <c r="Y1982" s="241"/>
      <c r="Z1982" s="241"/>
      <c r="AA1982" s="241"/>
      <c r="AB1982" s="241"/>
      <c r="AC1982" s="241"/>
      <c r="AD1982" s="241"/>
      <c r="AE1982" s="241"/>
      <c r="AF1982" s="241"/>
      <c r="AG1982" s="241"/>
      <c r="AH1982" s="241"/>
      <c r="AI1982" s="241"/>
      <c r="AP1982" s="300"/>
      <c r="AT1982" s="300"/>
    </row>
    <row r="1983" spans="1:46" s="299" customFormat="1" ht="15" customHeight="1">
      <c r="A1983" s="284"/>
      <c r="B1983" s="284"/>
      <c r="C1983" s="241"/>
      <c r="D1983" s="241"/>
      <c r="E1983" s="241"/>
      <c r="F1983" s="241"/>
      <c r="G1983" s="241"/>
      <c r="H1983" s="241"/>
      <c r="I1983" s="241"/>
      <c r="J1983" s="241"/>
      <c r="K1983" s="241"/>
      <c r="L1983" s="241"/>
      <c r="M1983" s="241"/>
      <c r="N1983" s="241"/>
      <c r="O1983" s="241"/>
      <c r="P1983" s="241"/>
      <c r="Q1983" s="241"/>
      <c r="R1983" s="241"/>
      <c r="S1983" s="241"/>
      <c r="T1983" s="241"/>
      <c r="U1983" s="241"/>
      <c r="V1983" s="241"/>
      <c r="W1983" s="241"/>
      <c r="X1983" s="241"/>
      <c r="Y1983" s="241"/>
      <c r="Z1983" s="241"/>
      <c r="AA1983" s="241"/>
      <c r="AB1983" s="241"/>
      <c r="AC1983" s="241"/>
      <c r="AD1983" s="241"/>
      <c r="AE1983" s="241"/>
      <c r="AF1983" s="241"/>
      <c r="AG1983" s="241"/>
      <c r="AH1983" s="241"/>
      <c r="AI1983" s="241"/>
      <c r="AP1983" s="300"/>
      <c r="AT1983" s="300"/>
    </row>
    <row r="1984" spans="1:46" s="299" customFormat="1" ht="15" customHeight="1">
      <c r="A1984" s="284"/>
      <c r="B1984" s="284"/>
      <c r="C1984" s="241"/>
      <c r="D1984" s="241"/>
      <c r="E1984" s="241"/>
      <c r="F1984" s="241"/>
      <c r="G1984" s="241"/>
      <c r="H1984" s="241"/>
      <c r="I1984" s="241"/>
      <c r="J1984" s="241"/>
      <c r="K1984" s="241"/>
      <c r="L1984" s="241"/>
      <c r="M1984" s="241"/>
      <c r="N1984" s="241"/>
      <c r="O1984" s="241"/>
      <c r="P1984" s="241"/>
      <c r="Q1984" s="241"/>
      <c r="R1984" s="241"/>
      <c r="S1984" s="241"/>
      <c r="T1984" s="241"/>
      <c r="U1984" s="241"/>
      <c r="V1984" s="241"/>
      <c r="W1984" s="241"/>
      <c r="X1984" s="241"/>
      <c r="Y1984" s="241"/>
      <c r="Z1984" s="241"/>
      <c r="AA1984" s="241"/>
      <c r="AB1984" s="241"/>
      <c r="AC1984" s="241"/>
      <c r="AD1984" s="241"/>
      <c r="AE1984" s="241"/>
      <c r="AF1984" s="241"/>
      <c r="AG1984" s="241"/>
      <c r="AH1984" s="241"/>
      <c r="AI1984" s="241"/>
      <c r="AP1984" s="300"/>
      <c r="AT1984" s="300"/>
    </row>
    <row r="1985" spans="1:46" s="299" customFormat="1" ht="15" customHeight="1">
      <c r="A1985" s="284"/>
      <c r="B1985" s="284"/>
      <c r="C1985" s="241"/>
      <c r="D1985" s="241"/>
      <c r="E1985" s="241"/>
      <c r="F1985" s="241"/>
      <c r="G1985" s="241"/>
      <c r="H1985" s="241"/>
      <c r="I1985" s="241"/>
      <c r="J1985" s="241"/>
      <c r="K1985" s="241"/>
      <c r="L1985" s="241"/>
      <c r="M1985" s="241"/>
      <c r="N1985" s="241"/>
      <c r="O1985" s="241"/>
      <c r="P1985" s="241"/>
      <c r="Q1985" s="241"/>
      <c r="R1985" s="241"/>
      <c r="S1985" s="241"/>
      <c r="T1985" s="241"/>
      <c r="U1985" s="241"/>
      <c r="V1985" s="241"/>
      <c r="W1985" s="241"/>
      <c r="X1985" s="241"/>
      <c r="Y1985" s="241"/>
      <c r="Z1985" s="241"/>
      <c r="AA1985" s="241"/>
      <c r="AB1985" s="241"/>
      <c r="AC1985" s="241"/>
      <c r="AD1985" s="241"/>
      <c r="AE1985" s="241"/>
      <c r="AF1985" s="241"/>
      <c r="AG1985" s="241"/>
      <c r="AH1985" s="241"/>
      <c r="AI1985" s="241"/>
      <c r="AP1985" s="300"/>
      <c r="AT1985" s="300"/>
    </row>
    <row r="1986" spans="1:46" s="299" customFormat="1" ht="15" customHeight="1">
      <c r="A1986" s="284"/>
      <c r="B1986" s="284"/>
      <c r="C1986" s="241"/>
      <c r="D1986" s="241"/>
      <c r="E1986" s="241"/>
      <c r="F1986" s="241"/>
      <c r="G1986" s="241"/>
      <c r="H1986" s="241"/>
      <c r="I1986" s="241"/>
      <c r="J1986" s="241"/>
      <c r="K1986" s="241"/>
      <c r="L1986" s="241"/>
      <c r="M1986" s="241"/>
      <c r="N1986" s="241"/>
      <c r="O1986" s="241"/>
      <c r="P1986" s="241"/>
      <c r="Q1986" s="241"/>
      <c r="R1986" s="241"/>
      <c r="S1986" s="241"/>
      <c r="T1986" s="241"/>
      <c r="U1986" s="241"/>
      <c r="V1986" s="241"/>
      <c r="W1986" s="241"/>
      <c r="X1986" s="241"/>
      <c r="Y1986" s="241"/>
      <c r="Z1986" s="241"/>
      <c r="AA1986" s="241"/>
      <c r="AB1986" s="241"/>
      <c r="AC1986" s="241"/>
      <c r="AD1986" s="241"/>
      <c r="AE1986" s="241"/>
      <c r="AF1986" s="241"/>
      <c r="AG1986" s="241"/>
      <c r="AH1986" s="241"/>
      <c r="AI1986" s="241"/>
      <c r="AP1986" s="300"/>
      <c r="AT1986" s="300"/>
    </row>
    <row r="1987" spans="1:46" s="299" customFormat="1" ht="15" customHeight="1">
      <c r="A1987" s="284"/>
      <c r="B1987" s="284"/>
      <c r="C1987" s="241"/>
      <c r="D1987" s="241"/>
      <c r="E1987" s="241"/>
      <c r="F1987" s="241"/>
      <c r="G1987" s="241"/>
      <c r="H1987" s="241"/>
      <c r="I1987" s="241"/>
      <c r="J1987" s="241"/>
      <c r="K1987" s="241"/>
      <c r="L1987" s="241"/>
      <c r="M1987" s="241"/>
      <c r="N1987" s="241"/>
      <c r="O1987" s="241"/>
      <c r="P1987" s="241"/>
      <c r="Q1987" s="241"/>
      <c r="R1987" s="241"/>
      <c r="S1987" s="241"/>
      <c r="T1987" s="241"/>
      <c r="U1987" s="241"/>
      <c r="V1987" s="241"/>
      <c r="W1987" s="241"/>
      <c r="X1987" s="241"/>
      <c r="Y1987" s="241"/>
      <c r="Z1987" s="241"/>
      <c r="AA1987" s="241"/>
      <c r="AB1987" s="241"/>
      <c r="AC1987" s="241"/>
      <c r="AD1987" s="241"/>
      <c r="AE1987" s="241"/>
      <c r="AF1987" s="241"/>
      <c r="AG1987" s="241"/>
      <c r="AH1987" s="241"/>
      <c r="AI1987" s="241"/>
      <c r="AP1987" s="300"/>
      <c r="AT1987" s="300"/>
    </row>
    <row r="1988" spans="1:46" s="299" customFormat="1" ht="15" customHeight="1">
      <c r="A1988" s="284"/>
      <c r="B1988" s="284"/>
      <c r="C1988" s="241"/>
      <c r="D1988" s="241"/>
      <c r="E1988" s="241"/>
      <c r="F1988" s="241"/>
      <c r="G1988" s="241"/>
      <c r="H1988" s="241"/>
      <c r="I1988" s="241"/>
      <c r="J1988" s="241"/>
      <c r="K1988" s="241"/>
      <c r="L1988" s="241"/>
      <c r="M1988" s="241"/>
      <c r="N1988" s="241"/>
      <c r="O1988" s="241"/>
      <c r="P1988" s="241"/>
      <c r="Q1988" s="241"/>
      <c r="R1988" s="241"/>
      <c r="S1988" s="241"/>
      <c r="T1988" s="241"/>
      <c r="U1988" s="241"/>
      <c r="V1988" s="241"/>
      <c r="W1988" s="241"/>
      <c r="X1988" s="241"/>
      <c r="Y1988" s="241"/>
      <c r="Z1988" s="241"/>
      <c r="AA1988" s="241"/>
      <c r="AB1988" s="241"/>
      <c r="AC1988" s="241"/>
      <c r="AD1988" s="241"/>
      <c r="AE1988" s="241"/>
      <c r="AF1988" s="241"/>
      <c r="AG1988" s="241"/>
      <c r="AH1988" s="241"/>
      <c r="AI1988" s="241"/>
      <c r="AP1988" s="300"/>
      <c r="AT1988" s="300"/>
    </row>
    <row r="1989" spans="1:46" s="299" customFormat="1" ht="15" customHeight="1">
      <c r="A1989" s="284"/>
      <c r="B1989" s="284"/>
      <c r="C1989" s="241"/>
      <c r="D1989" s="241"/>
      <c r="E1989" s="241"/>
      <c r="F1989" s="241"/>
      <c r="G1989" s="241"/>
      <c r="H1989" s="241"/>
      <c r="I1989" s="241"/>
      <c r="J1989" s="241"/>
      <c r="K1989" s="241"/>
      <c r="L1989" s="241"/>
      <c r="M1989" s="241"/>
      <c r="N1989" s="241"/>
      <c r="O1989" s="241"/>
      <c r="P1989" s="241"/>
      <c r="Q1989" s="241"/>
      <c r="R1989" s="241"/>
      <c r="S1989" s="241"/>
      <c r="T1989" s="241"/>
      <c r="U1989" s="241"/>
      <c r="V1989" s="241"/>
      <c r="W1989" s="241"/>
      <c r="X1989" s="241"/>
      <c r="Y1989" s="241"/>
      <c r="Z1989" s="241"/>
      <c r="AA1989" s="241"/>
      <c r="AB1989" s="241"/>
      <c r="AC1989" s="241"/>
      <c r="AD1989" s="241"/>
      <c r="AE1989" s="241"/>
      <c r="AF1989" s="241"/>
      <c r="AG1989" s="241"/>
      <c r="AH1989" s="241"/>
      <c r="AI1989" s="241"/>
      <c r="AP1989" s="300"/>
      <c r="AT1989" s="300"/>
    </row>
    <row r="1990" spans="1:46" s="299" customFormat="1" ht="15" customHeight="1">
      <c r="A1990" s="284"/>
      <c r="B1990" s="284"/>
      <c r="C1990" s="241"/>
      <c r="D1990" s="241"/>
      <c r="E1990" s="241"/>
      <c r="F1990" s="241"/>
      <c r="G1990" s="241"/>
      <c r="H1990" s="241"/>
      <c r="I1990" s="241"/>
      <c r="J1990" s="241"/>
      <c r="K1990" s="241"/>
      <c r="L1990" s="241"/>
      <c r="M1990" s="241"/>
      <c r="N1990" s="241"/>
      <c r="O1990" s="241"/>
      <c r="P1990" s="241"/>
      <c r="Q1990" s="241"/>
      <c r="R1990" s="241"/>
      <c r="S1990" s="241"/>
      <c r="T1990" s="241"/>
      <c r="U1990" s="241"/>
      <c r="V1990" s="241"/>
      <c r="W1990" s="241"/>
      <c r="X1990" s="241"/>
      <c r="Y1990" s="241"/>
      <c r="Z1990" s="241"/>
      <c r="AA1990" s="241"/>
      <c r="AB1990" s="241"/>
      <c r="AC1990" s="241"/>
      <c r="AD1990" s="241"/>
      <c r="AE1990" s="241"/>
      <c r="AF1990" s="241"/>
      <c r="AG1990" s="241"/>
      <c r="AH1990" s="241"/>
      <c r="AI1990" s="241"/>
      <c r="AP1990" s="300"/>
      <c r="AT1990" s="300"/>
    </row>
    <row r="1991" spans="1:46" s="299" customFormat="1" ht="15" customHeight="1">
      <c r="A1991" s="284"/>
      <c r="B1991" s="284"/>
      <c r="C1991" s="241"/>
      <c r="D1991" s="241"/>
      <c r="E1991" s="241"/>
      <c r="F1991" s="241"/>
      <c r="G1991" s="241"/>
      <c r="H1991" s="241"/>
      <c r="I1991" s="241"/>
      <c r="J1991" s="241"/>
      <c r="K1991" s="241"/>
      <c r="L1991" s="241"/>
      <c r="M1991" s="241"/>
      <c r="N1991" s="241"/>
      <c r="O1991" s="241"/>
      <c r="P1991" s="241"/>
      <c r="Q1991" s="241"/>
      <c r="R1991" s="241"/>
      <c r="S1991" s="241"/>
      <c r="T1991" s="241"/>
      <c r="U1991" s="241"/>
      <c r="V1991" s="241"/>
      <c r="W1991" s="241"/>
      <c r="X1991" s="241"/>
      <c r="Y1991" s="241"/>
      <c r="Z1991" s="241"/>
      <c r="AA1991" s="241"/>
      <c r="AB1991" s="241"/>
      <c r="AC1991" s="241"/>
      <c r="AD1991" s="241"/>
      <c r="AE1991" s="241"/>
      <c r="AF1991" s="241"/>
      <c r="AG1991" s="241"/>
      <c r="AH1991" s="241"/>
      <c r="AI1991" s="241"/>
      <c r="AP1991" s="300"/>
      <c r="AT1991" s="300"/>
    </row>
    <row r="1992" spans="1:46" s="299" customFormat="1" ht="15" customHeight="1">
      <c r="A1992" s="284"/>
      <c r="B1992" s="284"/>
      <c r="C1992" s="241"/>
      <c r="D1992" s="241"/>
      <c r="E1992" s="241"/>
      <c r="F1992" s="241"/>
      <c r="G1992" s="241"/>
      <c r="H1992" s="241"/>
      <c r="I1992" s="241"/>
      <c r="J1992" s="241"/>
      <c r="K1992" s="241"/>
      <c r="L1992" s="241"/>
      <c r="M1992" s="241"/>
      <c r="N1992" s="241"/>
      <c r="O1992" s="241"/>
      <c r="P1992" s="241"/>
      <c r="Q1992" s="241"/>
      <c r="R1992" s="241"/>
      <c r="S1992" s="241"/>
      <c r="T1992" s="241"/>
      <c r="U1992" s="241"/>
      <c r="V1992" s="241"/>
      <c r="W1992" s="241"/>
      <c r="X1992" s="241"/>
      <c r="Y1992" s="241"/>
      <c r="Z1992" s="241"/>
      <c r="AA1992" s="241"/>
      <c r="AB1992" s="241"/>
      <c r="AC1992" s="241"/>
      <c r="AD1992" s="241"/>
      <c r="AE1992" s="241"/>
      <c r="AF1992" s="241"/>
      <c r="AG1992" s="241"/>
      <c r="AH1992" s="241"/>
      <c r="AI1992" s="241"/>
      <c r="AP1992" s="300"/>
      <c r="AT1992" s="300"/>
    </row>
    <row r="1993" spans="1:46" s="299" customFormat="1" ht="15" customHeight="1">
      <c r="A1993" s="284"/>
      <c r="B1993" s="284"/>
      <c r="C1993" s="241"/>
      <c r="D1993" s="241"/>
      <c r="E1993" s="241"/>
      <c r="F1993" s="241"/>
      <c r="G1993" s="241"/>
      <c r="H1993" s="241"/>
      <c r="I1993" s="241"/>
      <c r="J1993" s="241"/>
      <c r="K1993" s="241"/>
      <c r="L1993" s="241"/>
      <c r="M1993" s="241"/>
      <c r="N1993" s="241"/>
      <c r="O1993" s="241"/>
      <c r="P1993" s="241"/>
      <c r="Q1993" s="241"/>
      <c r="R1993" s="241"/>
      <c r="S1993" s="241"/>
      <c r="T1993" s="241"/>
      <c r="U1993" s="241"/>
      <c r="V1993" s="241"/>
      <c r="W1993" s="241"/>
      <c r="X1993" s="241"/>
      <c r="Y1993" s="241"/>
      <c r="Z1993" s="241"/>
      <c r="AA1993" s="241"/>
      <c r="AB1993" s="241"/>
      <c r="AC1993" s="241"/>
      <c r="AD1993" s="241"/>
      <c r="AE1993" s="241"/>
      <c r="AF1993" s="241"/>
      <c r="AG1993" s="241"/>
      <c r="AH1993" s="241"/>
      <c r="AI1993" s="241"/>
      <c r="AP1993" s="300"/>
      <c r="AT1993" s="300"/>
    </row>
    <row r="1994" spans="1:46" s="299" customFormat="1" ht="15" customHeight="1">
      <c r="A1994" s="284"/>
      <c r="B1994" s="284"/>
      <c r="C1994" s="241"/>
      <c r="D1994" s="241"/>
      <c r="E1994" s="241"/>
      <c r="F1994" s="241"/>
      <c r="G1994" s="241"/>
      <c r="H1994" s="241"/>
      <c r="I1994" s="241"/>
      <c r="J1994" s="241"/>
      <c r="K1994" s="241"/>
      <c r="L1994" s="241"/>
      <c r="M1994" s="241"/>
      <c r="N1994" s="241"/>
      <c r="O1994" s="241"/>
      <c r="P1994" s="241"/>
      <c r="Q1994" s="241"/>
      <c r="R1994" s="241"/>
      <c r="S1994" s="241"/>
      <c r="T1994" s="241"/>
      <c r="U1994" s="241"/>
      <c r="V1994" s="241"/>
      <c r="W1994" s="241"/>
      <c r="X1994" s="241"/>
      <c r="Y1994" s="241"/>
      <c r="Z1994" s="241"/>
      <c r="AA1994" s="241"/>
      <c r="AB1994" s="241"/>
      <c r="AC1994" s="241"/>
      <c r="AD1994" s="241"/>
      <c r="AE1994" s="241"/>
      <c r="AF1994" s="241"/>
      <c r="AG1994" s="241"/>
      <c r="AH1994" s="241"/>
      <c r="AI1994" s="241"/>
      <c r="AP1994" s="300"/>
      <c r="AT1994" s="300"/>
    </row>
    <row r="1995" spans="1:46" s="299" customFormat="1" ht="15" customHeight="1">
      <c r="A1995" s="284"/>
      <c r="B1995" s="284"/>
      <c r="C1995" s="241"/>
      <c r="D1995" s="241"/>
      <c r="E1995" s="241"/>
      <c r="F1995" s="241"/>
      <c r="G1995" s="241"/>
      <c r="H1995" s="241"/>
      <c r="I1995" s="241"/>
      <c r="J1995" s="241"/>
      <c r="K1995" s="241"/>
      <c r="L1995" s="241"/>
      <c r="M1995" s="241"/>
      <c r="N1995" s="241"/>
      <c r="O1995" s="241"/>
      <c r="P1995" s="241"/>
      <c r="Q1995" s="241"/>
      <c r="R1995" s="241"/>
      <c r="S1995" s="241"/>
      <c r="T1995" s="241"/>
      <c r="U1995" s="241"/>
      <c r="V1995" s="241"/>
      <c r="W1995" s="241"/>
      <c r="X1995" s="241"/>
      <c r="Y1995" s="241"/>
      <c r="Z1995" s="241"/>
      <c r="AA1995" s="241"/>
      <c r="AB1995" s="241"/>
      <c r="AC1995" s="241"/>
      <c r="AD1995" s="241"/>
      <c r="AE1995" s="241"/>
      <c r="AF1995" s="241"/>
      <c r="AG1995" s="241"/>
      <c r="AH1995" s="241"/>
      <c r="AI1995" s="241"/>
      <c r="AP1995" s="300"/>
      <c r="AT1995" s="300"/>
    </row>
    <row r="1996" spans="1:46" s="299" customFormat="1" ht="15" customHeight="1">
      <c r="A1996" s="284"/>
      <c r="B1996" s="284"/>
      <c r="C1996" s="241"/>
      <c r="D1996" s="241"/>
      <c r="E1996" s="241"/>
      <c r="F1996" s="241"/>
      <c r="G1996" s="241"/>
      <c r="H1996" s="241"/>
      <c r="I1996" s="241"/>
      <c r="J1996" s="241"/>
      <c r="K1996" s="241"/>
      <c r="L1996" s="241"/>
      <c r="M1996" s="241"/>
      <c r="N1996" s="241"/>
      <c r="O1996" s="241"/>
      <c r="P1996" s="241"/>
      <c r="Q1996" s="241"/>
      <c r="R1996" s="241"/>
      <c r="S1996" s="241"/>
      <c r="T1996" s="241"/>
      <c r="U1996" s="241"/>
      <c r="V1996" s="241"/>
      <c r="W1996" s="241"/>
      <c r="X1996" s="241"/>
      <c r="Y1996" s="241"/>
      <c r="Z1996" s="241"/>
      <c r="AA1996" s="241"/>
      <c r="AB1996" s="241"/>
      <c r="AC1996" s="241"/>
      <c r="AD1996" s="241"/>
      <c r="AE1996" s="241"/>
      <c r="AF1996" s="241"/>
      <c r="AG1996" s="241"/>
      <c r="AH1996" s="241"/>
      <c r="AI1996" s="241"/>
      <c r="AP1996" s="300"/>
      <c r="AT1996" s="300"/>
    </row>
    <row r="1997" spans="1:46" s="299" customFormat="1" ht="15" customHeight="1">
      <c r="A1997" s="284"/>
      <c r="B1997" s="284"/>
      <c r="C1997" s="241"/>
      <c r="D1997" s="241"/>
      <c r="E1997" s="241"/>
      <c r="F1997" s="241"/>
      <c r="G1997" s="241"/>
      <c r="H1997" s="241"/>
      <c r="I1997" s="241"/>
      <c r="J1997" s="241"/>
      <c r="K1997" s="241"/>
      <c r="L1997" s="241"/>
      <c r="M1997" s="241"/>
      <c r="N1997" s="241"/>
      <c r="O1997" s="241"/>
      <c r="P1997" s="241"/>
      <c r="Q1997" s="241"/>
      <c r="R1997" s="241"/>
      <c r="S1997" s="241"/>
      <c r="T1997" s="241"/>
      <c r="U1997" s="241"/>
      <c r="V1997" s="241"/>
      <c r="W1997" s="241"/>
      <c r="X1997" s="241"/>
      <c r="Y1997" s="241"/>
      <c r="Z1997" s="241"/>
      <c r="AA1997" s="241"/>
      <c r="AB1997" s="241"/>
      <c r="AC1997" s="241"/>
      <c r="AD1997" s="241"/>
      <c r="AE1997" s="241"/>
      <c r="AF1997" s="241"/>
      <c r="AG1997" s="241"/>
      <c r="AH1997" s="241"/>
      <c r="AI1997" s="241"/>
      <c r="AP1997" s="300"/>
      <c r="AT1997" s="300"/>
    </row>
    <row r="1998" spans="1:46" s="299" customFormat="1" ht="15" customHeight="1">
      <c r="A1998" s="284"/>
      <c r="B1998" s="284"/>
      <c r="C1998" s="241"/>
      <c r="D1998" s="241"/>
      <c r="E1998" s="241"/>
      <c r="F1998" s="241"/>
      <c r="G1998" s="241"/>
      <c r="H1998" s="241"/>
      <c r="I1998" s="241"/>
      <c r="J1998" s="241"/>
      <c r="K1998" s="241"/>
      <c r="L1998" s="241"/>
      <c r="M1998" s="241"/>
      <c r="N1998" s="241"/>
      <c r="O1998" s="241"/>
      <c r="P1998" s="241"/>
      <c r="Q1998" s="241"/>
      <c r="R1998" s="241"/>
      <c r="S1998" s="241"/>
      <c r="T1998" s="241"/>
      <c r="U1998" s="241"/>
      <c r="V1998" s="241"/>
      <c r="W1998" s="241"/>
      <c r="X1998" s="241"/>
      <c r="Y1998" s="241"/>
      <c r="Z1998" s="241"/>
      <c r="AA1998" s="241"/>
      <c r="AB1998" s="241"/>
      <c r="AC1998" s="241"/>
      <c r="AD1998" s="241"/>
      <c r="AE1998" s="241"/>
      <c r="AF1998" s="241"/>
      <c r="AG1998" s="241"/>
      <c r="AH1998" s="241"/>
      <c r="AI1998" s="241"/>
      <c r="AP1998" s="300"/>
      <c r="AT1998" s="300"/>
    </row>
    <row r="1999" spans="1:46" s="299" customFormat="1" ht="15" customHeight="1">
      <c r="A1999" s="284"/>
      <c r="B1999" s="284"/>
      <c r="C1999" s="241"/>
      <c r="D1999" s="241"/>
      <c r="E1999" s="241"/>
      <c r="F1999" s="241"/>
      <c r="G1999" s="241"/>
      <c r="H1999" s="241"/>
      <c r="I1999" s="241"/>
      <c r="J1999" s="241"/>
      <c r="K1999" s="241"/>
      <c r="L1999" s="241"/>
      <c r="M1999" s="241"/>
      <c r="N1999" s="241"/>
      <c r="O1999" s="241"/>
      <c r="P1999" s="241"/>
      <c r="Q1999" s="241"/>
      <c r="R1999" s="241"/>
      <c r="S1999" s="241"/>
      <c r="T1999" s="241"/>
      <c r="U1999" s="241"/>
      <c r="V1999" s="241"/>
      <c r="W1999" s="241"/>
      <c r="X1999" s="241"/>
      <c r="Y1999" s="241"/>
      <c r="Z1999" s="241"/>
      <c r="AA1999" s="241"/>
      <c r="AB1999" s="241"/>
      <c r="AC1999" s="241"/>
      <c r="AD1999" s="241"/>
      <c r="AE1999" s="241"/>
      <c r="AF1999" s="241"/>
      <c r="AG1999" s="241"/>
      <c r="AH1999" s="241"/>
      <c r="AI1999" s="241"/>
      <c r="AP1999" s="300"/>
      <c r="AT1999" s="300"/>
    </row>
    <row r="2000" spans="1:46" s="299" customFormat="1" ht="15" customHeight="1">
      <c r="A2000" s="284"/>
      <c r="B2000" s="284"/>
      <c r="C2000" s="241"/>
      <c r="D2000" s="241"/>
      <c r="E2000" s="241"/>
      <c r="F2000" s="241"/>
      <c r="G2000" s="241"/>
      <c r="H2000" s="241"/>
      <c r="I2000" s="241"/>
      <c r="J2000" s="241"/>
      <c r="K2000" s="241"/>
      <c r="L2000" s="241"/>
      <c r="M2000" s="241"/>
      <c r="N2000" s="241"/>
      <c r="O2000" s="241"/>
      <c r="P2000" s="241"/>
      <c r="Q2000" s="241"/>
      <c r="R2000" s="241"/>
      <c r="S2000" s="241"/>
      <c r="T2000" s="241"/>
      <c r="U2000" s="241"/>
      <c r="V2000" s="241"/>
      <c r="W2000" s="241"/>
      <c r="X2000" s="241"/>
      <c r="Y2000" s="241"/>
      <c r="Z2000" s="241"/>
      <c r="AA2000" s="241"/>
      <c r="AB2000" s="241"/>
      <c r="AC2000" s="241"/>
      <c r="AD2000" s="241"/>
      <c r="AE2000" s="241"/>
      <c r="AF2000" s="241"/>
      <c r="AG2000" s="241"/>
      <c r="AH2000" s="241"/>
      <c r="AI2000" s="241"/>
      <c r="AP2000" s="300"/>
      <c r="AT2000" s="300"/>
    </row>
    <row r="2001" spans="1:46" s="299" customFormat="1" ht="15" customHeight="1">
      <c r="A2001" s="284"/>
      <c r="B2001" s="284"/>
      <c r="C2001" s="241"/>
      <c r="D2001" s="241"/>
      <c r="E2001" s="241"/>
      <c r="F2001" s="241"/>
      <c r="G2001" s="241"/>
      <c r="H2001" s="241"/>
      <c r="I2001" s="241"/>
      <c r="J2001" s="241"/>
      <c r="K2001" s="241"/>
      <c r="L2001" s="241"/>
      <c r="M2001" s="241"/>
      <c r="N2001" s="241"/>
      <c r="O2001" s="241"/>
      <c r="P2001" s="241"/>
      <c r="Q2001" s="241"/>
      <c r="R2001" s="241"/>
      <c r="S2001" s="241"/>
      <c r="T2001" s="241"/>
      <c r="U2001" s="241"/>
      <c r="V2001" s="241"/>
      <c r="W2001" s="241"/>
      <c r="X2001" s="241"/>
      <c r="Y2001" s="241"/>
      <c r="Z2001" s="241"/>
      <c r="AA2001" s="241"/>
      <c r="AB2001" s="241"/>
      <c r="AC2001" s="241"/>
      <c r="AD2001" s="241"/>
      <c r="AE2001" s="241"/>
      <c r="AF2001" s="241"/>
      <c r="AG2001" s="241"/>
      <c r="AH2001" s="241"/>
      <c r="AI2001" s="241"/>
      <c r="AP2001" s="300"/>
      <c r="AT2001" s="300"/>
    </row>
    <row r="2002" spans="1:46" s="299" customFormat="1" ht="15" customHeight="1">
      <c r="A2002" s="284"/>
      <c r="B2002" s="284"/>
      <c r="C2002" s="241"/>
      <c r="D2002" s="241"/>
      <c r="E2002" s="241"/>
      <c r="F2002" s="241"/>
      <c r="G2002" s="241"/>
      <c r="H2002" s="241"/>
      <c r="I2002" s="241"/>
      <c r="J2002" s="241"/>
      <c r="K2002" s="241"/>
      <c r="L2002" s="241"/>
      <c r="M2002" s="241"/>
      <c r="N2002" s="241"/>
      <c r="O2002" s="241"/>
      <c r="P2002" s="241"/>
      <c r="Q2002" s="241"/>
      <c r="R2002" s="241"/>
      <c r="S2002" s="241"/>
      <c r="T2002" s="241"/>
      <c r="U2002" s="241"/>
      <c r="V2002" s="241"/>
      <c r="W2002" s="241"/>
      <c r="X2002" s="241"/>
      <c r="Y2002" s="241"/>
      <c r="Z2002" s="241"/>
      <c r="AA2002" s="241"/>
      <c r="AB2002" s="241"/>
      <c r="AC2002" s="241"/>
      <c r="AD2002" s="241"/>
      <c r="AE2002" s="241"/>
      <c r="AF2002" s="241"/>
      <c r="AG2002" s="241"/>
      <c r="AH2002" s="241"/>
      <c r="AI2002" s="241"/>
      <c r="AP2002" s="300"/>
      <c r="AT2002" s="300"/>
    </row>
    <row r="2003" spans="1:46" s="299" customFormat="1" ht="15" customHeight="1">
      <c r="A2003" s="284"/>
      <c r="B2003" s="284"/>
      <c r="C2003" s="241"/>
      <c r="D2003" s="241"/>
      <c r="E2003" s="241"/>
      <c r="F2003" s="241"/>
      <c r="G2003" s="241"/>
      <c r="H2003" s="241"/>
      <c r="I2003" s="241"/>
      <c r="J2003" s="241"/>
      <c r="K2003" s="241"/>
      <c r="L2003" s="241"/>
      <c r="M2003" s="241"/>
      <c r="N2003" s="241"/>
      <c r="O2003" s="241"/>
      <c r="P2003" s="241"/>
      <c r="Q2003" s="241"/>
      <c r="R2003" s="241"/>
      <c r="S2003" s="241"/>
      <c r="T2003" s="241"/>
      <c r="U2003" s="241"/>
      <c r="V2003" s="241"/>
      <c r="W2003" s="241"/>
      <c r="X2003" s="241"/>
      <c r="Y2003" s="241"/>
      <c r="Z2003" s="241"/>
      <c r="AA2003" s="241"/>
      <c r="AB2003" s="241"/>
      <c r="AC2003" s="241"/>
      <c r="AD2003" s="241"/>
      <c r="AE2003" s="241"/>
      <c r="AF2003" s="241"/>
      <c r="AG2003" s="241"/>
      <c r="AH2003" s="241"/>
      <c r="AI2003" s="241"/>
      <c r="AP2003" s="300"/>
      <c r="AT2003" s="300"/>
    </row>
    <row r="2004" spans="1:46" s="299" customFormat="1" ht="15" customHeight="1">
      <c r="A2004" s="284"/>
      <c r="B2004" s="284"/>
      <c r="C2004" s="241"/>
      <c r="D2004" s="241"/>
      <c r="E2004" s="241"/>
      <c r="F2004" s="241"/>
      <c r="G2004" s="241"/>
      <c r="H2004" s="241"/>
      <c r="I2004" s="241"/>
      <c r="J2004" s="241"/>
      <c r="K2004" s="241"/>
      <c r="L2004" s="241"/>
      <c r="M2004" s="241"/>
      <c r="N2004" s="241"/>
      <c r="O2004" s="241"/>
      <c r="P2004" s="241"/>
      <c r="Q2004" s="241"/>
      <c r="R2004" s="241"/>
      <c r="S2004" s="241"/>
      <c r="T2004" s="241"/>
      <c r="U2004" s="241"/>
      <c r="V2004" s="241"/>
      <c r="W2004" s="241"/>
      <c r="X2004" s="241"/>
      <c r="Y2004" s="241"/>
      <c r="Z2004" s="241"/>
      <c r="AA2004" s="241"/>
      <c r="AB2004" s="241"/>
      <c r="AC2004" s="241"/>
      <c r="AD2004" s="241"/>
      <c r="AE2004" s="241"/>
      <c r="AF2004" s="241"/>
      <c r="AG2004" s="241"/>
      <c r="AH2004" s="241"/>
      <c r="AI2004" s="241"/>
      <c r="AP2004" s="300"/>
      <c r="AT2004" s="300"/>
    </row>
    <row r="2005" spans="1:46" s="299" customFormat="1" ht="15" customHeight="1">
      <c r="A2005" s="284"/>
      <c r="B2005" s="284"/>
      <c r="C2005" s="241"/>
      <c r="D2005" s="241"/>
      <c r="E2005" s="241"/>
      <c r="F2005" s="241"/>
      <c r="G2005" s="241"/>
      <c r="H2005" s="241"/>
      <c r="I2005" s="241"/>
      <c r="J2005" s="241"/>
      <c r="K2005" s="241"/>
      <c r="L2005" s="241"/>
      <c r="M2005" s="241"/>
      <c r="N2005" s="241"/>
      <c r="O2005" s="241"/>
      <c r="P2005" s="241"/>
      <c r="Q2005" s="241"/>
      <c r="R2005" s="241"/>
      <c r="S2005" s="241"/>
      <c r="T2005" s="241"/>
      <c r="U2005" s="241"/>
      <c r="V2005" s="241"/>
      <c r="W2005" s="241"/>
      <c r="X2005" s="241"/>
      <c r="Y2005" s="241"/>
      <c r="Z2005" s="241"/>
      <c r="AA2005" s="241"/>
      <c r="AB2005" s="241"/>
      <c r="AC2005" s="241"/>
      <c r="AD2005" s="241"/>
      <c r="AE2005" s="241"/>
      <c r="AF2005" s="241"/>
      <c r="AG2005" s="241"/>
      <c r="AH2005" s="241"/>
      <c r="AI2005" s="241"/>
      <c r="AP2005" s="300"/>
      <c r="AT2005" s="300"/>
    </row>
    <row r="2006" spans="1:46" s="299" customFormat="1" ht="15" customHeight="1">
      <c r="A2006" s="284"/>
      <c r="B2006" s="284"/>
      <c r="C2006" s="241"/>
      <c r="D2006" s="241"/>
      <c r="E2006" s="241"/>
      <c r="F2006" s="241"/>
      <c r="G2006" s="241"/>
      <c r="H2006" s="241"/>
      <c r="I2006" s="241"/>
      <c r="J2006" s="241"/>
      <c r="K2006" s="241"/>
      <c r="L2006" s="241"/>
      <c r="M2006" s="241"/>
      <c r="N2006" s="241"/>
      <c r="O2006" s="241"/>
      <c r="P2006" s="241"/>
      <c r="Q2006" s="241"/>
      <c r="R2006" s="241"/>
      <c r="S2006" s="241"/>
      <c r="T2006" s="241"/>
      <c r="U2006" s="241"/>
      <c r="V2006" s="241"/>
      <c r="W2006" s="241"/>
      <c r="X2006" s="241"/>
      <c r="Y2006" s="241"/>
      <c r="Z2006" s="241"/>
      <c r="AA2006" s="241"/>
      <c r="AB2006" s="241"/>
      <c r="AC2006" s="241"/>
      <c r="AD2006" s="241"/>
      <c r="AE2006" s="241"/>
      <c r="AF2006" s="241"/>
      <c r="AG2006" s="241"/>
      <c r="AH2006" s="241"/>
      <c r="AI2006" s="241"/>
      <c r="AP2006" s="300"/>
      <c r="AT2006" s="300"/>
    </row>
    <row r="2007" spans="1:46" s="299" customFormat="1" ht="15" customHeight="1">
      <c r="A2007" s="284"/>
      <c r="B2007" s="284"/>
      <c r="C2007" s="241"/>
      <c r="D2007" s="241"/>
      <c r="E2007" s="241"/>
      <c r="F2007" s="241"/>
      <c r="G2007" s="241"/>
      <c r="H2007" s="241"/>
      <c r="I2007" s="241"/>
      <c r="J2007" s="241"/>
      <c r="K2007" s="241"/>
      <c r="L2007" s="241"/>
      <c r="M2007" s="241"/>
      <c r="N2007" s="241"/>
      <c r="O2007" s="241"/>
      <c r="P2007" s="241"/>
      <c r="Q2007" s="241"/>
      <c r="R2007" s="241"/>
      <c r="S2007" s="241"/>
      <c r="T2007" s="241"/>
      <c r="U2007" s="241"/>
      <c r="V2007" s="241"/>
      <c r="W2007" s="241"/>
      <c r="X2007" s="241"/>
      <c r="Y2007" s="241"/>
      <c r="Z2007" s="241"/>
      <c r="AA2007" s="241"/>
      <c r="AB2007" s="241"/>
      <c r="AC2007" s="241"/>
      <c r="AD2007" s="241"/>
      <c r="AE2007" s="241"/>
      <c r="AF2007" s="241"/>
      <c r="AG2007" s="241"/>
      <c r="AH2007" s="241"/>
      <c r="AI2007" s="241"/>
      <c r="AP2007" s="300"/>
      <c r="AT2007" s="300"/>
    </row>
    <row r="2008" spans="1:46" s="299" customFormat="1" ht="15" customHeight="1">
      <c r="A2008" s="284"/>
      <c r="B2008" s="284"/>
      <c r="C2008" s="241"/>
      <c r="D2008" s="241"/>
      <c r="E2008" s="241"/>
      <c r="F2008" s="241"/>
      <c r="G2008" s="241"/>
      <c r="H2008" s="241"/>
      <c r="I2008" s="241"/>
      <c r="J2008" s="241"/>
      <c r="K2008" s="241"/>
      <c r="L2008" s="241"/>
      <c r="M2008" s="241"/>
      <c r="N2008" s="241"/>
      <c r="O2008" s="241"/>
      <c r="P2008" s="241"/>
      <c r="Q2008" s="241"/>
      <c r="R2008" s="241"/>
      <c r="S2008" s="241"/>
      <c r="T2008" s="241"/>
      <c r="U2008" s="241"/>
      <c r="V2008" s="241"/>
      <c r="W2008" s="241"/>
      <c r="X2008" s="241"/>
      <c r="Y2008" s="241"/>
      <c r="Z2008" s="241"/>
      <c r="AA2008" s="241"/>
      <c r="AB2008" s="241"/>
      <c r="AC2008" s="241"/>
      <c r="AD2008" s="241"/>
      <c r="AE2008" s="241"/>
      <c r="AF2008" s="241"/>
      <c r="AG2008" s="241"/>
      <c r="AH2008" s="241"/>
      <c r="AI2008" s="241"/>
      <c r="AP2008" s="300"/>
      <c r="AT2008" s="300"/>
    </row>
    <row r="2009" spans="1:46" s="299" customFormat="1" ht="15" customHeight="1">
      <c r="A2009" s="284"/>
      <c r="B2009" s="284"/>
      <c r="C2009" s="241"/>
      <c r="D2009" s="241"/>
      <c r="E2009" s="241"/>
      <c r="F2009" s="241"/>
      <c r="G2009" s="241"/>
      <c r="H2009" s="241"/>
      <c r="I2009" s="241"/>
      <c r="J2009" s="241"/>
      <c r="K2009" s="241"/>
      <c r="L2009" s="241"/>
      <c r="M2009" s="241"/>
      <c r="N2009" s="241"/>
      <c r="O2009" s="241"/>
      <c r="P2009" s="241"/>
      <c r="Q2009" s="241"/>
      <c r="R2009" s="241"/>
      <c r="S2009" s="241"/>
      <c r="T2009" s="241"/>
      <c r="U2009" s="241"/>
      <c r="V2009" s="241"/>
      <c r="W2009" s="241"/>
      <c r="X2009" s="241"/>
      <c r="Y2009" s="241"/>
      <c r="Z2009" s="241"/>
      <c r="AA2009" s="241"/>
      <c r="AB2009" s="241"/>
      <c r="AC2009" s="241"/>
      <c r="AD2009" s="241"/>
      <c r="AE2009" s="241"/>
      <c r="AF2009" s="241"/>
      <c r="AG2009" s="241"/>
      <c r="AH2009" s="241"/>
      <c r="AI2009" s="241"/>
      <c r="AP2009" s="300"/>
      <c r="AT2009" s="300"/>
    </row>
    <row r="2010" spans="1:46" s="299" customFormat="1" ht="15" customHeight="1">
      <c r="A2010" s="284"/>
      <c r="B2010" s="284"/>
      <c r="C2010" s="241"/>
      <c r="D2010" s="241"/>
      <c r="E2010" s="241"/>
      <c r="F2010" s="241"/>
      <c r="G2010" s="241"/>
      <c r="H2010" s="241"/>
      <c r="I2010" s="241"/>
      <c r="J2010" s="241"/>
      <c r="K2010" s="241"/>
      <c r="L2010" s="241"/>
      <c r="M2010" s="241"/>
      <c r="N2010" s="241"/>
      <c r="O2010" s="241"/>
      <c r="P2010" s="241"/>
      <c r="Q2010" s="241"/>
      <c r="R2010" s="241"/>
      <c r="S2010" s="241"/>
      <c r="T2010" s="241"/>
      <c r="U2010" s="241"/>
      <c r="V2010" s="241"/>
      <c r="W2010" s="241"/>
      <c r="X2010" s="241"/>
      <c r="Y2010" s="241"/>
      <c r="Z2010" s="241"/>
      <c r="AA2010" s="241"/>
      <c r="AB2010" s="241"/>
      <c r="AC2010" s="241"/>
      <c r="AD2010" s="241"/>
      <c r="AE2010" s="241"/>
      <c r="AF2010" s="241"/>
      <c r="AG2010" s="241"/>
      <c r="AH2010" s="241"/>
      <c r="AI2010" s="241"/>
      <c r="AP2010" s="300"/>
      <c r="AT2010" s="300"/>
    </row>
    <row r="2011" spans="1:46" s="299" customFormat="1" ht="15" customHeight="1">
      <c r="A2011" s="284"/>
      <c r="B2011" s="284"/>
      <c r="C2011" s="241"/>
      <c r="D2011" s="241"/>
      <c r="E2011" s="241"/>
      <c r="F2011" s="241"/>
      <c r="G2011" s="241"/>
      <c r="H2011" s="241"/>
      <c r="I2011" s="241"/>
      <c r="J2011" s="241"/>
      <c r="K2011" s="241"/>
      <c r="L2011" s="241"/>
      <c r="M2011" s="241"/>
      <c r="N2011" s="241"/>
      <c r="O2011" s="241"/>
      <c r="P2011" s="241"/>
      <c r="Q2011" s="241"/>
      <c r="R2011" s="241"/>
      <c r="S2011" s="241"/>
      <c r="T2011" s="241"/>
      <c r="U2011" s="241"/>
      <c r="V2011" s="241"/>
      <c r="W2011" s="241"/>
      <c r="X2011" s="241"/>
      <c r="Y2011" s="241"/>
      <c r="Z2011" s="241"/>
      <c r="AA2011" s="241"/>
      <c r="AB2011" s="241"/>
      <c r="AC2011" s="241"/>
      <c r="AD2011" s="241"/>
      <c r="AE2011" s="241"/>
      <c r="AF2011" s="241"/>
      <c r="AG2011" s="241"/>
      <c r="AH2011" s="241"/>
      <c r="AI2011" s="241"/>
      <c r="AP2011" s="300"/>
      <c r="AT2011" s="300"/>
    </row>
    <row r="2012" spans="1:46" s="299" customFormat="1" ht="15" customHeight="1">
      <c r="A2012" s="284"/>
      <c r="B2012" s="284"/>
      <c r="C2012" s="241"/>
      <c r="D2012" s="241"/>
      <c r="E2012" s="241"/>
      <c r="F2012" s="241"/>
      <c r="G2012" s="241"/>
      <c r="H2012" s="241"/>
      <c r="I2012" s="241"/>
      <c r="J2012" s="241"/>
      <c r="K2012" s="241"/>
      <c r="L2012" s="241"/>
      <c r="M2012" s="241"/>
      <c r="N2012" s="241"/>
      <c r="O2012" s="241"/>
      <c r="P2012" s="241"/>
      <c r="Q2012" s="241"/>
      <c r="R2012" s="241"/>
      <c r="S2012" s="241"/>
      <c r="T2012" s="241"/>
      <c r="U2012" s="241"/>
      <c r="V2012" s="241"/>
      <c r="W2012" s="241"/>
      <c r="X2012" s="241"/>
      <c r="Y2012" s="241"/>
      <c r="Z2012" s="241"/>
      <c r="AA2012" s="241"/>
      <c r="AB2012" s="241"/>
      <c r="AC2012" s="241"/>
      <c r="AD2012" s="241"/>
      <c r="AE2012" s="241"/>
      <c r="AF2012" s="241"/>
      <c r="AG2012" s="241"/>
      <c r="AH2012" s="241"/>
      <c r="AI2012" s="241"/>
      <c r="AP2012" s="300"/>
      <c r="AT2012" s="300"/>
    </row>
    <row r="2013" spans="1:46" s="299" customFormat="1" ht="15" customHeight="1">
      <c r="A2013" s="284"/>
      <c r="B2013" s="284"/>
      <c r="C2013" s="241"/>
      <c r="D2013" s="241"/>
      <c r="E2013" s="241"/>
      <c r="F2013" s="241"/>
      <c r="G2013" s="241"/>
      <c r="H2013" s="241"/>
      <c r="I2013" s="241"/>
      <c r="J2013" s="241"/>
      <c r="K2013" s="241"/>
      <c r="L2013" s="241"/>
      <c r="M2013" s="241"/>
      <c r="N2013" s="241"/>
      <c r="O2013" s="241"/>
      <c r="P2013" s="241"/>
      <c r="Q2013" s="241"/>
      <c r="R2013" s="241"/>
      <c r="S2013" s="241"/>
      <c r="T2013" s="241"/>
      <c r="U2013" s="241"/>
      <c r="V2013" s="241"/>
      <c r="W2013" s="241"/>
      <c r="X2013" s="241"/>
      <c r="Y2013" s="241"/>
      <c r="Z2013" s="241"/>
      <c r="AA2013" s="241"/>
      <c r="AB2013" s="241"/>
      <c r="AC2013" s="241"/>
      <c r="AD2013" s="241"/>
      <c r="AE2013" s="241"/>
      <c r="AF2013" s="241"/>
      <c r="AG2013" s="241"/>
      <c r="AH2013" s="241"/>
      <c r="AI2013" s="241"/>
      <c r="AP2013" s="300"/>
      <c r="AT2013" s="300"/>
    </row>
    <row r="2014" spans="1:46" s="299" customFormat="1" ht="15" customHeight="1">
      <c r="A2014" s="284"/>
      <c r="B2014" s="284"/>
      <c r="C2014" s="241"/>
      <c r="D2014" s="241"/>
      <c r="E2014" s="241"/>
      <c r="F2014" s="241"/>
      <c r="G2014" s="241"/>
      <c r="H2014" s="241"/>
      <c r="I2014" s="241"/>
      <c r="J2014" s="241"/>
      <c r="K2014" s="241"/>
      <c r="L2014" s="241"/>
      <c r="M2014" s="241"/>
      <c r="N2014" s="241"/>
      <c r="O2014" s="241"/>
      <c r="P2014" s="241"/>
      <c r="Q2014" s="241"/>
      <c r="R2014" s="241"/>
      <c r="S2014" s="241"/>
      <c r="T2014" s="241"/>
      <c r="U2014" s="241"/>
      <c r="V2014" s="241"/>
      <c r="W2014" s="241"/>
      <c r="X2014" s="241"/>
      <c r="Y2014" s="241"/>
      <c r="Z2014" s="241"/>
      <c r="AA2014" s="241"/>
      <c r="AB2014" s="241"/>
      <c r="AC2014" s="241"/>
      <c r="AD2014" s="241"/>
      <c r="AE2014" s="241"/>
      <c r="AF2014" s="241"/>
      <c r="AG2014" s="241"/>
      <c r="AH2014" s="241"/>
      <c r="AI2014" s="241"/>
      <c r="AP2014" s="300"/>
      <c r="AT2014" s="300"/>
    </row>
    <row r="2015" spans="1:46" s="299" customFormat="1" ht="15" customHeight="1">
      <c r="A2015" s="284"/>
      <c r="B2015" s="284"/>
      <c r="C2015" s="241"/>
      <c r="D2015" s="241"/>
      <c r="E2015" s="241"/>
      <c r="F2015" s="241"/>
      <c r="G2015" s="241"/>
      <c r="H2015" s="241"/>
      <c r="I2015" s="241"/>
      <c r="J2015" s="241"/>
      <c r="K2015" s="241"/>
      <c r="L2015" s="241"/>
      <c r="M2015" s="241"/>
      <c r="N2015" s="241"/>
      <c r="O2015" s="241"/>
      <c r="P2015" s="241"/>
      <c r="Q2015" s="241"/>
      <c r="R2015" s="241"/>
      <c r="S2015" s="241"/>
      <c r="T2015" s="241"/>
      <c r="U2015" s="241"/>
      <c r="V2015" s="241"/>
      <c r="W2015" s="241"/>
      <c r="X2015" s="241"/>
      <c r="Y2015" s="241"/>
      <c r="Z2015" s="241"/>
      <c r="AA2015" s="241"/>
      <c r="AB2015" s="241"/>
      <c r="AC2015" s="241"/>
      <c r="AD2015" s="241"/>
      <c r="AE2015" s="241"/>
      <c r="AF2015" s="241"/>
      <c r="AG2015" s="241"/>
      <c r="AH2015" s="241"/>
      <c r="AI2015" s="241"/>
      <c r="AP2015" s="300"/>
      <c r="AT2015" s="300"/>
    </row>
    <row r="2016" spans="1:46" s="299" customFormat="1" ht="15" customHeight="1">
      <c r="A2016" s="284"/>
      <c r="B2016" s="284"/>
      <c r="C2016" s="241"/>
      <c r="D2016" s="241"/>
      <c r="E2016" s="241"/>
      <c r="F2016" s="241"/>
      <c r="G2016" s="241"/>
      <c r="H2016" s="241"/>
      <c r="I2016" s="241"/>
      <c r="J2016" s="241"/>
      <c r="K2016" s="241"/>
      <c r="L2016" s="241"/>
      <c r="M2016" s="241"/>
      <c r="N2016" s="241"/>
      <c r="O2016" s="241"/>
      <c r="P2016" s="241"/>
      <c r="Q2016" s="241"/>
      <c r="R2016" s="241"/>
      <c r="S2016" s="241"/>
      <c r="T2016" s="241"/>
      <c r="U2016" s="241"/>
      <c r="V2016" s="241"/>
      <c r="W2016" s="241"/>
      <c r="X2016" s="241"/>
      <c r="Y2016" s="241"/>
      <c r="Z2016" s="241"/>
      <c r="AA2016" s="241"/>
      <c r="AB2016" s="241"/>
      <c r="AC2016" s="241"/>
      <c r="AD2016" s="241"/>
      <c r="AE2016" s="241"/>
      <c r="AF2016" s="241"/>
      <c r="AG2016" s="241"/>
      <c r="AH2016" s="241"/>
      <c r="AI2016" s="241"/>
      <c r="AP2016" s="300"/>
      <c r="AT2016" s="300"/>
    </row>
    <row r="2017" spans="1:46" s="299" customFormat="1" ht="15" customHeight="1">
      <c r="A2017" s="284"/>
      <c r="B2017" s="284"/>
      <c r="C2017" s="241"/>
      <c r="D2017" s="241"/>
      <c r="E2017" s="241"/>
      <c r="F2017" s="241"/>
      <c r="G2017" s="241"/>
      <c r="H2017" s="241"/>
      <c r="I2017" s="241"/>
      <c r="J2017" s="241"/>
      <c r="K2017" s="241"/>
      <c r="L2017" s="241"/>
      <c r="M2017" s="241"/>
      <c r="N2017" s="241"/>
      <c r="O2017" s="241"/>
      <c r="P2017" s="241"/>
      <c r="Q2017" s="241"/>
      <c r="R2017" s="241"/>
      <c r="S2017" s="241"/>
      <c r="T2017" s="241"/>
      <c r="U2017" s="241"/>
      <c r="V2017" s="241"/>
      <c r="W2017" s="241"/>
      <c r="X2017" s="241"/>
      <c r="Y2017" s="241"/>
      <c r="Z2017" s="241"/>
      <c r="AA2017" s="241"/>
      <c r="AB2017" s="241"/>
      <c r="AC2017" s="241"/>
      <c r="AD2017" s="241"/>
      <c r="AE2017" s="241"/>
      <c r="AF2017" s="241"/>
      <c r="AG2017" s="241"/>
      <c r="AH2017" s="241"/>
      <c r="AI2017" s="241"/>
      <c r="AP2017" s="300"/>
      <c r="AT2017" s="300"/>
    </row>
    <row r="2018" spans="1:46" s="299" customFormat="1" ht="15" customHeight="1">
      <c r="A2018" s="284"/>
      <c r="B2018" s="284"/>
      <c r="C2018" s="241"/>
      <c r="D2018" s="241"/>
      <c r="E2018" s="241"/>
      <c r="F2018" s="241"/>
      <c r="G2018" s="241"/>
      <c r="H2018" s="241"/>
      <c r="I2018" s="241"/>
      <c r="J2018" s="241"/>
      <c r="K2018" s="241"/>
      <c r="L2018" s="241"/>
      <c r="M2018" s="241"/>
      <c r="N2018" s="241"/>
      <c r="O2018" s="241"/>
      <c r="P2018" s="241"/>
      <c r="Q2018" s="241"/>
      <c r="R2018" s="241"/>
      <c r="S2018" s="241"/>
      <c r="T2018" s="241"/>
      <c r="U2018" s="241"/>
      <c r="V2018" s="241"/>
      <c r="W2018" s="241"/>
      <c r="X2018" s="241"/>
      <c r="Y2018" s="241"/>
      <c r="Z2018" s="241"/>
      <c r="AA2018" s="241"/>
      <c r="AB2018" s="241"/>
      <c r="AC2018" s="241"/>
      <c r="AD2018" s="241"/>
      <c r="AE2018" s="241"/>
      <c r="AF2018" s="241"/>
      <c r="AG2018" s="241"/>
      <c r="AH2018" s="241"/>
      <c r="AI2018" s="241"/>
      <c r="AP2018" s="300"/>
      <c r="AT2018" s="300"/>
    </row>
    <row r="2019" spans="1:46" s="299" customFormat="1" ht="15" customHeight="1">
      <c r="A2019" s="284"/>
      <c r="B2019" s="284"/>
      <c r="C2019" s="241"/>
      <c r="D2019" s="241"/>
      <c r="E2019" s="241"/>
      <c r="F2019" s="241"/>
      <c r="G2019" s="241"/>
      <c r="H2019" s="241"/>
      <c r="I2019" s="241"/>
      <c r="J2019" s="241"/>
      <c r="K2019" s="241"/>
      <c r="L2019" s="241"/>
      <c r="M2019" s="241"/>
      <c r="N2019" s="241"/>
      <c r="O2019" s="241"/>
      <c r="P2019" s="241"/>
      <c r="Q2019" s="241"/>
      <c r="R2019" s="241"/>
      <c r="S2019" s="241"/>
      <c r="T2019" s="241"/>
      <c r="U2019" s="241"/>
      <c r="V2019" s="241"/>
      <c r="W2019" s="241"/>
      <c r="X2019" s="241"/>
      <c r="Y2019" s="241"/>
      <c r="Z2019" s="241"/>
      <c r="AA2019" s="241"/>
      <c r="AB2019" s="241"/>
      <c r="AC2019" s="241"/>
      <c r="AD2019" s="241"/>
      <c r="AE2019" s="241"/>
      <c r="AF2019" s="241"/>
      <c r="AG2019" s="241"/>
      <c r="AH2019" s="241"/>
      <c r="AI2019" s="241"/>
      <c r="AP2019" s="300"/>
      <c r="AT2019" s="300"/>
    </row>
    <row r="2020" spans="1:46" s="299" customFormat="1" ht="15" customHeight="1">
      <c r="A2020" s="284"/>
      <c r="B2020" s="284"/>
      <c r="C2020" s="241"/>
      <c r="D2020" s="241"/>
      <c r="E2020" s="241"/>
      <c r="F2020" s="241"/>
      <c r="G2020" s="241"/>
      <c r="H2020" s="241"/>
      <c r="I2020" s="241"/>
      <c r="J2020" s="241"/>
      <c r="K2020" s="241"/>
      <c r="L2020" s="241"/>
      <c r="M2020" s="241"/>
      <c r="N2020" s="241"/>
      <c r="O2020" s="241"/>
      <c r="P2020" s="241"/>
      <c r="Q2020" s="241"/>
      <c r="R2020" s="241"/>
      <c r="S2020" s="241"/>
      <c r="T2020" s="241"/>
      <c r="U2020" s="241"/>
      <c r="V2020" s="241"/>
      <c r="W2020" s="241"/>
      <c r="X2020" s="241"/>
      <c r="Y2020" s="241"/>
      <c r="Z2020" s="241"/>
      <c r="AA2020" s="241"/>
      <c r="AB2020" s="241"/>
      <c r="AC2020" s="241"/>
      <c r="AD2020" s="241"/>
      <c r="AE2020" s="241"/>
      <c r="AF2020" s="241"/>
      <c r="AG2020" s="241"/>
      <c r="AH2020" s="241"/>
      <c r="AI2020" s="241"/>
      <c r="AP2020" s="300"/>
      <c r="AT2020" s="300"/>
    </row>
    <row r="2021" spans="1:46" s="299" customFormat="1" ht="15" customHeight="1">
      <c r="A2021" s="284"/>
      <c r="B2021" s="284"/>
      <c r="C2021" s="241"/>
      <c r="D2021" s="241"/>
      <c r="E2021" s="241"/>
      <c r="F2021" s="241"/>
      <c r="G2021" s="241"/>
      <c r="H2021" s="241"/>
      <c r="I2021" s="241"/>
      <c r="J2021" s="241"/>
      <c r="K2021" s="241"/>
      <c r="L2021" s="241"/>
      <c r="M2021" s="241"/>
      <c r="N2021" s="241"/>
      <c r="O2021" s="241"/>
      <c r="P2021" s="241"/>
      <c r="Q2021" s="241"/>
      <c r="R2021" s="241"/>
      <c r="S2021" s="241"/>
      <c r="T2021" s="241"/>
      <c r="U2021" s="241"/>
      <c r="V2021" s="241"/>
      <c r="W2021" s="241"/>
      <c r="X2021" s="241"/>
      <c r="Y2021" s="241"/>
      <c r="Z2021" s="241"/>
      <c r="AA2021" s="241"/>
      <c r="AB2021" s="241"/>
      <c r="AC2021" s="241"/>
      <c r="AD2021" s="241"/>
      <c r="AE2021" s="241"/>
      <c r="AF2021" s="241"/>
      <c r="AG2021" s="241"/>
      <c r="AH2021" s="241"/>
      <c r="AI2021" s="241"/>
      <c r="AP2021" s="300"/>
      <c r="AT2021" s="300"/>
    </row>
    <row r="2022" spans="1:46" s="299" customFormat="1" ht="15" customHeight="1">
      <c r="A2022" s="284"/>
      <c r="B2022" s="284"/>
      <c r="C2022" s="241"/>
      <c r="D2022" s="241"/>
      <c r="E2022" s="241"/>
      <c r="F2022" s="241"/>
      <c r="G2022" s="241"/>
      <c r="H2022" s="241"/>
      <c r="I2022" s="241"/>
      <c r="J2022" s="241"/>
      <c r="K2022" s="241"/>
      <c r="L2022" s="241"/>
      <c r="M2022" s="241"/>
      <c r="N2022" s="241"/>
      <c r="O2022" s="241"/>
      <c r="P2022" s="241"/>
      <c r="Q2022" s="241"/>
      <c r="R2022" s="241"/>
      <c r="S2022" s="241"/>
      <c r="T2022" s="241"/>
      <c r="U2022" s="241"/>
      <c r="V2022" s="241"/>
      <c r="W2022" s="241"/>
      <c r="X2022" s="241"/>
      <c r="Y2022" s="241"/>
      <c r="Z2022" s="241"/>
      <c r="AA2022" s="241"/>
      <c r="AB2022" s="241"/>
      <c r="AC2022" s="241"/>
      <c r="AD2022" s="241"/>
      <c r="AE2022" s="241"/>
      <c r="AF2022" s="241"/>
      <c r="AG2022" s="241"/>
      <c r="AH2022" s="241"/>
      <c r="AI2022" s="241"/>
      <c r="AP2022" s="300"/>
      <c r="AT2022" s="300"/>
    </row>
    <row r="2023" spans="1:46" s="299" customFormat="1" ht="15" customHeight="1">
      <c r="A2023" s="284"/>
      <c r="B2023" s="284"/>
      <c r="C2023" s="241"/>
      <c r="D2023" s="241"/>
      <c r="E2023" s="241"/>
      <c r="F2023" s="241"/>
      <c r="G2023" s="241"/>
      <c r="H2023" s="241"/>
      <c r="I2023" s="241"/>
      <c r="J2023" s="241"/>
      <c r="K2023" s="241"/>
      <c r="L2023" s="241"/>
      <c r="M2023" s="241"/>
      <c r="N2023" s="241"/>
      <c r="O2023" s="241"/>
      <c r="P2023" s="241"/>
      <c r="Q2023" s="241"/>
      <c r="R2023" s="241"/>
      <c r="S2023" s="241"/>
      <c r="T2023" s="241"/>
      <c r="U2023" s="241"/>
      <c r="V2023" s="241"/>
      <c r="W2023" s="241"/>
      <c r="X2023" s="241"/>
      <c r="Y2023" s="241"/>
      <c r="Z2023" s="241"/>
      <c r="AA2023" s="241"/>
      <c r="AB2023" s="241"/>
      <c r="AC2023" s="241"/>
      <c r="AD2023" s="241"/>
      <c r="AE2023" s="241"/>
      <c r="AF2023" s="241"/>
      <c r="AG2023" s="241"/>
      <c r="AH2023" s="241"/>
      <c r="AI2023" s="241"/>
      <c r="AP2023" s="300"/>
      <c r="AT2023" s="300"/>
    </row>
    <row r="2024" spans="1:46" s="299" customFormat="1" ht="15" customHeight="1">
      <c r="A2024" s="284"/>
      <c r="B2024" s="284"/>
      <c r="C2024" s="241"/>
      <c r="D2024" s="241"/>
      <c r="E2024" s="241"/>
      <c r="F2024" s="241"/>
      <c r="G2024" s="241"/>
      <c r="H2024" s="241"/>
      <c r="I2024" s="241"/>
      <c r="J2024" s="241"/>
      <c r="K2024" s="241"/>
      <c r="L2024" s="241"/>
      <c r="M2024" s="241"/>
      <c r="N2024" s="241"/>
      <c r="O2024" s="241"/>
      <c r="P2024" s="241"/>
      <c r="Q2024" s="241"/>
      <c r="R2024" s="241"/>
      <c r="S2024" s="241"/>
      <c r="T2024" s="241"/>
      <c r="U2024" s="241"/>
      <c r="V2024" s="241"/>
      <c r="W2024" s="241"/>
      <c r="X2024" s="241"/>
      <c r="Y2024" s="241"/>
      <c r="Z2024" s="241"/>
      <c r="AA2024" s="241"/>
      <c r="AB2024" s="241"/>
      <c r="AC2024" s="241"/>
      <c r="AD2024" s="241"/>
      <c r="AE2024" s="241"/>
      <c r="AF2024" s="241"/>
      <c r="AG2024" s="241"/>
      <c r="AH2024" s="241"/>
      <c r="AI2024" s="241"/>
      <c r="AP2024" s="300"/>
      <c r="AT2024" s="300"/>
    </row>
    <row r="2025" spans="1:46" s="299" customFormat="1" ht="15" customHeight="1">
      <c r="A2025" s="284"/>
      <c r="B2025" s="284"/>
      <c r="C2025" s="241"/>
      <c r="D2025" s="241"/>
      <c r="E2025" s="241"/>
      <c r="F2025" s="241"/>
      <c r="G2025" s="241"/>
      <c r="H2025" s="241"/>
      <c r="I2025" s="241"/>
      <c r="J2025" s="241"/>
      <c r="K2025" s="241"/>
      <c r="L2025" s="241"/>
      <c r="M2025" s="241"/>
      <c r="N2025" s="241"/>
      <c r="O2025" s="241"/>
      <c r="P2025" s="241"/>
      <c r="Q2025" s="241"/>
      <c r="R2025" s="241"/>
      <c r="S2025" s="241"/>
      <c r="T2025" s="241"/>
      <c r="U2025" s="241"/>
      <c r="V2025" s="241"/>
      <c r="W2025" s="241"/>
      <c r="X2025" s="241"/>
      <c r="Y2025" s="241"/>
      <c r="Z2025" s="241"/>
      <c r="AA2025" s="241"/>
      <c r="AB2025" s="241"/>
      <c r="AC2025" s="241"/>
      <c r="AD2025" s="241"/>
      <c r="AE2025" s="241"/>
      <c r="AF2025" s="241"/>
      <c r="AG2025" s="241"/>
      <c r="AH2025" s="241"/>
      <c r="AI2025" s="241"/>
      <c r="AP2025" s="300"/>
      <c r="AT2025" s="300"/>
    </row>
    <row r="2026" spans="1:46" s="299" customFormat="1" ht="15" customHeight="1">
      <c r="A2026" s="284"/>
      <c r="B2026" s="284"/>
      <c r="C2026" s="241"/>
      <c r="D2026" s="241"/>
      <c r="E2026" s="241"/>
      <c r="F2026" s="241"/>
      <c r="G2026" s="241"/>
      <c r="H2026" s="241"/>
      <c r="I2026" s="241"/>
      <c r="J2026" s="241"/>
      <c r="K2026" s="241"/>
      <c r="L2026" s="241"/>
      <c r="M2026" s="241"/>
      <c r="N2026" s="241"/>
      <c r="O2026" s="241"/>
      <c r="P2026" s="241"/>
      <c r="Q2026" s="241"/>
      <c r="R2026" s="241"/>
      <c r="S2026" s="241"/>
      <c r="T2026" s="241"/>
      <c r="U2026" s="241"/>
      <c r="V2026" s="241"/>
      <c r="W2026" s="241"/>
      <c r="X2026" s="241"/>
      <c r="Y2026" s="241"/>
      <c r="Z2026" s="241"/>
      <c r="AA2026" s="241"/>
      <c r="AB2026" s="241"/>
      <c r="AC2026" s="241"/>
      <c r="AD2026" s="241"/>
      <c r="AE2026" s="241"/>
      <c r="AF2026" s="241"/>
      <c r="AG2026" s="241"/>
      <c r="AH2026" s="241"/>
      <c r="AI2026" s="241"/>
      <c r="AP2026" s="300"/>
      <c r="AT2026" s="300"/>
    </row>
    <row r="2027" spans="1:46" s="299" customFormat="1" ht="15" customHeight="1">
      <c r="A2027" s="284"/>
      <c r="B2027" s="284"/>
      <c r="C2027" s="241"/>
      <c r="D2027" s="241"/>
      <c r="E2027" s="241"/>
      <c r="F2027" s="241"/>
      <c r="G2027" s="241"/>
      <c r="H2027" s="241"/>
      <c r="I2027" s="241"/>
      <c r="J2027" s="241"/>
      <c r="K2027" s="241"/>
      <c r="L2027" s="241"/>
      <c r="M2027" s="241"/>
      <c r="N2027" s="241"/>
      <c r="O2027" s="241"/>
      <c r="P2027" s="241"/>
      <c r="Q2027" s="241"/>
      <c r="R2027" s="241"/>
      <c r="S2027" s="241"/>
      <c r="T2027" s="241"/>
      <c r="U2027" s="241"/>
      <c r="V2027" s="241"/>
      <c r="W2027" s="241"/>
      <c r="X2027" s="241"/>
      <c r="Y2027" s="241"/>
      <c r="Z2027" s="241"/>
      <c r="AA2027" s="241"/>
      <c r="AB2027" s="241"/>
      <c r="AC2027" s="241"/>
      <c r="AD2027" s="241"/>
      <c r="AE2027" s="241"/>
      <c r="AF2027" s="241"/>
      <c r="AG2027" s="241"/>
      <c r="AH2027" s="241"/>
      <c r="AI2027" s="241"/>
      <c r="AP2027" s="300"/>
      <c r="AT2027" s="300"/>
    </row>
    <row r="2028" spans="1:46" s="299" customFormat="1" ht="15" customHeight="1">
      <c r="A2028" s="284"/>
      <c r="B2028" s="284"/>
      <c r="C2028" s="241"/>
      <c r="D2028" s="241"/>
      <c r="E2028" s="241"/>
      <c r="F2028" s="241"/>
      <c r="G2028" s="241"/>
      <c r="H2028" s="241"/>
      <c r="I2028" s="241"/>
      <c r="J2028" s="241"/>
      <c r="K2028" s="241"/>
      <c r="L2028" s="241"/>
      <c r="M2028" s="241"/>
      <c r="N2028" s="241"/>
      <c r="O2028" s="241"/>
      <c r="P2028" s="241"/>
      <c r="Q2028" s="241"/>
      <c r="R2028" s="241"/>
      <c r="S2028" s="241"/>
      <c r="T2028" s="241"/>
      <c r="U2028" s="241"/>
      <c r="V2028" s="241"/>
      <c r="W2028" s="241"/>
      <c r="X2028" s="241"/>
      <c r="Y2028" s="241"/>
      <c r="Z2028" s="241"/>
      <c r="AA2028" s="241"/>
      <c r="AB2028" s="241"/>
      <c r="AC2028" s="241"/>
      <c r="AD2028" s="241"/>
      <c r="AE2028" s="241"/>
      <c r="AF2028" s="241"/>
      <c r="AG2028" s="241"/>
      <c r="AH2028" s="241"/>
      <c r="AI2028" s="241"/>
      <c r="AP2028" s="300"/>
      <c r="AT2028" s="300"/>
    </row>
    <row r="2029" spans="1:46" s="299" customFormat="1" ht="15" customHeight="1">
      <c r="A2029" s="284"/>
      <c r="B2029" s="284"/>
      <c r="C2029" s="241"/>
      <c r="D2029" s="241"/>
      <c r="E2029" s="241"/>
      <c r="F2029" s="241"/>
      <c r="G2029" s="241"/>
      <c r="H2029" s="241"/>
      <c r="I2029" s="241"/>
      <c r="J2029" s="241"/>
      <c r="K2029" s="241"/>
      <c r="L2029" s="241"/>
      <c r="M2029" s="241"/>
      <c r="N2029" s="241"/>
      <c r="O2029" s="241"/>
      <c r="P2029" s="241"/>
      <c r="Q2029" s="241"/>
      <c r="R2029" s="241"/>
      <c r="S2029" s="241"/>
      <c r="T2029" s="241"/>
      <c r="U2029" s="241"/>
      <c r="V2029" s="241"/>
      <c r="W2029" s="241"/>
      <c r="X2029" s="241"/>
      <c r="Y2029" s="241"/>
      <c r="Z2029" s="241"/>
      <c r="AA2029" s="241"/>
      <c r="AB2029" s="241"/>
      <c r="AC2029" s="241"/>
      <c r="AD2029" s="241"/>
      <c r="AE2029" s="241"/>
      <c r="AF2029" s="241"/>
      <c r="AG2029" s="241"/>
      <c r="AH2029" s="241"/>
      <c r="AI2029" s="241"/>
      <c r="AP2029" s="300"/>
      <c r="AT2029" s="300"/>
    </row>
    <row r="2030" spans="1:46" s="299" customFormat="1" ht="15" customHeight="1">
      <c r="A2030" s="284"/>
      <c r="B2030" s="284"/>
      <c r="C2030" s="241"/>
      <c r="D2030" s="241"/>
      <c r="E2030" s="241"/>
      <c r="F2030" s="241"/>
      <c r="G2030" s="241"/>
      <c r="H2030" s="241"/>
      <c r="I2030" s="241"/>
      <c r="J2030" s="241"/>
      <c r="K2030" s="241"/>
      <c r="L2030" s="241"/>
      <c r="M2030" s="241"/>
      <c r="N2030" s="241"/>
      <c r="O2030" s="241"/>
      <c r="P2030" s="241"/>
      <c r="Q2030" s="241"/>
      <c r="R2030" s="241"/>
      <c r="S2030" s="241"/>
      <c r="T2030" s="241"/>
      <c r="U2030" s="241"/>
      <c r="V2030" s="241"/>
      <c r="W2030" s="241"/>
      <c r="X2030" s="241"/>
      <c r="Y2030" s="241"/>
      <c r="Z2030" s="241"/>
      <c r="AA2030" s="241"/>
      <c r="AB2030" s="241"/>
      <c r="AC2030" s="241"/>
      <c r="AD2030" s="241"/>
      <c r="AE2030" s="241"/>
      <c r="AF2030" s="241"/>
      <c r="AG2030" s="241"/>
      <c r="AH2030" s="241"/>
      <c r="AI2030" s="241"/>
      <c r="AP2030" s="300"/>
      <c r="AT2030" s="300"/>
    </row>
    <row r="2031" spans="1:46" s="299" customFormat="1" ht="15" customHeight="1">
      <c r="A2031" s="284"/>
      <c r="B2031" s="284"/>
      <c r="C2031" s="241"/>
      <c r="D2031" s="241"/>
      <c r="E2031" s="241"/>
      <c r="F2031" s="241"/>
      <c r="G2031" s="241"/>
      <c r="H2031" s="241"/>
      <c r="I2031" s="241"/>
      <c r="J2031" s="241"/>
      <c r="K2031" s="241"/>
      <c r="L2031" s="241"/>
      <c r="M2031" s="241"/>
      <c r="N2031" s="241"/>
      <c r="O2031" s="241"/>
      <c r="P2031" s="241"/>
      <c r="Q2031" s="241"/>
      <c r="R2031" s="241"/>
      <c r="S2031" s="241"/>
      <c r="T2031" s="241"/>
      <c r="U2031" s="241"/>
      <c r="V2031" s="241"/>
      <c r="W2031" s="241"/>
      <c r="X2031" s="241"/>
      <c r="Y2031" s="241"/>
      <c r="Z2031" s="241"/>
      <c r="AA2031" s="241"/>
      <c r="AB2031" s="241"/>
      <c r="AC2031" s="241"/>
      <c r="AD2031" s="241"/>
      <c r="AE2031" s="241"/>
      <c r="AF2031" s="241"/>
      <c r="AG2031" s="241"/>
      <c r="AH2031" s="241"/>
      <c r="AI2031" s="241"/>
      <c r="AP2031" s="300"/>
      <c r="AT2031" s="300"/>
    </row>
    <row r="2032" spans="1:46" s="299" customFormat="1" ht="15" customHeight="1">
      <c r="A2032" s="284"/>
      <c r="B2032" s="284"/>
      <c r="C2032" s="241"/>
      <c r="D2032" s="241"/>
      <c r="E2032" s="241"/>
      <c r="F2032" s="241"/>
      <c r="G2032" s="241"/>
      <c r="H2032" s="241"/>
      <c r="I2032" s="241"/>
      <c r="J2032" s="241"/>
      <c r="K2032" s="241"/>
      <c r="L2032" s="241"/>
      <c r="M2032" s="241"/>
      <c r="N2032" s="241"/>
      <c r="O2032" s="241"/>
      <c r="P2032" s="241"/>
      <c r="Q2032" s="241"/>
      <c r="R2032" s="241"/>
      <c r="S2032" s="241"/>
      <c r="T2032" s="241"/>
      <c r="U2032" s="241"/>
      <c r="V2032" s="241"/>
      <c r="W2032" s="241"/>
      <c r="X2032" s="241"/>
      <c r="Y2032" s="241"/>
      <c r="Z2032" s="241"/>
      <c r="AA2032" s="241"/>
      <c r="AB2032" s="241"/>
      <c r="AC2032" s="241"/>
      <c r="AD2032" s="241"/>
      <c r="AE2032" s="241"/>
      <c r="AF2032" s="241"/>
      <c r="AG2032" s="241"/>
      <c r="AH2032" s="241"/>
      <c r="AI2032" s="241"/>
      <c r="AP2032" s="300"/>
      <c r="AT2032" s="300"/>
    </row>
    <row r="2033" spans="1:46" s="299" customFormat="1" ht="15" customHeight="1">
      <c r="A2033" s="284"/>
      <c r="B2033" s="284"/>
      <c r="C2033" s="241"/>
      <c r="D2033" s="241"/>
      <c r="E2033" s="241"/>
      <c r="F2033" s="241"/>
      <c r="G2033" s="241"/>
      <c r="H2033" s="241"/>
      <c r="I2033" s="241"/>
      <c r="J2033" s="241"/>
      <c r="K2033" s="241"/>
      <c r="L2033" s="241"/>
      <c r="M2033" s="241"/>
      <c r="N2033" s="241"/>
      <c r="O2033" s="241"/>
      <c r="P2033" s="241"/>
      <c r="Q2033" s="241"/>
      <c r="R2033" s="241"/>
      <c r="S2033" s="241"/>
      <c r="T2033" s="241"/>
      <c r="U2033" s="241"/>
      <c r="V2033" s="241"/>
      <c r="W2033" s="241"/>
      <c r="X2033" s="241"/>
      <c r="Y2033" s="241"/>
      <c r="Z2033" s="241"/>
      <c r="AA2033" s="241"/>
      <c r="AB2033" s="241"/>
      <c r="AC2033" s="241"/>
      <c r="AD2033" s="241"/>
      <c r="AE2033" s="241"/>
      <c r="AF2033" s="241"/>
      <c r="AG2033" s="241"/>
      <c r="AH2033" s="241"/>
      <c r="AI2033" s="241"/>
      <c r="AP2033" s="300"/>
      <c r="AT2033" s="300"/>
    </row>
    <row r="2034" spans="1:46" s="299" customFormat="1" ht="15" customHeight="1">
      <c r="A2034" s="284"/>
      <c r="B2034" s="284"/>
      <c r="C2034" s="241"/>
      <c r="D2034" s="241"/>
      <c r="E2034" s="241"/>
      <c r="F2034" s="241"/>
      <c r="G2034" s="241"/>
      <c r="H2034" s="241"/>
      <c r="I2034" s="241"/>
      <c r="J2034" s="241"/>
      <c r="K2034" s="241"/>
      <c r="L2034" s="241"/>
      <c r="M2034" s="241"/>
      <c r="N2034" s="241"/>
      <c r="O2034" s="241"/>
      <c r="P2034" s="241"/>
      <c r="Q2034" s="241"/>
      <c r="R2034" s="241"/>
      <c r="S2034" s="241"/>
      <c r="T2034" s="241"/>
      <c r="U2034" s="241"/>
      <c r="V2034" s="241"/>
      <c r="W2034" s="241"/>
      <c r="X2034" s="241"/>
      <c r="Y2034" s="241"/>
      <c r="Z2034" s="241"/>
      <c r="AA2034" s="241"/>
      <c r="AB2034" s="241"/>
      <c r="AC2034" s="241"/>
      <c r="AD2034" s="241"/>
      <c r="AE2034" s="241"/>
      <c r="AF2034" s="241"/>
      <c r="AG2034" s="241"/>
      <c r="AH2034" s="241"/>
      <c r="AI2034" s="241"/>
      <c r="AP2034" s="300"/>
      <c r="AT2034" s="300"/>
    </row>
    <row r="2035" spans="1:46" s="299" customFormat="1" ht="15" customHeight="1">
      <c r="A2035" s="284"/>
      <c r="B2035" s="284"/>
      <c r="C2035" s="241"/>
      <c r="D2035" s="241"/>
      <c r="E2035" s="241"/>
      <c r="F2035" s="241"/>
      <c r="G2035" s="241"/>
      <c r="H2035" s="241"/>
      <c r="I2035" s="241"/>
      <c r="J2035" s="241"/>
      <c r="K2035" s="241"/>
      <c r="L2035" s="241"/>
      <c r="M2035" s="241"/>
      <c r="N2035" s="241"/>
      <c r="O2035" s="241"/>
      <c r="P2035" s="241"/>
      <c r="Q2035" s="241"/>
      <c r="R2035" s="241"/>
      <c r="S2035" s="241"/>
      <c r="T2035" s="241"/>
      <c r="U2035" s="241"/>
      <c r="V2035" s="241"/>
      <c r="W2035" s="241"/>
      <c r="X2035" s="241"/>
      <c r="Y2035" s="241"/>
      <c r="Z2035" s="241"/>
      <c r="AA2035" s="241"/>
      <c r="AB2035" s="241"/>
      <c r="AC2035" s="241"/>
      <c r="AD2035" s="241"/>
      <c r="AE2035" s="241"/>
      <c r="AF2035" s="241"/>
      <c r="AG2035" s="241"/>
      <c r="AH2035" s="241"/>
      <c r="AI2035" s="241"/>
      <c r="AP2035" s="300"/>
      <c r="AT2035" s="300"/>
    </row>
    <row r="2036" spans="1:46" s="299" customFormat="1" ht="15" customHeight="1">
      <c r="A2036" s="284"/>
      <c r="B2036" s="284"/>
      <c r="C2036" s="241"/>
      <c r="D2036" s="241"/>
      <c r="E2036" s="241"/>
      <c r="F2036" s="241"/>
      <c r="G2036" s="241"/>
      <c r="H2036" s="241"/>
      <c r="I2036" s="241"/>
      <c r="J2036" s="241"/>
      <c r="K2036" s="241"/>
      <c r="L2036" s="241"/>
      <c r="M2036" s="241"/>
      <c r="N2036" s="241"/>
      <c r="O2036" s="241"/>
      <c r="P2036" s="241"/>
      <c r="Q2036" s="241"/>
      <c r="R2036" s="241"/>
      <c r="S2036" s="241"/>
      <c r="T2036" s="241"/>
      <c r="U2036" s="241"/>
      <c r="V2036" s="241"/>
      <c r="W2036" s="241"/>
      <c r="X2036" s="241"/>
      <c r="Y2036" s="241"/>
      <c r="Z2036" s="241"/>
      <c r="AA2036" s="241"/>
      <c r="AB2036" s="241"/>
      <c r="AC2036" s="241"/>
      <c r="AD2036" s="241"/>
      <c r="AE2036" s="241"/>
      <c r="AF2036" s="241"/>
      <c r="AG2036" s="241"/>
      <c r="AH2036" s="241"/>
      <c r="AI2036" s="241"/>
      <c r="AP2036" s="300"/>
      <c r="AT2036" s="300"/>
    </row>
    <row r="2037" spans="1:46" s="299" customFormat="1" ht="15" customHeight="1">
      <c r="A2037" s="284"/>
      <c r="B2037" s="284"/>
      <c r="C2037" s="241"/>
      <c r="D2037" s="241"/>
      <c r="E2037" s="241"/>
      <c r="F2037" s="241"/>
      <c r="G2037" s="241"/>
      <c r="H2037" s="241"/>
      <c r="I2037" s="241"/>
      <c r="J2037" s="241"/>
      <c r="K2037" s="241"/>
      <c r="L2037" s="241"/>
      <c r="M2037" s="241"/>
      <c r="N2037" s="241"/>
      <c r="O2037" s="241"/>
      <c r="P2037" s="241"/>
      <c r="Q2037" s="241"/>
      <c r="R2037" s="241"/>
      <c r="S2037" s="241"/>
      <c r="T2037" s="241"/>
      <c r="U2037" s="241"/>
      <c r="V2037" s="241"/>
      <c r="W2037" s="241"/>
      <c r="X2037" s="241"/>
      <c r="Y2037" s="241"/>
      <c r="Z2037" s="241"/>
      <c r="AA2037" s="241"/>
      <c r="AB2037" s="241"/>
      <c r="AC2037" s="241"/>
      <c r="AD2037" s="241"/>
      <c r="AE2037" s="241"/>
      <c r="AF2037" s="241"/>
      <c r="AG2037" s="241"/>
      <c r="AH2037" s="241"/>
      <c r="AI2037" s="241"/>
      <c r="AP2037" s="300"/>
      <c r="AT2037" s="300"/>
    </row>
    <row r="2038" spans="1:46" s="299" customFormat="1" ht="15" customHeight="1">
      <c r="A2038" s="284"/>
      <c r="B2038" s="284"/>
      <c r="C2038" s="241"/>
      <c r="D2038" s="241"/>
      <c r="E2038" s="241"/>
      <c r="F2038" s="241"/>
      <c r="G2038" s="241"/>
      <c r="H2038" s="241"/>
      <c r="I2038" s="241"/>
      <c r="J2038" s="241"/>
      <c r="K2038" s="241"/>
      <c r="L2038" s="241"/>
      <c r="M2038" s="241"/>
      <c r="N2038" s="241"/>
      <c r="O2038" s="241"/>
      <c r="P2038" s="241"/>
      <c r="Q2038" s="241"/>
      <c r="R2038" s="241"/>
      <c r="S2038" s="241"/>
      <c r="T2038" s="241"/>
      <c r="U2038" s="241"/>
      <c r="V2038" s="241"/>
      <c r="W2038" s="241"/>
      <c r="X2038" s="241"/>
      <c r="Y2038" s="241"/>
      <c r="Z2038" s="241"/>
      <c r="AA2038" s="241"/>
      <c r="AB2038" s="241"/>
      <c r="AC2038" s="241"/>
      <c r="AD2038" s="241"/>
      <c r="AE2038" s="241"/>
      <c r="AF2038" s="241"/>
      <c r="AG2038" s="241"/>
      <c r="AH2038" s="241"/>
      <c r="AI2038" s="241"/>
      <c r="AP2038" s="300"/>
      <c r="AT2038" s="300"/>
    </row>
    <row r="2039" spans="1:46" s="299" customFormat="1" ht="15" customHeight="1">
      <c r="A2039" s="284"/>
      <c r="B2039" s="284"/>
      <c r="C2039" s="241"/>
      <c r="D2039" s="241"/>
      <c r="E2039" s="241"/>
      <c r="F2039" s="241"/>
      <c r="G2039" s="241"/>
      <c r="H2039" s="241"/>
      <c r="I2039" s="241"/>
      <c r="J2039" s="241"/>
      <c r="K2039" s="241"/>
      <c r="L2039" s="241"/>
      <c r="M2039" s="241"/>
      <c r="N2039" s="241"/>
      <c r="O2039" s="241"/>
      <c r="P2039" s="241"/>
      <c r="Q2039" s="241"/>
      <c r="R2039" s="241"/>
      <c r="S2039" s="241"/>
      <c r="T2039" s="241"/>
      <c r="U2039" s="241"/>
      <c r="V2039" s="241"/>
      <c r="W2039" s="241"/>
      <c r="X2039" s="241"/>
      <c r="Y2039" s="241"/>
      <c r="Z2039" s="241"/>
      <c r="AA2039" s="241"/>
      <c r="AB2039" s="241"/>
      <c r="AC2039" s="241"/>
      <c r="AD2039" s="241"/>
      <c r="AE2039" s="241"/>
      <c r="AF2039" s="241"/>
      <c r="AG2039" s="241"/>
      <c r="AH2039" s="241"/>
      <c r="AI2039" s="241"/>
      <c r="AP2039" s="300"/>
      <c r="AT2039" s="300"/>
    </row>
    <row r="2040" spans="1:46" s="299" customFormat="1" ht="15" customHeight="1">
      <c r="A2040" s="284"/>
      <c r="B2040" s="284"/>
      <c r="C2040" s="241"/>
      <c r="D2040" s="241"/>
      <c r="E2040" s="241"/>
      <c r="F2040" s="241"/>
      <c r="G2040" s="241"/>
      <c r="H2040" s="241"/>
      <c r="I2040" s="241"/>
      <c r="J2040" s="241"/>
      <c r="K2040" s="241"/>
      <c r="L2040" s="241"/>
      <c r="M2040" s="241"/>
      <c r="N2040" s="241"/>
      <c r="O2040" s="241"/>
      <c r="P2040" s="241"/>
      <c r="Q2040" s="241"/>
      <c r="R2040" s="241"/>
      <c r="S2040" s="241"/>
      <c r="T2040" s="241"/>
      <c r="U2040" s="241"/>
      <c r="V2040" s="241"/>
      <c r="W2040" s="241"/>
      <c r="X2040" s="241"/>
      <c r="Y2040" s="241"/>
      <c r="Z2040" s="241"/>
      <c r="AA2040" s="241"/>
      <c r="AB2040" s="241"/>
      <c r="AC2040" s="241"/>
      <c r="AD2040" s="241"/>
      <c r="AE2040" s="241"/>
      <c r="AF2040" s="241"/>
      <c r="AG2040" s="241"/>
      <c r="AH2040" s="241"/>
      <c r="AI2040" s="241"/>
      <c r="AP2040" s="300"/>
      <c r="AT2040" s="300"/>
    </row>
    <row r="2041" spans="1:46" s="299" customFormat="1" ht="15" customHeight="1">
      <c r="A2041" s="284"/>
      <c r="B2041" s="284"/>
      <c r="C2041" s="241"/>
      <c r="D2041" s="241"/>
      <c r="E2041" s="241"/>
      <c r="F2041" s="241"/>
      <c r="G2041" s="241"/>
      <c r="H2041" s="241"/>
      <c r="I2041" s="241"/>
      <c r="J2041" s="241"/>
      <c r="K2041" s="241"/>
      <c r="L2041" s="241"/>
      <c r="M2041" s="241"/>
      <c r="N2041" s="241"/>
      <c r="O2041" s="241"/>
      <c r="P2041" s="241"/>
      <c r="Q2041" s="241"/>
      <c r="R2041" s="241"/>
      <c r="S2041" s="241"/>
      <c r="T2041" s="241"/>
      <c r="U2041" s="241"/>
      <c r="V2041" s="241"/>
      <c r="W2041" s="241"/>
      <c r="X2041" s="241"/>
      <c r="Y2041" s="241"/>
      <c r="Z2041" s="241"/>
      <c r="AA2041" s="241"/>
      <c r="AB2041" s="241"/>
      <c r="AC2041" s="241"/>
      <c r="AD2041" s="241"/>
      <c r="AE2041" s="241"/>
      <c r="AF2041" s="241"/>
      <c r="AG2041" s="241"/>
      <c r="AH2041" s="241"/>
      <c r="AI2041" s="241"/>
      <c r="AP2041" s="300"/>
      <c r="AT2041" s="300"/>
    </row>
    <row r="2042" spans="1:46" s="299" customFormat="1" ht="15" customHeight="1">
      <c r="A2042" s="284"/>
      <c r="B2042" s="284"/>
      <c r="C2042" s="241"/>
      <c r="D2042" s="241"/>
      <c r="E2042" s="241"/>
      <c r="F2042" s="241"/>
      <c r="G2042" s="241"/>
      <c r="H2042" s="241"/>
      <c r="I2042" s="241"/>
      <c r="J2042" s="241"/>
      <c r="K2042" s="241"/>
      <c r="L2042" s="241"/>
      <c r="M2042" s="241"/>
      <c r="N2042" s="241"/>
      <c r="O2042" s="241"/>
      <c r="P2042" s="241"/>
      <c r="Q2042" s="241"/>
      <c r="R2042" s="241"/>
      <c r="S2042" s="241"/>
      <c r="T2042" s="241"/>
      <c r="U2042" s="241"/>
      <c r="V2042" s="241"/>
      <c r="W2042" s="241"/>
      <c r="X2042" s="241"/>
      <c r="Y2042" s="241"/>
      <c r="Z2042" s="241"/>
      <c r="AA2042" s="241"/>
      <c r="AB2042" s="241"/>
      <c r="AC2042" s="241"/>
      <c r="AD2042" s="241"/>
      <c r="AE2042" s="241"/>
      <c r="AF2042" s="241"/>
      <c r="AG2042" s="241"/>
      <c r="AH2042" s="241"/>
      <c r="AI2042" s="241"/>
      <c r="AP2042" s="300"/>
      <c r="AT2042" s="300"/>
    </row>
    <row r="2043" spans="1:46" s="299" customFormat="1" ht="15" customHeight="1">
      <c r="A2043" s="284"/>
      <c r="B2043" s="284"/>
      <c r="C2043" s="241"/>
      <c r="D2043" s="241"/>
      <c r="E2043" s="241"/>
      <c r="F2043" s="241"/>
      <c r="G2043" s="241"/>
      <c r="H2043" s="241"/>
      <c r="I2043" s="241"/>
      <c r="J2043" s="241"/>
      <c r="K2043" s="241"/>
      <c r="L2043" s="241"/>
      <c r="M2043" s="241"/>
      <c r="N2043" s="241"/>
      <c r="O2043" s="241"/>
      <c r="P2043" s="241"/>
      <c r="Q2043" s="241"/>
      <c r="R2043" s="241"/>
      <c r="S2043" s="241"/>
      <c r="T2043" s="241"/>
      <c r="U2043" s="241"/>
      <c r="V2043" s="241"/>
      <c r="W2043" s="241"/>
      <c r="X2043" s="241"/>
      <c r="Y2043" s="241"/>
      <c r="Z2043" s="241"/>
      <c r="AA2043" s="241"/>
      <c r="AB2043" s="241"/>
      <c r="AC2043" s="241"/>
      <c r="AD2043" s="241"/>
      <c r="AE2043" s="241"/>
      <c r="AF2043" s="241"/>
      <c r="AG2043" s="241"/>
      <c r="AH2043" s="241"/>
      <c r="AI2043" s="241"/>
      <c r="AP2043" s="300"/>
      <c r="AT2043" s="300"/>
    </row>
    <row r="2044" spans="1:46" s="299" customFormat="1" ht="15" customHeight="1">
      <c r="A2044" s="284"/>
      <c r="B2044" s="284"/>
      <c r="C2044" s="241"/>
      <c r="D2044" s="241"/>
      <c r="E2044" s="241"/>
      <c r="F2044" s="241"/>
      <c r="G2044" s="241"/>
      <c r="H2044" s="241"/>
      <c r="I2044" s="241"/>
      <c r="J2044" s="241"/>
      <c r="K2044" s="241"/>
      <c r="L2044" s="241"/>
      <c r="M2044" s="241"/>
      <c r="N2044" s="241"/>
      <c r="O2044" s="241"/>
      <c r="P2044" s="241"/>
      <c r="Q2044" s="241"/>
      <c r="R2044" s="241"/>
      <c r="S2044" s="241"/>
      <c r="T2044" s="241"/>
      <c r="U2044" s="241"/>
      <c r="V2044" s="241"/>
      <c r="W2044" s="241"/>
      <c r="X2044" s="241"/>
      <c r="Y2044" s="241"/>
      <c r="Z2044" s="241"/>
      <c r="AA2044" s="241"/>
      <c r="AB2044" s="241"/>
      <c r="AC2044" s="241"/>
      <c r="AD2044" s="241"/>
      <c r="AE2044" s="241"/>
      <c r="AF2044" s="241"/>
      <c r="AG2044" s="241"/>
      <c r="AH2044" s="241"/>
      <c r="AI2044" s="241"/>
      <c r="AP2044" s="300"/>
      <c r="AT2044" s="300"/>
    </row>
    <row r="2045" spans="1:46" s="299" customFormat="1" ht="15" customHeight="1">
      <c r="A2045" s="284"/>
      <c r="B2045" s="284"/>
      <c r="C2045" s="241"/>
      <c r="D2045" s="241"/>
      <c r="E2045" s="241"/>
      <c r="F2045" s="241"/>
      <c r="G2045" s="241"/>
      <c r="H2045" s="241"/>
      <c r="I2045" s="241"/>
      <c r="J2045" s="241"/>
      <c r="K2045" s="241"/>
      <c r="L2045" s="241"/>
      <c r="M2045" s="241"/>
      <c r="N2045" s="241"/>
      <c r="O2045" s="241"/>
      <c r="P2045" s="241"/>
      <c r="Q2045" s="241"/>
      <c r="R2045" s="241"/>
      <c r="S2045" s="241"/>
      <c r="T2045" s="241"/>
      <c r="U2045" s="241"/>
      <c r="V2045" s="241"/>
      <c r="W2045" s="241"/>
      <c r="X2045" s="241"/>
      <c r="Y2045" s="241"/>
      <c r="Z2045" s="241"/>
      <c r="AA2045" s="241"/>
      <c r="AB2045" s="241"/>
      <c r="AC2045" s="241"/>
      <c r="AD2045" s="241"/>
      <c r="AE2045" s="241"/>
      <c r="AF2045" s="241"/>
      <c r="AG2045" s="241"/>
      <c r="AH2045" s="241"/>
      <c r="AI2045" s="241"/>
      <c r="AP2045" s="300"/>
      <c r="AT2045" s="300"/>
    </row>
    <row r="2046" spans="1:46" s="299" customFormat="1" ht="15" customHeight="1">
      <c r="A2046" s="284"/>
      <c r="B2046" s="284"/>
      <c r="C2046" s="241"/>
      <c r="D2046" s="241"/>
      <c r="E2046" s="241"/>
      <c r="F2046" s="241"/>
      <c r="G2046" s="241"/>
      <c r="H2046" s="241"/>
      <c r="I2046" s="241"/>
      <c r="J2046" s="241"/>
      <c r="K2046" s="241"/>
      <c r="L2046" s="241"/>
      <c r="M2046" s="241"/>
      <c r="N2046" s="241"/>
      <c r="O2046" s="241"/>
      <c r="P2046" s="241"/>
      <c r="Q2046" s="241"/>
      <c r="R2046" s="241"/>
      <c r="S2046" s="241"/>
      <c r="T2046" s="241"/>
      <c r="U2046" s="241"/>
      <c r="V2046" s="241"/>
      <c r="W2046" s="241"/>
      <c r="X2046" s="241"/>
      <c r="Y2046" s="241"/>
      <c r="Z2046" s="241"/>
      <c r="AA2046" s="241"/>
      <c r="AB2046" s="241"/>
      <c r="AC2046" s="241"/>
      <c r="AD2046" s="241"/>
      <c r="AE2046" s="241"/>
      <c r="AF2046" s="241"/>
      <c r="AG2046" s="241"/>
      <c r="AH2046" s="241"/>
      <c r="AI2046" s="241"/>
      <c r="AP2046" s="300"/>
      <c r="AT2046" s="300"/>
    </row>
    <row r="2047" spans="1:46" s="299" customFormat="1" ht="15" customHeight="1">
      <c r="A2047" s="284"/>
      <c r="B2047" s="284"/>
      <c r="C2047" s="241"/>
      <c r="D2047" s="241"/>
      <c r="E2047" s="241"/>
      <c r="F2047" s="241"/>
      <c r="G2047" s="241"/>
      <c r="H2047" s="241"/>
      <c r="I2047" s="241"/>
      <c r="J2047" s="241"/>
      <c r="K2047" s="241"/>
      <c r="L2047" s="241"/>
      <c r="M2047" s="241"/>
      <c r="N2047" s="241"/>
      <c r="O2047" s="241"/>
      <c r="P2047" s="241"/>
      <c r="Q2047" s="241"/>
      <c r="R2047" s="241"/>
      <c r="S2047" s="241"/>
      <c r="T2047" s="241"/>
      <c r="U2047" s="241"/>
      <c r="V2047" s="241"/>
      <c r="W2047" s="241"/>
      <c r="X2047" s="241"/>
      <c r="Y2047" s="241"/>
      <c r="Z2047" s="241"/>
      <c r="AA2047" s="241"/>
      <c r="AB2047" s="241"/>
      <c r="AC2047" s="241"/>
      <c r="AD2047" s="241"/>
      <c r="AE2047" s="241"/>
      <c r="AF2047" s="241"/>
      <c r="AG2047" s="241"/>
      <c r="AH2047" s="241"/>
      <c r="AI2047" s="241"/>
      <c r="AP2047" s="300"/>
      <c r="AT2047" s="300"/>
    </row>
    <row r="2048" spans="1:46" s="299" customFormat="1" ht="15" customHeight="1">
      <c r="A2048" s="284"/>
      <c r="B2048" s="284"/>
      <c r="C2048" s="241"/>
      <c r="D2048" s="241"/>
      <c r="E2048" s="241"/>
      <c r="F2048" s="241"/>
      <c r="G2048" s="241"/>
      <c r="H2048" s="241"/>
      <c r="I2048" s="241"/>
      <c r="J2048" s="241"/>
      <c r="K2048" s="241"/>
      <c r="L2048" s="241"/>
      <c r="M2048" s="241"/>
      <c r="N2048" s="241"/>
      <c r="O2048" s="241"/>
      <c r="P2048" s="241"/>
      <c r="Q2048" s="241"/>
      <c r="R2048" s="241"/>
      <c r="S2048" s="241"/>
      <c r="T2048" s="241"/>
      <c r="U2048" s="241"/>
      <c r="V2048" s="241"/>
      <c r="W2048" s="241"/>
      <c r="X2048" s="241"/>
      <c r="Y2048" s="241"/>
      <c r="Z2048" s="241"/>
      <c r="AA2048" s="241"/>
      <c r="AB2048" s="241"/>
      <c r="AC2048" s="241"/>
      <c r="AD2048" s="241"/>
      <c r="AE2048" s="241"/>
      <c r="AF2048" s="241"/>
      <c r="AG2048" s="241"/>
      <c r="AH2048" s="241"/>
      <c r="AI2048" s="241"/>
      <c r="AP2048" s="300"/>
      <c r="AT2048" s="300"/>
    </row>
    <row r="2049" spans="1:46" s="299" customFormat="1" ht="15" customHeight="1">
      <c r="A2049" s="284"/>
      <c r="B2049" s="284"/>
      <c r="C2049" s="241"/>
      <c r="D2049" s="241"/>
      <c r="E2049" s="241"/>
      <c r="F2049" s="241"/>
      <c r="G2049" s="241"/>
      <c r="H2049" s="241"/>
      <c r="I2049" s="241"/>
      <c r="J2049" s="241"/>
      <c r="K2049" s="241"/>
      <c r="L2049" s="241"/>
      <c r="M2049" s="241"/>
      <c r="N2049" s="241"/>
      <c r="O2049" s="241"/>
      <c r="P2049" s="241"/>
      <c r="Q2049" s="241"/>
      <c r="R2049" s="241"/>
      <c r="S2049" s="241"/>
      <c r="T2049" s="241"/>
      <c r="U2049" s="241"/>
      <c r="V2049" s="241"/>
      <c r="W2049" s="241"/>
      <c r="X2049" s="241"/>
      <c r="Y2049" s="241"/>
      <c r="Z2049" s="241"/>
      <c r="AA2049" s="241"/>
      <c r="AB2049" s="241"/>
      <c r="AC2049" s="241"/>
      <c r="AD2049" s="241"/>
      <c r="AE2049" s="241"/>
      <c r="AF2049" s="241"/>
      <c r="AG2049" s="241"/>
      <c r="AH2049" s="241"/>
      <c r="AI2049" s="241"/>
      <c r="AP2049" s="300"/>
      <c r="AT2049" s="300"/>
    </row>
    <row r="2050" spans="1:46" s="299" customFormat="1" ht="15" customHeight="1">
      <c r="A2050" s="284"/>
      <c r="B2050" s="284"/>
      <c r="C2050" s="241"/>
      <c r="D2050" s="241"/>
      <c r="E2050" s="241"/>
      <c r="F2050" s="241"/>
      <c r="G2050" s="241"/>
      <c r="H2050" s="241"/>
      <c r="I2050" s="241"/>
      <c r="J2050" s="241"/>
      <c r="K2050" s="241"/>
      <c r="L2050" s="241"/>
      <c r="M2050" s="241"/>
      <c r="N2050" s="241"/>
      <c r="O2050" s="241"/>
      <c r="P2050" s="241"/>
      <c r="Q2050" s="241"/>
      <c r="R2050" s="241"/>
      <c r="S2050" s="241"/>
      <c r="T2050" s="241"/>
      <c r="U2050" s="241"/>
      <c r="V2050" s="241"/>
      <c r="W2050" s="241"/>
      <c r="X2050" s="241"/>
      <c r="Y2050" s="241"/>
      <c r="Z2050" s="241"/>
      <c r="AA2050" s="241"/>
      <c r="AB2050" s="241"/>
      <c r="AC2050" s="241"/>
      <c r="AD2050" s="241"/>
      <c r="AE2050" s="241"/>
      <c r="AF2050" s="241"/>
      <c r="AG2050" s="241"/>
      <c r="AH2050" s="241"/>
      <c r="AI2050" s="241"/>
      <c r="AP2050" s="300"/>
      <c r="AT2050" s="300"/>
    </row>
    <row r="2051" spans="1:46" s="299" customFormat="1" ht="15" customHeight="1">
      <c r="A2051" s="284"/>
      <c r="B2051" s="284"/>
      <c r="C2051" s="241"/>
      <c r="D2051" s="241"/>
      <c r="E2051" s="241"/>
      <c r="F2051" s="241"/>
      <c r="G2051" s="241"/>
      <c r="H2051" s="241"/>
      <c r="I2051" s="241"/>
      <c r="J2051" s="241"/>
      <c r="K2051" s="241"/>
      <c r="L2051" s="241"/>
      <c r="M2051" s="241"/>
      <c r="N2051" s="241"/>
      <c r="O2051" s="241"/>
      <c r="P2051" s="241"/>
      <c r="Q2051" s="241"/>
      <c r="R2051" s="241"/>
      <c r="S2051" s="241"/>
      <c r="T2051" s="241"/>
      <c r="U2051" s="241"/>
      <c r="V2051" s="241"/>
      <c r="W2051" s="241"/>
      <c r="X2051" s="241"/>
      <c r="Y2051" s="241"/>
      <c r="Z2051" s="241"/>
      <c r="AA2051" s="241"/>
      <c r="AB2051" s="241"/>
      <c r="AC2051" s="241"/>
      <c r="AD2051" s="241"/>
      <c r="AE2051" s="241"/>
      <c r="AF2051" s="241"/>
      <c r="AG2051" s="241"/>
      <c r="AH2051" s="241"/>
      <c r="AI2051" s="241"/>
      <c r="AP2051" s="300"/>
      <c r="AT2051" s="300"/>
    </row>
    <row r="2052" spans="1:46" s="299" customFormat="1" ht="15" customHeight="1">
      <c r="A2052" s="284"/>
      <c r="B2052" s="284"/>
      <c r="C2052" s="241"/>
      <c r="D2052" s="241"/>
      <c r="E2052" s="241"/>
      <c r="F2052" s="241"/>
      <c r="G2052" s="241"/>
      <c r="H2052" s="241"/>
      <c r="I2052" s="241"/>
      <c r="J2052" s="241"/>
      <c r="K2052" s="241"/>
      <c r="L2052" s="241"/>
      <c r="M2052" s="241"/>
      <c r="N2052" s="241"/>
      <c r="O2052" s="241"/>
      <c r="P2052" s="241"/>
      <c r="Q2052" s="241"/>
      <c r="R2052" s="241"/>
      <c r="S2052" s="241"/>
      <c r="T2052" s="241"/>
      <c r="U2052" s="241"/>
      <c r="V2052" s="241"/>
      <c r="W2052" s="241"/>
      <c r="X2052" s="241"/>
      <c r="Y2052" s="241"/>
      <c r="Z2052" s="241"/>
      <c r="AA2052" s="241"/>
      <c r="AB2052" s="241"/>
      <c r="AC2052" s="241"/>
      <c r="AD2052" s="241"/>
      <c r="AE2052" s="241"/>
      <c r="AF2052" s="241"/>
      <c r="AG2052" s="241"/>
      <c r="AH2052" s="241"/>
      <c r="AI2052" s="241"/>
      <c r="AP2052" s="300"/>
      <c r="AT2052" s="300"/>
    </row>
    <row r="2053" spans="1:46" s="299" customFormat="1" ht="15" customHeight="1">
      <c r="A2053" s="284"/>
      <c r="B2053" s="284"/>
      <c r="C2053" s="241"/>
      <c r="D2053" s="241"/>
      <c r="E2053" s="241"/>
      <c r="F2053" s="241"/>
      <c r="G2053" s="241"/>
      <c r="H2053" s="241"/>
      <c r="I2053" s="241"/>
      <c r="J2053" s="241"/>
      <c r="K2053" s="241"/>
      <c r="L2053" s="241"/>
      <c r="M2053" s="241"/>
      <c r="N2053" s="241"/>
      <c r="O2053" s="241"/>
      <c r="P2053" s="241"/>
      <c r="Q2053" s="241"/>
      <c r="R2053" s="241"/>
      <c r="S2053" s="241"/>
      <c r="T2053" s="241"/>
      <c r="U2053" s="241"/>
      <c r="V2053" s="241"/>
      <c r="W2053" s="241"/>
      <c r="X2053" s="241"/>
      <c r="Y2053" s="241"/>
      <c r="Z2053" s="241"/>
      <c r="AA2053" s="241"/>
      <c r="AB2053" s="241"/>
      <c r="AC2053" s="241"/>
      <c r="AD2053" s="241"/>
      <c r="AE2053" s="241"/>
      <c r="AF2053" s="241"/>
      <c r="AG2053" s="241"/>
      <c r="AH2053" s="241"/>
      <c r="AI2053" s="241"/>
      <c r="AP2053" s="300"/>
      <c r="AT2053" s="300"/>
    </row>
    <row r="2054" spans="1:46" s="299" customFormat="1" ht="15" customHeight="1">
      <c r="A2054" s="284"/>
      <c r="B2054" s="284"/>
      <c r="C2054" s="241"/>
      <c r="D2054" s="241"/>
      <c r="E2054" s="241"/>
      <c r="F2054" s="241"/>
      <c r="G2054" s="241"/>
      <c r="H2054" s="241"/>
      <c r="I2054" s="241"/>
      <c r="J2054" s="241"/>
      <c r="K2054" s="241"/>
      <c r="L2054" s="241"/>
      <c r="M2054" s="241"/>
      <c r="N2054" s="241"/>
      <c r="O2054" s="241"/>
      <c r="P2054" s="241"/>
      <c r="Q2054" s="241"/>
      <c r="R2054" s="241"/>
      <c r="S2054" s="241"/>
      <c r="T2054" s="241"/>
      <c r="U2054" s="241"/>
      <c r="V2054" s="241"/>
      <c r="W2054" s="241"/>
      <c r="X2054" s="241"/>
      <c r="Y2054" s="241"/>
      <c r="Z2054" s="241"/>
      <c r="AA2054" s="241"/>
      <c r="AB2054" s="241"/>
      <c r="AC2054" s="241"/>
      <c r="AD2054" s="241"/>
      <c r="AE2054" s="241"/>
      <c r="AF2054" s="241"/>
      <c r="AG2054" s="241"/>
      <c r="AH2054" s="241"/>
      <c r="AI2054" s="241"/>
      <c r="AP2054" s="300"/>
      <c r="AT2054" s="300"/>
    </row>
    <row r="2055" spans="1:46" s="299" customFormat="1" ht="15" customHeight="1">
      <c r="A2055" s="284"/>
      <c r="B2055" s="284"/>
      <c r="C2055" s="241"/>
      <c r="D2055" s="241"/>
      <c r="E2055" s="241"/>
      <c r="F2055" s="241"/>
      <c r="G2055" s="241"/>
      <c r="H2055" s="241"/>
      <c r="I2055" s="241"/>
      <c r="J2055" s="241"/>
      <c r="K2055" s="241"/>
      <c r="L2055" s="241"/>
      <c r="M2055" s="241"/>
      <c r="N2055" s="241"/>
      <c r="O2055" s="241"/>
      <c r="P2055" s="241"/>
      <c r="Q2055" s="241"/>
      <c r="R2055" s="241"/>
      <c r="S2055" s="241"/>
      <c r="T2055" s="241"/>
      <c r="U2055" s="241"/>
      <c r="V2055" s="241"/>
      <c r="W2055" s="241"/>
      <c r="X2055" s="241"/>
      <c r="Y2055" s="241"/>
      <c r="Z2055" s="241"/>
      <c r="AA2055" s="241"/>
      <c r="AB2055" s="241"/>
      <c r="AC2055" s="241"/>
      <c r="AD2055" s="241"/>
      <c r="AE2055" s="241"/>
      <c r="AF2055" s="241"/>
      <c r="AG2055" s="241"/>
      <c r="AH2055" s="241"/>
      <c r="AI2055" s="241"/>
      <c r="AP2055" s="300"/>
      <c r="AT2055" s="300"/>
    </row>
    <row r="2056" spans="1:46" s="299" customFormat="1" ht="15" customHeight="1">
      <c r="A2056" s="284"/>
      <c r="B2056" s="284"/>
      <c r="C2056" s="241"/>
      <c r="D2056" s="241"/>
      <c r="E2056" s="241"/>
      <c r="F2056" s="241"/>
      <c r="G2056" s="241"/>
      <c r="H2056" s="241"/>
      <c r="I2056" s="241"/>
      <c r="J2056" s="241"/>
      <c r="K2056" s="241"/>
      <c r="L2056" s="241"/>
      <c r="M2056" s="241"/>
      <c r="N2056" s="241"/>
      <c r="O2056" s="241"/>
      <c r="P2056" s="241"/>
      <c r="Q2056" s="241"/>
      <c r="R2056" s="241"/>
      <c r="S2056" s="241"/>
      <c r="T2056" s="241"/>
      <c r="U2056" s="241"/>
      <c r="V2056" s="241"/>
      <c r="W2056" s="241"/>
      <c r="X2056" s="241"/>
      <c r="Y2056" s="241"/>
      <c r="Z2056" s="241"/>
      <c r="AA2056" s="241"/>
      <c r="AB2056" s="241"/>
      <c r="AC2056" s="241"/>
      <c r="AD2056" s="241"/>
      <c r="AE2056" s="241"/>
      <c r="AF2056" s="241"/>
      <c r="AG2056" s="241"/>
      <c r="AH2056" s="241"/>
      <c r="AI2056" s="241"/>
      <c r="AP2056" s="300"/>
      <c r="AT2056" s="300"/>
    </row>
    <row r="2057" spans="1:46" s="299" customFormat="1" ht="15" customHeight="1">
      <c r="A2057" s="284"/>
      <c r="B2057" s="284"/>
      <c r="C2057" s="241"/>
      <c r="D2057" s="241"/>
      <c r="E2057" s="241"/>
      <c r="F2057" s="241"/>
      <c r="G2057" s="241"/>
      <c r="H2057" s="241"/>
      <c r="I2057" s="241"/>
      <c r="J2057" s="241"/>
      <c r="K2057" s="241"/>
      <c r="L2057" s="241"/>
      <c r="M2057" s="241"/>
      <c r="N2057" s="241"/>
      <c r="O2057" s="241"/>
      <c r="P2057" s="241"/>
      <c r="Q2057" s="241"/>
      <c r="R2057" s="241"/>
      <c r="S2057" s="241"/>
      <c r="T2057" s="241"/>
      <c r="U2057" s="241"/>
      <c r="V2057" s="241"/>
      <c r="W2057" s="241"/>
      <c r="X2057" s="241"/>
      <c r="Y2057" s="241"/>
      <c r="Z2057" s="241"/>
      <c r="AA2057" s="241"/>
      <c r="AB2057" s="241"/>
      <c r="AC2057" s="241"/>
      <c r="AD2057" s="241"/>
      <c r="AE2057" s="241"/>
      <c r="AF2057" s="241"/>
      <c r="AG2057" s="241"/>
      <c r="AH2057" s="241"/>
      <c r="AI2057" s="241"/>
      <c r="AP2057" s="300"/>
      <c r="AT2057" s="300"/>
    </row>
    <row r="2058" spans="1:46" s="299" customFormat="1" ht="15" customHeight="1">
      <c r="A2058" s="284"/>
      <c r="B2058" s="284"/>
      <c r="C2058" s="241"/>
      <c r="D2058" s="241"/>
      <c r="E2058" s="241"/>
      <c r="F2058" s="241"/>
      <c r="G2058" s="241"/>
      <c r="H2058" s="241"/>
      <c r="I2058" s="241"/>
      <c r="J2058" s="241"/>
      <c r="K2058" s="241"/>
      <c r="L2058" s="241"/>
      <c r="M2058" s="241"/>
      <c r="N2058" s="241"/>
      <c r="O2058" s="241"/>
      <c r="P2058" s="241"/>
      <c r="Q2058" s="241"/>
      <c r="R2058" s="241"/>
      <c r="S2058" s="241"/>
      <c r="T2058" s="241"/>
      <c r="U2058" s="241"/>
      <c r="V2058" s="241"/>
      <c r="W2058" s="241"/>
      <c r="X2058" s="241"/>
      <c r="Y2058" s="241"/>
      <c r="Z2058" s="241"/>
      <c r="AA2058" s="241"/>
      <c r="AB2058" s="241"/>
      <c r="AC2058" s="241"/>
      <c r="AD2058" s="241"/>
      <c r="AE2058" s="241"/>
      <c r="AF2058" s="241"/>
      <c r="AG2058" s="241"/>
      <c r="AH2058" s="241"/>
      <c r="AI2058" s="241"/>
      <c r="AP2058" s="300"/>
      <c r="AT2058" s="300"/>
    </row>
    <row r="2059" spans="1:46" s="299" customFormat="1" ht="15" customHeight="1">
      <c r="A2059" s="284"/>
      <c r="B2059" s="284"/>
      <c r="C2059" s="241"/>
      <c r="D2059" s="241"/>
      <c r="E2059" s="241"/>
      <c r="F2059" s="241"/>
      <c r="G2059" s="241"/>
      <c r="H2059" s="241"/>
      <c r="I2059" s="241"/>
      <c r="J2059" s="241"/>
      <c r="K2059" s="241"/>
      <c r="L2059" s="241"/>
      <c r="M2059" s="241"/>
      <c r="N2059" s="241"/>
      <c r="O2059" s="241"/>
      <c r="P2059" s="241"/>
      <c r="Q2059" s="241"/>
      <c r="R2059" s="241"/>
      <c r="S2059" s="241"/>
      <c r="T2059" s="241"/>
      <c r="U2059" s="241"/>
      <c r="V2059" s="241"/>
      <c r="W2059" s="241"/>
      <c r="X2059" s="241"/>
      <c r="Y2059" s="241"/>
      <c r="Z2059" s="241"/>
      <c r="AA2059" s="241"/>
      <c r="AB2059" s="241"/>
      <c r="AC2059" s="241"/>
      <c r="AD2059" s="241"/>
      <c r="AE2059" s="241"/>
      <c r="AF2059" s="241"/>
      <c r="AG2059" s="241"/>
      <c r="AH2059" s="241"/>
      <c r="AI2059" s="241"/>
      <c r="AP2059" s="300"/>
      <c r="AT2059" s="300"/>
    </row>
    <row r="2060" spans="1:46" s="299" customFormat="1" ht="15" customHeight="1">
      <c r="A2060" s="284"/>
      <c r="B2060" s="284"/>
      <c r="C2060" s="241"/>
      <c r="D2060" s="241"/>
      <c r="E2060" s="241"/>
      <c r="F2060" s="241"/>
      <c r="G2060" s="241"/>
      <c r="H2060" s="241"/>
      <c r="I2060" s="241"/>
      <c r="J2060" s="241"/>
      <c r="K2060" s="241"/>
      <c r="L2060" s="241"/>
      <c r="M2060" s="241"/>
      <c r="N2060" s="241"/>
      <c r="O2060" s="241"/>
      <c r="P2060" s="241"/>
      <c r="Q2060" s="241"/>
      <c r="R2060" s="241"/>
      <c r="S2060" s="241"/>
      <c r="T2060" s="241"/>
      <c r="U2060" s="241"/>
      <c r="V2060" s="241"/>
      <c r="W2060" s="241"/>
      <c r="X2060" s="241"/>
      <c r="Y2060" s="241"/>
      <c r="Z2060" s="241"/>
      <c r="AA2060" s="241"/>
      <c r="AB2060" s="241"/>
      <c r="AC2060" s="241"/>
      <c r="AD2060" s="241"/>
      <c r="AE2060" s="241"/>
      <c r="AF2060" s="241"/>
      <c r="AG2060" s="241"/>
      <c r="AH2060" s="241"/>
      <c r="AI2060" s="241"/>
      <c r="AP2060" s="300"/>
      <c r="AT2060" s="300"/>
    </row>
    <row r="2061" spans="1:46" s="299" customFormat="1" ht="15" customHeight="1">
      <c r="A2061" s="284"/>
      <c r="B2061" s="284"/>
      <c r="C2061" s="241"/>
      <c r="D2061" s="241"/>
      <c r="E2061" s="241"/>
      <c r="F2061" s="241"/>
      <c r="G2061" s="241"/>
      <c r="H2061" s="241"/>
      <c r="I2061" s="241"/>
      <c r="J2061" s="241"/>
      <c r="K2061" s="241"/>
      <c r="L2061" s="241"/>
      <c r="M2061" s="241"/>
      <c r="N2061" s="241"/>
      <c r="O2061" s="241"/>
      <c r="P2061" s="241"/>
      <c r="Q2061" s="241"/>
      <c r="R2061" s="241"/>
      <c r="S2061" s="241"/>
      <c r="T2061" s="241"/>
      <c r="U2061" s="241"/>
      <c r="V2061" s="241"/>
      <c r="W2061" s="241"/>
      <c r="X2061" s="241"/>
      <c r="Y2061" s="241"/>
      <c r="Z2061" s="241"/>
      <c r="AA2061" s="241"/>
      <c r="AB2061" s="241"/>
      <c r="AC2061" s="241"/>
      <c r="AD2061" s="241"/>
      <c r="AE2061" s="241"/>
      <c r="AF2061" s="241"/>
      <c r="AG2061" s="241"/>
      <c r="AH2061" s="241"/>
      <c r="AI2061" s="241"/>
      <c r="AP2061" s="300"/>
      <c r="AT2061" s="300"/>
    </row>
    <row r="2062" spans="1:46" s="299" customFormat="1" ht="15" customHeight="1">
      <c r="A2062" s="284"/>
      <c r="B2062" s="284"/>
      <c r="C2062" s="241"/>
      <c r="D2062" s="241"/>
      <c r="E2062" s="241"/>
      <c r="F2062" s="241"/>
      <c r="G2062" s="241"/>
      <c r="H2062" s="241"/>
      <c r="I2062" s="241"/>
      <c r="J2062" s="241"/>
      <c r="K2062" s="241"/>
      <c r="L2062" s="241"/>
      <c r="M2062" s="241"/>
      <c r="N2062" s="241"/>
      <c r="O2062" s="241"/>
      <c r="P2062" s="241"/>
      <c r="Q2062" s="241"/>
      <c r="R2062" s="241"/>
      <c r="S2062" s="241"/>
      <c r="T2062" s="241"/>
      <c r="U2062" s="241"/>
      <c r="V2062" s="241"/>
      <c r="W2062" s="241"/>
      <c r="X2062" s="241"/>
      <c r="Y2062" s="241"/>
      <c r="Z2062" s="241"/>
      <c r="AA2062" s="241"/>
      <c r="AB2062" s="241"/>
      <c r="AC2062" s="241"/>
      <c r="AD2062" s="241"/>
      <c r="AE2062" s="241"/>
      <c r="AF2062" s="241"/>
      <c r="AG2062" s="241"/>
      <c r="AH2062" s="241"/>
      <c r="AI2062" s="241"/>
      <c r="AP2062" s="300"/>
      <c r="AT2062" s="300"/>
    </row>
    <row r="2063" spans="1:46" s="299" customFormat="1" ht="15" customHeight="1">
      <c r="A2063" s="284"/>
      <c r="B2063" s="284"/>
      <c r="C2063" s="241"/>
      <c r="D2063" s="241"/>
      <c r="E2063" s="241"/>
      <c r="F2063" s="241"/>
      <c r="G2063" s="241"/>
      <c r="H2063" s="241"/>
      <c r="I2063" s="241"/>
      <c r="J2063" s="241"/>
      <c r="K2063" s="241"/>
      <c r="L2063" s="241"/>
      <c r="M2063" s="241"/>
      <c r="N2063" s="241"/>
      <c r="O2063" s="241"/>
      <c r="P2063" s="241"/>
      <c r="Q2063" s="241"/>
      <c r="R2063" s="241"/>
      <c r="S2063" s="241"/>
      <c r="T2063" s="241"/>
      <c r="U2063" s="241"/>
      <c r="V2063" s="241"/>
      <c r="W2063" s="241"/>
      <c r="X2063" s="241"/>
      <c r="Y2063" s="241"/>
      <c r="Z2063" s="241"/>
      <c r="AA2063" s="241"/>
      <c r="AB2063" s="241"/>
      <c r="AC2063" s="241"/>
      <c r="AD2063" s="241"/>
      <c r="AE2063" s="241"/>
      <c r="AF2063" s="241"/>
      <c r="AG2063" s="241"/>
      <c r="AH2063" s="241"/>
      <c r="AI2063" s="241"/>
      <c r="AP2063" s="300"/>
      <c r="AT2063" s="300"/>
    </row>
    <row r="2064" spans="1:46" s="299" customFormat="1" ht="15" customHeight="1">
      <c r="A2064" s="284"/>
      <c r="B2064" s="284"/>
      <c r="C2064" s="241"/>
      <c r="D2064" s="241"/>
      <c r="E2064" s="241"/>
      <c r="F2064" s="241"/>
      <c r="G2064" s="241"/>
      <c r="H2064" s="241"/>
      <c r="I2064" s="241"/>
      <c r="J2064" s="241"/>
      <c r="K2064" s="241"/>
      <c r="L2064" s="241"/>
      <c r="M2064" s="241"/>
      <c r="N2064" s="241"/>
      <c r="O2064" s="241"/>
      <c r="P2064" s="241"/>
      <c r="Q2064" s="241"/>
      <c r="R2064" s="241"/>
      <c r="S2064" s="241"/>
      <c r="T2064" s="241"/>
      <c r="U2064" s="241"/>
      <c r="V2064" s="241"/>
      <c r="W2064" s="241"/>
      <c r="X2064" s="241"/>
      <c r="Y2064" s="241"/>
      <c r="Z2064" s="241"/>
      <c r="AA2064" s="241"/>
      <c r="AB2064" s="241"/>
      <c r="AC2064" s="241"/>
      <c r="AD2064" s="241"/>
      <c r="AE2064" s="241"/>
      <c r="AF2064" s="241"/>
      <c r="AG2064" s="241"/>
      <c r="AH2064" s="241"/>
      <c r="AI2064" s="241"/>
      <c r="AP2064" s="300"/>
      <c r="AT2064" s="300"/>
    </row>
    <row r="2065" spans="1:46" s="299" customFormat="1" ht="15" customHeight="1">
      <c r="A2065" s="284"/>
      <c r="B2065" s="284"/>
      <c r="C2065" s="241"/>
      <c r="D2065" s="241"/>
      <c r="E2065" s="241"/>
      <c r="F2065" s="241"/>
      <c r="G2065" s="241"/>
      <c r="H2065" s="241"/>
      <c r="I2065" s="241"/>
      <c r="J2065" s="241"/>
      <c r="K2065" s="241"/>
      <c r="L2065" s="241"/>
      <c r="M2065" s="241"/>
      <c r="N2065" s="241"/>
      <c r="O2065" s="241"/>
      <c r="P2065" s="241"/>
      <c r="Q2065" s="241"/>
      <c r="R2065" s="241"/>
      <c r="S2065" s="241"/>
      <c r="T2065" s="241"/>
      <c r="U2065" s="241"/>
      <c r="V2065" s="241"/>
      <c r="W2065" s="241"/>
      <c r="X2065" s="241"/>
      <c r="Y2065" s="241"/>
      <c r="Z2065" s="241"/>
      <c r="AA2065" s="241"/>
      <c r="AB2065" s="241"/>
      <c r="AC2065" s="241"/>
      <c r="AD2065" s="241"/>
      <c r="AE2065" s="241"/>
      <c r="AF2065" s="241"/>
      <c r="AG2065" s="241"/>
      <c r="AH2065" s="241"/>
      <c r="AI2065" s="241"/>
      <c r="AP2065" s="300"/>
      <c r="AT2065" s="300"/>
    </row>
    <row r="2066" spans="1:46" s="299" customFormat="1" ht="15" customHeight="1">
      <c r="A2066" s="284"/>
      <c r="B2066" s="284"/>
      <c r="C2066" s="241"/>
      <c r="D2066" s="241"/>
      <c r="E2066" s="241"/>
      <c r="F2066" s="241"/>
      <c r="G2066" s="241"/>
      <c r="H2066" s="241"/>
      <c r="I2066" s="241"/>
      <c r="J2066" s="241"/>
      <c r="K2066" s="241"/>
      <c r="L2066" s="241"/>
      <c r="M2066" s="241"/>
      <c r="N2066" s="241"/>
      <c r="O2066" s="241"/>
      <c r="P2066" s="241"/>
      <c r="Q2066" s="241"/>
      <c r="R2066" s="241"/>
      <c r="S2066" s="241"/>
      <c r="T2066" s="241"/>
      <c r="U2066" s="241"/>
      <c r="V2066" s="241"/>
      <c r="W2066" s="241"/>
      <c r="X2066" s="241"/>
      <c r="Y2066" s="241"/>
      <c r="Z2066" s="241"/>
      <c r="AA2066" s="241"/>
      <c r="AB2066" s="241"/>
      <c r="AC2066" s="241"/>
      <c r="AD2066" s="241"/>
      <c r="AE2066" s="241"/>
      <c r="AF2066" s="241"/>
      <c r="AG2066" s="241"/>
      <c r="AH2066" s="241"/>
      <c r="AI2066" s="241"/>
      <c r="AP2066" s="300"/>
      <c r="AT2066" s="300"/>
    </row>
    <row r="2067" spans="1:46" s="299" customFormat="1" ht="15" customHeight="1">
      <c r="A2067" s="284"/>
      <c r="B2067" s="284"/>
      <c r="C2067" s="241"/>
      <c r="D2067" s="241"/>
      <c r="E2067" s="241"/>
      <c r="F2067" s="241"/>
      <c r="G2067" s="241"/>
      <c r="H2067" s="241"/>
      <c r="I2067" s="241"/>
      <c r="J2067" s="241"/>
      <c r="K2067" s="241"/>
      <c r="L2067" s="241"/>
      <c r="M2067" s="241"/>
      <c r="N2067" s="241"/>
      <c r="O2067" s="241"/>
      <c r="P2067" s="241"/>
      <c r="Q2067" s="241"/>
      <c r="R2067" s="241"/>
      <c r="S2067" s="241"/>
      <c r="T2067" s="241"/>
      <c r="U2067" s="241"/>
      <c r="V2067" s="241"/>
      <c r="W2067" s="241"/>
      <c r="X2067" s="241"/>
      <c r="Y2067" s="241"/>
      <c r="Z2067" s="241"/>
      <c r="AA2067" s="241"/>
      <c r="AB2067" s="241"/>
      <c r="AC2067" s="241"/>
      <c r="AD2067" s="241"/>
      <c r="AE2067" s="241"/>
      <c r="AF2067" s="241"/>
      <c r="AG2067" s="241"/>
      <c r="AH2067" s="241"/>
      <c r="AI2067" s="241"/>
      <c r="AP2067" s="300"/>
      <c r="AT2067" s="300"/>
    </row>
    <row r="2068" spans="1:46" s="299" customFormat="1" ht="15" customHeight="1">
      <c r="A2068" s="284"/>
      <c r="B2068" s="284"/>
      <c r="C2068" s="241"/>
      <c r="D2068" s="241"/>
      <c r="E2068" s="241"/>
      <c r="F2068" s="241"/>
      <c r="G2068" s="241"/>
      <c r="H2068" s="241"/>
      <c r="I2068" s="241"/>
      <c r="J2068" s="241"/>
      <c r="K2068" s="241"/>
      <c r="L2068" s="241"/>
      <c r="M2068" s="241"/>
      <c r="N2068" s="241"/>
      <c r="O2068" s="241"/>
      <c r="P2068" s="241"/>
      <c r="Q2068" s="241"/>
      <c r="R2068" s="241"/>
      <c r="S2068" s="241"/>
      <c r="T2068" s="241"/>
      <c r="U2068" s="241"/>
      <c r="V2068" s="241"/>
      <c r="W2068" s="241"/>
      <c r="X2068" s="241"/>
      <c r="Y2068" s="241"/>
      <c r="Z2068" s="241"/>
      <c r="AA2068" s="241"/>
      <c r="AB2068" s="241"/>
      <c r="AC2068" s="241"/>
      <c r="AD2068" s="241"/>
      <c r="AE2068" s="241"/>
      <c r="AF2068" s="241"/>
      <c r="AG2068" s="241"/>
      <c r="AH2068" s="241"/>
      <c r="AI2068" s="241"/>
      <c r="AP2068" s="300"/>
      <c r="AT2068" s="300"/>
    </row>
    <row r="2069" spans="1:46" s="299" customFormat="1" ht="15" customHeight="1">
      <c r="A2069" s="284"/>
      <c r="B2069" s="284"/>
      <c r="C2069" s="241"/>
      <c r="D2069" s="241"/>
      <c r="E2069" s="241"/>
      <c r="F2069" s="241"/>
      <c r="G2069" s="241"/>
      <c r="H2069" s="241"/>
      <c r="I2069" s="241"/>
      <c r="J2069" s="241"/>
      <c r="K2069" s="241"/>
      <c r="L2069" s="241"/>
      <c r="M2069" s="241"/>
      <c r="N2069" s="241"/>
      <c r="O2069" s="241"/>
      <c r="P2069" s="241"/>
      <c r="Q2069" s="241"/>
      <c r="R2069" s="241"/>
      <c r="S2069" s="241"/>
      <c r="T2069" s="241"/>
      <c r="U2069" s="241"/>
      <c r="V2069" s="241"/>
      <c r="W2069" s="241"/>
      <c r="X2069" s="241"/>
      <c r="Y2069" s="241"/>
      <c r="Z2069" s="241"/>
      <c r="AA2069" s="241"/>
      <c r="AB2069" s="241"/>
      <c r="AC2069" s="241"/>
      <c r="AD2069" s="241"/>
      <c r="AE2069" s="241"/>
      <c r="AF2069" s="241"/>
      <c r="AG2069" s="241"/>
      <c r="AH2069" s="241"/>
      <c r="AI2069" s="241"/>
      <c r="AP2069" s="300"/>
      <c r="AT2069" s="300"/>
    </row>
    <row r="2070" spans="1:46" s="299" customFormat="1" ht="15" customHeight="1">
      <c r="A2070" s="284"/>
      <c r="B2070" s="284"/>
      <c r="C2070" s="241"/>
      <c r="D2070" s="241"/>
      <c r="E2070" s="241"/>
      <c r="F2070" s="241"/>
      <c r="G2070" s="241"/>
      <c r="H2070" s="241"/>
      <c r="I2070" s="241"/>
      <c r="J2070" s="241"/>
      <c r="K2070" s="241"/>
      <c r="L2070" s="241"/>
      <c r="M2070" s="241"/>
      <c r="N2070" s="241"/>
      <c r="O2070" s="241"/>
      <c r="P2070" s="241"/>
      <c r="Q2070" s="241"/>
      <c r="R2070" s="241"/>
      <c r="S2070" s="241"/>
      <c r="T2070" s="241"/>
      <c r="U2070" s="241"/>
      <c r="V2070" s="241"/>
      <c r="W2070" s="241"/>
      <c r="X2070" s="241"/>
      <c r="Y2070" s="241"/>
      <c r="Z2070" s="241"/>
      <c r="AA2070" s="241"/>
      <c r="AB2070" s="241"/>
      <c r="AC2070" s="241"/>
      <c r="AD2070" s="241"/>
      <c r="AE2070" s="241"/>
      <c r="AF2070" s="241"/>
      <c r="AG2070" s="241"/>
      <c r="AH2070" s="241"/>
      <c r="AI2070" s="241"/>
      <c r="AP2070" s="300"/>
      <c r="AT2070" s="300"/>
    </row>
    <row r="2071" spans="1:46" s="299" customFormat="1" ht="15" customHeight="1">
      <c r="A2071" s="284"/>
      <c r="B2071" s="284"/>
      <c r="C2071" s="241"/>
      <c r="D2071" s="241"/>
      <c r="E2071" s="241"/>
      <c r="F2071" s="241"/>
      <c r="G2071" s="241"/>
      <c r="H2071" s="241"/>
      <c r="I2071" s="241"/>
      <c r="J2071" s="241"/>
      <c r="K2071" s="241"/>
      <c r="L2071" s="241"/>
      <c r="M2071" s="241"/>
      <c r="N2071" s="241"/>
      <c r="O2071" s="241"/>
      <c r="P2071" s="241"/>
      <c r="Q2071" s="241"/>
      <c r="R2071" s="241"/>
      <c r="S2071" s="241"/>
      <c r="T2071" s="241"/>
      <c r="U2071" s="241"/>
      <c r="V2071" s="241"/>
      <c r="W2071" s="241"/>
      <c r="X2071" s="241"/>
      <c r="Y2071" s="241"/>
      <c r="Z2071" s="241"/>
      <c r="AA2071" s="241"/>
      <c r="AB2071" s="241"/>
      <c r="AC2071" s="241"/>
      <c r="AD2071" s="241"/>
      <c r="AE2071" s="241"/>
      <c r="AF2071" s="241"/>
      <c r="AG2071" s="241"/>
      <c r="AH2071" s="241"/>
      <c r="AI2071" s="241"/>
      <c r="AP2071" s="300"/>
      <c r="AT2071" s="300"/>
    </row>
    <row r="2072" spans="1:46" s="299" customFormat="1" ht="15" customHeight="1">
      <c r="A2072" s="284"/>
      <c r="B2072" s="284"/>
      <c r="C2072" s="241"/>
      <c r="D2072" s="241"/>
      <c r="E2072" s="241"/>
      <c r="F2072" s="241"/>
      <c r="G2072" s="241"/>
      <c r="H2072" s="241"/>
      <c r="I2072" s="241"/>
      <c r="J2072" s="241"/>
      <c r="K2072" s="241"/>
      <c r="L2072" s="241"/>
      <c r="M2072" s="241"/>
      <c r="N2072" s="241"/>
      <c r="O2072" s="241"/>
      <c r="P2072" s="241"/>
      <c r="Q2072" s="241"/>
      <c r="R2072" s="241"/>
      <c r="S2072" s="241"/>
      <c r="T2072" s="241"/>
      <c r="U2072" s="241"/>
      <c r="V2072" s="241"/>
      <c r="W2072" s="241"/>
      <c r="X2072" s="241"/>
      <c r="Y2072" s="241"/>
      <c r="Z2072" s="241"/>
      <c r="AA2072" s="241"/>
      <c r="AB2072" s="241"/>
      <c r="AC2072" s="241"/>
      <c r="AD2072" s="241"/>
      <c r="AE2072" s="241"/>
      <c r="AF2072" s="241"/>
      <c r="AG2072" s="241"/>
      <c r="AH2072" s="241"/>
      <c r="AI2072" s="241"/>
      <c r="AP2072" s="300"/>
      <c r="AT2072" s="300"/>
    </row>
    <row r="2073" spans="1:46" s="299" customFormat="1" ht="15" customHeight="1">
      <c r="A2073" s="284"/>
      <c r="B2073" s="284"/>
      <c r="C2073" s="241"/>
      <c r="D2073" s="241"/>
      <c r="E2073" s="241"/>
      <c r="F2073" s="241"/>
      <c r="G2073" s="241"/>
      <c r="H2073" s="241"/>
      <c r="I2073" s="241"/>
      <c r="J2073" s="241"/>
      <c r="K2073" s="241"/>
      <c r="L2073" s="241"/>
      <c r="M2073" s="241"/>
      <c r="N2073" s="241"/>
      <c r="O2073" s="241"/>
      <c r="P2073" s="241"/>
      <c r="Q2073" s="241"/>
      <c r="R2073" s="241"/>
      <c r="S2073" s="241"/>
      <c r="T2073" s="241"/>
      <c r="U2073" s="241"/>
      <c r="V2073" s="241"/>
      <c r="W2073" s="241"/>
      <c r="X2073" s="241"/>
      <c r="Y2073" s="241"/>
      <c r="Z2073" s="241"/>
      <c r="AA2073" s="241"/>
      <c r="AB2073" s="241"/>
      <c r="AC2073" s="241"/>
      <c r="AD2073" s="241"/>
      <c r="AE2073" s="241"/>
      <c r="AF2073" s="241"/>
      <c r="AG2073" s="241"/>
      <c r="AH2073" s="241"/>
      <c r="AI2073" s="241"/>
      <c r="AP2073" s="300"/>
      <c r="AT2073" s="300"/>
    </row>
    <row r="2074" spans="1:46" s="299" customFormat="1" ht="15" customHeight="1">
      <c r="A2074" s="284"/>
      <c r="B2074" s="284"/>
      <c r="C2074" s="241"/>
      <c r="D2074" s="241"/>
      <c r="E2074" s="241"/>
      <c r="F2074" s="241"/>
      <c r="G2074" s="241"/>
      <c r="H2074" s="241"/>
      <c r="I2074" s="241"/>
      <c r="J2074" s="241"/>
      <c r="K2074" s="241"/>
      <c r="L2074" s="241"/>
      <c r="M2074" s="241"/>
      <c r="N2074" s="241"/>
      <c r="O2074" s="241"/>
      <c r="P2074" s="241"/>
      <c r="Q2074" s="241"/>
      <c r="R2074" s="241"/>
      <c r="S2074" s="241"/>
      <c r="T2074" s="241"/>
      <c r="U2074" s="241"/>
      <c r="V2074" s="241"/>
      <c r="W2074" s="241"/>
      <c r="X2074" s="241"/>
      <c r="Y2074" s="241"/>
      <c r="Z2074" s="241"/>
      <c r="AA2074" s="241"/>
      <c r="AB2074" s="241"/>
      <c r="AC2074" s="241"/>
      <c r="AD2074" s="241"/>
      <c r="AE2074" s="241"/>
      <c r="AF2074" s="241"/>
      <c r="AG2074" s="241"/>
      <c r="AH2074" s="241"/>
      <c r="AI2074" s="241"/>
      <c r="AP2074" s="300"/>
      <c r="AT2074" s="300"/>
    </row>
    <row r="2075" spans="1:46" s="299" customFormat="1" ht="15" customHeight="1">
      <c r="A2075" s="284"/>
      <c r="B2075" s="284"/>
      <c r="C2075" s="241"/>
      <c r="D2075" s="241"/>
      <c r="E2075" s="241"/>
      <c r="F2075" s="241"/>
      <c r="G2075" s="241"/>
      <c r="H2075" s="241"/>
      <c r="I2075" s="241"/>
      <c r="J2075" s="241"/>
      <c r="K2075" s="241"/>
      <c r="L2075" s="241"/>
      <c r="M2075" s="241"/>
      <c r="N2075" s="241"/>
      <c r="O2075" s="241"/>
      <c r="P2075" s="241"/>
      <c r="Q2075" s="241"/>
      <c r="R2075" s="241"/>
      <c r="S2075" s="241"/>
      <c r="T2075" s="241"/>
      <c r="U2075" s="241"/>
      <c r="V2075" s="241"/>
      <c r="W2075" s="241"/>
      <c r="X2075" s="241"/>
      <c r="Y2075" s="241"/>
      <c r="Z2075" s="241"/>
      <c r="AA2075" s="241"/>
      <c r="AB2075" s="241"/>
      <c r="AC2075" s="241"/>
      <c r="AD2075" s="241"/>
      <c r="AE2075" s="241"/>
      <c r="AF2075" s="241"/>
      <c r="AG2075" s="241"/>
      <c r="AH2075" s="241"/>
      <c r="AI2075" s="241"/>
      <c r="AP2075" s="300"/>
      <c r="AT2075" s="300"/>
    </row>
    <row r="2076" spans="1:46" s="299" customFormat="1" ht="15" customHeight="1">
      <c r="A2076" s="284"/>
      <c r="B2076" s="284"/>
      <c r="C2076" s="241"/>
      <c r="D2076" s="241"/>
      <c r="E2076" s="241"/>
      <c r="F2076" s="241"/>
      <c r="G2076" s="241"/>
      <c r="H2076" s="241"/>
      <c r="I2076" s="241"/>
      <c r="J2076" s="241"/>
      <c r="K2076" s="241"/>
      <c r="L2076" s="241"/>
      <c r="M2076" s="241"/>
      <c r="N2076" s="241"/>
      <c r="O2076" s="241"/>
      <c r="P2076" s="241"/>
      <c r="Q2076" s="241"/>
      <c r="R2076" s="241"/>
      <c r="S2076" s="241"/>
      <c r="T2076" s="241"/>
      <c r="U2076" s="241"/>
      <c r="V2076" s="241"/>
      <c r="W2076" s="241"/>
      <c r="X2076" s="241"/>
      <c r="Y2076" s="241"/>
      <c r="Z2076" s="241"/>
      <c r="AA2076" s="241"/>
      <c r="AB2076" s="241"/>
      <c r="AC2076" s="241"/>
      <c r="AD2076" s="241"/>
      <c r="AE2076" s="241"/>
      <c r="AF2076" s="241"/>
      <c r="AG2076" s="241"/>
      <c r="AH2076" s="241"/>
      <c r="AI2076" s="241"/>
      <c r="AP2076" s="300"/>
      <c r="AT2076" s="300"/>
    </row>
    <row r="2077" spans="1:46" s="299" customFormat="1" ht="15" customHeight="1">
      <c r="A2077" s="284"/>
      <c r="B2077" s="284"/>
      <c r="C2077" s="241"/>
      <c r="D2077" s="241"/>
      <c r="E2077" s="241"/>
      <c r="F2077" s="241"/>
      <c r="G2077" s="241"/>
      <c r="H2077" s="241"/>
      <c r="I2077" s="241"/>
      <c r="J2077" s="241"/>
      <c r="K2077" s="241"/>
      <c r="L2077" s="241"/>
      <c r="M2077" s="241"/>
      <c r="N2077" s="241"/>
      <c r="O2077" s="241"/>
      <c r="P2077" s="241"/>
      <c r="Q2077" s="241"/>
      <c r="R2077" s="241"/>
      <c r="S2077" s="241"/>
      <c r="T2077" s="241"/>
      <c r="U2077" s="241"/>
      <c r="V2077" s="241"/>
      <c r="W2077" s="241"/>
      <c r="X2077" s="241"/>
      <c r="Y2077" s="241"/>
      <c r="Z2077" s="241"/>
      <c r="AA2077" s="241"/>
      <c r="AB2077" s="241"/>
      <c r="AC2077" s="241"/>
      <c r="AD2077" s="241"/>
      <c r="AE2077" s="241"/>
      <c r="AF2077" s="241"/>
      <c r="AG2077" s="241"/>
      <c r="AH2077" s="241"/>
      <c r="AI2077" s="241"/>
      <c r="AP2077" s="300"/>
      <c r="AT2077" s="300"/>
    </row>
    <row r="2078" spans="1:46" s="299" customFormat="1" ht="15" customHeight="1">
      <c r="A2078" s="284"/>
      <c r="B2078" s="284"/>
      <c r="C2078" s="241"/>
      <c r="D2078" s="241"/>
      <c r="E2078" s="241"/>
      <c r="F2078" s="241"/>
      <c r="G2078" s="241"/>
      <c r="H2078" s="241"/>
      <c r="I2078" s="241"/>
      <c r="J2078" s="241"/>
      <c r="K2078" s="241"/>
      <c r="L2078" s="241"/>
      <c r="M2078" s="241"/>
      <c r="N2078" s="241"/>
      <c r="O2078" s="241"/>
      <c r="P2078" s="241"/>
      <c r="Q2078" s="241"/>
      <c r="R2078" s="241"/>
      <c r="S2078" s="241"/>
      <c r="T2078" s="241"/>
      <c r="U2078" s="241"/>
      <c r="V2078" s="241"/>
      <c r="W2078" s="241"/>
      <c r="X2078" s="241"/>
      <c r="Y2078" s="241"/>
      <c r="Z2078" s="241"/>
      <c r="AA2078" s="241"/>
      <c r="AB2078" s="241"/>
      <c r="AC2078" s="241"/>
      <c r="AD2078" s="241"/>
      <c r="AE2078" s="241"/>
      <c r="AF2078" s="241"/>
      <c r="AG2078" s="241"/>
      <c r="AH2078" s="241"/>
      <c r="AI2078" s="241"/>
      <c r="AP2078" s="300"/>
      <c r="AT2078" s="300"/>
    </row>
    <row r="2079" spans="1:46" s="299" customFormat="1" ht="15" customHeight="1">
      <c r="A2079" s="284"/>
      <c r="B2079" s="284"/>
      <c r="C2079" s="241"/>
      <c r="D2079" s="241"/>
      <c r="E2079" s="241"/>
      <c r="F2079" s="241"/>
      <c r="G2079" s="241"/>
      <c r="H2079" s="241"/>
      <c r="I2079" s="241"/>
      <c r="J2079" s="241"/>
      <c r="K2079" s="241"/>
      <c r="L2079" s="241"/>
      <c r="M2079" s="241"/>
      <c r="N2079" s="241"/>
      <c r="O2079" s="241"/>
      <c r="P2079" s="241"/>
      <c r="Q2079" s="241"/>
      <c r="R2079" s="241"/>
      <c r="S2079" s="241"/>
      <c r="T2079" s="241"/>
      <c r="U2079" s="241"/>
      <c r="V2079" s="241"/>
      <c r="W2079" s="241"/>
      <c r="X2079" s="241"/>
      <c r="Y2079" s="241"/>
      <c r="Z2079" s="241"/>
      <c r="AA2079" s="241"/>
      <c r="AB2079" s="241"/>
      <c r="AC2079" s="241"/>
      <c r="AD2079" s="241"/>
      <c r="AE2079" s="241"/>
      <c r="AF2079" s="241"/>
      <c r="AG2079" s="241"/>
      <c r="AH2079" s="241"/>
      <c r="AI2079" s="241"/>
      <c r="AP2079" s="300"/>
      <c r="AT2079" s="300"/>
    </row>
    <row r="2080" spans="1:46" s="299" customFormat="1" ht="15" customHeight="1">
      <c r="A2080" s="284"/>
      <c r="B2080" s="284"/>
      <c r="C2080" s="241"/>
      <c r="D2080" s="241"/>
      <c r="E2080" s="241"/>
      <c r="F2080" s="241"/>
      <c r="G2080" s="241"/>
      <c r="H2080" s="241"/>
      <c r="I2080" s="241"/>
      <c r="J2080" s="241"/>
      <c r="K2080" s="241"/>
      <c r="L2080" s="241"/>
      <c r="M2080" s="241"/>
      <c r="N2080" s="241"/>
      <c r="O2080" s="241"/>
      <c r="P2080" s="241"/>
      <c r="Q2080" s="241"/>
      <c r="R2080" s="241"/>
      <c r="S2080" s="241"/>
      <c r="T2080" s="241"/>
      <c r="U2080" s="241"/>
      <c r="V2080" s="241"/>
      <c r="W2080" s="241"/>
      <c r="X2080" s="241"/>
      <c r="Y2080" s="241"/>
      <c r="Z2080" s="241"/>
      <c r="AA2080" s="241"/>
      <c r="AB2080" s="241"/>
      <c r="AC2080" s="241"/>
      <c r="AD2080" s="241"/>
      <c r="AE2080" s="241"/>
      <c r="AF2080" s="241"/>
      <c r="AG2080" s="241"/>
      <c r="AH2080" s="241"/>
      <c r="AI2080" s="241"/>
      <c r="AP2080" s="300"/>
      <c r="AT2080" s="300"/>
    </row>
    <row r="2081" spans="1:46" s="299" customFormat="1" ht="15" customHeight="1">
      <c r="A2081" s="284"/>
      <c r="B2081" s="284"/>
      <c r="C2081" s="241"/>
      <c r="D2081" s="241"/>
      <c r="E2081" s="241"/>
      <c r="F2081" s="241"/>
      <c r="G2081" s="241"/>
      <c r="H2081" s="241"/>
      <c r="I2081" s="241"/>
      <c r="J2081" s="241"/>
      <c r="K2081" s="241"/>
      <c r="L2081" s="241"/>
      <c r="M2081" s="241"/>
      <c r="N2081" s="241"/>
      <c r="O2081" s="241"/>
      <c r="P2081" s="241"/>
      <c r="Q2081" s="241"/>
      <c r="R2081" s="241"/>
      <c r="S2081" s="241"/>
      <c r="T2081" s="241"/>
      <c r="U2081" s="241"/>
      <c r="V2081" s="241"/>
      <c r="W2081" s="241"/>
      <c r="X2081" s="241"/>
      <c r="Y2081" s="241"/>
      <c r="Z2081" s="241"/>
      <c r="AA2081" s="241"/>
      <c r="AB2081" s="241"/>
      <c r="AC2081" s="241"/>
      <c r="AD2081" s="241"/>
      <c r="AE2081" s="241"/>
      <c r="AF2081" s="241"/>
      <c r="AG2081" s="241"/>
      <c r="AH2081" s="241"/>
      <c r="AI2081" s="241"/>
      <c r="AP2081" s="300"/>
      <c r="AT2081" s="300"/>
    </row>
    <row r="2082" spans="1:46" s="299" customFormat="1" ht="15" customHeight="1">
      <c r="A2082" s="284"/>
      <c r="B2082" s="284"/>
      <c r="C2082" s="241"/>
      <c r="D2082" s="241"/>
      <c r="E2082" s="241"/>
      <c r="F2082" s="241"/>
      <c r="G2082" s="241"/>
      <c r="H2082" s="241"/>
      <c r="I2082" s="241"/>
      <c r="J2082" s="241"/>
      <c r="K2082" s="241"/>
      <c r="L2082" s="241"/>
      <c r="M2082" s="241"/>
      <c r="N2082" s="241"/>
      <c r="O2082" s="241"/>
      <c r="P2082" s="241"/>
      <c r="Q2082" s="241"/>
      <c r="R2082" s="241"/>
      <c r="S2082" s="241"/>
      <c r="T2082" s="241"/>
      <c r="U2082" s="241"/>
      <c r="V2082" s="241"/>
      <c r="W2082" s="241"/>
      <c r="X2082" s="241"/>
      <c r="Y2082" s="241"/>
      <c r="Z2082" s="241"/>
      <c r="AA2082" s="241"/>
      <c r="AB2082" s="241"/>
      <c r="AC2082" s="241"/>
      <c r="AD2082" s="241"/>
      <c r="AE2082" s="241"/>
      <c r="AF2082" s="241"/>
      <c r="AG2082" s="241"/>
      <c r="AH2082" s="241"/>
      <c r="AI2082" s="241"/>
      <c r="AP2082" s="300"/>
      <c r="AT2082" s="300"/>
    </row>
    <row r="2083" spans="1:46" s="299" customFormat="1" ht="15" customHeight="1">
      <c r="A2083" s="284"/>
      <c r="B2083" s="284"/>
      <c r="C2083" s="241"/>
      <c r="D2083" s="241"/>
      <c r="E2083" s="241"/>
      <c r="F2083" s="241"/>
      <c r="G2083" s="241"/>
      <c r="H2083" s="241"/>
      <c r="I2083" s="241"/>
      <c r="J2083" s="241"/>
      <c r="K2083" s="241"/>
      <c r="L2083" s="241"/>
      <c r="M2083" s="241"/>
      <c r="N2083" s="241"/>
      <c r="O2083" s="241"/>
      <c r="P2083" s="241"/>
      <c r="Q2083" s="241"/>
      <c r="R2083" s="241"/>
      <c r="S2083" s="241"/>
      <c r="T2083" s="241"/>
      <c r="U2083" s="241"/>
      <c r="V2083" s="241"/>
      <c r="W2083" s="241"/>
      <c r="X2083" s="241"/>
      <c r="Y2083" s="241"/>
      <c r="Z2083" s="241"/>
      <c r="AA2083" s="241"/>
      <c r="AB2083" s="241"/>
      <c r="AC2083" s="241"/>
      <c r="AD2083" s="241"/>
      <c r="AE2083" s="241"/>
      <c r="AF2083" s="241"/>
      <c r="AG2083" s="241"/>
      <c r="AH2083" s="241"/>
      <c r="AI2083" s="241"/>
      <c r="AP2083" s="300"/>
      <c r="AT2083" s="300"/>
    </row>
    <row r="2084" spans="1:46" s="299" customFormat="1" ht="15" customHeight="1">
      <c r="A2084" s="284"/>
      <c r="B2084" s="284"/>
      <c r="C2084" s="241"/>
      <c r="D2084" s="241"/>
      <c r="E2084" s="241"/>
      <c r="F2084" s="241"/>
      <c r="G2084" s="241"/>
      <c r="H2084" s="241"/>
      <c r="I2084" s="241"/>
      <c r="J2084" s="241"/>
      <c r="K2084" s="241"/>
      <c r="L2084" s="241"/>
      <c r="M2084" s="241"/>
      <c r="N2084" s="241"/>
      <c r="O2084" s="241"/>
      <c r="P2084" s="241"/>
      <c r="Q2084" s="241"/>
      <c r="R2084" s="241"/>
      <c r="S2084" s="241"/>
      <c r="T2084" s="241"/>
      <c r="U2084" s="241"/>
      <c r="V2084" s="241"/>
      <c r="W2084" s="241"/>
      <c r="X2084" s="241"/>
      <c r="Y2084" s="241"/>
      <c r="Z2084" s="241"/>
      <c r="AA2084" s="241"/>
      <c r="AB2084" s="241"/>
      <c r="AC2084" s="241"/>
      <c r="AD2084" s="241"/>
      <c r="AE2084" s="241"/>
      <c r="AF2084" s="241"/>
      <c r="AG2084" s="241"/>
      <c r="AH2084" s="241"/>
      <c r="AI2084" s="241"/>
      <c r="AP2084" s="300"/>
      <c r="AT2084" s="300"/>
    </row>
    <row r="2085" spans="1:46" s="299" customFormat="1" ht="15" customHeight="1">
      <c r="A2085" s="284"/>
      <c r="B2085" s="284"/>
      <c r="C2085" s="241"/>
      <c r="D2085" s="241"/>
      <c r="E2085" s="241"/>
      <c r="F2085" s="241"/>
      <c r="G2085" s="241"/>
      <c r="H2085" s="241"/>
      <c r="I2085" s="241"/>
      <c r="J2085" s="241"/>
      <c r="K2085" s="241"/>
      <c r="L2085" s="241"/>
      <c r="M2085" s="241"/>
      <c r="N2085" s="241"/>
      <c r="O2085" s="241"/>
      <c r="P2085" s="241"/>
      <c r="Q2085" s="241"/>
      <c r="R2085" s="241"/>
      <c r="S2085" s="241"/>
      <c r="T2085" s="241"/>
      <c r="U2085" s="241"/>
      <c r="V2085" s="241"/>
      <c r="W2085" s="241"/>
      <c r="X2085" s="241"/>
      <c r="Y2085" s="241"/>
      <c r="Z2085" s="241"/>
      <c r="AA2085" s="241"/>
      <c r="AB2085" s="241"/>
      <c r="AC2085" s="241"/>
      <c r="AD2085" s="241"/>
      <c r="AE2085" s="241"/>
      <c r="AF2085" s="241"/>
      <c r="AG2085" s="241"/>
      <c r="AH2085" s="241"/>
      <c r="AI2085" s="241"/>
      <c r="AP2085" s="300"/>
      <c r="AT2085" s="300"/>
    </row>
    <row r="2086" spans="1:46" s="299" customFormat="1" ht="15" customHeight="1">
      <c r="A2086" s="284"/>
      <c r="B2086" s="284"/>
      <c r="C2086" s="241"/>
      <c r="D2086" s="241"/>
      <c r="E2086" s="241"/>
      <c r="F2086" s="241"/>
      <c r="G2086" s="241"/>
      <c r="H2086" s="241"/>
      <c r="I2086" s="241"/>
      <c r="J2086" s="241"/>
      <c r="K2086" s="241"/>
      <c r="L2086" s="241"/>
      <c r="M2086" s="241"/>
      <c r="N2086" s="241"/>
      <c r="O2086" s="241"/>
      <c r="P2086" s="241"/>
      <c r="Q2086" s="241"/>
      <c r="R2086" s="241"/>
      <c r="S2086" s="241"/>
      <c r="T2086" s="241"/>
      <c r="U2086" s="241"/>
      <c r="V2086" s="241"/>
      <c r="W2086" s="241"/>
      <c r="X2086" s="241"/>
      <c r="Y2086" s="241"/>
      <c r="Z2086" s="241"/>
      <c r="AA2086" s="241"/>
      <c r="AB2086" s="241"/>
      <c r="AC2086" s="241"/>
      <c r="AD2086" s="241"/>
      <c r="AE2086" s="241"/>
      <c r="AF2086" s="241"/>
      <c r="AG2086" s="241"/>
      <c r="AH2086" s="241"/>
      <c r="AI2086" s="241"/>
      <c r="AP2086" s="300"/>
      <c r="AT2086" s="300"/>
    </row>
    <row r="2087" spans="1:46" s="299" customFormat="1" ht="15" customHeight="1">
      <c r="A2087" s="284"/>
      <c r="B2087" s="284"/>
      <c r="C2087" s="241"/>
      <c r="D2087" s="241"/>
      <c r="E2087" s="241"/>
      <c r="F2087" s="241"/>
      <c r="G2087" s="241"/>
      <c r="H2087" s="241"/>
      <c r="I2087" s="241"/>
      <c r="J2087" s="241"/>
      <c r="K2087" s="241"/>
      <c r="L2087" s="241"/>
      <c r="M2087" s="241"/>
      <c r="N2087" s="241"/>
      <c r="O2087" s="241"/>
      <c r="P2087" s="241"/>
      <c r="Q2087" s="241"/>
      <c r="R2087" s="241"/>
      <c r="S2087" s="241"/>
      <c r="T2087" s="241"/>
      <c r="U2087" s="241"/>
      <c r="V2087" s="241"/>
      <c r="W2087" s="241"/>
      <c r="X2087" s="241"/>
      <c r="Y2087" s="241"/>
      <c r="Z2087" s="241"/>
      <c r="AA2087" s="241"/>
      <c r="AB2087" s="241"/>
      <c r="AC2087" s="241"/>
      <c r="AD2087" s="241"/>
      <c r="AE2087" s="241"/>
      <c r="AF2087" s="241"/>
      <c r="AG2087" s="241"/>
      <c r="AH2087" s="241"/>
      <c r="AI2087" s="241"/>
      <c r="AP2087" s="300"/>
      <c r="AT2087" s="300"/>
    </row>
    <row r="2088" spans="1:46" s="299" customFormat="1" ht="15" customHeight="1">
      <c r="A2088" s="284"/>
      <c r="B2088" s="284"/>
      <c r="C2088" s="241"/>
      <c r="D2088" s="241"/>
      <c r="E2088" s="241"/>
      <c r="F2088" s="241"/>
      <c r="G2088" s="241"/>
      <c r="H2088" s="241"/>
      <c r="I2088" s="241"/>
      <c r="J2088" s="241"/>
      <c r="K2088" s="241"/>
      <c r="L2088" s="241"/>
      <c r="M2088" s="241"/>
      <c r="N2088" s="241"/>
      <c r="O2088" s="241"/>
      <c r="P2088" s="241"/>
      <c r="Q2088" s="241"/>
      <c r="R2088" s="241"/>
      <c r="S2088" s="241"/>
      <c r="T2088" s="241"/>
      <c r="U2088" s="241"/>
      <c r="V2088" s="241"/>
      <c r="W2088" s="241"/>
      <c r="X2088" s="241"/>
      <c r="Y2088" s="241"/>
      <c r="Z2088" s="241"/>
      <c r="AA2088" s="241"/>
      <c r="AB2088" s="241"/>
      <c r="AC2088" s="241"/>
      <c r="AD2088" s="241"/>
      <c r="AE2088" s="241"/>
      <c r="AF2088" s="241"/>
      <c r="AG2088" s="241"/>
      <c r="AH2088" s="241"/>
      <c r="AI2088" s="241"/>
      <c r="AP2088" s="300"/>
      <c r="AT2088" s="300"/>
    </row>
    <row r="2089" spans="1:46" s="299" customFormat="1" ht="15" customHeight="1">
      <c r="A2089" s="284"/>
      <c r="B2089" s="284"/>
      <c r="C2089" s="241"/>
      <c r="D2089" s="241"/>
      <c r="E2089" s="241"/>
      <c r="F2089" s="241"/>
      <c r="G2089" s="241"/>
      <c r="H2089" s="241"/>
      <c r="I2089" s="241"/>
      <c r="J2089" s="241"/>
      <c r="K2089" s="241"/>
      <c r="L2089" s="241"/>
      <c r="M2089" s="241"/>
      <c r="N2089" s="241"/>
      <c r="O2089" s="241"/>
      <c r="P2089" s="241"/>
      <c r="Q2089" s="241"/>
      <c r="R2089" s="241"/>
      <c r="S2089" s="241"/>
      <c r="T2089" s="241"/>
      <c r="U2089" s="241"/>
      <c r="V2089" s="241"/>
      <c r="W2089" s="241"/>
      <c r="X2089" s="241"/>
      <c r="Y2089" s="241"/>
      <c r="Z2089" s="241"/>
      <c r="AA2089" s="241"/>
      <c r="AB2089" s="241"/>
      <c r="AC2089" s="241"/>
      <c r="AD2089" s="241"/>
      <c r="AE2089" s="241"/>
      <c r="AF2089" s="241"/>
      <c r="AG2089" s="241"/>
      <c r="AH2089" s="241"/>
      <c r="AI2089" s="241"/>
      <c r="AP2089" s="300"/>
      <c r="AT2089" s="300"/>
    </row>
    <row r="2090" spans="1:46" s="299" customFormat="1" ht="15" customHeight="1">
      <c r="A2090" s="284"/>
      <c r="B2090" s="284"/>
      <c r="C2090" s="241"/>
      <c r="D2090" s="241"/>
      <c r="E2090" s="241"/>
      <c r="F2090" s="241"/>
      <c r="G2090" s="241"/>
      <c r="H2090" s="241"/>
      <c r="I2090" s="241"/>
      <c r="J2090" s="241"/>
      <c r="K2090" s="241"/>
      <c r="L2090" s="241"/>
      <c r="M2090" s="241"/>
      <c r="N2090" s="241"/>
      <c r="O2090" s="241"/>
      <c r="P2090" s="241"/>
      <c r="Q2090" s="241"/>
      <c r="R2090" s="241"/>
      <c r="S2090" s="241"/>
      <c r="T2090" s="241"/>
      <c r="U2090" s="241"/>
      <c r="V2090" s="241"/>
      <c r="W2090" s="241"/>
      <c r="X2090" s="241"/>
      <c r="Y2090" s="241"/>
      <c r="Z2090" s="241"/>
      <c r="AA2090" s="241"/>
      <c r="AB2090" s="241"/>
      <c r="AC2090" s="241"/>
      <c r="AD2090" s="241"/>
      <c r="AE2090" s="241"/>
      <c r="AF2090" s="241"/>
      <c r="AG2090" s="241"/>
      <c r="AH2090" s="241"/>
      <c r="AI2090" s="241"/>
      <c r="AP2090" s="300"/>
      <c r="AT2090" s="300"/>
    </row>
    <row r="2091" spans="1:46" s="299" customFormat="1" ht="15" customHeight="1">
      <c r="A2091" s="284"/>
      <c r="B2091" s="284"/>
      <c r="C2091" s="241"/>
      <c r="D2091" s="241"/>
      <c r="E2091" s="241"/>
      <c r="F2091" s="241"/>
      <c r="G2091" s="241"/>
      <c r="H2091" s="241"/>
      <c r="I2091" s="241"/>
      <c r="J2091" s="241"/>
      <c r="K2091" s="241"/>
      <c r="L2091" s="241"/>
      <c r="M2091" s="241"/>
      <c r="N2091" s="241"/>
      <c r="O2091" s="241"/>
      <c r="P2091" s="241"/>
      <c r="Q2091" s="241"/>
      <c r="R2091" s="241"/>
      <c r="S2091" s="241"/>
      <c r="T2091" s="241"/>
      <c r="U2091" s="241"/>
      <c r="V2091" s="241"/>
      <c r="W2091" s="241"/>
      <c r="X2091" s="241"/>
      <c r="Y2091" s="241"/>
      <c r="Z2091" s="241"/>
      <c r="AA2091" s="241"/>
      <c r="AB2091" s="241"/>
      <c r="AC2091" s="241"/>
      <c r="AD2091" s="241"/>
      <c r="AE2091" s="241"/>
      <c r="AF2091" s="241"/>
      <c r="AG2091" s="241"/>
      <c r="AH2091" s="241"/>
      <c r="AI2091" s="241"/>
      <c r="AP2091" s="300"/>
      <c r="AT2091" s="300"/>
    </row>
    <row r="2092" spans="1:46" s="299" customFormat="1" ht="15" customHeight="1">
      <c r="A2092" s="284"/>
      <c r="B2092" s="284"/>
      <c r="C2092" s="241"/>
      <c r="D2092" s="241"/>
      <c r="E2092" s="241"/>
      <c r="F2092" s="241"/>
      <c r="G2092" s="241"/>
      <c r="H2092" s="241"/>
      <c r="I2092" s="241"/>
      <c r="J2092" s="241"/>
      <c r="K2092" s="241"/>
      <c r="L2092" s="241"/>
      <c r="M2092" s="241"/>
      <c r="N2092" s="241"/>
      <c r="O2092" s="241"/>
      <c r="P2092" s="241"/>
      <c r="Q2092" s="241"/>
      <c r="R2092" s="241"/>
      <c r="S2092" s="241"/>
      <c r="T2092" s="241"/>
      <c r="U2092" s="241"/>
      <c r="V2092" s="241"/>
      <c r="W2092" s="241"/>
      <c r="X2092" s="241"/>
      <c r="Y2092" s="241"/>
      <c r="Z2092" s="241"/>
      <c r="AA2092" s="241"/>
      <c r="AB2092" s="241"/>
      <c r="AC2092" s="241"/>
      <c r="AD2092" s="241"/>
      <c r="AE2092" s="241"/>
      <c r="AF2092" s="241"/>
      <c r="AG2092" s="241"/>
      <c r="AH2092" s="241"/>
      <c r="AI2092" s="241"/>
      <c r="AP2092" s="300"/>
      <c r="AT2092" s="300"/>
    </row>
    <row r="2093" spans="1:46" s="299" customFormat="1" ht="15" customHeight="1">
      <c r="A2093" s="284"/>
      <c r="B2093" s="284"/>
      <c r="C2093" s="241"/>
      <c r="D2093" s="241"/>
      <c r="E2093" s="241"/>
      <c r="F2093" s="241"/>
      <c r="G2093" s="241"/>
      <c r="H2093" s="241"/>
      <c r="I2093" s="241"/>
      <c r="J2093" s="241"/>
      <c r="K2093" s="241"/>
      <c r="L2093" s="241"/>
      <c r="M2093" s="241"/>
      <c r="N2093" s="241"/>
      <c r="O2093" s="241"/>
      <c r="P2093" s="241"/>
      <c r="Q2093" s="241"/>
      <c r="R2093" s="241"/>
      <c r="S2093" s="241"/>
      <c r="T2093" s="241"/>
      <c r="U2093" s="241"/>
      <c r="V2093" s="241"/>
      <c r="W2093" s="241"/>
      <c r="X2093" s="241"/>
      <c r="Y2093" s="241"/>
      <c r="Z2093" s="241"/>
      <c r="AA2093" s="241"/>
      <c r="AB2093" s="241"/>
      <c r="AC2093" s="241"/>
      <c r="AD2093" s="241"/>
      <c r="AE2093" s="241"/>
      <c r="AF2093" s="241"/>
      <c r="AG2093" s="241"/>
      <c r="AH2093" s="241"/>
      <c r="AI2093" s="241"/>
      <c r="AP2093" s="300"/>
      <c r="AT2093" s="300"/>
    </row>
    <row r="2094" spans="1:46" s="299" customFormat="1" ht="15" customHeight="1">
      <c r="A2094" s="284"/>
      <c r="B2094" s="284"/>
      <c r="C2094" s="241"/>
      <c r="D2094" s="241"/>
      <c r="E2094" s="241"/>
      <c r="F2094" s="241"/>
      <c r="G2094" s="241"/>
      <c r="H2094" s="241"/>
      <c r="I2094" s="241"/>
      <c r="J2094" s="241"/>
      <c r="K2094" s="241"/>
      <c r="L2094" s="241"/>
      <c r="M2094" s="241"/>
      <c r="N2094" s="241"/>
      <c r="O2094" s="241"/>
      <c r="P2094" s="241"/>
      <c r="Q2094" s="241"/>
      <c r="R2094" s="241"/>
      <c r="S2094" s="241"/>
      <c r="T2094" s="241"/>
      <c r="U2094" s="241"/>
      <c r="V2094" s="241"/>
      <c r="W2094" s="241"/>
      <c r="X2094" s="241"/>
      <c r="Y2094" s="241"/>
      <c r="Z2094" s="241"/>
      <c r="AA2094" s="241"/>
      <c r="AB2094" s="241"/>
      <c r="AC2094" s="241"/>
      <c r="AD2094" s="241"/>
      <c r="AE2094" s="241"/>
      <c r="AF2094" s="241"/>
      <c r="AG2094" s="241"/>
      <c r="AH2094" s="241"/>
      <c r="AI2094" s="241"/>
      <c r="AP2094" s="300"/>
      <c r="AT2094" s="300"/>
    </row>
    <row r="2095" spans="1:46" s="299" customFormat="1" ht="15" customHeight="1">
      <c r="A2095" s="284"/>
      <c r="B2095" s="284"/>
      <c r="C2095" s="241"/>
      <c r="D2095" s="241"/>
      <c r="E2095" s="241"/>
      <c r="F2095" s="241"/>
      <c r="G2095" s="241"/>
      <c r="H2095" s="241"/>
      <c r="I2095" s="241"/>
      <c r="J2095" s="241"/>
      <c r="K2095" s="241"/>
      <c r="L2095" s="241"/>
      <c r="M2095" s="241"/>
      <c r="N2095" s="241"/>
      <c r="O2095" s="241"/>
      <c r="P2095" s="241"/>
      <c r="Q2095" s="241"/>
      <c r="R2095" s="241"/>
      <c r="S2095" s="241"/>
      <c r="T2095" s="241"/>
      <c r="U2095" s="241"/>
      <c r="V2095" s="241"/>
      <c r="W2095" s="241"/>
      <c r="X2095" s="241"/>
      <c r="Y2095" s="241"/>
      <c r="Z2095" s="241"/>
      <c r="AA2095" s="241"/>
      <c r="AB2095" s="241"/>
      <c r="AC2095" s="241"/>
      <c r="AD2095" s="241"/>
      <c r="AE2095" s="241"/>
      <c r="AF2095" s="241"/>
      <c r="AG2095" s="241"/>
      <c r="AH2095" s="241"/>
      <c r="AI2095" s="241"/>
      <c r="AP2095" s="300"/>
      <c r="AT2095" s="300"/>
    </row>
    <row r="2096" spans="1:46" s="299" customFormat="1" ht="15" customHeight="1">
      <c r="A2096" s="284"/>
      <c r="B2096" s="284"/>
      <c r="C2096" s="241"/>
      <c r="D2096" s="241"/>
      <c r="E2096" s="241"/>
      <c r="F2096" s="241"/>
      <c r="G2096" s="241"/>
      <c r="H2096" s="241"/>
      <c r="I2096" s="241"/>
      <c r="J2096" s="241"/>
      <c r="K2096" s="241"/>
      <c r="L2096" s="241"/>
      <c r="M2096" s="241"/>
      <c r="N2096" s="241"/>
      <c r="O2096" s="241"/>
      <c r="P2096" s="241"/>
      <c r="Q2096" s="241"/>
      <c r="R2096" s="241"/>
      <c r="S2096" s="241"/>
      <c r="T2096" s="241"/>
      <c r="U2096" s="241"/>
      <c r="V2096" s="241"/>
      <c r="W2096" s="241"/>
      <c r="X2096" s="241"/>
      <c r="Y2096" s="241"/>
      <c r="Z2096" s="241"/>
      <c r="AA2096" s="241"/>
      <c r="AB2096" s="241"/>
      <c r="AC2096" s="241"/>
      <c r="AD2096" s="241"/>
      <c r="AE2096" s="241"/>
      <c r="AF2096" s="241"/>
      <c r="AG2096" s="241"/>
      <c r="AH2096" s="241"/>
      <c r="AI2096" s="241"/>
      <c r="AP2096" s="300"/>
      <c r="AT2096" s="300"/>
    </row>
    <row r="2097" spans="1:46" s="299" customFormat="1" ht="15" customHeight="1">
      <c r="A2097" s="284"/>
      <c r="B2097" s="284"/>
      <c r="C2097" s="241"/>
      <c r="D2097" s="241"/>
      <c r="E2097" s="241"/>
      <c r="F2097" s="241"/>
      <c r="G2097" s="241"/>
      <c r="H2097" s="241"/>
      <c r="I2097" s="241"/>
      <c r="J2097" s="241"/>
      <c r="K2097" s="241"/>
      <c r="L2097" s="241"/>
      <c r="M2097" s="241"/>
      <c r="N2097" s="241"/>
      <c r="O2097" s="241"/>
      <c r="P2097" s="241"/>
      <c r="Q2097" s="241"/>
      <c r="R2097" s="241"/>
      <c r="S2097" s="241"/>
      <c r="T2097" s="241"/>
      <c r="U2097" s="241"/>
      <c r="V2097" s="241"/>
      <c r="W2097" s="241"/>
      <c r="X2097" s="241"/>
      <c r="Y2097" s="241"/>
      <c r="Z2097" s="241"/>
      <c r="AA2097" s="241"/>
      <c r="AB2097" s="241"/>
      <c r="AC2097" s="241"/>
      <c r="AD2097" s="241"/>
      <c r="AE2097" s="241"/>
      <c r="AF2097" s="241"/>
      <c r="AG2097" s="241"/>
      <c r="AH2097" s="241"/>
      <c r="AI2097" s="241"/>
      <c r="AP2097" s="300"/>
      <c r="AT2097" s="300"/>
    </row>
    <row r="2098" spans="1:46" s="299" customFormat="1" ht="15" customHeight="1">
      <c r="A2098" s="284"/>
      <c r="B2098" s="284"/>
      <c r="C2098" s="241"/>
      <c r="D2098" s="241"/>
      <c r="E2098" s="241"/>
      <c r="F2098" s="241"/>
      <c r="G2098" s="241"/>
      <c r="H2098" s="241"/>
      <c r="I2098" s="241"/>
      <c r="J2098" s="241"/>
      <c r="K2098" s="241"/>
      <c r="L2098" s="241"/>
      <c r="M2098" s="241"/>
      <c r="N2098" s="241"/>
      <c r="O2098" s="241"/>
      <c r="P2098" s="241"/>
      <c r="Q2098" s="241"/>
      <c r="R2098" s="241"/>
      <c r="S2098" s="241"/>
      <c r="T2098" s="241"/>
      <c r="U2098" s="241"/>
      <c r="V2098" s="241"/>
      <c r="W2098" s="241"/>
      <c r="X2098" s="241"/>
      <c r="Y2098" s="241"/>
      <c r="Z2098" s="241"/>
      <c r="AA2098" s="241"/>
      <c r="AB2098" s="241"/>
      <c r="AC2098" s="241"/>
      <c r="AD2098" s="241"/>
      <c r="AE2098" s="241"/>
      <c r="AF2098" s="241"/>
      <c r="AG2098" s="241"/>
      <c r="AH2098" s="241"/>
      <c r="AI2098" s="241"/>
      <c r="AP2098" s="300"/>
      <c r="AT2098" s="300"/>
    </row>
    <row r="2099" spans="1:46" s="299" customFormat="1" ht="15" customHeight="1">
      <c r="A2099" s="284"/>
      <c r="B2099" s="284"/>
      <c r="C2099" s="241"/>
      <c r="D2099" s="241"/>
      <c r="E2099" s="241"/>
      <c r="F2099" s="241"/>
      <c r="G2099" s="241"/>
      <c r="H2099" s="241"/>
      <c r="I2099" s="241"/>
      <c r="J2099" s="241"/>
      <c r="K2099" s="241"/>
      <c r="L2099" s="241"/>
      <c r="M2099" s="241"/>
      <c r="N2099" s="241"/>
      <c r="O2099" s="241"/>
      <c r="P2099" s="241"/>
      <c r="Q2099" s="241"/>
      <c r="R2099" s="241"/>
      <c r="S2099" s="241"/>
      <c r="T2099" s="241"/>
      <c r="U2099" s="241"/>
      <c r="V2099" s="241"/>
      <c r="W2099" s="241"/>
      <c r="X2099" s="241"/>
      <c r="Y2099" s="241"/>
      <c r="Z2099" s="241"/>
      <c r="AA2099" s="241"/>
      <c r="AB2099" s="241"/>
      <c r="AC2099" s="241"/>
      <c r="AD2099" s="241"/>
      <c r="AE2099" s="241"/>
      <c r="AF2099" s="241"/>
      <c r="AG2099" s="241"/>
      <c r="AH2099" s="241"/>
      <c r="AI2099" s="241"/>
      <c r="AP2099" s="300"/>
      <c r="AT2099" s="300"/>
    </row>
    <row r="2100" spans="1:46" s="299" customFormat="1" ht="15" customHeight="1">
      <c r="A2100" s="284"/>
      <c r="B2100" s="284"/>
      <c r="C2100" s="241"/>
      <c r="D2100" s="241"/>
      <c r="E2100" s="241"/>
      <c r="F2100" s="241"/>
      <c r="G2100" s="241"/>
      <c r="H2100" s="241"/>
      <c r="I2100" s="241"/>
      <c r="J2100" s="241"/>
      <c r="K2100" s="241"/>
      <c r="L2100" s="241"/>
      <c r="M2100" s="241"/>
      <c r="N2100" s="241"/>
      <c r="O2100" s="241"/>
      <c r="P2100" s="241"/>
      <c r="Q2100" s="241"/>
      <c r="R2100" s="241"/>
      <c r="S2100" s="241"/>
      <c r="T2100" s="241"/>
      <c r="U2100" s="241"/>
      <c r="V2100" s="241"/>
      <c r="W2100" s="241"/>
      <c r="X2100" s="241"/>
      <c r="Y2100" s="241"/>
      <c r="Z2100" s="241"/>
      <c r="AA2100" s="241"/>
      <c r="AB2100" s="241"/>
      <c r="AC2100" s="241"/>
      <c r="AD2100" s="241"/>
      <c r="AE2100" s="241"/>
      <c r="AF2100" s="241"/>
      <c r="AG2100" s="241"/>
      <c r="AH2100" s="241"/>
      <c r="AI2100" s="241"/>
      <c r="AP2100" s="300"/>
      <c r="AT2100" s="300"/>
    </row>
    <row r="2101" spans="1:46" s="299" customFormat="1" ht="15" customHeight="1">
      <c r="A2101" s="284"/>
      <c r="B2101" s="284"/>
      <c r="C2101" s="241"/>
      <c r="D2101" s="241"/>
      <c r="E2101" s="241"/>
      <c r="F2101" s="241"/>
      <c r="G2101" s="241"/>
      <c r="H2101" s="241"/>
      <c r="I2101" s="241"/>
      <c r="J2101" s="241"/>
      <c r="K2101" s="241"/>
      <c r="L2101" s="241"/>
      <c r="M2101" s="241"/>
      <c r="N2101" s="241"/>
      <c r="O2101" s="241"/>
      <c r="P2101" s="241"/>
      <c r="Q2101" s="241"/>
      <c r="R2101" s="241"/>
      <c r="S2101" s="241"/>
      <c r="T2101" s="241"/>
      <c r="U2101" s="241"/>
      <c r="V2101" s="241"/>
      <c r="W2101" s="241"/>
      <c r="X2101" s="241"/>
      <c r="Y2101" s="241"/>
      <c r="Z2101" s="241"/>
      <c r="AA2101" s="241"/>
      <c r="AB2101" s="241"/>
      <c r="AC2101" s="241"/>
      <c r="AD2101" s="241"/>
      <c r="AE2101" s="241"/>
      <c r="AF2101" s="241"/>
      <c r="AG2101" s="241"/>
      <c r="AH2101" s="241"/>
      <c r="AI2101" s="241"/>
      <c r="AP2101" s="300"/>
      <c r="AT2101" s="300"/>
    </row>
    <row r="2102" spans="1:46" s="299" customFormat="1" ht="15" customHeight="1">
      <c r="A2102" s="284"/>
      <c r="B2102" s="284"/>
      <c r="C2102" s="241"/>
      <c r="D2102" s="241"/>
      <c r="E2102" s="241"/>
      <c r="F2102" s="241"/>
      <c r="G2102" s="241"/>
      <c r="H2102" s="241"/>
      <c r="I2102" s="241"/>
      <c r="J2102" s="241"/>
      <c r="K2102" s="241"/>
      <c r="L2102" s="241"/>
      <c r="M2102" s="241"/>
      <c r="N2102" s="241"/>
      <c r="O2102" s="241"/>
      <c r="P2102" s="241"/>
      <c r="Q2102" s="241"/>
      <c r="R2102" s="241"/>
      <c r="S2102" s="241"/>
      <c r="T2102" s="241"/>
      <c r="U2102" s="241"/>
      <c r="V2102" s="241"/>
      <c r="W2102" s="241"/>
      <c r="X2102" s="241"/>
      <c r="Y2102" s="241"/>
      <c r="Z2102" s="241"/>
      <c r="AA2102" s="241"/>
      <c r="AB2102" s="241"/>
      <c r="AC2102" s="241"/>
      <c r="AD2102" s="241"/>
      <c r="AE2102" s="241"/>
      <c r="AF2102" s="241"/>
      <c r="AG2102" s="241"/>
      <c r="AH2102" s="241"/>
      <c r="AI2102" s="241"/>
      <c r="AP2102" s="300"/>
      <c r="AT2102" s="300"/>
    </row>
    <row r="2103" spans="1:46" s="299" customFormat="1" ht="15" customHeight="1">
      <c r="A2103" s="284"/>
      <c r="B2103" s="284"/>
      <c r="C2103" s="241"/>
      <c r="D2103" s="241"/>
      <c r="E2103" s="241"/>
      <c r="F2103" s="241"/>
      <c r="G2103" s="241"/>
      <c r="H2103" s="241"/>
      <c r="I2103" s="241"/>
      <c r="J2103" s="241"/>
      <c r="K2103" s="241"/>
      <c r="L2103" s="241"/>
      <c r="M2103" s="241"/>
      <c r="N2103" s="241"/>
      <c r="O2103" s="241"/>
      <c r="P2103" s="241"/>
      <c r="Q2103" s="241"/>
      <c r="R2103" s="241"/>
      <c r="S2103" s="241"/>
      <c r="T2103" s="241"/>
      <c r="U2103" s="241"/>
      <c r="V2103" s="241"/>
      <c r="W2103" s="241"/>
      <c r="X2103" s="241"/>
      <c r="Y2103" s="241"/>
      <c r="Z2103" s="241"/>
      <c r="AA2103" s="241"/>
      <c r="AB2103" s="241"/>
      <c r="AC2103" s="241"/>
      <c r="AD2103" s="241"/>
      <c r="AE2103" s="241"/>
      <c r="AF2103" s="241"/>
      <c r="AG2103" s="241"/>
      <c r="AH2103" s="241"/>
      <c r="AI2103" s="241"/>
      <c r="AP2103" s="300"/>
      <c r="AT2103" s="300"/>
    </row>
    <row r="2104" spans="1:46" s="299" customFormat="1" ht="15" customHeight="1">
      <c r="A2104" s="284"/>
      <c r="B2104" s="284"/>
      <c r="C2104" s="241"/>
      <c r="D2104" s="241"/>
      <c r="E2104" s="241"/>
      <c r="F2104" s="241"/>
      <c r="G2104" s="241"/>
      <c r="H2104" s="241"/>
      <c r="I2104" s="241"/>
      <c r="J2104" s="241"/>
      <c r="K2104" s="241"/>
      <c r="L2104" s="241"/>
      <c r="M2104" s="241"/>
      <c r="N2104" s="241"/>
      <c r="O2104" s="241"/>
      <c r="P2104" s="241"/>
      <c r="Q2104" s="241"/>
      <c r="R2104" s="241"/>
      <c r="S2104" s="241"/>
      <c r="T2104" s="241"/>
      <c r="U2104" s="241"/>
      <c r="V2104" s="241"/>
      <c r="W2104" s="241"/>
      <c r="X2104" s="241"/>
      <c r="Y2104" s="241"/>
      <c r="Z2104" s="241"/>
      <c r="AA2104" s="241"/>
      <c r="AB2104" s="241"/>
      <c r="AC2104" s="241"/>
      <c r="AD2104" s="241"/>
      <c r="AE2104" s="241"/>
      <c r="AF2104" s="241"/>
      <c r="AG2104" s="241"/>
      <c r="AH2104" s="241"/>
      <c r="AI2104" s="241"/>
      <c r="AP2104" s="300"/>
      <c r="AT2104" s="300"/>
    </row>
    <row r="2105" spans="1:46" s="299" customFormat="1" ht="15" customHeight="1">
      <c r="A2105" s="284"/>
      <c r="B2105" s="284"/>
      <c r="C2105" s="241"/>
      <c r="D2105" s="241"/>
      <c r="E2105" s="241"/>
      <c r="F2105" s="241"/>
      <c r="G2105" s="241"/>
      <c r="H2105" s="241"/>
      <c r="I2105" s="241"/>
      <c r="J2105" s="241"/>
      <c r="K2105" s="241"/>
      <c r="L2105" s="241"/>
      <c r="M2105" s="241"/>
      <c r="N2105" s="241"/>
      <c r="O2105" s="241"/>
      <c r="P2105" s="241"/>
      <c r="Q2105" s="241"/>
      <c r="R2105" s="241"/>
      <c r="S2105" s="241"/>
      <c r="T2105" s="241"/>
      <c r="U2105" s="241"/>
      <c r="V2105" s="241"/>
      <c r="W2105" s="241"/>
      <c r="X2105" s="241"/>
      <c r="Y2105" s="241"/>
      <c r="Z2105" s="241"/>
      <c r="AA2105" s="241"/>
      <c r="AB2105" s="241"/>
      <c r="AC2105" s="241"/>
      <c r="AD2105" s="241"/>
      <c r="AE2105" s="241"/>
      <c r="AF2105" s="241"/>
      <c r="AG2105" s="241"/>
      <c r="AH2105" s="241"/>
      <c r="AI2105" s="241"/>
      <c r="AP2105" s="300"/>
      <c r="AT2105" s="300"/>
    </row>
    <row r="2106" spans="1:46" s="299" customFormat="1" ht="15" customHeight="1">
      <c r="A2106" s="284"/>
      <c r="B2106" s="284"/>
      <c r="C2106" s="241"/>
      <c r="D2106" s="241"/>
      <c r="E2106" s="241"/>
      <c r="F2106" s="241"/>
      <c r="G2106" s="241"/>
      <c r="H2106" s="241"/>
      <c r="I2106" s="241"/>
      <c r="J2106" s="241"/>
      <c r="K2106" s="241"/>
      <c r="L2106" s="241"/>
      <c r="M2106" s="241"/>
      <c r="N2106" s="241"/>
      <c r="O2106" s="241"/>
      <c r="P2106" s="241"/>
      <c r="Q2106" s="241"/>
      <c r="R2106" s="241"/>
      <c r="S2106" s="241"/>
      <c r="T2106" s="241"/>
      <c r="U2106" s="241"/>
      <c r="V2106" s="241"/>
      <c r="W2106" s="241"/>
      <c r="X2106" s="241"/>
      <c r="Y2106" s="241"/>
      <c r="Z2106" s="241"/>
      <c r="AA2106" s="241"/>
      <c r="AB2106" s="241"/>
      <c r="AC2106" s="241"/>
      <c r="AD2106" s="241"/>
      <c r="AE2106" s="241"/>
      <c r="AF2106" s="241"/>
      <c r="AG2106" s="241"/>
      <c r="AH2106" s="241"/>
      <c r="AI2106" s="241"/>
      <c r="AP2106" s="300"/>
      <c r="AT2106" s="300"/>
    </row>
    <row r="2107" spans="1:46" s="299" customFormat="1" ht="15" customHeight="1">
      <c r="A2107" s="284"/>
      <c r="B2107" s="284"/>
      <c r="C2107" s="241"/>
      <c r="D2107" s="241"/>
      <c r="E2107" s="241"/>
      <c r="F2107" s="241"/>
      <c r="G2107" s="241"/>
      <c r="H2107" s="241"/>
      <c r="I2107" s="241"/>
      <c r="J2107" s="241"/>
      <c r="K2107" s="241"/>
      <c r="L2107" s="241"/>
      <c r="M2107" s="241"/>
      <c r="N2107" s="241"/>
      <c r="O2107" s="241"/>
      <c r="P2107" s="241"/>
      <c r="Q2107" s="241"/>
      <c r="R2107" s="241"/>
      <c r="S2107" s="241"/>
      <c r="T2107" s="241"/>
      <c r="U2107" s="241"/>
      <c r="V2107" s="241"/>
      <c r="W2107" s="241"/>
      <c r="X2107" s="241"/>
      <c r="Y2107" s="241"/>
      <c r="Z2107" s="241"/>
      <c r="AA2107" s="241"/>
      <c r="AB2107" s="241"/>
      <c r="AC2107" s="241"/>
      <c r="AD2107" s="241"/>
      <c r="AE2107" s="241"/>
      <c r="AF2107" s="241"/>
      <c r="AG2107" s="241"/>
      <c r="AH2107" s="241"/>
      <c r="AI2107" s="241"/>
      <c r="AP2107" s="300"/>
      <c r="AT2107" s="300"/>
    </row>
    <row r="2108" spans="1:46" s="299" customFormat="1" ht="15" customHeight="1">
      <c r="A2108" s="284"/>
      <c r="B2108" s="284"/>
      <c r="C2108" s="241"/>
      <c r="D2108" s="241"/>
      <c r="E2108" s="241"/>
      <c r="F2108" s="241"/>
      <c r="G2108" s="241"/>
      <c r="H2108" s="241"/>
      <c r="I2108" s="241"/>
      <c r="J2108" s="241"/>
      <c r="K2108" s="241"/>
      <c r="L2108" s="241"/>
      <c r="M2108" s="241"/>
      <c r="N2108" s="241"/>
      <c r="O2108" s="241"/>
      <c r="P2108" s="241"/>
      <c r="Q2108" s="241"/>
      <c r="R2108" s="241"/>
      <c r="S2108" s="241"/>
      <c r="T2108" s="241"/>
      <c r="U2108" s="241"/>
      <c r="V2108" s="241"/>
      <c r="W2108" s="241"/>
      <c r="X2108" s="241"/>
      <c r="Y2108" s="241"/>
      <c r="Z2108" s="241"/>
      <c r="AA2108" s="241"/>
      <c r="AB2108" s="241"/>
      <c r="AC2108" s="241"/>
      <c r="AD2108" s="241"/>
      <c r="AE2108" s="241"/>
      <c r="AF2108" s="241"/>
      <c r="AG2108" s="241"/>
      <c r="AH2108" s="241"/>
      <c r="AI2108" s="241"/>
      <c r="AP2108" s="300"/>
      <c r="AT2108" s="300"/>
    </row>
    <row r="2109" spans="1:46" s="299" customFormat="1" ht="15" customHeight="1">
      <c r="A2109" s="284"/>
      <c r="B2109" s="284"/>
      <c r="C2109" s="241"/>
      <c r="D2109" s="241"/>
      <c r="E2109" s="241"/>
      <c r="F2109" s="241"/>
      <c r="G2109" s="241"/>
      <c r="H2109" s="241"/>
      <c r="I2109" s="241"/>
      <c r="J2109" s="241"/>
      <c r="K2109" s="241"/>
      <c r="L2109" s="241"/>
      <c r="M2109" s="241"/>
      <c r="N2109" s="241"/>
      <c r="O2109" s="241"/>
      <c r="P2109" s="241"/>
      <c r="Q2109" s="241"/>
      <c r="R2109" s="241"/>
      <c r="S2109" s="241"/>
      <c r="T2109" s="241"/>
      <c r="U2109" s="241"/>
      <c r="V2109" s="241"/>
      <c r="W2109" s="241"/>
      <c r="X2109" s="241"/>
      <c r="Y2109" s="241"/>
      <c r="Z2109" s="241"/>
      <c r="AA2109" s="241"/>
      <c r="AB2109" s="241"/>
      <c r="AC2109" s="241"/>
      <c r="AD2109" s="241"/>
      <c r="AE2109" s="241"/>
      <c r="AF2109" s="241"/>
      <c r="AG2109" s="241"/>
      <c r="AH2109" s="241"/>
      <c r="AI2109" s="241"/>
      <c r="AP2109" s="300"/>
      <c r="AT2109" s="300"/>
    </row>
    <row r="2110" spans="1:46" s="299" customFormat="1" ht="15" customHeight="1">
      <c r="A2110" s="284"/>
      <c r="B2110" s="284"/>
      <c r="C2110" s="241"/>
      <c r="D2110" s="241"/>
      <c r="E2110" s="241"/>
      <c r="F2110" s="241"/>
      <c r="G2110" s="241"/>
      <c r="H2110" s="241"/>
      <c r="I2110" s="241"/>
      <c r="J2110" s="241"/>
      <c r="K2110" s="241"/>
      <c r="L2110" s="241"/>
      <c r="M2110" s="241"/>
      <c r="N2110" s="241"/>
      <c r="O2110" s="241"/>
      <c r="P2110" s="241"/>
      <c r="Q2110" s="241"/>
      <c r="R2110" s="241"/>
      <c r="S2110" s="241"/>
      <c r="T2110" s="241"/>
      <c r="U2110" s="241"/>
      <c r="V2110" s="241"/>
      <c r="W2110" s="241"/>
      <c r="X2110" s="241"/>
      <c r="Y2110" s="241"/>
      <c r="Z2110" s="241"/>
      <c r="AA2110" s="241"/>
      <c r="AB2110" s="241"/>
      <c r="AC2110" s="241"/>
      <c r="AD2110" s="241"/>
      <c r="AE2110" s="241"/>
      <c r="AF2110" s="241"/>
      <c r="AG2110" s="241"/>
      <c r="AH2110" s="241"/>
      <c r="AI2110" s="241"/>
      <c r="AP2110" s="300"/>
      <c r="AT2110" s="300"/>
    </row>
    <row r="2111" spans="1:46" s="299" customFormat="1" ht="15" customHeight="1">
      <c r="A2111" s="284"/>
      <c r="B2111" s="284"/>
      <c r="C2111" s="241"/>
      <c r="D2111" s="241"/>
      <c r="E2111" s="241"/>
      <c r="F2111" s="241"/>
      <c r="G2111" s="241"/>
      <c r="H2111" s="241"/>
      <c r="I2111" s="241"/>
      <c r="J2111" s="241"/>
      <c r="K2111" s="241"/>
      <c r="L2111" s="241"/>
      <c r="M2111" s="241"/>
      <c r="N2111" s="241"/>
      <c r="O2111" s="241"/>
      <c r="P2111" s="241"/>
      <c r="Q2111" s="241"/>
      <c r="R2111" s="241"/>
      <c r="S2111" s="241"/>
      <c r="T2111" s="241"/>
      <c r="U2111" s="241"/>
      <c r="V2111" s="241"/>
      <c r="W2111" s="241"/>
      <c r="X2111" s="241"/>
      <c r="Y2111" s="241"/>
      <c r="Z2111" s="241"/>
      <c r="AA2111" s="241"/>
      <c r="AB2111" s="241"/>
      <c r="AC2111" s="241"/>
      <c r="AD2111" s="241"/>
      <c r="AE2111" s="241"/>
      <c r="AF2111" s="241"/>
      <c r="AG2111" s="241"/>
      <c r="AH2111" s="241"/>
      <c r="AI2111" s="241"/>
      <c r="AP2111" s="300"/>
      <c r="AT2111" s="300"/>
    </row>
    <row r="2112" spans="1:46" s="299" customFormat="1" ht="15" customHeight="1">
      <c r="A2112" s="284"/>
      <c r="B2112" s="284"/>
      <c r="C2112" s="241"/>
      <c r="D2112" s="241"/>
      <c r="E2112" s="241"/>
      <c r="F2112" s="241"/>
      <c r="G2112" s="241"/>
      <c r="H2112" s="241"/>
      <c r="I2112" s="241"/>
      <c r="J2112" s="241"/>
      <c r="K2112" s="241"/>
      <c r="L2112" s="241"/>
      <c r="M2112" s="241"/>
      <c r="N2112" s="241"/>
      <c r="O2112" s="241"/>
      <c r="P2112" s="241"/>
      <c r="Q2112" s="241"/>
      <c r="R2112" s="241"/>
      <c r="S2112" s="241"/>
      <c r="T2112" s="241"/>
      <c r="U2112" s="241"/>
      <c r="V2112" s="241"/>
      <c r="W2112" s="241"/>
      <c r="X2112" s="241"/>
      <c r="Y2112" s="241"/>
      <c r="Z2112" s="241"/>
      <c r="AA2112" s="241"/>
      <c r="AB2112" s="241"/>
      <c r="AC2112" s="241"/>
      <c r="AD2112" s="241"/>
      <c r="AE2112" s="241"/>
      <c r="AF2112" s="241"/>
      <c r="AG2112" s="241"/>
      <c r="AH2112" s="241"/>
      <c r="AI2112" s="241"/>
      <c r="AP2112" s="300"/>
      <c r="AT2112" s="300"/>
    </row>
    <row r="2113" spans="1:46" s="299" customFormat="1" ht="15" customHeight="1">
      <c r="A2113" s="284"/>
      <c r="B2113" s="284"/>
      <c r="C2113" s="241"/>
      <c r="D2113" s="241"/>
      <c r="E2113" s="241"/>
      <c r="F2113" s="241"/>
      <c r="G2113" s="241"/>
      <c r="H2113" s="241"/>
      <c r="I2113" s="241"/>
      <c r="J2113" s="241"/>
      <c r="K2113" s="241"/>
      <c r="L2113" s="241"/>
      <c r="M2113" s="241"/>
      <c r="N2113" s="241"/>
      <c r="O2113" s="241"/>
      <c r="P2113" s="241"/>
      <c r="Q2113" s="241"/>
      <c r="R2113" s="241"/>
      <c r="S2113" s="241"/>
      <c r="T2113" s="241"/>
      <c r="U2113" s="241"/>
      <c r="V2113" s="241"/>
      <c r="W2113" s="241"/>
      <c r="X2113" s="241"/>
      <c r="Y2113" s="241"/>
      <c r="Z2113" s="241"/>
      <c r="AA2113" s="241"/>
      <c r="AB2113" s="241"/>
      <c r="AC2113" s="241"/>
      <c r="AD2113" s="241"/>
      <c r="AE2113" s="241"/>
      <c r="AF2113" s="241"/>
      <c r="AG2113" s="241"/>
      <c r="AH2113" s="241"/>
      <c r="AI2113" s="241"/>
      <c r="AP2113" s="300"/>
      <c r="AT2113" s="300"/>
    </row>
    <row r="2114" spans="1:46" s="299" customFormat="1" ht="15" customHeight="1">
      <c r="A2114" s="284"/>
      <c r="B2114" s="284"/>
      <c r="C2114" s="241"/>
      <c r="D2114" s="241"/>
      <c r="E2114" s="241"/>
      <c r="F2114" s="241"/>
      <c r="G2114" s="241"/>
      <c r="H2114" s="241"/>
      <c r="I2114" s="241"/>
      <c r="J2114" s="241"/>
      <c r="K2114" s="241"/>
      <c r="L2114" s="241"/>
      <c r="M2114" s="241"/>
      <c r="N2114" s="241"/>
      <c r="O2114" s="241"/>
      <c r="P2114" s="241"/>
      <c r="Q2114" s="241"/>
      <c r="R2114" s="241"/>
      <c r="S2114" s="241"/>
      <c r="T2114" s="241"/>
      <c r="U2114" s="241"/>
      <c r="V2114" s="241"/>
      <c r="W2114" s="241"/>
      <c r="X2114" s="241"/>
      <c r="Y2114" s="241"/>
      <c r="Z2114" s="241"/>
      <c r="AA2114" s="241"/>
      <c r="AB2114" s="241"/>
      <c r="AC2114" s="241"/>
      <c r="AD2114" s="241"/>
      <c r="AE2114" s="241"/>
      <c r="AF2114" s="241"/>
      <c r="AG2114" s="241"/>
      <c r="AH2114" s="241"/>
      <c r="AI2114" s="241"/>
      <c r="AP2114" s="300"/>
      <c r="AT2114" s="300"/>
    </row>
    <row r="2115" spans="1:46" s="299" customFormat="1" ht="15" customHeight="1">
      <c r="A2115" s="284"/>
      <c r="B2115" s="284"/>
      <c r="C2115" s="241"/>
      <c r="D2115" s="241"/>
      <c r="E2115" s="241"/>
      <c r="F2115" s="241"/>
      <c r="G2115" s="241"/>
      <c r="H2115" s="241"/>
      <c r="I2115" s="241"/>
      <c r="J2115" s="241"/>
      <c r="K2115" s="241"/>
      <c r="L2115" s="241"/>
      <c r="M2115" s="241"/>
      <c r="N2115" s="241"/>
      <c r="O2115" s="241"/>
      <c r="P2115" s="241"/>
      <c r="Q2115" s="241"/>
      <c r="R2115" s="241"/>
      <c r="S2115" s="241"/>
      <c r="T2115" s="241"/>
      <c r="U2115" s="241"/>
      <c r="V2115" s="241"/>
      <c r="W2115" s="241"/>
      <c r="X2115" s="241"/>
      <c r="Y2115" s="241"/>
      <c r="Z2115" s="241"/>
      <c r="AA2115" s="241"/>
      <c r="AB2115" s="241"/>
      <c r="AC2115" s="241"/>
      <c r="AD2115" s="241"/>
      <c r="AE2115" s="241"/>
      <c r="AF2115" s="241"/>
      <c r="AG2115" s="241"/>
      <c r="AH2115" s="241"/>
      <c r="AI2115" s="241"/>
      <c r="AP2115" s="300"/>
      <c r="AT2115" s="300"/>
    </row>
    <row r="2116" spans="1:46" s="299" customFormat="1" ht="15" customHeight="1">
      <c r="A2116" s="284"/>
      <c r="B2116" s="284"/>
      <c r="C2116" s="241"/>
      <c r="D2116" s="241"/>
      <c r="E2116" s="241"/>
      <c r="F2116" s="241"/>
      <c r="G2116" s="241"/>
      <c r="H2116" s="241"/>
      <c r="I2116" s="241"/>
      <c r="J2116" s="241"/>
      <c r="K2116" s="241"/>
      <c r="L2116" s="241"/>
      <c r="M2116" s="241"/>
      <c r="N2116" s="241"/>
      <c r="O2116" s="241"/>
      <c r="P2116" s="241"/>
      <c r="Q2116" s="241"/>
      <c r="R2116" s="241"/>
      <c r="S2116" s="241"/>
      <c r="T2116" s="241"/>
      <c r="U2116" s="241"/>
      <c r="V2116" s="241"/>
      <c r="W2116" s="241"/>
      <c r="X2116" s="241"/>
      <c r="Y2116" s="241"/>
      <c r="Z2116" s="241"/>
      <c r="AA2116" s="241"/>
      <c r="AB2116" s="241"/>
      <c r="AC2116" s="241"/>
      <c r="AD2116" s="241"/>
      <c r="AE2116" s="241"/>
      <c r="AF2116" s="241"/>
      <c r="AG2116" s="241"/>
      <c r="AH2116" s="241"/>
      <c r="AI2116" s="241"/>
      <c r="AP2116" s="300"/>
      <c r="AT2116" s="300"/>
    </row>
    <row r="2117" spans="1:46" s="299" customFormat="1" ht="15" customHeight="1">
      <c r="A2117" s="284"/>
      <c r="B2117" s="284"/>
      <c r="C2117" s="241"/>
      <c r="D2117" s="241"/>
      <c r="E2117" s="241"/>
      <c r="F2117" s="241"/>
      <c r="G2117" s="241"/>
      <c r="H2117" s="241"/>
      <c r="I2117" s="241"/>
      <c r="J2117" s="241"/>
      <c r="K2117" s="241"/>
      <c r="L2117" s="241"/>
      <c r="M2117" s="241"/>
      <c r="N2117" s="241"/>
      <c r="O2117" s="241"/>
      <c r="P2117" s="241"/>
      <c r="Q2117" s="241"/>
      <c r="R2117" s="241"/>
      <c r="S2117" s="241"/>
      <c r="T2117" s="241"/>
      <c r="U2117" s="241"/>
      <c r="V2117" s="241"/>
      <c r="W2117" s="241"/>
      <c r="X2117" s="241"/>
      <c r="Y2117" s="241"/>
      <c r="Z2117" s="241"/>
      <c r="AA2117" s="241"/>
      <c r="AB2117" s="241"/>
      <c r="AC2117" s="241"/>
      <c r="AD2117" s="241"/>
      <c r="AE2117" s="241"/>
      <c r="AF2117" s="241"/>
      <c r="AG2117" s="241"/>
      <c r="AH2117" s="241"/>
      <c r="AI2117" s="241"/>
      <c r="AP2117" s="300"/>
      <c r="AT2117" s="300"/>
    </row>
    <row r="2118" spans="1:46" s="299" customFormat="1" ht="15" customHeight="1">
      <c r="A2118" s="284"/>
      <c r="B2118" s="284"/>
      <c r="C2118" s="241"/>
      <c r="D2118" s="241"/>
      <c r="E2118" s="241"/>
      <c r="F2118" s="241"/>
      <c r="G2118" s="241"/>
      <c r="H2118" s="241"/>
      <c r="I2118" s="241"/>
      <c r="J2118" s="241"/>
      <c r="K2118" s="241"/>
      <c r="L2118" s="241"/>
      <c r="M2118" s="241"/>
      <c r="N2118" s="241"/>
      <c r="O2118" s="241"/>
      <c r="P2118" s="241"/>
      <c r="Q2118" s="241"/>
      <c r="R2118" s="241"/>
      <c r="S2118" s="241"/>
      <c r="T2118" s="241"/>
      <c r="U2118" s="241"/>
      <c r="V2118" s="241"/>
      <c r="W2118" s="241"/>
      <c r="X2118" s="241"/>
      <c r="Y2118" s="241"/>
      <c r="Z2118" s="241"/>
      <c r="AA2118" s="241"/>
      <c r="AB2118" s="241"/>
      <c r="AC2118" s="241"/>
      <c r="AD2118" s="241"/>
      <c r="AE2118" s="241"/>
      <c r="AF2118" s="241"/>
      <c r="AG2118" s="241"/>
      <c r="AH2118" s="241"/>
      <c r="AI2118" s="241"/>
      <c r="AP2118" s="300"/>
      <c r="AT2118" s="300"/>
    </row>
    <row r="2119" spans="1:46" s="299" customFormat="1" ht="15" customHeight="1">
      <c r="A2119" s="284"/>
      <c r="B2119" s="284"/>
      <c r="C2119" s="241"/>
      <c r="D2119" s="241"/>
      <c r="E2119" s="241"/>
      <c r="F2119" s="241"/>
      <c r="G2119" s="241"/>
      <c r="H2119" s="241"/>
      <c r="I2119" s="241"/>
      <c r="J2119" s="241"/>
      <c r="K2119" s="241"/>
      <c r="L2119" s="241"/>
      <c r="M2119" s="241"/>
      <c r="N2119" s="241"/>
      <c r="O2119" s="241"/>
      <c r="P2119" s="241"/>
      <c r="Q2119" s="241"/>
      <c r="R2119" s="241"/>
      <c r="S2119" s="241"/>
      <c r="T2119" s="241"/>
      <c r="U2119" s="241"/>
      <c r="V2119" s="241"/>
      <c r="W2119" s="241"/>
      <c r="X2119" s="241"/>
      <c r="Y2119" s="241"/>
      <c r="Z2119" s="241"/>
      <c r="AA2119" s="241"/>
      <c r="AB2119" s="241"/>
      <c r="AC2119" s="241"/>
      <c r="AD2119" s="241"/>
      <c r="AE2119" s="241"/>
      <c r="AF2119" s="241"/>
      <c r="AG2119" s="241"/>
      <c r="AH2119" s="241"/>
      <c r="AI2119" s="241"/>
      <c r="AP2119" s="300"/>
      <c r="AT2119" s="300"/>
    </row>
    <row r="2120" spans="1:46" s="299" customFormat="1" ht="15" customHeight="1">
      <c r="A2120" s="284"/>
      <c r="B2120" s="284"/>
      <c r="C2120" s="241"/>
      <c r="D2120" s="241"/>
      <c r="E2120" s="241"/>
      <c r="F2120" s="241"/>
      <c r="G2120" s="241"/>
      <c r="H2120" s="241"/>
      <c r="I2120" s="241"/>
      <c r="J2120" s="241"/>
      <c r="K2120" s="241"/>
      <c r="L2120" s="241"/>
      <c r="M2120" s="241"/>
      <c r="N2120" s="241"/>
      <c r="O2120" s="241"/>
      <c r="P2120" s="241"/>
      <c r="Q2120" s="241"/>
      <c r="R2120" s="241"/>
      <c r="S2120" s="241"/>
      <c r="T2120" s="241"/>
      <c r="U2120" s="241"/>
      <c r="V2120" s="241"/>
      <c r="W2120" s="241"/>
      <c r="X2120" s="241"/>
      <c r="Y2120" s="241"/>
      <c r="Z2120" s="241"/>
      <c r="AA2120" s="241"/>
      <c r="AB2120" s="241"/>
      <c r="AC2120" s="241"/>
      <c r="AD2120" s="241"/>
      <c r="AE2120" s="241"/>
      <c r="AF2120" s="241"/>
      <c r="AG2120" s="241"/>
      <c r="AH2120" s="241"/>
      <c r="AI2120" s="241"/>
      <c r="AP2120" s="300"/>
      <c r="AT2120" s="300"/>
    </row>
    <row r="2121" spans="1:46" s="299" customFormat="1" ht="15" customHeight="1">
      <c r="A2121" s="284"/>
      <c r="B2121" s="284"/>
      <c r="C2121" s="241"/>
      <c r="D2121" s="241"/>
      <c r="E2121" s="241"/>
      <c r="F2121" s="241"/>
      <c r="G2121" s="241"/>
      <c r="H2121" s="241"/>
      <c r="I2121" s="241"/>
      <c r="J2121" s="241"/>
      <c r="K2121" s="241"/>
      <c r="L2121" s="241"/>
      <c r="M2121" s="241"/>
      <c r="N2121" s="241"/>
      <c r="O2121" s="241"/>
      <c r="P2121" s="241"/>
      <c r="Q2121" s="241"/>
      <c r="R2121" s="241"/>
      <c r="S2121" s="241"/>
      <c r="T2121" s="241"/>
      <c r="U2121" s="241"/>
      <c r="V2121" s="241"/>
      <c r="W2121" s="241"/>
      <c r="X2121" s="241"/>
      <c r="Y2121" s="241"/>
      <c r="Z2121" s="241"/>
      <c r="AA2121" s="241"/>
      <c r="AB2121" s="241"/>
      <c r="AC2121" s="241"/>
      <c r="AD2121" s="241"/>
      <c r="AE2121" s="241"/>
      <c r="AF2121" s="241"/>
      <c r="AG2121" s="241"/>
      <c r="AH2121" s="241"/>
      <c r="AI2121" s="241"/>
      <c r="AP2121" s="300"/>
      <c r="AT2121" s="300"/>
    </row>
    <row r="2122" spans="1:46" s="299" customFormat="1" ht="15" customHeight="1">
      <c r="A2122" s="284"/>
      <c r="B2122" s="284"/>
      <c r="C2122" s="241"/>
      <c r="D2122" s="241"/>
      <c r="E2122" s="241"/>
      <c r="F2122" s="241"/>
      <c r="G2122" s="241"/>
      <c r="H2122" s="241"/>
      <c r="I2122" s="241"/>
      <c r="J2122" s="241"/>
      <c r="K2122" s="241"/>
      <c r="L2122" s="241"/>
      <c r="M2122" s="241"/>
      <c r="N2122" s="241"/>
      <c r="O2122" s="241"/>
      <c r="P2122" s="241"/>
      <c r="Q2122" s="241"/>
      <c r="R2122" s="241"/>
      <c r="S2122" s="241"/>
      <c r="T2122" s="241"/>
      <c r="U2122" s="241"/>
      <c r="V2122" s="241"/>
      <c r="W2122" s="241"/>
      <c r="X2122" s="241"/>
      <c r="Y2122" s="241"/>
      <c r="Z2122" s="241"/>
      <c r="AA2122" s="241"/>
      <c r="AB2122" s="241"/>
      <c r="AC2122" s="241"/>
      <c r="AD2122" s="241"/>
      <c r="AE2122" s="241"/>
      <c r="AF2122" s="241"/>
      <c r="AG2122" s="241"/>
      <c r="AH2122" s="241"/>
      <c r="AI2122" s="241"/>
      <c r="AP2122" s="300"/>
      <c r="AT2122" s="300"/>
    </row>
    <row r="2123" spans="1:46" s="299" customFormat="1" ht="15" customHeight="1">
      <c r="A2123" s="284"/>
      <c r="B2123" s="284"/>
      <c r="C2123" s="241"/>
      <c r="D2123" s="241"/>
      <c r="E2123" s="241"/>
      <c r="F2123" s="241"/>
      <c r="G2123" s="241"/>
      <c r="H2123" s="241"/>
      <c r="I2123" s="241"/>
      <c r="J2123" s="241"/>
      <c r="K2123" s="241"/>
      <c r="L2123" s="241"/>
      <c r="M2123" s="241"/>
      <c r="N2123" s="241"/>
      <c r="O2123" s="241"/>
      <c r="P2123" s="241"/>
      <c r="Q2123" s="241"/>
      <c r="R2123" s="241"/>
      <c r="S2123" s="241"/>
      <c r="T2123" s="241"/>
      <c r="U2123" s="241"/>
      <c r="V2123" s="241"/>
      <c r="W2123" s="241"/>
      <c r="X2123" s="241"/>
      <c r="Y2123" s="241"/>
      <c r="Z2123" s="241"/>
      <c r="AA2123" s="241"/>
      <c r="AB2123" s="241"/>
      <c r="AC2123" s="241"/>
      <c r="AD2123" s="241"/>
      <c r="AE2123" s="241"/>
      <c r="AF2123" s="241"/>
      <c r="AG2123" s="241"/>
      <c r="AH2123" s="241"/>
      <c r="AI2123" s="241"/>
      <c r="AP2123" s="300"/>
      <c r="AT2123" s="300"/>
    </row>
    <row r="2124" spans="1:46" s="299" customFormat="1" ht="15" customHeight="1">
      <c r="A2124" s="284"/>
      <c r="B2124" s="284"/>
      <c r="C2124" s="241"/>
      <c r="D2124" s="241"/>
      <c r="E2124" s="241"/>
      <c r="F2124" s="241"/>
      <c r="G2124" s="241"/>
      <c r="H2124" s="241"/>
      <c r="I2124" s="241"/>
      <c r="J2124" s="241"/>
      <c r="K2124" s="241"/>
      <c r="L2124" s="241"/>
      <c r="M2124" s="241"/>
      <c r="N2124" s="241"/>
      <c r="O2124" s="241"/>
      <c r="P2124" s="241"/>
      <c r="Q2124" s="241"/>
      <c r="R2124" s="241"/>
      <c r="S2124" s="241"/>
      <c r="T2124" s="241"/>
      <c r="U2124" s="241"/>
      <c r="V2124" s="241"/>
      <c r="W2124" s="241"/>
      <c r="X2124" s="241"/>
      <c r="Y2124" s="241"/>
      <c r="Z2124" s="241"/>
      <c r="AA2124" s="241"/>
      <c r="AB2124" s="241"/>
      <c r="AC2124" s="241"/>
      <c r="AD2124" s="241"/>
      <c r="AE2124" s="241"/>
      <c r="AF2124" s="241"/>
      <c r="AG2124" s="241"/>
      <c r="AH2124" s="241"/>
      <c r="AI2124" s="241"/>
      <c r="AP2124" s="300"/>
      <c r="AT2124" s="300"/>
    </row>
    <row r="2125" spans="1:46" s="299" customFormat="1" ht="15" customHeight="1">
      <c r="A2125" s="284"/>
      <c r="B2125" s="284"/>
      <c r="C2125" s="241"/>
      <c r="D2125" s="241"/>
      <c r="E2125" s="241"/>
      <c r="F2125" s="241"/>
      <c r="G2125" s="241"/>
      <c r="H2125" s="241"/>
      <c r="I2125" s="241"/>
      <c r="J2125" s="241"/>
      <c r="K2125" s="241"/>
      <c r="L2125" s="241"/>
      <c r="M2125" s="241"/>
      <c r="N2125" s="241"/>
      <c r="O2125" s="241"/>
      <c r="P2125" s="241"/>
      <c r="Q2125" s="241"/>
      <c r="R2125" s="241"/>
      <c r="S2125" s="241"/>
      <c r="T2125" s="241"/>
      <c r="U2125" s="241"/>
      <c r="V2125" s="241"/>
      <c r="W2125" s="241"/>
      <c r="X2125" s="241"/>
      <c r="Y2125" s="241"/>
      <c r="Z2125" s="241"/>
      <c r="AA2125" s="241"/>
      <c r="AB2125" s="241"/>
      <c r="AC2125" s="241"/>
      <c r="AD2125" s="241"/>
      <c r="AE2125" s="241"/>
      <c r="AF2125" s="241"/>
      <c r="AG2125" s="241"/>
      <c r="AH2125" s="241"/>
      <c r="AI2125" s="241"/>
      <c r="AP2125" s="300"/>
      <c r="AT2125" s="300"/>
    </row>
    <row r="2126" spans="1:46" s="299" customFormat="1" ht="15" customHeight="1">
      <c r="A2126" s="284"/>
      <c r="B2126" s="284"/>
      <c r="C2126" s="241"/>
      <c r="D2126" s="241"/>
      <c r="E2126" s="241"/>
      <c r="F2126" s="241"/>
      <c r="G2126" s="241"/>
      <c r="H2126" s="241"/>
      <c r="I2126" s="241"/>
      <c r="J2126" s="241"/>
      <c r="K2126" s="241"/>
      <c r="L2126" s="241"/>
      <c r="M2126" s="241"/>
      <c r="N2126" s="241"/>
      <c r="O2126" s="241"/>
      <c r="P2126" s="241"/>
      <c r="Q2126" s="241"/>
      <c r="R2126" s="241"/>
      <c r="S2126" s="241"/>
      <c r="T2126" s="241"/>
      <c r="U2126" s="241"/>
      <c r="V2126" s="241"/>
      <c r="W2126" s="241"/>
      <c r="X2126" s="241"/>
      <c r="Y2126" s="241"/>
      <c r="Z2126" s="241"/>
      <c r="AA2126" s="241"/>
      <c r="AB2126" s="241"/>
      <c r="AC2126" s="241"/>
      <c r="AD2126" s="241"/>
      <c r="AE2126" s="241"/>
      <c r="AF2126" s="241"/>
      <c r="AG2126" s="241"/>
      <c r="AH2126" s="241"/>
      <c r="AI2126" s="241"/>
      <c r="AP2126" s="300"/>
      <c r="AT2126" s="300"/>
    </row>
    <row r="2127" spans="1:46" s="299" customFormat="1" ht="15" customHeight="1">
      <c r="A2127" s="284"/>
      <c r="B2127" s="284"/>
      <c r="C2127" s="241"/>
      <c r="D2127" s="241"/>
      <c r="E2127" s="241"/>
      <c r="F2127" s="241"/>
      <c r="G2127" s="241"/>
      <c r="H2127" s="241"/>
      <c r="I2127" s="241"/>
      <c r="J2127" s="241"/>
      <c r="K2127" s="241"/>
      <c r="L2127" s="241"/>
      <c r="M2127" s="241"/>
      <c r="N2127" s="241"/>
      <c r="O2127" s="241"/>
      <c r="P2127" s="241"/>
      <c r="Q2127" s="241"/>
      <c r="R2127" s="241"/>
      <c r="S2127" s="241"/>
      <c r="T2127" s="241"/>
      <c r="U2127" s="241"/>
      <c r="V2127" s="241"/>
      <c r="W2127" s="241"/>
      <c r="X2127" s="241"/>
      <c r="Y2127" s="241"/>
      <c r="Z2127" s="241"/>
      <c r="AA2127" s="241"/>
      <c r="AB2127" s="241"/>
      <c r="AC2127" s="241"/>
      <c r="AD2127" s="241"/>
      <c r="AE2127" s="241"/>
      <c r="AF2127" s="241"/>
      <c r="AG2127" s="241"/>
      <c r="AH2127" s="241"/>
      <c r="AI2127" s="241"/>
      <c r="AP2127" s="300"/>
      <c r="AT2127" s="300"/>
    </row>
    <row r="2128" spans="1:46" s="299" customFormat="1" ht="15" customHeight="1">
      <c r="A2128" s="284"/>
      <c r="B2128" s="284"/>
      <c r="C2128" s="241"/>
      <c r="D2128" s="241"/>
      <c r="E2128" s="241"/>
      <c r="F2128" s="241"/>
      <c r="G2128" s="241"/>
      <c r="H2128" s="241"/>
      <c r="I2128" s="241"/>
      <c r="J2128" s="241"/>
      <c r="K2128" s="241"/>
      <c r="L2128" s="241"/>
      <c r="M2128" s="241"/>
      <c r="N2128" s="241"/>
      <c r="O2128" s="241"/>
      <c r="P2128" s="241"/>
      <c r="Q2128" s="241"/>
      <c r="R2128" s="241"/>
      <c r="S2128" s="241"/>
      <c r="T2128" s="241"/>
      <c r="U2128" s="241"/>
      <c r="V2128" s="241"/>
      <c r="W2128" s="241"/>
      <c r="X2128" s="241"/>
      <c r="Y2128" s="241"/>
      <c r="Z2128" s="241"/>
      <c r="AA2128" s="241"/>
      <c r="AB2128" s="241"/>
      <c r="AC2128" s="241"/>
      <c r="AD2128" s="241"/>
      <c r="AE2128" s="241"/>
      <c r="AF2128" s="241"/>
      <c r="AG2128" s="241"/>
      <c r="AH2128" s="241"/>
      <c r="AI2128" s="241"/>
      <c r="AP2128" s="300"/>
      <c r="AT2128" s="300"/>
    </row>
    <row r="2129" spans="1:46" s="299" customFormat="1" ht="15" customHeight="1">
      <c r="A2129" s="284"/>
      <c r="B2129" s="284"/>
      <c r="C2129" s="241"/>
      <c r="D2129" s="241"/>
      <c r="E2129" s="241"/>
      <c r="F2129" s="241"/>
      <c r="G2129" s="241"/>
      <c r="H2129" s="241"/>
      <c r="I2129" s="241"/>
      <c r="J2129" s="241"/>
      <c r="K2129" s="241"/>
      <c r="L2129" s="241"/>
      <c r="M2129" s="241"/>
      <c r="N2129" s="241"/>
      <c r="O2129" s="241"/>
      <c r="P2129" s="241"/>
      <c r="Q2129" s="241"/>
      <c r="R2129" s="241"/>
      <c r="S2129" s="241"/>
      <c r="T2129" s="241"/>
      <c r="U2129" s="241"/>
      <c r="V2129" s="241"/>
      <c r="W2129" s="241"/>
      <c r="X2129" s="241"/>
      <c r="Y2129" s="241"/>
      <c r="Z2129" s="241"/>
      <c r="AA2129" s="241"/>
      <c r="AB2129" s="241"/>
      <c r="AC2129" s="241"/>
      <c r="AD2129" s="241"/>
      <c r="AE2129" s="241"/>
      <c r="AF2129" s="241"/>
      <c r="AG2129" s="241"/>
      <c r="AH2129" s="241"/>
      <c r="AI2129" s="241"/>
      <c r="AP2129" s="300"/>
      <c r="AT2129" s="300"/>
    </row>
    <row r="2130" spans="1:46" s="299" customFormat="1" ht="15" customHeight="1">
      <c r="A2130" s="284"/>
      <c r="B2130" s="284"/>
      <c r="C2130" s="241"/>
      <c r="D2130" s="241"/>
      <c r="E2130" s="241"/>
      <c r="F2130" s="241"/>
      <c r="G2130" s="241"/>
      <c r="H2130" s="241"/>
      <c r="I2130" s="241"/>
      <c r="J2130" s="241"/>
      <c r="K2130" s="241"/>
      <c r="L2130" s="241"/>
      <c r="M2130" s="241"/>
      <c r="N2130" s="241"/>
      <c r="O2130" s="241"/>
      <c r="P2130" s="241"/>
      <c r="Q2130" s="241"/>
      <c r="R2130" s="241"/>
      <c r="S2130" s="241"/>
      <c r="T2130" s="241"/>
      <c r="U2130" s="241"/>
      <c r="V2130" s="241"/>
      <c r="W2130" s="241"/>
      <c r="X2130" s="241"/>
      <c r="Y2130" s="241"/>
      <c r="Z2130" s="241"/>
      <c r="AA2130" s="241"/>
      <c r="AB2130" s="241"/>
      <c r="AC2130" s="241"/>
      <c r="AD2130" s="241"/>
      <c r="AE2130" s="241"/>
      <c r="AF2130" s="241"/>
      <c r="AG2130" s="241"/>
      <c r="AH2130" s="241"/>
      <c r="AI2130" s="241"/>
      <c r="AP2130" s="300"/>
      <c r="AT2130" s="300"/>
    </row>
    <row r="2131" spans="1:46" s="299" customFormat="1" ht="15" customHeight="1">
      <c r="A2131" s="284"/>
      <c r="B2131" s="284"/>
      <c r="C2131" s="241"/>
      <c r="D2131" s="241"/>
      <c r="E2131" s="241"/>
      <c r="F2131" s="241"/>
      <c r="G2131" s="241"/>
      <c r="H2131" s="241"/>
      <c r="I2131" s="241"/>
      <c r="J2131" s="241"/>
      <c r="K2131" s="241"/>
      <c r="L2131" s="241"/>
      <c r="M2131" s="241"/>
      <c r="N2131" s="241"/>
      <c r="O2131" s="241"/>
      <c r="P2131" s="241"/>
      <c r="Q2131" s="241"/>
      <c r="R2131" s="241"/>
      <c r="S2131" s="241"/>
      <c r="T2131" s="241"/>
      <c r="U2131" s="241"/>
      <c r="V2131" s="241"/>
      <c r="W2131" s="241"/>
      <c r="X2131" s="241"/>
      <c r="Y2131" s="241"/>
      <c r="Z2131" s="241"/>
      <c r="AA2131" s="241"/>
      <c r="AB2131" s="241"/>
      <c r="AC2131" s="241"/>
      <c r="AD2131" s="241"/>
      <c r="AE2131" s="241"/>
      <c r="AF2131" s="241"/>
      <c r="AG2131" s="241"/>
      <c r="AH2131" s="241"/>
      <c r="AI2131" s="241"/>
      <c r="AP2131" s="300"/>
      <c r="AT2131" s="300"/>
    </row>
    <row r="2132" spans="1:46" s="299" customFormat="1" ht="15" customHeight="1">
      <c r="A2132" s="284"/>
      <c r="B2132" s="284"/>
      <c r="C2132" s="241"/>
      <c r="D2132" s="241"/>
      <c r="E2132" s="241"/>
      <c r="F2132" s="241"/>
      <c r="G2132" s="241"/>
      <c r="H2132" s="241"/>
      <c r="I2132" s="241"/>
      <c r="J2132" s="241"/>
      <c r="K2132" s="241"/>
      <c r="L2132" s="241"/>
      <c r="M2132" s="241"/>
      <c r="N2132" s="241"/>
      <c r="O2132" s="241"/>
      <c r="P2132" s="241"/>
      <c r="Q2132" s="241"/>
      <c r="R2132" s="241"/>
      <c r="S2132" s="241"/>
      <c r="T2132" s="241"/>
      <c r="U2132" s="241"/>
      <c r="V2132" s="241"/>
      <c r="W2132" s="241"/>
      <c r="X2132" s="241"/>
      <c r="Y2132" s="241"/>
      <c r="Z2132" s="241"/>
      <c r="AA2132" s="241"/>
      <c r="AB2132" s="241"/>
      <c r="AC2132" s="241"/>
      <c r="AD2132" s="241"/>
      <c r="AE2132" s="241"/>
      <c r="AF2132" s="241"/>
      <c r="AG2132" s="241"/>
      <c r="AH2132" s="241"/>
      <c r="AI2132" s="241"/>
      <c r="AP2132" s="300"/>
      <c r="AT2132" s="300"/>
    </row>
    <row r="2133" spans="1:46" s="299" customFormat="1" ht="15" customHeight="1">
      <c r="A2133" s="284"/>
      <c r="B2133" s="284"/>
      <c r="C2133" s="241"/>
      <c r="D2133" s="241"/>
      <c r="E2133" s="241"/>
      <c r="F2133" s="241"/>
      <c r="G2133" s="241"/>
      <c r="H2133" s="241"/>
      <c r="I2133" s="241"/>
      <c r="J2133" s="241"/>
      <c r="K2133" s="241"/>
      <c r="L2133" s="241"/>
      <c r="M2133" s="241"/>
      <c r="N2133" s="241"/>
      <c r="O2133" s="241"/>
      <c r="P2133" s="241"/>
      <c r="Q2133" s="241"/>
      <c r="R2133" s="241"/>
      <c r="S2133" s="241"/>
      <c r="T2133" s="241"/>
      <c r="U2133" s="241"/>
      <c r="V2133" s="241"/>
      <c r="W2133" s="241"/>
      <c r="X2133" s="241"/>
      <c r="Y2133" s="241"/>
      <c r="Z2133" s="241"/>
      <c r="AA2133" s="241"/>
      <c r="AB2133" s="241"/>
      <c r="AC2133" s="241"/>
      <c r="AD2133" s="241"/>
      <c r="AE2133" s="241"/>
      <c r="AF2133" s="241"/>
      <c r="AG2133" s="241"/>
      <c r="AH2133" s="241"/>
      <c r="AI2133" s="241"/>
      <c r="AP2133" s="300"/>
      <c r="AT2133" s="300"/>
    </row>
    <row r="2134" spans="1:46" s="299" customFormat="1" ht="15" customHeight="1">
      <c r="A2134" s="284"/>
      <c r="B2134" s="284"/>
      <c r="C2134" s="241"/>
      <c r="D2134" s="241"/>
      <c r="E2134" s="241"/>
      <c r="F2134" s="241"/>
      <c r="G2134" s="241"/>
      <c r="H2134" s="241"/>
      <c r="I2134" s="241"/>
      <c r="J2134" s="241"/>
      <c r="K2134" s="241"/>
      <c r="L2134" s="241"/>
      <c r="M2134" s="241"/>
      <c r="N2134" s="241"/>
      <c r="O2134" s="241"/>
      <c r="P2134" s="241"/>
      <c r="Q2134" s="241"/>
      <c r="R2134" s="241"/>
      <c r="S2134" s="241"/>
      <c r="T2134" s="241"/>
      <c r="U2134" s="241"/>
      <c r="V2134" s="241"/>
      <c r="W2134" s="241"/>
      <c r="X2134" s="241"/>
      <c r="Y2134" s="241"/>
      <c r="Z2134" s="241"/>
      <c r="AA2134" s="241"/>
      <c r="AB2134" s="241"/>
      <c r="AC2134" s="241"/>
      <c r="AD2134" s="241"/>
      <c r="AE2134" s="241"/>
      <c r="AF2134" s="241"/>
      <c r="AG2134" s="241"/>
      <c r="AH2134" s="241"/>
      <c r="AI2134" s="241"/>
      <c r="AP2134" s="300"/>
      <c r="AT2134" s="300"/>
    </row>
    <row r="2135" spans="1:46" s="299" customFormat="1" ht="15" customHeight="1">
      <c r="A2135" s="284"/>
      <c r="B2135" s="284"/>
      <c r="C2135" s="241"/>
      <c r="D2135" s="241"/>
      <c r="E2135" s="241"/>
      <c r="F2135" s="241"/>
      <c r="G2135" s="241"/>
      <c r="H2135" s="241"/>
      <c r="I2135" s="241"/>
      <c r="J2135" s="241"/>
      <c r="K2135" s="241"/>
      <c r="L2135" s="241"/>
      <c r="M2135" s="241"/>
      <c r="N2135" s="241"/>
      <c r="O2135" s="241"/>
      <c r="P2135" s="241"/>
      <c r="Q2135" s="241"/>
      <c r="R2135" s="241"/>
      <c r="S2135" s="241"/>
      <c r="T2135" s="241"/>
      <c r="U2135" s="241"/>
      <c r="V2135" s="241"/>
      <c r="W2135" s="241"/>
      <c r="X2135" s="241"/>
      <c r="Y2135" s="241"/>
      <c r="Z2135" s="241"/>
      <c r="AA2135" s="241"/>
      <c r="AB2135" s="241"/>
      <c r="AC2135" s="241"/>
      <c r="AD2135" s="241"/>
      <c r="AE2135" s="241"/>
      <c r="AF2135" s="241"/>
      <c r="AG2135" s="241"/>
      <c r="AH2135" s="241"/>
      <c r="AI2135" s="241"/>
      <c r="AP2135" s="300"/>
      <c r="AT2135" s="300"/>
    </row>
    <row r="2136" spans="1:46" s="299" customFormat="1" ht="15" customHeight="1">
      <c r="A2136" s="284"/>
      <c r="B2136" s="284"/>
      <c r="C2136" s="241"/>
      <c r="D2136" s="241"/>
      <c r="E2136" s="241"/>
      <c r="F2136" s="241"/>
      <c r="G2136" s="241"/>
      <c r="H2136" s="241"/>
      <c r="I2136" s="241"/>
      <c r="J2136" s="241"/>
      <c r="K2136" s="241"/>
      <c r="L2136" s="241"/>
      <c r="M2136" s="241"/>
      <c r="N2136" s="241"/>
      <c r="O2136" s="241"/>
      <c r="P2136" s="241"/>
      <c r="Q2136" s="241"/>
      <c r="R2136" s="241"/>
      <c r="S2136" s="241"/>
      <c r="T2136" s="241"/>
      <c r="U2136" s="241"/>
      <c r="V2136" s="241"/>
      <c r="W2136" s="241"/>
      <c r="X2136" s="241"/>
      <c r="Y2136" s="241"/>
      <c r="Z2136" s="241"/>
      <c r="AA2136" s="241"/>
      <c r="AB2136" s="241"/>
      <c r="AC2136" s="241"/>
      <c r="AD2136" s="241"/>
      <c r="AE2136" s="241"/>
      <c r="AF2136" s="241"/>
      <c r="AG2136" s="241"/>
      <c r="AH2136" s="241"/>
      <c r="AI2136" s="241"/>
      <c r="AP2136" s="300"/>
      <c r="AT2136" s="300"/>
    </row>
    <row r="2137" spans="1:46" s="299" customFormat="1" ht="15" customHeight="1">
      <c r="A2137" s="284"/>
      <c r="B2137" s="284"/>
      <c r="C2137" s="241"/>
      <c r="D2137" s="241"/>
      <c r="E2137" s="241"/>
      <c r="F2137" s="241"/>
      <c r="G2137" s="241"/>
      <c r="H2137" s="241"/>
      <c r="I2137" s="241"/>
      <c r="J2137" s="241"/>
      <c r="K2137" s="241"/>
      <c r="L2137" s="241"/>
      <c r="M2137" s="241"/>
      <c r="N2137" s="241"/>
      <c r="O2137" s="241"/>
      <c r="P2137" s="241"/>
      <c r="Q2137" s="241"/>
      <c r="R2137" s="241"/>
      <c r="S2137" s="241"/>
      <c r="T2137" s="241"/>
      <c r="U2137" s="241"/>
      <c r="V2137" s="241"/>
      <c r="W2137" s="241"/>
      <c r="X2137" s="241"/>
      <c r="Y2137" s="241"/>
      <c r="Z2137" s="241"/>
      <c r="AA2137" s="241"/>
      <c r="AB2137" s="241"/>
      <c r="AC2137" s="241"/>
      <c r="AD2137" s="241"/>
      <c r="AE2137" s="241"/>
      <c r="AF2137" s="241"/>
      <c r="AG2137" s="241"/>
      <c r="AH2137" s="241"/>
      <c r="AI2137" s="241"/>
      <c r="AP2137" s="300"/>
      <c r="AT2137" s="300"/>
    </row>
    <row r="2138" spans="1:46" s="299" customFormat="1" ht="15" customHeight="1">
      <c r="A2138" s="284"/>
      <c r="B2138" s="284"/>
      <c r="C2138" s="241"/>
      <c r="D2138" s="241"/>
      <c r="E2138" s="241"/>
      <c r="F2138" s="241"/>
      <c r="G2138" s="241"/>
      <c r="H2138" s="241"/>
      <c r="I2138" s="241"/>
      <c r="J2138" s="241"/>
      <c r="K2138" s="241"/>
      <c r="L2138" s="241"/>
      <c r="M2138" s="241"/>
      <c r="N2138" s="241"/>
      <c r="O2138" s="241"/>
      <c r="P2138" s="241"/>
      <c r="Q2138" s="241"/>
      <c r="R2138" s="241"/>
      <c r="S2138" s="241"/>
      <c r="T2138" s="241"/>
      <c r="U2138" s="241"/>
      <c r="V2138" s="241"/>
      <c r="W2138" s="241"/>
      <c r="X2138" s="241"/>
      <c r="Y2138" s="241"/>
      <c r="Z2138" s="241"/>
      <c r="AA2138" s="241"/>
      <c r="AB2138" s="241"/>
      <c r="AC2138" s="241"/>
      <c r="AD2138" s="241"/>
      <c r="AE2138" s="241"/>
      <c r="AF2138" s="241"/>
      <c r="AG2138" s="241"/>
      <c r="AH2138" s="241"/>
      <c r="AI2138" s="241"/>
      <c r="AP2138" s="300"/>
      <c r="AT2138" s="300"/>
    </row>
    <row r="2139" spans="1:46" s="299" customFormat="1" ht="15" customHeight="1">
      <c r="A2139" s="284"/>
      <c r="B2139" s="284"/>
      <c r="C2139" s="241"/>
      <c r="D2139" s="241"/>
      <c r="E2139" s="241"/>
      <c r="F2139" s="241"/>
      <c r="G2139" s="241"/>
      <c r="H2139" s="241"/>
      <c r="I2139" s="241"/>
      <c r="J2139" s="241"/>
      <c r="K2139" s="241"/>
      <c r="L2139" s="241"/>
      <c r="M2139" s="241"/>
      <c r="N2139" s="241"/>
      <c r="O2139" s="241"/>
      <c r="P2139" s="241"/>
      <c r="Q2139" s="241"/>
      <c r="R2139" s="241"/>
      <c r="S2139" s="241"/>
      <c r="T2139" s="241"/>
      <c r="U2139" s="241"/>
      <c r="V2139" s="241"/>
      <c r="W2139" s="241"/>
      <c r="X2139" s="241"/>
      <c r="Y2139" s="241"/>
      <c r="Z2139" s="241"/>
      <c r="AA2139" s="241"/>
      <c r="AB2139" s="241"/>
      <c r="AC2139" s="241"/>
      <c r="AD2139" s="241"/>
      <c r="AE2139" s="241"/>
      <c r="AF2139" s="241"/>
      <c r="AG2139" s="241"/>
      <c r="AH2139" s="241"/>
      <c r="AI2139" s="241"/>
      <c r="AP2139" s="300"/>
      <c r="AT2139" s="300"/>
    </row>
    <row r="2140" spans="1:46" s="299" customFormat="1" ht="15" customHeight="1">
      <c r="A2140" s="284"/>
      <c r="B2140" s="284"/>
      <c r="C2140" s="241"/>
      <c r="D2140" s="241"/>
      <c r="E2140" s="241"/>
      <c r="F2140" s="241"/>
      <c r="G2140" s="241"/>
      <c r="H2140" s="241"/>
      <c r="I2140" s="241"/>
      <c r="J2140" s="241"/>
      <c r="K2140" s="241"/>
      <c r="L2140" s="241"/>
      <c r="M2140" s="241"/>
      <c r="N2140" s="241"/>
      <c r="O2140" s="241"/>
      <c r="P2140" s="241"/>
      <c r="Q2140" s="241"/>
      <c r="R2140" s="241"/>
      <c r="S2140" s="241"/>
      <c r="T2140" s="241"/>
      <c r="U2140" s="241"/>
      <c r="V2140" s="241"/>
      <c r="W2140" s="241"/>
      <c r="X2140" s="241"/>
      <c r="Y2140" s="241"/>
      <c r="Z2140" s="241"/>
      <c r="AA2140" s="241"/>
      <c r="AB2140" s="241"/>
      <c r="AC2140" s="241"/>
      <c r="AD2140" s="241"/>
      <c r="AE2140" s="241"/>
      <c r="AF2140" s="241"/>
      <c r="AG2140" s="241"/>
      <c r="AH2140" s="241"/>
      <c r="AI2140" s="241"/>
      <c r="AP2140" s="300"/>
      <c r="AT2140" s="300"/>
    </row>
    <row r="2141" spans="1:46" s="299" customFormat="1" ht="15" customHeight="1">
      <c r="A2141" s="284"/>
      <c r="B2141" s="284"/>
      <c r="C2141" s="241"/>
      <c r="D2141" s="241"/>
      <c r="E2141" s="241"/>
      <c r="F2141" s="241"/>
      <c r="G2141" s="241"/>
      <c r="H2141" s="241"/>
      <c r="I2141" s="241"/>
      <c r="J2141" s="241"/>
      <c r="K2141" s="241"/>
      <c r="L2141" s="241"/>
      <c r="M2141" s="241"/>
      <c r="N2141" s="241"/>
      <c r="O2141" s="241"/>
      <c r="P2141" s="241"/>
      <c r="Q2141" s="241"/>
      <c r="R2141" s="241"/>
      <c r="S2141" s="241"/>
      <c r="T2141" s="241"/>
      <c r="U2141" s="241"/>
      <c r="V2141" s="241"/>
      <c r="W2141" s="241"/>
      <c r="X2141" s="241"/>
      <c r="Y2141" s="241"/>
      <c r="Z2141" s="241"/>
      <c r="AA2141" s="241"/>
      <c r="AB2141" s="241"/>
      <c r="AC2141" s="241"/>
      <c r="AD2141" s="241"/>
      <c r="AE2141" s="241"/>
      <c r="AF2141" s="241"/>
      <c r="AG2141" s="241"/>
      <c r="AH2141" s="241"/>
      <c r="AI2141" s="241"/>
      <c r="AP2141" s="300"/>
      <c r="AT2141" s="300"/>
    </row>
    <row r="2142" spans="1:46" s="299" customFormat="1" ht="15" customHeight="1">
      <c r="A2142" s="284"/>
      <c r="B2142" s="284"/>
      <c r="C2142" s="241"/>
      <c r="D2142" s="241"/>
      <c r="E2142" s="241"/>
      <c r="F2142" s="241"/>
      <c r="G2142" s="241"/>
      <c r="H2142" s="241"/>
      <c r="I2142" s="241"/>
      <c r="J2142" s="241"/>
      <c r="K2142" s="241"/>
      <c r="L2142" s="241"/>
      <c r="M2142" s="241"/>
      <c r="N2142" s="241"/>
      <c r="O2142" s="241"/>
      <c r="P2142" s="241"/>
      <c r="Q2142" s="241"/>
      <c r="R2142" s="241"/>
      <c r="S2142" s="241"/>
      <c r="T2142" s="241"/>
      <c r="U2142" s="241"/>
      <c r="V2142" s="241"/>
      <c r="W2142" s="241"/>
      <c r="X2142" s="241"/>
      <c r="Y2142" s="241"/>
      <c r="Z2142" s="241"/>
      <c r="AA2142" s="241"/>
      <c r="AB2142" s="241"/>
      <c r="AC2142" s="241"/>
      <c r="AD2142" s="241"/>
      <c r="AE2142" s="241"/>
      <c r="AF2142" s="241"/>
      <c r="AG2142" s="241"/>
      <c r="AH2142" s="241"/>
      <c r="AI2142" s="241"/>
      <c r="AP2142" s="300"/>
      <c r="AT2142" s="300"/>
    </row>
    <row r="2143" spans="1:46" s="299" customFormat="1" ht="15" customHeight="1">
      <c r="A2143" s="284"/>
      <c r="B2143" s="284"/>
      <c r="C2143" s="241"/>
      <c r="D2143" s="241"/>
      <c r="E2143" s="241"/>
      <c r="F2143" s="241"/>
      <c r="G2143" s="241"/>
      <c r="H2143" s="241"/>
      <c r="I2143" s="241"/>
      <c r="J2143" s="241"/>
      <c r="K2143" s="241"/>
      <c r="L2143" s="241"/>
      <c r="M2143" s="241"/>
      <c r="N2143" s="241"/>
      <c r="O2143" s="241"/>
      <c r="P2143" s="241"/>
      <c r="Q2143" s="241"/>
      <c r="R2143" s="241"/>
      <c r="S2143" s="241"/>
      <c r="T2143" s="241"/>
      <c r="U2143" s="241"/>
      <c r="V2143" s="241"/>
      <c r="W2143" s="241"/>
      <c r="X2143" s="241"/>
      <c r="Y2143" s="241"/>
      <c r="Z2143" s="241"/>
      <c r="AA2143" s="241"/>
      <c r="AB2143" s="241"/>
      <c r="AC2143" s="241"/>
      <c r="AD2143" s="241"/>
      <c r="AE2143" s="241"/>
      <c r="AF2143" s="241"/>
      <c r="AG2143" s="241"/>
      <c r="AH2143" s="241"/>
      <c r="AI2143" s="241"/>
      <c r="AP2143" s="300"/>
      <c r="AT2143" s="300"/>
    </row>
    <row r="2144" spans="1:46" s="299" customFormat="1" ht="15" customHeight="1">
      <c r="A2144" s="284"/>
      <c r="B2144" s="284"/>
      <c r="C2144" s="241"/>
      <c r="D2144" s="241"/>
      <c r="E2144" s="241"/>
      <c r="F2144" s="241"/>
      <c r="G2144" s="241"/>
      <c r="H2144" s="241"/>
      <c r="I2144" s="241"/>
      <c r="J2144" s="241"/>
      <c r="K2144" s="241"/>
      <c r="L2144" s="241"/>
      <c r="M2144" s="241"/>
      <c r="N2144" s="241"/>
      <c r="O2144" s="241"/>
      <c r="P2144" s="241"/>
      <c r="Q2144" s="241"/>
      <c r="R2144" s="241"/>
      <c r="S2144" s="241"/>
      <c r="T2144" s="241"/>
      <c r="U2144" s="241"/>
      <c r="V2144" s="241"/>
      <c r="W2144" s="241"/>
      <c r="X2144" s="241"/>
      <c r="Y2144" s="241"/>
      <c r="Z2144" s="241"/>
      <c r="AA2144" s="241"/>
      <c r="AB2144" s="241"/>
      <c r="AC2144" s="241"/>
      <c r="AD2144" s="241"/>
      <c r="AE2144" s="241"/>
      <c r="AF2144" s="241"/>
      <c r="AG2144" s="241"/>
      <c r="AH2144" s="241"/>
      <c r="AI2144" s="241"/>
      <c r="AP2144" s="300"/>
      <c r="AT2144" s="300"/>
    </row>
    <row r="2145" spans="1:46" s="299" customFormat="1" ht="15" customHeight="1">
      <c r="A2145" s="284"/>
      <c r="B2145" s="284"/>
      <c r="C2145" s="241"/>
      <c r="D2145" s="241"/>
      <c r="E2145" s="241"/>
      <c r="F2145" s="241"/>
      <c r="G2145" s="241"/>
      <c r="H2145" s="241"/>
      <c r="I2145" s="241"/>
      <c r="J2145" s="241"/>
      <c r="K2145" s="241"/>
      <c r="L2145" s="241"/>
      <c r="M2145" s="241"/>
      <c r="N2145" s="241"/>
      <c r="O2145" s="241"/>
      <c r="P2145" s="241"/>
      <c r="Q2145" s="241"/>
      <c r="R2145" s="241"/>
      <c r="S2145" s="241"/>
      <c r="T2145" s="241"/>
      <c r="U2145" s="241"/>
      <c r="V2145" s="241"/>
      <c r="W2145" s="241"/>
      <c r="X2145" s="241"/>
      <c r="Y2145" s="241"/>
      <c r="Z2145" s="241"/>
      <c r="AA2145" s="241"/>
      <c r="AB2145" s="241"/>
      <c r="AC2145" s="241"/>
      <c r="AD2145" s="241"/>
      <c r="AE2145" s="241"/>
      <c r="AF2145" s="241"/>
      <c r="AG2145" s="241"/>
      <c r="AH2145" s="241"/>
      <c r="AI2145" s="241"/>
      <c r="AP2145" s="300"/>
      <c r="AT2145" s="300"/>
    </row>
    <row r="2146" spans="1:46" s="299" customFormat="1" ht="15" customHeight="1">
      <c r="A2146" s="284"/>
      <c r="B2146" s="284"/>
      <c r="C2146" s="241"/>
      <c r="D2146" s="241"/>
      <c r="E2146" s="241"/>
      <c r="F2146" s="241"/>
      <c r="G2146" s="241"/>
      <c r="H2146" s="241"/>
      <c r="I2146" s="241"/>
      <c r="J2146" s="241"/>
      <c r="K2146" s="241"/>
      <c r="L2146" s="241"/>
      <c r="M2146" s="241"/>
      <c r="N2146" s="241"/>
      <c r="O2146" s="241"/>
      <c r="P2146" s="241"/>
      <c r="Q2146" s="241"/>
      <c r="R2146" s="241"/>
      <c r="S2146" s="241"/>
      <c r="T2146" s="241"/>
      <c r="U2146" s="241"/>
      <c r="V2146" s="241"/>
      <c r="W2146" s="241"/>
      <c r="X2146" s="241"/>
      <c r="Y2146" s="241"/>
      <c r="Z2146" s="241"/>
      <c r="AA2146" s="241"/>
      <c r="AB2146" s="241"/>
      <c r="AC2146" s="241"/>
      <c r="AD2146" s="241"/>
      <c r="AE2146" s="241"/>
      <c r="AF2146" s="241"/>
      <c r="AG2146" s="241"/>
      <c r="AH2146" s="241"/>
      <c r="AI2146" s="241"/>
      <c r="AP2146" s="300"/>
      <c r="AT2146" s="300"/>
    </row>
    <row r="2147" spans="1:46" s="299" customFormat="1" ht="15" customHeight="1">
      <c r="A2147" s="284"/>
      <c r="B2147" s="284"/>
      <c r="C2147" s="241"/>
      <c r="D2147" s="241"/>
      <c r="E2147" s="241"/>
      <c r="F2147" s="241"/>
      <c r="G2147" s="241"/>
      <c r="H2147" s="241"/>
      <c r="I2147" s="241"/>
      <c r="J2147" s="241"/>
      <c r="K2147" s="241"/>
      <c r="L2147" s="241"/>
      <c r="M2147" s="241"/>
      <c r="N2147" s="241"/>
      <c r="O2147" s="241"/>
      <c r="P2147" s="241"/>
      <c r="Q2147" s="241"/>
      <c r="R2147" s="241"/>
      <c r="S2147" s="241"/>
      <c r="T2147" s="241"/>
      <c r="U2147" s="241"/>
      <c r="V2147" s="241"/>
      <c r="W2147" s="241"/>
      <c r="X2147" s="241"/>
      <c r="Y2147" s="241"/>
      <c r="Z2147" s="241"/>
      <c r="AA2147" s="241"/>
      <c r="AB2147" s="241"/>
      <c r="AC2147" s="241"/>
      <c r="AD2147" s="241"/>
      <c r="AE2147" s="241"/>
      <c r="AF2147" s="241"/>
      <c r="AG2147" s="241"/>
      <c r="AH2147" s="241"/>
      <c r="AI2147" s="241"/>
      <c r="AP2147" s="300"/>
      <c r="AT2147" s="300"/>
    </row>
    <row r="2148" spans="1:46" s="299" customFormat="1" ht="15" customHeight="1">
      <c r="A2148" s="284"/>
      <c r="B2148" s="284"/>
      <c r="C2148" s="241"/>
      <c r="D2148" s="241"/>
      <c r="E2148" s="241"/>
      <c r="F2148" s="241"/>
      <c r="G2148" s="241"/>
      <c r="H2148" s="241"/>
      <c r="I2148" s="241"/>
      <c r="J2148" s="241"/>
      <c r="K2148" s="241"/>
      <c r="L2148" s="241"/>
      <c r="M2148" s="241"/>
      <c r="N2148" s="241"/>
      <c r="O2148" s="241"/>
      <c r="P2148" s="241"/>
      <c r="Q2148" s="241"/>
      <c r="R2148" s="241"/>
      <c r="S2148" s="241"/>
      <c r="T2148" s="241"/>
      <c r="U2148" s="241"/>
      <c r="V2148" s="241"/>
      <c r="W2148" s="241"/>
      <c r="X2148" s="241"/>
      <c r="Y2148" s="241"/>
      <c r="Z2148" s="241"/>
      <c r="AA2148" s="241"/>
      <c r="AB2148" s="241"/>
      <c r="AC2148" s="241"/>
      <c r="AD2148" s="241"/>
      <c r="AE2148" s="241"/>
      <c r="AF2148" s="241"/>
      <c r="AG2148" s="241"/>
      <c r="AH2148" s="241"/>
      <c r="AI2148" s="241"/>
      <c r="AP2148" s="300"/>
      <c r="AT2148" s="300"/>
    </row>
    <row r="2149" spans="1:46" s="299" customFormat="1" ht="15" customHeight="1">
      <c r="A2149" s="284"/>
      <c r="B2149" s="284"/>
      <c r="C2149" s="241"/>
      <c r="D2149" s="241"/>
      <c r="E2149" s="241"/>
      <c r="F2149" s="241"/>
      <c r="G2149" s="241"/>
      <c r="H2149" s="241"/>
      <c r="I2149" s="241"/>
      <c r="J2149" s="241"/>
      <c r="K2149" s="241"/>
      <c r="L2149" s="241"/>
      <c r="M2149" s="241"/>
      <c r="N2149" s="241"/>
      <c r="O2149" s="241"/>
      <c r="P2149" s="241"/>
      <c r="Q2149" s="241"/>
      <c r="R2149" s="241"/>
      <c r="S2149" s="241"/>
      <c r="T2149" s="241"/>
      <c r="U2149" s="241"/>
      <c r="V2149" s="241"/>
      <c r="W2149" s="241"/>
      <c r="X2149" s="241"/>
      <c r="Y2149" s="241"/>
      <c r="Z2149" s="241"/>
      <c r="AA2149" s="241"/>
      <c r="AB2149" s="241"/>
      <c r="AC2149" s="241"/>
      <c r="AD2149" s="241"/>
      <c r="AE2149" s="241"/>
      <c r="AF2149" s="241"/>
      <c r="AG2149" s="241"/>
      <c r="AH2149" s="241"/>
      <c r="AI2149" s="241"/>
      <c r="AP2149" s="300"/>
      <c r="AT2149" s="300"/>
    </row>
    <row r="2150" spans="1:46" s="299" customFormat="1" ht="15" customHeight="1">
      <c r="A2150" s="284"/>
      <c r="B2150" s="284"/>
      <c r="C2150" s="241"/>
      <c r="D2150" s="241"/>
      <c r="E2150" s="241"/>
      <c r="F2150" s="241"/>
      <c r="G2150" s="241"/>
      <c r="H2150" s="241"/>
      <c r="I2150" s="241"/>
      <c r="J2150" s="241"/>
      <c r="K2150" s="241"/>
      <c r="L2150" s="241"/>
      <c r="M2150" s="241"/>
      <c r="N2150" s="241"/>
      <c r="O2150" s="241"/>
      <c r="P2150" s="241"/>
      <c r="Q2150" s="241"/>
      <c r="R2150" s="241"/>
      <c r="S2150" s="241"/>
      <c r="T2150" s="241"/>
      <c r="U2150" s="241"/>
      <c r="V2150" s="241"/>
      <c r="W2150" s="241"/>
      <c r="X2150" s="241"/>
      <c r="Y2150" s="241"/>
      <c r="Z2150" s="241"/>
      <c r="AA2150" s="241"/>
      <c r="AB2150" s="241"/>
      <c r="AC2150" s="241"/>
      <c r="AD2150" s="241"/>
      <c r="AE2150" s="241"/>
      <c r="AF2150" s="241"/>
      <c r="AG2150" s="241"/>
      <c r="AH2150" s="241"/>
      <c r="AI2150" s="241"/>
      <c r="AP2150" s="300"/>
      <c r="AT2150" s="300"/>
    </row>
    <row r="2151" spans="1:46" s="299" customFormat="1" ht="15" customHeight="1">
      <c r="A2151" s="284"/>
      <c r="B2151" s="284"/>
      <c r="C2151" s="241"/>
      <c r="D2151" s="241"/>
      <c r="E2151" s="241"/>
      <c r="F2151" s="241"/>
      <c r="G2151" s="241"/>
      <c r="H2151" s="241"/>
      <c r="I2151" s="241"/>
      <c r="J2151" s="241"/>
      <c r="K2151" s="241"/>
      <c r="L2151" s="241"/>
      <c r="M2151" s="241"/>
      <c r="N2151" s="241"/>
      <c r="O2151" s="241"/>
      <c r="P2151" s="241"/>
      <c r="Q2151" s="241"/>
      <c r="R2151" s="241"/>
      <c r="S2151" s="241"/>
      <c r="T2151" s="241"/>
      <c r="U2151" s="241"/>
      <c r="V2151" s="241"/>
      <c r="W2151" s="241"/>
      <c r="X2151" s="241"/>
      <c r="Y2151" s="241"/>
      <c r="Z2151" s="241"/>
      <c r="AA2151" s="241"/>
      <c r="AB2151" s="241"/>
      <c r="AC2151" s="241"/>
      <c r="AD2151" s="241"/>
      <c r="AE2151" s="241"/>
      <c r="AF2151" s="241"/>
      <c r="AG2151" s="241"/>
      <c r="AH2151" s="241"/>
      <c r="AI2151" s="241"/>
      <c r="AP2151" s="300"/>
      <c r="AT2151" s="300"/>
    </row>
    <row r="2152" spans="1:46" s="299" customFormat="1" ht="15" customHeight="1">
      <c r="A2152" s="284"/>
      <c r="B2152" s="284"/>
      <c r="C2152" s="241"/>
      <c r="D2152" s="241"/>
      <c r="E2152" s="241"/>
      <c r="F2152" s="241"/>
      <c r="G2152" s="241"/>
      <c r="H2152" s="241"/>
      <c r="I2152" s="241"/>
      <c r="J2152" s="241"/>
      <c r="K2152" s="241"/>
      <c r="L2152" s="241"/>
      <c r="M2152" s="241"/>
      <c r="N2152" s="241"/>
      <c r="O2152" s="241"/>
      <c r="P2152" s="241"/>
      <c r="Q2152" s="241"/>
      <c r="R2152" s="241"/>
      <c r="S2152" s="241"/>
      <c r="T2152" s="241"/>
      <c r="U2152" s="241"/>
      <c r="V2152" s="241"/>
      <c r="W2152" s="241"/>
      <c r="X2152" s="241"/>
      <c r="Y2152" s="241"/>
      <c r="Z2152" s="241"/>
      <c r="AA2152" s="241"/>
      <c r="AB2152" s="241"/>
      <c r="AC2152" s="241"/>
      <c r="AD2152" s="241"/>
      <c r="AE2152" s="241"/>
      <c r="AF2152" s="241"/>
      <c r="AG2152" s="241"/>
      <c r="AH2152" s="241"/>
      <c r="AI2152" s="241"/>
      <c r="AP2152" s="300"/>
      <c r="AT2152" s="300"/>
    </row>
    <row r="2153" spans="1:46" s="299" customFormat="1" ht="15" customHeight="1">
      <c r="A2153" s="284"/>
      <c r="B2153" s="284"/>
      <c r="C2153" s="241"/>
      <c r="D2153" s="241"/>
      <c r="E2153" s="241"/>
      <c r="F2153" s="241"/>
      <c r="G2153" s="241"/>
      <c r="H2153" s="241"/>
      <c r="I2153" s="241"/>
      <c r="J2153" s="241"/>
      <c r="K2153" s="241"/>
      <c r="L2153" s="241"/>
      <c r="M2153" s="241"/>
      <c r="N2153" s="241"/>
      <c r="O2153" s="241"/>
      <c r="P2153" s="241"/>
      <c r="Q2153" s="241"/>
      <c r="R2153" s="241"/>
      <c r="S2153" s="241"/>
      <c r="T2153" s="241"/>
      <c r="U2153" s="241"/>
      <c r="V2153" s="241"/>
      <c r="W2153" s="241"/>
      <c r="X2153" s="241"/>
      <c r="Y2153" s="241"/>
      <c r="Z2153" s="241"/>
      <c r="AA2153" s="241"/>
      <c r="AB2153" s="241"/>
      <c r="AC2153" s="241"/>
      <c r="AD2153" s="241"/>
      <c r="AE2153" s="241"/>
      <c r="AF2153" s="241"/>
      <c r="AG2153" s="241"/>
      <c r="AH2153" s="241"/>
      <c r="AI2153" s="241"/>
      <c r="AP2153" s="300"/>
      <c r="AT2153" s="300"/>
    </row>
    <row r="2154" spans="1:46" s="299" customFormat="1" ht="15" customHeight="1">
      <c r="A2154" s="284"/>
      <c r="B2154" s="284"/>
      <c r="C2154" s="241"/>
      <c r="D2154" s="241"/>
      <c r="E2154" s="241"/>
      <c r="F2154" s="241"/>
      <c r="G2154" s="241"/>
      <c r="H2154" s="241"/>
      <c r="I2154" s="241"/>
      <c r="J2154" s="241"/>
      <c r="K2154" s="241"/>
      <c r="L2154" s="241"/>
      <c r="M2154" s="241"/>
      <c r="N2154" s="241"/>
      <c r="O2154" s="241"/>
      <c r="P2154" s="241"/>
      <c r="Q2154" s="241"/>
      <c r="R2154" s="241"/>
      <c r="S2154" s="241"/>
      <c r="T2154" s="241"/>
      <c r="U2154" s="241"/>
      <c r="V2154" s="241"/>
      <c r="W2154" s="241"/>
      <c r="X2154" s="241"/>
      <c r="Y2154" s="241"/>
      <c r="Z2154" s="241"/>
      <c r="AA2154" s="241"/>
      <c r="AB2154" s="241"/>
      <c r="AC2154" s="241"/>
      <c r="AD2154" s="241"/>
      <c r="AE2154" s="241"/>
      <c r="AF2154" s="241"/>
      <c r="AG2154" s="241"/>
      <c r="AH2154" s="241"/>
      <c r="AI2154" s="241"/>
      <c r="AP2154" s="300"/>
      <c r="AT2154" s="300"/>
    </row>
    <row r="2155" spans="1:46" s="299" customFormat="1" ht="15" customHeight="1">
      <c r="A2155" s="284"/>
      <c r="B2155" s="284"/>
      <c r="C2155" s="241"/>
      <c r="D2155" s="241"/>
      <c r="E2155" s="241"/>
      <c r="F2155" s="241"/>
      <c r="G2155" s="241"/>
      <c r="H2155" s="241"/>
      <c r="I2155" s="241"/>
      <c r="J2155" s="241"/>
      <c r="K2155" s="241"/>
      <c r="L2155" s="241"/>
      <c r="M2155" s="241"/>
      <c r="N2155" s="241"/>
      <c r="O2155" s="241"/>
      <c r="P2155" s="241"/>
      <c r="Q2155" s="241"/>
      <c r="R2155" s="241"/>
      <c r="S2155" s="241"/>
      <c r="T2155" s="241"/>
      <c r="U2155" s="241"/>
      <c r="V2155" s="241"/>
      <c r="W2155" s="241"/>
      <c r="X2155" s="241"/>
      <c r="Y2155" s="241"/>
      <c r="Z2155" s="241"/>
      <c r="AA2155" s="241"/>
      <c r="AB2155" s="241"/>
      <c r="AC2155" s="241"/>
      <c r="AD2155" s="241"/>
      <c r="AE2155" s="241"/>
      <c r="AF2155" s="241"/>
      <c r="AG2155" s="241"/>
      <c r="AH2155" s="241"/>
      <c r="AI2155" s="241"/>
      <c r="AP2155" s="300"/>
      <c r="AT2155" s="300"/>
    </row>
    <row r="2156" spans="1:46" s="299" customFormat="1" ht="15" customHeight="1">
      <c r="A2156" s="284"/>
      <c r="B2156" s="284"/>
      <c r="C2156" s="241"/>
      <c r="D2156" s="241"/>
      <c r="E2156" s="241"/>
      <c r="F2156" s="241"/>
      <c r="G2156" s="241"/>
      <c r="H2156" s="241"/>
      <c r="I2156" s="241"/>
      <c r="J2156" s="241"/>
      <c r="K2156" s="241"/>
      <c r="L2156" s="241"/>
      <c r="M2156" s="241"/>
      <c r="N2156" s="241"/>
      <c r="O2156" s="241"/>
      <c r="P2156" s="241"/>
      <c r="Q2156" s="241"/>
      <c r="R2156" s="241"/>
      <c r="S2156" s="241"/>
      <c r="T2156" s="241"/>
      <c r="U2156" s="241"/>
      <c r="V2156" s="241"/>
      <c r="W2156" s="241"/>
      <c r="X2156" s="241"/>
      <c r="Y2156" s="241"/>
      <c r="Z2156" s="241"/>
      <c r="AA2156" s="241"/>
      <c r="AB2156" s="241"/>
      <c r="AC2156" s="241"/>
      <c r="AD2156" s="241"/>
      <c r="AE2156" s="241"/>
      <c r="AF2156" s="241"/>
      <c r="AG2156" s="241"/>
      <c r="AH2156" s="241"/>
      <c r="AI2156" s="241"/>
      <c r="AP2156" s="300"/>
      <c r="AT2156" s="300"/>
    </row>
    <row r="2157" spans="1:46" s="299" customFormat="1" ht="15" customHeight="1">
      <c r="A2157" s="284"/>
      <c r="B2157" s="284"/>
      <c r="C2157" s="241"/>
      <c r="D2157" s="241"/>
      <c r="E2157" s="241"/>
      <c r="F2157" s="241"/>
      <c r="G2157" s="241"/>
      <c r="H2157" s="241"/>
      <c r="I2157" s="241"/>
      <c r="J2157" s="241"/>
      <c r="K2157" s="241"/>
      <c r="L2157" s="241"/>
      <c r="M2157" s="241"/>
      <c r="N2157" s="241"/>
      <c r="O2157" s="241"/>
      <c r="P2157" s="241"/>
      <c r="Q2157" s="241"/>
      <c r="R2157" s="241"/>
      <c r="S2157" s="241"/>
      <c r="T2157" s="241"/>
      <c r="U2157" s="241"/>
      <c r="V2157" s="241"/>
      <c r="W2157" s="241"/>
      <c r="X2157" s="241"/>
      <c r="Y2157" s="241"/>
      <c r="Z2157" s="241"/>
      <c r="AA2157" s="241"/>
      <c r="AB2157" s="241"/>
      <c r="AC2157" s="241"/>
      <c r="AD2157" s="241"/>
      <c r="AE2157" s="241"/>
      <c r="AF2157" s="241"/>
      <c r="AG2157" s="241"/>
      <c r="AH2157" s="241"/>
      <c r="AI2157" s="241"/>
      <c r="AP2157" s="300"/>
      <c r="AT2157" s="300"/>
    </row>
    <row r="2158" spans="1:46" s="299" customFormat="1" ht="15" customHeight="1">
      <c r="A2158" s="284"/>
      <c r="B2158" s="284"/>
      <c r="C2158" s="241"/>
      <c r="D2158" s="241"/>
      <c r="E2158" s="241"/>
      <c r="F2158" s="241"/>
      <c r="G2158" s="241"/>
      <c r="H2158" s="241"/>
      <c r="I2158" s="241"/>
      <c r="J2158" s="241"/>
      <c r="K2158" s="241"/>
      <c r="L2158" s="241"/>
      <c r="M2158" s="241"/>
      <c r="N2158" s="241"/>
      <c r="O2158" s="241"/>
      <c r="P2158" s="241"/>
      <c r="Q2158" s="241"/>
      <c r="R2158" s="241"/>
      <c r="S2158" s="241"/>
      <c r="T2158" s="241"/>
      <c r="U2158" s="241"/>
      <c r="V2158" s="241"/>
      <c r="W2158" s="241"/>
      <c r="X2158" s="241"/>
      <c r="Y2158" s="241"/>
      <c r="Z2158" s="241"/>
      <c r="AA2158" s="241"/>
      <c r="AB2158" s="241"/>
      <c r="AC2158" s="241"/>
      <c r="AD2158" s="241"/>
      <c r="AE2158" s="241"/>
      <c r="AF2158" s="241"/>
      <c r="AG2158" s="241"/>
      <c r="AH2158" s="241"/>
      <c r="AI2158" s="241"/>
      <c r="AP2158" s="300"/>
      <c r="AT2158" s="300"/>
    </row>
    <row r="2159" spans="1:46" s="299" customFormat="1" ht="15" customHeight="1">
      <c r="A2159" s="284"/>
      <c r="B2159" s="284"/>
      <c r="C2159" s="241"/>
      <c r="D2159" s="241"/>
      <c r="E2159" s="241"/>
      <c r="F2159" s="241"/>
      <c r="G2159" s="241"/>
      <c r="H2159" s="241"/>
      <c r="I2159" s="241"/>
      <c r="J2159" s="241"/>
      <c r="K2159" s="241"/>
      <c r="L2159" s="241"/>
      <c r="M2159" s="241"/>
      <c r="N2159" s="241"/>
      <c r="O2159" s="241"/>
      <c r="P2159" s="241"/>
      <c r="Q2159" s="241"/>
      <c r="R2159" s="241"/>
      <c r="S2159" s="241"/>
      <c r="T2159" s="241"/>
      <c r="U2159" s="241"/>
      <c r="V2159" s="241"/>
      <c r="W2159" s="241"/>
      <c r="X2159" s="241"/>
      <c r="Y2159" s="241"/>
      <c r="Z2159" s="241"/>
      <c r="AA2159" s="241"/>
      <c r="AB2159" s="241"/>
      <c r="AC2159" s="241"/>
      <c r="AD2159" s="241"/>
      <c r="AE2159" s="241"/>
      <c r="AF2159" s="241"/>
      <c r="AG2159" s="241"/>
      <c r="AH2159" s="241"/>
      <c r="AI2159" s="241"/>
      <c r="AP2159" s="300"/>
      <c r="AT2159" s="300"/>
    </row>
    <row r="2160" spans="1:46" s="299" customFormat="1" ht="15" customHeight="1">
      <c r="A2160" s="284"/>
      <c r="B2160" s="284"/>
      <c r="C2160" s="241"/>
      <c r="D2160" s="241"/>
      <c r="E2160" s="241"/>
      <c r="F2160" s="241"/>
      <c r="G2160" s="241"/>
      <c r="H2160" s="241"/>
      <c r="I2160" s="241"/>
      <c r="J2160" s="241"/>
      <c r="K2160" s="241"/>
      <c r="L2160" s="241"/>
      <c r="M2160" s="241"/>
      <c r="N2160" s="241"/>
      <c r="O2160" s="241"/>
      <c r="P2160" s="241"/>
      <c r="Q2160" s="241"/>
      <c r="R2160" s="241"/>
      <c r="S2160" s="241"/>
      <c r="T2160" s="241"/>
      <c r="U2160" s="241"/>
      <c r="V2160" s="241"/>
      <c r="W2160" s="241"/>
      <c r="X2160" s="241"/>
      <c r="Y2160" s="241"/>
      <c r="Z2160" s="241"/>
      <c r="AA2160" s="241"/>
      <c r="AB2160" s="241"/>
      <c r="AC2160" s="241"/>
      <c r="AD2160" s="241"/>
      <c r="AE2160" s="241"/>
      <c r="AF2160" s="241"/>
      <c r="AG2160" s="241"/>
      <c r="AH2160" s="241"/>
      <c r="AI2160" s="241"/>
      <c r="AP2160" s="300"/>
      <c r="AT2160" s="300"/>
    </row>
    <row r="2161" spans="1:46" s="299" customFormat="1" ht="15" customHeight="1">
      <c r="A2161" s="284"/>
      <c r="B2161" s="284"/>
      <c r="C2161" s="241"/>
      <c r="D2161" s="241"/>
      <c r="E2161" s="241"/>
      <c r="F2161" s="241"/>
      <c r="G2161" s="241"/>
      <c r="H2161" s="241"/>
      <c r="I2161" s="241"/>
      <c r="J2161" s="241"/>
      <c r="K2161" s="241"/>
      <c r="L2161" s="241"/>
      <c r="M2161" s="241"/>
      <c r="N2161" s="241"/>
      <c r="O2161" s="241"/>
      <c r="P2161" s="241"/>
      <c r="Q2161" s="241"/>
      <c r="R2161" s="241"/>
      <c r="S2161" s="241"/>
      <c r="T2161" s="241"/>
      <c r="U2161" s="241"/>
      <c r="V2161" s="241"/>
      <c r="W2161" s="241"/>
      <c r="X2161" s="241"/>
      <c r="Y2161" s="241"/>
      <c r="Z2161" s="241"/>
      <c r="AA2161" s="241"/>
      <c r="AB2161" s="241"/>
      <c r="AC2161" s="241"/>
      <c r="AD2161" s="241"/>
      <c r="AE2161" s="241"/>
      <c r="AF2161" s="241"/>
      <c r="AG2161" s="241"/>
      <c r="AH2161" s="241"/>
      <c r="AI2161" s="241"/>
      <c r="AP2161" s="300"/>
      <c r="AT2161" s="300"/>
    </row>
    <row r="2162" spans="1:46" s="299" customFormat="1" ht="15" customHeight="1">
      <c r="A2162" s="284"/>
      <c r="B2162" s="284"/>
      <c r="C2162" s="241"/>
      <c r="D2162" s="241"/>
      <c r="E2162" s="241"/>
      <c r="F2162" s="241"/>
      <c r="G2162" s="241"/>
      <c r="H2162" s="241"/>
      <c r="I2162" s="241"/>
      <c r="J2162" s="241"/>
      <c r="K2162" s="241"/>
      <c r="L2162" s="241"/>
      <c r="M2162" s="241"/>
      <c r="N2162" s="241"/>
      <c r="O2162" s="241"/>
      <c r="P2162" s="241"/>
      <c r="Q2162" s="241"/>
      <c r="R2162" s="241"/>
      <c r="S2162" s="241"/>
      <c r="T2162" s="241"/>
      <c r="U2162" s="241"/>
      <c r="V2162" s="241"/>
      <c r="W2162" s="241"/>
      <c r="X2162" s="241"/>
      <c r="Y2162" s="241"/>
      <c r="Z2162" s="241"/>
      <c r="AA2162" s="241"/>
      <c r="AB2162" s="241"/>
      <c r="AC2162" s="241"/>
      <c r="AD2162" s="241"/>
      <c r="AE2162" s="241"/>
      <c r="AF2162" s="241"/>
      <c r="AG2162" s="241"/>
      <c r="AH2162" s="241"/>
      <c r="AI2162" s="241"/>
      <c r="AP2162" s="300"/>
      <c r="AT2162" s="300"/>
    </row>
    <row r="2163" spans="1:46" s="299" customFormat="1" ht="15" customHeight="1">
      <c r="A2163" s="284"/>
      <c r="B2163" s="284"/>
      <c r="C2163" s="241"/>
      <c r="D2163" s="241"/>
      <c r="E2163" s="241"/>
      <c r="F2163" s="241"/>
      <c r="G2163" s="241"/>
      <c r="H2163" s="241"/>
      <c r="I2163" s="241"/>
      <c r="J2163" s="241"/>
      <c r="K2163" s="241"/>
      <c r="L2163" s="241"/>
      <c r="M2163" s="241"/>
      <c r="N2163" s="241"/>
      <c r="O2163" s="241"/>
      <c r="P2163" s="241"/>
      <c r="Q2163" s="241"/>
      <c r="R2163" s="241"/>
      <c r="S2163" s="241"/>
      <c r="T2163" s="241"/>
      <c r="U2163" s="241"/>
      <c r="V2163" s="241"/>
      <c r="W2163" s="241"/>
      <c r="X2163" s="241"/>
      <c r="Y2163" s="241"/>
      <c r="Z2163" s="241"/>
      <c r="AA2163" s="241"/>
      <c r="AB2163" s="241"/>
      <c r="AC2163" s="241"/>
      <c r="AD2163" s="241"/>
      <c r="AE2163" s="241"/>
      <c r="AF2163" s="241"/>
      <c r="AG2163" s="241"/>
      <c r="AH2163" s="241"/>
      <c r="AI2163" s="241"/>
      <c r="AP2163" s="300"/>
      <c r="AT2163" s="300"/>
    </row>
    <row r="2164" spans="1:46" s="299" customFormat="1" ht="15" customHeight="1">
      <c r="A2164" s="284"/>
      <c r="B2164" s="284"/>
      <c r="C2164" s="241"/>
      <c r="D2164" s="241"/>
      <c r="E2164" s="241"/>
      <c r="F2164" s="241"/>
      <c r="G2164" s="241"/>
      <c r="H2164" s="241"/>
      <c r="I2164" s="241"/>
      <c r="J2164" s="241"/>
      <c r="K2164" s="241"/>
      <c r="L2164" s="241"/>
      <c r="M2164" s="241"/>
      <c r="N2164" s="241"/>
      <c r="O2164" s="241"/>
      <c r="P2164" s="241"/>
      <c r="Q2164" s="241"/>
      <c r="R2164" s="241"/>
      <c r="S2164" s="241"/>
      <c r="T2164" s="241"/>
      <c r="U2164" s="241"/>
      <c r="V2164" s="241"/>
      <c r="W2164" s="241"/>
      <c r="X2164" s="241"/>
      <c r="Y2164" s="241"/>
      <c r="Z2164" s="241"/>
      <c r="AA2164" s="241"/>
      <c r="AB2164" s="241"/>
      <c r="AC2164" s="241"/>
      <c r="AD2164" s="241"/>
      <c r="AE2164" s="241"/>
      <c r="AF2164" s="241"/>
      <c r="AG2164" s="241"/>
      <c r="AH2164" s="241"/>
      <c r="AI2164" s="241"/>
      <c r="AP2164" s="300"/>
      <c r="AT2164" s="300"/>
    </row>
    <row r="2165" spans="1:46" s="299" customFormat="1" ht="15" customHeight="1">
      <c r="A2165" s="284"/>
      <c r="B2165" s="284"/>
      <c r="C2165" s="241"/>
      <c r="D2165" s="241"/>
      <c r="E2165" s="241"/>
      <c r="F2165" s="241"/>
      <c r="G2165" s="241"/>
      <c r="H2165" s="241"/>
      <c r="I2165" s="241"/>
      <c r="J2165" s="241"/>
      <c r="K2165" s="241"/>
      <c r="L2165" s="241"/>
      <c r="M2165" s="241"/>
      <c r="N2165" s="241"/>
      <c r="O2165" s="241"/>
      <c r="P2165" s="241"/>
      <c r="Q2165" s="241"/>
      <c r="R2165" s="241"/>
      <c r="S2165" s="241"/>
      <c r="T2165" s="241"/>
      <c r="U2165" s="241"/>
      <c r="V2165" s="241"/>
      <c r="W2165" s="241"/>
      <c r="X2165" s="241"/>
      <c r="Y2165" s="241"/>
      <c r="Z2165" s="241"/>
      <c r="AA2165" s="241"/>
      <c r="AB2165" s="241"/>
      <c r="AC2165" s="241"/>
      <c r="AD2165" s="241"/>
      <c r="AE2165" s="241"/>
      <c r="AF2165" s="241"/>
      <c r="AG2165" s="241"/>
      <c r="AH2165" s="241"/>
      <c r="AI2165" s="241"/>
      <c r="AP2165" s="300"/>
      <c r="AT2165" s="300"/>
    </row>
    <row r="2166" spans="1:46" s="299" customFormat="1" ht="15" customHeight="1">
      <c r="A2166" s="284"/>
      <c r="B2166" s="284"/>
      <c r="C2166" s="241"/>
      <c r="D2166" s="241"/>
      <c r="E2166" s="241"/>
      <c r="F2166" s="241"/>
      <c r="G2166" s="241"/>
      <c r="H2166" s="241"/>
      <c r="I2166" s="241"/>
      <c r="J2166" s="241"/>
      <c r="K2166" s="241"/>
      <c r="L2166" s="241"/>
      <c r="M2166" s="241"/>
      <c r="N2166" s="241"/>
      <c r="O2166" s="241"/>
      <c r="P2166" s="241"/>
      <c r="Q2166" s="241"/>
      <c r="R2166" s="241"/>
      <c r="S2166" s="241"/>
      <c r="T2166" s="241"/>
      <c r="U2166" s="241"/>
      <c r="V2166" s="241"/>
      <c r="W2166" s="241"/>
      <c r="X2166" s="241"/>
      <c r="Y2166" s="241"/>
      <c r="Z2166" s="241"/>
      <c r="AA2166" s="241"/>
      <c r="AB2166" s="241"/>
      <c r="AC2166" s="241"/>
      <c r="AD2166" s="241"/>
      <c r="AE2166" s="241"/>
      <c r="AF2166" s="241"/>
      <c r="AG2166" s="241"/>
      <c r="AH2166" s="241"/>
      <c r="AI2166" s="241"/>
      <c r="AP2166" s="300"/>
      <c r="AT2166" s="300"/>
    </row>
    <row r="2167" spans="1:46" s="299" customFormat="1" ht="15" customHeight="1">
      <c r="A2167" s="284"/>
      <c r="B2167" s="284"/>
      <c r="C2167" s="241"/>
      <c r="D2167" s="241"/>
      <c r="E2167" s="241"/>
      <c r="F2167" s="241"/>
      <c r="G2167" s="241"/>
      <c r="H2167" s="241"/>
      <c r="I2167" s="241"/>
      <c r="J2167" s="241"/>
      <c r="K2167" s="241"/>
      <c r="L2167" s="241"/>
      <c r="M2167" s="241"/>
      <c r="N2167" s="241"/>
      <c r="O2167" s="241"/>
      <c r="P2167" s="241"/>
      <c r="Q2167" s="241"/>
      <c r="R2167" s="241"/>
      <c r="S2167" s="241"/>
      <c r="T2167" s="241"/>
      <c r="U2167" s="241"/>
      <c r="V2167" s="241"/>
      <c r="W2167" s="241"/>
      <c r="X2167" s="241"/>
      <c r="Y2167" s="241"/>
      <c r="Z2167" s="241"/>
      <c r="AA2167" s="241"/>
      <c r="AB2167" s="241"/>
      <c r="AC2167" s="241"/>
      <c r="AD2167" s="241"/>
      <c r="AE2167" s="241"/>
      <c r="AF2167" s="241"/>
      <c r="AG2167" s="241"/>
      <c r="AH2167" s="241"/>
      <c r="AI2167" s="241"/>
      <c r="AP2167" s="300"/>
      <c r="AT2167" s="300"/>
    </row>
    <row r="2168" spans="1:46" s="299" customFormat="1" ht="15" customHeight="1">
      <c r="A2168" s="284"/>
      <c r="B2168" s="284"/>
      <c r="C2168" s="241"/>
      <c r="D2168" s="241"/>
      <c r="E2168" s="241"/>
      <c r="F2168" s="241"/>
      <c r="G2168" s="241"/>
      <c r="H2168" s="241"/>
      <c r="I2168" s="241"/>
      <c r="J2168" s="241"/>
      <c r="K2168" s="241"/>
      <c r="L2168" s="241"/>
      <c r="M2168" s="241"/>
      <c r="N2168" s="241"/>
      <c r="O2168" s="241"/>
      <c r="P2168" s="241"/>
      <c r="Q2168" s="241"/>
      <c r="R2168" s="241"/>
      <c r="S2168" s="241"/>
      <c r="T2168" s="241"/>
      <c r="U2168" s="241"/>
      <c r="V2168" s="241"/>
      <c r="W2168" s="241"/>
      <c r="X2168" s="241"/>
      <c r="Y2168" s="241"/>
      <c r="Z2168" s="241"/>
      <c r="AA2168" s="241"/>
      <c r="AB2168" s="241"/>
      <c r="AC2168" s="241"/>
      <c r="AD2168" s="241"/>
      <c r="AE2168" s="241"/>
      <c r="AF2168" s="241"/>
      <c r="AG2168" s="241"/>
      <c r="AH2168" s="241"/>
      <c r="AI2168" s="241"/>
      <c r="AP2168" s="300"/>
      <c r="AT2168" s="300"/>
    </row>
    <row r="2169" spans="1:46" s="299" customFormat="1" ht="15" customHeight="1">
      <c r="A2169" s="284"/>
      <c r="B2169" s="284"/>
      <c r="C2169" s="241"/>
      <c r="D2169" s="241"/>
      <c r="E2169" s="241"/>
      <c r="F2169" s="241"/>
      <c r="G2169" s="241"/>
      <c r="H2169" s="241"/>
      <c r="I2169" s="241"/>
      <c r="J2169" s="241"/>
      <c r="K2169" s="241"/>
      <c r="L2169" s="241"/>
      <c r="M2169" s="241"/>
      <c r="N2169" s="241"/>
      <c r="O2169" s="241"/>
      <c r="P2169" s="241"/>
      <c r="Q2169" s="241"/>
      <c r="R2169" s="241"/>
      <c r="S2169" s="241"/>
      <c r="T2169" s="241"/>
      <c r="U2169" s="241"/>
      <c r="V2169" s="241"/>
      <c r="W2169" s="241"/>
      <c r="X2169" s="241"/>
      <c r="Y2169" s="241"/>
      <c r="Z2169" s="241"/>
      <c r="AA2169" s="241"/>
      <c r="AB2169" s="241"/>
      <c r="AC2169" s="241"/>
      <c r="AD2169" s="241"/>
      <c r="AE2169" s="241"/>
      <c r="AF2169" s="241"/>
      <c r="AG2169" s="241"/>
      <c r="AH2169" s="241"/>
      <c r="AI2169" s="241"/>
      <c r="AP2169" s="300"/>
      <c r="AT2169" s="300"/>
    </row>
    <row r="2170" spans="1:46" s="299" customFormat="1" ht="15" customHeight="1">
      <c r="A2170" s="284"/>
      <c r="B2170" s="284"/>
      <c r="C2170" s="241"/>
      <c r="D2170" s="241"/>
      <c r="E2170" s="241"/>
      <c r="F2170" s="241"/>
      <c r="G2170" s="241"/>
      <c r="H2170" s="241"/>
      <c r="I2170" s="241"/>
      <c r="J2170" s="241"/>
      <c r="K2170" s="241"/>
      <c r="L2170" s="241"/>
      <c r="M2170" s="241"/>
      <c r="N2170" s="241"/>
      <c r="O2170" s="241"/>
      <c r="P2170" s="241"/>
      <c r="Q2170" s="241"/>
      <c r="R2170" s="241"/>
      <c r="S2170" s="241"/>
      <c r="T2170" s="241"/>
      <c r="U2170" s="241"/>
      <c r="V2170" s="241"/>
      <c r="W2170" s="241"/>
      <c r="X2170" s="241"/>
      <c r="Y2170" s="241"/>
      <c r="Z2170" s="241"/>
      <c r="AA2170" s="241"/>
      <c r="AB2170" s="241"/>
      <c r="AC2170" s="241"/>
      <c r="AD2170" s="241"/>
      <c r="AE2170" s="241"/>
      <c r="AF2170" s="241"/>
      <c r="AG2170" s="241"/>
      <c r="AH2170" s="241"/>
      <c r="AI2170" s="241"/>
      <c r="AP2170" s="300"/>
      <c r="AT2170" s="300"/>
    </row>
    <row r="2171" spans="1:46" s="299" customFormat="1" ht="15" customHeight="1">
      <c r="A2171" s="284"/>
      <c r="B2171" s="284"/>
      <c r="C2171" s="241"/>
      <c r="D2171" s="241"/>
      <c r="E2171" s="241"/>
      <c r="F2171" s="241"/>
      <c r="G2171" s="241"/>
      <c r="H2171" s="241"/>
      <c r="I2171" s="241"/>
      <c r="J2171" s="241"/>
      <c r="K2171" s="241"/>
      <c r="L2171" s="241"/>
      <c r="M2171" s="241"/>
      <c r="N2171" s="241"/>
      <c r="O2171" s="241"/>
      <c r="P2171" s="241"/>
      <c r="Q2171" s="241"/>
      <c r="R2171" s="241"/>
      <c r="S2171" s="241"/>
      <c r="T2171" s="241"/>
      <c r="U2171" s="241"/>
      <c r="V2171" s="241"/>
      <c r="W2171" s="241"/>
      <c r="X2171" s="241"/>
      <c r="Y2171" s="241"/>
      <c r="Z2171" s="241"/>
      <c r="AA2171" s="241"/>
      <c r="AB2171" s="241"/>
      <c r="AC2171" s="241"/>
      <c r="AD2171" s="241"/>
      <c r="AE2171" s="241"/>
      <c r="AF2171" s="241"/>
      <c r="AG2171" s="241"/>
      <c r="AH2171" s="241"/>
      <c r="AI2171" s="241"/>
      <c r="AP2171" s="300"/>
      <c r="AT2171" s="300"/>
    </row>
    <row r="2172" spans="1:46" s="299" customFormat="1" ht="15" customHeight="1">
      <c r="A2172" s="284"/>
      <c r="B2172" s="284"/>
      <c r="C2172" s="241"/>
      <c r="D2172" s="241"/>
      <c r="E2172" s="241"/>
      <c r="F2172" s="241"/>
      <c r="G2172" s="241"/>
      <c r="H2172" s="241"/>
      <c r="I2172" s="241"/>
      <c r="J2172" s="241"/>
      <c r="K2172" s="241"/>
      <c r="L2172" s="241"/>
      <c r="M2172" s="241"/>
      <c r="N2172" s="241"/>
      <c r="O2172" s="241"/>
      <c r="P2172" s="241"/>
      <c r="Q2172" s="241"/>
      <c r="R2172" s="241"/>
      <c r="S2172" s="241"/>
      <c r="T2172" s="241"/>
      <c r="U2172" s="241"/>
      <c r="V2172" s="241"/>
      <c r="W2172" s="241"/>
      <c r="X2172" s="241"/>
      <c r="Y2172" s="241"/>
      <c r="Z2172" s="241"/>
      <c r="AA2172" s="241"/>
      <c r="AB2172" s="241"/>
      <c r="AC2172" s="241"/>
      <c r="AD2172" s="241"/>
      <c r="AE2172" s="241"/>
      <c r="AF2172" s="241"/>
      <c r="AG2172" s="241"/>
      <c r="AH2172" s="241"/>
      <c r="AI2172" s="241"/>
      <c r="AP2172" s="300"/>
      <c r="AT2172" s="300"/>
    </row>
    <row r="2173" spans="1:46" s="299" customFormat="1" ht="15" customHeight="1">
      <c r="A2173" s="284"/>
      <c r="B2173" s="284"/>
      <c r="C2173" s="241"/>
      <c r="D2173" s="241"/>
      <c r="E2173" s="241"/>
      <c r="F2173" s="241"/>
      <c r="G2173" s="241"/>
      <c r="H2173" s="241"/>
      <c r="I2173" s="241"/>
      <c r="J2173" s="241"/>
      <c r="K2173" s="241"/>
      <c r="L2173" s="241"/>
      <c r="M2173" s="241"/>
      <c r="N2173" s="241"/>
      <c r="O2173" s="241"/>
      <c r="P2173" s="241"/>
      <c r="Q2173" s="241"/>
      <c r="R2173" s="241"/>
      <c r="S2173" s="241"/>
      <c r="T2173" s="241"/>
      <c r="U2173" s="241"/>
      <c r="V2173" s="241"/>
      <c r="W2173" s="241"/>
      <c r="X2173" s="241"/>
      <c r="Y2173" s="241"/>
      <c r="Z2173" s="241"/>
      <c r="AA2173" s="241"/>
      <c r="AB2173" s="241"/>
      <c r="AC2173" s="241"/>
      <c r="AD2173" s="241"/>
      <c r="AE2173" s="241"/>
      <c r="AF2173" s="241"/>
      <c r="AG2173" s="241"/>
      <c r="AH2173" s="241"/>
      <c r="AI2173" s="241"/>
      <c r="AP2173" s="300"/>
      <c r="AT2173" s="300"/>
    </row>
    <row r="2174" spans="1:46" s="299" customFormat="1" ht="15" customHeight="1">
      <c r="A2174" s="284"/>
      <c r="B2174" s="284"/>
      <c r="C2174" s="241"/>
      <c r="D2174" s="241"/>
      <c r="E2174" s="241"/>
      <c r="F2174" s="241"/>
      <c r="G2174" s="241"/>
      <c r="H2174" s="241"/>
      <c r="I2174" s="241"/>
      <c r="J2174" s="241"/>
      <c r="K2174" s="241"/>
      <c r="L2174" s="241"/>
      <c r="M2174" s="241"/>
      <c r="N2174" s="241"/>
      <c r="O2174" s="241"/>
      <c r="P2174" s="241"/>
      <c r="Q2174" s="241"/>
      <c r="R2174" s="241"/>
      <c r="S2174" s="241"/>
      <c r="T2174" s="241"/>
      <c r="U2174" s="241"/>
      <c r="V2174" s="241"/>
      <c r="W2174" s="241"/>
      <c r="X2174" s="241"/>
      <c r="Y2174" s="241"/>
      <c r="Z2174" s="241"/>
      <c r="AA2174" s="241"/>
      <c r="AB2174" s="241"/>
      <c r="AC2174" s="241"/>
      <c r="AD2174" s="241"/>
      <c r="AE2174" s="241"/>
      <c r="AF2174" s="241"/>
      <c r="AG2174" s="241"/>
      <c r="AH2174" s="241"/>
      <c r="AI2174" s="241"/>
      <c r="AP2174" s="300"/>
      <c r="AT2174" s="300"/>
    </row>
    <row r="2175" spans="1:46" s="299" customFormat="1" ht="15" customHeight="1">
      <c r="A2175" s="284"/>
      <c r="B2175" s="284"/>
      <c r="C2175" s="241"/>
      <c r="D2175" s="241"/>
      <c r="E2175" s="241"/>
      <c r="F2175" s="241"/>
      <c r="G2175" s="241"/>
      <c r="H2175" s="241"/>
      <c r="I2175" s="241"/>
      <c r="J2175" s="241"/>
      <c r="K2175" s="241"/>
      <c r="L2175" s="241"/>
      <c r="M2175" s="241"/>
      <c r="N2175" s="241"/>
      <c r="O2175" s="241"/>
      <c r="P2175" s="241"/>
      <c r="Q2175" s="241"/>
      <c r="R2175" s="241"/>
      <c r="S2175" s="241"/>
      <c r="T2175" s="241"/>
      <c r="U2175" s="241"/>
      <c r="V2175" s="241"/>
      <c r="W2175" s="241"/>
      <c r="X2175" s="241"/>
      <c r="Y2175" s="241"/>
      <c r="Z2175" s="241"/>
      <c r="AA2175" s="241"/>
      <c r="AB2175" s="241"/>
      <c r="AC2175" s="241"/>
      <c r="AD2175" s="241"/>
      <c r="AE2175" s="241"/>
      <c r="AF2175" s="241"/>
      <c r="AG2175" s="241"/>
      <c r="AH2175" s="241"/>
      <c r="AI2175" s="241"/>
      <c r="AP2175" s="300"/>
      <c r="AT2175" s="300"/>
    </row>
    <row r="2176" spans="1:46" s="299" customFormat="1" ht="15" customHeight="1">
      <c r="A2176" s="284"/>
      <c r="B2176" s="284"/>
      <c r="C2176" s="241"/>
      <c r="D2176" s="241"/>
      <c r="E2176" s="241"/>
      <c r="F2176" s="241"/>
      <c r="G2176" s="241"/>
      <c r="H2176" s="241"/>
      <c r="I2176" s="241"/>
      <c r="J2176" s="241"/>
      <c r="K2176" s="241"/>
      <c r="L2176" s="241"/>
      <c r="M2176" s="241"/>
      <c r="N2176" s="241"/>
      <c r="O2176" s="241"/>
      <c r="P2176" s="241"/>
      <c r="Q2176" s="241"/>
      <c r="R2176" s="241"/>
      <c r="S2176" s="241"/>
      <c r="T2176" s="241"/>
      <c r="U2176" s="241"/>
      <c r="V2176" s="241"/>
      <c r="W2176" s="241"/>
      <c r="X2176" s="241"/>
      <c r="Y2176" s="241"/>
      <c r="Z2176" s="241"/>
      <c r="AA2176" s="241"/>
      <c r="AB2176" s="241"/>
      <c r="AC2176" s="241"/>
      <c r="AD2176" s="241"/>
      <c r="AE2176" s="241"/>
      <c r="AF2176" s="241"/>
      <c r="AG2176" s="241"/>
      <c r="AH2176" s="241"/>
      <c r="AI2176" s="241"/>
      <c r="AP2176" s="300"/>
      <c r="AT2176" s="300"/>
    </row>
    <row r="2177" spans="1:46" s="299" customFormat="1" ht="15" customHeight="1">
      <c r="A2177" s="284"/>
      <c r="B2177" s="284"/>
      <c r="C2177" s="241"/>
      <c r="D2177" s="241"/>
      <c r="E2177" s="241"/>
      <c r="F2177" s="241"/>
      <c r="G2177" s="241"/>
      <c r="H2177" s="241"/>
      <c r="I2177" s="241"/>
      <c r="J2177" s="241"/>
      <c r="K2177" s="241"/>
      <c r="L2177" s="241"/>
      <c r="M2177" s="241"/>
      <c r="N2177" s="241"/>
      <c r="O2177" s="241"/>
      <c r="P2177" s="241"/>
      <c r="Q2177" s="241"/>
      <c r="R2177" s="241"/>
      <c r="S2177" s="241"/>
      <c r="T2177" s="241"/>
      <c r="U2177" s="241"/>
      <c r="V2177" s="241"/>
      <c r="W2177" s="241"/>
      <c r="X2177" s="241"/>
      <c r="Y2177" s="241"/>
      <c r="Z2177" s="241"/>
      <c r="AA2177" s="241"/>
      <c r="AB2177" s="241"/>
      <c r="AC2177" s="241"/>
      <c r="AD2177" s="241"/>
      <c r="AE2177" s="241"/>
      <c r="AF2177" s="241"/>
      <c r="AG2177" s="241"/>
      <c r="AH2177" s="241"/>
      <c r="AI2177" s="241"/>
      <c r="AP2177" s="300"/>
      <c r="AT2177" s="300"/>
    </row>
    <row r="2178" spans="1:46" s="299" customFormat="1" ht="15" customHeight="1">
      <c r="A2178" s="284"/>
      <c r="B2178" s="284"/>
      <c r="C2178" s="241"/>
      <c r="D2178" s="241"/>
      <c r="E2178" s="241"/>
      <c r="F2178" s="241"/>
      <c r="G2178" s="241"/>
      <c r="H2178" s="241"/>
      <c r="I2178" s="241"/>
      <c r="J2178" s="241"/>
      <c r="K2178" s="241"/>
      <c r="L2178" s="241"/>
      <c r="M2178" s="241"/>
      <c r="N2178" s="241"/>
      <c r="O2178" s="241"/>
      <c r="P2178" s="241"/>
      <c r="Q2178" s="241"/>
      <c r="R2178" s="241"/>
      <c r="S2178" s="241"/>
      <c r="T2178" s="241"/>
      <c r="U2178" s="241"/>
      <c r="V2178" s="241"/>
      <c r="W2178" s="241"/>
      <c r="X2178" s="241"/>
      <c r="Y2178" s="241"/>
      <c r="Z2178" s="241"/>
      <c r="AA2178" s="241"/>
      <c r="AB2178" s="241"/>
      <c r="AC2178" s="241"/>
      <c r="AD2178" s="241"/>
      <c r="AE2178" s="241"/>
      <c r="AF2178" s="241"/>
      <c r="AG2178" s="241"/>
      <c r="AH2178" s="241"/>
      <c r="AI2178" s="241"/>
      <c r="AP2178" s="300"/>
      <c r="AT2178" s="300"/>
    </row>
    <row r="2179" spans="1:46" s="299" customFormat="1" ht="15" customHeight="1">
      <c r="A2179" s="284"/>
      <c r="B2179" s="284"/>
      <c r="C2179" s="241"/>
      <c r="D2179" s="241"/>
      <c r="E2179" s="241"/>
      <c r="F2179" s="241"/>
      <c r="G2179" s="241"/>
      <c r="H2179" s="241"/>
      <c r="I2179" s="241"/>
      <c r="J2179" s="241"/>
      <c r="K2179" s="241"/>
      <c r="L2179" s="241"/>
      <c r="M2179" s="241"/>
      <c r="N2179" s="241"/>
      <c r="O2179" s="241"/>
      <c r="P2179" s="241"/>
      <c r="Q2179" s="241"/>
      <c r="R2179" s="241"/>
      <c r="S2179" s="241"/>
      <c r="T2179" s="241"/>
      <c r="U2179" s="241"/>
      <c r="V2179" s="241"/>
      <c r="W2179" s="241"/>
      <c r="X2179" s="241"/>
      <c r="Y2179" s="241"/>
      <c r="Z2179" s="241"/>
      <c r="AA2179" s="241"/>
      <c r="AB2179" s="241"/>
      <c r="AC2179" s="241"/>
      <c r="AD2179" s="241"/>
      <c r="AE2179" s="241"/>
      <c r="AF2179" s="241"/>
      <c r="AG2179" s="241"/>
      <c r="AH2179" s="241"/>
      <c r="AI2179" s="241"/>
      <c r="AP2179" s="300"/>
      <c r="AT2179" s="300"/>
    </row>
    <row r="2180" spans="1:46" s="299" customFormat="1" ht="15" customHeight="1">
      <c r="A2180" s="284"/>
      <c r="B2180" s="284"/>
      <c r="C2180" s="241"/>
      <c r="D2180" s="241"/>
      <c r="E2180" s="241"/>
      <c r="F2180" s="241"/>
      <c r="G2180" s="241"/>
      <c r="H2180" s="241"/>
      <c r="I2180" s="241"/>
      <c r="J2180" s="241"/>
      <c r="K2180" s="241"/>
      <c r="L2180" s="241"/>
      <c r="M2180" s="241"/>
      <c r="N2180" s="241"/>
      <c r="O2180" s="241"/>
      <c r="P2180" s="241"/>
      <c r="Q2180" s="241"/>
      <c r="R2180" s="241"/>
      <c r="S2180" s="241"/>
      <c r="T2180" s="241"/>
      <c r="U2180" s="241"/>
      <c r="V2180" s="241"/>
      <c r="W2180" s="241"/>
      <c r="X2180" s="241"/>
      <c r="Y2180" s="241"/>
      <c r="Z2180" s="241"/>
      <c r="AA2180" s="241"/>
      <c r="AB2180" s="241"/>
      <c r="AC2180" s="241"/>
      <c r="AD2180" s="241"/>
      <c r="AE2180" s="241"/>
      <c r="AF2180" s="241"/>
      <c r="AG2180" s="241"/>
      <c r="AH2180" s="241"/>
      <c r="AI2180" s="241"/>
      <c r="AP2180" s="300"/>
      <c r="AT2180" s="300"/>
    </row>
    <row r="2181" spans="1:46" s="299" customFormat="1" ht="15" customHeight="1">
      <c r="A2181" s="284"/>
      <c r="B2181" s="284"/>
      <c r="C2181" s="241"/>
      <c r="D2181" s="241"/>
      <c r="E2181" s="241"/>
      <c r="F2181" s="241"/>
      <c r="G2181" s="241"/>
      <c r="H2181" s="241"/>
      <c r="I2181" s="241"/>
      <c r="J2181" s="241"/>
      <c r="K2181" s="241"/>
      <c r="L2181" s="241"/>
      <c r="M2181" s="241"/>
      <c r="N2181" s="241"/>
      <c r="O2181" s="241"/>
      <c r="P2181" s="241"/>
      <c r="Q2181" s="241"/>
      <c r="R2181" s="241"/>
      <c r="S2181" s="241"/>
      <c r="T2181" s="241"/>
      <c r="U2181" s="241"/>
      <c r="V2181" s="241"/>
      <c r="W2181" s="241"/>
      <c r="X2181" s="241"/>
      <c r="Y2181" s="241"/>
      <c r="Z2181" s="241"/>
      <c r="AA2181" s="241"/>
      <c r="AB2181" s="241"/>
      <c r="AC2181" s="241"/>
      <c r="AD2181" s="241"/>
      <c r="AE2181" s="241"/>
      <c r="AF2181" s="241"/>
      <c r="AG2181" s="241"/>
      <c r="AH2181" s="241"/>
      <c r="AI2181" s="241"/>
      <c r="AP2181" s="300"/>
      <c r="AT2181" s="300"/>
    </row>
    <row r="2182" spans="1:46" s="299" customFormat="1" ht="15" customHeight="1">
      <c r="A2182" s="284"/>
      <c r="B2182" s="284"/>
      <c r="C2182" s="241"/>
      <c r="D2182" s="241"/>
      <c r="E2182" s="241"/>
      <c r="F2182" s="241"/>
      <c r="G2182" s="241"/>
      <c r="H2182" s="241"/>
      <c r="I2182" s="241"/>
      <c r="J2182" s="241"/>
      <c r="K2182" s="241"/>
      <c r="L2182" s="241"/>
      <c r="M2182" s="241"/>
      <c r="N2182" s="241"/>
      <c r="O2182" s="241"/>
      <c r="P2182" s="241"/>
      <c r="Q2182" s="241"/>
      <c r="R2182" s="241"/>
      <c r="S2182" s="241"/>
      <c r="T2182" s="241"/>
      <c r="U2182" s="241"/>
      <c r="V2182" s="241"/>
      <c r="W2182" s="241"/>
      <c r="X2182" s="241"/>
      <c r="Y2182" s="241"/>
      <c r="Z2182" s="241"/>
      <c r="AA2182" s="241"/>
      <c r="AB2182" s="241"/>
      <c r="AC2182" s="241"/>
      <c r="AD2182" s="241"/>
      <c r="AE2182" s="241"/>
      <c r="AF2182" s="241"/>
      <c r="AG2182" s="241"/>
      <c r="AH2182" s="241"/>
      <c r="AI2182" s="241"/>
      <c r="AP2182" s="300"/>
      <c r="AT2182" s="300"/>
    </row>
    <row r="2183" spans="1:46" s="299" customFormat="1" ht="15" customHeight="1">
      <c r="A2183" s="284"/>
      <c r="B2183" s="284"/>
      <c r="C2183" s="241"/>
      <c r="D2183" s="241"/>
      <c r="E2183" s="241"/>
      <c r="F2183" s="241"/>
      <c r="G2183" s="241"/>
      <c r="H2183" s="241"/>
      <c r="I2183" s="241"/>
      <c r="J2183" s="241"/>
      <c r="K2183" s="241"/>
      <c r="L2183" s="241"/>
      <c r="M2183" s="241"/>
      <c r="N2183" s="241"/>
      <c r="O2183" s="241"/>
      <c r="P2183" s="241"/>
      <c r="Q2183" s="241"/>
      <c r="R2183" s="241"/>
      <c r="S2183" s="241"/>
      <c r="T2183" s="241"/>
      <c r="U2183" s="241"/>
      <c r="V2183" s="241"/>
      <c r="W2183" s="241"/>
      <c r="X2183" s="241"/>
      <c r="Y2183" s="241"/>
      <c r="Z2183" s="241"/>
      <c r="AA2183" s="241"/>
      <c r="AB2183" s="241"/>
      <c r="AC2183" s="241"/>
      <c r="AD2183" s="241"/>
      <c r="AE2183" s="241"/>
      <c r="AF2183" s="241"/>
      <c r="AG2183" s="241"/>
      <c r="AH2183" s="241"/>
      <c r="AI2183" s="241"/>
      <c r="AP2183" s="300"/>
      <c r="AT2183" s="300"/>
    </row>
    <row r="2184" spans="1:46" s="299" customFormat="1" ht="15" customHeight="1">
      <c r="A2184" s="284"/>
      <c r="B2184" s="284"/>
      <c r="C2184" s="241"/>
      <c r="D2184" s="241"/>
      <c r="E2184" s="241"/>
      <c r="F2184" s="241"/>
      <c r="G2184" s="241"/>
      <c r="H2184" s="241"/>
      <c r="I2184" s="241"/>
      <c r="J2184" s="241"/>
      <c r="K2184" s="241"/>
      <c r="L2184" s="241"/>
      <c r="M2184" s="241"/>
      <c r="N2184" s="241"/>
      <c r="O2184" s="241"/>
      <c r="P2184" s="241"/>
      <c r="Q2184" s="241"/>
      <c r="R2184" s="241"/>
      <c r="S2184" s="241"/>
      <c r="T2184" s="241"/>
      <c r="U2184" s="241"/>
      <c r="V2184" s="241"/>
      <c r="W2184" s="241"/>
      <c r="X2184" s="241"/>
      <c r="Y2184" s="241"/>
      <c r="Z2184" s="241"/>
      <c r="AA2184" s="241"/>
      <c r="AB2184" s="241"/>
      <c r="AC2184" s="241"/>
      <c r="AD2184" s="241"/>
      <c r="AE2184" s="241"/>
      <c r="AF2184" s="241"/>
      <c r="AG2184" s="241"/>
      <c r="AH2184" s="241"/>
      <c r="AI2184" s="241"/>
      <c r="AP2184" s="300"/>
      <c r="AT2184" s="300"/>
    </row>
    <row r="2185" spans="1:46" s="299" customFormat="1" ht="15" customHeight="1">
      <c r="A2185" s="284"/>
      <c r="B2185" s="284"/>
      <c r="C2185" s="241"/>
      <c r="D2185" s="241"/>
      <c r="E2185" s="241"/>
      <c r="F2185" s="241"/>
      <c r="G2185" s="241"/>
      <c r="H2185" s="241"/>
      <c r="I2185" s="241"/>
      <c r="J2185" s="241"/>
      <c r="K2185" s="241"/>
      <c r="L2185" s="241"/>
      <c r="M2185" s="241"/>
      <c r="N2185" s="241"/>
      <c r="O2185" s="241"/>
      <c r="P2185" s="241"/>
      <c r="Q2185" s="241"/>
      <c r="R2185" s="241"/>
      <c r="S2185" s="241"/>
      <c r="T2185" s="241"/>
      <c r="U2185" s="241"/>
      <c r="V2185" s="241"/>
      <c r="W2185" s="241"/>
      <c r="X2185" s="241"/>
      <c r="Y2185" s="241"/>
      <c r="Z2185" s="241"/>
      <c r="AA2185" s="241"/>
      <c r="AB2185" s="241"/>
      <c r="AC2185" s="241"/>
      <c r="AD2185" s="241"/>
      <c r="AE2185" s="241"/>
      <c r="AF2185" s="241"/>
      <c r="AG2185" s="241"/>
      <c r="AH2185" s="241"/>
      <c r="AI2185" s="241"/>
      <c r="AP2185" s="300"/>
      <c r="AT2185" s="300"/>
    </row>
    <row r="2186" spans="1:46" s="299" customFormat="1" ht="15" customHeight="1">
      <c r="A2186" s="284"/>
      <c r="B2186" s="284"/>
      <c r="C2186" s="241"/>
      <c r="D2186" s="241"/>
      <c r="E2186" s="241"/>
      <c r="F2186" s="241"/>
      <c r="G2186" s="241"/>
      <c r="H2186" s="241"/>
      <c r="I2186" s="241"/>
      <c r="J2186" s="241"/>
      <c r="K2186" s="241"/>
      <c r="L2186" s="241"/>
      <c r="M2186" s="241"/>
      <c r="N2186" s="241"/>
      <c r="O2186" s="241"/>
      <c r="P2186" s="241"/>
      <c r="Q2186" s="241"/>
      <c r="R2186" s="241"/>
      <c r="S2186" s="241"/>
      <c r="T2186" s="241"/>
      <c r="U2186" s="241"/>
      <c r="V2186" s="241"/>
      <c r="W2186" s="241"/>
      <c r="X2186" s="241"/>
      <c r="Y2186" s="241"/>
      <c r="Z2186" s="241"/>
      <c r="AA2186" s="241"/>
      <c r="AB2186" s="241"/>
      <c r="AC2186" s="241"/>
      <c r="AD2186" s="241"/>
      <c r="AE2186" s="241"/>
      <c r="AF2186" s="241"/>
      <c r="AG2186" s="241"/>
      <c r="AH2186" s="241"/>
      <c r="AI2186" s="241"/>
      <c r="AP2186" s="300"/>
      <c r="AT2186" s="300"/>
    </row>
    <row r="2187" spans="1:46" s="299" customFormat="1" ht="15" customHeight="1">
      <c r="A2187" s="284"/>
      <c r="B2187" s="284"/>
      <c r="C2187" s="241"/>
      <c r="D2187" s="241"/>
      <c r="E2187" s="241"/>
      <c r="F2187" s="241"/>
      <c r="G2187" s="241"/>
      <c r="H2187" s="241"/>
      <c r="I2187" s="241"/>
      <c r="J2187" s="241"/>
      <c r="K2187" s="241"/>
      <c r="L2187" s="241"/>
      <c r="M2187" s="241"/>
      <c r="N2187" s="241"/>
      <c r="O2187" s="241"/>
      <c r="P2187" s="241"/>
      <c r="Q2187" s="241"/>
      <c r="R2187" s="241"/>
      <c r="S2187" s="241"/>
      <c r="T2187" s="241"/>
      <c r="U2187" s="241"/>
      <c r="V2187" s="241"/>
      <c r="W2187" s="241"/>
      <c r="X2187" s="241"/>
      <c r="Y2187" s="241"/>
      <c r="Z2187" s="241"/>
      <c r="AA2187" s="241"/>
      <c r="AB2187" s="241"/>
      <c r="AC2187" s="241"/>
      <c r="AD2187" s="241"/>
      <c r="AE2187" s="241"/>
      <c r="AF2187" s="241"/>
      <c r="AG2187" s="241"/>
      <c r="AH2187" s="241"/>
      <c r="AI2187" s="241"/>
      <c r="AP2187" s="300"/>
      <c r="AT2187" s="300"/>
    </row>
    <row r="2188" spans="1:46" s="299" customFormat="1" ht="15" customHeight="1">
      <c r="A2188" s="284"/>
      <c r="B2188" s="284"/>
      <c r="C2188" s="241"/>
      <c r="D2188" s="241"/>
      <c r="E2188" s="241"/>
      <c r="F2188" s="241"/>
      <c r="G2188" s="241"/>
      <c r="H2188" s="241"/>
      <c r="I2188" s="241"/>
      <c r="J2188" s="241"/>
      <c r="K2188" s="241"/>
      <c r="L2188" s="241"/>
      <c r="M2188" s="241"/>
      <c r="N2188" s="241"/>
      <c r="O2188" s="241"/>
      <c r="P2188" s="241"/>
      <c r="Q2188" s="241"/>
      <c r="R2188" s="241"/>
      <c r="S2188" s="241"/>
      <c r="T2188" s="241"/>
      <c r="U2188" s="241"/>
      <c r="V2188" s="241"/>
      <c r="W2188" s="241"/>
      <c r="X2188" s="241"/>
      <c r="Y2188" s="241"/>
      <c r="Z2188" s="241"/>
      <c r="AA2188" s="241"/>
      <c r="AB2188" s="241"/>
      <c r="AC2188" s="241"/>
      <c r="AD2188" s="241"/>
      <c r="AE2188" s="241"/>
      <c r="AF2188" s="241"/>
      <c r="AG2188" s="241"/>
      <c r="AH2188" s="241"/>
      <c r="AI2188" s="241"/>
      <c r="AP2188" s="300"/>
      <c r="AT2188" s="300"/>
    </row>
    <row r="2189" spans="1:46" s="299" customFormat="1" ht="15" customHeight="1">
      <c r="A2189" s="284"/>
      <c r="B2189" s="284"/>
      <c r="C2189" s="241"/>
      <c r="D2189" s="241"/>
      <c r="E2189" s="241"/>
      <c r="F2189" s="241"/>
      <c r="G2189" s="241"/>
      <c r="H2189" s="241"/>
      <c r="I2189" s="241"/>
      <c r="J2189" s="241"/>
      <c r="K2189" s="241"/>
      <c r="L2189" s="241"/>
      <c r="M2189" s="241"/>
      <c r="N2189" s="241"/>
      <c r="O2189" s="241"/>
      <c r="P2189" s="241"/>
      <c r="Q2189" s="241"/>
      <c r="R2189" s="241"/>
      <c r="S2189" s="241"/>
      <c r="T2189" s="241"/>
      <c r="U2189" s="241"/>
      <c r="V2189" s="241"/>
      <c r="W2189" s="241"/>
      <c r="X2189" s="241"/>
      <c r="Y2189" s="241"/>
      <c r="Z2189" s="241"/>
      <c r="AA2189" s="241"/>
      <c r="AB2189" s="241"/>
      <c r="AC2189" s="241"/>
      <c r="AD2189" s="241"/>
      <c r="AE2189" s="241"/>
      <c r="AF2189" s="241"/>
      <c r="AG2189" s="241"/>
      <c r="AH2189" s="241"/>
      <c r="AI2189" s="241"/>
      <c r="AP2189" s="300"/>
      <c r="AT2189" s="300"/>
    </row>
    <row r="2190" spans="1:46" s="299" customFormat="1" ht="15" customHeight="1">
      <c r="A2190" s="284"/>
      <c r="B2190" s="284"/>
      <c r="C2190" s="241"/>
      <c r="D2190" s="241"/>
      <c r="E2190" s="241"/>
      <c r="F2190" s="241"/>
      <c r="G2190" s="241"/>
      <c r="H2190" s="241"/>
      <c r="I2190" s="241"/>
      <c r="J2190" s="241"/>
      <c r="K2190" s="241"/>
      <c r="L2190" s="241"/>
      <c r="M2190" s="241"/>
      <c r="N2190" s="241"/>
      <c r="O2190" s="241"/>
      <c r="P2190" s="241"/>
      <c r="Q2190" s="241"/>
      <c r="R2190" s="241"/>
      <c r="S2190" s="241"/>
      <c r="T2190" s="241"/>
      <c r="U2190" s="241"/>
      <c r="V2190" s="241"/>
      <c r="W2190" s="241"/>
      <c r="X2190" s="241"/>
      <c r="Y2190" s="241"/>
      <c r="Z2190" s="241"/>
      <c r="AA2190" s="241"/>
      <c r="AB2190" s="241"/>
      <c r="AC2190" s="241"/>
      <c r="AD2190" s="241"/>
      <c r="AE2190" s="241"/>
      <c r="AF2190" s="241"/>
      <c r="AG2190" s="241"/>
      <c r="AH2190" s="241"/>
      <c r="AI2190" s="241"/>
      <c r="AP2190" s="300"/>
      <c r="AT2190" s="300"/>
    </row>
    <row r="2191" spans="1:46" s="299" customFormat="1" ht="15" customHeight="1">
      <c r="A2191" s="284"/>
      <c r="B2191" s="284"/>
      <c r="C2191" s="241"/>
      <c r="D2191" s="241"/>
      <c r="E2191" s="241"/>
      <c r="F2191" s="241"/>
      <c r="G2191" s="241"/>
      <c r="H2191" s="241"/>
      <c r="I2191" s="241"/>
      <c r="J2191" s="241"/>
      <c r="K2191" s="241"/>
      <c r="L2191" s="241"/>
      <c r="M2191" s="241"/>
      <c r="N2191" s="241"/>
      <c r="O2191" s="241"/>
      <c r="P2191" s="241"/>
      <c r="Q2191" s="241"/>
      <c r="R2191" s="241"/>
      <c r="S2191" s="241"/>
      <c r="T2191" s="241"/>
      <c r="U2191" s="241"/>
      <c r="V2191" s="241"/>
      <c r="W2191" s="241"/>
      <c r="X2191" s="241"/>
      <c r="Y2191" s="241"/>
      <c r="Z2191" s="241"/>
      <c r="AA2191" s="241"/>
      <c r="AB2191" s="241"/>
      <c r="AC2191" s="241"/>
      <c r="AD2191" s="241"/>
      <c r="AE2191" s="241"/>
      <c r="AF2191" s="241"/>
      <c r="AG2191" s="241"/>
      <c r="AH2191" s="241"/>
      <c r="AI2191" s="241"/>
      <c r="AP2191" s="300"/>
      <c r="AT2191" s="300"/>
    </row>
    <row r="2192" spans="1:46" s="299" customFormat="1" ht="15" customHeight="1">
      <c r="A2192" s="284"/>
      <c r="B2192" s="284"/>
      <c r="C2192" s="241"/>
      <c r="D2192" s="241"/>
      <c r="E2192" s="241"/>
      <c r="F2192" s="241"/>
      <c r="G2192" s="241"/>
      <c r="H2192" s="241"/>
      <c r="I2192" s="241"/>
      <c r="J2192" s="241"/>
      <c r="K2192" s="241"/>
      <c r="L2192" s="241"/>
      <c r="M2192" s="241"/>
      <c r="N2192" s="241"/>
      <c r="O2192" s="241"/>
      <c r="P2192" s="241"/>
      <c r="Q2192" s="241"/>
      <c r="R2192" s="241"/>
      <c r="S2192" s="241"/>
      <c r="T2192" s="241"/>
      <c r="U2192" s="241"/>
      <c r="V2192" s="241"/>
      <c r="W2192" s="241"/>
      <c r="X2192" s="241"/>
      <c r="Y2192" s="241"/>
      <c r="Z2192" s="241"/>
      <c r="AA2192" s="241"/>
      <c r="AB2192" s="241"/>
      <c r="AC2192" s="241"/>
      <c r="AD2192" s="241"/>
      <c r="AE2192" s="241"/>
      <c r="AF2192" s="241"/>
      <c r="AG2192" s="241"/>
      <c r="AH2192" s="241"/>
      <c r="AI2192" s="241"/>
      <c r="AP2192" s="300"/>
      <c r="AT2192" s="300"/>
    </row>
    <row r="2193" spans="1:46" s="299" customFormat="1" ht="15" customHeight="1">
      <c r="A2193" s="284"/>
      <c r="B2193" s="284"/>
      <c r="C2193" s="241"/>
      <c r="D2193" s="241"/>
      <c r="E2193" s="241"/>
      <c r="F2193" s="241"/>
      <c r="G2193" s="241"/>
      <c r="H2193" s="241"/>
      <c r="I2193" s="241"/>
      <c r="J2193" s="241"/>
      <c r="K2193" s="241"/>
      <c r="L2193" s="241"/>
      <c r="M2193" s="241"/>
      <c r="N2193" s="241"/>
      <c r="O2193" s="241"/>
      <c r="P2193" s="241"/>
      <c r="Q2193" s="241"/>
      <c r="R2193" s="241"/>
      <c r="S2193" s="241"/>
      <c r="T2193" s="241"/>
      <c r="U2193" s="241"/>
      <c r="V2193" s="241"/>
      <c r="W2193" s="241"/>
      <c r="X2193" s="241"/>
      <c r="Y2193" s="241"/>
      <c r="Z2193" s="241"/>
      <c r="AA2193" s="241"/>
      <c r="AB2193" s="241"/>
      <c r="AC2193" s="241"/>
      <c r="AD2193" s="241"/>
      <c r="AE2193" s="241"/>
      <c r="AF2193" s="241"/>
      <c r="AG2193" s="241"/>
      <c r="AH2193" s="241"/>
      <c r="AI2193" s="241"/>
      <c r="AP2193" s="300"/>
      <c r="AT2193" s="300"/>
    </row>
    <row r="2194" spans="1:46" s="299" customFormat="1" ht="15" customHeight="1">
      <c r="A2194" s="284"/>
      <c r="B2194" s="284"/>
      <c r="C2194" s="241"/>
      <c r="D2194" s="241"/>
      <c r="E2194" s="241"/>
      <c r="F2194" s="241"/>
      <c r="G2194" s="241"/>
      <c r="H2194" s="241"/>
      <c r="I2194" s="241"/>
      <c r="J2194" s="241"/>
      <c r="K2194" s="241"/>
      <c r="L2194" s="241"/>
      <c r="M2194" s="241"/>
      <c r="N2194" s="241"/>
      <c r="O2194" s="241"/>
      <c r="P2194" s="241"/>
      <c r="Q2194" s="241"/>
      <c r="R2194" s="241"/>
      <c r="S2194" s="241"/>
      <c r="T2194" s="241"/>
      <c r="U2194" s="241"/>
      <c r="V2194" s="241"/>
      <c r="W2194" s="241"/>
      <c r="X2194" s="241"/>
      <c r="Y2194" s="241"/>
      <c r="Z2194" s="241"/>
      <c r="AA2194" s="241"/>
      <c r="AB2194" s="241"/>
      <c r="AC2194" s="241"/>
      <c r="AD2194" s="241"/>
      <c r="AE2194" s="241"/>
      <c r="AF2194" s="241"/>
      <c r="AG2194" s="241"/>
      <c r="AH2194" s="241"/>
      <c r="AI2194" s="241"/>
      <c r="AP2194" s="300"/>
      <c r="AT2194" s="300"/>
    </row>
    <row r="2195" spans="1:46" s="299" customFormat="1" ht="15" customHeight="1">
      <c r="A2195" s="284"/>
      <c r="B2195" s="284"/>
      <c r="C2195" s="241"/>
      <c r="D2195" s="241"/>
      <c r="E2195" s="241"/>
      <c r="F2195" s="241"/>
      <c r="G2195" s="241"/>
      <c r="H2195" s="241"/>
      <c r="I2195" s="241"/>
      <c r="J2195" s="241"/>
      <c r="K2195" s="241"/>
      <c r="L2195" s="241"/>
      <c r="M2195" s="241"/>
      <c r="N2195" s="241"/>
      <c r="O2195" s="241"/>
      <c r="P2195" s="241"/>
      <c r="Q2195" s="241"/>
      <c r="R2195" s="241"/>
      <c r="S2195" s="241"/>
      <c r="T2195" s="241"/>
      <c r="U2195" s="241"/>
      <c r="V2195" s="241"/>
      <c r="W2195" s="241"/>
      <c r="X2195" s="241"/>
      <c r="Y2195" s="241"/>
      <c r="Z2195" s="241"/>
      <c r="AA2195" s="241"/>
      <c r="AB2195" s="241"/>
      <c r="AC2195" s="241"/>
      <c r="AD2195" s="241"/>
      <c r="AE2195" s="241"/>
      <c r="AF2195" s="241"/>
      <c r="AG2195" s="241"/>
      <c r="AH2195" s="241"/>
      <c r="AI2195" s="241"/>
      <c r="AP2195" s="300"/>
      <c r="AT2195" s="300"/>
    </row>
    <row r="2196" spans="1:46" s="299" customFormat="1" ht="15" customHeight="1">
      <c r="A2196" s="284"/>
      <c r="B2196" s="284"/>
      <c r="C2196" s="241"/>
      <c r="D2196" s="241"/>
      <c r="E2196" s="241"/>
      <c r="F2196" s="241"/>
      <c r="G2196" s="241"/>
      <c r="H2196" s="241"/>
      <c r="I2196" s="241"/>
      <c r="J2196" s="241"/>
      <c r="K2196" s="241"/>
      <c r="L2196" s="241"/>
      <c r="M2196" s="241"/>
      <c r="N2196" s="241"/>
      <c r="O2196" s="241"/>
      <c r="P2196" s="241"/>
      <c r="Q2196" s="241"/>
      <c r="R2196" s="241"/>
      <c r="S2196" s="241"/>
      <c r="T2196" s="241"/>
      <c r="U2196" s="241"/>
      <c r="V2196" s="241"/>
      <c r="W2196" s="241"/>
      <c r="X2196" s="241"/>
      <c r="Y2196" s="241"/>
      <c r="Z2196" s="241"/>
      <c r="AA2196" s="241"/>
      <c r="AB2196" s="241"/>
      <c r="AC2196" s="241"/>
      <c r="AD2196" s="241"/>
      <c r="AE2196" s="241"/>
      <c r="AF2196" s="241"/>
      <c r="AG2196" s="241"/>
      <c r="AH2196" s="241"/>
      <c r="AI2196" s="241"/>
      <c r="AP2196" s="300"/>
      <c r="AT2196" s="300"/>
    </row>
    <row r="2197" spans="1:46" s="299" customFormat="1" ht="15" customHeight="1">
      <c r="A2197" s="284"/>
      <c r="B2197" s="284"/>
      <c r="C2197" s="241"/>
      <c r="D2197" s="241"/>
      <c r="E2197" s="241"/>
      <c r="F2197" s="241"/>
      <c r="G2197" s="241"/>
      <c r="H2197" s="241"/>
      <c r="I2197" s="241"/>
      <c r="J2197" s="241"/>
      <c r="K2197" s="241"/>
      <c r="L2197" s="241"/>
      <c r="M2197" s="241"/>
      <c r="N2197" s="241"/>
      <c r="O2197" s="241"/>
      <c r="P2197" s="241"/>
      <c r="Q2197" s="241"/>
      <c r="R2197" s="241"/>
      <c r="S2197" s="241"/>
      <c r="T2197" s="241"/>
      <c r="U2197" s="241"/>
      <c r="V2197" s="241"/>
      <c r="W2197" s="241"/>
      <c r="X2197" s="241"/>
      <c r="Y2197" s="241"/>
      <c r="Z2197" s="241"/>
      <c r="AA2197" s="241"/>
      <c r="AB2197" s="241"/>
      <c r="AC2197" s="241"/>
      <c r="AD2197" s="241"/>
      <c r="AE2197" s="241"/>
      <c r="AF2197" s="241"/>
      <c r="AG2197" s="241"/>
      <c r="AH2197" s="241"/>
      <c r="AI2197" s="241"/>
      <c r="AP2197" s="300"/>
      <c r="AT2197" s="300"/>
    </row>
    <row r="2198" spans="1:46" s="299" customFormat="1" ht="15" customHeight="1">
      <c r="A2198" s="284"/>
      <c r="B2198" s="284"/>
      <c r="C2198" s="241"/>
      <c r="D2198" s="241"/>
      <c r="E2198" s="241"/>
      <c r="F2198" s="241"/>
      <c r="G2198" s="241"/>
      <c r="H2198" s="241"/>
      <c r="I2198" s="241"/>
      <c r="J2198" s="241"/>
      <c r="K2198" s="241"/>
      <c r="L2198" s="241"/>
      <c r="M2198" s="241"/>
      <c r="N2198" s="241"/>
      <c r="O2198" s="241"/>
      <c r="P2198" s="241"/>
      <c r="Q2198" s="241"/>
      <c r="R2198" s="241"/>
      <c r="S2198" s="241"/>
      <c r="T2198" s="241"/>
      <c r="U2198" s="241"/>
      <c r="V2198" s="241"/>
      <c r="W2198" s="241"/>
      <c r="X2198" s="241"/>
      <c r="Y2198" s="241"/>
      <c r="Z2198" s="241"/>
      <c r="AA2198" s="241"/>
      <c r="AB2198" s="241"/>
      <c r="AC2198" s="241"/>
      <c r="AD2198" s="241"/>
      <c r="AE2198" s="241"/>
      <c r="AF2198" s="241"/>
      <c r="AG2198" s="241"/>
      <c r="AH2198" s="241"/>
      <c r="AI2198" s="241"/>
      <c r="AP2198" s="300"/>
      <c r="AT2198" s="300"/>
    </row>
    <row r="2199" spans="1:46" s="299" customFormat="1" ht="15" customHeight="1">
      <c r="A2199" s="284"/>
      <c r="B2199" s="284"/>
      <c r="C2199" s="241"/>
      <c r="D2199" s="241"/>
      <c r="E2199" s="241"/>
      <c r="F2199" s="241"/>
      <c r="G2199" s="241"/>
      <c r="H2199" s="241"/>
      <c r="I2199" s="241"/>
      <c r="J2199" s="241"/>
      <c r="K2199" s="241"/>
      <c r="L2199" s="241"/>
      <c r="M2199" s="241"/>
      <c r="N2199" s="241"/>
      <c r="O2199" s="241"/>
      <c r="P2199" s="241"/>
      <c r="Q2199" s="241"/>
      <c r="R2199" s="241"/>
      <c r="S2199" s="241"/>
      <c r="T2199" s="241"/>
      <c r="U2199" s="241"/>
      <c r="V2199" s="241"/>
      <c r="W2199" s="241"/>
      <c r="X2199" s="241"/>
      <c r="Y2199" s="241"/>
      <c r="Z2199" s="241"/>
      <c r="AA2199" s="241"/>
      <c r="AB2199" s="241"/>
      <c r="AC2199" s="241"/>
      <c r="AD2199" s="241"/>
      <c r="AE2199" s="241"/>
      <c r="AF2199" s="241"/>
      <c r="AG2199" s="241"/>
      <c r="AH2199" s="241"/>
      <c r="AI2199" s="241"/>
      <c r="AP2199" s="300"/>
      <c r="AT2199" s="300"/>
    </row>
    <row r="2200" spans="1:46" s="299" customFormat="1" ht="15" customHeight="1">
      <c r="A2200" s="284"/>
      <c r="B2200" s="284"/>
      <c r="C2200" s="241"/>
      <c r="D2200" s="241"/>
      <c r="E2200" s="241"/>
      <c r="F2200" s="241"/>
      <c r="G2200" s="241"/>
      <c r="H2200" s="241"/>
      <c r="I2200" s="241"/>
      <c r="J2200" s="241"/>
      <c r="K2200" s="241"/>
      <c r="L2200" s="241"/>
      <c r="M2200" s="241"/>
      <c r="N2200" s="241"/>
      <c r="O2200" s="241"/>
      <c r="P2200" s="241"/>
      <c r="Q2200" s="241"/>
      <c r="R2200" s="241"/>
      <c r="S2200" s="241"/>
      <c r="T2200" s="241"/>
      <c r="U2200" s="241"/>
      <c r="V2200" s="241"/>
      <c r="W2200" s="241"/>
      <c r="X2200" s="241"/>
      <c r="Y2200" s="241"/>
      <c r="Z2200" s="241"/>
      <c r="AA2200" s="241"/>
      <c r="AB2200" s="241"/>
      <c r="AC2200" s="241"/>
      <c r="AD2200" s="241"/>
      <c r="AE2200" s="241"/>
      <c r="AF2200" s="241"/>
      <c r="AG2200" s="241"/>
      <c r="AH2200" s="241"/>
      <c r="AI2200" s="241"/>
      <c r="AP2200" s="300"/>
      <c r="AT2200" s="300"/>
    </row>
    <row r="2201" spans="1:46" s="299" customFormat="1" ht="15" customHeight="1">
      <c r="A2201" s="284"/>
      <c r="B2201" s="284"/>
      <c r="C2201" s="241"/>
      <c r="D2201" s="241"/>
      <c r="E2201" s="241"/>
      <c r="F2201" s="241"/>
      <c r="G2201" s="241"/>
      <c r="H2201" s="241"/>
      <c r="I2201" s="241"/>
      <c r="J2201" s="241"/>
      <c r="K2201" s="241"/>
      <c r="L2201" s="241"/>
      <c r="M2201" s="241"/>
      <c r="N2201" s="241"/>
      <c r="O2201" s="241"/>
      <c r="P2201" s="241"/>
      <c r="Q2201" s="241"/>
      <c r="R2201" s="241"/>
      <c r="S2201" s="241"/>
      <c r="T2201" s="241"/>
      <c r="U2201" s="241"/>
      <c r="V2201" s="241"/>
      <c r="W2201" s="241"/>
      <c r="X2201" s="241"/>
      <c r="Y2201" s="241"/>
      <c r="Z2201" s="241"/>
      <c r="AA2201" s="241"/>
      <c r="AB2201" s="241"/>
      <c r="AC2201" s="241"/>
      <c r="AD2201" s="241"/>
      <c r="AE2201" s="241"/>
      <c r="AF2201" s="241"/>
      <c r="AG2201" s="241"/>
      <c r="AH2201" s="241"/>
      <c r="AI2201" s="241"/>
      <c r="AP2201" s="300"/>
      <c r="AT2201" s="300"/>
    </row>
    <row r="2202" spans="1:46" s="299" customFormat="1" ht="15" customHeight="1">
      <c r="A2202" s="284"/>
      <c r="B2202" s="284"/>
      <c r="C2202" s="241"/>
      <c r="D2202" s="241"/>
      <c r="E2202" s="241"/>
      <c r="F2202" s="241"/>
      <c r="G2202" s="241"/>
      <c r="H2202" s="241"/>
      <c r="I2202" s="241"/>
      <c r="J2202" s="241"/>
      <c r="K2202" s="241"/>
      <c r="L2202" s="241"/>
      <c r="M2202" s="241"/>
      <c r="N2202" s="241"/>
      <c r="O2202" s="241"/>
      <c r="P2202" s="241"/>
      <c r="Q2202" s="241"/>
      <c r="R2202" s="241"/>
      <c r="S2202" s="241"/>
      <c r="T2202" s="241"/>
      <c r="U2202" s="241"/>
      <c r="V2202" s="241"/>
      <c r="W2202" s="241"/>
      <c r="X2202" s="241"/>
      <c r="Y2202" s="241"/>
      <c r="Z2202" s="241"/>
      <c r="AA2202" s="241"/>
      <c r="AB2202" s="241"/>
      <c r="AC2202" s="241"/>
      <c r="AD2202" s="241"/>
      <c r="AE2202" s="241"/>
      <c r="AF2202" s="241"/>
      <c r="AG2202" s="241"/>
      <c r="AH2202" s="241"/>
      <c r="AI2202" s="241"/>
      <c r="AP2202" s="300"/>
      <c r="AT2202" s="300"/>
    </row>
    <row r="2203" spans="1:46" s="299" customFormat="1" ht="15" customHeight="1">
      <c r="A2203" s="284"/>
      <c r="B2203" s="284"/>
      <c r="C2203" s="241"/>
      <c r="D2203" s="241"/>
      <c r="E2203" s="241"/>
      <c r="F2203" s="241"/>
      <c r="G2203" s="241"/>
      <c r="H2203" s="241"/>
      <c r="I2203" s="241"/>
      <c r="J2203" s="241"/>
      <c r="K2203" s="241"/>
      <c r="L2203" s="241"/>
      <c r="M2203" s="241"/>
      <c r="N2203" s="241"/>
      <c r="O2203" s="241"/>
      <c r="P2203" s="241"/>
      <c r="Q2203" s="241"/>
      <c r="R2203" s="241"/>
      <c r="S2203" s="241"/>
      <c r="T2203" s="241"/>
      <c r="U2203" s="241"/>
      <c r="V2203" s="241"/>
      <c r="W2203" s="241"/>
      <c r="X2203" s="241"/>
      <c r="Y2203" s="241"/>
      <c r="Z2203" s="241"/>
      <c r="AA2203" s="241"/>
      <c r="AB2203" s="241"/>
      <c r="AC2203" s="241"/>
      <c r="AD2203" s="241"/>
      <c r="AE2203" s="241"/>
      <c r="AF2203" s="241"/>
      <c r="AG2203" s="241"/>
      <c r="AH2203" s="241"/>
      <c r="AI2203" s="241"/>
      <c r="AP2203" s="300"/>
      <c r="AT2203" s="300"/>
    </row>
    <row r="2204" spans="1:46" s="299" customFormat="1" ht="15" customHeight="1">
      <c r="A2204" s="284"/>
      <c r="B2204" s="284"/>
      <c r="C2204" s="241"/>
      <c r="D2204" s="241"/>
      <c r="E2204" s="241"/>
      <c r="F2204" s="241"/>
      <c r="G2204" s="241"/>
      <c r="H2204" s="241"/>
      <c r="I2204" s="241"/>
      <c r="J2204" s="241"/>
      <c r="K2204" s="241"/>
      <c r="L2204" s="241"/>
      <c r="M2204" s="241"/>
      <c r="N2204" s="241"/>
      <c r="O2204" s="241"/>
      <c r="P2204" s="241"/>
      <c r="Q2204" s="241"/>
      <c r="R2204" s="241"/>
      <c r="S2204" s="241"/>
      <c r="T2204" s="241"/>
      <c r="U2204" s="241"/>
      <c r="V2204" s="241"/>
      <c r="W2204" s="241"/>
      <c r="X2204" s="241"/>
      <c r="Y2204" s="241"/>
      <c r="Z2204" s="241"/>
      <c r="AA2204" s="241"/>
      <c r="AB2204" s="241"/>
      <c r="AC2204" s="241"/>
      <c r="AD2204" s="241"/>
      <c r="AE2204" s="241"/>
      <c r="AF2204" s="241"/>
      <c r="AG2204" s="241"/>
      <c r="AH2204" s="241"/>
      <c r="AI2204" s="241"/>
      <c r="AP2204" s="300"/>
      <c r="AT2204" s="300"/>
    </row>
    <row r="2205" spans="1:46" s="299" customFormat="1" ht="15" customHeight="1">
      <c r="A2205" s="284"/>
      <c r="B2205" s="284"/>
      <c r="C2205" s="241"/>
      <c r="D2205" s="241"/>
      <c r="E2205" s="241"/>
      <c r="F2205" s="241"/>
      <c r="G2205" s="241"/>
      <c r="H2205" s="241"/>
      <c r="I2205" s="241"/>
      <c r="J2205" s="241"/>
      <c r="K2205" s="241"/>
      <c r="L2205" s="241"/>
      <c r="M2205" s="241"/>
      <c r="N2205" s="241"/>
      <c r="O2205" s="241"/>
      <c r="P2205" s="241"/>
      <c r="Q2205" s="241"/>
      <c r="R2205" s="241"/>
      <c r="S2205" s="241"/>
      <c r="T2205" s="241"/>
      <c r="U2205" s="241"/>
      <c r="V2205" s="241"/>
      <c r="W2205" s="241"/>
      <c r="X2205" s="241"/>
      <c r="Y2205" s="241"/>
      <c r="Z2205" s="241"/>
      <c r="AA2205" s="241"/>
      <c r="AB2205" s="241"/>
      <c r="AC2205" s="241"/>
      <c r="AD2205" s="241"/>
      <c r="AE2205" s="241"/>
      <c r="AF2205" s="241"/>
      <c r="AG2205" s="241"/>
      <c r="AH2205" s="241"/>
      <c r="AI2205" s="241"/>
      <c r="AP2205" s="300"/>
      <c r="AT2205" s="300"/>
    </row>
    <row r="2206" spans="1:46" s="299" customFormat="1" ht="15" customHeight="1">
      <c r="A2206" s="284"/>
      <c r="B2206" s="284"/>
      <c r="C2206" s="241"/>
      <c r="D2206" s="241"/>
      <c r="E2206" s="241"/>
      <c r="F2206" s="241"/>
      <c r="G2206" s="241"/>
      <c r="H2206" s="241"/>
      <c r="I2206" s="241"/>
      <c r="J2206" s="241"/>
      <c r="K2206" s="241"/>
      <c r="L2206" s="241"/>
      <c r="M2206" s="241"/>
      <c r="N2206" s="241"/>
      <c r="O2206" s="241"/>
      <c r="P2206" s="241"/>
      <c r="Q2206" s="241"/>
      <c r="R2206" s="241"/>
      <c r="S2206" s="241"/>
      <c r="T2206" s="241"/>
      <c r="U2206" s="241"/>
      <c r="V2206" s="241"/>
      <c r="W2206" s="241"/>
      <c r="X2206" s="241"/>
      <c r="Y2206" s="241"/>
      <c r="Z2206" s="241"/>
      <c r="AA2206" s="241"/>
      <c r="AB2206" s="241"/>
      <c r="AC2206" s="241"/>
      <c r="AD2206" s="241"/>
      <c r="AE2206" s="241"/>
      <c r="AF2206" s="241"/>
      <c r="AG2206" s="241"/>
      <c r="AH2206" s="241"/>
      <c r="AI2206" s="241"/>
      <c r="AP2206" s="300"/>
      <c r="AT2206" s="300"/>
    </row>
    <row r="2207" spans="1:46" s="299" customFormat="1" ht="15" customHeight="1">
      <c r="A2207" s="284"/>
      <c r="B2207" s="284"/>
      <c r="C2207" s="241"/>
      <c r="D2207" s="241"/>
      <c r="E2207" s="241"/>
      <c r="F2207" s="241"/>
      <c r="G2207" s="241"/>
      <c r="H2207" s="241"/>
      <c r="I2207" s="241"/>
      <c r="J2207" s="241"/>
      <c r="K2207" s="241"/>
      <c r="L2207" s="241"/>
      <c r="M2207" s="241"/>
      <c r="N2207" s="241"/>
      <c r="O2207" s="241"/>
      <c r="P2207" s="241"/>
      <c r="Q2207" s="241"/>
      <c r="R2207" s="241"/>
      <c r="S2207" s="241"/>
      <c r="T2207" s="241"/>
      <c r="U2207" s="241"/>
      <c r="V2207" s="241"/>
      <c r="W2207" s="241"/>
      <c r="X2207" s="241"/>
      <c r="Y2207" s="241"/>
      <c r="Z2207" s="241"/>
      <c r="AA2207" s="241"/>
      <c r="AB2207" s="241"/>
      <c r="AC2207" s="241"/>
      <c r="AD2207" s="241"/>
      <c r="AE2207" s="241"/>
      <c r="AF2207" s="241"/>
      <c r="AG2207" s="241"/>
      <c r="AH2207" s="241"/>
      <c r="AI2207" s="241"/>
      <c r="AP2207" s="300"/>
      <c r="AT2207" s="300"/>
    </row>
    <row r="2208" spans="1:46" s="299" customFormat="1" ht="15" customHeight="1">
      <c r="A2208" s="284"/>
      <c r="B2208" s="284"/>
      <c r="C2208" s="241"/>
      <c r="D2208" s="241"/>
      <c r="E2208" s="241"/>
      <c r="F2208" s="241"/>
      <c r="G2208" s="241"/>
      <c r="H2208" s="241"/>
      <c r="I2208" s="241"/>
      <c r="J2208" s="241"/>
      <c r="K2208" s="241"/>
      <c r="L2208" s="241"/>
      <c r="M2208" s="241"/>
      <c r="N2208" s="241"/>
      <c r="O2208" s="241"/>
      <c r="P2208" s="241"/>
      <c r="Q2208" s="241"/>
      <c r="R2208" s="241"/>
      <c r="S2208" s="241"/>
      <c r="T2208" s="241"/>
      <c r="U2208" s="241"/>
      <c r="V2208" s="241"/>
      <c r="W2208" s="241"/>
      <c r="X2208" s="241"/>
      <c r="Y2208" s="241"/>
      <c r="Z2208" s="241"/>
      <c r="AA2208" s="241"/>
      <c r="AB2208" s="241"/>
      <c r="AC2208" s="241"/>
      <c r="AD2208" s="241"/>
      <c r="AE2208" s="241"/>
      <c r="AF2208" s="241"/>
      <c r="AG2208" s="241"/>
      <c r="AH2208" s="241"/>
      <c r="AI2208" s="241"/>
      <c r="AP2208" s="300"/>
      <c r="AT2208" s="300"/>
    </row>
    <row r="2209" spans="1:46" s="299" customFormat="1" ht="15" customHeight="1">
      <c r="A2209" s="284"/>
      <c r="B2209" s="284"/>
      <c r="C2209" s="241"/>
      <c r="D2209" s="241"/>
      <c r="E2209" s="241"/>
      <c r="F2209" s="241"/>
      <c r="G2209" s="241"/>
      <c r="H2209" s="241"/>
      <c r="I2209" s="241"/>
      <c r="J2209" s="241"/>
      <c r="K2209" s="241"/>
      <c r="L2209" s="241"/>
      <c r="M2209" s="241"/>
      <c r="N2209" s="241"/>
      <c r="O2209" s="241"/>
      <c r="P2209" s="241"/>
      <c r="Q2209" s="241"/>
      <c r="R2209" s="241"/>
      <c r="S2209" s="241"/>
      <c r="T2209" s="241"/>
      <c r="U2209" s="241"/>
      <c r="V2209" s="241"/>
      <c r="W2209" s="241"/>
      <c r="X2209" s="241"/>
      <c r="Y2209" s="241"/>
      <c r="Z2209" s="241"/>
      <c r="AA2209" s="241"/>
      <c r="AB2209" s="241"/>
      <c r="AC2209" s="241"/>
      <c r="AD2209" s="241"/>
      <c r="AE2209" s="241"/>
      <c r="AF2209" s="241"/>
      <c r="AG2209" s="241"/>
      <c r="AH2209" s="241"/>
      <c r="AI2209" s="241"/>
      <c r="AP2209" s="300"/>
      <c r="AT2209" s="300"/>
    </row>
    <row r="2210" spans="1:46" s="299" customFormat="1" ht="15" customHeight="1">
      <c r="A2210" s="284"/>
      <c r="B2210" s="284"/>
      <c r="C2210" s="241"/>
      <c r="D2210" s="241"/>
      <c r="E2210" s="241"/>
      <c r="F2210" s="241"/>
      <c r="G2210" s="241"/>
      <c r="H2210" s="241"/>
      <c r="I2210" s="241"/>
      <c r="J2210" s="241"/>
      <c r="K2210" s="241"/>
      <c r="L2210" s="241"/>
      <c r="M2210" s="241"/>
      <c r="N2210" s="241"/>
      <c r="O2210" s="241"/>
      <c r="P2210" s="241"/>
      <c r="Q2210" s="241"/>
      <c r="R2210" s="241"/>
      <c r="S2210" s="241"/>
      <c r="T2210" s="241"/>
      <c r="U2210" s="241"/>
      <c r="V2210" s="241"/>
      <c r="W2210" s="241"/>
      <c r="X2210" s="241"/>
      <c r="Y2210" s="241"/>
      <c r="Z2210" s="241"/>
      <c r="AA2210" s="241"/>
      <c r="AB2210" s="241"/>
      <c r="AC2210" s="241"/>
      <c r="AD2210" s="241"/>
      <c r="AE2210" s="241"/>
      <c r="AF2210" s="241"/>
      <c r="AG2210" s="241"/>
      <c r="AH2210" s="241"/>
      <c r="AI2210" s="241"/>
      <c r="AP2210" s="300"/>
      <c r="AT2210" s="300"/>
    </row>
    <row r="2211" spans="1:46" s="299" customFormat="1" ht="15" customHeight="1">
      <c r="A2211" s="284"/>
      <c r="B2211" s="284"/>
      <c r="C2211" s="241"/>
      <c r="D2211" s="241"/>
      <c r="E2211" s="241"/>
      <c r="F2211" s="241"/>
      <c r="G2211" s="241"/>
      <c r="H2211" s="241"/>
      <c r="I2211" s="241"/>
      <c r="J2211" s="241"/>
      <c r="K2211" s="241"/>
      <c r="L2211" s="241"/>
      <c r="M2211" s="241"/>
      <c r="N2211" s="241"/>
      <c r="O2211" s="241"/>
      <c r="P2211" s="241"/>
      <c r="Q2211" s="241"/>
      <c r="R2211" s="241"/>
      <c r="S2211" s="241"/>
      <c r="T2211" s="241"/>
      <c r="U2211" s="241"/>
      <c r="V2211" s="241"/>
      <c r="W2211" s="241"/>
      <c r="X2211" s="241"/>
      <c r="Y2211" s="241"/>
      <c r="Z2211" s="241"/>
      <c r="AA2211" s="241"/>
      <c r="AB2211" s="241"/>
      <c r="AC2211" s="241"/>
      <c r="AD2211" s="241"/>
      <c r="AE2211" s="241"/>
      <c r="AF2211" s="241"/>
      <c r="AG2211" s="241"/>
      <c r="AH2211" s="241"/>
      <c r="AI2211" s="241"/>
      <c r="AP2211" s="300"/>
      <c r="AT2211" s="300"/>
    </row>
    <row r="2212" spans="1:46" s="299" customFormat="1" ht="15" customHeight="1">
      <c r="A2212" s="284"/>
      <c r="B2212" s="284"/>
      <c r="C2212" s="241"/>
      <c r="D2212" s="241"/>
      <c r="E2212" s="241"/>
      <c r="F2212" s="241"/>
      <c r="G2212" s="241"/>
      <c r="H2212" s="241"/>
      <c r="I2212" s="241"/>
      <c r="J2212" s="241"/>
      <c r="K2212" s="241"/>
      <c r="L2212" s="241"/>
      <c r="M2212" s="241"/>
      <c r="N2212" s="241"/>
      <c r="O2212" s="241"/>
      <c r="P2212" s="241"/>
      <c r="Q2212" s="241"/>
      <c r="R2212" s="241"/>
      <c r="S2212" s="241"/>
      <c r="T2212" s="241"/>
      <c r="U2212" s="241"/>
      <c r="V2212" s="241"/>
      <c r="W2212" s="241"/>
      <c r="X2212" s="241"/>
      <c r="Y2212" s="241"/>
      <c r="Z2212" s="241"/>
      <c r="AA2212" s="241"/>
      <c r="AB2212" s="241"/>
      <c r="AC2212" s="241"/>
      <c r="AD2212" s="241"/>
      <c r="AE2212" s="241"/>
      <c r="AF2212" s="241"/>
      <c r="AG2212" s="241"/>
      <c r="AH2212" s="241"/>
      <c r="AI2212" s="241"/>
      <c r="AP2212" s="300"/>
      <c r="AT2212" s="300"/>
    </row>
    <row r="2213" spans="1:46" s="299" customFormat="1" ht="15" customHeight="1">
      <c r="A2213" s="284"/>
      <c r="B2213" s="284"/>
      <c r="C2213" s="241"/>
      <c r="D2213" s="241"/>
      <c r="E2213" s="241"/>
      <c r="F2213" s="241"/>
      <c r="G2213" s="241"/>
      <c r="H2213" s="241"/>
      <c r="I2213" s="241"/>
      <c r="J2213" s="241"/>
      <c r="K2213" s="241"/>
      <c r="L2213" s="241"/>
      <c r="M2213" s="241"/>
      <c r="N2213" s="241"/>
      <c r="O2213" s="241"/>
      <c r="P2213" s="241"/>
      <c r="Q2213" s="241"/>
      <c r="R2213" s="241"/>
      <c r="S2213" s="241"/>
      <c r="T2213" s="241"/>
      <c r="U2213" s="241"/>
      <c r="V2213" s="241"/>
      <c r="W2213" s="241"/>
      <c r="X2213" s="241"/>
      <c r="Y2213" s="241"/>
      <c r="Z2213" s="241"/>
      <c r="AA2213" s="241"/>
      <c r="AB2213" s="241"/>
      <c r="AC2213" s="241"/>
      <c r="AD2213" s="241"/>
      <c r="AE2213" s="241"/>
      <c r="AF2213" s="241"/>
      <c r="AG2213" s="241"/>
      <c r="AH2213" s="241"/>
      <c r="AI2213" s="241"/>
      <c r="AP2213" s="300"/>
      <c r="AT2213" s="300"/>
    </row>
    <row r="2214" spans="1:46" s="299" customFormat="1" ht="15" customHeight="1">
      <c r="A2214" s="284"/>
      <c r="B2214" s="284"/>
      <c r="C2214" s="241"/>
      <c r="D2214" s="241"/>
      <c r="E2214" s="241"/>
      <c r="F2214" s="241"/>
      <c r="G2214" s="241"/>
      <c r="H2214" s="241"/>
      <c r="I2214" s="241"/>
      <c r="J2214" s="241"/>
      <c r="K2214" s="241"/>
      <c r="L2214" s="241"/>
      <c r="M2214" s="241"/>
      <c r="N2214" s="241"/>
      <c r="O2214" s="241"/>
      <c r="P2214" s="241"/>
      <c r="Q2214" s="241"/>
      <c r="R2214" s="241"/>
      <c r="S2214" s="241"/>
      <c r="T2214" s="241"/>
      <c r="U2214" s="241"/>
      <c r="V2214" s="241"/>
      <c r="W2214" s="241"/>
      <c r="X2214" s="241"/>
      <c r="Y2214" s="241"/>
      <c r="Z2214" s="241"/>
      <c r="AA2214" s="241"/>
      <c r="AB2214" s="241"/>
      <c r="AC2214" s="241"/>
      <c r="AD2214" s="241"/>
      <c r="AE2214" s="241"/>
      <c r="AF2214" s="241"/>
      <c r="AG2214" s="241"/>
      <c r="AH2214" s="241"/>
      <c r="AI2214" s="241"/>
      <c r="AP2214" s="300"/>
      <c r="AT2214" s="300"/>
    </row>
    <row r="2215" spans="1:46" s="299" customFormat="1" ht="15" customHeight="1">
      <c r="A2215" s="284"/>
      <c r="B2215" s="284"/>
      <c r="C2215" s="241"/>
      <c r="D2215" s="241"/>
      <c r="E2215" s="241"/>
      <c r="F2215" s="241"/>
      <c r="G2215" s="241"/>
      <c r="H2215" s="241"/>
      <c r="I2215" s="241"/>
      <c r="J2215" s="241"/>
      <c r="K2215" s="241"/>
      <c r="L2215" s="241"/>
      <c r="M2215" s="241"/>
      <c r="N2215" s="241"/>
      <c r="O2215" s="241"/>
      <c r="P2215" s="241"/>
      <c r="Q2215" s="241"/>
      <c r="R2215" s="241"/>
      <c r="S2215" s="241"/>
      <c r="T2215" s="241"/>
      <c r="U2215" s="241"/>
      <c r="V2215" s="241"/>
      <c r="W2215" s="241"/>
      <c r="X2215" s="241"/>
      <c r="Y2215" s="241"/>
      <c r="Z2215" s="241"/>
      <c r="AA2215" s="241"/>
      <c r="AB2215" s="241"/>
      <c r="AC2215" s="241"/>
      <c r="AD2215" s="241"/>
      <c r="AE2215" s="241"/>
      <c r="AF2215" s="241"/>
      <c r="AG2215" s="241"/>
      <c r="AH2215" s="241"/>
      <c r="AI2215" s="241"/>
      <c r="AP2215" s="300"/>
      <c r="AT2215" s="300"/>
    </row>
    <row r="2216" spans="1:46" s="299" customFormat="1" ht="15" customHeight="1">
      <c r="A2216" s="284"/>
      <c r="B2216" s="284"/>
      <c r="C2216" s="241"/>
      <c r="D2216" s="241"/>
      <c r="E2216" s="241"/>
      <c r="F2216" s="241"/>
      <c r="G2216" s="241"/>
      <c r="H2216" s="241"/>
      <c r="I2216" s="241"/>
      <c r="J2216" s="241"/>
      <c r="K2216" s="241"/>
      <c r="L2216" s="241"/>
      <c r="M2216" s="241"/>
      <c r="N2216" s="241"/>
      <c r="O2216" s="241"/>
      <c r="P2216" s="241"/>
      <c r="Q2216" s="241"/>
      <c r="R2216" s="241"/>
      <c r="S2216" s="241"/>
      <c r="T2216" s="241"/>
      <c r="U2216" s="241"/>
      <c r="V2216" s="241"/>
      <c r="W2216" s="241"/>
      <c r="X2216" s="241"/>
      <c r="Y2216" s="241"/>
      <c r="Z2216" s="241"/>
      <c r="AA2216" s="241"/>
      <c r="AB2216" s="241"/>
      <c r="AC2216" s="241"/>
      <c r="AD2216" s="241"/>
      <c r="AE2216" s="241"/>
      <c r="AF2216" s="241"/>
      <c r="AG2216" s="241"/>
      <c r="AH2216" s="241"/>
      <c r="AI2216" s="241"/>
      <c r="AP2216" s="300"/>
      <c r="AT2216" s="300"/>
    </row>
    <row r="2217" spans="1:46" s="299" customFormat="1" ht="15" customHeight="1">
      <c r="A2217" s="284"/>
      <c r="B2217" s="284"/>
      <c r="C2217" s="241"/>
      <c r="D2217" s="241"/>
      <c r="E2217" s="241"/>
      <c r="F2217" s="241"/>
      <c r="G2217" s="241"/>
      <c r="H2217" s="241"/>
      <c r="I2217" s="241"/>
      <c r="J2217" s="241"/>
      <c r="K2217" s="241"/>
      <c r="L2217" s="241"/>
      <c r="M2217" s="241"/>
      <c r="N2217" s="241"/>
      <c r="O2217" s="241"/>
      <c r="P2217" s="241"/>
      <c r="Q2217" s="241"/>
      <c r="R2217" s="241"/>
      <c r="S2217" s="241"/>
      <c r="T2217" s="241"/>
      <c r="U2217" s="241"/>
      <c r="V2217" s="241"/>
      <c r="W2217" s="241"/>
      <c r="X2217" s="241"/>
      <c r="Y2217" s="241"/>
      <c r="Z2217" s="241"/>
      <c r="AA2217" s="241"/>
      <c r="AB2217" s="241"/>
      <c r="AC2217" s="241"/>
      <c r="AD2217" s="241"/>
      <c r="AE2217" s="241"/>
      <c r="AF2217" s="241"/>
      <c r="AG2217" s="241"/>
      <c r="AH2217" s="241"/>
      <c r="AI2217" s="241"/>
      <c r="AP2217" s="300"/>
      <c r="AT2217" s="300"/>
    </row>
    <row r="2218" spans="1:46" s="299" customFormat="1" ht="15" customHeight="1">
      <c r="A2218" s="284"/>
      <c r="B2218" s="284"/>
      <c r="C2218" s="241"/>
      <c r="D2218" s="241"/>
      <c r="E2218" s="241"/>
      <c r="F2218" s="241"/>
      <c r="G2218" s="241"/>
      <c r="H2218" s="241"/>
      <c r="I2218" s="241"/>
      <c r="J2218" s="241"/>
      <c r="K2218" s="241"/>
      <c r="L2218" s="241"/>
      <c r="M2218" s="241"/>
      <c r="N2218" s="241"/>
      <c r="O2218" s="241"/>
      <c r="P2218" s="241"/>
      <c r="Q2218" s="241"/>
      <c r="R2218" s="241"/>
      <c r="S2218" s="241"/>
      <c r="T2218" s="241"/>
      <c r="U2218" s="241"/>
      <c r="V2218" s="241"/>
      <c r="W2218" s="241"/>
      <c r="X2218" s="241"/>
      <c r="Y2218" s="241"/>
      <c r="Z2218" s="241"/>
      <c r="AA2218" s="241"/>
      <c r="AB2218" s="241"/>
      <c r="AC2218" s="241"/>
      <c r="AD2218" s="241"/>
      <c r="AE2218" s="241"/>
      <c r="AF2218" s="241"/>
      <c r="AG2218" s="241"/>
      <c r="AH2218" s="241"/>
      <c r="AI2218" s="241"/>
      <c r="AP2218" s="300"/>
      <c r="AT2218" s="300"/>
    </row>
    <row r="2219" spans="1:46" s="299" customFormat="1" ht="15" customHeight="1">
      <c r="A2219" s="284"/>
      <c r="B2219" s="284"/>
      <c r="C2219" s="241"/>
      <c r="D2219" s="241"/>
      <c r="E2219" s="241"/>
      <c r="F2219" s="241"/>
      <c r="G2219" s="241"/>
      <c r="H2219" s="241"/>
      <c r="I2219" s="241"/>
      <c r="J2219" s="241"/>
      <c r="K2219" s="241"/>
      <c r="L2219" s="241"/>
      <c r="M2219" s="241"/>
      <c r="N2219" s="241"/>
      <c r="O2219" s="241"/>
      <c r="P2219" s="241"/>
      <c r="Q2219" s="241"/>
      <c r="R2219" s="241"/>
      <c r="S2219" s="241"/>
      <c r="T2219" s="241"/>
      <c r="U2219" s="241"/>
      <c r="V2219" s="241"/>
      <c r="W2219" s="241"/>
      <c r="X2219" s="241"/>
      <c r="Y2219" s="241"/>
      <c r="Z2219" s="241"/>
      <c r="AA2219" s="241"/>
      <c r="AB2219" s="241"/>
      <c r="AC2219" s="241"/>
      <c r="AD2219" s="241"/>
      <c r="AE2219" s="241"/>
      <c r="AF2219" s="241"/>
      <c r="AG2219" s="241"/>
      <c r="AH2219" s="241"/>
      <c r="AI2219" s="241"/>
      <c r="AP2219" s="300"/>
      <c r="AT2219" s="300"/>
    </row>
    <row r="2220" spans="1:46" s="299" customFormat="1" ht="15" customHeight="1">
      <c r="A2220" s="284"/>
      <c r="B2220" s="284"/>
      <c r="C2220" s="241"/>
      <c r="D2220" s="241"/>
      <c r="E2220" s="241"/>
      <c r="F2220" s="241"/>
      <c r="G2220" s="241"/>
      <c r="H2220" s="241"/>
      <c r="I2220" s="241"/>
      <c r="J2220" s="241"/>
      <c r="K2220" s="241"/>
      <c r="L2220" s="241"/>
      <c r="M2220" s="241"/>
      <c r="N2220" s="241"/>
      <c r="O2220" s="241"/>
      <c r="P2220" s="241"/>
      <c r="Q2220" s="241"/>
      <c r="R2220" s="241"/>
      <c r="S2220" s="241"/>
      <c r="T2220" s="241"/>
      <c r="U2220" s="241"/>
      <c r="V2220" s="241"/>
      <c r="W2220" s="241"/>
      <c r="X2220" s="241"/>
      <c r="Y2220" s="241"/>
      <c r="Z2220" s="241"/>
      <c r="AA2220" s="241"/>
      <c r="AB2220" s="241"/>
      <c r="AC2220" s="241"/>
      <c r="AD2220" s="241"/>
      <c r="AE2220" s="241"/>
      <c r="AF2220" s="241"/>
      <c r="AG2220" s="241"/>
      <c r="AH2220" s="241"/>
      <c r="AI2220" s="241"/>
      <c r="AP2220" s="300"/>
      <c r="AT2220" s="300"/>
    </row>
    <row r="2221" spans="1:46" s="299" customFormat="1" ht="15" customHeight="1">
      <c r="A2221" s="284"/>
      <c r="B2221" s="284"/>
      <c r="C2221" s="241"/>
      <c r="D2221" s="241"/>
      <c r="E2221" s="241"/>
      <c r="F2221" s="241"/>
      <c r="G2221" s="241"/>
      <c r="H2221" s="241"/>
      <c r="I2221" s="241"/>
      <c r="J2221" s="241"/>
      <c r="K2221" s="241"/>
      <c r="L2221" s="241"/>
      <c r="M2221" s="241"/>
      <c r="N2221" s="241"/>
      <c r="O2221" s="241"/>
      <c r="P2221" s="241"/>
      <c r="Q2221" s="241"/>
      <c r="R2221" s="241"/>
      <c r="S2221" s="241"/>
      <c r="T2221" s="241"/>
      <c r="U2221" s="241"/>
      <c r="V2221" s="241"/>
      <c r="W2221" s="241"/>
      <c r="X2221" s="241"/>
      <c r="Y2221" s="241"/>
      <c r="Z2221" s="241"/>
      <c r="AA2221" s="241"/>
      <c r="AB2221" s="241"/>
      <c r="AC2221" s="241"/>
      <c r="AD2221" s="241"/>
      <c r="AE2221" s="241"/>
      <c r="AF2221" s="241"/>
      <c r="AG2221" s="241"/>
      <c r="AH2221" s="241"/>
      <c r="AI2221" s="241"/>
      <c r="AP2221" s="300"/>
      <c r="AT2221" s="300"/>
    </row>
    <row r="2222" spans="1:46" s="299" customFormat="1" ht="15" customHeight="1">
      <c r="A2222" s="284"/>
      <c r="B2222" s="284"/>
      <c r="C2222" s="241"/>
      <c r="D2222" s="241"/>
      <c r="E2222" s="241"/>
      <c r="F2222" s="241"/>
      <c r="G2222" s="241"/>
      <c r="H2222" s="241"/>
      <c r="I2222" s="241"/>
      <c r="J2222" s="241"/>
      <c r="K2222" s="241"/>
      <c r="L2222" s="241"/>
      <c r="M2222" s="241"/>
      <c r="N2222" s="241"/>
      <c r="O2222" s="241"/>
      <c r="P2222" s="241"/>
      <c r="Q2222" s="241"/>
      <c r="R2222" s="241"/>
      <c r="S2222" s="241"/>
      <c r="T2222" s="241"/>
      <c r="U2222" s="241"/>
      <c r="V2222" s="241"/>
      <c r="W2222" s="241"/>
      <c r="X2222" s="241"/>
      <c r="Y2222" s="241"/>
      <c r="Z2222" s="241"/>
      <c r="AA2222" s="241"/>
      <c r="AB2222" s="241"/>
      <c r="AC2222" s="241"/>
      <c r="AD2222" s="241"/>
      <c r="AE2222" s="241"/>
      <c r="AF2222" s="241"/>
      <c r="AG2222" s="241"/>
      <c r="AH2222" s="241"/>
      <c r="AI2222" s="241"/>
      <c r="AP2222" s="300"/>
      <c r="AT2222" s="300"/>
    </row>
    <row r="2223" spans="1:46" s="299" customFormat="1" ht="15" customHeight="1">
      <c r="A2223" s="284"/>
      <c r="B2223" s="284"/>
      <c r="C2223" s="241"/>
      <c r="D2223" s="241"/>
      <c r="E2223" s="241"/>
      <c r="F2223" s="241"/>
      <c r="G2223" s="241"/>
      <c r="H2223" s="241"/>
      <c r="I2223" s="241"/>
      <c r="J2223" s="241"/>
      <c r="K2223" s="241"/>
      <c r="L2223" s="241"/>
      <c r="M2223" s="241"/>
      <c r="N2223" s="241"/>
      <c r="O2223" s="241"/>
      <c r="P2223" s="241"/>
      <c r="Q2223" s="241"/>
      <c r="R2223" s="241"/>
      <c r="S2223" s="241"/>
      <c r="T2223" s="241"/>
      <c r="U2223" s="241"/>
      <c r="V2223" s="241"/>
      <c r="W2223" s="241"/>
      <c r="X2223" s="241"/>
      <c r="Y2223" s="241"/>
      <c r="Z2223" s="241"/>
      <c r="AA2223" s="241"/>
      <c r="AB2223" s="241"/>
      <c r="AC2223" s="241"/>
      <c r="AD2223" s="241"/>
      <c r="AE2223" s="241"/>
      <c r="AF2223" s="241"/>
      <c r="AG2223" s="241"/>
      <c r="AH2223" s="241"/>
      <c r="AI2223" s="241"/>
      <c r="AP2223" s="300"/>
      <c r="AT2223" s="300"/>
    </row>
    <row r="2224" spans="1:46" s="299" customFormat="1" ht="15" customHeight="1">
      <c r="A2224" s="284"/>
      <c r="B2224" s="284"/>
      <c r="C2224" s="241"/>
      <c r="D2224" s="241"/>
      <c r="E2224" s="241"/>
      <c r="F2224" s="241"/>
      <c r="G2224" s="241"/>
      <c r="H2224" s="241"/>
      <c r="I2224" s="241"/>
      <c r="J2224" s="241"/>
      <c r="K2224" s="241"/>
      <c r="L2224" s="241"/>
      <c r="M2224" s="241"/>
      <c r="N2224" s="241"/>
      <c r="O2224" s="241"/>
      <c r="P2224" s="241"/>
      <c r="Q2224" s="241"/>
      <c r="R2224" s="241"/>
      <c r="S2224" s="241"/>
      <c r="T2224" s="241"/>
      <c r="U2224" s="241"/>
      <c r="V2224" s="241"/>
      <c r="W2224" s="241"/>
      <c r="X2224" s="241"/>
      <c r="Y2224" s="241"/>
      <c r="Z2224" s="241"/>
      <c r="AA2224" s="241"/>
      <c r="AB2224" s="241"/>
      <c r="AC2224" s="241"/>
      <c r="AD2224" s="241"/>
      <c r="AE2224" s="241"/>
      <c r="AF2224" s="241"/>
      <c r="AG2224" s="241"/>
      <c r="AH2224" s="241"/>
      <c r="AI2224" s="241"/>
      <c r="AP2224" s="300"/>
      <c r="AT2224" s="300"/>
    </row>
    <row r="2225" spans="1:46" s="299" customFormat="1" ht="15" customHeight="1">
      <c r="A2225" s="284"/>
      <c r="B2225" s="284"/>
      <c r="C2225" s="241"/>
      <c r="D2225" s="241"/>
      <c r="E2225" s="241"/>
      <c r="F2225" s="241"/>
      <c r="G2225" s="241"/>
      <c r="H2225" s="241"/>
      <c r="I2225" s="241"/>
      <c r="J2225" s="241"/>
      <c r="K2225" s="241"/>
      <c r="L2225" s="241"/>
      <c r="M2225" s="241"/>
      <c r="N2225" s="241"/>
      <c r="O2225" s="241"/>
      <c r="P2225" s="241"/>
      <c r="Q2225" s="241"/>
      <c r="R2225" s="241"/>
      <c r="S2225" s="241"/>
      <c r="T2225" s="241"/>
      <c r="U2225" s="241"/>
      <c r="V2225" s="241"/>
      <c r="W2225" s="241"/>
      <c r="X2225" s="241"/>
      <c r="Y2225" s="241"/>
      <c r="Z2225" s="241"/>
      <c r="AA2225" s="241"/>
      <c r="AB2225" s="241"/>
      <c r="AC2225" s="241"/>
      <c r="AD2225" s="241"/>
      <c r="AE2225" s="241"/>
      <c r="AF2225" s="241"/>
      <c r="AG2225" s="241"/>
      <c r="AH2225" s="241"/>
      <c r="AI2225" s="241"/>
      <c r="AP2225" s="300"/>
      <c r="AT2225" s="300"/>
    </row>
    <row r="2226" spans="1:46" s="299" customFormat="1" ht="15" customHeight="1">
      <c r="A2226" s="284"/>
      <c r="B2226" s="284"/>
      <c r="C2226" s="241"/>
      <c r="D2226" s="241"/>
      <c r="E2226" s="241"/>
      <c r="F2226" s="241"/>
      <c r="G2226" s="241"/>
      <c r="H2226" s="241"/>
      <c r="I2226" s="241"/>
      <c r="J2226" s="241"/>
      <c r="K2226" s="241"/>
      <c r="L2226" s="241"/>
      <c r="M2226" s="241"/>
      <c r="N2226" s="241"/>
      <c r="O2226" s="241"/>
      <c r="P2226" s="241"/>
      <c r="Q2226" s="241"/>
      <c r="R2226" s="241"/>
      <c r="S2226" s="241"/>
      <c r="T2226" s="241"/>
      <c r="U2226" s="241"/>
      <c r="V2226" s="241"/>
      <c r="W2226" s="241"/>
      <c r="X2226" s="241"/>
      <c r="Y2226" s="241"/>
      <c r="Z2226" s="241"/>
      <c r="AA2226" s="241"/>
      <c r="AB2226" s="241"/>
      <c r="AC2226" s="241"/>
      <c r="AD2226" s="241"/>
      <c r="AE2226" s="241"/>
      <c r="AF2226" s="241"/>
      <c r="AG2226" s="241"/>
      <c r="AH2226" s="241"/>
      <c r="AI2226" s="241"/>
      <c r="AP2226" s="300"/>
      <c r="AT2226" s="300"/>
    </row>
    <row r="2227" spans="1:46" s="299" customFormat="1" ht="15" customHeight="1">
      <c r="A2227" s="284"/>
      <c r="B2227" s="284"/>
      <c r="C2227" s="241"/>
      <c r="D2227" s="241"/>
      <c r="E2227" s="241"/>
      <c r="F2227" s="241"/>
      <c r="G2227" s="241"/>
      <c r="H2227" s="241"/>
      <c r="I2227" s="241"/>
      <c r="J2227" s="241"/>
      <c r="K2227" s="241"/>
      <c r="L2227" s="241"/>
      <c r="M2227" s="241"/>
      <c r="N2227" s="241"/>
      <c r="O2227" s="241"/>
      <c r="P2227" s="241"/>
      <c r="Q2227" s="241"/>
      <c r="R2227" s="241"/>
      <c r="S2227" s="241"/>
      <c r="T2227" s="241"/>
      <c r="U2227" s="241"/>
      <c r="V2227" s="241"/>
      <c r="W2227" s="241"/>
      <c r="X2227" s="241"/>
      <c r="Y2227" s="241"/>
      <c r="Z2227" s="241"/>
      <c r="AA2227" s="241"/>
      <c r="AB2227" s="241"/>
      <c r="AC2227" s="241"/>
      <c r="AD2227" s="241"/>
      <c r="AE2227" s="241"/>
      <c r="AF2227" s="241"/>
      <c r="AG2227" s="241"/>
      <c r="AH2227" s="241"/>
      <c r="AI2227" s="241"/>
      <c r="AP2227" s="300"/>
      <c r="AT2227" s="300"/>
    </row>
    <row r="2228" spans="1:46" s="299" customFormat="1" ht="15" customHeight="1">
      <c r="A2228" s="284"/>
      <c r="B2228" s="284"/>
      <c r="C2228" s="241"/>
      <c r="D2228" s="241"/>
      <c r="E2228" s="241"/>
      <c r="F2228" s="241"/>
      <c r="G2228" s="241"/>
      <c r="H2228" s="241"/>
      <c r="I2228" s="241"/>
      <c r="J2228" s="241"/>
      <c r="K2228" s="241"/>
      <c r="L2228" s="241"/>
      <c r="M2228" s="241"/>
      <c r="N2228" s="241"/>
      <c r="O2228" s="241"/>
      <c r="P2228" s="241"/>
      <c r="Q2228" s="241"/>
      <c r="R2228" s="241"/>
      <c r="S2228" s="241"/>
      <c r="T2228" s="241"/>
      <c r="U2228" s="241"/>
      <c r="V2228" s="241"/>
      <c r="W2228" s="241"/>
      <c r="X2228" s="241"/>
      <c r="Y2228" s="241"/>
      <c r="Z2228" s="241"/>
      <c r="AA2228" s="241"/>
      <c r="AB2228" s="241"/>
      <c r="AC2228" s="241"/>
      <c r="AD2228" s="241"/>
      <c r="AE2228" s="241"/>
      <c r="AF2228" s="241"/>
      <c r="AG2228" s="241"/>
      <c r="AH2228" s="241"/>
      <c r="AI2228" s="241"/>
      <c r="AP2228" s="300"/>
      <c r="AT2228" s="300"/>
    </row>
    <row r="2229" spans="1:46" s="299" customFormat="1" ht="15" customHeight="1">
      <c r="A2229" s="284"/>
      <c r="B2229" s="284"/>
      <c r="C2229" s="241"/>
      <c r="D2229" s="241"/>
      <c r="E2229" s="241"/>
      <c r="F2229" s="241"/>
      <c r="G2229" s="241"/>
      <c r="H2229" s="241"/>
      <c r="I2229" s="241"/>
      <c r="J2229" s="241"/>
      <c r="K2229" s="241"/>
      <c r="L2229" s="241"/>
      <c r="M2229" s="241"/>
      <c r="N2229" s="241"/>
      <c r="O2229" s="241"/>
      <c r="P2229" s="241"/>
      <c r="Q2229" s="241"/>
      <c r="R2229" s="241"/>
      <c r="S2229" s="241"/>
      <c r="T2229" s="241"/>
      <c r="U2229" s="241"/>
      <c r="V2229" s="241"/>
      <c r="W2229" s="241"/>
      <c r="X2229" s="241"/>
      <c r="Y2229" s="241"/>
      <c r="Z2229" s="241"/>
      <c r="AA2229" s="241"/>
      <c r="AB2229" s="241"/>
      <c r="AC2229" s="241"/>
      <c r="AD2229" s="241"/>
      <c r="AE2229" s="241"/>
      <c r="AF2229" s="241"/>
      <c r="AG2229" s="241"/>
      <c r="AH2229" s="241"/>
      <c r="AI2229" s="241"/>
      <c r="AP2229" s="300"/>
      <c r="AT2229" s="300"/>
    </row>
    <row r="2230" spans="1:46" s="299" customFormat="1" ht="15" customHeight="1">
      <c r="A2230" s="284"/>
      <c r="B2230" s="284"/>
      <c r="C2230" s="241"/>
      <c r="D2230" s="241"/>
      <c r="E2230" s="241"/>
      <c r="F2230" s="241"/>
      <c r="G2230" s="241"/>
      <c r="H2230" s="241"/>
      <c r="I2230" s="241"/>
      <c r="J2230" s="241"/>
      <c r="K2230" s="241"/>
      <c r="L2230" s="241"/>
      <c r="M2230" s="241"/>
      <c r="N2230" s="241"/>
      <c r="O2230" s="241"/>
      <c r="P2230" s="241"/>
      <c r="Q2230" s="241"/>
      <c r="R2230" s="241"/>
      <c r="S2230" s="241"/>
      <c r="T2230" s="241"/>
      <c r="U2230" s="241"/>
      <c r="V2230" s="241"/>
      <c r="W2230" s="241"/>
      <c r="X2230" s="241"/>
      <c r="Y2230" s="241"/>
      <c r="Z2230" s="241"/>
      <c r="AA2230" s="241"/>
      <c r="AB2230" s="241"/>
      <c r="AC2230" s="241"/>
      <c r="AD2230" s="241"/>
      <c r="AE2230" s="241"/>
      <c r="AF2230" s="241"/>
      <c r="AG2230" s="241"/>
      <c r="AH2230" s="241"/>
      <c r="AI2230" s="241"/>
      <c r="AP2230" s="300"/>
      <c r="AT2230" s="300"/>
    </row>
    <row r="2231" spans="1:46" s="299" customFormat="1" ht="15" customHeight="1">
      <c r="A2231" s="284"/>
      <c r="B2231" s="284"/>
      <c r="C2231" s="241"/>
      <c r="D2231" s="241"/>
      <c r="E2231" s="241"/>
      <c r="F2231" s="241"/>
      <c r="G2231" s="241"/>
      <c r="H2231" s="241"/>
      <c r="I2231" s="241"/>
      <c r="J2231" s="241"/>
      <c r="K2231" s="241"/>
      <c r="L2231" s="241"/>
      <c r="M2231" s="241"/>
      <c r="N2231" s="241"/>
      <c r="O2231" s="241"/>
      <c r="P2231" s="241"/>
      <c r="Q2231" s="241"/>
      <c r="R2231" s="241"/>
      <c r="S2231" s="241"/>
      <c r="T2231" s="241"/>
      <c r="U2231" s="241"/>
      <c r="V2231" s="241"/>
      <c r="W2231" s="241"/>
      <c r="X2231" s="241"/>
      <c r="Y2231" s="241"/>
      <c r="Z2231" s="241"/>
      <c r="AA2231" s="241"/>
      <c r="AB2231" s="241"/>
      <c r="AC2231" s="241"/>
      <c r="AD2231" s="241"/>
      <c r="AE2231" s="241"/>
      <c r="AF2231" s="241"/>
      <c r="AG2231" s="241"/>
      <c r="AH2231" s="241"/>
      <c r="AI2231" s="241"/>
      <c r="AP2231" s="300"/>
      <c r="AT2231" s="300"/>
    </row>
    <row r="2232" spans="1:46" s="299" customFormat="1" ht="15" customHeight="1">
      <c r="A2232" s="284"/>
      <c r="B2232" s="284"/>
      <c r="C2232" s="241"/>
      <c r="D2232" s="241"/>
      <c r="E2232" s="241"/>
      <c r="F2232" s="241"/>
      <c r="G2232" s="241"/>
      <c r="H2232" s="241"/>
      <c r="I2232" s="241"/>
      <c r="J2232" s="241"/>
      <c r="K2232" s="241"/>
      <c r="L2232" s="241"/>
      <c r="M2232" s="241"/>
      <c r="N2232" s="241"/>
      <c r="O2232" s="241"/>
      <c r="P2232" s="241"/>
      <c r="Q2232" s="241"/>
      <c r="R2232" s="241"/>
      <c r="S2232" s="241"/>
      <c r="T2232" s="241"/>
      <c r="U2232" s="241"/>
      <c r="V2232" s="241"/>
      <c r="W2232" s="241"/>
      <c r="X2232" s="241"/>
      <c r="Y2232" s="241"/>
      <c r="Z2232" s="241"/>
      <c r="AA2232" s="241"/>
      <c r="AB2232" s="241"/>
      <c r="AC2232" s="241"/>
      <c r="AD2232" s="241"/>
      <c r="AE2232" s="241"/>
      <c r="AF2232" s="241"/>
      <c r="AG2232" s="241"/>
      <c r="AH2232" s="241"/>
      <c r="AI2232" s="241"/>
      <c r="AP2232" s="300"/>
      <c r="AT2232" s="300"/>
    </row>
    <row r="2233" spans="1:46" s="299" customFormat="1" ht="15" customHeight="1">
      <c r="A2233" s="284"/>
      <c r="B2233" s="284"/>
      <c r="C2233" s="241"/>
      <c r="D2233" s="241"/>
      <c r="E2233" s="241"/>
      <c r="F2233" s="241"/>
      <c r="G2233" s="241"/>
      <c r="H2233" s="241"/>
      <c r="I2233" s="241"/>
      <c r="J2233" s="241"/>
      <c r="K2233" s="241"/>
      <c r="L2233" s="241"/>
      <c r="M2233" s="241"/>
      <c r="N2233" s="241"/>
      <c r="O2233" s="241"/>
      <c r="P2233" s="241"/>
      <c r="Q2233" s="241"/>
      <c r="R2233" s="241"/>
      <c r="S2233" s="241"/>
      <c r="T2233" s="241"/>
      <c r="U2233" s="241"/>
      <c r="V2233" s="241"/>
      <c r="W2233" s="241"/>
      <c r="X2233" s="241"/>
      <c r="Y2233" s="241"/>
      <c r="Z2233" s="241"/>
      <c r="AA2233" s="241"/>
      <c r="AB2233" s="241"/>
      <c r="AC2233" s="241"/>
      <c r="AD2233" s="241"/>
      <c r="AE2233" s="241"/>
      <c r="AF2233" s="241"/>
      <c r="AG2233" s="241"/>
      <c r="AH2233" s="241"/>
      <c r="AI2233" s="241"/>
      <c r="AP2233" s="300"/>
      <c r="AT2233" s="300"/>
    </row>
    <row r="2234" spans="1:46" s="299" customFormat="1" ht="15" customHeight="1">
      <c r="A2234" s="284"/>
      <c r="B2234" s="284"/>
      <c r="C2234" s="241"/>
      <c r="D2234" s="241"/>
      <c r="E2234" s="241"/>
      <c r="F2234" s="241"/>
      <c r="G2234" s="241"/>
      <c r="H2234" s="241"/>
      <c r="I2234" s="241"/>
      <c r="J2234" s="241"/>
      <c r="K2234" s="241"/>
      <c r="L2234" s="241"/>
      <c r="M2234" s="241"/>
      <c r="N2234" s="241"/>
      <c r="O2234" s="241"/>
      <c r="P2234" s="241"/>
      <c r="Q2234" s="241"/>
      <c r="R2234" s="241"/>
      <c r="S2234" s="241"/>
      <c r="T2234" s="241"/>
      <c r="U2234" s="241"/>
      <c r="V2234" s="241"/>
      <c r="W2234" s="241"/>
      <c r="X2234" s="241"/>
      <c r="Y2234" s="241"/>
      <c r="Z2234" s="241"/>
      <c r="AA2234" s="241"/>
      <c r="AB2234" s="241"/>
      <c r="AC2234" s="241"/>
      <c r="AD2234" s="241"/>
      <c r="AE2234" s="241"/>
      <c r="AF2234" s="241"/>
      <c r="AG2234" s="241"/>
      <c r="AH2234" s="241"/>
      <c r="AI2234" s="241"/>
      <c r="AP2234" s="300"/>
      <c r="AT2234" s="300"/>
    </row>
    <row r="2235" spans="1:46" s="299" customFormat="1" ht="15" customHeight="1">
      <c r="A2235" s="284"/>
      <c r="B2235" s="284"/>
      <c r="C2235" s="241"/>
      <c r="D2235" s="241"/>
      <c r="E2235" s="241"/>
      <c r="F2235" s="241"/>
      <c r="G2235" s="241"/>
      <c r="H2235" s="241"/>
      <c r="I2235" s="241"/>
      <c r="J2235" s="241"/>
      <c r="K2235" s="241"/>
      <c r="L2235" s="241"/>
      <c r="M2235" s="241"/>
      <c r="N2235" s="241"/>
      <c r="O2235" s="241"/>
      <c r="P2235" s="241"/>
      <c r="Q2235" s="241"/>
      <c r="R2235" s="241"/>
      <c r="S2235" s="241"/>
      <c r="T2235" s="241"/>
      <c r="U2235" s="241"/>
      <c r="V2235" s="241"/>
      <c r="W2235" s="241"/>
      <c r="X2235" s="241"/>
      <c r="Y2235" s="241"/>
      <c r="Z2235" s="241"/>
      <c r="AA2235" s="241"/>
      <c r="AB2235" s="241"/>
      <c r="AC2235" s="241"/>
      <c r="AD2235" s="241"/>
      <c r="AE2235" s="241"/>
      <c r="AF2235" s="241"/>
      <c r="AG2235" s="241"/>
      <c r="AH2235" s="241"/>
      <c r="AI2235" s="241"/>
      <c r="AP2235" s="300"/>
      <c r="AT2235" s="300"/>
    </row>
    <row r="2236" spans="1:46" s="299" customFormat="1" ht="15" customHeight="1">
      <c r="A2236" s="284"/>
      <c r="B2236" s="284"/>
      <c r="C2236" s="241"/>
      <c r="D2236" s="241"/>
      <c r="E2236" s="241"/>
      <c r="F2236" s="241"/>
      <c r="G2236" s="241"/>
      <c r="H2236" s="241"/>
      <c r="I2236" s="241"/>
      <c r="J2236" s="241"/>
      <c r="K2236" s="241"/>
      <c r="L2236" s="241"/>
      <c r="M2236" s="241"/>
      <c r="N2236" s="241"/>
      <c r="O2236" s="241"/>
      <c r="P2236" s="241"/>
      <c r="Q2236" s="241"/>
      <c r="R2236" s="241"/>
      <c r="S2236" s="241"/>
      <c r="T2236" s="241"/>
      <c r="U2236" s="241"/>
      <c r="V2236" s="241"/>
      <c r="W2236" s="241"/>
      <c r="X2236" s="241"/>
      <c r="Y2236" s="241"/>
      <c r="Z2236" s="241"/>
      <c r="AA2236" s="241"/>
      <c r="AB2236" s="241"/>
      <c r="AC2236" s="241"/>
      <c r="AD2236" s="241"/>
      <c r="AE2236" s="241"/>
      <c r="AF2236" s="241"/>
      <c r="AG2236" s="241"/>
      <c r="AH2236" s="241"/>
      <c r="AI2236" s="241"/>
      <c r="AP2236" s="300"/>
      <c r="AT2236" s="300"/>
    </row>
    <row r="2237" spans="1:46" s="299" customFormat="1" ht="15" customHeight="1">
      <c r="A2237" s="284"/>
      <c r="B2237" s="284"/>
      <c r="C2237" s="241"/>
      <c r="D2237" s="241"/>
      <c r="E2237" s="241"/>
      <c r="F2237" s="241"/>
      <c r="G2237" s="241"/>
      <c r="H2237" s="241"/>
      <c r="I2237" s="241"/>
      <c r="J2237" s="241"/>
      <c r="K2237" s="241"/>
      <c r="L2237" s="241"/>
      <c r="M2237" s="241"/>
      <c r="N2237" s="241"/>
      <c r="O2237" s="241"/>
      <c r="P2237" s="241"/>
      <c r="Q2237" s="241"/>
      <c r="R2237" s="241"/>
      <c r="S2237" s="241"/>
      <c r="T2237" s="241"/>
      <c r="U2237" s="241"/>
      <c r="V2237" s="241"/>
      <c r="W2237" s="241"/>
      <c r="X2237" s="241"/>
      <c r="Y2237" s="241"/>
      <c r="Z2237" s="241"/>
      <c r="AA2237" s="241"/>
      <c r="AB2237" s="241"/>
      <c r="AC2237" s="241"/>
      <c r="AD2237" s="241"/>
      <c r="AE2237" s="241"/>
      <c r="AF2237" s="241"/>
      <c r="AG2237" s="241"/>
      <c r="AH2237" s="241"/>
      <c r="AI2237" s="241"/>
      <c r="AP2237" s="300"/>
      <c r="AT2237" s="300"/>
    </row>
    <row r="2238" spans="1:46" s="299" customFormat="1" ht="15" customHeight="1">
      <c r="A2238" s="284"/>
      <c r="B2238" s="284"/>
      <c r="C2238" s="241"/>
      <c r="D2238" s="241"/>
      <c r="E2238" s="241"/>
      <c r="F2238" s="241"/>
      <c r="G2238" s="241"/>
      <c r="H2238" s="241"/>
      <c r="I2238" s="241"/>
      <c r="J2238" s="241"/>
      <c r="K2238" s="241"/>
      <c r="L2238" s="241"/>
      <c r="M2238" s="241"/>
      <c r="N2238" s="241"/>
      <c r="O2238" s="241"/>
      <c r="P2238" s="241"/>
      <c r="Q2238" s="241"/>
      <c r="R2238" s="241"/>
      <c r="S2238" s="241"/>
      <c r="T2238" s="241"/>
      <c r="U2238" s="241"/>
      <c r="V2238" s="241"/>
      <c r="W2238" s="241"/>
      <c r="X2238" s="241"/>
      <c r="Y2238" s="241"/>
      <c r="Z2238" s="241"/>
      <c r="AA2238" s="241"/>
      <c r="AB2238" s="241"/>
      <c r="AC2238" s="241"/>
      <c r="AD2238" s="241"/>
      <c r="AE2238" s="241"/>
      <c r="AF2238" s="241"/>
      <c r="AG2238" s="241"/>
      <c r="AH2238" s="241"/>
      <c r="AI2238" s="241"/>
      <c r="AP2238" s="300"/>
      <c r="AT2238" s="300"/>
    </row>
    <row r="2239" spans="1:46" s="299" customFormat="1" ht="15" customHeight="1">
      <c r="A2239" s="284"/>
      <c r="B2239" s="284"/>
      <c r="C2239" s="241"/>
      <c r="D2239" s="241"/>
      <c r="E2239" s="241"/>
      <c r="F2239" s="241"/>
      <c r="G2239" s="241"/>
      <c r="H2239" s="241"/>
      <c r="I2239" s="241"/>
      <c r="J2239" s="241"/>
      <c r="K2239" s="241"/>
      <c r="L2239" s="241"/>
      <c r="M2239" s="241"/>
      <c r="N2239" s="241"/>
      <c r="O2239" s="241"/>
      <c r="P2239" s="241"/>
      <c r="Q2239" s="241"/>
      <c r="R2239" s="241"/>
      <c r="S2239" s="241"/>
      <c r="T2239" s="241"/>
      <c r="U2239" s="241"/>
      <c r="V2239" s="241"/>
      <c r="W2239" s="241"/>
      <c r="X2239" s="241"/>
      <c r="Y2239" s="241"/>
      <c r="Z2239" s="241"/>
      <c r="AA2239" s="241"/>
      <c r="AB2239" s="241"/>
      <c r="AC2239" s="241"/>
      <c r="AD2239" s="241"/>
      <c r="AE2239" s="241"/>
      <c r="AF2239" s="241"/>
      <c r="AG2239" s="241"/>
      <c r="AH2239" s="241"/>
      <c r="AI2239" s="241"/>
      <c r="AP2239" s="300"/>
      <c r="AT2239" s="300"/>
    </row>
    <row r="2240" spans="1:46" s="299" customFormat="1" ht="15" customHeight="1">
      <c r="A2240" s="284"/>
      <c r="B2240" s="284"/>
      <c r="C2240" s="241"/>
      <c r="D2240" s="241"/>
      <c r="E2240" s="241"/>
      <c r="F2240" s="241"/>
      <c r="G2240" s="241"/>
      <c r="H2240" s="241"/>
      <c r="I2240" s="241"/>
      <c r="J2240" s="241"/>
      <c r="K2240" s="241"/>
      <c r="L2240" s="241"/>
      <c r="M2240" s="241"/>
      <c r="N2240" s="241"/>
      <c r="O2240" s="241"/>
      <c r="P2240" s="241"/>
      <c r="Q2240" s="241"/>
      <c r="R2240" s="241"/>
      <c r="S2240" s="241"/>
      <c r="T2240" s="241"/>
      <c r="U2240" s="241"/>
      <c r="V2240" s="241"/>
      <c r="W2240" s="241"/>
      <c r="X2240" s="241"/>
      <c r="Y2240" s="241"/>
      <c r="Z2240" s="241"/>
      <c r="AA2240" s="241"/>
      <c r="AB2240" s="241"/>
      <c r="AC2240" s="241"/>
      <c r="AD2240" s="241"/>
      <c r="AE2240" s="241"/>
      <c r="AF2240" s="241"/>
      <c r="AG2240" s="241"/>
      <c r="AH2240" s="241"/>
      <c r="AI2240" s="241"/>
      <c r="AP2240" s="300"/>
      <c r="AT2240" s="300"/>
    </row>
    <row r="2241" spans="1:46" s="299" customFormat="1" ht="15" customHeight="1">
      <c r="A2241" s="284"/>
      <c r="B2241" s="284"/>
      <c r="C2241" s="241"/>
      <c r="D2241" s="241"/>
      <c r="E2241" s="241"/>
      <c r="F2241" s="241"/>
      <c r="G2241" s="241"/>
      <c r="H2241" s="241"/>
      <c r="I2241" s="241"/>
      <c r="J2241" s="241"/>
      <c r="K2241" s="241"/>
      <c r="L2241" s="241"/>
      <c r="M2241" s="241"/>
      <c r="N2241" s="241"/>
      <c r="O2241" s="241"/>
      <c r="P2241" s="241"/>
      <c r="Q2241" s="241"/>
      <c r="R2241" s="241"/>
      <c r="S2241" s="241"/>
      <c r="T2241" s="241"/>
      <c r="U2241" s="241"/>
      <c r="V2241" s="241"/>
      <c r="W2241" s="241"/>
      <c r="X2241" s="241"/>
      <c r="Y2241" s="241"/>
      <c r="Z2241" s="241"/>
      <c r="AA2241" s="241"/>
      <c r="AB2241" s="241"/>
      <c r="AC2241" s="241"/>
      <c r="AD2241" s="241"/>
      <c r="AE2241" s="241"/>
      <c r="AF2241" s="241"/>
      <c r="AG2241" s="241"/>
      <c r="AH2241" s="241"/>
      <c r="AI2241" s="241"/>
      <c r="AP2241" s="300"/>
      <c r="AT2241" s="300"/>
    </row>
    <row r="2242" spans="1:46" s="299" customFormat="1" ht="15" customHeight="1">
      <c r="A2242" s="284"/>
      <c r="B2242" s="284"/>
      <c r="C2242" s="241"/>
      <c r="D2242" s="241"/>
      <c r="E2242" s="241"/>
      <c r="F2242" s="241"/>
      <c r="G2242" s="241"/>
      <c r="H2242" s="241"/>
      <c r="I2242" s="241"/>
      <c r="J2242" s="241"/>
      <c r="K2242" s="241"/>
      <c r="L2242" s="241"/>
      <c r="M2242" s="241"/>
      <c r="N2242" s="241"/>
      <c r="O2242" s="241"/>
      <c r="P2242" s="241"/>
      <c r="Q2242" s="241"/>
      <c r="R2242" s="241"/>
      <c r="S2242" s="241"/>
      <c r="T2242" s="241"/>
      <c r="U2242" s="241"/>
      <c r="V2242" s="241"/>
      <c r="W2242" s="241"/>
      <c r="X2242" s="241"/>
      <c r="Y2242" s="241"/>
      <c r="Z2242" s="241"/>
      <c r="AA2242" s="241"/>
      <c r="AB2242" s="241"/>
      <c r="AC2242" s="241"/>
      <c r="AD2242" s="241"/>
      <c r="AE2242" s="241"/>
      <c r="AF2242" s="241"/>
      <c r="AG2242" s="241"/>
      <c r="AH2242" s="241"/>
      <c r="AI2242" s="241"/>
      <c r="AP2242" s="300"/>
      <c r="AT2242" s="300"/>
    </row>
    <row r="2243" spans="1:46" s="299" customFormat="1" ht="15" customHeight="1">
      <c r="A2243" s="284"/>
      <c r="B2243" s="284"/>
      <c r="C2243" s="241"/>
      <c r="D2243" s="241"/>
      <c r="E2243" s="241"/>
      <c r="F2243" s="241"/>
      <c r="G2243" s="241"/>
      <c r="H2243" s="241"/>
      <c r="I2243" s="241"/>
      <c r="J2243" s="241"/>
      <c r="K2243" s="241"/>
      <c r="L2243" s="241"/>
      <c r="M2243" s="241"/>
      <c r="N2243" s="241"/>
      <c r="O2243" s="241"/>
      <c r="P2243" s="241"/>
      <c r="Q2243" s="241"/>
      <c r="R2243" s="241"/>
      <c r="S2243" s="241"/>
      <c r="T2243" s="241"/>
      <c r="U2243" s="241"/>
      <c r="V2243" s="241"/>
      <c r="W2243" s="241"/>
      <c r="X2243" s="241"/>
      <c r="Y2243" s="241"/>
      <c r="Z2243" s="241"/>
      <c r="AA2243" s="241"/>
      <c r="AB2243" s="241"/>
      <c r="AC2243" s="241"/>
      <c r="AD2243" s="241"/>
      <c r="AE2243" s="241"/>
      <c r="AF2243" s="241"/>
      <c r="AG2243" s="241"/>
      <c r="AH2243" s="241"/>
      <c r="AI2243" s="241"/>
      <c r="AP2243" s="300"/>
      <c r="AT2243" s="300"/>
    </row>
    <row r="2244" spans="1:46" s="299" customFormat="1" ht="15" customHeight="1">
      <c r="A2244" s="284"/>
      <c r="B2244" s="284"/>
      <c r="C2244" s="241"/>
      <c r="D2244" s="241"/>
      <c r="E2244" s="241"/>
      <c r="F2244" s="241"/>
      <c r="G2244" s="241"/>
      <c r="H2244" s="241"/>
      <c r="I2244" s="241"/>
      <c r="J2244" s="241"/>
      <c r="K2244" s="241"/>
      <c r="L2244" s="241"/>
      <c r="M2244" s="241"/>
      <c r="N2244" s="241"/>
      <c r="O2244" s="241"/>
      <c r="P2244" s="241"/>
      <c r="Q2244" s="241"/>
      <c r="R2244" s="241"/>
      <c r="S2244" s="241"/>
      <c r="T2244" s="241"/>
      <c r="U2244" s="241"/>
      <c r="V2244" s="241"/>
      <c r="W2244" s="241"/>
      <c r="X2244" s="241"/>
      <c r="Y2244" s="241"/>
      <c r="Z2244" s="241"/>
      <c r="AA2244" s="241"/>
      <c r="AB2244" s="241"/>
      <c r="AC2244" s="241"/>
      <c r="AD2244" s="241"/>
      <c r="AE2244" s="241"/>
      <c r="AF2244" s="241"/>
      <c r="AG2244" s="241"/>
      <c r="AH2244" s="241"/>
      <c r="AI2244" s="241"/>
      <c r="AP2244" s="300"/>
      <c r="AT2244" s="300"/>
    </row>
    <row r="2245" spans="1:46" s="299" customFormat="1" ht="15" customHeight="1">
      <c r="A2245" s="284"/>
      <c r="B2245" s="284"/>
      <c r="C2245" s="241"/>
      <c r="D2245" s="241"/>
      <c r="E2245" s="241"/>
      <c r="F2245" s="241"/>
      <c r="G2245" s="241"/>
      <c r="H2245" s="241"/>
      <c r="I2245" s="241"/>
      <c r="J2245" s="241"/>
      <c r="K2245" s="241"/>
      <c r="L2245" s="241"/>
      <c r="M2245" s="241"/>
      <c r="N2245" s="241"/>
      <c r="O2245" s="241"/>
      <c r="P2245" s="241"/>
      <c r="Q2245" s="241"/>
      <c r="R2245" s="241"/>
      <c r="S2245" s="241"/>
      <c r="T2245" s="241"/>
      <c r="U2245" s="241"/>
      <c r="V2245" s="241"/>
      <c r="W2245" s="241"/>
      <c r="X2245" s="241"/>
      <c r="Y2245" s="241"/>
      <c r="Z2245" s="241"/>
      <c r="AA2245" s="241"/>
      <c r="AB2245" s="241"/>
      <c r="AC2245" s="241"/>
      <c r="AD2245" s="241"/>
      <c r="AE2245" s="241"/>
      <c r="AF2245" s="241"/>
      <c r="AG2245" s="241"/>
      <c r="AH2245" s="241"/>
      <c r="AI2245" s="241"/>
      <c r="AP2245" s="300"/>
      <c r="AT2245" s="300"/>
    </row>
    <row r="2246" spans="1:46" s="299" customFormat="1" ht="15" customHeight="1">
      <c r="A2246" s="284"/>
      <c r="B2246" s="284"/>
      <c r="C2246" s="241"/>
      <c r="D2246" s="241"/>
      <c r="E2246" s="241"/>
      <c r="F2246" s="241"/>
      <c r="G2246" s="241"/>
      <c r="H2246" s="241"/>
      <c r="I2246" s="241"/>
      <c r="J2246" s="241"/>
      <c r="K2246" s="241"/>
      <c r="L2246" s="241"/>
      <c r="M2246" s="241"/>
      <c r="N2246" s="241"/>
      <c r="O2246" s="241"/>
      <c r="P2246" s="241"/>
      <c r="Q2246" s="241"/>
      <c r="R2246" s="241"/>
      <c r="S2246" s="241"/>
      <c r="T2246" s="241"/>
      <c r="U2246" s="241"/>
      <c r="V2246" s="241"/>
      <c r="W2246" s="241"/>
      <c r="X2246" s="241"/>
      <c r="Y2246" s="241"/>
      <c r="Z2246" s="241"/>
      <c r="AA2246" s="241"/>
      <c r="AB2246" s="241"/>
      <c r="AC2246" s="241"/>
      <c r="AD2246" s="241"/>
      <c r="AE2246" s="241"/>
      <c r="AF2246" s="241"/>
      <c r="AG2246" s="241"/>
      <c r="AH2246" s="241"/>
      <c r="AI2246" s="241"/>
      <c r="AP2246" s="300"/>
      <c r="AT2246" s="300"/>
    </row>
    <row r="2247" spans="1:46" s="299" customFormat="1" ht="15" customHeight="1">
      <c r="A2247" s="284"/>
      <c r="B2247" s="284"/>
      <c r="C2247" s="241"/>
      <c r="D2247" s="241"/>
      <c r="E2247" s="241"/>
      <c r="F2247" s="241"/>
      <c r="G2247" s="241"/>
      <c r="H2247" s="241"/>
      <c r="I2247" s="241"/>
      <c r="J2247" s="241"/>
      <c r="K2247" s="241"/>
      <c r="L2247" s="241"/>
      <c r="M2247" s="241"/>
      <c r="N2247" s="241"/>
      <c r="O2247" s="241"/>
      <c r="P2247" s="241"/>
      <c r="Q2247" s="241"/>
      <c r="R2247" s="241"/>
      <c r="S2247" s="241"/>
      <c r="T2247" s="241"/>
      <c r="U2247" s="241"/>
      <c r="V2247" s="241"/>
      <c r="W2247" s="241"/>
      <c r="X2247" s="241"/>
      <c r="Y2247" s="241"/>
      <c r="Z2247" s="241"/>
      <c r="AA2247" s="241"/>
      <c r="AB2247" s="241"/>
      <c r="AC2247" s="241"/>
      <c r="AD2247" s="241"/>
      <c r="AE2247" s="241"/>
      <c r="AF2247" s="241"/>
      <c r="AG2247" s="241"/>
      <c r="AH2247" s="241"/>
      <c r="AI2247" s="241"/>
      <c r="AP2247" s="300"/>
      <c r="AT2247" s="300"/>
    </row>
    <row r="2248" spans="1:46" s="299" customFormat="1" ht="15" customHeight="1">
      <c r="A2248" s="284"/>
      <c r="B2248" s="284"/>
      <c r="C2248" s="241"/>
      <c r="D2248" s="241"/>
      <c r="E2248" s="241"/>
      <c r="F2248" s="241"/>
      <c r="G2248" s="241"/>
      <c r="H2248" s="241"/>
      <c r="I2248" s="241"/>
      <c r="J2248" s="241"/>
      <c r="K2248" s="241"/>
      <c r="L2248" s="241"/>
      <c r="M2248" s="241"/>
      <c r="N2248" s="241"/>
      <c r="O2248" s="241"/>
      <c r="P2248" s="241"/>
      <c r="Q2248" s="241"/>
      <c r="R2248" s="241"/>
      <c r="S2248" s="241"/>
      <c r="T2248" s="241"/>
      <c r="U2248" s="241"/>
      <c r="V2248" s="241"/>
      <c r="W2248" s="241"/>
      <c r="X2248" s="241"/>
      <c r="Y2248" s="241"/>
      <c r="Z2248" s="241"/>
      <c r="AA2248" s="241"/>
      <c r="AB2248" s="241"/>
      <c r="AC2248" s="241"/>
      <c r="AD2248" s="241"/>
      <c r="AE2248" s="241"/>
      <c r="AF2248" s="241"/>
      <c r="AG2248" s="241"/>
      <c r="AH2248" s="241"/>
      <c r="AI2248" s="241"/>
      <c r="AP2248" s="300"/>
      <c r="AT2248" s="300"/>
    </row>
    <row r="2249" spans="1:46" s="299" customFormat="1" ht="15" customHeight="1">
      <c r="A2249" s="284"/>
      <c r="B2249" s="284"/>
      <c r="C2249" s="241"/>
      <c r="D2249" s="241"/>
      <c r="E2249" s="241"/>
      <c r="F2249" s="241"/>
      <c r="G2249" s="241"/>
      <c r="H2249" s="241"/>
      <c r="I2249" s="241"/>
      <c r="J2249" s="241"/>
      <c r="K2249" s="241"/>
      <c r="L2249" s="241"/>
      <c r="M2249" s="241"/>
      <c r="N2249" s="241"/>
      <c r="O2249" s="241"/>
      <c r="P2249" s="241"/>
      <c r="Q2249" s="241"/>
      <c r="R2249" s="241"/>
      <c r="S2249" s="241"/>
      <c r="T2249" s="241"/>
      <c r="U2249" s="241"/>
      <c r="V2249" s="241"/>
      <c r="W2249" s="241"/>
      <c r="X2249" s="241"/>
      <c r="Y2249" s="241"/>
      <c r="Z2249" s="241"/>
      <c r="AA2249" s="241"/>
      <c r="AB2249" s="241"/>
      <c r="AC2249" s="241"/>
      <c r="AD2249" s="241"/>
      <c r="AE2249" s="241"/>
      <c r="AF2249" s="241"/>
      <c r="AG2249" s="241"/>
      <c r="AH2249" s="241"/>
      <c r="AI2249" s="241"/>
      <c r="AP2249" s="300"/>
      <c r="AT2249" s="300"/>
    </row>
    <row r="2250" spans="1:46" s="299" customFormat="1" ht="15" customHeight="1">
      <c r="A2250" s="284"/>
      <c r="B2250" s="284"/>
      <c r="C2250" s="241"/>
      <c r="D2250" s="241"/>
      <c r="E2250" s="241"/>
      <c r="F2250" s="241"/>
      <c r="G2250" s="241"/>
      <c r="H2250" s="241"/>
      <c r="I2250" s="241"/>
      <c r="J2250" s="241"/>
      <c r="K2250" s="241"/>
      <c r="L2250" s="241"/>
      <c r="M2250" s="241"/>
      <c r="N2250" s="241"/>
      <c r="O2250" s="241"/>
      <c r="P2250" s="241"/>
      <c r="Q2250" s="241"/>
      <c r="R2250" s="241"/>
      <c r="S2250" s="241"/>
      <c r="T2250" s="241"/>
      <c r="U2250" s="241"/>
      <c r="V2250" s="241"/>
      <c r="W2250" s="241"/>
      <c r="X2250" s="241"/>
      <c r="Y2250" s="241"/>
      <c r="Z2250" s="241"/>
      <c r="AA2250" s="241"/>
      <c r="AB2250" s="241"/>
      <c r="AC2250" s="241"/>
      <c r="AD2250" s="241"/>
      <c r="AE2250" s="241"/>
      <c r="AF2250" s="241"/>
      <c r="AG2250" s="241"/>
      <c r="AH2250" s="241"/>
      <c r="AI2250" s="241"/>
      <c r="AP2250" s="300"/>
      <c r="AT2250" s="300"/>
    </row>
    <row r="2251" spans="1:46" s="299" customFormat="1" ht="15" customHeight="1">
      <c r="A2251" s="284"/>
      <c r="B2251" s="284"/>
      <c r="C2251" s="241"/>
      <c r="D2251" s="241"/>
      <c r="E2251" s="241"/>
      <c r="F2251" s="241"/>
      <c r="G2251" s="241"/>
      <c r="H2251" s="241"/>
      <c r="I2251" s="241"/>
      <c r="J2251" s="241"/>
      <c r="K2251" s="241"/>
      <c r="L2251" s="241"/>
      <c r="M2251" s="241"/>
      <c r="N2251" s="241"/>
      <c r="O2251" s="241"/>
      <c r="P2251" s="241"/>
      <c r="Q2251" s="241"/>
      <c r="R2251" s="241"/>
      <c r="S2251" s="241"/>
      <c r="T2251" s="241"/>
      <c r="U2251" s="241"/>
      <c r="V2251" s="241"/>
      <c r="W2251" s="241"/>
      <c r="X2251" s="241"/>
      <c r="Y2251" s="241"/>
      <c r="Z2251" s="241"/>
      <c r="AA2251" s="241"/>
      <c r="AB2251" s="241"/>
      <c r="AC2251" s="241"/>
      <c r="AD2251" s="241"/>
      <c r="AE2251" s="241"/>
      <c r="AF2251" s="241"/>
      <c r="AG2251" s="241"/>
      <c r="AH2251" s="241"/>
      <c r="AI2251" s="241"/>
      <c r="AP2251" s="300"/>
      <c r="AT2251" s="300"/>
    </row>
    <row r="2252" spans="1:46" s="299" customFormat="1" ht="15" customHeight="1">
      <c r="A2252" s="284"/>
      <c r="B2252" s="284"/>
      <c r="C2252" s="241"/>
      <c r="D2252" s="241"/>
      <c r="E2252" s="241"/>
      <c r="F2252" s="241"/>
      <c r="G2252" s="241"/>
      <c r="H2252" s="241"/>
      <c r="I2252" s="241"/>
      <c r="J2252" s="241"/>
      <c r="K2252" s="241"/>
      <c r="L2252" s="241"/>
      <c r="M2252" s="241"/>
      <c r="N2252" s="241"/>
      <c r="O2252" s="241"/>
      <c r="P2252" s="241"/>
      <c r="Q2252" s="241"/>
      <c r="R2252" s="241"/>
      <c r="S2252" s="241"/>
      <c r="T2252" s="241"/>
      <c r="U2252" s="241"/>
      <c r="V2252" s="241"/>
      <c r="W2252" s="241"/>
      <c r="X2252" s="241"/>
      <c r="Y2252" s="241"/>
      <c r="Z2252" s="241"/>
      <c r="AA2252" s="241"/>
      <c r="AB2252" s="241"/>
      <c r="AC2252" s="241"/>
      <c r="AD2252" s="241"/>
      <c r="AE2252" s="241"/>
      <c r="AF2252" s="241"/>
      <c r="AG2252" s="241"/>
      <c r="AH2252" s="241"/>
      <c r="AI2252" s="241"/>
      <c r="AP2252" s="300"/>
      <c r="AT2252" s="300"/>
    </row>
    <row r="2253" spans="1:46" s="299" customFormat="1" ht="15" customHeight="1">
      <c r="A2253" s="284"/>
      <c r="B2253" s="284"/>
      <c r="C2253" s="241"/>
      <c r="D2253" s="241"/>
      <c r="E2253" s="241"/>
      <c r="F2253" s="241"/>
      <c r="G2253" s="241"/>
      <c r="H2253" s="241"/>
      <c r="I2253" s="241"/>
      <c r="J2253" s="241"/>
      <c r="K2253" s="241"/>
      <c r="L2253" s="241"/>
      <c r="M2253" s="241"/>
      <c r="N2253" s="241"/>
      <c r="O2253" s="241"/>
      <c r="P2253" s="241"/>
      <c r="Q2253" s="241"/>
      <c r="R2253" s="241"/>
      <c r="S2253" s="241"/>
      <c r="T2253" s="241"/>
      <c r="U2253" s="241"/>
      <c r="V2253" s="241"/>
      <c r="W2253" s="241"/>
      <c r="X2253" s="241"/>
      <c r="Y2253" s="241"/>
      <c r="Z2253" s="241"/>
      <c r="AA2253" s="241"/>
      <c r="AB2253" s="241"/>
      <c r="AC2253" s="241"/>
      <c r="AD2253" s="241"/>
      <c r="AE2253" s="241"/>
      <c r="AF2253" s="241"/>
      <c r="AG2253" s="241"/>
      <c r="AH2253" s="241"/>
      <c r="AI2253" s="241"/>
      <c r="AP2253" s="300"/>
      <c r="AT2253" s="300"/>
    </row>
    <row r="2254" spans="1:46" s="299" customFormat="1" ht="15" customHeight="1">
      <c r="A2254" s="284"/>
      <c r="B2254" s="284"/>
      <c r="C2254" s="241"/>
      <c r="D2254" s="241"/>
      <c r="E2254" s="241"/>
      <c r="F2254" s="241"/>
      <c r="G2254" s="241"/>
      <c r="H2254" s="241"/>
      <c r="I2254" s="241"/>
      <c r="J2254" s="241"/>
      <c r="K2254" s="241"/>
      <c r="L2254" s="241"/>
      <c r="M2254" s="241"/>
      <c r="N2254" s="241"/>
      <c r="O2254" s="241"/>
      <c r="P2254" s="241"/>
      <c r="Q2254" s="241"/>
      <c r="R2254" s="241"/>
      <c r="S2254" s="241"/>
      <c r="T2254" s="241"/>
      <c r="U2254" s="241"/>
      <c r="V2254" s="241"/>
      <c r="W2254" s="241"/>
      <c r="X2254" s="241"/>
      <c r="Y2254" s="241"/>
      <c r="Z2254" s="241"/>
      <c r="AA2254" s="241"/>
      <c r="AB2254" s="241"/>
      <c r="AC2254" s="241"/>
      <c r="AD2254" s="241"/>
      <c r="AE2254" s="241"/>
      <c r="AF2254" s="241"/>
      <c r="AG2254" s="241"/>
      <c r="AH2254" s="241"/>
      <c r="AI2254" s="241"/>
      <c r="AP2254" s="300"/>
      <c r="AT2254" s="300"/>
    </row>
    <row r="2255" spans="1:46" s="299" customFormat="1" ht="15" customHeight="1">
      <c r="A2255" s="284"/>
      <c r="B2255" s="284"/>
      <c r="C2255" s="241"/>
      <c r="D2255" s="241"/>
      <c r="E2255" s="241"/>
      <c r="F2255" s="241"/>
      <c r="G2255" s="241"/>
      <c r="H2255" s="241"/>
      <c r="I2255" s="241"/>
      <c r="J2255" s="241"/>
      <c r="K2255" s="241"/>
      <c r="L2255" s="241"/>
      <c r="M2255" s="241"/>
      <c r="N2255" s="241"/>
      <c r="O2255" s="241"/>
      <c r="P2255" s="241"/>
      <c r="Q2255" s="241"/>
      <c r="R2255" s="241"/>
      <c r="S2255" s="241"/>
      <c r="T2255" s="241"/>
      <c r="U2255" s="241"/>
      <c r="V2255" s="241"/>
      <c r="W2255" s="241"/>
      <c r="X2255" s="241"/>
      <c r="Y2255" s="241"/>
      <c r="Z2255" s="241"/>
      <c r="AA2255" s="241"/>
      <c r="AB2255" s="241"/>
      <c r="AC2255" s="241"/>
      <c r="AD2255" s="241"/>
      <c r="AE2255" s="241"/>
      <c r="AF2255" s="241"/>
      <c r="AG2255" s="241"/>
      <c r="AH2255" s="241"/>
      <c r="AI2255" s="241"/>
      <c r="AP2255" s="300"/>
      <c r="AT2255" s="300"/>
    </row>
    <row r="2256" spans="1:46" s="299" customFormat="1" ht="15" customHeight="1">
      <c r="A2256" s="284"/>
      <c r="B2256" s="284"/>
      <c r="C2256" s="241"/>
      <c r="D2256" s="241"/>
      <c r="E2256" s="241"/>
      <c r="F2256" s="241"/>
      <c r="G2256" s="241"/>
      <c r="H2256" s="241"/>
      <c r="I2256" s="241"/>
      <c r="J2256" s="241"/>
      <c r="K2256" s="241"/>
      <c r="L2256" s="241"/>
      <c r="M2256" s="241"/>
      <c r="N2256" s="241"/>
      <c r="O2256" s="241"/>
      <c r="P2256" s="241"/>
      <c r="Q2256" s="241"/>
      <c r="R2256" s="241"/>
      <c r="S2256" s="241"/>
      <c r="T2256" s="241"/>
      <c r="U2256" s="241"/>
      <c r="V2256" s="241"/>
      <c r="W2256" s="241"/>
      <c r="X2256" s="241"/>
      <c r="Y2256" s="241"/>
      <c r="Z2256" s="241"/>
      <c r="AA2256" s="241"/>
      <c r="AB2256" s="241"/>
      <c r="AC2256" s="241"/>
      <c r="AD2256" s="241"/>
      <c r="AE2256" s="241"/>
      <c r="AF2256" s="241"/>
      <c r="AG2256" s="241"/>
      <c r="AH2256" s="241"/>
      <c r="AI2256" s="241"/>
      <c r="AP2256" s="300"/>
      <c r="AT2256" s="300"/>
    </row>
    <row r="2257" spans="1:46" s="299" customFormat="1" ht="15" customHeight="1">
      <c r="A2257" s="284"/>
      <c r="B2257" s="284"/>
      <c r="C2257" s="241"/>
      <c r="D2257" s="241"/>
      <c r="E2257" s="241"/>
      <c r="F2257" s="241"/>
      <c r="G2257" s="241"/>
      <c r="H2257" s="241"/>
      <c r="I2257" s="241"/>
      <c r="J2257" s="241"/>
      <c r="K2257" s="241"/>
      <c r="L2257" s="241"/>
      <c r="M2257" s="241"/>
      <c r="N2257" s="241"/>
      <c r="O2257" s="241"/>
      <c r="P2257" s="241"/>
      <c r="Q2257" s="241"/>
      <c r="R2257" s="241"/>
      <c r="S2257" s="241"/>
      <c r="T2257" s="241"/>
      <c r="U2257" s="241"/>
      <c r="V2257" s="241"/>
      <c r="W2257" s="241"/>
      <c r="X2257" s="241"/>
      <c r="Y2257" s="241"/>
      <c r="Z2257" s="241"/>
      <c r="AA2257" s="241"/>
      <c r="AB2257" s="241"/>
      <c r="AC2257" s="241"/>
      <c r="AD2257" s="241"/>
      <c r="AE2257" s="241"/>
      <c r="AF2257" s="241"/>
      <c r="AG2257" s="241"/>
      <c r="AH2257" s="241"/>
      <c r="AI2257" s="241"/>
      <c r="AP2257" s="300"/>
      <c r="AT2257" s="300"/>
    </row>
    <row r="2258" spans="1:46" s="299" customFormat="1" ht="15" customHeight="1">
      <c r="A2258" s="284"/>
      <c r="B2258" s="284"/>
      <c r="C2258" s="241"/>
      <c r="D2258" s="241"/>
      <c r="E2258" s="241"/>
      <c r="F2258" s="241"/>
      <c r="G2258" s="241"/>
      <c r="H2258" s="241"/>
      <c r="I2258" s="241"/>
      <c r="J2258" s="241"/>
      <c r="K2258" s="241"/>
      <c r="L2258" s="241"/>
      <c r="M2258" s="241"/>
      <c r="N2258" s="241"/>
      <c r="O2258" s="241"/>
      <c r="P2258" s="241"/>
      <c r="Q2258" s="241"/>
      <c r="R2258" s="241"/>
      <c r="S2258" s="241"/>
      <c r="T2258" s="241"/>
      <c r="U2258" s="241"/>
      <c r="V2258" s="241"/>
      <c r="W2258" s="241"/>
      <c r="X2258" s="241"/>
      <c r="Y2258" s="241"/>
      <c r="Z2258" s="241"/>
      <c r="AA2258" s="241"/>
      <c r="AB2258" s="241"/>
      <c r="AC2258" s="241"/>
      <c r="AD2258" s="241"/>
      <c r="AE2258" s="241"/>
      <c r="AF2258" s="241"/>
      <c r="AG2258" s="241"/>
      <c r="AH2258" s="241"/>
      <c r="AI2258" s="241"/>
      <c r="AP2258" s="300"/>
      <c r="AT2258" s="300"/>
    </row>
    <row r="2259" spans="1:46" s="299" customFormat="1" ht="15" customHeight="1">
      <c r="A2259" s="284"/>
      <c r="B2259" s="284"/>
      <c r="C2259" s="241"/>
      <c r="D2259" s="241"/>
      <c r="E2259" s="241"/>
      <c r="F2259" s="241"/>
      <c r="G2259" s="241"/>
      <c r="H2259" s="241"/>
      <c r="I2259" s="241"/>
      <c r="J2259" s="241"/>
      <c r="K2259" s="241"/>
      <c r="L2259" s="241"/>
      <c r="M2259" s="241"/>
      <c r="N2259" s="241"/>
      <c r="O2259" s="241"/>
      <c r="P2259" s="241"/>
      <c r="Q2259" s="241"/>
      <c r="R2259" s="241"/>
      <c r="S2259" s="241"/>
      <c r="T2259" s="241"/>
      <c r="U2259" s="241"/>
      <c r="V2259" s="241"/>
      <c r="W2259" s="241"/>
      <c r="X2259" s="241"/>
      <c r="Y2259" s="241"/>
      <c r="Z2259" s="241"/>
      <c r="AA2259" s="241"/>
      <c r="AB2259" s="241"/>
      <c r="AC2259" s="241"/>
      <c r="AD2259" s="241"/>
      <c r="AE2259" s="241"/>
      <c r="AF2259" s="241"/>
      <c r="AG2259" s="241"/>
      <c r="AH2259" s="241"/>
      <c r="AI2259" s="241"/>
      <c r="AP2259" s="300"/>
      <c r="AT2259" s="300"/>
    </row>
    <row r="2260" spans="1:46" s="299" customFormat="1" ht="15" customHeight="1">
      <c r="A2260" s="284"/>
      <c r="B2260" s="284"/>
      <c r="C2260" s="241"/>
      <c r="D2260" s="241"/>
      <c r="E2260" s="241"/>
      <c r="F2260" s="241"/>
      <c r="G2260" s="241"/>
      <c r="H2260" s="241"/>
      <c r="I2260" s="241"/>
      <c r="J2260" s="241"/>
      <c r="K2260" s="241"/>
      <c r="L2260" s="241"/>
      <c r="M2260" s="241"/>
      <c r="N2260" s="241"/>
      <c r="O2260" s="241"/>
      <c r="P2260" s="241"/>
      <c r="Q2260" s="241"/>
      <c r="R2260" s="241"/>
      <c r="S2260" s="241"/>
      <c r="T2260" s="241"/>
      <c r="U2260" s="241"/>
      <c r="V2260" s="241"/>
      <c r="W2260" s="241"/>
      <c r="X2260" s="241"/>
      <c r="Y2260" s="241"/>
      <c r="Z2260" s="241"/>
      <c r="AA2260" s="241"/>
      <c r="AB2260" s="241"/>
      <c r="AC2260" s="241"/>
      <c r="AD2260" s="241"/>
      <c r="AE2260" s="241"/>
      <c r="AF2260" s="241"/>
      <c r="AG2260" s="241"/>
      <c r="AH2260" s="241"/>
      <c r="AI2260" s="241"/>
      <c r="AP2260" s="300"/>
      <c r="AT2260" s="300"/>
    </row>
    <row r="2261" spans="1:46" s="299" customFormat="1" ht="15" customHeight="1">
      <c r="A2261" s="284"/>
      <c r="B2261" s="284"/>
      <c r="C2261" s="241"/>
      <c r="D2261" s="241"/>
      <c r="E2261" s="241"/>
      <c r="F2261" s="241"/>
      <c r="G2261" s="241"/>
      <c r="H2261" s="241"/>
      <c r="I2261" s="241"/>
      <c r="J2261" s="241"/>
      <c r="K2261" s="241"/>
      <c r="L2261" s="241"/>
      <c r="M2261" s="241"/>
      <c r="N2261" s="241"/>
      <c r="O2261" s="241"/>
      <c r="P2261" s="241"/>
      <c r="Q2261" s="241"/>
      <c r="R2261" s="241"/>
      <c r="S2261" s="241"/>
      <c r="T2261" s="241"/>
      <c r="U2261" s="241"/>
      <c r="V2261" s="241"/>
      <c r="W2261" s="241"/>
      <c r="X2261" s="241"/>
      <c r="Y2261" s="241"/>
      <c r="Z2261" s="241"/>
      <c r="AA2261" s="241"/>
      <c r="AB2261" s="241"/>
      <c r="AC2261" s="241"/>
      <c r="AD2261" s="241"/>
      <c r="AE2261" s="241"/>
      <c r="AF2261" s="241"/>
      <c r="AG2261" s="241"/>
      <c r="AH2261" s="241"/>
      <c r="AI2261" s="241"/>
      <c r="AP2261" s="300"/>
      <c r="AT2261" s="300"/>
    </row>
    <row r="2262" spans="1:46" s="299" customFormat="1" ht="15" customHeight="1">
      <c r="A2262" s="284"/>
      <c r="B2262" s="284"/>
      <c r="C2262" s="241"/>
      <c r="D2262" s="241"/>
      <c r="E2262" s="241"/>
      <c r="F2262" s="241"/>
      <c r="G2262" s="241"/>
      <c r="H2262" s="241"/>
      <c r="I2262" s="241"/>
      <c r="J2262" s="241"/>
      <c r="K2262" s="241"/>
      <c r="L2262" s="241"/>
      <c r="M2262" s="241"/>
      <c r="N2262" s="241"/>
      <c r="O2262" s="241"/>
      <c r="P2262" s="241"/>
      <c r="Q2262" s="241"/>
      <c r="R2262" s="241"/>
      <c r="S2262" s="241"/>
      <c r="T2262" s="241"/>
      <c r="U2262" s="241"/>
      <c r="V2262" s="241"/>
      <c r="W2262" s="241"/>
      <c r="X2262" s="241"/>
      <c r="Y2262" s="241"/>
      <c r="Z2262" s="241"/>
      <c r="AA2262" s="241"/>
      <c r="AB2262" s="241"/>
      <c r="AC2262" s="241"/>
      <c r="AD2262" s="241"/>
      <c r="AE2262" s="241"/>
      <c r="AF2262" s="241"/>
      <c r="AG2262" s="241"/>
      <c r="AH2262" s="241"/>
      <c r="AI2262" s="241"/>
      <c r="AP2262" s="300"/>
      <c r="AT2262" s="300"/>
    </row>
    <row r="2263" spans="1:46" s="299" customFormat="1" ht="15" customHeight="1">
      <c r="A2263" s="284"/>
      <c r="B2263" s="284"/>
      <c r="C2263" s="241"/>
      <c r="D2263" s="241"/>
      <c r="E2263" s="241"/>
      <c r="F2263" s="241"/>
      <c r="G2263" s="241"/>
      <c r="H2263" s="241"/>
      <c r="I2263" s="241"/>
      <c r="J2263" s="241"/>
      <c r="K2263" s="241"/>
      <c r="L2263" s="241"/>
      <c r="M2263" s="241"/>
      <c r="N2263" s="241"/>
      <c r="O2263" s="241"/>
      <c r="P2263" s="241"/>
      <c r="Q2263" s="241"/>
      <c r="R2263" s="241"/>
      <c r="S2263" s="241"/>
      <c r="T2263" s="241"/>
      <c r="U2263" s="241"/>
      <c r="V2263" s="241"/>
      <c r="W2263" s="241"/>
      <c r="X2263" s="241"/>
      <c r="Y2263" s="241"/>
      <c r="Z2263" s="241"/>
      <c r="AA2263" s="241"/>
      <c r="AB2263" s="241"/>
      <c r="AC2263" s="241"/>
      <c r="AD2263" s="241"/>
      <c r="AE2263" s="241"/>
      <c r="AF2263" s="241"/>
      <c r="AG2263" s="241"/>
      <c r="AH2263" s="241"/>
      <c r="AI2263" s="241"/>
      <c r="AP2263" s="300"/>
      <c r="AT2263" s="300"/>
    </row>
    <row r="2264" spans="1:46" s="299" customFormat="1" ht="15" customHeight="1">
      <c r="A2264" s="284"/>
      <c r="B2264" s="284"/>
      <c r="C2264" s="241"/>
      <c r="D2264" s="241"/>
      <c r="E2264" s="241"/>
      <c r="F2264" s="241"/>
      <c r="G2264" s="241"/>
      <c r="H2264" s="241"/>
      <c r="I2264" s="241"/>
      <c r="J2264" s="241"/>
      <c r="K2264" s="241"/>
      <c r="L2264" s="241"/>
      <c r="M2264" s="241"/>
      <c r="N2264" s="241"/>
      <c r="O2264" s="241"/>
      <c r="P2264" s="241"/>
      <c r="Q2264" s="241"/>
      <c r="R2264" s="241"/>
      <c r="S2264" s="241"/>
      <c r="T2264" s="241"/>
      <c r="U2264" s="241"/>
      <c r="V2264" s="241"/>
      <c r="W2264" s="241"/>
      <c r="X2264" s="241"/>
      <c r="Y2264" s="241"/>
      <c r="Z2264" s="241"/>
      <c r="AA2264" s="241"/>
      <c r="AB2264" s="241"/>
      <c r="AC2264" s="241"/>
      <c r="AD2264" s="241"/>
      <c r="AE2264" s="241"/>
      <c r="AF2264" s="241"/>
      <c r="AG2264" s="241"/>
      <c r="AH2264" s="241"/>
      <c r="AI2264" s="241"/>
      <c r="AP2264" s="300"/>
      <c r="AT2264" s="300"/>
    </row>
    <row r="2265" spans="1:46" s="299" customFormat="1" ht="15" customHeight="1">
      <c r="A2265" s="284"/>
      <c r="B2265" s="284"/>
      <c r="C2265" s="241"/>
      <c r="D2265" s="241"/>
      <c r="E2265" s="241"/>
      <c r="F2265" s="241"/>
      <c r="G2265" s="241"/>
      <c r="H2265" s="241"/>
      <c r="I2265" s="241"/>
      <c r="J2265" s="241"/>
      <c r="K2265" s="241"/>
      <c r="L2265" s="241"/>
      <c r="M2265" s="241"/>
      <c r="N2265" s="241"/>
      <c r="O2265" s="241"/>
      <c r="P2265" s="241"/>
      <c r="Q2265" s="241"/>
      <c r="R2265" s="241"/>
      <c r="S2265" s="241"/>
      <c r="T2265" s="241"/>
      <c r="U2265" s="241"/>
      <c r="V2265" s="241"/>
      <c r="W2265" s="241"/>
      <c r="X2265" s="241"/>
      <c r="Y2265" s="241"/>
      <c r="Z2265" s="241"/>
      <c r="AA2265" s="241"/>
      <c r="AB2265" s="241"/>
      <c r="AC2265" s="241"/>
      <c r="AD2265" s="241"/>
      <c r="AE2265" s="241"/>
      <c r="AF2265" s="241"/>
      <c r="AG2265" s="241"/>
      <c r="AH2265" s="241"/>
      <c r="AI2265" s="241"/>
      <c r="AP2265" s="300"/>
      <c r="AT2265" s="300"/>
    </row>
    <row r="2266" spans="1:46" s="299" customFormat="1" ht="15" customHeight="1">
      <c r="A2266" s="284"/>
      <c r="B2266" s="284"/>
      <c r="C2266" s="241"/>
      <c r="D2266" s="241"/>
      <c r="E2266" s="241"/>
      <c r="F2266" s="241"/>
      <c r="G2266" s="241"/>
      <c r="H2266" s="241"/>
      <c r="I2266" s="241"/>
      <c r="J2266" s="241"/>
      <c r="K2266" s="241"/>
      <c r="L2266" s="241"/>
      <c r="M2266" s="241"/>
      <c r="N2266" s="241"/>
      <c r="O2266" s="241"/>
      <c r="P2266" s="241"/>
      <c r="Q2266" s="241"/>
      <c r="R2266" s="241"/>
      <c r="S2266" s="241"/>
      <c r="T2266" s="241"/>
      <c r="U2266" s="241"/>
      <c r="V2266" s="241"/>
      <c r="W2266" s="241"/>
      <c r="X2266" s="241"/>
      <c r="Y2266" s="241"/>
      <c r="Z2266" s="241"/>
      <c r="AA2266" s="241"/>
      <c r="AB2266" s="241"/>
      <c r="AC2266" s="241"/>
      <c r="AD2266" s="241"/>
      <c r="AE2266" s="241"/>
      <c r="AF2266" s="241"/>
      <c r="AG2266" s="241"/>
      <c r="AH2266" s="241"/>
      <c r="AI2266" s="241"/>
      <c r="AP2266" s="300"/>
      <c r="AT2266" s="300"/>
    </row>
    <row r="2267" spans="1:46" s="299" customFormat="1" ht="15" customHeight="1">
      <c r="A2267" s="284"/>
      <c r="B2267" s="284"/>
      <c r="C2267" s="241"/>
      <c r="D2267" s="241"/>
      <c r="E2267" s="241"/>
      <c r="F2267" s="241"/>
      <c r="G2267" s="241"/>
      <c r="H2267" s="241"/>
      <c r="I2267" s="241"/>
      <c r="J2267" s="241"/>
      <c r="K2267" s="241"/>
      <c r="L2267" s="241"/>
      <c r="M2267" s="241"/>
      <c r="N2267" s="241"/>
      <c r="O2267" s="241"/>
      <c r="P2267" s="241"/>
      <c r="Q2267" s="241"/>
      <c r="R2267" s="241"/>
      <c r="S2267" s="241"/>
      <c r="T2267" s="241"/>
      <c r="U2267" s="241"/>
      <c r="V2267" s="241"/>
      <c r="W2267" s="241"/>
      <c r="X2267" s="241"/>
      <c r="Y2267" s="241"/>
      <c r="Z2267" s="241"/>
      <c r="AA2267" s="241"/>
      <c r="AB2267" s="241"/>
      <c r="AC2267" s="241"/>
      <c r="AD2267" s="241"/>
      <c r="AE2267" s="241"/>
      <c r="AF2267" s="241"/>
      <c r="AG2267" s="241"/>
      <c r="AH2267" s="241"/>
      <c r="AI2267" s="241"/>
      <c r="AP2267" s="300"/>
      <c r="AT2267" s="300"/>
    </row>
    <row r="2268" spans="1:46" s="299" customFormat="1" ht="15" customHeight="1">
      <c r="A2268" s="284"/>
      <c r="B2268" s="284"/>
      <c r="C2268" s="241"/>
      <c r="D2268" s="241"/>
      <c r="E2268" s="241"/>
      <c r="F2268" s="241"/>
      <c r="G2268" s="241"/>
      <c r="H2268" s="241"/>
      <c r="I2268" s="241"/>
      <c r="J2268" s="241"/>
      <c r="K2268" s="241"/>
      <c r="L2268" s="241"/>
      <c r="M2268" s="241"/>
      <c r="N2268" s="241"/>
      <c r="O2268" s="241"/>
      <c r="P2268" s="241"/>
      <c r="Q2268" s="241"/>
      <c r="R2268" s="241"/>
      <c r="S2268" s="241"/>
      <c r="T2268" s="241"/>
      <c r="U2268" s="241"/>
      <c r="V2268" s="241"/>
      <c r="W2268" s="241"/>
      <c r="X2268" s="241"/>
      <c r="Y2268" s="241"/>
      <c r="Z2268" s="241"/>
      <c r="AA2268" s="241"/>
      <c r="AB2268" s="241"/>
      <c r="AC2268" s="241"/>
      <c r="AD2268" s="241"/>
      <c r="AE2268" s="241"/>
      <c r="AF2268" s="241"/>
      <c r="AG2268" s="241"/>
      <c r="AH2268" s="241"/>
      <c r="AI2268" s="241"/>
      <c r="AP2268" s="300"/>
      <c r="AT2268" s="300"/>
    </row>
    <row r="2269" spans="1:46" s="299" customFormat="1" ht="15" customHeight="1">
      <c r="A2269" s="284"/>
      <c r="B2269" s="284"/>
      <c r="C2269" s="241"/>
      <c r="D2269" s="241"/>
      <c r="E2269" s="241"/>
      <c r="F2269" s="241"/>
      <c r="G2269" s="241"/>
      <c r="H2269" s="241"/>
      <c r="I2269" s="241"/>
      <c r="J2269" s="241"/>
      <c r="K2269" s="241"/>
      <c r="L2269" s="241"/>
      <c r="M2269" s="241"/>
      <c r="N2269" s="241"/>
      <c r="O2269" s="241"/>
      <c r="P2269" s="241"/>
      <c r="Q2269" s="241"/>
      <c r="R2269" s="241"/>
      <c r="S2269" s="241"/>
      <c r="T2269" s="241"/>
      <c r="U2269" s="241"/>
      <c r="V2269" s="241"/>
      <c r="W2269" s="241"/>
      <c r="X2269" s="241"/>
      <c r="Y2269" s="241"/>
      <c r="Z2269" s="241"/>
      <c r="AA2269" s="241"/>
      <c r="AB2269" s="241"/>
      <c r="AC2269" s="241"/>
      <c r="AD2269" s="241"/>
      <c r="AE2269" s="241"/>
      <c r="AF2269" s="241"/>
      <c r="AG2269" s="241"/>
      <c r="AH2269" s="241"/>
      <c r="AI2269" s="241"/>
      <c r="AP2269" s="300"/>
      <c r="AT2269" s="300"/>
    </row>
    <row r="2270" spans="1:46" s="299" customFormat="1" ht="15" customHeight="1">
      <c r="A2270" s="284"/>
      <c r="B2270" s="284"/>
      <c r="C2270" s="241"/>
      <c r="D2270" s="241"/>
      <c r="E2270" s="241"/>
      <c r="F2270" s="241"/>
      <c r="G2270" s="241"/>
      <c r="H2270" s="241"/>
      <c r="I2270" s="241"/>
      <c r="J2270" s="241"/>
      <c r="K2270" s="241"/>
      <c r="L2270" s="241"/>
      <c r="M2270" s="241"/>
      <c r="N2270" s="241"/>
      <c r="O2270" s="241"/>
      <c r="P2270" s="241"/>
      <c r="Q2270" s="241"/>
      <c r="R2270" s="241"/>
      <c r="S2270" s="241"/>
      <c r="T2270" s="241"/>
      <c r="U2270" s="241"/>
      <c r="V2270" s="241"/>
      <c r="W2270" s="241"/>
      <c r="X2270" s="241"/>
      <c r="Y2270" s="241"/>
      <c r="Z2270" s="241"/>
      <c r="AA2270" s="241"/>
      <c r="AB2270" s="241"/>
      <c r="AC2270" s="241"/>
      <c r="AD2270" s="241"/>
      <c r="AE2270" s="241"/>
      <c r="AF2270" s="241"/>
      <c r="AG2270" s="241"/>
      <c r="AH2270" s="241"/>
      <c r="AI2270" s="241"/>
      <c r="AP2270" s="300"/>
      <c r="AT2270" s="300"/>
    </row>
    <row r="2271" spans="1:46" s="299" customFormat="1" ht="15" customHeight="1">
      <c r="A2271" s="284"/>
      <c r="B2271" s="284"/>
      <c r="C2271" s="241"/>
      <c r="D2271" s="241"/>
      <c r="E2271" s="241"/>
      <c r="F2271" s="241"/>
      <c r="G2271" s="241"/>
      <c r="H2271" s="241"/>
      <c r="I2271" s="241"/>
      <c r="J2271" s="241"/>
      <c r="K2271" s="241"/>
      <c r="L2271" s="241"/>
      <c r="M2271" s="241"/>
      <c r="N2271" s="241"/>
      <c r="O2271" s="241"/>
      <c r="P2271" s="241"/>
      <c r="Q2271" s="241"/>
      <c r="R2271" s="241"/>
      <c r="S2271" s="241"/>
      <c r="T2271" s="241"/>
      <c r="U2271" s="241"/>
      <c r="V2271" s="241"/>
      <c r="W2271" s="241"/>
      <c r="X2271" s="241"/>
      <c r="Y2271" s="241"/>
      <c r="Z2271" s="241"/>
      <c r="AA2271" s="241"/>
      <c r="AB2271" s="241"/>
      <c r="AC2271" s="241"/>
      <c r="AD2271" s="241"/>
      <c r="AE2271" s="241"/>
      <c r="AF2271" s="241"/>
      <c r="AG2271" s="241"/>
      <c r="AH2271" s="241"/>
      <c r="AI2271" s="241"/>
      <c r="AP2271" s="300"/>
      <c r="AT2271" s="300"/>
    </row>
    <row r="2272" spans="1:46" s="299" customFormat="1" ht="15" customHeight="1">
      <c r="A2272" s="284"/>
      <c r="B2272" s="284"/>
      <c r="C2272" s="241"/>
      <c r="D2272" s="241"/>
      <c r="E2272" s="241"/>
      <c r="F2272" s="241"/>
      <c r="G2272" s="241"/>
      <c r="H2272" s="241"/>
      <c r="I2272" s="241"/>
      <c r="J2272" s="241"/>
      <c r="K2272" s="241"/>
      <c r="L2272" s="241"/>
      <c r="M2272" s="241"/>
      <c r="N2272" s="241"/>
      <c r="O2272" s="241"/>
      <c r="P2272" s="241"/>
      <c r="Q2272" s="241"/>
      <c r="R2272" s="241"/>
      <c r="S2272" s="241"/>
      <c r="T2272" s="241"/>
      <c r="U2272" s="241"/>
      <c r="V2272" s="241"/>
      <c r="W2272" s="241"/>
      <c r="X2272" s="241"/>
      <c r="Y2272" s="241"/>
      <c r="Z2272" s="241"/>
      <c r="AA2272" s="241"/>
      <c r="AB2272" s="241"/>
      <c r="AC2272" s="241"/>
      <c r="AD2272" s="241"/>
      <c r="AE2272" s="241"/>
      <c r="AF2272" s="241"/>
      <c r="AG2272" s="241"/>
      <c r="AH2272" s="241"/>
      <c r="AI2272" s="241"/>
      <c r="AP2272" s="300"/>
      <c r="AT2272" s="300"/>
    </row>
    <row r="2273" spans="1:46" s="299" customFormat="1" ht="15" customHeight="1">
      <c r="A2273" s="284"/>
      <c r="B2273" s="284"/>
      <c r="C2273" s="241"/>
      <c r="D2273" s="241"/>
      <c r="E2273" s="241"/>
      <c r="F2273" s="241"/>
      <c r="G2273" s="241"/>
      <c r="H2273" s="241"/>
      <c r="I2273" s="241"/>
      <c r="J2273" s="241"/>
      <c r="K2273" s="241"/>
      <c r="L2273" s="241"/>
      <c r="M2273" s="241"/>
      <c r="N2273" s="241"/>
      <c r="O2273" s="241"/>
      <c r="P2273" s="241"/>
      <c r="Q2273" s="241"/>
      <c r="R2273" s="241"/>
      <c r="S2273" s="241"/>
      <c r="T2273" s="241"/>
      <c r="U2273" s="241"/>
      <c r="V2273" s="241"/>
      <c r="W2273" s="241"/>
      <c r="X2273" s="241"/>
      <c r="Y2273" s="241"/>
      <c r="Z2273" s="241"/>
      <c r="AA2273" s="241"/>
      <c r="AB2273" s="241"/>
      <c r="AC2273" s="241"/>
      <c r="AD2273" s="241"/>
      <c r="AE2273" s="241"/>
      <c r="AF2273" s="241"/>
      <c r="AG2273" s="241"/>
      <c r="AH2273" s="241"/>
      <c r="AI2273" s="241"/>
      <c r="AP2273" s="300"/>
      <c r="AT2273" s="300"/>
    </row>
    <row r="2274" spans="1:46" s="299" customFormat="1" ht="15" customHeight="1">
      <c r="A2274" s="284"/>
      <c r="B2274" s="284"/>
      <c r="C2274" s="241"/>
      <c r="D2274" s="241"/>
      <c r="E2274" s="241"/>
      <c r="F2274" s="241"/>
      <c r="G2274" s="241"/>
      <c r="H2274" s="241"/>
      <c r="I2274" s="241"/>
      <c r="J2274" s="241"/>
      <c r="K2274" s="241"/>
      <c r="L2274" s="241"/>
      <c r="M2274" s="241"/>
      <c r="N2274" s="241"/>
      <c r="O2274" s="241"/>
      <c r="P2274" s="241"/>
      <c r="Q2274" s="241"/>
      <c r="R2274" s="241"/>
      <c r="S2274" s="241"/>
      <c r="T2274" s="241"/>
      <c r="U2274" s="241"/>
      <c r="V2274" s="241"/>
      <c r="W2274" s="241"/>
      <c r="X2274" s="241"/>
      <c r="Y2274" s="241"/>
      <c r="Z2274" s="241"/>
      <c r="AA2274" s="241"/>
      <c r="AB2274" s="241"/>
      <c r="AC2274" s="241"/>
      <c r="AD2274" s="241"/>
      <c r="AE2274" s="241"/>
      <c r="AF2274" s="241"/>
      <c r="AG2274" s="241"/>
      <c r="AH2274" s="241"/>
      <c r="AI2274" s="241"/>
      <c r="AP2274" s="300"/>
      <c r="AT2274" s="300"/>
    </row>
    <row r="2275" spans="1:46" s="299" customFormat="1" ht="15" customHeight="1">
      <c r="A2275" s="284"/>
      <c r="B2275" s="284"/>
      <c r="C2275" s="241"/>
      <c r="D2275" s="241"/>
      <c r="E2275" s="241"/>
      <c r="F2275" s="241"/>
      <c r="G2275" s="241"/>
      <c r="H2275" s="241"/>
      <c r="I2275" s="241"/>
      <c r="J2275" s="241"/>
      <c r="K2275" s="241"/>
      <c r="L2275" s="241"/>
      <c r="M2275" s="241"/>
      <c r="N2275" s="241"/>
      <c r="O2275" s="241"/>
      <c r="P2275" s="241"/>
      <c r="Q2275" s="241"/>
      <c r="R2275" s="241"/>
      <c r="S2275" s="241"/>
      <c r="T2275" s="241"/>
      <c r="U2275" s="241"/>
      <c r="V2275" s="241"/>
      <c r="W2275" s="241"/>
      <c r="X2275" s="241"/>
      <c r="Y2275" s="241"/>
      <c r="Z2275" s="241"/>
      <c r="AA2275" s="241"/>
      <c r="AB2275" s="241"/>
      <c r="AC2275" s="241"/>
      <c r="AD2275" s="241"/>
      <c r="AE2275" s="241"/>
      <c r="AF2275" s="241"/>
      <c r="AG2275" s="241"/>
      <c r="AH2275" s="241"/>
      <c r="AI2275" s="241"/>
      <c r="AP2275" s="300"/>
      <c r="AT2275" s="300"/>
    </row>
    <row r="2276" spans="1:46" s="299" customFormat="1" ht="15" customHeight="1">
      <c r="A2276" s="284"/>
      <c r="B2276" s="284"/>
      <c r="C2276" s="241"/>
      <c r="D2276" s="241"/>
      <c r="E2276" s="241"/>
      <c r="F2276" s="241"/>
      <c r="G2276" s="241"/>
      <c r="H2276" s="241"/>
      <c r="I2276" s="241"/>
      <c r="J2276" s="241"/>
      <c r="K2276" s="241"/>
      <c r="L2276" s="241"/>
      <c r="M2276" s="241"/>
      <c r="N2276" s="241"/>
      <c r="O2276" s="241"/>
      <c r="P2276" s="241"/>
      <c r="Q2276" s="241"/>
      <c r="R2276" s="241"/>
      <c r="S2276" s="241"/>
      <c r="T2276" s="241"/>
      <c r="U2276" s="241"/>
      <c r="V2276" s="241"/>
      <c r="W2276" s="241"/>
      <c r="X2276" s="241"/>
      <c r="Y2276" s="241"/>
      <c r="Z2276" s="241"/>
      <c r="AA2276" s="241"/>
      <c r="AB2276" s="241"/>
      <c r="AC2276" s="241"/>
      <c r="AD2276" s="241"/>
      <c r="AE2276" s="241"/>
      <c r="AF2276" s="241"/>
      <c r="AG2276" s="241"/>
      <c r="AH2276" s="241"/>
      <c r="AI2276" s="241"/>
      <c r="AP2276" s="300"/>
      <c r="AT2276" s="300"/>
    </row>
    <row r="2277" spans="1:46" s="299" customFormat="1" ht="15" customHeight="1">
      <c r="A2277" s="284"/>
      <c r="B2277" s="284"/>
      <c r="C2277" s="241"/>
      <c r="D2277" s="241"/>
      <c r="E2277" s="241"/>
      <c r="F2277" s="241"/>
      <c r="G2277" s="241"/>
      <c r="H2277" s="241"/>
      <c r="I2277" s="241"/>
      <c r="J2277" s="241"/>
      <c r="K2277" s="241"/>
      <c r="L2277" s="241"/>
      <c r="M2277" s="241"/>
      <c r="N2277" s="241"/>
      <c r="O2277" s="241"/>
      <c r="P2277" s="241"/>
      <c r="Q2277" s="241"/>
      <c r="R2277" s="241"/>
      <c r="S2277" s="241"/>
      <c r="T2277" s="241"/>
      <c r="U2277" s="241"/>
      <c r="V2277" s="241"/>
      <c r="W2277" s="241"/>
      <c r="X2277" s="241"/>
      <c r="Y2277" s="241"/>
      <c r="Z2277" s="241"/>
      <c r="AA2277" s="241"/>
      <c r="AB2277" s="241"/>
      <c r="AC2277" s="241"/>
      <c r="AD2277" s="241"/>
      <c r="AE2277" s="241"/>
      <c r="AF2277" s="241"/>
      <c r="AG2277" s="241"/>
      <c r="AH2277" s="241"/>
      <c r="AI2277" s="241"/>
      <c r="AP2277" s="300"/>
      <c r="AT2277" s="300"/>
    </row>
    <row r="2278" spans="1:46" s="299" customFormat="1" ht="15" customHeight="1">
      <c r="A2278" s="284"/>
      <c r="B2278" s="284"/>
      <c r="C2278" s="241"/>
      <c r="D2278" s="241"/>
      <c r="E2278" s="241"/>
      <c r="F2278" s="241"/>
      <c r="G2278" s="241"/>
      <c r="H2278" s="241"/>
      <c r="I2278" s="241"/>
      <c r="J2278" s="241"/>
      <c r="K2278" s="241"/>
      <c r="L2278" s="241"/>
      <c r="M2278" s="241"/>
      <c r="N2278" s="241"/>
      <c r="O2278" s="241"/>
      <c r="P2278" s="241"/>
      <c r="Q2278" s="241"/>
      <c r="R2278" s="241"/>
      <c r="S2278" s="241"/>
      <c r="T2278" s="241"/>
      <c r="U2278" s="241"/>
      <c r="V2278" s="241"/>
      <c r="W2278" s="241"/>
      <c r="X2278" s="241"/>
      <c r="Y2278" s="241"/>
      <c r="Z2278" s="241"/>
      <c r="AA2278" s="241"/>
      <c r="AB2278" s="241"/>
      <c r="AC2278" s="241"/>
      <c r="AD2278" s="241"/>
      <c r="AE2278" s="241"/>
      <c r="AF2278" s="241"/>
      <c r="AG2278" s="241"/>
      <c r="AH2278" s="241"/>
      <c r="AI2278" s="241"/>
      <c r="AP2278" s="300"/>
      <c r="AT2278" s="300"/>
    </row>
    <row r="2279" spans="1:46" s="299" customFormat="1" ht="15" customHeight="1">
      <c r="A2279" s="284"/>
      <c r="B2279" s="284"/>
      <c r="C2279" s="241"/>
      <c r="D2279" s="241"/>
      <c r="E2279" s="241"/>
      <c r="F2279" s="241"/>
      <c r="G2279" s="241"/>
      <c r="H2279" s="241"/>
      <c r="I2279" s="241"/>
      <c r="J2279" s="241"/>
      <c r="K2279" s="241"/>
      <c r="L2279" s="241"/>
      <c r="M2279" s="241"/>
      <c r="N2279" s="241"/>
      <c r="O2279" s="241"/>
      <c r="P2279" s="241"/>
      <c r="Q2279" s="241"/>
      <c r="R2279" s="241"/>
      <c r="S2279" s="241"/>
      <c r="T2279" s="241"/>
      <c r="U2279" s="241"/>
      <c r="V2279" s="241"/>
      <c r="W2279" s="241"/>
      <c r="X2279" s="241"/>
      <c r="Y2279" s="241"/>
      <c r="Z2279" s="241"/>
      <c r="AA2279" s="241"/>
      <c r="AB2279" s="241"/>
      <c r="AC2279" s="241"/>
      <c r="AD2279" s="241"/>
      <c r="AE2279" s="241"/>
      <c r="AF2279" s="241"/>
      <c r="AG2279" s="241"/>
      <c r="AH2279" s="241"/>
      <c r="AI2279" s="241"/>
      <c r="AP2279" s="300"/>
      <c r="AT2279" s="300"/>
    </row>
    <row r="2280" spans="1:46" s="299" customFormat="1" ht="15" customHeight="1">
      <c r="A2280" s="284"/>
      <c r="B2280" s="284"/>
      <c r="C2280" s="241"/>
      <c r="D2280" s="241"/>
      <c r="E2280" s="241"/>
      <c r="F2280" s="241"/>
      <c r="G2280" s="241"/>
      <c r="H2280" s="241"/>
      <c r="I2280" s="241"/>
      <c r="J2280" s="241"/>
      <c r="K2280" s="241"/>
      <c r="L2280" s="241"/>
      <c r="M2280" s="241"/>
      <c r="N2280" s="241"/>
      <c r="O2280" s="241"/>
      <c r="P2280" s="241"/>
      <c r="Q2280" s="241"/>
      <c r="R2280" s="241"/>
      <c r="S2280" s="241"/>
      <c r="T2280" s="241"/>
      <c r="U2280" s="241"/>
      <c r="V2280" s="241"/>
      <c r="W2280" s="241"/>
      <c r="X2280" s="241"/>
      <c r="Y2280" s="241"/>
      <c r="Z2280" s="241"/>
      <c r="AA2280" s="241"/>
      <c r="AB2280" s="241"/>
      <c r="AC2280" s="241"/>
      <c r="AD2280" s="241"/>
      <c r="AE2280" s="241"/>
      <c r="AF2280" s="241"/>
      <c r="AG2280" s="241"/>
      <c r="AH2280" s="241"/>
      <c r="AI2280" s="241"/>
      <c r="AP2280" s="300"/>
      <c r="AT2280" s="300"/>
    </row>
    <row r="2281" spans="1:46" s="299" customFormat="1" ht="15" customHeight="1">
      <c r="A2281" s="284"/>
      <c r="B2281" s="284"/>
      <c r="C2281" s="241"/>
      <c r="D2281" s="241"/>
      <c r="E2281" s="241"/>
      <c r="F2281" s="241"/>
      <c r="G2281" s="241"/>
      <c r="H2281" s="241"/>
      <c r="I2281" s="241"/>
      <c r="J2281" s="241"/>
      <c r="K2281" s="241"/>
      <c r="L2281" s="241"/>
      <c r="M2281" s="241"/>
      <c r="N2281" s="241"/>
      <c r="O2281" s="241"/>
      <c r="P2281" s="241"/>
      <c r="Q2281" s="241"/>
      <c r="R2281" s="241"/>
      <c r="S2281" s="241"/>
      <c r="T2281" s="241"/>
      <c r="U2281" s="241"/>
      <c r="V2281" s="241"/>
      <c r="W2281" s="241"/>
      <c r="X2281" s="241"/>
      <c r="Y2281" s="241"/>
      <c r="Z2281" s="241"/>
      <c r="AA2281" s="241"/>
      <c r="AB2281" s="241"/>
      <c r="AC2281" s="241"/>
      <c r="AD2281" s="241"/>
      <c r="AE2281" s="241"/>
      <c r="AF2281" s="241"/>
      <c r="AG2281" s="241"/>
      <c r="AH2281" s="241"/>
      <c r="AI2281" s="241"/>
      <c r="AP2281" s="300"/>
      <c r="AT2281" s="300"/>
    </row>
    <row r="2282" spans="1:46" s="299" customFormat="1" ht="15" customHeight="1">
      <c r="A2282" s="284"/>
      <c r="B2282" s="284"/>
      <c r="C2282" s="241"/>
      <c r="D2282" s="241"/>
      <c r="E2282" s="241"/>
      <c r="F2282" s="241"/>
      <c r="G2282" s="241"/>
      <c r="H2282" s="241"/>
      <c r="I2282" s="241"/>
      <c r="J2282" s="241"/>
      <c r="K2282" s="241"/>
      <c r="L2282" s="241"/>
      <c r="M2282" s="241"/>
      <c r="N2282" s="241"/>
      <c r="O2282" s="241"/>
      <c r="P2282" s="241"/>
      <c r="Q2282" s="241"/>
      <c r="R2282" s="241"/>
      <c r="S2282" s="241"/>
      <c r="T2282" s="241"/>
      <c r="U2282" s="241"/>
      <c r="V2282" s="241"/>
      <c r="W2282" s="241"/>
      <c r="X2282" s="241"/>
      <c r="Y2282" s="241"/>
      <c r="Z2282" s="241"/>
      <c r="AA2282" s="241"/>
      <c r="AB2282" s="241"/>
      <c r="AC2282" s="241"/>
      <c r="AD2282" s="241"/>
      <c r="AE2282" s="241"/>
      <c r="AF2282" s="241"/>
      <c r="AG2282" s="241"/>
      <c r="AH2282" s="241"/>
      <c r="AI2282" s="241"/>
      <c r="AP2282" s="300"/>
      <c r="AT2282" s="300"/>
    </row>
    <row r="2283" spans="1:46" s="299" customFormat="1" ht="15" customHeight="1">
      <c r="A2283" s="284"/>
      <c r="B2283" s="284"/>
      <c r="C2283" s="241"/>
      <c r="D2283" s="241"/>
      <c r="E2283" s="241"/>
      <c r="F2283" s="241"/>
      <c r="G2283" s="241"/>
      <c r="H2283" s="241"/>
      <c r="I2283" s="241"/>
      <c r="J2283" s="241"/>
      <c r="K2283" s="241"/>
      <c r="L2283" s="241"/>
      <c r="M2283" s="241"/>
      <c r="N2283" s="241"/>
      <c r="O2283" s="241"/>
      <c r="P2283" s="241"/>
      <c r="Q2283" s="241"/>
      <c r="R2283" s="241"/>
      <c r="S2283" s="241"/>
      <c r="T2283" s="241"/>
      <c r="U2283" s="241"/>
      <c r="V2283" s="241"/>
      <c r="W2283" s="241"/>
      <c r="X2283" s="241"/>
      <c r="Y2283" s="241"/>
      <c r="Z2283" s="241"/>
      <c r="AA2283" s="241"/>
      <c r="AB2283" s="241"/>
      <c r="AC2283" s="241"/>
      <c r="AD2283" s="241"/>
      <c r="AE2283" s="241"/>
      <c r="AF2283" s="241"/>
      <c r="AG2283" s="241"/>
      <c r="AH2283" s="241"/>
      <c r="AI2283" s="241"/>
      <c r="AP2283" s="300"/>
      <c r="AT2283" s="300"/>
    </row>
    <row r="2284" spans="1:46" s="299" customFormat="1" ht="15" customHeight="1">
      <c r="A2284" s="284"/>
      <c r="B2284" s="284"/>
      <c r="C2284" s="241"/>
      <c r="D2284" s="241"/>
      <c r="E2284" s="241"/>
      <c r="F2284" s="241"/>
      <c r="G2284" s="241"/>
      <c r="H2284" s="241"/>
      <c r="I2284" s="241"/>
      <c r="J2284" s="241"/>
      <c r="K2284" s="241"/>
      <c r="L2284" s="241"/>
      <c r="M2284" s="241"/>
      <c r="N2284" s="241"/>
      <c r="O2284" s="241"/>
      <c r="P2284" s="241"/>
      <c r="Q2284" s="241"/>
      <c r="R2284" s="241"/>
      <c r="S2284" s="241"/>
      <c r="T2284" s="241"/>
      <c r="U2284" s="241"/>
      <c r="V2284" s="241"/>
      <c r="W2284" s="241"/>
      <c r="X2284" s="241"/>
      <c r="Y2284" s="241"/>
      <c r="Z2284" s="241"/>
      <c r="AA2284" s="241"/>
      <c r="AB2284" s="241"/>
      <c r="AC2284" s="241"/>
      <c r="AD2284" s="241"/>
      <c r="AE2284" s="241"/>
      <c r="AF2284" s="241"/>
      <c r="AG2284" s="241"/>
      <c r="AH2284" s="241"/>
      <c r="AI2284" s="241"/>
      <c r="AP2284" s="300"/>
      <c r="AT2284" s="300"/>
    </row>
    <row r="2285" spans="1:46" s="299" customFormat="1" ht="15" customHeight="1">
      <c r="A2285" s="284"/>
      <c r="B2285" s="284"/>
      <c r="C2285" s="241"/>
      <c r="D2285" s="241"/>
      <c r="E2285" s="241"/>
      <c r="F2285" s="241"/>
      <c r="G2285" s="241"/>
      <c r="H2285" s="241"/>
      <c r="I2285" s="241"/>
      <c r="J2285" s="241"/>
      <c r="K2285" s="241"/>
      <c r="L2285" s="241"/>
      <c r="M2285" s="241"/>
      <c r="N2285" s="241"/>
      <c r="O2285" s="241"/>
      <c r="P2285" s="241"/>
      <c r="Q2285" s="241"/>
      <c r="R2285" s="241"/>
      <c r="S2285" s="241"/>
      <c r="T2285" s="241"/>
      <c r="U2285" s="241"/>
      <c r="V2285" s="241"/>
      <c r="W2285" s="241"/>
      <c r="X2285" s="241"/>
      <c r="Y2285" s="241"/>
      <c r="Z2285" s="241"/>
      <c r="AA2285" s="241"/>
      <c r="AB2285" s="241"/>
      <c r="AC2285" s="241"/>
      <c r="AD2285" s="241"/>
      <c r="AE2285" s="241"/>
      <c r="AF2285" s="241"/>
      <c r="AG2285" s="241"/>
      <c r="AH2285" s="241"/>
      <c r="AI2285" s="241"/>
      <c r="AP2285" s="300"/>
      <c r="AT2285" s="300"/>
    </row>
    <row r="2286" spans="1:46" s="299" customFormat="1" ht="15" customHeight="1">
      <c r="A2286" s="284"/>
      <c r="B2286" s="284"/>
      <c r="C2286" s="241"/>
      <c r="D2286" s="241"/>
      <c r="E2286" s="241"/>
      <c r="F2286" s="241"/>
      <c r="G2286" s="241"/>
      <c r="H2286" s="241"/>
      <c r="I2286" s="241"/>
      <c r="J2286" s="241"/>
      <c r="K2286" s="241"/>
      <c r="L2286" s="241"/>
      <c r="M2286" s="241"/>
      <c r="N2286" s="241"/>
      <c r="O2286" s="241"/>
      <c r="P2286" s="241"/>
      <c r="Q2286" s="241"/>
      <c r="R2286" s="241"/>
      <c r="S2286" s="241"/>
      <c r="T2286" s="241"/>
      <c r="U2286" s="241"/>
      <c r="V2286" s="241"/>
      <c r="W2286" s="241"/>
      <c r="X2286" s="241"/>
      <c r="Y2286" s="241"/>
      <c r="Z2286" s="241"/>
      <c r="AA2286" s="241"/>
      <c r="AB2286" s="241"/>
      <c r="AC2286" s="241"/>
      <c r="AD2286" s="241"/>
      <c r="AE2286" s="241"/>
      <c r="AF2286" s="241"/>
      <c r="AG2286" s="241"/>
      <c r="AH2286" s="241"/>
      <c r="AI2286" s="241"/>
      <c r="AP2286" s="300"/>
      <c r="AT2286" s="300"/>
    </row>
    <row r="2287" spans="1:46" s="299" customFormat="1" ht="15" customHeight="1">
      <c r="A2287" s="284"/>
      <c r="B2287" s="284"/>
      <c r="C2287" s="241"/>
      <c r="D2287" s="241"/>
      <c r="E2287" s="241"/>
      <c r="F2287" s="241"/>
      <c r="G2287" s="241"/>
      <c r="H2287" s="241"/>
      <c r="I2287" s="241"/>
      <c r="J2287" s="241"/>
      <c r="K2287" s="241"/>
      <c r="L2287" s="241"/>
      <c r="M2287" s="241"/>
      <c r="N2287" s="241"/>
      <c r="O2287" s="241"/>
      <c r="P2287" s="241"/>
      <c r="Q2287" s="241"/>
      <c r="R2287" s="241"/>
      <c r="S2287" s="241"/>
      <c r="T2287" s="241"/>
      <c r="U2287" s="241"/>
      <c r="V2287" s="241"/>
      <c r="W2287" s="241"/>
      <c r="X2287" s="241"/>
      <c r="Y2287" s="241"/>
      <c r="Z2287" s="241"/>
      <c r="AA2287" s="241"/>
      <c r="AB2287" s="241"/>
      <c r="AC2287" s="241"/>
      <c r="AD2287" s="241"/>
      <c r="AE2287" s="241"/>
      <c r="AF2287" s="241"/>
      <c r="AG2287" s="241"/>
      <c r="AH2287" s="241"/>
      <c r="AI2287" s="241"/>
      <c r="AP2287" s="300"/>
      <c r="AT2287" s="300"/>
    </row>
    <row r="2288" spans="1:46" s="299" customFormat="1" ht="15" customHeight="1">
      <c r="A2288" s="284"/>
      <c r="B2288" s="284"/>
      <c r="C2288" s="241"/>
      <c r="D2288" s="241"/>
      <c r="E2288" s="241"/>
      <c r="F2288" s="241"/>
      <c r="G2288" s="241"/>
      <c r="H2288" s="241"/>
      <c r="I2288" s="241"/>
      <c r="J2288" s="241"/>
      <c r="K2288" s="241"/>
      <c r="L2288" s="241"/>
      <c r="M2288" s="241"/>
      <c r="N2288" s="241"/>
      <c r="O2288" s="241"/>
      <c r="P2288" s="241"/>
      <c r="Q2288" s="241"/>
      <c r="R2288" s="241"/>
      <c r="S2288" s="241"/>
      <c r="T2288" s="241"/>
      <c r="U2288" s="241"/>
      <c r="V2288" s="241"/>
      <c r="W2288" s="241"/>
      <c r="X2288" s="241"/>
      <c r="Y2288" s="241"/>
      <c r="Z2288" s="241"/>
      <c r="AA2288" s="241"/>
      <c r="AB2288" s="241"/>
      <c r="AC2288" s="241"/>
      <c r="AD2288" s="241"/>
      <c r="AE2288" s="241"/>
      <c r="AF2288" s="241"/>
      <c r="AG2288" s="241"/>
      <c r="AH2288" s="241"/>
      <c r="AI2288" s="241"/>
      <c r="AP2288" s="300"/>
      <c r="AT2288" s="300"/>
    </row>
    <row r="2289" spans="1:46" s="299" customFormat="1" ht="15" customHeight="1">
      <c r="A2289" s="284"/>
      <c r="B2289" s="284"/>
      <c r="C2289" s="241"/>
      <c r="D2289" s="241"/>
      <c r="E2289" s="241"/>
      <c r="F2289" s="241"/>
      <c r="G2289" s="241"/>
      <c r="H2289" s="241"/>
      <c r="I2289" s="241"/>
      <c r="J2289" s="241"/>
      <c r="K2289" s="241"/>
      <c r="L2289" s="241"/>
      <c r="M2289" s="241"/>
      <c r="N2289" s="241"/>
      <c r="O2289" s="241"/>
      <c r="P2289" s="241"/>
      <c r="Q2289" s="241"/>
      <c r="R2289" s="241"/>
      <c r="S2289" s="241"/>
      <c r="T2289" s="241"/>
      <c r="U2289" s="241"/>
      <c r="V2289" s="241"/>
      <c r="W2289" s="241"/>
      <c r="X2289" s="241"/>
      <c r="Y2289" s="241"/>
      <c r="Z2289" s="241"/>
      <c r="AA2289" s="241"/>
      <c r="AB2289" s="241"/>
      <c r="AC2289" s="241"/>
      <c r="AD2289" s="241"/>
      <c r="AE2289" s="241"/>
      <c r="AF2289" s="241"/>
      <c r="AG2289" s="241"/>
      <c r="AH2289" s="241"/>
      <c r="AI2289" s="241"/>
      <c r="AP2289" s="300"/>
      <c r="AT2289" s="300"/>
    </row>
    <row r="2290" spans="1:46" s="299" customFormat="1" ht="15" customHeight="1">
      <c r="A2290" s="284"/>
      <c r="B2290" s="284"/>
      <c r="C2290" s="241"/>
      <c r="D2290" s="241"/>
      <c r="E2290" s="241"/>
      <c r="F2290" s="241"/>
      <c r="G2290" s="241"/>
      <c r="H2290" s="241"/>
      <c r="I2290" s="241"/>
      <c r="J2290" s="241"/>
      <c r="K2290" s="241"/>
      <c r="L2290" s="241"/>
      <c r="M2290" s="241"/>
      <c r="N2290" s="241"/>
      <c r="O2290" s="241"/>
      <c r="P2290" s="241"/>
      <c r="Q2290" s="241"/>
      <c r="R2290" s="241"/>
      <c r="S2290" s="241"/>
      <c r="T2290" s="241"/>
      <c r="U2290" s="241"/>
      <c r="V2290" s="241"/>
      <c r="W2290" s="241"/>
      <c r="X2290" s="241"/>
      <c r="Y2290" s="241"/>
      <c r="Z2290" s="241"/>
      <c r="AA2290" s="241"/>
      <c r="AB2290" s="241"/>
      <c r="AC2290" s="241"/>
      <c r="AD2290" s="241"/>
      <c r="AE2290" s="241"/>
      <c r="AF2290" s="241"/>
      <c r="AG2290" s="241"/>
      <c r="AH2290" s="241"/>
      <c r="AI2290" s="241"/>
      <c r="AP2290" s="300"/>
      <c r="AT2290" s="300"/>
    </row>
    <row r="2291" spans="1:46" s="299" customFormat="1" ht="15" customHeight="1">
      <c r="A2291" s="284"/>
      <c r="B2291" s="284"/>
      <c r="C2291" s="241"/>
      <c r="D2291" s="241"/>
      <c r="E2291" s="241"/>
      <c r="F2291" s="241"/>
      <c r="G2291" s="241"/>
      <c r="H2291" s="241"/>
      <c r="I2291" s="241"/>
      <c r="J2291" s="241"/>
      <c r="K2291" s="241"/>
      <c r="L2291" s="241"/>
      <c r="M2291" s="241"/>
      <c r="N2291" s="241"/>
      <c r="O2291" s="241"/>
      <c r="P2291" s="241"/>
      <c r="Q2291" s="241"/>
      <c r="R2291" s="241"/>
      <c r="S2291" s="241"/>
      <c r="T2291" s="241"/>
      <c r="U2291" s="241"/>
      <c r="V2291" s="241"/>
      <c r="W2291" s="241"/>
      <c r="X2291" s="241"/>
      <c r="Y2291" s="241"/>
      <c r="Z2291" s="241"/>
      <c r="AA2291" s="241"/>
      <c r="AB2291" s="241"/>
      <c r="AC2291" s="241"/>
      <c r="AD2291" s="241"/>
      <c r="AE2291" s="241"/>
      <c r="AF2291" s="241"/>
      <c r="AG2291" s="241"/>
      <c r="AH2291" s="241"/>
      <c r="AI2291" s="241"/>
      <c r="AP2291" s="300"/>
      <c r="AT2291" s="300"/>
    </row>
    <row r="2292" spans="1:46" s="299" customFormat="1" ht="15" customHeight="1">
      <c r="A2292" s="284"/>
      <c r="B2292" s="284"/>
      <c r="C2292" s="241"/>
      <c r="D2292" s="241"/>
      <c r="E2292" s="241"/>
      <c r="F2292" s="241"/>
      <c r="G2292" s="241"/>
      <c r="H2292" s="241"/>
      <c r="I2292" s="241"/>
      <c r="J2292" s="241"/>
      <c r="K2292" s="241"/>
      <c r="L2292" s="241"/>
      <c r="M2292" s="241"/>
      <c r="N2292" s="241"/>
      <c r="O2292" s="241"/>
      <c r="P2292" s="241"/>
      <c r="Q2292" s="241"/>
      <c r="R2292" s="241"/>
      <c r="S2292" s="241"/>
      <c r="T2292" s="241"/>
      <c r="U2292" s="241"/>
      <c r="V2292" s="241"/>
      <c r="W2292" s="241"/>
      <c r="X2292" s="241"/>
      <c r="Y2292" s="241"/>
      <c r="Z2292" s="241"/>
      <c r="AA2292" s="241"/>
      <c r="AB2292" s="241"/>
      <c r="AC2292" s="241"/>
      <c r="AD2292" s="241"/>
      <c r="AE2292" s="241"/>
      <c r="AF2292" s="241"/>
      <c r="AG2292" s="241"/>
      <c r="AH2292" s="241"/>
      <c r="AI2292" s="241"/>
      <c r="AP2292" s="300"/>
      <c r="AT2292" s="300"/>
    </row>
    <row r="2293" spans="1:46" s="299" customFormat="1" ht="15" customHeight="1">
      <c r="A2293" s="284"/>
      <c r="B2293" s="284"/>
      <c r="C2293" s="241"/>
      <c r="D2293" s="241"/>
      <c r="E2293" s="241"/>
      <c r="F2293" s="241"/>
      <c r="G2293" s="241"/>
      <c r="H2293" s="241"/>
      <c r="I2293" s="241"/>
      <c r="J2293" s="241"/>
      <c r="K2293" s="241"/>
      <c r="L2293" s="241"/>
      <c r="M2293" s="241"/>
      <c r="N2293" s="241"/>
      <c r="O2293" s="241"/>
      <c r="P2293" s="241"/>
      <c r="Q2293" s="241"/>
      <c r="R2293" s="241"/>
      <c r="S2293" s="241"/>
      <c r="T2293" s="241"/>
      <c r="U2293" s="241"/>
      <c r="V2293" s="241"/>
      <c r="W2293" s="241"/>
      <c r="X2293" s="241"/>
      <c r="Y2293" s="241"/>
      <c r="Z2293" s="241"/>
      <c r="AA2293" s="241"/>
      <c r="AB2293" s="241"/>
      <c r="AC2293" s="241"/>
      <c r="AD2293" s="241"/>
      <c r="AE2293" s="241"/>
      <c r="AF2293" s="241"/>
      <c r="AG2293" s="241"/>
      <c r="AH2293" s="241"/>
      <c r="AI2293" s="241"/>
      <c r="AP2293" s="300"/>
      <c r="AT2293" s="300"/>
    </row>
    <row r="2294" spans="1:46" s="299" customFormat="1" ht="15" customHeight="1">
      <c r="A2294" s="284"/>
      <c r="B2294" s="284"/>
      <c r="C2294" s="241"/>
      <c r="D2294" s="241"/>
      <c r="E2294" s="241"/>
      <c r="F2294" s="241"/>
      <c r="G2294" s="241"/>
      <c r="H2294" s="241"/>
      <c r="I2294" s="241"/>
      <c r="J2294" s="241"/>
      <c r="K2294" s="241"/>
      <c r="L2294" s="241"/>
      <c r="M2294" s="241"/>
      <c r="N2294" s="241"/>
      <c r="O2294" s="241"/>
      <c r="P2294" s="241"/>
      <c r="Q2294" s="241"/>
      <c r="R2294" s="241"/>
      <c r="S2294" s="241"/>
      <c r="T2294" s="241"/>
      <c r="U2294" s="241"/>
      <c r="V2294" s="241"/>
      <c r="W2294" s="241"/>
      <c r="X2294" s="241"/>
      <c r="Y2294" s="241"/>
      <c r="Z2294" s="241"/>
      <c r="AA2294" s="241"/>
      <c r="AB2294" s="241"/>
      <c r="AC2294" s="241"/>
      <c r="AD2294" s="241"/>
      <c r="AE2294" s="241"/>
      <c r="AF2294" s="241"/>
      <c r="AG2294" s="241"/>
      <c r="AH2294" s="241"/>
      <c r="AI2294" s="241"/>
      <c r="AP2294" s="300"/>
      <c r="AT2294" s="300"/>
    </row>
    <row r="2295" spans="1:46" s="299" customFormat="1" ht="15" customHeight="1">
      <c r="A2295" s="284"/>
      <c r="B2295" s="284"/>
      <c r="C2295" s="241"/>
      <c r="D2295" s="241"/>
      <c r="E2295" s="241"/>
      <c r="F2295" s="241"/>
      <c r="G2295" s="241"/>
      <c r="H2295" s="241"/>
      <c r="I2295" s="241"/>
      <c r="J2295" s="241"/>
      <c r="K2295" s="241"/>
      <c r="L2295" s="241"/>
      <c r="M2295" s="241"/>
      <c r="N2295" s="241"/>
      <c r="O2295" s="241"/>
      <c r="P2295" s="241"/>
      <c r="Q2295" s="241"/>
      <c r="R2295" s="241"/>
      <c r="S2295" s="241"/>
      <c r="T2295" s="241"/>
      <c r="U2295" s="241"/>
      <c r="V2295" s="241"/>
      <c r="W2295" s="241"/>
      <c r="X2295" s="241"/>
      <c r="Y2295" s="241"/>
      <c r="Z2295" s="241"/>
      <c r="AA2295" s="241"/>
      <c r="AB2295" s="241"/>
      <c r="AC2295" s="241"/>
      <c r="AD2295" s="241"/>
      <c r="AE2295" s="241"/>
      <c r="AF2295" s="241"/>
      <c r="AG2295" s="241"/>
      <c r="AH2295" s="241"/>
      <c r="AI2295" s="241"/>
      <c r="AP2295" s="300"/>
      <c r="AT2295" s="300"/>
    </row>
    <row r="2296" spans="1:46" s="299" customFormat="1" ht="15" customHeight="1">
      <c r="A2296" s="284"/>
      <c r="B2296" s="284"/>
      <c r="C2296" s="241"/>
      <c r="D2296" s="241"/>
      <c r="E2296" s="241"/>
      <c r="F2296" s="241"/>
      <c r="G2296" s="241"/>
      <c r="H2296" s="241"/>
      <c r="I2296" s="241"/>
      <c r="J2296" s="241"/>
      <c r="K2296" s="241"/>
      <c r="L2296" s="241"/>
      <c r="M2296" s="241"/>
      <c r="N2296" s="241"/>
      <c r="O2296" s="241"/>
      <c r="P2296" s="241"/>
      <c r="Q2296" s="241"/>
      <c r="R2296" s="241"/>
      <c r="S2296" s="241"/>
      <c r="T2296" s="241"/>
      <c r="U2296" s="241"/>
      <c r="V2296" s="241"/>
      <c r="W2296" s="241"/>
      <c r="X2296" s="241"/>
      <c r="Y2296" s="241"/>
      <c r="Z2296" s="241"/>
      <c r="AA2296" s="241"/>
      <c r="AB2296" s="241"/>
      <c r="AC2296" s="241"/>
      <c r="AD2296" s="241"/>
      <c r="AE2296" s="241"/>
      <c r="AF2296" s="241"/>
      <c r="AG2296" s="241"/>
      <c r="AH2296" s="241"/>
      <c r="AI2296" s="241"/>
      <c r="AP2296" s="300"/>
      <c r="AT2296" s="300"/>
    </row>
    <row r="2297" spans="1:46" s="299" customFormat="1" ht="15" customHeight="1">
      <c r="A2297" s="284"/>
      <c r="B2297" s="284"/>
      <c r="C2297" s="241"/>
      <c r="D2297" s="241"/>
      <c r="E2297" s="241"/>
      <c r="F2297" s="241"/>
      <c r="G2297" s="241"/>
      <c r="H2297" s="241"/>
      <c r="I2297" s="241"/>
      <c r="J2297" s="241"/>
      <c r="K2297" s="241"/>
      <c r="L2297" s="241"/>
      <c r="M2297" s="241"/>
      <c r="N2297" s="241"/>
      <c r="O2297" s="241"/>
      <c r="P2297" s="241"/>
      <c r="Q2297" s="241"/>
      <c r="R2297" s="241"/>
      <c r="S2297" s="241"/>
      <c r="T2297" s="241"/>
      <c r="U2297" s="241"/>
      <c r="V2297" s="241"/>
      <c r="W2297" s="241"/>
      <c r="X2297" s="241"/>
      <c r="Y2297" s="241"/>
      <c r="Z2297" s="241"/>
      <c r="AA2297" s="241"/>
      <c r="AB2297" s="241"/>
      <c r="AC2297" s="241"/>
      <c r="AD2297" s="241"/>
      <c r="AE2297" s="241"/>
      <c r="AF2297" s="241"/>
      <c r="AG2297" s="241"/>
      <c r="AH2297" s="241"/>
      <c r="AI2297" s="241"/>
      <c r="AP2297" s="300"/>
      <c r="AT2297" s="300"/>
    </row>
    <row r="2298" spans="1:46" s="299" customFormat="1" ht="15" customHeight="1">
      <c r="A2298" s="284"/>
      <c r="B2298" s="284"/>
      <c r="C2298" s="241"/>
      <c r="D2298" s="241"/>
      <c r="E2298" s="241"/>
      <c r="F2298" s="241"/>
      <c r="G2298" s="241"/>
      <c r="H2298" s="241"/>
      <c r="I2298" s="241"/>
      <c r="J2298" s="241"/>
      <c r="K2298" s="241"/>
      <c r="L2298" s="241"/>
      <c r="M2298" s="241"/>
      <c r="N2298" s="241"/>
      <c r="O2298" s="241"/>
      <c r="P2298" s="241"/>
      <c r="Q2298" s="241"/>
      <c r="R2298" s="241"/>
      <c r="S2298" s="241"/>
      <c r="T2298" s="241"/>
      <c r="U2298" s="241"/>
      <c r="V2298" s="241"/>
      <c r="W2298" s="241"/>
      <c r="X2298" s="241"/>
      <c r="Y2298" s="241"/>
      <c r="Z2298" s="241"/>
      <c r="AA2298" s="241"/>
      <c r="AB2298" s="241"/>
      <c r="AC2298" s="241"/>
      <c r="AD2298" s="241"/>
      <c r="AE2298" s="241"/>
      <c r="AF2298" s="241"/>
      <c r="AG2298" s="241"/>
      <c r="AH2298" s="241"/>
      <c r="AI2298" s="241"/>
      <c r="AP2298" s="300"/>
      <c r="AT2298" s="300"/>
    </row>
    <row r="2299" spans="1:46" s="299" customFormat="1" ht="15" customHeight="1">
      <c r="A2299" s="284"/>
      <c r="B2299" s="284"/>
      <c r="C2299" s="241"/>
      <c r="D2299" s="241"/>
      <c r="E2299" s="241"/>
      <c r="F2299" s="241"/>
      <c r="G2299" s="241"/>
      <c r="H2299" s="241"/>
      <c r="I2299" s="241"/>
      <c r="J2299" s="241"/>
      <c r="K2299" s="241"/>
      <c r="L2299" s="241"/>
      <c r="M2299" s="241"/>
      <c r="N2299" s="241"/>
      <c r="O2299" s="241"/>
      <c r="P2299" s="241"/>
      <c r="Q2299" s="241"/>
      <c r="R2299" s="241"/>
      <c r="S2299" s="241"/>
      <c r="T2299" s="241"/>
      <c r="U2299" s="241"/>
      <c r="V2299" s="241"/>
      <c r="W2299" s="241"/>
      <c r="X2299" s="241"/>
      <c r="Y2299" s="241"/>
      <c r="Z2299" s="241"/>
      <c r="AA2299" s="241"/>
      <c r="AB2299" s="241"/>
      <c r="AC2299" s="241"/>
      <c r="AD2299" s="241"/>
      <c r="AE2299" s="241"/>
      <c r="AF2299" s="241"/>
      <c r="AG2299" s="241"/>
      <c r="AH2299" s="241"/>
      <c r="AI2299" s="241"/>
      <c r="AP2299" s="300"/>
      <c r="AT2299" s="300"/>
    </row>
    <row r="2300" spans="1:46" s="299" customFormat="1" ht="15" customHeight="1">
      <c r="A2300" s="284"/>
      <c r="B2300" s="284"/>
      <c r="C2300" s="241"/>
      <c r="D2300" s="241"/>
      <c r="E2300" s="241"/>
      <c r="F2300" s="241"/>
      <c r="G2300" s="241"/>
      <c r="H2300" s="241"/>
      <c r="I2300" s="241"/>
      <c r="J2300" s="241"/>
      <c r="K2300" s="241"/>
      <c r="L2300" s="241"/>
      <c r="M2300" s="241"/>
      <c r="N2300" s="241"/>
      <c r="O2300" s="241"/>
      <c r="P2300" s="241"/>
      <c r="Q2300" s="241"/>
      <c r="R2300" s="241"/>
      <c r="S2300" s="241"/>
      <c r="T2300" s="241"/>
      <c r="U2300" s="241"/>
      <c r="V2300" s="241"/>
      <c r="W2300" s="241"/>
      <c r="X2300" s="241"/>
      <c r="Y2300" s="241"/>
      <c r="Z2300" s="241"/>
      <c r="AA2300" s="241"/>
      <c r="AB2300" s="241"/>
      <c r="AC2300" s="241"/>
      <c r="AD2300" s="241"/>
      <c r="AE2300" s="241"/>
      <c r="AF2300" s="241"/>
      <c r="AG2300" s="241"/>
      <c r="AH2300" s="241"/>
      <c r="AI2300" s="241"/>
      <c r="AP2300" s="300"/>
      <c r="AT2300" s="300"/>
    </row>
    <row r="2301" spans="1:46" s="299" customFormat="1" ht="15" customHeight="1">
      <c r="A2301" s="284"/>
      <c r="B2301" s="284"/>
      <c r="C2301" s="241"/>
      <c r="D2301" s="241"/>
      <c r="E2301" s="241"/>
      <c r="F2301" s="241"/>
      <c r="G2301" s="241"/>
      <c r="H2301" s="241"/>
      <c r="I2301" s="241"/>
      <c r="J2301" s="241"/>
      <c r="K2301" s="241"/>
      <c r="L2301" s="241"/>
      <c r="M2301" s="241"/>
      <c r="N2301" s="241"/>
      <c r="O2301" s="241"/>
      <c r="P2301" s="241"/>
      <c r="Q2301" s="241"/>
      <c r="R2301" s="241"/>
      <c r="S2301" s="241"/>
      <c r="T2301" s="241"/>
      <c r="U2301" s="241"/>
      <c r="V2301" s="241"/>
      <c r="W2301" s="241"/>
      <c r="X2301" s="241"/>
      <c r="Y2301" s="241"/>
      <c r="Z2301" s="241"/>
      <c r="AA2301" s="241"/>
      <c r="AB2301" s="241"/>
      <c r="AC2301" s="241"/>
      <c r="AD2301" s="241"/>
      <c r="AE2301" s="241"/>
      <c r="AF2301" s="241"/>
      <c r="AG2301" s="241"/>
      <c r="AH2301" s="241"/>
      <c r="AI2301" s="241"/>
      <c r="AP2301" s="300"/>
      <c r="AT2301" s="300"/>
    </row>
    <row r="2302" spans="1:46" s="299" customFormat="1" ht="15" customHeight="1">
      <c r="A2302" s="284"/>
      <c r="B2302" s="284"/>
      <c r="C2302" s="241"/>
      <c r="D2302" s="241"/>
      <c r="E2302" s="241"/>
      <c r="F2302" s="241"/>
      <c r="G2302" s="241"/>
      <c r="H2302" s="241"/>
      <c r="I2302" s="241"/>
      <c r="J2302" s="241"/>
      <c r="K2302" s="241"/>
      <c r="L2302" s="241"/>
      <c r="M2302" s="241"/>
      <c r="N2302" s="241"/>
      <c r="O2302" s="241"/>
      <c r="P2302" s="241"/>
      <c r="Q2302" s="241"/>
      <c r="R2302" s="241"/>
      <c r="S2302" s="241"/>
      <c r="T2302" s="241"/>
      <c r="U2302" s="241"/>
      <c r="V2302" s="241"/>
      <c r="W2302" s="241"/>
      <c r="X2302" s="241"/>
      <c r="Y2302" s="241"/>
      <c r="Z2302" s="241"/>
      <c r="AA2302" s="241"/>
      <c r="AB2302" s="241"/>
      <c r="AC2302" s="241"/>
      <c r="AD2302" s="241"/>
      <c r="AE2302" s="241"/>
      <c r="AF2302" s="241"/>
      <c r="AG2302" s="241"/>
      <c r="AH2302" s="241"/>
      <c r="AI2302" s="241"/>
      <c r="AP2302" s="300"/>
      <c r="AT2302" s="300"/>
    </row>
    <row r="2303" spans="1:46" s="299" customFormat="1" ht="15" customHeight="1">
      <c r="A2303" s="284"/>
      <c r="B2303" s="284"/>
      <c r="C2303" s="241"/>
      <c r="D2303" s="241"/>
      <c r="E2303" s="241"/>
      <c r="F2303" s="241"/>
      <c r="G2303" s="241"/>
      <c r="H2303" s="241"/>
      <c r="I2303" s="241"/>
      <c r="J2303" s="241"/>
      <c r="K2303" s="241"/>
      <c r="L2303" s="241"/>
      <c r="M2303" s="241"/>
      <c r="N2303" s="241"/>
      <c r="O2303" s="241"/>
      <c r="P2303" s="241"/>
      <c r="Q2303" s="241"/>
      <c r="R2303" s="241"/>
      <c r="S2303" s="241"/>
      <c r="T2303" s="241"/>
      <c r="U2303" s="241"/>
      <c r="V2303" s="241"/>
      <c r="W2303" s="241"/>
      <c r="X2303" s="241"/>
      <c r="Y2303" s="241"/>
      <c r="Z2303" s="241"/>
      <c r="AA2303" s="241"/>
      <c r="AB2303" s="241"/>
      <c r="AC2303" s="241"/>
      <c r="AD2303" s="241"/>
      <c r="AE2303" s="241"/>
      <c r="AF2303" s="241"/>
      <c r="AG2303" s="241"/>
      <c r="AH2303" s="241"/>
      <c r="AI2303" s="241"/>
      <c r="AP2303" s="300"/>
      <c r="AT2303" s="300"/>
    </row>
    <row r="2304" spans="1:46" s="299" customFormat="1" ht="15" customHeight="1">
      <c r="A2304" s="284"/>
      <c r="B2304" s="284"/>
      <c r="C2304" s="241"/>
      <c r="D2304" s="241"/>
      <c r="E2304" s="241"/>
      <c r="F2304" s="241"/>
      <c r="G2304" s="241"/>
      <c r="H2304" s="241"/>
      <c r="I2304" s="241"/>
      <c r="J2304" s="241"/>
      <c r="K2304" s="241"/>
      <c r="L2304" s="241"/>
      <c r="M2304" s="241"/>
      <c r="N2304" s="241"/>
      <c r="O2304" s="241"/>
      <c r="P2304" s="241"/>
      <c r="Q2304" s="241"/>
      <c r="R2304" s="241"/>
      <c r="S2304" s="241"/>
      <c r="T2304" s="241"/>
      <c r="U2304" s="241"/>
      <c r="V2304" s="241"/>
      <c r="W2304" s="241"/>
      <c r="X2304" s="241"/>
      <c r="Y2304" s="241"/>
      <c r="Z2304" s="241"/>
      <c r="AA2304" s="241"/>
      <c r="AB2304" s="241"/>
      <c r="AC2304" s="241"/>
      <c r="AD2304" s="241"/>
      <c r="AE2304" s="241"/>
      <c r="AF2304" s="241"/>
      <c r="AG2304" s="241"/>
      <c r="AH2304" s="241"/>
      <c r="AI2304" s="241"/>
      <c r="AP2304" s="300"/>
      <c r="AT2304" s="300"/>
    </row>
    <row r="2305" spans="1:46" s="299" customFormat="1" ht="15" customHeight="1">
      <c r="A2305" s="284"/>
      <c r="B2305" s="284"/>
      <c r="C2305" s="241"/>
      <c r="D2305" s="241"/>
      <c r="E2305" s="241"/>
      <c r="F2305" s="241"/>
      <c r="G2305" s="241"/>
      <c r="H2305" s="241"/>
      <c r="I2305" s="241"/>
      <c r="J2305" s="241"/>
      <c r="K2305" s="241"/>
      <c r="L2305" s="241"/>
      <c r="M2305" s="241"/>
      <c r="N2305" s="241"/>
      <c r="O2305" s="241"/>
      <c r="P2305" s="241"/>
      <c r="Q2305" s="241"/>
      <c r="R2305" s="241"/>
      <c r="S2305" s="241"/>
      <c r="T2305" s="241"/>
      <c r="U2305" s="241"/>
      <c r="V2305" s="241"/>
      <c r="W2305" s="241"/>
      <c r="X2305" s="241"/>
      <c r="Y2305" s="241"/>
      <c r="Z2305" s="241"/>
      <c r="AA2305" s="241"/>
      <c r="AB2305" s="241"/>
      <c r="AC2305" s="241"/>
      <c r="AD2305" s="241"/>
      <c r="AE2305" s="241"/>
      <c r="AF2305" s="241"/>
      <c r="AG2305" s="241"/>
      <c r="AH2305" s="241"/>
      <c r="AI2305" s="241"/>
      <c r="AP2305" s="300"/>
      <c r="AT2305" s="300"/>
    </row>
    <row r="2306" spans="1:46" s="299" customFormat="1" ht="15" customHeight="1">
      <c r="A2306" s="284"/>
      <c r="B2306" s="284"/>
      <c r="C2306" s="241"/>
      <c r="D2306" s="241"/>
      <c r="E2306" s="241"/>
      <c r="F2306" s="241"/>
      <c r="G2306" s="241"/>
      <c r="H2306" s="241"/>
      <c r="I2306" s="241"/>
      <c r="J2306" s="241"/>
      <c r="K2306" s="241"/>
      <c r="L2306" s="241"/>
      <c r="M2306" s="241"/>
      <c r="N2306" s="241"/>
      <c r="O2306" s="241"/>
      <c r="P2306" s="241"/>
      <c r="Q2306" s="241"/>
      <c r="R2306" s="241"/>
      <c r="S2306" s="241"/>
      <c r="T2306" s="241"/>
      <c r="U2306" s="241"/>
      <c r="V2306" s="241"/>
      <c r="W2306" s="241"/>
      <c r="X2306" s="241"/>
      <c r="Y2306" s="241"/>
      <c r="Z2306" s="241"/>
      <c r="AA2306" s="241"/>
      <c r="AB2306" s="241"/>
      <c r="AC2306" s="241"/>
      <c r="AD2306" s="241"/>
      <c r="AE2306" s="241"/>
      <c r="AF2306" s="241"/>
      <c r="AG2306" s="241"/>
      <c r="AH2306" s="241"/>
      <c r="AI2306" s="241"/>
      <c r="AP2306" s="300"/>
      <c r="AT2306" s="300"/>
    </row>
    <row r="2307" spans="1:46" s="299" customFormat="1" ht="15" customHeight="1">
      <c r="A2307" s="284"/>
      <c r="B2307" s="284"/>
      <c r="C2307" s="241"/>
      <c r="D2307" s="241"/>
      <c r="E2307" s="241"/>
      <c r="F2307" s="241"/>
      <c r="G2307" s="241"/>
      <c r="H2307" s="241"/>
      <c r="I2307" s="241"/>
      <c r="J2307" s="241"/>
      <c r="K2307" s="241"/>
      <c r="L2307" s="241"/>
      <c r="M2307" s="241"/>
      <c r="N2307" s="241"/>
      <c r="O2307" s="241"/>
      <c r="P2307" s="241"/>
      <c r="Q2307" s="241"/>
      <c r="R2307" s="241"/>
      <c r="S2307" s="241"/>
      <c r="T2307" s="241"/>
      <c r="U2307" s="241"/>
      <c r="V2307" s="241"/>
      <c r="W2307" s="241"/>
      <c r="X2307" s="241"/>
      <c r="Y2307" s="241"/>
      <c r="Z2307" s="241"/>
      <c r="AA2307" s="241"/>
      <c r="AB2307" s="241"/>
      <c r="AC2307" s="241"/>
      <c r="AD2307" s="241"/>
      <c r="AE2307" s="241"/>
      <c r="AF2307" s="241"/>
      <c r="AG2307" s="241"/>
      <c r="AH2307" s="241"/>
      <c r="AI2307" s="241"/>
      <c r="AP2307" s="300"/>
      <c r="AT2307" s="300"/>
    </row>
    <row r="2308" spans="1:46" s="299" customFormat="1" ht="15" customHeight="1">
      <c r="A2308" s="284"/>
      <c r="B2308" s="284"/>
      <c r="C2308" s="241"/>
      <c r="D2308" s="241"/>
      <c r="E2308" s="241"/>
      <c r="F2308" s="241"/>
      <c r="G2308" s="241"/>
      <c r="H2308" s="241"/>
      <c r="I2308" s="241"/>
      <c r="J2308" s="241"/>
      <c r="K2308" s="241"/>
      <c r="L2308" s="241"/>
      <c r="M2308" s="241"/>
      <c r="N2308" s="241"/>
      <c r="O2308" s="241"/>
      <c r="P2308" s="241"/>
      <c r="Q2308" s="241"/>
      <c r="R2308" s="241"/>
      <c r="S2308" s="241"/>
      <c r="T2308" s="241"/>
      <c r="U2308" s="241"/>
      <c r="V2308" s="241"/>
      <c r="W2308" s="241"/>
      <c r="X2308" s="241"/>
      <c r="Y2308" s="241"/>
      <c r="Z2308" s="241"/>
      <c r="AA2308" s="241"/>
      <c r="AB2308" s="241"/>
      <c r="AC2308" s="241"/>
      <c r="AD2308" s="241"/>
      <c r="AE2308" s="241"/>
      <c r="AF2308" s="241"/>
      <c r="AG2308" s="241"/>
      <c r="AH2308" s="241"/>
      <c r="AI2308" s="241"/>
      <c r="AP2308" s="300"/>
      <c r="AT2308" s="300"/>
    </row>
    <row r="2309" spans="1:46" s="299" customFormat="1" ht="15" customHeight="1">
      <c r="A2309" s="284"/>
      <c r="B2309" s="284"/>
      <c r="C2309" s="241"/>
      <c r="D2309" s="241"/>
      <c r="E2309" s="241"/>
      <c r="F2309" s="241"/>
      <c r="G2309" s="241"/>
      <c r="H2309" s="241"/>
      <c r="I2309" s="241"/>
      <c r="J2309" s="241"/>
      <c r="K2309" s="241"/>
      <c r="L2309" s="241"/>
      <c r="M2309" s="241"/>
      <c r="N2309" s="241"/>
      <c r="O2309" s="241"/>
      <c r="P2309" s="241"/>
      <c r="Q2309" s="241"/>
      <c r="R2309" s="241"/>
      <c r="S2309" s="241"/>
      <c r="T2309" s="241"/>
      <c r="U2309" s="241"/>
      <c r="V2309" s="241"/>
      <c r="W2309" s="241"/>
      <c r="X2309" s="241"/>
      <c r="Y2309" s="241"/>
      <c r="Z2309" s="241"/>
      <c r="AA2309" s="241"/>
      <c r="AB2309" s="241"/>
      <c r="AC2309" s="241"/>
      <c r="AD2309" s="241"/>
      <c r="AE2309" s="241"/>
      <c r="AF2309" s="241"/>
      <c r="AG2309" s="241"/>
      <c r="AH2309" s="241"/>
      <c r="AI2309" s="241"/>
      <c r="AP2309" s="300"/>
      <c r="AT2309" s="300"/>
    </row>
    <row r="2310" spans="1:46" s="299" customFormat="1" ht="15" customHeight="1">
      <c r="A2310" s="284"/>
      <c r="B2310" s="284"/>
      <c r="C2310" s="241"/>
      <c r="D2310" s="241"/>
      <c r="E2310" s="241"/>
      <c r="F2310" s="241"/>
      <c r="G2310" s="241"/>
      <c r="H2310" s="241"/>
      <c r="I2310" s="241"/>
      <c r="J2310" s="241"/>
      <c r="K2310" s="241"/>
      <c r="L2310" s="241"/>
      <c r="M2310" s="241"/>
      <c r="N2310" s="241"/>
      <c r="O2310" s="241"/>
      <c r="P2310" s="241"/>
      <c r="Q2310" s="241"/>
      <c r="R2310" s="241"/>
      <c r="S2310" s="241"/>
      <c r="T2310" s="241"/>
      <c r="U2310" s="241"/>
      <c r="V2310" s="241"/>
      <c r="W2310" s="241"/>
      <c r="X2310" s="241"/>
      <c r="Y2310" s="241"/>
      <c r="Z2310" s="241"/>
      <c r="AA2310" s="241"/>
      <c r="AB2310" s="241"/>
      <c r="AC2310" s="241"/>
      <c r="AD2310" s="241"/>
      <c r="AE2310" s="241"/>
      <c r="AF2310" s="241"/>
      <c r="AG2310" s="241"/>
      <c r="AH2310" s="241"/>
      <c r="AI2310" s="241"/>
      <c r="AP2310" s="300"/>
      <c r="AT2310" s="300"/>
    </row>
    <row r="2311" spans="1:46" s="299" customFormat="1" ht="15" customHeight="1">
      <c r="A2311" s="284"/>
      <c r="B2311" s="284"/>
      <c r="C2311" s="241"/>
      <c r="D2311" s="241"/>
      <c r="E2311" s="241"/>
      <c r="F2311" s="241"/>
      <c r="G2311" s="241"/>
      <c r="H2311" s="241"/>
      <c r="I2311" s="241"/>
      <c r="J2311" s="241"/>
      <c r="K2311" s="241"/>
      <c r="L2311" s="241"/>
      <c r="M2311" s="241"/>
      <c r="N2311" s="241"/>
      <c r="O2311" s="241"/>
      <c r="P2311" s="241"/>
      <c r="Q2311" s="241"/>
      <c r="R2311" s="241"/>
      <c r="S2311" s="241"/>
      <c r="T2311" s="241"/>
      <c r="U2311" s="241"/>
      <c r="V2311" s="241"/>
      <c r="W2311" s="241"/>
      <c r="X2311" s="241"/>
      <c r="Y2311" s="241"/>
      <c r="Z2311" s="241"/>
      <c r="AA2311" s="241"/>
      <c r="AB2311" s="241"/>
      <c r="AC2311" s="241"/>
      <c r="AD2311" s="241"/>
      <c r="AE2311" s="241"/>
      <c r="AF2311" s="241"/>
      <c r="AG2311" s="241"/>
      <c r="AH2311" s="241"/>
      <c r="AI2311" s="241"/>
      <c r="AP2311" s="300"/>
      <c r="AT2311" s="300"/>
    </row>
    <row r="2312" spans="1:46" s="299" customFormat="1" ht="15" customHeight="1">
      <c r="A2312" s="284"/>
      <c r="B2312" s="284"/>
      <c r="C2312" s="241"/>
      <c r="D2312" s="241"/>
      <c r="E2312" s="241"/>
      <c r="F2312" s="241"/>
      <c r="G2312" s="241"/>
      <c r="H2312" s="241"/>
      <c r="I2312" s="241"/>
      <c r="J2312" s="241"/>
      <c r="K2312" s="241"/>
      <c r="L2312" s="241"/>
      <c r="M2312" s="241"/>
      <c r="N2312" s="241"/>
      <c r="O2312" s="241"/>
      <c r="P2312" s="241"/>
      <c r="Q2312" s="241"/>
      <c r="R2312" s="241"/>
      <c r="S2312" s="241"/>
      <c r="T2312" s="241"/>
      <c r="U2312" s="241"/>
      <c r="V2312" s="241"/>
      <c r="W2312" s="241"/>
      <c r="X2312" s="241"/>
      <c r="Y2312" s="241"/>
      <c r="Z2312" s="241"/>
      <c r="AA2312" s="241"/>
      <c r="AB2312" s="241"/>
      <c r="AC2312" s="241"/>
      <c r="AD2312" s="241"/>
      <c r="AE2312" s="241"/>
      <c r="AF2312" s="241"/>
      <c r="AG2312" s="241"/>
      <c r="AH2312" s="241"/>
      <c r="AI2312" s="241"/>
      <c r="AP2312" s="300"/>
      <c r="AT2312" s="300"/>
    </row>
    <row r="2313" spans="1:46" s="299" customFormat="1" ht="15" customHeight="1">
      <c r="A2313" s="284"/>
      <c r="B2313" s="284"/>
      <c r="C2313" s="241"/>
      <c r="D2313" s="241"/>
      <c r="E2313" s="241"/>
      <c r="F2313" s="241"/>
      <c r="G2313" s="241"/>
      <c r="H2313" s="241"/>
      <c r="I2313" s="241"/>
      <c r="J2313" s="241"/>
      <c r="K2313" s="241"/>
      <c r="L2313" s="241"/>
      <c r="M2313" s="241"/>
      <c r="N2313" s="241"/>
      <c r="O2313" s="241"/>
      <c r="P2313" s="241"/>
      <c r="Q2313" s="241"/>
      <c r="R2313" s="241"/>
      <c r="S2313" s="241"/>
      <c r="T2313" s="241"/>
      <c r="U2313" s="241"/>
      <c r="V2313" s="241"/>
      <c r="W2313" s="241"/>
      <c r="X2313" s="241"/>
      <c r="Y2313" s="241"/>
      <c r="Z2313" s="241"/>
      <c r="AA2313" s="241"/>
      <c r="AB2313" s="241"/>
      <c r="AC2313" s="241"/>
      <c r="AD2313" s="241"/>
      <c r="AE2313" s="241"/>
      <c r="AF2313" s="241"/>
      <c r="AG2313" s="241"/>
      <c r="AH2313" s="241"/>
      <c r="AI2313" s="241"/>
      <c r="AP2313" s="300"/>
      <c r="AT2313" s="300"/>
    </row>
    <row r="2314" spans="1:46" s="299" customFormat="1" ht="15" customHeight="1">
      <c r="A2314" s="284"/>
      <c r="B2314" s="284"/>
      <c r="C2314" s="241"/>
      <c r="D2314" s="241"/>
      <c r="E2314" s="241"/>
      <c r="F2314" s="241"/>
      <c r="G2314" s="241"/>
      <c r="H2314" s="241"/>
      <c r="I2314" s="241"/>
      <c r="J2314" s="241"/>
      <c r="K2314" s="241"/>
      <c r="L2314" s="241"/>
      <c r="M2314" s="241"/>
      <c r="N2314" s="241"/>
      <c r="O2314" s="241"/>
      <c r="P2314" s="241"/>
      <c r="Q2314" s="241"/>
      <c r="R2314" s="241"/>
      <c r="S2314" s="241"/>
      <c r="T2314" s="241"/>
      <c r="U2314" s="241"/>
      <c r="V2314" s="241"/>
      <c r="W2314" s="241"/>
      <c r="X2314" s="241"/>
      <c r="Y2314" s="241"/>
      <c r="Z2314" s="241"/>
      <c r="AA2314" s="241"/>
      <c r="AB2314" s="241"/>
      <c r="AC2314" s="241"/>
      <c r="AD2314" s="241"/>
      <c r="AE2314" s="241"/>
      <c r="AF2314" s="241"/>
      <c r="AG2314" s="241"/>
      <c r="AH2314" s="241"/>
      <c r="AI2314" s="241"/>
      <c r="AP2314" s="300"/>
      <c r="AT2314" s="300"/>
    </row>
    <row r="2315" spans="1:46" s="299" customFormat="1" ht="15" customHeight="1">
      <c r="A2315" s="284"/>
      <c r="B2315" s="284"/>
      <c r="C2315" s="241"/>
      <c r="D2315" s="241"/>
      <c r="E2315" s="241"/>
      <c r="F2315" s="241"/>
      <c r="G2315" s="241"/>
      <c r="H2315" s="241"/>
      <c r="I2315" s="241"/>
      <c r="J2315" s="241"/>
      <c r="K2315" s="241"/>
      <c r="L2315" s="241"/>
      <c r="M2315" s="241"/>
      <c r="N2315" s="241"/>
      <c r="O2315" s="241"/>
      <c r="P2315" s="241"/>
      <c r="Q2315" s="241"/>
      <c r="R2315" s="241"/>
      <c r="S2315" s="241"/>
      <c r="T2315" s="241"/>
      <c r="U2315" s="241"/>
      <c r="V2315" s="241"/>
      <c r="W2315" s="241"/>
      <c r="X2315" s="241"/>
      <c r="Y2315" s="241"/>
      <c r="Z2315" s="241"/>
      <c r="AA2315" s="241"/>
      <c r="AB2315" s="241"/>
      <c r="AC2315" s="241"/>
      <c r="AD2315" s="241"/>
      <c r="AE2315" s="241"/>
      <c r="AF2315" s="241"/>
      <c r="AG2315" s="241"/>
      <c r="AH2315" s="241"/>
      <c r="AI2315" s="241"/>
      <c r="AP2315" s="300"/>
      <c r="AT2315" s="300"/>
    </row>
    <row r="2316" spans="1:46" s="299" customFormat="1" ht="15" customHeight="1">
      <c r="A2316" s="284"/>
      <c r="B2316" s="284"/>
      <c r="C2316" s="241"/>
      <c r="D2316" s="241"/>
      <c r="E2316" s="241"/>
      <c r="F2316" s="241"/>
      <c r="G2316" s="241"/>
      <c r="H2316" s="241"/>
      <c r="I2316" s="241"/>
      <c r="J2316" s="241"/>
      <c r="K2316" s="241"/>
      <c r="L2316" s="241"/>
      <c r="M2316" s="241"/>
      <c r="N2316" s="241"/>
      <c r="O2316" s="241"/>
      <c r="P2316" s="241"/>
      <c r="Q2316" s="241"/>
      <c r="R2316" s="241"/>
      <c r="S2316" s="241"/>
      <c r="T2316" s="241"/>
      <c r="U2316" s="241"/>
      <c r="V2316" s="241"/>
      <c r="W2316" s="241"/>
      <c r="X2316" s="241"/>
      <c r="Y2316" s="241"/>
      <c r="Z2316" s="241"/>
      <c r="AA2316" s="241"/>
      <c r="AB2316" s="241"/>
      <c r="AC2316" s="241"/>
      <c r="AD2316" s="241"/>
      <c r="AE2316" s="241"/>
      <c r="AF2316" s="241"/>
      <c r="AG2316" s="241"/>
      <c r="AH2316" s="241"/>
      <c r="AI2316" s="241"/>
      <c r="AP2316" s="300"/>
      <c r="AT2316" s="300"/>
    </row>
    <row r="2317" spans="1:46" s="299" customFormat="1" ht="15" customHeight="1">
      <c r="A2317" s="284"/>
      <c r="B2317" s="284"/>
      <c r="C2317" s="241"/>
      <c r="D2317" s="241"/>
      <c r="E2317" s="241"/>
      <c r="F2317" s="241"/>
      <c r="G2317" s="241"/>
      <c r="H2317" s="241"/>
      <c r="I2317" s="241"/>
      <c r="J2317" s="241"/>
      <c r="K2317" s="241"/>
      <c r="L2317" s="241"/>
      <c r="M2317" s="241"/>
      <c r="N2317" s="241"/>
      <c r="O2317" s="241"/>
      <c r="P2317" s="241"/>
      <c r="Q2317" s="241"/>
      <c r="R2317" s="241"/>
      <c r="S2317" s="241"/>
      <c r="T2317" s="241"/>
      <c r="U2317" s="241"/>
      <c r="V2317" s="241"/>
      <c r="W2317" s="241"/>
      <c r="X2317" s="241"/>
      <c r="Y2317" s="241"/>
      <c r="Z2317" s="241"/>
      <c r="AA2317" s="241"/>
      <c r="AB2317" s="241"/>
      <c r="AC2317" s="241"/>
      <c r="AD2317" s="241"/>
      <c r="AE2317" s="241"/>
      <c r="AF2317" s="241"/>
      <c r="AG2317" s="241"/>
      <c r="AH2317" s="241"/>
      <c r="AI2317" s="241"/>
      <c r="AP2317" s="300"/>
      <c r="AT2317" s="300"/>
    </row>
    <row r="2318" spans="1:46" s="299" customFormat="1" ht="15" customHeight="1">
      <c r="A2318" s="284"/>
      <c r="B2318" s="284"/>
      <c r="C2318" s="241"/>
      <c r="D2318" s="241"/>
      <c r="E2318" s="241"/>
      <c r="F2318" s="241"/>
      <c r="G2318" s="241"/>
      <c r="H2318" s="241"/>
      <c r="I2318" s="241"/>
      <c r="J2318" s="241"/>
      <c r="K2318" s="241"/>
      <c r="L2318" s="241"/>
      <c r="M2318" s="241"/>
      <c r="N2318" s="241"/>
      <c r="O2318" s="241"/>
      <c r="P2318" s="241"/>
      <c r="Q2318" s="241"/>
      <c r="R2318" s="241"/>
      <c r="S2318" s="241"/>
      <c r="T2318" s="241"/>
      <c r="U2318" s="241"/>
      <c r="V2318" s="241"/>
      <c r="W2318" s="241"/>
      <c r="X2318" s="241"/>
      <c r="Y2318" s="241"/>
      <c r="Z2318" s="241"/>
      <c r="AA2318" s="241"/>
      <c r="AB2318" s="241"/>
      <c r="AC2318" s="241"/>
      <c r="AD2318" s="241"/>
      <c r="AE2318" s="241"/>
      <c r="AF2318" s="241"/>
      <c r="AG2318" s="241"/>
      <c r="AH2318" s="241"/>
      <c r="AI2318" s="241"/>
      <c r="AP2318" s="300"/>
      <c r="AT2318" s="300"/>
    </row>
    <row r="2319" spans="1:46" s="299" customFormat="1" ht="15" customHeight="1">
      <c r="A2319" s="284"/>
      <c r="B2319" s="284"/>
      <c r="C2319" s="241"/>
      <c r="D2319" s="241"/>
      <c r="E2319" s="241"/>
      <c r="F2319" s="241"/>
      <c r="G2319" s="241"/>
      <c r="H2319" s="241"/>
      <c r="I2319" s="241"/>
      <c r="J2319" s="241"/>
      <c r="K2319" s="241"/>
      <c r="L2319" s="241"/>
      <c r="M2319" s="241"/>
      <c r="N2319" s="241"/>
      <c r="O2319" s="241"/>
      <c r="P2319" s="241"/>
      <c r="Q2319" s="241"/>
      <c r="R2319" s="241"/>
      <c r="S2319" s="241"/>
      <c r="T2319" s="241"/>
      <c r="U2319" s="241"/>
      <c r="V2319" s="241"/>
      <c r="W2319" s="241"/>
      <c r="X2319" s="241"/>
      <c r="Y2319" s="241"/>
      <c r="Z2319" s="241"/>
      <c r="AA2319" s="241"/>
      <c r="AB2319" s="241"/>
      <c r="AC2319" s="241"/>
      <c r="AD2319" s="241"/>
      <c r="AE2319" s="241"/>
      <c r="AF2319" s="241"/>
      <c r="AG2319" s="241"/>
      <c r="AH2319" s="241"/>
      <c r="AI2319" s="241"/>
      <c r="AP2319" s="300"/>
      <c r="AT2319" s="300"/>
    </row>
    <row r="2320" spans="1:46" s="299" customFormat="1" ht="15" customHeight="1">
      <c r="A2320" s="284"/>
      <c r="B2320" s="284"/>
      <c r="C2320" s="241"/>
      <c r="D2320" s="241"/>
      <c r="E2320" s="241"/>
      <c r="F2320" s="241"/>
      <c r="G2320" s="241"/>
      <c r="H2320" s="241"/>
      <c r="I2320" s="241"/>
      <c r="J2320" s="241"/>
      <c r="K2320" s="241"/>
      <c r="L2320" s="241"/>
      <c r="M2320" s="241"/>
      <c r="N2320" s="241"/>
      <c r="O2320" s="241"/>
      <c r="P2320" s="241"/>
      <c r="Q2320" s="241"/>
      <c r="R2320" s="241"/>
      <c r="S2320" s="241"/>
      <c r="T2320" s="241"/>
      <c r="U2320" s="241"/>
      <c r="V2320" s="241"/>
      <c r="W2320" s="241"/>
      <c r="X2320" s="241"/>
      <c r="Y2320" s="241"/>
      <c r="Z2320" s="241"/>
      <c r="AA2320" s="241"/>
      <c r="AB2320" s="241"/>
      <c r="AC2320" s="241"/>
      <c r="AD2320" s="241"/>
      <c r="AE2320" s="241"/>
      <c r="AF2320" s="241"/>
      <c r="AG2320" s="241"/>
      <c r="AH2320" s="241"/>
      <c r="AI2320" s="241"/>
      <c r="AP2320" s="300"/>
      <c r="AT2320" s="300"/>
    </row>
    <row r="2321" spans="1:46" s="299" customFormat="1" ht="15" customHeight="1">
      <c r="A2321" s="284"/>
      <c r="B2321" s="284"/>
      <c r="C2321" s="241"/>
      <c r="D2321" s="241"/>
      <c r="E2321" s="241"/>
      <c r="F2321" s="241"/>
      <c r="G2321" s="241"/>
      <c r="H2321" s="241"/>
      <c r="I2321" s="241"/>
      <c r="J2321" s="241"/>
      <c r="K2321" s="241"/>
      <c r="L2321" s="241"/>
      <c r="M2321" s="241"/>
      <c r="N2321" s="241"/>
      <c r="O2321" s="241"/>
      <c r="P2321" s="241"/>
      <c r="Q2321" s="241"/>
      <c r="R2321" s="241"/>
      <c r="S2321" s="241"/>
      <c r="T2321" s="241"/>
      <c r="U2321" s="241"/>
      <c r="V2321" s="241"/>
      <c r="W2321" s="241"/>
      <c r="X2321" s="241"/>
      <c r="Y2321" s="241"/>
      <c r="Z2321" s="241"/>
      <c r="AA2321" s="241"/>
      <c r="AB2321" s="241"/>
      <c r="AC2321" s="241"/>
      <c r="AD2321" s="241"/>
      <c r="AE2321" s="241"/>
      <c r="AF2321" s="241"/>
      <c r="AG2321" s="241"/>
      <c r="AH2321" s="241"/>
      <c r="AI2321" s="241"/>
      <c r="AP2321" s="300"/>
      <c r="AT2321" s="300"/>
    </row>
    <row r="2322" spans="1:46" s="299" customFormat="1" ht="15" customHeight="1">
      <c r="A2322" s="284"/>
      <c r="B2322" s="284"/>
      <c r="C2322" s="241"/>
      <c r="D2322" s="241"/>
      <c r="E2322" s="241"/>
      <c r="F2322" s="241"/>
      <c r="G2322" s="241"/>
      <c r="H2322" s="241"/>
      <c r="I2322" s="241"/>
      <c r="J2322" s="241"/>
      <c r="K2322" s="241"/>
      <c r="L2322" s="241"/>
      <c r="M2322" s="241"/>
      <c r="N2322" s="241"/>
      <c r="O2322" s="241"/>
      <c r="P2322" s="241"/>
      <c r="Q2322" s="241"/>
      <c r="R2322" s="241"/>
      <c r="S2322" s="241"/>
      <c r="T2322" s="241"/>
      <c r="U2322" s="241"/>
      <c r="V2322" s="241"/>
      <c r="W2322" s="241"/>
      <c r="X2322" s="241"/>
      <c r="Y2322" s="241"/>
      <c r="Z2322" s="241"/>
      <c r="AA2322" s="241"/>
      <c r="AB2322" s="241"/>
      <c r="AC2322" s="241"/>
      <c r="AD2322" s="241"/>
      <c r="AE2322" s="241"/>
      <c r="AF2322" s="241"/>
      <c r="AG2322" s="241"/>
      <c r="AH2322" s="241"/>
      <c r="AI2322" s="241"/>
      <c r="AP2322" s="300"/>
      <c r="AT2322" s="300"/>
    </row>
    <row r="2323" spans="1:46" s="299" customFormat="1" ht="15" customHeight="1">
      <c r="A2323" s="284"/>
      <c r="B2323" s="284"/>
      <c r="C2323" s="241"/>
      <c r="D2323" s="241"/>
      <c r="E2323" s="241"/>
      <c r="F2323" s="241"/>
      <c r="G2323" s="241"/>
      <c r="H2323" s="241"/>
      <c r="I2323" s="241"/>
      <c r="J2323" s="241"/>
      <c r="K2323" s="241"/>
      <c r="L2323" s="241"/>
      <c r="M2323" s="241"/>
      <c r="N2323" s="241"/>
      <c r="O2323" s="241"/>
      <c r="P2323" s="241"/>
      <c r="Q2323" s="241"/>
      <c r="R2323" s="241"/>
      <c r="S2323" s="241"/>
      <c r="T2323" s="241"/>
      <c r="U2323" s="241"/>
      <c r="V2323" s="241"/>
      <c r="W2323" s="241"/>
      <c r="X2323" s="241"/>
      <c r="Y2323" s="241"/>
      <c r="Z2323" s="241"/>
      <c r="AA2323" s="241"/>
      <c r="AB2323" s="241"/>
      <c r="AC2323" s="241"/>
      <c r="AD2323" s="241"/>
      <c r="AE2323" s="241"/>
      <c r="AF2323" s="241"/>
      <c r="AG2323" s="241"/>
      <c r="AH2323" s="241"/>
      <c r="AI2323" s="241"/>
      <c r="AP2323" s="300"/>
      <c r="AT2323" s="300"/>
    </row>
    <row r="2324" spans="1:46" s="299" customFormat="1" ht="15" customHeight="1">
      <c r="A2324" s="284"/>
      <c r="B2324" s="284"/>
      <c r="C2324" s="241"/>
      <c r="D2324" s="241"/>
      <c r="E2324" s="241"/>
      <c r="F2324" s="241"/>
      <c r="G2324" s="241"/>
      <c r="H2324" s="241"/>
      <c r="I2324" s="241"/>
      <c r="J2324" s="241"/>
      <c r="K2324" s="241"/>
      <c r="L2324" s="241"/>
      <c r="M2324" s="241"/>
      <c r="N2324" s="241"/>
      <c r="O2324" s="241"/>
      <c r="P2324" s="241"/>
      <c r="Q2324" s="241"/>
      <c r="R2324" s="241"/>
      <c r="S2324" s="241"/>
      <c r="T2324" s="241"/>
      <c r="U2324" s="241"/>
      <c r="V2324" s="241"/>
      <c r="W2324" s="241"/>
      <c r="X2324" s="241"/>
      <c r="Y2324" s="241"/>
      <c r="Z2324" s="241"/>
      <c r="AA2324" s="241"/>
      <c r="AB2324" s="241"/>
      <c r="AC2324" s="241"/>
      <c r="AD2324" s="241"/>
      <c r="AE2324" s="241"/>
      <c r="AF2324" s="241"/>
      <c r="AG2324" s="241"/>
      <c r="AH2324" s="241"/>
      <c r="AI2324" s="241"/>
      <c r="AP2324" s="300"/>
      <c r="AT2324" s="300"/>
    </row>
    <row r="2325" spans="1:46" s="299" customFormat="1" ht="15" customHeight="1">
      <c r="A2325" s="284"/>
      <c r="B2325" s="284"/>
      <c r="C2325" s="241"/>
      <c r="D2325" s="241"/>
      <c r="E2325" s="241"/>
      <c r="F2325" s="241"/>
      <c r="G2325" s="241"/>
      <c r="H2325" s="241"/>
      <c r="I2325" s="241"/>
      <c r="J2325" s="241"/>
      <c r="K2325" s="241"/>
      <c r="L2325" s="241"/>
      <c r="M2325" s="241"/>
      <c r="N2325" s="241"/>
      <c r="O2325" s="241"/>
      <c r="P2325" s="241"/>
      <c r="Q2325" s="241"/>
      <c r="R2325" s="241"/>
      <c r="S2325" s="241"/>
      <c r="T2325" s="241"/>
      <c r="U2325" s="241"/>
      <c r="V2325" s="241"/>
      <c r="W2325" s="241"/>
      <c r="X2325" s="241"/>
      <c r="Y2325" s="241"/>
      <c r="Z2325" s="241"/>
      <c r="AA2325" s="241"/>
      <c r="AB2325" s="241"/>
      <c r="AC2325" s="241"/>
      <c r="AD2325" s="241"/>
      <c r="AE2325" s="241"/>
      <c r="AF2325" s="241"/>
      <c r="AG2325" s="241"/>
      <c r="AH2325" s="241"/>
      <c r="AI2325" s="241"/>
      <c r="AP2325" s="300"/>
      <c r="AT2325" s="300"/>
    </row>
    <row r="2326" spans="1:46" s="299" customFormat="1" ht="15" customHeight="1">
      <c r="A2326" s="284"/>
      <c r="B2326" s="284"/>
      <c r="C2326" s="241"/>
      <c r="D2326" s="241"/>
      <c r="E2326" s="241"/>
      <c r="F2326" s="241"/>
      <c r="G2326" s="241"/>
      <c r="H2326" s="241"/>
      <c r="I2326" s="241"/>
      <c r="J2326" s="241"/>
      <c r="K2326" s="241"/>
      <c r="L2326" s="241"/>
      <c r="M2326" s="241"/>
      <c r="N2326" s="241"/>
      <c r="O2326" s="241"/>
      <c r="P2326" s="241"/>
      <c r="Q2326" s="241"/>
      <c r="R2326" s="241"/>
      <c r="S2326" s="241"/>
      <c r="T2326" s="241"/>
      <c r="U2326" s="241"/>
      <c r="V2326" s="241"/>
      <c r="W2326" s="241"/>
      <c r="X2326" s="241"/>
      <c r="Y2326" s="241"/>
      <c r="Z2326" s="241"/>
      <c r="AA2326" s="241"/>
      <c r="AB2326" s="241"/>
      <c r="AC2326" s="241"/>
      <c r="AD2326" s="241"/>
      <c r="AE2326" s="241"/>
      <c r="AF2326" s="241"/>
      <c r="AG2326" s="241"/>
      <c r="AH2326" s="241"/>
      <c r="AI2326" s="241"/>
      <c r="AP2326" s="300"/>
      <c r="AT2326" s="300"/>
    </row>
    <row r="2327" spans="1:46" s="299" customFormat="1" ht="15" customHeight="1">
      <c r="A2327" s="284"/>
      <c r="B2327" s="284"/>
      <c r="C2327" s="241"/>
      <c r="D2327" s="241"/>
      <c r="E2327" s="241"/>
      <c r="F2327" s="241"/>
      <c r="G2327" s="241"/>
      <c r="H2327" s="241"/>
      <c r="I2327" s="241"/>
      <c r="J2327" s="241"/>
      <c r="K2327" s="241"/>
      <c r="L2327" s="241"/>
      <c r="M2327" s="241"/>
      <c r="N2327" s="241"/>
      <c r="O2327" s="241"/>
      <c r="P2327" s="241"/>
      <c r="Q2327" s="241"/>
      <c r="R2327" s="241"/>
      <c r="S2327" s="241"/>
      <c r="T2327" s="241"/>
      <c r="U2327" s="241"/>
      <c r="V2327" s="241"/>
      <c r="W2327" s="241"/>
      <c r="X2327" s="241"/>
      <c r="Y2327" s="241"/>
      <c r="Z2327" s="241"/>
      <c r="AA2327" s="241"/>
      <c r="AB2327" s="241"/>
      <c r="AC2327" s="241"/>
      <c r="AD2327" s="241"/>
      <c r="AE2327" s="241"/>
      <c r="AF2327" s="241"/>
      <c r="AG2327" s="241"/>
      <c r="AH2327" s="241"/>
      <c r="AI2327" s="241"/>
      <c r="AP2327" s="300"/>
      <c r="AT2327" s="300"/>
    </row>
    <row r="2328" spans="1:46" s="299" customFormat="1" ht="15" customHeight="1">
      <c r="A2328" s="284"/>
      <c r="B2328" s="284"/>
      <c r="C2328" s="241"/>
      <c r="D2328" s="241"/>
      <c r="E2328" s="241"/>
      <c r="F2328" s="241"/>
      <c r="G2328" s="241"/>
      <c r="H2328" s="241"/>
      <c r="I2328" s="241"/>
      <c r="J2328" s="241"/>
      <c r="K2328" s="241"/>
      <c r="L2328" s="241"/>
      <c r="M2328" s="241"/>
      <c r="N2328" s="241"/>
      <c r="O2328" s="241"/>
      <c r="P2328" s="241"/>
      <c r="Q2328" s="241"/>
      <c r="R2328" s="241"/>
      <c r="S2328" s="241"/>
      <c r="T2328" s="241"/>
      <c r="U2328" s="241"/>
      <c r="V2328" s="241"/>
      <c r="W2328" s="241"/>
      <c r="X2328" s="241"/>
      <c r="Y2328" s="241"/>
      <c r="Z2328" s="241"/>
      <c r="AA2328" s="241"/>
      <c r="AB2328" s="241"/>
      <c r="AC2328" s="241"/>
      <c r="AD2328" s="241"/>
      <c r="AE2328" s="241"/>
      <c r="AF2328" s="241"/>
      <c r="AG2328" s="241"/>
      <c r="AH2328" s="241"/>
      <c r="AI2328" s="241"/>
      <c r="AP2328" s="300"/>
      <c r="AT2328" s="300"/>
    </row>
    <row r="2329" spans="1:46" s="299" customFormat="1" ht="15" customHeight="1">
      <c r="A2329" s="284"/>
      <c r="B2329" s="284"/>
      <c r="C2329" s="241"/>
      <c r="D2329" s="241"/>
      <c r="E2329" s="241"/>
      <c r="F2329" s="241"/>
      <c r="G2329" s="241"/>
      <c r="H2329" s="241"/>
      <c r="I2329" s="241"/>
      <c r="J2329" s="241"/>
      <c r="K2329" s="241"/>
      <c r="L2329" s="241"/>
      <c r="M2329" s="241"/>
      <c r="N2329" s="241"/>
      <c r="O2329" s="241"/>
      <c r="P2329" s="241"/>
      <c r="Q2329" s="241"/>
      <c r="R2329" s="241"/>
      <c r="S2329" s="241"/>
      <c r="T2329" s="241"/>
      <c r="U2329" s="241"/>
      <c r="V2329" s="241"/>
      <c r="W2329" s="241"/>
      <c r="X2329" s="241"/>
      <c r="Y2329" s="241"/>
      <c r="Z2329" s="241"/>
      <c r="AA2329" s="241"/>
      <c r="AB2329" s="241"/>
      <c r="AC2329" s="241"/>
      <c r="AD2329" s="241"/>
      <c r="AE2329" s="241"/>
      <c r="AF2329" s="241"/>
      <c r="AG2329" s="241"/>
      <c r="AH2329" s="241"/>
      <c r="AI2329" s="241"/>
      <c r="AP2329" s="300"/>
      <c r="AT2329" s="300"/>
    </row>
    <row r="2330" spans="1:46" s="299" customFormat="1" ht="15" customHeight="1">
      <c r="A2330" s="284"/>
      <c r="B2330" s="284"/>
      <c r="C2330" s="241"/>
      <c r="D2330" s="241"/>
      <c r="E2330" s="241"/>
      <c r="F2330" s="241"/>
      <c r="G2330" s="241"/>
      <c r="H2330" s="241"/>
      <c r="I2330" s="241"/>
      <c r="J2330" s="241"/>
      <c r="K2330" s="241"/>
      <c r="L2330" s="241"/>
      <c r="M2330" s="241"/>
      <c r="N2330" s="241"/>
      <c r="O2330" s="241"/>
      <c r="P2330" s="241"/>
      <c r="Q2330" s="241"/>
      <c r="R2330" s="241"/>
      <c r="S2330" s="241"/>
      <c r="T2330" s="241"/>
      <c r="U2330" s="241"/>
      <c r="V2330" s="241"/>
      <c r="W2330" s="241"/>
      <c r="X2330" s="241"/>
      <c r="Y2330" s="241"/>
      <c r="Z2330" s="241"/>
      <c r="AA2330" s="241"/>
      <c r="AB2330" s="241"/>
      <c r="AC2330" s="241"/>
      <c r="AD2330" s="241"/>
      <c r="AE2330" s="241"/>
      <c r="AF2330" s="241"/>
      <c r="AG2330" s="241"/>
      <c r="AH2330" s="241"/>
      <c r="AI2330" s="241"/>
      <c r="AP2330" s="300"/>
      <c r="AT2330" s="300"/>
    </row>
    <row r="2331" spans="1:46" s="299" customFormat="1" ht="15" customHeight="1">
      <c r="A2331" s="284"/>
      <c r="B2331" s="284"/>
      <c r="C2331" s="241"/>
      <c r="D2331" s="241"/>
      <c r="E2331" s="241"/>
      <c r="F2331" s="241"/>
      <c r="G2331" s="241"/>
      <c r="H2331" s="241"/>
      <c r="I2331" s="241"/>
      <c r="J2331" s="241"/>
      <c r="K2331" s="241"/>
      <c r="L2331" s="241"/>
      <c r="M2331" s="241"/>
      <c r="N2331" s="241"/>
      <c r="O2331" s="241"/>
      <c r="P2331" s="241"/>
      <c r="Q2331" s="241"/>
      <c r="R2331" s="241"/>
      <c r="S2331" s="241"/>
      <c r="T2331" s="241"/>
      <c r="U2331" s="241"/>
      <c r="V2331" s="241"/>
      <c r="W2331" s="241"/>
      <c r="X2331" s="241"/>
      <c r="Y2331" s="241"/>
      <c r="Z2331" s="241"/>
      <c r="AA2331" s="241"/>
      <c r="AB2331" s="241"/>
      <c r="AC2331" s="241"/>
      <c r="AD2331" s="241"/>
      <c r="AE2331" s="241"/>
      <c r="AF2331" s="241"/>
      <c r="AG2331" s="241"/>
      <c r="AH2331" s="241"/>
      <c r="AI2331" s="241"/>
      <c r="AP2331" s="300"/>
      <c r="AT2331" s="300"/>
    </row>
    <row r="2332" spans="1:46" s="299" customFormat="1" ht="15" customHeight="1">
      <c r="A2332" s="284"/>
      <c r="B2332" s="284"/>
      <c r="C2332" s="241"/>
      <c r="D2332" s="241"/>
      <c r="E2332" s="241"/>
      <c r="F2332" s="241"/>
      <c r="G2332" s="241"/>
      <c r="H2332" s="241"/>
      <c r="I2332" s="241"/>
      <c r="J2332" s="241"/>
      <c r="K2332" s="241"/>
      <c r="L2332" s="241"/>
      <c r="M2332" s="241"/>
      <c r="N2332" s="241"/>
      <c r="O2332" s="241"/>
      <c r="P2332" s="241"/>
      <c r="Q2332" s="241"/>
      <c r="R2332" s="241"/>
      <c r="S2332" s="241"/>
      <c r="T2332" s="241"/>
      <c r="U2332" s="241"/>
      <c r="V2332" s="241"/>
      <c r="W2332" s="241"/>
      <c r="X2332" s="241"/>
      <c r="Y2332" s="241"/>
      <c r="Z2332" s="241"/>
      <c r="AA2332" s="241"/>
      <c r="AB2332" s="241"/>
      <c r="AC2332" s="241"/>
      <c r="AD2332" s="241"/>
      <c r="AE2332" s="241"/>
      <c r="AF2332" s="241"/>
      <c r="AG2332" s="241"/>
      <c r="AH2332" s="241"/>
      <c r="AI2332" s="241"/>
      <c r="AP2332" s="300"/>
      <c r="AT2332" s="300"/>
    </row>
    <row r="2333" spans="1:46" s="299" customFormat="1" ht="15" customHeight="1">
      <c r="A2333" s="284"/>
      <c r="B2333" s="284"/>
      <c r="C2333" s="241"/>
      <c r="D2333" s="241"/>
      <c r="E2333" s="241"/>
      <c r="F2333" s="241"/>
      <c r="G2333" s="241"/>
      <c r="H2333" s="241"/>
      <c r="I2333" s="241"/>
      <c r="J2333" s="241"/>
      <c r="K2333" s="241"/>
      <c r="L2333" s="241"/>
      <c r="M2333" s="241"/>
      <c r="N2333" s="241"/>
      <c r="O2333" s="241"/>
      <c r="P2333" s="241"/>
      <c r="Q2333" s="241"/>
      <c r="R2333" s="241"/>
      <c r="S2333" s="241"/>
      <c r="T2333" s="241"/>
      <c r="U2333" s="241"/>
      <c r="V2333" s="241"/>
      <c r="W2333" s="241"/>
      <c r="X2333" s="241"/>
      <c r="Y2333" s="241"/>
      <c r="Z2333" s="241"/>
      <c r="AA2333" s="241"/>
      <c r="AB2333" s="241"/>
      <c r="AC2333" s="241"/>
      <c r="AD2333" s="241"/>
      <c r="AE2333" s="241"/>
      <c r="AF2333" s="241"/>
      <c r="AG2333" s="241"/>
      <c r="AH2333" s="241"/>
      <c r="AI2333" s="241"/>
      <c r="AP2333" s="300"/>
      <c r="AT2333" s="300"/>
    </row>
    <row r="2334" spans="1:46" s="299" customFormat="1" ht="15" customHeight="1">
      <c r="A2334" s="284"/>
      <c r="B2334" s="284"/>
      <c r="C2334" s="241"/>
      <c r="D2334" s="241"/>
      <c r="E2334" s="241"/>
      <c r="F2334" s="241"/>
      <c r="G2334" s="241"/>
      <c r="H2334" s="241"/>
      <c r="I2334" s="241"/>
      <c r="J2334" s="241"/>
      <c r="K2334" s="241"/>
      <c r="L2334" s="241"/>
      <c r="M2334" s="241"/>
      <c r="N2334" s="241"/>
      <c r="O2334" s="241"/>
      <c r="P2334" s="241"/>
      <c r="Q2334" s="241"/>
      <c r="R2334" s="241"/>
      <c r="S2334" s="241"/>
      <c r="T2334" s="241"/>
      <c r="U2334" s="241"/>
      <c r="V2334" s="241"/>
      <c r="W2334" s="241"/>
      <c r="X2334" s="241"/>
      <c r="Y2334" s="241"/>
      <c r="Z2334" s="241"/>
      <c r="AA2334" s="241"/>
      <c r="AB2334" s="241"/>
      <c r="AC2334" s="241"/>
      <c r="AD2334" s="241"/>
      <c r="AE2334" s="241"/>
      <c r="AF2334" s="241"/>
      <c r="AG2334" s="241"/>
      <c r="AH2334" s="241"/>
      <c r="AI2334" s="241"/>
      <c r="AP2334" s="300"/>
      <c r="AT2334" s="300"/>
    </row>
    <row r="2335" spans="1:46" s="299" customFormat="1" ht="15" customHeight="1">
      <c r="A2335" s="284"/>
      <c r="B2335" s="284"/>
      <c r="C2335" s="241"/>
      <c r="D2335" s="241"/>
      <c r="E2335" s="241"/>
      <c r="F2335" s="241"/>
      <c r="G2335" s="241"/>
      <c r="H2335" s="241"/>
      <c r="I2335" s="241"/>
      <c r="J2335" s="241"/>
      <c r="K2335" s="241"/>
      <c r="L2335" s="241"/>
      <c r="M2335" s="241"/>
      <c r="N2335" s="241"/>
      <c r="O2335" s="241"/>
      <c r="P2335" s="241"/>
      <c r="Q2335" s="241"/>
      <c r="R2335" s="241"/>
      <c r="S2335" s="241"/>
      <c r="T2335" s="241"/>
      <c r="U2335" s="241"/>
      <c r="V2335" s="241"/>
      <c r="W2335" s="241"/>
      <c r="X2335" s="241"/>
      <c r="Y2335" s="241"/>
      <c r="Z2335" s="241"/>
      <c r="AA2335" s="241"/>
      <c r="AB2335" s="241"/>
      <c r="AC2335" s="241"/>
      <c r="AD2335" s="241"/>
      <c r="AE2335" s="241"/>
      <c r="AF2335" s="241"/>
      <c r="AG2335" s="241"/>
      <c r="AH2335" s="241"/>
      <c r="AI2335" s="241"/>
      <c r="AP2335" s="300"/>
      <c r="AT2335" s="300"/>
    </row>
    <row r="2336" spans="1:46" s="299" customFormat="1" ht="15" customHeight="1">
      <c r="A2336" s="284"/>
      <c r="B2336" s="284"/>
      <c r="C2336" s="241"/>
      <c r="D2336" s="241"/>
      <c r="E2336" s="241"/>
      <c r="F2336" s="241"/>
      <c r="G2336" s="241"/>
      <c r="H2336" s="241"/>
      <c r="I2336" s="241"/>
      <c r="J2336" s="241"/>
      <c r="K2336" s="241"/>
      <c r="L2336" s="241"/>
      <c r="M2336" s="241"/>
      <c r="N2336" s="241"/>
      <c r="O2336" s="241"/>
      <c r="P2336" s="241"/>
      <c r="Q2336" s="241"/>
      <c r="R2336" s="241"/>
      <c r="S2336" s="241"/>
      <c r="T2336" s="241"/>
      <c r="U2336" s="241"/>
      <c r="V2336" s="241"/>
      <c r="W2336" s="241"/>
      <c r="X2336" s="241"/>
      <c r="Y2336" s="241"/>
      <c r="Z2336" s="241"/>
      <c r="AA2336" s="241"/>
      <c r="AB2336" s="241"/>
      <c r="AC2336" s="241"/>
      <c r="AD2336" s="241"/>
      <c r="AE2336" s="241"/>
      <c r="AF2336" s="241"/>
      <c r="AG2336" s="241"/>
      <c r="AH2336" s="241"/>
      <c r="AI2336" s="241"/>
      <c r="AP2336" s="300"/>
      <c r="AT2336" s="300"/>
    </row>
    <row r="2337" spans="1:46" s="299" customFormat="1" ht="15" customHeight="1">
      <c r="A2337" s="284"/>
      <c r="B2337" s="284"/>
      <c r="C2337" s="241"/>
      <c r="D2337" s="241"/>
      <c r="E2337" s="241"/>
      <c r="F2337" s="241"/>
      <c r="G2337" s="241"/>
      <c r="H2337" s="241"/>
      <c r="I2337" s="241"/>
      <c r="J2337" s="241"/>
      <c r="K2337" s="241"/>
      <c r="L2337" s="241"/>
      <c r="M2337" s="241"/>
      <c r="N2337" s="241"/>
      <c r="O2337" s="241"/>
      <c r="P2337" s="241"/>
      <c r="Q2337" s="241"/>
      <c r="R2337" s="241"/>
      <c r="S2337" s="241"/>
      <c r="T2337" s="241"/>
      <c r="U2337" s="241"/>
      <c r="V2337" s="241"/>
      <c r="W2337" s="241"/>
      <c r="X2337" s="241"/>
      <c r="Y2337" s="241"/>
      <c r="Z2337" s="241"/>
      <c r="AA2337" s="241"/>
      <c r="AB2337" s="241"/>
      <c r="AC2337" s="241"/>
      <c r="AD2337" s="241"/>
      <c r="AE2337" s="241"/>
      <c r="AF2337" s="241"/>
      <c r="AG2337" s="241"/>
      <c r="AH2337" s="241"/>
      <c r="AI2337" s="241"/>
      <c r="AP2337" s="300"/>
      <c r="AT2337" s="300"/>
    </row>
    <row r="2338" spans="1:46" s="299" customFormat="1" ht="15" customHeight="1">
      <c r="A2338" s="284"/>
      <c r="B2338" s="284"/>
      <c r="C2338" s="241"/>
      <c r="D2338" s="241"/>
      <c r="E2338" s="241"/>
      <c r="F2338" s="241"/>
      <c r="G2338" s="241"/>
      <c r="H2338" s="241"/>
      <c r="I2338" s="241"/>
      <c r="J2338" s="241"/>
      <c r="K2338" s="241"/>
      <c r="L2338" s="241"/>
      <c r="M2338" s="241"/>
      <c r="N2338" s="241"/>
      <c r="O2338" s="241"/>
      <c r="P2338" s="241"/>
      <c r="Q2338" s="241"/>
      <c r="R2338" s="241"/>
      <c r="S2338" s="241"/>
      <c r="T2338" s="241"/>
      <c r="U2338" s="241"/>
      <c r="V2338" s="241"/>
      <c r="W2338" s="241"/>
      <c r="X2338" s="241"/>
      <c r="Y2338" s="241"/>
      <c r="Z2338" s="241"/>
      <c r="AA2338" s="241"/>
      <c r="AB2338" s="241"/>
      <c r="AC2338" s="241"/>
      <c r="AD2338" s="241"/>
      <c r="AE2338" s="241"/>
      <c r="AF2338" s="241"/>
      <c r="AG2338" s="241"/>
      <c r="AH2338" s="241"/>
      <c r="AI2338" s="241"/>
      <c r="AP2338" s="300"/>
      <c r="AT2338" s="300"/>
    </row>
    <row r="2339" spans="1:46" s="299" customFormat="1" ht="15" customHeight="1">
      <c r="A2339" s="284"/>
      <c r="B2339" s="284"/>
      <c r="C2339" s="241"/>
      <c r="D2339" s="241"/>
      <c r="E2339" s="241"/>
      <c r="F2339" s="241"/>
      <c r="G2339" s="241"/>
      <c r="H2339" s="241"/>
      <c r="I2339" s="241"/>
      <c r="J2339" s="241"/>
      <c r="K2339" s="241"/>
      <c r="L2339" s="241"/>
      <c r="M2339" s="241"/>
      <c r="N2339" s="241"/>
      <c r="O2339" s="241"/>
      <c r="P2339" s="241"/>
      <c r="Q2339" s="241"/>
      <c r="R2339" s="241"/>
      <c r="S2339" s="241"/>
      <c r="T2339" s="241"/>
      <c r="U2339" s="241"/>
      <c r="V2339" s="241"/>
      <c r="W2339" s="241"/>
      <c r="X2339" s="241"/>
      <c r="Y2339" s="241"/>
      <c r="Z2339" s="241"/>
      <c r="AA2339" s="241"/>
      <c r="AB2339" s="241"/>
      <c r="AC2339" s="241"/>
      <c r="AD2339" s="241"/>
      <c r="AE2339" s="241"/>
      <c r="AF2339" s="241"/>
      <c r="AG2339" s="241"/>
      <c r="AH2339" s="241"/>
      <c r="AI2339" s="241"/>
      <c r="AP2339" s="300"/>
      <c r="AT2339" s="300"/>
    </row>
    <row r="2340" spans="1:46" s="299" customFormat="1" ht="15" customHeight="1">
      <c r="A2340" s="284"/>
      <c r="B2340" s="284"/>
      <c r="C2340" s="241"/>
      <c r="D2340" s="241"/>
      <c r="E2340" s="241"/>
      <c r="F2340" s="241"/>
      <c r="G2340" s="241"/>
      <c r="H2340" s="241"/>
      <c r="I2340" s="241"/>
      <c r="J2340" s="241"/>
      <c r="K2340" s="241"/>
      <c r="L2340" s="241"/>
      <c r="M2340" s="241"/>
      <c r="N2340" s="241"/>
      <c r="O2340" s="241"/>
      <c r="P2340" s="241"/>
      <c r="Q2340" s="241"/>
      <c r="R2340" s="241"/>
      <c r="S2340" s="241"/>
      <c r="T2340" s="241"/>
      <c r="U2340" s="241"/>
      <c r="V2340" s="241"/>
      <c r="W2340" s="241"/>
      <c r="X2340" s="241"/>
      <c r="Y2340" s="241"/>
      <c r="Z2340" s="241"/>
      <c r="AA2340" s="241"/>
      <c r="AB2340" s="241"/>
      <c r="AC2340" s="241"/>
      <c r="AD2340" s="241"/>
      <c r="AE2340" s="241"/>
      <c r="AF2340" s="241"/>
      <c r="AG2340" s="241"/>
      <c r="AH2340" s="241"/>
      <c r="AI2340" s="241"/>
      <c r="AP2340" s="300"/>
      <c r="AT2340" s="300"/>
    </row>
    <row r="2341" spans="1:46" s="299" customFormat="1" ht="15" customHeight="1">
      <c r="A2341" s="284"/>
      <c r="B2341" s="284"/>
      <c r="C2341" s="241"/>
      <c r="D2341" s="241"/>
      <c r="E2341" s="241"/>
      <c r="F2341" s="241"/>
      <c r="G2341" s="241"/>
      <c r="H2341" s="241"/>
      <c r="I2341" s="241"/>
      <c r="J2341" s="241"/>
      <c r="K2341" s="241"/>
      <c r="L2341" s="241"/>
      <c r="M2341" s="241"/>
      <c r="N2341" s="241"/>
      <c r="O2341" s="241"/>
      <c r="P2341" s="241"/>
      <c r="Q2341" s="241"/>
      <c r="R2341" s="241"/>
      <c r="S2341" s="241"/>
      <c r="T2341" s="241"/>
      <c r="U2341" s="241"/>
      <c r="V2341" s="241"/>
      <c r="W2341" s="241"/>
      <c r="X2341" s="241"/>
      <c r="Y2341" s="241"/>
      <c r="Z2341" s="241"/>
      <c r="AA2341" s="241"/>
      <c r="AB2341" s="241"/>
      <c r="AC2341" s="241"/>
      <c r="AD2341" s="241"/>
      <c r="AE2341" s="241"/>
      <c r="AF2341" s="241"/>
      <c r="AG2341" s="241"/>
      <c r="AH2341" s="241"/>
      <c r="AI2341" s="241"/>
      <c r="AP2341" s="300"/>
      <c r="AT2341" s="300"/>
    </row>
    <row r="2342" spans="1:46" s="299" customFormat="1" ht="15" customHeight="1">
      <c r="A2342" s="284"/>
      <c r="B2342" s="284"/>
      <c r="C2342" s="241"/>
      <c r="D2342" s="241"/>
      <c r="E2342" s="241"/>
      <c r="F2342" s="241"/>
      <c r="G2342" s="241"/>
      <c r="H2342" s="241"/>
      <c r="I2342" s="241"/>
      <c r="J2342" s="241"/>
      <c r="K2342" s="241"/>
      <c r="L2342" s="241"/>
      <c r="M2342" s="241"/>
      <c r="N2342" s="241"/>
      <c r="O2342" s="241"/>
      <c r="P2342" s="241"/>
      <c r="Q2342" s="241"/>
      <c r="R2342" s="241"/>
      <c r="S2342" s="241"/>
      <c r="T2342" s="241"/>
      <c r="U2342" s="241"/>
      <c r="V2342" s="241"/>
      <c r="W2342" s="241"/>
      <c r="X2342" s="241"/>
      <c r="Y2342" s="241"/>
      <c r="Z2342" s="241"/>
      <c r="AA2342" s="241"/>
      <c r="AB2342" s="241"/>
      <c r="AC2342" s="241"/>
      <c r="AD2342" s="241"/>
      <c r="AE2342" s="241"/>
      <c r="AF2342" s="241"/>
      <c r="AG2342" s="241"/>
      <c r="AH2342" s="241"/>
      <c r="AI2342" s="241"/>
      <c r="AP2342" s="300"/>
      <c r="AT2342" s="300"/>
    </row>
    <row r="2343" spans="1:46" s="299" customFormat="1" ht="15" customHeight="1">
      <c r="A2343" s="284"/>
      <c r="B2343" s="284"/>
      <c r="C2343" s="241"/>
      <c r="D2343" s="241"/>
      <c r="E2343" s="241"/>
      <c r="F2343" s="241"/>
      <c r="G2343" s="241"/>
      <c r="H2343" s="241"/>
      <c r="I2343" s="241"/>
      <c r="J2343" s="241"/>
      <c r="K2343" s="241"/>
      <c r="L2343" s="241"/>
      <c r="M2343" s="241"/>
      <c r="N2343" s="241"/>
      <c r="O2343" s="241"/>
      <c r="P2343" s="241"/>
      <c r="Q2343" s="241"/>
      <c r="R2343" s="241"/>
      <c r="S2343" s="241"/>
      <c r="T2343" s="241"/>
      <c r="U2343" s="241"/>
      <c r="V2343" s="241"/>
      <c r="W2343" s="241"/>
      <c r="X2343" s="241"/>
      <c r="Y2343" s="241"/>
      <c r="Z2343" s="241"/>
      <c r="AA2343" s="241"/>
      <c r="AB2343" s="241"/>
      <c r="AC2343" s="241"/>
      <c r="AD2343" s="241"/>
      <c r="AE2343" s="241"/>
      <c r="AF2343" s="241"/>
      <c r="AG2343" s="241"/>
      <c r="AH2343" s="241"/>
      <c r="AI2343" s="241"/>
      <c r="AP2343" s="300"/>
      <c r="AT2343" s="300"/>
    </row>
    <row r="2344" spans="1:46" s="299" customFormat="1" ht="15" customHeight="1">
      <c r="A2344" s="284"/>
      <c r="B2344" s="284"/>
      <c r="C2344" s="241"/>
      <c r="D2344" s="241"/>
      <c r="E2344" s="241"/>
      <c r="F2344" s="241"/>
      <c r="G2344" s="241"/>
      <c r="H2344" s="241"/>
      <c r="I2344" s="241"/>
      <c r="J2344" s="241"/>
      <c r="K2344" s="241"/>
      <c r="L2344" s="241"/>
      <c r="M2344" s="241"/>
      <c r="N2344" s="241"/>
      <c r="O2344" s="241"/>
      <c r="P2344" s="241"/>
      <c r="Q2344" s="241"/>
      <c r="R2344" s="241"/>
      <c r="S2344" s="241"/>
      <c r="T2344" s="241"/>
      <c r="U2344" s="241"/>
      <c r="V2344" s="241"/>
      <c r="W2344" s="241"/>
      <c r="X2344" s="241"/>
      <c r="Y2344" s="241"/>
      <c r="Z2344" s="241"/>
      <c r="AA2344" s="241"/>
      <c r="AB2344" s="241"/>
      <c r="AC2344" s="241"/>
      <c r="AD2344" s="241"/>
      <c r="AE2344" s="241"/>
      <c r="AF2344" s="241"/>
      <c r="AG2344" s="241"/>
      <c r="AH2344" s="241"/>
      <c r="AI2344" s="241"/>
      <c r="AP2344" s="300"/>
      <c r="AT2344" s="300"/>
    </row>
    <row r="2345" spans="1:46" s="299" customFormat="1" ht="15" customHeight="1">
      <c r="A2345" s="284"/>
      <c r="B2345" s="284"/>
      <c r="C2345" s="241"/>
      <c r="D2345" s="241"/>
      <c r="E2345" s="241"/>
      <c r="F2345" s="241"/>
      <c r="G2345" s="241"/>
      <c r="H2345" s="241"/>
      <c r="I2345" s="241"/>
      <c r="J2345" s="241"/>
      <c r="K2345" s="241"/>
      <c r="L2345" s="241"/>
      <c r="M2345" s="241"/>
      <c r="N2345" s="241"/>
      <c r="O2345" s="241"/>
      <c r="P2345" s="241"/>
      <c r="Q2345" s="241"/>
      <c r="R2345" s="241"/>
      <c r="S2345" s="241"/>
      <c r="T2345" s="241"/>
      <c r="U2345" s="241"/>
      <c r="V2345" s="241"/>
      <c r="W2345" s="241"/>
      <c r="X2345" s="241"/>
      <c r="Y2345" s="241"/>
      <c r="Z2345" s="241"/>
      <c r="AA2345" s="241"/>
      <c r="AB2345" s="241"/>
      <c r="AC2345" s="241"/>
      <c r="AD2345" s="241"/>
      <c r="AE2345" s="241"/>
      <c r="AF2345" s="241"/>
      <c r="AG2345" s="241"/>
      <c r="AH2345" s="241"/>
      <c r="AI2345" s="241"/>
      <c r="AP2345" s="300"/>
      <c r="AT2345" s="300"/>
    </row>
    <row r="2346" spans="1:46" s="299" customFormat="1" ht="15" customHeight="1">
      <c r="A2346" s="284"/>
      <c r="B2346" s="284"/>
      <c r="C2346" s="241"/>
      <c r="D2346" s="241"/>
      <c r="E2346" s="241"/>
      <c r="F2346" s="241"/>
      <c r="G2346" s="241"/>
      <c r="H2346" s="241"/>
      <c r="I2346" s="241"/>
      <c r="J2346" s="241"/>
      <c r="K2346" s="241"/>
      <c r="L2346" s="241"/>
      <c r="M2346" s="241"/>
      <c r="N2346" s="241"/>
      <c r="O2346" s="241"/>
      <c r="P2346" s="241"/>
      <c r="Q2346" s="241"/>
      <c r="R2346" s="241"/>
      <c r="S2346" s="241"/>
      <c r="T2346" s="241"/>
      <c r="U2346" s="241"/>
      <c r="V2346" s="241"/>
      <c r="W2346" s="241"/>
      <c r="X2346" s="241"/>
      <c r="Y2346" s="241"/>
      <c r="Z2346" s="241"/>
      <c r="AA2346" s="241"/>
      <c r="AB2346" s="241"/>
      <c r="AC2346" s="241"/>
      <c r="AD2346" s="241"/>
      <c r="AE2346" s="241"/>
      <c r="AF2346" s="241"/>
      <c r="AG2346" s="241"/>
      <c r="AH2346" s="241"/>
      <c r="AI2346" s="241"/>
      <c r="AP2346" s="300"/>
      <c r="AT2346" s="300"/>
    </row>
    <row r="2347" spans="1:46" s="299" customFormat="1" ht="15" customHeight="1">
      <c r="A2347" s="284"/>
      <c r="B2347" s="284"/>
      <c r="C2347" s="241"/>
      <c r="D2347" s="241"/>
      <c r="E2347" s="241"/>
      <c r="F2347" s="241"/>
      <c r="G2347" s="241"/>
      <c r="H2347" s="241"/>
      <c r="I2347" s="241"/>
      <c r="J2347" s="241"/>
      <c r="K2347" s="241"/>
      <c r="L2347" s="241"/>
      <c r="M2347" s="241"/>
      <c r="N2347" s="241"/>
      <c r="O2347" s="241"/>
      <c r="P2347" s="241"/>
      <c r="Q2347" s="241"/>
      <c r="R2347" s="241"/>
      <c r="S2347" s="241"/>
      <c r="T2347" s="241"/>
      <c r="U2347" s="241"/>
      <c r="V2347" s="241"/>
      <c r="W2347" s="241"/>
      <c r="X2347" s="241"/>
      <c r="Y2347" s="241"/>
      <c r="Z2347" s="241"/>
      <c r="AA2347" s="241"/>
      <c r="AB2347" s="241"/>
      <c r="AC2347" s="241"/>
      <c r="AD2347" s="241"/>
      <c r="AE2347" s="241"/>
      <c r="AF2347" s="241"/>
      <c r="AG2347" s="241"/>
      <c r="AH2347" s="241"/>
      <c r="AI2347" s="241"/>
      <c r="AP2347" s="300"/>
      <c r="AT2347" s="300"/>
    </row>
    <row r="2348" spans="1:46" s="299" customFormat="1" ht="15" customHeight="1">
      <c r="A2348" s="284"/>
      <c r="B2348" s="284"/>
      <c r="C2348" s="241"/>
      <c r="D2348" s="241"/>
      <c r="E2348" s="241"/>
      <c r="F2348" s="241"/>
      <c r="G2348" s="241"/>
      <c r="H2348" s="241"/>
      <c r="I2348" s="241"/>
      <c r="J2348" s="241"/>
      <c r="K2348" s="241"/>
      <c r="L2348" s="241"/>
      <c r="M2348" s="241"/>
      <c r="N2348" s="241"/>
      <c r="O2348" s="241"/>
      <c r="P2348" s="241"/>
      <c r="Q2348" s="241"/>
      <c r="R2348" s="241"/>
      <c r="S2348" s="241"/>
      <c r="T2348" s="241"/>
      <c r="U2348" s="241"/>
      <c r="V2348" s="241"/>
      <c r="W2348" s="241"/>
      <c r="X2348" s="241"/>
      <c r="Y2348" s="241"/>
      <c r="Z2348" s="241"/>
      <c r="AA2348" s="241"/>
      <c r="AB2348" s="241"/>
      <c r="AC2348" s="241"/>
      <c r="AD2348" s="241"/>
      <c r="AE2348" s="241"/>
      <c r="AF2348" s="241"/>
      <c r="AG2348" s="241"/>
      <c r="AH2348" s="241"/>
      <c r="AI2348" s="241"/>
      <c r="AP2348" s="300"/>
      <c r="AT2348" s="300"/>
    </row>
    <row r="2349" spans="1:46" s="299" customFormat="1" ht="15" customHeight="1">
      <c r="A2349" s="284"/>
      <c r="B2349" s="284"/>
      <c r="C2349" s="241"/>
      <c r="D2349" s="241"/>
      <c r="E2349" s="241"/>
      <c r="F2349" s="241"/>
      <c r="G2349" s="241"/>
      <c r="H2349" s="241"/>
      <c r="I2349" s="241"/>
      <c r="J2349" s="241"/>
      <c r="K2349" s="241"/>
      <c r="L2349" s="241"/>
      <c r="M2349" s="241"/>
      <c r="N2349" s="241"/>
      <c r="O2349" s="241"/>
      <c r="P2349" s="241"/>
      <c r="Q2349" s="241"/>
      <c r="R2349" s="241"/>
      <c r="S2349" s="241"/>
      <c r="T2349" s="241"/>
      <c r="U2349" s="241"/>
      <c r="V2349" s="241"/>
      <c r="W2349" s="241"/>
      <c r="X2349" s="241"/>
      <c r="Y2349" s="241"/>
      <c r="Z2349" s="241"/>
      <c r="AA2349" s="241"/>
      <c r="AB2349" s="241"/>
      <c r="AC2349" s="241"/>
      <c r="AD2349" s="241"/>
      <c r="AE2349" s="241"/>
      <c r="AF2349" s="241"/>
      <c r="AG2349" s="241"/>
      <c r="AH2349" s="241"/>
      <c r="AI2349" s="241"/>
      <c r="AP2349" s="300"/>
      <c r="AT2349" s="300"/>
    </row>
    <row r="2350" spans="1:46" s="299" customFormat="1" ht="15" customHeight="1">
      <c r="A2350" s="284"/>
      <c r="B2350" s="284"/>
      <c r="C2350" s="241"/>
      <c r="D2350" s="241"/>
      <c r="E2350" s="241"/>
      <c r="F2350" s="241"/>
      <c r="G2350" s="241"/>
      <c r="H2350" s="241"/>
      <c r="I2350" s="241"/>
      <c r="J2350" s="241"/>
      <c r="K2350" s="241"/>
      <c r="L2350" s="241"/>
      <c r="M2350" s="241"/>
      <c r="N2350" s="241"/>
      <c r="O2350" s="241"/>
      <c r="P2350" s="241"/>
      <c r="Q2350" s="241"/>
      <c r="R2350" s="241"/>
      <c r="S2350" s="241"/>
      <c r="T2350" s="241"/>
      <c r="U2350" s="241"/>
      <c r="V2350" s="241"/>
      <c r="W2350" s="241"/>
      <c r="X2350" s="241"/>
      <c r="Y2350" s="241"/>
      <c r="Z2350" s="241"/>
      <c r="AA2350" s="241"/>
      <c r="AB2350" s="241"/>
      <c r="AC2350" s="241"/>
      <c r="AD2350" s="241"/>
      <c r="AE2350" s="241"/>
      <c r="AF2350" s="241"/>
      <c r="AG2350" s="241"/>
      <c r="AH2350" s="241"/>
      <c r="AI2350" s="241"/>
      <c r="AP2350" s="300"/>
      <c r="AT2350" s="300"/>
    </row>
    <row r="2351" spans="1:46" s="299" customFormat="1" ht="15" customHeight="1">
      <c r="A2351" s="284"/>
      <c r="B2351" s="284"/>
      <c r="C2351" s="241"/>
      <c r="D2351" s="241"/>
      <c r="E2351" s="241"/>
      <c r="F2351" s="241"/>
      <c r="G2351" s="241"/>
      <c r="H2351" s="241"/>
      <c r="I2351" s="241"/>
      <c r="J2351" s="241"/>
      <c r="K2351" s="241"/>
      <c r="L2351" s="241"/>
      <c r="M2351" s="241"/>
      <c r="N2351" s="241"/>
      <c r="O2351" s="241"/>
      <c r="P2351" s="241"/>
      <c r="Q2351" s="241"/>
      <c r="R2351" s="241"/>
      <c r="S2351" s="241"/>
      <c r="T2351" s="241"/>
      <c r="U2351" s="241"/>
      <c r="V2351" s="241"/>
      <c r="W2351" s="241"/>
      <c r="X2351" s="241"/>
      <c r="Y2351" s="241"/>
      <c r="Z2351" s="241"/>
      <c r="AA2351" s="241"/>
      <c r="AB2351" s="241"/>
      <c r="AC2351" s="241"/>
      <c r="AD2351" s="241"/>
      <c r="AE2351" s="241"/>
      <c r="AF2351" s="241"/>
      <c r="AG2351" s="241"/>
      <c r="AH2351" s="241"/>
      <c r="AI2351" s="241"/>
      <c r="AP2351" s="300"/>
      <c r="AT2351" s="300"/>
    </row>
    <row r="2352" spans="1:46" s="299" customFormat="1" ht="15" customHeight="1">
      <c r="A2352" s="284"/>
      <c r="B2352" s="284"/>
      <c r="C2352" s="241"/>
      <c r="D2352" s="241"/>
      <c r="E2352" s="241"/>
      <c r="F2352" s="241"/>
      <c r="G2352" s="241"/>
      <c r="H2352" s="241"/>
      <c r="I2352" s="241"/>
      <c r="J2352" s="241"/>
      <c r="K2352" s="241"/>
      <c r="L2352" s="241"/>
      <c r="M2352" s="241"/>
      <c r="N2352" s="241"/>
      <c r="O2352" s="241"/>
      <c r="P2352" s="241"/>
      <c r="Q2352" s="241"/>
      <c r="R2352" s="241"/>
      <c r="S2352" s="241"/>
      <c r="T2352" s="241"/>
      <c r="U2352" s="241"/>
      <c r="V2352" s="241"/>
      <c r="W2352" s="241"/>
      <c r="X2352" s="241"/>
      <c r="Y2352" s="241"/>
      <c r="Z2352" s="241"/>
      <c r="AA2352" s="241"/>
      <c r="AB2352" s="241"/>
      <c r="AC2352" s="241"/>
      <c r="AD2352" s="241"/>
      <c r="AE2352" s="241"/>
      <c r="AF2352" s="241"/>
      <c r="AG2352" s="241"/>
      <c r="AH2352" s="241"/>
      <c r="AI2352" s="241"/>
      <c r="AP2352" s="300"/>
      <c r="AT2352" s="300"/>
    </row>
    <row r="2353" spans="1:46" s="299" customFormat="1" ht="15" customHeight="1">
      <c r="A2353" s="284"/>
      <c r="B2353" s="284"/>
      <c r="C2353" s="241"/>
      <c r="D2353" s="241"/>
      <c r="E2353" s="241"/>
      <c r="F2353" s="241"/>
      <c r="G2353" s="241"/>
      <c r="H2353" s="241"/>
      <c r="I2353" s="241"/>
      <c r="J2353" s="241"/>
      <c r="K2353" s="241"/>
      <c r="L2353" s="241"/>
      <c r="M2353" s="241"/>
      <c r="N2353" s="241"/>
      <c r="O2353" s="241"/>
      <c r="P2353" s="241"/>
      <c r="Q2353" s="241"/>
      <c r="R2353" s="241"/>
      <c r="S2353" s="241"/>
      <c r="T2353" s="241"/>
      <c r="U2353" s="241"/>
      <c r="V2353" s="241"/>
      <c r="W2353" s="241"/>
      <c r="X2353" s="241"/>
      <c r="Y2353" s="241"/>
      <c r="Z2353" s="241"/>
      <c r="AA2353" s="241"/>
      <c r="AB2353" s="241"/>
      <c r="AC2353" s="241"/>
      <c r="AD2353" s="241"/>
      <c r="AE2353" s="241"/>
      <c r="AF2353" s="241"/>
      <c r="AG2353" s="241"/>
      <c r="AH2353" s="241"/>
      <c r="AI2353" s="241"/>
      <c r="AP2353" s="300"/>
      <c r="AT2353" s="300"/>
    </row>
    <row r="2354" spans="1:46" s="299" customFormat="1" ht="15" customHeight="1">
      <c r="A2354" s="284"/>
      <c r="B2354" s="284"/>
      <c r="C2354" s="241"/>
      <c r="D2354" s="241"/>
      <c r="E2354" s="241"/>
      <c r="F2354" s="241"/>
      <c r="G2354" s="241"/>
      <c r="H2354" s="241"/>
      <c r="I2354" s="241"/>
      <c r="J2354" s="241"/>
      <c r="K2354" s="241"/>
      <c r="L2354" s="241"/>
      <c r="M2354" s="241"/>
      <c r="N2354" s="241"/>
      <c r="O2354" s="241"/>
      <c r="P2354" s="241"/>
      <c r="Q2354" s="241"/>
      <c r="R2354" s="241"/>
      <c r="S2354" s="241"/>
      <c r="T2354" s="241"/>
      <c r="U2354" s="241"/>
      <c r="V2354" s="241"/>
      <c r="W2354" s="241"/>
      <c r="X2354" s="241"/>
      <c r="Y2354" s="241"/>
      <c r="Z2354" s="241"/>
      <c r="AA2354" s="241"/>
      <c r="AB2354" s="241"/>
      <c r="AC2354" s="241"/>
      <c r="AD2354" s="241"/>
      <c r="AE2354" s="241"/>
      <c r="AF2354" s="241"/>
      <c r="AG2354" s="241"/>
      <c r="AH2354" s="241"/>
      <c r="AI2354" s="241"/>
      <c r="AP2354" s="300"/>
      <c r="AT2354" s="300"/>
    </row>
    <row r="2355" spans="1:46" s="299" customFormat="1" ht="15" customHeight="1">
      <c r="A2355" s="284"/>
      <c r="B2355" s="284"/>
      <c r="C2355" s="241"/>
      <c r="D2355" s="241"/>
      <c r="E2355" s="241"/>
      <c r="F2355" s="241"/>
      <c r="G2355" s="241"/>
      <c r="H2355" s="241"/>
      <c r="I2355" s="241"/>
      <c r="J2355" s="241"/>
      <c r="K2355" s="241"/>
      <c r="L2355" s="241"/>
      <c r="M2355" s="241"/>
      <c r="N2355" s="241"/>
      <c r="O2355" s="241"/>
      <c r="P2355" s="241"/>
      <c r="Q2355" s="241"/>
      <c r="R2355" s="241"/>
      <c r="S2355" s="241"/>
      <c r="T2355" s="241"/>
      <c r="U2355" s="241"/>
      <c r="V2355" s="241"/>
      <c r="W2355" s="241"/>
      <c r="X2355" s="241"/>
      <c r="Y2355" s="241"/>
      <c r="Z2355" s="241"/>
      <c r="AA2355" s="241"/>
      <c r="AB2355" s="241"/>
      <c r="AC2355" s="241"/>
      <c r="AD2355" s="241"/>
      <c r="AE2355" s="241"/>
      <c r="AF2355" s="241"/>
      <c r="AG2355" s="241"/>
      <c r="AH2355" s="241"/>
      <c r="AI2355" s="241"/>
      <c r="AP2355" s="300"/>
      <c r="AT2355" s="300"/>
    </row>
    <row r="2356" spans="1:46" s="299" customFormat="1" ht="15" customHeight="1">
      <c r="A2356" s="284"/>
      <c r="B2356" s="284"/>
      <c r="C2356" s="241"/>
      <c r="D2356" s="241"/>
      <c r="E2356" s="241"/>
      <c r="F2356" s="241"/>
      <c r="G2356" s="241"/>
      <c r="H2356" s="241"/>
      <c r="I2356" s="241"/>
      <c r="J2356" s="241"/>
      <c r="K2356" s="241"/>
      <c r="L2356" s="241"/>
      <c r="M2356" s="241"/>
      <c r="N2356" s="241"/>
      <c r="O2356" s="241"/>
      <c r="P2356" s="241"/>
      <c r="Q2356" s="241"/>
      <c r="R2356" s="241"/>
      <c r="S2356" s="241"/>
      <c r="T2356" s="241"/>
      <c r="U2356" s="241"/>
      <c r="V2356" s="241"/>
      <c r="W2356" s="241"/>
      <c r="X2356" s="241"/>
      <c r="Y2356" s="241"/>
      <c r="Z2356" s="241"/>
      <c r="AA2356" s="241"/>
      <c r="AB2356" s="241"/>
      <c r="AC2356" s="241"/>
      <c r="AD2356" s="241"/>
      <c r="AE2356" s="241"/>
      <c r="AF2356" s="241"/>
      <c r="AG2356" s="241"/>
      <c r="AH2356" s="241"/>
      <c r="AI2356" s="241"/>
      <c r="AP2356" s="300"/>
      <c r="AT2356" s="300"/>
    </row>
    <row r="2357" spans="1:46" s="299" customFormat="1" ht="15" customHeight="1">
      <c r="A2357" s="284"/>
      <c r="B2357" s="284"/>
      <c r="C2357" s="241"/>
      <c r="D2357" s="241"/>
      <c r="E2357" s="241"/>
      <c r="F2357" s="241"/>
      <c r="G2357" s="241"/>
      <c r="H2357" s="241"/>
      <c r="I2357" s="241"/>
      <c r="J2357" s="241"/>
      <c r="K2357" s="241"/>
      <c r="L2357" s="241"/>
      <c r="M2357" s="241"/>
      <c r="N2357" s="241"/>
      <c r="O2357" s="241"/>
      <c r="P2357" s="241"/>
      <c r="Q2357" s="241"/>
      <c r="R2357" s="241"/>
      <c r="S2357" s="241"/>
      <c r="T2357" s="241"/>
      <c r="U2357" s="241"/>
      <c r="V2357" s="241"/>
      <c r="W2357" s="241"/>
      <c r="X2357" s="241"/>
      <c r="Y2357" s="241"/>
      <c r="Z2357" s="241"/>
      <c r="AA2357" s="241"/>
      <c r="AB2357" s="241"/>
      <c r="AC2357" s="241"/>
      <c r="AD2357" s="241"/>
      <c r="AE2357" s="241"/>
      <c r="AF2357" s="241"/>
      <c r="AG2357" s="241"/>
      <c r="AH2357" s="241"/>
      <c r="AI2357" s="241"/>
      <c r="AP2357" s="300"/>
      <c r="AT2357" s="300"/>
    </row>
    <row r="2358" spans="1:46" s="299" customFormat="1" ht="15" customHeight="1">
      <c r="A2358" s="284"/>
      <c r="B2358" s="284"/>
      <c r="C2358" s="241"/>
      <c r="D2358" s="241"/>
      <c r="E2358" s="241"/>
      <c r="F2358" s="241"/>
      <c r="G2358" s="241"/>
      <c r="H2358" s="241"/>
      <c r="I2358" s="241"/>
      <c r="J2358" s="241"/>
      <c r="K2358" s="241"/>
      <c r="L2358" s="241"/>
      <c r="M2358" s="241"/>
      <c r="N2358" s="241"/>
      <c r="O2358" s="241"/>
      <c r="P2358" s="241"/>
      <c r="Q2358" s="241"/>
      <c r="R2358" s="241"/>
      <c r="S2358" s="241"/>
      <c r="T2358" s="241"/>
      <c r="U2358" s="241"/>
      <c r="V2358" s="241"/>
      <c r="W2358" s="241"/>
      <c r="X2358" s="241"/>
      <c r="Y2358" s="241"/>
      <c r="Z2358" s="241"/>
      <c r="AA2358" s="241"/>
      <c r="AB2358" s="241"/>
      <c r="AC2358" s="241"/>
      <c r="AD2358" s="241"/>
      <c r="AE2358" s="241"/>
      <c r="AF2358" s="241"/>
      <c r="AG2358" s="241"/>
      <c r="AH2358" s="241"/>
      <c r="AI2358" s="241"/>
      <c r="AP2358" s="300"/>
      <c r="AT2358" s="300"/>
    </row>
    <row r="2359" spans="1:46" s="299" customFormat="1" ht="15" customHeight="1">
      <c r="A2359" s="284"/>
      <c r="B2359" s="284"/>
      <c r="C2359" s="241"/>
      <c r="D2359" s="241"/>
      <c r="E2359" s="241"/>
      <c r="F2359" s="241"/>
      <c r="G2359" s="241"/>
      <c r="H2359" s="241"/>
      <c r="I2359" s="241"/>
      <c r="J2359" s="241"/>
      <c r="K2359" s="241"/>
      <c r="L2359" s="241"/>
      <c r="M2359" s="241"/>
      <c r="N2359" s="241"/>
      <c r="O2359" s="241"/>
      <c r="P2359" s="241"/>
      <c r="Q2359" s="241"/>
      <c r="R2359" s="241"/>
      <c r="S2359" s="241"/>
      <c r="T2359" s="241"/>
      <c r="U2359" s="241"/>
      <c r="V2359" s="241"/>
      <c r="W2359" s="241"/>
      <c r="X2359" s="241"/>
      <c r="Y2359" s="241"/>
      <c r="Z2359" s="241"/>
      <c r="AA2359" s="241"/>
      <c r="AB2359" s="241"/>
      <c r="AC2359" s="241"/>
      <c r="AD2359" s="241"/>
      <c r="AE2359" s="241"/>
      <c r="AF2359" s="241"/>
      <c r="AG2359" s="241"/>
      <c r="AH2359" s="241"/>
      <c r="AI2359" s="241"/>
      <c r="AP2359" s="300"/>
      <c r="AT2359" s="300"/>
    </row>
    <row r="2360" spans="1:46" s="299" customFormat="1" ht="15" customHeight="1">
      <c r="A2360" s="284"/>
      <c r="B2360" s="284"/>
      <c r="C2360" s="241"/>
      <c r="D2360" s="241"/>
      <c r="E2360" s="241"/>
      <c r="F2360" s="241"/>
      <c r="G2360" s="241"/>
      <c r="H2360" s="241"/>
      <c r="I2360" s="241"/>
      <c r="J2360" s="241"/>
      <c r="K2360" s="241"/>
      <c r="L2360" s="241"/>
      <c r="M2360" s="241"/>
      <c r="N2360" s="241"/>
      <c r="O2360" s="241"/>
      <c r="P2360" s="241"/>
      <c r="Q2360" s="241"/>
      <c r="R2360" s="241"/>
      <c r="S2360" s="241"/>
      <c r="T2360" s="241"/>
      <c r="U2360" s="241"/>
      <c r="V2360" s="241"/>
      <c r="W2360" s="241"/>
      <c r="X2360" s="241"/>
      <c r="Y2360" s="241"/>
      <c r="Z2360" s="241"/>
      <c r="AA2360" s="241"/>
      <c r="AB2360" s="241"/>
      <c r="AC2360" s="241"/>
      <c r="AD2360" s="241"/>
      <c r="AE2360" s="241"/>
      <c r="AF2360" s="241"/>
      <c r="AG2360" s="241"/>
      <c r="AH2360" s="241"/>
      <c r="AI2360" s="241"/>
      <c r="AP2360" s="300"/>
      <c r="AT2360" s="300"/>
    </row>
    <row r="2361" spans="1:46" s="299" customFormat="1" ht="15" customHeight="1">
      <c r="A2361" s="284"/>
      <c r="B2361" s="284"/>
      <c r="C2361" s="241"/>
      <c r="D2361" s="241"/>
      <c r="E2361" s="241"/>
      <c r="F2361" s="241"/>
      <c r="G2361" s="241"/>
      <c r="H2361" s="241"/>
      <c r="I2361" s="241"/>
      <c r="J2361" s="241"/>
      <c r="K2361" s="241"/>
      <c r="L2361" s="241"/>
      <c r="M2361" s="241"/>
      <c r="N2361" s="241"/>
      <c r="O2361" s="241"/>
      <c r="P2361" s="241"/>
      <c r="Q2361" s="241"/>
      <c r="R2361" s="241"/>
      <c r="S2361" s="241"/>
      <c r="T2361" s="241"/>
      <c r="U2361" s="241"/>
      <c r="V2361" s="241"/>
      <c r="W2361" s="241"/>
      <c r="X2361" s="241"/>
      <c r="Y2361" s="241"/>
      <c r="Z2361" s="241"/>
      <c r="AA2361" s="241"/>
      <c r="AB2361" s="241"/>
      <c r="AC2361" s="241"/>
      <c r="AD2361" s="241"/>
      <c r="AE2361" s="241"/>
      <c r="AF2361" s="241"/>
      <c r="AG2361" s="241"/>
      <c r="AH2361" s="241"/>
      <c r="AI2361" s="241"/>
      <c r="AP2361" s="300"/>
      <c r="AT2361" s="300"/>
    </row>
    <row r="2362" spans="1:46" s="299" customFormat="1" ht="15" customHeight="1">
      <c r="A2362" s="284"/>
      <c r="B2362" s="284"/>
      <c r="C2362" s="241"/>
      <c r="D2362" s="241"/>
      <c r="E2362" s="241"/>
      <c r="F2362" s="241"/>
      <c r="G2362" s="241"/>
      <c r="H2362" s="241"/>
      <c r="I2362" s="241"/>
      <c r="J2362" s="241"/>
      <c r="K2362" s="241"/>
      <c r="L2362" s="241"/>
      <c r="M2362" s="241"/>
      <c r="N2362" s="241"/>
      <c r="O2362" s="241"/>
      <c r="P2362" s="241"/>
      <c r="Q2362" s="241"/>
      <c r="R2362" s="241"/>
      <c r="S2362" s="241"/>
      <c r="T2362" s="241"/>
      <c r="U2362" s="241"/>
      <c r="V2362" s="241"/>
      <c r="W2362" s="241"/>
      <c r="X2362" s="241"/>
      <c r="Y2362" s="241"/>
      <c r="Z2362" s="241"/>
      <c r="AA2362" s="241"/>
      <c r="AB2362" s="241"/>
      <c r="AC2362" s="241"/>
      <c r="AD2362" s="241"/>
      <c r="AE2362" s="241"/>
      <c r="AF2362" s="241"/>
      <c r="AG2362" s="241"/>
      <c r="AH2362" s="241"/>
      <c r="AI2362" s="241"/>
      <c r="AP2362" s="300"/>
      <c r="AT2362" s="300"/>
    </row>
    <row r="2363" spans="1:46" s="299" customFormat="1" ht="15" customHeight="1">
      <c r="A2363" s="284"/>
      <c r="B2363" s="284"/>
      <c r="C2363" s="241"/>
      <c r="D2363" s="241"/>
      <c r="E2363" s="241"/>
      <c r="F2363" s="241"/>
      <c r="G2363" s="241"/>
      <c r="H2363" s="241"/>
      <c r="I2363" s="241"/>
      <c r="J2363" s="241"/>
      <c r="K2363" s="241"/>
      <c r="L2363" s="241"/>
      <c r="M2363" s="241"/>
      <c r="N2363" s="241"/>
      <c r="O2363" s="241"/>
      <c r="P2363" s="241"/>
      <c r="Q2363" s="241"/>
      <c r="R2363" s="241"/>
      <c r="S2363" s="241"/>
      <c r="T2363" s="241"/>
      <c r="U2363" s="241"/>
      <c r="V2363" s="241"/>
      <c r="W2363" s="241"/>
      <c r="X2363" s="241"/>
      <c r="Y2363" s="241"/>
      <c r="Z2363" s="241"/>
      <c r="AA2363" s="241"/>
      <c r="AB2363" s="241"/>
      <c r="AC2363" s="241"/>
      <c r="AD2363" s="241"/>
      <c r="AE2363" s="241"/>
      <c r="AF2363" s="241"/>
      <c r="AG2363" s="241"/>
      <c r="AH2363" s="241"/>
      <c r="AI2363" s="241"/>
      <c r="AP2363" s="300"/>
      <c r="AT2363" s="300"/>
    </row>
    <row r="2364" spans="1:46" s="299" customFormat="1" ht="15" customHeight="1">
      <c r="A2364" s="284"/>
      <c r="B2364" s="284"/>
      <c r="C2364" s="241"/>
      <c r="D2364" s="241"/>
      <c r="E2364" s="241"/>
      <c r="F2364" s="241"/>
      <c r="G2364" s="241"/>
      <c r="H2364" s="241"/>
      <c r="I2364" s="241"/>
      <c r="J2364" s="241"/>
      <c r="K2364" s="241"/>
      <c r="L2364" s="241"/>
      <c r="M2364" s="241"/>
      <c r="N2364" s="241"/>
      <c r="O2364" s="241"/>
      <c r="P2364" s="241"/>
      <c r="Q2364" s="241"/>
      <c r="R2364" s="241"/>
      <c r="S2364" s="241"/>
      <c r="T2364" s="241"/>
      <c r="U2364" s="241"/>
      <c r="V2364" s="241"/>
      <c r="W2364" s="241"/>
      <c r="X2364" s="241"/>
      <c r="Y2364" s="241"/>
      <c r="Z2364" s="241"/>
      <c r="AA2364" s="241"/>
      <c r="AB2364" s="241"/>
      <c r="AC2364" s="241"/>
      <c r="AD2364" s="241"/>
      <c r="AE2364" s="241"/>
      <c r="AF2364" s="241"/>
      <c r="AG2364" s="241"/>
      <c r="AH2364" s="241"/>
      <c r="AI2364" s="241"/>
      <c r="AP2364" s="300"/>
      <c r="AT2364" s="300"/>
    </row>
    <row r="2365" spans="1:46" s="299" customFormat="1" ht="15" customHeight="1">
      <c r="A2365" s="284"/>
      <c r="B2365" s="284"/>
      <c r="C2365" s="241"/>
      <c r="D2365" s="241"/>
      <c r="E2365" s="241"/>
      <c r="F2365" s="241"/>
      <c r="G2365" s="241"/>
      <c r="H2365" s="241"/>
      <c r="I2365" s="241"/>
      <c r="J2365" s="241"/>
      <c r="K2365" s="241"/>
      <c r="L2365" s="241"/>
      <c r="M2365" s="241"/>
      <c r="N2365" s="241"/>
      <c r="O2365" s="241"/>
      <c r="P2365" s="241"/>
      <c r="Q2365" s="241"/>
      <c r="R2365" s="241"/>
      <c r="S2365" s="241"/>
      <c r="T2365" s="241"/>
      <c r="U2365" s="241"/>
      <c r="V2365" s="241"/>
      <c r="W2365" s="241"/>
      <c r="X2365" s="241"/>
      <c r="Y2365" s="241"/>
      <c r="Z2365" s="241"/>
      <c r="AA2365" s="241"/>
      <c r="AB2365" s="241"/>
      <c r="AC2365" s="241"/>
      <c r="AD2365" s="241"/>
      <c r="AE2365" s="241"/>
      <c r="AF2365" s="241"/>
      <c r="AG2365" s="241"/>
      <c r="AH2365" s="241"/>
      <c r="AI2365" s="241"/>
      <c r="AP2365" s="300"/>
      <c r="AT2365" s="300"/>
    </row>
    <row r="2366" spans="1:46" s="299" customFormat="1" ht="15" customHeight="1">
      <c r="A2366" s="284"/>
      <c r="B2366" s="284"/>
      <c r="C2366" s="241"/>
      <c r="D2366" s="241"/>
      <c r="E2366" s="241"/>
      <c r="F2366" s="241"/>
      <c r="G2366" s="241"/>
      <c r="H2366" s="241"/>
      <c r="I2366" s="241"/>
      <c r="J2366" s="241"/>
      <c r="K2366" s="241"/>
      <c r="L2366" s="241"/>
      <c r="M2366" s="241"/>
      <c r="N2366" s="241"/>
      <c r="O2366" s="241"/>
      <c r="P2366" s="241"/>
      <c r="Q2366" s="241"/>
      <c r="R2366" s="241"/>
      <c r="S2366" s="241"/>
      <c r="T2366" s="241"/>
      <c r="U2366" s="241"/>
      <c r="V2366" s="241"/>
      <c r="W2366" s="241"/>
      <c r="X2366" s="241"/>
      <c r="Y2366" s="241"/>
      <c r="Z2366" s="241"/>
      <c r="AA2366" s="241"/>
      <c r="AB2366" s="241"/>
      <c r="AC2366" s="241"/>
      <c r="AD2366" s="241"/>
      <c r="AE2366" s="241"/>
      <c r="AF2366" s="241"/>
      <c r="AG2366" s="241"/>
      <c r="AH2366" s="241"/>
      <c r="AI2366" s="241"/>
      <c r="AP2366" s="300"/>
      <c r="AT2366" s="300"/>
    </row>
    <row r="2367" spans="1:46" s="299" customFormat="1" ht="15" customHeight="1">
      <c r="A2367" s="284"/>
      <c r="B2367" s="284"/>
      <c r="C2367" s="241"/>
      <c r="D2367" s="241"/>
      <c r="E2367" s="241"/>
      <c r="F2367" s="241"/>
      <c r="G2367" s="241"/>
      <c r="H2367" s="241"/>
      <c r="I2367" s="241"/>
      <c r="J2367" s="241"/>
      <c r="K2367" s="241"/>
      <c r="L2367" s="241"/>
      <c r="M2367" s="241"/>
      <c r="N2367" s="241"/>
      <c r="O2367" s="241"/>
      <c r="P2367" s="241"/>
      <c r="Q2367" s="241"/>
      <c r="R2367" s="241"/>
      <c r="S2367" s="241"/>
      <c r="T2367" s="241"/>
      <c r="U2367" s="241"/>
      <c r="V2367" s="241"/>
      <c r="W2367" s="241"/>
      <c r="X2367" s="241"/>
      <c r="Y2367" s="241"/>
      <c r="Z2367" s="241"/>
      <c r="AA2367" s="241"/>
      <c r="AB2367" s="241"/>
      <c r="AC2367" s="241"/>
      <c r="AD2367" s="241"/>
      <c r="AE2367" s="241"/>
      <c r="AF2367" s="241"/>
      <c r="AG2367" s="241"/>
      <c r="AH2367" s="241"/>
      <c r="AI2367" s="241"/>
      <c r="AP2367" s="300"/>
      <c r="AT2367" s="300"/>
    </row>
    <row r="2368" spans="1:46" s="299" customFormat="1" ht="15" customHeight="1">
      <c r="A2368" s="284"/>
      <c r="B2368" s="284"/>
      <c r="C2368" s="241"/>
      <c r="D2368" s="241"/>
      <c r="E2368" s="241"/>
      <c r="F2368" s="241"/>
      <c r="G2368" s="241"/>
      <c r="H2368" s="241"/>
      <c r="I2368" s="241"/>
      <c r="J2368" s="241"/>
      <c r="K2368" s="241"/>
      <c r="L2368" s="241"/>
      <c r="M2368" s="241"/>
      <c r="N2368" s="241"/>
      <c r="O2368" s="241"/>
      <c r="P2368" s="241"/>
      <c r="Q2368" s="241"/>
      <c r="R2368" s="241"/>
      <c r="S2368" s="241"/>
      <c r="T2368" s="241"/>
      <c r="U2368" s="241"/>
      <c r="V2368" s="241"/>
      <c r="W2368" s="241"/>
      <c r="X2368" s="241"/>
      <c r="Y2368" s="241"/>
      <c r="Z2368" s="241"/>
      <c r="AA2368" s="241"/>
      <c r="AB2368" s="241"/>
      <c r="AC2368" s="241"/>
      <c r="AD2368" s="241"/>
      <c r="AE2368" s="241"/>
      <c r="AF2368" s="241"/>
      <c r="AG2368" s="241"/>
      <c r="AH2368" s="241"/>
      <c r="AI2368" s="241"/>
      <c r="AP2368" s="300"/>
      <c r="AT2368" s="300"/>
    </row>
    <row r="2369" spans="1:46" s="299" customFormat="1" ht="15" customHeight="1">
      <c r="A2369" s="284"/>
      <c r="B2369" s="284"/>
      <c r="C2369" s="241"/>
      <c r="D2369" s="241"/>
      <c r="E2369" s="241"/>
      <c r="F2369" s="241"/>
      <c r="G2369" s="241"/>
      <c r="H2369" s="241"/>
      <c r="I2369" s="241"/>
      <c r="J2369" s="241"/>
      <c r="K2369" s="241"/>
      <c r="L2369" s="241"/>
      <c r="M2369" s="241"/>
      <c r="N2369" s="241"/>
      <c r="O2369" s="241"/>
      <c r="P2369" s="241"/>
      <c r="Q2369" s="241"/>
      <c r="R2369" s="241"/>
      <c r="S2369" s="241"/>
      <c r="T2369" s="241"/>
      <c r="U2369" s="241"/>
      <c r="V2369" s="241"/>
      <c r="W2369" s="241"/>
      <c r="X2369" s="241"/>
      <c r="Y2369" s="241"/>
      <c r="Z2369" s="241"/>
      <c r="AA2369" s="241"/>
      <c r="AB2369" s="241"/>
      <c r="AC2369" s="241"/>
      <c r="AD2369" s="241"/>
      <c r="AE2369" s="241"/>
      <c r="AF2369" s="241"/>
      <c r="AG2369" s="241"/>
      <c r="AH2369" s="241"/>
      <c r="AI2369" s="241"/>
      <c r="AP2369" s="300"/>
      <c r="AT2369" s="300"/>
    </row>
    <row r="2370" spans="1:46" s="299" customFormat="1" ht="15" customHeight="1">
      <c r="A2370" s="284"/>
      <c r="B2370" s="284"/>
      <c r="C2370" s="241"/>
      <c r="D2370" s="241"/>
      <c r="E2370" s="241"/>
      <c r="F2370" s="241"/>
      <c r="G2370" s="241"/>
      <c r="H2370" s="241"/>
      <c r="I2370" s="241"/>
      <c r="J2370" s="241"/>
      <c r="K2370" s="241"/>
      <c r="L2370" s="241"/>
      <c r="M2370" s="241"/>
      <c r="N2370" s="241"/>
      <c r="O2370" s="241"/>
      <c r="P2370" s="241"/>
      <c r="Q2370" s="241"/>
      <c r="R2370" s="241"/>
      <c r="S2370" s="241"/>
      <c r="T2370" s="241"/>
      <c r="U2370" s="241"/>
      <c r="V2370" s="241"/>
      <c r="W2370" s="241"/>
      <c r="X2370" s="241"/>
      <c r="Y2370" s="241"/>
      <c r="Z2370" s="241"/>
      <c r="AA2370" s="241"/>
      <c r="AB2370" s="241"/>
      <c r="AC2370" s="241"/>
      <c r="AD2370" s="241"/>
      <c r="AE2370" s="241"/>
      <c r="AF2370" s="241"/>
      <c r="AG2370" s="241"/>
      <c r="AH2370" s="241"/>
      <c r="AI2370" s="241"/>
      <c r="AP2370" s="300"/>
      <c r="AT2370" s="300"/>
    </row>
    <row r="2371" spans="1:46" s="299" customFormat="1" ht="15" customHeight="1">
      <c r="A2371" s="284"/>
      <c r="B2371" s="284"/>
      <c r="C2371" s="241"/>
      <c r="D2371" s="241"/>
      <c r="E2371" s="241"/>
      <c r="F2371" s="241"/>
      <c r="G2371" s="241"/>
      <c r="H2371" s="241"/>
      <c r="I2371" s="241"/>
      <c r="J2371" s="241"/>
      <c r="K2371" s="241"/>
      <c r="L2371" s="241"/>
      <c r="M2371" s="241"/>
      <c r="N2371" s="241"/>
      <c r="O2371" s="241"/>
      <c r="P2371" s="241"/>
      <c r="Q2371" s="241"/>
      <c r="R2371" s="241"/>
      <c r="S2371" s="241"/>
      <c r="T2371" s="241"/>
      <c r="U2371" s="241"/>
      <c r="V2371" s="241"/>
      <c r="W2371" s="241"/>
      <c r="X2371" s="241"/>
      <c r="Y2371" s="241"/>
      <c r="Z2371" s="241"/>
      <c r="AA2371" s="241"/>
      <c r="AB2371" s="241"/>
      <c r="AC2371" s="241"/>
      <c r="AD2371" s="241"/>
      <c r="AE2371" s="241"/>
      <c r="AF2371" s="241"/>
      <c r="AG2371" s="241"/>
      <c r="AH2371" s="241"/>
      <c r="AI2371" s="241"/>
      <c r="AP2371" s="300"/>
      <c r="AT2371" s="300"/>
    </row>
    <row r="2372" spans="1:46" s="299" customFormat="1" ht="15" customHeight="1">
      <c r="A2372" s="284"/>
      <c r="B2372" s="284"/>
      <c r="C2372" s="241"/>
      <c r="D2372" s="241"/>
      <c r="E2372" s="241"/>
      <c r="F2372" s="241"/>
      <c r="G2372" s="241"/>
      <c r="H2372" s="241"/>
      <c r="I2372" s="241"/>
      <c r="J2372" s="241"/>
      <c r="K2372" s="241"/>
      <c r="L2372" s="241"/>
      <c r="M2372" s="241"/>
      <c r="N2372" s="241"/>
      <c r="O2372" s="241"/>
      <c r="P2372" s="241"/>
      <c r="Q2372" s="241"/>
      <c r="R2372" s="241"/>
      <c r="S2372" s="241"/>
      <c r="T2372" s="241"/>
      <c r="U2372" s="241"/>
      <c r="V2372" s="241"/>
      <c r="W2372" s="241"/>
      <c r="X2372" s="241"/>
      <c r="Y2372" s="241"/>
      <c r="Z2372" s="241"/>
      <c r="AA2372" s="241"/>
      <c r="AB2372" s="241"/>
      <c r="AC2372" s="241"/>
      <c r="AD2372" s="241"/>
      <c r="AE2372" s="241"/>
      <c r="AF2372" s="241"/>
      <c r="AG2372" s="241"/>
      <c r="AH2372" s="241"/>
      <c r="AI2372" s="241"/>
      <c r="AP2372" s="300"/>
      <c r="AT2372" s="300"/>
    </row>
    <row r="2373" spans="1:46" s="299" customFormat="1" ht="15" customHeight="1">
      <c r="A2373" s="284"/>
      <c r="B2373" s="284"/>
      <c r="C2373" s="241"/>
      <c r="D2373" s="241"/>
      <c r="E2373" s="241"/>
      <c r="F2373" s="241"/>
      <c r="G2373" s="241"/>
      <c r="H2373" s="241"/>
      <c r="I2373" s="241"/>
      <c r="J2373" s="241"/>
      <c r="K2373" s="241"/>
      <c r="L2373" s="241"/>
      <c r="M2373" s="241"/>
      <c r="N2373" s="241"/>
      <c r="O2373" s="241"/>
      <c r="P2373" s="241"/>
      <c r="Q2373" s="241"/>
      <c r="R2373" s="241"/>
      <c r="S2373" s="241"/>
      <c r="T2373" s="241"/>
      <c r="U2373" s="241"/>
      <c r="V2373" s="241"/>
      <c r="W2373" s="241"/>
      <c r="X2373" s="241"/>
      <c r="Y2373" s="241"/>
      <c r="Z2373" s="241"/>
      <c r="AA2373" s="241"/>
      <c r="AB2373" s="241"/>
      <c r="AC2373" s="241"/>
      <c r="AD2373" s="241"/>
      <c r="AE2373" s="241"/>
      <c r="AF2373" s="241"/>
      <c r="AG2373" s="241"/>
      <c r="AH2373" s="241"/>
      <c r="AI2373" s="241"/>
      <c r="AP2373" s="300"/>
      <c r="AT2373" s="300"/>
    </row>
    <row r="2374" spans="1:46" s="299" customFormat="1" ht="15" customHeight="1">
      <c r="A2374" s="284"/>
      <c r="B2374" s="284"/>
      <c r="C2374" s="241"/>
      <c r="D2374" s="241"/>
      <c r="E2374" s="241"/>
      <c r="F2374" s="241"/>
      <c r="G2374" s="241"/>
      <c r="H2374" s="241"/>
      <c r="I2374" s="241"/>
      <c r="J2374" s="241"/>
      <c r="K2374" s="241"/>
      <c r="L2374" s="241"/>
      <c r="M2374" s="241"/>
      <c r="N2374" s="241"/>
      <c r="O2374" s="241"/>
      <c r="P2374" s="241"/>
      <c r="Q2374" s="241"/>
      <c r="R2374" s="241"/>
      <c r="S2374" s="241"/>
      <c r="T2374" s="241"/>
      <c r="U2374" s="241"/>
      <c r="V2374" s="241"/>
      <c r="W2374" s="241"/>
      <c r="X2374" s="241"/>
      <c r="Y2374" s="241"/>
      <c r="Z2374" s="241"/>
      <c r="AA2374" s="241"/>
      <c r="AB2374" s="241"/>
      <c r="AC2374" s="241"/>
      <c r="AD2374" s="241"/>
      <c r="AE2374" s="241"/>
      <c r="AF2374" s="241"/>
      <c r="AG2374" s="241"/>
      <c r="AH2374" s="241"/>
      <c r="AI2374" s="241"/>
      <c r="AP2374" s="300"/>
      <c r="AT2374" s="300"/>
    </row>
    <row r="2375" spans="1:46" s="299" customFormat="1" ht="15" customHeight="1">
      <c r="A2375" s="284"/>
      <c r="B2375" s="284"/>
      <c r="C2375" s="241"/>
      <c r="D2375" s="241"/>
      <c r="E2375" s="241"/>
      <c r="F2375" s="241"/>
      <c r="G2375" s="241"/>
      <c r="H2375" s="241"/>
      <c r="I2375" s="241"/>
      <c r="J2375" s="241"/>
      <c r="K2375" s="241"/>
      <c r="L2375" s="241"/>
      <c r="M2375" s="241"/>
      <c r="N2375" s="241"/>
      <c r="O2375" s="241"/>
      <c r="P2375" s="241"/>
      <c r="Q2375" s="241"/>
      <c r="R2375" s="241"/>
      <c r="S2375" s="241"/>
      <c r="T2375" s="241"/>
      <c r="U2375" s="241"/>
      <c r="V2375" s="241"/>
      <c r="W2375" s="241"/>
      <c r="X2375" s="241"/>
      <c r="Y2375" s="241"/>
      <c r="Z2375" s="241"/>
      <c r="AA2375" s="241"/>
      <c r="AB2375" s="241"/>
      <c r="AC2375" s="241"/>
      <c r="AD2375" s="241"/>
      <c r="AE2375" s="241"/>
      <c r="AF2375" s="241"/>
      <c r="AG2375" s="241"/>
      <c r="AH2375" s="241"/>
      <c r="AI2375" s="241"/>
      <c r="AP2375" s="300"/>
      <c r="AT2375" s="300"/>
    </row>
    <row r="2376" spans="1:46" s="299" customFormat="1" ht="15" customHeight="1">
      <c r="A2376" s="284"/>
      <c r="B2376" s="284"/>
      <c r="C2376" s="241"/>
      <c r="D2376" s="241"/>
      <c r="E2376" s="241"/>
      <c r="F2376" s="241"/>
      <c r="G2376" s="241"/>
      <c r="H2376" s="241"/>
      <c r="I2376" s="241"/>
      <c r="J2376" s="241"/>
      <c r="K2376" s="241"/>
      <c r="L2376" s="241"/>
      <c r="M2376" s="241"/>
      <c r="N2376" s="241"/>
      <c r="O2376" s="241"/>
      <c r="P2376" s="241"/>
      <c r="Q2376" s="241"/>
      <c r="R2376" s="241"/>
      <c r="S2376" s="241"/>
      <c r="T2376" s="241"/>
      <c r="U2376" s="241"/>
      <c r="V2376" s="241"/>
      <c r="W2376" s="241"/>
      <c r="X2376" s="241"/>
      <c r="Y2376" s="241"/>
      <c r="Z2376" s="241"/>
      <c r="AA2376" s="241"/>
      <c r="AB2376" s="241"/>
      <c r="AC2376" s="241"/>
      <c r="AD2376" s="241"/>
      <c r="AE2376" s="241"/>
      <c r="AF2376" s="241"/>
      <c r="AG2376" s="241"/>
      <c r="AH2376" s="241"/>
      <c r="AI2376" s="241"/>
      <c r="AP2376" s="300"/>
      <c r="AT2376" s="300"/>
    </row>
    <row r="2377" spans="1:46" s="299" customFormat="1" ht="15" customHeight="1">
      <c r="A2377" s="284"/>
      <c r="B2377" s="284"/>
      <c r="C2377" s="241"/>
      <c r="D2377" s="241"/>
      <c r="E2377" s="241"/>
      <c r="F2377" s="241"/>
      <c r="G2377" s="241"/>
      <c r="H2377" s="241"/>
      <c r="I2377" s="241"/>
      <c r="J2377" s="241"/>
      <c r="K2377" s="241"/>
      <c r="L2377" s="241"/>
      <c r="M2377" s="241"/>
      <c r="N2377" s="241"/>
      <c r="O2377" s="241"/>
      <c r="P2377" s="241"/>
      <c r="Q2377" s="241"/>
      <c r="R2377" s="241"/>
      <c r="S2377" s="241"/>
      <c r="T2377" s="241"/>
      <c r="U2377" s="241"/>
      <c r="V2377" s="241"/>
      <c r="W2377" s="241"/>
      <c r="X2377" s="241"/>
      <c r="Y2377" s="241"/>
      <c r="Z2377" s="241"/>
      <c r="AA2377" s="241"/>
      <c r="AB2377" s="241"/>
      <c r="AC2377" s="241"/>
      <c r="AD2377" s="241"/>
      <c r="AE2377" s="241"/>
      <c r="AF2377" s="241"/>
      <c r="AG2377" s="241"/>
      <c r="AH2377" s="241"/>
      <c r="AI2377" s="241"/>
      <c r="AP2377" s="300"/>
      <c r="AT2377" s="300"/>
    </row>
    <row r="2378" spans="1:46" s="299" customFormat="1" ht="15" customHeight="1">
      <c r="A2378" s="284"/>
      <c r="B2378" s="284"/>
      <c r="C2378" s="241"/>
      <c r="D2378" s="241"/>
      <c r="E2378" s="241"/>
      <c r="F2378" s="241"/>
      <c r="G2378" s="241"/>
      <c r="H2378" s="241"/>
      <c r="I2378" s="241"/>
      <c r="J2378" s="241"/>
      <c r="K2378" s="241"/>
      <c r="L2378" s="241"/>
      <c r="M2378" s="241"/>
      <c r="N2378" s="241"/>
      <c r="O2378" s="241"/>
      <c r="P2378" s="241"/>
      <c r="Q2378" s="241"/>
      <c r="R2378" s="241"/>
      <c r="S2378" s="241"/>
      <c r="T2378" s="241"/>
      <c r="U2378" s="241"/>
      <c r="V2378" s="241"/>
      <c r="W2378" s="241"/>
      <c r="X2378" s="241"/>
      <c r="Y2378" s="241"/>
      <c r="Z2378" s="241"/>
      <c r="AA2378" s="241"/>
      <c r="AB2378" s="241"/>
      <c r="AC2378" s="241"/>
      <c r="AD2378" s="241"/>
      <c r="AE2378" s="241"/>
      <c r="AF2378" s="241"/>
      <c r="AG2378" s="241"/>
      <c r="AH2378" s="241"/>
      <c r="AI2378" s="241"/>
      <c r="AP2378" s="300"/>
      <c r="AT2378" s="300"/>
    </row>
    <row r="2379" spans="1:46" s="299" customFormat="1" ht="15" customHeight="1">
      <c r="A2379" s="284"/>
      <c r="B2379" s="284"/>
      <c r="C2379" s="241"/>
      <c r="D2379" s="241"/>
      <c r="E2379" s="241"/>
      <c r="F2379" s="241"/>
      <c r="G2379" s="241"/>
      <c r="H2379" s="241"/>
      <c r="I2379" s="241"/>
      <c r="J2379" s="241"/>
      <c r="K2379" s="241"/>
      <c r="L2379" s="241"/>
      <c r="M2379" s="241"/>
      <c r="N2379" s="241"/>
      <c r="O2379" s="241"/>
      <c r="P2379" s="241"/>
      <c r="Q2379" s="241"/>
      <c r="R2379" s="241"/>
      <c r="S2379" s="241"/>
      <c r="T2379" s="241"/>
      <c r="U2379" s="241"/>
      <c r="V2379" s="241"/>
      <c r="W2379" s="241"/>
      <c r="X2379" s="241"/>
      <c r="Y2379" s="241"/>
      <c r="Z2379" s="241"/>
      <c r="AA2379" s="241"/>
      <c r="AB2379" s="241"/>
      <c r="AC2379" s="241"/>
      <c r="AD2379" s="241"/>
      <c r="AE2379" s="241"/>
      <c r="AF2379" s="241"/>
      <c r="AG2379" s="241"/>
      <c r="AH2379" s="241"/>
      <c r="AI2379" s="241"/>
      <c r="AP2379" s="300"/>
      <c r="AT2379" s="300"/>
    </row>
    <row r="2380" spans="1:46" s="299" customFormat="1" ht="15" customHeight="1">
      <c r="A2380" s="284"/>
      <c r="B2380" s="284"/>
      <c r="C2380" s="241"/>
      <c r="D2380" s="241"/>
      <c r="E2380" s="241"/>
      <c r="F2380" s="241"/>
      <c r="G2380" s="241"/>
      <c r="H2380" s="241"/>
      <c r="I2380" s="241"/>
      <c r="J2380" s="241"/>
      <c r="K2380" s="241"/>
      <c r="L2380" s="241"/>
      <c r="M2380" s="241"/>
      <c r="N2380" s="241"/>
      <c r="O2380" s="241"/>
      <c r="P2380" s="241"/>
      <c r="Q2380" s="241"/>
      <c r="R2380" s="241"/>
      <c r="S2380" s="241"/>
      <c r="T2380" s="241"/>
      <c r="U2380" s="241"/>
      <c r="V2380" s="241"/>
      <c r="W2380" s="241"/>
      <c r="X2380" s="241"/>
      <c r="Y2380" s="241"/>
      <c r="Z2380" s="241"/>
      <c r="AA2380" s="241"/>
      <c r="AB2380" s="241"/>
      <c r="AC2380" s="241"/>
      <c r="AD2380" s="241"/>
      <c r="AE2380" s="241"/>
      <c r="AF2380" s="241"/>
      <c r="AG2380" s="241"/>
      <c r="AH2380" s="241"/>
      <c r="AI2380" s="241"/>
      <c r="AP2380" s="300"/>
      <c r="AT2380" s="300"/>
    </row>
    <row r="2381" spans="1:46" s="299" customFormat="1" ht="15" customHeight="1">
      <c r="A2381" s="284"/>
      <c r="B2381" s="284"/>
      <c r="C2381" s="241"/>
      <c r="D2381" s="241"/>
      <c r="E2381" s="241"/>
      <c r="F2381" s="241"/>
      <c r="G2381" s="241"/>
      <c r="H2381" s="241"/>
      <c r="I2381" s="241"/>
      <c r="J2381" s="241"/>
      <c r="K2381" s="241"/>
      <c r="L2381" s="241"/>
      <c r="M2381" s="241"/>
      <c r="N2381" s="241"/>
      <c r="O2381" s="241"/>
      <c r="P2381" s="241"/>
      <c r="Q2381" s="241"/>
      <c r="R2381" s="241"/>
      <c r="S2381" s="241"/>
      <c r="T2381" s="241"/>
      <c r="U2381" s="241"/>
      <c r="V2381" s="241"/>
      <c r="W2381" s="241"/>
      <c r="X2381" s="241"/>
      <c r="Y2381" s="241"/>
      <c r="Z2381" s="241"/>
      <c r="AA2381" s="241"/>
      <c r="AB2381" s="241"/>
      <c r="AC2381" s="241"/>
      <c r="AD2381" s="241"/>
      <c r="AE2381" s="241"/>
      <c r="AF2381" s="241"/>
      <c r="AG2381" s="241"/>
      <c r="AH2381" s="241"/>
      <c r="AI2381" s="241"/>
      <c r="AP2381" s="300"/>
      <c r="AT2381" s="300"/>
    </row>
    <row r="2382" spans="1:46" s="299" customFormat="1" ht="15" customHeight="1">
      <c r="A2382" s="284"/>
      <c r="B2382" s="284"/>
      <c r="C2382" s="241"/>
      <c r="D2382" s="241"/>
      <c r="E2382" s="241"/>
      <c r="F2382" s="241"/>
      <c r="G2382" s="241"/>
      <c r="H2382" s="241"/>
      <c r="I2382" s="241"/>
      <c r="J2382" s="241"/>
      <c r="K2382" s="241"/>
      <c r="L2382" s="241"/>
      <c r="M2382" s="241"/>
      <c r="N2382" s="241"/>
      <c r="O2382" s="241"/>
      <c r="P2382" s="241"/>
      <c r="Q2382" s="241"/>
      <c r="R2382" s="241"/>
      <c r="S2382" s="241"/>
      <c r="T2382" s="241"/>
      <c r="U2382" s="241"/>
      <c r="V2382" s="241"/>
      <c r="W2382" s="241"/>
      <c r="X2382" s="241"/>
      <c r="Y2382" s="241"/>
      <c r="Z2382" s="241"/>
      <c r="AA2382" s="241"/>
      <c r="AB2382" s="241"/>
      <c r="AC2382" s="241"/>
      <c r="AD2382" s="241"/>
      <c r="AE2382" s="241"/>
      <c r="AF2382" s="241"/>
      <c r="AG2382" s="241"/>
      <c r="AH2382" s="241"/>
      <c r="AI2382" s="241"/>
      <c r="AP2382" s="300"/>
      <c r="AT2382" s="300"/>
    </row>
    <row r="2383" spans="1:46" s="299" customFormat="1" ht="15" customHeight="1">
      <c r="A2383" s="284"/>
      <c r="B2383" s="284"/>
      <c r="C2383" s="241"/>
      <c r="D2383" s="241"/>
      <c r="E2383" s="241"/>
      <c r="F2383" s="241"/>
      <c r="G2383" s="241"/>
      <c r="H2383" s="241"/>
      <c r="I2383" s="241"/>
      <c r="J2383" s="241"/>
      <c r="K2383" s="241"/>
      <c r="L2383" s="241"/>
      <c r="M2383" s="241"/>
      <c r="N2383" s="241"/>
      <c r="O2383" s="241"/>
      <c r="P2383" s="241"/>
      <c r="Q2383" s="241"/>
      <c r="R2383" s="241"/>
      <c r="S2383" s="241"/>
      <c r="T2383" s="241"/>
      <c r="U2383" s="241"/>
      <c r="V2383" s="241"/>
      <c r="W2383" s="241"/>
      <c r="X2383" s="241"/>
      <c r="Y2383" s="241"/>
      <c r="Z2383" s="241"/>
      <c r="AA2383" s="241"/>
      <c r="AB2383" s="241"/>
      <c r="AC2383" s="241"/>
      <c r="AD2383" s="241"/>
      <c r="AE2383" s="241"/>
      <c r="AF2383" s="241"/>
      <c r="AG2383" s="241"/>
      <c r="AH2383" s="241"/>
      <c r="AI2383" s="241"/>
      <c r="AP2383" s="300"/>
      <c r="AT2383" s="300"/>
    </row>
    <row r="2384" spans="1:46" s="299" customFormat="1" ht="15" customHeight="1">
      <c r="A2384" s="284"/>
      <c r="B2384" s="284"/>
      <c r="C2384" s="241"/>
      <c r="D2384" s="241"/>
      <c r="E2384" s="241"/>
      <c r="F2384" s="241"/>
      <c r="G2384" s="241"/>
      <c r="H2384" s="241"/>
      <c r="I2384" s="241"/>
      <c r="J2384" s="241"/>
      <c r="K2384" s="241"/>
      <c r="L2384" s="241"/>
      <c r="M2384" s="241"/>
      <c r="N2384" s="241"/>
      <c r="O2384" s="241"/>
      <c r="P2384" s="241"/>
      <c r="Q2384" s="241"/>
      <c r="R2384" s="241"/>
      <c r="S2384" s="241"/>
      <c r="T2384" s="241"/>
      <c r="U2384" s="241"/>
      <c r="V2384" s="241"/>
      <c r="W2384" s="241"/>
      <c r="X2384" s="241"/>
      <c r="Y2384" s="241"/>
      <c r="Z2384" s="241"/>
      <c r="AA2384" s="241"/>
      <c r="AB2384" s="241"/>
      <c r="AC2384" s="241"/>
      <c r="AD2384" s="241"/>
      <c r="AE2384" s="241"/>
      <c r="AF2384" s="241"/>
      <c r="AG2384" s="241"/>
      <c r="AH2384" s="241"/>
      <c r="AI2384" s="241"/>
      <c r="AP2384" s="300"/>
      <c r="AT2384" s="300"/>
    </row>
    <row r="2385" spans="1:46" s="299" customFormat="1" ht="15" customHeight="1">
      <c r="A2385" s="284"/>
      <c r="B2385" s="284"/>
      <c r="C2385" s="241"/>
      <c r="D2385" s="241"/>
      <c r="E2385" s="241"/>
      <c r="F2385" s="241"/>
      <c r="G2385" s="241"/>
      <c r="H2385" s="241"/>
      <c r="I2385" s="241"/>
      <c r="J2385" s="241"/>
      <c r="K2385" s="241"/>
      <c r="L2385" s="241"/>
      <c r="M2385" s="241"/>
      <c r="N2385" s="241"/>
      <c r="O2385" s="241"/>
      <c r="P2385" s="241"/>
      <c r="Q2385" s="241"/>
      <c r="R2385" s="241"/>
      <c r="S2385" s="241"/>
      <c r="T2385" s="241"/>
      <c r="U2385" s="241"/>
      <c r="V2385" s="241"/>
      <c r="W2385" s="241"/>
      <c r="X2385" s="241"/>
      <c r="Y2385" s="241"/>
      <c r="Z2385" s="241"/>
      <c r="AA2385" s="241"/>
      <c r="AB2385" s="241"/>
      <c r="AC2385" s="241"/>
      <c r="AD2385" s="241"/>
      <c r="AE2385" s="241"/>
      <c r="AF2385" s="241"/>
      <c r="AG2385" s="241"/>
      <c r="AH2385" s="241"/>
      <c r="AI2385" s="241"/>
      <c r="AP2385" s="300"/>
      <c r="AT2385" s="300"/>
    </row>
    <row r="2386" spans="1:46" s="299" customFormat="1" ht="15" customHeight="1">
      <c r="A2386" s="284"/>
      <c r="B2386" s="284"/>
      <c r="C2386" s="241"/>
      <c r="D2386" s="241"/>
      <c r="E2386" s="241"/>
      <c r="F2386" s="241"/>
      <c r="G2386" s="241"/>
      <c r="H2386" s="241"/>
      <c r="I2386" s="241"/>
      <c r="J2386" s="241"/>
      <c r="K2386" s="241"/>
      <c r="L2386" s="241"/>
      <c r="M2386" s="241"/>
      <c r="N2386" s="241"/>
      <c r="O2386" s="241"/>
      <c r="P2386" s="241"/>
      <c r="Q2386" s="241"/>
      <c r="R2386" s="241"/>
      <c r="S2386" s="241"/>
      <c r="T2386" s="241"/>
      <c r="U2386" s="241"/>
      <c r="V2386" s="241"/>
      <c r="W2386" s="241"/>
      <c r="X2386" s="241"/>
      <c r="Y2386" s="241"/>
      <c r="Z2386" s="241"/>
      <c r="AA2386" s="241"/>
      <c r="AB2386" s="241"/>
      <c r="AC2386" s="241"/>
      <c r="AD2386" s="241"/>
      <c r="AE2386" s="241"/>
      <c r="AF2386" s="241"/>
      <c r="AG2386" s="241"/>
      <c r="AH2386" s="241"/>
      <c r="AI2386" s="241"/>
      <c r="AP2386" s="300"/>
      <c r="AT2386" s="300"/>
    </row>
    <row r="2387" spans="1:46" s="299" customFormat="1" ht="15" customHeight="1">
      <c r="A2387" s="284"/>
      <c r="B2387" s="284"/>
      <c r="C2387" s="241"/>
      <c r="D2387" s="241"/>
      <c r="E2387" s="241"/>
      <c r="F2387" s="241"/>
      <c r="G2387" s="241"/>
      <c r="H2387" s="241"/>
      <c r="I2387" s="241"/>
      <c r="J2387" s="241"/>
      <c r="K2387" s="241"/>
      <c r="L2387" s="241"/>
      <c r="M2387" s="241"/>
      <c r="N2387" s="241"/>
      <c r="O2387" s="241"/>
      <c r="P2387" s="241"/>
      <c r="Q2387" s="241"/>
      <c r="R2387" s="241"/>
      <c r="S2387" s="241"/>
      <c r="T2387" s="241"/>
      <c r="U2387" s="241"/>
      <c r="V2387" s="241"/>
      <c r="W2387" s="241"/>
      <c r="X2387" s="241"/>
      <c r="Y2387" s="241"/>
      <c r="Z2387" s="241"/>
      <c r="AA2387" s="241"/>
      <c r="AB2387" s="241"/>
      <c r="AC2387" s="241"/>
      <c r="AD2387" s="241"/>
      <c r="AE2387" s="241"/>
      <c r="AF2387" s="241"/>
      <c r="AG2387" s="241"/>
      <c r="AH2387" s="241"/>
      <c r="AI2387" s="241"/>
      <c r="AP2387" s="300"/>
      <c r="AT2387" s="300"/>
    </row>
    <row r="2388" spans="1:46" s="299" customFormat="1" ht="15" customHeight="1">
      <c r="A2388" s="284"/>
      <c r="B2388" s="284"/>
      <c r="C2388" s="241"/>
      <c r="D2388" s="241"/>
      <c r="E2388" s="241"/>
      <c r="F2388" s="241"/>
      <c r="G2388" s="241"/>
      <c r="H2388" s="241"/>
      <c r="I2388" s="241"/>
      <c r="J2388" s="241"/>
      <c r="K2388" s="241"/>
      <c r="L2388" s="241"/>
      <c r="M2388" s="241"/>
      <c r="N2388" s="241"/>
      <c r="O2388" s="241"/>
      <c r="P2388" s="241"/>
      <c r="Q2388" s="241"/>
      <c r="R2388" s="241"/>
      <c r="S2388" s="241"/>
      <c r="T2388" s="241"/>
      <c r="U2388" s="241"/>
      <c r="V2388" s="241"/>
      <c r="W2388" s="241"/>
      <c r="X2388" s="241"/>
      <c r="Y2388" s="241"/>
      <c r="Z2388" s="241"/>
      <c r="AA2388" s="241"/>
      <c r="AB2388" s="241"/>
      <c r="AC2388" s="241"/>
      <c r="AD2388" s="241"/>
      <c r="AE2388" s="241"/>
      <c r="AF2388" s="241"/>
      <c r="AG2388" s="241"/>
      <c r="AH2388" s="241"/>
      <c r="AI2388" s="241"/>
      <c r="AP2388" s="300"/>
      <c r="AT2388" s="300"/>
    </row>
    <row r="2389" spans="1:46" s="299" customFormat="1" ht="15" customHeight="1">
      <c r="A2389" s="284"/>
      <c r="B2389" s="284"/>
      <c r="C2389" s="241"/>
      <c r="D2389" s="241"/>
      <c r="E2389" s="241"/>
      <c r="F2389" s="241"/>
      <c r="G2389" s="241"/>
      <c r="H2389" s="241"/>
      <c r="I2389" s="241"/>
      <c r="J2389" s="241"/>
      <c r="K2389" s="241"/>
      <c r="L2389" s="241"/>
      <c r="M2389" s="241"/>
      <c r="N2389" s="241"/>
      <c r="O2389" s="241"/>
      <c r="P2389" s="241"/>
      <c r="Q2389" s="241"/>
      <c r="R2389" s="241"/>
      <c r="S2389" s="241"/>
      <c r="T2389" s="241"/>
      <c r="U2389" s="241"/>
      <c r="V2389" s="241"/>
      <c r="W2389" s="241"/>
      <c r="X2389" s="241"/>
      <c r="Y2389" s="241"/>
      <c r="Z2389" s="241"/>
      <c r="AA2389" s="241"/>
      <c r="AB2389" s="241"/>
      <c r="AC2389" s="241"/>
      <c r="AD2389" s="241"/>
      <c r="AE2389" s="241"/>
      <c r="AF2389" s="241"/>
      <c r="AG2389" s="241"/>
      <c r="AH2389" s="241"/>
      <c r="AI2389" s="241"/>
      <c r="AP2389" s="300"/>
      <c r="AT2389" s="300"/>
    </row>
    <row r="2390" spans="1:46" s="299" customFormat="1" ht="15" customHeight="1">
      <c r="A2390" s="284"/>
      <c r="B2390" s="284"/>
      <c r="C2390" s="241"/>
      <c r="D2390" s="241"/>
      <c r="E2390" s="241"/>
      <c r="F2390" s="241"/>
      <c r="G2390" s="241"/>
      <c r="H2390" s="241"/>
      <c r="I2390" s="241"/>
      <c r="J2390" s="241"/>
      <c r="K2390" s="241"/>
      <c r="L2390" s="241"/>
      <c r="M2390" s="241"/>
      <c r="N2390" s="241"/>
      <c r="O2390" s="241"/>
      <c r="P2390" s="241"/>
      <c r="Q2390" s="241"/>
      <c r="R2390" s="241"/>
      <c r="S2390" s="241"/>
      <c r="T2390" s="241"/>
      <c r="U2390" s="241"/>
      <c r="V2390" s="241"/>
      <c r="W2390" s="241"/>
      <c r="X2390" s="241"/>
      <c r="Y2390" s="241"/>
      <c r="Z2390" s="241"/>
      <c r="AA2390" s="241"/>
      <c r="AB2390" s="241"/>
      <c r="AC2390" s="241"/>
      <c r="AD2390" s="241"/>
      <c r="AE2390" s="241"/>
      <c r="AF2390" s="241"/>
      <c r="AG2390" s="241"/>
      <c r="AH2390" s="241"/>
      <c r="AI2390" s="241"/>
      <c r="AP2390" s="300"/>
      <c r="AT2390" s="300"/>
    </row>
    <row r="2391" spans="1:46" s="299" customFormat="1" ht="15" customHeight="1">
      <c r="A2391" s="284"/>
      <c r="B2391" s="284"/>
      <c r="C2391" s="241"/>
      <c r="D2391" s="241"/>
      <c r="E2391" s="241"/>
      <c r="F2391" s="241"/>
      <c r="G2391" s="241"/>
      <c r="H2391" s="241"/>
      <c r="I2391" s="241"/>
      <c r="J2391" s="241"/>
      <c r="K2391" s="241"/>
      <c r="L2391" s="241"/>
      <c r="M2391" s="241"/>
      <c r="N2391" s="241"/>
      <c r="O2391" s="241"/>
      <c r="P2391" s="241"/>
      <c r="Q2391" s="241"/>
      <c r="R2391" s="241"/>
      <c r="S2391" s="241"/>
      <c r="T2391" s="241"/>
      <c r="U2391" s="241"/>
      <c r="V2391" s="241"/>
      <c r="W2391" s="241"/>
      <c r="X2391" s="241"/>
      <c r="Y2391" s="241"/>
      <c r="Z2391" s="241"/>
      <c r="AA2391" s="241"/>
      <c r="AB2391" s="241"/>
      <c r="AC2391" s="241"/>
      <c r="AD2391" s="241"/>
      <c r="AE2391" s="241"/>
      <c r="AF2391" s="241"/>
      <c r="AG2391" s="241"/>
      <c r="AH2391" s="241"/>
      <c r="AI2391" s="241"/>
      <c r="AP2391" s="300"/>
      <c r="AT2391" s="300"/>
    </row>
    <row r="2392" spans="1:46" s="299" customFormat="1" ht="15" customHeight="1">
      <c r="A2392" s="284"/>
      <c r="B2392" s="284"/>
      <c r="C2392" s="241"/>
      <c r="D2392" s="241"/>
      <c r="E2392" s="241"/>
      <c r="F2392" s="241"/>
      <c r="G2392" s="241"/>
      <c r="H2392" s="241"/>
      <c r="I2392" s="241"/>
      <c r="J2392" s="241"/>
      <c r="K2392" s="241"/>
      <c r="L2392" s="241"/>
      <c r="M2392" s="241"/>
      <c r="N2392" s="241"/>
      <c r="O2392" s="241"/>
      <c r="P2392" s="241"/>
      <c r="Q2392" s="241"/>
      <c r="R2392" s="241"/>
      <c r="S2392" s="241"/>
      <c r="T2392" s="241"/>
      <c r="U2392" s="241"/>
      <c r="V2392" s="241"/>
      <c r="W2392" s="241"/>
      <c r="X2392" s="241"/>
      <c r="Y2392" s="241"/>
      <c r="Z2392" s="241"/>
      <c r="AA2392" s="241"/>
      <c r="AB2392" s="241"/>
      <c r="AC2392" s="241"/>
      <c r="AD2392" s="241"/>
      <c r="AE2392" s="241"/>
      <c r="AF2392" s="241"/>
      <c r="AG2392" s="241"/>
      <c r="AH2392" s="241"/>
      <c r="AI2392" s="241"/>
      <c r="AP2392" s="300"/>
      <c r="AT2392" s="300"/>
    </row>
    <row r="2393" spans="1:46" s="299" customFormat="1" ht="15" customHeight="1">
      <c r="A2393" s="284"/>
      <c r="B2393" s="284"/>
      <c r="C2393" s="241"/>
      <c r="D2393" s="241"/>
      <c r="E2393" s="241"/>
      <c r="F2393" s="241"/>
      <c r="G2393" s="241"/>
      <c r="H2393" s="241"/>
      <c r="I2393" s="241"/>
      <c r="J2393" s="241"/>
      <c r="K2393" s="241"/>
      <c r="L2393" s="241"/>
      <c r="M2393" s="241"/>
      <c r="N2393" s="241"/>
      <c r="O2393" s="241"/>
      <c r="P2393" s="241"/>
      <c r="Q2393" s="241"/>
      <c r="R2393" s="241"/>
      <c r="S2393" s="241"/>
      <c r="T2393" s="241"/>
      <c r="U2393" s="241"/>
      <c r="V2393" s="241"/>
      <c r="W2393" s="241"/>
      <c r="X2393" s="241"/>
      <c r="Y2393" s="241"/>
      <c r="Z2393" s="241"/>
      <c r="AA2393" s="241"/>
      <c r="AB2393" s="241"/>
      <c r="AC2393" s="241"/>
      <c r="AD2393" s="241"/>
      <c r="AE2393" s="241"/>
      <c r="AF2393" s="241"/>
      <c r="AG2393" s="241"/>
      <c r="AH2393" s="241"/>
      <c r="AI2393" s="241"/>
      <c r="AP2393" s="300"/>
      <c r="AT2393" s="300"/>
    </row>
    <row r="2394" spans="1:46" s="299" customFormat="1" ht="15" customHeight="1">
      <c r="A2394" s="284"/>
      <c r="B2394" s="284"/>
      <c r="C2394" s="241"/>
      <c r="D2394" s="241"/>
      <c r="E2394" s="241"/>
      <c r="F2394" s="241"/>
      <c r="G2394" s="241"/>
      <c r="H2394" s="241"/>
      <c r="I2394" s="241"/>
      <c r="J2394" s="241"/>
      <c r="K2394" s="241"/>
      <c r="L2394" s="241"/>
      <c r="M2394" s="241"/>
      <c r="N2394" s="241"/>
      <c r="O2394" s="241"/>
      <c r="P2394" s="241"/>
      <c r="Q2394" s="241"/>
      <c r="R2394" s="241"/>
      <c r="S2394" s="241"/>
      <c r="T2394" s="241"/>
      <c r="U2394" s="241"/>
      <c r="V2394" s="241"/>
      <c r="W2394" s="241"/>
      <c r="X2394" s="241"/>
      <c r="Y2394" s="241"/>
      <c r="Z2394" s="241"/>
      <c r="AA2394" s="241"/>
      <c r="AB2394" s="241"/>
      <c r="AC2394" s="241"/>
      <c r="AD2394" s="241"/>
      <c r="AE2394" s="241"/>
      <c r="AF2394" s="241"/>
      <c r="AG2394" s="241"/>
      <c r="AH2394" s="241"/>
      <c r="AI2394" s="241"/>
      <c r="AP2394" s="300"/>
      <c r="AT2394" s="300"/>
    </row>
    <row r="2395" spans="1:46" s="299" customFormat="1" ht="15" customHeight="1">
      <c r="A2395" s="284"/>
      <c r="B2395" s="284"/>
      <c r="C2395" s="241"/>
      <c r="D2395" s="241"/>
      <c r="E2395" s="241"/>
      <c r="F2395" s="241"/>
      <c r="G2395" s="241"/>
      <c r="H2395" s="241"/>
      <c r="I2395" s="241"/>
      <c r="J2395" s="241"/>
      <c r="K2395" s="241"/>
      <c r="L2395" s="241"/>
      <c r="M2395" s="241"/>
      <c r="N2395" s="241"/>
      <c r="O2395" s="241"/>
      <c r="P2395" s="241"/>
      <c r="Q2395" s="241"/>
      <c r="R2395" s="241"/>
      <c r="S2395" s="241"/>
      <c r="T2395" s="241"/>
      <c r="U2395" s="241"/>
      <c r="V2395" s="241"/>
      <c r="W2395" s="241"/>
      <c r="X2395" s="241"/>
      <c r="Y2395" s="241"/>
      <c r="Z2395" s="241"/>
      <c r="AA2395" s="241"/>
      <c r="AB2395" s="241"/>
      <c r="AC2395" s="241"/>
      <c r="AD2395" s="241"/>
      <c r="AE2395" s="241"/>
      <c r="AF2395" s="241"/>
      <c r="AG2395" s="241"/>
      <c r="AH2395" s="241"/>
      <c r="AI2395" s="241"/>
      <c r="AP2395" s="300"/>
      <c r="AT2395" s="300"/>
    </row>
    <row r="2396" spans="1:46" s="299" customFormat="1" ht="15" customHeight="1">
      <c r="A2396" s="284"/>
      <c r="B2396" s="284"/>
      <c r="C2396" s="241"/>
      <c r="D2396" s="241"/>
      <c r="E2396" s="241"/>
      <c r="F2396" s="241"/>
      <c r="G2396" s="241"/>
      <c r="H2396" s="241"/>
      <c r="I2396" s="241"/>
      <c r="J2396" s="241"/>
      <c r="K2396" s="241"/>
      <c r="L2396" s="241"/>
      <c r="M2396" s="241"/>
      <c r="N2396" s="241"/>
      <c r="O2396" s="241"/>
      <c r="P2396" s="241"/>
      <c r="Q2396" s="241"/>
      <c r="R2396" s="241"/>
      <c r="S2396" s="241"/>
      <c r="T2396" s="241"/>
      <c r="U2396" s="241"/>
      <c r="V2396" s="241"/>
      <c r="W2396" s="241"/>
      <c r="X2396" s="241"/>
      <c r="Y2396" s="241"/>
      <c r="Z2396" s="241"/>
      <c r="AA2396" s="241"/>
      <c r="AB2396" s="241"/>
      <c r="AC2396" s="241"/>
      <c r="AD2396" s="241"/>
      <c r="AE2396" s="241"/>
      <c r="AF2396" s="241"/>
      <c r="AG2396" s="241"/>
      <c r="AH2396" s="241"/>
      <c r="AI2396" s="241"/>
      <c r="AP2396" s="300"/>
      <c r="AT2396" s="300"/>
    </row>
    <row r="2397" spans="1:46" s="299" customFormat="1" ht="15" customHeight="1">
      <c r="A2397" s="284"/>
      <c r="B2397" s="284"/>
      <c r="C2397" s="241"/>
      <c r="D2397" s="241"/>
      <c r="E2397" s="241"/>
      <c r="F2397" s="241"/>
      <c r="G2397" s="241"/>
      <c r="H2397" s="241"/>
      <c r="I2397" s="241"/>
      <c r="J2397" s="241"/>
      <c r="K2397" s="241"/>
      <c r="L2397" s="241"/>
      <c r="M2397" s="241"/>
      <c r="N2397" s="241"/>
      <c r="O2397" s="241"/>
      <c r="P2397" s="241"/>
      <c r="Q2397" s="241"/>
      <c r="R2397" s="241"/>
      <c r="S2397" s="241"/>
      <c r="T2397" s="241"/>
      <c r="U2397" s="241"/>
      <c r="V2397" s="241"/>
      <c r="W2397" s="241"/>
      <c r="X2397" s="241"/>
      <c r="Y2397" s="241"/>
      <c r="Z2397" s="241"/>
      <c r="AA2397" s="241"/>
      <c r="AB2397" s="241"/>
      <c r="AC2397" s="241"/>
      <c r="AD2397" s="241"/>
      <c r="AE2397" s="241"/>
      <c r="AF2397" s="241"/>
      <c r="AG2397" s="241"/>
      <c r="AH2397" s="241"/>
      <c r="AI2397" s="241"/>
      <c r="AP2397" s="300"/>
      <c r="AT2397" s="300"/>
    </row>
    <row r="2398" spans="1:46" s="299" customFormat="1" ht="15" customHeight="1">
      <c r="A2398" s="284"/>
      <c r="B2398" s="284"/>
      <c r="C2398" s="241"/>
      <c r="D2398" s="241"/>
      <c r="E2398" s="241"/>
      <c r="F2398" s="241"/>
      <c r="G2398" s="241"/>
      <c r="H2398" s="241"/>
      <c r="I2398" s="241"/>
      <c r="J2398" s="241"/>
      <c r="K2398" s="241"/>
      <c r="L2398" s="241"/>
      <c r="M2398" s="241"/>
      <c r="N2398" s="241"/>
      <c r="O2398" s="241"/>
      <c r="P2398" s="241"/>
      <c r="Q2398" s="241"/>
      <c r="R2398" s="241"/>
      <c r="S2398" s="241"/>
      <c r="T2398" s="241"/>
      <c r="U2398" s="241"/>
      <c r="V2398" s="241"/>
      <c r="W2398" s="241"/>
      <c r="X2398" s="241"/>
      <c r="Y2398" s="241"/>
      <c r="Z2398" s="241"/>
      <c r="AA2398" s="241"/>
      <c r="AB2398" s="241"/>
      <c r="AC2398" s="241"/>
      <c r="AD2398" s="241"/>
      <c r="AE2398" s="241"/>
      <c r="AF2398" s="241"/>
      <c r="AG2398" s="241"/>
      <c r="AH2398" s="241"/>
      <c r="AI2398" s="241"/>
      <c r="AP2398" s="300"/>
      <c r="AT2398" s="300"/>
    </row>
    <row r="2399" spans="1:46" s="299" customFormat="1" ht="15" customHeight="1">
      <c r="A2399" s="284"/>
      <c r="B2399" s="284"/>
      <c r="C2399" s="241"/>
      <c r="D2399" s="241"/>
      <c r="E2399" s="241"/>
      <c r="F2399" s="241"/>
      <c r="G2399" s="241"/>
      <c r="H2399" s="241"/>
      <c r="I2399" s="241"/>
      <c r="J2399" s="241"/>
      <c r="K2399" s="241"/>
      <c r="L2399" s="241"/>
      <c r="M2399" s="241"/>
      <c r="N2399" s="241"/>
      <c r="O2399" s="241"/>
      <c r="P2399" s="241"/>
      <c r="Q2399" s="241"/>
      <c r="R2399" s="241"/>
      <c r="S2399" s="241"/>
      <c r="T2399" s="241"/>
      <c r="U2399" s="241"/>
      <c r="V2399" s="241"/>
      <c r="W2399" s="241"/>
      <c r="X2399" s="241"/>
      <c r="Y2399" s="241"/>
      <c r="Z2399" s="241"/>
      <c r="AA2399" s="241"/>
      <c r="AB2399" s="241"/>
      <c r="AC2399" s="241"/>
      <c r="AD2399" s="241"/>
      <c r="AE2399" s="241"/>
      <c r="AF2399" s="241"/>
      <c r="AG2399" s="241"/>
      <c r="AH2399" s="241"/>
      <c r="AI2399" s="241"/>
      <c r="AP2399" s="300"/>
      <c r="AT2399" s="300"/>
    </row>
    <row r="2400" spans="1:46" s="299" customFormat="1" ht="15" customHeight="1">
      <c r="A2400" s="284"/>
      <c r="B2400" s="284"/>
      <c r="C2400" s="241"/>
      <c r="D2400" s="241"/>
      <c r="E2400" s="241"/>
      <c r="F2400" s="241"/>
      <c r="G2400" s="241"/>
      <c r="H2400" s="241"/>
      <c r="I2400" s="241"/>
      <c r="J2400" s="241"/>
      <c r="K2400" s="241"/>
      <c r="L2400" s="241"/>
      <c r="M2400" s="241"/>
      <c r="N2400" s="241"/>
      <c r="O2400" s="241"/>
      <c r="P2400" s="241"/>
      <c r="Q2400" s="241"/>
      <c r="R2400" s="241"/>
      <c r="S2400" s="241"/>
      <c r="T2400" s="241"/>
      <c r="U2400" s="241"/>
      <c r="V2400" s="241"/>
      <c r="W2400" s="241"/>
      <c r="X2400" s="241"/>
      <c r="Y2400" s="241"/>
      <c r="Z2400" s="241"/>
      <c r="AA2400" s="241"/>
      <c r="AB2400" s="241"/>
      <c r="AC2400" s="241"/>
      <c r="AD2400" s="241"/>
      <c r="AE2400" s="241"/>
      <c r="AF2400" s="241"/>
      <c r="AG2400" s="241"/>
      <c r="AH2400" s="241"/>
      <c r="AI2400" s="241"/>
      <c r="AP2400" s="300"/>
      <c r="AT2400" s="300"/>
    </row>
    <row r="2401" spans="1:46" s="299" customFormat="1" ht="15" customHeight="1">
      <c r="A2401" s="284"/>
      <c r="B2401" s="284"/>
      <c r="C2401" s="241"/>
      <c r="D2401" s="241"/>
      <c r="E2401" s="241"/>
      <c r="F2401" s="241"/>
      <c r="G2401" s="241"/>
      <c r="H2401" s="241"/>
      <c r="I2401" s="241"/>
      <c r="J2401" s="241"/>
      <c r="K2401" s="241"/>
      <c r="L2401" s="241"/>
      <c r="M2401" s="241"/>
      <c r="N2401" s="241"/>
      <c r="O2401" s="241"/>
      <c r="P2401" s="241"/>
      <c r="Q2401" s="241"/>
      <c r="R2401" s="241"/>
      <c r="S2401" s="241"/>
      <c r="T2401" s="241"/>
      <c r="U2401" s="241"/>
      <c r="V2401" s="241"/>
      <c r="W2401" s="241"/>
      <c r="X2401" s="241"/>
      <c r="Y2401" s="241"/>
      <c r="Z2401" s="241"/>
      <c r="AA2401" s="241"/>
      <c r="AB2401" s="241"/>
      <c r="AC2401" s="241"/>
      <c r="AD2401" s="241"/>
      <c r="AE2401" s="241"/>
      <c r="AF2401" s="241"/>
      <c r="AG2401" s="241"/>
      <c r="AH2401" s="241"/>
      <c r="AI2401" s="241"/>
      <c r="AP2401" s="300"/>
      <c r="AT2401" s="300"/>
    </row>
    <row r="2402" spans="1:46" s="299" customFormat="1" ht="15" customHeight="1">
      <c r="A2402" s="284"/>
      <c r="B2402" s="284"/>
      <c r="C2402" s="241"/>
      <c r="D2402" s="241"/>
      <c r="E2402" s="241"/>
      <c r="F2402" s="241"/>
      <c r="G2402" s="241"/>
      <c r="H2402" s="241"/>
      <c r="I2402" s="241"/>
      <c r="J2402" s="241"/>
      <c r="K2402" s="241"/>
      <c r="L2402" s="241"/>
      <c r="M2402" s="241"/>
      <c r="N2402" s="241"/>
      <c r="O2402" s="241"/>
      <c r="P2402" s="241"/>
      <c r="Q2402" s="241"/>
      <c r="R2402" s="241"/>
      <c r="S2402" s="241"/>
      <c r="T2402" s="241"/>
      <c r="U2402" s="241"/>
      <c r="V2402" s="241"/>
      <c r="W2402" s="241"/>
      <c r="X2402" s="241"/>
      <c r="Y2402" s="241"/>
      <c r="Z2402" s="241"/>
      <c r="AA2402" s="241"/>
      <c r="AB2402" s="241"/>
      <c r="AC2402" s="241"/>
      <c r="AD2402" s="241"/>
      <c r="AE2402" s="241"/>
      <c r="AF2402" s="241"/>
      <c r="AG2402" s="241"/>
      <c r="AH2402" s="241"/>
      <c r="AI2402" s="241"/>
      <c r="AP2402" s="300"/>
      <c r="AT2402" s="300"/>
    </row>
    <row r="2403" spans="1:46" s="299" customFormat="1" ht="15" customHeight="1">
      <c r="A2403" s="284"/>
      <c r="B2403" s="284"/>
      <c r="C2403" s="241"/>
      <c r="D2403" s="241"/>
      <c r="E2403" s="241"/>
      <c r="F2403" s="241"/>
      <c r="G2403" s="241"/>
      <c r="H2403" s="241"/>
      <c r="I2403" s="241"/>
      <c r="J2403" s="241"/>
      <c r="K2403" s="241"/>
      <c r="L2403" s="241"/>
      <c r="M2403" s="241"/>
      <c r="N2403" s="241"/>
      <c r="O2403" s="241"/>
      <c r="P2403" s="241"/>
      <c r="Q2403" s="241"/>
      <c r="R2403" s="241"/>
      <c r="S2403" s="241"/>
      <c r="T2403" s="241"/>
      <c r="U2403" s="241"/>
      <c r="V2403" s="241"/>
      <c r="W2403" s="241"/>
      <c r="X2403" s="241"/>
      <c r="Y2403" s="241"/>
      <c r="Z2403" s="241"/>
      <c r="AA2403" s="241"/>
      <c r="AB2403" s="241"/>
      <c r="AC2403" s="241"/>
      <c r="AD2403" s="241"/>
      <c r="AE2403" s="241"/>
      <c r="AF2403" s="241"/>
      <c r="AG2403" s="241"/>
      <c r="AH2403" s="241"/>
      <c r="AI2403" s="241"/>
      <c r="AP2403" s="300"/>
      <c r="AT2403" s="300"/>
    </row>
    <row r="2404" spans="1:46" s="299" customFormat="1" ht="15" customHeight="1">
      <c r="A2404" s="284"/>
      <c r="B2404" s="284"/>
      <c r="C2404" s="241"/>
      <c r="D2404" s="241"/>
      <c r="E2404" s="241"/>
      <c r="F2404" s="241"/>
      <c r="G2404" s="241"/>
      <c r="H2404" s="241"/>
      <c r="I2404" s="241"/>
      <c r="J2404" s="241"/>
      <c r="K2404" s="241"/>
      <c r="L2404" s="241"/>
      <c r="M2404" s="241"/>
      <c r="N2404" s="241"/>
      <c r="O2404" s="241"/>
      <c r="P2404" s="241"/>
      <c r="Q2404" s="241"/>
      <c r="R2404" s="241"/>
      <c r="S2404" s="241"/>
      <c r="T2404" s="241"/>
      <c r="U2404" s="241"/>
      <c r="V2404" s="241"/>
      <c r="W2404" s="241"/>
      <c r="X2404" s="241"/>
      <c r="Y2404" s="241"/>
      <c r="Z2404" s="241"/>
      <c r="AA2404" s="241"/>
      <c r="AB2404" s="241"/>
      <c r="AC2404" s="241"/>
      <c r="AD2404" s="241"/>
      <c r="AE2404" s="241"/>
      <c r="AF2404" s="241"/>
      <c r="AG2404" s="241"/>
      <c r="AH2404" s="241"/>
      <c r="AI2404" s="241"/>
      <c r="AP2404" s="300"/>
      <c r="AT2404" s="300"/>
    </row>
    <row r="2405" spans="1:46" s="299" customFormat="1" ht="15" customHeight="1">
      <c r="A2405" s="284"/>
      <c r="B2405" s="284"/>
      <c r="C2405" s="241"/>
      <c r="D2405" s="241"/>
      <c r="E2405" s="241"/>
      <c r="F2405" s="241"/>
      <c r="G2405" s="241"/>
      <c r="H2405" s="241"/>
      <c r="I2405" s="241"/>
      <c r="J2405" s="241"/>
      <c r="K2405" s="241"/>
      <c r="L2405" s="241"/>
      <c r="M2405" s="241"/>
      <c r="N2405" s="241"/>
      <c r="O2405" s="241"/>
      <c r="P2405" s="241"/>
      <c r="Q2405" s="241"/>
      <c r="R2405" s="241"/>
      <c r="S2405" s="241"/>
      <c r="T2405" s="241"/>
      <c r="U2405" s="241"/>
      <c r="V2405" s="241"/>
      <c r="W2405" s="241"/>
      <c r="X2405" s="241"/>
      <c r="Y2405" s="241"/>
      <c r="Z2405" s="241"/>
      <c r="AA2405" s="241"/>
      <c r="AB2405" s="241"/>
      <c r="AC2405" s="241"/>
      <c r="AD2405" s="241"/>
      <c r="AE2405" s="241"/>
      <c r="AF2405" s="241"/>
      <c r="AG2405" s="241"/>
      <c r="AH2405" s="241"/>
      <c r="AI2405" s="241"/>
      <c r="AP2405" s="300"/>
      <c r="AT2405" s="300"/>
    </row>
    <row r="2406" spans="1:46" s="299" customFormat="1" ht="15" customHeight="1">
      <c r="A2406" s="284"/>
      <c r="B2406" s="284"/>
      <c r="C2406" s="241"/>
      <c r="D2406" s="241"/>
      <c r="E2406" s="241"/>
      <c r="F2406" s="241"/>
      <c r="G2406" s="241"/>
      <c r="H2406" s="241"/>
      <c r="I2406" s="241"/>
      <c r="J2406" s="241"/>
      <c r="K2406" s="241"/>
      <c r="L2406" s="241"/>
      <c r="M2406" s="241"/>
      <c r="N2406" s="241"/>
      <c r="O2406" s="241"/>
      <c r="P2406" s="241"/>
      <c r="Q2406" s="241"/>
      <c r="R2406" s="241"/>
      <c r="S2406" s="241"/>
      <c r="T2406" s="241"/>
      <c r="U2406" s="241"/>
      <c r="V2406" s="241"/>
      <c r="W2406" s="241"/>
      <c r="X2406" s="241"/>
      <c r="Y2406" s="241"/>
      <c r="Z2406" s="241"/>
      <c r="AA2406" s="241"/>
      <c r="AB2406" s="241"/>
      <c r="AC2406" s="241"/>
      <c r="AD2406" s="241"/>
      <c r="AE2406" s="241"/>
      <c r="AF2406" s="241"/>
      <c r="AG2406" s="241"/>
      <c r="AH2406" s="241"/>
      <c r="AI2406" s="241"/>
      <c r="AP2406" s="300"/>
      <c r="AT2406" s="300"/>
    </row>
    <row r="2407" spans="1:46" s="299" customFormat="1" ht="15" customHeight="1">
      <c r="A2407" s="284"/>
      <c r="B2407" s="284"/>
      <c r="C2407" s="241"/>
      <c r="D2407" s="241"/>
      <c r="E2407" s="241"/>
      <c r="F2407" s="241"/>
      <c r="G2407" s="241"/>
      <c r="H2407" s="241"/>
      <c r="I2407" s="241"/>
      <c r="J2407" s="241"/>
      <c r="K2407" s="241"/>
      <c r="L2407" s="241"/>
      <c r="M2407" s="241"/>
      <c r="N2407" s="241"/>
      <c r="O2407" s="241"/>
      <c r="P2407" s="241"/>
      <c r="Q2407" s="241"/>
      <c r="R2407" s="241"/>
      <c r="S2407" s="241"/>
      <c r="T2407" s="241"/>
      <c r="U2407" s="241"/>
      <c r="V2407" s="241"/>
      <c r="W2407" s="241"/>
      <c r="X2407" s="241"/>
      <c r="Y2407" s="241"/>
      <c r="Z2407" s="241"/>
      <c r="AA2407" s="241"/>
      <c r="AB2407" s="241"/>
      <c r="AC2407" s="241"/>
      <c r="AD2407" s="241"/>
      <c r="AE2407" s="241"/>
      <c r="AF2407" s="241"/>
      <c r="AG2407" s="241"/>
      <c r="AH2407" s="241"/>
      <c r="AI2407" s="241"/>
      <c r="AP2407" s="300"/>
      <c r="AT2407" s="300"/>
    </row>
    <row r="2408" spans="1:46" s="299" customFormat="1" ht="15" customHeight="1">
      <c r="A2408" s="284"/>
      <c r="B2408" s="284"/>
      <c r="C2408" s="241"/>
      <c r="D2408" s="241"/>
      <c r="E2408" s="241"/>
      <c r="F2408" s="241"/>
      <c r="G2408" s="241"/>
      <c r="H2408" s="241"/>
      <c r="I2408" s="241"/>
      <c r="J2408" s="241"/>
      <c r="K2408" s="241"/>
      <c r="L2408" s="241"/>
      <c r="M2408" s="241"/>
      <c r="N2408" s="241"/>
      <c r="O2408" s="241"/>
      <c r="P2408" s="241"/>
      <c r="Q2408" s="241"/>
      <c r="R2408" s="241"/>
      <c r="S2408" s="241"/>
      <c r="T2408" s="241"/>
      <c r="U2408" s="241"/>
      <c r="V2408" s="241"/>
      <c r="W2408" s="241"/>
      <c r="X2408" s="241"/>
      <c r="Y2408" s="241"/>
      <c r="Z2408" s="241"/>
      <c r="AA2408" s="241"/>
      <c r="AB2408" s="241"/>
      <c r="AC2408" s="241"/>
      <c r="AD2408" s="241"/>
      <c r="AE2408" s="241"/>
      <c r="AF2408" s="241"/>
      <c r="AG2408" s="241"/>
      <c r="AH2408" s="241"/>
      <c r="AI2408" s="241"/>
      <c r="AP2408" s="300"/>
      <c r="AT2408" s="300"/>
    </row>
    <row r="2409" spans="1:46" s="299" customFormat="1" ht="15" customHeight="1">
      <c r="A2409" s="284"/>
      <c r="B2409" s="284"/>
      <c r="C2409" s="241"/>
      <c r="D2409" s="241"/>
      <c r="E2409" s="241"/>
      <c r="F2409" s="241"/>
      <c r="G2409" s="241"/>
      <c r="H2409" s="241"/>
      <c r="I2409" s="241"/>
      <c r="J2409" s="241"/>
      <c r="K2409" s="241"/>
      <c r="L2409" s="241"/>
      <c r="M2409" s="241"/>
      <c r="N2409" s="241"/>
      <c r="O2409" s="241"/>
      <c r="P2409" s="241"/>
      <c r="Q2409" s="241"/>
      <c r="R2409" s="241"/>
      <c r="S2409" s="241"/>
      <c r="T2409" s="241"/>
      <c r="U2409" s="241"/>
      <c r="V2409" s="241"/>
      <c r="W2409" s="241"/>
      <c r="X2409" s="241"/>
      <c r="Y2409" s="241"/>
      <c r="Z2409" s="241"/>
      <c r="AA2409" s="241"/>
      <c r="AB2409" s="241"/>
      <c r="AC2409" s="241"/>
      <c r="AD2409" s="241"/>
      <c r="AE2409" s="241"/>
      <c r="AF2409" s="241"/>
      <c r="AG2409" s="241"/>
      <c r="AH2409" s="241"/>
      <c r="AI2409" s="241"/>
      <c r="AP2409" s="300"/>
      <c r="AT2409" s="300"/>
    </row>
    <row r="2410" spans="1:46" s="299" customFormat="1" ht="15" customHeight="1">
      <c r="A2410" s="284"/>
      <c r="B2410" s="284"/>
      <c r="C2410" s="241"/>
      <c r="D2410" s="241"/>
      <c r="E2410" s="241"/>
      <c r="F2410" s="241"/>
      <c r="G2410" s="241"/>
      <c r="H2410" s="241"/>
      <c r="I2410" s="241"/>
      <c r="J2410" s="241"/>
      <c r="K2410" s="241"/>
      <c r="L2410" s="241"/>
      <c r="M2410" s="241"/>
      <c r="N2410" s="241"/>
      <c r="O2410" s="241"/>
      <c r="P2410" s="241"/>
      <c r="Q2410" s="241"/>
      <c r="R2410" s="241"/>
      <c r="S2410" s="241"/>
      <c r="T2410" s="241"/>
      <c r="U2410" s="241"/>
      <c r="V2410" s="241"/>
      <c r="W2410" s="241"/>
      <c r="X2410" s="241"/>
      <c r="Y2410" s="241"/>
      <c r="Z2410" s="241"/>
      <c r="AA2410" s="241"/>
      <c r="AB2410" s="241"/>
      <c r="AC2410" s="241"/>
      <c r="AD2410" s="241"/>
      <c r="AE2410" s="241"/>
      <c r="AF2410" s="241"/>
      <c r="AG2410" s="241"/>
      <c r="AH2410" s="241"/>
      <c r="AI2410" s="241"/>
      <c r="AP2410" s="300"/>
      <c r="AT2410" s="300"/>
    </row>
    <row r="2411" spans="1:46" s="299" customFormat="1" ht="15" customHeight="1">
      <c r="A2411" s="284"/>
      <c r="B2411" s="284"/>
      <c r="C2411" s="241"/>
      <c r="D2411" s="241"/>
      <c r="E2411" s="241"/>
      <c r="F2411" s="241"/>
      <c r="G2411" s="241"/>
      <c r="H2411" s="241"/>
      <c r="I2411" s="241"/>
      <c r="J2411" s="241"/>
      <c r="K2411" s="241"/>
      <c r="L2411" s="241"/>
      <c r="M2411" s="241"/>
      <c r="N2411" s="241"/>
      <c r="O2411" s="241"/>
      <c r="P2411" s="241"/>
      <c r="Q2411" s="241"/>
      <c r="R2411" s="241"/>
      <c r="S2411" s="241"/>
      <c r="T2411" s="241"/>
      <c r="U2411" s="241"/>
      <c r="V2411" s="241"/>
      <c r="W2411" s="241"/>
      <c r="X2411" s="241"/>
      <c r="Y2411" s="241"/>
      <c r="Z2411" s="241"/>
      <c r="AA2411" s="241"/>
      <c r="AB2411" s="241"/>
      <c r="AC2411" s="241"/>
      <c r="AD2411" s="241"/>
      <c r="AE2411" s="241"/>
      <c r="AF2411" s="241"/>
      <c r="AG2411" s="241"/>
      <c r="AH2411" s="241"/>
      <c r="AI2411" s="241"/>
      <c r="AP2411" s="300"/>
      <c r="AT2411" s="300"/>
    </row>
    <row r="2412" spans="1:46" s="299" customFormat="1" ht="15" customHeight="1">
      <c r="A2412" s="284"/>
      <c r="B2412" s="284"/>
      <c r="C2412" s="241"/>
      <c r="D2412" s="241"/>
      <c r="E2412" s="241"/>
      <c r="F2412" s="241"/>
      <c r="G2412" s="241"/>
      <c r="H2412" s="241"/>
      <c r="I2412" s="241"/>
      <c r="J2412" s="241"/>
      <c r="K2412" s="241"/>
      <c r="L2412" s="241"/>
      <c r="M2412" s="241"/>
      <c r="N2412" s="241"/>
      <c r="O2412" s="241"/>
      <c r="P2412" s="241"/>
      <c r="Q2412" s="241"/>
      <c r="R2412" s="241"/>
      <c r="S2412" s="241"/>
      <c r="T2412" s="241"/>
      <c r="U2412" s="241"/>
      <c r="V2412" s="241"/>
      <c r="W2412" s="241"/>
      <c r="X2412" s="241"/>
      <c r="Y2412" s="241"/>
      <c r="Z2412" s="241"/>
      <c r="AA2412" s="241"/>
      <c r="AB2412" s="241"/>
      <c r="AC2412" s="241"/>
      <c r="AD2412" s="241"/>
      <c r="AE2412" s="241"/>
      <c r="AF2412" s="241"/>
      <c r="AG2412" s="241"/>
      <c r="AH2412" s="241"/>
      <c r="AI2412" s="241"/>
      <c r="AP2412" s="300"/>
      <c r="AT2412" s="300"/>
    </row>
    <row r="2413" spans="1:46" s="299" customFormat="1" ht="15" customHeight="1">
      <c r="A2413" s="284"/>
      <c r="B2413" s="284"/>
      <c r="C2413" s="241"/>
      <c r="D2413" s="241"/>
      <c r="E2413" s="241"/>
      <c r="F2413" s="241"/>
      <c r="G2413" s="241"/>
      <c r="H2413" s="241"/>
      <c r="I2413" s="241"/>
      <c r="J2413" s="241"/>
      <c r="K2413" s="241"/>
      <c r="L2413" s="241"/>
      <c r="M2413" s="241"/>
      <c r="N2413" s="241"/>
      <c r="O2413" s="241"/>
      <c r="P2413" s="241"/>
      <c r="Q2413" s="241"/>
      <c r="R2413" s="241"/>
      <c r="S2413" s="241"/>
      <c r="T2413" s="241"/>
      <c r="U2413" s="241"/>
      <c r="V2413" s="241"/>
      <c r="W2413" s="241"/>
      <c r="X2413" s="241"/>
      <c r="Y2413" s="241"/>
      <c r="Z2413" s="241"/>
      <c r="AA2413" s="241"/>
      <c r="AB2413" s="241"/>
      <c r="AC2413" s="241"/>
      <c r="AD2413" s="241"/>
      <c r="AE2413" s="241"/>
      <c r="AF2413" s="241"/>
      <c r="AG2413" s="241"/>
      <c r="AH2413" s="241"/>
      <c r="AI2413" s="241"/>
      <c r="AP2413" s="300"/>
      <c r="AT2413" s="300"/>
    </row>
    <row r="2414" spans="1:46" s="299" customFormat="1" ht="15" customHeight="1">
      <c r="A2414" s="284"/>
      <c r="B2414" s="284"/>
      <c r="C2414" s="241"/>
      <c r="D2414" s="241"/>
      <c r="E2414" s="241"/>
      <c r="F2414" s="241"/>
      <c r="G2414" s="241"/>
      <c r="H2414" s="241"/>
      <c r="I2414" s="241"/>
      <c r="J2414" s="241"/>
      <c r="K2414" s="241"/>
      <c r="L2414" s="241"/>
      <c r="M2414" s="241"/>
      <c r="N2414" s="241"/>
      <c r="O2414" s="241"/>
      <c r="P2414" s="241"/>
      <c r="Q2414" s="241"/>
      <c r="R2414" s="241"/>
      <c r="S2414" s="241"/>
      <c r="T2414" s="241"/>
      <c r="U2414" s="241"/>
      <c r="V2414" s="241"/>
      <c r="W2414" s="241"/>
      <c r="X2414" s="241"/>
      <c r="Y2414" s="241"/>
      <c r="Z2414" s="241"/>
      <c r="AA2414" s="241"/>
      <c r="AB2414" s="241"/>
      <c r="AC2414" s="241"/>
      <c r="AD2414" s="241"/>
      <c r="AE2414" s="241"/>
      <c r="AF2414" s="241"/>
      <c r="AG2414" s="241"/>
      <c r="AH2414" s="241"/>
      <c r="AI2414" s="241"/>
      <c r="AP2414" s="300"/>
      <c r="AT2414" s="300"/>
    </row>
    <row r="2415" spans="1:46" s="299" customFormat="1" ht="15" customHeight="1">
      <c r="A2415" s="284"/>
      <c r="B2415" s="284"/>
      <c r="C2415" s="241"/>
      <c r="D2415" s="241"/>
      <c r="E2415" s="241"/>
      <c r="F2415" s="241"/>
      <c r="G2415" s="241"/>
      <c r="H2415" s="241"/>
      <c r="I2415" s="241"/>
      <c r="J2415" s="241"/>
      <c r="K2415" s="241"/>
      <c r="L2415" s="241"/>
      <c r="M2415" s="241"/>
      <c r="N2415" s="241"/>
      <c r="O2415" s="241"/>
      <c r="P2415" s="241"/>
      <c r="Q2415" s="241"/>
      <c r="R2415" s="241"/>
      <c r="S2415" s="241"/>
      <c r="T2415" s="241"/>
      <c r="U2415" s="241"/>
      <c r="V2415" s="241"/>
      <c r="W2415" s="241"/>
      <c r="X2415" s="241"/>
      <c r="Y2415" s="241"/>
      <c r="Z2415" s="241"/>
      <c r="AA2415" s="241"/>
      <c r="AB2415" s="241"/>
      <c r="AC2415" s="241"/>
      <c r="AD2415" s="241"/>
      <c r="AE2415" s="241"/>
      <c r="AF2415" s="241"/>
      <c r="AG2415" s="241"/>
      <c r="AH2415" s="241"/>
      <c r="AI2415" s="241"/>
      <c r="AP2415" s="300"/>
      <c r="AT2415" s="300"/>
    </row>
    <row r="2416" spans="1:46" s="299" customFormat="1" ht="15" customHeight="1">
      <c r="A2416" s="284"/>
      <c r="B2416" s="284"/>
      <c r="C2416" s="241"/>
      <c r="D2416" s="241"/>
      <c r="E2416" s="241"/>
      <c r="F2416" s="241"/>
      <c r="G2416" s="241"/>
      <c r="H2416" s="241"/>
      <c r="I2416" s="241"/>
      <c r="J2416" s="241"/>
      <c r="K2416" s="241"/>
      <c r="L2416" s="241"/>
      <c r="M2416" s="241"/>
      <c r="N2416" s="241"/>
      <c r="O2416" s="241"/>
      <c r="P2416" s="241"/>
      <c r="Q2416" s="241"/>
      <c r="R2416" s="241"/>
      <c r="S2416" s="241"/>
      <c r="T2416" s="241"/>
      <c r="U2416" s="241"/>
      <c r="V2416" s="241"/>
      <c r="W2416" s="241"/>
      <c r="X2416" s="241"/>
      <c r="Y2416" s="241"/>
      <c r="Z2416" s="241"/>
      <c r="AA2416" s="241"/>
      <c r="AB2416" s="241"/>
      <c r="AC2416" s="241"/>
      <c r="AD2416" s="241"/>
      <c r="AE2416" s="241"/>
      <c r="AF2416" s="241"/>
      <c r="AG2416" s="241"/>
      <c r="AH2416" s="241"/>
      <c r="AI2416" s="241"/>
      <c r="AP2416" s="300"/>
      <c r="AT2416" s="300"/>
    </row>
    <row r="2417" spans="1:46" s="299" customFormat="1" ht="15" customHeight="1">
      <c r="A2417" s="284"/>
      <c r="B2417" s="284"/>
      <c r="C2417" s="241"/>
      <c r="D2417" s="241"/>
      <c r="E2417" s="241"/>
      <c r="F2417" s="241"/>
      <c r="G2417" s="241"/>
      <c r="H2417" s="241"/>
      <c r="I2417" s="241"/>
      <c r="J2417" s="241"/>
      <c r="K2417" s="241"/>
      <c r="L2417" s="241"/>
      <c r="M2417" s="241"/>
      <c r="N2417" s="241"/>
      <c r="O2417" s="241"/>
      <c r="P2417" s="241"/>
      <c r="Q2417" s="241"/>
      <c r="R2417" s="241"/>
      <c r="S2417" s="241"/>
      <c r="T2417" s="241"/>
      <c r="U2417" s="241"/>
      <c r="V2417" s="241"/>
      <c r="W2417" s="241"/>
      <c r="X2417" s="241"/>
      <c r="Y2417" s="241"/>
      <c r="Z2417" s="241"/>
      <c r="AA2417" s="241"/>
      <c r="AB2417" s="241"/>
      <c r="AC2417" s="241"/>
      <c r="AD2417" s="241"/>
      <c r="AE2417" s="241"/>
      <c r="AF2417" s="241"/>
      <c r="AG2417" s="241"/>
      <c r="AH2417" s="241"/>
      <c r="AI2417" s="241"/>
      <c r="AP2417" s="300"/>
      <c r="AT2417" s="300"/>
    </row>
    <row r="2418" spans="1:46" s="299" customFormat="1" ht="15" customHeight="1">
      <c r="A2418" s="284"/>
      <c r="B2418" s="284"/>
      <c r="C2418" s="241"/>
      <c r="D2418" s="241"/>
      <c r="E2418" s="241"/>
      <c r="F2418" s="241"/>
      <c r="G2418" s="241"/>
      <c r="H2418" s="241"/>
      <c r="I2418" s="241"/>
      <c r="J2418" s="241"/>
      <c r="K2418" s="241"/>
      <c r="L2418" s="241"/>
      <c r="M2418" s="241"/>
      <c r="N2418" s="241"/>
      <c r="O2418" s="241"/>
      <c r="P2418" s="241"/>
      <c r="Q2418" s="241"/>
      <c r="R2418" s="241"/>
      <c r="S2418" s="241"/>
      <c r="T2418" s="241"/>
      <c r="U2418" s="241"/>
      <c r="V2418" s="241"/>
      <c r="W2418" s="241"/>
      <c r="X2418" s="241"/>
      <c r="Y2418" s="241"/>
      <c r="Z2418" s="241"/>
      <c r="AA2418" s="241"/>
      <c r="AB2418" s="241"/>
      <c r="AC2418" s="241"/>
      <c r="AD2418" s="241"/>
      <c r="AE2418" s="241"/>
      <c r="AF2418" s="241"/>
      <c r="AG2418" s="241"/>
      <c r="AH2418" s="241"/>
      <c r="AI2418" s="241"/>
      <c r="AP2418" s="300"/>
      <c r="AT2418" s="300"/>
    </row>
    <row r="2419" spans="1:46" s="299" customFormat="1" ht="15" customHeight="1">
      <c r="A2419" s="284"/>
      <c r="B2419" s="284"/>
      <c r="C2419" s="241"/>
      <c r="D2419" s="241"/>
      <c r="E2419" s="241"/>
      <c r="F2419" s="241"/>
      <c r="G2419" s="241"/>
      <c r="H2419" s="241"/>
      <c r="I2419" s="241"/>
      <c r="J2419" s="241"/>
      <c r="K2419" s="241"/>
      <c r="L2419" s="241"/>
      <c r="M2419" s="241"/>
      <c r="N2419" s="241"/>
      <c r="O2419" s="241"/>
      <c r="P2419" s="241"/>
      <c r="Q2419" s="241"/>
      <c r="R2419" s="241"/>
      <c r="S2419" s="241"/>
      <c r="T2419" s="241"/>
      <c r="U2419" s="241"/>
      <c r="V2419" s="241"/>
      <c r="W2419" s="241"/>
      <c r="X2419" s="241"/>
      <c r="Y2419" s="241"/>
      <c r="Z2419" s="241"/>
      <c r="AA2419" s="241"/>
      <c r="AB2419" s="241"/>
      <c r="AC2419" s="241"/>
      <c r="AD2419" s="241"/>
      <c r="AE2419" s="241"/>
      <c r="AF2419" s="241"/>
      <c r="AG2419" s="241"/>
      <c r="AH2419" s="241"/>
      <c r="AI2419" s="241"/>
      <c r="AP2419" s="300"/>
      <c r="AT2419" s="300"/>
    </row>
    <row r="2420" spans="1:46" s="299" customFormat="1" ht="15" customHeight="1">
      <c r="A2420" s="284"/>
      <c r="B2420" s="284"/>
      <c r="C2420" s="241"/>
      <c r="D2420" s="241"/>
      <c r="E2420" s="241"/>
      <c r="F2420" s="241"/>
      <c r="G2420" s="241"/>
      <c r="H2420" s="241"/>
      <c r="I2420" s="241"/>
      <c r="J2420" s="241"/>
      <c r="K2420" s="241"/>
      <c r="L2420" s="241"/>
      <c r="M2420" s="241"/>
      <c r="N2420" s="241"/>
      <c r="O2420" s="241"/>
      <c r="P2420" s="241"/>
      <c r="Q2420" s="241"/>
      <c r="R2420" s="241"/>
      <c r="S2420" s="241"/>
      <c r="T2420" s="241"/>
      <c r="U2420" s="241"/>
      <c r="V2420" s="241"/>
      <c r="W2420" s="241"/>
      <c r="X2420" s="241"/>
      <c r="Y2420" s="241"/>
      <c r="Z2420" s="241"/>
      <c r="AA2420" s="241"/>
      <c r="AB2420" s="241"/>
      <c r="AC2420" s="241"/>
      <c r="AD2420" s="241"/>
      <c r="AE2420" s="241"/>
      <c r="AF2420" s="241"/>
      <c r="AG2420" s="241"/>
      <c r="AH2420" s="241"/>
      <c r="AI2420" s="241"/>
      <c r="AP2420" s="300"/>
      <c r="AT2420" s="300"/>
    </row>
    <row r="2421" spans="1:46" s="299" customFormat="1" ht="15" customHeight="1">
      <c r="A2421" s="284"/>
      <c r="B2421" s="284"/>
      <c r="C2421" s="241"/>
      <c r="D2421" s="241"/>
      <c r="E2421" s="241"/>
      <c r="F2421" s="241"/>
      <c r="G2421" s="241"/>
      <c r="H2421" s="241"/>
      <c r="I2421" s="241"/>
      <c r="J2421" s="241"/>
      <c r="K2421" s="241"/>
      <c r="L2421" s="241"/>
      <c r="M2421" s="241"/>
      <c r="N2421" s="241"/>
      <c r="O2421" s="241"/>
      <c r="P2421" s="241"/>
      <c r="Q2421" s="241"/>
      <c r="R2421" s="241"/>
      <c r="S2421" s="241"/>
      <c r="T2421" s="241"/>
      <c r="U2421" s="241"/>
      <c r="V2421" s="241"/>
      <c r="W2421" s="241"/>
      <c r="X2421" s="241"/>
      <c r="Y2421" s="241"/>
      <c r="Z2421" s="241"/>
      <c r="AA2421" s="241"/>
      <c r="AB2421" s="241"/>
      <c r="AC2421" s="241"/>
      <c r="AD2421" s="241"/>
      <c r="AE2421" s="241"/>
      <c r="AF2421" s="241"/>
      <c r="AG2421" s="241"/>
      <c r="AH2421" s="241"/>
      <c r="AI2421" s="241"/>
      <c r="AP2421" s="300"/>
      <c r="AT2421" s="300"/>
    </row>
    <row r="2422" spans="1:46" s="299" customFormat="1" ht="15" customHeight="1">
      <c r="A2422" s="284"/>
      <c r="B2422" s="284"/>
      <c r="C2422" s="241"/>
      <c r="D2422" s="241"/>
      <c r="E2422" s="241"/>
      <c r="F2422" s="241"/>
      <c r="G2422" s="241"/>
      <c r="H2422" s="241"/>
      <c r="I2422" s="241"/>
      <c r="J2422" s="241"/>
      <c r="K2422" s="241"/>
      <c r="L2422" s="241"/>
      <c r="M2422" s="241"/>
      <c r="N2422" s="241"/>
      <c r="O2422" s="241"/>
      <c r="P2422" s="241"/>
      <c r="Q2422" s="241"/>
      <c r="R2422" s="241"/>
      <c r="S2422" s="241"/>
      <c r="T2422" s="241"/>
      <c r="U2422" s="241"/>
      <c r="V2422" s="241"/>
      <c r="W2422" s="241"/>
      <c r="X2422" s="241"/>
      <c r="Y2422" s="241"/>
      <c r="Z2422" s="241"/>
      <c r="AA2422" s="241"/>
      <c r="AB2422" s="241"/>
      <c r="AC2422" s="241"/>
      <c r="AD2422" s="241"/>
      <c r="AE2422" s="241"/>
      <c r="AF2422" s="241"/>
      <c r="AG2422" s="241"/>
      <c r="AH2422" s="241"/>
      <c r="AI2422" s="241"/>
      <c r="AP2422" s="300"/>
      <c r="AT2422" s="300"/>
    </row>
    <row r="2423" spans="1:46" s="299" customFormat="1" ht="15" customHeight="1">
      <c r="A2423" s="284"/>
      <c r="B2423" s="284"/>
      <c r="C2423" s="241"/>
      <c r="D2423" s="241"/>
      <c r="E2423" s="241"/>
      <c r="F2423" s="241"/>
      <c r="G2423" s="241"/>
      <c r="H2423" s="241"/>
      <c r="I2423" s="241"/>
      <c r="J2423" s="241"/>
      <c r="K2423" s="241"/>
      <c r="L2423" s="241"/>
      <c r="M2423" s="241"/>
      <c r="N2423" s="241"/>
      <c r="O2423" s="241"/>
      <c r="P2423" s="241"/>
      <c r="Q2423" s="241"/>
      <c r="R2423" s="241"/>
      <c r="S2423" s="241"/>
      <c r="T2423" s="241"/>
      <c r="U2423" s="241"/>
      <c r="V2423" s="241"/>
      <c r="W2423" s="241"/>
      <c r="X2423" s="241"/>
      <c r="Y2423" s="241"/>
      <c r="Z2423" s="241"/>
      <c r="AA2423" s="241"/>
      <c r="AB2423" s="241"/>
      <c r="AC2423" s="241"/>
      <c r="AD2423" s="241"/>
      <c r="AE2423" s="241"/>
      <c r="AF2423" s="241"/>
      <c r="AG2423" s="241"/>
      <c r="AH2423" s="241"/>
      <c r="AI2423" s="241"/>
      <c r="AP2423" s="300"/>
      <c r="AT2423" s="300"/>
    </row>
    <row r="2424" spans="1:46" s="299" customFormat="1" ht="15" customHeight="1">
      <c r="A2424" s="284"/>
      <c r="B2424" s="284"/>
      <c r="C2424" s="241"/>
      <c r="D2424" s="241"/>
      <c r="E2424" s="241"/>
      <c r="F2424" s="241"/>
      <c r="G2424" s="241"/>
      <c r="H2424" s="241"/>
      <c r="I2424" s="241"/>
      <c r="J2424" s="241"/>
      <c r="K2424" s="241"/>
      <c r="L2424" s="241"/>
      <c r="M2424" s="241"/>
      <c r="N2424" s="241"/>
      <c r="O2424" s="241"/>
      <c r="P2424" s="241"/>
      <c r="Q2424" s="241"/>
      <c r="R2424" s="241"/>
      <c r="S2424" s="241"/>
      <c r="T2424" s="241"/>
      <c r="U2424" s="241"/>
      <c r="V2424" s="241"/>
      <c r="W2424" s="241"/>
      <c r="X2424" s="241"/>
      <c r="Y2424" s="241"/>
      <c r="Z2424" s="241"/>
      <c r="AA2424" s="241"/>
      <c r="AB2424" s="241"/>
      <c r="AC2424" s="241"/>
      <c r="AD2424" s="241"/>
      <c r="AE2424" s="241"/>
      <c r="AF2424" s="241"/>
      <c r="AG2424" s="241"/>
      <c r="AH2424" s="241"/>
      <c r="AI2424" s="241"/>
      <c r="AP2424" s="300"/>
      <c r="AT2424" s="300"/>
    </row>
    <row r="2425" spans="1:46" s="299" customFormat="1" ht="15" customHeight="1">
      <c r="A2425" s="284"/>
      <c r="B2425" s="284"/>
      <c r="C2425" s="241"/>
      <c r="D2425" s="241"/>
      <c r="E2425" s="241"/>
      <c r="F2425" s="241"/>
      <c r="G2425" s="241"/>
      <c r="H2425" s="241"/>
      <c r="I2425" s="241"/>
      <c r="J2425" s="241"/>
      <c r="K2425" s="241"/>
      <c r="L2425" s="241"/>
      <c r="M2425" s="241"/>
      <c r="N2425" s="241"/>
      <c r="O2425" s="241"/>
      <c r="P2425" s="241"/>
      <c r="Q2425" s="241"/>
      <c r="R2425" s="241"/>
      <c r="S2425" s="241"/>
      <c r="T2425" s="241"/>
      <c r="U2425" s="241"/>
      <c r="V2425" s="241"/>
      <c r="W2425" s="241"/>
      <c r="X2425" s="241"/>
      <c r="Y2425" s="241"/>
      <c r="Z2425" s="241"/>
      <c r="AA2425" s="241"/>
      <c r="AB2425" s="241"/>
      <c r="AC2425" s="241"/>
      <c r="AD2425" s="241"/>
      <c r="AE2425" s="241"/>
      <c r="AF2425" s="241"/>
      <c r="AG2425" s="241"/>
      <c r="AH2425" s="241"/>
      <c r="AI2425" s="241"/>
      <c r="AP2425" s="300"/>
      <c r="AT2425" s="300"/>
    </row>
    <row r="2426" spans="1:46" s="299" customFormat="1" ht="15" customHeight="1">
      <c r="A2426" s="284"/>
      <c r="B2426" s="284"/>
      <c r="C2426" s="241"/>
      <c r="D2426" s="241"/>
      <c r="E2426" s="241"/>
      <c r="F2426" s="241"/>
      <c r="G2426" s="241"/>
      <c r="H2426" s="241"/>
      <c r="I2426" s="241"/>
      <c r="J2426" s="241"/>
      <c r="K2426" s="241"/>
      <c r="L2426" s="241"/>
      <c r="M2426" s="241"/>
      <c r="N2426" s="241"/>
      <c r="O2426" s="241"/>
      <c r="P2426" s="241"/>
      <c r="Q2426" s="241"/>
      <c r="R2426" s="241"/>
      <c r="S2426" s="241"/>
      <c r="T2426" s="241"/>
      <c r="U2426" s="241"/>
      <c r="V2426" s="241"/>
      <c r="W2426" s="241"/>
      <c r="X2426" s="241"/>
      <c r="Y2426" s="241"/>
      <c r="Z2426" s="241"/>
      <c r="AA2426" s="241"/>
      <c r="AB2426" s="241"/>
      <c r="AC2426" s="241"/>
      <c r="AD2426" s="241"/>
      <c r="AE2426" s="241"/>
      <c r="AF2426" s="241"/>
      <c r="AG2426" s="241"/>
      <c r="AH2426" s="241"/>
      <c r="AI2426" s="241"/>
      <c r="AP2426" s="300"/>
      <c r="AT2426" s="300"/>
    </row>
    <row r="2427" spans="1:46" s="299" customFormat="1" ht="15" customHeight="1">
      <c r="A2427" s="284"/>
      <c r="B2427" s="284"/>
      <c r="C2427" s="241"/>
      <c r="D2427" s="241"/>
      <c r="E2427" s="241"/>
      <c r="F2427" s="241"/>
      <c r="G2427" s="241"/>
      <c r="H2427" s="241"/>
      <c r="I2427" s="241"/>
      <c r="J2427" s="241"/>
      <c r="K2427" s="241"/>
      <c r="L2427" s="241"/>
      <c r="M2427" s="241"/>
      <c r="N2427" s="241"/>
      <c r="O2427" s="241"/>
      <c r="P2427" s="241"/>
      <c r="Q2427" s="241"/>
      <c r="R2427" s="241"/>
      <c r="S2427" s="241"/>
      <c r="T2427" s="241"/>
      <c r="U2427" s="241"/>
      <c r="V2427" s="241"/>
      <c r="W2427" s="241"/>
      <c r="X2427" s="241"/>
      <c r="Y2427" s="241"/>
      <c r="Z2427" s="241"/>
      <c r="AA2427" s="241"/>
      <c r="AB2427" s="241"/>
      <c r="AC2427" s="241"/>
      <c r="AD2427" s="241"/>
      <c r="AE2427" s="241"/>
      <c r="AF2427" s="241"/>
      <c r="AG2427" s="241"/>
      <c r="AH2427" s="241"/>
      <c r="AI2427" s="241"/>
      <c r="AP2427" s="300"/>
      <c r="AT2427" s="300"/>
    </row>
    <row r="2428" spans="1:46" s="299" customFormat="1" ht="15" customHeight="1">
      <c r="A2428" s="284"/>
      <c r="B2428" s="284"/>
      <c r="C2428" s="241"/>
      <c r="D2428" s="241"/>
      <c r="E2428" s="241"/>
      <c r="F2428" s="241"/>
      <c r="G2428" s="241"/>
      <c r="H2428" s="241"/>
      <c r="I2428" s="241"/>
      <c r="J2428" s="241"/>
      <c r="K2428" s="241"/>
      <c r="L2428" s="241"/>
      <c r="M2428" s="241"/>
      <c r="N2428" s="241"/>
      <c r="O2428" s="241"/>
      <c r="P2428" s="241"/>
      <c r="Q2428" s="241"/>
      <c r="R2428" s="241"/>
      <c r="S2428" s="241"/>
      <c r="T2428" s="241"/>
      <c r="U2428" s="241"/>
      <c r="V2428" s="241"/>
      <c r="W2428" s="241"/>
      <c r="X2428" s="241"/>
      <c r="Y2428" s="241"/>
      <c r="Z2428" s="241"/>
      <c r="AA2428" s="241"/>
      <c r="AB2428" s="241"/>
      <c r="AC2428" s="241"/>
      <c r="AD2428" s="241"/>
      <c r="AE2428" s="241"/>
      <c r="AF2428" s="241"/>
      <c r="AG2428" s="241"/>
      <c r="AH2428" s="241"/>
      <c r="AI2428" s="241"/>
      <c r="AP2428" s="300"/>
      <c r="AT2428" s="300"/>
    </row>
    <row r="2429" spans="1:46" s="299" customFormat="1" ht="15" customHeight="1">
      <c r="A2429" s="284"/>
      <c r="B2429" s="284"/>
      <c r="C2429" s="241"/>
      <c r="D2429" s="241"/>
      <c r="E2429" s="241"/>
      <c r="F2429" s="241"/>
      <c r="G2429" s="241"/>
      <c r="H2429" s="241"/>
      <c r="I2429" s="241"/>
      <c r="J2429" s="241"/>
      <c r="K2429" s="241"/>
      <c r="L2429" s="241"/>
      <c r="M2429" s="241"/>
      <c r="N2429" s="241"/>
      <c r="O2429" s="241"/>
      <c r="P2429" s="241"/>
      <c r="Q2429" s="241"/>
      <c r="R2429" s="241"/>
      <c r="S2429" s="241"/>
      <c r="T2429" s="241"/>
      <c r="U2429" s="241"/>
      <c r="V2429" s="241"/>
      <c r="W2429" s="241"/>
      <c r="X2429" s="241"/>
      <c r="Y2429" s="241"/>
      <c r="Z2429" s="241"/>
      <c r="AA2429" s="241"/>
      <c r="AB2429" s="241"/>
      <c r="AC2429" s="241"/>
      <c r="AD2429" s="241"/>
      <c r="AE2429" s="241"/>
      <c r="AF2429" s="241"/>
      <c r="AG2429" s="241"/>
      <c r="AH2429" s="241"/>
      <c r="AI2429" s="241"/>
      <c r="AP2429" s="300"/>
      <c r="AT2429" s="300"/>
    </row>
    <row r="2430" spans="1:46" s="299" customFormat="1" ht="15" customHeight="1">
      <c r="A2430" s="284"/>
      <c r="B2430" s="284"/>
      <c r="C2430" s="241"/>
      <c r="D2430" s="241"/>
      <c r="E2430" s="241"/>
      <c r="F2430" s="241"/>
      <c r="G2430" s="241"/>
      <c r="H2430" s="241"/>
      <c r="I2430" s="241"/>
      <c r="J2430" s="241"/>
      <c r="K2430" s="241"/>
      <c r="L2430" s="241"/>
      <c r="M2430" s="241"/>
      <c r="N2430" s="241"/>
      <c r="O2430" s="241"/>
      <c r="P2430" s="241"/>
      <c r="Q2430" s="241"/>
      <c r="R2430" s="241"/>
      <c r="S2430" s="241"/>
      <c r="T2430" s="241"/>
      <c r="U2430" s="241"/>
      <c r="V2430" s="241"/>
      <c r="W2430" s="241"/>
      <c r="X2430" s="241"/>
      <c r="Y2430" s="241"/>
      <c r="Z2430" s="241"/>
      <c r="AA2430" s="241"/>
      <c r="AB2430" s="241"/>
      <c r="AC2430" s="241"/>
      <c r="AD2430" s="241"/>
      <c r="AE2430" s="241"/>
      <c r="AF2430" s="241"/>
      <c r="AG2430" s="241"/>
      <c r="AH2430" s="241"/>
      <c r="AI2430" s="241"/>
      <c r="AP2430" s="300"/>
      <c r="AT2430" s="300"/>
    </row>
    <row r="2431" spans="1:46" s="299" customFormat="1" ht="15" customHeight="1">
      <c r="A2431" s="284"/>
      <c r="B2431" s="284"/>
      <c r="C2431" s="241"/>
      <c r="D2431" s="241"/>
      <c r="E2431" s="241"/>
      <c r="F2431" s="241"/>
      <c r="G2431" s="241"/>
      <c r="H2431" s="241"/>
      <c r="I2431" s="241"/>
      <c r="J2431" s="241"/>
      <c r="K2431" s="241"/>
      <c r="L2431" s="241"/>
      <c r="M2431" s="241"/>
      <c r="N2431" s="241"/>
      <c r="O2431" s="241"/>
      <c r="P2431" s="241"/>
      <c r="Q2431" s="241"/>
      <c r="R2431" s="241"/>
      <c r="S2431" s="241"/>
      <c r="T2431" s="241"/>
      <c r="U2431" s="241"/>
      <c r="V2431" s="241"/>
      <c r="W2431" s="241"/>
      <c r="X2431" s="241"/>
      <c r="Y2431" s="241"/>
      <c r="Z2431" s="241"/>
      <c r="AA2431" s="241"/>
      <c r="AB2431" s="241"/>
      <c r="AC2431" s="241"/>
      <c r="AD2431" s="241"/>
      <c r="AE2431" s="241"/>
      <c r="AF2431" s="241"/>
      <c r="AG2431" s="241"/>
      <c r="AH2431" s="241"/>
      <c r="AI2431" s="241"/>
      <c r="AP2431" s="300"/>
      <c r="AT2431" s="300"/>
    </row>
    <row r="2432" spans="1:46" s="299" customFormat="1" ht="15" customHeight="1">
      <c r="A2432" s="284"/>
      <c r="B2432" s="284"/>
      <c r="C2432" s="241"/>
      <c r="D2432" s="241"/>
      <c r="E2432" s="241"/>
      <c r="F2432" s="241"/>
      <c r="G2432" s="241"/>
      <c r="H2432" s="241"/>
      <c r="I2432" s="241"/>
      <c r="J2432" s="241"/>
      <c r="K2432" s="241"/>
      <c r="L2432" s="241"/>
      <c r="M2432" s="241"/>
      <c r="N2432" s="241"/>
      <c r="O2432" s="241"/>
      <c r="P2432" s="241"/>
      <c r="Q2432" s="241"/>
      <c r="R2432" s="241"/>
      <c r="S2432" s="241"/>
      <c r="T2432" s="241"/>
      <c r="U2432" s="241"/>
      <c r="V2432" s="241"/>
      <c r="W2432" s="241"/>
      <c r="X2432" s="241"/>
      <c r="Y2432" s="241"/>
      <c r="Z2432" s="241"/>
      <c r="AA2432" s="241"/>
      <c r="AB2432" s="241"/>
      <c r="AC2432" s="241"/>
      <c r="AD2432" s="241"/>
      <c r="AE2432" s="241"/>
      <c r="AF2432" s="241"/>
      <c r="AG2432" s="241"/>
      <c r="AH2432" s="241"/>
      <c r="AI2432" s="241"/>
      <c r="AP2432" s="300"/>
      <c r="AT2432" s="300"/>
    </row>
    <row r="2433" spans="1:46" s="299" customFormat="1" ht="15" customHeight="1">
      <c r="A2433" s="284"/>
      <c r="B2433" s="284"/>
      <c r="C2433" s="241"/>
      <c r="D2433" s="241"/>
      <c r="E2433" s="241"/>
      <c r="F2433" s="241"/>
      <c r="G2433" s="241"/>
      <c r="H2433" s="241"/>
      <c r="I2433" s="241"/>
      <c r="J2433" s="241"/>
      <c r="K2433" s="241"/>
      <c r="L2433" s="241"/>
      <c r="M2433" s="241"/>
      <c r="N2433" s="241"/>
      <c r="O2433" s="241"/>
      <c r="P2433" s="241"/>
      <c r="Q2433" s="241"/>
      <c r="R2433" s="241"/>
      <c r="S2433" s="241"/>
      <c r="T2433" s="241"/>
      <c r="U2433" s="241"/>
      <c r="V2433" s="241"/>
      <c r="W2433" s="241"/>
      <c r="X2433" s="241"/>
      <c r="Y2433" s="241"/>
      <c r="Z2433" s="241"/>
      <c r="AA2433" s="241"/>
      <c r="AB2433" s="241"/>
      <c r="AC2433" s="241"/>
      <c r="AD2433" s="241"/>
      <c r="AE2433" s="241"/>
      <c r="AF2433" s="241"/>
      <c r="AG2433" s="241"/>
      <c r="AH2433" s="241"/>
      <c r="AI2433" s="241"/>
      <c r="AP2433" s="300"/>
      <c r="AT2433" s="300"/>
    </row>
    <row r="2434" spans="1:46" s="299" customFormat="1" ht="15" customHeight="1">
      <c r="A2434" s="284"/>
      <c r="B2434" s="284"/>
      <c r="C2434" s="241"/>
      <c r="D2434" s="241"/>
      <c r="E2434" s="241"/>
      <c r="F2434" s="241"/>
      <c r="G2434" s="241"/>
      <c r="H2434" s="241"/>
      <c r="I2434" s="241"/>
      <c r="J2434" s="241"/>
      <c r="K2434" s="241"/>
      <c r="L2434" s="241"/>
      <c r="M2434" s="241"/>
      <c r="N2434" s="241"/>
      <c r="O2434" s="241"/>
      <c r="P2434" s="241"/>
      <c r="Q2434" s="241"/>
      <c r="R2434" s="241"/>
      <c r="S2434" s="241"/>
      <c r="T2434" s="241"/>
      <c r="U2434" s="241"/>
      <c r="V2434" s="241"/>
      <c r="W2434" s="241"/>
      <c r="X2434" s="241"/>
      <c r="Y2434" s="241"/>
      <c r="Z2434" s="241"/>
      <c r="AA2434" s="241"/>
      <c r="AB2434" s="241"/>
      <c r="AC2434" s="241"/>
      <c r="AD2434" s="241"/>
      <c r="AE2434" s="241"/>
      <c r="AF2434" s="241"/>
      <c r="AG2434" s="241"/>
      <c r="AH2434" s="241"/>
      <c r="AI2434" s="241"/>
      <c r="AP2434" s="300"/>
      <c r="AT2434" s="300"/>
    </row>
    <row r="2435" spans="1:46" s="299" customFormat="1" ht="15" customHeight="1">
      <c r="A2435" s="284"/>
      <c r="B2435" s="284"/>
      <c r="C2435" s="241"/>
      <c r="D2435" s="241"/>
      <c r="E2435" s="241"/>
      <c r="F2435" s="241"/>
      <c r="G2435" s="241"/>
      <c r="H2435" s="241"/>
      <c r="I2435" s="241"/>
      <c r="J2435" s="241"/>
      <c r="K2435" s="241"/>
      <c r="L2435" s="241"/>
      <c r="M2435" s="241"/>
      <c r="N2435" s="241"/>
      <c r="O2435" s="241"/>
      <c r="P2435" s="241"/>
      <c r="Q2435" s="241"/>
      <c r="R2435" s="241"/>
      <c r="S2435" s="241"/>
      <c r="T2435" s="241"/>
      <c r="U2435" s="241"/>
      <c r="V2435" s="241"/>
      <c r="W2435" s="241"/>
      <c r="X2435" s="241"/>
      <c r="Y2435" s="241"/>
      <c r="Z2435" s="241"/>
      <c r="AA2435" s="241"/>
      <c r="AB2435" s="241"/>
      <c r="AC2435" s="241"/>
      <c r="AD2435" s="241"/>
      <c r="AE2435" s="241"/>
      <c r="AF2435" s="241"/>
      <c r="AG2435" s="241"/>
      <c r="AH2435" s="241"/>
      <c r="AI2435" s="241"/>
      <c r="AP2435" s="300"/>
      <c r="AT2435" s="300"/>
    </row>
    <row r="2436" spans="1:46" s="299" customFormat="1" ht="15" customHeight="1">
      <c r="A2436" s="284"/>
      <c r="B2436" s="284"/>
      <c r="C2436" s="241"/>
      <c r="D2436" s="241"/>
      <c r="E2436" s="241"/>
      <c r="F2436" s="241"/>
      <c r="G2436" s="241"/>
      <c r="H2436" s="241"/>
      <c r="I2436" s="241"/>
      <c r="J2436" s="241"/>
      <c r="K2436" s="241"/>
      <c r="L2436" s="241"/>
      <c r="M2436" s="241"/>
      <c r="N2436" s="241"/>
      <c r="O2436" s="241"/>
      <c r="P2436" s="241"/>
      <c r="Q2436" s="241"/>
      <c r="R2436" s="241"/>
      <c r="S2436" s="241"/>
      <c r="T2436" s="241"/>
      <c r="U2436" s="241"/>
      <c r="V2436" s="241"/>
      <c r="W2436" s="241"/>
      <c r="X2436" s="241"/>
      <c r="Y2436" s="241"/>
      <c r="Z2436" s="241"/>
      <c r="AA2436" s="241"/>
      <c r="AB2436" s="241"/>
      <c r="AC2436" s="241"/>
      <c r="AD2436" s="241"/>
      <c r="AE2436" s="241"/>
      <c r="AF2436" s="241"/>
      <c r="AG2436" s="241"/>
      <c r="AH2436" s="241"/>
      <c r="AI2436" s="241"/>
      <c r="AP2436" s="300"/>
      <c r="AT2436" s="300"/>
    </row>
    <row r="2437" spans="1:46" s="299" customFormat="1" ht="15" customHeight="1">
      <c r="A2437" s="284"/>
      <c r="B2437" s="284"/>
      <c r="C2437" s="241"/>
      <c r="D2437" s="241"/>
      <c r="E2437" s="241"/>
      <c r="F2437" s="241"/>
      <c r="G2437" s="241"/>
      <c r="H2437" s="241"/>
      <c r="I2437" s="241"/>
      <c r="J2437" s="241"/>
      <c r="K2437" s="241"/>
      <c r="L2437" s="241"/>
      <c r="M2437" s="241"/>
      <c r="N2437" s="241"/>
      <c r="O2437" s="241"/>
      <c r="P2437" s="241"/>
      <c r="Q2437" s="241"/>
      <c r="R2437" s="241"/>
      <c r="S2437" s="241"/>
      <c r="T2437" s="241"/>
      <c r="U2437" s="241"/>
      <c r="V2437" s="241"/>
      <c r="W2437" s="241"/>
      <c r="X2437" s="241"/>
      <c r="Y2437" s="241"/>
      <c r="Z2437" s="241"/>
      <c r="AA2437" s="241"/>
      <c r="AB2437" s="241"/>
      <c r="AC2437" s="241"/>
      <c r="AD2437" s="241"/>
      <c r="AE2437" s="241"/>
      <c r="AF2437" s="241"/>
      <c r="AG2437" s="241"/>
      <c r="AH2437" s="241"/>
      <c r="AI2437" s="241"/>
      <c r="AP2437" s="300"/>
      <c r="AT2437" s="300"/>
    </row>
    <row r="2438" spans="1:46" s="299" customFormat="1" ht="15" customHeight="1">
      <c r="A2438" s="284"/>
      <c r="B2438" s="284"/>
      <c r="C2438" s="241"/>
      <c r="D2438" s="241"/>
      <c r="E2438" s="241"/>
      <c r="F2438" s="241"/>
      <c r="G2438" s="241"/>
      <c r="H2438" s="241"/>
      <c r="I2438" s="241"/>
      <c r="J2438" s="241"/>
      <c r="K2438" s="241"/>
      <c r="L2438" s="241"/>
      <c r="M2438" s="241"/>
      <c r="N2438" s="241"/>
      <c r="O2438" s="241"/>
      <c r="P2438" s="241"/>
      <c r="Q2438" s="241"/>
      <c r="R2438" s="241"/>
      <c r="S2438" s="241"/>
      <c r="T2438" s="241"/>
      <c r="U2438" s="241"/>
      <c r="V2438" s="241"/>
      <c r="W2438" s="241"/>
      <c r="X2438" s="241"/>
      <c r="Y2438" s="241"/>
      <c r="Z2438" s="241"/>
      <c r="AA2438" s="241"/>
      <c r="AB2438" s="241"/>
      <c r="AC2438" s="241"/>
      <c r="AD2438" s="241"/>
      <c r="AE2438" s="241"/>
      <c r="AF2438" s="241"/>
      <c r="AG2438" s="241"/>
      <c r="AH2438" s="241"/>
      <c r="AI2438" s="241"/>
      <c r="AP2438" s="300"/>
      <c r="AT2438" s="300"/>
    </row>
    <row r="2439" spans="1:46" s="299" customFormat="1" ht="15" customHeight="1">
      <c r="A2439" s="284"/>
      <c r="B2439" s="284"/>
      <c r="C2439" s="241"/>
      <c r="D2439" s="241"/>
      <c r="E2439" s="241"/>
      <c r="F2439" s="241"/>
      <c r="G2439" s="241"/>
      <c r="H2439" s="241"/>
      <c r="I2439" s="241"/>
      <c r="J2439" s="241"/>
      <c r="K2439" s="241"/>
      <c r="L2439" s="241"/>
      <c r="M2439" s="241"/>
      <c r="N2439" s="241"/>
      <c r="O2439" s="241"/>
      <c r="P2439" s="241"/>
      <c r="Q2439" s="241"/>
      <c r="R2439" s="241"/>
      <c r="S2439" s="241"/>
      <c r="T2439" s="241"/>
      <c r="U2439" s="241"/>
      <c r="V2439" s="241"/>
      <c r="W2439" s="241"/>
      <c r="X2439" s="241"/>
      <c r="Y2439" s="241"/>
      <c r="Z2439" s="241"/>
      <c r="AA2439" s="241"/>
      <c r="AB2439" s="241"/>
      <c r="AC2439" s="241"/>
      <c r="AD2439" s="241"/>
      <c r="AE2439" s="241"/>
      <c r="AF2439" s="241"/>
      <c r="AG2439" s="241"/>
      <c r="AH2439" s="241"/>
      <c r="AI2439" s="241"/>
      <c r="AP2439" s="300"/>
      <c r="AT2439" s="300"/>
    </row>
    <row r="2440" spans="1:46" s="299" customFormat="1" ht="15" customHeight="1">
      <c r="A2440" s="284"/>
      <c r="B2440" s="284"/>
      <c r="C2440" s="241"/>
      <c r="D2440" s="241"/>
      <c r="E2440" s="241"/>
      <c r="F2440" s="241"/>
      <c r="G2440" s="241"/>
      <c r="H2440" s="241"/>
      <c r="I2440" s="241"/>
      <c r="J2440" s="241"/>
      <c r="K2440" s="241"/>
      <c r="L2440" s="241"/>
      <c r="M2440" s="241"/>
      <c r="N2440" s="241"/>
      <c r="O2440" s="241"/>
      <c r="P2440" s="241"/>
      <c r="Q2440" s="241"/>
      <c r="R2440" s="241"/>
      <c r="S2440" s="241"/>
      <c r="T2440" s="241"/>
      <c r="U2440" s="241"/>
      <c r="V2440" s="241"/>
      <c r="W2440" s="241"/>
      <c r="X2440" s="241"/>
      <c r="Y2440" s="241"/>
      <c r="Z2440" s="241"/>
      <c r="AA2440" s="241"/>
      <c r="AB2440" s="241"/>
      <c r="AC2440" s="241"/>
      <c r="AD2440" s="241"/>
      <c r="AE2440" s="241"/>
      <c r="AF2440" s="241"/>
      <c r="AG2440" s="241"/>
      <c r="AH2440" s="241"/>
      <c r="AI2440" s="241"/>
      <c r="AP2440" s="300"/>
      <c r="AT2440" s="300"/>
    </row>
    <row r="2441" spans="1:46" s="299" customFormat="1" ht="15" customHeight="1">
      <c r="A2441" s="284"/>
      <c r="B2441" s="284"/>
      <c r="C2441" s="241"/>
      <c r="D2441" s="241"/>
      <c r="E2441" s="241"/>
      <c r="F2441" s="241"/>
      <c r="G2441" s="241"/>
      <c r="H2441" s="241"/>
      <c r="I2441" s="241"/>
      <c r="J2441" s="241"/>
      <c r="K2441" s="241"/>
      <c r="L2441" s="241"/>
      <c r="M2441" s="241"/>
      <c r="N2441" s="241"/>
      <c r="O2441" s="241"/>
      <c r="P2441" s="241"/>
      <c r="Q2441" s="241"/>
      <c r="R2441" s="241"/>
      <c r="S2441" s="241"/>
      <c r="T2441" s="241"/>
      <c r="U2441" s="241"/>
      <c r="V2441" s="241"/>
      <c r="W2441" s="241"/>
      <c r="X2441" s="241"/>
      <c r="Y2441" s="241"/>
      <c r="Z2441" s="241"/>
      <c r="AA2441" s="241"/>
      <c r="AB2441" s="241"/>
      <c r="AC2441" s="241"/>
      <c r="AD2441" s="241"/>
      <c r="AE2441" s="241"/>
      <c r="AF2441" s="241"/>
      <c r="AG2441" s="241"/>
      <c r="AH2441" s="241"/>
      <c r="AI2441" s="241"/>
      <c r="AP2441" s="300"/>
      <c r="AT2441" s="300"/>
    </row>
    <row r="2442" spans="1:46" s="299" customFormat="1" ht="15" customHeight="1">
      <c r="A2442" s="284"/>
      <c r="B2442" s="284"/>
      <c r="C2442" s="241"/>
      <c r="D2442" s="241"/>
      <c r="E2442" s="241"/>
      <c r="F2442" s="241"/>
      <c r="G2442" s="241"/>
      <c r="H2442" s="241"/>
      <c r="I2442" s="241"/>
      <c r="J2442" s="241"/>
      <c r="K2442" s="241"/>
      <c r="L2442" s="241"/>
      <c r="M2442" s="241"/>
      <c r="N2442" s="241"/>
      <c r="O2442" s="241"/>
      <c r="P2442" s="241"/>
      <c r="Q2442" s="241"/>
      <c r="R2442" s="241"/>
      <c r="S2442" s="241"/>
      <c r="T2442" s="241"/>
      <c r="U2442" s="241"/>
      <c r="V2442" s="241"/>
      <c r="W2442" s="241"/>
      <c r="X2442" s="241"/>
      <c r="Y2442" s="241"/>
      <c r="Z2442" s="241"/>
      <c r="AA2442" s="241"/>
      <c r="AB2442" s="241"/>
      <c r="AC2442" s="241"/>
      <c r="AD2442" s="241"/>
      <c r="AE2442" s="241"/>
      <c r="AF2442" s="241"/>
      <c r="AG2442" s="241"/>
      <c r="AH2442" s="241"/>
      <c r="AI2442" s="241"/>
      <c r="AP2442" s="300"/>
      <c r="AT2442" s="300"/>
    </row>
    <row r="2443" spans="1:46" s="299" customFormat="1" ht="15" customHeight="1">
      <c r="A2443" s="284"/>
      <c r="B2443" s="284"/>
      <c r="C2443" s="241"/>
      <c r="D2443" s="241"/>
      <c r="E2443" s="241"/>
      <c r="F2443" s="241"/>
      <c r="G2443" s="241"/>
      <c r="H2443" s="241"/>
      <c r="I2443" s="241"/>
      <c r="J2443" s="241"/>
      <c r="K2443" s="241"/>
      <c r="L2443" s="241"/>
      <c r="M2443" s="241"/>
      <c r="N2443" s="241"/>
      <c r="O2443" s="241"/>
      <c r="P2443" s="241"/>
      <c r="Q2443" s="241"/>
      <c r="R2443" s="241"/>
      <c r="S2443" s="241"/>
      <c r="T2443" s="241"/>
      <c r="U2443" s="241"/>
      <c r="V2443" s="241"/>
      <c r="W2443" s="241"/>
      <c r="X2443" s="241"/>
      <c r="Y2443" s="241"/>
      <c r="Z2443" s="241"/>
      <c r="AA2443" s="241"/>
      <c r="AB2443" s="241"/>
      <c r="AC2443" s="241"/>
      <c r="AD2443" s="241"/>
      <c r="AE2443" s="241"/>
      <c r="AF2443" s="241"/>
      <c r="AG2443" s="241"/>
      <c r="AH2443" s="241"/>
      <c r="AI2443" s="241"/>
      <c r="AP2443" s="300"/>
      <c r="AT2443" s="300"/>
    </row>
    <row r="2444" spans="1:46" s="299" customFormat="1" ht="15" customHeight="1">
      <c r="A2444" s="284"/>
      <c r="B2444" s="284"/>
      <c r="C2444" s="241"/>
      <c r="D2444" s="241"/>
      <c r="E2444" s="241"/>
      <c r="F2444" s="241"/>
      <c r="G2444" s="241"/>
      <c r="H2444" s="241"/>
      <c r="I2444" s="241"/>
      <c r="J2444" s="241"/>
      <c r="K2444" s="241"/>
      <c r="L2444" s="241"/>
      <c r="M2444" s="241"/>
      <c r="N2444" s="241"/>
      <c r="O2444" s="241"/>
      <c r="P2444" s="241"/>
      <c r="Q2444" s="241"/>
      <c r="R2444" s="241"/>
      <c r="S2444" s="241"/>
      <c r="T2444" s="241"/>
      <c r="U2444" s="241"/>
      <c r="V2444" s="241"/>
      <c r="W2444" s="241"/>
      <c r="X2444" s="241"/>
      <c r="Y2444" s="241"/>
      <c r="Z2444" s="241"/>
      <c r="AA2444" s="241"/>
      <c r="AB2444" s="241"/>
      <c r="AC2444" s="241"/>
      <c r="AD2444" s="241"/>
      <c r="AE2444" s="241"/>
      <c r="AF2444" s="241"/>
      <c r="AG2444" s="241"/>
      <c r="AH2444" s="241"/>
      <c r="AI2444" s="241"/>
      <c r="AP2444" s="300"/>
      <c r="AT2444" s="300"/>
    </row>
    <row r="2445" spans="1:46" s="299" customFormat="1" ht="15" customHeight="1">
      <c r="A2445" s="284"/>
      <c r="B2445" s="284"/>
      <c r="C2445" s="241"/>
      <c r="D2445" s="241"/>
      <c r="E2445" s="241"/>
      <c r="F2445" s="241"/>
      <c r="G2445" s="241"/>
      <c r="H2445" s="241"/>
      <c r="I2445" s="241"/>
      <c r="J2445" s="241"/>
      <c r="K2445" s="241"/>
      <c r="L2445" s="241"/>
      <c r="M2445" s="241"/>
      <c r="N2445" s="241"/>
      <c r="O2445" s="241"/>
      <c r="P2445" s="241"/>
      <c r="Q2445" s="241"/>
      <c r="R2445" s="241"/>
      <c r="S2445" s="241"/>
      <c r="T2445" s="241"/>
      <c r="U2445" s="241"/>
      <c r="V2445" s="241"/>
      <c r="W2445" s="241"/>
      <c r="X2445" s="241"/>
      <c r="Y2445" s="241"/>
      <c r="Z2445" s="241"/>
      <c r="AA2445" s="241"/>
      <c r="AB2445" s="241"/>
      <c r="AC2445" s="241"/>
      <c r="AD2445" s="241"/>
      <c r="AE2445" s="241"/>
      <c r="AF2445" s="241"/>
      <c r="AG2445" s="241"/>
      <c r="AH2445" s="241"/>
      <c r="AI2445" s="241"/>
      <c r="AP2445" s="300"/>
      <c r="AT2445" s="300"/>
    </row>
    <row r="2446" spans="1:46" s="299" customFormat="1" ht="15" customHeight="1">
      <c r="A2446" s="284"/>
      <c r="B2446" s="284"/>
      <c r="C2446" s="241"/>
      <c r="D2446" s="241"/>
      <c r="E2446" s="241"/>
      <c r="F2446" s="241"/>
      <c r="G2446" s="241"/>
      <c r="H2446" s="241"/>
      <c r="I2446" s="241"/>
      <c r="J2446" s="241"/>
      <c r="K2446" s="241"/>
      <c r="L2446" s="241"/>
      <c r="M2446" s="241"/>
      <c r="N2446" s="241"/>
      <c r="O2446" s="241"/>
      <c r="P2446" s="241"/>
      <c r="Q2446" s="241"/>
      <c r="R2446" s="241"/>
      <c r="S2446" s="241"/>
      <c r="T2446" s="241"/>
      <c r="U2446" s="241"/>
      <c r="V2446" s="241"/>
      <c r="W2446" s="241"/>
      <c r="X2446" s="241"/>
      <c r="Y2446" s="241"/>
      <c r="Z2446" s="241"/>
      <c r="AA2446" s="241"/>
      <c r="AB2446" s="241"/>
      <c r="AC2446" s="241"/>
      <c r="AD2446" s="241"/>
      <c r="AE2446" s="241"/>
      <c r="AF2446" s="241"/>
      <c r="AG2446" s="241"/>
      <c r="AH2446" s="241"/>
      <c r="AI2446" s="241"/>
      <c r="AP2446" s="300"/>
      <c r="AT2446" s="300"/>
    </row>
    <row r="2447" spans="1:46" s="299" customFormat="1" ht="15" customHeight="1">
      <c r="A2447" s="284"/>
      <c r="B2447" s="284"/>
      <c r="C2447" s="241"/>
      <c r="D2447" s="241"/>
      <c r="E2447" s="241"/>
      <c r="F2447" s="241"/>
      <c r="G2447" s="241"/>
      <c r="H2447" s="241"/>
      <c r="I2447" s="241"/>
      <c r="J2447" s="241"/>
      <c r="K2447" s="241"/>
      <c r="L2447" s="241"/>
      <c r="M2447" s="241"/>
      <c r="N2447" s="241"/>
      <c r="O2447" s="241"/>
      <c r="P2447" s="241"/>
      <c r="Q2447" s="241"/>
      <c r="R2447" s="241"/>
      <c r="S2447" s="241"/>
      <c r="T2447" s="241"/>
      <c r="U2447" s="241"/>
      <c r="V2447" s="241"/>
      <c r="W2447" s="241"/>
      <c r="X2447" s="241"/>
      <c r="Y2447" s="241"/>
      <c r="Z2447" s="241"/>
      <c r="AA2447" s="241"/>
      <c r="AB2447" s="241"/>
      <c r="AC2447" s="241"/>
      <c r="AD2447" s="241"/>
      <c r="AE2447" s="241"/>
      <c r="AF2447" s="241"/>
      <c r="AG2447" s="241"/>
      <c r="AH2447" s="241"/>
      <c r="AI2447" s="241"/>
      <c r="AP2447" s="300"/>
      <c r="AT2447" s="300"/>
    </row>
    <row r="2448" spans="1:46" s="299" customFormat="1" ht="15" customHeight="1">
      <c r="A2448" s="284"/>
      <c r="B2448" s="284"/>
      <c r="C2448" s="241"/>
      <c r="D2448" s="241"/>
      <c r="E2448" s="241"/>
      <c r="F2448" s="241"/>
      <c r="G2448" s="241"/>
      <c r="H2448" s="241"/>
      <c r="I2448" s="241"/>
      <c r="J2448" s="241"/>
      <c r="K2448" s="241"/>
      <c r="L2448" s="241"/>
      <c r="M2448" s="241"/>
      <c r="N2448" s="241"/>
      <c r="O2448" s="241"/>
      <c r="P2448" s="241"/>
      <c r="Q2448" s="241"/>
      <c r="R2448" s="241"/>
      <c r="S2448" s="241"/>
      <c r="T2448" s="241"/>
      <c r="U2448" s="241"/>
      <c r="V2448" s="241"/>
      <c r="W2448" s="241"/>
      <c r="X2448" s="241"/>
      <c r="Y2448" s="241"/>
      <c r="Z2448" s="241"/>
      <c r="AA2448" s="241"/>
      <c r="AB2448" s="241"/>
      <c r="AC2448" s="241"/>
      <c r="AD2448" s="241"/>
      <c r="AE2448" s="241"/>
      <c r="AF2448" s="241"/>
      <c r="AG2448" s="241"/>
      <c r="AH2448" s="241"/>
      <c r="AI2448" s="241"/>
      <c r="AP2448" s="300"/>
      <c r="AT2448" s="300"/>
    </row>
    <row r="2449" spans="1:46" s="299" customFormat="1" ht="15" customHeight="1">
      <c r="A2449" s="284"/>
      <c r="B2449" s="284"/>
      <c r="C2449" s="241"/>
      <c r="D2449" s="241"/>
      <c r="E2449" s="241"/>
      <c r="F2449" s="241"/>
      <c r="G2449" s="241"/>
      <c r="H2449" s="241"/>
      <c r="I2449" s="241"/>
      <c r="J2449" s="241"/>
      <c r="K2449" s="241"/>
      <c r="L2449" s="241"/>
      <c r="M2449" s="241"/>
      <c r="N2449" s="241"/>
      <c r="O2449" s="241"/>
      <c r="P2449" s="241"/>
      <c r="Q2449" s="241"/>
      <c r="R2449" s="241"/>
      <c r="S2449" s="241"/>
      <c r="T2449" s="241"/>
      <c r="U2449" s="241"/>
      <c r="V2449" s="241"/>
      <c r="W2449" s="241"/>
      <c r="X2449" s="241"/>
      <c r="Y2449" s="241"/>
      <c r="Z2449" s="241"/>
      <c r="AA2449" s="241"/>
      <c r="AB2449" s="241"/>
      <c r="AC2449" s="241"/>
      <c r="AD2449" s="241"/>
      <c r="AE2449" s="241"/>
      <c r="AF2449" s="241"/>
      <c r="AG2449" s="241"/>
      <c r="AH2449" s="241"/>
      <c r="AI2449" s="241"/>
      <c r="AP2449" s="300"/>
      <c r="AT2449" s="300"/>
    </row>
    <row r="2450" spans="1:46" s="299" customFormat="1" ht="15" customHeight="1">
      <c r="A2450" s="284"/>
      <c r="B2450" s="284"/>
      <c r="C2450" s="241"/>
      <c r="D2450" s="241"/>
      <c r="E2450" s="241"/>
      <c r="F2450" s="241"/>
      <c r="G2450" s="241"/>
      <c r="H2450" s="241"/>
      <c r="I2450" s="241"/>
      <c r="J2450" s="241"/>
      <c r="K2450" s="241"/>
      <c r="L2450" s="241"/>
      <c r="M2450" s="241"/>
      <c r="N2450" s="241"/>
      <c r="O2450" s="241"/>
      <c r="P2450" s="241"/>
      <c r="Q2450" s="241"/>
      <c r="R2450" s="241"/>
      <c r="S2450" s="241"/>
      <c r="T2450" s="241"/>
      <c r="U2450" s="241"/>
      <c r="V2450" s="241"/>
      <c r="W2450" s="241"/>
      <c r="X2450" s="241"/>
      <c r="Y2450" s="241"/>
      <c r="Z2450" s="241"/>
      <c r="AA2450" s="241"/>
      <c r="AB2450" s="241"/>
      <c r="AC2450" s="241"/>
      <c r="AD2450" s="241"/>
      <c r="AE2450" s="241"/>
      <c r="AF2450" s="241"/>
      <c r="AG2450" s="241"/>
      <c r="AH2450" s="241"/>
      <c r="AI2450" s="241"/>
      <c r="AP2450" s="300"/>
      <c r="AT2450" s="300"/>
    </row>
    <row r="2451" spans="1:46" s="299" customFormat="1" ht="15" customHeight="1">
      <c r="A2451" s="284"/>
      <c r="B2451" s="284"/>
      <c r="C2451" s="241"/>
      <c r="D2451" s="241"/>
      <c r="E2451" s="241"/>
      <c r="F2451" s="241"/>
      <c r="G2451" s="241"/>
      <c r="H2451" s="241"/>
      <c r="I2451" s="241"/>
      <c r="J2451" s="241"/>
      <c r="K2451" s="241"/>
      <c r="L2451" s="241"/>
      <c r="M2451" s="241"/>
      <c r="N2451" s="241"/>
      <c r="O2451" s="241"/>
      <c r="P2451" s="241"/>
      <c r="Q2451" s="241"/>
      <c r="R2451" s="241"/>
      <c r="S2451" s="241"/>
      <c r="T2451" s="241"/>
      <c r="U2451" s="241"/>
      <c r="V2451" s="241"/>
      <c r="W2451" s="241"/>
      <c r="X2451" s="241"/>
      <c r="Y2451" s="241"/>
      <c r="Z2451" s="241"/>
      <c r="AA2451" s="241"/>
      <c r="AB2451" s="241"/>
      <c r="AC2451" s="241"/>
      <c r="AD2451" s="241"/>
      <c r="AE2451" s="241"/>
      <c r="AF2451" s="241"/>
      <c r="AG2451" s="241"/>
      <c r="AH2451" s="241"/>
      <c r="AI2451" s="241"/>
      <c r="AP2451" s="300"/>
      <c r="AT2451" s="300"/>
    </row>
    <row r="2452" spans="1:46" s="299" customFormat="1" ht="15" customHeight="1">
      <c r="A2452" s="284"/>
      <c r="B2452" s="284"/>
      <c r="C2452" s="241"/>
      <c r="D2452" s="241"/>
      <c r="E2452" s="241"/>
      <c r="F2452" s="241"/>
      <c r="G2452" s="241"/>
      <c r="H2452" s="241"/>
      <c r="I2452" s="241"/>
      <c r="J2452" s="241"/>
      <c r="K2452" s="241"/>
      <c r="L2452" s="241"/>
      <c r="M2452" s="241"/>
      <c r="N2452" s="241"/>
      <c r="O2452" s="241"/>
      <c r="P2452" s="241"/>
      <c r="Q2452" s="241"/>
      <c r="R2452" s="241"/>
      <c r="S2452" s="241"/>
      <c r="T2452" s="241"/>
      <c r="U2452" s="241"/>
      <c r="V2452" s="241"/>
      <c r="W2452" s="241"/>
      <c r="X2452" s="241"/>
      <c r="Y2452" s="241"/>
      <c r="Z2452" s="241"/>
      <c r="AA2452" s="241"/>
      <c r="AB2452" s="241"/>
      <c r="AC2452" s="241"/>
      <c r="AD2452" s="241"/>
      <c r="AE2452" s="241"/>
      <c r="AF2452" s="241"/>
      <c r="AG2452" s="241"/>
      <c r="AH2452" s="241"/>
      <c r="AI2452" s="241"/>
      <c r="AP2452" s="300"/>
      <c r="AT2452" s="300"/>
    </row>
    <row r="2453" spans="1:46" s="299" customFormat="1" ht="15" customHeight="1">
      <c r="A2453" s="284"/>
      <c r="B2453" s="284"/>
      <c r="C2453" s="241"/>
      <c r="D2453" s="241"/>
      <c r="E2453" s="241"/>
      <c r="F2453" s="241"/>
      <c r="G2453" s="241"/>
      <c r="H2453" s="241"/>
      <c r="I2453" s="241"/>
      <c r="J2453" s="241"/>
      <c r="K2453" s="241"/>
      <c r="L2453" s="241"/>
      <c r="M2453" s="241"/>
      <c r="N2453" s="241"/>
      <c r="O2453" s="241"/>
      <c r="P2453" s="241"/>
      <c r="Q2453" s="241"/>
      <c r="R2453" s="241"/>
      <c r="S2453" s="241"/>
      <c r="T2453" s="241"/>
      <c r="U2453" s="241"/>
      <c r="V2453" s="241"/>
      <c r="W2453" s="241"/>
      <c r="X2453" s="241"/>
      <c r="Y2453" s="241"/>
      <c r="Z2453" s="241"/>
      <c r="AA2453" s="241"/>
      <c r="AB2453" s="241"/>
      <c r="AC2453" s="241"/>
      <c r="AD2453" s="241"/>
      <c r="AE2453" s="241"/>
      <c r="AF2453" s="241"/>
      <c r="AG2453" s="241"/>
      <c r="AH2453" s="241"/>
      <c r="AI2453" s="241"/>
      <c r="AP2453" s="300"/>
      <c r="AT2453" s="300"/>
    </row>
    <row r="2454" spans="1:46" s="299" customFormat="1" ht="15" customHeight="1">
      <c r="A2454" s="284"/>
      <c r="B2454" s="284"/>
      <c r="C2454" s="241"/>
      <c r="D2454" s="241"/>
      <c r="E2454" s="241"/>
      <c r="F2454" s="241"/>
      <c r="G2454" s="241"/>
      <c r="H2454" s="241"/>
      <c r="I2454" s="241"/>
      <c r="J2454" s="241"/>
      <c r="K2454" s="241"/>
      <c r="L2454" s="241"/>
      <c r="M2454" s="241"/>
      <c r="N2454" s="241"/>
      <c r="O2454" s="241"/>
      <c r="P2454" s="241"/>
      <c r="Q2454" s="241"/>
      <c r="R2454" s="241"/>
      <c r="S2454" s="241"/>
      <c r="T2454" s="241"/>
      <c r="U2454" s="241"/>
      <c r="V2454" s="241"/>
      <c r="W2454" s="241"/>
      <c r="X2454" s="241"/>
      <c r="Y2454" s="241"/>
      <c r="Z2454" s="241"/>
      <c r="AA2454" s="241"/>
      <c r="AB2454" s="241"/>
      <c r="AC2454" s="241"/>
      <c r="AD2454" s="241"/>
      <c r="AE2454" s="241"/>
      <c r="AF2454" s="241"/>
      <c r="AG2454" s="241"/>
      <c r="AH2454" s="241"/>
      <c r="AI2454" s="241"/>
      <c r="AP2454" s="300"/>
      <c r="AT2454" s="300"/>
    </row>
    <row r="2455" spans="1:46" s="299" customFormat="1" ht="15" customHeight="1">
      <c r="A2455" s="284"/>
      <c r="B2455" s="284"/>
      <c r="C2455" s="241"/>
      <c r="D2455" s="241"/>
      <c r="E2455" s="241"/>
      <c r="F2455" s="241"/>
      <c r="G2455" s="241"/>
      <c r="H2455" s="241"/>
      <c r="I2455" s="241"/>
      <c r="J2455" s="241"/>
      <c r="K2455" s="241"/>
      <c r="L2455" s="241"/>
      <c r="M2455" s="241"/>
      <c r="N2455" s="241"/>
      <c r="O2455" s="241"/>
      <c r="P2455" s="241"/>
      <c r="Q2455" s="241"/>
      <c r="R2455" s="241"/>
      <c r="S2455" s="241"/>
      <c r="T2455" s="241"/>
      <c r="U2455" s="241"/>
      <c r="V2455" s="241"/>
      <c r="W2455" s="241"/>
      <c r="X2455" s="241"/>
      <c r="Y2455" s="241"/>
      <c r="Z2455" s="241"/>
      <c r="AA2455" s="241"/>
      <c r="AB2455" s="241"/>
      <c r="AC2455" s="241"/>
      <c r="AD2455" s="241"/>
      <c r="AE2455" s="241"/>
      <c r="AF2455" s="241"/>
      <c r="AG2455" s="241"/>
      <c r="AH2455" s="241"/>
      <c r="AI2455" s="241"/>
      <c r="AP2455" s="300"/>
      <c r="AT2455" s="300"/>
    </row>
    <row r="2456" spans="1:46" s="299" customFormat="1" ht="15" customHeight="1">
      <c r="A2456" s="284"/>
      <c r="B2456" s="284"/>
      <c r="C2456" s="241"/>
      <c r="D2456" s="241"/>
      <c r="E2456" s="241"/>
      <c r="F2456" s="241"/>
      <c r="G2456" s="241"/>
      <c r="H2456" s="241"/>
      <c r="I2456" s="241"/>
      <c r="J2456" s="241"/>
      <c r="K2456" s="241"/>
      <c r="L2456" s="241"/>
      <c r="M2456" s="241"/>
      <c r="N2456" s="241"/>
      <c r="O2456" s="241"/>
      <c r="P2456" s="241"/>
      <c r="Q2456" s="241"/>
      <c r="R2456" s="241"/>
      <c r="S2456" s="241"/>
      <c r="T2456" s="241"/>
      <c r="U2456" s="241"/>
      <c r="V2456" s="241"/>
      <c r="W2456" s="241"/>
      <c r="X2456" s="241"/>
      <c r="Y2456" s="241"/>
      <c r="Z2456" s="241"/>
      <c r="AA2456" s="241"/>
      <c r="AB2456" s="241"/>
      <c r="AC2456" s="241"/>
      <c r="AD2456" s="241"/>
      <c r="AE2456" s="241"/>
      <c r="AF2456" s="241"/>
      <c r="AG2456" s="241"/>
      <c r="AH2456" s="241"/>
      <c r="AI2456" s="241"/>
      <c r="AP2456" s="300"/>
      <c r="AT2456" s="300"/>
    </row>
    <row r="2457" spans="1:46" s="299" customFormat="1" ht="15" customHeight="1">
      <c r="A2457" s="284"/>
      <c r="B2457" s="284"/>
      <c r="C2457" s="241"/>
      <c r="D2457" s="241"/>
      <c r="E2457" s="241"/>
      <c r="F2457" s="241"/>
      <c r="G2457" s="241"/>
      <c r="H2457" s="241"/>
      <c r="I2457" s="241"/>
      <c r="J2457" s="241"/>
      <c r="K2457" s="241"/>
      <c r="L2457" s="241"/>
      <c r="M2457" s="241"/>
      <c r="N2457" s="241"/>
      <c r="O2457" s="241"/>
      <c r="P2457" s="241"/>
      <c r="Q2457" s="241"/>
      <c r="R2457" s="241"/>
      <c r="S2457" s="241"/>
      <c r="T2457" s="241"/>
      <c r="U2457" s="241"/>
      <c r="V2457" s="241"/>
      <c r="W2457" s="241"/>
      <c r="X2457" s="241"/>
      <c r="Y2457" s="241"/>
      <c r="Z2457" s="241"/>
      <c r="AA2457" s="241"/>
      <c r="AB2457" s="241"/>
      <c r="AC2457" s="241"/>
      <c r="AD2457" s="241"/>
      <c r="AE2457" s="241"/>
      <c r="AF2457" s="241"/>
      <c r="AG2457" s="241"/>
      <c r="AH2457" s="241"/>
      <c r="AI2457" s="241"/>
      <c r="AP2457" s="300"/>
      <c r="AT2457" s="300"/>
    </row>
    <row r="2458" spans="1:46" s="299" customFormat="1" ht="15" customHeight="1">
      <c r="A2458" s="284"/>
      <c r="B2458" s="284"/>
      <c r="C2458" s="241"/>
      <c r="D2458" s="241"/>
      <c r="E2458" s="241"/>
      <c r="F2458" s="241"/>
      <c r="G2458" s="241"/>
      <c r="H2458" s="241"/>
      <c r="I2458" s="241"/>
      <c r="J2458" s="241"/>
      <c r="K2458" s="241"/>
      <c r="L2458" s="241"/>
      <c r="M2458" s="241"/>
      <c r="N2458" s="241"/>
      <c r="O2458" s="241"/>
      <c r="P2458" s="241"/>
      <c r="Q2458" s="241"/>
      <c r="R2458" s="241"/>
      <c r="S2458" s="241"/>
      <c r="T2458" s="241"/>
      <c r="U2458" s="241"/>
      <c r="V2458" s="241"/>
      <c r="W2458" s="241"/>
      <c r="X2458" s="241"/>
      <c r="Y2458" s="241"/>
      <c r="Z2458" s="241"/>
      <c r="AA2458" s="241"/>
      <c r="AB2458" s="241"/>
      <c r="AC2458" s="241"/>
      <c r="AD2458" s="241"/>
      <c r="AE2458" s="241"/>
      <c r="AF2458" s="241"/>
      <c r="AG2458" s="241"/>
      <c r="AH2458" s="241"/>
      <c r="AI2458" s="241"/>
      <c r="AP2458" s="300"/>
      <c r="AT2458" s="300"/>
    </row>
    <row r="2459" spans="1:46" s="299" customFormat="1" ht="15" customHeight="1">
      <c r="A2459" s="284"/>
      <c r="B2459" s="284"/>
      <c r="C2459" s="241"/>
      <c r="D2459" s="241"/>
      <c r="E2459" s="241"/>
      <c r="F2459" s="241"/>
      <c r="G2459" s="241"/>
      <c r="H2459" s="241"/>
      <c r="I2459" s="241"/>
      <c r="J2459" s="241"/>
      <c r="K2459" s="241"/>
      <c r="L2459" s="241"/>
      <c r="M2459" s="241"/>
      <c r="N2459" s="241"/>
      <c r="O2459" s="241"/>
      <c r="P2459" s="241"/>
      <c r="Q2459" s="241"/>
      <c r="R2459" s="241"/>
      <c r="S2459" s="241"/>
      <c r="T2459" s="241"/>
      <c r="U2459" s="241"/>
      <c r="V2459" s="241"/>
      <c r="W2459" s="241"/>
      <c r="X2459" s="241"/>
      <c r="Y2459" s="241"/>
      <c r="Z2459" s="241"/>
      <c r="AA2459" s="241"/>
      <c r="AB2459" s="241"/>
      <c r="AC2459" s="241"/>
      <c r="AD2459" s="241"/>
      <c r="AE2459" s="241"/>
      <c r="AF2459" s="241"/>
      <c r="AG2459" s="241"/>
      <c r="AH2459" s="241"/>
      <c r="AI2459" s="241"/>
      <c r="AP2459" s="300"/>
      <c r="AT2459" s="300"/>
    </row>
    <row r="2460" spans="1:46" s="299" customFormat="1" ht="15" customHeight="1">
      <c r="A2460" s="284"/>
      <c r="B2460" s="284"/>
      <c r="C2460" s="241"/>
      <c r="D2460" s="241"/>
      <c r="E2460" s="241"/>
      <c r="F2460" s="241"/>
      <c r="G2460" s="241"/>
      <c r="H2460" s="241"/>
      <c r="I2460" s="241"/>
      <c r="J2460" s="241"/>
      <c r="K2460" s="241"/>
      <c r="L2460" s="241"/>
      <c r="M2460" s="241"/>
      <c r="N2460" s="241"/>
      <c r="O2460" s="241"/>
      <c r="P2460" s="241"/>
      <c r="Q2460" s="241"/>
      <c r="R2460" s="241"/>
      <c r="S2460" s="241"/>
      <c r="T2460" s="241"/>
      <c r="U2460" s="241"/>
      <c r="V2460" s="241"/>
      <c r="W2460" s="241"/>
      <c r="X2460" s="241"/>
      <c r="Y2460" s="241"/>
      <c r="Z2460" s="241"/>
      <c r="AA2460" s="241"/>
      <c r="AB2460" s="241"/>
      <c r="AC2460" s="241"/>
      <c r="AD2460" s="241"/>
      <c r="AE2460" s="241"/>
      <c r="AF2460" s="241"/>
      <c r="AG2460" s="241"/>
      <c r="AH2460" s="241"/>
      <c r="AI2460" s="241"/>
      <c r="AP2460" s="300"/>
      <c r="AT2460" s="300"/>
    </row>
    <row r="2461" spans="1:46" s="299" customFormat="1" ht="15" customHeight="1">
      <c r="A2461" s="284"/>
      <c r="B2461" s="284"/>
      <c r="C2461" s="241"/>
      <c r="D2461" s="241"/>
      <c r="E2461" s="241"/>
      <c r="F2461" s="241"/>
      <c r="G2461" s="241"/>
      <c r="H2461" s="241"/>
      <c r="I2461" s="241"/>
      <c r="J2461" s="241"/>
      <c r="K2461" s="241"/>
      <c r="L2461" s="241"/>
      <c r="M2461" s="241"/>
      <c r="N2461" s="241"/>
      <c r="O2461" s="241"/>
      <c r="P2461" s="241"/>
      <c r="Q2461" s="241"/>
      <c r="R2461" s="241"/>
      <c r="S2461" s="241"/>
      <c r="T2461" s="241"/>
      <c r="U2461" s="241"/>
      <c r="V2461" s="241"/>
      <c r="W2461" s="241"/>
      <c r="X2461" s="241"/>
      <c r="Y2461" s="241"/>
      <c r="Z2461" s="241"/>
      <c r="AA2461" s="241"/>
      <c r="AB2461" s="241"/>
      <c r="AC2461" s="241"/>
      <c r="AD2461" s="241"/>
      <c r="AE2461" s="241"/>
      <c r="AF2461" s="241"/>
      <c r="AG2461" s="241"/>
      <c r="AH2461" s="241"/>
      <c r="AI2461" s="241"/>
      <c r="AP2461" s="300"/>
      <c r="AT2461" s="300"/>
    </row>
    <row r="2462" spans="1:46" s="299" customFormat="1" ht="15" customHeight="1">
      <c r="A2462" s="284"/>
      <c r="B2462" s="284"/>
      <c r="C2462" s="241"/>
      <c r="D2462" s="241"/>
      <c r="E2462" s="241"/>
      <c r="F2462" s="241"/>
      <c r="G2462" s="241"/>
      <c r="H2462" s="241"/>
      <c r="I2462" s="241"/>
      <c r="J2462" s="241"/>
      <c r="K2462" s="241"/>
      <c r="L2462" s="241"/>
      <c r="M2462" s="241"/>
      <c r="N2462" s="241"/>
      <c r="O2462" s="241"/>
      <c r="P2462" s="241"/>
      <c r="Q2462" s="241"/>
      <c r="R2462" s="241"/>
      <c r="S2462" s="241"/>
      <c r="T2462" s="241"/>
      <c r="U2462" s="241"/>
      <c r="V2462" s="241"/>
      <c r="W2462" s="241"/>
      <c r="X2462" s="241"/>
      <c r="Y2462" s="241"/>
      <c r="Z2462" s="241"/>
      <c r="AA2462" s="241"/>
      <c r="AB2462" s="241"/>
      <c r="AC2462" s="241"/>
      <c r="AD2462" s="241"/>
      <c r="AE2462" s="241"/>
      <c r="AF2462" s="241"/>
      <c r="AG2462" s="241"/>
      <c r="AH2462" s="241"/>
      <c r="AI2462" s="241"/>
      <c r="AP2462" s="300"/>
      <c r="AT2462" s="300"/>
    </row>
    <row r="2463" spans="1:46" s="299" customFormat="1" ht="15" customHeight="1">
      <c r="A2463" s="284"/>
      <c r="B2463" s="284"/>
      <c r="C2463" s="241"/>
      <c r="D2463" s="241"/>
      <c r="E2463" s="241"/>
      <c r="F2463" s="241"/>
      <c r="G2463" s="241"/>
      <c r="H2463" s="241"/>
      <c r="I2463" s="241"/>
      <c r="J2463" s="241"/>
      <c r="K2463" s="241"/>
      <c r="L2463" s="241"/>
      <c r="M2463" s="241"/>
      <c r="N2463" s="241"/>
      <c r="O2463" s="241"/>
      <c r="P2463" s="241"/>
      <c r="Q2463" s="241"/>
      <c r="R2463" s="241"/>
      <c r="S2463" s="241"/>
      <c r="T2463" s="241"/>
      <c r="U2463" s="241"/>
      <c r="V2463" s="241"/>
      <c r="W2463" s="241"/>
      <c r="X2463" s="241"/>
      <c r="Y2463" s="241"/>
      <c r="Z2463" s="241"/>
      <c r="AA2463" s="241"/>
      <c r="AB2463" s="241"/>
      <c r="AC2463" s="241"/>
      <c r="AD2463" s="241"/>
      <c r="AE2463" s="241"/>
      <c r="AF2463" s="241"/>
      <c r="AG2463" s="241"/>
      <c r="AH2463" s="241"/>
      <c r="AI2463" s="241"/>
      <c r="AP2463" s="300"/>
      <c r="AT2463" s="300"/>
    </row>
    <row r="2464" spans="1:46" s="299" customFormat="1" ht="15" customHeight="1">
      <c r="A2464" s="284"/>
      <c r="B2464" s="284"/>
      <c r="C2464" s="241"/>
      <c r="D2464" s="241"/>
      <c r="E2464" s="241"/>
      <c r="F2464" s="241"/>
      <c r="G2464" s="241"/>
      <c r="H2464" s="241"/>
      <c r="I2464" s="241"/>
      <c r="J2464" s="241"/>
      <c r="K2464" s="241"/>
      <c r="L2464" s="241"/>
      <c r="M2464" s="241"/>
      <c r="N2464" s="241"/>
      <c r="O2464" s="241"/>
      <c r="P2464" s="241"/>
      <c r="Q2464" s="241"/>
      <c r="R2464" s="241"/>
      <c r="S2464" s="241"/>
      <c r="T2464" s="241"/>
      <c r="U2464" s="241"/>
      <c r="V2464" s="241"/>
      <c r="W2464" s="241"/>
      <c r="X2464" s="241"/>
      <c r="Y2464" s="241"/>
      <c r="Z2464" s="241"/>
      <c r="AA2464" s="241"/>
      <c r="AB2464" s="241"/>
      <c r="AC2464" s="241"/>
      <c r="AD2464" s="241"/>
      <c r="AE2464" s="241"/>
      <c r="AF2464" s="241"/>
      <c r="AG2464" s="241"/>
      <c r="AH2464" s="241"/>
      <c r="AI2464" s="241"/>
      <c r="AP2464" s="300"/>
      <c r="AT2464" s="300"/>
    </row>
    <row r="2465" spans="1:46" s="299" customFormat="1" ht="15" customHeight="1">
      <c r="A2465" s="284"/>
      <c r="B2465" s="284"/>
      <c r="C2465" s="241"/>
      <c r="D2465" s="241"/>
      <c r="E2465" s="241"/>
      <c r="F2465" s="241"/>
      <c r="G2465" s="241"/>
      <c r="H2465" s="241"/>
      <c r="I2465" s="241"/>
      <c r="J2465" s="241"/>
      <c r="K2465" s="241"/>
      <c r="L2465" s="241"/>
      <c r="M2465" s="241"/>
      <c r="N2465" s="241"/>
      <c r="O2465" s="241"/>
      <c r="P2465" s="241"/>
      <c r="Q2465" s="241"/>
      <c r="R2465" s="241"/>
      <c r="S2465" s="241"/>
      <c r="T2465" s="241"/>
      <c r="U2465" s="241"/>
      <c r="V2465" s="241"/>
      <c r="W2465" s="241"/>
      <c r="X2465" s="241"/>
      <c r="Y2465" s="241"/>
      <c r="Z2465" s="241"/>
      <c r="AA2465" s="241"/>
      <c r="AB2465" s="241"/>
      <c r="AC2465" s="241"/>
      <c r="AD2465" s="241"/>
      <c r="AE2465" s="241"/>
      <c r="AF2465" s="241"/>
      <c r="AG2465" s="241"/>
      <c r="AH2465" s="241"/>
      <c r="AI2465" s="241"/>
      <c r="AP2465" s="300"/>
      <c r="AT2465" s="300"/>
    </row>
    <row r="2466" spans="1:46" s="299" customFormat="1" ht="15" customHeight="1">
      <c r="A2466" s="284"/>
      <c r="B2466" s="284"/>
      <c r="C2466" s="241"/>
      <c r="D2466" s="241"/>
      <c r="E2466" s="241"/>
      <c r="F2466" s="241"/>
      <c r="G2466" s="241"/>
      <c r="H2466" s="241"/>
      <c r="I2466" s="241"/>
      <c r="J2466" s="241"/>
      <c r="K2466" s="241"/>
      <c r="L2466" s="241"/>
      <c r="M2466" s="241"/>
      <c r="N2466" s="241"/>
      <c r="O2466" s="241"/>
      <c r="P2466" s="241"/>
      <c r="Q2466" s="241"/>
      <c r="R2466" s="241"/>
      <c r="S2466" s="241"/>
      <c r="T2466" s="241"/>
      <c r="U2466" s="241"/>
      <c r="V2466" s="241"/>
      <c r="W2466" s="241"/>
      <c r="X2466" s="241"/>
      <c r="Y2466" s="241"/>
      <c r="Z2466" s="241"/>
      <c r="AA2466" s="241"/>
      <c r="AB2466" s="241"/>
      <c r="AC2466" s="241"/>
      <c r="AD2466" s="241"/>
      <c r="AE2466" s="241"/>
      <c r="AF2466" s="241"/>
      <c r="AG2466" s="241"/>
      <c r="AH2466" s="241"/>
      <c r="AI2466" s="241"/>
      <c r="AP2466" s="300"/>
      <c r="AT2466" s="300"/>
    </row>
    <row r="2467" spans="1:46" s="299" customFormat="1" ht="15" customHeight="1">
      <c r="A2467" s="284"/>
      <c r="B2467" s="284"/>
      <c r="C2467" s="241"/>
      <c r="D2467" s="241"/>
      <c r="E2467" s="241"/>
      <c r="F2467" s="241"/>
      <c r="G2467" s="241"/>
      <c r="H2467" s="241"/>
      <c r="I2467" s="241"/>
      <c r="J2467" s="241"/>
      <c r="K2467" s="241"/>
      <c r="L2467" s="241"/>
      <c r="M2467" s="241"/>
      <c r="N2467" s="241"/>
      <c r="O2467" s="241"/>
      <c r="P2467" s="241"/>
      <c r="Q2467" s="241"/>
      <c r="R2467" s="241"/>
      <c r="S2467" s="241"/>
      <c r="T2467" s="241"/>
      <c r="U2467" s="241"/>
      <c r="V2467" s="241"/>
      <c r="W2467" s="241"/>
      <c r="X2467" s="241"/>
      <c r="Y2467" s="241"/>
      <c r="Z2467" s="241"/>
      <c r="AA2467" s="241"/>
      <c r="AB2467" s="241"/>
      <c r="AC2467" s="241"/>
      <c r="AD2467" s="241"/>
      <c r="AE2467" s="241"/>
      <c r="AF2467" s="241"/>
      <c r="AG2467" s="241"/>
      <c r="AH2467" s="241"/>
      <c r="AI2467" s="241"/>
      <c r="AP2467" s="300"/>
      <c r="AT2467" s="300"/>
    </row>
    <row r="2468" spans="1:46" s="299" customFormat="1" ht="15" customHeight="1">
      <c r="A2468" s="284"/>
      <c r="B2468" s="284"/>
      <c r="C2468" s="241"/>
      <c r="D2468" s="241"/>
      <c r="E2468" s="241"/>
      <c r="F2468" s="241"/>
      <c r="G2468" s="241"/>
      <c r="H2468" s="241"/>
      <c r="I2468" s="241"/>
      <c r="J2468" s="241"/>
      <c r="K2468" s="241"/>
      <c r="L2468" s="241"/>
      <c r="M2468" s="241"/>
      <c r="N2468" s="241"/>
      <c r="O2468" s="241"/>
      <c r="P2468" s="241"/>
      <c r="Q2468" s="241"/>
      <c r="R2468" s="241"/>
      <c r="S2468" s="241"/>
      <c r="T2468" s="241"/>
      <c r="U2468" s="241"/>
      <c r="V2468" s="241"/>
      <c r="W2468" s="241"/>
      <c r="X2468" s="241"/>
      <c r="Y2468" s="241"/>
      <c r="Z2468" s="241"/>
      <c r="AA2468" s="241"/>
      <c r="AB2468" s="241"/>
      <c r="AC2468" s="241"/>
      <c r="AD2468" s="241"/>
      <c r="AE2468" s="241"/>
      <c r="AF2468" s="241"/>
      <c r="AG2468" s="241"/>
      <c r="AH2468" s="241"/>
      <c r="AI2468" s="241"/>
      <c r="AP2468" s="300"/>
      <c r="AT2468" s="300"/>
    </row>
    <row r="2469" spans="1:46" s="299" customFormat="1" ht="15" customHeight="1">
      <c r="A2469" s="284"/>
      <c r="B2469" s="284"/>
      <c r="C2469" s="241"/>
      <c r="D2469" s="241"/>
      <c r="E2469" s="241"/>
      <c r="F2469" s="241"/>
      <c r="G2469" s="241"/>
      <c r="H2469" s="241"/>
      <c r="I2469" s="241"/>
      <c r="J2469" s="241"/>
      <c r="K2469" s="241"/>
      <c r="L2469" s="241"/>
      <c r="M2469" s="241"/>
      <c r="N2469" s="241"/>
      <c r="O2469" s="241"/>
      <c r="P2469" s="241"/>
      <c r="Q2469" s="241"/>
      <c r="R2469" s="241"/>
      <c r="S2469" s="241"/>
      <c r="T2469" s="241"/>
      <c r="U2469" s="241"/>
      <c r="V2469" s="241"/>
      <c r="W2469" s="241"/>
      <c r="X2469" s="241"/>
      <c r="Y2469" s="241"/>
      <c r="Z2469" s="241"/>
      <c r="AA2469" s="241"/>
      <c r="AB2469" s="241"/>
      <c r="AC2469" s="241"/>
      <c r="AD2469" s="241"/>
      <c r="AE2469" s="241"/>
      <c r="AF2469" s="241"/>
      <c r="AG2469" s="241"/>
      <c r="AH2469" s="241"/>
      <c r="AI2469" s="241"/>
      <c r="AP2469" s="300"/>
      <c r="AT2469" s="300"/>
    </row>
    <row r="2470" spans="1:46" s="299" customFormat="1" ht="15" customHeight="1">
      <c r="A2470" s="284"/>
      <c r="B2470" s="284"/>
      <c r="C2470" s="241"/>
      <c r="D2470" s="241"/>
      <c r="E2470" s="241"/>
      <c r="F2470" s="241"/>
      <c r="G2470" s="241"/>
      <c r="H2470" s="241"/>
      <c r="I2470" s="241"/>
      <c r="J2470" s="241"/>
      <c r="K2470" s="241"/>
      <c r="L2470" s="241"/>
      <c r="M2470" s="241"/>
      <c r="N2470" s="241"/>
      <c r="O2470" s="241"/>
      <c r="P2470" s="241"/>
      <c r="Q2470" s="241"/>
      <c r="R2470" s="241"/>
      <c r="S2470" s="241"/>
      <c r="T2470" s="241"/>
      <c r="U2470" s="241"/>
      <c r="V2470" s="241"/>
      <c r="W2470" s="241"/>
      <c r="X2470" s="241"/>
      <c r="Y2470" s="241"/>
      <c r="Z2470" s="241"/>
      <c r="AA2470" s="241"/>
      <c r="AB2470" s="241"/>
      <c r="AC2470" s="241"/>
      <c r="AD2470" s="241"/>
      <c r="AE2470" s="241"/>
      <c r="AF2470" s="241"/>
      <c r="AG2470" s="241"/>
      <c r="AH2470" s="241"/>
      <c r="AI2470" s="241"/>
      <c r="AP2470" s="300"/>
      <c r="AT2470" s="300"/>
    </row>
    <row r="2471" spans="1:46" s="299" customFormat="1" ht="15" customHeight="1">
      <c r="A2471" s="284"/>
      <c r="B2471" s="284"/>
      <c r="C2471" s="241"/>
      <c r="D2471" s="241"/>
      <c r="E2471" s="241"/>
      <c r="F2471" s="241"/>
      <c r="G2471" s="241"/>
      <c r="H2471" s="241"/>
      <c r="I2471" s="241"/>
      <c r="J2471" s="241"/>
      <c r="K2471" s="241"/>
      <c r="L2471" s="241"/>
      <c r="M2471" s="241"/>
      <c r="N2471" s="241"/>
      <c r="O2471" s="241"/>
      <c r="P2471" s="241"/>
      <c r="Q2471" s="241"/>
      <c r="R2471" s="241"/>
      <c r="S2471" s="241"/>
      <c r="T2471" s="241"/>
      <c r="U2471" s="241"/>
      <c r="V2471" s="241"/>
      <c r="W2471" s="241"/>
      <c r="X2471" s="241"/>
      <c r="Y2471" s="241"/>
      <c r="Z2471" s="241"/>
      <c r="AA2471" s="241"/>
      <c r="AB2471" s="241"/>
      <c r="AC2471" s="241"/>
      <c r="AD2471" s="241"/>
      <c r="AE2471" s="241"/>
      <c r="AF2471" s="241"/>
      <c r="AG2471" s="241"/>
      <c r="AH2471" s="241"/>
      <c r="AI2471" s="241"/>
      <c r="AP2471" s="300"/>
      <c r="AT2471" s="300"/>
    </row>
    <row r="2472" spans="1:46" s="299" customFormat="1" ht="15" customHeight="1">
      <c r="A2472" s="284"/>
      <c r="B2472" s="284"/>
      <c r="C2472" s="241"/>
      <c r="D2472" s="241"/>
      <c r="E2472" s="241"/>
      <c r="F2472" s="241"/>
      <c r="G2472" s="241"/>
      <c r="H2472" s="241"/>
      <c r="I2472" s="241"/>
      <c r="J2472" s="241"/>
      <c r="K2472" s="241"/>
      <c r="L2472" s="241"/>
      <c r="M2472" s="241"/>
      <c r="N2472" s="241"/>
      <c r="O2472" s="241"/>
      <c r="P2472" s="241"/>
      <c r="Q2472" s="241"/>
      <c r="R2472" s="241"/>
      <c r="S2472" s="241"/>
      <c r="T2472" s="241"/>
      <c r="U2472" s="241"/>
      <c r="V2472" s="241"/>
      <c r="W2472" s="241"/>
      <c r="X2472" s="241"/>
      <c r="Y2472" s="241"/>
      <c r="Z2472" s="241"/>
      <c r="AA2472" s="241"/>
      <c r="AB2472" s="241"/>
      <c r="AC2472" s="241"/>
      <c r="AD2472" s="241"/>
      <c r="AE2472" s="241"/>
      <c r="AF2472" s="241"/>
      <c r="AG2472" s="241"/>
      <c r="AH2472" s="241"/>
      <c r="AI2472" s="241"/>
      <c r="AP2472" s="300"/>
      <c r="AT2472" s="300"/>
    </row>
    <row r="2473" spans="1:46" s="299" customFormat="1" ht="15" customHeight="1">
      <c r="A2473" s="284"/>
      <c r="B2473" s="284"/>
      <c r="C2473" s="241"/>
      <c r="D2473" s="241"/>
      <c r="E2473" s="241"/>
      <c r="F2473" s="241"/>
      <c r="G2473" s="241"/>
      <c r="H2473" s="241"/>
      <c r="I2473" s="241"/>
      <c r="J2473" s="241"/>
      <c r="K2473" s="241"/>
      <c r="L2473" s="241"/>
      <c r="M2473" s="241"/>
      <c r="N2473" s="241"/>
      <c r="O2473" s="241"/>
      <c r="P2473" s="241"/>
      <c r="Q2473" s="241"/>
      <c r="R2473" s="241"/>
      <c r="S2473" s="241"/>
      <c r="T2473" s="241"/>
      <c r="U2473" s="241"/>
      <c r="V2473" s="241"/>
      <c r="W2473" s="241"/>
      <c r="X2473" s="241"/>
      <c r="Y2473" s="241"/>
      <c r="Z2473" s="241"/>
      <c r="AA2473" s="241"/>
      <c r="AB2473" s="241"/>
      <c r="AC2473" s="241"/>
      <c r="AD2473" s="241"/>
      <c r="AE2473" s="241"/>
      <c r="AF2473" s="241"/>
      <c r="AG2473" s="241"/>
      <c r="AH2473" s="241"/>
      <c r="AI2473" s="241"/>
      <c r="AP2473" s="300"/>
      <c r="AT2473" s="300"/>
    </row>
    <row r="2474" spans="1:46" s="299" customFormat="1" ht="15" customHeight="1">
      <c r="A2474" s="284"/>
      <c r="B2474" s="284"/>
      <c r="C2474" s="241"/>
      <c r="D2474" s="241"/>
      <c r="E2474" s="241"/>
      <c r="F2474" s="241"/>
      <c r="G2474" s="241"/>
      <c r="H2474" s="241"/>
      <c r="I2474" s="241"/>
      <c r="J2474" s="241"/>
      <c r="K2474" s="241"/>
      <c r="L2474" s="241"/>
      <c r="M2474" s="241"/>
      <c r="N2474" s="241"/>
      <c r="O2474" s="241"/>
      <c r="P2474" s="241"/>
      <c r="Q2474" s="241"/>
      <c r="R2474" s="241"/>
      <c r="S2474" s="241"/>
      <c r="T2474" s="241"/>
      <c r="U2474" s="241"/>
      <c r="V2474" s="241"/>
      <c r="W2474" s="241"/>
      <c r="X2474" s="241"/>
      <c r="Y2474" s="241"/>
      <c r="Z2474" s="241"/>
      <c r="AA2474" s="241"/>
      <c r="AB2474" s="241"/>
      <c r="AC2474" s="241"/>
      <c r="AD2474" s="241"/>
      <c r="AE2474" s="241"/>
      <c r="AF2474" s="241"/>
      <c r="AG2474" s="241"/>
      <c r="AH2474" s="241"/>
      <c r="AI2474" s="241"/>
      <c r="AP2474" s="300"/>
      <c r="AT2474" s="300"/>
    </row>
    <row r="2475" spans="1:46" s="299" customFormat="1" ht="15" customHeight="1">
      <c r="A2475" s="284"/>
      <c r="B2475" s="284"/>
      <c r="C2475" s="241"/>
      <c r="D2475" s="241"/>
      <c r="E2475" s="241"/>
      <c r="F2475" s="241"/>
      <c r="G2475" s="241"/>
      <c r="H2475" s="241"/>
      <c r="I2475" s="241"/>
      <c r="J2475" s="241"/>
      <c r="K2475" s="241"/>
      <c r="L2475" s="241"/>
      <c r="M2475" s="241"/>
      <c r="N2475" s="241"/>
      <c r="O2475" s="241"/>
      <c r="P2475" s="241"/>
      <c r="Q2475" s="241"/>
      <c r="R2475" s="241"/>
      <c r="S2475" s="241"/>
      <c r="T2475" s="241"/>
      <c r="U2475" s="241"/>
      <c r="V2475" s="241"/>
      <c r="W2475" s="241"/>
      <c r="X2475" s="241"/>
      <c r="Y2475" s="241"/>
      <c r="Z2475" s="241"/>
      <c r="AA2475" s="241"/>
      <c r="AB2475" s="241"/>
      <c r="AC2475" s="241"/>
      <c r="AD2475" s="241"/>
      <c r="AE2475" s="241"/>
      <c r="AF2475" s="241"/>
      <c r="AG2475" s="241"/>
      <c r="AH2475" s="241"/>
      <c r="AI2475" s="241"/>
      <c r="AP2475" s="300"/>
      <c r="AT2475" s="300"/>
    </row>
    <row r="2476" spans="1:46" s="299" customFormat="1" ht="15" customHeight="1">
      <c r="A2476" s="284"/>
      <c r="B2476" s="284"/>
      <c r="C2476" s="241"/>
      <c r="D2476" s="241"/>
      <c r="E2476" s="241"/>
      <c r="F2476" s="241"/>
      <c r="G2476" s="241"/>
      <c r="H2476" s="241"/>
      <c r="I2476" s="241"/>
      <c r="J2476" s="241"/>
      <c r="K2476" s="241"/>
      <c r="L2476" s="241"/>
      <c r="M2476" s="241"/>
      <c r="N2476" s="241"/>
      <c r="O2476" s="241"/>
      <c r="P2476" s="241"/>
      <c r="Q2476" s="241"/>
      <c r="R2476" s="241"/>
      <c r="S2476" s="241"/>
      <c r="T2476" s="241"/>
      <c r="U2476" s="241"/>
      <c r="V2476" s="241"/>
      <c r="W2476" s="241"/>
      <c r="X2476" s="241"/>
      <c r="Y2476" s="241"/>
      <c r="Z2476" s="241"/>
      <c r="AA2476" s="241"/>
      <c r="AB2476" s="241"/>
      <c r="AC2476" s="241"/>
      <c r="AD2476" s="241"/>
      <c r="AE2476" s="241"/>
      <c r="AF2476" s="241"/>
      <c r="AG2476" s="241"/>
      <c r="AH2476" s="241"/>
      <c r="AI2476" s="241"/>
      <c r="AP2476" s="300"/>
      <c r="AT2476" s="300"/>
    </row>
    <row r="2477" spans="1:46" s="299" customFormat="1" ht="15" customHeight="1">
      <c r="A2477" s="284"/>
      <c r="B2477" s="284"/>
      <c r="C2477" s="241"/>
      <c r="D2477" s="241"/>
      <c r="E2477" s="241"/>
      <c r="F2477" s="241"/>
      <c r="G2477" s="241"/>
      <c r="H2477" s="241"/>
      <c r="I2477" s="241"/>
      <c r="J2477" s="241"/>
      <c r="K2477" s="241"/>
      <c r="L2477" s="241"/>
      <c r="M2477" s="241"/>
      <c r="N2477" s="241"/>
      <c r="O2477" s="241"/>
      <c r="P2477" s="241"/>
      <c r="Q2477" s="241"/>
      <c r="R2477" s="241"/>
      <c r="S2477" s="241"/>
      <c r="T2477" s="241"/>
      <c r="U2477" s="241"/>
      <c r="V2477" s="241"/>
      <c r="W2477" s="241"/>
      <c r="X2477" s="241"/>
      <c r="Y2477" s="241"/>
      <c r="Z2477" s="241"/>
      <c r="AA2477" s="241"/>
      <c r="AB2477" s="241"/>
      <c r="AC2477" s="241"/>
      <c r="AD2477" s="241"/>
      <c r="AE2477" s="241"/>
      <c r="AF2477" s="241"/>
      <c r="AG2477" s="241"/>
      <c r="AH2477" s="241"/>
      <c r="AI2477" s="241"/>
      <c r="AP2477" s="300"/>
      <c r="AT2477" s="300"/>
    </row>
    <row r="2478" spans="1:46" s="299" customFormat="1" ht="15" customHeight="1">
      <c r="A2478" s="284"/>
      <c r="B2478" s="284"/>
      <c r="C2478" s="241"/>
      <c r="D2478" s="241"/>
      <c r="E2478" s="241"/>
      <c r="F2478" s="241"/>
      <c r="G2478" s="241"/>
      <c r="H2478" s="241"/>
      <c r="I2478" s="241"/>
      <c r="J2478" s="241"/>
      <c r="K2478" s="241"/>
      <c r="L2478" s="241"/>
      <c r="M2478" s="241"/>
      <c r="N2478" s="241"/>
      <c r="O2478" s="241"/>
      <c r="P2478" s="241"/>
      <c r="Q2478" s="241"/>
      <c r="R2478" s="241"/>
      <c r="S2478" s="241"/>
      <c r="T2478" s="241"/>
      <c r="U2478" s="241"/>
      <c r="V2478" s="241"/>
      <c r="W2478" s="241"/>
      <c r="X2478" s="241"/>
      <c r="Y2478" s="241"/>
      <c r="Z2478" s="241"/>
      <c r="AA2478" s="241"/>
      <c r="AB2478" s="241"/>
      <c r="AC2478" s="241"/>
      <c r="AD2478" s="241"/>
      <c r="AE2478" s="241"/>
      <c r="AF2478" s="241"/>
      <c r="AG2478" s="241"/>
      <c r="AH2478" s="241"/>
      <c r="AI2478" s="241"/>
      <c r="AP2478" s="300"/>
      <c r="AT2478" s="300"/>
    </row>
    <row r="2479" spans="1:46" s="299" customFormat="1" ht="15" customHeight="1">
      <c r="A2479" s="284"/>
      <c r="B2479" s="284"/>
      <c r="C2479" s="241"/>
      <c r="D2479" s="241"/>
      <c r="E2479" s="241"/>
      <c r="F2479" s="241"/>
      <c r="G2479" s="241"/>
      <c r="H2479" s="241"/>
      <c r="I2479" s="241"/>
      <c r="J2479" s="241"/>
      <c r="K2479" s="241"/>
      <c r="L2479" s="241"/>
      <c r="M2479" s="241"/>
      <c r="N2479" s="241"/>
      <c r="O2479" s="241"/>
      <c r="P2479" s="241"/>
      <c r="Q2479" s="241"/>
      <c r="R2479" s="241"/>
      <c r="S2479" s="241"/>
      <c r="T2479" s="241"/>
      <c r="U2479" s="241"/>
      <c r="V2479" s="241"/>
      <c r="W2479" s="241"/>
      <c r="X2479" s="241"/>
      <c r="Y2479" s="241"/>
      <c r="Z2479" s="241"/>
      <c r="AA2479" s="241"/>
      <c r="AB2479" s="241"/>
      <c r="AC2479" s="241"/>
      <c r="AD2479" s="241"/>
      <c r="AE2479" s="241"/>
      <c r="AF2479" s="241"/>
      <c r="AG2479" s="241"/>
      <c r="AH2479" s="241"/>
      <c r="AI2479" s="241"/>
      <c r="AP2479" s="300"/>
      <c r="AT2479" s="300"/>
    </row>
    <row r="2480" spans="1:46" s="299" customFormat="1" ht="15" customHeight="1">
      <c r="A2480" s="284"/>
      <c r="B2480" s="284"/>
      <c r="C2480" s="241"/>
      <c r="D2480" s="241"/>
      <c r="E2480" s="241"/>
      <c r="F2480" s="241"/>
      <c r="G2480" s="241"/>
      <c r="H2480" s="241"/>
      <c r="I2480" s="241"/>
      <c r="J2480" s="241"/>
      <c r="K2480" s="241"/>
      <c r="L2480" s="241"/>
      <c r="M2480" s="241"/>
      <c r="N2480" s="241"/>
      <c r="O2480" s="241"/>
      <c r="P2480" s="241"/>
      <c r="Q2480" s="241"/>
      <c r="R2480" s="241"/>
      <c r="S2480" s="241"/>
      <c r="T2480" s="241"/>
      <c r="U2480" s="241"/>
      <c r="V2480" s="241"/>
      <c r="W2480" s="241"/>
      <c r="X2480" s="241"/>
      <c r="Y2480" s="241"/>
      <c r="Z2480" s="241"/>
      <c r="AA2480" s="241"/>
      <c r="AB2480" s="241"/>
      <c r="AC2480" s="241"/>
      <c r="AD2480" s="241"/>
      <c r="AE2480" s="241"/>
      <c r="AF2480" s="241"/>
      <c r="AG2480" s="241"/>
      <c r="AH2480" s="241"/>
      <c r="AI2480" s="241"/>
      <c r="AP2480" s="300"/>
      <c r="AT2480" s="300"/>
    </row>
    <row r="2481" spans="1:46" s="299" customFormat="1" ht="15" customHeight="1">
      <c r="A2481" s="284"/>
      <c r="B2481" s="284"/>
      <c r="C2481" s="241"/>
      <c r="D2481" s="241"/>
      <c r="E2481" s="241"/>
      <c r="F2481" s="241"/>
      <c r="G2481" s="241"/>
      <c r="H2481" s="241"/>
      <c r="I2481" s="241"/>
      <c r="J2481" s="241"/>
      <c r="K2481" s="241"/>
      <c r="L2481" s="241"/>
      <c r="M2481" s="241"/>
      <c r="N2481" s="241"/>
      <c r="O2481" s="241"/>
      <c r="P2481" s="241"/>
      <c r="Q2481" s="241"/>
      <c r="R2481" s="241"/>
      <c r="S2481" s="241"/>
      <c r="T2481" s="241"/>
      <c r="U2481" s="241"/>
      <c r="V2481" s="241"/>
      <c r="W2481" s="241"/>
      <c r="X2481" s="241"/>
      <c r="Y2481" s="241"/>
      <c r="Z2481" s="241"/>
      <c r="AA2481" s="241"/>
      <c r="AB2481" s="241"/>
      <c r="AC2481" s="241"/>
      <c r="AD2481" s="241"/>
      <c r="AE2481" s="241"/>
      <c r="AF2481" s="241"/>
      <c r="AG2481" s="241"/>
      <c r="AH2481" s="241"/>
      <c r="AI2481" s="241"/>
      <c r="AP2481" s="300"/>
      <c r="AT2481" s="300"/>
    </row>
    <row r="2482" spans="1:46" s="299" customFormat="1" ht="15" customHeight="1">
      <c r="A2482" s="284"/>
      <c r="B2482" s="284"/>
      <c r="C2482" s="241"/>
      <c r="D2482" s="241"/>
      <c r="E2482" s="241"/>
      <c r="F2482" s="241"/>
      <c r="G2482" s="241"/>
      <c r="H2482" s="241"/>
      <c r="I2482" s="241"/>
      <c r="J2482" s="241"/>
      <c r="K2482" s="241"/>
      <c r="L2482" s="241"/>
      <c r="M2482" s="241"/>
      <c r="N2482" s="241"/>
      <c r="O2482" s="241"/>
      <c r="P2482" s="241"/>
      <c r="Q2482" s="241"/>
      <c r="R2482" s="241"/>
      <c r="S2482" s="241"/>
      <c r="T2482" s="241"/>
      <c r="U2482" s="241"/>
      <c r="V2482" s="241"/>
      <c r="W2482" s="241"/>
      <c r="X2482" s="241"/>
      <c r="Y2482" s="241"/>
      <c r="Z2482" s="241"/>
      <c r="AA2482" s="241"/>
      <c r="AB2482" s="241"/>
      <c r="AC2482" s="241"/>
      <c r="AD2482" s="241"/>
      <c r="AE2482" s="241"/>
      <c r="AF2482" s="241"/>
      <c r="AG2482" s="241"/>
      <c r="AH2482" s="241"/>
      <c r="AI2482" s="241"/>
      <c r="AP2482" s="300"/>
      <c r="AT2482" s="300"/>
    </row>
    <row r="2483" spans="1:46" s="299" customFormat="1" ht="15" customHeight="1">
      <c r="A2483" s="284"/>
      <c r="B2483" s="284"/>
      <c r="C2483" s="241"/>
      <c r="D2483" s="241"/>
      <c r="E2483" s="241"/>
      <c r="F2483" s="241"/>
      <c r="G2483" s="241"/>
      <c r="H2483" s="241"/>
      <c r="I2483" s="241"/>
      <c r="J2483" s="241"/>
      <c r="K2483" s="241"/>
      <c r="L2483" s="241"/>
      <c r="M2483" s="241"/>
      <c r="N2483" s="241"/>
      <c r="O2483" s="241"/>
      <c r="P2483" s="241"/>
      <c r="Q2483" s="241"/>
      <c r="R2483" s="241"/>
      <c r="S2483" s="241"/>
      <c r="T2483" s="241"/>
      <c r="U2483" s="241"/>
      <c r="V2483" s="241"/>
      <c r="W2483" s="241"/>
      <c r="X2483" s="241"/>
      <c r="Y2483" s="241"/>
      <c r="Z2483" s="241"/>
      <c r="AA2483" s="241"/>
      <c r="AB2483" s="241"/>
      <c r="AC2483" s="241"/>
      <c r="AD2483" s="241"/>
      <c r="AE2483" s="241"/>
      <c r="AF2483" s="241"/>
      <c r="AG2483" s="241"/>
      <c r="AH2483" s="241"/>
      <c r="AI2483" s="241"/>
      <c r="AP2483" s="300"/>
      <c r="AT2483" s="300"/>
    </row>
    <row r="2484" spans="1:46" s="299" customFormat="1" ht="15" customHeight="1">
      <c r="A2484" s="284"/>
      <c r="B2484" s="284"/>
      <c r="C2484" s="241"/>
      <c r="D2484" s="241"/>
      <c r="E2484" s="241"/>
      <c r="F2484" s="241"/>
      <c r="G2484" s="241"/>
      <c r="H2484" s="241"/>
      <c r="I2484" s="241"/>
      <c r="J2484" s="241"/>
      <c r="K2484" s="241"/>
      <c r="L2484" s="241"/>
      <c r="M2484" s="241"/>
      <c r="N2484" s="241"/>
      <c r="O2484" s="241"/>
      <c r="P2484" s="241"/>
      <c r="Q2484" s="241"/>
      <c r="R2484" s="241"/>
      <c r="S2484" s="241"/>
      <c r="T2484" s="241"/>
      <c r="U2484" s="241"/>
      <c r="V2484" s="241"/>
      <c r="W2484" s="241"/>
      <c r="X2484" s="241"/>
      <c r="Y2484" s="241"/>
      <c r="Z2484" s="241"/>
      <c r="AA2484" s="241"/>
      <c r="AB2484" s="241"/>
      <c r="AC2484" s="241"/>
      <c r="AD2484" s="241"/>
      <c r="AE2484" s="241"/>
      <c r="AF2484" s="241"/>
      <c r="AG2484" s="241"/>
      <c r="AH2484" s="241"/>
      <c r="AI2484" s="241"/>
      <c r="AP2484" s="300"/>
      <c r="AT2484" s="300"/>
    </row>
    <row r="2485" spans="1:46" s="299" customFormat="1" ht="15" customHeight="1">
      <c r="A2485" s="284"/>
      <c r="B2485" s="284"/>
      <c r="C2485" s="241"/>
      <c r="D2485" s="241"/>
      <c r="E2485" s="241"/>
      <c r="F2485" s="241"/>
      <c r="G2485" s="241"/>
      <c r="H2485" s="241"/>
      <c r="I2485" s="241"/>
      <c r="J2485" s="241"/>
      <c r="K2485" s="241"/>
      <c r="L2485" s="241"/>
      <c r="M2485" s="241"/>
      <c r="N2485" s="241"/>
      <c r="O2485" s="241"/>
      <c r="P2485" s="241"/>
      <c r="Q2485" s="241"/>
      <c r="R2485" s="241"/>
      <c r="S2485" s="241"/>
      <c r="T2485" s="241"/>
      <c r="U2485" s="241"/>
      <c r="V2485" s="241"/>
      <c r="W2485" s="241"/>
      <c r="X2485" s="241"/>
      <c r="Y2485" s="241"/>
      <c r="Z2485" s="241"/>
      <c r="AA2485" s="241"/>
      <c r="AB2485" s="241"/>
      <c r="AC2485" s="241"/>
      <c r="AD2485" s="241"/>
      <c r="AE2485" s="241"/>
      <c r="AF2485" s="241"/>
      <c r="AG2485" s="241"/>
      <c r="AH2485" s="241"/>
      <c r="AI2485" s="241"/>
      <c r="AP2485" s="300"/>
      <c r="AT2485" s="300"/>
    </row>
    <row r="2486" spans="1:46" s="299" customFormat="1" ht="15" customHeight="1">
      <c r="A2486" s="284"/>
      <c r="B2486" s="284"/>
      <c r="C2486" s="241"/>
      <c r="D2486" s="241"/>
      <c r="E2486" s="241"/>
      <c r="F2486" s="241"/>
      <c r="G2486" s="241"/>
      <c r="H2486" s="241"/>
      <c r="I2486" s="241"/>
      <c r="J2486" s="241"/>
      <c r="K2486" s="241"/>
      <c r="L2486" s="241"/>
      <c r="M2486" s="241"/>
      <c r="N2486" s="241"/>
      <c r="O2486" s="241"/>
      <c r="P2486" s="241"/>
      <c r="Q2486" s="241"/>
      <c r="R2486" s="241"/>
      <c r="S2486" s="241"/>
      <c r="T2486" s="241"/>
      <c r="U2486" s="241"/>
      <c r="V2486" s="241"/>
      <c r="W2486" s="241"/>
      <c r="X2486" s="241"/>
      <c r="Y2486" s="241"/>
      <c r="Z2486" s="241"/>
      <c r="AA2486" s="241"/>
      <c r="AB2486" s="241"/>
      <c r="AC2486" s="241"/>
      <c r="AD2486" s="241"/>
      <c r="AE2486" s="241"/>
      <c r="AF2486" s="241"/>
      <c r="AG2486" s="241"/>
      <c r="AH2486" s="241"/>
      <c r="AI2486" s="241"/>
      <c r="AP2486" s="300"/>
      <c r="AT2486" s="300"/>
    </row>
    <row r="2487" spans="1:46" s="299" customFormat="1" ht="15" customHeight="1">
      <c r="A2487" s="284"/>
      <c r="B2487" s="284"/>
      <c r="C2487" s="241"/>
      <c r="D2487" s="241"/>
      <c r="E2487" s="241"/>
      <c r="F2487" s="241"/>
      <c r="G2487" s="241"/>
      <c r="H2487" s="241"/>
      <c r="I2487" s="241"/>
      <c r="J2487" s="241"/>
      <c r="K2487" s="241"/>
      <c r="L2487" s="241"/>
      <c r="M2487" s="241"/>
      <c r="N2487" s="241"/>
      <c r="O2487" s="241"/>
      <c r="P2487" s="241"/>
      <c r="Q2487" s="241"/>
      <c r="R2487" s="241"/>
      <c r="S2487" s="241"/>
      <c r="T2487" s="241"/>
      <c r="U2487" s="241"/>
      <c r="V2487" s="241"/>
      <c r="W2487" s="241"/>
      <c r="X2487" s="241"/>
      <c r="Y2487" s="241"/>
      <c r="Z2487" s="241"/>
      <c r="AA2487" s="241"/>
      <c r="AB2487" s="241"/>
      <c r="AC2487" s="241"/>
      <c r="AD2487" s="241"/>
      <c r="AE2487" s="241"/>
      <c r="AF2487" s="241"/>
      <c r="AG2487" s="241"/>
      <c r="AH2487" s="241"/>
      <c r="AI2487" s="241"/>
      <c r="AP2487" s="300"/>
      <c r="AT2487" s="300"/>
    </row>
    <row r="2488" spans="1:46" s="299" customFormat="1" ht="15" customHeight="1">
      <c r="A2488" s="284"/>
      <c r="B2488" s="284"/>
      <c r="C2488" s="241"/>
      <c r="D2488" s="241"/>
      <c r="E2488" s="241"/>
      <c r="F2488" s="241"/>
      <c r="G2488" s="241"/>
      <c r="H2488" s="241"/>
      <c r="I2488" s="241"/>
      <c r="J2488" s="241"/>
      <c r="K2488" s="241"/>
      <c r="L2488" s="241"/>
      <c r="M2488" s="241"/>
      <c r="N2488" s="241"/>
      <c r="O2488" s="241"/>
      <c r="P2488" s="241"/>
      <c r="Q2488" s="241"/>
      <c r="R2488" s="241"/>
      <c r="S2488" s="241"/>
      <c r="T2488" s="241"/>
      <c r="U2488" s="241"/>
      <c r="V2488" s="241"/>
      <c r="W2488" s="241"/>
      <c r="X2488" s="241"/>
      <c r="Y2488" s="241"/>
      <c r="Z2488" s="241"/>
      <c r="AA2488" s="241"/>
      <c r="AB2488" s="241"/>
      <c r="AC2488" s="241"/>
      <c r="AD2488" s="241"/>
      <c r="AE2488" s="241"/>
      <c r="AF2488" s="241"/>
      <c r="AG2488" s="241"/>
      <c r="AH2488" s="241"/>
      <c r="AI2488" s="241"/>
      <c r="AP2488" s="300"/>
      <c r="AT2488" s="300"/>
    </row>
    <row r="2489" spans="1:46" s="299" customFormat="1" ht="15" customHeight="1">
      <c r="A2489" s="284"/>
      <c r="B2489" s="284"/>
      <c r="C2489" s="241"/>
      <c r="D2489" s="241"/>
      <c r="E2489" s="241"/>
      <c r="F2489" s="241"/>
      <c r="G2489" s="241"/>
      <c r="H2489" s="241"/>
      <c r="I2489" s="241"/>
      <c r="J2489" s="241"/>
      <c r="K2489" s="241"/>
      <c r="L2489" s="241"/>
      <c r="M2489" s="241"/>
      <c r="N2489" s="241"/>
      <c r="O2489" s="241"/>
      <c r="P2489" s="241"/>
      <c r="Q2489" s="241"/>
      <c r="R2489" s="241"/>
      <c r="S2489" s="241"/>
      <c r="T2489" s="241"/>
      <c r="U2489" s="241"/>
      <c r="V2489" s="241"/>
      <c r="W2489" s="241"/>
      <c r="X2489" s="241"/>
      <c r="Y2489" s="241"/>
      <c r="Z2489" s="241"/>
      <c r="AA2489" s="241"/>
      <c r="AB2489" s="241"/>
      <c r="AC2489" s="241"/>
      <c r="AD2489" s="241"/>
      <c r="AE2489" s="241"/>
      <c r="AF2489" s="241"/>
      <c r="AG2489" s="241"/>
      <c r="AH2489" s="241"/>
      <c r="AI2489" s="241"/>
      <c r="AP2489" s="300"/>
      <c r="AT2489" s="300"/>
    </row>
    <row r="2490" spans="1:46" s="299" customFormat="1" ht="15" customHeight="1">
      <c r="A2490" s="284"/>
      <c r="B2490" s="284"/>
      <c r="C2490" s="241"/>
      <c r="D2490" s="241"/>
      <c r="E2490" s="241"/>
      <c r="F2490" s="241"/>
      <c r="G2490" s="241"/>
      <c r="H2490" s="241"/>
      <c r="I2490" s="241"/>
      <c r="J2490" s="241"/>
      <c r="K2490" s="241"/>
      <c r="L2490" s="241"/>
      <c r="M2490" s="241"/>
      <c r="N2490" s="241"/>
      <c r="O2490" s="241"/>
      <c r="P2490" s="241"/>
      <c r="Q2490" s="241"/>
      <c r="R2490" s="241"/>
      <c r="S2490" s="241"/>
      <c r="T2490" s="241"/>
      <c r="U2490" s="241"/>
      <c r="V2490" s="241"/>
      <c r="W2490" s="241"/>
      <c r="X2490" s="241"/>
      <c r="Y2490" s="241"/>
      <c r="Z2490" s="241"/>
      <c r="AA2490" s="241"/>
      <c r="AB2490" s="241"/>
      <c r="AC2490" s="241"/>
      <c r="AD2490" s="241"/>
      <c r="AE2490" s="241"/>
      <c r="AF2490" s="241"/>
      <c r="AG2490" s="241"/>
      <c r="AH2490" s="241"/>
      <c r="AI2490" s="241"/>
      <c r="AP2490" s="300"/>
      <c r="AT2490" s="300"/>
    </row>
    <row r="2491" spans="1:46" s="299" customFormat="1" ht="15" customHeight="1">
      <c r="A2491" s="284"/>
      <c r="B2491" s="284"/>
      <c r="C2491" s="241"/>
      <c r="D2491" s="241"/>
      <c r="E2491" s="241"/>
      <c r="F2491" s="241"/>
      <c r="G2491" s="241"/>
      <c r="H2491" s="241"/>
      <c r="I2491" s="241"/>
      <c r="J2491" s="241"/>
      <c r="K2491" s="241"/>
      <c r="L2491" s="241"/>
      <c r="M2491" s="241"/>
      <c r="N2491" s="241"/>
      <c r="O2491" s="241"/>
      <c r="P2491" s="241"/>
      <c r="Q2491" s="241"/>
      <c r="R2491" s="241"/>
      <c r="S2491" s="241"/>
      <c r="T2491" s="241"/>
      <c r="U2491" s="241"/>
      <c r="V2491" s="241"/>
      <c r="W2491" s="241"/>
      <c r="X2491" s="241"/>
      <c r="Y2491" s="241"/>
      <c r="Z2491" s="241"/>
      <c r="AA2491" s="241"/>
      <c r="AB2491" s="241"/>
      <c r="AC2491" s="241"/>
      <c r="AD2491" s="241"/>
      <c r="AE2491" s="241"/>
      <c r="AF2491" s="241"/>
      <c r="AG2491" s="241"/>
      <c r="AH2491" s="241"/>
      <c r="AI2491" s="241"/>
      <c r="AP2491" s="300"/>
      <c r="AT2491" s="300"/>
    </row>
    <row r="2492" spans="1:46" s="299" customFormat="1" ht="15" customHeight="1">
      <c r="A2492" s="284"/>
      <c r="B2492" s="284"/>
      <c r="C2492" s="241"/>
      <c r="D2492" s="241"/>
      <c r="E2492" s="241"/>
      <c r="F2492" s="241"/>
      <c r="G2492" s="241"/>
      <c r="H2492" s="241"/>
      <c r="I2492" s="241"/>
      <c r="J2492" s="241"/>
      <c r="K2492" s="241"/>
      <c r="L2492" s="241"/>
      <c r="M2492" s="241"/>
      <c r="N2492" s="241"/>
      <c r="O2492" s="241"/>
      <c r="P2492" s="241"/>
      <c r="Q2492" s="241"/>
      <c r="R2492" s="241"/>
      <c r="S2492" s="241"/>
      <c r="T2492" s="241"/>
      <c r="U2492" s="241"/>
      <c r="V2492" s="241"/>
      <c r="W2492" s="241"/>
      <c r="X2492" s="241"/>
      <c r="Y2492" s="241"/>
      <c r="Z2492" s="241"/>
      <c r="AA2492" s="241"/>
      <c r="AB2492" s="241"/>
      <c r="AC2492" s="241"/>
      <c r="AD2492" s="241"/>
      <c r="AE2492" s="241"/>
      <c r="AF2492" s="241"/>
      <c r="AG2492" s="241"/>
      <c r="AH2492" s="241"/>
      <c r="AI2492" s="241"/>
      <c r="AP2492" s="300"/>
      <c r="AT2492" s="300"/>
    </row>
    <row r="2493" spans="1:46" s="299" customFormat="1" ht="15" customHeight="1">
      <c r="A2493" s="284"/>
      <c r="B2493" s="284"/>
      <c r="C2493" s="241"/>
      <c r="D2493" s="241"/>
      <c r="E2493" s="241"/>
      <c r="F2493" s="241"/>
      <c r="G2493" s="241"/>
      <c r="H2493" s="241"/>
      <c r="I2493" s="241"/>
      <c r="J2493" s="241"/>
      <c r="K2493" s="241"/>
      <c r="L2493" s="241"/>
      <c r="M2493" s="241"/>
      <c r="N2493" s="241"/>
      <c r="O2493" s="241"/>
      <c r="P2493" s="241"/>
      <c r="Q2493" s="241"/>
      <c r="R2493" s="241"/>
      <c r="S2493" s="241"/>
      <c r="T2493" s="241"/>
      <c r="U2493" s="241"/>
      <c r="V2493" s="241"/>
      <c r="W2493" s="241"/>
      <c r="X2493" s="241"/>
      <c r="Y2493" s="241"/>
      <c r="Z2493" s="241"/>
      <c r="AA2493" s="241"/>
      <c r="AB2493" s="241"/>
      <c r="AC2493" s="241"/>
      <c r="AD2493" s="241"/>
      <c r="AE2493" s="241"/>
      <c r="AF2493" s="241"/>
      <c r="AG2493" s="241"/>
      <c r="AH2493" s="241"/>
      <c r="AI2493" s="241"/>
      <c r="AP2493" s="300"/>
      <c r="AT2493" s="300"/>
    </row>
    <row r="2494" spans="1:46" s="299" customFormat="1" ht="15" customHeight="1">
      <c r="A2494" s="284"/>
      <c r="B2494" s="284"/>
      <c r="C2494" s="241"/>
      <c r="D2494" s="241"/>
      <c r="E2494" s="241"/>
      <c r="F2494" s="241"/>
      <c r="G2494" s="241"/>
      <c r="H2494" s="241"/>
      <c r="I2494" s="241"/>
      <c r="J2494" s="241"/>
      <c r="K2494" s="241"/>
      <c r="L2494" s="241"/>
      <c r="M2494" s="241"/>
      <c r="N2494" s="241"/>
      <c r="O2494" s="241"/>
      <c r="P2494" s="241"/>
      <c r="Q2494" s="241"/>
      <c r="R2494" s="241"/>
      <c r="S2494" s="241"/>
      <c r="T2494" s="241"/>
      <c r="U2494" s="241"/>
      <c r="V2494" s="241"/>
      <c r="W2494" s="241"/>
      <c r="X2494" s="241"/>
      <c r="Y2494" s="241"/>
      <c r="Z2494" s="241"/>
      <c r="AA2494" s="241"/>
      <c r="AB2494" s="241"/>
      <c r="AC2494" s="241"/>
      <c r="AD2494" s="241"/>
      <c r="AE2494" s="241"/>
      <c r="AF2494" s="241"/>
      <c r="AG2494" s="241"/>
      <c r="AH2494" s="241"/>
      <c r="AI2494" s="241"/>
      <c r="AP2494" s="300"/>
      <c r="AT2494" s="300"/>
    </row>
    <row r="2495" spans="1:46" s="299" customFormat="1" ht="15" customHeight="1">
      <c r="A2495" s="284"/>
      <c r="B2495" s="284"/>
      <c r="C2495" s="241"/>
      <c r="D2495" s="241"/>
      <c r="E2495" s="241"/>
      <c r="F2495" s="241"/>
      <c r="G2495" s="241"/>
      <c r="H2495" s="241"/>
      <c r="I2495" s="241"/>
      <c r="J2495" s="241"/>
      <c r="K2495" s="241"/>
      <c r="L2495" s="241"/>
      <c r="M2495" s="241"/>
      <c r="N2495" s="241"/>
      <c r="O2495" s="241"/>
      <c r="P2495" s="241"/>
      <c r="Q2495" s="241"/>
      <c r="R2495" s="241"/>
      <c r="S2495" s="241"/>
      <c r="T2495" s="241"/>
      <c r="U2495" s="241"/>
      <c r="V2495" s="241"/>
      <c r="W2495" s="241"/>
      <c r="X2495" s="241"/>
      <c r="Y2495" s="241"/>
      <c r="Z2495" s="241"/>
      <c r="AA2495" s="241"/>
      <c r="AB2495" s="241"/>
      <c r="AC2495" s="241"/>
      <c r="AD2495" s="241"/>
      <c r="AE2495" s="241"/>
      <c r="AF2495" s="241"/>
      <c r="AG2495" s="241"/>
      <c r="AH2495" s="241"/>
      <c r="AI2495" s="241"/>
      <c r="AP2495" s="300"/>
      <c r="AT2495" s="300"/>
    </row>
    <row r="2496" spans="1:46" s="299" customFormat="1" ht="15" customHeight="1">
      <c r="A2496" s="284"/>
      <c r="B2496" s="284"/>
      <c r="C2496" s="241"/>
      <c r="D2496" s="241"/>
      <c r="E2496" s="241"/>
      <c r="F2496" s="241"/>
      <c r="G2496" s="241"/>
      <c r="H2496" s="241"/>
      <c r="I2496" s="241"/>
      <c r="J2496" s="241"/>
      <c r="K2496" s="241"/>
      <c r="L2496" s="241"/>
      <c r="M2496" s="241"/>
      <c r="N2496" s="241"/>
      <c r="O2496" s="241"/>
      <c r="P2496" s="241"/>
      <c r="Q2496" s="241"/>
      <c r="R2496" s="241"/>
      <c r="S2496" s="241"/>
      <c r="T2496" s="241"/>
      <c r="U2496" s="241"/>
      <c r="V2496" s="241"/>
      <c r="W2496" s="241"/>
      <c r="X2496" s="241"/>
      <c r="Y2496" s="241"/>
      <c r="Z2496" s="241"/>
      <c r="AA2496" s="241"/>
      <c r="AB2496" s="241"/>
      <c r="AC2496" s="241"/>
      <c r="AD2496" s="241"/>
      <c r="AE2496" s="241"/>
      <c r="AF2496" s="241"/>
      <c r="AG2496" s="241"/>
      <c r="AH2496" s="241"/>
      <c r="AI2496" s="241"/>
      <c r="AP2496" s="300"/>
      <c r="AT2496" s="300"/>
    </row>
    <row r="2497" spans="1:46" s="299" customFormat="1" ht="15" customHeight="1">
      <c r="A2497" s="284"/>
      <c r="B2497" s="284"/>
      <c r="C2497" s="241"/>
      <c r="D2497" s="241"/>
      <c r="E2497" s="241"/>
      <c r="F2497" s="241"/>
      <c r="G2497" s="241"/>
      <c r="H2497" s="241"/>
      <c r="I2497" s="241"/>
      <c r="J2497" s="241"/>
      <c r="K2497" s="241"/>
      <c r="L2497" s="241"/>
      <c r="M2497" s="241"/>
      <c r="N2497" s="241"/>
      <c r="O2497" s="241"/>
      <c r="P2497" s="241"/>
      <c r="Q2497" s="241"/>
      <c r="R2497" s="241"/>
      <c r="S2497" s="241"/>
      <c r="T2497" s="241"/>
      <c r="U2497" s="241"/>
      <c r="V2497" s="241"/>
      <c r="W2497" s="241"/>
      <c r="X2497" s="241"/>
      <c r="Y2497" s="241"/>
      <c r="Z2497" s="241"/>
      <c r="AA2497" s="241"/>
      <c r="AB2497" s="241"/>
      <c r="AC2497" s="241"/>
      <c r="AD2497" s="241"/>
      <c r="AE2497" s="241"/>
      <c r="AF2497" s="241"/>
      <c r="AG2497" s="241"/>
      <c r="AH2497" s="241"/>
      <c r="AI2497" s="241"/>
      <c r="AP2497" s="300"/>
      <c r="AT2497" s="300"/>
    </row>
    <row r="2498" spans="1:46" s="299" customFormat="1" ht="15" customHeight="1">
      <c r="A2498" s="284"/>
      <c r="B2498" s="284"/>
      <c r="C2498" s="241"/>
      <c r="D2498" s="241"/>
      <c r="E2498" s="241"/>
      <c r="F2498" s="241"/>
      <c r="G2498" s="241"/>
      <c r="H2498" s="241"/>
      <c r="I2498" s="241"/>
      <c r="J2498" s="241"/>
      <c r="K2498" s="241"/>
      <c r="L2498" s="241"/>
      <c r="M2498" s="241"/>
      <c r="N2498" s="241"/>
      <c r="O2498" s="241"/>
      <c r="P2498" s="241"/>
      <c r="Q2498" s="241"/>
      <c r="R2498" s="241"/>
      <c r="S2498" s="241"/>
      <c r="T2498" s="241"/>
      <c r="U2498" s="241"/>
      <c r="V2498" s="241"/>
      <c r="W2498" s="241"/>
      <c r="X2498" s="241"/>
      <c r="Y2498" s="241"/>
      <c r="Z2498" s="241"/>
      <c r="AA2498" s="241"/>
      <c r="AB2498" s="241"/>
      <c r="AC2498" s="241"/>
      <c r="AD2498" s="241"/>
      <c r="AE2498" s="241"/>
      <c r="AF2498" s="241"/>
      <c r="AG2498" s="241"/>
      <c r="AH2498" s="241"/>
      <c r="AI2498" s="241"/>
      <c r="AP2498" s="300"/>
      <c r="AT2498" s="300"/>
    </row>
    <row r="2499" spans="1:46" s="299" customFormat="1" ht="15" customHeight="1">
      <c r="A2499" s="284"/>
      <c r="B2499" s="284"/>
      <c r="C2499" s="241"/>
      <c r="D2499" s="241"/>
      <c r="E2499" s="241"/>
      <c r="F2499" s="241"/>
      <c r="G2499" s="241"/>
      <c r="H2499" s="241"/>
      <c r="I2499" s="241"/>
      <c r="J2499" s="241"/>
      <c r="K2499" s="241"/>
      <c r="L2499" s="241"/>
      <c r="M2499" s="241"/>
      <c r="N2499" s="241"/>
      <c r="O2499" s="241"/>
      <c r="P2499" s="241"/>
      <c r="Q2499" s="241"/>
      <c r="R2499" s="241"/>
      <c r="S2499" s="241"/>
      <c r="T2499" s="241"/>
      <c r="U2499" s="241"/>
      <c r="V2499" s="241"/>
      <c r="W2499" s="241"/>
      <c r="X2499" s="241"/>
      <c r="Y2499" s="241"/>
      <c r="Z2499" s="241"/>
      <c r="AA2499" s="241"/>
      <c r="AB2499" s="241"/>
      <c r="AC2499" s="241"/>
      <c r="AD2499" s="241"/>
      <c r="AE2499" s="241"/>
      <c r="AF2499" s="241"/>
      <c r="AG2499" s="241"/>
      <c r="AH2499" s="241"/>
      <c r="AI2499" s="241"/>
      <c r="AP2499" s="300"/>
      <c r="AT2499" s="300"/>
    </row>
    <row r="2500" spans="1:46" s="299" customFormat="1" ht="15" customHeight="1">
      <c r="A2500" s="284"/>
      <c r="B2500" s="284"/>
      <c r="C2500" s="241"/>
      <c r="D2500" s="241"/>
      <c r="E2500" s="241"/>
      <c r="F2500" s="241"/>
      <c r="G2500" s="241"/>
      <c r="H2500" s="241"/>
      <c r="I2500" s="241"/>
      <c r="J2500" s="241"/>
      <c r="K2500" s="241"/>
      <c r="L2500" s="241"/>
      <c r="M2500" s="241"/>
      <c r="N2500" s="241"/>
      <c r="O2500" s="241"/>
      <c r="P2500" s="241"/>
      <c r="Q2500" s="241"/>
      <c r="R2500" s="241"/>
      <c r="S2500" s="241"/>
      <c r="T2500" s="241"/>
      <c r="U2500" s="241"/>
      <c r="V2500" s="241"/>
      <c r="W2500" s="241"/>
      <c r="X2500" s="241"/>
      <c r="Y2500" s="241"/>
      <c r="Z2500" s="241"/>
      <c r="AA2500" s="241"/>
      <c r="AB2500" s="241"/>
      <c r="AC2500" s="241"/>
      <c r="AD2500" s="241"/>
      <c r="AE2500" s="241"/>
      <c r="AF2500" s="241"/>
      <c r="AG2500" s="241"/>
      <c r="AH2500" s="241"/>
      <c r="AI2500" s="241"/>
      <c r="AP2500" s="300"/>
      <c r="AT2500" s="300"/>
    </row>
    <row r="2501" spans="1:46" s="299" customFormat="1" ht="15" customHeight="1">
      <c r="A2501" s="284"/>
      <c r="B2501" s="284"/>
      <c r="C2501" s="241"/>
      <c r="D2501" s="241"/>
      <c r="E2501" s="241"/>
      <c r="F2501" s="241"/>
      <c r="G2501" s="241"/>
      <c r="H2501" s="241"/>
      <c r="I2501" s="241"/>
      <c r="J2501" s="241"/>
      <c r="K2501" s="241"/>
      <c r="L2501" s="241"/>
      <c r="M2501" s="241"/>
      <c r="N2501" s="241"/>
      <c r="O2501" s="241"/>
      <c r="P2501" s="241"/>
      <c r="Q2501" s="241"/>
      <c r="R2501" s="241"/>
      <c r="S2501" s="241"/>
      <c r="T2501" s="241"/>
      <c r="U2501" s="241"/>
      <c r="V2501" s="241"/>
      <c r="W2501" s="241"/>
      <c r="X2501" s="241"/>
      <c r="Y2501" s="241"/>
      <c r="Z2501" s="241"/>
      <c r="AA2501" s="241"/>
      <c r="AB2501" s="241"/>
      <c r="AC2501" s="241"/>
      <c r="AD2501" s="241"/>
      <c r="AE2501" s="241"/>
      <c r="AF2501" s="241"/>
      <c r="AG2501" s="241"/>
      <c r="AH2501" s="241"/>
      <c r="AI2501" s="241"/>
      <c r="AP2501" s="300"/>
      <c r="AT2501" s="300"/>
    </row>
    <row r="2502" spans="1:46" s="299" customFormat="1" ht="15" customHeight="1">
      <c r="A2502" s="284"/>
      <c r="B2502" s="284"/>
      <c r="C2502" s="241"/>
      <c r="D2502" s="241"/>
      <c r="E2502" s="241"/>
      <c r="F2502" s="241"/>
      <c r="G2502" s="241"/>
      <c r="H2502" s="241"/>
      <c r="I2502" s="241"/>
      <c r="J2502" s="241"/>
      <c r="K2502" s="241"/>
      <c r="L2502" s="241"/>
      <c r="M2502" s="241"/>
      <c r="N2502" s="241"/>
      <c r="O2502" s="241"/>
      <c r="P2502" s="241"/>
      <c r="Q2502" s="241"/>
      <c r="R2502" s="241"/>
      <c r="S2502" s="241"/>
      <c r="T2502" s="241"/>
      <c r="U2502" s="241"/>
      <c r="V2502" s="241"/>
      <c r="W2502" s="241"/>
      <c r="X2502" s="241"/>
      <c r="Y2502" s="241"/>
      <c r="Z2502" s="241"/>
      <c r="AA2502" s="241"/>
      <c r="AB2502" s="241"/>
      <c r="AC2502" s="241"/>
      <c r="AD2502" s="241"/>
      <c r="AE2502" s="241"/>
      <c r="AF2502" s="241"/>
      <c r="AG2502" s="241"/>
      <c r="AH2502" s="241"/>
      <c r="AI2502" s="241"/>
      <c r="AP2502" s="300"/>
      <c r="AT2502" s="300"/>
    </row>
    <row r="2503" spans="1:46" s="299" customFormat="1" ht="15" customHeight="1">
      <c r="A2503" s="284"/>
      <c r="B2503" s="284"/>
      <c r="C2503" s="241"/>
      <c r="D2503" s="241"/>
      <c r="E2503" s="241"/>
      <c r="F2503" s="241"/>
      <c r="G2503" s="241"/>
      <c r="H2503" s="241"/>
      <c r="I2503" s="241"/>
      <c r="J2503" s="241"/>
      <c r="K2503" s="241"/>
      <c r="L2503" s="241"/>
      <c r="M2503" s="241"/>
      <c r="N2503" s="241"/>
      <c r="O2503" s="241"/>
      <c r="P2503" s="241"/>
      <c r="Q2503" s="241"/>
      <c r="R2503" s="241"/>
      <c r="S2503" s="241"/>
      <c r="T2503" s="241"/>
      <c r="U2503" s="241"/>
      <c r="V2503" s="241"/>
      <c r="W2503" s="241"/>
      <c r="X2503" s="241"/>
      <c r="Y2503" s="241"/>
      <c r="Z2503" s="241"/>
      <c r="AA2503" s="241"/>
      <c r="AB2503" s="241"/>
      <c r="AC2503" s="241"/>
      <c r="AD2503" s="241"/>
      <c r="AE2503" s="241"/>
      <c r="AF2503" s="241"/>
      <c r="AG2503" s="241"/>
      <c r="AH2503" s="241"/>
      <c r="AI2503" s="241"/>
      <c r="AP2503" s="300"/>
      <c r="AT2503" s="300"/>
    </row>
    <row r="2504" spans="1:46" s="299" customFormat="1" ht="15" customHeight="1">
      <c r="A2504" s="284"/>
      <c r="B2504" s="284"/>
      <c r="C2504" s="241"/>
      <c r="D2504" s="241"/>
      <c r="E2504" s="241"/>
      <c r="F2504" s="241"/>
      <c r="G2504" s="241"/>
      <c r="H2504" s="241"/>
      <c r="I2504" s="241"/>
      <c r="J2504" s="241"/>
      <c r="K2504" s="241"/>
      <c r="L2504" s="241"/>
      <c r="M2504" s="241"/>
      <c r="N2504" s="241"/>
      <c r="O2504" s="241"/>
      <c r="P2504" s="241"/>
      <c r="Q2504" s="241"/>
      <c r="R2504" s="241"/>
      <c r="S2504" s="241"/>
      <c r="T2504" s="241"/>
      <c r="U2504" s="241"/>
      <c r="V2504" s="241"/>
      <c r="W2504" s="241"/>
      <c r="X2504" s="241"/>
      <c r="Y2504" s="241"/>
      <c r="Z2504" s="241"/>
      <c r="AA2504" s="241"/>
      <c r="AB2504" s="241"/>
      <c r="AC2504" s="241"/>
      <c r="AD2504" s="241"/>
      <c r="AE2504" s="241"/>
      <c r="AF2504" s="241"/>
      <c r="AG2504" s="241"/>
      <c r="AH2504" s="241"/>
      <c r="AI2504" s="241"/>
      <c r="AP2504" s="300"/>
      <c r="AT2504" s="300"/>
    </row>
    <row r="2505" spans="1:46" s="299" customFormat="1" ht="15" customHeight="1">
      <c r="A2505" s="284"/>
      <c r="B2505" s="284"/>
      <c r="C2505" s="241"/>
      <c r="D2505" s="241"/>
      <c r="E2505" s="241"/>
      <c r="F2505" s="241"/>
      <c r="G2505" s="241"/>
      <c r="H2505" s="241"/>
      <c r="I2505" s="241"/>
      <c r="J2505" s="241"/>
      <c r="K2505" s="241"/>
      <c r="L2505" s="241"/>
      <c r="M2505" s="241"/>
      <c r="N2505" s="241"/>
      <c r="O2505" s="241"/>
      <c r="P2505" s="241"/>
      <c r="Q2505" s="241"/>
      <c r="R2505" s="241"/>
      <c r="S2505" s="241"/>
      <c r="T2505" s="241"/>
      <c r="U2505" s="241"/>
      <c r="V2505" s="241"/>
      <c r="W2505" s="241"/>
      <c r="X2505" s="241"/>
      <c r="Y2505" s="241"/>
      <c r="Z2505" s="241"/>
      <c r="AA2505" s="241"/>
      <c r="AB2505" s="241"/>
      <c r="AC2505" s="241"/>
      <c r="AD2505" s="241"/>
      <c r="AE2505" s="241"/>
      <c r="AF2505" s="241"/>
      <c r="AG2505" s="241"/>
      <c r="AH2505" s="241"/>
      <c r="AI2505" s="241"/>
      <c r="AP2505" s="300"/>
      <c r="AT2505" s="300"/>
    </row>
    <row r="2506" spans="1:46" s="299" customFormat="1" ht="15" customHeight="1">
      <c r="A2506" s="284"/>
      <c r="B2506" s="284"/>
      <c r="C2506" s="241"/>
      <c r="D2506" s="241"/>
      <c r="E2506" s="241"/>
      <c r="F2506" s="241"/>
      <c r="G2506" s="241"/>
      <c r="H2506" s="241"/>
      <c r="I2506" s="241"/>
      <c r="J2506" s="241"/>
      <c r="K2506" s="241"/>
      <c r="L2506" s="241"/>
      <c r="M2506" s="241"/>
      <c r="N2506" s="241"/>
      <c r="O2506" s="241"/>
      <c r="P2506" s="241"/>
      <c r="Q2506" s="241"/>
      <c r="R2506" s="241"/>
      <c r="S2506" s="241"/>
      <c r="T2506" s="241"/>
      <c r="U2506" s="241"/>
      <c r="V2506" s="241"/>
      <c r="W2506" s="241"/>
      <c r="X2506" s="241"/>
      <c r="Y2506" s="241"/>
      <c r="Z2506" s="241"/>
      <c r="AA2506" s="241"/>
      <c r="AB2506" s="241"/>
      <c r="AC2506" s="241"/>
      <c r="AD2506" s="241"/>
      <c r="AE2506" s="241"/>
      <c r="AF2506" s="241"/>
      <c r="AG2506" s="241"/>
      <c r="AH2506" s="241"/>
      <c r="AI2506" s="241"/>
      <c r="AP2506" s="300"/>
      <c r="AT2506" s="300"/>
    </row>
    <row r="2507" spans="1:46" s="299" customFormat="1" ht="15" customHeight="1">
      <c r="A2507" s="284"/>
      <c r="B2507" s="284"/>
      <c r="C2507" s="241"/>
      <c r="D2507" s="241"/>
      <c r="E2507" s="241"/>
      <c r="F2507" s="241"/>
      <c r="G2507" s="241"/>
      <c r="H2507" s="241"/>
      <c r="I2507" s="241"/>
      <c r="J2507" s="241"/>
      <c r="K2507" s="241"/>
      <c r="L2507" s="241"/>
      <c r="M2507" s="241"/>
      <c r="N2507" s="241"/>
      <c r="O2507" s="241"/>
      <c r="P2507" s="241"/>
      <c r="Q2507" s="241"/>
      <c r="R2507" s="241"/>
      <c r="S2507" s="241"/>
      <c r="T2507" s="241"/>
      <c r="U2507" s="241"/>
      <c r="V2507" s="241"/>
      <c r="W2507" s="241"/>
      <c r="X2507" s="241"/>
      <c r="Y2507" s="241"/>
      <c r="Z2507" s="241"/>
      <c r="AA2507" s="241"/>
      <c r="AB2507" s="241"/>
      <c r="AC2507" s="241"/>
      <c r="AD2507" s="241"/>
      <c r="AE2507" s="241"/>
      <c r="AF2507" s="241"/>
      <c r="AG2507" s="241"/>
      <c r="AH2507" s="241"/>
      <c r="AI2507" s="241"/>
      <c r="AP2507" s="300"/>
      <c r="AT2507" s="300"/>
    </row>
    <row r="2508" spans="1:46" s="299" customFormat="1" ht="15" customHeight="1">
      <c r="A2508" s="284"/>
      <c r="B2508" s="284"/>
      <c r="C2508" s="241"/>
      <c r="D2508" s="241"/>
      <c r="E2508" s="241"/>
      <c r="F2508" s="241"/>
      <c r="G2508" s="241"/>
      <c r="H2508" s="241"/>
      <c r="I2508" s="241"/>
      <c r="J2508" s="241"/>
      <c r="K2508" s="241"/>
      <c r="L2508" s="241"/>
      <c r="M2508" s="241"/>
      <c r="N2508" s="241"/>
      <c r="O2508" s="241"/>
      <c r="P2508" s="241"/>
      <c r="Q2508" s="241"/>
      <c r="R2508" s="241"/>
      <c r="S2508" s="241"/>
      <c r="T2508" s="241"/>
      <c r="U2508" s="241"/>
      <c r="V2508" s="241"/>
      <c r="W2508" s="241"/>
      <c r="X2508" s="241"/>
      <c r="Y2508" s="241"/>
      <c r="Z2508" s="241"/>
      <c r="AA2508" s="241"/>
      <c r="AB2508" s="241"/>
      <c r="AC2508" s="241"/>
      <c r="AD2508" s="241"/>
      <c r="AE2508" s="241"/>
      <c r="AF2508" s="241"/>
      <c r="AG2508" s="241"/>
      <c r="AH2508" s="241"/>
      <c r="AI2508" s="241"/>
      <c r="AP2508" s="300"/>
      <c r="AT2508" s="300"/>
    </row>
    <row r="2509" spans="1:46" s="299" customFormat="1" ht="15" customHeight="1">
      <c r="A2509" s="284"/>
      <c r="B2509" s="284"/>
      <c r="C2509" s="241"/>
      <c r="D2509" s="241"/>
      <c r="E2509" s="241"/>
      <c r="F2509" s="241"/>
      <c r="G2509" s="241"/>
      <c r="H2509" s="241"/>
      <c r="I2509" s="241"/>
      <c r="J2509" s="241"/>
      <c r="K2509" s="241"/>
      <c r="L2509" s="241"/>
      <c r="M2509" s="241"/>
      <c r="N2509" s="241"/>
      <c r="O2509" s="241"/>
      <c r="P2509" s="241"/>
      <c r="Q2509" s="241"/>
      <c r="R2509" s="241"/>
      <c r="S2509" s="241"/>
      <c r="T2509" s="241"/>
      <c r="U2509" s="241"/>
      <c r="V2509" s="241"/>
      <c r="W2509" s="241"/>
      <c r="X2509" s="241"/>
      <c r="Y2509" s="241"/>
      <c r="Z2509" s="241"/>
      <c r="AA2509" s="241"/>
      <c r="AB2509" s="241"/>
      <c r="AC2509" s="241"/>
      <c r="AD2509" s="241"/>
      <c r="AE2509" s="241"/>
      <c r="AF2509" s="241"/>
      <c r="AG2509" s="241"/>
      <c r="AH2509" s="241"/>
      <c r="AI2509" s="241"/>
      <c r="AP2509" s="300"/>
      <c r="AT2509" s="300"/>
    </row>
    <row r="2510" spans="1:46" s="299" customFormat="1" ht="15" customHeight="1">
      <c r="A2510" s="284"/>
      <c r="B2510" s="284"/>
      <c r="C2510" s="241"/>
      <c r="D2510" s="241"/>
      <c r="E2510" s="241"/>
      <c r="F2510" s="241"/>
      <c r="G2510" s="241"/>
      <c r="H2510" s="241"/>
      <c r="I2510" s="241"/>
      <c r="J2510" s="241"/>
      <c r="K2510" s="241"/>
      <c r="L2510" s="241"/>
      <c r="M2510" s="241"/>
      <c r="N2510" s="241"/>
      <c r="O2510" s="241"/>
      <c r="P2510" s="241"/>
      <c r="Q2510" s="241"/>
      <c r="R2510" s="241"/>
      <c r="S2510" s="241"/>
      <c r="T2510" s="241"/>
      <c r="U2510" s="241"/>
      <c r="V2510" s="241"/>
      <c r="W2510" s="241"/>
      <c r="X2510" s="241"/>
      <c r="Y2510" s="241"/>
      <c r="Z2510" s="241"/>
      <c r="AA2510" s="241"/>
      <c r="AB2510" s="241"/>
      <c r="AC2510" s="241"/>
      <c r="AD2510" s="241"/>
      <c r="AE2510" s="241"/>
      <c r="AF2510" s="241"/>
      <c r="AG2510" s="241"/>
      <c r="AH2510" s="241"/>
      <c r="AI2510" s="241"/>
      <c r="AP2510" s="300"/>
      <c r="AT2510" s="300"/>
    </row>
    <row r="2511" spans="1:46" s="299" customFormat="1" ht="15" customHeight="1">
      <c r="A2511" s="284"/>
      <c r="B2511" s="284"/>
      <c r="C2511" s="241"/>
      <c r="D2511" s="241"/>
      <c r="E2511" s="241"/>
      <c r="F2511" s="241"/>
      <c r="G2511" s="241"/>
      <c r="H2511" s="241"/>
      <c r="I2511" s="241"/>
      <c r="J2511" s="241"/>
      <c r="K2511" s="241"/>
      <c r="L2511" s="241"/>
      <c r="M2511" s="241"/>
      <c r="N2511" s="241"/>
      <c r="O2511" s="241"/>
      <c r="P2511" s="241"/>
      <c r="Q2511" s="241"/>
      <c r="R2511" s="241"/>
      <c r="S2511" s="241"/>
      <c r="T2511" s="241"/>
      <c r="U2511" s="241"/>
      <c r="V2511" s="241"/>
      <c r="W2511" s="241"/>
      <c r="X2511" s="241"/>
      <c r="Y2511" s="241"/>
      <c r="Z2511" s="241"/>
      <c r="AA2511" s="241"/>
      <c r="AB2511" s="241"/>
      <c r="AC2511" s="241"/>
      <c r="AD2511" s="241"/>
      <c r="AE2511" s="241"/>
      <c r="AF2511" s="241"/>
      <c r="AG2511" s="241"/>
      <c r="AH2511" s="241"/>
      <c r="AI2511" s="241"/>
      <c r="AP2511" s="300"/>
      <c r="AT2511" s="300"/>
    </row>
    <row r="2512" spans="1:46" s="299" customFormat="1" ht="15" customHeight="1">
      <c r="A2512" s="284"/>
      <c r="B2512" s="284"/>
      <c r="C2512" s="241"/>
      <c r="D2512" s="241"/>
      <c r="E2512" s="241"/>
      <c r="F2512" s="241"/>
      <c r="G2512" s="241"/>
      <c r="H2512" s="241"/>
      <c r="I2512" s="241"/>
      <c r="J2512" s="241"/>
      <c r="K2512" s="241"/>
      <c r="L2512" s="241"/>
      <c r="M2512" s="241"/>
      <c r="N2512" s="241"/>
      <c r="O2512" s="241"/>
      <c r="P2512" s="241"/>
      <c r="Q2512" s="241"/>
      <c r="R2512" s="241"/>
      <c r="S2512" s="241"/>
      <c r="T2512" s="241"/>
      <c r="U2512" s="241"/>
      <c r="V2512" s="241"/>
      <c r="W2512" s="241"/>
      <c r="X2512" s="241"/>
      <c r="Y2512" s="241"/>
      <c r="Z2512" s="241"/>
      <c r="AA2512" s="241"/>
      <c r="AB2512" s="241"/>
      <c r="AC2512" s="241"/>
      <c r="AD2512" s="241"/>
      <c r="AE2512" s="241"/>
      <c r="AF2512" s="241"/>
      <c r="AG2512" s="241"/>
      <c r="AH2512" s="241"/>
      <c r="AI2512" s="241"/>
      <c r="AP2512" s="300"/>
      <c r="AT2512" s="300"/>
    </row>
    <row r="2513" spans="1:46" s="299" customFormat="1" ht="15" customHeight="1">
      <c r="A2513" s="284"/>
      <c r="B2513" s="284"/>
      <c r="C2513" s="241"/>
      <c r="D2513" s="241"/>
      <c r="E2513" s="241"/>
      <c r="F2513" s="241"/>
      <c r="G2513" s="241"/>
      <c r="H2513" s="241"/>
      <c r="I2513" s="241"/>
      <c r="J2513" s="241"/>
      <c r="K2513" s="241"/>
      <c r="L2513" s="241"/>
      <c r="M2513" s="241"/>
      <c r="N2513" s="241"/>
      <c r="O2513" s="241"/>
      <c r="P2513" s="241"/>
      <c r="Q2513" s="241"/>
      <c r="R2513" s="241"/>
      <c r="S2513" s="241"/>
      <c r="T2513" s="241"/>
      <c r="U2513" s="241"/>
      <c r="V2513" s="241"/>
      <c r="W2513" s="241"/>
      <c r="X2513" s="241"/>
      <c r="Y2513" s="241"/>
      <c r="Z2513" s="241"/>
      <c r="AA2513" s="241"/>
      <c r="AB2513" s="241"/>
      <c r="AC2513" s="241"/>
      <c r="AD2513" s="241"/>
      <c r="AE2513" s="241"/>
      <c r="AF2513" s="241"/>
      <c r="AG2513" s="241"/>
      <c r="AH2513" s="241"/>
      <c r="AI2513" s="241"/>
      <c r="AP2513" s="300"/>
      <c r="AT2513" s="300"/>
    </row>
    <row r="2514" spans="1:46" s="299" customFormat="1" ht="15" customHeight="1">
      <c r="A2514" s="284"/>
      <c r="B2514" s="284"/>
      <c r="C2514" s="241"/>
      <c r="D2514" s="241"/>
      <c r="E2514" s="241"/>
      <c r="F2514" s="241"/>
      <c r="G2514" s="241"/>
      <c r="H2514" s="241"/>
      <c r="I2514" s="241"/>
      <c r="J2514" s="241"/>
      <c r="K2514" s="241"/>
      <c r="L2514" s="241"/>
      <c r="M2514" s="241"/>
      <c r="N2514" s="241"/>
      <c r="O2514" s="241"/>
      <c r="P2514" s="241"/>
      <c r="Q2514" s="241"/>
      <c r="R2514" s="241"/>
      <c r="S2514" s="241"/>
      <c r="T2514" s="241"/>
      <c r="U2514" s="241"/>
      <c r="V2514" s="241"/>
      <c r="W2514" s="241"/>
      <c r="X2514" s="241"/>
      <c r="Y2514" s="241"/>
      <c r="Z2514" s="241"/>
      <c r="AA2514" s="241"/>
      <c r="AB2514" s="241"/>
      <c r="AC2514" s="241"/>
      <c r="AD2514" s="241"/>
      <c r="AE2514" s="241"/>
      <c r="AF2514" s="241"/>
      <c r="AG2514" s="241"/>
      <c r="AH2514" s="241"/>
      <c r="AI2514" s="241"/>
      <c r="AP2514" s="300"/>
      <c r="AT2514" s="300"/>
    </row>
    <row r="2515" spans="1:46" s="299" customFormat="1" ht="15" customHeight="1">
      <c r="A2515" s="284"/>
      <c r="B2515" s="284"/>
      <c r="C2515" s="241"/>
      <c r="D2515" s="241"/>
      <c r="E2515" s="241"/>
      <c r="F2515" s="241"/>
      <c r="G2515" s="241"/>
      <c r="H2515" s="241"/>
      <c r="I2515" s="241"/>
      <c r="J2515" s="241"/>
      <c r="K2515" s="241"/>
      <c r="L2515" s="241"/>
      <c r="M2515" s="241"/>
      <c r="N2515" s="241"/>
      <c r="O2515" s="241"/>
      <c r="P2515" s="241"/>
      <c r="Q2515" s="241"/>
      <c r="R2515" s="241"/>
      <c r="S2515" s="241"/>
      <c r="T2515" s="241"/>
      <c r="U2515" s="241"/>
      <c r="V2515" s="241"/>
      <c r="W2515" s="241"/>
      <c r="X2515" s="241"/>
      <c r="Y2515" s="241"/>
      <c r="Z2515" s="241"/>
      <c r="AA2515" s="241"/>
      <c r="AB2515" s="241"/>
      <c r="AC2515" s="241"/>
      <c r="AD2515" s="241"/>
      <c r="AE2515" s="241"/>
      <c r="AF2515" s="241"/>
      <c r="AG2515" s="241"/>
      <c r="AH2515" s="241"/>
      <c r="AI2515" s="241"/>
      <c r="AP2515" s="300"/>
      <c r="AT2515" s="300"/>
    </row>
    <row r="2516" spans="1:46" s="299" customFormat="1" ht="15" customHeight="1">
      <c r="A2516" s="284"/>
      <c r="B2516" s="284"/>
      <c r="C2516" s="241"/>
      <c r="D2516" s="241"/>
      <c r="E2516" s="241"/>
      <c r="F2516" s="241"/>
      <c r="G2516" s="241"/>
      <c r="H2516" s="241"/>
      <c r="I2516" s="241"/>
      <c r="J2516" s="241"/>
      <c r="K2516" s="241"/>
      <c r="L2516" s="241"/>
      <c r="M2516" s="241"/>
      <c r="N2516" s="241"/>
      <c r="O2516" s="241"/>
      <c r="P2516" s="241"/>
      <c r="Q2516" s="241"/>
      <c r="R2516" s="241"/>
      <c r="S2516" s="241"/>
      <c r="T2516" s="241"/>
      <c r="U2516" s="241"/>
      <c r="V2516" s="241"/>
      <c r="W2516" s="241"/>
      <c r="X2516" s="241"/>
      <c r="Y2516" s="241"/>
      <c r="Z2516" s="241"/>
      <c r="AA2516" s="241"/>
      <c r="AB2516" s="241"/>
      <c r="AC2516" s="241"/>
      <c r="AD2516" s="241"/>
      <c r="AE2516" s="241"/>
      <c r="AF2516" s="241"/>
      <c r="AG2516" s="241"/>
      <c r="AH2516" s="241"/>
      <c r="AI2516" s="241"/>
      <c r="AP2516" s="300"/>
      <c r="AT2516" s="300"/>
    </row>
    <row r="2517" spans="1:46" s="299" customFormat="1" ht="15" customHeight="1">
      <c r="A2517" s="284"/>
      <c r="B2517" s="284"/>
      <c r="C2517" s="241"/>
      <c r="D2517" s="241"/>
      <c r="E2517" s="241"/>
      <c r="F2517" s="241"/>
      <c r="G2517" s="241"/>
      <c r="H2517" s="241"/>
      <c r="I2517" s="241"/>
      <c r="J2517" s="241"/>
      <c r="K2517" s="241"/>
      <c r="L2517" s="241"/>
      <c r="M2517" s="241"/>
      <c r="N2517" s="241"/>
      <c r="O2517" s="241"/>
      <c r="P2517" s="241"/>
      <c r="Q2517" s="241"/>
      <c r="R2517" s="241"/>
      <c r="S2517" s="241"/>
      <c r="T2517" s="241"/>
      <c r="U2517" s="241"/>
      <c r="V2517" s="241"/>
      <c r="W2517" s="241"/>
      <c r="X2517" s="241"/>
      <c r="Y2517" s="241"/>
      <c r="Z2517" s="241"/>
      <c r="AA2517" s="241"/>
      <c r="AB2517" s="241"/>
      <c r="AC2517" s="241"/>
      <c r="AD2517" s="241"/>
      <c r="AE2517" s="241"/>
      <c r="AF2517" s="241"/>
      <c r="AG2517" s="241"/>
      <c r="AH2517" s="241"/>
      <c r="AI2517" s="241"/>
      <c r="AP2517" s="300"/>
      <c r="AT2517" s="300"/>
    </row>
    <row r="2518" spans="1:46" s="299" customFormat="1" ht="15" customHeight="1">
      <c r="A2518" s="284"/>
      <c r="B2518" s="284"/>
      <c r="C2518" s="241"/>
      <c r="D2518" s="241"/>
      <c r="E2518" s="241"/>
      <c r="F2518" s="241"/>
      <c r="G2518" s="241"/>
      <c r="H2518" s="241"/>
      <c r="I2518" s="241"/>
      <c r="J2518" s="241"/>
      <c r="K2518" s="241"/>
      <c r="L2518" s="241"/>
      <c r="M2518" s="241"/>
      <c r="N2518" s="241"/>
      <c r="O2518" s="241"/>
      <c r="P2518" s="241"/>
      <c r="Q2518" s="241"/>
      <c r="R2518" s="241"/>
      <c r="S2518" s="241"/>
      <c r="T2518" s="241"/>
      <c r="U2518" s="241"/>
      <c r="V2518" s="241"/>
      <c r="W2518" s="241"/>
      <c r="X2518" s="241"/>
      <c r="Y2518" s="241"/>
      <c r="Z2518" s="241"/>
      <c r="AA2518" s="241"/>
      <c r="AB2518" s="241"/>
      <c r="AC2518" s="241"/>
      <c r="AD2518" s="241"/>
      <c r="AE2518" s="241"/>
      <c r="AF2518" s="241"/>
      <c r="AG2518" s="241"/>
      <c r="AH2518" s="241"/>
      <c r="AI2518" s="241"/>
      <c r="AP2518" s="300"/>
      <c r="AT2518" s="300"/>
    </row>
    <row r="2519" spans="1:46" s="299" customFormat="1" ht="15" customHeight="1">
      <c r="A2519" s="284"/>
      <c r="B2519" s="284"/>
      <c r="C2519" s="241"/>
      <c r="D2519" s="241"/>
      <c r="E2519" s="241"/>
      <c r="F2519" s="241"/>
      <c r="G2519" s="241"/>
      <c r="H2519" s="241"/>
      <c r="I2519" s="241"/>
      <c r="J2519" s="241"/>
      <c r="K2519" s="241"/>
      <c r="L2519" s="241"/>
      <c r="M2519" s="241"/>
      <c r="N2519" s="241"/>
      <c r="O2519" s="241"/>
      <c r="P2519" s="241"/>
      <c r="Q2519" s="241"/>
      <c r="R2519" s="241"/>
      <c r="S2519" s="241"/>
      <c r="T2519" s="241"/>
      <c r="U2519" s="241"/>
      <c r="V2519" s="241"/>
      <c r="W2519" s="241"/>
      <c r="X2519" s="241"/>
      <c r="Y2519" s="241"/>
      <c r="Z2519" s="241"/>
      <c r="AA2519" s="241"/>
      <c r="AB2519" s="241"/>
      <c r="AC2519" s="241"/>
      <c r="AD2519" s="241"/>
      <c r="AE2519" s="241"/>
      <c r="AF2519" s="241"/>
      <c r="AG2519" s="241"/>
      <c r="AH2519" s="241"/>
      <c r="AI2519" s="241"/>
      <c r="AP2519" s="300"/>
      <c r="AT2519" s="300"/>
    </row>
    <row r="2520" spans="1:46" s="299" customFormat="1" ht="15" customHeight="1">
      <c r="A2520" s="284"/>
      <c r="B2520" s="284"/>
      <c r="C2520" s="241"/>
      <c r="D2520" s="241"/>
      <c r="E2520" s="241"/>
      <c r="F2520" s="241"/>
      <c r="G2520" s="241"/>
      <c r="H2520" s="241"/>
      <c r="I2520" s="241"/>
      <c r="J2520" s="241"/>
      <c r="K2520" s="241"/>
      <c r="L2520" s="241"/>
      <c r="M2520" s="241"/>
      <c r="N2520" s="241"/>
      <c r="O2520" s="241"/>
      <c r="P2520" s="241"/>
      <c r="Q2520" s="241"/>
      <c r="R2520" s="241"/>
      <c r="S2520" s="241"/>
      <c r="T2520" s="241"/>
      <c r="U2520" s="241"/>
      <c r="V2520" s="241"/>
      <c r="W2520" s="241"/>
      <c r="X2520" s="241"/>
      <c r="Y2520" s="241"/>
      <c r="Z2520" s="241"/>
      <c r="AA2520" s="241"/>
      <c r="AB2520" s="241"/>
      <c r="AC2520" s="241"/>
      <c r="AD2520" s="241"/>
      <c r="AE2520" s="241"/>
      <c r="AF2520" s="241"/>
      <c r="AG2520" s="241"/>
      <c r="AH2520" s="241"/>
      <c r="AI2520" s="241"/>
      <c r="AP2520" s="300"/>
      <c r="AT2520" s="300"/>
    </row>
    <row r="2521" spans="1:46" s="299" customFormat="1" ht="15" customHeight="1">
      <c r="A2521" s="284"/>
      <c r="B2521" s="284"/>
      <c r="C2521" s="241"/>
      <c r="D2521" s="241"/>
      <c r="E2521" s="241"/>
      <c r="F2521" s="241"/>
      <c r="G2521" s="241"/>
      <c r="H2521" s="241"/>
      <c r="I2521" s="241"/>
      <c r="J2521" s="241"/>
      <c r="K2521" s="241"/>
      <c r="L2521" s="241"/>
      <c r="M2521" s="241"/>
      <c r="N2521" s="241"/>
      <c r="O2521" s="241"/>
      <c r="P2521" s="241"/>
      <c r="Q2521" s="241"/>
      <c r="R2521" s="241"/>
      <c r="S2521" s="241"/>
      <c r="T2521" s="241"/>
      <c r="U2521" s="241"/>
      <c r="V2521" s="241"/>
      <c r="W2521" s="241"/>
      <c r="X2521" s="241"/>
      <c r="Y2521" s="241"/>
      <c r="Z2521" s="241"/>
      <c r="AA2521" s="241"/>
      <c r="AB2521" s="241"/>
      <c r="AC2521" s="241"/>
      <c r="AD2521" s="241"/>
      <c r="AE2521" s="241"/>
      <c r="AF2521" s="241"/>
      <c r="AG2521" s="241"/>
      <c r="AH2521" s="241"/>
      <c r="AI2521" s="241"/>
      <c r="AP2521" s="300"/>
      <c r="AT2521" s="300"/>
    </row>
    <row r="2522" spans="1:46" s="299" customFormat="1" ht="15" customHeight="1">
      <c r="A2522" s="284"/>
      <c r="B2522" s="284"/>
      <c r="C2522" s="241"/>
      <c r="D2522" s="241"/>
      <c r="E2522" s="241"/>
      <c r="F2522" s="241"/>
      <c r="G2522" s="241"/>
      <c r="H2522" s="241"/>
      <c r="I2522" s="241"/>
      <c r="J2522" s="241"/>
      <c r="K2522" s="241"/>
      <c r="L2522" s="241"/>
      <c r="M2522" s="241"/>
      <c r="N2522" s="241"/>
      <c r="O2522" s="241"/>
      <c r="P2522" s="241"/>
      <c r="Q2522" s="241"/>
      <c r="R2522" s="241"/>
      <c r="S2522" s="241"/>
      <c r="T2522" s="241"/>
      <c r="U2522" s="241"/>
      <c r="V2522" s="241"/>
      <c r="W2522" s="241"/>
      <c r="X2522" s="241"/>
      <c r="Y2522" s="241"/>
      <c r="Z2522" s="241"/>
      <c r="AA2522" s="241"/>
      <c r="AB2522" s="241"/>
      <c r="AC2522" s="241"/>
      <c r="AD2522" s="241"/>
      <c r="AE2522" s="241"/>
      <c r="AF2522" s="241"/>
      <c r="AG2522" s="241"/>
      <c r="AH2522" s="241"/>
      <c r="AI2522" s="241"/>
      <c r="AP2522" s="300"/>
      <c r="AT2522" s="300"/>
    </row>
    <row r="2523" spans="1:46" s="299" customFormat="1" ht="15" customHeight="1">
      <c r="A2523" s="284"/>
      <c r="B2523" s="284"/>
      <c r="C2523" s="241"/>
      <c r="D2523" s="241"/>
      <c r="E2523" s="241"/>
      <c r="F2523" s="241"/>
      <c r="G2523" s="241"/>
      <c r="H2523" s="241"/>
      <c r="I2523" s="241"/>
      <c r="J2523" s="241"/>
      <c r="K2523" s="241"/>
      <c r="L2523" s="241"/>
      <c r="M2523" s="241"/>
      <c r="N2523" s="241"/>
      <c r="O2523" s="241"/>
      <c r="P2523" s="241"/>
      <c r="Q2523" s="241"/>
      <c r="R2523" s="241"/>
      <c r="S2523" s="241"/>
      <c r="T2523" s="241"/>
      <c r="U2523" s="241"/>
      <c r="V2523" s="241"/>
      <c r="W2523" s="241"/>
      <c r="X2523" s="241"/>
      <c r="Y2523" s="241"/>
      <c r="Z2523" s="241"/>
      <c r="AA2523" s="241"/>
      <c r="AB2523" s="241"/>
      <c r="AC2523" s="241"/>
      <c r="AD2523" s="241"/>
      <c r="AE2523" s="241"/>
      <c r="AF2523" s="241"/>
      <c r="AG2523" s="241"/>
      <c r="AH2523" s="241"/>
      <c r="AI2523" s="241"/>
      <c r="AP2523" s="300"/>
      <c r="AT2523" s="300"/>
    </row>
    <row r="2524" spans="1:46" s="299" customFormat="1" ht="15" customHeight="1">
      <c r="A2524" s="284"/>
      <c r="B2524" s="284"/>
      <c r="C2524" s="241"/>
      <c r="D2524" s="241"/>
      <c r="E2524" s="241"/>
      <c r="F2524" s="241"/>
      <c r="G2524" s="241"/>
      <c r="H2524" s="241"/>
      <c r="I2524" s="241"/>
      <c r="J2524" s="241"/>
      <c r="K2524" s="241"/>
      <c r="L2524" s="241"/>
      <c r="M2524" s="241"/>
      <c r="N2524" s="241"/>
      <c r="O2524" s="241"/>
      <c r="P2524" s="241"/>
      <c r="Q2524" s="241"/>
      <c r="R2524" s="241"/>
      <c r="S2524" s="241"/>
      <c r="T2524" s="241"/>
      <c r="U2524" s="241"/>
      <c r="V2524" s="241"/>
      <c r="W2524" s="241"/>
      <c r="X2524" s="241"/>
      <c r="Y2524" s="241"/>
      <c r="Z2524" s="241"/>
      <c r="AA2524" s="241"/>
      <c r="AB2524" s="241"/>
      <c r="AC2524" s="241"/>
      <c r="AD2524" s="241"/>
      <c r="AE2524" s="241"/>
      <c r="AF2524" s="241"/>
      <c r="AG2524" s="241"/>
      <c r="AH2524" s="241"/>
      <c r="AI2524" s="241"/>
      <c r="AP2524" s="300"/>
      <c r="AT2524" s="300"/>
    </row>
    <row r="2525" spans="1:46" s="299" customFormat="1" ht="15" customHeight="1">
      <c r="A2525" s="284"/>
      <c r="B2525" s="284"/>
      <c r="C2525" s="241"/>
      <c r="D2525" s="241"/>
      <c r="E2525" s="241"/>
      <c r="F2525" s="241"/>
      <c r="G2525" s="241"/>
      <c r="H2525" s="241"/>
      <c r="I2525" s="241"/>
      <c r="J2525" s="241"/>
      <c r="K2525" s="241"/>
      <c r="L2525" s="241"/>
      <c r="M2525" s="241"/>
      <c r="N2525" s="241"/>
      <c r="O2525" s="241"/>
      <c r="P2525" s="241"/>
      <c r="Q2525" s="241"/>
      <c r="R2525" s="241"/>
      <c r="S2525" s="241"/>
      <c r="T2525" s="241"/>
      <c r="U2525" s="241"/>
      <c r="V2525" s="241"/>
      <c r="W2525" s="241"/>
      <c r="X2525" s="241"/>
      <c r="Y2525" s="241"/>
      <c r="Z2525" s="241"/>
      <c r="AA2525" s="241"/>
      <c r="AB2525" s="241"/>
      <c r="AC2525" s="241"/>
      <c r="AD2525" s="241"/>
      <c r="AE2525" s="241"/>
      <c r="AF2525" s="241"/>
      <c r="AG2525" s="241"/>
      <c r="AH2525" s="241"/>
      <c r="AI2525" s="241"/>
      <c r="AP2525" s="300"/>
      <c r="AT2525" s="300"/>
    </row>
    <row r="2526" spans="1:46" s="299" customFormat="1" ht="15" customHeight="1">
      <c r="A2526" s="284"/>
      <c r="B2526" s="284"/>
      <c r="C2526" s="241"/>
      <c r="D2526" s="241"/>
      <c r="E2526" s="241"/>
      <c r="F2526" s="241"/>
      <c r="G2526" s="241"/>
      <c r="H2526" s="241"/>
      <c r="I2526" s="241"/>
      <c r="J2526" s="241"/>
      <c r="K2526" s="241"/>
      <c r="L2526" s="241"/>
      <c r="M2526" s="241"/>
      <c r="N2526" s="241"/>
      <c r="O2526" s="241"/>
      <c r="P2526" s="241"/>
      <c r="Q2526" s="241"/>
      <c r="R2526" s="241"/>
      <c r="S2526" s="241"/>
      <c r="T2526" s="241"/>
      <c r="U2526" s="241"/>
      <c r="V2526" s="241"/>
      <c r="W2526" s="241"/>
      <c r="X2526" s="241"/>
      <c r="Y2526" s="241"/>
      <c r="Z2526" s="241"/>
      <c r="AA2526" s="241"/>
      <c r="AB2526" s="241"/>
      <c r="AC2526" s="241"/>
      <c r="AD2526" s="241"/>
      <c r="AE2526" s="241"/>
      <c r="AF2526" s="241"/>
      <c r="AG2526" s="241"/>
      <c r="AH2526" s="241"/>
      <c r="AI2526" s="241"/>
      <c r="AP2526" s="300"/>
      <c r="AT2526" s="300"/>
    </row>
    <row r="2527" spans="1:46" s="299" customFormat="1" ht="15" customHeight="1">
      <c r="A2527" s="284"/>
      <c r="B2527" s="284"/>
      <c r="C2527" s="241"/>
      <c r="D2527" s="241"/>
      <c r="E2527" s="241"/>
      <c r="F2527" s="241"/>
      <c r="G2527" s="241"/>
      <c r="H2527" s="241"/>
      <c r="I2527" s="241"/>
      <c r="J2527" s="241"/>
      <c r="K2527" s="241"/>
      <c r="L2527" s="241"/>
      <c r="M2527" s="241"/>
      <c r="N2527" s="241"/>
      <c r="O2527" s="241"/>
      <c r="P2527" s="241"/>
      <c r="Q2527" s="241"/>
      <c r="R2527" s="241"/>
      <c r="S2527" s="241"/>
      <c r="T2527" s="241"/>
      <c r="U2527" s="241"/>
      <c r="V2527" s="241"/>
      <c r="W2527" s="241"/>
      <c r="X2527" s="241"/>
      <c r="Y2527" s="241"/>
      <c r="Z2527" s="241"/>
      <c r="AA2527" s="241"/>
      <c r="AB2527" s="241"/>
      <c r="AC2527" s="241"/>
      <c r="AD2527" s="241"/>
      <c r="AE2527" s="241"/>
      <c r="AF2527" s="241"/>
      <c r="AG2527" s="241"/>
      <c r="AH2527" s="241"/>
      <c r="AI2527" s="241"/>
      <c r="AP2527" s="300"/>
      <c r="AT2527" s="300"/>
    </row>
    <row r="2528" spans="1:46" s="299" customFormat="1" ht="15" customHeight="1">
      <c r="A2528" s="284"/>
      <c r="B2528" s="284"/>
      <c r="C2528" s="241"/>
      <c r="D2528" s="241"/>
      <c r="E2528" s="241"/>
      <c r="F2528" s="241"/>
      <c r="G2528" s="241"/>
      <c r="H2528" s="241"/>
      <c r="I2528" s="241"/>
      <c r="J2528" s="241"/>
      <c r="K2528" s="241"/>
      <c r="L2528" s="241"/>
      <c r="M2528" s="241"/>
      <c r="N2528" s="241"/>
      <c r="O2528" s="241"/>
      <c r="P2528" s="241"/>
      <c r="Q2528" s="241"/>
      <c r="R2528" s="241"/>
      <c r="S2528" s="241"/>
      <c r="T2528" s="241"/>
      <c r="U2528" s="241"/>
      <c r="V2528" s="241"/>
      <c r="W2528" s="241"/>
      <c r="X2528" s="241"/>
      <c r="Y2528" s="241"/>
      <c r="Z2528" s="241"/>
      <c r="AA2528" s="241"/>
      <c r="AB2528" s="241"/>
      <c r="AC2528" s="241"/>
      <c r="AD2528" s="241"/>
      <c r="AE2528" s="241"/>
      <c r="AF2528" s="241"/>
      <c r="AG2528" s="241"/>
      <c r="AH2528" s="241"/>
      <c r="AI2528" s="241"/>
      <c r="AP2528" s="300"/>
      <c r="AT2528" s="300"/>
    </row>
    <row r="2529" spans="1:46" s="299" customFormat="1" ht="15" customHeight="1">
      <c r="A2529" s="284"/>
      <c r="B2529" s="284"/>
      <c r="C2529" s="241"/>
      <c r="D2529" s="241"/>
      <c r="E2529" s="241"/>
      <c r="F2529" s="241"/>
      <c r="G2529" s="241"/>
      <c r="H2529" s="241"/>
      <c r="I2529" s="241"/>
      <c r="J2529" s="241"/>
      <c r="K2529" s="241"/>
      <c r="L2529" s="241"/>
      <c r="M2529" s="241"/>
      <c r="N2529" s="241"/>
      <c r="O2529" s="241"/>
      <c r="P2529" s="241"/>
      <c r="Q2529" s="241"/>
      <c r="R2529" s="241"/>
      <c r="S2529" s="241"/>
      <c r="T2529" s="241"/>
      <c r="U2529" s="241"/>
      <c r="V2529" s="241"/>
      <c r="W2529" s="241"/>
      <c r="X2529" s="241"/>
      <c r="Y2529" s="241"/>
      <c r="Z2529" s="241"/>
      <c r="AA2529" s="241"/>
      <c r="AB2529" s="241"/>
      <c r="AC2529" s="241"/>
      <c r="AD2529" s="241"/>
      <c r="AE2529" s="241"/>
      <c r="AF2529" s="241"/>
      <c r="AG2529" s="241"/>
      <c r="AH2529" s="241"/>
      <c r="AI2529" s="241"/>
      <c r="AP2529" s="300"/>
      <c r="AT2529" s="300"/>
    </row>
    <row r="2530" spans="1:46" s="299" customFormat="1" ht="15" customHeight="1">
      <c r="A2530" s="284"/>
      <c r="B2530" s="284"/>
      <c r="C2530" s="241"/>
      <c r="D2530" s="241"/>
      <c r="E2530" s="241"/>
      <c r="F2530" s="241"/>
      <c r="G2530" s="241"/>
      <c r="H2530" s="241"/>
      <c r="I2530" s="241"/>
      <c r="J2530" s="241"/>
      <c r="K2530" s="241"/>
      <c r="L2530" s="241"/>
      <c r="M2530" s="241"/>
      <c r="N2530" s="241"/>
      <c r="O2530" s="241"/>
      <c r="P2530" s="241"/>
      <c r="Q2530" s="241"/>
      <c r="R2530" s="241"/>
      <c r="S2530" s="241"/>
      <c r="T2530" s="241"/>
      <c r="U2530" s="241"/>
      <c r="V2530" s="241"/>
      <c r="W2530" s="241"/>
      <c r="X2530" s="241"/>
      <c r="Y2530" s="241"/>
      <c r="Z2530" s="241"/>
      <c r="AA2530" s="241"/>
      <c r="AB2530" s="241"/>
      <c r="AC2530" s="241"/>
      <c r="AD2530" s="241"/>
      <c r="AE2530" s="241"/>
      <c r="AF2530" s="241"/>
      <c r="AG2530" s="241"/>
      <c r="AH2530" s="241"/>
      <c r="AI2530" s="241"/>
      <c r="AP2530" s="300"/>
      <c r="AT2530" s="300"/>
    </row>
    <row r="2531" spans="1:46" s="299" customFormat="1" ht="15" customHeight="1">
      <c r="A2531" s="284"/>
      <c r="B2531" s="284"/>
      <c r="C2531" s="241"/>
      <c r="D2531" s="241"/>
      <c r="E2531" s="241"/>
      <c r="F2531" s="241"/>
      <c r="G2531" s="241"/>
      <c r="H2531" s="241"/>
      <c r="I2531" s="241"/>
      <c r="J2531" s="241"/>
      <c r="K2531" s="241"/>
      <c r="L2531" s="241"/>
      <c r="M2531" s="241"/>
      <c r="N2531" s="241"/>
      <c r="O2531" s="241"/>
      <c r="P2531" s="241"/>
      <c r="Q2531" s="241"/>
      <c r="R2531" s="241"/>
      <c r="S2531" s="241"/>
      <c r="T2531" s="241"/>
      <c r="U2531" s="241"/>
      <c r="V2531" s="241"/>
      <c r="W2531" s="241"/>
      <c r="X2531" s="241"/>
      <c r="Y2531" s="241"/>
      <c r="Z2531" s="241"/>
      <c r="AA2531" s="241"/>
      <c r="AB2531" s="241"/>
      <c r="AC2531" s="241"/>
      <c r="AD2531" s="241"/>
      <c r="AE2531" s="241"/>
      <c r="AF2531" s="241"/>
      <c r="AG2531" s="241"/>
      <c r="AH2531" s="241"/>
      <c r="AI2531" s="241"/>
      <c r="AP2531" s="300"/>
      <c r="AT2531" s="300"/>
    </row>
    <row r="2532" spans="1:46" s="299" customFormat="1" ht="15" customHeight="1">
      <c r="A2532" s="284"/>
      <c r="B2532" s="284"/>
      <c r="C2532" s="241"/>
      <c r="D2532" s="241"/>
      <c r="E2532" s="241"/>
      <c r="F2532" s="241"/>
      <c r="G2532" s="241"/>
      <c r="H2532" s="241"/>
      <c r="I2532" s="241"/>
      <c r="J2532" s="241"/>
      <c r="K2532" s="241"/>
      <c r="L2532" s="241"/>
      <c r="M2532" s="241"/>
      <c r="N2532" s="241"/>
      <c r="O2532" s="241"/>
      <c r="P2532" s="241"/>
      <c r="Q2532" s="241"/>
      <c r="R2532" s="241"/>
      <c r="S2532" s="241"/>
      <c r="T2532" s="241"/>
      <c r="U2532" s="241"/>
      <c r="V2532" s="241"/>
      <c r="W2532" s="241"/>
      <c r="X2532" s="241"/>
      <c r="Y2532" s="241"/>
      <c r="Z2532" s="241"/>
      <c r="AA2532" s="241"/>
      <c r="AB2532" s="241"/>
      <c r="AC2532" s="241"/>
      <c r="AD2532" s="241"/>
      <c r="AE2532" s="241"/>
      <c r="AF2532" s="241"/>
      <c r="AG2532" s="241"/>
      <c r="AH2532" s="241"/>
      <c r="AI2532" s="241"/>
      <c r="AP2532" s="300"/>
      <c r="AT2532" s="300"/>
    </row>
    <row r="2533" spans="1:46" s="299" customFormat="1" ht="15" customHeight="1">
      <c r="A2533" s="284"/>
      <c r="B2533" s="284"/>
      <c r="C2533" s="241"/>
      <c r="D2533" s="241"/>
      <c r="E2533" s="241"/>
      <c r="F2533" s="241"/>
      <c r="G2533" s="241"/>
      <c r="H2533" s="241"/>
      <c r="I2533" s="241"/>
      <c r="J2533" s="241"/>
      <c r="K2533" s="241"/>
      <c r="L2533" s="241"/>
      <c r="M2533" s="241"/>
      <c r="N2533" s="241"/>
      <c r="O2533" s="241"/>
      <c r="P2533" s="241"/>
      <c r="Q2533" s="241"/>
      <c r="R2533" s="241"/>
      <c r="S2533" s="241"/>
      <c r="T2533" s="241"/>
      <c r="U2533" s="241"/>
      <c r="V2533" s="241"/>
      <c r="W2533" s="241"/>
      <c r="X2533" s="241"/>
      <c r="Y2533" s="241"/>
      <c r="Z2533" s="241"/>
      <c r="AA2533" s="241"/>
      <c r="AB2533" s="241"/>
      <c r="AC2533" s="241"/>
      <c r="AD2533" s="241"/>
      <c r="AE2533" s="241"/>
      <c r="AF2533" s="241"/>
      <c r="AG2533" s="241"/>
      <c r="AH2533" s="241"/>
      <c r="AI2533" s="241"/>
      <c r="AP2533" s="300"/>
      <c r="AT2533" s="300"/>
    </row>
    <row r="2534" spans="1:46" s="299" customFormat="1" ht="15" customHeight="1">
      <c r="A2534" s="284"/>
      <c r="B2534" s="284"/>
      <c r="C2534" s="241"/>
      <c r="D2534" s="241"/>
      <c r="E2534" s="241"/>
      <c r="F2534" s="241"/>
      <c r="G2534" s="241"/>
      <c r="H2534" s="241"/>
      <c r="I2534" s="241"/>
      <c r="J2534" s="241"/>
      <c r="K2534" s="241"/>
      <c r="L2534" s="241"/>
      <c r="M2534" s="241"/>
      <c r="N2534" s="241"/>
      <c r="O2534" s="241"/>
      <c r="P2534" s="241"/>
      <c r="Q2534" s="241"/>
      <c r="R2534" s="241"/>
      <c r="S2534" s="241"/>
      <c r="T2534" s="241"/>
      <c r="U2534" s="241"/>
      <c r="V2534" s="241"/>
      <c r="W2534" s="241"/>
      <c r="X2534" s="241"/>
      <c r="Y2534" s="241"/>
      <c r="Z2534" s="241"/>
      <c r="AA2534" s="241"/>
      <c r="AB2534" s="241"/>
      <c r="AC2534" s="241"/>
      <c r="AD2534" s="241"/>
      <c r="AE2534" s="241"/>
      <c r="AF2534" s="241"/>
      <c r="AG2534" s="241"/>
      <c r="AH2534" s="241"/>
      <c r="AI2534" s="241"/>
      <c r="AP2534" s="300"/>
      <c r="AT2534" s="300"/>
    </row>
    <row r="2535" spans="1:46" s="299" customFormat="1" ht="15" customHeight="1">
      <c r="A2535" s="284"/>
      <c r="B2535" s="284"/>
      <c r="C2535" s="241"/>
      <c r="D2535" s="241"/>
      <c r="E2535" s="241"/>
      <c r="F2535" s="241"/>
      <c r="G2535" s="241"/>
      <c r="H2535" s="241"/>
      <c r="I2535" s="241"/>
      <c r="J2535" s="241"/>
      <c r="K2535" s="241"/>
      <c r="L2535" s="241"/>
      <c r="M2535" s="241"/>
      <c r="N2535" s="241"/>
      <c r="O2535" s="241"/>
      <c r="P2535" s="241"/>
      <c r="Q2535" s="241"/>
      <c r="R2535" s="241"/>
      <c r="S2535" s="241"/>
      <c r="T2535" s="241"/>
      <c r="U2535" s="241"/>
      <c r="V2535" s="241"/>
      <c r="W2535" s="241"/>
      <c r="X2535" s="241"/>
      <c r="Y2535" s="241"/>
      <c r="Z2535" s="241"/>
      <c r="AA2535" s="241"/>
      <c r="AB2535" s="241"/>
      <c r="AC2535" s="241"/>
      <c r="AD2535" s="241"/>
      <c r="AE2535" s="241"/>
      <c r="AF2535" s="241"/>
      <c r="AG2535" s="241"/>
      <c r="AH2535" s="241"/>
      <c r="AI2535" s="241"/>
      <c r="AP2535" s="300"/>
      <c r="AT2535" s="300"/>
    </row>
    <row r="2536" spans="1:46" s="299" customFormat="1" ht="15" customHeight="1">
      <c r="A2536" s="284"/>
      <c r="B2536" s="284"/>
      <c r="C2536" s="241"/>
      <c r="D2536" s="241"/>
      <c r="E2536" s="241"/>
      <c r="F2536" s="241"/>
      <c r="G2536" s="241"/>
      <c r="H2536" s="241"/>
      <c r="I2536" s="241"/>
      <c r="J2536" s="241"/>
      <c r="K2536" s="241"/>
      <c r="L2536" s="241"/>
      <c r="M2536" s="241"/>
      <c r="N2536" s="241"/>
      <c r="O2536" s="241"/>
      <c r="P2536" s="241"/>
      <c r="Q2536" s="241"/>
      <c r="R2536" s="241"/>
      <c r="S2536" s="241"/>
      <c r="T2536" s="241"/>
      <c r="U2536" s="241"/>
      <c r="V2536" s="241"/>
      <c r="W2536" s="241"/>
      <c r="X2536" s="241"/>
      <c r="Y2536" s="241"/>
      <c r="Z2536" s="241"/>
      <c r="AA2536" s="241"/>
      <c r="AB2536" s="241"/>
      <c r="AC2536" s="241"/>
      <c r="AD2536" s="241"/>
      <c r="AE2536" s="241"/>
      <c r="AF2536" s="241"/>
      <c r="AG2536" s="241"/>
      <c r="AH2536" s="241"/>
      <c r="AI2536" s="241"/>
      <c r="AP2536" s="300"/>
      <c r="AT2536" s="300"/>
    </row>
    <row r="2537" spans="1:46" s="299" customFormat="1" ht="15" customHeight="1">
      <c r="A2537" s="284"/>
      <c r="B2537" s="284"/>
      <c r="C2537" s="241"/>
      <c r="D2537" s="241"/>
      <c r="E2537" s="241"/>
      <c r="F2537" s="241"/>
      <c r="G2537" s="241"/>
      <c r="H2537" s="241"/>
      <c r="I2537" s="241"/>
      <c r="J2537" s="241"/>
      <c r="K2537" s="241"/>
      <c r="L2537" s="241"/>
      <c r="M2537" s="241"/>
      <c r="N2537" s="241"/>
      <c r="O2537" s="241"/>
      <c r="P2537" s="241"/>
      <c r="Q2537" s="241"/>
      <c r="R2537" s="241"/>
      <c r="S2537" s="241"/>
      <c r="T2537" s="241"/>
      <c r="U2537" s="241"/>
      <c r="V2537" s="241"/>
      <c r="W2537" s="241"/>
      <c r="X2537" s="241"/>
      <c r="Y2537" s="241"/>
      <c r="Z2537" s="241"/>
      <c r="AA2537" s="241"/>
      <c r="AB2537" s="241"/>
      <c r="AC2537" s="241"/>
      <c r="AD2537" s="241"/>
      <c r="AE2537" s="241"/>
      <c r="AF2537" s="241"/>
      <c r="AG2537" s="241"/>
      <c r="AH2537" s="241"/>
      <c r="AI2537" s="241"/>
      <c r="AP2537" s="300"/>
      <c r="AT2537" s="300"/>
    </row>
    <row r="2538" spans="1:46" s="299" customFormat="1" ht="15" customHeight="1">
      <c r="A2538" s="284"/>
      <c r="B2538" s="284"/>
      <c r="C2538" s="241"/>
      <c r="D2538" s="241"/>
      <c r="E2538" s="241"/>
      <c r="F2538" s="241"/>
      <c r="G2538" s="241"/>
      <c r="H2538" s="241"/>
      <c r="I2538" s="241"/>
      <c r="J2538" s="241"/>
      <c r="K2538" s="241"/>
      <c r="L2538" s="241"/>
      <c r="M2538" s="241"/>
      <c r="N2538" s="241"/>
      <c r="O2538" s="241"/>
      <c r="P2538" s="241"/>
      <c r="Q2538" s="241"/>
      <c r="R2538" s="241"/>
      <c r="S2538" s="241"/>
      <c r="T2538" s="241"/>
      <c r="U2538" s="241"/>
      <c r="V2538" s="241"/>
      <c r="W2538" s="241"/>
      <c r="X2538" s="241"/>
      <c r="Y2538" s="241"/>
      <c r="Z2538" s="241"/>
      <c r="AA2538" s="241"/>
      <c r="AB2538" s="241"/>
      <c r="AC2538" s="241"/>
      <c r="AD2538" s="241"/>
      <c r="AE2538" s="241"/>
      <c r="AF2538" s="241"/>
      <c r="AG2538" s="241"/>
      <c r="AH2538" s="241"/>
      <c r="AI2538" s="241"/>
      <c r="AP2538" s="300"/>
      <c r="AT2538" s="300"/>
    </row>
    <row r="2539" spans="1:46" s="299" customFormat="1" ht="15" customHeight="1">
      <c r="A2539" s="284"/>
      <c r="B2539" s="284"/>
      <c r="C2539" s="241"/>
      <c r="D2539" s="241"/>
      <c r="E2539" s="241"/>
      <c r="F2539" s="241"/>
      <c r="G2539" s="241"/>
      <c r="H2539" s="241"/>
      <c r="I2539" s="241"/>
      <c r="J2539" s="241"/>
      <c r="K2539" s="241"/>
      <c r="L2539" s="241"/>
      <c r="M2539" s="241"/>
      <c r="N2539" s="241"/>
      <c r="O2539" s="241"/>
      <c r="P2539" s="241"/>
      <c r="Q2539" s="241"/>
      <c r="R2539" s="241"/>
      <c r="S2539" s="241"/>
      <c r="T2539" s="241"/>
      <c r="U2539" s="241"/>
      <c r="V2539" s="241"/>
      <c r="W2539" s="241"/>
      <c r="X2539" s="241"/>
      <c r="Y2539" s="241"/>
      <c r="Z2539" s="241"/>
      <c r="AA2539" s="241"/>
      <c r="AB2539" s="241"/>
      <c r="AC2539" s="241"/>
      <c r="AD2539" s="241"/>
      <c r="AE2539" s="241"/>
      <c r="AF2539" s="241"/>
      <c r="AG2539" s="241"/>
      <c r="AH2539" s="241"/>
      <c r="AI2539" s="241"/>
      <c r="AP2539" s="300"/>
      <c r="AT2539" s="300"/>
    </row>
    <row r="2540" spans="1:46" s="299" customFormat="1" ht="15" customHeight="1">
      <c r="A2540" s="284"/>
      <c r="B2540" s="284"/>
      <c r="C2540" s="241"/>
      <c r="D2540" s="241"/>
      <c r="E2540" s="241"/>
      <c r="F2540" s="241"/>
      <c r="G2540" s="241"/>
      <c r="H2540" s="241"/>
      <c r="I2540" s="241"/>
      <c r="J2540" s="241"/>
      <c r="K2540" s="241"/>
      <c r="L2540" s="241"/>
      <c r="M2540" s="241"/>
      <c r="N2540" s="241"/>
      <c r="O2540" s="241"/>
      <c r="P2540" s="241"/>
      <c r="Q2540" s="241"/>
      <c r="R2540" s="241"/>
      <c r="S2540" s="241"/>
      <c r="T2540" s="241"/>
      <c r="U2540" s="241"/>
      <c r="V2540" s="241"/>
      <c r="W2540" s="241"/>
      <c r="X2540" s="241"/>
      <c r="Y2540" s="241"/>
      <c r="Z2540" s="241"/>
      <c r="AA2540" s="241"/>
      <c r="AB2540" s="241"/>
      <c r="AC2540" s="241"/>
      <c r="AD2540" s="241"/>
      <c r="AE2540" s="241"/>
      <c r="AF2540" s="241"/>
      <c r="AG2540" s="241"/>
      <c r="AH2540" s="241"/>
      <c r="AI2540" s="241"/>
      <c r="AP2540" s="300"/>
      <c r="AT2540" s="300"/>
    </row>
    <row r="2541" spans="1:46" s="299" customFormat="1" ht="15" customHeight="1">
      <c r="A2541" s="284"/>
      <c r="B2541" s="284"/>
      <c r="C2541" s="241"/>
      <c r="D2541" s="241"/>
      <c r="E2541" s="241"/>
      <c r="F2541" s="241"/>
      <c r="G2541" s="241"/>
      <c r="H2541" s="241"/>
      <c r="I2541" s="241"/>
      <c r="J2541" s="241"/>
      <c r="K2541" s="241"/>
      <c r="L2541" s="241"/>
      <c r="M2541" s="241"/>
      <c r="N2541" s="241"/>
      <c r="O2541" s="241"/>
      <c r="P2541" s="241"/>
      <c r="Q2541" s="241"/>
      <c r="R2541" s="241"/>
      <c r="S2541" s="241"/>
      <c r="T2541" s="241"/>
      <c r="U2541" s="241"/>
      <c r="V2541" s="241"/>
      <c r="W2541" s="241"/>
      <c r="X2541" s="241"/>
      <c r="Y2541" s="241"/>
      <c r="Z2541" s="241"/>
      <c r="AA2541" s="241"/>
      <c r="AB2541" s="241"/>
      <c r="AC2541" s="241"/>
      <c r="AD2541" s="241"/>
      <c r="AE2541" s="241"/>
      <c r="AF2541" s="241"/>
      <c r="AG2541" s="241"/>
      <c r="AH2541" s="241"/>
      <c r="AI2541" s="241"/>
      <c r="AP2541" s="300"/>
      <c r="AT2541" s="300"/>
    </row>
    <row r="2542" spans="1:46" s="299" customFormat="1" ht="15" customHeight="1">
      <c r="A2542" s="284"/>
      <c r="B2542" s="284"/>
      <c r="C2542" s="241"/>
      <c r="D2542" s="241"/>
      <c r="E2542" s="241"/>
      <c r="F2542" s="241"/>
      <c r="G2542" s="241"/>
      <c r="H2542" s="241"/>
      <c r="I2542" s="241"/>
      <c r="J2542" s="241"/>
      <c r="K2542" s="241"/>
      <c r="L2542" s="241"/>
      <c r="M2542" s="241"/>
      <c r="N2542" s="241"/>
      <c r="O2542" s="241"/>
      <c r="P2542" s="241"/>
      <c r="Q2542" s="241"/>
      <c r="R2542" s="241"/>
      <c r="S2542" s="241"/>
      <c r="T2542" s="241"/>
      <c r="U2542" s="241"/>
      <c r="V2542" s="241"/>
      <c r="W2542" s="241"/>
      <c r="X2542" s="241"/>
      <c r="Y2542" s="241"/>
      <c r="Z2542" s="241"/>
      <c r="AA2542" s="241"/>
      <c r="AB2542" s="241"/>
      <c r="AC2542" s="241"/>
      <c r="AD2542" s="241"/>
      <c r="AE2542" s="241"/>
      <c r="AF2542" s="241"/>
      <c r="AG2542" s="241"/>
      <c r="AH2542" s="241"/>
      <c r="AI2542" s="241"/>
      <c r="AP2542" s="300"/>
      <c r="AT2542" s="300"/>
    </row>
    <row r="2543" spans="1:46" s="299" customFormat="1" ht="15" customHeight="1">
      <c r="A2543" s="284"/>
      <c r="B2543" s="284"/>
      <c r="C2543" s="241"/>
      <c r="D2543" s="241"/>
      <c r="E2543" s="241"/>
      <c r="F2543" s="241"/>
      <c r="G2543" s="241"/>
      <c r="H2543" s="241"/>
      <c r="I2543" s="241"/>
      <c r="J2543" s="241"/>
      <c r="K2543" s="241"/>
      <c r="L2543" s="241"/>
      <c r="M2543" s="241"/>
      <c r="N2543" s="241"/>
      <c r="O2543" s="241"/>
      <c r="P2543" s="241"/>
      <c r="Q2543" s="241"/>
      <c r="R2543" s="241"/>
      <c r="S2543" s="241"/>
      <c r="T2543" s="241"/>
      <c r="U2543" s="241"/>
      <c r="V2543" s="241"/>
      <c r="W2543" s="241"/>
      <c r="X2543" s="241"/>
      <c r="Y2543" s="241"/>
      <c r="Z2543" s="241"/>
      <c r="AA2543" s="241"/>
      <c r="AB2543" s="241"/>
      <c r="AC2543" s="241"/>
      <c r="AD2543" s="241"/>
      <c r="AE2543" s="241"/>
      <c r="AF2543" s="241"/>
      <c r="AG2543" s="241"/>
      <c r="AH2543" s="241"/>
      <c r="AI2543" s="241"/>
      <c r="AP2543" s="300"/>
      <c r="AT2543" s="300"/>
    </row>
    <row r="2544" spans="1:46" s="299" customFormat="1" ht="15" customHeight="1">
      <c r="A2544" s="284"/>
      <c r="B2544" s="284"/>
      <c r="C2544" s="241"/>
      <c r="D2544" s="241"/>
      <c r="E2544" s="241"/>
      <c r="F2544" s="241"/>
      <c r="G2544" s="241"/>
      <c r="H2544" s="241"/>
      <c r="I2544" s="241"/>
      <c r="J2544" s="241"/>
      <c r="K2544" s="241"/>
      <c r="L2544" s="241"/>
      <c r="M2544" s="241"/>
      <c r="N2544" s="241"/>
      <c r="O2544" s="241"/>
      <c r="P2544" s="241"/>
      <c r="Q2544" s="241"/>
      <c r="R2544" s="241"/>
      <c r="S2544" s="241"/>
      <c r="T2544" s="241"/>
      <c r="U2544" s="241"/>
      <c r="V2544" s="241"/>
      <c r="W2544" s="241"/>
      <c r="X2544" s="241"/>
      <c r="Y2544" s="241"/>
      <c r="Z2544" s="241"/>
      <c r="AA2544" s="241"/>
      <c r="AB2544" s="241"/>
      <c r="AC2544" s="241"/>
      <c r="AD2544" s="241"/>
      <c r="AE2544" s="241"/>
      <c r="AF2544" s="241"/>
      <c r="AG2544" s="241"/>
      <c r="AH2544" s="241"/>
      <c r="AI2544" s="241"/>
      <c r="AP2544" s="300"/>
      <c r="AT2544" s="300"/>
    </row>
    <row r="2545" spans="1:46" s="299" customFormat="1" ht="15" customHeight="1">
      <c r="A2545" s="284"/>
      <c r="B2545" s="284"/>
      <c r="C2545" s="241"/>
      <c r="D2545" s="241"/>
      <c r="E2545" s="241"/>
      <c r="F2545" s="241"/>
      <c r="G2545" s="241"/>
      <c r="H2545" s="241"/>
      <c r="I2545" s="241"/>
      <c r="J2545" s="241"/>
      <c r="K2545" s="241"/>
      <c r="L2545" s="241"/>
      <c r="M2545" s="241"/>
      <c r="N2545" s="241"/>
      <c r="O2545" s="241"/>
      <c r="P2545" s="241"/>
      <c r="Q2545" s="241"/>
      <c r="R2545" s="241"/>
      <c r="S2545" s="241"/>
      <c r="T2545" s="241"/>
      <c r="U2545" s="241"/>
      <c r="V2545" s="241"/>
      <c r="W2545" s="241"/>
      <c r="X2545" s="241"/>
      <c r="Y2545" s="241"/>
      <c r="Z2545" s="241"/>
      <c r="AA2545" s="241"/>
      <c r="AB2545" s="241"/>
      <c r="AC2545" s="241"/>
      <c r="AD2545" s="241"/>
      <c r="AE2545" s="241"/>
      <c r="AF2545" s="241"/>
      <c r="AG2545" s="241"/>
      <c r="AH2545" s="241"/>
      <c r="AI2545" s="241"/>
      <c r="AP2545" s="300"/>
      <c r="AT2545" s="300"/>
    </row>
    <row r="2546" spans="1:46" s="299" customFormat="1" ht="15" customHeight="1">
      <c r="A2546" s="284"/>
      <c r="B2546" s="284"/>
      <c r="C2546" s="241"/>
      <c r="D2546" s="241"/>
      <c r="E2546" s="241"/>
      <c r="F2546" s="241"/>
      <c r="G2546" s="241"/>
      <c r="H2546" s="241"/>
      <c r="I2546" s="241"/>
      <c r="J2546" s="241"/>
      <c r="K2546" s="241"/>
      <c r="L2546" s="241"/>
      <c r="M2546" s="241"/>
      <c r="N2546" s="241"/>
      <c r="O2546" s="241"/>
      <c r="P2546" s="241"/>
      <c r="Q2546" s="241"/>
      <c r="R2546" s="241"/>
      <c r="S2546" s="241"/>
      <c r="T2546" s="241"/>
      <c r="U2546" s="241"/>
      <c r="V2546" s="241"/>
      <c r="W2546" s="241"/>
      <c r="X2546" s="241"/>
      <c r="Y2546" s="241"/>
      <c r="Z2546" s="241"/>
      <c r="AA2546" s="241"/>
      <c r="AB2546" s="241"/>
      <c r="AC2546" s="241"/>
      <c r="AD2546" s="241"/>
      <c r="AE2546" s="241"/>
      <c r="AF2546" s="241"/>
      <c r="AG2546" s="241"/>
      <c r="AH2546" s="241"/>
      <c r="AI2546" s="241"/>
      <c r="AP2546" s="300"/>
      <c r="AT2546" s="300"/>
    </row>
    <row r="2547" spans="1:46" s="299" customFormat="1" ht="15" customHeight="1">
      <c r="A2547" s="284"/>
      <c r="B2547" s="284"/>
      <c r="C2547" s="241"/>
      <c r="D2547" s="241"/>
      <c r="E2547" s="241"/>
      <c r="F2547" s="241"/>
      <c r="G2547" s="241"/>
      <c r="H2547" s="241"/>
      <c r="I2547" s="241"/>
      <c r="J2547" s="241"/>
      <c r="K2547" s="241"/>
      <c r="L2547" s="241"/>
      <c r="M2547" s="241"/>
      <c r="N2547" s="241"/>
      <c r="O2547" s="241"/>
      <c r="P2547" s="241"/>
      <c r="Q2547" s="241"/>
      <c r="R2547" s="241"/>
      <c r="S2547" s="241"/>
      <c r="T2547" s="241"/>
      <c r="U2547" s="241"/>
      <c r="V2547" s="241"/>
      <c r="W2547" s="241"/>
      <c r="X2547" s="241"/>
      <c r="Y2547" s="241"/>
      <c r="Z2547" s="241"/>
      <c r="AA2547" s="241"/>
      <c r="AB2547" s="241"/>
      <c r="AC2547" s="241"/>
      <c r="AD2547" s="241"/>
      <c r="AE2547" s="241"/>
      <c r="AF2547" s="241"/>
      <c r="AG2547" s="241"/>
      <c r="AH2547" s="241"/>
      <c r="AI2547" s="241"/>
      <c r="AP2547" s="300"/>
      <c r="AT2547" s="300"/>
    </row>
    <row r="2548" spans="1:46" s="299" customFormat="1" ht="15" customHeight="1">
      <c r="A2548" s="284"/>
      <c r="B2548" s="284"/>
      <c r="C2548" s="241"/>
      <c r="D2548" s="241"/>
      <c r="E2548" s="241"/>
      <c r="F2548" s="241"/>
      <c r="G2548" s="241"/>
      <c r="H2548" s="241"/>
      <c r="I2548" s="241"/>
      <c r="J2548" s="241"/>
      <c r="K2548" s="241"/>
      <c r="L2548" s="241"/>
      <c r="M2548" s="241"/>
      <c r="N2548" s="241"/>
      <c r="O2548" s="241"/>
      <c r="P2548" s="241"/>
      <c r="Q2548" s="241"/>
      <c r="R2548" s="241"/>
      <c r="S2548" s="241"/>
      <c r="T2548" s="241"/>
      <c r="U2548" s="241"/>
      <c r="V2548" s="241"/>
      <c r="W2548" s="241"/>
      <c r="X2548" s="241"/>
      <c r="Y2548" s="241"/>
      <c r="Z2548" s="241"/>
      <c r="AA2548" s="241"/>
      <c r="AB2548" s="241"/>
      <c r="AC2548" s="241"/>
      <c r="AD2548" s="241"/>
      <c r="AE2548" s="241"/>
      <c r="AF2548" s="241"/>
      <c r="AG2548" s="241"/>
      <c r="AH2548" s="241"/>
      <c r="AI2548" s="241"/>
      <c r="AP2548" s="300"/>
      <c r="AT2548" s="300"/>
    </row>
    <row r="2549" spans="1:46" s="299" customFormat="1" ht="15" customHeight="1">
      <c r="A2549" s="284"/>
      <c r="B2549" s="284"/>
      <c r="C2549" s="241"/>
      <c r="D2549" s="241"/>
      <c r="E2549" s="241"/>
      <c r="F2549" s="241"/>
      <c r="G2549" s="241"/>
      <c r="H2549" s="241"/>
      <c r="I2549" s="241"/>
      <c r="J2549" s="241"/>
      <c r="K2549" s="241"/>
      <c r="L2549" s="241"/>
      <c r="M2549" s="241"/>
      <c r="N2549" s="241"/>
      <c r="O2549" s="241"/>
      <c r="P2549" s="241"/>
      <c r="Q2549" s="241"/>
      <c r="R2549" s="241"/>
      <c r="S2549" s="241"/>
      <c r="T2549" s="241"/>
      <c r="U2549" s="241"/>
      <c r="V2549" s="241"/>
      <c r="W2549" s="241"/>
      <c r="X2549" s="241"/>
      <c r="Y2549" s="241"/>
      <c r="Z2549" s="241"/>
      <c r="AA2549" s="241"/>
      <c r="AB2549" s="241"/>
      <c r="AC2549" s="241"/>
      <c r="AD2549" s="241"/>
      <c r="AE2549" s="241"/>
      <c r="AF2549" s="241"/>
      <c r="AG2549" s="241"/>
      <c r="AH2549" s="241"/>
      <c r="AI2549" s="241"/>
      <c r="AP2549" s="300"/>
      <c r="AT2549" s="300"/>
    </row>
    <row r="2550" spans="1:46" s="299" customFormat="1" ht="15" customHeight="1">
      <c r="A2550" s="284"/>
      <c r="B2550" s="284"/>
      <c r="C2550" s="241"/>
      <c r="D2550" s="241"/>
      <c r="E2550" s="241"/>
      <c r="F2550" s="241"/>
      <c r="G2550" s="241"/>
      <c r="H2550" s="241"/>
      <c r="I2550" s="241"/>
      <c r="J2550" s="241"/>
      <c r="K2550" s="241"/>
      <c r="L2550" s="241"/>
      <c r="M2550" s="241"/>
      <c r="N2550" s="241"/>
      <c r="O2550" s="241"/>
      <c r="P2550" s="241"/>
      <c r="Q2550" s="241"/>
      <c r="R2550" s="241"/>
      <c r="S2550" s="241"/>
      <c r="T2550" s="241"/>
      <c r="U2550" s="241"/>
      <c r="V2550" s="241"/>
      <c r="W2550" s="241"/>
      <c r="X2550" s="241"/>
      <c r="Y2550" s="241"/>
      <c r="Z2550" s="241"/>
      <c r="AA2550" s="241"/>
      <c r="AB2550" s="241"/>
      <c r="AC2550" s="241"/>
      <c r="AD2550" s="241"/>
      <c r="AE2550" s="241"/>
      <c r="AF2550" s="241"/>
      <c r="AG2550" s="241"/>
      <c r="AH2550" s="241"/>
      <c r="AI2550" s="241"/>
      <c r="AP2550" s="300"/>
      <c r="AT2550" s="300"/>
    </row>
    <row r="2551" spans="1:46" s="299" customFormat="1" ht="15" customHeight="1">
      <c r="A2551" s="284"/>
      <c r="B2551" s="284"/>
      <c r="C2551" s="241"/>
      <c r="D2551" s="241"/>
      <c r="E2551" s="241"/>
      <c r="F2551" s="241"/>
      <c r="G2551" s="241"/>
      <c r="H2551" s="241"/>
      <c r="I2551" s="241"/>
      <c r="J2551" s="241"/>
      <c r="K2551" s="241"/>
      <c r="L2551" s="241"/>
      <c r="M2551" s="241"/>
      <c r="N2551" s="241"/>
      <c r="O2551" s="241"/>
      <c r="P2551" s="241"/>
      <c r="Q2551" s="241"/>
      <c r="R2551" s="241"/>
      <c r="S2551" s="241"/>
      <c r="T2551" s="241"/>
      <c r="U2551" s="241"/>
      <c r="V2551" s="241"/>
      <c r="W2551" s="241"/>
      <c r="X2551" s="241"/>
      <c r="Y2551" s="241"/>
      <c r="Z2551" s="241"/>
      <c r="AA2551" s="241"/>
      <c r="AB2551" s="241"/>
      <c r="AC2551" s="241"/>
      <c r="AD2551" s="241"/>
      <c r="AE2551" s="241"/>
      <c r="AF2551" s="241"/>
      <c r="AG2551" s="241"/>
      <c r="AH2551" s="241"/>
      <c r="AI2551" s="241"/>
      <c r="AP2551" s="300"/>
      <c r="AT2551" s="300"/>
    </row>
    <row r="2552" spans="1:46" s="299" customFormat="1" ht="15" customHeight="1">
      <c r="A2552" s="284"/>
      <c r="B2552" s="284"/>
      <c r="C2552" s="241"/>
      <c r="D2552" s="241"/>
      <c r="E2552" s="241"/>
      <c r="F2552" s="241"/>
      <c r="G2552" s="241"/>
      <c r="H2552" s="241"/>
      <c r="I2552" s="241"/>
      <c r="J2552" s="241"/>
      <c r="K2552" s="241"/>
      <c r="L2552" s="241"/>
      <c r="M2552" s="241"/>
      <c r="N2552" s="241"/>
      <c r="O2552" s="241"/>
      <c r="P2552" s="241"/>
      <c r="Q2552" s="241"/>
      <c r="R2552" s="241"/>
      <c r="S2552" s="241"/>
      <c r="T2552" s="241"/>
      <c r="U2552" s="241"/>
      <c r="V2552" s="241"/>
      <c r="W2552" s="241"/>
      <c r="X2552" s="241"/>
      <c r="Y2552" s="241"/>
      <c r="Z2552" s="241"/>
      <c r="AA2552" s="241"/>
      <c r="AB2552" s="241"/>
      <c r="AC2552" s="241"/>
      <c r="AD2552" s="241"/>
      <c r="AE2552" s="241"/>
      <c r="AF2552" s="241"/>
      <c r="AG2552" s="241"/>
      <c r="AH2552" s="241"/>
      <c r="AI2552" s="241"/>
      <c r="AP2552" s="300"/>
      <c r="AT2552" s="300"/>
    </row>
    <row r="2553" spans="1:46" s="299" customFormat="1" ht="15" customHeight="1">
      <c r="A2553" s="284"/>
      <c r="B2553" s="284"/>
      <c r="C2553" s="241"/>
      <c r="D2553" s="241"/>
      <c r="E2553" s="241"/>
      <c r="F2553" s="241"/>
      <c r="G2553" s="241"/>
      <c r="H2553" s="241"/>
      <c r="I2553" s="241"/>
      <c r="J2553" s="241"/>
      <c r="K2553" s="241"/>
      <c r="L2553" s="241"/>
      <c r="M2553" s="241"/>
      <c r="N2553" s="241"/>
      <c r="O2553" s="241"/>
      <c r="P2553" s="241"/>
      <c r="Q2553" s="241"/>
      <c r="R2553" s="241"/>
      <c r="S2553" s="241"/>
      <c r="T2553" s="241"/>
      <c r="U2553" s="241"/>
      <c r="V2553" s="241"/>
      <c r="W2553" s="241"/>
      <c r="X2553" s="241"/>
      <c r="Y2553" s="241"/>
      <c r="Z2553" s="241"/>
      <c r="AA2553" s="241"/>
      <c r="AB2553" s="241"/>
      <c r="AC2553" s="241"/>
      <c r="AD2553" s="241"/>
      <c r="AE2553" s="241"/>
      <c r="AF2553" s="241"/>
      <c r="AG2553" s="241"/>
      <c r="AH2553" s="241"/>
      <c r="AI2553" s="241"/>
      <c r="AP2553" s="300"/>
      <c r="AT2553" s="300"/>
    </row>
    <row r="2554" spans="1:46" s="299" customFormat="1" ht="15" customHeight="1">
      <c r="A2554" s="284"/>
      <c r="B2554" s="284"/>
      <c r="C2554" s="241"/>
      <c r="D2554" s="241"/>
      <c r="E2554" s="241"/>
      <c r="F2554" s="241"/>
      <c r="G2554" s="241"/>
      <c r="H2554" s="241"/>
      <c r="I2554" s="241"/>
      <c r="J2554" s="241"/>
      <c r="K2554" s="241"/>
      <c r="L2554" s="241"/>
      <c r="M2554" s="241"/>
      <c r="N2554" s="241"/>
      <c r="O2554" s="241"/>
      <c r="P2554" s="241"/>
      <c r="Q2554" s="241"/>
      <c r="R2554" s="241"/>
      <c r="S2554" s="241"/>
      <c r="T2554" s="241"/>
      <c r="U2554" s="241"/>
      <c r="V2554" s="241"/>
      <c r="W2554" s="241"/>
      <c r="X2554" s="241"/>
      <c r="Y2554" s="241"/>
      <c r="Z2554" s="241"/>
      <c r="AA2554" s="241"/>
      <c r="AB2554" s="241"/>
      <c r="AC2554" s="241"/>
      <c r="AD2554" s="241"/>
      <c r="AE2554" s="241"/>
      <c r="AF2554" s="241"/>
      <c r="AG2554" s="241"/>
      <c r="AH2554" s="241"/>
      <c r="AI2554" s="241"/>
      <c r="AP2554" s="300"/>
      <c r="AT2554" s="300"/>
    </row>
    <row r="2555" spans="1:46" s="299" customFormat="1" ht="15" customHeight="1">
      <c r="A2555" s="284"/>
      <c r="B2555" s="284"/>
      <c r="C2555" s="241"/>
      <c r="D2555" s="241"/>
      <c r="E2555" s="241"/>
      <c r="F2555" s="241"/>
      <c r="G2555" s="241"/>
      <c r="H2555" s="241"/>
      <c r="I2555" s="241"/>
      <c r="J2555" s="241"/>
      <c r="K2555" s="241"/>
      <c r="L2555" s="241"/>
      <c r="M2555" s="241"/>
      <c r="N2555" s="241"/>
      <c r="O2555" s="241"/>
      <c r="P2555" s="241"/>
      <c r="Q2555" s="241"/>
      <c r="R2555" s="241"/>
      <c r="S2555" s="241"/>
      <c r="T2555" s="241"/>
      <c r="U2555" s="241"/>
      <c r="V2555" s="241"/>
      <c r="W2555" s="241"/>
      <c r="X2555" s="241"/>
      <c r="Y2555" s="241"/>
      <c r="Z2555" s="241"/>
      <c r="AA2555" s="241"/>
      <c r="AB2555" s="241"/>
      <c r="AC2555" s="241"/>
      <c r="AD2555" s="241"/>
      <c r="AE2555" s="241"/>
      <c r="AF2555" s="241"/>
      <c r="AG2555" s="241"/>
      <c r="AH2555" s="241"/>
      <c r="AI2555" s="241"/>
      <c r="AP2555" s="300"/>
      <c r="AT2555" s="300"/>
    </row>
    <row r="2556" spans="1:46" s="299" customFormat="1" ht="15" customHeight="1">
      <c r="A2556" s="284"/>
      <c r="B2556" s="284"/>
      <c r="C2556" s="241"/>
      <c r="D2556" s="241"/>
      <c r="E2556" s="241"/>
      <c r="F2556" s="241"/>
      <c r="G2556" s="241"/>
      <c r="H2556" s="241"/>
      <c r="I2556" s="241"/>
      <c r="J2556" s="241"/>
      <c r="K2556" s="241"/>
      <c r="L2556" s="241"/>
      <c r="M2556" s="241"/>
      <c r="N2556" s="241"/>
      <c r="O2556" s="241"/>
      <c r="P2556" s="241"/>
      <c r="Q2556" s="241"/>
      <c r="R2556" s="241"/>
      <c r="S2556" s="241"/>
      <c r="T2556" s="241"/>
      <c r="U2556" s="241"/>
      <c r="V2556" s="241"/>
      <c r="W2556" s="241"/>
      <c r="X2556" s="241"/>
      <c r="Y2556" s="241"/>
      <c r="Z2556" s="241"/>
      <c r="AA2556" s="241"/>
      <c r="AB2556" s="241"/>
      <c r="AC2556" s="241"/>
      <c r="AD2556" s="241"/>
      <c r="AE2556" s="241"/>
      <c r="AF2556" s="241"/>
      <c r="AG2556" s="241"/>
      <c r="AH2556" s="241"/>
      <c r="AI2556" s="241"/>
      <c r="AP2556" s="300"/>
      <c r="AT2556" s="300"/>
    </row>
    <row r="2557" spans="1:46" s="299" customFormat="1" ht="15" customHeight="1">
      <c r="A2557" s="284"/>
      <c r="B2557" s="284"/>
      <c r="C2557" s="241"/>
      <c r="D2557" s="241"/>
      <c r="E2557" s="241"/>
      <c r="F2557" s="241"/>
      <c r="G2557" s="241"/>
      <c r="H2557" s="241"/>
      <c r="I2557" s="241"/>
      <c r="J2557" s="241"/>
      <c r="K2557" s="241"/>
      <c r="L2557" s="241"/>
      <c r="M2557" s="241"/>
      <c r="N2557" s="241"/>
      <c r="O2557" s="241"/>
      <c r="P2557" s="241"/>
      <c r="Q2557" s="241"/>
      <c r="R2557" s="241"/>
      <c r="S2557" s="241"/>
      <c r="T2557" s="241"/>
      <c r="U2557" s="241"/>
      <c r="V2557" s="241"/>
      <c r="W2557" s="241"/>
      <c r="X2557" s="241"/>
      <c r="Y2557" s="241"/>
      <c r="Z2557" s="241"/>
      <c r="AA2557" s="241"/>
      <c r="AB2557" s="241"/>
      <c r="AC2557" s="241"/>
      <c r="AD2557" s="241"/>
      <c r="AE2557" s="241"/>
      <c r="AF2557" s="241"/>
      <c r="AG2557" s="241"/>
      <c r="AH2557" s="241"/>
      <c r="AI2557" s="241"/>
      <c r="AP2557" s="300"/>
      <c r="AT2557" s="300"/>
    </row>
    <row r="2558" spans="1:46" s="299" customFormat="1" ht="15" customHeight="1">
      <c r="A2558" s="284"/>
      <c r="B2558" s="284"/>
      <c r="C2558" s="241"/>
      <c r="D2558" s="241"/>
      <c r="E2558" s="241"/>
      <c r="F2558" s="241"/>
      <c r="G2558" s="241"/>
      <c r="H2558" s="241"/>
      <c r="I2558" s="241"/>
      <c r="J2558" s="241"/>
      <c r="K2558" s="241"/>
      <c r="L2558" s="241"/>
      <c r="M2558" s="241"/>
      <c r="N2558" s="241"/>
      <c r="O2558" s="241"/>
      <c r="P2558" s="241"/>
      <c r="Q2558" s="241"/>
      <c r="R2558" s="241"/>
      <c r="S2558" s="241"/>
      <c r="T2558" s="241"/>
      <c r="U2558" s="241"/>
      <c r="V2558" s="241"/>
      <c r="W2558" s="241"/>
      <c r="X2558" s="241"/>
      <c r="Y2558" s="241"/>
      <c r="Z2558" s="241"/>
      <c r="AA2558" s="241"/>
      <c r="AB2558" s="241"/>
      <c r="AC2558" s="241"/>
      <c r="AD2558" s="241"/>
      <c r="AE2558" s="241"/>
      <c r="AF2558" s="241"/>
      <c r="AG2558" s="241"/>
      <c r="AH2558" s="241"/>
      <c r="AI2558" s="241"/>
      <c r="AP2558" s="300"/>
      <c r="AT2558" s="300"/>
    </row>
    <row r="2559" spans="1:46" s="299" customFormat="1" ht="15" customHeight="1">
      <c r="A2559" s="284"/>
      <c r="B2559" s="284"/>
      <c r="C2559" s="241"/>
      <c r="D2559" s="241"/>
      <c r="E2559" s="241"/>
      <c r="F2559" s="241"/>
      <c r="G2559" s="241"/>
      <c r="H2559" s="241"/>
      <c r="I2559" s="241"/>
      <c r="J2559" s="241"/>
      <c r="K2559" s="241"/>
      <c r="L2559" s="241"/>
      <c r="M2559" s="241"/>
      <c r="N2559" s="241"/>
      <c r="O2559" s="241"/>
      <c r="P2559" s="241"/>
      <c r="Q2559" s="241"/>
      <c r="R2559" s="241"/>
      <c r="S2559" s="241"/>
      <c r="T2559" s="241"/>
      <c r="U2559" s="241"/>
      <c r="V2559" s="241"/>
      <c r="W2559" s="241"/>
      <c r="X2559" s="241"/>
      <c r="Y2559" s="241"/>
      <c r="Z2559" s="241"/>
      <c r="AA2559" s="241"/>
      <c r="AB2559" s="241"/>
      <c r="AC2559" s="241"/>
      <c r="AD2559" s="241"/>
      <c r="AE2559" s="241"/>
      <c r="AF2559" s="241"/>
      <c r="AG2559" s="241"/>
      <c r="AH2559" s="241"/>
      <c r="AI2559" s="241"/>
      <c r="AP2559" s="300"/>
      <c r="AT2559" s="300"/>
    </row>
    <row r="2560" spans="1:46" s="299" customFormat="1" ht="15" customHeight="1">
      <c r="A2560" s="284"/>
      <c r="B2560" s="284"/>
      <c r="C2560" s="241"/>
      <c r="D2560" s="241"/>
      <c r="E2560" s="241"/>
      <c r="F2560" s="241"/>
      <c r="G2560" s="241"/>
      <c r="H2560" s="241"/>
      <c r="I2560" s="241"/>
      <c r="J2560" s="241"/>
      <c r="K2560" s="241"/>
      <c r="L2560" s="241"/>
      <c r="M2560" s="241"/>
      <c r="N2560" s="241"/>
      <c r="O2560" s="241"/>
      <c r="P2560" s="241"/>
      <c r="Q2560" s="241"/>
      <c r="R2560" s="241"/>
      <c r="S2560" s="241"/>
      <c r="T2560" s="241"/>
      <c r="U2560" s="241"/>
      <c r="V2560" s="241"/>
      <c r="W2560" s="241"/>
      <c r="X2560" s="241"/>
      <c r="Y2560" s="241"/>
      <c r="Z2560" s="241"/>
      <c r="AA2560" s="241"/>
      <c r="AB2560" s="241"/>
      <c r="AC2560" s="241"/>
      <c r="AD2560" s="241"/>
      <c r="AE2560" s="241"/>
      <c r="AF2560" s="241"/>
      <c r="AG2560" s="241"/>
      <c r="AH2560" s="241"/>
      <c r="AI2560" s="241"/>
      <c r="AP2560" s="300"/>
      <c r="AT2560" s="300"/>
    </row>
    <row r="2561" spans="1:46" s="299" customFormat="1" ht="15" customHeight="1">
      <c r="A2561" s="284"/>
      <c r="B2561" s="284"/>
      <c r="C2561" s="241"/>
      <c r="D2561" s="241"/>
      <c r="E2561" s="241"/>
      <c r="F2561" s="241"/>
      <c r="G2561" s="241"/>
      <c r="H2561" s="241"/>
      <c r="I2561" s="241"/>
      <c r="J2561" s="241"/>
      <c r="K2561" s="241"/>
      <c r="L2561" s="241"/>
      <c r="M2561" s="241"/>
      <c r="N2561" s="241"/>
      <c r="O2561" s="241"/>
      <c r="P2561" s="241"/>
      <c r="Q2561" s="241"/>
      <c r="R2561" s="241"/>
      <c r="S2561" s="241"/>
      <c r="T2561" s="241"/>
      <c r="U2561" s="241"/>
      <c r="V2561" s="241"/>
      <c r="W2561" s="241"/>
      <c r="X2561" s="241"/>
      <c r="Y2561" s="241"/>
      <c r="Z2561" s="241"/>
      <c r="AA2561" s="241"/>
      <c r="AB2561" s="241"/>
      <c r="AC2561" s="241"/>
      <c r="AD2561" s="241"/>
      <c r="AE2561" s="241"/>
      <c r="AF2561" s="241"/>
      <c r="AG2561" s="241"/>
      <c r="AH2561" s="241"/>
      <c r="AI2561" s="241"/>
      <c r="AP2561" s="300"/>
      <c r="AT2561" s="300"/>
    </row>
    <row r="2562" spans="1:46" s="299" customFormat="1" ht="15" customHeight="1">
      <c r="A2562" s="284"/>
      <c r="B2562" s="284"/>
      <c r="C2562" s="241"/>
      <c r="D2562" s="241"/>
      <c r="E2562" s="241"/>
      <c r="F2562" s="241"/>
      <c r="G2562" s="241"/>
      <c r="H2562" s="241"/>
      <c r="I2562" s="241"/>
      <c r="J2562" s="241"/>
      <c r="K2562" s="241"/>
      <c r="L2562" s="241"/>
      <c r="M2562" s="241"/>
      <c r="N2562" s="241"/>
      <c r="O2562" s="241"/>
      <c r="P2562" s="241"/>
      <c r="Q2562" s="241"/>
      <c r="R2562" s="241"/>
      <c r="S2562" s="241"/>
      <c r="T2562" s="241"/>
      <c r="U2562" s="241"/>
      <c r="V2562" s="241"/>
      <c r="W2562" s="241"/>
      <c r="X2562" s="241"/>
      <c r="Y2562" s="241"/>
      <c r="Z2562" s="241"/>
      <c r="AA2562" s="241"/>
      <c r="AB2562" s="241"/>
      <c r="AC2562" s="241"/>
      <c r="AD2562" s="241"/>
      <c r="AE2562" s="241"/>
      <c r="AF2562" s="241"/>
      <c r="AG2562" s="241"/>
      <c r="AH2562" s="241"/>
      <c r="AI2562" s="241"/>
      <c r="AP2562" s="300"/>
      <c r="AT2562" s="300"/>
    </row>
    <row r="2563" spans="1:46" s="299" customFormat="1" ht="15" customHeight="1">
      <c r="A2563" s="284"/>
      <c r="B2563" s="284"/>
      <c r="C2563" s="241"/>
      <c r="D2563" s="241"/>
      <c r="E2563" s="241"/>
      <c r="F2563" s="241"/>
      <c r="G2563" s="241"/>
      <c r="H2563" s="241"/>
      <c r="I2563" s="241"/>
      <c r="J2563" s="241"/>
      <c r="K2563" s="241"/>
      <c r="L2563" s="241"/>
      <c r="M2563" s="241"/>
      <c r="N2563" s="241"/>
      <c r="O2563" s="241"/>
      <c r="P2563" s="241"/>
      <c r="Q2563" s="241"/>
      <c r="R2563" s="241"/>
      <c r="S2563" s="241"/>
      <c r="T2563" s="241"/>
      <c r="U2563" s="241"/>
      <c r="V2563" s="241"/>
      <c r="W2563" s="241"/>
      <c r="X2563" s="241"/>
      <c r="Y2563" s="241"/>
      <c r="Z2563" s="241"/>
      <c r="AA2563" s="241"/>
      <c r="AB2563" s="241"/>
      <c r="AC2563" s="241"/>
      <c r="AD2563" s="241"/>
      <c r="AE2563" s="241"/>
      <c r="AF2563" s="241"/>
      <c r="AG2563" s="241"/>
      <c r="AH2563" s="241"/>
      <c r="AI2563" s="241"/>
      <c r="AP2563" s="300"/>
      <c r="AT2563" s="300"/>
    </row>
    <row r="2564" spans="1:46" s="299" customFormat="1" ht="15" customHeight="1">
      <c r="A2564" s="284"/>
      <c r="B2564" s="284"/>
      <c r="C2564" s="241"/>
      <c r="D2564" s="241"/>
      <c r="E2564" s="241"/>
      <c r="F2564" s="241"/>
      <c r="G2564" s="241"/>
      <c r="H2564" s="241"/>
      <c r="I2564" s="241"/>
      <c r="J2564" s="241"/>
      <c r="K2564" s="241"/>
      <c r="L2564" s="241"/>
      <c r="M2564" s="241"/>
      <c r="N2564" s="241"/>
      <c r="O2564" s="241"/>
      <c r="P2564" s="241"/>
      <c r="Q2564" s="241"/>
      <c r="R2564" s="241"/>
      <c r="S2564" s="241"/>
      <c r="T2564" s="241"/>
      <c r="U2564" s="241"/>
      <c r="V2564" s="241"/>
      <c r="W2564" s="241"/>
      <c r="X2564" s="241"/>
      <c r="Y2564" s="241"/>
      <c r="Z2564" s="241"/>
      <c r="AA2564" s="241"/>
      <c r="AB2564" s="241"/>
      <c r="AC2564" s="241"/>
      <c r="AD2564" s="241"/>
      <c r="AE2564" s="241"/>
      <c r="AF2564" s="241"/>
      <c r="AG2564" s="241"/>
      <c r="AH2564" s="241"/>
      <c r="AI2564" s="241"/>
      <c r="AP2564" s="300"/>
      <c r="AT2564" s="300"/>
    </row>
    <row r="2565" spans="1:46" s="299" customFormat="1" ht="15" customHeight="1">
      <c r="A2565" s="284"/>
      <c r="B2565" s="284"/>
      <c r="C2565" s="241"/>
      <c r="D2565" s="241"/>
      <c r="E2565" s="241"/>
      <c r="F2565" s="241"/>
      <c r="G2565" s="241"/>
      <c r="H2565" s="241"/>
      <c r="I2565" s="241"/>
      <c r="J2565" s="241"/>
      <c r="K2565" s="241"/>
      <c r="L2565" s="241"/>
      <c r="M2565" s="241"/>
      <c r="N2565" s="241"/>
      <c r="O2565" s="241"/>
      <c r="P2565" s="241"/>
      <c r="Q2565" s="241"/>
      <c r="R2565" s="241"/>
      <c r="S2565" s="241"/>
      <c r="T2565" s="241"/>
      <c r="U2565" s="241"/>
      <c r="V2565" s="241"/>
      <c r="W2565" s="241"/>
      <c r="X2565" s="241"/>
      <c r="Y2565" s="241"/>
      <c r="Z2565" s="241"/>
      <c r="AA2565" s="241"/>
      <c r="AB2565" s="241"/>
      <c r="AC2565" s="241"/>
      <c r="AD2565" s="241"/>
      <c r="AE2565" s="241"/>
      <c r="AF2565" s="241"/>
      <c r="AG2565" s="241"/>
      <c r="AH2565" s="241"/>
      <c r="AI2565" s="241"/>
      <c r="AP2565" s="300"/>
      <c r="AT2565" s="300"/>
    </row>
    <row r="2566" spans="1:46" s="299" customFormat="1" ht="15" customHeight="1">
      <c r="A2566" s="284"/>
      <c r="B2566" s="284"/>
      <c r="C2566" s="241"/>
      <c r="D2566" s="241"/>
      <c r="E2566" s="241"/>
      <c r="F2566" s="241"/>
      <c r="G2566" s="241"/>
      <c r="H2566" s="241"/>
      <c r="I2566" s="241"/>
      <c r="J2566" s="241"/>
      <c r="K2566" s="241"/>
      <c r="L2566" s="241"/>
      <c r="M2566" s="241"/>
      <c r="N2566" s="241"/>
      <c r="O2566" s="241"/>
      <c r="P2566" s="241"/>
      <c r="Q2566" s="241"/>
      <c r="R2566" s="241"/>
      <c r="S2566" s="241"/>
      <c r="T2566" s="241"/>
      <c r="U2566" s="241"/>
      <c r="V2566" s="241"/>
      <c r="W2566" s="241"/>
      <c r="X2566" s="241"/>
      <c r="Y2566" s="241"/>
      <c r="Z2566" s="241"/>
      <c r="AA2566" s="241"/>
      <c r="AB2566" s="241"/>
      <c r="AC2566" s="241"/>
      <c r="AD2566" s="241"/>
      <c r="AE2566" s="241"/>
      <c r="AF2566" s="241"/>
      <c r="AG2566" s="241"/>
      <c r="AH2566" s="241"/>
      <c r="AI2566" s="241"/>
      <c r="AP2566" s="300"/>
      <c r="AT2566" s="300"/>
    </row>
    <row r="2567" spans="1:46" s="299" customFormat="1" ht="15" customHeight="1">
      <c r="A2567" s="284"/>
      <c r="B2567" s="284"/>
      <c r="C2567" s="241"/>
      <c r="D2567" s="241"/>
      <c r="E2567" s="241"/>
      <c r="F2567" s="241"/>
      <c r="G2567" s="241"/>
      <c r="H2567" s="241"/>
      <c r="I2567" s="241"/>
      <c r="J2567" s="241"/>
      <c r="K2567" s="241"/>
      <c r="L2567" s="241"/>
      <c r="M2567" s="241"/>
      <c r="N2567" s="241"/>
      <c r="O2567" s="241"/>
      <c r="P2567" s="241"/>
      <c r="Q2567" s="241"/>
      <c r="R2567" s="241"/>
      <c r="S2567" s="241"/>
      <c r="T2567" s="241"/>
      <c r="U2567" s="241"/>
      <c r="V2567" s="241"/>
      <c r="W2567" s="241"/>
      <c r="X2567" s="241"/>
      <c r="Y2567" s="241"/>
      <c r="Z2567" s="241"/>
      <c r="AA2567" s="241"/>
      <c r="AB2567" s="241"/>
      <c r="AC2567" s="241"/>
      <c r="AD2567" s="241"/>
      <c r="AE2567" s="241"/>
      <c r="AF2567" s="241"/>
      <c r="AG2567" s="241"/>
      <c r="AH2567" s="241"/>
      <c r="AI2567" s="241"/>
      <c r="AP2567" s="300"/>
      <c r="AT2567" s="300"/>
    </row>
    <row r="2568" spans="1:46" s="299" customFormat="1" ht="15" customHeight="1">
      <c r="A2568" s="284"/>
      <c r="B2568" s="284"/>
      <c r="C2568" s="241"/>
      <c r="D2568" s="241"/>
      <c r="E2568" s="241"/>
      <c r="F2568" s="241"/>
      <c r="G2568" s="241"/>
      <c r="H2568" s="241"/>
      <c r="I2568" s="241"/>
      <c r="J2568" s="241"/>
      <c r="K2568" s="241"/>
      <c r="L2568" s="241"/>
      <c r="M2568" s="241"/>
      <c r="N2568" s="241"/>
      <c r="O2568" s="241"/>
      <c r="P2568" s="241"/>
      <c r="Q2568" s="241"/>
      <c r="R2568" s="241"/>
      <c r="S2568" s="241"/>
      <c r="T2568" s="241"/>
      <c r="U2568" s="241"/>
      <c r="V2568" s="241"/>
      <c r="W2568" s="241"/>
      <c r="X2568" s="241"/>
      <c r="Y2568" s="241"/>
      <c r="Z2568" s="241"/>
      <c r="AA2568" s="241"/>
      <c r="AB2568" s="241"/>
      <c r="AC2568" s="241"/>
      <c r="AD2568" s="241"/>
      <c r="AE2568" s="241"/>
      <c r="AF2568" s="241"/>
      <c r="AG2568" s="241"/>
      <c r="AH2568" s="241"/>
      <c r="AI2568" s="241"/>
      <c r="AP2568" s="300"/>
      <c r="AT2568" s="300"/>
    </row>
    <row r="2569" spans="1:46" s="299" customFormat="1" ht="15" customHeight="1">
      <c r="A2569" s="284"/>
      <c r="B2569" s="284"/>
      <c r="C2569" s="241"/>
      <c r="D2569" s="241"/>
      <c r="E2569" s="241"/>
      <c r="F2569" s="241"/>
      <c r="G2569" s="241"/>
      <c r="H2569" s="241"/>
      <c r="I2569" s="241"/>
      <c r="J2569" s="241"/>
      <c r="K2569" s="241"/>
      <c r="L2569" s="241"/>
      <c r="M2569" s="241"/>
      <c r="N2569" s="241"/>
      <c r="O2569" s="241"/>
      <c r="P2569" s="241"/>
      <c r="Q2569" s="241"/>
      <c r="R2569" s="241"/>
      <c r="S2569" s="241"/>
      <c r="T2569" s="241"/>
      <c r="U2569" s="241"/>
      <c r="V2569" s="241"/>
      <c r="W2569" s="241"/>
      <c r="X2569" s="241"/>
      <c r="Y2569" s="241"/>
      <c r="Z2569" s="241"/>
      <c r="AA2569" s="241"/>
      <c r="AB2569" s="241"/>
      <c r="AC2569" s="241"/>
      <c r="AD2569" s="241"/>
      <c r="AE2569" s="241"/>
      <c r="AF2569" s="241"/>
      <c r="AG2569" s="241"/>
      <c r="AH2569" s="241"/>
      <c r="AI2569" s="241"/>
      <c r="AP2569" s="300"/>
      <c r="AT2569" s="300"/>
    </row>
    <row r="2570" spans="1:46" s="299" customFormat="1" ht="15" customHeight="1">
      <c r="A2570" s="284"/>
      <c r="B2570" s="284"/>
      <c r="C2570" s="241"/>
      <c r="D2570" s="241"/>
      <c r="E2570" s="241"/>
      <c r="F2570" s="241"/>
      <c r="G2570" s="241"/>
      <c r="H2570" s="241"/>
      <c r="I2570" s="241"/>
      <c r="J2570" s="241"/>
      <c r="K2570" s="241"/>
      <c r="L2570" s="241"/>
      <c r="M2570" s="241"/>
      <c r="N2570" s="241"/>
      <c r="O2570" s="241"/>
      <c r="P2570" s="241"/>
      <c r="Q2570" s="241"/>
      <c r="R2570" s="241"/>
      <c r="S2570" s="241"/>
      <c r="T2570" s="241"/>
      <c r="U2570" s="241"/>
      <c r="V2570" s="241"/>
      <c r="W2570" s="241"/>
      <c r="X2570" s="241"/>
      <c r="Y2570" s="241"/>
      <c r="Z2570" s="241"/>
      <c r="AA2570" s="241"/>
      <c r="AB2570" s="241"/>
      <c r="AC2570" s="241"/>
      <c r="AD2570" s="241"/>
      <c r="AE2570" s="241"/>
      <c r="AF2570" s="241"/>
      <c r="AG2570" s="241"/>
      <c r="AH2570" s="241"/>
      <c r="AI2570" s="241"/>
      <c r="AP2570" s="300"/>
      <c r="AT2570" s="300"/>
    </row>
    <row r="2571" spans="1:46" s="299" customFormat="1" ht="15" customHeight="1">
      <c r="A2571" s="284"/>
      <c r="B2571" s="284"/>
      <c r="C2571" s="241"/>
      <c r="D2571" s="241"/>
      <c r="E2571" s="241"/>
      <c r="F2571" s="241"/>
      <c r="G2571" s="241"/>
      <c r="H2571" s="241"/>
      <c r="I2571" s="241"/>
      <c r="J2571" s="241"/>
      <c r="K2571" s="241"/>
      <c r="L2571" s="241"/>
      <c r="M2571" s="241"/>
      <c r="N2571" s="241"/>
      <c r="O2571" s="241"/>
      <c r="P2571" s="241"/>
      <c r="Q2571" s="241"/>
      <c r="R2571" s="241"/>
      <c r="S2571" s="241"/>
      <c r="T2571" s="241"/>
      <c r="U2571" s="241"/>
      <c r="V2571" s="241"/>
      <c r="W2571" s="241"/>
      <c r="X2571" s="241"/>
      <c r="Y2571" s="241"/>
      <c r="Z2571" s="241"/>
      <c r="AA2571" s="241"/>
      <c r="AB2571" s="241"/>
      <c r="AC2571" s="241"/>
      <c r="AD2571" s="241"/>
      <c r="AE2571" s="241"/>
      <c r="AF2571" s="241"/>
      <c r="AG2571" s="241"/>
      <c r="AH2571" s="241"/>
      <c r="AI2571" s="241"/>
      <c r="AP2571" s="300"/>
      <c r="AT2571" s="300"/>
    </row>
    <row r="2572" spans="1:46" s="299" customFormat="1" ht="15" customHeight="1">
      <c r="A2572" s="284"/>
      <c r="B2572" s="284"/>
      <c r="C2572" s="241"/>
      <c r="D2572" s="241"/>
      <c r="E2572" s="241"/>
      <c r="F2572" s="241"/>
      <c r="G2572" s="241"/>
      <c r="H2572" s="241"/>
      <c r="I2572" s="241"/>
      <c r="J2572" s="241"/>
      <c r="K2572" s="241"/>
      <c r="L2572" s="241"/>
      <c r="M2572" s="241"/>
      <c r="N2572" s="241"/>
      <c r="O2572" s="241"/>
      <c r="P2572" s="241"/>
      <c r="Q2572" s="241"/>
      <c r="R2572" s="241"/>
      <c r="S2572" s="241"/>
      <c r="T2572" s="241"/>
      <c r="U2572" s="241"/>
      <c r="V2572" s="241"/>
      <c r="W2572" s="241"/>
      <c r="X2572" s="241"/>
      <c r="Y2572" s="241"/>
      <c r="Z2572" s="241"/>
      <c r="AA2572" s="241"/>
      <c r="AB2572" s="241"/>
      <c r="AC2572" s="241"/>
      <c r="AD2572" s="241"/>
      <c r="AE2572" s="241"/>
      <c r="AF2572" s="241"/>
      <c r="AG2572" s="241"/>
      <c r="AH2572" s="241"/>
      <c r="AI2572" s="241"/>
      <c r="AP2572" s="300"/>
      <c r="AT2572" s="300"/>
    </row>
    <row r="2573" spans="1:46" s="299" customFormat="1" ht="15" customHeight="1">
      <c r="A2573" s="284"/>
      <c r="B2573" s="284"/>
      <c r="C2573" s="241"/>
      <c r="D2573" s="241"/>
      <c r="E2573" s="241"/>
      <c r="F2573" s="241"/>
      <c r="G2573" s="241"/>
      <c r="H2573" s="241"/>
      <c r="I2573" s="241"/>
      <c r="J2573" s="241"/>
      <c r="K2573" s="241"/>
      <c r="L2573" s="241"/>
      <c r="M2573" s="241"/>
      <c r="N2573" s="241"/>
      <c r="O2573" s="241"/>
      <c r="P2573" s="241"/>
      <c r="Q2573" s="241"/>
      <c r="R2573" s="241"/>
      <c r="S2573" s="241"/>
      <c r="T2573" s="241"/>
      <c r="U2573" s="241"/>
      <c r="V2573" s="241"/>
      <c r="W2573" s="241"/>
      <c r="X2573" s="241"/>
      <c r="Y2573" s="241"/>
      <c r="Z2573" s="241"/>
      <c r="AA2573" s="241"/>
      <c r="AB2573" s="241"/>
      <c r="AC2573" s="241"/>
      <c r="AD2573" s="241"/>
      <c r="AE2573" s="241"/>
      <c r="AF2573" s="241"/>
      <c r="AG2573" s="241"/>
      <c r="AH2573" s="241"/>
      <c r="AI2573" s="241"/>
      <c r="AP2573" s="300"/>
      <c r="AT2573" s="300"/>
    </row>
    <row r="2574" spans="1:46" s="299" customFormat="1" ht="15" customHeight="1">
      <c r="A2574" s="284"/>
      <c r="B2574" s="284"/>
      <c r="C2574" s="241"/>
      <c r="D2574" s="241"/>
      <c r="E2574" s="241"/>
      <c r="F2574" s="241"/>
      <c r="G2574" s="241"/>
      <c r="H2574" s="241"/>
      <c r="I2574" s="241"/>
      <c r="J2574" s="241"/>
      <c r="K2574" s="241"/>
      <c r="L2574" s="241"/>
      <c r="M2574" s="241"/>
      <c r="N2574" s="241"/>
      <c r="O2574" s="241"/>
      <c r="P2574" s="241"/>
      <c r="Q2574" s="241"/>
      <c r="R2574" s="241"/>
      <c r="S2574" s="241"/>
      <c r="T2574" s="241"/>
      <c r="U2574" s="241"/>
      <c r="V2574" s="241"/>
      <c r="W2574" s="241"/>
      <c r="X2574" s="241"/>
      <c r="Y2574" s="241"/>
      <c r="Z2574" s="241"/>
      <c r="AA2574" s="241"/>
      <c r="AB2574" s="241"/>
      <c r="AC2574" s="241"/>
      <c r="AD2574" s="241"/>
      <c r="AE2574" s="241"/>
      <c r="AF2574" s="241"/>
      <c r="AG2574" s="241"/>
      <c r="AH2574" s="241"/>
      <c r="AI2574" s="241"/>
      <c r="AP2574" s="300"/>
      <c r="AT2574" s="300"/>
    </row>
    <row r="2575" spans="1:46" s="299" customFormat="1" ht="15" customHeight="1">
      <c r="A2575" s="284"/>
      <c r="B2575" s="284"/>
      <c r="C2575" s="241"/>
      <c r="D2575" s="241"/>
      <c r="E2575" s="241"/>
      <c r="F2575" s="241"/>
      <c r="G2575" s="241"/>
      <c r="H2575" s="241"/>
      <c r="I2575" s="241"/>
      <c r="J2575" s="241"/>
      <c r="K2575" s="241"/>
      <c r="L2575" s="241"/>
      <c r="M2575" s="241"/>
      <c r="N2575" s="241"/>
      <c r="O2575" s="241"/>
      <c r="P2575" s="241"/>
      <c r="Q2575" s="241"/>
      <c r="R2575" s="241"/>
      <c r="S2575" s="241"/>
      <c r="T2575" s="241"/>
      <c r="U2575" s="241"/>
      <c r="V2575" s="241"/>
      <c r="W2575" s="241"/>
      <c r="X2575" s="241"/>
      <c r="Y2575" s="241"/>
      <c r="Z2575" s="241"/>
      <c r="AA2575" s="241"/>
      <c r="AB2575" s="241"/>
      <c r="AC2575" s="241"/>
      <c r="AD2575" s="241"/>
      <c r="AE2575" s="241"/>
      <c r="AF2575" s="241"/>
      <c r="AG2575" s="241"/>
      <c r="AH2575" s="241"/>
      <c r="AI2575" s="241"/>
      <c r="AP2575" s="300"/>
      <c r="AT2575" s="300"/>
    </row>
    <row r="2576" spans="1:46" s="299" customFormat="1" ht="15" customHeight="1">
      <c r="A2576" s="284"/>
      <c r="B2576" s="284"/>
      <c r="C2576" s="241"/>
      <c r="D2576" s="241"/>
      <c r="E2576" s="241"/>
      <c r="F2576" s="241"/>
      <c r="G2576" s="241"/>
      <c r="H2576" s="241"/>
      <c r="I2576" s="241"/>
      <c r="J2576" s="241"/>
      <c r="K2576" s="241"/>
      <c r="L2576" s="241"/>
      <c r="M2576" s="241"/>
      <c r="N2576" s="241"/>
      <c r="O2576" s="241"/>
      <c r="P2576" s="241"/>
      <c r="Q2576" s="241"/>
      <c r="R2576" s="241"/>
      <c r="S2576" s="241"/>
      <c r="T2576" s="241"/>
      <c r="U2576" s="241"/>
      <c r="V2576" s="241"/>
      <c r="W2576" s="241"/>
      <c r="X2576" s="241"/>
      <c r="Y2576" s="241"/>
      <c r="Z2576" s="241"/>
      <c r="AA2576" s="241"/>
      <c r="AB2576" s="241"/>
      <c r="AC2576" s="241"/>
      <c r="AD2576" s="241"/>
      <c r="AE2576" s="241"/>
      <c r="AF2576" s="241"/>
      <c r="AG2576" s="241"/>
      <c r="AH2576" s="241"/>
      <c r="AI2576" s="241"/>
      <c r="AP2576" s="300"/>
      <c r="AT2576" s="300"/>
    </row>
    <row r="2577" spans="1:46" s="299" customFormat="1" ht="15" customHeight="1">
      <c r="A2577" s="284"/>
      <c r="B2577" s="284"/>
      <c r="C2577" s="241"/>
      <c r="D2577" s="241"/>
      <c r="E2577" s="241"/>
      <c r="F2577" s="241"/>
      <c r="G2577" s="241"/>
      <c r="H2577" s="241"/>
      <c r="I2577" s="241"/>
      <c r="J2577" s="241"/>
      <c r="K2577" s="241"/>
      <c r="L2577" s="241"/>
      <c r="M2577" s="241"/>
      <c r="N2577" s="241"/>
      <c r="O2577" s="241"/>
      <c r="P2577" s="241"/>
      <c r="Q2577" s="241"/>
      <c r="R2577" s="241"/>
      <c r="S2577" s="241"/>
      <c r="T2577" s="241"/>
      <c r="U2577" s="241"/>
      <c r="V2577" s="241"/>
      <c r="W2577" s="241"/>
      <c r="X2577" s="241"/>
      <c r="Y2577" s="241"/>
      <c r="Z2577" s="241"/>
      <c r="AA2577" s="241"/>
      <c r="AB2577" s="241"/>
      <c r="AC2577" s="241"/>
      <c r="AD2577" s="241"/>
      <c r="AE2577" s="241"/>
      <c r="AF2577" s="241"/>
      <c r="AG2577" s="241"/>
      <c r="AH2577" s="241"/>
      <c r="AI2577" s="241"/>
      <c r="AP2577" s="300"/>
      <c r="AT2577" s="300"/>
    </row>
    <row r="2578" spans="1:46" s="299" customFormat="1" ht="15" customHeight="1">
      <c r="A2578" s="284"/>
      <c r="B2578" s="284"/>
      <c r="C2578" s="241"/>
      <c r="D2578" s="241"/>
      <c r="E2578" s="241"/>
      <c r="F2578" s="241"/>
      <c r="G2578" s="241"/>
      <c r="H2578" s="241"/>
      <c r="I2578" s="241"/>
      <c r="J2578" s="241"/>
      <c r="K2578" s="241"/>
      <c r="L2578" s="241"/>
      <c r="M2578" s="241"/>
      <c r="N2578" s="241"/>
      <c r="O2578" s="241"/>
      <c r="P2578" s="241"/>
      <c r="Q2578" s="241"/>
      <c r="R2578" s="241"/>
      <c r="S2578" s="241"/>
      <c r="T2578" s="241"/>
      <c r="U2578" s="241"/>
      <c r="V2578" s="241"/>
      <c r="W2578" s="241"/>
      <c r="X2578" s="241"/>
      <c r="Y2578" s="241"/>
      <c r="Z2578" s="241"/>
      <c r="AA2578" s="241"/>
      <c r="AB2578" s="241"/>
      <c r="AC2578" s="241"/>
      <c r="AD2578" s="241"/>
      <c r="AE2578" s="241"/>
      <c r="AF2578" s="241"/>
      <c r="AG2578" s="241"/>
      <c r="AH2578" s="241"/>
      <c r="AI2578" s="241"/>
      <c r="AP2578" s="300"/>
      <c r="AT2578" s="300"/>
    </row>
    <row r="2579" spans="1:46" s="299" customFormat="1" ht="15" customHeight="1">
      <c r="A2579" s="284"/>
      <c r="B2579" s="284"/>
      <c r="C2579" s="241"/>
      <c r="D2579" s="241"/>
      <c r="E2579" s="241"/>
      <c r="F2579" s="241"/>
      <c r="G2579" s="241"/>
      <c r="H2579" s="241"/>
      <c r="I2579" s="241"/>
      <c r="J2579" s="241"/>
      <c r="K2579" s="241"/>
      <c r="L2579" s="241"/>
      <c r="M2579" s="241"/>
      <c r="N2579" s="241"/>
      <c r="O2579" s="241"/>
      <c r="P2579" s="241"/>
      <c r="Q2579" s="241"/>
      <c r="R2579" s="241"/>
      <c r="S2579" s="241"/>
      <c r="T2579" s="241"/>
      <c r="U2579" s="241"/>
      <c r="V2579" s="241"/>
      <c r="W2579" s="241"/>
      <c r="X2579" s="241"/>
      <c r="Y2579" s="241"/>
      <c r="Z2579" s="241"/>
      <c r="AA2579" s="241"/>
      <c r="AB2579" s="241"/>
      <c r="AC2579" s="241"/>
      <c r="AD2579" s="241"/>
      <c r="AE2579" s="241"/>
      <c r="AF2579" s="241"/>
      <c r="AG2579" s="241"/>
      <c r="AH2579" s="241"/>
      <c r="AI2579" s="241"/>
      <c r="AP2579" s="300"/>
      <c r="AT2579" s="300"/>
    </row>
    <row r="2580" spans="1:46" s="299" customFormat="1" ht="15" customHeight="1">
      <c r="A2580" s="284"/>
      <c r="B2580" s="284"/>
      <c r="C2580" s="241"/>
      <c r="D2580" s="241"/>
      <c r="E2580" s="241"/>
      <c r="F2580" s="241"/>
      <c r="G2580" s="241"/>
      <c r="H2580" s="241"/>
      <c r="I2580" s="241"/>
      <c r="J2580" s="241"/>
      <c r="K2580" s="241"/>
      <c r="L2580" s="241"/>
      <c r="M2580" s="241"/>
      <c r="N2580" s="241"/>
      <c r="O2580" s="241"/>
      <c r="P2580" s="241"/>
      <c r="Q2580" s="241"/>
      <c r="R2580" s="241"/>
      <c r="S2580" s="241"/>
      <c r="T2580" s="241"/>
      <c r="U2580" s="241"/>
      <c r="V2580" s="241"/>
      <c r="W2580" s="241"/>
      <c r="X2580" s="241"/>
      <c r="Y2580" s="241"/>
      <c r="Z2580" s="241"/>
      <c r="AA2580" s="241"/>
      <c r="AB2580" s="241"/>
      <c r="AC2580" s="241"/>
      <c r="AD2580" s="241"/>
      <c r="AE2580" s="241"/>
      <c r="AF2580" s="241"/>
      <c r="AG2580" s="241"/>
      <c r="AH2580" s="241"/>
      <c r="AI2580" s="241"/>
      <c r="AP2580" s="300"/>
      <c r="AT2580" s="300"/>
    </row>
    <row r="2581" spans="1:46" s="299" customFormat="1" ht="15" customHeight="1">
      <c r="A2581" s="284"/>
      <c r="B2581" s="284"/>
      <c r="C2581" s="241"/>
      <c r="D2581" s="241"/>
      <c r="E2581" s="241"/>
      <c r="F2581" s="241"/>
      <c r="G2581" s="241"/>
      <c r="H2581" s="241"/>
      <c r="I2581" s="241"/>
      <c r="J2581" s="241"/>
      <c r="K2581" s="241"/>
      <c r="L2581" s="241"/>
      <c r="M2581" s="241"/>
      <c r="N2581" s="241"/>
      <c r="O2581" s="241"/>
      <c r="P2581" s="241"/>
      <c r="Q2581" s="241"/>
      <c r="R2581" s="241"/>
      <c r="S2581" s="241"/>
      <c r="T2581" s="241"/>
      <c r="U2581" s="241"/>
      <c r="V2581" s="241"/>
      <c r="W2581" s="241"/>
      <c r="X2581" s="241"/>
      <c r="Y2581" s="241"/>
      <c r="Z2581" s="241"/>
      <c r="AA2581" s="241"/>
      <c r="AB2581" s="241"/>
      <c r="AC2581" s="241"/>
      <c r="AD2581" s="241"/>
      <c r="AE2581" s="241"/>
      <c r="AF2581" s="241"/>
      <c r="AG2581" s="241"/>
      <c r="AH2581" s="241"/>
      <c r="AI2581" s="241"/>
      <c r="AP2581" s="300"/>
      <c r="AT2581" s="300"/>
    </row>
    <row r="2582" spans="1:46" s="299" customFormat="1" ht="15" customHeight="1">
      <c r="A2582" s="284"/>
      <c r="B2582" s="284"/>
      <c r="C2582" s="241"/>
      <c r="D2582" s="241"/>
      <c r="E2582" s="241"/>
      <c r="F2582" s="241"/>
      <c r="G2582" s="241"/>
      <c r="H2582" s="241"/>
      <c r="I2582" s="241"/>
      <c r="J2582" s="241"/>
      <c r="K2582" s="241"/>
      <c r="L2582" s="241"/>
      <c r="M2582" s="241"/>
      <c r="N2582" s="241"/>
      <c r="O2582" s="241"/>
      <c r="P2582" s="241"/>
      <c r="Q2582" s="241"/>
      <c r="R2582" s="241"/>
      <c r="S2582" s="241"/>
      <c r="T2582" s="241"/>
      <c r="U2582" s="241"/>
      <c r="V2582" s="241"/>
      <c r="W2582" s="241"/>
      <c r="X2582" s="241"/>
      <c r="Y2582" s="241"/>
      <c r="Z2582" s="241"/>
      <c r="AA2582" s="241"/>
      <c r="AB2582" s="241"/>
      <c r="AC2582" s="241"/>
      <c r="AD2582" s="241"/>
      <c r="AE2582" s="241"/>
      <c r="AF2582" s="241"/>
      <c r="AG2582" s="241"/>
      <c r="AH2582" s="241"/>
      <c r="AI2582" s="241"/>
      <c r="AP2582" s="300"/>
      <c r="AT2582" s="300"/>
    </row>
    <row r="2583" spans="1:46" s="299" customFormat="1" ht="15" customHeight="1">
      <c r="A2583" s="284"/>
      <c r="B2583" s="284"/>
      <c r="C2583" s="241"/>
      <c r="D2583" s="241"/>
      <c r="E2583" s="241"/>
      <c r="F2583" s="241"/>
      <c r="G2583" s="241"/>
      <c r="H2583" s="241"/>
      <c r="I2583" s="241"/>
      <c r="J2583" s="241"/>
      <c r="K2583" s="241"/>
      <c r="L2583" s="241"/>
      <c r="M2583" s="241"/>
      <c r="N2583" s="241"/>
      <c r="O2583" s="241"/>
      <c r="P2583" s="241"/>
      <c r="Q2583" s="241"/>
      <c r="R2583" s="241"/>
      <c r="S2583" s="241"/>
      <c r="T2583" s="241"/>
      <c r="U2583" s="241"/>
      <c r="V2583" s="241"/>
      <c r="W2583" s="241"/>
      <c r="X2583" s="241"/>
      <c r="Y2583" s="241"/>
      <c r="Z2583" s="241"/>
      <c r="AA2583" s="241"/>
      <c r="AB2583" s="241"/>
      <c r="AC2583" s="241"/>
      <c r="AD2583" s="241"/>
      <c r="AE2583" s="241"/>
      <c r="AF2583" s="241"/>
      <c r="AG2583" s="241"/>
      <c r="AH2583" s="241"/>
      <c r="AI2583" s="241"/>
      <c r="AP2583" s="300"/>
      <c r="AT2583" s="300"/>
    </row>
    <row r="2584" spans="1:46" s="299" customFormat="1" ht="15" customHeight="1">
      <c r="A2584" s="284"/>
      <c r="B2584" s="284"/>
      <c r="C2584" s="241"/>
      <c r="D2584" s="241"/>
      <c r="E2584" s="241"/>
      <c r="F2584" s="241"/>
      <c r="G2584" s="241"/>
      <c r="H2584" s="241"/>
      <c r="I2584" s="241"/>
      <c r="J2584" s="241"/>
      <c r="K2584" s="241"/>
      <c r="L2584" s="241"/>
      <c r="M2584" s="241"/>
      <c r="N2584" s="241"/>
      <c r="O2584" s="241"/>
      <c r="P2584" s="241"/>
      <c r="Q2584" s="241"/>
      <c r="R2584" s="241"/>
      <c r="S2584" s="241"/>
      <c r="T2584" s="241"/>
      <c r="U2584" s="241"/>
      <c r="V2584" s="241"/>
      <c r="W2584" s="241"/>
      <c r="X2584" s="241"/>
      <c r="Y2584" s="241"/>
      <c r="Z2584" s="241"/>
      <c r="AA2584" s="241"/>
      <c r="AB2584" s="241"/>
      <c r="AC2584" s="241"/>
      <c r="AD2584" s="241"/>
      <c r="AE2584" s="241"/>
      <c r="AF2584" s="241"/>
      <c r="AG2584" s="241"/>
      <c r="AH2584" s="241"/>
      <c r="AI2584" s="241"/>
      <c r="AP2584" s="300"/>
      <c r="AT2584" s="300"/>
    </row>
    <row r="2585" spans="1:46" s="299" customFormat="1" ht="15" customHeight="1">
      <c r="A2585" s="284"/>
      <c r="B2585" s="284"/>
      <c r="C2585" s="241"/>
      <c r="D2585" s="241"/>
      <c r="E2585" s="241"/>
      <c r="F2585" s="241"/>
      <c r="G2585" s="241"/>
      <c r="H2585" s="241"/>
      <c r="I2585" s="241"/>
      <c r="J2585" s="241"/>
      <c r="K2585" s="241"/>
      <c r="L2585" s="241"/>
      <c r="M2585" s="241"/>
      <c r="N2585" s="241"/>
      <c r="O2585" s="241"/>
      <c r="P2585" s="241"/>
      <c r="Q2585" s="241"/>
      <c r="R2585" s="241"/>
      <c r="S2585" s="241"/>
      <c r="T2585" s="241"/>
      <c r="U2585" s="241"/>
      <c r="V2585" s="241"/>
      <c r="W2585" s="241"/>
      <c r="X2585" s="241"/>
      <c r="Y2585" s="241"/>
      <c r="Z2585" s="241"/>
      <c r="AA2585" s="241"/>
      <c r="AB2585" s="241"/>
      <c r="AC2585" s="241"/>
      <c r="AD2585" s="241"/>
      <c r="AE2585" s="241"/>
      <c r="AF2585" s="241"/>
      <c r="AG2585" s="241"/>
      <c r="AH2585" s="241"/>
      <c r="AI2585" s="241"/>
      <c r="AP2585" s="300"/>
      <c r="AT2585" s="300"/>
    </row>
    <row r="2586" spans="1:46" s="299" customFormat="1" ht="15" customHeight="1">
      <c r="A2586" s="284"/>
      <c r="B2586" s="284"/>
      <c r="C2586" s="241"/>
      <c r="D2586" s="241"/>
      <c r="E2586" s="241"/>
      <c r="F2586" s="241"/>
      <c r="G2586" s="241"/>
      <c r="H2586" s="241"/>
      <c r="I2586" s="241"/>
      <c r="J2586" s="241"/>
      <c r="K2586" s="241"/>
      <c r="L2586" s="241"/>
      <c r="M2586" s="241"/>
      <c r="N2586" s="241"/>
      <c r="O2586" s="241"/>
      <c r="P2586" s="241"/>
      <c r="Q2586" s="241"/>
      <c r="R2586" s="241"/>
      <c r="S2586" s="241"/>
      <c r="T2586" s="241"/>
      <c r="U2586" s="241"/>
      <c r="V2586" s="241"/>
      <c r="W2586" s="241"/>
      <c r="X2586" s="241"/>
      <c r="Y2586" s="241"/>
      <c r="Z2586" s="241"/>
      <c r="AA2586" s="241"/>
      <c r="AB2586" s="241"/>
      <c r="AC2586" s="241"/>
      <c r="AD2586" s="241"/>
      <c r="AE2586" s="241"/>
      <c r="AF2586" s="241"/>
      <c r="AG2586" s="241"/>
      <c r="AH2586" s="241"/>
      <c r="AI2586" s="241"/>
      <c r="AP2586" s="300"/>
      <c r="AT2586" s="300"/>
    </row>
    <row r="2587" spans="1:46" s="299" customFormat="1" ht="15" customHeight="1">
      <c r="A2587" s="284"/>
      <c r="B2587" s="284"/>
      <c r="C2587" s="241"/>
      <c r="D2587" s="241"/>
      <c r="E2587" s="241"/>
      <c r="F2587" s="241"/>
      <c r="G2587" s="241"/>
      <c r="H2587" s="241"/>
      <c r="I2587" s="241"/>
      <c r="J2587" s="241"/>
      <c r="K2587" s="241"/>
      <c r="L2587" s="241"/>
      <c r="M2587" s="241"/>
      <c r="N2587" s="241"/>
      <c r="O2587" s="241"/>
      <c r="P2587" s="241"/>
      <c r="Q2587" s="241"/>
      <c r="R2587" s="241"/>
      <c r="S2587" s="241"/>
      <c r="T2587" s="241"/>
      <c r="U2587" s="241"/>
      <c r="V2587" s="241"/>
      <c r="W2587" s="241"/>
      <c r="X2587" s="241"/>
      <c r="Y2587" s="241"/>
      <c r="Z2587" s="241"/>
      <c r="AA2587" s="241"/>
      <c r="AB2587" s="241"/>
      <c r="AC2587" s="241"/>
      <c r="AD2587" s="241"/>
      <c r="AE2587" s="241"/>
      <c r="AF2587" s="241"/>
      <c r="AG2587" s="241"/>
      <c r="AH2587" s="241"/>
      <c r="AI2587" s="241"/>
      <c r="AP2587" s="300"/>
      <c r="AT2587" s="300"/>
    </row>
    <row r="2588" spans="1:46" s="299" customFormat="1" ht="15" customHeight="1">
      <c r="A2588" s="284"/>
      <c r="B2588" s="284"/>
      <c r="C2588" s="241"/>
      <c r="D2588" s="241"/>
      <c r="E2588" s="241"/>
      <c r="F2588" s="241"/>
      <c r="G2588" s="241"/>
      <c r="H2588" s="241"/>
      <c r="I2588" s="241"/>
      <c r="J2588" s="241"/>
      <c r="K2588" s="241"/>
      <c r="L2588" s="241"/>
      <c r="M2588" s="241"/>
      <c r="N2588" s="241"/>
      <c r="O2588" s="241"/>
      <c r="P2588" s="241"/>
      <c r="Q2588" s="241"/>
      <c r="R2588" s="241"/>
      <c r="S2588" s="241"/>
      <c r="T2588" s="241"/>
      <c r="U2588" s="241"/>
      <c r="V2588" s="241"/>
      <c r="W2588" s="241"/>
      <c r="X2588" s="241"/>
      <c r="Y2588" s="241"/>
      <c r="Z2588" s="241"/>
      <c r="AA2588" s="241"/>
      <c r="AB2588" s="241"/>
      <c r="AC2588" s="241"/>
      <c r="AD2588" s="241"/>
      <c r="AE2588" s="241"/>
      <c r="AF2588" s="241"/>
      <c r="AG2588" s="241"/>
      <c r="AH2588" s="241"/>
      <c r="AI2588" s="241"/>
      <c r="AP2588" s="300"/>
      <c r="AT2588" s="300"/>
    </row>
    <row r="2589" spans="1:46" s="299" customFormat="1" ht="15" customHeight="1">
      <c r="A2589" s="284"/>
      <c r="B2589" s="284"/>
      <c r="C2589" s="241"/>
      <c r="D2589" s="241"/>
      <c r="E2589" s="241"/>
      <c r="F2589" s="241"/>
      <c r="G2589" s="241"/>
      <c r="H2589" s="241"/>
      <c r="I2589" s="241"/>
      <c r="J2589" s="241"/>
      <c r="K2589" s="241"/>
      <c r="L2589" s="241"/>
      <c r="M2589" s="241"/>
      <c r="N2589" s="241"/>
      <c r="O2589" s="241"/>
      <c r="P2589" s="241"/>
      <c r="Q2589" s="241"/>
      <c r="R2589" s="241"/>
      <c r="S2589" s="241"/>
      <c r="T2589" s="241"/>
      <c r="U2589" s="241"/>
      <c r="V2589" s="241"/>
      <c r="W2589" s="241"/>
      <c r="X2589" s="241"/>
      <c r="Y2589" s="241"/>
      <c r="Z2589" s="241"/>
      <c r="AA2589" s="241"/>
      <c r="AB2589" s="241"/>
      <c r="AC2589" s="241"/>
      <c r="AD2589" s="241"/>
      <c r="AE2589" s="241"/>
      <c r="AF2589" s="241"/>
      <c r="AG2589" s="241"/>
      <c r="AH2589" s="241"/>
      <c r="AI2589" s="241"/>
      <c r="AP2589" s="300"/>
      <c r="AT2589" s="300"/>
    </row>
    <row r="2590" spans="1:46" s="299" customFormat="1" ht="15" customHeight="1">
      <c r="A2590" s="284"/>
      <c r="B2590" s="284"/>
      <c r="C2590" s="241"/>
      <c r="D2590" s="241"/>
      <c r="E2590" s="241"/>
      <c r="F2590" s="241"/>
      <c r="G2590" s="241"/>
      <c r="H2590" s="241"/>
      <c r="I2590" s="241"/>
      <c r="J2590" s="241"/>
      <c r="K2590" s="241"/>
      <c r="L2590" s="241"/>
      <c r="M2590" s="241"/>
      <c r="N2590" s="241"/>
      <c r="O2590" s="241"/>
      <c r="P2590" s="241"/>
      <c r="Q2590" s="241"/>
      <c r="R2590" s="241"/>
      <c r="S2590" s="241"/>
      <c r="T2590" s="241"/>
      <c r="U2590" s="241"/>
      <c r="V2590" s="241"/>
      <c r="W2590" s="241"/>
      <c r="X2590" s="241"/>
      <c r="Y2590" s="241"/>
      <c r="Z2590" s="241"/>
      <c r="AA2590" s="241"/>
      <c r="AB2590" s="241"/>
      <c r="AC2590" s="241"/>
      <c r="AD2590" s="241"/>
      <c r="AE2590" s="241"/>
      <c r="AF2590" s="241"/>
      <c r="AG2590" s="241"/>
      <c r="AH2590" s="241"/>
      <c r="AI2590" s="241"/>
      <c r="AP2590" s="300"/>
      <c r="AT2590" s="300"/>
    </row>
    <row r="2591" spans="1:46" s="299" customFormat="1" ht="15" customHeight="1">
      <c r="A2591" s="284"/>
      <c r="B2591" s="284"/>
      <c r="C2591" s="241"/>
      <c r="D2591" s="241"/>
      <c r="E2591" s="241"/>
      <c r="F2591" s="241"/>
      <c r="G2591" s="241"/>
      <c r="H2591" s="241"/>
      <c r="I2591" s="241"/>
      <c r="J2591" s="241"/>
      <c r="K2591" s="241"/>
      <c r="L2591" s="241"/>
      <c r="M2591" s="241"/>
      <c r="N2591" s="241"/>
      <c r="O2591" s="241"/>
      <c r="P2591" s="241"/>
      <c r="Q2591" s="241"/>
      <c r="R2591" s="241"/>
      <c r="S2591" s="241"/>
      <c r="T2591" s="241"/>
      <c r="U2591" s="241"/>
      <c r="V2591" s="241"/>
      <c r="W2591" s="241"/>
      <c r="X2591" s="241"/>
      <c r="Y2591" s="241"/>
      <c r="Z2591" s="241"/>
      <c r="AA2591" s="241"/>
      <c r="AB2591" s="241"/>
      <c r="AC2591" s="241"/>
      <c r="AD2591" s="241"/>
      <c r="AE2591" s="241"/>
      <c r="AF2591" s="241"/>
      <c r="AG2591" s="241"/>
      <c r="AH2591" s="241"/>
      <c r="AI2591" s="241"/>
      <c r="AP2591" s="300"/>
      <c r="AT2591" s="300"/>
    </row>
    <row r="2592" spans="1:46" s="299" customFormat="1" ht="15" customHeight="1">
      <c r="A2592" s="284"/>
      <c r="B2592" s="284"/>
      <c r="C2592" s="241"/>
      <c r="D2592" s="241"/>
      <c r="E2592" s="241"/>
      <c r="F2592" s="241"/>
      <c r="G2592" s="241"/>
      <c r="H2592" s="241"/>
      <c r="I2592" s="241"/>
      <c r="J2592" s="241"/>
      <c r="K2592" s="241"/>
      <c r="L2592" s="241"/>
      <c r="M2592" s="241"/>
      <c r="N2592" s="241"/>
      <c r="O2592" s="241"/>
      <c r="P2592" s="241"/>
      <c r="Q2592" s="241"/>
      <c r="R2592" s="241"/>
      <c r="S2592" s="241"/>
      <c r="T2592" s="241"/>
      <c r="U2592" s="241"/>
      <c r="V2592" s="241"/>
      <c r="W2592" s="241"/>
      <c r="X2592" s="241"/>
      <c r="Y2592" s="241"/>
      <c r="Z2592" s="241"/>
      <c r="AA2592" s="241"/>
      <c r="AB2592" s="241"/>
      <c r="AC2592" s="241"/>
      <c r="AD2592" s="241"/>
      <c r="AE2592" s="241"/>
      <c r="AF2592" s="241"/>
      <c r="AG2592" s="241"/>
      <c r="AH2592" s="241"/>
      <c r="AI2592" s="241"/>
      <c r="AP2592" s="300"/>
      <c r="AT2592" s="300"/>
    </row>
    <row r="2593" spans="1:46" s="299" customFormat="1" ht="15" customHeight="1">
      <c r="A2593" s="284"/>
      <c r="B2593" s="284"/>
      <c r="C2593" s="241"/>
      <c r="D2593" s="241"/>
      <c r="E2593" s="241"/>
      <c r="F2593" s="241"/>
      <c r="G2593" s="241"/>
      <c r="H2593" s="241"/>
      <c r="I2593" s="241"/>
      <c r="J2593" s="241"/>
      <c r="K2593" s="241"/>
      <c r="L2593" s="241"/>
      <c r="M2593" s="241"/>
      <c r="N2593" s="241"/>
      <c r="O2593" s="241"/>
      <c r="P2593" s="241"/>
      <c r="Q2593" s="241"/>
      <c r="R2593" s="241"/>
      <c r="S2593" s="241"/>
      <c r="T2593" s="241"/>
      <c r="U2593" s="241"/>
      <c r="V2593" s="241"/>
      <c r="W2593" s="241"/>
      <c r="X2593" s="241"/>
      <c r="Y2593" s="241"/>
      <c r="Z2593" s="241"/>
      <c r="AA2593" s="241"/>
      <c r="AB2593" s="241"/>
      <c r="AC2593" s="241"/>
      <c r="AD2593" s="241"/>
      <c r="AE2593" s="241"/>
      <c r="AF2593" s="241"/>
      <c r="AG2593" s="241"/>
      <c r="AH2593" s="241"/>
      <c r="AI2593" s="241"/>
      <c r="AP2593" s="300"/>
      <c r="AT2593" s="300"/>
    </row>
    <row r="2594" spans="1:46" s="299" customFormat="1" ht="15" customHeight="1">
      <c r="A2594" s="284"/>
      <c r="B2594" s="284"/>
      <c r="C2594" s="241"/>
      <c r="D2594" s="241"/>
      <c r="E2594" s="241"/>
      <c r="F2594" s="241"/>
      <c r="G2594" s="241"/>
      <c r="H2594" s="241"/>
      <c r="I2594" s="241"/>
      <c r="J2594" s="241"/>
      <c r="K2594" s="241"/>
      <c r="L2594" s="241"/>
      <c r="M2594" s="241"/>
      <c r="N2594" s="241"/>
      <c r="O2594" s="241"/>
      <c r="P2594" s="241"/>
      <c r="Q2594" s="241"/>
      <c r="R2594" s="241"/>
      <c r="S2594" s="241"/>
      <c r="T2594" s="241"/>
      <c r="U2594" s="241"/>
      <c r="V2594" s="241"/>
      <c r="W2594" s="241"/>
      <c r="X2594" s="241"/>
      <c r="Y2594" s="241"/>
      <c r="Z2594" s="241"/>
      <c r="AA2594" s="241"/>
      <c r="AB2594" s="241"/>
      <c r="AC2594" s="241"/>
      <c r="AD2594" s="241"/>
      <c r="AE2594" s="241"/>
      <c r="AF2594" s="241"/>
      <c r="AG2594" s="241"/>
      <c r="AH2594" s="241"/>
      <c r="AI2594" s="241"/>
      <c r="AP2594" s="300"/>
      <c r="AT2594" s="300"/>
    </row>
    <row r="2595" spans="1:46" s="299" customFormat="1" ht="15" customHeight="1">
      <c r="A2595" s="284"/>
      <c r="B2595" s="284"/>
      <c r="C2595" s="241"/>
      <c r="D2595" s="241"/>
      <c r="E2595" s="241"/>
      <c r="F2595" s="241"/>
      <c r="G2595" s="241"/>
      <c r="H2595" s="241"/>
      <c r="I2595" s="241"/>
      <c r="J2595" s="241"/>
      <c r="K2595" s="241"/>
      <c r="L2595" s="241"/>
      <c r="M2595" s="241"/>
      <c r="N2595" s="241"/>
      <c r="O2595" s="241"/>
      <c r="P2595" s="241"/>
      <c r="Q2595" s="241"/>
      <c r="R2595" s="241"/>
      <c r="S2595" s="241"/>
      <c r="T2595" s="241"/>
      <c r="U2595" s="241"/>
      <c r="V2595" s="241"/>
      <c r="W2595" s="241"/>
      <c r="X2595" s="241"/>
      <c r="Y2595" s="241"/>
      <c r="Z2595" s="241"/>
      <c r="AA2595" s="241"/>
      <c r="AB2595" s="241"/>
      <c r="AC2595" s="241"/>
      <c r="AD2595" s="241"/>
      <c r="AE2595" s="241"/>
      <c r="AF2595" s="241"/>
      <c r="AG2595" s="241"/>
      <c r="AH2595" s="241"/>
      <c r="AI2595" s="241"/>
      <c r="AP2595" s="300"/>
      <c r="AT2595" s="300"/>
    </row>
    <row r="2596" spans="1:46" s="299" customFormat="1" ht="15" customHeight="1">
      <c r="A2596" s="284"/>
      <c r="B2596" s="284"/>
      <c r="C2596" s="241"/>
      <c r="D2596" s="241"/>
      <c r="E2596" s="241"/>
      <c r="F2596" s="241"/>
      <c r="G2596" s="241"/>
      <c r="H2596" s="241"/>
      <c r="I2596" s="241"/>
      <c r="J2596" s="241"/>
      <c r="K2596" s="241"/>
      <c r="L2596" s="241"/>
      <c r="M2596" s="241"/>
      <c r="N2596" s="241"/>
      <c r="O2596" s="241"/>
      <c r="P2596" s="241"/>
      <c r="Q2596" s="241"/>
      <c r="R2596" s="241"/>
      <c r="S2596" s="241"/>
      <c r="T2596" s="241"/>
      <c r="U2596" s="241"/>
      <c r="V2596" s="241"/>
      <c r="W2596" s="241"/>
      <c r="X2596" s="241"/>
      <c r="Y2596" s="241"/>
      <c r="Z2596" s="241"/>
      <c r="AA2596" s="241"/>
      <c r="AB2596" s="241"/>
      <c r="AC2596" s="241"/>
      <c r="AD2596" s="241"/>
      <c r="AE2596" s="241"/>
      <c r="AF2596" s="241"/>
      <c r="AG2596" s="241"/>
      <c r="AH2596" s="241"/>
      <c r="AI2596" s="241"/>
      <c r="AP2596" s="300"/>
      <c r="AT2596" s="300"/>
    </row>
    <row r="2597" spans="1:46" s="299" customFormat="1" ht="15" customHeight="1">
      <c r="A2597" s="284"/>
      <c r="B2597" s="284"/>
      <c r="C2597" s="241"/>
      <c r="D2597" s="241"/>
      <c r="E2597" s="241"/>
      <c r="F2597" s="241"/>
      <c r="G2597" s="241"/>
      <c r="H2597" s="241"/>
      <c r="I2597" s="241"/>
      <c r="J2597" s="241"/>
      <c r="K2597" s="241"/>
      <c r="L2597" s="241"/>
      <c r="M2597" s="241"/>
      <c r="N2597" s="241"/>
      <c r="O2597" s="241"/>
      <c r="P2597" s="241"/>
      <c r="Q2597" s="241"/>
      <c r="R2597" s="241"/>
      <c r="S2597" s="241"/>
      <c r="T2597" s="241"/>
      <c r="U2597" s="241"/>
      <c r="V2597" s="241"/>
      <c r="W2597" s="241"/>
      <c r="X2597" s="241"/>
      <c r="Y2597" s="241"/>
      <c r="Z2597" s="241"/>
      <c r="AA2597" s="241"/>
      <c r="AB2597" s="241"/>
      <c r="AC2597" s="241"/>
      <c r="AD2597" s="241"/>
      <c r="AE2597" s="241"/>
      <c r="AF2597" s="241"/>
      <c r="AG2597" s="241"/>
      <c r="AH2597" s="241"/>
      <c r="AI2597" s="241"/>
      <c r="AP2597" s="300"/>
      <c r="AT2597" s="300"/>
    </row>
    <row r="2598" spans="1:46" s="299" customFormat="1" ht="15" customHeight="1">
      <c r="A2598" s="284"/>
      <c r="B2598" s="284"/>
      <c r="C2598" s="241"/>
      <c r="D2598" s="241"/>
      <c r="E2598" s="241"/>
      <c r="F2598" s="241"/>
      <c r="G2598" s="241"/>
      <c r="H2598" s="241"/>
      <c r="I2598" s="241"/>
      <c r="J2598" s="241"/>
      <c r="K2598" s="241"/>
      <c r="L2598" s="241"/>
      <c r="M2598" s="241"/>
      <c r="N2598" s="241"/>
      <c r="O2598" s="241"/>
      <c r="P2598" s="241"/>
      <c r="Q2598" s="241"/>
      <c r="R2598" s="241"/>
      <c r="S2598" s="241"/>
      <c r="T2598" s="241"/>
      <c r="U2598" s="241"/>
      <c r="V2598" s="241"/>
      <c r="W2598" s="241"/>
      <c r="X2598" s="241"/>
      <c r="Y2598" s="241"/>
      <c r="Z2598" s="241"/>
      <c r="AA2598" s="241"/>
      <c r="AB2598" s="241"/>
      <c r="AC2598" s="241"/>
      <c r="AD2598" s="241"/>
      <c r="AE2598" s="241"/>
      <c r="AF2598" s="241"/>
      <c r="AG2598" s="241"/>
      <c r="AH2598" s="241"/>
      <c r="AI2598" s="241"/>
      <c r="AP2598" s="300"/>
      <c r="AT2598" s="300"/>
    </row>
    <row r="2599" spans="1:46" s="299" customFormat="1" ht="15" customHeight="1">
      <c r="A2599" s="284"/>
      <c r="B2599" s="284"/>
      <c r="C2599" s="241"/>
      <c r="D2599" s="241"/>
      <c r="E2599" s="241"/>
      <c r="F2599" s="241"/>
      <c r="G2599" s="241"/>
      <c r="H2599" s="241"/>
      <c r="I2599" s="241"/>
      <c r="J2599" s="241"/>
      <c r="K2599" s="241"/>
      <c r="L2599" s="241"/>
      <c r="M2599" s="241"/>
      <c r="N2599" s="241"/>
      <c r="O2599" s="241"/>
      <c r="P2599" s="241"/>
      <c r="Q2599" s="241"/>
      <c r="R2599" s="241"/>
      <c r="S2599" s="241"/>
      <c r="T2599" s="241"/>
      <c r="U2599" s="241"/>
      <c r="V2599" s="241"/>
      <c r="W2599" s="241"/>
      <c r="X2599" s="241"/>
      <c r="Y2599" s="241"/>
      <c r="Z2599" s="241"/>
      <c r="AA2599" s="241"/>
      <c r="AB2599" s="241"/>
      <c r="AC2599" s="241"/>
      <c r="AD2599" s="241"/>
      <c r="AE2599" s="241"/>
      <c r="AF2599" s="241"/>
      <c r="AG2599" s="241"/>
      <c r="AH2599" s="241"/>
      <c r="AI2599" s="241"/>
      <c r="AP2599" s="300"/>
      <c r="AT2599" s="300"/>
    </row>
    <row r="2600" spans="1:46" s="299" customFormat="1" ht="15" customHeight="1">
      <c r="A2600" s="284"/>
      <c r="B2600" s="284"/>
      <c r="C2600" s="241"/>
      <c r="D2600" s="241"/>
      <c r="E2600" s="241"/>
      <c r="F2600" s="241"/>
      <c r="G2600" s="241"/>
      <c r="H2600" s="241"/>
      <c r="I2600" s="241"/>
      <c r="J2600" s="241"/>
      <c r="K2600" s="241"/>
      <c r="L2600" s="241"/>
      <c r="M2600" s="241"/>
      <c r="N2600" s="241"/>
      <c r="O2600" s="241"/>
      <c r="P2600" s="241"/>
      <c r="Q2600" s="241"/>
      <c r="R2600" s="241"/>
      <c r="S2600" s="241"/>
      <c r="T2600" s="241"/>
      <c r="U2600" s="241"/>
      <c r="V2600" s="241"/>
      <c r="W2600" s="241"/>
      <c r="X2600" s="241"/>
      <c r="Y2600" s="241"/>
      <c r="Z2600" s="241"/>
      <c r="AA2600" s="241"/>
      <c r="AB2600" s="241"/>
      <c r="AC2600" s="241"/>
      <c r="AD2600" s="241"/>
      <c r="AE2600" s="241"/>
      <c r="AF2600" s="241"/>
      <c r="AG2600" s="241"/>
      <c r="AH2600" s="241"/>
      <c r="AI2600" s="241"/>
      <c r="AP2600" s="300"/>
      <c r="AT2600" s="300"/>
    </row>
    <row r="2601" spans="1:46" s="299" customFormat="1" ht="15" customHeight="1">
      <c r="A2601" s="284"/>
      <c r="B2601" s="284"/>
      <c r="C2601" s="241"/>
      <c r="D2601" s="241"/>
      <c r="E2601" s="241"/>
      <c r="F2601" s="241"/>
      <c r="G2601" s="241"/>
      <c r="H2601" s="241"/>
      <c r="I2601" s="241"/>
      <c r="J2601" s="241"/>
      <c r="K2601" s="241"/>
      <c r="L2601" s="241"/>
      <c r="M2601" s="241"/>
      <c r="N2601" s="241"/>
      <c r="O2601" s="241"/>
      <c r="P2601" s="241"/>
      <c r="Q2601" s="241"/>
      <c r="R2601" s="241"/>
      <c r="S2601" s="241"/>
      <c r="T2601" s="241"/>
      <c r="U2601" s="241"/>
      <c r="V2601" s="241"/>
      <c r="W2601" s="241"/>
      <c r="X2601" s="241"/>
      <c r="Y2601" s="241"/>
      <c r="Z2601" s="241"/>
      <c r="AA2601" s="241"/>
      <c r="AB2601" s="241"/>
      <c r="AC2601" s="241"/>
      <c r="AD2601" s="241"/>
      <c r="AE2601" s="241"/>
      <c r="AF2601" s="241"/>
      <c r="AG2601" s="241"/>
      <c r="AH2601" s="241"/>
      <c r="AI2601" s="241"/>
      <c r="AP2601" s="300"/>
      <c r="AT2601" s="300"/>
    </row>
    <row r="2602" spans="1:46" s="299" customFormat="1" ht="15" customHeight="1">
      <c r="A2602" s="284"/>
      <c r="B2602" s="284"/>
      <c r="C2602" s="241"/>
      <c r="D2602" s="241"/>
      <c r="E2602" s="241"/>
      <c r="F2602" s="241"/>
      <c r="G2602" s="241"/>
      <c r="H2602" s="241"/>
      <c r="I2602" s="241"/>
      <c r="J2602" s="241"/>
      <c r="K2602" s="241"/>
      <c r="L2602" s="241"/>
      <c r="M2602" s="241"/>
      <c r="N2602" s="241"/>
      <c r="O2602" s="241"/>
      <c r="P2602" s="241"/>
      <c r="Q2602" s="241"/>
      <c r="R2602" s="241"/>
      <c r="S2602" s="241"/>
      <c r="T2602" s="241"/>
      <c r="U2602" s="241"/>
      <c r="V2602" s="241"/>
      <c r="W2602" s="241"/>
      <c r="X2602" s="241"/>
      <c r="Y2602" s="241"/>
      <c r="Z2602" s="241"/>
      <c r="AA2602" s="241"/>
      <c r="AB2602" s="241"/>
      <c r="AC2602" s="241"/>
      <c r="AD2602" s="241"/>
      <c r="AE2602" s="241"/>
      <c r="AF2602" s="241"/>
      <c r="AG2602" s="241"/>
      <c r="AH2602" s="241"/>
      <c r="AI2602" s="241"/>
      <c r="AP2602" s="300"/>
      <c r="AT2602" s="300"/>
    </row>
    <row r="2603" spans="1:46" s="299" customFormat="1" ht="15" customHeight="1">
      <c r="A2603" s="284"/>
      <c r="B2603" s="284"/>
      <c r="C2603" s="241"/>
      <c r="D2603" s="241"/>
      <c r="E2603" s="241"/>
      <c r="F2603" s="241"/>
      <c r="G2603" s="241"/>
      <c r="H2603" s="241"/>
      <c r="I2603" s="241"/>
      <c r="J2603" s="241"/>
      <c r="K2603" s="241"/>
      <c r="L2603" s="241"/>
      <c r="M2603" s="241"/>
      <c r="N2603" s="241"/>
      <c r="O2603" s="241"/>
      <c r="P2603" s="241"/>
      <c r="Q2603" s="241"/>
      <c r="R2603" s="241"/>
      <c r="S2603" s="241"/>
      <c r="T2603" s="241"/>
      <c r="U2603" s="241"/>
      <c r="V2603" s="241"/>
      <c r="W2603" s="241"/>
      <c r="X2603" s="241"/>
      <c r="Y2603" s="241"/>
      <c r="Z2603" s="241"/>
      <c r="AA2603" s="241"/>
      <c r="AB2603" s="241"/>
      <c r="AC2603" s="241"/>
      <c r="AD2603" s="241"/>
      <c r="AE2603" s="241"/>
      <c r="AF2603" s="241"/>
      <c r="AG2603" s="241"/>
      <c r="AH2603" s="241"/>
      <c r="AI2603" s="241"/>
      <c r="AP2603" s="300"/>
      <c r="AT2603" s="300"/>
    </row>
    <row r="2604" spans="1:46" s="299" customFormat="1" ht="15" customHeight="1">
      <c r="A2604" s="284"/>
      <c r="B2604" s="284"/>
      <c r="C2604" s="241"/>
      <c r="D2604" s="241"/>
      <c r="E2604" s="241"/>
      <c r="F2604" s="241"/>
      <c r="G2604" s="241"/>
      <c r="H2604" s="241"/>
      <c r="I2604" s="241"/>
      <c r="J2604" s="241"/>
      <c r="K2604" s="241"/>
      <c r="L2604" s="241"/>
      <c r="M2604" s="241"/>
      <c r="N2604" s="241"/>
      <c r="O2604" s="241"/>
      <c r="P2604" s="241"/>
      <c r="Q2604" s="241"/>
      <c r="R2604" s="241"/>
      <c r="S2604" s="241"/>
      <c r="T2604" s="241"/>
      <c r="U2604" s="241"/>
      <c r="V2604" s="241"/>
      <c r="W2604" s="241"/>
      <c r="X2604" s="241"/>
      <c r="Y2604" s="241"/>
      <c r="Z2604" s="241"/>
      <c r="AA2604" s="241"/>
      <c r="AB2604" s="241"/>
      <c r="AC2604" s="241"/>
      <c r="AD2604" s="241"/>
      <c r="AE2604" s="241"/>
      <c r="AF2604" s="241"/>
      <c r="AG2604" s="241"/>
      <c r="AH2604" s="241"/>
      <c r="AI2604" s="241"/>
      <c r="AP2604" s="300"/>
      <c r="AT2604" s="300"/>
    </row>
    <row r="2605" spans="1:46" s="299" customFormat="1" ht="15" customHeight="1">
      <c r="A2605" s="284"/>
      <c r="B2605" s="284"/>
      <c r="C2605" s="241"/>
      <c r="D2605" s="241"/>
      <c r="E2605" s="241"/>
      <c r="F2605" s="241"/>
      <c r="G2605" s="241"/>
      <c r="H2605" s="241"/>
      <c r="I2605" s="241"/>
      <c r="J2605" s="241"/>
      <c r="K2605" s="241"/>
      <c r="L2605" s="241"/>
      <c r="M2605" s="241"/>
      <c r="N2605" s="241"/>
      <c r="O2605" s="241"/>
      <c r="P2605" s="241"/>
      <c r="Q2605" s="241"/>
      <c r="R2605" s="241"/>
      <c r="S2605" s="241"/>
      <c r="T2605" s="241"/>
      <c r="U2605" s="241"/>
      <c r="V2605" s="241"/>
      <c r="W2605" s="241"/>
      <c r="X2605" s="241"/>
      <c r="Y2605" s="241"/>
      <c r="Z2605" s="241"/>
      <c r="AA2605" s="241"/>
      <c r="AB2605" s="241"/>
      <c r="AC2605" s="241"/>
      <c r="AD2605" s="241"/>
      <c r="AE2605" s="241"/>
      <c r="AF2605" s="241"/>
      <c r="AG2605" s="241"/>
      <c r="AH2605" s="241"/>
      <c r="AI2605" s="241"/>
      <c r="AP2605" s="300"/>
      <c r="AT2605" s="300"/>
    </row>
    <row r="2606" spans="1:46" s="299" customFormat="1" ht="15" customHeight="1">
      <c r="A2606" s="284"/>
      <c r="B2606" s="284"/>
      <c r="C2606" s="241"/>
      <c r="D2606" s="241"/>
      <c r="E2606" s="241"/>
      <c r="F2606" s="241"/>
      <c r="G2606" s="241"/>
      <c r="H2606" s="241"/>
      <c r="I2606" s="241"/>
      <c r="J2606" s="241"/>
      <c r="K2606" s="241"/>
      <c r="L2606" s="241"/>
      <c r="M2606" s="241"/>
      <c r="N2606" s="241"/>
      <c r="O2606" s="241"/>
      <c r="P2606" s="241"/>
      <c r="Q2606" s="241"/>
      <c r="R2606" s="241"/>
      <c r="S2606" s="241"/>
      <c r="T2606" s="241"/>
      <c r="U2606" s="241"/>
      <c r="V2606" s="241"/>
      <c r="W2606" s="241"/>
      <c r="X2606" s="241"/>
      <c r="Y2606" s="241"/>
      <c r="Z2606" s="241"/>
      <c r="AA2606" s="241"/>
      <c r="AB2606" s="241"/>
      <c r="AC2606" s="241"/>
      <c r="AD2606" s="241"/>
      <c r="AE2606" s="241"/>
      <c r="AF2606" s="241"/>
      <c r="AG2606" s="241"/>
      <c r="AH2606" s="241"/>
      <c r="AI2606" s="241"/>
      <c r="AP2606" s="300"/>
      <c r="AT2606" s="300"/>
    </row>
    <row r="2607" spans="1:46" s="299" customFormat="1" ht="15" customHeight="1">
      <c r="A2607" s="284"/>
      <c r="B2607" s="284"/>
      <c r="C2607" s="241"/>
      <c r="D2607" s="241"/>
      <c r="E2607" s="241"/>
      <c r="F2607" s="241"/>
      <c r="G2607" s="241"/>
      <c r="H2607" s="241"/>
      <c r="I2607" s="241"/>
      <c r="J2607" s="241"/>
      <c r="K2607" s="241"/>
      <c r="L2607" s="241"/>
      <c r="M2607" s="241"/>
      <c r="N2607" s="241"/>
      <c r="O2607" s="241"/>
      <c r="P2607" s="241"/>
      <c r="Q2607" s="241"/>
      <c r="R2607" s="241"/>
      <c r="S2607" s="241"/>
      <c r="T2607" s="241"/>
      <c r="U2607" s="241"/>
      <c r="V2607" s="241"/>
      <c r="W2607" s="241"/>
      <c r="X2607" s="241"/>
      <c r="Y2607" s="241"/>
      <c r="Z2607" s="241"/>
      <c r="AA2607" s="241"/>
      <c r="AB2607" s="241"/>
      <c r="AC2607" s="241"/>
      <c r="AD2607" s="241"/>
      <c r="AE2607" s="241"/>
      <c r="AF2607" s="241"/>
      <c r="AG2607" s="241"/>
      <c r="AH2607" s="241"/>
      <c r="AI2607" s="241"/>
      <c r="AP2607" s="300"/>
      <c r="AT2607" s="300"/>
    </row>
    <row r="2608" spans="1:46" s="299" customFormat="1" ht="15" customHeight="1">
      <c r="A2608" s="284"/>
      <c r="B2608" s="284"/>
      <c r="C2608" s="241"/>
      <c r="D2608" s="241"/>
      <c r="E2608" s="241"/>
      <c r="F2608" s="241"/>
      <c r="G2608" s="241"/>
      <c r="H2608" s="241"/>
      <c r="I2608" s="241"/>
      <c r="J2608" s="241"/>
      <c r="K2608" s="241"/>
      <c r="L2608" s="241"/>
      <c r="M2608" s="241"/>
      <c r="N2608" s="241"/>
      <c r="O2608" s="241"/>
      <c r="P2608" s="241"/>
      <c r="Q2608" s="241"/>
      <c r="R2608" s="241"/>
      <c r="S2608" s="241"/>
      <c r="T2608" s="241"/>
      <c r="U2608" s="241"/>
      <c r="V2608" s="241"/>
      <c r="W2608" s="241"/>
      <c r="X2608" s="241"/>
      <c r="Y2608" s="241"/>
      <c r="Z2608" s="241"/>
      <c r="AA2608" s="241"/>
      <c r="AB2608" s="241"/>
      <c r="AC2608" s="241"/>
      <c r="AD2608" s="241"/>
      <c r="AE2608" s="241"/>
      <c r="AF2608" s="241"/>
      <c r="AG2608" s="241"/>
      <c r="AH2608" s="241"/>
      <c r="AI2608" s="241"/>
      <c r="AP2608" s="300"/>
      <c r="AT2608" s="300"/>
    </row>
    <row r="2609" spans="1:46" s="299" customFormat="1" ht="15" customHeight="1">
      <c r="A2609" s="284"/>
      <c r="B2609" s="284"/>
      <c r="C2609" s="241"/>
      <c r="D2609" s="241"/>
      <c r="E2609" s="241"/>
      <c r="F2609" s="241"/>
      <c r="G2609" s="241"/>
      <c r="H2609" s="241"/>
      <c r="I2609" s="241"/>
      <c r="J2609" s="241"/>
      <c r="K2609" s="241"/>
      <c r="L2609" s="241"/>
      <c r="M2609" s="241"/>
      <c r="N2609" s="241"/>
      <c r="O2609" s="241"/>
      <c r="P2609" s="241"/>
      <c r="Q2609" s="241"/>
      <c r="R2609" s="241"/>
      <c r="S2609" s="241"/>
      <c r="T2609" s="241"/>
      <c r="U2609" s="241"/>
      <c r="V2609" s="241"/>
      <c r="W2609" s="241"/>
      <c r="X2609" s="241"/>
      <c r="Y2609" s="241"/>
      <c r="Z2609" s="241"/>
      <c r="AA2609" s="241"/>
      <c r="AB2609" s="241"/>
      <c r="AC2609" s="241"/>
      <c r="AD2609" s="241"/>
      <c r="AE2609" s="241"/>
      <c r="AF2609" s="241"/>
      <c r="AG2609" s="241"/>
      <c r="AH2609" s="241"/>
      <c r="AI2609" s="241"/>
      <c r="AP2609" s="300"/>
      <c r="AT2609" s="300"/>
    </row>
    <row r="2610" spans="1:46" s="299" customFormat="1" ht="15" customHeight="1">
      <c r="A2610" s="284"/>
      <c r="B2610" s="284"/>
      <c r="C2610" s="241"/>
      <c r="D2610" s="241"/>
      <c r="E2610" s="241"/>
      <c r="F2610" s="241"/>
      <c r="G2610" s="241"/>
      <c r="H2610" s="241"/>
      <c r="I2610" s="241"/>
      <c r="J2610" s="241"/>
      <c r="K2610" s="241"/>
      <c r="L2610" s="241"/>
      <c r="M2610" s="241"/>
      <c r="N2610" s="241"/>
      <c r="O2610" s="241"/>
      <c r="P2610" s="241"/>
      <c r="Q2610" s="241"/>
      <c r="R2610" s="241"/>
      <c r="S2610" s="241"/>
      <c r="T2610" s="241"/>
      <c r="U2610" s="241"/>
      <c r="V2610" s="241"/>
      <c r="W2610" s="241"/>
      <c r="X2610" s="241"/>
      <c r="Y2610" s="241"/>
      <c r="Z2610" s="241"/>
      <c r="AA2610" s="241"/>
      <c r="AB2610" s="241"/>
      <c r="AC2610" s="241"/>
      <c r="AD2610" s="241"/>
      <c r="AE2610" s="241"/>
      <c r="AF2610" s="241"/>
      <c r="AG2610" s="241"/>
      <c r="AH2610" s="241"/>
      <c r="AI2610" s="241"/>
      <c r="AP2610" s="300"/>
      <c r="AT2610" s="300"/>
    </row>
    <row r="2611" spans="1:46" s="299" customFormat="1" ht="15" customHeight="1">
      <c r="A2611" s="284"/>
      <c r="B2611" s="284"/>
      <c r="C2611" s="241"/>
      <c r="D2611" s="241"/>
      <c r="E2611" s="241"/>
      <c r="F2611" s="241"/>
      <c r="G2611" s="241"/>
      <c r="H2611" s="241"/>
      <c r="I2611" s="241"/>
      <c r="J2611" s="241"/>
      <c r="K2611" s="241"/>
      <c r="L2611" s="241"/>
      <c r="M2611" s="241"/>
      <c r="N2611" s="241"/>
      <c r="O2611" s="241"/>
      <c r="P2611" s="241"/>
      <c r="Q2611" s="241"/>
      <c r="R2611" s="241"/>
      <c r="S2611" s="241"/>
      <c r="T2611" s="241"/>
      <c r="U2611" s="241"/>
      <c r="V2611" s="241"/>
      <c r="W2611" s="241"/>
      <c r="X2611" s="241"/>
      <c r="Y2611" s="241"/>
      <c r="Z2611" s="241"/>
      <c r="AA2611" s="241"/>
      <c r="AB2611" s="241"/>
      <c r="AC2611" s="241"/>
      <c r="AD2611" s="241"/>
      <c r="AE2611" s="241"/>
      <c r="AF2611" s="241"/>
      <c r="AG2611" s="241"/>
      <c r="AH2611" s="241"/>
      <c r="AI2611" s="241"/>
      <c r="AP2611" s="300"/>
      <c r="AT2611" s="300"/>
    </row>
    <row r="2612" spans="1:46" s="299" customFormat="1" ht="15" customHeight="1">
      <c r="A2612" s="284"/>
      <c r="B2612" s="284"/>
      <c r="C2612" s="241"/>
      <c r="D2612" s="241"/>
      <c r="E2612" s="241"/>
      <c r="F2612" s="241"/>
      <c r="G2612" s="241"/>
      <c r="H2612" s="241"/>
      <c r="I2612" s="241"/>
      <c r="J2612" s="241"/>
      <c r="K2612" s="241"/>
      <c r="L2612" s="241"/>
      <c r="M2612" s="241"/>
      <c r="N2612" s="241"/>
      <c r="O2612" s="241"/>
      <c r="P2612" s="241"/>
      <c r="Q2612" s="241"/>
      <c r="R2612" s="241"/>
      <c r="S2612" s="241"/>
      <c r="T2612" s="241"/>
      <c r="U2612" s="241"/>
      <c r="V2612" s="241"/>
      <c r="W2612" s="241"/>
      <c r="X2612" s="241"/>
      <c r="Y2612" s="241"/>
      <c r="Z2612" s="241"/>
      <c r="AA2612" s="241"/>
      <c r="AB2612" s="241"/>
      <c r="AC2612" s="241"/>
      <c r="AD2612" s="241"/>
      <c r="AE2612" s="241"/>
      <c r="AF2612" s="241"/>
      <c r="AG2612" s="241"/>
      <c r="AH2612" s="241"/>
      <c r="AI2612" s="241"/>
      <c r="AP2612" s="300"/>
      <c r="AT2612" s="300"/>
    </row>
    <row r="2613" spans="1:46" s="299" customFormat="1" ht="15" customHeight="1">
      <c r="A2613" s="284"/>
      <c r="B2613" s="284"/>
      <c r="C2613" s="241"/>
      <c r="D2613" s="241"/>
      <c r="E2613" s="241"/>
      <c r="F2613" s="241"/>
      <c r="G2613" s="241"/>
      <c r="H2613" s="241"/>
      <c r="I2613" s="241"/>
      <c r="J2613" s="241"/>
      <c r="K2613" s="241"/>
      <c r="L2613" s="241"/>
      <c r="M2613" s="241"/>
      <c r="N2613" s="241"/>
      <c r="O2613" s="241"/>
      <c r="P2613" s="241"/>
      <c r="Q2613" s="241"/>
      <c r="R2613" s="241"/>
      <c r="S2613" s="241"/>
      <c r="T2613" s="241"/>
      <c r="U2613" s="241"/>
      <c r="V2613" s="241"/>
      <c r="W2613" s="241"/>
      <c r="X2613" s="241"/>
      <c r="Y2613" s="241"/>
      <c r="Z2613" s="241"/>
      <c r="AA2613" s="241"/>
      <c r="AB2613" s="241"/>
      <c r="AC2613" s="241"/>
      <c r="AD2613" s="241"/>
      <c r="AE2613" s="241"/>
      <c r="AF2613" s="241"/>
      <c r="AG2613" s="241"/>
      <c r="AH2613" s="241"/>
      <c r="AI2613" s="241"/>
      <c r="AP2613" s="300"/>
      <c r="AT2613" s="300"/>
    </row>
    <row r="2614" spans="1:46" s="299" customFormat="1" ht="15" customHeight="1">
      <c r="A2614" s="284"/>
      <c r="B2614" s="284"/>
      <c r="C2614" s="241"/>
      <c r="D2614" s="241"/>
      <c r="E2614" s="241"/>
      <c r="F2614" s="241"/>
      <c r="G2614" s="241"/>
      <c r="H2614" s="241"/>
      <c r="I2614" s="241"/>
      <c r="J2614" s="241"/>
      <c r="K2614" s="241"/>
      <c r="L2614" s="241"/>
      <c r="M2614" s="241"/>
      <c r="N2614" s="241"/>
      <c r="O2614" s="241"/>
      <c r="P2614" s="241"/>
      <c r="Q2614" s="241"/>
      <c r="R2614" s="241"/>
      <c r="S2614" s="241"/>
      <c r="T2614" s="241"/>
      <c r="U2614" s="241"/>
      <c r="V2614" s="241"/>
      <c r="W2614" s="241"/>
      <c r="X2614" s="241"/>
      <c r="Y2614" s="241"/>
      <c r="Z2614" s="241"/>
      <c r="AA2614" s="241"/>
      <c r="AB2614" s="241"/>
      <c r="AC2614" s="241"/>
      <c r="AD2614" s="241"/>
      <c r="AE2614" s="241"/>
      <c r="AF2614" s="241"/>
      <c r="AG2614" s="241"/>
      <c r="AH2614" s="241"/>
      <c r="AI2614" s="241"/>
      <c r="AP2614" s="300"/>
      <c r="AT2614" s="300"/>
    </row>
    <row r="2615" spans="1:46" s="299" customFormat="1" ht="15" customHeight="1">
      <c r="A2615" s="284"/>
      <c r="B2615" s="284"/>
      <c r="C2615" s="241"/>
      <c r="D2615" s="241"/>
      <c r="E2615" s="241"/>
      <c r="F2615" s="241"/>
      <c r="G2615" s="241"/>
      <c r="H2615" s="241"/>
      <c r="I2615" s="241"/>
      <c r="J2615" s="241"/>
      <c r="K2615" s="241"/>
      <c r="L2615" s="241"/>
      <c r="M2615" s="241"/>
      <c r="N2615" s="241"/>
      <c r="O2615" s="241"/>
      <c r="P2615" s="241"/>
      <c r="Q2615" s="241"/>
      <c r="R2615" s="241"/>
      <c r="S2615" s="241"/>
      <c r="T2615" s="241"/>
      <c r="U2615" s="241"/>
      <c r="V2615" s="241"/>
      <c r="W2615" s="241"/>
      <c r="X2615" s="241"/>
      <c r="Y2615" s="241"/>
      <c r="Z2615" s="241"/>
      <c r="AA2615" s="241"/>
      <c r="AB2615" s="241"/>
      <c r="AC2615" s="241"/>
      <c r="AD2615" s="241"/>
      <c r="AE2615" s="241"/>
      <c r="AF2615" s="241"/>
      <c r="AG2615" s="241"/>
      <c r="AH2615" s="241"/>
      <c r="AI2615" s="241"/>
      <c r="AP2615" s="300"/>
      <c r="AT2615" s="300"/>
    </row>
    <row r="2616" spans="1:46" s="299" customFormat="1" ht="15" customHeight="1">
      <c r="A2616" s="284"/>
      <c r="B2616" s="284"/>
      <c r="C2616" s="241"/>
      <c r="D2616" s="241"/>
      <c r="E2616" s="241"/>
      <c r="F2616" s="241"/>
      <c r="G2616" s="241"/>
      <c r="H2616" s="241"/>
      <c r="I2616" s="241"/>
      <c r="J2616" s="241"/>
      <c r="K2616" s="241"/>
      <c r="L2616" s="241"/>
      <c r="M2616" s="241"/>
      <c r="N2616" s="241"/>
      <c r="O2616" s="241"/>
      <c r="P2616" s="241"/>
      <c r="Q2616" s="241"/>
      <c r="R2616" s="241"/>
      <c r="S2616" s="241"/>
      <c r="T2616" s="241"/>
      <c r="U2616" s="241"/>
      <c r="V2616" s="241"/>
      <c r="W2616" s="241"/>
      <c r="X2616" s="241"/>
      <c r="Y2616" s="241"/>
      <c r="Z2616" s="241"/>
      <c r="AA2616" s="241"/>
      <c r="AB2616" s="241"/>
      <c r="AC2616" s="241"/>
      <c r="AD2616" s="241"/>
      <c r="AE2616" s="241"/>
      <c r="AF2616" s="241"/>
      <c r="AG2616" s="241"/>
      <c r="AH2616" s="241"/>
      <c r="AI2616" s="241"/>
      <c r="AP2616" s="300"/>
      <c r="AT2616" s="300"/>
    </row>
    <row r="2617" spans="1:46" s="299" customFormat="1" ht="15" customHeight="1">
      <c r="A2617" s="284"/>
      <c r="B2617" s="284"/>
      <c r="C2617" s="241"/>
      <c r="D2617" s="241"/>
      <c r="E2617" s="241"/>
      <c r="F2617" s="241"/>
      <c r="G2617" s="241"/>
      <c r="H2617" s="241"/>
      <c r="I2617" s="241"/>
      <c r="J2617" s="241"/>
      <c r="K2617" s="241"/>
      <c r="L2617" s="241"/>
      <c r="M2617" s="241"/>
      <c r="N2617" s="241"/>
      <c r="O2617" s="241"/>
      <c r="P2617" s="241"/>
      <c r="Q2617" s="241"/>
      <c r="R2617" s="241"/>
      <c r="S2617" s="241"/>
      <c r="T2617" s="241"/>
      <c r="U2617" s="241"/>
      <c r="V2617" s="241"/>
      <c r="W2617" s="241"/>
      <c r="X2617" s="241"/>
      <c r="Y2617" s="241"/>
      <c r="Z2617" s="241"/>
      <c r="AA2617" s="241"/>
      <c r="AB2617" s="241"/>
      <c r="AC2617" s="241"/>
      <c r="AD2617" s="241"/>
      <c r="AE2617" s="241"/>
      <c r="AF2617" s="241"/>
      <c r="AG2617" s="241"/>
      <c r="AH2617" s="241"/>
      <c r="AI2617" s="241"/>
      <c r="AP2617" s="300"/>
      <c r="AT2617" s="300"/>
    </row>
    <row r="2618" spans="1:46" s="299" customFormat="1" ht="15" customHeight="1">
      <c r="A2618" s="284"/>
      <c r="B2618" s="284"/>
      <c r="C2618" s="241"/>
      <c r="D2618" s="241"/>
      <c r="E2618" s="241"/>
      <c r="F2618" s="241"/>
      <c r="G2618" s="241"/>
      <c r="H2618" s="241"/>
      <c r="I2618" s="241"/>
      <c r="J2618" s="241"/>
      <c r="K2618" s="241"/>
      <c r="L2618" s="241"/>
      <c r="M2618" s="241"/>
      <c r="N2618" s="241"/>
      <c r="O2618" s="241"/>
      <c r="P2618" s="241"/>
      <c r="Q2618" s="241"/>
      <c r="R2618" s="241"/>
      <c r="S2618" s="241"/>
      <c r="T2618" s="241"/>
      <c r="U2618" s="241"/>
      <c r="V2618" s="241"/>
      <c r="W2618" s="241"/>
      <c r="X2618" s="241"/>
      <c r="Y2618" s="241"/>
      <c r="Z2618" s="241"/>
      <c r="AA2618" s="241"/>
      <c r="AB2618" s="241"/>
      <c r="AC2618" s="241"/>
      <c r="AD2618" s="241"/>
      <c r="AE2618" s="241"/>
      <c r="AF2618" s="241"/>
      <c r="AG2618" s="241"/>
      <c r="AH2618" s="241"/>
      <c r="AI2618" s="241"/>
      <c r="AP2618" s="300"/>
      <c r="AT2618" s="300"/>
    </row>
    <row r="2619" spans="1:46" s="299" customFormat="1" ht="15" customHeight="1">
      <c r="A2619" s="284"/>
      <c r="B2619" s="284"/>
      <c r="C2619" s="241"/>
      <c r="D2619" s="241"/>
      <c r="E2619" s="241"/>
      <c r="F2619" s="241"/>
      <c r="G2619" s="241"/>
      <c r="H2619" s="241"/>
      <c r="I2619" s="241"/>
      <c r="J2619" s="241"/>
      <c r="K2619" s="241"/>
      <c r="L2619" s="241"/>
      <c r="M2619" s="241"/>
      <c r="N2619" s="241"/>
      <c r="O2619" s="241"/>
      <c r="P2619" s="241"/>
      <c r="Q2619" s="241"/>
      <c r="R2619" s="241"/>
      <c r="S2619" s="241"/>
      <c r="T2619" s="241"/>
      <c r="U2619" s="241"/>
      <c r="V2619" s="241"/>
      <c r="W2619" s="241"/>
      <c r="X2619" s="241"/>
      <c r="Y2619" s="241"/>
      <c r="Z2619" s="241"/>
      <c r="AA2619" s="241"/>
      <c r="AB2619" s="241"/>
      <c r="AC2619" s="241"/>
      <c r="AD2619" s="241"/>
      <c r="AE2619" s="241"/>
      <c r="AF2619" s="241"/>
      <c r="AG2619" s="241"/>
      <c r="AH2619" s="241"/>
      <c r="AI2619" s="241"/>
      <c r="AP2619" s="300"/>
      <c r="AT2619" s="300"/>
    </row>
    <row r="2620" spans="1:46" s="299" customFormat="1" ht="15" customHeight="1">
      <c r="A2620" s="284"/>
      <c r="B2620" s="284"/>
      <c r="C2620" s="241"/>
      <c r="D2620" s="241"/>
      <c r="E2620" s="241"/>
      <c r="F2620" s="241"/>
      <c r="G2620" s="241"/>
      <c r="H2620" s="241"/>
      <c r="I2620" s="241"/>
      <c r="J2620" s="241"/>
      <c r="K2620" s="241"/>
      <c r="L2620" s="241"/>
      <c r="M2620" s="241"/>
      <c r="N2620" s="241"/>
      <c r="O2620" s="241"/>
      <c r="P2620" s="241"/>
      <c r="Q2620" s="241"/>
      <c r="R2620" s="241"/>
      <c r="S2620" s="241"/>
      <c r="T2620" s="241"/>
      <c r="U2620" s="241"/>
      <c r="V2620" s="241"/>
      <c r="W2620" s="241"/>
      <c r="X2620" s="241"/>
      <c r="Y2620" s="241"/>
      <c r="Z2620" s="241"/>
      <c r="AA2620" s="241"/>
      <c r="AB2620" s="241"/>
      <c r="AC2620" s="241"/>
      <c r="AD2620" s="241"/>
      <c r="AE2620" s="241"/>
      <c r="AF2620" s="241"/>
      <c r="AG2620" s="241"/>
      <c r="AH2620" s="241"/>
      <c r="AI2620" s="241"/>
      <c r="AP2620" s="300"/>
      <c r="AT2620" s="300"/>
    </row>
    <row r="2621" spans="1:46" s="299" customFormat="1" ht="15" customHeight="1">
      <c r="A2621" s="284"/>
      <c r="B2621" s="284"/>
      <c r="C2621" s="241"/>
      <c r="D2621" s="241"/>
      <c r="E2621" s="241"/>
      <c r="F2621" s="241"/>
      <c r="G2621" s="241"/>
      <c r="H2621" s="241"/>
      <c r="I2621" s="241"/>
      <c r="J2621" s="241"/>
      <c r="K2621" s="241"/>
      <c r="L2621" s="241"/>
      <c r="M2621" s="241"/>
      <c r="N2621" s="241"/>
      <c r="O2621" s="241"/>
      <c r="P2621" s="241"/>
      <c r="Q2621" s="241"/>
      <c r="R2621" s="241"/>
      <c r="S2621" s="241"/>
      <c r="T2621" s="241"/>
      <c r="U2621" s="241"/>
      <c r="V2621" s="241"/>
      <c r="W2621" s="241"/>
      <c r="X2621" s="241"/>
      <c r="Y2621" s="241"/>
      <c r="Z2621" s="241"/>
      <c r="AA2621" s="241"/>
      <c r="AB2621" s="241"/>
      <c r="AC2621" s="241"/>
      <c r="AD2621" s="241"/>
      <c r="AE2621" s="241"/>
      <c r="AF2621" s="241"/>
      <c r="AG2621" s="241"/>
      <c r="AH2621" s="241"/>
      <c r="AI2621" s="241"/>
      <c r="AP2621" s="300"/>
      <c r="AT2621" s="300"/>
    </row>
    <row r="2622" spans="1:46" s="299" customFormat="1" ht="15" customHeight="1">
      <c r="A2622" s="284"/>
      <c r="B2622" s="284"/>
      <c r="C2622" s="241"/>
      <c r="D2622" s="241"/>
      <c r="E2622" s="241"/>
      <c r="F2622" s="241"/>
      <c r="G2622" s="241"/>
      <c r="H2622" s="241"/>
      <c r="I2622" s="241"/>
      <c r="J2622" s="241"/>
      <c r="K2622" s="241"/>
      <c r="L2622" s="241"/>
      <c r="M2622" s="241"/>
      <c r="N2622" s="241"/>
      <c r="O2622" s="241"/>
      <c r="P2622" s="241"/>
      <c r="Q2622" s="241"/>
      <c r="R2622" s="241"/>
      <c r="S2622" s="241"/>
      <c r="T2622" s="241"/>
      <c r="U2622" s="241"/>
      <c r="V2622" s="241"/>
      <c r="W2622" s="241"/>
      <c r="X2622" s="241"/>
      <c r="Y2622" s="241"/>
      <c r="Z2622" s="241"/>
      <c r="AA2622" s="241"/>
      <c r="AB2622" s="241"/>
      <c r="AC2622" s="241"/>
      <c r="AD2622" s="241"/>
      <c r="AE2622" s="241"/>
      <c r="AF2622" s="241"/>
      <c r="AG2622" s="241"/>
      <c r="AH2622" s="241"/>
      <c r="AI2622" s="241"/>
      <c r="AP2622" s="300"/>
      <c r="AT2622" s="300"/>
    </row>
    <row r="2623" spans="1:46" s="299" customFormat="1" ht="15" customHeight="1">
      <c r="A2623" s="284"/>
      <c r="B2623" s="284"/>
      <c r="C2623" s="241"/>
      <c r="D2623" s="241"/>
      <c r="E2623" s="241"/>
      <c r="F2623" s="241"/>
      <c r="G2623" s="241"/>
      <c r="H2623" s="241"/>
      <c r="I2623" s="241"/>
      <c r="J2623" s="241"/>
      <c r="K2623" s="241"/>
      <c r="L2623" s="241"/>
      <c r="M2623" s="241"/>
      <c r="N2623" s="241"/>
      <c r="O2623" s="241"/>
      <c r="P2623" s="241"/>
      <c r="Q2623" s="241"/>
      <c r="R2623" s="241"/>
      <c r="S2623" s="241"/>
      <c r="T2623" s="241"/>
      <c r="U2623" s="241"/>
      <c r="V2623" s="241"/>
      <c r="W2623" s="241"/>
      <c r="X2623" s="241"/>
      <c r="Y2623" s="241"/>
      <c r="Z2623" s="241"/>
      <c r="AA2623" s="241"/>
      <c r="AB2623" s="241"/>
      <c r="AC2623" s="241"/>
      <c r="AD2623" s="241"/>
      <c r="AE2623" s="241"/>
      <c r="AF2623" s="241"/>
      <c r="AG2623" s="241"/>
      <c r="AH2623" s="241"/>
      <c r="AI2623" s="241"/>
      <c r="AP2623" s="300"/>
      <c r="AT2623" s="300"/>
    </row>
    <row r="2624" spans="1:46" s="299" customFormat="1" ht="15" customHeight="1">
      <c r="A2624" s="284"/>
      <c r="B2624" s="284"/>
      <c r="C2624" s="241"/>
      <c r="D2624" s="241"/>
      <c r="E2624" s="241"/>
      <c r="F2624" s="241"/>
      <c r="G2624" s="241"/>
      <c r="H2624" s="241"/>
      <c r="I2624" s="241"/>
      <c r="J2624" s="241"/>
      <c r="K2624" s="241"/>
      <c r="L2624" s="241"/>
      <c r="M2624" s="241"/>
      <c r="N2624" s="241"/>
      <c r="O2624" s="241"/>
      <c r="P2624" s="241"/>
      <c r="Q2624" s="241"/>
      <c r="R2624" s="241"/>
      <c r="S2624" s="241"/>
      <c r="T2624" s="241"/>
      <c r="U2624" s="241"/>
      <c r="V2624" s="241"/>
      <c r="W2624" s="241"/>
      <c r="X2624" s="241"/>
      <c r="Y2624" s="241"/>
      <c r="Z2624" s="241"/>
      <c r="AA2624" s="241"/>
      <c r="AB2624" s="241"/>
      <c r="AC2624" s="241"/>
      <c r="AD2624" s="241"/>
      <c r="AE2624" s="241"/>
      <c r="AF2624" s="241"/>
      <c r="AG2624" s="241"/>
      <c r="AH2624" s="241"/>
      <c r="AI2624" s="241"/>
      <c r="AP2624" s="300"/>
      <c r="AT2624" s="300"/>
    </row>
    <row r="2625" spans="1:46" s="299" customFormat="1" ht="15" customHeight="1">
      <c r="A2625" s="284"/>
      <c r="B2625" s="284"/>
      <c r="C2625" s="241"/>
      <c r="D2625" s="241"/>
      <c r="E2625" s="241"/>
      <c r="F2625" s="241"/>
      <c r="G2625" s="241"/>
      <c r="H2625" s="241"/>
      <c r="I2625" s="241"/>
      <c r="J2625" s="241"/>
      <c r="K2625" s="241"/>
      <c r="L2625" s="241"/>
      <c r="M2625" s="241"/>
      <c r="N2625" s="241"/>
      <c r="O2625" s="241"/>
      <c r="P2625" s="241"/>
      <c r="Q2625" s="241"/>
      <c r="R2625" s="241"/>
      <c r="S2625" s="241"/>
      <c r="T2625" s="241"/>
      <c r="U2625" s="241"/>
      <c r="V2625" s="241"/>
      <c r="W2625" s="241"/>
      <c r="X2625" s="241"/>
      <c r="Y2625" s="241"/>
      <c r="Z2625" s="241"/>
      <c r="AA2625" s="241"/>
      <c r="AB2625" s="241"/>
      <c r="AC2625" s="241"/>
      <c r="AD2625" s="241"/>
      <c r="AE2625" s="241"/>
      <c r="AF2625" s="241"/>
      <c r="AG2625" s="241"/>
      <c r="AH2625" s="241"/>
      <c r="AI2625" s="241"/>
      <c r="AP2625" s="300"/>
      <c r="AT2625" s="300"/>
    </row>
    <row r="2626" spans="1:46" s="299" customFormat="1" ht="15" customHeight="1">
      <c r="A2626" s="284"/>
      <c r="B2626" s="284"/>
      <c r="C2626" s="241"/>
      <c r="D2626" s="241"/>
      <c r="E2626" s="241"/>
      <c r="F2626" s="241"/>
      <c r="G2626" s="241"/>
      <c r="H2626" s="241"/>
      <c r="I2626" s="241"/>
      <c r="J2626" s="241"/>
      <c r="K2626" s="241"/>
      <c r="L2626" s="241"/>
      <c r="M2626" s="241"/>
      <c r="N2626" s="241"/>
      <c r="O2626" s="241"/>
      <c r="P2626" s="241"/>
      <c r="Q2626" s="241"/>
      <c r="R2626" s="241"/>
      <c r="S2626" s="241"/>
      <c r="T2626" s="241"/>
      <c r="U2626" s="241"/>
      <c r="V2626" s="241"/>
      <c r="W2626" s="241"/>
      <c r="X2626" s="241"/>
      <c r="Y2626" s="241"/>
      <c r="Z2626" s="241"/>
      <c r="AA2626" s="241"/>
      <c r="AB2626" s="241"/>
      <c r="AC2626" s="241"/>
      <c r="AD2626" s="241"/>
      <c r="AE2626" s="241"/>
      <c r="AF2626" s="241"/>
      <c r="AG2626" s="241"/>
      <c r="AH2626" s="241"/>
      <c r="AI2626" s="241"/>
      <c r="AP2626" s="300"/>
      <c r="AT2626" s="300"/>
    </row>
    <row r="2627" spans="1:46" s="299" customFormat="1" ht="15" customHeight="1">
      <c r="A2627" s="284"/>
      <c r="B2627" s="284"/>
      <c r="C2627" s="241"/>
      <c r="D2627" s="241"/>
      <c r="E2627" s="241"/>
      <c r="F2627" s="241"/>
      <c r="G2627" s="241"/>
      <c r="H2627" s="241"/>
      <c r="I2627" s="241"/>
      <c r="J2627" s="241"/>
      <c r="K2627" s="241"/>
      <c r="L2627" s="241"/>
      <c r="M2627" s="241"/>
      <c r="N2627" s="241"/>
      <c r="O2627" s="241"/>
      <c r="P2627" s="241"/>
      <c r="Q2627" s="241"/>
      <c r="R2627" s="241"/>
      <c r="S2627" s="241"/>
      <c r="T2627" s="241"/>
      <c r="U2627" s="241"/>
      <c r="V2627" s="241"/>
      <c r="W2627" s="241"/>
      <c r="X2627" s="241"/>
      <c r="Y2627" s="241"/>
      <c r="Z2627" s="241"/>
      <c r="AA2627" s="241"/>
      <c r="AB2627" s="241"/>
      <c r="AC2627" s="241"/>
      <c r="AD2627" s="241"/>
      <c r="AE2627" s="241"/>
      <c r="AF2627" s="241"/>
      <c r="AG2627" s="241"/>
      <c r="AH2627" s="241"/>
      <c r="AI2627" s="241"/>
      <c r="AP2627" s="300"/>
      <c r="AT2627" s="300"/>
    </row>
    <row r="2628" spans="1:46" s="299" customFormat="1" ht="15" customHeight="1">
      <c r="A2628" s="284"/>
      <c r="B2628" s="284"/>
      <c r="C2628" s="241"/>
      <c r="D2628" s="241"/>
      <c r="E2628" s="241"/>
      <c r="F2628" s="241"/>
      <c r="G2628" s="241"/>
      <c r="H2628" s="241"/>
      <c r="I2628" s="241"/>
      <c r="J2628" s="241"/>
      <c r="K2628" s="241"/>
      <c r="L2628" s="241"/>
      <c r="M2628" s="241"/>
      <c r="N2628" s="241"/>
      <c r="O2628" s="241"/>
      <c r="P2628" s="241"/>
      <c r="Q2628" s="241"/>
      <c r="R2628" s="241"/>
      <c r="S2628" s="241"/>
      <c r="T2628" s="241"/>
      <c r="U2628" s="241"/>
      <c r="V2628" s="241"/>
      <c r="W2628" s="241"/>
      <c r="X2628" s="241"/>
      <c r="Y2628" s="241"/>
      <c r="Z2628" s="241"/>
      <c r="AA2628" s="241"/>
      <c r="AB2628" s="241"/>
      <c r="AC2628" s="241"/>
      <c r="AD2628" s="241"/>
      <c r="AE2628" s="241"/>
      <c r="AF2628" s="241"/>
      <c r="AG2628" s="241"/>
      <c r="AH2628" s="241"/>
      <c r="AI2628" s="241"/>
      <c r="AP2628" s="300"/>
      <c r="AT2628" s="300"/>
    </row>
    <row r="2629" spans="1:46" s="299" customFormat="1" ht="15" customHeight="1">
      <c r="A2629" s="284"/>
      <c r="B2629" s="284"/>
      <c r="C2629" s="241"/>
      <c r="D2629" s="241"/>
      <c r="E2629" s="241"/>
      <c r="F2629" s="241"/>
      <c r="G2629" s="241"/>
      <c r="H2629" s="241"/>
      <c r="I2629" s="241"/>
      <c r="J2629" s="241"/>
      <c r="K2629" s="241"/>
      <c r="L2629" s="241"/>
      <c r="M2629" s="241"/>
      <c r="N2629" s="241"/>
      <c r="O2629" s="241"/>
      <c r="P2629" s="241"/>
      <c r="Q2629" s="241"/>
      <c r="R2629" s="241"/>
      <c r="S2629" s="241"/>
      <c r="T2629" s="241"/>
      <c r="U2629" s="241"/>
      <c r="V2629" s="241"/>
      <c r="W2629" s="241"/>
      <c r="X2629" s="241"/>
      <c r="Y2629" s="241"/>
      <c r="Z2629" s="241"/>
      <c r="AA2629" s="241"/>
      <c r="AB2629" s="241"/>
      <c r="AC2629" s="241"/>
      <c r="AD2629" s="241"/>
      <c r="AE2629" s="241"/>
      <c r="AF2629" s="241"/>
      <c r="AG2629" s="241"/>
      <c r="AH2629" s="241"/>
      <c r="AI2629" s="241"/>
      <c r="AP2629" s="300"/>
      <c r="AT2629" s="300"/>
    </row>
    <row r="2630" spans="1:46" s="299" customFormat="1" ht="15" customHeight="1">
      <c r="A2630" s="284"/>
      <c r="B2630" s="284"/>
      <c r="C2630" s="241"/>
      <c r="D2630" s="241"/>
      <c r="E2630" s="241"/>
      <c r="F2630" s="241"/>
      <c r="G2630" s="241"/>
      <c r="H2630" s="241"/>
      <c r="I2630" s="241"/>
      <c r="J2630" s="241"/>
      <c r="K2630" s="241"/>
      <c r="L2630" s="241"/>
      <c r="M2630" s="241"/>
      <c r="N2630" s="241"/>
      <c r="O2630" s="241"/>
      <c r="P2630" s="241"/>
      <c r="Q2630" s="241"/>
      <c r="R2630" s="241"/>
      <c r="S2630" s="241"/>
      <c r="T2630" s="241"/>
      <c r="U2630" s="241"/>
      <c r="V2630" s="241"/>
      <c r="W2630" s="241"/>
      <c r="X2630" s="241"/>
      <c r="Y2630" s="241"/>
      <c r="Z2630" s="241"/>
      <c r="AA2630" s="241"/>
      <c r="AB2630" s="241"/>
      <c r="AC2630" s="241"/>
      <c r="AD2630" s="241"/>
      <c r="AE2630" s="241"/>
      <c r="AF2630" s="241"/>
      <c r="AG2630" s="241"/>
      <c r="AH2630" s="241"/>
      <c r="AI2630" s="241"/>
      <c r="AP2630" s="300"/>
      <c r="AT2630" s="300"/>
    </row>
    <row r="2631" spans="1:46" s="299" customFormat="1" ht="15" customHeight="1">
      <c r="A2631" s="284"/>
      <c r="B2631" s="284"/>
      <c r="C2631" s="241"/>
      <c r="D2631" s="241"/>
      <c r="E2631" s="241"/>
      <c r="F2631" s="241"/>
      <c r="G2631" s="241"/>
      <c r="H2631" s="241"/>
      <c r="I2631" s="241"/>
      <c r="J2631" s="241"/>
      <c r="K2631" s="241"/>
      <c r="L2631" s="241"/>
      <c r="M2631" s="241"/>
      <c r="N2631" s="241"/>
      <c r="O2631" s="241"/>
      <c r="P2631" s="241"/>
      <c r="Q2631" s="241"/>
      <c r="R2631" s="241"/>
      <c r="S2631" s="241"/>
      <c r="T2631" s="241"/>
      <c r="U2631" s="241"/>
      <c r="V2631" s="241"/>
      <c r="W2631" s="241"/>
      <c r="X2631" s="241"/>
      <c r="Y2631" s="241"/>
      <c r="Z2631" s="241"/>
      <c r="AA2631" s="241"/>
      <c r="AB2631" s="241"/>
      <c r="AC2631" s="241"/>
      <c r="AD2631" s="241"/>
      <c r="AE2631" s="241"/>
      <c r="AF2631" s="241"/>
      <c r="AG2631" s="241"/>
      <c r="AH2631" s="241"/>
      <c r="AI2631" s="241"/>
      <c r="AP2631" s="300"/>
      <c r="AT2631" s="300"/>
    </row>
    <row r="2632" spans="1:46" s="299" customFormat="1" ht="15" customHeight="1">
      <c r="A2632" s="284"/>
      <c r="B2632" s="284"/>
      <c r="C2632" s="241"/>
      <c r="D2632" s="241"/>
      <c r="E2632" s="241"/>
      <c r="F2632" s="241"/>
      <c r="G2632" s="241"/>
      <c r="H2632" s="241"/>
      <c r="I2632" s="241"/>
      <c r="J2632" s="241"/>
      <c r="K2632" s="241"/>
      <c r="L2632" s="241"/>
      <c r="M2632" s="241"/>
      <c r="N2632" s="241"/>
      <c r="O2632" s="241"/>
      <c r="P2632" s="241"/>
      <c r="Q2632" s="241"/>
      <c r="R2632" s="241"/>
      <c r="S2632" s="241"/>
      <c r="T2632" s="241"/>
      <c r="U2632" s="241"/>
      <c r="V2632" s="241"/>
      <c r="W2632" s="241"/>
      <c r="X2632" s="241"/>
      <c r="Y2632" s="241"/>
      <c r="Z2632" s="241"/>
      <c r="AA2632" s="241"/>
      <c r="AB2632" s="241"/>
      <c r="AC2632" s="241"/>
      <c r="AD2632" s="241"/>
      <c r="AE2632" s="241"/>
      <c r="AF2632" s="241"/>
      <c r="AG2632" s="241"/>
      <c r="AH2632" s="241"/>
      <c r="AI2632" s="241"/>
      <c r="AP2632" s="300"/>
      <c r="AT2632" s="300"/>
    </row>
    <row r="2633" spans="1:46" s="299" customFormat="1" ht="15" customHeight="1">
      <c r="A2633" s="284"/>
      <c r="B2633" s="284"/>
      <c r="C2633" s="241"/>
      <c r="D2633" s="241"/>
      <c r="E2633" s="241"/>
      <c r="F2633" s="241"/>
      <c r="G2633" s="241"/>
      <c r="H2633" s="241"/>
      <c r="I2633" s="241"/>
      <c r="J2633" s="241"/>
      <c r="K2633" s="241"/>
      <c r="L2633" s="241"/>
      <c r="M2633" s="241"/>
      <c r="N2633" s="241"/>
      <c r="O2633" s="241"/>
      <c r="P2633" s="241"/>
      <c r="Q2633" s="241"/>
      <c r="R2633" s="241"/>
      <c r="S2633" s="241"/>
      <c r="T2633" s="241"/>
      <c r="U2633" s="241"/>
      <c r="V2633" s="241"/>
      <c r="W2633" s="241"/>
      <c r="X2633" s="241"/>
      <c r="Y2633" s="241"/>
      <c r="Z2633" s="241"/>
      <c r="AA2633" s="241"/>
      <c r="AB2633" s="241"/>
      <c r="AC2633" s="241"/>
      <c r="AD2633" s="241"/>
      <c r="AE2633" s="241"/>
      <c r="AF2633" s="241"/>
      <c r="AG2633" s="241"/>
      <c r="AH2633" s="241"/>
      <c r="AI2633" s="241"/>
      <c r="AP2633" s="300"/>
      <c r="AT2633" s="300"/>
    </row>
    <row r="2634" spans="1:46" s="299" customFormat="1" ht="15" customHeight="1">
      <c r="A2634" s="284"/>
      <c r="B2634" s="284"/>
      <c r="C2634" s="241"/>
      <c r="D2634" s="241"/>
      <c r="E2634" s="241"/>
      <c r="F2634" s="241"/>
      <c r="G2634" s="241"/>
      <c r="H2634" s="241"/>
      <c r="I2634" s="241"/>
      <c r="J2634" s="241"/>
      <c r="K2634" s="241"/>
      <c r="L2634" s="241"/>
      <c r="M2634" s="241"/>
      <c r="N2634" s="241"/>
      <c r="O2634" s="241"/>
      <c r="P2634" s="241"/>
      <c r="Q2634" s="241"/>
      <c r="R2634" s="241"/>
      <c r="S2634" s="241"/>
      <c r="T2634" s="241"/>
      <c r="U2634" s="241"/>
      <c r="V2634" s="241"/>
      <c r="W2634" s="241"/>
      <c r="X2634" s="241"/>
      <c r="Y2634" s="241"/>
      <c r="Z2634" s="241"/>
      <c r="AA2634" s="241"/>
      <c r="AB2634" s="241"/>
      <c r="AC2634" s="241"/>
      <c r="AD2634" s="241"/>
      <c r="AE2634" s="241"/>
      <c r="AF2634" s="241"/>
      <c r="AG2634" s="241"/>
      <c r="AH2634" s="241"/>
      <c r="AI2634" s="241"/>
      <c r="AP2634" s="300"/>
      <c r="AT2634" s="300"/>
    </row>
    <row r="2635" spans="1:46" s="299" customFormat="1" ht="15" customHeight="1">
      <c r="A2635" s="284"/>
      <c r="B2635" s="284"/>
      <c r="C2635" s="241"/>
      <c r="D2635" s="241"/>
      <c r="E2635" s="241"/>
      <c r="F2635" s="241"/>
      <c r="G2635" s="241"/>
      <c r="H2635" s="241"/>
      <c r="I2635" s="241"/>
      <c r="J2635" s="241"/>
      <c r="K2635" s="241"/>
      <c r="L2635" s="241"/>
      <c r="M2635" s="241"/>
      <c r="N2635" s="241"/>
      <c r="O2635" s="241"/>
      <c r="P2635" s="241"/>
      <c r="Q2635" s="241"/>
      <c r="R2635" s="241"/>
      <c r="S2635" s="241"/>
      <c r="T2635" s="241"/>
      <c r="U2635" s="241"/>
      <c r="V2635" s="241"/>
      <c r="W2635" s="241"/>
      <c r="X2635" s="241"/>
      <c r="Y2635" s="241"/>
      <c r="Z2635" s="241"/>
      <c r="AA2635" s="241"/>
      <c r="AB2635" s="241"/>
      <c r="AC2635" s="241"/>
      <c r="AD2635" s="241"/>
      <c r="AE2635" s="241"/>
      <c r="AF2635" s="241"/>
      <c r="AG2635" s="241"/>
      <c r="AH2635" s="241"/>
      <c r="AI2635" s="241"/>
      <c r="AP2635" s="300"/>
      <c r="AT2635" s="300"/>
    </row>
    <row r="2636" spans="1:46" s="299" customFormat="1" ht="15" customHeight="1">
      <c r="A2636" s="284"/>
      <c r="B2636" s="284"/>
      <c r="C2636" s="241"/>
      <c r="D2636" s="241"/>
      <c r="E2636" s="241"/>
      <c r="F2636" s="241"/>
      <c r="G2636" s="241"/>
      <c r="H2636" s="241"/>
      <c r="I2636" s="241"/>
      <c r="J2636" s="241"/>
      <c r="K2636" s="241"/>
      <c r="L2636" s="241"/>
      <c r="M2636" s="241"/>
      <c r="N2636" s="241"/>
      <c r="O2636" s="241"/>
      <c r="P2636" s="241"/>
      <c r="Q2636" s="241"/>
      <c r="R2636" s="241"/>
      <c r="S2636" s="241"/>
      <c r="T2636" s="241"/>
      <c r="U2636" s="241"/>
      <c r="V2636" s="241"/>
      <c r="W2636" s="241"/>
      <c r="X2636" s="241"/>
      <c r="Y2636" s="241"/>
      <c r="Z2636" s="241"/>
      <c r="AA2636" s="241"/>
      <c r="AB2636" s="241"/>
      <c r="AC2636" s="241"/>
      <c r="AD2636" s="241"/>
      <c r="AE2636" s="241"/>
      <c r="AF2636" s="241"/>
      <c r="AG2636" s="241"/>
      <c r="AH2636" s="241"/>
      <c r="AI2636" s="241"/>
      <c r="AP2636" s="300"/>
      <c r="AT2636" s="300"/>
    </row>
    <row r="2637" spans="1:46" s="299" customFormat="1" ht="15" customHeight="1">
      <c r="A2637" s="284"/>
      <c r="B2637" s="284"/>
      <c r="C2637" s="241"/>
      <c r="D2637" s="241"/>
      <c r="E2637" s="241"/>
      <c r="F2637" s="241"/>
      <c r="G2637" s="241"/>
      <c r="H2637" s="241"/>
      <c r="I2637" s="241"/>
      <c r="J2637" s="241"/>
      <c r="K2637" s="241"/>
      <c r="L2637" s="241"/>
      <c r="M2637" s="241"/>
      <c r="N2637" s="241"/>
      <c r="O2637" s="241"/>
      <c r="P2637" s="241"/>
      <c r="Q2637" s="241"/>
      <c r="R2637" s="241"/>
      <c r="S2637" s="241"/>
      <c r="T2637" s="241"/>
      <c r="U2637" s="241"/>
      <c r="V2637" s="241"/>
      <c r="W2637" s="241"/>
      <c r="X2637" s="241"/>
      <c r="Y2637" s="241"/>
      <c r="Z2637" s="241"/>
      <c r="AA2637" s="241"/>
      <c r="AB2637" s="241"/>
      <c r="AC2637" s="241"/>
      <c r="AD2637" s="241"/>
      <c r="AE2637" s="241"/>
      <c r="AF2637" s="241"/>
      <c r="AG2637" s="241"/>
      <c r="AH2637" s="241"/>
      <c r="AI2637" s="241"/>
      <c r="AP2637" s="300"/>
      <c r="AT2637" s="300"/>
    </row>
    <row r="2638" spans="1:46" s="299" customFormat="1" ht="15" customHeight="1">
      <c r="A2638" s="284"/>
      <c r="B2638" s="284"/>
      <c r="C2638" s="241"/>
      <c r="D2638" s="241"/>
      <c r="E2638" s="241"/>
      <c r="F2638" s="241"/>
      <c r="G2638" s="241"/>
      <c r="H2638" s="241"/>
      <c r="I2638" s="241"/>
      <c r="J2638" s="241"/>
      <c r="K2638" s="241"/>
      <c r="L2638" s="241"/>
      <c r="M2638" s="241"/>
      <c r="N2638" s="241"/>
      <c r="O2638" s="241"/>
      <c r="P2638" s="241"/>
      <c r="Q2638" s="241"/>
      <c r="R2638" s="241"/>
      <c r="S2638" s="241"/>
      <c r="T2638" s="241"/>
      <c r="U2638" s="241"/>
      <c r="V2638" s="241"/>
      <c r="W2638" s="241"/>
      <c r="X2638" s="241"/>
      <c r="Y2638" s="241"/>
      <c r="Z2638" s="241"/>
      <c r="AA2638" s="241"/>
      <c r="AB2638" s="241"/>
      <c r="AC2638" s="241"/>
      <c r="AD2638" s="241"/>
      <c r="AE2638" s="241"/>
      <c r="AF2638" s="241"/>
      <c r="AG2638" s="241"/>
      <c r="AH2638" s="241"/>
      <c r="AI2638" s="241"/>
      <c r="AP2638" s="300"/>
      <c r="AT2638" s="300"/>
    </row>
    <row r="2639" spans="1:46" s="299" customFormat="1" ht="15" customHeight="1">
      <c r="A2639" s="284"/>
      <c r="B2639" s="284"/>
      <c r="C2639" s="241"/>
      <c r="D2639" s="241"/>
      <c r="E2639" s="241"/>
      <c r="F2639" s="241"/>
      <c r="G2639" s="241"/>
      <c r="H2639" s="241"/>
      <c r="I2639" s="241"/>
      <c r="J2639" s="241"/>
      <c r="K2639" s="241"/>
      <c r="L2639" s="241"/>
      <c r="M2639" s="241"/>
      <c r="N2639" s="241"/>
      <c r="O2639" s="241"/>
      <c r="P2639" s="241"/>
      <c r="Q2639" s="241"/>
      <c r="R2639" s="241"/>
      <c r="S2639" s="241"/>
      <c r="T2639" s="241"/>
      <c r="U2639" s="241"/>
      <c r="V2639" s="241"/>
      <c r="W2639" s="241"/>
      <c r="X2639" s="241"/>
      <c r="Y2639" s="241"/>
      <c r="Z2639" s="241"/>
      <c r="AA2639" s="241"/>
      <c r="AB2639" s="241"/>
      <c r="AC2639" s="241"/>
      <c r="AD2639" s="241"/>
      <c r="AE2639" s="241"/>
      <c r="AF2639" s="241"/>
      <c r="AG2639" s="241"/>
      <c r="AH2639" s="241"/>
      <c r="AI2639" s="241"/>
      <c r="AP2639" s="300"/>
      <c r="AT2639" s="300"/>
    </row>
    <row r="2640" spans="1:46" s="299" customFormat="1" ht="15" customHeight="1">
      <c r="A2640" s="284"/>
      <c r="B2640" s="284"/>
      <c r="C2640" s="241"/>
      <c r="D2640" s="241"/>
      <c r="E2640" s="241"/>
      <c r="F2640" s="241"/>
      <c r="G2640" s="241"/>
      <c r="H2640" s="241"/>
      <c r="I2640" s="241"/>
      <c r="J2640" s="241"/>
      <c r="K2640" s="241"/>
      <c r="L2640" s="241"/>
      <c r="M2640" s="241"/>
      <c r="N2640" s="241"/>
      <c r="O2640" s="241"/>
      <c r="P2640" s="241"/>
      <c r="Q2640" s="241"/>
      <c r="R2640" s="241"/>
      <c r="S2640" s="241"/>
      <c r="T2640" s="241"/>
      <c r="U2640" s="241"/>
      <c r="V2640" s="241"/>
      <c r="W2640" s="241"/>
      <c r="X2640" s="241"/>
      <c r="Y2640" s="241"/>
      <c r="Z2640" s="241"/>
      <c r="AA2640" s="241"/>
      <c r="AB2640" s="241"/>
      <c r="AC2640" s="241"/>
      <c r="AD2640" s="241"/>
      <c r="AE2640" s="241"/>
      <c r="AF2640" s="241"/>
      <c r="AG2640" s="241"/>
      <c r="AH2640" s="241"/>
      <c r="AI2640" s="241"/>
      <c r="AP2640" s="300"/>
      <c r="AT2640" s="300"/>
    </row>
    <row r="2641" spans="1:46" s="299" customFormat="1" ht="15" customHeight="1">
      <c r="A2641" s="284"/>
      <c r="B2641" s="284"/>
      <c r="C2641" s="241"/>
      <c r="D2641" s="241"/>
      <c r="E2641" s="241"/>
      <c r="F2641" s="241"/>
      <c r="G2641" s="241"/>
      <c r="H2641" s="241"/>
      <c r="I2641" s="241"/>
      <c r="J2641" s="241"/>
      <c r="K2641" s="241"/>
      <c r="L2641" s="241"/>
      <c r="M2641" s="241"/>
      <c r="N2641" s="241"/>
      <c r="O2641" s="241"/>
      <c r="P2641" s="241"/>
      <c r="Q2641" s="241"/>
      <c r="R2641" s="241"/>
      <c r="S2641" s="241"/>
      <c r="T2641" s="241"/>
      <c r="U2641" s="241"/>
      <c r="V2641" s="241"/>
      <c r="W2641" s="241"/>
      <c r="X2641" s="241"/>
      <c r="Y2641" s="241"/>
      <c r="Z2641" s="241"/>
      <c r="AA2641" s="241"/>
      <c r="AB2641" s="241"/>
      <c r="AC2641" s="241"/>
      <c r="AD2641" s="241"/>
      <c r="AE2641" s="241"/>
      <c r="AF2641" s="241"/>
      <c r="AG2641" s="241"/>
      <c r="AH2641" s="241"/>
      <c r="AI2641" s="241"/>
      <c r="AP2641" s="300"/>
      <c r="AT2641" s="300"/>
    </row>
    <row r="2642" spans="1:46" s="299" customFormat="1" ht="15" customHeight="1">
      <c r="A2642" s="284"/>
      <c r="B2642" s="284"/>
      <c r="C2642" s="241"/>
      <c r="D2642" s="241"/>
      <c r="E2642" s="241"/>
      <c r="F2642" s="241"/>
      <c r="G2642" s="241"/>
      <c r="H2642" s="241"/>
      <c r="I2642" s="241"/>
      <c r="J2642" s="241"/>
      <c r="K2642" s="241"/>
      <c r="L2642" s="241"/>
      <c r="M2642" s="241"/>
      <c r="N2642" s="241"/>
      <c r="O2642" s="241"/>
      <c r="P2642" s="241"/>
      <c r="Q2642" s="241"/>
      <c r="R2642" s="241"/>
      <c r="S2642" s="241"/>
      <c r="T2642" s="241"/>
      <c r="U2642" s="241"/>
      <c r="V2642" s="241"/>
      <c r="W2642" s="241"/>
      <c r="X2642" s="241"/>
      <c r="Y2642" s="241"/>
      <c r="Z2642" s="241"/>
      <c r="AA2642" s="241"/>
      <c r="AB2642" s="241"/>
      <c r="AC2642" s="241"/>
      <c r="AD2642" s="241"/>
      <c r="AE2642" s="241"/>
      <c r="AF2642" s="241"/>
      <c r="AG2642" s="241"/>
      <c r="AH2642" s="241"/>
      <c r="AI2642" s="241"/>
      <c r="AP2642" s="300"/>
      <c r="AT2642" s="300"/>
    </row>
    <row r="2643" spans="1:46" s="299" customFormat="1" ht="15" customHeight="1">
      <c r="A2643" s="284"/>
      <c r="B2643" s="284"/>
      <c r="C2643" s="241"/>
      <c r="D2643" s="241"/>
      <c r="E2643" s="241"/>
      <c r="F2643" s="241"/>
      <c r="G2643" s="241"/>
      <c r="H2643" s="241"/>
      <c r="I2643" s="241"/>
      <c r="J2643" s="241"/>
      <c r="K2643" s="241"/>
      <c r="L2643" s="241"/>
      <c r="M2643" s="241"/>
      <c r="N2643" s="241"/>
      <c r="O2643" s="241"/>
      <c r="P2643" s="241"/>
      <c r="Q2643" s="241"/>
      <c r="R2643" s="241"/>
      <c r="S2643" s="241"/>
      <c r="T2643" s="241"/>
      <c r="U2643" s="241"/>
      <c r="V2643" s="241"/>
      <c r="W2643" s="241"/>
      <c r="X2643" s="241"/>
      <c r="Y2643" s="241"/>
      <c r="Z2643" s="241"/>
      <c r="AA2643" s="241"/>
      <c r="AB2643" s="241"/>
      <c r="AC2643" s="241"/>
      <c r="AD2643" s="241"/>
      <c r="AE2643" s="241"/>
      <c r="AF2643" s="241"/>
      <c r="AG2643" s="241"/>
      <c r="AH2643" s="241"/>
      <c r="AI2643" s="241"/>
      <c r="AP2643" s="300"/>
      <c r="AT2643" s="300"/>
    </row>
    <row r="2644" spans="1:46" s="299" customFormat="1" ht="15" customHeight="1">
      <c r="A2644" s="284"/>
      <c r="B2644" s="284"/>
      <c r="C2644" s="241"/>
      <c r="D2644" s="241"/>
      <c r="E2644" s="241"/>
      <c r="F2644" s="241"/>
      <c r="G2644" s="241"/>
      <c r="H2644" s="241"/>
      <c r="I2644" s="241"/>
      <c r="J2644" s="241"/>
      <c r="K2644" s="241"/>
      <c r="L2644" s="241"/>
      <c r="M2644" s="241"/>
      <c r="N2644" s="241"/>
      <c r="O2644" s="241"/>
      <c r="P2644" s="241"/>
      <c r="Q2644" s="241"/>
      <c r="R2644" s="241"/>
      <c r="S2644" s="241"/>
      <c r="T2644" s="241"/>
      <c r="U2644" s="241"/>
      <c r="V2644" s="241"/>
      <c r="W2644" s="241"/>
      <c r="X2644" s="241"/>
      <c r="Y2644" s="241"/>
      <c r="Z2644" s="241"/>
      <c r="AA2644" s="241"/>
      <c r="AB2644" s="241"/>
      <c r="AC2644" s="241"/>
      <c r="AD2644" s="241"/>
      <c r="AE2644" s="241"/>
      <c r="AF2644" s="241"/>
      <c r="AG2644" s="241"/>
      <c r="AH2644" s="241"/>
      <c r="AI2644" s="241"/>
      <c r="AP2644" s="300"/>
      <c r="AT2644" s="300"/>
    </row>
    <row r="2645" spans="1:46" s="299" customFormat="1" ht="15" customHeight="1">
      <c r="A2645" s="284"/>
      <c r="B2645" s="284"/>
      <c r="C2645" s="241"/>
      <c r="D2645" s="241"/>
      <c r="E2645" s="241"/>
      <c r="F2645" s="241"/>
      <c r="G2645" s="241"/>
      <c r="H2645" s="241"/>
      <c r="I2645" s="241"/>
      <c r="J2645" s="241"/>
      <c r="K2645" s="241"/>
      <c r="L2645" s="241"/>
      <c r="M2645" s="241"/>
      <c r="N2645" s="241"/>
      <c r="O2645" s="241"/>
      <c r="P2645" s="241"/>
      <c r="Q2645" s="241"/>
      <c r="R2645" s="241"/>
      <c r="S2645" s="241"/>
      <c r="T2645" s="241"/>
      <c r="U2645" s="241"/>
      <c r="V2645" s="241"/>
      <c r="W2645" s="241"/>
      <c r="X2645" s="241"/>
      <c r="Y2645" s="241"/>
      <c r="Z2645" s="241"/>
      <c r="AA2645" s="241"/>
      <c r="AB2645" s="241"/>
      <c r="AC2645" s="241"/>
      <c r="AD2645" s="241"/>
      <c r="AE2645" s="241"/>
      <c r="AF2645" s="241"/>
      <c r="AG2645" s="241"/>
      <c r="AH2645" s="241"/>
      <c r="AI2645" s="241"/>
      <c r="AP2645" s="300"/>
      <c r="AT2645" s="300"/>
    </row>
    <row r="2646" spans="1:46" s="299" customFormat="1" ht="15" customHeight="1">
      <c r="A2646" s="284"/>
      <c r="B2646" s="284"/>
      <c r="C2646" s="241"/>
      <c r="D2646" s="241"/>
      <c r="E2646" s="241"/>
      <c r="F2646" s="241"/>
      <c r="G2646" s="241"/>
      <c r="H2646" s="241"/>
      <c r="I2646" s="241"/>
      <c r="J2646" s="241"/>
      <c r="K2646" s="241"/>
      <c r="L2646" s="241"/>
      <c r="M2646" s="241"/>
      <c r="N2646" s="241"/>
      <c r="O2646" s="241"/>
      <c r="P2646" s="241"/>
      <c r="Q2646" s="241"/>
      <c r="R2646" s="241"/>
      <c r="S2646" s="241"/>
      <c r="T2646" s="241"/>
      <c r="U2646" s="241"/>
      <c r="V2646" s="241"/>
      <c r="W2646" s="241"/>
      <c r="X2646" s="241"/>
      <c r="Y2646" s="241"/>
      <c r="Z2646" s="241"/>
      <c r="AA2646" s="241"/>
      <c r="AB2646" s="241"/>
      <c r="AC2646" s="241"/>
      <c r="AD2646" s="241"/>
      <c r="AE2646" s="241"/>
      <c r="AF2646" s="241"/>
      <c r="AG2646" s="241"/>
      <c r="AH2646" s="241"/>
      <c r="AI2646" s="241"/>
      <c r="AP2646" s="300"/>
      <c r="AT2646" s="300"/>
    </row>
    <row r="2647" spans="1:46" s="299" customFormat="1" ht="15" customHeight="1">
      <c r="A2647" s="284"/>
      <c r="B2647" s="284"/>
      <c r="C2647" s="241"/>
      <c r="D2647" s="241"/>
      <c r="E2647" s="241"/>
      <c r="F2647" s="241"/>
      <c r="G2647" s="241"/>
      <c r="H2647" s="241"/>
      <c r="I2647" s="241"/>
      <c r="J2647" s="241"/>
      <c r="K2647" s="241"/>
      <c r="L2647" s="241"/>
      <c r="M2647" s="241"/>
      <c r="N2647" s="241"/>
      <c r="O2647" s="241"/>
      <c r="P2647" s="241"/>
      <c r="Q2647" s="241"/>
      <c r="R2647" s="241"/>
      <c r="S2647" s="241"/>
      <c r="T2647" s="241"/>
      <c r="U2647" s="241"/>
      <c r="V2647" s="241"/>
      <c r="W2647" s="241"/>
      <c r="X2647" s="241"/>
      <c r="Y2647" s="241"/>
      <c r="Z2647" s="241"/>
      <c r="AA2647" s="241"/>
      <c r="AB2647" s="241"/>
      <c r="AC2647" s="241"/>
      <c r="AD2647" s="241"/>
      <c r="AE2647" s="241"/>
      <c r="AF2647" s="241"/>
      <c r="AG2647" s="241"/>
      <c r="AH2647" s="241"/>
      <c r="AI2647" s="241"/>
      <c r="AP2647" s="300"/>
      <c r="AT2647" s="300"/>
    </row>
    <row r="2648" spans="1:46" s="299" customFormat="1" ht="15" customHeight="1">
      <c r="A2648" s="284"/>
      <c r="B2648" s="284"/>
      <c r="C2648" s="241"/>
      <c r="D2648" s="241"/>
      <c r="E2648" s="241"/>
      <c r="F2648" s="241"/>
      <c r="G2648" s="241"/>
      <c r="H2648" s="241"/>
      <c r="I2648" s="241"/>
      <c r="J2648" s="241"/>
      <c r="K2648" s="241"/>
      <c r="L2648" s="241"/>
      <c r="M2648" s="241"/>
      <c r="N2648" s="241"/>
      <c r="O2648" s="241"/>
      <c r="P2648" s="241"/>
      <c r="Q2648" s="241"/>
      <c r="R2648" s="241"/>
      <c r="S2648" s="241"/>
      <c r="T2648" s="241"/>
      <c r="U2648" s="241"/>
      <c r="V2648" s="241"/>
      <c r="W2648" s="241"/>
      <c r="X2648" s="241"/>
      <c r="Y2648" s="241"/>
      <c r="Z2648" s="241"/>
      <c r="AA2648" s="241"/>
      <c r="AB2648" s="241"/>
      <c r="AC2648" s="241"/>
      <c r="AD2648" s="241"/>
      <c r="AE2648" s="241"/>
      <c r="AF2648" s="241"/>
      <c r="AG2648" s="241"/>
      <c r="AH2648" s="241"/>
      <c r="AI2648" s="241"/>
      <c r="AP2648" s="300"/>
      <c r="AT2648" s="300"/>
    </row>
    <row r="2649" spans="1:46" s="299" customFormat="1" ht="15" customHeight="1">
      <c r="A2649" s="284"/>
      <c r="B2649" s="284"/>
      <c r="C2649" s="241"/>
      <c r="D2649" s="241"/>
      <c r="E2649" s="241"/>
      <c r="F2649" s="241"/>
      <c r="G2649" s="241"/>
      <c r="H2649" s="241"/>
      <c r="I2649" s="241"/>
      <c r="J2649" s="241"/>
      <c r="K2649" s="241"/>
      <c r="L2649" s="241"/>
      <c r="M2649" s="241"/>
      <c r="N2649" s="241"/>
      <c r="O2649" s="241"/>
      <c r="P2649" s="241"/>
      <c r="Q2649" s="241"/>
      <c r="R2649" s="241"/>
      <c r="S2649" s="241"/>
      <c r="T2649" s="241"/>
      <c r="U2649" s="241"/>
      <c r="V2649" s="241"/>
      <c r="W2649" s="241"/>
      <c r="X2649" s="241"/>
      <c r="Y2649" s="241"/>
      <c r="Z2649" s="241"/>
      <c r="AA2649" s="241"/>
      <c r="AB2649" s="241"/>
      <c r="AC2649" s="241"/>
      <c r="AD2649" s="241"/>
      <c r="AE2649" s="241"/>
      <c r="AF2649" s="241"/>
      <c r="AG2649" s="241"/>
      <c r="AH2649" s="241"/>
      <c r="AI2649" s="241"/>
      <c r="AP2649" s="300"/>
      <c r="AT2649" s="300"/>
    </row>
    <row r="2650" spans="1:46" s="299" customFormat="1" ht="15" customHeight="1">
      <c r="A2650" s="284"/>
      <c r="B2650" s="284"/>
      <c r="C2650" s="241"/>
      <c r="D2650" s="241"/>
      <c r="E2650" s="241"/>
      <c r="F2650" s="241"/>
      <c r="G2650" s="241"/>
      <c r="H2650" s="241"/>
      <c r="I2650" s="241"/>
      <c r="J2650" s="241"/>
      <c r="K2650" s="241"/>
      <c r="L2650" s="241"/>
      <c r="M2650" s="241"/>
      <c r="N2650" s="241"/>
      <c r="O2650" s="241"/>
      <c r="P2650" s="241"/>
      <c r="Q2650" s="241"/>
      <c r="R2650" s="241"/>
      <c r="S2650" s="241"/>
      <c r="T2650" s="241"/>
      <c r="U2650" s="241"/>
      <c r="V2650" s="241"/>
      <c r="W2650" s="241"/>
      <c r="X2650" s="241"/>
      <c r="Y2650" s="241"/>
      <c r="Z2650" s="241"/>
      <c r="AA2650" s="241"/>
      <c r="AB2650" s="241"/>
      <c r="AC2650" s="241"/>
      <c r="AD2650" s="241"/>
      <c r="AE2650" s="241"/>
      <c r="AF2650" s="241"/>
      <c r="AG2650" s="241"/>
      <c r="AH2650" s="241"/>
      <c r="AI2650" s="241"/>
      <c r="AP2650" s="300"/>
      <c r="AT2650" s="300"/>
    </row>
    <row r="2651" spans="1:46" s="299" customFormat="1" ht="15" customHeight="1">
      <c r="A2651" s="284"/>
      <c r="B2651" s="284"/>
      <c r="C2651" s="241"/>
      <c r="D2651" s="241"/>
      <c r="E2651" s="241"/>
      <c r="F2651" s="241"/>
      <c r="G2651" s="241"/>
      <c r="H2651" s="241"/>
      <c r="I2651" s="241"/>
      <c r="J2651" s="241"/>
      <c r="K2651" s="241"/>
      <c r="L2651" s="241"/>
      <c r="M2651" s="241"/>
      <c r="N2651" s="241"/>
      <c r="O2651" s="241"/>
      <c r="P2651" s="241"/>
      <c r="Q2651" s="241"/>
      <c r="R2651" s="241"/>
      <c r="S2651" s="241"/>
      <c r="T2651" s="241"/>
      <c r="U2651" s="241"/>
      <c r="V2651" s="241"/>
      <c r="W2651" s="241"/>
      <c r="X2651" s="241"/>
      <c r="Y2651" s="241"/>
      <c r="Z2651" s="241"/>
      <c r="AA2651" s="241"/>
      <c r="AB2651" s="241"/>
      <c r="AC2651" s="241"/>
      <c r="AD2651" s="241"/>
      <c r="AE2651" s="241"/>
      <c r="AF2651" s="241"/>
      <c r="AG2651" s="241"/>
      <c r="AH2651" s="241"/>
      <c r="AI2651" s="241"/>
      <c r="AP2651" s="300"/>
      <c r="AT2651" s="300"/>
    </row>
    <row r="2652" spans="1:46" s="299" customFormat="1" ht="15" customHeight="1">
      <c r="A2652" s="284"/>
      <c r="B2652" s="284"/>
      <c r="C2652" s="241"/>
      <c r="D2652" s="241"/>
      <c r="E2652" s="241"/>
      <c r="F2652" s="241"/>
      <c r="G2652" s="241"/>
      <c r="H2652" s="241"/>
      <c r="I2652" s="241"/>
      <c r="J2652" s="241"/>
      <c r="K2652" s="241"/>
      <c r="L2652" s="241"/>
      <c r="M2652" s="241"/>
      <c r="N2652" s="241"/>
      <c r="O2652" s="241"/>
      <c r="P2652" s="241"/>
      <c r="Q2652" s="241"/>
      <c r="R2652" s="241"/>
      <c r="S2652" s="241"/>
      <c r="T2652" s="241"/>
      <c r="U2652" s="241"/>
      <c r="V2652" s="241"/>
      <c r="W2652" s="241"/>
      <c r="X2652" s="241"/>
      <c r="Y2652" s="241"/>
      <c r="Z2652" s="241"/>
      <c r="AA2652" s="241"/>
      <c r="AB2652" s="241"/>
      <c r="AC2652" s="241"/>
      <c r="AD2652" s="241"/>
      <c r="AE2652" s="241"/>
      <c r="AF2652" s="241"/>
      <c r="AG2652" s="241"/>
      <c r="AH2652" s="241"/>
      <c r="AI2652" s="241"/>
      <c r="AP2652" s="300"/>
      <c r="AT2652" s="300"/>
    </row>
    <row r="2653" spans="1:46" s="299" customFormat="1" ht="15" customHeight="1">
      <c r="A2653" s="284"/>
      <c r="B2653" s="284"/>
      <c r="C2653" s="241"/>
      <c r="D2653" s="241"/>
      <c r="E2653" s="241"/>
      <c r="F2653" s="241"/>
      <c r="G2653" s="241"/>
      <c r="H2653" s="241"/>
      <c r="I2653" s="241"/>
      <c r="J2653" s="241"/>
      <c r="K2653" s="241"/>
      <c r="L2653" s="241"/>
      <c r="M2653" s="241"/>
      <c r="N2653" s="241"/>
      <c r="O2653" s="241"/>
      <c r="P2653" s="241"/>
      <c r="Q2653" s="241"/>
      <c r="R2653" s="241"/>
      <c r="S2653" s="241"/>
      <c r="T2653" s="241"/>
      <c r="U2653" s="241"/>
      <c r="V2653" s="241"/>
      <c r="W2653" s="241"/>
      <c r="X2653" s="241"/>
      <c r="Y2653" s="241"/>
      <c r="Z2653" s="241"/>
      <c r="AA2653" s="241"/>
      <c r="AB2653" s="241"/>
      <c r="AC2653" s="241"/>
      <c r="AD2653" s="241"/>
      <c r="AE2653" s="241"/>
      <c r="AF2653" s="241"/>
      <c r="AG2653" s="241"/>
      <c r="AH2653" s="241"/>
      <c r="AI2653" s="241"/>
      <c r="AP2653" s="300"/>
      <c r="AT2653" s="300"/>
    </row>
    <row r="2654" spans="1:46" s="299" customFormat="1" ht="15" customHeight="1">
      <c r="A2654" s="284"/>
      <c r="B2654" s="284"/>
      <c r="C2654" s="241"/>
      <c r="D2654" s="241"/>
      <c r="E2654" s="241"/>
      <c r="F2654" s="241"/>
      <c r="G2654" s="241"/>
      <c r="H2654" s="241"/>
      <c r="I2654" s="241"/>
      <c r="J2654" s="241"/>
      <c r="K2654" s="241"/>
      <c r="L2654" s="241"/>
      <c r="M2654" s="241"/>
      <c r="N2654" s="241"/>
      <c r="O2654" s="241"/>
      <c r="P2654" s="241"/>
      <c r="Q2654" s="241"/>
      <c r="R2654" s="241"/>
      <c r="S2654" s="241"/>
      <c r="T2654" s="241"/>
      <c r="U2654" s="241"/>
      <c r="V2654" s="241"/>
      <c r="W2654" s="241"/>
      <c r="X2654" s="241"/>
      <c r="Y2654" s="241"/>
      <c r="Z2654" s="241"/>
      <c r="AA2654" s="241"/>
      <c r="AB2654" s="241"/>
      <c r="AC2654" s="241"/>
      <c r="AD2654" s="241"/>
      <c r="AE2654" s="241"/>
      <c r="AF2654" s="241"/>
      <c r="AG2654" s="241"/>
      <c r="AH2654" s="241"/>
      <c r="AI2654" s="241"/>
      <c r="AP2654" s="300"/>
      <c r="AT2654" s="300"/>
    </row>
    <row r="2655" spans="1:46" s="299" customFormat="1" ht="15" customHeight="1">
      <c r="A2655" s="284"/>
      <c r="B2655" s="284"/>
      <c r="C2655" s="241"/>
      <c r="D2655" s="241"/>
      <c r="E2655" s="241"/>
      <c r="F2655" s="241"/>
      <c r="G2655" s="241"/>
      <c r="H2655" s="241"/>
      <c r="I2655" s="241"/>
      <c r="J2655" s="241"/>
      <c r="K2655" s="241"/>
      <c r="L2655" s="241"/>
      <c r="M2655" s="241"/>
      <c r="N2655" s="241"/>
      <c r="O2655" s="241"/>
      <c r="P2655" s="241"/>
      <c r="Q2655" s="241"/>
      <c r="R2655" s="241"/>
      <c r="S2655" s="241"/>
      <c r="T2655" s="241"/>
      <c r="U2655" s="241"/>
      <c r="V2655" s="241"/>
      <c r="W2655" s="241"/>
      <c r="X2655" s="241"/>
      <c r="Y2655" s="241"/>
      <c r="Z2655" s="241"/>
      <c r="AA2655" s="241"/>
      <c r="AB2655" s="241"/>
      <c r="AC2655" s="241"/>
      <c r="AD2655" s="241"/>
      <c r="AE2655" s="241"/>
      <c r="AF2655" s="241"/>
      <c r="AG2655" s="241"/>
      <c r="AH2655" s="241"/>
      <c r="AI2655" s="241"/>
      <c r="AP2655" s="300"/>
      <c r="AT2655" s="300"/>
    </row>
    <row r="2656" spans="1:46" s="299" customFormat="1" ht="15" customHeight="1">
      <c r="A2656" s="284"/>
      <c r="B2656" s="284"/>
      <c r="C2656" s="241"/>
      <c r="D2656" s="241"/>
      <c r="E2656" s="241"/>
      <c r="F2656" s="241"/>
      <c r="G2656" s="241"/>
      <c r="H2656" s="241"/>
      <c r="I2656" s="241"/>
      <c r="J2656" s="241"/>
      <c r="K2656" s="241"/>
      <c r="L2656" s="241"/>
      <c r="M2656" s="241"/>
      <c r="N2656" s="241"/>
      <c r="O2656" s="241"/>
      <c r="P2656" s="241"/>
      <c r="Q2656" s="241"/>
      <c r="R2656" s="241"/>
      <c r="S2656" s="241"/>
      <c r="T2656" s="241"/>
      <c r="U2656" s="241"/>
      <c r="V2656" s="241"/>
      <c r="W2656" s="241"/>
      <c r="X2656" s="241"/>
      <c r="Y2656" s="241"/>
      <c r="Z2656" s="241"/>
      <c r="AA2656" s="241"/>
      <c r="AB2656" s="241"/>
      <c r="AC2656" s="241"/>
      <c r="AD2656" s="241"/>
      <c r="AE2656" s="241"/>
      <c r="AF2656" s="241"/>
      <c r="AG2656" s="241"/>
      <c r="AH2656" s="241"/>
      <c r="AI2656" s="241"/>
      <c r="AP2656" s="300"/>
      <c r="AT2656" s="300"/>
    </row>
    <row r="2657" spans="1:46" s="299" customFormat="1" ht="15" customHeight="1">
      <c r="A2657" s="284"/>
      <c r="B2657" s="284"/>
      <c r="C2657" s="241"/>
      <c r="D2657" s="241"/>
      <c r="E2657" s="241"/>
      <c r="F2657" s="241"/>
      <c r="G2657" s="241"/>
      <c r="H2657" s="241"/>
      <c r="I2657" s="241"/>
      <c r="J2657" s="241"/>
      <c r="K2657" s="241"/>
      <c r="L2657" s="241"/>
      <c r="M2657" s="241"/>
      <c r="N2657" s="241"/>
      <c r="O2657" s="241"/>
      <c r="P2657" s="241"/>
      <c r="Q2657" s="241"/>
      <c r="R2657" s="241"/>
      <c r="S2657" s="241"/>
      <c r="T2657" s="241"/>
      <c r="U2657" s="241"/>
      <c r="V2657" s="241"/>
      <c r="W2657" s="241"/>
      <c r="X2657" s="241"/>
      <c r="Y2657" s="241"/>
      <c r="Z2657" s="241"/>
      <c r="AA2657" s="241"/>
      <c r="AB2657" s="241"/>
      <c r="AC2657" s="241"/>
      <c r="AD2657" s="241"/>
      <c r="AE2657" s="241"/>
      <c r="AF2657" s="241"/>
      <c r="AG2657" s="241"/>
      <c r="AH2657" s="241"/>
      <c r="AI2657" s="241"/>
      <c r="AP2657" s="300"/>
      <c r="AT2657" s="300"/>
    </row>
    <row r="2658" spans="1:46" s="299" customFormat="1" ht="15" customHeight="1">
      <c r="A2658" s="284"/>
      <c r="B2658" s="284"/>
      <c r="C2658" s="241"/>
      <c r="D2658" s="241"/>
      <c r="E2658" s="241"/>
      <c r="F2658" s="241"/>
      <c r="G2658" s="241"/>
      <c r="H2658" s="241"/>
      <c r="I2658" s="241"/>
      <c r="J2658" s="241"/>
      <c r="K2658" s="241"/>
      <c r="L2658" s="241"/>
      <c r="M2658" s="241"/>
      <c r="N2658" s="241"/>
      <c r="O2658" s="241"/>
      <c r="P2658" s="241"/>
      <c r="Q2658" s="241"/>
      <c r="R2658" s="241"/>
      <c r="S2658" s="241"/>
      <c r="T2658" s="241"/>
      <c r="U2658" s="241"/>
      <c r="V2658" s="241"/>
      <c r="W2658" s="241"/>
      <c r="X2658" s="241"/>
      <c r="Y2658" s="241"/>
      <c r="Z2658" s="241"/>
      <c r="AA2658" s="241"/>
      <c r="AB2658" s="241"/>
      <c r="AC2658" s="241"/>
      <c r="AD2658" s="241"/>
      <c r="AE2658" s="241"/>
      <c r="AF2658" s="241"/>
      <c r="AG2658" s="241"/>
      <c r="AH2658" s="241"/>
      <c r="AI2658" s="241"/>
      <c r="AP2658" s="300"/>
      <c r="AT2658" s="300"/>
    </row>
    <row r="2659" spans="1:46" s="299" customFormat="1" ht="15" customHeight="1">
      <c r="A2659" s="284"/>
      <c r="B2659" s="284"/>
      <c r="C2659" s="241"/>
      <c r="D2659" s="241"/>
      <c r="E2659" s="241"/>
      <c r="F2659" s="241"/>
      <c r="G2659" s="241"/>
      <c r="H2659" s="241"/>
      <c r="I2659" s="241"/>
      <c r="J2659" s="241"/>
      <c r="K2659" s="241"/>
      <c r="L2659" s="241"/>
      <c r="M2659" s="241"/>
      <c r="N2659" s="241"/>
      <c r="O2659" s="241"/>
      <c r="P2659" s="241"/>
      <c r="Q2659" s="241"/>
      <c r="R2659" s="241"/>
      <c r="S2659" s="241"/>
      <c r="T2659" s="241"/>
      <c r="U2659" s="241"/>
      <c r="V2659" s="241"/>
      <c r="W2659" s="241"/>
      <c r="X2659" s="241"/>
      <c r="Y2659" s="241"/>
      <c r="Z2659" s="241"/>
      <c r="AA2659" s="241"/>
      <c r="AB2659" s="241"/>
      <c r="AC2659" s="241"/>
      <c r="AD2659" s="241"/>
      <c r="AE2659" s="241"/>
      <c r="AF2659" s="241"/>
      <c r="AG2659" s="241"/>
      <c r="AH2659" s="241"/>
      <c r="AI2659" s="241"/>
      <c r="AP2659" s="300"/>
      <c r="AT2659" s="300"/>
    </row>
    <row r="2660" spans="1:46" s="299" customFormat="1" ht="15" customHeight="1">
      <c r="A2660" s="284"/>
      <c r="B2660" s="284"/>
      <c r="C2660" s="241"/>
      <c r="D2660" s="241"/>
      <c r="E2660" s="241"/>
      <c r="F2660" s="241"/>
      <c r="G2660" s="241"/>
      <c r="H2660" s="241"/>
      <c r="I2660" s="241"/>
      <c r="J2660" s="241"/>
      <c r="K2660" s="241"/>
      <c r="L2660" s="241"/>
      <c r="M2660" s="241"/>
      <c r="N2660" s="241"/>
      <c r="O2660" s="241"/>
      <c r="P2660" s="241"/>
      <c r="Q2660" s="241"/>
      <c r="R2660" s="241"/>
      <c r="S2660" s="241"/>
      <c r="T2660" s="241"/>
      <c r="U2660" s="241"/>
      <c r="V2660" s="241"/>
      <c r="W2660" s="241"/>
      <c r="X2660" s="241"/>
      <c r="Y2660" s="241"/>
      <c r="Z2660" s="241"/>
      <c r="AA2660" s="241"/>
      <c r="AB2660" s="241"/>
      <c r="AC2660" s="241"/>
      <c r="AD2660" s="241"/>
      <c r="AE2660" s="241"/>
      <c r="AF2660" s="241"/>
      <c r="AG2660" s="241"/>
      <c r="AH2660" s="241"/>
      <c r="AI2660" s="241"/>
      <c r="AP2660" s="300"/>
      <c r="AT2660" s="300"/>
    </row>
    <row r="2661" spans="1:46" s="299" customFormat="1" ht="15" customHeight="1">
      <c r="A2661" s="284"/>
      <c r="B2661" s="284"/>
      <c r="C2661" s="241"/>
      <c r="D2661" s="241"/>
      <c r="E2661" s="241"/>
      <c r="F2661" s="241"/>
      <c r="G2661" s="241"/>
      <c r="H2661" s="241"/>
      <c r="I2661" s="241"/>
      <c r="J2661" s="241"/>
      <c r="K2661" s="241"/>
      <c r="L2661" s="241"/>
      <c r="M2661" s="241"/>
      <c r="N2661" s="241"/>
      <c r="O2661" s="241"/>
      <c r="P2661" s="241"/>
      <c r="Q2661" s="241"/>
      <c r="R2661" s="241"/>
      <c r="S2661" s="241"/>
      <c r="T2661" s="241"/>
      <c r="U2661" s="241"/>
      <c r="V2661" s="241"/>
      <c r="W2661" s="241"/>
      <c r="X2661" s="241"/>
      <c r="Y2661" s="241"/>
      <c r="Z2661" s="241"/>
      <c r="AA2661" s="241"/>
      <c r="AB2661" s="241"/>
      <c r="AC2661" s="241"/>
      <c r="AD2661" s="241"/>
      <c r="AE2661" s="241"/>
      <c r="AF2661" s="241"/>
      <c r="AG2661" s="241"/>
      <c r="AH2661" s="241"/>
      <c r="AI2661" s="241"/>
      <c r="AP2661" s="300"/>
      <c r="AT2661" s="300"/>
    </row>
    <row r="2662" spans="1:46" s="299" customFormat="1" ht="15" customHeight="1">
      <c r="A2662" s="284"/>
      <c r="B2662" s="284"/>
      <c r="C2662" s="241"/>
      <c r="D2662" s="241"/>
      <c r="E2662" s="241"/>
      <c r="F2662" s="241"/>
      <c r="G2662" s="241"/>
      <c r="H2662" s="241"/>
      <c r="I2662" s="241"/>
      <c r="J2662" s="241"/>
      <c r="K2662" s="241"/>
      <c r="L2662" s="241"/>
      <c r="M2662" s="241"/>
      <c r="N2662" s="241"/>
      <c r="O2662" s="241"/>
      <c r="P2662" s="241"/>
      <c r="Q2662" s="241"/>
      <c r="R2662" s="241"/>
      <c r="S2662" s="241"/>
      <c r="T2662" s="241"/>
      <c r="U2662" s="241"/>
      <c r="V2662" s="241"/>
      <c r="W2662" s="241"/>
      <c r="X2662" s="241"/>
      <c r="Y2662" s="241"/>
      <c r="Z2662" s="241"/>
      <c r="AA2662" s="241"/>
      <c r="AB2662" s="241"/>
      <c r="AC2662" s="241"/>
      <c r="AD2662" s="241"/>
      <c r="AE2662" s="241"/>
      <c r="AF2662" s="241"/>
      <c r="AG2662" s="241"/>
      <c r="AH2662" s="241"/>
      <c r="AI2662" s="241"/>
      <c r="AP2662" s="300"/>
      <c r="AT2662" s="300"/>
    </row>
    <row r="2663" spans="1:46" s="299" customFormat="1" ht="15" customHeight="1">
      <c r="A2663" s="284"/>
      <c r="B2663" s="284"/>
      <c r="C2663" s="241"/>
      <c r="D2663" s="241"/>
      <c r="E2663" s="241"/>
      <c r="F2663" s="241"/>
      <c r="G2663" s="241"/>
      <c r="H2663" s="241"/>
      <c r="I2663" s="241"/>
      <c r="J2663" s="241"/>
      <c r="K2663" s="241"/>
      <c r="L2663" s="241"/>
      <c r="M2663" s="241"/>
      <c r="N2663" s="241"/>
      <c r="O2663" s="241"/>
      <c r="P2663" s="241"/>
      <c r="Q2663" s="241"/>
      <c r="R2663" s="241"/>
      <c r="S2663" s="241"/>
      <c r="T2663" s="241"/>
      <c r="U2663" s="241"/>
      <c r="V2663" s="241"/>
      <c r="W2663" s="241"/>
      <c r="X2663" s="241"/>
      <c r="Y2663" s="241"/>
      <c r="Z2663" s="241"/>
      <c r="AA2663" s="241"/>
      <c r="AB2663" s="241"/>
      <c r="AC2663" s="241"/>
      <c r="AD2663" s="241"/>
      <c r="AE2663" s="241"/>
      <c r="AF2663" s="241"/>
      <c r="AG2663" s="241"/>
      <c r="AH2663" s="241"/>
      <c r="AI2663" s="241"/>
      <c r="AP2663" s="300"/>
      <c r="AT2663" s="300"/>
    </row>
    <row r="2664" spans="1:46" s="299" customFormat="1" ht="15" customHeight="1">
      <c r="A2664" s="284"/>
      <c r="B2664" s="284"/>
      <c r="C2664" s="241"/>
      <c r="D2664" s="241"/>
      <c r="E2664" s="241"/>
      <c r="F2664" s="241"/>
      <c r="G2664" s="241"/>
      <c r="H2664" s="241"/>
      <c r="I2664" s="241"/>
      <c r="J2664" s="241"/>
      <c r="K2664" s="241"/>
      <c r="L2664" s="241"/>
      <c r="M2664" s="241"/>
      <c r="N2664" s="241"/>
      <c r="O2664" s="241"/>
      <c r="P2664" s="241"/>
      <c r="Q2664" s="241"/>
      <c r="R2664" s="241"/>
      <c r="S2664" s="241"/>
      <c r="T2664" s="241"/>
      <c r="U2664" s="241"/>
      <c r="V2664" s="241"/>
      <c r="W2664" s="241"/>
      <c r="X2664" s="241"/>
      <c r="Y2664" s="241"/>
      <c r="Z2664" s="241"/>
      <c r="AA2664" s="241"/>
      <c r="AB2664" s="241"/>
      <c r="AC2664" s="241"/>
      <c r="AD2664" s="241"/>
      <c r="AE2664" s="241"/>
      <c r="AF2664" s="241"/>
      <c r="AG2664" s="241"/>
      <c r="AH2664" s="241"/>
      <c r="AI2664" s="241"/>
      <c r="AP2664" s="300"/>
      <c r="AT2664" s="300"/>
    </row>
    <row r="2665" spans="1:46" s="299" customFormat="1" ht="15" customHeight="1">
      <c r="A2665" s="284"/>
      <c r="B2665" s="284"/>
      <c r="C2665" s="241"/>
      <c r="D2665" s="241"/>
      <c r="E2665" s="241"/>
      <c r="F2665" s="241"/>
      <c r="G2665" s="241"/>
      <c r="H2665" s="241"/>
      <c r="I2665" s="241"/>
      <c r="J2665" s="241"/>
      <c r="K2665" s="241"/>
      <c r="L2665" s="241"/>
      <c r="M2665" s="241"/>
      <c r="N2665" s="241"/>
      <c r="O2665" s="241"/>
      <c r="P2665" s="241"/>
      <c r="Q2665" s="241"/>
      <c r="R2665" s="241"/>
      <c r="S2665" s="241"/>
      <c r="T2665" s="241"/>
      <c r="U2665" s="241"/>
      <c r="V2665" s="241"/>
      <c r="W2665" s="241"/>
      <c r="X2665" s="241"/>
      <c r="Y2665" s="241"/>
      <c r="Z2665" s="241"/>
      <c r="AA2665" s="241"/>
      <c r="AB2665" s="241"/>
      <c r="AC2665" s="241"/>
      <c r="AD2665" s="241"/>
      <c r="AE2665" s="241"/>
      <c r="AF2665" s="241"/>
      <c r="AG2665" s="241"/>
      <c r="AH2665" s="241"/>
      <c r="AI2665" s="241"/>
      <c r="AP2665" s="300"/>
      <c r="AT2665" s="300"/>
    </row>
    <row r="2666" spans="1:46" s="299" customFormat="1" ht="15" customHeight="1">
      <c r="A2666" s="284"/>
      <c r="B2666" s="284"/>
      <c r="C2666" s="241"/>
      <c r="D2666" s="241"/>
      <c r="E2666" s="241"/>
      <c r="F2666" s="241"/>
      <c r="G2666" s="241"/>
      <c r="H2666" s="241"/>
      <c r="I2666" s="241"/>
      <c r="J2666" s="241"/>
      <c r="K2666" s="241"/>
      <c r="L2666" s="241"/>
      <c r="M2666" s="241"/>
      <c r="N2666" s="241"/>
      <c r="O2666" s="241"/>
      <c r="P2666" s="241"/>
      <c r="Q2666" s="241"/>
      <c r="R2666" s="241"/>
      <c r="S2666" s="241"/>
      <c r="T2666" s="241"/>
      <c r="U2666" s="241"/>
      <c r="V2666" s="241"/>
      <c r="W2666" s="241"/>
      <c r="X2666" s="241"/>
      <c r="Y2666" s="241"/>
      <c r="Z2666" s="241"/>
      <c r="AA2666" s="241"/>
      <c r="AB2666" s="241"/>
      <c r="AC2666" s="241"/>
      <c r="AD2666" s="241"/>
      <c r="AE2666" s="241"/>
      <c r="AF2666" s="241"/>
      <c r="AG2666" s="241"/>
      <c r="AH2666" s="241"/>
      <c r="AI2666" s="241"/>
      <c r="AP2666" s="300"/>
      <c r="AT2666" s="300"/>
    </row>
    <row r="2667" spans="1:46" s="299" customFormat="1" ht="15" customHeight="1">
      <c r="A2667" s="284"/>
      <c r="B2667" s="284"/>
      <c r="C2667" s="241"/>
      <c r="D2667" s="241"/>
      <c r="E2667" s="241"/>
      <c r="F2667" s="241"/>
      <c r="G2667" s="241"/>
      <c r="H2667" s="241"/>
      <c r="I2667" s="241"/>
      <c r="J2667" s="241"/>
      <c r="K2667" s="241"/>
      <c r="L2667" s="241"/>
      <c r="M2667" s="241"/>
      <c r="N2667" s="241"/>
      <c r="O2667" s="241"/>
      <c r="P2667" s="241"/>
      <c r="Q2667" s="241"/>
      <c r="R2667" s="241"/>
      <c r="S2667" s="241"/>
      <c r="T2667" s="241"/>
      <c r="U2667" s="241"/>
      <c r="V2667" s="241"/>
      <c r="W2667" s="241"/>
      <c r="X2667" s="241"/>
      <c r="Y2667" s="241"/>
      <c r="Z2667" s="241"/>
      <c r="AA2667" s="241"/>
      <c r="AB2667" s="241"/>
      <c r="AC2667" s="241"/>
      <c r="AD2667" s="241"/>
      <c r="AE2667" s="241"/>
      <c r="AF2667" s="241"/>
      <c r="AG2667" s="241"/>
      <c r="AH2667" s="241"/>
      <c r="AI2667" s="241"/>
      <c r="AP2667" s="300"/>
      <c r="AT2667" s="300"/>
    </row>
    <row r="2668" spans="1:46" s="299" customFormat="1" ht="15" customHeight="1">
      <c r="A2668" s="284"/>
      <c r="B2668" s="284"/>
      <c r="C2668" s="241"/>
      <c r="D2668" s="241"/>
      <c r="E2668" s="241"/>
      <c r="F2668" s="241"/>
      <c r="G2668" s="241"/>
      <c r="H2668" s="241"/>
      <c r="I2668" s="241"/>
      <c r="J2668" s="241"/>
      <c r="K2668" s="241"/>
      <c r="L2668" s="241"/>
      <c r="M2668" s="241"/>
      <c r="N2668" s="241"/>
      <c r="O2668" s="241"/>
      <c r="P2668" s="241"/>
      <c r="Q2668" s="241"/>
      <c r="R2668" s="241"/>
      <c r="S2668" s="241"/>
      <c r="T2668" s="241"/>
      <c r="U2668" s="241"/>
      <c r="V2668" s="241"/>
      <c r="W2668" s="241"/>
      <c r="X2668" s="241"/>
      <c r="Y2668" s="241"/>
      <c r="Z2668" s="241"/>
      <c r="AA2668" s="241"/>
      <c r="AB2668" s="241"/>
      <c r="AC2668" s="241"/>
      <c r="AD2668" s="241"/>
      <c r="AE2668" s="241"/>
      <c r="AF2668" s="241"/>
      <c r="AG2668" s="241"/>
      <c r="AH2668" s="241"/>
      <c r="AI2668" s="241"/>
      <c r="AP2668" s="300"/>
      <c r="AT2668" s="300"/>
    </row>
    <row r="2669" spans="1:46" s="299" customFormat="1" ht="15" customHeight="1">
      <c r="A2669" s="284"/>
      <c r="B2669" s="284"/>
      <c r="C2669" s="241"/>
      <c r="D2669" s="241"/>
      <c r="E2669" s="241"/>
      <c r="F2669" s="241"/>
      <c r="G2669" s="241"/>
      <c r="H2669" s="241"/>
      <c r="I2669" s="241"/>
      <c r="J2669" s="241"/>
      <c r="K2669" s="241"/>
      <c r="L2669" s="241"/>
      <c r="M2669" s="241"/>
      <c r="N2669" s="241"/>
      <c r="O2669" s="241"/>
      <c r="P2669" s="241"/>
      <c r="Q2669" s="241"/>
      <c r="R2669" s="241"/>
      <c r="S2669" s="241"/>
      <c r="T2669" s="241"/>
      <c r="U2669" s="241"/>
      <c r="V2669" s="241"/>
      <c r="W2669" s="241"/>
      <c r="X2669" s="241"/>
      <c r="Y2669" s="241"/>
      <c r="Z2669" s="241"/>
      <c r="AA2669" s="241"/>
      <c r="AB2669" s="241"/>
      <c r="AC2669" s="241"/>
      <c r="AD2669" s="241"/>
      <c r="AE2669" s="241"/>
      <c r="AF2669" s="241"/>
      <c r="AG2669" s="241"/>
      <c r="AH2669" s="241"/>
      <c r="AI2669" s="241"/>
      <c r="AP2669" s="300"/>
      <c r="AT2669" s="300"/>
    </row>
    <row r="2670" spans="1:46" s="299" customFormat="1" ht="15" customHeight="1">
      <c r="A2670" s="284"/>
      <c r="B2670" s="284"/>
      <c r="C2670" s="241"/>
      <c r="D2670" s="241"/>
      <c r="E2670" s="241"/>
      <c r="F2670" s="241"/>
      <c r="G2670" s="241"/>
      <c r="H2670" s="241"/>
      <c r="I2670" s="241"/>
      <c r="J2670" s="241"/>
      <c r="K2670" s="241"/>
      <c r="L2670" s="241"/>
      <c r="M2670" s="241"/>
      <c r="N2670" s="241"/>
      <c r="O2670" s="241"/>
      <c r="P2670" s="241"/>
      <c r="Q2670" s="241"/>
      <c r="R2670" s="241"/>
      <c r="S2670" s="241"/>
      <c r="T2670" s="241"/>
      <c r="U2670" s="241"/>
      <c r="V2670" s="241"/>
      <c r="W2670" s="241"/>
      <c r="X2670" s="241"/>
      <c r="Y2670" s="241"/>
      <c r="Z2670" s="241"/>
      <c r="AA2670" s="241"/>
      <c r="AB2670" s="241"/>
      <c r="AC2670" s="241"/>
      <c r="AD2670" s="241"/>
      <c r="AE2670" s="241"/>
      <c r="AF2670" s="241"/>
      <c r="AG2670" s="241"/>
      <c r="AH2670" s="241"/>
      <c r="AI2670" s="241"/>
      <c r="AP2670" s="300"/>
      <c r="AT2670" s="300"/>
    </row>
    <row r="2671" spans="1:46" s="299" customFormat="1" ht="15" customHeight="1">
      <c r="A2671" s="284"/>
      <c r="B2671" s="284"/>
      <c r="C2671" s="241"/>
      <c r="D2671" s="241"/>
      <c r="E2671" s="241"/>
      <c r="F2671" s="241"/>
      <c r="G2671" s="241"/>
      <c r="H2671" s="241"/>
      <c r="I2671" s="241"/>
      <c r="J2671" s="241"/>
      <c r="K2671" s="241"/>
      <c r="L2671" s="241"/>
      <c r="M2671" s="241"/>
      <c r="N2671" s="241"/>
      <c r="O2671" s="241"/>
      <c r="P2671" s="241"/>
      <c r="Q2671" s="241"/>
      <c r="R2671" s="241"/>
      <c r="S2671" s="241"/>
      <c r="T2671" s="241"/>
      <c r="U2671" s="241"/>
      <c r="V2671" s="241"/>
      <c r="W2671" s="241"/>
      <c r="X2671" s="241"/>
      <c r="Y2671" s="241"/>
      <c r="Z2671" s="241"/>
      <c r="AA2671" s="241"/>
      <c r="AB2671" s="241"/>
      <c r="AC2671" s="241"/>
      <c r="AD2671" s="241"/>
      <c r="AE2671" s="241"/>
      <c r="AF2671" s="241"/>
      <c r="AG2671" s="241"/>
      <c r="AH2671" s="241"/>
      <c r="AI2671" s="241"/>
      <c r="AP2671" s="300"/>
      <c r="AT2671" s="300"/>
    </row>
    <row r="2672" spans="1:46" s="299" customFormat="1" ht="15" customHeight="1">
      <c r="A2672" s="284"/>
      <c r="B2672" s="284"/>
      <c r="C2672" s="241"/>
      <c r="D2672" s="241"/>
      <c r="E2672" s="241"/>
      <c r="F2672" s="241"/>
      <c r="G2672" s="241"/>
      <c r="H2672" s="241"/>
      <c r="I2672" s="241"/>
      <c r="J2672" s="241"/>
      <c r="K2672" s="241"/>
      <c r="L2672" s="241"/>
      <c r="M2672" s="241"/>
      <c r="N2672" s="241"/>
      <c r="O2672" s="241"/>
      <c r="P2672" s="241"/>
      <c r="Q2672" s="241"/>
      <c r="R2672" s="241"/>
      <c r="S2672" s="241"/>
      <c r="T2672" s="241"/>
      <c r="U2672" s="241"/>
      <c r="V2672" s="241"/>
      <c r="W2672" s="241"/>
      <c r="X2672" s="241"/>
      <c r="Y2672" s="241"/>
      <c r="Z2672" s="241"/>
      <c r="AA2672" s="241"/>
      <c r="AB2672" s="241"/>
      <c r="AC2672" s="241"/>
      <c r="AD2672" s="241"/>
      <c r="AE2672" s="241"/>
      <c r="AF2672" s="241"/>
      <c r="AG2672" s="241"/>
      <c r="AH2672" s="241"/>
      <c r="AI2672" s="241"/>
      <c r="AP2672" s="300"/>
      <c r="AT2672" s="300"/>
    </row>
    <row r="2673" spans="1:46" s="299" customFormat="1" ht="15" customHeight="1">
      <c r="A2673" s="284"/>
      <c r="B2673" s="284"/>
      <c r="C2673" s="241"/>
      <c r="D2673" s="241"/>
      <c r="E2673" s="241"/>
      <c r="F2673" s="241"/>
      <c r="G2673" s="241"/>
      <c r="H2673" s="241"/>
      <c r="I2673" s="241"/>
      <c r="J2673" s="241"/>
      <c r="K2673" s="241"/>
      <c r="L2673" s="241"/>
      <c r="M2673" s="241"/>
      <c r="N2673" s="241"/>
      <c r="O2673" s="241"/>
      <c r="P2673" s="241"/>
      <c r="Q2673" s="241"/>
      <c r="R2673" s="241"/>
      <c r="S2673" s="241"/>
      <c r="T2673" s="241"/>
      <c r="U2673" s="241"/>
      <c r="V2673" s="241"/>
      <c r="W2673" s="241"/>
      <c r="X2673" s="241"/>
      <c r="Y2673" s="241"/>
      <c r="Z2673" s="241"/>
      <c r="AA2673" s="241"/>
      <c r="AB2673" s="241"/>
      <c r="AC2673" s="241"/>
      <c r="AD2673" s="241"/>
      <c r="AE2673" s="241"/>
      <c r="AF2673" s="241"/>
      <c r="AG2673" s="241"/>
      <c r="AH2673" s="241"/>
      <c r="AI2673" s="241"/>
      <c r="AP2673" s="300"/>
      <c r="AT2673" s="300"/>
    </row>
    <row r="2674" spans="1:46" s="299" customFormat="1" ht="15" customHeight="1">
      <c r="A2674" s="284"/>
      <c r="B2674" s="284"/>
      <c r="C2674" s="241"/>
      <c r="D2674" s="241"/>
      <c r="E2674" s="241"/>
      <c r="F2674" s="241"/>
      <c r="G2674" s="241"/>
      <c r="H2674" s="241"/>
      <c r="I2674" s="241"/>
      <c r="J2674" s="241"/>
      <c r="K2674" s="241"/>
      <c r="L2674" s="241"/>
      <c r="M2674" s="241"/>
      <c r="N2674" s="241"/>
      <c r="O2674" s="241"/>
      <c r="P2674" s="241"/>
      <c r="Q2674" s="241"/>
      <c r="R2674" s="241"/>
      <c r="S2674" s="241"/>
      <c r="T2674" s="241"/>
      <c r="U2674" s="241"/>
      <c r="V2674" s="241"/>
      <c r="W2674" s="241"/>
      <c r="X2674" s="241"/>
      <c r="Y2674" s="241"/>
      <c r="Z2674" s="241"/>
      <c r="AA2674" s="241"/>
      <c r="AB2674" s="241"/>
      <c r="AC2674" s="241"/>
      <c r="AD2674" s="241"/>
      <c r="AE2674" s="241"/>
      <c r="AF2674" s="241"/>
      <c r="AG2674" s="241"/>
      <c r="AH2674" s="241"/>
      <c r="AI2674" s="241"/>
      <c r="AP2674" s="300"/>
      <c r="AT2674" s="300"/>
    </row>
    <row r="2675" spans="1:46" s="299" customFormat="1" ht="15" customHeight="1">
      <c r="A2675" s="284"/>
      <c r="B2675" s="284"/>
      <c r="C2675" s="241"/>
      <c r="D2675" s="241"/>
      <c r="E2675" s="241"/>
      <c r="F2675" s="241"/>
      <c r="G2675" s="241"/>
      <c r="H2675" s="241"/>
      <c r="I2675" s="241"/>
      <c r="J2675" s="241"/>
      <c r="K2675" s="241"/>
      <c r="L2675" s="241"/>
      <c r="M2675" s="241"/>
      <c r="N2675" s="241"/>
      <c r="O2675" s="241"/>
      <c r="P2675" s="241"/>
      <c r="Q2675" s="241"/>
      <c r="R2675" s="241"/>
      <c r="S2675" s="241"/>
      <c r="T2675" s="241"/>
      <c r="U2675" s="241"/>
      <c r="V2675" s="241"/>
      <c r="W2675" s="241"/>
      <c r="X2675" s="241"/>
      <c r="Y2675" s="241"/>
      <c r="Z2675" s="241"/>
      <c r="AA2675" s="241"/>
      <c r="AB2675" s="241"/>
      <c r="AC2675" s="241"/>
      <c r="AD2675" s="241"/>
      <c r="AE2675" s="241"/>
      <c r="AF2675" s="241"/>
      <c r="AG2675" s="241"/>
      <c r="AH2675" s="241"/>
      <c r="AI2675" s="241"/>
      <c r="AP2675" s="300"/>
      <c r="AT2675" s="300"/>
    </row>
    <row r="2676" spans="1:46" s="299" customFormat="1" ht="15" customHeight="1">
      <c r="A2676" s="284"/>
      <c r="B2676" s="284"/>
      <c r="C2676" s="241"/>
      <c r="D2676" s="241"/>
      <c r="E2676" s="241"/>
      <c r="F2676" s="241"/>
      <c r="G2676" s="241"/>
      <c r="H2676" s="241"/>
      <c r="I2676" s="241"/>
      <c r="J2676" s="241"/>
      <c r="K2676" s="241"/>
      <c r="L2676" s="241"/>
      <c r="M2676" s="241"/>
      <c r="N2676" s="241"/>
      <c r="O2676" s="241"/>
      <c r="P2676" s="241"/>
      <c r="Q2676" s="241"/>
      <c r="R2676" s="241"/>
      <c r="S2676" s="241"/>
      <c r="T2676" s="241"/>
      <c r="U2676" s="241"/>
      <c r="V2676" s="241"/>
      <c r="W2676" s="241"/>
      <c r="X2676" s="241"/>
      <c r="Y2676" s="241"/>
      <c r="Z2676" s="241"/>
      <c r="AA2676" s="241"/>
      <c r="AB2676" s="241"/>
      <c r="AC2676" s="241"/>
      <c r="AD2676" s="241"/>
      <c r="AE2676" s="241"/>
      <c r="AF2676" s="241"/>
      <c r="AG2676" s="241"/>
      <c r="AH2676" s="241"/>
      <c r="AI2676" s="241"/>
      <c r="AP2676" s="300"/>
      <c r="AT2676" s="300"/>
    </row>
    <row r="2677" spans="1:46" s="299" customFormat="1" ht="15" customHeight="1">
      <c r="A2677" s="284"/>
      <c r="B2677" s="284"/>
      <c r="C2677" s="241"/>
      <c r="D2677" s="241"/>
      <c r="E2677" s="241"/>
      <c r="F2677" s="241"/>
      <c r="G2677" s="241"/>
      <c r="H2677" s="241"/>
      <c r="I2677" s="241"/>
      <c r="J2677" s="241"/>
      <c r="K2677" s="241"/>
      <c r="L2677" s="241"/>
      <c r="M2677" s="241"/>
      <c r="N2677" s="241"/>
      <c r="O2677" s="241"/>
      <c r="P2677" s="241"/>
      <c r="Q2677" s="241"/>
      <c r="R2677" s="241"/>
      <c r="S2677" s="241"/>
      <c r="T2677" s="241"/>
      <c r="U2677" s="241"/>
      <c r="V2677" s="241"/>
      <c r="W2677" s="241"/>
      <c r="X2677" s="241"/>
      <c r="Y2677" s="241"/>
      <c r="Z2677" s="241"/>
      <c r="AA2677" s="241"/>
      <c r="AB2677" s="241"/>
      <c r="AC2677" s="241"/>
      <c r="AD2677" s="241"/>
      <c r="AE2677" s="241"/>
      <c r="AF2677" s="241"/>
      <c r="AG2677" s="241"/>
      <c r="AH2677" s="241"/>
      <c r="AI2677" s="241"/>
      <c r="AP2677" s="300"/>
      <c r="AT2677" s="300"/>
    </row>
    <row r="2678" spans="1:46" s="299" customFormat="1" ht="15" customHeight="1">
      <c r="A2678" s="284"/>
      <c r="B2678" s="284"/>
      <c r="C2678" s="241"/>
      <c r="D2678" s="241"/>
      <c r="E2678" s="241"/>
      <c r="F2678" s="241"/>
      <c r="G2678" s="241"/>
      <c r="H2678" s="241"/>
      <c r="I2678" s="241"/>
      <c r="J2678" s="241"/>
      <c r="K2678" s="241"/>
      <c r="L2678" s="241"/>
      <c r="M2678" s="241"/>
      <c r="N2678" s="241"/>
      <c r="O2678" s="241"/>
      <c r="P2678" s="241"/>
      <c r="Q2678" s="241"/>
      <c r="R2678" s="241"/>
      <c r="S2678" s="241"/>
      <c r="T2678" s="241"/>
      <c r="U2678" s="241"/>
      <c r="V2678" s="241"/>
      <c r="W2678" s="241"/>
      <c r="X2678" s="241"/>
      <c r="Y2678" s="241"/>
      <c r="Z2678" s="241"/>
      <c r="AA2678" s="241"/>
      <c r="AB2678" s="241"/>
      <c r="AC2678" s="241"/>
      <c r="AD2678" s="241"/>
      <c r="AE2678" s="241"/>
      <c r="AF2678" s="241"/>
      <c r="AG2678" s="241"/>
      <c r="AH2678" s="241"/>
      <c r="AI2678" s="241"/>
      <c r="AP2678" s="300"/>
      <c r="AT2678" s="300"/>
    </row>
    <row r="2679" spans="1:46" s="299" customFormat="1" ht="15" customHeight="1">
      <c r="A2679" s="284"/>
      <c r="B2679" s="284"/>
      <c r="C2679" s="241"/>
      <c r="D2679" s="241"/>
      <c r="E2679" s="241"/>
      <c r="F2679" s="241"/>
      <c r="G2679" s="241"/>
      <c r="H2679" s="241"/>
      <c r="I2679" s="241"/>
      <c r="J2679" s="241"/>
      <c r="K2679" s="241"/>
      <c r="L2679" s="241"/>
      <c r="M2679" s="241"/>
      <c r="N2679" s="241"/>
      <c r="O2679" s="241"/>
      <c r="P2679" s="241"/>
      <c r="Q2679" s="241"/>
      <c r="R2679" s="241"/>
      <c r="S2679" s="241"/>
      <c r="T2679" s="241"/>
      <c r="U2679" s="241"/>
      <c r="V2679" s="241"/>
      <c r="W2679" s="241"/>
      <c r="X2679" s="241"/>
      <c r="Y2679" s="241"/>
      <c r="Z2679" s="241"/>
      <c r="AA2679" s="241"/>
      <c r="AB2679" s="241"/>
      <c r="AC2679" s="241"/>
      <c r="AD2679" s="241"/>
      <c r="AE2679" s="241"/>
      <c r="AF2679" s="241"/>
      <c r="AG2679" s="241"/>
      <c r="AH2679" s="241"/>
      <c r="AI2679" s="241"/>
      <c r="AP2679" s="300"/>
      <c r="AT2679" s="300"/>
    </row>
    <row r="2680" spans="1:46" s="299" customFormat="1" ht="15" customHeight="1">
      <c r="A2680" s="284"/>
      <c r="B2680" s="284"/>
      <c r="C2680" s="241"/>
      <c r="D2680" s="241"/>
      <c r="E2680" s="241"/>
      <c r="F2680" s="241"/>
      <c r="G2680" s="241"/>
      <c r="H2680" s="241"/>
      <c r="I2680" s="241"/>
      <c r="J2680" s="241"/>
      <c r="K2680" s="241"/>
      <c r="L2680" s="241"/>
      <c r="M2680" s="241"/>
      <c r="N2680" s="241"/>
      <c r="O2680" s="241"/>
      <c r="P2680" s="241"/>
      <c r="Q2680" s="241"/>
      <c r="R2680" s="241"/>
      <c r="S2680" s="241"/>
      <c r="T2680" s="241"/>
      <c r="U2680" s="241"/>
      <c r="V2680" s="241"/>
      <c r="W2680" s="241"/>
      <c r="X2680" s="241"/>
      <c r="Y2680" s="241"/>
      <c r="Z2680" s="241"/>
      <c r="AA2680" s="241"/>
      <c r="AB2680" s="241"/>
      <c r="AC2680" s="241"/>
      <c r="AD2680" s="241"/>
      <c r="AE2680" s="241"/>
      <c r="AF2680" s="241"/>
      <c r="AG2680" s="241"/>
      <c r="AH2680" s="241"/>
      <c r="AI2680" s="241"/>
      <c r="AP2680" s="300"/>
      <c r="AT2680" s="300"/>
    </row>
    <row r="2681" spans="1:46" s="299" customFormat="1" ht="15" customHeight="1">
      <c r="A2681" s="284"/>
      <c r="B2681" s="284"/>
      <c r="C2681" s="241"/>
      <c r="D2681" s="241"/>
      <c r="E2681" s="241"/>
      <c r="F2681" s="241"/>
      <c r="G2681" s="241"/>
      <c r="H2681" s="241"/>
      <c r="I2681" s="241"/>
      <c r="J2681" s="241"/>
      <c r="K2681" s="241"/>
      <c r="L2681" s="241"/>
      <c r="M2681" s="241"/>
      <c r="N2681" s="241"/>
      <c r="O2681" s="241"/>
      <c r="P2681" s="241"/>
      <c r="Q2681" s="241"/>
      <c r="R2681" s="241"/>
      <c r="S2681" s="241"/>
      <c r="T2681" s="241"/>
      <c r="U2681" s="241"/>
      <c r="V2681" s="241"/>
      <c r="W2681" s="241"/>
      <c r="X2681" s="241"/>
      <c r="Y2681" s="241"/>
      <c r="Z2681" s="241"/>
      <c r="AA2681" s="241"/>
      <c r="AB2681" s="241"/>
      <c r="AC2681" s="241"/>
      <c r="AD2681" s="241"/>
      <c r="AE2681" s="241"/>
      <c r="AF2681" s="241"/>
      <c r="AG2681" s="241"/>
      <c r="AH2681" s="241"/>
      <c r="AI2681" s="241"/>
      <c r="AP2681" s="300"/>
      <c r="AT2681" s="300"/>
    </row>
    <row r="2682" spans="1:46" s="299" customFormat="1" ht="15" customHeight="1">
      <c r="A2682" s="284"/>
      <c r="B2682" s="284"/>
      <c r="C2682" s="241"/>
      <c r="D2682" s="241"/>
      <c r="E2682" s="241"/>
      <c r="F2682" s="241"/>
      <c r="G2682" s="241"/>
      <c r="H2682" s="241"/>
      <c r="I2682" s="241"/>
      <c r="J2682" s="241"/>
      <c r="K2682" s="241"/>
      <c r="L2682" s="241"/>
      <c r="M2682" s="241"/>
      <c r="N2682" s="241"/>
      <c r="O2682" s="241"/>
      <c r="P2682" s="241"/>
      <c r="Q2682" s="241"/>
      <c r="R2682" s="241"/>
      <c r="S2682" s="241"/>
      <c r="T2682" s="241"/>
      <c r="U2682" s="241"/>
      <c r="V2682" s="241"/>
      <c r="W2682" s="241"/>
      <c r="X2682" s="241"/>
      <c r="Y2682" s="241"/>
      <c r="Z2682" s="241"/>
      <c r="AA2682" s="241"/>
      <c r="AB2682" s="241"/>
      <c r="AC2682" s="241"/>
      <c r="AD2682" s="241"/>
      <c r="AE2682" s="241"/>
      <c r="AF2682" s="241"/>
      <c r="AG2682" s="241"/>
      <c r="AH2682" s="241"/>
      <c r="AI2682" s="241"/>
      <c r="AP2682" s="300"/>
      <c r="AT2682" s="300"/>
    </row>
    <row r="2683" spans="1:46" s="299" customFormat="1" ht="15" customHeight="1">
      <c r="A2683" s="284"/>
      <c r="B2683" s="284"/>
      <c r="C2683" s="241"/>
      <c r="D2683" s="241"/>
      <c r="E2683" s="241"/>
      <c r="F2683" s="241"/>
      <c r="G2683" s="241"/>
      <c r="H2683" s="241"/>
      <c r="I2683" s="241"/>
      <c r="J2683" s="241"/>
      <c r="K2683" s="241"/>
      <c r="L2683" s="241"/>
      <c r="M2683" s="241"/>
      <c r="N2683" s="241"/>
      <c r="O2683" s="241"/>
      <c r="P2683" s="241"/>
      <c r="Q2683" s="241"/>
      <c r="R2683" s="241"/>
      <c r="S2683" s="241"/>
      <c r="T2683" s="241"/>
      <c r="U2683" s="241"/>
      <c r="V2683" s="241"/>
      <c r="W2683" s="241"/>
      <c r="X2683" s="241"/>
      <c r="Y2683" s="241"/>
      <c r="Z2683" s="241"/>
      <c r="AA2683" s="241"/>
      <c r="AB2683" s="241"/>
      <c r="AC2683" s="241"/>
      <c r="AD2683" s="241"/>
      <c r="AE2683" s="241"/>
      <c r="AF2683" s="241"/>
      <c r="AG2683" s="241"/>
      <c r="AH2683" s="241"/>
      <c r="AI2683" s="241"/>
      <c r="AP2683" s="300"/>
      <c r="AT2683" s="300"/>
    </row>
    <row r="2684" spans="1:46" s="299" customFormat="1" ht="15" customHeight="1">
      <c r="A2684" s="284"/>
      <c r="B2684" s="284"/>
      <c r="C2684" s="241"/>
      <c r="D2684" s="241"/>
      <c r="E2684" s="241"/>
      <c r="F2684" s="241"/>
      <c r="G2684" s="241"/>
      <c r="H2684" s="241"/>
      <c r="I2684" s="241"/>
      <c r="J2684" s="241"/>
      <c r="K2684" s="241"/>
      <c r="L2684" s="241"/>
      <c r="M2684" s="241"/>
      <c r="N2684" s="241"/>
      <c r="O2684" s="241"/>
      <c r="P2684" s="241"/>
      <c r="Q2684" s="241"/>
      <c r="R2684" s="241"/>
      <c r="S2684" s="241"/>
      <c r="T2684" s="241"/>
      <c r="U2684" s="241"/>
      <c r="V2684" s="241"/>
      <c r="W2684" s="241"/>
      <c r="X2684" s="241"/>
      <c r="Y2684" s="241"/>
      <c r="Z2684" s="241"/>
      <c r="AA2684" s="241"/>
      <c r="AB2684" s="241"/>
      <c r="AC2684" s="241"/>
      <c r="AD2684" s="241"/>
      <c r="AE2684" s="241"/>
      <c r="AF2684" s="241"/>
      <c r="AG2684" s="241"/>
      <c r="AH2684" s="241"/>
      <c r="AI2684" s="241"/>
      <c r="AP2684" s="300"/>
      <c r="AT2684" s="300"/>
    </row>
    <row r="2685" spans="1:46" s="299" customFormat="1" ht="15" customHeight="1">
      <c r="A2685" s="284"/>
      <c r="B2685" s="284"/>
      <c r="C2685" s="241"/>
      <c r="D2685" s="241"/>
      <c r="E2685" s="241"/>
      <c r="F2685" s="241"/>
      <c r="G2685" s="241"/>
      <c r="H2685" s="241"/>
      <c r="I2685" s="241"/>
      <c r="J2685" s="241"/>
      <c r="K2685" s="241"/>
      <c r="L2685" s="241"/>
      <c r="M2685" s="241"/>
      <c r="N2685" s="241"/>
      <c r="O2685" s="241"/>
      <c r="P2685" s="241"/>
      <c r="Q2685" s="241"/>
      <c r="R2685" s="241"/>
      <c r="S2685" s="241"/>
      <c r="T2685" s="241"/>
      <c r="U2685" s="241"/>
      <c r="V2685" s="241"/>
      <c r="W2685" s="241"/>
      <c r="X2685" s="241"/>
      <c r="Y2685" s="241"/>
      <c r="Z2685" s="241"/>
      <c r="AA2685" s="241"/>
      <c r="AB2685" s="241"/>
      <c r="AC2685" s="241"/>
      <c r="AD2685" s="241"/>
      <c r="AE2685" s="241"/>
      <c r="AF2685" s="241"/>
      <c r="AG2685" s="241"/>
      <c r="AH2685" s="241"/>
      <c r="AI2685" s="241"/>
      <c r="AP2685" s="300"/>
      <c r="AT2685" s="300"/>
    </row>
    <row r="2686" spans="1:46" s="299" customFormat="1" ht="15" customHeight="1">
      <c r="A2686" s="284"/>
      <c r="B2686" s="284"/>
      <c r="C2686" s="241"/>
      <c r="D2686" s="241"/>
      <c r="E2686" s="241"/>
      <c r="F2686" s="241"/>
      <c r="G2686" s="241"/>
      <c r="H2686" s="241"/>
      <c r="I2686" s="241"/>
      <c r="J2686" s="241"/>
      <c r="K2686" s="241"/>
      <c r="L2686" s="241"/>
      <c r="M2686" s="241"/>
      <c r="N2686" s="241"/>
      <c r="O2686" s="241"/>
      <c r="P2686" s="241"/>
      <c r="Q2686" s="241"/>
      <c r="R2686" s="241"/>
      <c r="S2686" s="241"/>
      <c r="T2686" s="241"/>
      <c r="U2686" s="241"/>
      <c r="V2686" s="241"/>
      <c r="W2686" s="241"/>
      <c r="X2686" s="241"/>
      <c r="Y2686" s="241"/>
      <c r="Z2686" s="241"/>
      <c r="AA2686" s="241"/>
      <c r="AB2686" s="241"/>
      <c r="AC2686" s="241"/>
      <c r="AD2686" s="241"/>
      <c r="AE2686" s="241"/>
      <c r="AF2686" s="241"/>
      <c r="AG2686" s="241"/>
      <c r="AH2686" s="241"/>
      <c r="AI2686" s="241"/>
      <c r="AP2686" s="300"/>
      <c r="AT2686" s="300"/>
    </row>
    <row r="2687" spans="1:46" s="299" customFormat="1" ht="15" customHeight="1">
      <c r="A2687" s="284"/>
      <c r="B2687" s="284"/>
      <c r="C2687" s="241"/>
      <c r="D2687" s="241"/>
      <c r="E2687" s="241"/>
      <c r="F2687" s="241"/>
      <c r="G2687" s="241"/>
      <c r="H2687" s="241"/>
      <c r="I2687" s="241"/>
      <c r="J2687" s="241"/>
      <c r="K2687" s="241"/>
      <c r="L2687" s="241"/>
      <c r="M2687" s="241"/>
      <c r="N2687" s="241"/>
      <c r="O2687" s="241"/>
      <c r="P2687" s="241"/>
      <c r="Q2687" s="241"/>
      <c r="R2687" s="241"/>
      <c r="S2687" s="241"/>
      <c r="T2687" s="241"/>
      <c r="U2687" s="241"/>
      <c r="V2687" s="241"/>
      <c r="W2687" s="241"/>
      <c r="X2687" s="241"/>
      <c r="Y2687" s="241"/>
      <c r="Z2687" s="241"/>
      <c r="AA2687" s="241"/>
      <c r="AB2687" s="241"/>
      <c r="AC2687" s="241"/>
      <c r="AD2687" s="241"/>
      <c r="AE2687" s="241"/>
      <c r="AF2687" s="241"/>
      <c r="AG2687" s="241"/>
      <c r="AH2687" s="241"/>
      <c r="AI2687" s="241"/>
      <c r="AP2687" s="300"/>
      <c r="AT2687" s="300"/>
    </row>
    <row r="2688" spans="1:46" s="299" customFormat="1" ht="15" customHeight="1">
      <c r="A2688" s="284"/>
      <c r="B2688" s="284"/>
      <c r="C2688" s="241"/>
      <c r="D2688" s="241"/>
      <c r="E2688" s="241"/>
      <c r="F2688" s="241"/>
      <c r="G2688" s="241"/>
      <c r="H2688" s="241"/>
      <c r="I2688" s="241"/>
      <c r="J2688" s="241"/>
      <c r="K2688" s="241"/>
      <c r="L2688" s="241"/>
      <c r="M2688" s="241"/>
      <c r="N2688" s="241"/>
      <c r="O2688" s="241"/>
      <c r="P2688" s="241"/>
      <c r="Q2688" s="241"/>
      <c r="R2688" s="241"/>
      <c r="S2688" s="241"/>
      <c r="T2688" s="241"/>
      <c r="U2688" s="241"/>
      <c r="V2688" s="241"/>
      <c r="W2688" s="241"/>
      <c r="X2688" s="241"/>
      <c r="Y2688" s="241"/>
      <c r="Z2688" s="241"/>
      <c r="AA2688" s="241"/>
      <c r="AB2688" s="241"/>
      <c r="AC2688" s="241"/>
      <c r="AD2688" s="241"/>
      <c r="AE2688" s="241"/>
      <c r="AF2688" s="241"/>
      <c r="AG2688" s="241"/>
      <c r="AH2688" s="241"/>
      <c r="AI2688" s="241"/>
      <c r="AP2688" s="300"/>
      <c r="AT2688" s="300"/>
    </row>
    <row r="2689" spans="1:46" s="299" customFormat="1" ht="15" customHeight="1">
      <c r="A2689" s="284"/>
      <c r="B2689" s="284"/>
      <c r="C2689" s="241"/>
      <c r="D2689" s="241"/>
      <c r="E2689" s="241"/>
      <c r="F2689" s="241"/>
      <c r="G2689" s="241"/>
      <c r="H2689" s="241"/>
      <c r="I2689" s="241"/>
      <c r="J2689" s="241"/>
      <c r="K2689" s="241"/>
      <c r="L2689" s="241"/>
      <c r="M2689" s="241"/>
      <c r="N2689" s="241"/>
      <c r="O2689" s="241"/>
      <c r="P2689" s="241"/>
      <c r="Q2689" s="241"/>
      <c r="R2689" s="241"/>
      <c r="S2689" s="241"/>
      <c r="T2689" s="241"/>
      <c r="U2689" s="241"/>
      <c r="V2689" s="241"/>
      <c r="W2689" s="241"/>
      <c r="X2689" s="241"/>
      <c r="Y2689" s="241"/>
      <c r="Z2689" s="241"/>
      <c r="AA2689" s="241"/>
      <c r="AB2689" s="241"/>
      <c r="AC2689" s="241"/>
      <c r="AD2689" s="241"/>
      <c r="AE2689" s="241"/>
      <c r="AF2689" s="241"/>
      <c r="AG2689" s="241"/>
      <c r="AH2689" s="241"/>
      <c r="AI2689" s="241"/>
      <c r="AP2689" s="300"/>
      <c r="AT2689" s="300"/>
    </row>
    <row r="2690" spans="1:46" s="299" customFormat="1" ht="15" customHeight="1">
      <c r="A2690" s="284"/>
      <c r="B2690" s="284"/>
      <c r="C2690" s="241"/>
      <c r="D2690" s="241"/>
      <c r="E2690" s="241"/>
      <c r="F2690" s="241"/>
      <c r="G2690" s="241"/>
      <c r="H2690" s="241"/>
      <c r="I2690" s="241"/>
      <c r="J2690" s="241"/>
      <c r="K2690" s="241"/>
      <c r="L2690" s="241"/>
      <c r="M2690" s="241"/>
      <c r="N2690" s="241"/>
      <c r="O2690" s="241"/>
      <c r="P2690" s="241"/>
      <c r="Q2690" s="241"/>
      <c r="R2690" s="241"/>
      <c r="S2690" s="241"/>
      <c r="T2690" s="241"/>
      <c r="U2690" s="241"/>
      <c r="V2690" s="241"/>
      <c r="W2690" s="241"/>
      <c r="X2690" s="241"/>
      <c r="Y2690" s="241"/>
      <c r="Z2690" s="241"/>
      <c r="AA2690" s="241"/>
      <c r="AB2690" s="241"/>
      <c r="AC2690" s="241"/>
      <c r="AD2690" s="241"/>
      <c r="AE2690" s="241"/>
      <c r="AF2690" s="241"/>
      <c r="AG2690" s="241"/>
      <c r="AH2690" s="241"/>
      <c r="AI2690" s="241"/>
      <c r="AP2690" s="300"/>
      <c r="AT2690" s="300"/>
    </row>
    <row r="2691" spans="1:46" s="299" customFormat="1" ht="15" customHeight="1">
      <c r="A2691" s="284"/>
      <c r="B2691" s="284"/>
      <c r="C2691" s="241"/>
      <c r="D2691" s="241"/>
      <c r="E2691" s="241"/>
      <c r="F2691" s="241"/>
      <c r="G2691" s="241"/>
      <c r="H2691" s="241"/>
      <c r="I2691" s="241"/>
      <c r="J2691" s="241"/>
      <c r="K2691" s="241"/>
      <c r="L2691" s="241"/>
      <c r="M2691" s="241"/>
      <c r="N2691" s="241"/>
      <c r="O2691" s="241"/>
      <c r="P2691" s="241"/>
      <c r="Q2691" s="241"/>
      <c r="R2691" s="241"/>
      <c r="S2691" s="241"/>
      <c r="T2691" s="241"/>
      <c r="U2691" s="241"/>
      <c r="V2691" s="241"/>
      <c r="W2691" s="241"/>
      <c r="X2691" s="241"/>
      <c r="Y2691" s="241"/>
      <c r="Z2691" s="241"/>
      <c r="AA2691" s="241"/>
      <c r="AB2691" s="241"/>
      <c r="AC2691" s="241"/>
      <c r="AD2691" s="241"/>
      <c r="AE2691" s="241"/>
      <c r="AF2691" s="241"/>
      <c r="AG2691" s="241"/>
      <c r="AH2691" s="241"/>
      <c r="AI2691" s="241"/>
      <c r="AP2691" s="300"/>
      <c r="AT2691" s="300"/>
    </row>
    <row r="2692" spans="1:46" s="299" customFormat="1" ht="15" customHeight="1">
      <c r="A2692" s="284"/>
      <c r="B2692" s="284"/>
      <c r="C2692" s="241"/>
      <c r="D2692" s="241"/>
      <c r="E2692" s="241"/>
      <c r="F2692" s="241"/>
      <c r="G2692" s="241"/>
      <c r="H2692" s="241"/>
      <c r="I2692" s="241"/>
      <c r="J2692" s="241"/>
      <c r="K2692" s="241"/>
      <c r="L2692" s="241"/>
      <c r="M2692" s="241"/>
      <c r="N2692" s="241"/>
      <c r="O2692" s="241"/>
      <c r="P2692" s="241"/>
      <c r="Q2692" s="241"/>
      <c r="R2692" s="241"/>
      <c r="S2692" s="241"/>
      <c r="T2692" s="241"/>
      <c r="U2692" s="241"/>
      <c r="V2692" s="241"/>
      <c r="W2692" s="241"/>
      <c r="X2692" s="241"/>
      <c r="Y2692" s="241"/>
      <c r="Z2692" s="241"/>
      <c r="AA2692" s="241"/>
      <c r="AB2692" s="241"/>
      <c r="AC2692" s="241"/>
      <c r="AD2692" s="241"/>
      <c r="AE2692" s="241"/>
      <c r="AF2692" s="241"/>
      <c r="AG2692" s="241"/>
      <c r="AH2692" s="241"/>
      <c r="AI2692" s="241"/>
      <c r="AP2692" s="300"/>
      <c r="AT2692" s="300"/>
    </row>
    <row r="2693" spans="1:46" s="299" customFormat="1" ht="15" customHeight="1">
      <c r="A2693" s="284"/>
      <c r="B2693" s="284"/>
      <c r="C2693" s="241"/>
      <c r="D2693" s="241"/>
      <c r="E2693" s="241"/>
      <c r="F2693" s="241"/>
      <c r="G2693" s="241"/>
      <c r="H2693" s="241"/>
      <c r="I2693" s="241"/>
      <c r="J2693" s="241"/>
      <c r="K2693" s="241"/>
      <c r="L2693" s="241"/>
      <c r="M2693" s="241"/>
      <c r="N2693" s="241"/>
      <c r="O2693" s="241"/>
      <c r="P2693" s="241"/>
      <c r="Q2693" s="241"/>
      <c r="R2693" s="241"/>
      <c r="S2693" s="241"/>
      <c r="T2693" s="241"/>
      <c r="U2693" s="241"/>
      <c r="V2693" s="241"/>
      <c r="W2693" s="241"/>
      <c r="X2693" s="241"/>
      <c r="Y2693" s="241"/>
      <c r="Z2693" s="241"/>
      <c r="AA2693" s="241"/>
      <c r="AB2693" s="241"/>
      <c r="AC2693" s="241"/>
      <c r="AD2693" s="241"/>
      <c r="AE2693" s="241"/>
      <c r="AF2693" s="241"/>
      <c r="AG2693" s="241"/>
      <c r="AH2693" s="241"/>
      <c r="AI2693" s="241"/>
      <c r="AP2693" s="300"/>
      <c r="AT2693" s="300"/>
    </row>
    <row r="2694" spans="1:46" s="299" customFormat="1" ht="15" customHeight="1">
      <c r="A2694" s="284"/>
      <c r="B2694" s="284"/>
      <c r="C2694" s="241"/>
      <c r="D2694" s="241"/>
      <c r="E2694" s="241"/>
      <c r="F2694" s="241"/>
      <c r="G2694" s="241"/>
      <c r="H2694" s="241"/>
      <c r="I2694" s="241"/>
      <c r="J2694" s="241"/>
      <c r="K2694" s="241"/>
      <c r="L2694" s="241"/>
      <c r="M2694" s="241"/>
      <c r="N2694" s="241"/>
      <c r="O2694" s="241"/>
      <c r="P2694" s="241"/>
      <c r="Q2694" s="241"/>
      <c r="R2694" s="241"/>
      <c r="S2694" s="241"/>
      <c r="T2694" s="241"/>
      <c r="U2694" s="241"/>
      <c r="V2694" s="241"/>
      <c r="W2694" s="241"/>
      <c r="X2694" s="241"/>
      <c r="Y2694" s="241"/>
      <c r="Z2694" s="241"/>
      <c r="AA2694" s="241"/>
      <c r="AB2694" s="241"/>
      <c r="AC2694" s="241"/>
      <c r="AD2694" s="241"/>
      <c r="AE2694" s="241"/>
      <c r="AF2694" s="241"/>
      <c r="AG2694" s="241"/>
      <c r="AH2694" s="241"/>
      <c r="AI2694" s="241"/>
      <c r="AP2694" s="300"/>
      <c r="AT2694" s="300"/>
    </row>
    <row r="2695" spans="1:46" s="299" customFormat="1" ht="15" customHeight="1">
      <c r="A2695" s="284"/>
      <c r="B2695" s="284"/>
      <c r="C2695" s="241"/>
      <c r="D2695" s="241"/>
      <c r="E2695" s="241"/>
      <c r="F2695" s="241"/>
      <c r="G2695" s="241"/>
      <c r="H2695" s="241"/>
      <c r="I2695" s="241"/>
      <c r="J2695" s="241"/>
      <c r="K2695" s="241"/>
      <c r="L2695" s="241"/>
      <c r="M2695" s="241"/>
      <c r="N2695" s="241"/>
      <c r="O2695" s="241"/>
      <c r="P2695" s="241"/>
      <c r="Q2695" s="241"/>
      <c r="R2695" s="241"/>
      <c r="S2695" s="241"/>
      <c r="T2695" s="241"/>
      <c r="U2695" s="241"/>
      <c r="V2695" s="241"/>
      <c r="W2695" s="241"/>
      <c r="X2695" s="241"/>
      <c r="Y2695" s="241"/>
      <c r="Z2695" s="241"/>
      <c r="AA2695" s="241"/>
      <c r="AB2695" s="241"/>
      <c r="AC2695" s="241"/>
      <c r="AD2695" s="241"/>
      <c r="AE2695" s="241"/>
      <c r="AF2695" s="241"/>
      <c r="AG2695" s="241"/>
      <c r="AH2695" s="241"/>
      <c r="AI2695" s="241"/>
      <c r="AP2695" s="300"/>
      <c r="AT2695" s="300"/>
    </row>
    <row r="2696" spans="1:46" s="299" customFormat="1" ht="15" customHeight="1">
      <c r="A2696" s="284"/>
      <c r="B2696" s="284"/>
      <c r="C2696" s="241"/>
      <c r="D2696" s="241"/>
      <c r="E2696" s="241"/>
      <c r="F2696" s="241"/>
      <c r="G2696" s="241"/>
      <c r="H2696" s="241"/>
      <c r="I2696" s="241"/>
      <c r="J2696" s="241"/>
      <c r="K2696" s="241"/>
      <c r="L2696" s="241"/>
      <c r="M2696" s="241"/>
      <c r="N2696" s="241"/>
      <c r="O2696" s="241"/>
      <c r="P2696" s="241"/>
      <c r="Q2696" s="241"/>
      <c r="R2696" s="241"/>
      <c r="S2696" s="241"/>
      <c r="T2696" s="241"/>
      <c r="U2696" s="241"/>
      <c r="V2696" s="241"/>
      <c r="W2696" s="241"/>
      <c r="X2696" s="241"/>
      <c r="Y2696" s="241"/>
      <c r="Z2696" s="241"/>
      <c r="AA2696" s="241"/>
      <c r="AB2696" s="241"/>
      <c r="AC2696" s="241"/>
      <c r="AD2696" s="241"/>
      <c r="AE2696" s="241"/>
      <c r="AF2696" s="241"/>
      <c r="AG2696" s="241"/>
      <c r="AH2696" s="241"/>
      <c r="AI2696" s="241"/>
      <c r="AP2696" s="300"/>
      <c r="AT2696" s="300"/>
    </row>
    <row r="2697" spans="1:46" s="299" customFormat="1" ht="15" customHeight="1">
      <c r="A2697" s="284"/>
      <c r="B2697" s="284"/>
      <c r="C2697" s="241"/>
      <c r="D2697" s="241"/>
      <c r="E2697" s="241"/>
      <c r="F2697" s="241"/>
      <c r="G2697" s="241"/>
      <c r="H2697" s="241"/>
      <c r="I2697" s="241"/>
      <c r="J2697" s="241"/>
      <c r="K2697" s="241"/>
      <c r="L2697" s="241"/>
      <c r="M2697" s="241"/>
      <c r="N2697" s="241"/>
      <c r="O2697" s="241"/>
      <c r="P2697" s="241"/>
      <c r="Q2697" s="241"/>
      <c r="R2697" s="241"/>
      <c r="S2697" s="241"/>
      <c r="T2697" s="241"/>
      <c r="U2697" s="241"/>
      <c r="V2697" s="241"/>
      <c r="W2697" s="241"/>
      <c r="X2697" s="241"/>
      <c r="Y2697" s="241"/>
      <c r="Z2697" s="241"/>
      <c r="AA2697" s="241"/>
      <c r="AB2697" s="241"/>
      <c r="AC2697" s="241"/>
      <c r="AD2697" s="241"/>
      <c r="AE2697" s="241"/>
      <c r="AF2697" s="241"/>
      <c r="AG2697" s="241"/>
      <c r="AH2697" s="241"/>
      <c r="AI2697" s="241"/>
      <c r="AP2697" s="300"/>
      <c r="AT2697" s="300"/>
    </row>
    <row r="2698" spans="1:46" s="299" customFormat="1" ht="15" customHeight="1">
      <c r="A2698" s="284"/>
      <c r="B2698" s="284"/>
      <c r="C2698" s="241"/>
      <c r="D2698" s="241"/>
      <c r="E2698" s="241"/>
      <c r="F2698" s="241"/>
      <c r="G2698" s="241"/>
      <c r="H2698" s="241"/>
      <c r="I2698" s="241"/>
      <c r="J2698" s="241"/>
      <c r="K2698" s="241"/>
      <c r="L2698" s="241"/>
      <c r="M2698" s="241"/>
      <c r="N2698" s="241"/>
      <c r="O2698" s="241"/>
      <c r="P2698" s="241"/>
      <c r="Q2698" s="241"/>
      <c r="R2698" s="241"/>
      <c r="S2698" s="241"/>
      <c r="T2698" s="241"/>
      <c r="U2698" s="241"/>
      <c r="V2698" s="241"/>
      <c r="W2698" s="241"/>
      <c r="X2698" s="241"/>
      <c r="Y2698" s="241"/>
      <c r="Z2698" s="241"/>
      <c r="AA2698" s="241"/>
      <c r="AB2698" s="241"/>
      <c r="AC2698" s="241"/>
      <c r="AD2698" s="241"/>
      <c r="AE2698" s="241"/>
      <c r="AF2698" s="241"/>
      <c r="AG2698" s="241"/>
      <c r="AH2698" s="241"/>
      <c r="AI2698" s="241"/>
      <c r="AP2698" s="300"/>
      <c r="AT2698" s="300"/>
    </row>
    <row r="2699" spans="1:46" s="299" customFormat="1" ht="15" customHeight="1">
      <c r="A2699" s="284"/>
      <c r="B2699" s="284"/>
      <c r="C2699" s="241"/>
      <c r="D2699" s="241"/>
      <c r="E2699" s="241"/>
      <c r="F2699" s="241"/>
      <c r="G2699" s="241"/>
      <c r="H2699" s="241"/>
      <c r="I2699" s="241"/>
      <c r="J2699" s="241"/>
      <c r="K2699" s="241"/>
      <c r="L2699" s="241"/>
      <c r="M2699" s="241"/>
      <c r="N2699" s="241"/>
      <c r="O2699" s="241"/>
      <c r="P2699" s="241"/>
      <c r="Q2699" s="241"/>
      <c r="R2699" s="241"/>
      <c r="S2699" s="241"/>
      <c r="T2699" s="241"/>
      <c r="U2699" s="241"/>
      <c r="V2699" s="241"/>
      <c r="W2699" s="241"/>
      <c r="X2699" s="241"/>
      <c r="Y2699" s="241"/>
      <c r="Z2699" s="241"/>
      <c r="AA2699" s="241"/>
      <c r="AB2699" s="241"/>
      <c r="AC2699" s="241"/>
      <c r="AD2699" s="241"/>
      <c r="AE2699" s="241"/>
      <c r="AF2699" s="241"/>
      <c r="AG2699" s="241"/>
      <c r="AH2699" s="241"/>
      <c r="AI2699" s="241"/>
      <c r="AP2699" s="300"/>
      <c r="AT2699" s="300"/>
    </row>
    <row r="2700" spans="1:46" s="299" customFormat="1" ht="15" customHeight="1">
      <c r="A2700" s="284"/>
      <c r="B2700" s="284"/>
      <c r="C2700" s="241"/>
      <c r="D2700" s="241"/>
      <c r="E2700" s="241"/>
      <c r="F2700" s="241"/>
      <c r="G2700" s="241"/>
      <c r="H2700" s="241"/>
      <c r="I2700" s="241"/>
      <c r="J2700" s="241"/>
      <c r="K2700" s="241"/>
      <c r="L2700" s="241"/>
      <c r="M2700" s="241"/>
      <c r="N2700" s="241"/>
      <c r="O2700" s="241"/>
      <c r="P2700" s="241"/>
      <c r="Q2700" s="241"/>
      <c r="R2700" s="241"/>
      <c r="S2700" s="241"/>
      <c r="T2700" s="241"/>
      <c r="U2700" s="241"/>
      <c r="V2700" s="241"/>
      <c r="W2700" s="241"/>
      <c r="X2700" s="241"/>
      <c r="Y2700" s="241"/>
      <c r="Z2700" s="241"/>
      <c r="AA2700" s="241"/>
      <c r="AB2700" s="241"/>
      <c r="AC2700" s="241"/>
      <c r="AD2700" s="241"/>
      <c r="AE2700" s="241"/>
      <c r="AF2700" s="241"/>
      <c r="AG2700" s="241"/>
      <c r="AH2700" s="241"/>
      <c r="AI2700" s="241"/>
      <c r="AP2700" s="300"/>
      <c r="AT2700" s="300"/>
    </row>
    <row r="2701" spans="1:46" s="299" customFormat="1" ht="15" customHeight="1">
      <c r="A2701" s="284"/>
      <c r="B2701" s="284"/>
      <c r="C2701" s="241"/>
      <c r="D2701" s="241"/>
      <c r="E2701" s="241"/>
      <c r="F2701" s="241"/>
      <c r="G2701" s="241"/>
      <c r="H2701" s="241"/>
      <c r="I2701" s="241"/>
      <c r="J2701" s="241"/>
      <c r="K2701" s="241"/>
      <c r="L2701" s="241"/>
      <c r="M2701" s="241"/>
      <c r="N2701" s="241"/>
      <c r="O2701" s="241"/>
      <c r="P2701" s="241"/>
      <c r="Q2701" s="241"/>
      <c r="R2701" s="241"/>
      <c r="S2701" s="241"/>
      <c r="T2701" s="241"/>
      <c r="U2701" s="241"/>
      <c r="V2701" s="241"/>
      <c r="W2701" s="241"/>
      <c r="X2701" s="241"/>
      <c r="Y2701" s="241"/>
      <c r="Z2701" s="241"/>
      <c r="AA2701" s="241"/>
      <c r="AB2701" s="241"/>
      <c r="AC2701" s="241"/>
      <c r="AD2701" s="241"/>
      <c r="AE2701" s="241"/>
      <c r="AF2701" s="241"/>
      <c r="AG2701" s="241"/>
      <c r="AH2701" s="241"/>
      <c r="AI2701" s="241"/>
      <c r="AP2701" s="300"/>
      <c r="AT2701" s="300"/>
    </row>
    <row r="2702" spans="1:46" s="299" customFormat="1" ht="15" customHeight="1">
      <c r="A2702" s="284"/>
      <c r="B2702" s="284"/>
      <c r="C2702" s="241"/>
      <c r="D2702" s="241"/>
      <c r="E2702" s="241"/>
      <c r="F2702" s="241"/>
      <c r="G2702" s="241"/>
      <c r="H2702" s="241"/>
      <c r="I2702" s="241"/>
      <c r="J2702" s="241"/>
      <c r="K2702" s="241"/>
      <c r="L2702" s="241"/>
      <c r="M2702" s="241"/>
      <c r="N2702" s="241"/>
      <c r="O2702" s="241"/>
      <c r="P2702" s="241"/>
      <c r="Q2702" s="241"/>
      <c r="R2702" s="241"/>
      <c r="S2702" s="241"/>
      <c r="T2702" s="241"/>
      <c r="U2702" s="241"/>
      <c r="V2702" s="241"/>
      <c r="W2702" s="241"/>
      <c r="X2702" s="241"/>
      <c r="Y2702" s="241"/>
      <c r="Z2702" s="241"/>
      <c r="AA2702" s="241"/>
      <c r="AB2702" s="241"/>
      <c r="AC2702" s="241"/>
      <c r="AD2702" s="241"/>
      <c r="AE2702" s="241"/>
      <c r="AF2702" s="241"/>
      <c r="AG2702" s="241"/>
      <c r="AH2702" s="241"/>
      <c r="AI2702" s="241"/>
      <c r="AP2702" s="300"/>
      <c r="AT2702" s="300"/>
    </row>
    <row r="2703" spans="1:46" s="299" customFormat="1" ht="15" customHeight="1">
      <c r="A2703" s="284"/>
      <c r="B2703" s="284"/>
      <c r="C2703" s="241"/>
      <c r="D2703" s="241"/>
      <c r="E2703" s="241"/>
      <c r="F2703" s="241"/>
      <c r="G2703" s="241"/>
      <c r="H2703" s="241"/>
      <c r="I2703" s="241"/>
      <c r="J2703" s="241"/>
      <c r="K2703" s="241"/>
      <c r="L2703" s="241"/>
      <c r="M2703" s="241"/>
      <c r="N2703" s="241"/>
      <c r="O2703" s="241"/>
      <c r="P2703" s="241"/>
      <c r="Q2703" s="241"/>
      <c r="R2703" s="241"/>
      <c r="S2703" s="241"/>
      <c r="T2703" s="241"/>
      <c r="U2703" s="241"/>
      <c r="V2703" s="241"/>
      <c r="W2703" s="241"/>
      <c r="X2703" s="241"/>
      <c r="Y2703" s="241"/>
      <c r="Z2703" s="241"/>
      <c r="AA2703" s="241"/>
      <c r="AB2703" s="241"/>
      <c r="AC2703" s="241"/>
      <c r="AD2703" s="241"/>
      <c r="AE2703" s="241"/>
      <c r="AF2703" s="241"/>
      <c r="AG2703" s="241"/>
      <c r="AH2703" s="241"/>
      <c r="AI2703" s="241"/>
      <c r="AP2703" s="300"/>
      <c r="AT2703" s="300"/>
    </row>
    <row r="2704" spans="1:46" s="299" customFormat="1" ht="15" customHeight="1">
      <c r="A2704" s="284"/>
      <c r="B2704" s="284"/>
      <c r="C2704" s="241"/>
      <c r="D2704" s="241"/>
      <c r="E2704" s="241"/>
      <c r="F2704" s="241"/>
      <c r="G2704" s="241"/>
      <c r="H2704" s="241"/>
      <c r="I2704" s="241"/>
      <c r="J2704" s="241"/>
      <c r="K2704" s="241"/>
      <c r="L2704" s="241"/>
      <c r="M2704" s="241"/>
      <c r="N2704" s="241"/>
      <c r="O2704" s="241"/>
      <c r="P2704" s="241"/>
      <c r="Q2704" s="241"/>
      <c r="R2704" s="241"/>
      <c r="S2704" s="241"/>
      <c r="T2704" s="241"/>
      <c r="U2704" s="241"/>
      <c r="V2704" s="241"/>
      <c r="W2704" s="241"/>
      <c r="X2704" s="241"/>
      <c r="Y2704" s="241"/>
      <c r="Z2704" s="241"/>
      <c r="AA2704" s="241"/>
      <c r="AB2704" s="241"/>
      <c r="AC2704" s="241"/>
      <c r="AD2704" s="241"/>
      <c r="AE2704" s="241"/>
      <c r="AF2704" s="241"/>
      <c r="AG2704" s="241"/>
      <c r="AH2704" s="241"/>
      <c r="AI2704" s="241"/>
      <c r="AP2704" s="300"/>
      <c r="AT2704" s="300"/>
    </row>
    <row r="2705" spans="1:46" s="299" customFormat="1" ht="15" customHeight="1">
      <c r="A2705" s="284"/>
      <c r="B2705" s="284"/>
      <c r="C2705" s="241"/>
      <c r="D2705" s="241"/>
      <c r="E2705" s="241"/>
      <c r="F2705" s="241"/>
      <c r="G2705" s="241"/>
      <c r="H2705" s="241"/>
      <c r="I2705" s="241"/>
      <c r="J2705" s="241"/>
      <c r="K2705" s="241"/>
      <c r="L2705" s="241"/>
      <c r="M2705" s="241"/>
      <c r="N2705" s="241"/>
      <c r="O2705" s="241"/>
      <c r="P2705" s="241"/>
      <c r="Q2705" s="241"/>
      <c r="R2705" s="241"/>
      <c r="S2705" s="241"/>
      <c r="T2705" s="241"/>
      <c r="U2705" s="241"/>
      <c r="V2705" s="241"/>
      <c r="W2705" s="241"/>
      <c r="X2705" s="241"/>
      <c r="Y2705" s="241"/>
      <c r="Z2705" s="241"/>
      <c r="AA2705" s="241"/>
      <c r="AB2705" s="241"/>
      <c r="AC2705" s="241"/>
      <c r="AD2705" s="241"/>
      <c r="AE2705" s="241"/>
      <c r="AF2705" s="241"/>
      <c r="AG2705" s="241"/>
      <c r="AH2705" s="241"/>
      <c r="AI2705" s="241"/>
      <c r="AP2705" s="300"/>
      <c r="AT2705" s="300"/>
    </row>
    <row r="2706" spans="1:46" s="299" customFormat="1" ht="15" customHeight="1">
      <c r="A2706" s="284"/>
      <c r="B2706" s="284"/>
      <c r="C2706" s="241"/>
      <c r="D2706" s="241"/>
      <c r="E2706" s="241"/>
      <c r="F2706" s="241"/>
      <c r="G2706" s="241"/>
      <c r="H2706" s="241"/>
      <c r="I2706" s="241"/>
      <c r="J2706" s="241"/>
      <c r="K2706" s="241"/>
      <c r="L2706" s="241"/>
      <c r="M2706" s="241"/>
      <c r="N2706" s="241"/>
      <c r="O2706" s="241"/>
      <c r="P2706" s="241"/>
      <c r="Q2706" s="241"/>
      <c r="R2706" s="241"/>
      <c r="S2706" s="241"/>
      <c r="T2706" s="241"/>
      <c r="U2706" s="241"/>
      <c r="V2706" s="241"/>
      <c r="W2706" s="241"/>
      <c r="X2706" s="241"/>
      <c r="Y2706" s="241"/>
      <c r="Z2706" s="241"/>
      <c r="AA2706" s="241"/>
      <c r="AB2706" s="241"/>
      <c r="AC2706" s="241"/>
      <c r="AD2706" s="241"/>
      <c r="AE2706" s="241"/>
      <c r="AF2706" s="241"/>
      <c r="AG2706" s="241"/>
      <c r="AH2706" s="241"/>
      <c r="AI2706" s="241"/>
      <c r="AP2706" s="300"/>
      <c r="AT2706" s="300"/>
    </row>
    <row r="2707" spans="1:46" s="299" customFormat="1" ht="15" customHeight="1">
      <c r="A2707" s="284"/>
      <c r="B2707" s="284"/>
      <c r="C2707" s="241"/>
      <c r="D2707" s="241"/>
      <c r="E2707" s="241"/>
      <c r="F2707" s="241"/>
      <c r="G2707" s="241"/>
      <c r="H2707" s="241"/>
      <c r="I2707" s="241"/>
      <c r="J2707" s="241"/>
      <c r="K2707" s="241"/>
      <c r="L2707" s="241"/>
      <c r="M2707" s="241"/>
      <c r="N2707" s="241"/>
      <c r="O2707" s="241"/>
      <c r="P2707" s="241"/>
      <c r="Q2707" s="241"/>
      <c r="R2707" s="241"/>
      <c r="S2707" s="241"/>
      <c r="T2707" s="241"/>
      <c r="U2707" s="241"/>
      <c r="V2707" s="241"/>
      <c r="W2707" s="241"/>
      <c r="X2707" s="241"/>
      <c r="Y2707" s="241"/>
      <c r="Z2707" s="241"/>
      <c r="AA2707" s="241"/>
      <c r="AB2707" s="241"/>
      <c r="AC2707" s="241"/>
      <c r="AD2707" s="241"/>
      <c r="AE2707" s="241"/>
      <c r="AF2707" s="241"/>
      <c r="AG2707" s="241"/>
      <c r="AH2707" s="241"/>
      <c r="AI2707" s="241"/>
      <c r="AP2707" s="300"/>
      <c r="AT2707" s="300"/>
    </row>
    <row r="2708" spans="1:46" s="299" customFormat="1" ht="15" customHeight="1">
      <c r="A2708" s="284"/>
      <c r="B2708" s="284"/>
      <c r="C2708" s="241"/>
      <c r="D2708" s="241"/>
      <c r="E2708" s="241"/>
      <c r="F2708" s="241"/>
      <c r="G2708" s="241"/>
      <c r="H2708" s="241"/>
      <c r="I2708" s="241"/>
      <c r="J2708" s="241"/>
      <c r="K2708" s="241"/>
      <c r="L2708" s="241"/>
      <c r="M2708" s="241"/>
      <c r="N2708" s="241"/>
      <c r="O2708" s="241"/>
      <c r="P2708" s="241"/>
      <c r="Q2708" s="241"/>
      <c r="R2708" s="241"/>
      <c r="S2708" s="241"/>
      <c r="T2708" s="241"/>
      <c r="U2708" s="241"/>
      <c r="V2708" s="241"/>
      <c r="W2708" s="241"/>
      <c r="X2708" s="241"/>
      <c r="Y2708" s="241"/>
      <c r="Z2708" s="241"/>
      <c r="AA2708" s="241"/>
      <c r="AB2708" s="241"/>
      <c r="AC2708" s="241"/>
      <c r="AD2708" s="241"/>
      <c r="AE2708" s="241"/>
      <c r="AF2708" s="241"/>
      <c r="AG2708" s="241"/>
      <c r="AH2708" s="241"/>
      <c r="AI2708" s="241"/>
      <c r="AP2708" s="300"/>
      <c r="AT2708" s="300"/>
    </row>
    <row r="2709" spans="1:46" s="299" customFormat="1" ht="15" customHeight="1">
      <c r="A2709" s="284"/>
      <c r="B2709" s="284"/>
      <c r="C2709" s="241"/>
      <c r="D2709" s="241"/>
      <c r="E2709" s="241"/>
      <c r="F2709" s="241"/>
      <c r="G2709" s="241"/>
      <c r="H2709" s="241"/>
      <c r="I2709" s="241"/>
      <c r="J2709" s="241"/>
      <c r="K2709" s="241"/>
      <c r="L2709" s="241"/>
      <c r="M2709" s="241"/>
      <c r="N2709" s="241"/>
      <c r="O2709" s="241"/>
      <c r="P2709" s="241"/>
      <c r="Q2709" s="241"/>
      <c r="R2709" s="241"/>
      <c r="S2709" s="241"/>
      <c r="T2709" s="241"/>
      <c r="U2709" s="241"/>
      <c r="V2709" s="241"/>
      <c r="W2709" s="241"/>
      <c r="X2709" s="241"/>
      <c r="Y2709" s="241"/>
      <c r="Z2709" s="241"/>
      <c r="AA2709" s="241"/>
      <c r="AB2709" s="241"/>
      <c r="AC2709" s="241"/>
      <c r="AD2709" s="241"/>
      <c r="AE2709" s="241"/>
      <c r="AF2709" s="241"/>
      <c r="AG2709" s="241"/>
      <c r="AH2709" s="241"/>
      <c r="AI2709" s="241"/>
      <c r="AP2709" s="300"/>
      <c r="AT2709" s="300"/>
    </row>
    <row r="2710" spans="1:46" s="299" customFormat="1" ht="15" customHeight="1">
      <c r="A2710" s="284"/>
      <c r="B2710" s="284"/>
      <c r="C2710" s="241"/>
      <c r="D2710" s="241"/>
      <c r="E2710" s="241"/>
      <c r="F2710" s="241"/>
      <c r="G2710" s="241"/>
      <c r="H2710" s="241"/>
      <c r="I2710" s="241"/>
      <c r="J2710" s="241"/>
      <c r="K2710" s="241"/>
      <c r="L2710" s="241"/>
      <c r="M2710" s="241"/>
      <c r="N2710" s="241"/>
      <c r="O2710" s="241"/>
      <c r="P2710" s="241"/>
      <c r="Q2710" s="241"/>
      <c r="R2710" s="241"/>
      <c r="S2710" s="241"/>
      <c r="T2710" s="241"/>
      <c r="U2710" s="241"/>
      <c r="V2710" s="241"/>
      <c r="W2710" s="241"/>
      <c r="X2710" s="241"/>
      <c r="Y2710" s="241"/>
      <c r="Z2710" s="241"/>
      <c r="AA2710" s="241"/>
      <c r="AB2710" s="241"/>
      <c r="AC2710" s="241"/>
      <c r="AD2710" s="241"/>
      <c r="AE2710" s="241"/>
      <c r="AF2710" s="241"/>
      <c r="AG2710" s="241"/>
      <c r="AH2710" s="241"/>
      <c r="AI2710" s="241"/>
      <c r="AP2710" s="300"/>
      <c r="AT2710" s="300"/>
    </row>
    <row r="2711" spans="1:46" s="299" customFormat="1" ht="15" customHeight="1">
      <c r="A2711" s="284"/>
      <c r="B2711" s="284"/>
      <c r="C2711" s="241"/>
      <c r="D2711" s="241"/>
      <c r="E2711" s="241"/>
      <c r="F2711" s="241"/>
      <c r="G2711" s="241"/>
      <c r="H2711" s="241"/>
      <c r="I2711" s="241"/>
      <c r="J2711" s="241"/>
      <c r="K2711" s="241"/>
      <c r="L2711" s="241"/>
      <c r="M2711" s="241"/>
      <c r="N2711" s="241"/>
      <c r="O2711" s="241"/>
      <c r="P2711" s="241"/>
      <c r="Q2711" s="241"/>
      <c r="R2711" s="241"/>
      <c r="S2711" s="241"/>
      <c r="T2711" s="241"/>
      <c r="U2711" s="241"/>
      <c r="V2711" s="241"/>
      <c r="W2711" s="241"/>
      <c r="X2711" s="241"/>
      <c r="Y2711" s="241"/>
      <c r="Z2711" s="241"/>
      <c r="AA2711" s="241"/>
      <c r="AB2711" s="241"/>
      <c r="AC2711" s="241"/>
      <c r="AD2711" s="241"/>
      <c r="AE2711" s="241"/>
      <c r="AF2711" s="241"/>
      <c r="AG2711" s="241"/>
      <c r="AH2711" s="241"/>
      <c r="AI2711" s="241"/>
      <c r="AP2711" s="300"/>
      <c r="AT2711" s="300"/>
    </row>
    <row r="2712" spans="1:46" s="299" customFormat="1" ht="15" customHeight="1">
      <c r="A2712" s="284"/>
      <c r="B2712" s="284"/>
      <c r="C2712" s="241"/>
      <c r="D2712" s="241"/>
      <c r="E2712" s="241"/>
      <c r="F2712" s="241"/>
      <c r="G2712" s="241"/>
      <c r="H2712" s="241"/>
      <c r="I2712" s="241"/>
      <c r="J2712" s="241"/>
      <c r="K2712" s="241"/>
      <c r="L2712" s="241"/>
      <c r="M2712" s="241"/>
      <c r="N2712" s="241"/>
      <c r="O2712" s="241"/>
      <c r="P2712" s="241"/>
      <c r="Q2712" s="241"/>
      <c r="R2712" s="241"/>
      <c r="S2712" s="241"/>
      <c r="T2712" s="241"/>
      <c r="U2712" s="241"/>
      <c r="V2712" s="241"/>
      <c r="W2712" s="241"/>
      <c r="X2712" s="241"/>
      <c r="Y2712" s="241"/>
      <c r="Z2712" s="241"/>
      <c r="AA2712" s="241"/>
      <c r="AB2712" s="241"/>
      <c r="AC2712" s="241"/>
      <c r="AD2712" s="241"/>
      <c r="AE2712" s="241"/>
      <c r="AF2712" s="241"/>
      <c r="AG2712" s="241"/>
      <c r="AH2712" s="241"/>
      <c r="AI2712" s="241"/>
      <c r="AP2712" s="300"/>
      <c r="AT2712" s="300"/>
    </row>
    <row r="2713" spans="1:46" s="299" customFormat="1" ht="15" customHeight="1">
      <c r="A2713" s="284"/>
      <c r="B2713" s="284"/>
      <c r="C2713" s="241"/>
      <c r="D2713" s="241"/>
      <c r="E2713" s="241"/>
      <c r="F2713" s="241"/>
      <c r="G2713" s="241"/>
      <c r="H2713" s="241"/>
      <c r="I2713" s="241"/>
      <c r="J2713" s="241"/>
      <c r="K2713" s="241"/>
      <c r="L2713" s="241"/>
      <c r="M2713" s="241"/>
      <c r="N2713" s="241"/>
      <c r="O2713" s="241"/>
      <c r="P2713" s="241"/>
      <c r="Q2713" s="241"/>
      <c r="R2713" s="241"/>
      <c r="S2713" s="241"/>
      <c r="T2713" s="241"/>
      <c r="U2713" s="241"/>
      <c r="V2713" s="241"/>
      <c r="W2713" s="241"/>
      <c r="X2713" s="241"/>
      <c r="Y2713" s="241"/>
      <c r="Z2713" s="241"/>
      <c r="AA2713" s="241"/>
      <c r="AB2713" s="241"/>
      <c r="AC2713" s="241"/>
      <c r="AD2713" s="241"/>
      <c r="AE2713" s="241"/>
      <c r="AF2713" s="241"/>
      <c r="AG2713" s="241"/>
      <c r="AH2713" s="241"/>
      <c r="AI2713" s="241"/>
      <c r="AP2713" s="300"/>
      <c r="AT2713" s="300"/>
    </row>
    <row r="2714" spans="1:46" s="299" customFormat="1" ht="15" customHeight="1">
      <c r="A2714" s="284"/>
      <c r="B2714" s="284"/>
      <c r="C2714" s="241"/>
      <c r="D2714" s="241"/>
      <c r="E2714" s="241"/>
      <c r="F2714" s="241"/>
      <c r="G2714" s="241"/>
      <c r="H2714" s="241"/>
      <c r="I2714" s="241"/>
      <c r="J2714" s="241"/>
      <c r="K2714" s="241"/>
      <c r="L2714" s="241"/>
      <c r="M2714" s="241"/>
      <c r="N2714" s="241"/>
      <c r="O2714" s="241"/>
      <c r="P2714" s="241"/>
      <c r="Q2714" s="241"/>
      <c r="R2714" s="241"/>
      <c r="S2714" s="241"/>
      <c r="T2714" s="241"/>
      <c r="U2714" s="241"/>
      <c r="V2714" s="241"/>
      <c r="W2714" s="241"/>
      <c r="X2714" s="241"/>
      <c r="Y2714" s="241"/>
      <c r="Z2714" s="241"/>
      <c r="AA2714" s="241"/>
      <c r="AB2714" s="241"/>
      <c r="AC2714" s="241"/>
      <c r="AD2714" s="241"/>
      <c r="AE2714" s="241"/>
      <c r="AF2714" s="241"/>
      <c r="AG2714" s="241"/>
      <c r="AH2714" s="241"/>
      <c r="AI2714" s="241"/>
      <c r="AP2714" s="300"/>
      <c r="AT2714" s="300"/>
    </row>
    <row r="2715" spans="1:46" s="299" customFormat="1" ht="15" customHeight="1">
      <c r="A2715" s="284"/>
      <c r="B2715" s="284"/>
      <c r="C2715" s="241"/>
      <c r="D2715" s="241"/>
      <c r="E2715" s="241"/>
      <c r="F2715" s="241"/>
      <c r="G2715" s="241"/>
      <c r="H2715" s="241"/>
      <c r="I2715" s="241"/>
      <c r="J2715" s="241"/>
      <c r="K2715" s="241"/>
      <c r="L2715" s="241"/>
      <c r="M2715" s="241"/>
      <c r="N2715" s="241"/>
      <c r="O2715" s="241"/>
      <c r="P2715" s="241"/>
      <c r="Q2715" s="241"/>
      <c r="R2715" s="241"/>
      <c r="S2715" s="241"/>
      <c r="T2715" s="241"/>
      <c r="U2715" s="241"/>
      <c r="V2715" s="241"/>
      <c r="W2715" s="241"/>
      <c r="X2715" s="241"/>
      <c r="Y2715" s="241"/>
      <c r="Z2715" s="241"/>
      <c r="AA2715" s="241"/>
      <c r="AB2715" s="241"/>
      <c r="AC2715" s="241"/>
      <c r="AD2715" s="241"/>
      <c r="AE2715" s="241"/>
      <c r="AF2715" s="241"/>
      <c r="AG2715" s="241"/>
      <c r="AH2715" s="241"/>
      <c r="AI2715" s="241"/>
      <c r="AP2715" s="300"/>
      <c r="AT2715" s="300"/>
    </row>
    <row r="2716" spans="1:46" s="299" customFormat="1" ht="15" customHeight="1">
      <c r="A2716" s="284"/>
      <c r="B2716" s="284"/>
      <c r="C2716" s="241"/>
      <c r="D2716" s="241"/>
      <c r="E2716" s="241"/>
      <c r="F2716" s="241"/>
      <c r="G2716" s="241"/>
      <c r="H2716" s="241"/>
      <c r="I2716" s="241"/>
      <c r="J2716" s="241"/>
      <c r="K2716" s="241"/>
      <c r="L2716" s="241"/>
      <c r="M2716" s="241"/>
      <c r="N2716" s="241"/>
      <c r="O2716" s="241"/>
      <c r="P2716" s="241"/>
      <c r="Q2716" s="241"/>
      <c r="R2716" s="241"/>
      <c r="S2716" s="241"/>
      <c r="T2716" s="241"/>
      <c r="U2716" s="241"/>
      <c r="V2716" s="241"/>
      <c r="W2716" s="241"/>
      <c r="X2716" s="241"/>
      <c r="Y2716" s="241"/>
      <c r="Z2716" s="241"/>
      <c r="AA2716" s="241"/>
      <c r="AB2716" s="241"/>
      <c r="AC2716" s="241"/>
      <c r="AD2716" s="241"/>
      <c r="AE2716" s="241"/>
      <c r="AF2716" s="241"/>
      <c r="AG2716" s="241"/>
      <c r="AH2716" s="241"/>
      <c r="AI2716" s="241"/>
      <c r="AP2716" s="300"/>
      <c r="AT2716" s="300"/>
    </row>
    <row r="2717" spans="1:46" s="299" customFormat="1" ht="15" customHeight="1">
      <c r="A2717" s="284"/>
      <c r="B2717" s="284"/>
      <c r="C2717" s="241"/>
      <c r="D2717" s="241"/>
      <c r="E2717" s="241"/>
      <c r="F2717" s="241"/>
      <c r="G2717" s="241"/>
      <c r="H2717" s="241"/>
      <c r="I2717" s="241"/>
      <c r="J2717" s="241"/>
      <c r="K2717" s="241"/>
      <c r="L2717" s="241"/>
      <c r="M2717" s="241"/>
      <c r="N2717" s="241"/>
      <c r="O2717" s="241"/>
      <c r="P2717" s="241"/>
      <c r="Q2717" s="241"/>
      <c r="R2717" s="241"/>
      <c r="S2717" s="241"/>
      <c r="T2717" s="241"/>
      <c r="U2717" s="241"/>
      <c r="V2717" s="241"/>
      <c r="W2717" s="241"/>
      <c r="X2717" s="241"/>
      <c r="Y2717" s="241"/>
      <c r="Z2717" s="241"/>
      <c r="AA2717" s="241"/>
      <c r="AB2717" s="241"/>
      <c r="AC2717" s="241"/>
      <c r="AD2717" s="241"/>
      <c r="AE2717" s="241"/>
      <c r="AF2717" s="241"/>
      <c r="AG2717" s="241"/>
      <c r="AH2717" s="241"/>
      <c r="AI2717" s="241"/>
      <c r="AP2717" s="300"/>
      <c r="AT2717" s="300"/>
    </row>
    <row r="2718" spans="1:46" s="299" customFormat="1" ht="15" customHeight="1">
      <c r="A2718" s="284"/>
      <c r="B2718" s="284"/>
      <c r="C2718" s="241"/>
      <c r="D2718" s="241"/>
      <c r="E2718" s="241"/>
      <c r="F2718" s="241"/>
      <c r="G2718" s="241"/>
      <c r="H2718" s="241"/>
      <c r="I2718" s="241"/>
      <c r="J2718" s="241"/>
      <c r="K2718" s="241"/>
      <c r="L2718" s="241"/>
      <c r="M2718" s="241"/>
      <c r="N2718" s="241"/>
      <c r="O2718" s="241"/>
      <c r="P2718" s="241"/>
      <c r="Q2718" s="241"/>
      <c r="R2718" s="241"/>
      <c r="S2718" s="241"/>
      <c r="T2718" s="241"/>
      <c r="U2718" s="241"/>
      <c r="V2718" s="241"/>
      <c r="W2718" s="241"/>
      <c r="X2718" s="241"/>
      <c r="Y2718" s="241"/>
      <c r="Z2718" s="241"/>
      <c r="AA2718" s="241"/>
      <c r="AB2718" s="241"/>
      <c r="AC2718" s="241"/>
      <c r="AD2718" s="241"/>
      <c r="AE2718" s="241"/>
      <c r="AF2718" s="241"/>
      <c r="AG2718" s="241"/>
      <c r="AH2718" s="241"/>
      <c r="AI2718" s="241"/>
      <c r="AP2718" s="300"/>
      <c r="AT2718" s="300"/>
    </row>
    <row r="2719" spans="1:46" s="299" customFormat="1" ht="15" customHeight="1">
      <c r="A2719" s="284"/>
      <c r="B2719" s="284"/>
      <c r="C2719" s="241"/>
      <c r="D2719" s="241"/>
      <c r="E2719" s="241"/>
      <c r="F2719" s="241"/>
      <c r="G2719" s="241"/>
      <c r="H2719" s="241"/>
      <c r="I2719" s="241"/>
      <c r="J2719" s="241"/>
      <c r="K2719" s="241"/>
      <c r="L2719" s="241"/>
      <c r="M2719" s="241"/>
      <c r="N2719" s="241"/>
      <c r="O2719" s="241"/>
      <c r="P2719" s="241"/>
      <c r="Q2719" s="241"/>
      <c r="R2719" s="241"/>
      <c r="S2719" s="241"/>
      <c r="T2719" s="241"/>
      <c r="U2719" s="241"/>
      <c r="V2719" s="241"/>
      <c r="W2719" s="241"/>
      <c r="X2719" s="241"/>
      <c r="Y2719" s="241"/>
      <c r="Z2719" s="241"/>
      <c r="AA2719" s="241"/>
      <c r="AB2719" s="241"/>
      <c r="AC2719" s="241"/>
      <c r="AD2719" s="241"/>
      <c r="AE2719" s="241"/>
      <c r="AF2719" s="241"/>
      <c r="AG2719" s="241"/>
      <c r="AH2719" s="241"/>
      <c r="AI2719" s="241"/>
      <c r="AP2719" s="300"/>
      <c r="AT2719" s="300"/>
    </row>
    <row r="2720" spans="1:46" s="299" customFormat="1" ht="15" customHeight="1">
      <c r="A2720" s="284"/>
      <c r="B2720" s="284"/>
      <c r="C2720" s="241"/>
      <c r="D2720" s="241"/>
      <c r="E2720" s="241"/>
      <c r="F2720" s="241"/>
      <c r="G2720" s="241"/>
      <c r="H2720" s="241"/>
      <c r="I2720" s="241"/>
      <c r="J2720" s="241"/>
      <c r="K2720" s="241"/>
      <c r="L2720" s="241"/>
      <c r="M2720" s="241"/>
      <c r="N2720" s="241"/>
      <c r="O2720" s="241"/>
      <c r="P2720" s="241"/>
      <c r="Q2720" s="241"/>
      <c r="R2720" s="241"/>
      <c r="S2720" s="241"/>
      <c r="T2720" s="241"/>
      <c r="U2720" s="241"/>
      <c r="V2720" s="241"/>
      <c r="W2720" s="241"/>
      <c r="X2720" s="241"/>
      <c r="Y2720" s="241"/>
      <c r="Z2720" s="241"/>
      <c r="AA2720" s="241"/>
      <c r="AB2720" s="241"/>
      <c r="AC2720" s="241"/>
      <c r="AD2720" s="241"/>
      <c r="AE2720" s="241"/>
      <c r="AF2720" s="241"/>
      <c r="AG2720" s="241"/>
      <c r="AH2720" s="241"/>
      <c r="AI2720" s="241"/>
      <c r="AP2720" s="300"/>
      <c r="AT2720" s="300"/>
    </row>
    <row r="2721" spans="1:46" s="299" customFormat="1" ht="15" customHeight="1">
      <c r="A2721" s="284"/>
      <c r="B2721" s="284"/>
      <c r="C2721" s="241"/>
      <c r="D2721" s="241"/>
      <c r="E2721" s="241"/>
      <c r="F2721" s="241"/>
      <c r="G2721" s="241"/>
      <c r="H2721" s="241"/>
      <c r="I2721" s="241"/>
      <c r="J2721" s="241"/>
      <c r="K2721" s="241"/>
      <c r="L2721" s="241"/>
      <c r="M2721" s="241"/>
      <c r="N2721" s="241"/>
      <c r="O2721" s="241"/>
      <c r="P2721" s="241"/>
      <c r="Q2721" s="241"/>
      <c r="R2721" s="241"/>
      <c r="S2721" s="241"/>
      <c r="T2721" s="241"/>
      <c r="U2721" s="241"/>
      <c r="V2721" s="241"/>
      <c r="W2721" s="241"/>
      <c r="X2721" s="241"/>
      <c r="Y2721" s="241"/>
      <c r="Z2721" s="241"/>
      <c r="AA2721" s="241"/>
      <c r="AB2721" s="241"/>
      <c r="AC2721" s="241"/>
      <c r="AD2721" s="241"/>
      <c r="AE2721" s="241"/>
      <c r="AF2721" s="241"/>
      <c r="AG2721" s="241"/>
      <c r="AH2721" s="241"/>
      <c r="AI2721" s="241"/>
      <c r="AP2721" s="300"/>
      <c r="AT2721" s="300"/>
    </row>
    <row r="2722" spans="1:46" s="299" customFormat="1" ht="15" customHeight="1">
      <c r="A2722" s="284"/>
      <c r="B2722" s="284"/>
      <c r="C2722" s="241"/>
      <c r="D2722" s="241"/>
      <c r="E2722" s="241"/>
      <c r="F2722" s="241"/>
      <c r="G2722" s="241"/>
      <c r="H2722" s="241"/>
      <c r="I2722" s="241"/>
      <c r="J2722" s="241"/>
      <c r="K2722" s="241"/>
      <c r="L2722" s="241"/>
      <c r="M2722" s="241"/>
      <c r="N2722" s="241"/>
      <c r="O2722" s="241"/>
      <c r="P2722" s="241"/>
      <c r="Q2722" s="241"/>
      <c r="R2722" s="241"/>
      <c r="S2722" s="241"/>
      <c r="T2722" s="241"/>
      <c r="U2722" s="241"/>
      <c r="V2722" s="241"/>
      <c r="W2722" s="241"/>
      <c r="X2722" s="241"/>
      <c r="Y2722" s="241"/>
      <c r="Z2722" s="241"/>
      <c r="AA2722" s="241"/>
      <c r="AB2722" s="241"/>
      <c r="AC2722" s="241"/>
      <c r="AD2722" s="241"/>
      <c r="AE2722" s="241"/>
      <c r="AF2722" s="241"/>
      <c r="AG2722" s="241"/>
      <c r="AH2722" s="241"/>
      <c r="AI2722" s="241"/>
      <c r="AP2722" s="300"/>
      <c r="AT2722" s="300"/>
    </row>
    <row r="2723" spans="1:46" s="299" customFormat="1" ht="15" customHeight="1">
      <c r="A2723" s="284"/>
      <c r="B2723" s="284"/>
      <c r="C2723" s="241"/>
      <c r="D2723" s="241"/>
      <c r="E2723" s="241"/>
      <c r="F2723" s="241"/>
      <c r="G2723" s="241"/>
      <c r="H2723" s="241"/>
      <c r="I2723" s="241"/>
      <c r="J2723" s="241"/>
      <c r="K2723" s="241"/>
      <c r="L2723" s="241"/>
      <c r="M2723" s="241"/>
      <c r="N2723" s="241"/>
      <c r="O2723" s="241"/>
      <c r="P2723" s="241"/>
      <c r="Q2723" s="241"/>
      <c r="R2723" s="241"/>
      <c r="S2723" s="241"/>
      <c r="T2723" s="241"/>
      <c r="U2723" s="241"/>
      <c r="V2723" s="241"/>
      <c r="W2723" s="241"/>
      <c r="X2723" s="241"/>
      <c r="Y2723" s="241"/>
      <c r="Z2723" s="241"/>
      <c r="AA2723" s="241"/>
      <c r="AB2723" s="241"/>
      <c r="AC2723" s="241"/>
      <c r="AD2723" s="241"/>
      <c r="AE2723" s="241"/>
      <c r="AF2723" s="241"/>
      <c r="AG2723" s="241"/>
      <c r="AH2723" s="241"/>
      <c r="AI2723" s="241"/>
      <c r="AP2723" s="300"/>
      <c r="AT2723" s="300"/>
    </row>
    <row r="2724" spans="1:46" s="299" customFormat="1" ht="15" customHeight="1">
      <c r="A2724" s="284"/>
      <c r="B2724" s="284"/>
      <c r="C2724" s="241"/>
      <c r="D2724" s="241"/>
      <c r="E2724" s="241"/>
      <c r="F2724" s="241"/>
      <c r="G2724" s="241"/>
      <c r="H2724" s="241"/>
      <c r="I2724" s="241"/>
      <c r="J2724" s="241"/>
      <c r="K2724" s="241"/>
      <c r="L2724" s="241"/>
      <c r="M2724" s="241"/>
      <c r="N2724" s="241"/>
      <c r="O2724" s="241"/>
      <c r="P2724" s="241"/>
      <c r="Q2724" s="241"/>
      <c r="R2724" s="241"/>
      <c r="S2724" s="241"/>
      <c r="T2724" s="241"/>
      <c r="U2724" s="241"/>
      <c r="V2724" s="241"/>
      <c r="W2724" s="241"/>
      <c r="X2724" s="241"/>
      <c r="Y2724" s="241"/>
      <c r="Z2724" s="241"/>
      <c r="AA2724" s="241"/>
      <c r="AB2724" s="241"/>
      <c r="AC2724" s="241"/>
      <c r="AD2724" s="241"/>
      <c r="AE2724" s="241"/>
      <c r="AF2724" s="241"/>
      <c r="AG2724" s="241"/>
      <c r="AH2724" s="241"/>
      <c r="AI2724" s="241"/>
      <c r="AP2724" s="300"/>
      <c r="AT2724" s="300"/>
    </row>
    <row r="2725" spans="1:46" s="299" customFormat="1" ht="15" customHeight="1">
      <c r="A2725" s="284"/>
      <c r="B2725" s="284"/>
      <c r="C2725" s="241"/>
      <c r="D2725" s="241"/>
      <c r="E2725" s="241"/>
      <c r="F2725" s="241"/>
      <c r="G2725" s="241"/>
      <c r="H2725" s="241"/>
      <c r="I2725" s="241"/>
      <c r="J2725" s="241"/>
      <c r="K2725" s="241"/>
      <c r="L2725" s="241"/>
      <c r="M2725" s="241"/>
      <c r="N2725" s="241"/>
      <c r="O2725" s="241"/>
      <c r="P2725" s="241"/>
      <c r="Q2725" s="241"/>
      <c r="R2725" s="241"/>
      <c r="S2725" s="241"/>
      <c r="T2725" s="241"/>
      <c r="U2725" s="241"/>
      <c r="V2725" s="241"/>
      <c r="W2725" s="241"/>
      <c r="X2725" s="241"/>
      <c r="Y2725" s="241"/>
      <c r="Z2725" s="241"/>
      <c r="AA2725" s="241"/>
      <c r="AB2725" s="241"/>
      <c r="AC2725" s="241"/>
      <c r="AD2725" s="241"/>
      <c r="AE2725" s="241"/>
      <c r="AF2725" s="241"/>
      <c r="AG2725" s="241"/>
      <c r="AH2725" s="241"/>
      <c r="AI2725" s="241"/>
      <c r="AP2725" s="300"/>
      <c r="AT2725" s="300"/>
    </row>
    <row r="2726" spans="1:46" s="299" customFormat="1" ht="15" customHeight="1">
      <c r="A2726" s="284"/>
      <c r="B2726" s="284"/>
      <c r="C2726" s="241"/>
      <c r="D2726" s="241"/>
      <c r="E2726" s="241"/>
      <c r="F2726" s="241"/>
      <c r="G2726" s="241"/>
      <c r="H2726" s="241"/>
      <c r="I2726" s="241"/>
      <c r="J2726" s="241"/>
      <c r="K2726" s="241"/>
      <c r="L2726" s="241"/>
      <c r="M2726" s="241"/>
      <c r="N2726" s="241"/>
      <c r="O2726" s="241"/>
      <c r="P2726" s="241"/>
      <c r="Q2726" s="241"/>
      <c r="R2726" s="241"/>
      <c r="S2726" s="241"/>
      <c r="T2726" s="241"/>
      <c r="U2726" s="241"/>
      <c r="V2726" s="241"/>
      <c r="W2726" s="241"/>
      <c r="X2726" s="241"/>
      <c r="Y2726" s="241"/>
      <c r="Z2726" s="241"/>
      <c r="AA2726" s="241"/>
      <c r="AB2726" s="241"/>
      <c r="AC2726" s="241"/>
      <c r="AD2726" s="241"/>
      <c r="AE2726" s="241"/>
      <c r="AF2726" s="241"/>
      <c r="AG2726" s="241"/>
      <c r="AH2726" s="241"/>
      <c r="AI2726" s="241"/>
      <c r="AP2726" s="300"/>
      <c r="AT2726" s="300"/>
    </row>
    <row r="2727" spans="1:46" s="299" customFormat="1" ht="15" customHeight="1">
      <c r="A2727" s="284"/>
      <c r="B2727" s="284"/>
      <c r="C2727" s="241"/>
      <c r="D2727" s="241"/>
      <c r="E2727" s="241"/>
      <c r="F2727" s="241"/>
      <c r="G2727" s="241"/>
      <c r="H2727" s="241"/>
      <c r="I2727" s="241"/>
      <c r="J2727" s="241"/>
      <c r="K2727" s="241"/>
      <c r="L2727" s="241"/>
      <c r="M2727" s="241"/>
      <c r="N2727" s="241"/>
      <c r="O2727" s="241"/>
      <c r="P2727" s="241"/>
      <c r="Q2727" s="241"/>
      <c r="R2727" s="241"/>
      <c r="S2727" s="241"/>
      <c r="T2727" s="241"/>
      <c r="U2727" s="241"/>
      <c r="V2727" s="241"/>
      <c r="W2727" s="241"/>
      <c r="X2727" s="241"/>
      <c r="Y2727" s="241"/>
      <c r="Z2727" s="241"/>
      <c r="AA2727" s="241"/>
      <c r="AB2727" s="241"/>
      <c r="AC2727" s="241"/>
      <c r="AD2727" s="241"/>
      <c r="AE2727" s="241"/>
      <c r="AF2727" s="241"/>
      <c r="AG2727" s="241"/>
      <c r="AH2727" s="241"/>
      <c r="AI2727" s="241"/>
      <c r="AP2727" s="300"/>
      <c r="AT2727" s="300"/>
    </row>
    <row r="2728" spans="1:46" s="299" customFormat="1" ht="15" customHeight="1">
      <c r="A2728" s="284"/>
      <c r="B2728" s="284"/>
      <c r="C2728" s="241"/>
      <c r="D2728" s="241"/>
      <c r="E2728" s="241"/>
      <c r="F2728" s="241"/>
      <c r="G2728" s="241"/>
      <c r="H2728" s="241"/>
      <c r="I2728" s="241"/>
      <c r="J2728" s="241"/>
      <c r="K2728" s="241"/>
      <c r="L2728" s="241"/>
      <c r="M2728" s="241"/>
      <c r="N2728" s="241"/>
      <c r="O2728" s="241"/>
      <c r="P2728" s="241"/>
      <c r="Q2728" s="241"/>
      <c r="R2728" s="241"/>
      <c r="S2728" s="241"/>
      <c r="T2728" s="241"/>
      <c r="U2728" s="241"/>
      <c r="V2728" s="241"/>
      <c r="W2728" s="241"/>
      <c r="X2728" s="241"/>
      <c r="Y2728" s="241"/>
      <c r="Z2728" s="241"/>
      <c r="AA2728" s="241"/>
      <c r="AB2728" s="241"/>
      <c r="AC2728" s="241"/>
      <c r="AD2728" s="241"/>
      <c r="AE2728" s="241"/>
      <c r="AF2728" s="241"/>
      <c r="AG2728" s="241"/>
      <c r="AH2728" s="241"/>
      <c r="AI2728" s="241"/>
      <c r="AP2728" s="300"/>
      <c r="AT2728" s="300"/>
    </row>
    <row r="2729" spans="1:46" s="299" customFormat="1" ht="15" customHeight="1">
      <c r="A2729" s="284"/>
      <c r="B2729" s="284"/>
      <c r="C2729" s="241"/>
      <c r="D2729" s="241"/>
      <c r="E2729" s="241"/>
      <c r="F2729" s="241"/>
      <c r="G2729" s="241"/>
      <c r="H2729" s="241"/>
      <c r="I2729" s="241"/>
      <c r="J2729" s="241"/>
      <c r="K2729" s="241"/>
      <c r="L2729" s="241"/>
      <c r="M2729" s="241"/>
      <c r="N2729" s="241"/>
      <c r="O2729" s="241"/>
      <c r="P2729" s="241"/>
      <c r="Q2729" s="241"/>
      <c r="R2729" s="241"/>
      <c r="S2729" s="241"/>
      <c r="T2729" s="241"/>
      <c r="U2729" s="241"/>
      <c r="V2729" s="241"/>
      <c r="W2729" s="241"/>
      <c r="X2729" s="241"/>
      <c r="Y2729" s="241"/>
      <c r="Z2729" s="241"/>
      <c r="AA2729" s="241"/>
      <c r="AB2729" s="241"/>
      <c r="AC2729" s="241"/>
      <c r="AD2729" s="241"/>
      <c r="AE2729" s="241"/>
      <c r="AF2729" s="241"/>
      <c r="AG2729" s="241"/>
      <c r="AH2729" s="241"/>
      <c r="AI2729" s="241"/>
      <c r="AP2729" s="300"/>
      <c r="AT2729" s="300"/>
    </row>
    <row r="2730" spans="1:46" s="299" customFormat="1" ht="15" customHeight="1">
      <c r="A2730" s="284"/>
      <c r="B2730" s="284"/>
      <c r="C2730" s="241"/>
      <c r="D2730" s="241"/>
      <c r="E2730" s="241"/>
      <c r="F2730" s="241"/>
      <c r="G2730" s="241"/>
      <c r="H2730" s="241"/>
      <c r="I2730" s="241"/>
      <c r="J2730" s="241"/>
      <c r="K2730" s="241"/>
      <c r="L2730" s="241"/>
      <c r="M2730" s="241"/>
      <c r="N2730" s="241"/>
      <c r="O2730" s="241"/>
      <c r="P2730" s="241"/>
      <c r="Q2730" s="241"/>
      <c r="R2730" s="241"/>
      <c r="S2730" s="241"/>
      <c r="T2730" s="241"/>
      <c r="U2730" s="241"/>
      <c r="V2730" s="241"/>
      <c r="W2730" s="241"/>
      <c r="X2730" s="241"/>
      <c r="Y2730" s="241"/>
      <c r="Z2730" s="241"/>
      <c r="AA2730" s="241"/>
      <c r="AB2730" s="241"/>
      <c r="AC2730" s="241"/>
      <c r="AD2730" s="241"/>
      <c r="AE2730" s="241"/>
      <c r="AF2730" s="241"/>
      <c r="AG2730" s="241"/>
      <c r="AH2730" s="241"/>
      <c r="AI2730" s="241"/>
      <c r="AP2730" s="300"/>
      <c r="AT2730" s="300"/>
    </row>
    <row r="2731" spans="1:46" s="299" customFormat="1" ht="15" customHeight="1">
      <c r="A2731" s="284"/>
      <c r="B2731" s="284"/>
      <c r="C2731" s="241"/>
      <c r="D2731" s="241"/>
      <c r="E2731" s="241"/>
      <c r="F2731" s="241"/>
      <c r="G2731" s="241"/>
      <c r="H2731" s="241"/>
      <c r="I2731" s="241"/>
      <c r="J2731" s="241"/>
      <c r="K2731" s="241"/>
      <c r="L2731" s="241"/>
      <c r="M2731" s="241"/>
      <c r="N2731" s="241"/>
      <c r="O2731" s="241"/>
      <c r="P2731" s="241"/>
      <c r="Q2731" s="241"/>
      <c r="R2731" s="241"/>
      <c r="S2731" s="241"/>
      <c r="T2731" s="241"/>
      <c r="U2731" s="241"/>
      <c r="V2731" s="241"/>
      <c r="W2731" s="241"/>
      <c r="X2731" s="241"/>
      <c r="Y2731" s="241"/>
      <c r="Z2731" s="241"/>
      <c r="AA2731" s="241"/>
      <c r="AB2731" s="241"/>
      <c r="AC2731" s="241"/>
      <c r="AD2731" s="241"/>
      <c r="AE2731" s="241"/>
      <c r="AF2731" s="241"/>
      <c r="AG2731" s="241"/>
      <c r="AH2731" s="241"/>
      <c r="AI2731" s="241"/>
      <c r="AP2731" s="300"/>
      <c r="AT2731" s="300"/>
    </row>
    <row r="2732" spans="1:46" s="299" customFormat="1" ht="15" customHeight="1">
      <c r="A2732" s="284"/>
      <c r="B2732" s="284"/>
      <c r="C2732" s="241"/>
      <c r="D2732" s="241"/>
      <c r="E2732" s="241"/>
      <c r="F2732" s="241"/>
      <c r="G2732" s="241"/>
      <c r="H2732" s="241"/>
      <c r="I2732" s="241"/>
      <c r="J2732" s="241"/>
      <c r="K2732" s="241"/>
      <c r="L2732" s="241"/>
      <c r="M2732" s="241"/>
      <c r="N2732" s="241"/>
      <c r="O2732" s="241"/>
      <c r="P2732" s="241"/>
      <c r="Q2732" s="241"/>
      <c r="R2732" s="241"/>
      <c r="S2732" s="241"/>
      <c r="T2732" s="241"/>
      <c r="U2732" s="241"/>
      <c r="V2732" s="241"/>
      <c r="W2732" s="241"/>
      <c r="X2732" s="241"/>
      <c r="Y2732" s="241"/>
      <c r="Z2732" s="241"/>
      <c r="AA2732" s="241"/>
      <c r="AB2732" s="241"/>
      <c r="AC2732" s="241"/>
      <c r="AD2732" s="241"/>
      <c r="AE2732" s="241"/>
      <c r="AF2732" s="241"/>
      <c r="AG2732" s="241"/>
      <c r="AH2732" s="241"/>
      <c r="AI2732" s="241"/>
      <c r="AP2732" s="300"/>
      <c r="AT2732" s="300"/>
    </row>
    <row r="2733" spans="1:46" s="299" customFormat="1" ht="15" customHeight="1">
      <c r="A2733" s="284"/>
      <c r="B2733" s="284"/>
      <c r="C2733" s="241"/>
      <c r="D2733" s="241"/>
      <c r="E2733" s="241"/>
      <c r="F2733" s="241"/>
      <c r="G2733" s="241"/>
      <c r="H2733" s="241"/>
      <c r="I2733" s="241"/>
      <c r="J2733" s="241"/>
      <c r="K2733" s="241"/>
      <c r="L2733" s="241"/>
      <c r="M2733" s="241"/>
      <c r="N2733" s="241"/>
      <c r="O2733" s="241"/>
      <c r="P2733" s="241"/>
      <c r="Q2733" s="241"/>
      <c r="R2733" s="241"/>
      <c r="S2733" s="241"/>
      <c r="T2733" s="241"/>
      <c r="U2733" s="241"/>
      <c r="V2733" s="241"/>
      <c r="W2733" s="241"/>
      <c r="X2733" s="241"/>
      <c r="Y2733" s="241"/>
      <c r="Z2733" s="241"/>
      <c r="AA2733" s="241"/>
      <c r="AB2733" s="241"/>
      <c r="AC2733" s="241"/>
      <c r="AD2733" s="241"/>
      <c r="AE2733" s="241"/>
      <c r="AF2733" s="241"/>
      <c r="AG2733" s="241"/>
      <c r="AH2733" s="241"/>
      <c r="AI2733" s="241"/>
      <c r="AP2733" s="300"/>
      <c r="AT2733" s="300"/>
    </row>
    <row r="2734" spans="1:46" s="299" customFormat="1" ht="15" customHeight="1">
      <c r="A2734" s="284"/>
      <c r="B2734" s="284"/>
      <c r="C2734" s="241"/>
      <c r="D2734" s="241"/>
      <c r="E2734" s="241"/>
      <c r="F2734" s="241"/>
      <c r="G2734" s="241"/>
      <c r="H2734" s="241"/>
      <c r="I2734" s="241"/>
      <c r="J2734" s="241"/>
      <c r="K2734" s="241"/>
      <c r="L2734" s="241"/>
      <c r="M2734" s="241"/>
      <c r="N2734" s="241"/>
      <c r="O2734" s="241"/>
      <c r="P2734" s="241"/>
      <c r="Q2734" s="241"/>
      <c r="R2734" s="241"/>
      <c r="S2734" s="241"/>
      <c r="T2734" s="241"/>
      <c r="U2734" s="241"/>
      <c r="V2734" s="241"/>
      <c r="W2734" s="241"/>
      <c r="X2734" s="241"/>
      <c r="Y2734" s="241"/>
      <c r="Z2734" s="241"/>
      <c r="AA2734" s="241"/>
      <c r="AB2734" s="241"/>
      <c r="AC2734" s="241"/>
      <c r="AD2734" s="241"/>
      <c r="AE2734" s="241"/>
      <c r="AF2734" s="241"/>
      <c r="AG2734" s="241"/>
      <c r="AH2734" s="241"/>
      <c r="AI2734" s="241"/>
      <c r="AP2734" s="300"/>
      <c r="AT2734" s="300"/>
    </row>
    <row r="2735" spans="1:46" s="299" customFormat="1" ht="15" customHeight="1">
      <c r="A2735" s="284"/>
      <c r="B2735" s="284"/>
      <c r="C2735" s="241"/>
      <c r="D2735" s="241"/>
      <c r="E2735" s="241"/>
      <c r="F2735" s="241"/>
      <c r="G2735" s="241"/>
      <c r="H2735" s="241"/>
      <c r="I2735" s="241"/>
      <c r="J2735" s="241"/>
      <c r="K2735" s="241"/>
      <c r="L2735" s="241"/>
      <c r="M2735" s="241"/>
      <c r="N2735" s="241"/>
      <c r="O2735" s="241"/>
      <c r="P2735" s="241"/>
      <c r="Q2735" s="241"/>
      <c r="R2735" s="241"/>
      <c r="S2735" s="241"/>
      <c r="T2735" s="241"/>
      <c r="U2735" s="241"/>
      <c r="V2735" s="241"/>
      <c r="W2735" s="241"/>
      <c r="X2735" s="241"/>
      <c r="Y2735" s="241"/>
      <c r="Z2735" s="241"/>
      <c r="AA2735" s="241"/>
      <c r="AB2735" s="241"/>
      <c r="AC2735" s="241"/>
      <c r="AD2735" s="241"/>
      <c r="AE2735" s="241"/>
      <c r="AF2735" s="241"/>
      <c r="AG2735" s="241"/>
      <c r="AH2735" s="241"/>
      <c r="AI2735" s="241"/>
      <c r="AP2735" s="300"/>
      <c r="AT2735" s="300"/>
    </row>
    <row r="2736" spans="1:46" s="299" customFormat="1" ht="15" customHeight="1">
      <c r="A2736" s="284"/>
      <c r="B2736" s="284"/>
      <c r="C2736" s="241"/>
      <c r="D2736" s="241"/>
      <c r="E2736" s="241"/>
      <c r="F2736" s="241"/>
      <c r="G2736" s="241"/>
      <c r="H2736" s="241"/>
      <c r="I2736" s="241"/>
      <c r="J2736" s="241"/>
      <c r="K2736" s="241"/>
      <c r="L2736" s="241"/>
      <c r="M2736" s="241"/>
      <c r="N2736" s="241"/>
      <c r="O2736" s="241"/>
      <c r="P2736" s="241"/>
      <c r="Q2736" s="241"/>
      <c r="R2736" s="241"/>
      <c r="S2736" s="241"/>
      <c r="T2736" s="241"/>
      <c r="U2736" s="241"/>
      <c r="V2736" s="241"/>
      <c r="W2736" s="241"/>
      <c r="X2736" s="241"/>
      <c r="Y2736" s="241"/>
      <c r="Z2736" s="241"/>
      <c r="AA2736" s="241"/>
      <c r="AB2736" s="241"/>
      <c r="AC2736" s="241"/>
      <c r="AD2736" s="241"/>
      <c r="AE2736" s="241"/>
      <c r="AF2736" s="241"/>
      <c r="AG2736" s="241"/>
      <c r="AH2736" s="241"/>
      <c r="AI2736" s="241"/>
      <c r="AP2736" s="300"/>
      <c r="AT2736" s="300"/>
    </row>
    <row r="2737" spans="1:46" s="299" customFormat="1" ht="15" customHeight="1">
      <c r="A2737" s="284"/>
      <c r="B2737" s="284"/>
      <c r="C2737" s="241"/>
      <c r="D2737" s="241"/>
      <c r="E2737" s="241"/>
      <c r="F2737" s="241"/>
      <c r="G2737" s="241"/>
      <c r="H2737" s="241"/>
      <c r="I2737" s="241"/>
      <c r="J2737" s="241"/>
      <c r="K2737" s="241"/>
      <c r="L2737" s="241"/>
      <c r="M2737" s="241"/>
      <c r="N2737" s="241"/>
      <c r="O2737" s="241"/>
      <c r="P2737" s="241"/>
      <c r="Q2737" s="241"/>
      <c r="R2737" s="241"/>
      <c r="S2737" s="241"/>
      <c r="T2737" s="241"/>
      <c r="U2737" s="241"/>
      <c r="V2737" s="241"/>
      <c r="W2737" s="241"/>
      <c r="X2737" s="241"/>
      <c r="Y2737" s="241"/>
      <c r="Z2737" s="241"/>
      <c r="AA2737" s="241"/>
      <c r="AB2737" s="241"/>
      <c r="AC2737" s="241"/>
      <c r="AD2737" s="241"/>
      <c r="AE2737" s="241"/>
      <c r="AF2737" s="241"/>
      <c r="AG2737" s="241"/>
      <c r="AH2737" s="241"/>
      <c r="AI2737" s="241"/>
      <c r="AP2737" s="300"/>
      <c r="AT2737" s="300"/>
    </row>
    <row r="2738" spans="1:46" s="299" customFormat="1" ht="15" customHeight="1">
      <c r="A2738" s="284"/>
      <c r="B2738" s="284"/>
      <c r="C2738" s="241"/>
      <c r="D2738" s="241"/>
      <c r="E2738" s="241"/>
      <c r="F2738" s="241"/>
      <c r="G2738" s="241"/>
      <c r="H2738" s="241"/>
      <c r="I2738" s="241"/>
      <c r="J2738" s="241"/>
      <c r="K2738" s="241"/>
      <c r="L2738" s="241"/>
      <c r="M2738" s="241"/>
      <c r="N2738" s="241"/>
      <c r="O2738" s="241"/>
      <c r="P2738" s="241"/>
      <c r="Q2738" s="241"/>
      <c r="R2738" s="241"/>
      <c r="S2738" s="241"/>
      <c r="T2738" s="241"/>
      <c r="U2738" s="241"/>
      <c r="V2738" s="241"/>
      <c r="W2738" s="241"/>
      <c r="X2738" s="241"/>
      <c r="Y2738" s="241"/>
      <c r="Z2738" s="241"/>
      <c r="AA2738" s="241"/>
      <c r="AB2738" s="241"/>
      <c r="AC2738" s="241"/>
      <c r="AD2738" s="241"/>
      <c r="AE2738" s="241"/>
      <c r="AF2738" s="241"/>
      <c r="AG2738" s="241"/>
      <c r="AH2738" s="241"/>
      <c r="AI2738" s="241"/>
      <c r="AP2738" s="300"/>
      <c r="AT2738" s="300"/>
    </row>
    <row r="2739" spans="1:46" s="299" customFormat="1" ht="15" customHeight="1">
      <c r="A2739" s="284"/>
      <c r="B2739" s="284"/>
      <c r="C2739" s="241"/>
      <c r="D2739" s="241"/>
      <c r="E2739" s="241"/>
      <c r="F2739" s="241"/>
      <c r="G2739" s="241"/>
      <c r="H2739" s="241"/>
      <c r="I2739" s="241"/>
      <c r="J2739" s="241"/>
      <c r="K2739" s="241"/>
      <c r="L2739" s="241"/>
      <c r="M2739" s="241"/>
      <c r="N2739" s="241"/>
      <c r="O2739" s="241"/>
      <c r="P2739" s="241"/>
      <c r="Q2739" s="241"/>
      <c r="R2739" s="241"/>
      <c r="S2739" s="241"/>
      <c r="T2739" s="241"/>
      <c r="U2739" s="241"/>
      <c r="V2739" s="241"/>
      <c r="W2739" s="241"/>
      <c r="X2739" s="241"/>
      <c r="Y2739" s="241"/>
      <c r="Z2739" s="241"/>
      <c r="AA2739" s="241"/>
      <c r="AB2739" s="241"/>
      <c r="AC2739" s="241"/>
      <c r="AD2739" s="241"/>
      <c r="AE2739" s="241"/>
      <c r="AF2739" s="241"/>
      <c r="AG2739" s="241"/>
      <c r="AH2739" s="241"/>
      <c r="AI2739" s="241"/>
      <c r="AP2739" s="300"/>
      <c r="AT2739" s="300"/>
    </row>
    <row r="2740" spans="1:46" s="299" customFormat="1" ht="15" customHeight="1">
      <c r="A2740" s="284"/>
      <c r="B2740" s="284"/>
      <c r="C2740" s="241"/>
      <c r="D2740" s="241"/>
      <c r="E2740" s="241"/>
      <c r="F2740" s="241"/>
      <c r="G2740" s="241"/>
      <c r="H2740" s="241"/>
      <c r="I2740" s="241"/>
      <c r="J2740" s="241"/>
      <c r="K2740" s="241"/>
      <c r="L2740" s="241"/>
      <c r="M2740" s="241"/>
      <c r="N2740" s="241"/>
      <c r="O2740" s="241"/>
      <c r="P2740" s="241"/>
      <c r="Q2740" s="241"/>
      <c r="R2740" s="241"/>
      <c r="S2740" s="241"/>
      <c r="T2740" s="241"/>
      <c r="U2740" s="241"/>
      <c r="V2740" s="241"/>
      <c r="W2740" s="241"/>
      <c r="X2740" s="241"/>
      <c r="Y2740" s="241"/>
      <c r="Z2740" s="241"/>
      <c r="AA2740" s="241"/>
      <c r="AB2740" s="241"/>
      <c r="AC2740" s="241"/>
      <c r="AD2740" s="241"/>
      <c r="AE2740" s="241"/>
      <c r="AF2740" s="241"/>
      <c r="AG2740" s="241"/>
      <c r="AH2740" s="241"/>
      <c r="AI2740" s="241"/>
      <c r="AP2740" s="300"/>
      <c r="AT2740" s="300"/>
    </row>
    <row r="2741" spans="1:46" s="299" customFormat="1" ht="15" customHeight="1">
      <c r="A2741" s="284"/>
      <c r="B2741" s="284"/>
      <c r="C2741" s="241"/>
      <c r="D2741" s="241"/>
      <c r="E2741" s="241"/>
      <c r="F2741" s="241"/>
      <c r="G2741" s="241"/>
      <c r="H2741" s="241"/>
      <c r="I2741" s="241"/>
      <c r="J2741" s="241"/>
      <c r="K2741" s="241"/>
      <c r="L2741" s="241"/>
      <c r="M2741" s="241"/>
      <c r="N2741" s="241"/>
      <c r="O2741" s="241"/>
      <c r="P2741" s="241"/>
      <c r="Q2741" s="241"/>
      <c r="R2741" s="241"/>
      <c r="S2741" s="241"/>
      <c r="T2741" s="241"/>
      <c r="U2741" s="241"/>
      <c r="V2741" s="241"/>
      <c r="W2741" s="241"/>
      <c r="X2741" s="241"/>
      <c r="Y2741" s="241"/>
      <c r="Z2741" s="241"/>
      <c r="AA2741" s="241"/>
      <c r="AB2741" s="241"/>
      <c r="AC2741" s="241"/>
      <c r="AD2741" s="241"/>
      <c r="AE2741" s="241"/>
      <c r="AF2741" s="241"/>
      <c r="AG2741" s="241"/>
      <c r="AH2741" s="241"/>
      <c r="AI2741" s="241"/>
      <c r="AP2741" s="300"/>
      <c r="AT2741" s="300"/>
    </row>
    <row r="2742" spans="1:46" s="299" customFormat="1" ht="15" customHeight="1">
      <c r="A2742" s="284"/>
      <c r="B2742" s="284"/>
      <c r="C2742" s="241"/>
      <c r="D2742" s="241"/>
      <c r="E2742" s="241"/>
      <c r="F2742" s="241"/>
      <c r="G2742" s="241"/>
      <c r="H2742" s="241"/>
      <c r="I2742" s="241"/>
      <c r="J2742" s="241"/>
      <c r="K2742" s="241"/>
      <c r="L2742" s="241"/>
      <c r="M2742" s="241"/>
      <c r="N2742" s="241"/>
      <c r="O2742" s="241"/>
      <c r="P2742" s="241"/>
      <c r="Q2742" s="241"/>
      <c r="R2742" s="241"/>
      <c r="S2742" s="241"/>
      <c r="T2742" s="241"/>
      <c r="U2742" s="241"/>
      <c r="V2742" s="241"/>
      <c r="W2742" s="241"/>
      <c r="X2742" s="241"/>
      <c r="Y2742" s="241"/>
      <c r="Z2742" s="241"/>
      <c r="AA2742" s="241"/>
      <c r="AB2742" s="241"/>
      <c r="AC2742" s="241"/>
      <c r="AD2742" s="241"/>
      <c r="AE2742" s="241"/>
      <c r="AF2742" s="241"/>
      <c r="AG2742" s="241"/>
      <c r="AH2742" s="241"/>
      <c r="AI2742" s="241"/>
      <c r="AP2742" s="300"/>
      <c r="AT2742" s="300"/>
    </row>
    <row r="2743" spans="1:46" s="299" customFormat="1" ht="15" customHeight="1">
      <c r="A2743" s="284"/>
      <c r="B2743" s="284"/>
      <c r="C2743" s="241"/>
      <c r="D2743" s="241"/>
      <c r="E2743" s="241"/>
      <c r="F2743" s="241"/>
      <c r="G2743" s="241"/>
      <c r="H2743" s="241"/>
      <c r="I2743" s="241"/>
      <c r="J2743" s="241"/>
      <c r="K2743" s="241"/>
      <c r="L2743" s="241"/>
      <c r="M2743" s="241"/>
      <c r="N2743" s="241"/>
      <c r="O2743" s="241"/>
      <c r="P2743" s="241"/>
      <c r="Q2743" s="241"/>
      <c r="R2743" s="241"/>
      <c r="S2743" s="241"/>
      <c r="T2743" s="241"/>
      <c r="U2743" s="241"/>
      <c r="V2743" s="241"/>
      <c r="W2743" s="241"/>
      <c r="X2743" s="241"/>
      <c r="Y2743" s="241"/>
      <c r="Z2743" s="241"/>
      <c r="AA2743" s="241"/>
      <c r="AB2743" s="241"/>
      <c r="AC2743" s="241"/>
      <c r="AD2743" s="241"/>
      <c r="AE2743" s="241"/>
      <c r="AF2743" s="241"/>
      <c r="AG2743" s="241"/>
      <c r="AH2743" s="241"/>
      <c r="AI2743" s="241"/>
      <c r="AP2743" s="300"/>
      <c r="AT2743" s="300"/>
    </row>
    <row r="2744" spans="1:46" s="299" customFormat="1" ht="15" customHeight="1">
      <c r="A2744" s="284"/>
      <c r="B2744" s="284"/>
      <c r="C2744" s="241"/>
      <c r="D2744" s="241"/>
      <c r="E2744" s="241"/>
      <c r="F2744" s="241"/>
      <c r="G2744" s="241"/>
      <c r="H2744" s="241"/>
      <c r="I2744" s="241"/>
      <c r="J2744" s="241"/>
      <c r="K2744" s="241"/>
      <c r="L2744" s="241"/>
      <c r="M2744" s="241"/>
      <c r="N2744" s="241"/>
      <c r="O2744" s="241"/>
      <c r="P2744" s="241"/>
      <c r="Q2744" s="241"/>
      <c r="R2744" s="241"/>
      <c r="S2744" s="241"/>
      <c r="T2744" s="241"/>
      <c r="U2744" s="241"/>
      <c r="V2744" s="241"/>
      <c r="W2744" s="241"/>
      <c r="X2744" s="241"/>
      <c r="Y2744" s="241"/>
      <c r="Z2744" s="241"/>
      <c r="AA2744" s="241"/>
      <c r="AB2744" s="241"/>
      <c r="AC2744" s="241"/>
      <c r="AD2744" s="241"/>
      <c r="AE2744" s="241"/>
      <c r="AF2744" s="241"/>
      <c r="AG2744" s="241"/>
      <c r="AH2744" s="241"/>
      <c r="AI2744" s="241"/>
      <c r="AP2744" s="300"/>
      <c r="AT2744" s="300"/>
    </row>
    <row r="2745" spans="1:46" s="299" customFormat="1" ht="15" customHeight="1">
      <c r="A2745" s="284"/>
      <c r="B2745" s="284"/>
      <c r="C2745" s="241"/>
      <c r="D2745" s="241"/>
      <c r="E2745" s="241"/>
      <c r="F2745" s="241"/>
      <c r="G2745" s="241"/>
      <c r="H2745" s="241"/>
      <c r="I2745" s="241"/>
      <c r="J2745" s="241"/>
      <c r="K2745" s="241"/>
      <c r="L2745" s="241"/>
      <c r="M2745" s="241"/>
      <c r="N2745" s="241"/>
      <c r="O2745" s="241"/>
      <c r="P2745" s="241"/>
      <c r="Q2745" s="241"/>
      <c r="R2745" s="241"/>
      <c r="S2745" s="241"/>
      <c r="T2745" s="241"/>
      <c r="U2745" s="241"/>
      <c r="V2745" s="241"/>
      <c r="W2745" s="241"/>
      <c r="X2745" s="241"/>
      <c r="Y2745" s="241"/>
      <c r="Z2745" s="241"/>
      <c r="AA2745" s="241"/>
      <c r="AB2745" s="241"/>
      <c r="AC2745" s="241"/>
      <c r="AD2745" s="241"/>
      <c r="AE2745" s="241"/>
      <c r="AF2745" s="241"/>
      <c r="AG2745" s="241"/>
      <c r="AH2745" s="241"/>
      <c r="AI2745" s="241"/>
      <c r="AP2745" s="300"/>
      <c r="AT2745" s="300"/>
    </row>
    <row r="2746" spans="1:46" s="299" customFormat="1" ht="15" customHeight="1">
      <c r="A2746" s="284"/>
      <c r="B2746" s="284"/>
      <c r="C2746" s="241"/>
      <c r="D2746" s="241"/>
      <c r="E2746" s="241"/>
      <c r="F2746" s="241"/>
      <c r="G2746" s="241"/>
      <c r="H2746" s="241"/>
      <c r="I2746" s="241"/>
      <c r="J2746" s="241"/>
      <c r="K2746" s="241"/>
      <c r="L2746" s="241"/>
      <c r="M2746" s="241"/>
      <c r="N2746" s="241"/>
      <c r="O2746" s="241"/>
      <c r="P2746" s="241"/>
      <c r="Q2746" s="241"/>
      <c r="R2746" s="241"/>
      <c r="S2746" s="241"/>
      <c r="T2746" s="241"/>
      <c r="U2746" s="241"/>
      <c r="V2746" s="241"/>
      <c r="W2746" s="241"/>
      <c r="X2746" s="241"/>
      <c r="Y2746" s="241"/>
      <c r="Z2746" s="241"/>
      <c r="AA2746" s="241"/>
      <c r="AB2746" s="241"/>
      <c r="AC2746" s="241"/>
      <c r="AD2746" s="241"/>
      <c r="AE2746" s="241"/>
      <c r="AF2746" s="241"/>
      <c r="AG2746" s="241"/>
      <c r="AH2746" s="241"/>
      <c r="AI2746" s="241"/>
      <c r="AP2746" s="300"/>
      <c r="AT2746" s="300"/>
    </row>
    <row r="2747" spans="1:46" s="299" customFormat="1" ht="15" customHeight="1">
      <c r="A2747" s="284"/>
      <c r="B2747" s="284"/>
      <c r="C2747" s="241"/>
      <c r="D2747" s="241"/>
      <c r="E2747" s="241"/>
      <c r="F2747" s="241"/>
      <c r="G2747" s="241"/>
      <c r="H2747" s="241"/>
      <c r="I2747" s="241"/>
      <c r="J2747" s="241"/>
      <c r="K2747" s="241"/>
      <c r="L2747" s="241"/>
      <c r="M2747" s="241"/>
      <c r="N2747" s="241"/>
      <c r="O2747" s="241"/>
      <c r="P2747" s="241"/>
      <c r="Q2747" s="241"/>
      <c r="R2747" s="241"/>
      <c r="S2747" s="241"/>
      <c r="T2747" s="241"/>
      <c r="U2747" s="241"/>
      <c r="V2747" s="241"/>
      <c r="W2747" s="241"/>
      <c r="X2747" s="241"/>
      <c r="Y2747" s="241"/>
      <c r="Z2747" s="241"/>
      <c r="AA2747" s="241"/>
      <c r="AB2747" s="241"/>
      <c r="AC2747" s="241"/>
      <c r="AD2747" s="241"/>
      <c r="AE2747" s="241"/>
      <c r="AF2747" s="241"/>
      <c r="AG2747" s="241"/>
      <c r="AH2747" s="241"/>
      <c r="AI2747" s="241"/>
      <c r="AP2747" s="300"/>
      <c r="AT2747" s="300"/>
    </row>
    <row r="2748" spans="1:46" s="299" customFormat="1" ht="15" customHeight="1">
      <c r="A2748" s="284"/>
      <c r="B2748" s="284"/>
      <c r="C2748" s="241"/>
      <c r="D2748" s="241"/>
      <c r="E2748" s="241"/>
      <c r="F2748" s="241"/>
      <c r="G2748" s="241"/>
      <c r="H2748" s="241"/>
      <c r="I2748" s="241"/>
      <c r="J2748" s="241"/>
      <c r="K2748" s="241"/>
      <c r="L2748" s="241"/>
      <c r="M2748" s="241"/>
      <c r="N2748" s="241"/>
      <c r="O2748" s="241"/>
      <c r="P2748" s="241"/>
      <c r="Q2748" s="241"/>
      <c r="R2748" s="241"/>
      <c r="S2748" s="241"/>
      <c r="T2748" s="241"/>
      <c r="U2748" s="241"/>
      <c r="V2748" s="241"/>
      <c r="W2748" s="241"/>
      <c r="X2748" s="241"/>
      <c r="Y2748" s="241"/>
      <c r="Z2748" s="241"/>
      <c r="AA2748" s="241"/>
      <c r="AB2748" s="241"/>
      <c r="AC2748" s="241"/>
      <c r="AD2748" s="241"/>
      <c r="AE2748" s="241"/>
      <c r="AF2748" s="241"/>
      <c r="AG2748" s="241"/>
      <c r="AH2748" s="241"/>
      <c r="AI2748" s="241"/>
      <c r="AP2748" s="300"/>
      <c r="AT2748" s="300"/>
    </row>
    <row r="2749" spans="1:46" s="299" customFormat="1" ht="15" customHeight="1">
      <c r="A2749" s="284"/>
      <c r="B2749" s="284"/>
      <c r="C2749" s="241"/>
      <c r="D2749" s="241"/>
      <c r="E2749" s="241"/>
      <c r="F2749" s="241"/>
      <c r="G2749" s="241"/>
      <c r="H2749" s="241"/>
      <c r="I2749" s="241"/>
      <c r="J2749" s="241"/>
      <c r="K2749" s="241"/>
      <c r="L2749" s="241"/>
      <c r="M2749" s="241"/>
      <c r="N2749" s="241"/>
      <c r="O2749" s="241"/>
      <c r="P2749" s="241"/>
      <c r="Q2749" s="241"/>
      <c r="R2749" s="241"/>
      <c r="S2749" s="241"/>
      <c r="T2749" s="241"/>
      <c r="U2749" s="241"/>
      <c r="V2749" s="241"/>
      <c r="W2749" s="241"/>
      <c r="X2749" s="241"/>
      <c r="Y2749" s="241"/>
      <c r="Z2749" s="241"/>
      <c r="AA2749" s="241"/>
      <c r="AB2749" s="241"/>
      <c r="AC2749" s="241"/>
      <c r="AD2749" s="241"/>
      <c r="AE2749" s="241"/>
      <c r="AF2749" s="241"/>
      <c r="AG2749" s="241"/>
      <c r="AH2749" s="241"/>
      <c r="AI2749" s="241"/>
      <c r="AP2749" s="300"/>
      <c r="AT2749" s="300"/>
    </row>
    <row r="2750" spans="1:46" s="299" customFormat="1" ht="15" customHeight="1">
      <c r="A2750" s="284"/>
      <c r="B2750" s="284"/>
      <c r="C2750" s="241"/>
      <c r="D2750" s="241"/>
      <c r="E2750" s="241"/>
      <c r="F2750" s="241"/>
      <c r="G2750" s="241"/>
      <c r="H2750" s="241"/>
      <c r="I2750" s="241"/>
      <c r="J2750" s="241"/>
      <c r="K2750" s="241"/>
      <c r="L2750" s="241"/>
      <c r="M2750" s="241"/>
      <c r="N2750" s="241"/>
      <c r="O2750" s="241"/>
      <c r="P2750" s="241"/>
      <c r="Q2750" s="241"/>
      <c r="R2750" s="241"/>
      <c r="S2750" s="241"/>
      <c r="T2750" s="241"/>
      <c r="U2750" s="241"/>
      <c r="V2750" s="241"/>
      <c r="W2750" s="241"/>
      <c r="X2750" s="241"/>
      <c r="Y2750" s="241"/>
      <c r="Z2750" s="241"/>
      <c r="AA2750" s="241"/>
      <c r="AB2750" s="241"/>
      <c r="AC2750" s="241"/>
      <c r="AD2750" s="241"/>
      <c r="AE2750" s="241"/>
      <c r="AF2750" s="241"/>
      <c r="AG2750" s="241"/>
      <c r="AH2750" s="241"/>
      <c r="AI2750" s="241"/>
      <c r="AP2750" s="300"/>
      <c r="AT2750" s="300"/>
    </row>
    <row r="2751" spans="1:46" s="299" customFormat="1" ht="15" customHeight="1">
      <c r="A2751" s="284"/>
      <c r="B2751" s="284"/>
      <c r="C2751" s="241"/>
      <c r="D2751" s="241"/>
      <c r="E2751" s="241"/>
      <c r="F2751" s="241"/>
      <c r="G2751" s="241"/>
      <c r="H2751" s="241"/>
      <c r="I2751" s="241"/>
      <c r="J2751" s="241"/>
      <c r="K2751" s="241"/>
      <c r="L2751" s="241"/>
      <c r="M2751" s="241"/>
      <c r="N2751" s="241"/>
      <c r="O2751" s="241"/>
      <c r="P2751" s="241"/>
      <c r="Q2751" s="241"/>
      <c r="R2751" s="241"/>
      <c r="S2751" s="241"/>
      <c r="T2751" s="241"/>
      <c r="U2751" s="241"/>
      <c r="V2751" s="241"/>
      <c r="W2751" s="241"/>
      <c r="X2751" s="241"/>
      <c r="Y2751" s="241"/>
      <c r="Z2751" s="241"/>
      <c r="AA2751" s="241"/>
      <c r="AB2751" s="241"/>
      <c r="AC2751" s="241"/>
      <c r="AD2751" s="241"/>
      <c r="AE2751" s="241"/>
      <c r="AF2751" s="241"/>
      <c r="AG2751" s="241"/>
      <c r="AH2751" s="241"/>
      <c r="AI2751" s="241"/>
      <c r="AP2751" s="300"/>
      <c r="AT2751" s="300"/>
    </row>
    <row r="2752" spans="1:46" s="299" customFormat="1" ht="15" customHeight="1">
      <c r="A2752" s="284"/>
      <c r="B2752" s="284"/>
      <c r="C2752" s="241"/>
      <c r="D2752" s="241"/>
      <c r="E2752" s="241"/>
      <c r="F2752" s="241"/>
      <c r="G2752" s="241"/>
      <c r="H2752" s="241"/>
      <c r="I2752" s="241"/>
      <c r="J2752" s="241"/>
      <c r="K2752" s="241"/>
      <c r="L2752" s="241"/>
      <c r="M2752" s="241"/>
      <c r="N2752" s="241"/>
      <c r="O2752" s="241"/>
      <c r="P2752" s="241"/>
      <c r="Q2752" s="241"/>
      <c r="R2752" s="241"/>
      <c r="S2752" s="241"/>
      <c r="T2752" s="241"/>
      <c r="U2752" s="241"/>
      <c r="V2752" s="241"/>
      <c r="W2752" s="241"/>
      <c r="X2752" s="241"/>
      <c r="Y2752" s="241"/>
      <c r="Z2752" s="241"/>
      <c r="AA2752" s="241"/>
      <c r="AB2752" s="241"/>
      <c r="AC2752" s="241"/>
      <c r="AD2752" s="241"/>
      <c r="AE2752" s="241"/>
      <c r="AF2752" s="241"/>
      <c r="AG2752" s="241"/>
      <c r="AH2752" s="241"/>
      <c r="AI2752" s="241"/>
      <c r="AP2752" s="300"/>
      <c r="AT2752" s="300"/>
    </row>
    <row r="2753" spans="1:46" s="299" customFormat="1" ht="15" customHeight="1">
      <c r="A2753" s="284"/>
      <c r="B2753" s="284"/>
      <c r="C2753" s="241"/>
      <c r="D2753" s="241"/>
      <c r="E2753" s="241"/>
      <c r="F2753" s="241"/>
      <c r="G2753" s="241"/>
      <c r="H2753" s="241"/>
      <c r="I2753" s="241"/>
      <c r="J2753" s="241"/>
      <c r="K2753" s="241"/>
      <c r="L2753" s="241"/>
      <c r="M2753" s="241"/>
      <c r="N2753" s="241"/>
      <c r="O2753" s="241"/>
      <c r="P2753" s="241"/>
      <c r="Q2753" s="241"/>
      <c r="R2753" s="241"/>
      <c r="S2753" s="241"/>
      <c r="T2753" s="241"/>
      <c r="U2753" s="241"/>
      <c r="V2753" s="241"/>
      <c r="W2753" s="241"/>
      <c r="X2753" s="241"/>
      <c r="Y2753" s="241"/>
      <c r="Z2753" s="241"/>
      <c r="AA2753" s="241"/>
      <c r="AB2753" s="241"/>
      <c r="AC2753" s="241"/>
      <c r="AD2753" s="241"/>
      <c r="AE2753" s="241"/>
      <c r="AF2753" s="241"/>
      <c r="AG2753" s="241"/>
      <c r="AH2753" s="241"/>
      <c r="AI2753" s="241"/>
      <c r="AP2753" s="300"/>
      <c r="AT2753" s="300"/>
    </row>
    <row r="2754" spans="1:46" s="299" customFormat="1" ht="15" customHeight="1">
      <c r="A2754" s="284"/>
      <c r="B2754" s="284"/>
      <c r="C2754" s="241"/>
      <c r="D2754" s="241"/>
      <c r="E2754" s="241"/>
      <c r="F2754" s="241"/>
      <c r="G2754" s="241"/>
      <c r="H2754" s="241"/>
      <c r="I2754" s="241"/>
      <c r="J2754" s="241"/>
      <c r="K2754" s="241"/>
      <c r="L2754" s="241"/>
      <c r="M2754" s="241"/>
      <c r="N2754" s="241"/>
      <c r="O2754" s="241"/>
      <c r="P2754" s="241"/>
      <c r="Q2754" s="241"/>
      <c r="R2754" s="241"/>
      <c r="S2754" s="241"/>
      <c r="T2754" s="241"/>
      <c r="U2754" s="241"/>
      <c r="V2754" s="241"/>
      <c r="W2754" s="241"/>
      <c r="X2754" s="241"/>
      <c r="Y2754" s="241"/>
      <c r="Z2754" s="241"/>
      <c r="AA2754" s="241"/>
      <c r="AB2754" s="241"/>
      <c r="AC2754" s="241"/>
      <c r="AD2754" s="241"/>
      <c r="AE2754" s="241"/>
      <c r="AF2754" s="241"/>
      <c r="AG2754" s="241"/>
      <c r="AH2754" s="241"/>
      <c r="AI2754" s="241"/>
      <c r="AP2754" s="300"/>
      <c r="AT2754" s="300"/>
    </row>
    <row r="2755" spans="1:46" s="299" customFormat="1" ht="15" customHeight="1">
      <c r="A2755" s="284"/>
      <c r="B2755" s="284"/>
      <c r="C2755" s="241"/>
      <c r="D2755" s="241"/>
      <c r="E2755" s="241"/>
      <c r="F2755" s="241"/>
      <c r="G2755" s="241"/>
      <c r="H2755" s="241"/>
      <c r="I2755" s="241"/>
      <c r="J2755" s="241"/>
      <c r="K2755" s="241"/>
      <c r="L2755" s="241"/>
      <c r="M2755" s="241"/>
      <c r="N2755" s="241"/>
      <c r="O2755" s="241"/>
      <c r="P2755" s="241"/>
      <c r="Q2755" s="241"/>
      <c r="R2755" s="241"/>
      <c r="S2755" s="241"/>
      <c r="T2755" s="241"/>
      <c r="U2755" s="241"/>
      <c r="V2755" s="241"/>
      <c r="W2755" s="241"/>
      <c r="X2755" s="241"/>
      <c r="Y2755" s="241"/>
      <c r="Z2755" s="241"/>
      <c r="AA2755" s="241"/>
      <c r="AB2755" s="241"/>
      <c r="AC2755" s="241"/>
      <c r="AD2755" s="241"/>
      <c r="AE2755" s="241"/>
      <c r="AF2755" s="241"/>
      <c r="AG2755" s="241"/>
      <c r="AH2755" s="241"/>
      <c r="AI2755" s="241"/>
      <c r="AP2755" s="300"/>
      <c r="AT2755" s="300"/>
    </row>
    <row r="2756" spans="1:46" s="299" customFormat="1" ht="15" customHeight="1">
      <c r="A2756" s="284"/>
      <c r="B2756" s="284"/>
      <c r="C2756" s="241"/>
      <c r="D2756" s="241"/>
      <c r="E2756" s="241"/>
      <c r="F2756" s="241"/>
      <c r="G2756" s="241"/>
      <c r="H2756" s="241"/>
      <c r="I2756" s="241"/>
      <c r="J2756" s="241"/>
      <c r="K2756" s="241"/>
      <c r="L2756" s="241"/>
      <c r="M2756" s="241"/>
      <c r="N2756" s="241"/>
      <c r="O2756" s="241"/>
      <c r="P2756" s="241"/>
      <c r="Q2756" s="241"/>
      <c r="R2756" s="241"/>
      <c r="S2756" s="241"/>
      <c r="T2756" s="241"/>
      <c r="U2756" s="241"/>
      <c r="V2756" s="241"/>
      <c r="W2756" s="241"/>
      <c r="X2756" s="241"/>
      <c r="Y2756" s="241"/>
      <c r="Z2756" s="241"/>
      <c r="AA2756" s="241"/>
      <c r="AB2756" s="241"/>
      <c r="AC2756" s="241"/>
      <c r="AD2756" s="241"/>
      <c r="AE2756" s="241"/>
      <c r="AF2756" s="241"/>
      <c r="AG2756" s="241"/>
      <c r="AH2756" s="241"/>
      <c r="AI2756" s="241"/>
      <c r="AP2756" s="300"/>
      <c r="AT2756" s="300"/>
    </row>
    <row r="2757" spans="1:46" s="299" customFormat="1" ht="15" customHeight="1">
      <c r="A2757" s="284"/>
      <c r="B2757" s="284"/>
      <c r="C2757" s="241"/>
      <c r="D2757" s="241"/>
      <c r="E2757" s="241"/>
      <c r="F2757" s="241"/>
      <c r="G2757" s="241"/>
      <c r="H2757" s="241"/>
      <c r="I2757" s="241"/>
      <c r="J2757" s="241"/>
      <c r="K2757" s="241"/>
      <c r="L2757" s="241"/>
      <c r="M2757" s="241"/>
      <c r="N2757" s="241"/>
      <c r="O2757" s="241"/>
      <c r="P2757" s="241"/>
      <c r="Q2757" s="241"/>
      <c r="R2757" s="241"/>
      <c r="S2757" s="241"/>
      <c r="T2757" s="241"/>
      <c r="U2757" s="241"/>
      <c r="V2757" s="241"/>
      <c r="W2757" s="241"/>
      <c r="X2757" s="241"/>
      <c r="Y2757" s="241"/>
      <c r="Z2757" s="241"/>
      <c r="AA2757" s="241"/>
      <c r="AB2757" s="241"/>
      <c r="AC2757" s="241"/>
      <c r="AD2757" s="241"/>
      <c r="AE2757" s="241"/>
      <c r="AF2757" s="241"/>
      <c r="AG2757" s="241"/>
      <c r="AH2757" s="241"/>
      <c r="AI2757" s="241"/>
      <c r="AP2757" s="300"/>
      <c r="AT2757" s="300"/>
    </row>
    <row r="2758" spans="1:46" s="299" customFormat="1" ht="15" customHeight="1">
      <c r="A2758" s="284"/>
      <c r="B2758" s="284"/>
      <c r="C2758" s="241"/>
      <c r="D2758" s="241"/>
      <c r="E2758" s="241"/>
      <c r="F2758" s="241"/>
      <c r="G2758" s="241"/>
      <c r="H2758" s="241"/>
      <c r="I2758" s="241"/>
      <c r="J2758" s="241"/>
      <c r="K2758" s="241"/>
      <c r="L2758" s="241"/>
      <c r="M2758" s="241"/>
      <c r="N2758" s="241"/>
      <c r="O2758" s="241"/>
      <c r="P2758" s="241"/>
      <c r="Q2758" s="241"/>
      <c r="R2758" s="241"/>
      <c r="S2758" s="241"/>
      <c r="T2758" s="241"/>
      <c r="U2758" s="241"/>
      <c r="V2758" s="241"/>
      <c r="W2758" s="241"/>
      <c r="X2758" s="241"/>
      <c r="Y2758" s="241"/>
      <c r="Z2758" s="241"/>
      <c r="AA2758" s="241"/>
      <c r="AB2758" s="241"/>
      <c r="AC2758" s="241"/>
      <c r="AD2758" s="241"/>
      <c r="AE2758" s="241"/>
      <c r="AF2758" s="241"/>
      <c r="AG2758" s="241"/>
      <c r="AH2758" s="241"/>
      <c r="AI2758" s="241"/>
      <c r="AP2758" s="300"/>
      <c r="AT2758" s="300"/>
    </row>
    <row r="2759" spans="1:46" s="299" customFormat="1" ht="15" customHeight="1">
      <c r="A2759" s="284"/>
      <c r="B2759" s="284"/>
      <c r="C2759" s="241"/>
      <c r="D2759" s="241"/>
      <c r="E2759" s="241"/>
      <c r="F2759" s="241"/>
      <c r="G2759" s="241"/>
      <c r="H2759" s="241"/>
      <c r="I2759" s="241"/>
      <c r="J2759" s="241"/>
      <c r="K2759" s="241"/>
      <c r="L2759" s="241"/>
      <c r="M2759" s="241"/>
      <c r="N2759" s="241"/>
      <c r="O2759" s="241"/>
      <c r="P2759" s="241"/>
      <c r="Q2759" s="241"/>
      <c r="R2759" s="241"/>
      <c r="S2759" s="241"/>
      <c r="T2759" s="241"/>
      <c r="U2759" s="241"/>
      <c r="V2759" s="241"/>
      <c r="W2759" s="241"/>
      <c r="X2759" s="241"/>
      <c r="Y2759" s="241"/>
      <c r="Z2759" s="241"/>
      <c r="AA2759" s="241"/>
      <c r="AB2759" s="241"/>
      <c r="AC2759" s="241"/>
      <c r="AD2759" s="241"/>
      <c r="AE2759" s="241"/>
      <c r="AF2759" s="241"/>
      <c r="AG2759" s="241"/>
      <c r="AH2759" s="241"/>
      <c r="AI2759" s="241"/>
      <c r="AP2759" s="300"/>
      <c r="AT2759" s="300"/>
    </row>
    <row r="2760" spans="1:46" s="299" customFormat="1" ht="15" customHeight="1">
      <c r="A2760" s="284"/>
      <c r="B2760" s="284"/>
      <c r="C2760" s="241"/>
      <c r="D2760" s="241"/>
      <c r="E2760" s="241"/>
      <c r="F2760" s="241"/>
      <c r="G2760" s="241"/>
      <c r="H2760" s="241"/>
      <c r="I2760" s="241"/>
      <c r="J2760" s="241"/>
      <c r="K2760" s="241"/>
      <c r="L2760" s="241"/>
      <c r="M2760" s="241"/>
      <c r="N2760" s="241"/>
      <c r="O2760" s="241"/>
      <c r="P2760" s="241"/>
      <c r="Q2760" s="241"/>
      <c r="R2760" s="241"/>
      <c r="S2760" s="241"/>
      <c r="T2760" s="241"/>
      <c r="U2760" s="241"/>
      <c r="V2760" s="241"/>
      <c r="W2760" s="241"/>
      <c r="X2760" s="241"/>
      <c r="Y2760" s="241"/>
      <c r="Z2760" s="241"/>
      <c r="AA2760" s="241"/>
      <c r="AB2760" s="241"/>
      <c r="AC2760" s="241"/>
      <c r="AD2760" s="241"/>
      <c r="AE2760" s="241"/>
      <c r="AF2760" s="241"/>
      <c r="AG2760" s="241"/>
      <c r="AH2760" s="241"/>
      <c r="AI2760" s="241"/>
      <c r="AP2760" s="300"/>
      <c r="AT2760" s="300"/>
    </row>
    <row r="2761" spans="1:46" s="299" customFormat="1" ht="15" customHeight="1">
      <c r="A2761" s="284"/>
      <c r="B2761" s="284"/>
      <c r="C2761" s="241"/>
      <c r="D2761" s="241"/>
      <c r="E2761" s="241"/>
      <c r="F2761" s="241"/>
      <c r="G2761" s="241"/>
      <c r="H2761" s="241"/>
      <c r="I2761" s="241"/>
      <c r="J2761" s="241"/>
      <c r="K2761" s="241"/>
      <c r="L2761" s="241"/>
      <c r="M2761" s="241"/>
      <c r="N2761" s="241"/>
      <c r="O2761" s="241"/>
      <c r="P2761" s="241"/>
      <c r="Q2761" s="241"/>
      <c r="R2761" s="241"/>
      <c r="S2761" s="241"/>
      <c r="T2761" s="241"/>
      <c r="U2761" s="241"/>
      <c r="V2761" s="241"/>
      <c r="W2761" s="241"/>
      <c r="X2761" s="241"/>
      <c r="Y2761" s="241"/>
      <c r="Z2761" s="241"/>
      <c r="AA2761" s="241"/>
      <c r="AB2761" s="241"/>
      <c r="AC2761" s="241"/>
      <c r="AD2761" s="241"/>
      <c r="AE2761" s="241"/>
      <c r="AF2761" s="241"/>
      <c r="AG2761" s="241"/>
      <c r="AH2761" s="241"/>
      <c r="AI2761" s="241"/>
      <c r="AP2761" s="300"/>
      <c r="AT2761" s="300"/>
    </row>
    <row r="2762" spans="1:46" s="299" customFormat="1" ht="15" customHeight="1">
      <c r="A2762" s="284"/>
      <c r="B2762" s="284"/>
      <c r="C2762" s="241"/>
      <c r="D2762" s="241"/>
      <c r="E2762" s="241"/>
      <c r="F2762" s="241"/>
      <c r="G2762" s="241"/>
      <c r="H2762" s="241"/>
      <c r="I2762" s="241"/>
      <c r="J2762" s="241"/>
      <c r="K2762" s="241"/>
      <c r="L2762" s="241"/>
      <c r="M2762" s="241"/>
      <c r="N2762" s="241"/>
      <c r="O2762" s="241"/>
      <c r="P2762" s="241"/>
      <c r="Q2762" s="241"/>
      <c r="R2762" s="241"/>
      <c r="S2762" s="241"/>
      <c r="T2762" s="241"/>
      <c r="U2762" s="241"/>
      <c r="V2762" s="241"/>
      <c r="W2762" s="241"/>
      <c r="X2762" s="241"/>
      <c r="Y2762" s="241"/>
      <c r="Z2762" s="241"/>
      <c r="AA2762" s="241"/>
      <c r="AB2762" s="241"/>
      <c r="AC2762" s="241"/>
      <c r="AD2762" s="241"/>
      <c r="AE2762" s="241"/>
      <c r="AF2762" s="241"/>
      <c r="AG2762" s="241"/>
      <c r="AH2762" s="241"/>
      <c r="AI2762" s="241"/>
      <c r="AP2762" s="300"/>
      <c r="AT2762" s="300"/>
    </row>
    <row r="2763" spans="1:46" s="299" customFormat="1" ht="15" customHeight="1">
      <c r="A2763" s="284"/>
      <c r="B2763" s="284"/>
      <c r="C2763" s="241"/>
      <c r="D2763" s="241"/>
      <c r="E2763" s="241"/>
      <c r="F2763" s="241"/>
      <c r="G2763" s="241"/>
      <c r="H2763" s="241"/>
      <c r="I2763" s="241"/>
      <c r="J2763" s="241"/>
      <c r="K2763" s="241"/>
      <c r="L2763" s="241"/>
      <c r="M2763" s="241"/>
      <c r="N2763" s="241"/>
      <c r="O2763" s="241"/>
      <c r="P2763" s="241"/>
      <c r="Q2763" s="241"/>
      <c r="R2763" s="241"/>
      <c r="S2763" s="241"/>
      <c r="T2763" s="241"/>
      <c r="U2763" s="241"/>
      <c r="V2763" s="241"/>
      <c r="W2763" s="241"/>
      <c r="X2763" s="241"/>
      <c r="Y2763" s="241"/>
      <c r="Z2763" s="241"/>
      <c r="AA2763" s="241"/>
      <c r="AB2763" s="241"/>
      <c r="AC2763" s="241"/>
      <c r="AD2763" s="241"/>
      <c r="AE2763" s="241"/>
      <c r="AF2763" s="241"/>
      <c r="AG2763" s="241"/>
      <c r="AH2763" s="241"/>
      <c r="AI2763" s="241"/>
      <c r="AP2763" s="300"/>
      <c r="AT2763" s="300"/>
    </row>
    <row r="2764" spans="1:46" s="299" customFormat="1" ht="15" customHeight="1">
      <c r="A2764" s="284"/>
      <c r="B2764" s="284"/>
      <c r="C2764" s="241"/>
      <c r="D2764" s="241"/>
      <c r="E2764" s="241"/>
      <c r="F2764" s="241"/>
      <c r="G2764" s="241"/>
      <c r="H2764" s="241"/>
      <c r="I2764" s="241"/>
      <c r="J2764" s="241"/>
      <c r="K2764" s="241"/>
      <c r="L2764" s="241"/>
      <c r="M2764" s="241"/>
      <c r="N2764" s="241"/>
      <c r="O2764" s="241"/>
      <c r="P2764" s="241"/>
      <c r="Q2764" s="241"/>
      <c r="R2764" s="241"/>
      <c r="S2764" s="241"/>
      <c r="T2764" s="241"/>
      <c r="U2764" s="241"/>
      <c r="V2764" s="241"/>
      <c r="W2764" s="241"/>
      <c r="X2764" s="241"/>
      <c r="Y2764" s="241"/>
      <c r="Z2764" s="241"/>
      <c r="AA2764" s="241"/>
      <c r="AB2764" s="241"/>
      <c r="AC2764" s="241"/>
      <c r="AD2764" s="241"/>
      <c r="AE2764" s="241"/>
      <c r="AF2764" s="241"/>
      <c r="AG2764" s="241"/>
      <c r="AH2764" s="241"/>
      <c r="AI2764" s="241"/>
      <c r="AP2764" s="300"/>
      <c r="AT2764" s="300"/>
    </row>
    <row r="2765" spans="1:46" s="299" customFormat="1" ht="15" customHeight="1">
      <c r="A2765" s="284"/>
      <c r="B2765" s="284"/>
      <c r="C2765" s="241"/>
      <c r="D2765" s="241"/>
      <c r="E2765" s="241"/>
      <c r="F2765" s="241"/>
      <c r="G2765" s="241"/>
      <c r="H2765" s="241"/>
      <c r="I2765" s="241"/>
      <c r="J2765" s="241"/>
      <c r="K2765" s="241"/>
      <c r="L2765" s="241"/>
      <c r="M2765" s="241"/>
      <c r="N2765" s="241"/>
      <c r="O2765" s="241"/>
      <c r="P2765" s="241"/>
      <c r="Q2765" s="241"/>
      <c r="R2765" s="241"/>
      <c r="S2765" s="241"/>
      <c r="T2765" s="241"/>
      <c r="U2765" s="241"/>
      <c r="V2765" s="241"/>
      <c r="W2765" s="241"/>
      <c r="X2765" s="241"/>
      <c r="Y2765" s="241"/>
      <c r="Z2765" s="241"/>
      <c r="AA2765" s="241"/>
      <c r="AB2765" s="241"/>
      <c r="AC2765" s="241"/>
      <c r="AD2765" s="241"/>
      <c r="AE2765" s="241"/>
      <c r="AF2765" s="241"/>
      <c r="AG2765" s="241"/>
      <c r="AH2765" s="241"/>
      <c r="AI2765" s="241"/>
      <c r="AP2765" s="300"/>
      <c r="AT2765" s="300"/>
    </row>
    <row r="2766" spans="1:46" s="299" customFormat="1" ht="15" customHeight="1">
      <c r="A2766" s="284"/>
      <c r="B2766" s="284"/>
      <c r="C2766" s="241"/>
      <c r="D2766" s="241"/>
      <c r="E2766" s="241"/>
      <c r="F2766" s="241"/>
      <c r="G2766" s="241"/>
      <c r="H2766" s="241"/>
      <c r="I2766" s="241"/>
      <c r="J2766" s="241"/>
      <c r="K2766" s="241"/>
      <c r="L2766" s="241"/>
      <c r="M2766" s="241"/>
      <c r="N2766" s="241"/>
      <c r="O2766" s="241"/>
      <c r="P2766" s="241"/>
      <c r="Q2766" s="241"/>
      <c r="R2766" s="241"/>
      <c r="S2766" s="241"/>
      <c r="T2766" s="241"/>
      <c r="U2766" s="241"/>
      <c r="V2766" s="241"/>
      <c r="W2766" s="241"/>
      <c r="X2766" s="241"/>
      <c r="Y2766" s="241"/>
      <c r="Z2766" s="241"/>
      <c r="AA2766" s="241"/>
      <c r="AB2766" s="241"/>
      <c r="AC2766" s="241"/>
      <c r="AD2766" s="241"/>
      <c r="AE2766" s="241"/>
      <c r="AF2766" s="241"/>
      <c r="AG2766" s="241"/>
      <c r="AH2766" s="241"/>
      <c r="AI2766" s="241"/>
      <c r="AP2766" s="300"/>
      <c r="AT2766" s="300"/>
    </row>
    <row r="2767" spans="1:46" s="299" customFormat="1" ht="15" customHeight="1">
      <c r="A2767" s="284"/>
      <c r="B2767" s="284"/>
      <c r="C2767" s="241"/>
      <c r="D2767" s="241"/>
      <c r="E2767" s="241"/>
      <c r="F2767" s="241"/>
      <c r="G2767" s="241"/>
      <c r="H2767" s="241"/>
      <c r="I2767" s="241"/>
      <c r="J2767" s="241"/>
      <c r="K2767" s="241"/>
      <c r="L2767" s="241"/>
      <c r="M2767" s="241"/>
      <c r="N2767" s="241"/>
      <c r="O2767" s="241"/>
      <c r="P2767" s="241"/>
      <c r="Q2767" s="241"/>
      <c r="R2767" s="241"/>
      <c r="S2767" s="241"/>
      <c r="T2767" s="241"/>
      <c r="U2767" s="241"/>
      <c r="V2767" s="241"/>
      <c r="W2767" s="241"/>
      <c r="X2767" s="241"/>
      <c r="Y2767" s="241"/>
      <c r="Z2767" s="241"/>
      <c r="AA2767" s="241"/>
      <c r="AB2767" s="241"/>
      <c r="AC2767" s="241"/>
      <c r="AD2767" s="241"/>
      <c r="AE2767" s="241"/>
      <c r="AF2767" s="241"/>
      <c r="AG2767" s="241"/>
      <c r="AH2767" s="241"/>
      <c r="AI2767" s="241"/>
      <c r="AP2767" s="300"/>
      <c r="AT2767" s="300"/>
    </row>
    <row r="2768" spans="1:46" s="299" customFormat="1" ht="15" customHeight="1">
      <c r="A2768" s="284"/>
      <c r="B2768" s="284"/>
      <c r="C2768" s="241"/>
      <c r="D2768" s="241"/>
      <c r="E2768" s="241"/>
      <c r="F2768" s="241"/>
      <c r="G2768" s="241"/>
      <c r="H2768" s="241"/>
      <c r="I2768" s="241"/>
      <c r="J2768" s="241"/>
      <c r="K2768" s="241"/>
      <c r="L2768" s="241"/>
      <c r="M2768" s="241"/>
      <c r="N2768" s="241"/>
      <c r="O2768" s="241"/>
      <c r="P2768" s="241"/>
      <c r="Q2768" s="241"/>
      <c r="R2768" s="241"/>
      <c r="S2768" s="241"/>
      <c r="T2768" s="241"/>
      <c r="U2768" s="241"/>
      <c r="V2768" s="241"/>
      <c r="W2768" s="241"/>
      <c r="X2768" s="241"/>
      <c r="Y2768" s="241"/>
      <c r="Z2768" s="241"/>
      <c r="AA2768" s="241"/>
      <c r="AB2768" s="241"/>
      <c r="AC2768" s="241"/>
      <c r="AD2768" s="241"/>
      <c r="AE2768" s="241"/>
      <c r="AF2768" s="241"/>
      <c r="AG2768" s="241"/>
      <c r="AH2768" s="241"/>
      <c r="AI2768" s="241"/>
      <c r="AP2768" s="300"/>
      <c r="AT2768" s="300"/>
    </row>
    <row r="2769" spans="1:46" s="299" customFormat="1" ht="15" customHeight="1">
      <c r="A2769" s="284"/>
      <c r="B2769" s="284"/>
      <c r="C2769" s="241"/>
      <c r="D2769" s="241"/>
      <c r="E2769" s="241"/>
      <c r="F2769" s="241"/>
      <c r="G2769" s="241"/>
      <c r="H2769" s="241"/>
      <c r="I2769" s="241"/>
      <c r="J2769" s="241"/>
      <c r="K2769" s="241"/>
      <c r="L2769" s="241"/>
      <c r="M2769" s="241"/>
      <c r="N2769" s="241"/>
      <c r="O2769" s="241"/>
      <c r="P2769" s="241"/>
      <c r="Q2769" s="241"/>
      <c r="R2769" s="241"/>
      <c r="S2769" s="241"/>
      <c r="T2769" s="241"/>
      <c r="U2769" s="241"/>
      <c r="V2769" s="241"/>
      <c r="W2769" s="241"/>
      <c r="X2769" s="241"/>
      <c r="Y2769" s="241"/>
      <c r="Z2769" s="241"/>
      <c r="AA2769" s="241"/>
      <c r="AB2769" s="241"/>
      <c r="AC2769" s="241"/>
      <c r="AD2769" s="241"/>
      <c r="AE2769" s="241"/>
      <c r="AF2769" s="241"/>
      <c r="AG2769" s="241"/>
      <c r="AH2769" s="241"/>
      <c r="AI2769" s="241"/>
      <c r="AP2769" s="300"/>
      <c r="AT2769" s="300"/>
    </row>
    <row r="2770" spans="1:46" s="299" customFormat="1" ht="15" customHeight="1">
      <c r="A2770" s="284"/>
      <c r="B2770" s="284"/>
      <c r="C2770" s="241"/>
      <c r="D2770" s="241"/>
      <c r="E2770" s="241"/>
      <c r="F2770" s="241"/>
      <c r="G2770" s="241"/>
      <c r="H2770" s="241"/>
      <c r="I2770" s="241"/>
      <c r="J2770" s="241"/>
      <c r="K2770" s="241"/>
      <c r="L2770" s="241"/>
      <c r="M2770" s="241"/>
      <c r="N2770" s="241"/>
      <c r="O2770" s="241"/>
      <c r="P2770" s="241"/>
      <c r="Q2770" s="241"/>
      <c r="R2770" s="241"/>
      <c r="S2770" s="241"/>
      <c r="T2770" s="241"/>
      <c r="U2770" s="241"/>
      <c r="V2770" s="241"/>
      <c r="W2770" s="241"/>
      <c r="X2770" s="241"/>
      <c r="Y2770" s="241"/>
      <c r="Z2770" s="241"/>
      <c r="AA2770" s="241"/>
      <c r="AB2770" s="241"/>
      <c r="AC2770" s="241"/>
      <c r="AD2770" s="241"/>
      <c r="AE2770" s="241"/>
      <c r="AF2770" s="241"/>
      <c r="AG2770" s="241"/>
      <c r="AH2770" s="241"/>
      <c r="AI2770" s="241"/>
      <c r="AP2770" s="300"/>
      <c r="AT2770" s="300"/>
    </row>
    <row r="2771" spans="1:46" s="299" customFormat="1" ht="15" customHeight="1">
      <c r="A2771" s="284"/>
      <c r="B2771" s="284"/>
      <c r="C2771" s="241"/>
      <c r="D2771" s="241"/>
      <c r="E2771" s="241"/>
      <c r="F2771" s="241"/>
      <c r="G2771" s="241"/>
      <c r="H2771" s="241"/>
      <c r="I2771" s="241"/>
      <c r="J2771" s="241"/>
      <c r="K2771" s="241"/>
      <c r="L2771" s="241"/>
      <c r="M2771" s="241"/>
      <c r="N2771" s="241"/>
      <c r="O2771" s="241"/>
      <c r="P2771" s="241"/>
      <c r="Q2771" s="241"/>
      <c r="R2771" s="241"/>
      <c r="S2771" s="241"/>
      <c r="T2771" s="241"/>
      <c r="U2771" s="241"/>
      <c r="V2771" s="241"/>
      <c r="W2771" s="241"/>
      <c r="X2771" s="241"/>
      <c r="Y2771" s="241"/>
      <c r="Z2771" s="241"/>
      <c r="AA2771" s="241"/>
      <c r="AB2771" s="241"/>
      <c r="AC2771" s="241"/>
      <c r="AD2771" s="241"/>
      <c r="AE2771" s="241"/>
      <c r="AF2771" s="241"/>
      <c r="AG2771" s="241"/>
      <c r="AH2771" s="241"/>
      <c r="AI2771" s="241"/>
      <c r="AP2771" s="300"/>
      <c r="AT2771" s="300"/>
    </row>
    <row r="2772" spans="1:46" s="299" customFormat="1" ht="15" customHeight="1">
      <c r="A2772" s="284"/>
      <c r="B2772" s="284"/>
      <c r="C2772" s="241"/>
      <c r="D2772" s="241"/>
      <c r="E2772" s="241"/>
      <c r="F2772" s="241"/>
      <c r="G2772" s="241"/>
      <c r="H2772" s="241"/>
      <c r="I2772" s="241"/>
      <c r="J2772" s="241"/>
      <c r="K2772" s="241"/>
      <c r="L2772" s="241"/>
      <c r="M2772" s="241"/>
      <c r="N2772" s="241"/>
      <c r="O2772" s="241"/>
      <c r="P2772" s="241"/>
      <c r="Q2772" s="241"/>
      <c r="R2772" s="241"/>
      <c r="S2772" s="241"/>
      <c r="T2772" s="241"/>
      <c r="U2772" s="241"/>
      <c r="V2772" s="241"/>
      <c r="W2772" s="241"/>
      <c r="X2772" s="241"/>
      <c r="Y2772" s="241"/>
      <c r="Z2772" s="241"/>
      <c r="AA2772" s="241"/>
      <c r="AB2772" s="241"/>
      <c r="AC2772" s="241"/>
      <c r="AD2772" s="241"/>
      <c r="AE2772" s="241"/>
      <c r="AF2772" s="241"/>
      <c r="AG2772" s="241"/>
      <c r="AH2772" s="241"/>
      <c r="AI2772" s="241"/>
      <c r="AP2772" s="300"/>
      <c r="AT2772" s="300"/>
    </row>
    <row r="2773" spans="1:46" s="299" customFormat="1" ht="15" customHeight="1">
      <c r="A2773" s="284"/>
      <c r="B2773" s="284"/>
      <c r="C2773" s="241"/>
      <c r="D2773" s="241"/>
      <c r="E2773" s="241"/>
      <c r="F2773" s="241"/>
      <c r="G2773" s="241"/>
      <c r="H2773" s="241"/>
      <c r="I2773" s="241"/>
      <c r="J2773" s="241"/>
      <c r="K2773" s="241"/>
      <c r="L2773" s="241"/>
      <c r="M2773" s="241"/>
      <c r="N2773" s="241"/>
      <c r="O2773" s="241"/>
      <c r="P2773" s="241"/>
      <c r="Q2773" s="241"/>
      <c r="R2773" s="241"/>
      <c r="S2773" s="241"/>
      <c r="T2773" s="241"/>
      <c r="U2773" s="241"/>
      <c r="V2773" s="241"/>
      <c r="W2773" s="241"/>
      <c r="X2773" s="241"/>
      <c r="Y2773" s="241"/>
      <c r="Z2773" s="241"/>
      <c r="AA2773" s="241"/>
      <c r="AB2773" s="241"/>
      <c r="AC2773" s="241"/>
      <c r="AD2773" s="241"/>
      <c r="AE2773" s="241"/>
      <c r="AF2773" s="241"/>
      <c r="AG2773" s="241"/>
      <c r="AH2773" s="241"/>
      <c r="AI2773" s="241"/>
      <c r="AP2773" s="300"/>
      <c r="AT2773" s="300"/>
    </row>
    <row r="2774" spans="1:46" s="299" customFormat="1" ht="15" customHeight="1">
      <c r="A2774" s="284"/>
      <c r="B2774" s="284"/>
      <c r="C2774" s="241"/>
      <c r="D2774" s="241"/>
      <c r="E2774" s="241"/>
      <c r="F2774" s="241"/>
      <c r="G2774" s="241"/>
      <c r="H2774" s="241"/>
      <c r="I2774" s="241"/>
      <c r="J2774" s="241"/>
      <c r="K2774" s="241"/>
      <c r="L2774" s="241"/>
      <c r="M2774" s="241"/>
      <c r="N2774" s="241"/>
      <c r="O2774" s="241"/>
      <c r="P2774" s="241"/>
      <c r="Q2774" s="241"/>
      <c r="R2774" s="241"/>
      <c r="S2774" s="241"/>
      <c r="T2774" s="241"/>
      <c r="U2774" s="241"/>
      <c r="V2774" s="241"/>
      <c r="W2774" s="241"/>
      <c r="X2774" s="241"/>
      <c r="Y2774" s="241"/>
      <c r="Z2774" s="241"/>
      <c r="AA2774" s="241"/>
      <c r="AB2774" s="241"/>
      <c r="AC2774" s="241"/>
      <c r="AD2774" s="241"/>
      <c r="AE2774" s="241"/>
      <c r="AF2774" s="241"/>
      <c r="AG2774" s="241"/>
      <c r="AH2774" s="241"/>
      <c r="AI2774" s="241"/>
      <c r="AP2774" s="300"/>
      <c r="AT2774" s="300"/>
    </row>
    <row r="2775" spans="1:46" s="299" customFormat="1" ht="15" customHeight="1">
      <c r="A2775" s="284"/>
      <c r="B2775" s="284"/>
      <c r="C2775" s="241"/>
      <c r="D2775" s="241"/>
      <c r="E2775" s="241"/>
      <c r="F2775" s="241"/>
      <c r="G2775" s="241"/>
      <c r="H2775" s="241"/>
      <c r="I2775" s="241"/>
      <c r="J2775" s="241"/>
      <c r="K2775" s="241"/>
      <c r="L2775" s="241"/>
      <c r="M2775" s="241"/>
      <c r="N2775" s="241"/>
      <c r="O2775" s="241"/>
      <c r="P2775" s="241"/>
      <c r="Q2775" s="241"/>
      <c r="R2775" s="241"/>
      <c r="S2775" s="241"/>
      <c r="T2775" s="241"/>
      <c r="U2775" s="241"/>
      <c r="V2775" s="241"/>
      <c r="W2775" s="241"/>
      <c r="X2775" s="241"/>
      <c r="Y2775" s="241"/>
      <c r="Z2775" s="241"/>
      <c r="AA2775" s="241"/>
      <c r="AB2775" s="241"/>
      <c r="AC2775" s="241"/>
      <c r="AD2775" s="241"/>
      <c r="AE2775" s="241"/>
      <c r="AF2775" s="241"/>
      <c r="AG2775" s="241"/>
      <c r="AH2775" s="241"/>
      <c r="AI2775" s="241"/>
      <c r="AP2775" s="300"/>
      <c r="AT2775" s="300"/>
    </row>
    <row r="2776" spans="1:46" s="299" customFormat="1" ht="15" customHeight="1">
      <c r="A2776" s="284"/>
      <c r="B2776" s="284"/>
      <c r="C2776" s="241"/>
      <c r="D2776" s="241"/>
      <c r="E2776" s="241"/>
      <c r="F2776" s="241"/>
      <c r="G2776" s="241"/>
      <c r="H2776" s="241"/>
      <c r="I2776" s="241"/>
      <c r="J2776" s="241"/>
      <c r="K2776" s="241"/>
      <c r="L2776" s="241"/>
      <c r="M2776" s="241"/>
      <c r="N2776" s="241"/>
      <c r="O2776" s="241"/>
      <c r="P2776" s="241"/>
      <c r="Q2776" s="241"/>
      <c r="R2776" s="241"/>
      <c r="S2776" s="241"/>
      <c r="T2776" s="241"/>
      <c r="U2776" s="241"/>
      <c r="V2776" s="241"/>
      <c r="W2776" s="241"/>
      <c r="X2776" s="241"/>
      <c r="Y2776" s="241"/>
      <c r="Z2776" s="241"/>
      <c r="AA2776" s="241"/>
      <c r="AB2776" s="241"/>
      <c r="AC2776" s="241"/>
      <c r="AD2776" s="241"/>
      <c r="AE2776" s="241"/>
      <c r="AF2776" s="241"/>
      <c r="AG2776" s="241"/>
      <c r="AH2776" s="241"/>
      <c r="AI2776" s="241"/>
      <c r="AP2776" s="300"/>
      <c r="AT2776" s="300"/>
    </row>
    <row r="2777" spans="1:46" s="299" customFormat="1" ht="15" customHeight="1">
      <c r="A2777" s="284"/>
      <c r="B2777" s="284"/>
      <c r="C2777" s="241"/>
      <c r="D2777" s="241"/>
      <c r="E2777" s="241"/>
      <c r="F2777" s="241"/>
      <c r="G2777" s="241"/>
      <c r="H2777" s="241"/>
      <c r="I2777" s="241"/>
      <c r="J2777" s="241"/>
      <c r="K2777" s="241"/>
      <c r="L2777" s="241"/>
      <c r="M2777" s="241"/>
      <c r="N2777" s="241"/>
      <c r="O2777" s="241"/>
      <c r="P2777" s="241"/>
      <c r="Q2777" s="241"/>
      <c r="R2777" s="241"/>
      <c r="S2777" s="241"/>
      <c r="T2777" s="241"/>
      <c r="U2777" s="241"/>
      <c r="V2777" s="241"/>
      <c r="W2777" s="241"/>
      <c r="X2777" s="241"/>
      <c r="Y2777" s="241"/>
      <c r="Z2777" s="241"/>
      <c r="AA2777" s="241"/>
      <c r="AB2777" s="241"/>
      <c r="AC2777" s="241"/>
      <c r="AD2777" s="241"/>
      <c r="AE2777" s="241"/>
      <c r="AF2777" s="241"/>
      <c r="AG2777" s="241"/>
      <c r="AH2777" s="241"/>
      <c r="AI2777" s="241"/>
      <c r="AP2777" s="300"/>
      <c r="AT2777" s="300"/>
    </row>
    <row r="2778" spans="1:46" s="299" customFormat="1" ht="15" customHeight="1">
      <c r="A2778" s="284"/>
      <c r="B2778" s="284"/>
      <c r="C2778" s="241"/>
      <c r="D2778" s="241"/>
      <c r="E2778" s="241"/>
      <c r="F2778" s="241"/>
      <c r="G2778" s="241"/>
      <c r="H2778" s="241"/>
      <c r="I2778" s="241"/>
      <c r="J2778" s="241"/>
      <c r="K2778" s="241"/>
      <c r="L2778" s="241"/>
      <c r="M2778" s="241"/>
      <c r="N2778" s="241"/>
      <c r="O2778" s="241"/>
      <c r="P2778" s="241"/>
      <c r="Q2778" s="241"/>
      <c r="R2778" s="241"/>
      <c r="S2778" s="241"/>
      <c r="T2778" s="241"/>
      <c r="U2778" s="241"/>
      <c r="V2778" s="241"/>
      <c r="W2778" s="241"/>
      <c r="X2778" s="241"/>
      <c r="Y2778" s="241"/>
      <c r="Z2778" s="241"/>
      <c r="AA2778" s="241"/>
      <c r="AB2778" s="241"/>
      <c r="AC2778" s="241"/>
      <c r="AD2778" s="241"/>
      <c r="AE2778" s="241"/>
      <c r="AF2778" s="241"/>
      <c r="AG2778" s="241"/>
      <c r="AH2778" s="241"/>
      <c r="AI2778" s="241"/>
      <c r="AP2778" s="300"/>
      <c r="AT2778" s="300"/>
    </row>
    <row r="2779" spans="1:46" s="299" customFormat="1" ht="15" customHeight="1">
      <c r="A2779" s="284"/>
      <c r="B2779" s="284"/>
      <c r="C2779" s="241"/>
      <c r="D2779" s="241"/>
      <c r="E2779" s="241"/>
      <c r="F2779" s="241"/>
      <c r="G2779" s="241"/>
      <c r="H2779" s="241"/>
      <c r="I2779" s="241"/>
      <c r="J2779" s="241"/>
      <c r="K2779" s="241"/>
      <c r="L2779" s="241"/>
      <c r="M2779" s="241"/>
      <c r="N2779" s="241"/>
      <c r="O2779" s="241"/>
      <c r="P2779" s="241"/>
      <c r="Q2779" s="241"/>
      <c r="R2779" s="241"/>
      <c r="S2779" s="241"/>
      <c r="T2779" s="241"/>
      <c r="U2779" s="241"/>
      <c r="V2779" s="241"/>
      <c r="W2779" s="241"/>
      <c r="X2779" s="241"/>
      <c r="Y2779" s="241"/>
      <c r="Z2779" s="241"/>
      <c r="AA2779" s="241"/>
      <c r="AB2779" s="241"/>
      <c r="AC2779" s="241"/>
      <c r="AD2779" s="241"/>
      <c r="AE2779" s="241"/>
      <c r="AF2779" s="241"/>
      <c r="AG2779" s="241"/>
      <c r="AH2779" s="241"/>
      <c r="AI2779" s="241"/>
      <c r="AP2779" s="300"/>
      <c r="AT2779" s="300"/>
    </row>
    <row r="2780" spans="1:46" s="299" customFormat="1" ht="15" customHeight="1">
      <c r="A2780" s="284"/>
      <c r="B2780" s="284"/>
      <c r="C2780" s="241"/>
      <c r="D2780" s="241"/>
      <c r="E2780" s="241"/>
      <c r="F2780" s="241"/>
      <c r="G2780" s="241"/>
      <c r="H2780" s="241"/>
      <c r="I2780" s="241"/>
      <c r="J2780" s="241"/>
      <c r="K2780" s="241"/>
      <c r="L2780" s="241"/>
      <c r="M2780" s="241"/>
      <c r="N2780" s="241"/>
      <c r="O2780" s="241"/>
      <c r="P2780" s="241"/>
      <c r="Q2780" s="241"/>
      <c r="R2780" s="241"/>
      <c r="S2780" s="241"/>
      <c r="T2780" s="241"/>
      <c r="U2780" s="241"/>
      <c r="V2780" s="241"/>
      <c r="W2780" s="241"/>
      <c r="X2780" s="241"/>
      <c r="Y2780" s="241"/>
      <c r="Z2780" s="241"/>
      <c r="AA2780" s="241"/>
      <c r="AB2780" s="241"/>
      <c r="AC2780" s="241"/>
      <c r="AD2780" s="241"/>
      <c r="AE2780" s="241"/>
      <c r="AF2780" s="241"/>
      <c r="AG2780" s="241"/>
      <c r="AH2780" s="241"/>
      <c r="AI2780" s="241"/>
      <c r="AP2780" s="300"/>
      <c r="AT2780" s="300"/>
    </row>
    <row r="2781" spans="1:46" s="299" customFormat="1" ht="15" customHeight="1">
      <c r="A2781" s="284"/>
      <c r="B2781" s="284"/>
      <c r="C2781" s="241"/>
      <c r="D2781" s="241"/>
      <c r="E2781" s="241"/>
      <c r="F2781" s="241"/>
      <c r="G2781" s="241"/>
      <c r="H2781" s="241"/>
      <c r="I2781" s="241"/>
      <c r="J2781" s="241"/>
      <c r="K2781" s="241"/>
      <c r="L2781" s="241"/>
      <c r="M2781" s="241"/>
      <c r="N2781" s="241"/>
      <c r="O2781" s="241"/>
      <c r="P2781" s="241"/>
      <c r="Q2781" s="241"/>
      <c r="R2781" s="241"/>
      <c r="S2781" s="241"/>
      <c r="T2781" s="241"/>
      <c r="U2781" s="241"/>
      <c r="V2781" s="241"/>
      <c r="W2781" s="241"/>
      <c r="X2781" s="241"/>
      <c r="Y2781" s="241"/>
      <c r="Z2781" s="241"/>
      <c r="AA2781" s="241"/>
      <c r="AB2781" s="241"/>
      <c r="AC2781" s="241"/>
      <c r="AD2781" s="241"/>
      <c r="AE2781" s="241"/>
      <c r="AF2781" s="241"/>
      <c r="AG2781" s="241"/>
      <c r="AH2781" s="241"/>
      <c r="AI2781" s="241"/>
      <c r="AP2781" s="300"/>
      <c r="AT2781" s="300"/>
    </row>
    <row r="2782" spans="1:46" s="299" customFormat="1" ht="15" customHeight="1">
      <c r="A2782" s="284"/>
      <c r="B2782" s="284"/>
      <c r="C2782" s="241"/>
      <c r="D2782" s="241"/>
      <c r="E2782" s="241"/>
      <c r="F2782" s="241"/>
      <c r="G2782" s="241"/>
      <c r="H2782" s="241"/>
      <c r="I2782" s="241"/>
      <c r="J2782" s="241"/>
      <c r="K2782" s="241"/>
      <c r="L2782" s="241"/>
      <c r="M2782" s="241"/>
      <c r="N2782" s="241"/>
      <c r="O2782" s="241"/>
      <c r="P2782" s="241"/>
      <c r="Q2782" s="241"/>
      <c r="R2782" s="241"/>
      <c r="S2782" s="241"/>
      <c r="T2782" s="241"/>
      <c r="U2782" s="241"/>
      <c r="V2782" s="241"/>
      <c r="W2782" s="241"/>
      <c r="X2782" s="241"/>
      <c r="Y2782" s="241"/>
      <c r="Z2782" s="241"/>
      <c r="AA2782" s="241"/>
      <c r="AB2782" s="241"/>
      <c r="AC2782" s="241"/>
      <c r="AD2782" s="241"/>
      <c r="AE2782" s="241"/>
      <c r="AF2782" s="241"/>
      <c r="AG2782" s="241"/>
      <c r="AH2782" s="241"/>
      <c r="AI2782" s="241"/>
      <c r="AP2782" s="300"/>
      <c r="AT2782" s="300"/>
    </row>
    <row r="2783" spans="1:46" s="299" customFormat="1" ht="15" customHeight="1">
      <c r="A2783" s="284"/>
      <c r="B2783" s="284"/>
      <c r="C2783" s="241"/>
      <c r="D2783" s="241"/>
      <c r="E2783" s="241"/>
      <c r="F2783" s="241"/>
      <c r="G2783" s="241"/>
      <c r="H2783" s="241"/>
      <c r="I2783" s="241"/>
      <c r="J2783" s="241"/>
      <c r="K2783" s="241"/>
      <c r="L2783" s="241"/>
      <c r="M2783" s="241"/>
      <c r="N2783" s="241"/>
      <c r="O2783" s="241"/>
      <c r="P2783" s="241"/>
      <c r="Q2783" s="241"/>
      <c r="R2783" s="241"/>
      <c r="S2783" s="241"/>
      <c r="T2783" s="241"/>
      <c r="U2783" s="241"/>
      <c r="V2783" s="241"/>
      <c r="W2783" s="241"/>
      <c r="X2783" s="241"/>
      <c r="Y2783" s="241"/>
      <c r="Z2783" s="241"/>
      <c r="AA2783" s="241"/>
      <c r="AB2783" s="241"/>
      <c r="AC2783" s="241"/>
      <c r="AD2783" s="241"/>
      <c r="AE2783" s="241"/>
      <c r="AF2783" s="241"/>
      <c r="AG2783" s="241"/>
      <c r="AH2783" s="241"/>
      <c r="AI2783" s="241"/>
      <c r="AP2783" s="300"/>
      <c r="AT2783" s="300"/>
    </row>
    <row r="2784" spans="1:46" s="299" customFormat="1" ht="15" customHeight="1">
      <c r="A2784" s="284"/>
      <c r="B2784" s="284"/>
      <c r="C2784" s="241"/>
      <c r="D2784" s="241"/>
      <c r="E2784" s="241"/>
      <c r="F2784" s="241"/>
      <c r="G2784" s="241"/>
      <c r="H2784" s="241"/>
      <c r="I2784" s="241"/>
      <c r="J2784" s="241"/>
      <c r="K2784" s="241"/>
      <c r="L2784" s="241"/>
      <c r="M2784" s="241"/>
      <c r="N2784" s="241"/>
      <c r="O2784" s="241"/>
      <c r="P2784" s="241"/>
      <c r="Q2784" s="241"/>
      <c r="R2784" s="241"/>
      <c r="S2784" s="241"/>
      <c r="T2784" s="241"/>
      <c r="U2784" s="241"/>
      <c r="V2784" s="241"/>
      <c r="W2784" s="241"/>
      <c r="X2784" s="241"/>
      <c r="Y2784" s="241"/>
      <c r="Z2784" s="241"/>
      <c r="AA2784" s="241"/>
      <c r="AB2784" s="241"/>
      <c r="AC2784" s="241"/>
      <c r="AD2784" s="241"/>
      <c r="AE2784" s="241"/>
      <c r="AF2784" s="241"/>
      <c r="AG2784" s="241"/>
      <c r="AH2784" s="241"/>
      <c r="AI2784" s="241"/>
      <c r="AP2784" s="300"/>
      <c r="AT2784" s="300"/>
    </row>
    <row r="2785" spans="1:46" s="299" customFormat="1" ht="15" customHeight="1">
      <c r="A2785" s="284"/>
      <c r="B2785" s="284"/>
      <c r="C2785" s="241"/>
      <c r="D2785" s="241"/>
      <c r="E2785" s="241"/>
      <c r="F2785" s="241"/>
      <c r="G2785" s="241"/>
      <c r="H2785" s="241"/>
      <c r="I2785" s="241"/>
      <c r="J2785" s="241"/>
      <c r="K2785" s="241"/>
      <c r="L2785" s="241"/>
      <c r="M2785" s="241"/>
      <c r="N2785" s="241"/>
      <c r="O2785" s="241"/>
      <c r="P2785" s="241"/>
      <c r="Q2785" s="241"/>
      <c r="R2785" s="241"/>
      <c r="S2785" s="241"/>
      <c r="T2785" s="241"/>
      <c r="U2785" s="241"/>
      <c r="V2785" s="241"/>
      <c r="W2785" s="241"/>
      <c r="X2785" s="241"/>
      <c r="Y2785" s="241"/>
      <c r="Z2785" s="241"/>
      <c r="AA2785" s="241"/>
      <c r="AB2785" s="241"/>
      <c r="AC2785" s="241"/>
      <c r="AD2785" s="241"/>
      <c r="AE2785" s="241"/>
      <c r="AF2785" s="241"/>
      <c r="AG2785" s="241"/>
      <c r="AH2785" s="241"/>
      <c r="AI2785" s="241"/>
      <c r="AP2785" s="300"/>
      <c r="AT2785" s="300"/>
    </row>
    <row r="2786" spans="1:46" s="299" customFormat="1" ht="15" customHeight="1">
      <c r="A2786" s="284"/>
      <c r="B2786" s="284"/>
      <c r="C2786" s="241"/>
      <c r="D2786" s="241"/>
      <c r="E2786" s="241"/>
      <c r="F2786" s="241"/>
      <c r="G2786" s="241"/>
      <c r="H2786" s="241"/>
      <c r="I2786" s="241"/>
      <c r="J2786" s="241"/>
      <c r="K2786" s="241"/>
      <c r="L2786" s="241"/>
      <c r="M2786" s="241"/>
      <c r="N2786" s="241"/>
      <c r="O2786" s="241"/>
      <c r="P2786" s="241"/>
      <c r="Q2786" s="241"/>
      <c r="R2786" s="241"/>
      <c r="S2786" s="241"/>
      <c r="T2786" s="241"/>
      <c r="U2786" s="241"/>
      <c r="V2786" s="241"/>
      <c r="W2786" s="241"/>
      <c r="X2786" s="241"/>
      <c r="Y2786" s="241"/>
      <c r="Z2786" s="241"/>
      <c r="AA2786" s="241"/>
      <c r="AB2786" s="241"/>
      <c r="AC2786" s="241"/>
      <c r="AD2786" s="241"/>
      <c r="AE2786" s="241"/>
      <c r="AF2786" s="241"/>
      <c r="AG2786" s="241"/>
      <c r="AH2786" s="241"/>
      <c r="AI2786" s="241"/>
      <c r="AP2786" s="300"/>
      <c r="AT2786" s="300"/>
    </row>
    <row r="2787" spans="1:46" s="299" customFormat="1" ht="15" customHeight="1">
      <c r="A2787" s="284"/>
      <c r="B2787" s="284"/>
      <c r="C2787" s="241"/>
      <c r="D2787" s="241"/>
      <c r="E2787" s="241"/>
      <c r="F2787" s="241"/>
      <c r="G2787" s="241"/>
      <c r="H2787" s="241"/>
      <c r="I2787" s="241"/>
      <c r="J2787" s="241"/>
      <c r="K2787" s="241"/>
      <c r="L2787" s="241"/>
      <c r="M2787" s="241"/>
      <c r="N2787" s="241"/>
      <c r="O2787" s="241"/>
      <c r="P2787" s="241"/>
      <c r="Q2787" s="241"/>
      <c r="R2787" s="241"/>
      <c r="S2787" s="241"/>
      <c r="T2787" s="241"/>
      <c r="U2787" s="241"/>
      <c r="V2787" s="241"/>
      <c r="W2787" s="241"/>
      <c r="X2787" s="241"/>
      <c r="Y2787" s="241"/>
      <c r="Z2787" s="241"/>
      <c r="AA2787" s="241"/>
      <c r="AB2787" s="241"/>
      <c r="AC2787" s="241"/>
      <c r="AD2787" s="241"/>
      <c r="AE2787" s="241"/>
      <c r="AF2787" s="241"/>
      <c r="AG2787" s="241"/>
      <c r="AH2787" s="241"/>
      <c r="AI2787" s="241"/>
      <c r="AP2787" s="300"/>
      <c r="AT2787" s="300"/>
    </row>
    <row r="2788" spans="1:46" s="299" customFormat="1" ht="15" customHeight="1">
      <c r="A2788" s="284"/>
      <c r="B2788" s="284"/>
      <c r="C2788" s="241"/>
      <c r="D2788" s="241"/>
      <c r="E2788" s="241"/>
      <c r="F2788" s="241"/>
      <c r="G2788" s="241"/>
      <c r="H2788" s="241"/>
      <c r="I2788" s="241"/>
      <c r="J2788" s="241"/>
      <c r="K2788" s="241"/>
      <c r="L2788" s="241"/>
      <c r="M2788" s="241"/>
      <c r="N2788" s="241"/>
      <c r="O2788" s="241"/>
      <c r="P2788" s="241"/>
      <c r="Q2788" s="241"/>
      <c r="R2788" s="241"/>
      <c r="S2788" s="241"/>
      <c r="T2788" s="241"/>
      <c r="U2788" s="241"/>
      <c r="V2788" s="241"/>
      <c r="W2788" s="241"/>
      <c r="X2788" s="241"/>
      <c r="Y2788" s="241"/>
      <c r="Z2788" s="241"/>
      <c r="AA2788" s="241"/>
      <c r="AB2788" s="241"/>
      <c r="AC2788" s="241"/>
      <c r="AD2788" s="241"/>
      <c r="AE2788" s="241"/>
      <c r="AF2788" s="241"/>
      <c r="AG2788" s="241"/>
      <c r="AH2788" s="241"/>
      <c r="AI2788" s="241"/>
      <c r="AP2788" s="300"/>
      <c r="AT2788" s="300"/>
    </row>
    <row r="2789" spans="1:46" s="299" customFormat="1" ht="15" customHeight="1">
      <c r="A2789" s="284"/>
      <c r="B2789" s="284"/>
      <c r="C2789" s="241"/>
      <c r="D2789" s="241"/>
      <c r="E2789" s="241"/>
      <c r="F2789" s="241"/>
      <c r="G2789" s="241"/>
      <c r="H2789" s="241"/>
      <c r="I2789" s="241"/>
      <c r="J2789" s="241"/>
      <c r="K2789" s="241"/>
      <c r="L2789" s="241"/>
      <c r="M2789" s="241"/>
      <c r="N2789" s="241"/>
      <c r="O2789" s="241"/>
      <c r="P2789" s="241"/>
      <c r="Q2789" s="241"/>
      <c r="R2789" s="241"/>
      <c r="S2789" s="241"/>
      <c r="T2789" s="241"/>
      <c r="U2789" s="241"/>
      <c r="V2789" s="241"/>
      <c r="W2789" s="241"/>
      <c r="X2789" s="241"/>
      <c r="Y2789" s="241"/>
      <c r="Z2789" s="241"/>
      <c r="AA2789" s="241"/>
      <c r="AB2789" s="241"/>
      <c r="AC2789" s="241"/>
      <c r="AD2789" s="241"/>
      <c r="AE2789" s="241"/>
      <c r="AF2789" s="241"/>
      <c r="AG2789" s="241"/>
      <c r="AH2789" s="241"/>
      <c r="AI2789" s="241"/>
      <c r="AP2789" s="300"/>
      <c r="AT2789" s="300"/>
    </row>
    <row r="2790" spans="1:46" s="299" customFormat="1" ht="15" customHeight="1">
      <c r="A2790" s="284"/>
      <c r="B2790" s="284"/>
      <c r="C2790" s="241"/>
      <c r="D2790" s="241"/>
      <c r="E2790" s="241"/>
      <c r="F2790" s="241"/>
      <c r="G2790" s="241"/>
      <c r="H2790" s="241"/>
      <c r="I2790" s="241"/>
      <c r="J2790" s="241"/>
      <c r="K2790" s="241"/>
      <c r="L2790" s="241"/>
      <c r="M2790" s="241"/>
      <c r="N2790" s="241"/>
      <c r="O2790" s="241"/>
      <c r="P2790" s="241"/>
      <c r="Q2790" s="241"/>
      <c r="R2790" s="241"/>
      <c r="S2790" s="241"/>
      <c r="T2790" s="241"/>
      <c r="U2790" s="241"/>
      <c r="V2790" s="241"/>
      <c r="W2790" s="241"/>
      <c r="X2790" s="241"/>
      <c r="Y2790" s="241"/>
      <c r="Z2790" s="241"/>
      <c r="AA2790" s="241"/>
      <c r="AB2790" s="241"/>
      <c r="AC2790" s="241"/>
      <c r="AD2790" s="241"/>
      <c r="AE2790" s="241"/>
      <c r="AF2790" s="241"/>
      <c r="AG2790" s="241"/>
      <c r="AH2790" s="241"/>
      <c r="AI2790" s="241"/>
      <c r="AP2790" s="300"/>
      <c r="AT2790" s="300"/>
    </row>
    <row r="2791" spans="1:46" s="299" customFormat="1" ht="15" customHeight="1">
      <c r="A2791" s="284"/>
      <c r="B2791" s="284"/>
      <c r="C2791" s="241"/>
      <c r="D2791" s="241"/>
      <c r="E2791" s="241"/>
      <c r="F2791" s="241"/>
      <c r="G2791" s="241"/>
      <c r="H2791" s="241"/>
      <c r="I2791" s="241"/>
      <c r="J2791" s="241"/>
      <c r="K2791" s="241"/>
      <c r="L2791" s="241"/>
      <c r="M2791" s="241"/>
      <c r="N2791" s="241"/>
      <c r="O2791" s="241"/>
      <c r="P2791" s="241"/>
      <c r="Q2791" s="241"/>
      <c r="R2791" s="241"/>
      <c r="S2791" s="241"/>
      <c r="T2791" s="241"/>
      <c r="U2791" s="241"/>
      <c r="V2791" s="241"/>
      <c r="W2791" s="241"/>
      <c r="X2791" s="241"/>
      <c r="Y2791" s="241"/>
      <c r="Z2791" s="241"/>
      <c r="AA2791" s="241"/>
      <c r="AB2791" s="241"/>
      <c r="AC2791" s="241"/>
      <c r="AD2791" s="241"/>
      <c r="AE2791" s="241"/>
      <c r="AF2791" s="241"/>
      <c r="AG2791" s="241"/>
      <c r="AH2791" s="241"/>
      <c r="AI2791" s="241"/>
      <c r="AP2791" s="300"/>
      <c r="AT2791" s="300"/>
    </row>
    <row r="2792" spans="1:46" s="299" customFormat="1" ht="15" customHeight="1">
      <c r="A2792" s="284"/>
      <c r="B2792" s="284"/>
      <c r="C2792" s="241"/>
      <c r="D2792" s="241"/>
      <c r="E2792" s="241"/>
      <c r="F2792" s="241"/>
      <c r="G2792" s="241"/>
      <c r="H2792" s="241"/>
      <c r="I2792" s="241"/>
      <c r="J2792" s="241"/>
      <c r="K2792" s="241"/>
      <c r="L2792" s="241"/>
      <c r="M2792" s="241"/>
      <c r="N2792" s="241"/>
      <c r="O2792" s="241"/>
      <c r="P2792" s="241"/>
      <c r="Q2792" s="241"/>
      <c r="R2792" s="241"/>
      <c r="S2792" s="241"/>
      <c r="T2792" s="241"/>
      <c r="U2792" s="241"/>
      <c r="V2792" s="241"/>
      <c r="W2792" s="241"/>
      <c r="X2792" s="241"/>
      <c r="Y2792" s="241"/>
      <c r="Z2792" s="241"/>
      <c r="AA2792" s="241"/>
      <c r="AB2792" s="241"/>
      <c r="AC2792" s="241"/>
      <c r="AD2792" s="241"/>
      <c r="AE2792" s="241"/>
      <c r="AF2792" s="241"/>
      <c r="AG2792" s="241"/>
      <c r="AH2792" s="241"/>
      <c r="AI2792" s="241"/>
      <c r="AP2792" s="300"/>
      <c r="AT2792" s="300"/>
    </row>
    <row r="2793" spans="1:46" s="299" customFormat="1" ht="15" customHeight="1">
      <c r="A2793" s="284"/>
      <c r="B2793" s="284"/>
      <c r="C2793" s="241"/>
      <c r="D2793" s="241"/>
      <c r="E2793" s="241"/>
      <c r="F2793" s="241"/>
      <c r="G2793" s="241"/>
      <c r="H2793" s="241"/>
      <c r="I2793" s="241"/>
      <c r="J2793" s="241"/>
      <c r="K2793" s="241"/>
      <c r="L2793" s="241"/>
      <c r="M2793" s="241"/>
      <c r="N2793" s="241"/>
      <c r="O2793" s="241"/>
      <c r="P2793" s="241"/>
      <c r="Q2793" s="241"/>
      <c r="R2793" s="241"/>
      <c r="S2793" s="241"/>
      <c r="T2793" s="241"/>
      <c r="U2793" s="241"/>
      <c r="V2793" s="241"/>
      <c r="W2793" s="241"/>
      <c r="X2793" s="241"/>
      <c r="Y2793" s="241"/>
      <c r="Z2793" s="241"/>
      <c r="AA2793" s="241"/>
      <c r="AB2793" s="241"/>
      <c r="AC2793" s="241"/>
      <c r="AD2793" s="241"/>
      <c r="AE2793" s="241"/>
      <c r="AF2793" s="241"/>
      <c r="AG2793" s="241"/>
      <c r="AH2793" s="241"/>
      <c r="AI2793" s="241"/>
      <c r="AP2793" s="300"/>
      <c r="AT2793" s="300"/>
    </row>
    <row r="2794" spans="1:46" s="299" customFormat="1" ht="15" customHeight="1">
      <c r="A2794" s="284"/>
      <c r="B2794" s="284"/>
      <c r="C2794" s="241"/>
      <c r="D2794" s="241"/>
      <c r="E2794" s="241"/>
      <c r="F2794" s="241"/>
      <c r="G2794" s="241"/>
      <c r="H2794" s="241"/>
      <c r="I2794" s="241"/>
      <c r="J2794" s="241"/>
      <c r="K2794" s="241"/>
      <c r="L2794" s="241"/>
      <c r="M2794" s="241"/>
      <c r="N2794" s="241"/>
      <c r="O2794" s="241"/>
      <c r="P2794" s="241"/>
      <c r="Q2794" s="241"/>
      <c r="R2794" s="241"/>
      <c r="S2794" s="241"/>
      <c r="T2794" s="241"/>
      <c r="U2794" s="241"/>
      <c r="V2794" s="241"/>
      <c r="W2794" s="241"/>
      <c r="X2794" s="241"/>
      <c r="Y2794" s="241"/>
      <c r="Z2794" s="241"/>
      <c r="AA2794" s="241"/>
      <c r="AB2794" s="241"/>
      <c r="AC2794" s="241"/>
      <c r="AD2794" s="241"/>
      <c r="AE2794" s="241"/>
      <c r="AF2794" s="241"/>
      <c r="AG2794" s="241"/>
      <c r="AH2794" s="241"/>
      <c r="AI2794" s="241"/>
      <c r="AP2794" s="300"/>
      <c r="AT2794" s="300"/>
    </row>
    <row r="2795" spans="1:46" s="299" customFormat="1" ht="15" customHeight="1">
      <c r="A2795" s="284"/>
      <c r="B2795" s="284"/>
      <c r="C2795" s="241"/>
      <c r="D2795" s="241"/>
      <c r="E2795" s="241"/>
      <c r="F2795" s="241"/>
      <c r="G2795" s="241"/>
      <c r="H2795" s="241"/>
      <c r="I2795" s="241"/>
      <c r="J2795" s="241"/>
      <c r="K2795" s="241"/>
      <c r="L2795" s="241"/>
      <c r="M2795" s="241"/>
      <c r="N2795" s="241"/>
      <c r="O2795" s="241"/>
      <c r="P2795" s="241"/>
      <c r="Q2795" s="241"/>
      <c r="R2795" s="241"/>
      <c r="S2795" s="241"/>
      <c r="T2795" s="241"/>
      <c r="U2795" s="241"/>
      <c r="V2795" s="241"/>
      <c r="W2795" s="241"/>
      <c r="X2795" s="241"/>
      <c r="Y2795" s="241"/>
      <c r="Z2795" s="241"/>
      <c r="AA2795" s="241"/>
      <c r="AB2795" s="241"/>
      <c r="AC2795" s="241"/>
      <c r="AD2795" s="241"/>
      <c r="AE2795" s="241"/>
      <c r="AF2795" s="241"/>
      <c r="AG2795" s="241"/>
      <c r="AH2795" s="241"/>
      <c r="AI2795" s="241"/>
      <c r="AP2795" s="300"/>
      <c r="AT2795" s="300"/>
    </row>
    <row r="2796" spans="1:46" s="299" customFormat="1" ht="15" customHeight="1">
      <c r="A2796" s="284"/>
      <c r="B2796" s="284"/>
      <c r="C2796" s="241"/>
      <c r="D2796" s="241"/>
      <c r="E2796" s="241"/>
      <c r="F2796" s="241"/>
      <c r="G2796" s="241"/>
      <c r="H2796" s="241"/>
      <c r="I2796" s="241"/>
      <c r="J2796" s="241"/>
      <c r="K2796" s="241"/>
      <c r="L2796" s="241"/>
      <c r="M2796" s="241"/>
      <c r="N2796" s="241"/>
      <c r="O2796" s="241"/>
      <c r="P2796" s="241"/>
      <c r="Q2796" s="241"/>
      <c r="R2796" s="241"/>
      <c r="S2796" s="241"/>
      <c r="T2796" s="241"/>
      <c r="U2796" s="241"/>
      <c r="V2796" s="241"/>
      <c r="W2796" s="241"/>
      <c r="X2796" s="241"/>
      <c r="Y2796" s="241"/>
      <c r="Z2796" s="241"/>
      <c r="AA2796" s="241"/>
      <c r="AB2796" s="241"/>
      <c r="AC2796" s="241"/>
      <c r="AD2796" s="241"/>
      <c r="AE2796" s="241"/>
      <c r="AF2796" s="241"/>
      <c r="AG2796" s="241"/>
      <c r="AH2796" s="241"/>
      <c r="AI2796" s="241"/>
      <c r="AP2796" s="300"/>
      <c r="AT2796" s="300"/>
    </row>
    <row r="2797" spans="1:46" s="299" customFormat="1" ht="15" customHeight="1">
      <c r="A2797" s="284"/>
      <c r="B2797" s="284"/>
      <c r="C2797" s="241"/>
      <c r="D2797" s="241"/>
      <c r="E2797" s="241"/>
      <c r="F2797" s="241"/>
      <c r="G2797" s="241"/>
      <c r="H2797" s="241"/>
      <c r="I2797" s="241"/>
      <c r="J2797" s="241"/>
      <c r="K2797" s="241"/>
      <c r="L2797" s="241"/>
      <c r="M2797" s="241"/>
      <c r="N2797" s="241"/>
      <c r="O2797" s="241"/>
      <c r="P2797" s="241"/>
      <c r="Q2797" s="241"/>
      <c r="R2797" s="241"/>
      <c r="S2797" s="241"/>
      <c r="T2797" s="241"/>
      <c r="U2797" s="241"/>
      <c r="V2797" s="241"/>
      <c r="W2797" s="241"/>
      <c r="X2797" s="241"/>
      <c r="Y2797" s="241"/>
      <c r="Z2797" s="241"/>
      <c r="AA2797" s="241"/>
      <c r="AB2797" s="241"/>
      <c r="AC2797" s="241"/>
      <c r="AD2797" s="241"/>
      <c r="AE2797" s="241"/>
      <c r="AF2797" s="241"/>
      <c r="AG2797" s="241"/>
      <c r="AH2797" s="241"/>
      <c r="AI2797" s="241"/>
      <c r="AP2797" s="300"/>
      <c r="AT2797" s="300"/>
    </row>
    <row r="2798" spans="1:46" s="299" customFormat="1" ht="15" customHeight="1">
      <c r="A2798" s="284"/>
      <c r="B2798" s="284"/>
      <c r="C2798" s="241"/>
      <c r="D2798" s="241"/>
      <c r="E2798" s="241"/>
      <c r="F2798" s="241"/>
      <c r="G2798" s="241"/>
      <c r="H2798" s="241"/>
      <c r="I2798" s="241"/>
      <c r="J2798" s="241"/>
      <c r="K2798" s="241"/>
      <c r="L2798" s="241"/>
      <c r="M2798" s="241"/>
      <c r="N2798" s="241"/>
      <c r="O2798" s="241"/>
      <c r="P2798" s="241"/>
      <c r="Q2798" s="241"/>
      <c r="R2798" s="241"/>
      <c r="S2798" s="241"/>
      <c r="T2798" s="241"/>
      <c r="U2798" s="241"/>
      <c r="V2798" s="241"/>
      <c r="W2798" s="241"/>
      <c r="X2798" s="241"/>
      <c r="Y2798" s="241"/>
      <c r="Z2798" s="241"/>
      <c r="AA2798" s="241"/>
      <c r="AB2798" s="241"/>
      <c r="AC2798" s="241"/>
      <c r="AD2798" s="241"/>
      <c r="AE2798" s="241"/>
      <c r="AF2798" s="241"/>
      <c r="AG2798" s="241"/>
      <c r="AH2798" s="241"/>
      <c r="AI2798" s="241"/>
      <c r="AP2798" s="300"/>
      <c r="AT2798" s="300"/>
    </row>
    <row r="2799" spans="1:46" s="299" customFormat="1" ht="15" customHeight="1">
      <c r="A2799" s="284"/>
      <c r="B2799" s="284"/>
      <c r="C2799" s="241"/>
      <c r="D2799" s="241"/>
      <c r="E2799" s="241"/>
      <c r="F2799" s="241"/>
      <c r="G2799" s="241"/>
      <c r="H2799" s="241"/>
      <c r="I2799" s="241"/>
      <c r="J2799" s="241"/>
      <c r="K2799" s="241"/>
      <c r="L2799" s="241"/>
      <c r="M2799" s="241"/>
      <c r="N2799" s="241"/>
      <c r="O2799" s="241"/>
      <c r="P2799" s="241"/>
      <c r="Q2799" s="241"/>
      <c r="R2799" s="241"/>
      <c r="S2799" s="241"/>
      <c r="T2799" s="241"/>
      <c r="U2799" s="241"/>
      <c r="V2799" s="241"/>
      <c r="W2799" s="241"/>
      <c r="X2799" s="241"/>
      <c r="Y2799" s="241"/>
      <c r="Z2799" s="241"/>
      <c r="AA2799" s="241"/>
      <c r="AB2799" s="241"/>
      <c r="AC2799" s="241"/>
      <c r="AD2799" s="241"/>
      <c r="AE2799" s="241"/>
      <c r="AF2799" s="241"/>
      <c r="AG2799" s="241"/>
      <c r="AH2799" s="241"/>
      <c r="AI2799" s="241"/>
      <c r="AP2799" s="300"/>
      <c r="AT2799" s="300"/>
    </row>
    <row r="2800" spans="1:46" s="299" customFormat="1" ht="15" customHeight="1">
      <c r="A2800" s="284"/>
      <c r="B2800" s="284"/>
      <c r="C2800" s="241"/>
      <c r="D2800" s="241"/>
      <c r="E2800" s="241"/>
      <c r="F2800" s="241"/>
      <c r="G2800" s="241"/>
      <c r="H2800" s="241"/>
      <c r="I2800" s="241"/>
      <c r="J2800" s="241"/>
      <c r="K2800" s="241"/>
      <c r="L2800" s="241"/>
      <c r="M2800" s="241"/>
      <c r="N2800" s="241"/>
      <c r="O2800" s="241"/>
      <c r="P2800" s="241"/>
      <c r="Q2800" s="241"/>
      <c r="R2800" s="241"/>
      <c r="S2800" s="241"/>
      <c r="T2800" s="241"/>
      <c r="U2800" s="241"/>
      <c r="V2800" s="241"/>
      <c r="W2800" s="241"/>
      <c r="X2800" s="241"/>
      <c r="Y2800" s="241"/>
      <c r="Z2800" s="241"/>
      <c r="AA2800" s="241"/>
      <c r="AB2800" s="241"/>
      <c r="AC2800" s="241"/>
      <c r="AD2800" s="241"/>
      <c r="AE2800" s="241"/>
      <c r="AF2800" s="241"/>
      <c r="AG2800" s="241"/>
      <c r="AH2800" s="241"/>
      <c r="AI2800" s="241"/>
      <c r="AP2800" s="300"/>
      <c r="AT2800" s="300"/>
    </row>
    <row r="2801" spans="1:46" s="299" customFormat="1" ht="15" customHeight="1">
      <c r="A2801" s="284"/>
      <c r="B2801" s="284"/>
      <c r="C2801" s="241"/>
      <c r="D2801" s="241"/>
      <c r="E2801" s="241"/>
      <c r="F2801" s="241"/>
      <c r="G2801" s="241"/>
      <c r="H2801" s="241"/>
      <c r="I2801" s="241"/>
      <c r="J2801" s="241"/>
      <c r="K2801" s="241"/>
      <c r="L2801" s="241"/>
      <c r="M2801" s="241"/>
      <c r="N2801" s="241"/>
      <c r="O2801" s="241"/>
      <c r="P2801" s="241"/>
      <c r="Q2801" s="241"/>
      <c r="R2801" s="241"/>
      <c r="S2801" s="241"/>
      <c r="T2801" s="241"/>
      <c r="U2801" s="241"/>
      <c r="V2801" s="241"/>
      <c r="W2801" s="241"/>
      <c r="X2801" s="241"/>
      <c r="Y2801" s="241"/>
      <c r="Z2801" s="241"/>
      <c r="AA2801" s="241"/>
      <c r="AB2801" s="241"/>
      <c r="AC2801" s="241"/>
      <c r="AD2801" s="241"/>
      <c r="AE2801" s="241"/>
      <c r="AF2801" s="241"/>
      <c r="AG2801" s="241"/>
      <c r="AH2801" s="241"/>
      <c r="AI2801" s="241"/>
      <c r="AP2801" s="300"/>
      <c r="AT2801" s="300"/>
    </row>
    <row r="2802" spans="1:46" s="299" customFormat="1" ht="15" customHeight="1">
      <c r="A2802" s="284"/>
      <c r="B2802" s="284"/>
      <c r="C2802" s="241"/>
      <c r="D2802" s="241"/>
      <c r="E2802" s="241"/>
      <c r="F2802" s="241"/>
      <c r="G2802" s="241"/>
      <c r="H2802" s="241"/>
      <c r="I2802" s="241"/>
      <c r="J2802" s="241"/>
      <c r="K2802" s="241"/>
      <c r="L2802" s="241"/>
      <c r="M2802" s="241"/>
      <c r="N2802" s="241"/>
      <c r="O2802" s="241"/>
      <c r="P2802" s="241"/>
      <c r="Q2802" s="241"/>
      <c r="R2802" s="241"/>
      <c r="S2802" s="241"/>
      <c r="T2802" s="241"/>
      <c r="U2802" s="241"/>
      <c r="V2802" s="241"/>
      <c r="W2802" s="241"/>
      <c r="X2802" s="241"/>
      <c r="Y2802" s="241"/>
      <c r="Z2802" s="241"/>
      <c r="AA2802" s="241"/>
      <c r="AB2802" s="241"/>
      <c r="AC2802" s="241"/>
      <c r="AD2802" s="241"/>
      <c r="AE2802" s="241"/>
      <c r="AF2802" s="241"/>
      <c r="AG2802" s="241"/>
      <c r="AH2802" s="241"/>
      <c r="AI2802" s="241"/>
      <c r="AP2802" s="300"/>
      <c r="AT2802" s="300"/>
    </row>
    <row r="2803" spans="1:46" s="299" customFormat="1" ht="15" customHeight="1">
      <c r="A2803" s="284"/>
      <c r="B2803" s="284"/>
      <c r="C2803" s="241"/>
      <c r="D2803" s="241"/>
      <c r="E2803" s="241"/>
      <c r="F2803" s="241"/>
      <c r="G2803" s="241"/>
      <c r="H2803" s="241"/>
      <c r="I2803" s="241"/>
      <c r="J2803" s="241"/>
      <c r="K2803" s="241"/>
      <c r="L2803" s="241"/>
      <c r="M2803" s="241"/>
      <c r="N2803" s="241"/>
      <c r="O2803" s="241"/>
      <c r="P2803" s="241"/>
      <c r="Q2803" s="241"/>
      <c r="R2803" s="241"/>
      <c r="S2803" s="241"/>
      <c r="T2803" s="241"/>
      <c r="U2803" s="241"/>
      <c r="V2803" s="241"/>
      <c r="W2803" s="241"/>
      <c r="X2803" s="241"/>
      <c r="Y2803" s="241"/>
      <c r="Z2803" s="241"/>
      <c r="AA2803" s="241"/>
      <c r="AB2803" s="241"/>
      <c r="AC2803" s="241"/>
      <c r="AD2803" s="241"/>
      <c r="AE2803" s="241"/>
      <c r="AF2803" s="241"/>
      <c r="AG2803" s="241"/>
      <c r="AH2803" s="241"/>
      <c r="AI2803" s="241"/>
      <c r="AP2803" s="300"/>
      <c r="AT2803" s="300"/>
    </row>
    <row r="2804" spans="1:46" s="299" customFormat="1" ht="15" customHeight="1">
      <c r="A2804" s="284"/>
      <c r="B2804" s="284"/>
      <c r="C2804" s="241"/>
      <c r="D2804" s="241"/>
      <c r="E2804" s="241"/>
      <c r="F2804" s="241"/>
      <c r="G2804" s="241"/>
      <c r="H2804" s="241"/>
      <c r="I2804" s="241"/>
      <c r="J2804" s="241"/>
      <c r="K2804" s="241"/>
      <c r="L2804" s="241"/>
      <c r="M2804" s="241"/>
      <c r="N2804" s="241"/>
      <c r="O2804" s="241"/>
      <c r="P2804" s="241"/>
      <c r="Q2804" s="241"/>
      <c r="R2804" s="241"/>
      <c r="S2804" s="241"/>
      <c r="T2804" s="241"/>
      <c r="U2804" s="241"/>
      <c r="V2804" s="241"/>
      <c r="W2804" s="241"/>
      <c r="X2804" s="241"/>
      <c r="Y2804" s="241"/>
      <c r="Z2804" s="241"/>
      <c r="AA2804" s="241"/>
      <c r="AB2804" s="241"/>
      <c r="AC2804" s="241"/>
      <c r="AD2804" s="241"/>
      <c r="AE2804" s="241"/>
      <c r="AF2804" s="241"/>
      <c r="AG2804" s="241"/>
      <c r="AH2804" s="241"/>
      <c r="AI2804" s="241"/>
      <c r="AP2804" s="300"/>
      <c r="AT2804" s="300"/>
    </row>
    <row r="2805" spans="1:46" s="299" customFormat="1" ht="15" customHeight="1">
      <c r="A2805" s="284"/>
      <c r="B2805" s="284"/>
      <c r="C2805" s="241"/>
      <c r="D2805" s="241"/>
      <c r="E2805" s="241"/>
      <c r="F2805" s="241"/>
      <c r="G2805" s="241"/>
      <c r="H2805" s="241"/>
      <c r="I2805" s="241"/>
      <c r="J2805" s="241"/>
      <c r="K2805" s="241"/>
      <c r="L2805" s="241"/>
      <c r="M2805" s="241"/>
      <c r="N2805" s="241"/>
      <c r="O2805" s="241"/>
      <c r="P2805" s="241"/>
      <c r="Q2805" s="241"/>
      <c r="R2805" s="241"/>
      <c r="S2805" s="241"/>
      <c r="T2805" s="241"/>
      <c r="U2805" s="241"/>
      <c r="V2805" s="241"/>
      <c r="W2805" s="241"/>
      <c r="X2805" s="241"/>
      <c r="Y2805" s="241"/>
      <c r="Z2805" s="241"/>
      <c r="AA2805" s="241"/>
      <c r="AB2805" s="241"/>
      <c r="AC2805" s="241"/>
      <c r="AD2805" s="241"/>
      <c r="AE2805" s="241"/>
      <c r="AF2805" s="241"/>
      <c r="AG2805" s="241"/>
      <c r="AH2805" s="241"/>
      <c r="AI2805" s="241"/>
      <c r="AP2805" s="300"/>
      <c r="AT2805" s="300"/>
    </row>
    <row r="2806" spans="1:46" s="299" customFormat="1" ht="15" customHeight="1">
      <c r="A2806" s="284"/>
      <c r="B2806" s="284"/>
      <c r="C2806" s="241"/>
      <c r="D2806" s="241"/>
      <c r="E2806" s="241"/>
      <c r="F2806" s="241"/>
      <c r="G2806" s="241"/>
      <c r="H2806" s="241"/>
      <c r="I2806" s="241"/>
      <c r="J2806" s="241"/>
      <c r="K2806" s="241"/>
      <c r="L2806" s="241"/>
      <c r="M2806" s="241"/>
      <c r="N2806" s="241"/>
      <c r="O2806" s="241"/>
      <c r="P2806" s="241"/>
      <c r="Q2806" s="241"/>
      <c r="R2806" s="241"/>
      <c r="S2806" s="241"/>
      <c r="T2806" s="241"/>
      <c r="U2806" s="241"/>
      <c r="V2806" s="241"/>
      <c r="W2806" s="241"/>
      <c r="X2806" s="241"/>
      <c r="Y2806" s="241"/>
      <c r="Z2806" s="241"/>
      <c r="AA2806" s="241"/>
      <c r="AB2806" s="241"/>
      <c r="AC2806" s="241"/>
      <c r="AD2806" s="241"/>
      <c r="AE2806" s="241"/>
      <c r="AF2806" s="241"/>
      <c r="AG2806" s="241"/>
      <c r="AH2806" s="241"/>
      <c r="AI2806" s="241"/>
      <c r="AP2806" s="300"/>
      <c r="AT2806" s="300"/>
    </row>
    <row r="2807" spans="1:46" s="299" customFormat="1" ht="15" customHeight="1">
      <c r="A2807" s="284"/>
      <c r="B2807" s="284"/>
      <c r="C2807" s="241"/>
      <c r="D2807" s="241"/>
      <c r="E2807" s="241"/>
      <c r="F2807" s="241"/>
      <c r="G2807" s="241"/>
      <c r="H2807" s="241"/>
      <c r="I2807" s="241"/>
      <c r="J2807" s="241"/>
      <c r="K2807" s="241"/>
      <c r="L2807" s="241"/>
      <c r="M2807" s="241"/>
      <c r="N2807" s="241"/>
      <c r="O2807" s="241"/>
      <c r="P2807" s="241"/>
      <c r="Q2807" s="241"/>
      <c r="R2807" s="241"/>
      <c r="S2807" s="241"/>
      <c r="T2807" s="241"/>
      <c r="U2807" s="241"/>
      <c r="V2807" s="241"/>
      <c r="W2807" s="241"/>
      <c r="X2807" s="241"/>
      <c r="Y2807" s="241"/>
      <c r="Z2807" s="241"/>
      <c r="AA2807" s="241"/>
      <c r="AB2807" s="241"/>
      <c r="AC2807" s="241"/>
      <c r="AD2807" s="241"/>
      <c r="AE2807" s="241"/>
      <c r="AF2807" s="241"/>
      <c r="AG2807" s="241"/>
      <c r="AH2807" s="241"/>
      <c r="AI2807" s="241"/>
      <c r="AP2807" s="300"/>
      <c r="AT2807" s="300"/>
    </row>
    <row r="2808" spans="1:46" s="299" customFormat="1" ht="15" customHeight="1">
      <c r="A2808" s="284"/>
      <c r="B2808" s="284"/>
      <c r="C2808" s="241"/>
      <c r="D2808" s="241"/>
      <c r="E2808" s="241"/>
      <c r="F2808" s="241"/>
      <c r="G2808" s="241"/>
      <c r="H2808" s="241"/>
      <c r="I2808" s="241"/>
      <c r="J2808" s="241"/>
      <c r="K2808" s="241"/>
      <c r="L2808" s="241"/>
      <c r="M2808" s="241"/>
      <c r="N2808" s="241"/>
      <c r="O2808" s="241"/>
      <c r="P2808" s="241"/>
      <c r="Q2808" s="241"/>
      <c r="R2808" s="241"/>
      <c r="S2808" s="241"/>
      <c r="T2808" s="241"/>
      <c r="U2808" s="241"/>
      <c r="V2808" s="241"/>
      <c r="W2808" s="241"/>
      <c r="X2808" s="241"/>
      <c r="Y2808" s="241"/>
      <c r="Z2808" s="241"/>
      <c r="AA2808" s="241"/>
      <c r="AB2808" s="241"/>
      <c r="AC2808" s="241"/>
      <c r="AD2808" s="241"/>
      <c r="AE2808" s="241"/>
      <c r="AF2808" s="241"/>
      <c r="AG2808" s="241"/>
      <c r="AH2808" s="241"/>
      <c r="AI2808" s="241"/>
      <c r="AP2808" s="300"/>
      <c r="AT2808" s="300"/>
    </row>
    <row r="2809" spans="1:46" s="299" customFormat="1" ht="15" customHeight="1">
      <c r="A2809" s="284"/>
      <c r="B2809" s="284"/>
      <c r="C2809" s="241"/>
      <c r="D2809" s="241"/>
      <c r="E2809" s="241"/>
      <c r="F2809" s="241"/>
      <c r="G2809" s="241"/>
      <c r="H2809" s="241"/>
      <c r="I2809" s="241"/>
      <c r="J2809" s="241"/>
      <c r="K2809" s="241"/>
      <c r="L2809" s="241"/>
      <c r="M2809" s="241"/>
      <c r="N2809" s="241"/>
      <c r="O2809" s="241"/>
      <c r="P2809" s="241"/>
      <c r="Q2809" s="241"/>
      <c r="R2809" s="241"/>
      <c r="S2809" s="241"/>
      <c r="T2809" s="241"/>
      <c r="U2809" s="241"/>
      <c r="V2809" s="241"/>
      <c r="W2809" s="241"/>
      <c r="X2809" s="241"/>
      <c r="Y2809" s="241"/>
      <c r="Z2809" s="241"/>
      <c r="AA2809" s="241"/>
      <c r="AB2809" s="241"/>
      <c r="AC2809" s="241"/>
      <c r="AD2809" s="241"/>
      <c r="AE2809" s="241"/>
      <c r="AF2809" s="241"/>
      <c r="AG2809" s="241"/>
      <c r="AH2809" s="241"/>
      <c r="AI2809" s="241"/>
      <c r="AP2809" s="300"/>
      <c r="AT2809" s="300"/>
    </row>
    <row r="2810" spans="1:46" s="299" customFormat="1" ht="15" customHeight="1">
      <c r="A2810" s="284"/>
      <c r="B2810" s="284"/>
      <c r="C2810" s="241"/>
      <c r="D2810" s="241"/>
      <c r="E2810" s="241"/>
      <c r="F2810" s="241"/>
      <c r="G2810" s="241"/>
      <c r="H2810" s="241"/>
      <c r="I2810" s="241"/>
      <c r="J2810" s="241"/>
      <c r="K2810" s="241"/>
      <c r="L2810" s="241"/>
      <c r="M2810" s="241"/>
      <c r="N2810" s="241"/>
      <c r="O2810" s="241"/>
      <c r="P2810" s="241"/>
      <c r="Q2810" s="241"/>
      <c r="R2810" s="241"/>
      <c r="S2810" s="241"/>
      <c r="T2810" s="241"/>
      <c r="U2810" s="241"/>
      <c r="V2810" s="241"/>
      <c r="W2810" s="241"/>
      <c r="X2810" s="241"/>
      <c r="Y2810" s="241"/>
      <c r="Z2810" s="241"/>
      <c r="AA2810" s="241"/>
      <c r="AB2810" s="241"/>
      <c r="AC2810" s="241"/>
      <c r="AD2810" s="241"/>
      <c r="AE2810" s="241"/>
      <c r="AF2810" s="241"/>
      <c r="AG2810" s="241"/>
      <c r="AH2810" s="241"/>
      <c r="AI2810" s="241"/>
      <c r="AP2810" s="300"/>
      <c r="AT2810" s="300"/>
    </row>
    <row r="2811" spans="1:46" s="299" customFormat="1" ht="15" customHeight="1">
      <c r="A2811" s="284"/>
      <c r="B2811" s="284"/>
      <c r="C2811" s="241"/>
      <c r="D2811" s="241"/>
      <c r="E2811" s="241"/>
      <c r="F2811" s="241"/>
      <c r="G2811" s="241"/>
      <c r="H2811" s="241"/>
      <c r="I2811" s="241"/>
      <c r="J2811" s="241"/>
      <c r="K2811" s="241"/>
      <c r="L2811" s="241"/>
      <c r="M2811" s="241"/>
      <c r="N2811" s="241"/>
      <c r="O2811" s="241"/>
      <c r="P2811" s="241"/>
      <c r="Q2811" s="241"/>
      <c r="R2811" s="241"/>
      <c r="S2811" s="241"/>
      <c r="T2811" s="241"/>
      <c r="U2811" s="241"/>
      <c r="V2811" s="241"/>
      <c r="W2811" s="241"/>
      <c r="X2811" s="241"/>
      <c r="Y2811" s="241"/>
      <c r="Z2811" s="241"/>
      <c r="AA2811" s="241"/>
      <c r="AB2811" s="241"/>
      <c r="AC2811" s="241"/>
      <c r="AD2811" s="241"/>
      <c r="AE2811" s="241"/>
      <c r="AF2811" s="241"/>
      <c r="AG2811" s="241"/>
      <c r="AH2811" s="241"/>
      <c r="AI2811" s="241"/>
      <c r="AP2811" s="300"/>
      <c r="AT2811" s="300"/>
    </row>
    <row r="2812" spans="1:46" s="299" customFormat="1" ht="15" customHeight="1">
      <c r="A2812" s="284"/>
      <c r="B2812" s="284"/>
      <c r="C2812" s="241"/>
      <c r="D2812" s="241"/>
      <c r="E2812" s="241"/>
      <c r="F2812" s="241"/>
      <c r="G2812" s="241"/>
      <c r="H2812" s="241"/>
      <c r="I2812" s="241"/>
      <c r="J2812" s="241"/>
      <c r="K2812" s="241"/>
      <c r="L2812" s="241"/>
      <c r="M2812" s="241"/>
      <c r="N2812" s="241"/>
      <c r="O2812" s="241"/>
      <c r="P2812" s="241"/>
      <c r="Q2812" s="241"/>
      <c r="R2812" s="241"/>
      <c r="S2812" s="241"/>
      <c r="T2812" s="241"/>
      <c r="U2812" s="241"/>
      <c r="V2812" s="241"/>
      <c r="W2812" s="241"/>
      <c r="X2812" s="241"/>
      <c r="Y2812" s="241"/>
      <c r="Z2812" s="241"/>
      <c r="AA2812" s="241"/>
      <c r="AB2812" s="241"/>
      <c r="AC2812" s="241"/>
      <c r="AD2812" s="241"/>
      <c r="AE2812" s="241"/>
      <c r="AF2812" s="241"/>
      <c r="AG2812" s="241"/>
      <c r="AH2812" s="241"/>
      <c r="AI2812" s="241"/>
      <c r="AP2812" s="300"/>
      <c r="AT2812" s="300"/>
    </row>
    <row r="2813" spans="1:46" s="299" customFormat="1" ht="15" customHeight="1">
      <c r="A2813" s="284"/>
      <c r="B2813" s="284"/>
      <c r="C2813" s="241"/>
      <c r="D2813" s="241"/>
      <c r="E2813" s="241"/>
      <c r="F2813" s="241"/>
      <c r="G2813" s="241"/>
      <c r="H2813" s="241"/>
      <c r="I2813" s="241"/>
      <c r="J2813" s="241"/>
      <c r="K2813" s="241"/>
      <c r="L2813" s="241"/>
      <c r="M2813" s="241"/>
      <c r="N2813" s="241"/>
      <c r="O2813" s="241"/>
      <c r="P2813" s="241"/>
      <c r="Q2813" s="241"/>
      <c r="R2813" s="241"/>
      <c r="S2813" s="241"/>
      <c r="T2813" s="241"/>
      <c r="U2813" s="241"/>
      <c r="V2813" s="241"/>
      <c r="W2813" s="241"/>
      <c r="X2813" s="241"/>
      <c r="Y2813" s="241"/>
      <c r="Z2813" s="241"/>
      <c r="AA2813" s="241"/>
      <c r="AB2813" s="241"/>
      <c r="AC2813" s="241"/>
      <c r="AD2813" s="241"/>
      <c r="AE2813" s="241"/>
      <c r="AF2813" s="241"/>
      <c r="AG2813" s="241"/>
      <c r="AH2813" s="241"/>
      <c r="AI2813" s="241"/>
      <c r="AP2813" s="300"/>
      <c r="AT2813" s="300"/>
    </row>
    <row r="2814" spans="1:46" s="299" customFormat="1" ht="15" customHeight="1">
      <c r="A2814" s="284"/>
      <c r="B2814" s="284"/>
      <c r="C2814" s="241"/>
      <c r="D2814" s="241"/>
      <c r="E2814" s="241"/>
      <c r="F2814" s="241"/>
      <c r="G2814" s="241"/>
      <c r="H2814" s="241"/>
      <c r="I2814" s="241"/>
      <c r="J2814" s="241"/>
      <c r="K2814" s="241"/>
      <c r="L2814" s="241"/>
      <c r="M2814" s="241"/>
      <c r="N2814" s="241"/>
      <c r="O2814" s="241"/>
      <c r="P2814" s="241"/>
      <c r="Q2814" s="241"/>
      <c r="R2814" s="241"/>
      <c r="S2814" s="241"/>
      <c r="T2814" s="241"/>
      <c r="U2814" s="241"/>
      <c r="V2814" s="241"/>
      <c r="W2814" s="241"/>
      <c r="X2814" s="241"/>
      <c r="Y2814" s="241"/>
      <c r="Z2814" s="241"/>
      <c r="AA2814" s="241"/>
      <c r="AB2814" s="241"/>
      <c r="AC2814" s="241"/>
      <c r="AD2814" s="241"/>
      <c r="AE2814" s="241"/>
      <c r="AF2814" s="241"/>
      <c r="AG2814" s="241"/>
      <c r="AH2814" s="241"/>
      <c r="AI2814" s="241"/>
      <c r="AP2814" s="300"/>
      <c r="AT2814" s="300"/>
    </row>
    <row r="2815" spans="1:46" s="299" customFormat="1" ht="15" customHeight="1">
      <c r="A2815" s="284"/>
      <c r="B2815" s="284"/>
      <c r="C2815" s="241"/>
      <c r="D2815" s="241"/>
      <c r="E2815" s="241"/>
      <c r="F2815" s="241"/>
      <c r="G2815" s="241"/>
      <c r="H2815" s="241"/>
      <c r="I2815" s="241"/>
      <c r="J2815" s="241"/>
      <c r="K2815" s="241"/>
      <c r="L2815" s="241"/>
      <c r="M2815" s="241"/>
      <c r="N2815" s="241"/>
      <c r="O2815" s="241"/>
      <c r="P2815" s="241"/>
      <c r="Q2815" s="241"/>
      <c r="R2815" s="241"/>
      <c r="S2815" s="241"/>
      <c r="T2815" s="241"/>
      <c r="U2815" s="241"/>
      <c r="V2815" s="241"/>
      <c r="W2815" s="241"/>
      <c r="X2815" s="241"/>
      <c r="Y2815" s="241"/>
      <c r="Z2815" s="241"/>
      <c r="AA2815" s="241"/>
      <c r="AB2815" s="241"/>
      <c r="AC2815" s="241"/>
      <c r="AD2815" s="241"/>
      <c r="AE2815" s="241"/>
      <c r="AF2815" s="241"/>
      <c r="AG2815" s="241"/>
      <c r="AH2815" s="241"/>
      <c r="AI2815" s="241"/>
      <c r="AP2815" s="300"/>
      <c r="AT2815" s="300"/>
    </row>
    <row r="2816" spans="1:46" s="299" customFormat="1" ht="15" customHeight="1">
      <c r="A2816" s="284"/>
      <c r="B2816" s="284"/>
      <c r="C2816" s="241"/>
      <c r="D2816" s="241"/>
      <c r="E2816" s="241"/>
      <c r="F2816" s="241"/>
      <c r="G2816" s="241"/>
      <c r="H2816" s="241"/>
      <c r="I2816" s="241"/>
      <c r="J2816" s="241"/>
      <c r="K2816" s="241"/>
      <c r="L2816" s="241"/>
      <c r="M2816" s="241"/>
      <c r="N2816" s="241"/>
      <c r="O2816" s="241"/>
      <c r="P2816" s="241"/>
      <c r="Q2816" s="241"/>
      <c r="R2816" s="241"/>
      <c r="S2816" s="241"/>
      <c r="T2816" s="241"/>
      <c r="U2816" s="241"/>
      <c r="V2816" s="241"/>
      <c r="W2816" s="241"/>
      <c r="X2816" s="241"/>
      <c r="Y2816" s="241"/>
      <c r="Z2816" s="241"/>
      <c r="AA2816" s="241"/>
      <c r="AB2816" s="241"/>
      <c r="AC2816" s="241"/>
      <c r="AD2816" s="241"/>
      <c r="AE2816" s="241"/>
      <c r="AF2816" s="241"/>
      <c r="AG2816" s="241"/>
      <c r="AH2816" s="241"/>
      <c r="AI2816" s="241"/>
      <c r="AP2816" s="300"/>
      <c r="AT2816" s="300"/>
    </row>
    <row r="2817" spans="1:46" s="299" customFormat="1" ht="15" customHeight="1">
      <c r="A2817" s="284"/>
      <c r="B2817" s="284"/>
      <c r="C2817" s="241"/>
      <c r="D2817" s="241"/>
      <c r="E2817" s="241"/>
      <c r="F2817" s="241"/>
      <c r="G2817" s="241"/>
      <c r="H2817" s="241"/>
      <c r="I2817" s="241"/>
      <c r="J2817" s="241"/>
      <c r="K2817" s="241"/>
      <c r="L2817" s="241"/>
      <c r="M2817" s="241"/>
      <c r="N2817" s="241"/>
      <c r="O2817" s="241"/>
      <c r="P2817" s="241"/>
      <c r="Q2817" s="241"/>
      <c r="R2817" s="241"/>
      <c r="S2817" s="241"/>
      <c r="T2817" s="241"/>
      <c r="U2817" s="241"/>
      <c r="V2817" s="241"/>
      <c r="W2817" s="241"/>
      <c r="X2817" s="241"/>
      <c r="Y2817" s="241"/>
      <c r="Z2817" s="241"/>
      <c r="AA2817" s="241"/>
      <c r="AB2817" s="241"/>
      <c r="AC2817" s="241"/>
      <c r="AD2817" s="241"/>
      <c r="AE2817" s="241"/>
      <c r="AF2817" s="241"/>
      <c r="AG2817" s="241"/>
      <c r="AH2817" s="241"/>
      <c r="AI2817" s="241"/>
      <c r="AP2817" s="300"/>
      <c r="AT2817" s="300"/>
    </row>
    <row r="2818" spans="1:46" s="299" customFormat="1" ht="15" customHeight="1">
      <c r="A2818" s="284"/>
      <c r="B2818" s="284"/>
      <c r="C2818" s="241"/>
      <c r="D2818" s="241"/>
      <c r="E2818" s="241"/>
      <c r="F2818" s="241"/>
      <c r="G2818" s="241"/>
      <c r="H2818" s="241"/>
      <c r="I2818" s="241"/>
      <c r="J2818" s="241"/>
      <c r="K2818" s="241"/>
      <c r="L2818" s="241"/>
      <c r="M2818" s="241"/>
      <c r="N2818" s="241"/>
      <c r="O2818" s="241"/>
      <c r="P2818" s="241"/>
      <c r="Q2818" s="241"/>
      <c r="R2818" s="241"/>
      <c r="S2818" s="241"/>
      <c r="T2818" s="241"/>
      <c r="U2818" s="241"/>
      <c r="V2818" s="241"/>
      <c r="W2818" s="241"/>
      <c r="X2818" s="241"/>
      <c r="Y2818" s="241"/>
      <c r="Z2818" s="241"/>
      <c r="AA2818" s="241"/>
      <c r="AB2818" s="241"/>
      <c r="AC2818" s="241"/>
      <c r="AD2818" s="241"/>
      <c r="AE2818" s="241"/>
      <c r="AF2818" s="241"/>
      <c r="AG2818" s="241"/>
      <c r="AH2818" s="241"/>
      <c r="AI2818" s="241"/>
      <c r="AP2818" s="300"/>
      <c r="AT2818" s="300"/>
    </row>
    <row r="2819" spans="1:46" s="299" customFormat="1" ht="15" customHeight="1">
      <c r="A2819" s="284"/>
      <c r="B2819" s="284"/>
      <c r="C2819" s="241"/>
      <c r="D2819" s="241"/>
      <c r="E2819" s="241"/>
      <c r="F2819" s="241"/>
      <c r="G2819" s="241"/>
      <c r="H2819" s="241"/>
      <c r="I2819" s="241"/>
      <c r="J2819" s="241"/>
      <c r="K2819" s="241"/>
      <c r="L2819" s="241"/>
      <c r="M2819" s="241"/>
      <c r="N2819" s="241"/>
      <c r="O2819" s="241"/>
      <c r="P2819" s="241"/>
      <c r="Q2819" s="241"/>
      <c r="R2819" s="241"/>
      <c r="S2819" s="241"/>
      <c r="T2819" s="241"/>
      <c r="U2819" s="241"/>
      <c r="V2819" s="241"/>
      <c r="W2819" s="241"/>
      <c r="X2819" s="241"/>
      <c r="Y2819" s="241"/>
      <c r="Z2819" s="241"/>
      <c r="AA2819" s="241"/>
      <c r="AB2819" s="241"/>
      <c r="AC2819" s="241"/>
      <c r="AD2819" s="241"/>
      <c r="AE2819" s="241"/>
      <c r="AF2819" s="241"/>
      <c r="AG2819" s="241"/>
      <c r="AH2819" s="241"/>
      <c r="AI2819" s="241"/>
      <c r="AP2819" s="300"/>
      <c r="AT2819" s="300"/>
    </row>
    <row r="2820" spans="1:46" s="299" customFormat="1" ht="15" customHeight="1">
      <c r="A2820" s="284"/>
      <c r="B2820" s="284"/>
      <c r="C2820" s="241"/>
      <c r="D2820" s="241"/>
      <c r="E2820" s="241"/>
      <c r="F2820" s="241"/>
      <c r="G2820" s="241"/>
      <c r="H2820" s="241"/>
      <c r="I2820" s="241"/>
      <c r="J2820" s="241"/>
      <c r="K2820" s="241"/>
      <c r="L2820" s="241"/>
      <c r="M2820" s="241"/>
      <c r="N2820" s="241"/>
      <c r="O2820" s="241"/>
      <c r="P2820" s="241"/>
      <c r="Q2820" s="241"/>
      <c r="R2820" s="241"/>
      <c r="S2820" s="241"/>
      <c r="T2820" s="241"/>
      <c r="U2820" s="241"/>
      <c r="V2820" s="241"/>
      <c r="W2820" s="241"/>
      <c r="X2820" s="241"/>
      <c r="Y2820" s="241"/>
      <c r="Z2820" s="241"/>
      <c r="AA2820" s="241"/>
      <c r="AB2820" s="241"/>
      <c r="AC2820" s="241"/>
      <c r="AD2820" s="241"/>
      <c r="AE2820" s="241"/>
      <c r="AF2820" s="241"/>
      <c r="AG2820" s="241"/>
      <c r="AH2820" s="241"/>
      <c r="AI2820" s="241"/>
      <c r="AP2820" s="300"/>
      <c r="AT2820" s="300"/>
    </row>
    <row r="2821" spans="1:46" s="299" customFormat="1" ht="15" customHeight="1">
      <c r="A2821" s="284"/>
      <c r="B2821" s="284"/>
      <c r="C2821" s="241"/>
      <c r="D2821" s="241"/>
      <c r="E2821" s="241"/>
      <c r="F2821" s="241"/>
      <c r="G2821" s="241"/>
      <c r="H2821" s="241"/>
      <c r="I2821" s="241"/>
      <c r="J2821" s="241"/>
      <c r="K2821" s="241"/>
      <c r="L2821" s="241"/>
      <c r="M2821" s="241"/>
      <c r="N2821" s="241"/>
      <c r="O2821" s="241"/>
      <c r="P2821" s="241"/>
      <c r="Q2821" s="241"/>
      <c r="R2821" s="241"/>
      <c r="S2821" s="241"/>
      <c r="T2821" s="241"/>
      <c r="U2821" s="241"/>
      <c r="V2821" s="241"/>
      <c r="W2821" s="241"/>
      <c r="X2821" s="241"/>
      <c r="Y2821" s="241"/>
      <c r="Z2821" s="241"/>
      <c r="AA2821" s="241"/>
      <c r="AB2821" s="241"/>
      <c r="AC2821" s="241"/>
      <c r="AD2821" s="241"/>
      <c r="AE2821" s="241"/>
      <c r="AF2821" s="241"/>
      <c r="AG2821" s="241"/>
      <c r="AH2821" s="241"/>
      <c r="AI2821" s="241"/>
      <c r="AP2821" s="300"/>
      <c r="AT2821" s="300"/>
    </row>
    <row r="2822" spans="1:46" s="299" customFormat="1" ht="15" customHeight="1">
      <c r="A2822" s="284"/>
      <c r="B2822" s="284"/>
      <c r="C2822" s="241"/>
      <c r="D2822" s="241"/>
      <c r="E2822" s="241"/>
      <c r="F2822" s="241"/>
      <c r="G2822" s="241"/>
      <c r="H2822" s="241"/>
      <c r="I2822" s="241"/>
      <c r="J2822" s="241"/>
      <c r="K2822" s="241"/>
      <c r="L2822" s="241"/>
      <c r="M2822" s="241"/>
      <c r="N2822" s="241"/>
      <c r="O2822" s="241"/>
      <c r="P2822" s="241"/>
      <c r="Q2822" s="241"/>
      <c r="R2822" s="241"/>
      <c r="S2822" s="241"/>
      <c r="T2822" s="241"/>
      <c r="U2822" s="241"/>
      <c r="V2822" s="241"/>
      <c r="W2822" s="241"/>
      <c r="X2822" s="241"/>
      <c r="Y2822" s="241"/>
      <c r="Z2822" s="241"/>
      <c r="AA2822" s="241"/>
      <c r="AB2822" s="241"/>
      <c r="AC2822" s="241"/>
      <c r="AD2822" s="241"/>
      <c r="AE2822" s="241"/>
      <c r="AF2822" s="241"/>
      <c r="AG2822" s="241"/>
      <c r="AH2822" s="241"/>
      <c r="AI2822" s="241"/>
      <c r="AP2822" s="300"/>
      <c r="AT2822" s="300"/>
    </row>
    <row r="2823" spans="1:46" s="299" customFormat="1" ht="15" customHeight="1">
      <c r="A2823" s="284"/>
      <c r="B2823" s="284"/>
      <c r="C2823" s="241"/>
      <c r="D2823" s="241"/>
      <c r="E2823" s="241"/>
      <c r="F2823" s="241"/>
      <c r="G2823" s="241"/>
      <c r="H2823" s="241"/>
      <c r="I2823" s="241"/>
      <c r="J2823" s="241"/>
      <c r="K2823" s="241"/>
      <c r="L2823" s="241"/>
      <c r="M2823" s="241"/>
      <c r="N2823" s="241"/>
      <c r="O2823" s="241"/>
      <c r="P2823" s="241"/>
      <c r="Q2823" s="241"/>
      <c r="R2823" s="241"/>
      <c r="S2823" s="241"/>
      <c r="T2823" s="241"/>
      <c r="U2823" s="241"/>
      <c r="V2823" s="241"/>
      <c r="W2823" s="241"/>
      <c r="X2823" s="241"/>
      <c r="Y2823" s="241"/>
      <c r="Z2823" s="241"/>
      <c r="AA2823" s="241"/>
      <c r="AB2823" s="241"/>
      <c r="AC2823" s="241"/>
      <c r="AD2823" s="241"/>
      <c r="AE2823" s="241"/>
      <c r="AF2823" s="241"/>
      <c r="AG2823" s="241"/>
      <c r="AH2823" s="241"/>
      <c r="AI2823" s="241"/>
      <c r="AP2823" s="300"/>
      <c r="AT2823" s="300"/>
    </row>
    <row r="2824" spans="1:46" s="299" customFormat="1" ht="15" customHeight="1">
      <c r="A2824" s="284"/>
      <c r="B2824" s="284"/>
      <c r="C2824" s="241"/>
      <c r="D2824" s="241"/>
      <c r="E2824" s="241"/>
      <c r="F2824" s="241"/>
      <c r="G2824" s="241"/>
      <c r="H2824" s="241"/>
      <c r="I2824" s="241"/>
      <c r="J2824" s="241"/>
      <c r="K2824" s="241"/>
      <c r="L2824" s="241"/>
      <c r="M2824" s="241"/>
      <c r="N2824" s="241"/>
      <c r="O2824" s="241"/>
      <c r="P2824" s="241"/>
      <c r="Q2824" s="241"/>
      <c r="R2824" s="241"/>
      <c r="S2824" s="241"/>
      <c r="T2824" s="241"/>
      <c r="U2824" s="241"/>
      <c r="V2824" s="241"/>
      <c r="W2824" s="241"/>
      <c r="X2824" s="241"/>
      <c r="Y2824" s="241"/>
      <c r="Z2824" s="241"/>
      <c r="AA2824" s="241"/>
      <c r="AB2824" s="241"/>
      <c r="AC2824" s="241"/>
      <c r="AD2824" s="241"/>
      <c r="AE2824" s="241"/>
      <c r="AF2824" s="241"/>
      <c r="AG2824" s="241"/>
      <c r="AH2824" s="241"/>
      <c r="AI2824" s="241"/>
      <c r="AP2824" s="300"/>
      <c r="AT2824" s="300"/>
    </row>
    <row r="2825" spans="1:46" s="299" customFormat="1" ht="15" customHeight="1">
      <c r="A2825" s="284"/>
      <c r="B2825" s="284"/>
      <c r="C2825" s="241"/>
      <c r="D2825" s="241"/>
      <c r="E2825" s="241"/>
      <c r="F2825" s="241"/>
      <c r="G2825" s="241"/>
      <c r="H2825" s="241"/>
      <c r="I2825" s="241"/>
      <c r="J2825" s="241"/>
      <c r="K2825" s="241"/>
      <c r="L2825" s="241"/>
      <c r="M2825" s="241"/>
      <c r="N2825" s="241"/>
      <c r="O2825" s="241"/>
      <c r="P2825" s="241"/>
      <c r="Q2825" s="241"/>
      <c r="R2825" s="241"/>
      <c r="S2825" s="241"/>
      <c r="T2825" s="241"/>
      <c r="U2825" s="241"/>
      <c r="V2825" s="241"/>
      <c r="W2825" s="241"/>
      <c r="X2825" s="241"/>
      <c r="Y2825" s="241"/>
      <c r="Z2825" s="241"/>
      <c r="AA2825" s="241"/>
      <c r="AB2825" s="241"/>
      <c r="AC2825" s="241"/>
      <c r="AD2825" s="241"/>
      <c r="AE2825" s="241"/>
      <c r="AF2825" s="241"/>
      <c r="AG2825" s="241"/>
      <c r="AH2825" s="241"/>
      <c r="AI2825" s="241"/>
      <c r="AP2825" s="300"/>
      <c r="AT2825" s="300"/>
    </row>
    <row r="2826" spans="1:46" s="299" customFormat="1" ht="15" customHeight="1">
      <c r="A2826" s="284"/>
      <c r="B2826" s="284"/>
      <c r="C2826" s="241"/>
      <c r="D2826" s="241"/>
      <c r="E2826" s="241"/>
      <c r="F2826" s="241"/>
      <c r="G2826" s="241"/>
      <c r="H2826" s="241"/>
      <c r="I2826" s="241"/>
      <c r="J2826" s="241"/>
      <c r="K2826" s="241"/>
      <c r="L2826" s="241"/>
      <c r="M2826" s="241"/>
      <c r="N2826" s="241"/>
      <c r="O2826" s="241"/>
      <c r="P2826" s="241"/>
      <c r="Q2826" s="241"/>
      <c r="R2826" s="241"/>
      <c r="S2826" s="241"/>
      <c r="T2826" s="241"/>
      <c r="U2826" s="241"/>
      <c r="V2826" s="241"/>
      <c r="W2826" s="241"/>
      <c r="X2826" s="241"/>
      <c r="Y2826" s="241"/>
      <c r="Z2826" s="241"/>
      <c r="AA2826" s="241"/>
      <c r="AB2826" s="241"/>
      <c r="AC2826" s="241"/>
      <c r="AD2826" s="241"/>
      <c r="AE2826" s="241"/>
      <c r="AF2826" s="241"/>
      <c r="AG2826" s="241"/>
      <c r="AH2826" s="241"/>
      <c r="AI2826" s="241"/>
      <c r="AP2826" s="300"/>
      <c r="AT2826" s="300"/>
    </row>
    <row r="2827" spans="1:46" s="299" customFormat="1" ht="15" customHeight="1">
      <c r="A2827" s="284"/>
      <c r="B2827" s="284"/>
      <c r="C2827" s="241"/>
      <c r="D2827" s="241"/>
      <c r="E2827" s="241"/>
      <c r="F2827" s="241"/>
      <c r="G2827" s="241"/>
      <c r="H2827" s="241"/>
      <c r="I2827" s="241"/>
      <c r="J2827" s="241"/>
      <c r="K2827" s="241"/>
      <c r="L2827" s="241"/>
      <c r="M2827" s="241"/>
      <c r="N2827" s="241"/>
      <c r="O2827" s="241"/>
      <c r="P2827" s="241"/>
      <c r="Q2827" s="241"/>
      <c r="R2827" s="241"/>
      <c r="S2827" s="241"/>
      <c r="T2827" s="241"/>
      <c r="U2827" s="241"/>
      <c r="V2827" s="241"/>
      <c r="W2827" s="241"/>
      <c r="X2827" s="241"/>
      <c r="Y2827" s="241"/>
      <c r="Z2827" s="241"/>
      <c r="AA2827" s="241"/>
      <c r="AB2827" s="241"/>
      <c r="AC2827" s="241"/>
      <c r="AD2827" s="241"/>
      <c r="AE2827" s="241"/>
      <c r="AF2827" s="241"/>
      <c r="AG2827" s="241"/>
      <c r="AH2827" s="241"/>
      <c r="AI2827" s="241"/>
      <c r="AP2827" s="300"/>
      <c r="AT2827" s="300"/>
    </row>
    <row r="2828" spans="1:46" s="299" customFormat="1" ht="15" customHeight="1">
      <c r="A2828" s="284"/>
      <c r="B2828" s="284"/>
      <c r="C2828" s="241"/>
      <c r="D2828" s="241"/>
      <c r="E2828" s="241"/>
      <c r="F2828" s="241"/>
      <c r="G2828" s="241"/>
      <c r="H2828" s="241"/>
      <c r="I2828" s="241"/>
      <c r="J2828" s="241"/>
      <c r="K2828" s="241"/>
      <c r="L2828" s="241"/>
      <c r="M2828" s="241"/>
      <c r="N2828" s="241"/>
      <c r="O2828" s="241"/>
      <c r="P2828" s="241"/>
      <c r="Q2828" s="241"/>
      <c r="R2828" s="241"/>
      <c r="S2828" s="241"/>
      <c r="T2828" s="241"/>
      <c r="U2828" s="241"/>
      <c r="V2828" s="241"/>
      <c r="W2828" s="241"/>
      <c r="X2828" s="241"/>
      <c r="Y2828" s="241"/>
      <c r="Z2828" s="241"/>
      <c r="AA2828" s="241"/>
      <c r="AB2828" s="241"/>
      <c r="AC2828" s="241"/>
      <c r="AD2828" s="241"/>
      <c r="AE2828" s="241"/>
      <c r="AF2828" s="241"/>
      <c r="AG2828" s="241"/>
      <c r="AH2828" s="241"/>
      <c r="AI2828" s="241"/>
      <c r="AP2828" s="300"/>
      <c r="AT2828" s="300"/>
    </row>
    <row r="2829" spans="1:46" s="299" customFormat="1" ht="15" customHeight="1">
      <c r="A2829" s="284"/>
      <c r="B2829" s="284"/>
      <c r="C2829" s="241"/>
      <c r="D2829" s="241"/>
      <c r="E2829" s="241"/>
      <c r="F2829" s="241"/>
      <c r="G2829" s="241"/>
      <c r="H2829" s="241"/>
      <c r="I2829" s="241"/>
      <c r="J2829" s="241"/>
      <c r="K2829" s="241"/>
      <c r="L2829" s="241"/>
      <c r="M2829" s="241"/>
      <c r="N2829" s="241"/>
      <c r="O2829" s="241"/>
      <c r="P2829" s="241"/>
      <c r="Q2829" s="241"/>
      <c r="R2829" s="241"/>
      <c r="S2829" s="241"/>
      <c r="T2829" s="241"/>
      <c r="U2829" s="241"/>
      <c r="V2829" s="241"/>
      <c r="W2829" s="241"/>
      <c r="X2829" s="241"/>
      <c r="Y2829" s="241"/>
      <c r="Z2829" s="241"/>
      <c r="AA2829" s="241"/>
      <c r="AB2829" s="241"/>
      <c r="AC2829" s="241"/>
      <c r="AD2829" s="241"/>
      <c r="AE2829" s="241"/>
      <c r="AF2829" s="241"/>
      <c r="AG2829" s="241"/>
      <c r="AH2829" s="241"/>
      <c r="AI2829" s="241"/>
      <c r="AP2829" s="300"/>
      <c r="AT2829" s="300"/>
    </row>
    <row r="2830" spans="1:46" s="299" customFormat="1" ht="15" customHeight="1">
      <c r="A2830" s="284"/>
      <c r="B2830" s="284"/>
      <c r="C2830" s="241"/>
      <c r="D2830" s="241"/>
      <c r="E2830" s="241"/>
      <c r="F2830" s="241"/>
      <c r="G2830" s="241"/>
      <c r="H2830" s="241"/>
      <c r="I2830" s="241"/>
      <c r="J2830" s="241"/>
      <c r="K2830" s="241"/>
      <c r="L2830" s="241"/>
      <c r="M2830" s="241"/>
      <c r="N2830" s="241"/>
      <c r="O2830" s="241"/>
      <c r="P2830" s="241"/>
      <c r="Q2830" s="241"/>
      <c r="R2830" s="241"/>
      <c r="S2830" s="241"/>
      <c r="T2830" s="241"/>
      <c r="U2830" s="241"/>
      <c r="V2830" s="241"/>
      <c r="W2830" s="241"/>
      <c r="X2830" s="241"/>
      <c r="Y2830" s="241"/>
      <c r="Z2830" s="241"/>
      <c r="AA2830" s="241"/>
      <c r="AB2830" s="241"/>
      <c r="AC2830" s="241"/>
      <c r="AD2830" s="241"/>
      <c r="AE2830" s="241"/>
      <c r="AF2830" s="241"/>
      <c r="AG2830" s="241"/>
      <c r="AH2830" s="241"/>
      <c r="AI2830" s="241"/>
      <c r="AP2830" s="300"/>
      <c r="AT2830" s="300"/>
    </row>
    <row r="2831" spans="1:46" s="299" customFormat="1" ht="15" customHeight="1">
      <c r="A2831" s="284"/>
      <c r="B2831" s="284"/>
      <c r="C2831" s="241"/>
      <c r="D2831" s="241"/>
      <c r="E2831" s="241"/>
      <c r="F2831" s="241"/>
      <c r="G2831" s="241"/>
      <c r="H2831" s="241"/>
      <c r="I2831" s="241"/>
      <c r="J2831" s="241"/>
      <c r="K2831" s="241"/>
      <c r="L2831" s="241"/>
      <c r="M2831" s="241"/>
      <c r="N2831" s="241"/>
      <c r="O2831" s="241"/>
      <c r="P2831" s="241"/>
      <c r="Q2831" s="241"/>
      <c r="R2831" s="241"/>
      <c r="S2831" s="241"/>
      <c r="T2831" s="241"/>
      <c r="U2831" s="241"/>
      <c r="V2831" s="241"/>
      <c r="W2831" s="241"/>
      <c r="X2831" s="241"/>
      <c r="Y2831" s="241"/>
      <c r="Z2831" s="241"/>
      <c r="AA2831" s="241"/>
      <c r="AB2831" s="241"/>
      <c r="AC2831" s="241"/>
      <c r="AD2831" s="241"/>
      <c r="AE2831" s="241"/>
      <c r="AF2831" s="241"/>
      <c r="AG2831" s="241"/>
      <c r="AH2831" s="241"/>
      <c r="AI2831" s="241"/>
      <c r="AP2831" s="300"/>
      <c r="AT2831" s="300"/>
    </row>
    <row r="2832" spans="1:46" s="299" customFormat="1" ht="15" customHeight="1">
      <c r="A2832" s="284"/>
      <c r="B2832" s="284"/>
      <c r="C2832" s="241"/>
      <c r="D2832" s="241"/>
      <c r="E2832" s="241"/>
      <c r="F2832" s="241"/>
      <c r="G2832" s="241"/>
      <c r="H2832" s="241"/>
      <c r="I2832" s="241"/>
      <c r="J2832" s="241"/>
      <c r="K2832" s="241"/>
      <c r="L2832" s="241"/>
      <c r="M2832" s="241"/>
      <c r="N2832" s="241"/>
      <c r="O2832" s="241"/>
      <c r="P2832" s="241"/>
      <c r="Q2832" s="241"/>
      <c r="R2832" s="241"/>
      <c r="S2832" s="241"/>
      <c r="T2832" s="241"/>
      <c r="U2832" s="241"/>
      <c r="V2832" s="241"/>
      <c r="W2832" s="241"/>
      <c r="X2832" s="241"/>
      <c r="Y2832" s="241"/>
      <c r="Z2832" s="241"/>
      <c r="AA2832" s="241"/>
      <c r="AB2832" s="241"/>
      <c r="AC2832" s="241"/>
      <c r="AD2832" s="241"/>
      <c r="AE2832" s="241"/>
      <c r="AF2832" s="241"/>
      <c r="AG2832" s="241"/>
      <c r="AH2832" s="241"/>
      <c r="AI2832" s="241"/>
      <c r="AP2832" s="300"/>
      <c r="AT2832" s="300"/>
    </row>
    <row r="2833" spans="1:46" s="299" customFormat="1" ht="15" customHeight="1">
      <c r="A2833" s="284"/>
      <c r="B2833" s="284"/>
      <c r="C2833" s="241"/>
      <c r="D2833" s="241"/>
      <c r="E2833" s="241"/>
      <c r="F2833" s="241"/>
      <c r="G2833" s="241"/>
      <c r="H2833" s="241"/>
      <c r="I2833" s="241"/>
      <c r="J2833" s="241"/>
      <c r="K2833" s="241"/>
      <c r="L2833" s="241"/>
      <c r="M2833" s="241"/>
      <c r="N2833" s="241"/>
      <c r="O2833" s="241"/>
      <c r="P2833" s="241"/>
      <c r="Q2833" s="241"/>
      <c r="R2833" s="241"/>
      <c r="S2833" s="241"/>
      <c r="T2833" s="241"/>
      <c r="U2833" s="241"/>
      <c r="V2833" s="241"/>
      <c r="W2833" s="241"/>
      <c r="X2833" s="241"/>
      <c r="Y2833" s="241"/>
      <c r="Z2833" s="241"/>
      <c r="AA2833" s="241"/>
      <c r="AB2833" s="241"/>
      <c r="AC2833" s="241"/>
      <c r="AD2833" s="241"/>
      <c r="AE2833" s="241"/>
      <c r="AF2833" s="241"/>
      <c r="AG2833" s="241"/>
      <c r="AH2833" s="241"/>
      <c r="AI2833" s="241"/>
      <c r="AP2833" s="300"/>
      <c r="AT2833" s="300"/>
    </row>
    <row r="2834" spans="1:46" s="299" customFormat="1" ht="15" customHeight="1">
      <c r="A2834" s="284"/>
      <c r="B2834" s="284"/>
      <c r="C2834" s="241"/>
      <c r="D2834" s="241"/>
      <c r="E2834" s="241"/>
      <c r="F2834" s="241"/>
      <c r="G2834" s="241"/>
      <c r="H2834" s="241"/>
      <c r="I2834" s="241"/>
      <c r="J2834" s="241"/>
      <c r="K2834" s="241"/>
      <c r="L2834" s="241"/>
      <c r="M2834" s="241"/>
      <c r="N2834" s="241"/>
      <c r="O2834" s="241"/>
      <c r="P2834" s="241"/>
      <c r="Q2834" s="241"/>
      <c r="R2834" s="241"/>
      <c r="S2834" s="241"/>
      <c r="T2834" s="241"/>
      <c r="U2834" s="241"/>
      <c r="V2834" s="241"/>
      <c r="W2834" s="241"/>
      <c r="X2834" s="241"/>
      <c r="Y2834" s="241"/>
      <c r="Z2834" s="241"/>
      <c r="AA2834" s="241"/>
      <c r="AB2834" s="241"/>
      <c r="AC2834" s="241"/>
      <c r="AD2834" s="241"/>
      <c r="AE2834" s="241"/>
      <c r="AF2834" s="241"/>
      <c r="AG2834" s="241"/>
      <c r="AH2834" s="241"/>
      <c r="AI2834" s="241"/>
      <c r="AP2834" s="300"/>
      <c r="AT2834" s="300"/>
    </row>
    <row r="2835" spans="1:46" s="299" customFormat="1" ht="15" customHeight="1">
      <c r="A2835" s="284"/>
      <c r="B2835" s="284"/>
      <c r="C2835" s="241"/>
      <c r="D2835" s="241"/>
      <c r="E2835" s="241"/>
      <c r="F2835" s="241"/>
      <c r="G2835" s="241"/>
      <c r="H2835" s="241"/>
      <c r="I2835" s="241"/>
      <c r="J2835" s="241"/>
      <c r="K2835" s="241"/>
      <c r="L2835" s="241"/>
      <c r="M2835" s="241"/>
      <c r="N2835" s="241"/>
      <c r="O2835" s="241"/>
      <c r="P2835" s="241"/>
      <c r="Q2835" s="241"/>
      <c r="R2835" s="241"/>
      <c r="S2835" s="241"/>
      <c r="T2835" s="241"/>
      <c r="U2835" s="241"/>
      <c r="V2835" s="241"/>
      <c r="W2835" s="241"/>
      <c r="X2835" s="241"/>
      <c r="Y2835" s="241"/>
      <c r="Z2835" s="241"/>
      <c r="AA2835" s="241"/>
      <c r="AB2835" s="241"/>
      <c r="AC2835" s="241"/>
      <c r="AD2835" s="241"/>
      <c r="AE2835" s="241"/>
      <c r="AF2835" s="241"/>
      <c r="AG2835" s="241"/>
      <c r="AH2835" s="241"/>
      <c r="AI2835" s="241"/>
      <c r="AP2835" s="300"/>
      <c r="AT2835" s="300"/>
    </row>
    <row r="2836" spans="1:46" s="299" customFormat="1" ht="15" customHeight="1">
      <c r="A2836" s="284"/>
      <c r="B2836" s="284"/>
      <c r="C2836" s="241"/>
      <c r="D2836" s="241"/>
      <c r="E2836" s="241"/>
      <c r="F2836" s="241"/>
      <c r="G2836" s="241"/>
      <c r="H2836" s="241"/>
      <c r="I2836" s="241"/>
      <c r="J2836" s="241"/>
      <c r="K2836" s="241"/>
      <c r="L2836" s="241"/>
      <c r="M2836" s="241"/>
      <c r="N2836" s="241"/>
      <c r="O2836" s="241"/>
      <c r="P2836" s="241"/>
      <c r="Q2836" s="241"/>
      <c r="R2836" s="241"/>
      <c r="S2836" s="241"/>
      <c r="T2836" s="241"/>
      <c r="U2836" s="241"/>
      <c r="V2836" s="241"/>
      <c r="W2836" s="241"/>
      <c r="X2836" s="241"/>
      <c r="Y2836" s="241"/>
      <c r="Z2836" s="241"/>
      <c r="AA2836" s="241"/>
      <c r="AB2836" s="241"/>
      <c r="AC2836" s="241"/>
      <c r="AD2836" s="241"/>
      <c r="AE2836" s="241"/>
      <c r="AF2836" s="241"/>
      <c r="AG2836" s="241"/>
      <c r="AH2836" s="241"/>
      <c r="AI2836" s="241"/>
      <c r="AP2836" s="300"/>
      <c r="AT2836" s="300"/>
    </row>
    <row r="2837" spans="1:46" s="299" customFormat="1" ht="15" customHeight="1">
      <c r="A2837" s="284"/>
      <c r="B2837" s="284"/>
      <c r="C2837" s="241"/>
      <c r="D2837" s="241"/>
      <c r="E2837" s="241"/>
      <c r="F2837" s="241"/>
      <c r="G2837" s="241"/>
      <c r="H2837" s="241"/>
      <c r="I2837" s="241"/>
      <c r="J2837" s="241"/>
      <c r="K2837" s="241"/>
      <c r="L2837" s="241"/>
      <c r="M2837" s="241"/>
      <c r="N2837" s="241"/>
      <c r="O2837" s="241"/>
      <c r="P2837" s="241"/>
      <c r="Q2837" s="241"/>
      <c r="R2837" s="241"/>
      <c r="S2837" s="241"/>
      <c r="T2837" s="241"/>
      <c r="U2837" s="241"/>
      <c r="V2837" s="241"/>
      <c r="W2837" s="241"/>
      <c r="X2837" s="241"/>
      <c r="Y2837" s="241"/>
      <c r="Z2837" s="241"/>
      <c r="AA2837" s="241"/>
      <c r="AB2837" s="241"/>
      <c r="AC2837" s="241"/>
      <c r="AD2837" s="241"/>
      <c r="AE2837" s="241"/>
      <c r="AF2837" s="241"/>
      <c r="AG2837" s="241"/>
      <c r="AH2837" s="241"/>
      <c r="AI2837" s="241"/>
      <c r="AP2837" s="300"/>
      <c r="AT2837" s="300"/>
    </row>
    <row r="2838" spans="1:46" s="299" customFormat="1" ht="15" customHeight="1">
      <c r="A2838" s="284"/>
      <c r="B2838" s="284"/>
      <c r="C2838" s="241"/>
      <c r="D2838" s="241"/>
      <c r="E2838" s="241"/>
      <c r="F2838" s="241"/>
      <c r="G2838" s="241"/>
      <c r="H2838" s="241"/>
      <c r="I2838" s="241"/>
      <c r="J2838" s="241"/>
      <c r="K2838" s="241"/>
      <c r="L2838" s="241"/>
      <c r="M2838" s="241"/>
      <c r="N2838" s="241"/>
      <c r="O2838" s="241"/>
      <c r="P2838" s="241"/>
      <c r="Q2838" s="241"/>
      <c r="R2838" s="241"/>
      <c r="S2838" s="241"/>
      <c r="T2838" s="241"/>
      <c r="U2838" s="241"/>
      <c r="V2838" s="241"/>
      <c r="W2838" s="241"/>
      <c r="X2838" s="241"/>
      <c r="Y2838" s="241"/>
      <c r="Z2838" s="241"/>
      <c r="AA2838" s="241"/>
      <c r="AB2838" s="241"/>
      <c r="AC2838" s="241"/>
      <c r="AD2838" s="241"/>
      <c r="AE2838" s="241"/>
      <c r="AF2838" s="241"/>
      <c r="AG2838" s="241"/>
      <c r="AH2838" s="241"/>
      <c r="AI2838" s="241"/>
      <c r="AP2838" s="300"/>
      <c r="AT2838" s="300"/>
    </row>
    <row r="2839" spans="1:46" s="299" customFormat="1" ht="15" customHeight="1">
      <c r="A2839" s="284"/>
      <c r="B2839" s="284"/>
      <c r="C2839" s="241"/>
      <c r="D2839" s="241"/>
      <c r="E2839" s="241"/>
      <c r="F2839" s="241"/>
      <c r="G2839" s="241"/>
      <c r="H2839" s="241"/>
      <c r="I2839" s="241"/>
      <c r="J2839" s="241"/>
      <c r="K2839" s="241"/>
      <c r="L2839" s="241"/>
      <c r="M2839" s="241"/>
      <c r="N2839" s="241"/>
      <c r="O2839" s="241"/>
      <c r="P2839" s="241"/>
      <c r="Q2839" s="241"/>
      <c r="R2839" s="241"/>
      <c r="S2839" s="241"/>
      <c r="T2839" s="241"/>
      <c r="U2839" s="241"/>
      <c r="V2839" s="241"/>
      <c r="W2839" s="241"/>
      <c r="X2839" s="241"/>
      <c r="Y2839" s="241"/>
      <c r="Z2839" s="241"/>
      <c r="AA2839" s="241"/>
      <c r="AB2839" s="241"/>
      <c r="AC2839" s="241"/>
      <c r="AD2839" s="241"/>
      <c r="AE2839" s="241"/>
      <c r="AF2839" s="241"/>
      <c r="AG2839" s="241"/>
      <c r="AH2839" s="241"/>
      <c r="AI2839" s="241"/>
      <c r="AP2839" s="300"/>
      <c r="AT2839" s="300"/>
    </row>
    <row r="2840" spans="1:46" s="299" customFormat="1" ht="15" customHeight="1">
      <c r="A2840" s="284"/>
      <c r="B2840" s="284"/>
      <c r="C2840" s="241"/>
      <c r="D2840" s="241"/>
      <c r="E2840" s="241"/>
      <c r="F2840" s="241"/>
      <c r="G2840" s="241"/>
      <c r="H2840" s="241"/>
      <c r="I2840" s="241"/>
      <c r="J2840" s="241"/>
      <c r="K2840" s="241"/>
      <c r="L2840" s="241"/>
      <c r="M2840" s="241"/>
      <c r="N2840" s="241"/>
      <c r="O2840" s="241"/>
      <c r="P2840" s="241"/>
      <c r="Q2840" s="241"/>
      <c r="R2840" s="241"/>
      <c r="S2840" s="241"/>
      <c r="T2840" s="241"/>
      <c r="U2840" s="241"/>
      <c r="V2840" s="241"/>
      <c r="W2840" s="241"/>
      <c r="X2840" s="241"/>
      <c r="Y2840" s="241"/>
      <c r="Z2840" s="241"/>
      <c r="AA2840" s="241"/>
      <c r="AB2840" s="241"/>
      <c r="AC2840" s="241"/>
      <c r="AD2840" s="241"/>
      <c r="AE2840" s="241"/>
      <c r="AF2840" s="241"/>
      <c r="AG2840" s="241"/>
      <c r="AH2840" s="241"/>
      <c r="AI2840" s="241"/>
      <c r="AP2840" s="300"/>
      <c r="AT2840" s="300"/>
    </row>
    <row r="2841" spans="1:46" s="299" customFormat="1" ht="15" customHeight="1">
      <c r="A2841" s="284"/>
      <c r="B2841" s="284"/>
      <c r="C2841" s="241"/>
      <c r="D2841" s="241"/>
      <c r="E2841" s="241"/>
      <c r="F2841" s="241"/>
      <c r="G2841" s="241"/>
      <c r="H2841" s="241"/>
      <c r="I2841" s="241"/>
      <c r="J2841" s="241"/>
      <c r="K2841" s="241"/>
      <c r="L2841" s="241"/>
      <c r="M2841" s="241"/>
      <c r="N2841" s="241"/>
      <c r="O2841" s="241"/>
      <c r="P2841" s="241"/>
      <c r="Q2841" s="241"/>
      <c r="R2841" s="241"/>
      <c r="S2841" s="241"/>
      <c r="T2841" s="241"/>
      <c r="U2841" s="241"/>
      <c r="V2841" s="241"/>
      <c r="W2841" s="241"/>
      <c r="X2841" s="241"/>
      <c r="Y2841" s="241"/>
      <c r="Z2841" s="241"/>
      <c r="AA2841" s="241"/>
      <c r="AB2841" s="241"/>
      <c r="AC2841" s="241"/>
      <c r="AD2841" s="241"/>
      <c r="AE2841" s="241"/>
      <c r="AF2841" s="241"/>
      <c r="AG2841" s="241"/>
      <c r="AH2841" s="241"/>
      <c r="AI2841" s="241"/>
      <c r="AP2841" s="300"/>
      <c r="AT2841" s="300"/>
    </row>
    <row r="2842" spans="1:46" s="299" customFormat="1" ht="15" customHeight="1">
      <c r="A2842" s="284"/>
      <c r="B2842" s="284"/>
      <c r="C2842" s="241"/>
      <c r="D2842" s="241"/>
      <c r="E2842" s="241"/>
      <c r="F2842" s="241"/>
      <c r="G2842" s="241"/>
      <c r="H2842" s="241"/>
      <c r="I2842" s="241"/>
      <c r="J2842" s="241"/>
      <c r="K2842" s="241"/>
      <c r="L2842" s="241"/>
      <c r="M2842" s="241"/>
      <c r="N2842" s="241"/>
      <c r="O2842" s="241"/>
      <c r="P2842" s="241"/>
      <c r="Q2842" s="241"/>
      <c r="R2842" s="241"/>
      <c r="S2842" s="241"/>
      <c r="T2842" s="241"/>
      <c r="U2842" s="241"/>
      <c r="V2842" s="241"/>
      <c r="W2842" s="241"/>
      <c r="X2842" s="241"/>
      <c r="Y2842" s="241"/>
      <c r="Z2842" s="241"/>
      <c r="AA2842" s="241"/>
      <c r="AB2842" s="241"/>
      <c r="AC2842" s="241"/>
      <c r="AD2842" s="241"/>
      <c r="AE2842" s="241"/>
      <c r="AF2842" s="241"/>
      <c r="AG2842" s="241"/>
      <c r="AH2842" s="241"/>
      <c r="AI2842" s="241"/>
      <c r="AP2842" s="300"/>
      <c r="AT2842" s="300"/>
    </row>
    <row r="2843" spans="1:46" s="299" customFormat="1" ht="15" customHeight="1">
      <c r="A2843" s="284"/>
      <c r="B2843" s="284"/>
      <c r="C2843" s="241"/>
      <c r="D2843" s="241"/>
      <c r="E2843" s="241"/>
      <c r="F2843" s="241"/>
      <c r="G2843" s="241"/>
      <c r="H2843" s="241"/>
      <c r="I2843" s="241"/>
      <c r="J2843" s="241"/>
      <c r="K2843" s="241"/>
      <c r="L2843" s="241"/>
      <c r="M2843" s="241"/>
      <c r="N2843" s="241"/>
      <c r="O2843" s="241"/>
      <c r="P2843" s="241"/>
      <c r="Q2843" s="241"/>
      <c r="R2843" s="241"/>
      <c r="S2843" s="241"/>
      <c r="T2843" s="241"/>
      <c r="U2843" s="241"/>
      <c r="V2843" s="241"/>
      <c r="W2843" s="241"/>
      <c r="X2843" s="241"/>
      <c r="Y2843" s="241"/>
      <c r="Z2843" s="241"/>
      <c r="AA2843" s="241"/>
      <c r="AB2843" s="241"/>
      <c r="AC2843" s="241"/>
      <c r="AD2843" s="241"/>
      <c r="AE2843" s="241"/>
      <c r="AF2843" s="241"/>
      <c r="AG2843" s="241"/>
      <c r="AH2843" s="241"/>
      <c r="AI2843" s="241"/>
      <c r="AP2843" s="300"/>
      <c r="AT2843" s="300"/>
    </row>
    <row r="2844" spans="1:46" s="299" customFormat="1" ht="15" customHeight="1">
      <c r="A2844" s="284"/>
      <c r="B2844" s="284"/>
      <c r="C2844" s="241"/>
      <c r="D2844" s="241"/>
      <c r="E2844" s="241"/>
      <c r="F2844" s="241"/>
      <c r="G2844" s="241"/>
      <c r="H2844" s="241"/>
      <c r="I2844" s="241"/>
      <c r="J2844" s="241"/>
      <c r="K2844" s="241"/>
      <c r="L2844" s="241"/>
      <c r="M2844" s="241"/>
      <c r="N2844" s="241"/>
      <c r="O2844" s="241"/>
      <c r="P2844" s="241"/>
      <c r="Q2844" s="241"/>
      <c r="R2844" s="241"/>
      <c r="S2844" s="241"/>
      <c r="T2844" s="241"/>
      <c r="U2844" s="241"/>
      <c r="V2844" s="241"/>
      <c r="W2844" s="241"/>
      <c r="X2844" s="241"/>
      <c r="Y2844" s="241"/>
      <c r="Z2844" s="241"/>
      <c r="AA2844" s="241"/>
      <c r="AB2844" s="241"/>
      <c r="AC2844" s="241"/>
      <c r="AD2844" s="241"/>
      <c r="AE2844" s="241"/>
      <c r="AF2844" s="241"/>
      <c r="AG2844" s="241"/>
      <c r="AH2844" s="241"/>
      <c r="AI2844" s="241"/>
      <c r="AP2844" s="300"/>
      <c r="AT2844" s="300"/>
    </row>
    <row r="2845" spans="1:46" s="299" customFormat="1" ht="15" customHeight="1">
      <c r="A2845" s="284"/>
      <c r="B2845" s="284"/>
      <c r="C2845" s="241"/>
      <c r="D2845" s="241"/>
      <c r="E2845" s="241"/>
      <c r="F2845" s="241"/>
      <c r="G2845" s="241"/>
      <c r="H2845" s="241"/>
      <c r="I2845" s="241"/>
      <c r="J2845" s="241"/>
      <c r="K2845" s="241"/>
      <c r="L2845" s="241"/>
      <c r="M2845" s="241"/>
      <c r="N2845" s="241"/>
      <c r="O2845" s="241"/>
      <c r="P2845" s="241"/>
      <c r="Q2845" s="241"/>
      <c r="R2845" s="241"/>
      <c r="S2845" s="241"/>
      <c r="T2845" s="241"/>
      <c r="U2845" s="241"/>
      <c r="V2845" s="241"/>
      <c r="W2845" s="241"/>
      <c r="X2845" s="241"/>
      <c r="Y2845" s="241"/>
      <c r="Z2845" s="241"/>
      <c r="AA2845" s="241"/>
      <c r="AB2845" s="241"/>
      <c r="AC2845" s="241"/>
      <c r="AD2845" s="241"/>
      <c r="AE2845" s="241"/>
      <c r="AF2845" s="241"/>
      <c r="AG2845" s="241"/>
      <c r="AH2845" s="241"/>
      <c r="AI2845" s="241"/>
      <c r="AP2845" s="300"/>
      <c r="AT2845" s="300"/>
    </row>
    <row r="2846" spans="1:46" s="299" customFormat="1" ht="15" customHeight="1">
      <c r="A2846" s="284"/>
      <c r="B2846" s="284"/>
      <c r="C2846" s="241"/>
      <c r="D2846" s="241"/>
      <c r="E2846" s="241"/>
      <c r="F2846" s="241"/>
      <c r="G2846" s="241"/>
      <c r="H2846" s="241"/>
      <c r="I2846" s="241"/>
      <c r="J2846" s="241"/>
      <c r="K2846" s="241"/>
      <c r="L2846" s="241"/>
      <c r="M2846" s="241"/>
      <c r="N2846" s="241"/>
      <c r="O2846" s="241"/>
      <c r="P2846" s="241"/>
      <c r="Q2846" s="241"/>
      <c r="R2846" s="241"/>
      <c r="S2846" s="241"/>
      <c r="T2846" s="241"/>
      <c r="U2846" s="241"/>
      <c r="V2846" s="241"/>
      <c r="W2846" s="241"/>
      <c r="X2846" s="241"/>
      <c r="Y2846" s="241"/>
      <c r="Z2846" s="241"/>
      <c r="AA2846" s="241"/>
      <c r="AB2846" s="241"/>
      <c r="AC2846" s="241"/>
      <c r="AD2846" s="241"/>
      <c r="AE2846" s="241"/>
      <c r="AF2846" s="241"/>
      <c r="AG2846" s="241"/>
      <c r="AH2846" s="241"/>
      <c r="AI2846" s="241"/>
      <c r="AP2846" s="300"/>
      <c r="AT2846" s="300"/>
    </row>
    <row r="2847" spans="1:46" s="299" customFormat="1" ht="15" customHeight="1">
      <c r="A2847" s="284"/>
      <c r="B2847" s="284"/>
      <c r="C2847" s="241"/>
      <c r="D2847" s="241"/>
      <c r="E2847" s="241"/>
      <c r="F2847" s="241"/>
      <c r="G2847" s="241"/>
      <c r="H2847" s="241"/>
      <c r="I2847" s="241"/>
      <c r="J2847" s="241"/>
      <c r="K2847" s="241"/>
      <c r="L2847" s="241"/>
      <c r="M2847" s="241"/>
      <c r="N2847" s="241"/>
      <c r="O2847" s="241"/>
      <c r="P2847" s="241"/>
      <c r="Q2847" s="241"/>
      <c r="R2847" s="241"/>
      <c r="S2847" s="241"/>
      <c r="T2847" s="241"/>
      <c r="U2847" s="241"/>
      <c r="V2847" s="241"/>
      <c r="W2847" s="241"/>
      <c r="X2847" s="241"/>
      <c r="Y2847" s="241"/>
      <c r="Z2847" s="241"/>
      <c r="AA2847" s="241"/>
      <c r="AB2847" s="241"/>
      <c r="AC2847" s="241"/>
      <c r="AD2847" s="241"/>
      <c r="AE2847" s="241"/>
      <c r="AF2847" s="241"/>
      <c r="AG2847" s="241"/>
      <c r="AH2847" s="241"/>
      <c r="AI2847" s="241"/>
      <c r="AP2847" s="300"/>
      <c r="AT2847" s="300"/>
    </row>
    <row r="2848" spans="1:46" s="299" customFormat="1" ht="15" customHeight="1">
      <c r="A2848" s="284"/>
      <c r="B2848" s="284"/>
      <c r="C2848" s="241"/>
      <c r="D2848" s="241"/>
      <c r="E2848" s="241"/>
      <c r="F2848" s="241"/>
      <c r="G2848" s="241"/>
      <c r="H2848" s="241"/>
      <c r="I2848" s="241"/>
      <c r="J2848" s="241"/>
      <c r="K2848" s="241"/>
      <c r="L2848" s="241"/>
      <c r="M2848" s="241"/>
      <c r="N2848" s="241"/>
      <c r="O2848" s="241"/>
      <c r="P2848" s="241"/>
      <c r="Q2848" s="241"/>
      <c r="R2848" s="241"/>
      <c r="S2848" s="241"/>
      <c r="T2848" s="241"/>
      <c r="U2848" s="241"/>
      <c r="V2848" s="241"/>
      <c r="W2848" s="241"/>
      <c r="X2848" s="241"/>
      <c r="Y2848" s="241"/>
      <c r="Z2848" s="241"/>
      <c r="AA2848" s="241"/>
      <c r="AB2848" s="241"/>
      <c r="AC2848" s="241"/>
      <c r="AD2848" s="241"/>
      <c r="AE2848" s="241"/>
      <c r="AF2848" s="241"/>
      <c r="AG2848" s="241"/>
      <c r="AH2848" s="241"/>
      <c r="AI2848" s="241"/>
      <c r="AP2848" s="300"/>
      <c r="AT2848" s="300"/>
    </row>
    <row r="2849" spans="1:46" s="299" customFormat="1" ht="15" customHeight="1">
      <c r="A2849" s="284"/>
      <c r="B2849" s="284"/>
      <c r="C2849" s="241"/>
      <c r="D2849" s="241"/>
      <c r="E2849" s="241"/>
      <c r="F2849" s="241"/>
      <c r="G2849" s="241"/>
      <c r="H2849" s="241"/>
      <c r="I2849" s="241"/>
      <c r="J2849" s="241"/>
      <c r="K2849" s="241"/>
      <c r="L2849" s="241"/>
      <c r="M2849" s="241"/>
      <c r="N2849" s="241"/>
      <c r="O2849" s="241"/>
      <c r="P2849" s="241"/>
      <c r="Q2849" s="241"/>
      <c r="R2849" s="241"/>
      <c r="S2849" s="241"/>
      <c r="T2849" s="241"/>
      <c r="U2849" s="241"/>
      <c r="V2849" s="241"/>
      <c r="W2849" s="241"/>
      <c r="X2849" s="241"/>
      <c r="Y2849" s="241"/>
      <c r="Z2849" s="241"/>
      <c r="AA2849" s="241"/>
      <c r="AB2849" s="241"/>
      <c r="AC2849" s="241"/>
      <c r="AD2849" s="241"/>
      <c r="AE2849" s="241"/>
      <c r="AF2849" s="241"/>
      <c r="AG2849" s="241"/>
      <c r="AH2849" s="241"/>
      <c r="AI2849" s="241"/>
      <c r="AP2849" s="300"/>
      <c r="AT2849" s="300"/>
    </row>
    <row r="2850" spans="1:46" s="299" customFormat="1" ht="15" customHeight="1">
      <c r="A2850" s="284"/>
      <c r="B2850" s="284"/>
      <c r="C2850" s="241"/>
      <c r="D2850" s="241"/>
      <c r="E2850" s="241"/>
      <c r="F2850" s="241"/>
      <c r="G2850" s="241"/>
      <c r="H2850" s="241"/>
      <c r="I2850" s="241"/>
      <c r="J2850" s="241"/>
      <c r="K2850" s="241"/>
      <c r="L2850" s="241"/>
      <c r="M2850" s="241"/>
      <c r="N2850" s="241"/>
      <c r="O2850" s="241"/>
      <c r="P2850" s="241"/>
      <c r="Q2850" s="241"/>
      <c r="R2850" s="241"/>
      <c r="S2850" s="241"/>
      <c r="T2850" s="241"/>
      <c r="U2850" s="241"/>
      <c r="V2850" s="241"/>
      <c r="W2850" s="241"/>
      <c r="X2850" s="241"/>
      <c r="Y2850" s="241"/>
      <c r="Z2850" s="241"/>
      <c r="AA2850" s="241"/>
      <c r="AB2850" s="241"/>
      <c r="AC2850" s="241"/>
      <c r="AD2850" s="241"/>
      <c r="AE2850" s="241"/>
      <c r="AF2850" s="241"/>
      <c r="AG2850" s="241"/>
      <c r="AH2850" s="241"/>
      <c r="AI2850" s="241"/>
      <c r="AP2850" s="300"/>
      <c r="AT2850" s="300"/>
    </row>
    <row r="2851" spans="1:46" s="299" customFormat="1" ht="15" customHeight="1">
      <c r="A2851" s="284"/>
      <c r="B2851" s="284"/>
      <c r="C2851" s="241"/>
      <c r="D2851" s="241"/>
      <c r="E2851" s="241"/>
      <c r="F2851" s="241"/>
      <c r="G2851" s="241"/>
      <c r="H2851" s="241"/>
      <c r="I2851" s="241"/>
      <c r="J2851" s="241"/>
      <c r="K2851" s="241"/>
      <c r="L2851" s="241"/>
      <c r="M2851" s="241"/>
      <c r="N2851" s="241"/>
      <c r="O2851" s="241"/>
      <c r="P2851" s="241"/>
      <c r="Q2851" s="241"/>
      <c r="R2851" s="241"/>
      <c r="S2851" s="241"/>
      <c r="T2851" s="241"/>
      <c r="U2851" s="241"/>
      <c r="V2851" s="241"/>
      <c r="W2851" s="241"/>
      <c r="X2851" s="241"/>
      <c r="Y2851" s="241"/>
      <c r="Z2851" s="241"/>
      <c r="AA2851" s="241"/>
      <c r="AB2851" s="241"/>
      <c r="AC2851" s="241"/>
      <c r="AD2851" s="241"/>
      <c r="AE2851" s="241"/>
      <c r="AF2851" s="241"/>
      <c r="AG2851" s="241"/>
      <c r="AH2851" s="241"/>
      <c r="AI2851" s="241"/>
      <c r="AP2851" s="300"/>
      <c r="AT2851" s="300"/>
    </row>
    <row r="2852" spans="1:46" s="299" customFormat="1" ht="15" customHeight="1">
      <c r="A2852" s="284"/>
      <c r="B2852" s="284"/>
      <c r="C2852" s="241"/>
      <c r="D2852" s="241"/>
      <c r="E2852" s="241"/>
      <c r="F2852" s="241"/>
      <c r="G2852" s="241"/>
      <c r="H2852" s="241"/>
      <c r="I2852" s="241"/>
      <c r="J2852" s="241"/>
      <c r="K2852" s="241"/>
      <c r="L2852" s="241"/>
      <c r="M2852" s="241"/>
      <c r="N2852" s="241"/>
      <c r="O2852" s="241"/>
      <c r="P2852" s="241"/>
      <c r="Q2852" s="241"/>
      <c r="R2852" s="241"/>
      <c r="S2852" s="241"/>
      <c r="T2852" s="241"/>
      <c r="U2852" s="241"/>
      <c r="V2852" s="241"/>
      <c r="W2852" s="241"/>
      <c r="X2852" s="241"/>
      <c r="Y2852" s="241"/>
      <c r="Z2852" s="241"/>
      <c r="AA2852" s="241"/>
      <c r="AB2852" s="241"/>
      <c r="AC2852" s="241"/>
      <c r="AD2852" s="241"/>
      <c r="AE2852" s="241"/>
      <c r="AF2852" s="241"/>
      <c r="AG2852" s="241"/>
      <c r="AH2852" s="241"/>
      <c r="AI2852" s="241"/>
      <c r="AP2852" s="300"/>
      <c r="AT2852" s="300"/>
    </row>
    <row r="2853" spans="1:46" s="299" customFormat="1" ht="15" customHeight="1">
      <c r="A2853" s="284"/>
      <c r="B2853" s="284"/>
      <c r="C2853" s="241"/>
      <c r="D2853" s="241"/>
      <c r="E2853" s="241"/>
      <c r="F2853" s="241"/>
      <c r="G2853" s="241"/>
      <c r="H2853" s="241"/>
      <c r="I2853" s="241"/>
      <c r="J2853" s="241"/>
      <c r="K2853" s="241"/>
      <c r="L2853" s="241"/>
      <c r="M2853" s="241"/>
      <c r="N2853" s="241"/>
      <c r="O2853" s="241"/>
      <c r="P2853" s="241"/>
      <c r="Q2853" s="241"/>
      <c r="R2853" s="241"/>
      <c r="S2853" s="241"/>
      <c r="T2853" s="241"/>
      <c r="U2853" s="241"/>
      <c r="V2853" s="241"/>
      <c r="W2853" s="241"/>
      <c r="X2853" s="241"/>
      <c r="Y2853" s="241"/>
      <c r="Z2853" s="241"/>
      <c r="AA2853" s="241"/>
      <c r="AB2853" s="241"/>
      <c r="AC2853" s="241"/>
      <c r="AD2853" s="241"/>
      <c r="AE2853" s="241"/>
      <c r="AF2853" s="241"/>
      <c r="AG2853" s="241"/>
      <c r="AH2853" s="241"/>
      <c r="AI2853" s="241"/>
      <c r="AP2853" s="300"/>
      <c r="AT2853" s="300"/>
    </row>
    <row r="2854" spans="1:46" s="299" customFormat="1" ht="15" customHeight="1">
      <c r="A2854" s="284"/>
      <c r="B2854" s="284"/>
      <c r="C2854" s="241"/>
      <c r="D2854" s="241"/>
      <c r="E2854" s="241"/>
      <c r="F2854" s="241"/>
      <c r="G2854" s="241"/>
      <c r="H2854" s="241"/>
      <c r="I2854" s="241"/>
      <c r="J2854" s="241"/>
      <c r="K2854" s="241"/>
      <c r="L2854" s="241"/>
      <c r="M2854" s="241"/>
      <c r="N2854" s="241"/>
      <c r="O2854" s="241"/>
      <c r="P2854" s="241"/>
      <c r="Q2854" s="241"/>
      <c r="R2854" s="241"/>
      <c r="S2854" s="241"/>
      <c r="T2854" s="241"/>
      <c r="U2854" s="241"/>
      <c r="V2854" s="241"/>
      <c r="W2854" s="241"/>
      <c r="X2854" s="241"/>
      <c r="Y2854" s="241"/>
      <c r="Z2854" s="241"/>
      <c r="AA2854" s="241"/>
      <c r="AB2854" s="241"/>
      <c r="AC2854" s="241"/>
      <c r="AD2854" s="241"/>
      <c r="AE2854" s="241"/>
      <c r="AF2854" s="241"/>
      <c r="AG2854" s="241"/>
      <c r="AH2854" s="241"/>
      <c r="AI2854" s="241"/>
      <c r="AP2854" s="300"/>
      <c r="AT2854" s="300"/>
    </row>
    <row r="2855" spans="1:46" s="299" customFormat="1" ht="15" customHeight="1">
      <c r="A2855" s="284"/>
      <c r="B2855" s="284"/>
      <c r="C2855" s="241"/>
      <c r="D2855" s="241"/>
      <c r="E2855" s="241"/>
      <c r="F2855" s="241"/>
      <c r="G2855" s="241"/>
      <c r="H2855" s="241"/>
      <c r="I2855" s="241"/>
      <c r="J2855" s="241"/>
      <c r="K2855" s="241"/>
      <c r="L2855" s="241"/>
      <c r="M2855" s="241"/>
      <c r="N2855" s="241"/>
      <c r="O2855" s="241"/>
      <c r="P2855" s="241"/>
      <c r="Q2855" s="241"/>
      <c r="R2855" s="241"/>
      <c r="S2855" s="241"/>
      <c r="T2855" s="241"/>
      <c r="U2855" s="241"/>
      <c r="V2855" s="241"/>
      <c r="W2855" s="241"/>
      <c r="X2855" s="241"/>
      <c r="Y2855" s="241"/>
      <c r="Z2855" s="241"/>
      <c r="AA2855" s="241"/>
      <c r="AB2855" s="241"/>
      <c r="AC2855" s="241"/>
      <c r="AD2855" s="241"/>
      <c r="AE2855" s="241"/>
      <c r="AF2855" s="241"/>
      <c r="AG2855" s="241"/>
      <c r="AH2855" s="241"/>
      <c r="AI2855" s="241"/>
      <c r="AP2855" s="300"/>
      <c r="AT2855" s="300"/>
    </row>
    <row r="2856" spans="1:46" s="299" customFormat="1" ht="15" customHeight="1">
      <c r="A2856" s="284"/>
      <c r="B2856" s="284"/>
      <c r="C2856" s="241"/>
      <c r="D2856" s="241"/>
      <c r="E2856" s="241"/>
      <c r="F2856" s="241"/>
      <c r="G2856" s="241"/>
      <c r="H2856" s="241"/>
      <c r="I2856" s="241"/>
      <c r="J2856" s="241"/>
      <c r="K2856" s="241"/>
      <c r="L2856" s="241"/>
      <c r="M2856" s="241"/>
      <c r="N2856" s="241"/>
      <c r="O2856" s="241"/>
      <c r="P2856" s="241"/>
      <c r="Q2856" s="241"/>
      <c r="R2856" s="241"/>
      <c r="S2856" s="241"/>
      <c r="T2856" s="241"/>
      <c r="U2856" s="241"/>
      <c r="V2856" s="241"/>
      <c r="W2856" s="241"/>
      <c r="X2856" s="241"/>
      <c r="Y2856" s="241"/>
      <c r="Z2856" s="241"/>
      <c r="AA2856" s="241"/>
      <c r="AB2856" s="241"/>
      <c r="AC2856" s="241"/>
      <c r="AD2856" s="241"/>
      <c r="AE2856" s="241"/>
      <c r="AF2856" s="241"/>
      <c r="AG2856" s="241"/>
      <c r="AH2856" s="241"/>
      <c r="AI2856" s="241"/>
      <c r="AP2856" s="300"/>
      <c r="AT2856" s="300"/>
    </row>
    <row r="2857" spans="1:46" s="299" customFormat="1" ht="15" customHeight="1">
      <c r="A2857" s="284"/>
      <c r="B2857" s="284"/>
      <c r="C2857" s="241"/>
      <c r="D2857" s="241"/>
      <c r="E2857" s="241"/>
      <c r="F2857" s="241"/>
      <c r="G2857" s="241"/>
      <c r="H2857" s="241"/>
      <c r="I2857" s="241"/>
      <c r="J2857" s="241"/>
      <c r="K2857" s="241"/>
      <c r="L2857" s="241"/>
      <c r="M2857" s="241"/>
      <c r="N2857" s="241"/>
      <c r="O2857" s="241"/>
      <c r="P2857" s="241"/>
      <c r="Q2857" s="241"/>
      <c r="R2857" s="241"/>
      <c r="S2857" s="241"/>
      <c r="T2857" s="241"/>
      <c r="U2857" s="241"/>
      <c r="V2857" s="241"/>
      <c r="W2857" s="241"/>
      <c r="X2857" s="241"/>
      <c r="Y2857" s="241"/>
      <c r="Z2857" s="241"/>
      <c r="AA2857" s="241"/>
      <c r="AB2857" s="241"/>
      <c r="AC2857" s="241"/>
      <c r="AD2857" s="241"/>
      <c r="AE2857" s="241"/>
      <c r="AF2857" s="241"/>
      <c r="AG2857" s="241"/>
      <c r="AH2857" s="241"/>
      <c r="AI2857" s="241"/>
      <c r="AP2857" s="300"/>
      <c r="AT2857" s="300"/>
    </row>
    <row r="2858" spans="1:46" s="299" customFormat="1" ht="15" customHeight="1">
      <c r="A2858" s="284"/>
      <c r="B2858" s="284"/>
      <c r="C2858" s="241"/>
      <c r="D2858" s="241"/>
      <c r="E2858" s="241"/>
      <c r="F2858" s="241"/>
      <c r="G2858" s="241"/>
      <c r="H2858" s="241"/>
      <c r="I2858" s="241"/>
      <c r="J2858" s="241"/>
      <c r="K2858" s="241"/>
      <c r="L2858" s="241"/>
      <c r="M2858" s="241"/>
      <c r="N2858" s="241"/>
      <c r="O2858" s="241"/>
      <c r="P2858" s="241"/>
      <c r="Q2858" s="241"/>
      <c r="R2858" s="241"/>
      <c r="S2858" s="241"/>
      <c r="T2858" s="241"/>
      <c r="U2858" s="241"/>
      <c r="V2858" s="241"/>
      <c r="W2858" s="241"/>
      <c r="X2858" s="241"/>
      <c r="Y2858" s="241"/>
      <c r="Z2858" s="241"/>
      <c r="AA2858" s="241"/>
      <c r="AB2858" s="241"/>
      <c r="AC2858" s="241"/>
      <c r="AD2858" s="241"/>
      <c r="AE2858" s="241"/>
      <c r="AF2858" s="241"/>
      <c r="AG2858" s="241"/>
      <c r="AH2858" s="241"/>
      <c r="AI2858" s="241"/>
      <c r="AP2858" s="300"/>
      <c r="AT2858" s="300"/>
    </row>
    <row r="2859" spans="1:46" s="299" customFormat="1" ht="15" customHeight="1">
      <c r="A2859" s="284"/>
      <c r="B2859" s="284"/>
      <c r="C2859" s="241"/>
      <c r="D2859" s="241"/>
      <c r="E2859" s="241"/>
      <c r="F2859" s="241"/>
      <c r="G2859" s="241"/>
      <c r="H2859" s="241"/>
      <c r="I2859" s="241"/>
      <c r="J2859" s="241"/>
      <c r="K2859" s="241"/>
      <c r="L2859" s="241"/>
      <c r="M2859" s="241"/>
      <c r="N2859" s="241"/>
      <c r="O2859" s="241"/>
      <c r="P2859" s="241"/>
      <c r="Q2859" s="241"/>
      <c r="R2859" s="241"/>
      <c r="S2859" s="241"/>
      <c r="T2859" s="241"/>
      <c r="U2859" s="241"/>
      <c r="V2859" s="241"/>
      <c r="W2859" s="241"/>
      <c r="X2859" s="241"/>
      <c r="Y2859" s="241"/>
      <c r="Z2859" s="241"/>
      <c r="AA2859" s="241"/>
      <c r="AB2859" s="241"/>
      <c r="AC2859" s="241"/>
      <c r="AD2859" s="241"/>
      <c r="AE2859" s="241"/>
      <c r="AF2859" s="241"/>
      <c r="AG2859" s="241"/>
      <c r="AH2859" s="241"/>
      <c r="AI2859" s="241"/>
      <c r="AP2859" s="300"/>
      <c r="AT2859" s="300"/>
    </row>
    <row r="2860" spans="1:46" s="299" customFormat="1" ht="15" customHeight="1">
      <c r="A2860" s="284"/>
      <c r="B2860" s="284"/>
      <c r="C2860" s="241"/>
      <c r="D2860" s="241"/>
      <c r="E2860" s="241"/>
      <c r="F2860" s="241"/>
      <c r="G2860" s="241"/>
      <c r="H2860" s="241"/>
      <c r="I2860" s="241"/>
      <c r="J2860" s="241"/>
      <c r="K2860" s="241"/>
      <c r="L2860" s="241"/>
      <c r="M2860" s="241"/>
      <c r="N2860" s="241"/>
      <c r="O2860" s="241"/>
      <c r="P2860" s="241"/>
      <c r="Q2860" s="241"/>
      <c r="R2860" s="241"/>
      <c r="S2860" s="241"/>
      <c r="T2860" s="241"/>
      <c r="U2860" s="241"/>
      <c r="V2860" s="241"/>
      <c r="W2860" s="241"/>
      <c r="X2860" s="241"/>
      <c r="Y2860" s="241"/>
      <c r="Z2860" s="241"/>
      <c r="AA2860" s="241"/>
      <c r="AB2860" s="241"/>
      <c r="AC2860" s="241"/>
      <c r="AD2860" s="241"/>
      <c r="AE2860" s="241"/>
      <c r="AF2860" s="241"/>
      <c r="AG2860" s="241"/>
      <c r="AH2860" s="241"/>
      <c r="AI2860" s="241"/>
      <c r="AP2860" s="300"/>
      <c r="AT2860" s="300"/>
    </row>
    <row r="2861" spans="1:46" s="299" customFormat="1" ht="15" customHeight="1">
      <c r="A2861" s="284"/>
      <c r="B2861" s="284"/>
      <c r="C2861" s="241"/>
      <c r="D2861" s="241"/>
      <c r="E2861" s="241"/>
      <c r="F2861" s="241"/>
      <c r="G2861" s="241"/>
      <c r="H2861" s="241"/>
      <c r="I2861" s="241"/>
      <c r="J2861" s="241"/>
      <c r="K2861" s="241"/>
      <c r="L2861" s="241"/>
      <c r="M2861" s="241"/>
      <c r="N2861" s="241"/>
      <c r="O2861" s="241"/>
      <c r="P2861" s="241"/>
      <c r="Q2861" s="241"/>
      <c r="R2861" s="241"/>
      <c r="S2861" s="241"/>
      <c r="T2861" s="241"/>
      <c r="U2861" s="241"/>
      <c r="V2861" s="241"/>
      <c r="W2861" s="241"/>
      <c r="X2861" s="241"/>
      <c r="Y2861" s="241"/>
      <c r="Z2861" s="241"/>
      <c r="AA2861" s="241"/>
      <c r="AB2861" s="241"/>
      <c r="AC2861" s="241"/>
      <c r="AD2861" s="241"/>
      <c r="AE2861" s="241"/>
      <c r="AF2861" s="241"/>
      <c r="AG2861" s="241"/>
      <c r="AH2861" s="241"/>
      <c r="AI2861" s="241"/>
      <c r="AP2861" s="300"/>
      <c r="AT2861" s="300"/>
    </row>
    <row r="2862" spans="1:46" s="299" customFormat="1" ht="15" customHeight="1">
      <c r="A2862" s="284"/>
      <c r="B2862" s="284"/>
      <c r="C2862" s="241"/>
      <c r="D2862" s="241"/>
      <c r="E2862" s="241"/>
      <c r="F2862" s="241"/>
      <c r="G2862" s="241"/>
      <c r="H2862" s="241"/>
      <c r="I2862" s="241"/>
      <c r="J2862" s="241"/>
      <c r="K2862" s="241"/>
      <c r="L2862" s="241"/>
      <c r="M2862" s="241"/>
      <c r="N2862" s="241"/>
      <c r="O2862" s="241"/>
      <c r="P2862" s="241"/>
      <c r="Q2862" s="241"/>
      <c r="R2862" s="241"/>
      <c r="S2862" s="241"/>
      <c r="T2862" s="241"/>
      <c r="U2862" s="241"/>
      <c r="V2862" s="241"/>
      <c r="W2862" s="241"/>
      <c r="X2862" s="241"/>
      <c r="Y2862" s="241"/>
      <c r="Z2862" s="241"/>
      <c r="AA2862" s="241"/>
      <c r="AB2862" s="241"/>
      <c r="AC2862" s="241"/>
      <c r="AD2862" s="241"/>
      <c r="AE2862" s="241"/>
      <c r="AF2862" s="241"/>
      <c r="AG2862" s="241"/>
      <c r="AH2862" s="241"/>
      <c r="AI2862" s="241"/>
      <c r="AP2862" s="300"/>
      <c r="AT2862" s="300"/>
    </row>
    <row r="2863" spans="1:46" s="299" customFormat="1" ht="15" customHeight="1">
      <c r="A2863" s="284"/>
      <c r="B2863" s="284"/>
      <c r="C2863" s="241"/>
      <c r="D2863" s="241"/>
      <c r="E2863" s="241"/>
      <c r="F2863" s="241"/>
      <c r="G2863" s="241"/>
      <c r="H2863" s="241"/>
      <c r="I2863" s="241"/>
      <c r="J2863" s="241"/>
      <c r="K2863" s="241"/>
      <c r="L2863" s="241"/>
      <c r="M2863" s="241"/>
      <c r="N2863" s="241"/>
      <c r="O2863" s="241"/>
      <c r="P2863" s="241"/>
      <c r="Q2863" s="241"/>
      <c r="R2863" s="241"/>
      <c r="S2863" s="241"/>
      <c r="T2863" s="241"/>
      <c r="U2863" s="241"/>
      <c r="V2863" s="241"/>
      <c r="W2863" s="241"/>
      <c r="X2863" s="241"/>
      <c r="Y2863" s="241"/>
      <c r="Z2863" s="241"/>
      <c r="AA2863" s="241"/>
      <c r="AB2863" s="241"/>
      <c r="AC2863" s="241"/>
      <c r="AD2863" s="241"/>
      <c r="AE2863" s="241"/>
      <c r="AF2863" s="241"/>
      <c r="AG2863" s="241"/>
      <c r="AH2863" s="241"/>
      <c r="AI2863" s="241"/>
      <c r="AP2863" s="300"/>
      <c r="AT2863" s="300"/>
    </row>
    <row r="2864" spans="1:46" s="299" customFormat="1" ht="15" customHeight="1">
      <c r="A2864" s="284"/>
      <c r="B2864" s="284"/>
      <c r="C2864" s="241"/>
      <c r="D2864" s="241"/>
      <c r="E2864" s="241"/>
      <c r="F2864" s="241"/>
      <c r="G2864" s="241"/>
      <c r="H2864" s="241"/>
      <c r="I2864" s="241"/>
      <c r="J2864" s="241"/>
      <c r="K2864" s="241"/>
      <c r="L2864" s="241"/>
      <c r="M2864" s="241"/>
      <c r="N2864" s="241"/>
      <c r="O2864" s="241"/>
      <c r="P2864" s="241"/>
      <c r="Q2864" s="241"/>
      <c r="R2864" s="241"/>
      <c r="S2864" s="241"/>
      <c r="T2864" s="241"/>
      <c r="U2864" s="241"/>
      <c r="V2864" s="241"/>
      <c r="W2864" s="241"/>
      <c r="X2864" s="241"/>
      <c r="Y2864" s="241"/>
      <c r="Z2864" s="241"/>
      <c r="AA2864" s="241"/>
      <c r="AB2864" s="241"/>
      <c r="AC2864" s="241"/>
      <c r="AD2864" s="241"/>
      <c r="AE2864" s="241"/>
      <c r="AF2864" s="241"/>
      <c r="AG2864" s="241"/>
      <c r="AH2864" s="241"/>
      <c r="AI2864" s="241"/>
      <c r="AP2864" s="300"/>
      <c r="AT2864" s="300"/>
    </row>
    <row r="2865" spans="1:46" s="299" customFormat="1" ht="15" customHeight="1">
      <c r="A2865" s="284"/>
      <c r="B2865" s="284"/>
      <c r="C2865" s="241"/>
      <c r="D2865" s="241"/>
      <c r="E2865" s="241"/>
      <c r="F2865" s="241"/>
      <c r="G2865" s="241"/>
      <c r="H2865" s="241"/>
      <c r="I2865" s="241"/>
      <c r="J2865" s="241"/>
      <c r="K2865" s="241"/>
      <c r="L2865" s="241"/>
      <c r="M2865" s="241"/>
      <c r="N2865" s="241"/>
      <c r="O2865" s="241"/>
      <c r="P2865" s="241"/>
      <c r="Q2865" s="241"/>
      <c r="R2865" s="241"/>
      <c r="S2865" s="241"/>
      <c r="T2865" s="241"/>
      <c r="U2865" s="241"/>
      <c r="V2865" s="241"/>
      <c r="W2865" s="241"/>
      <c r="X2865" s="241"/>
      <c r="Y2865" s="241"/>
      <c r="Z2865" s="241"/>
      <c r="AA2865" s="241"/>
      <c r="AB2865" s="241"/>
      <c r="AC2865" s="241"/>
      <c r="AD2865" s="241"/>
      <c r="AE2865" s="241"/>
      <c r="AF2865" s="241"/>
      <c r="AG2865" s="241"/>
      <c r="AH2865" s="241"/>
      <c r="AI2865" s="241"/>
      <c r="AP2865" s="300"/>
      <c r="AT2865" s="300"/>
    </row>
    <row r="2866" spans="1:46" s="299" customFormat="1" ht="15" customHeight="1">
      <c r="A2866" s="284"/>
      <c r="B2866" s="284"/>
      <c r="C2866" s="241"/>
      <c r="D2866" s="241"/>
      <c r="E2866" s="241"/>
      <c r="F2866" s="241"/>
      <c r="G2866" s="241"/>
      <c r="H2866" s="241"/>
      <c r="I2866" s="241"/>
      <c r="J2866" s="241"/>
      <c r="K2866" s="241"/>
      <c r="L2866" s="241"/>
      <c r="M2866" s="241"/>
      <c r="N2866" s="241"/>
      <c r="O2866" s="241"/>
      <c r="P2866" s="241"/>
      <c r="Q2866" s="241"/>
      <c r="R2866" s="241"/>
      <c r="S2866" s="241"/>
      <c r="T2866" s="241"/>
      <c r="U2866" s="241"/>
      <c r="V2866" s="241"/>
      <c r="W2866" s="241"/>
      <c r="X2866" s="241"/>
      <c r="Y2866" s="241"/>
      <c r="Z2866" s="241"/>
      <c r="AA2866" s="241"/>
      <c r="AB2866" s="241"/>
      <c r="AC2866" s="241"/>
      <c r="AD2866" s="241"/>
      <c r="AE2866" s="241"/>
      <c r="AF2866" s="241"/>
      <c r="AG2866" s="241"/>
      <c r="AH2866" s="241"/>
      <c r="AI2866" s="241"/>
      <c r="AP2866" s="300"/>
      <c r="AT2866" s="300"/>
    </row>
    <row r="2867" spans="1:46" s="299" customFormat="1" ht="15" customHeight="1">
      <c r="A2867" s="284"/>
      <c r="B2867" s="284"/>
      <c r="C2867" s="241"/>
      <c r="D2867" s="241"/>
      <c r="E2867" s="241"/>
      <c r="F2867" s="241"/>
      <c r="G2867" s="241"/>
      <c r="H2867" s="241"/>
      <c r="I2867" s="241"/>
      <c r="J2867" s="241"/>
      <c r="K2867" s="241"/>
      <c r="L2867" s="241"/>
      <c r="M2867" s="241"/>
      <c r="N2867" s="241"/>
      <c r="O2867" s="241"/>
      <c r="P2867" s="241"/>
      <c r="Q2867" s="241"/>
      <c r="R2867" s="241"/>
      <c r="S2867" s="241"/>
      <c r="T2867" s="241"/>
      <c r="U2867" s="241"/>
      <c r="V2867" s="241"/>
      <c r="W2867" s="241"/>
      <c r="X2867" s="241"/>
      <c r="Y2867" s="241"/>
      <c r="Z2867" s="241"/>
      <c r="AA2867" s="241"/>
      <c r="AB2867" s="241"/>
      <c r="AC2867" s="241"/>
      <c r="AD2867" s="241"/>
      <c r="AE2867" s="241"/>
      <c r="AF2867" s="241"/>
      <c r="AG2867" s="241"/>
      <c r="AH2867" s="241"/>
      <c r="AI2867" s="241"/>
      <c r="AP2867" s="300"/>
      <c r="AT2867" s="300"/>
    </row>
    <row r="2868" spans="1:46" s="299" customFormat="1" ht="15" customHeight="1">
      <c r="A2868" s="284"/>
      <c r="B2868" s="284"/>
      <c r="C2868" s="241"/>
      <c r="D2868" s="241"/>
      <c r="E2868" s="241"/>
      <c r="F2868" s="241"/>
      <c r="G2868" s="241"/>
      <c r="H2868" s="241"/>
      <c r="I2868" s="241"/>
      <c r="J2868" s="241"/>
      <c r="K2868" s="241"/>
      <c r="L2868" s="241"/>
      <c r="M2868" s="241"/>
      <c r="N2868" s="241"/>
      <c r="O2868" s="241"/>
      <c r="P2868" s="241"/>
      <c r="Q2868" s="241"/>
      <c r="R2868" s="241"/>
      <c r="S2868" s="241"/>
      <c r="T2868" s="241"/>
      <c r="U2868" s="241"/>
      <c r="V2868" s="241"/>
      <c r="W2868" s="241"/>
      <c r="X2868" s="241"/>
      <c r="Y2868" s="241"/>
      <c r="Z2868" s="241"/>
      <c r="AA2868" s="241"/>
      <c r="AB2868" s="241"/>
      <c r="AC2868" s="241"/>
      <c r="AD2868" s="241"/>
      <c r="AE2868" s="241"/>
      <c r="AF2868" s="241"/>
      <c r="AG2868" s="241"/>
      <c r="AH2868" s="241"/>
      <c r="AI2868" s="241"/>
      <c r="AP2868" s="300"/>
      <c r="AT2868" s="300"/>
    </row>
    <row r="2869" spans="1:46" s="299" customFormat="1" ht="15" customHeight="1">
      <c r="A2869" s="284"/>
      <c r="B2869" s="284"/>
      <c r="C2869" s="241"/>
      <c r="D2869" s="241"/>
      <c r="E2869" s="241"/>
      <c r="F2869" s="241"/>
      <c r="G2869" s="241"/>
      <c r="H2869" s="241"/>
      <c r="I2869" s="241"/>
      <c r="J2869" s="241"/>
      <c r="K2869" s="241"/>
      <c r="L2869" s="241"/>
      <c r="M2869" s="241"/>
      <c r="N2869" s="241"/>
      <c r="O2869" s="241"/>
      <c r="P2869" s="241"/>
      <c r="Q2869" s="241"/>
      <c r="R2869" s="241"/>
      <c r="S2869" s="241"/>
      <c r="T2869" s="241"/>
      <c r="U2869" s="241"/>
      <c r="V2869" s="241"/>
      <c r="W2869" s="241"/>
      <c r="X2869" s="241"/>
      <c r="Y2869" s="241"/>
      <c r="Z2869" s="241"/>
      <c r="AA2869" s="241"/>
      <c r="AB2869" s="241"/>
      <c r="AC2869" s="241"/>
      <c r="AD2869" s="241"/>
      <c r="AE2869" s="241"/>
      <c r="AF2869" s="241"/>
      <c r="AG2869" s="241"/>
      <c r="AH2869" s="241"/>
      <c r="AI2869" s="241"/>
      <c r="AP2869" s="300"/>
      <c r="AT2869" s="300"/>
    </row>
    <row r="2870" spans="1:46" s="299" customFormat="1" ht="15" customHeight="1">
      <c r="A2870" s="284"/>
      <c r="B2870" s="284"/>
      <c r="C2870" s="241"/>
      <c r="D2870" s="241"/>
      <c r="E2870" s="241"/>
      <c r="F2870" s="241"/>
      <c r="G2870" s="241"/>
      <c r="H2870" s="241"/>
      <c r="I2870" s="241"/>
      <c r="J2870" s="241"/>
      <c r="K2870" s="241"/>
      <c r="L2870" s="241"/>
      <c r="M2870" s="241"/>
      <c r="N2870" s="241"/>
      <c r="O2870" s="241"/>
      <c r="P2870" s="241"/>
      <c r="Q2870" s="241"/>
      <c r="R2870" s="241"/>
      <c r="S2870" s="241"/>
      <c r="T2870" s="241"/>
      <c r="U2870" s="241"/>
      <c r="V2870" s="241"/>
      <c r="W2870" s="241"/>
      <c r="X2870" s="241"/>
      <c r="Y2870" s="241"/>
      <c r="Z2870" s="241"/>
      <c r="AA2870" s="241"/>
      <c r="AB2870" s="241"/>
      <c r="AC2870" s="241"/>
      <c r="AD2870" s="241"/>
      <c r="AE2870" s="241"/>
      <c r="AF2870" s="241"/>
      <c r="AG2870" s="241"/>
      <c r="AH2870" s="241"/>
      <c r="AI2870" s="241"/>
      <c r="AP2870" s="300"/>
      <c r="AT2870" s="300"/>
    </row>
    <row r="2871" spans="1:46" s="299" customFormat="1" ht="15" customHeight="1">
      <c r="A2871" s="284"/>
      <c r="B2871" s="284"/>
      <c r="C2871" s="241"/>
      <c r="D2871" s="241"/>
      <c r="E2871" s="241"/>
      <c r="F2871" s="241"/>
      <c r="G2871" s="241"/>
      <c r="H2871" s="241"/>
      <c r="I2871" s="241"/>
      <c r="J2871" s="241"/>
      <c r="K2871" s="241"/>
      <c r="L2871" s="241"/>
      <c r="M2871" s="241"/>
      <c r="N2871" s="241"/>
      <c r="O2871" s="241"/>
      <c r="P2871" s="241"/>
      <c r="Q2871" s="241"/>
      <c r="R2871" s="241"/>
      <c r="S2871" s="241"/>
      <c r="T2871" s="241"/>
      <c r="U2871" s="241"/>
      <c r="V2871" s="241"/>
      <c r="W2871" s="241"/>
      <c r="X2871" s="241"/>
      <c r="Y2871" s="241"/>
      <c r="Z2871" s="241"/>
      <c r="AA2871" s="241"/>
      <c r="AB2871" s="241"/>
      <c r="AC2871" s="241"/>
      <c r="AD2871" s="241"/>
      <c r="AE2871" s="241"/>
      <c r="AF2871" s="241"/>
      <c r="AG2871" s="241"/>
      <c r="AH2871" s="241"/>
      <c r="AI2871" s="241"/>
      <c r="AP2871" s="300"/>
      <c r="AT2871" s="300"/>
    </row>
    <row r="2872" spans="1:46" s="299" customFormat="1" ht="15" customHeight="1">
      <c r="A2872" s="284"/>
      <c r="B2872" s="284"/>
      <c r="C2872" s="241"/>
      <c r="D2872" s="241"/>
      <c r="E2872" s="241"/>
      <c r="F2872" s="241"/>
      <c r="G2872" s="241"/>
      <c r="H2872" s="241"/>
      <c r="I2872" s="241"/>
      <c r="J2872" s="241"/>
      <c r="K2872" s="241"/>
      <c r="L2872" s="241"/>
      <c r="M2872" s="241"/>
      <c r="N2872" s="241"/>
      <c r="O2872" s="241"/>
      <c r="P2872" s="241"/>
      <c r="Q2872" s="241"/>
      <c r="R2872" s="241"/>
      <c r="S2872" s="241"/>
      <c r="T2872" s="241"/>
      <c r="U2872" s="241"/>
      <c r="V2872" s="241"/>
      <c r="W2872" s="241"/>
      <c r="X2872" s="241"/>
      <c r="Y2872" s="241"/>
      <c r="Z2872" s="241"/>
      <c r="AA2872" s="241"/>
      <c r="AB2872" s="241"/>
      <c r="AC2872" s="241"/>
      <c r="AD2872" s="241"/>
      <c r="AE2872" s="241"/>
      <c r="AF2872" s="241"/>
      <c r="AG2872" s="241"/>
      <c r="AH2872" s="241"/>
      <c r="AI2872" s="241"/>
      <c r="AP2872" s="300"/>
      <c r="AT2872" s="300"/>
    </row>
    <row r="2873" spans="1:46" s="299" customFormat="1" ht="15" customHeight="1">
      <c r="A2873" s="284"/>
      <c r="B2873" s="284"/>
      <c r="C2873" s="241"/>
      <c r="D2873" s="241"/>
      <c r="E2873" s="241"/>
      <c r="F2873" s="241"/>
      <c r="G2873" s="241"/>
      <c r="H2873" s="241"/>
      <c r="I2873" s="241"/>
      <c r="J2873" s="241"/>
      <c r="K2873" s="241"/>
      <c r="L2873" s="241"/>
      <c r="M2873" s="241"/>
      <c r="N2873" s="241"/>
      <c r="O2873" s="241"/>
      <c r="P2873" s="241"/>
      <c r="Q2873" s="241"/>
      <c r="R2873" s="241"/>
      <c r="S2873" s="241"/>
      <c r="T2873" s="241"/>
      <c r="U2873" s="241"/>
      <c r="V2873" s="241"/>
      <c r="W2873" s="241"/>
      <c r="X2873" s="241"/>
      <c r="Y2873" s="241"/>
      <c r="Z2873" s="241"/>
      <c r="AA2873" s="241"/>
      <c r="AB2873" s="241"/>
      <c r="AC2873" s="241"/>
      <c r="AD2873" s="241"/>
      <c r="AE2873" s="241"/>
      <c r="AF2873" s="241"/>
      <c r="AG2873" s="241"/>
      <c r="AH2873" s="241"/>
      <c r="AI2873" s="241"/>
      <c r="AP2873" s="300"/>
      <c r="AT2873" s="300"/>
    </row>
    <row r="2874" spans="1:46" s="299" customFormat="1" ht="15" customHeight="1">
      <c r="A2874" s="284"/>
      <c r="B2874" s="284"/>
      <c r="C2874" s="241"/>
      <c r="D2874" s="241"/>
      <c r="E2874" s="241"/>
      <c r="F2874" s="241"/>
      <c r="G2874" s="241"/>
      <c r="H2874" s="241"/>
      <c r="I2874" s="241"/>
      <c r="J2874" s="241"/>
      <c r="K2874" s="241"/>
      <c r="L2874" s="241"/>
      <c r="M2874" s="241"/>
      <c r="N2874" s="241"/>
      <c r="O2874" s="241"/>
      <c r="P2874" s="241"/>
      <c r="Q2874" s="241"/>
      <c r="R2874" s="241"/>
      <c r="S2874" s="241"/>
      <c r="T2874" s="241"/>
      <c r="U2874" s="241"/>
      <c r="V2874" s="241"/>
      <c r="W2874" s="241"/>
      <c r="X2874" s="241"/>
      <c r="Y2874" s="241"/>
      <c r="Z2874" s="241"/>
      <c r="AA2874" s="241"/>
      <c r="AB2874" s="241"/>
      <c r="AC2874" s="241"/>
      <c r="AD2874" s="241"/>
      <c r="AE2874" s="241"/>
      <c r="AF2874" s="241"/>
      <c r="AG2874" s="241"/>
      <c r="AH2874" s="241"/>
      <c r="AI2874" s="241"/>
      <c r="AP2874" s="300"/>
      <c r="AT2874" s="300"/>
    </row>
    <row r="2875" spans="1:46" s="299" customFormat="1" ht="15" customHeight="1">
      <c r="A2875" s="284"/>
      <c r="B2875" s="284"/>
      <c r="C2875" s="241"/>
      <c r="D2875" s="241"/>
      <c r="E2875" s="241"/>
      <c r="F2875" s="241"/>
      <c r="G2875" s="241"/>
      <c r="H2875" s="241"/>
      <c r="I2875" s="241"/>
      <c r="J2875" s="241"/>
      <c r="K2875" s="241"/>
      <c r="L2875" s="241"/>
      <c r="M2875" s="241"/>
      <c r="N2875" s="241"/>
      <c r="O2875" s="241"/>
      <c r="P2875" s="241"/>
      <c r="Q2875" s="241"/>
      <c r="R2875" s="241"/>
      <c r="S2875" s="241"/>
      <c r="T2875" s="241"/>
      <c r="U2875" s="241"/>
      <c r="V2875" s="241"/>
      <c r="W2875" s="241"/>
      <c r="X2875" s="241"/>
      <c r="Y2875" s="241"/>
      <c r="Z2875" s="241"/>
      <c r="AA2875" s="241"/>
      <c r="AB2875" s="241"/>
      <c r="AC2875" s="241"/>
      <c r="AD2875" s="241"/>
      <c r="AE2875" s="241"/>
      <c r="AF2875" s="241"/>
      <c r="AG2875" s="241"/>
      <c r="AH2875" s="241"/>
      <c r="AI2875" s="241"/>
      <c r="AP2875" s="300"/>
      <c r="AT2875" s="300"/>
    </row>
    <row r="2876" spans="1:46" s="299" customFormat="1" ht="15" customHeight="1">
      <c r="A2876" s="284"/>
      <c r="B2876" s="284"/>
      <c r="C2876" s="241"/>
      <c r="D2876" s="241"/>
      <c r="E2876" s="241"/>
      <c r="F2876" s="241"/>
      <c r="G2876" s="241"/>
      <c r="H2876" s="241"/>
      <c r="I2876" s="241"/>
      <c r="J2876" s="241"/>
      <c r="K2876" s="241"/>
      <c r="L2876" s="241"/>
      <c r="M2876" s="241"/>
      <c r="N2876" s="241"/>
      <c r="O2876" s="241"/>
      <c r="P2876" s="241"/>
      <c r="Q2876" s="241"/>
      <c r="R2876" s="241"/>
      <c r="S2876" s="241"/>
      <c r="T2876" s="241"/>
      <c r="U2876" s="241"/>
      <c r="V2876" s="241"/>
      <c r="W2876" s="241"/>
      <c r="X2876" s="241"/>
      <c r="Y2876" s="241"/>
      <c r="Z2876" s="241"/>
      <c r="AA2876" s="241"/>
      <c r="AB2876" s="241"/>
      <c r="AC2876" s="241"/>
      <c r="AD2876" s="241"/>
      <c r="AE2876" s="241"/>
      <c r="AF2876" s="241"/>
      <c r="AG2876" s="241"/>
      <c r="AH2876" s="241"/>
      <c r="AI2876" s="241"/>
      <c r="AP2876" s="300"/>
      <c r="AT2876" s="300"/>
    </row>
    <row r="2877" spans="1:46" s="299" customFormat="1" ht="15" customHeight="1">
      <c r="A2877" s="284"/>
      <c r="B2877" s="284"/>
      <c r="C2877" s="241"/>
      <c r="D2877" s="241"/>
      <c r="E2877" s="241"/>
      <c r="F2877" s="241"/>
      <c r="G2877" s="241"/>
      <c r="H2877" s="241"/>
      <c r="I2877" s="241"/>
      <c r="J2877" s="241"/>
      <c r="K2877" s="241"/>
      <c r="L2877" s="241"/>
      <c r="M2877" s="241"/>
      <c r="N2877" s="241"/>
      <c r="O2877" s="241"/>
      <c r="P2877" s="241"/>
      <c r="Q2877" s="241"/>
      <c r="R2877" s="241"/>
      <c r="S2877" s="241"/>
      <c r="T2877" s="241"/>
      <c r="U2877" s="241"/>
      <c r="V2877" s="241"/>
      <c r="W2877" s="241"/>
      <c r="X2877" s="241"/>
      <c r="Y2877" s="241"/>
      <c r="Z2877" s="241"/>
      <c r="AA2877" s="241"/>
      <c r="AB2877" s="241"/>
      <c r="AC2877" s="241"/>
      <c r="AD2877" s="241"/>
      <c r="AE2877" s="241"/>
      <c r="AF2877" s="241"/>
      <c r="AG2877" s="241"/>
      <c r="AH2877" s="241"/>
      <c r="AI2877" s="241"/>
      <c r="AP2877" s="300"/>
      <c r="AT2877" s="300"/>
    </row>
    <row r="2878" spans="1:46" s="299" customFormat="1" ht="15" customHeight="1">
      <c r="A2878" s="284"/>
      <c r="B2878" s="284"/>
      <c r="C2878" s="241"/>
      <c r="D2878" s="241"/>
      <c r="E2878" s="241"/>
      <c r="F2878" s="241"/>
      <c r="G2878" s="241"/>
      <c r="H2878" s="241"/>
      <c r="I2878" s="241"/>
      <c r="J2878" s="241"/>
      <c r="K2878" s="241"/>
      <c r="L2878" s="241"/>
      <c r="M2878" s="241"/>
      <c r="N2878" s="241"/>
      <c r="O2878" s="241"/>
      <c r="P2878" s="241"/>
      <c r="Q2878" s="241"/>
      <c r="R2878" s="241"/>
      <c r="S2878" s="241"/>
      <c r="T2878" s="241"/>
      <c r="U2878" s="241"/>
      <c r="V2878" s="241"/>
      <c r="W2878" s="241"/>
      <c r="X2878" s="241"/>
      <c r="Y2878" s="241"/>
      <c r="Z2878" s="241"/>
      <c r="AA2878" s="241"/>
      <c r="AB2878" s="241"/>
      <c r="AC2878" s="241"/>
      <c r="AD2878" s="241"/>
      <c r="AE2878" s="241"/>
      <c r="AF2878" s="241"/>
      <c r="AG2878" s="241"/>
      <c r="AH2878" s="241"/>
      <c r="AI2878" s="241"/>
      <c r="AP2878" s="300"/>
      <c r="AT2878" s="300"/>
    </row>
    <row r="2879" spans="1:46" s="299" customFormat="1" ht="15" customHeight="1">
      <c r="A2879" s="284"/>
      <c r="B2879" s="284"/>
      <c r="C2879" s="241"/>
      <c r="D2879" s="241"/>
      <c r="E2879" s="241"/>
      <c r="F2879" s="241"/>
      <c r="G2879" s="241"/>
      <c r="H2879" s="241"/>
      <c r="I2879" s="241"/>
      <c r="J2879" s="241"/>
      <c r="K2879" s="241"/>
      <c r="L2879" s="241"/>
      <c r="M2879" s="241"/>
      <c r="N2879" s="241"/>
      <c r="O2879" s="241"/>
      <c r="P2879" s="241"/>
      <c r="Q2879" s="241"/>
      <c r="R2879" s="241"/>
      <c r="S2879" s="241"/>
      <c r="T2879" s="241"/>
      <c r="U2879" s="241"/>
      <c r="V2879" s="241"/>
      <c r="W2879" s="241"/>
      <c r="X2879" s="241"/>
      <c r="Y2879" s="241"/>
      <c r="Z2879" s="241"/>
      <c r="AA2879" s="241"/>
      <c r="AB2879" s="241"/>
      <c r="AC2879" s="241"/>
      <c r="AD2879" s="241"/>
      <c r="AE2879" s="241"/>
      <c r="AF2879" s="241"/>
      <c r="AG2879" s="241"/>
      <c r="AH2879" s="241"/>
      <c r="AI2879" s="241"/>
      <c r="AP2879" s="300"/>
      <c r="AT2879" s="300"/>
    </row>
    <row r="2880" spans="1:46" s="299" customFormat="1" ht="15" customHeight="1">
      <c r="A2880" s="284"/>
      <c r="B2880" s="284"/>
      <c r="C2880" s="241"/>
      <c r="D2880" s="241"/>
      <c r="E2880" s="241"/>
      <c r="F2880" s="241"/>
      <c r="G2880" s="241"/>
      <c r="H2880" s="241"/>
      <c r="I2880" s="241"/>
      <c r="J2880" s="241"/>
      <c r="K2880" s="241"/>
      <c r="L2880" s="241"/>
      <c r="M2880" s="241"/>
      <c r="N2880" s="241"/>
      <c r="O2880" s="241"/>
      <c r="P2880" s="241"/>
      <c r="Q2880" s="241"/>
      <c r="R2880" s="241"/>
      <c r="S2880" s="241"/>
      <c r="T2880" s="241"/>
      <c r="U2880" s="241"/>
      <c r="V2880" s="241"/>
      <c r="W2880" s="241"/>
      <c r="X2880" s="241"/>
      <c r="Y2880" s="241"/>
      <c r="Z2880" s="241"/>
      <c r="AA2880" s="241"/>
      <c r="AB2880" s="241"/>
      <c r="AC2880" s="241"/>
      <c r="AD2880" s="241"/>
      <c r="AE2880" s="241"/>
      <c r="AF2880" s="241"/>
      <c r="AG2880" s="241"/>
      <c r="AH2880" s="241"/>
      <c r="AI2880" s="241"/>
      <c r="AP2880" s="300"/>
      <c r="AT2880" s="300"/>
    </row>
    <row r="2881" spans="1:46" s="299" customFormat="1" ht="15" customHeight="1">
      <c r="A2881" s="284"/>
      <c r="B2881" s="284"/>
      <c r="C2881" s="241"/>
      <c r="D2881" s="241"/>
      <c r="E2881" s="241"/>
      <c r="F2881" s="241"/>
      <c r="G2881" s="241"/>
      <c r="H2881" s="241"/>
      <c r="I2881" s="241"/>
      <c r="J2881" s="241"/>
      <c r="K2881" s="241"/>
      <c r="L2881" s="241"/>
      <c r="M2881" s="241"/>
      <c r="N2881" s="241"/>
      <c r="O2881" s="241"/>
      <c r="P2881" s="241"/>
      <c r="Q2881" s="241"/>
      <c r="R2881" s="241"/>
      <c r="S2881" s="241"/>
      <c r="T2881" s="241"/>
      <c r="U2881" s="241"/>
      <c r="V2881" s="241"/>
      <c r="W2881" s="241"/>
      <c r="X2881" s="241"/>
      <c r="Y2881" s="241"/>
      <c r="Z2881" s="241"/>
      <c r="AA2881" s="241"/>
      <c r="AB2881" s="241"/>
      <c r="AC2881" s="241"/>
      <c r="AD2881" s="241"/>
      <c r="AE2881" s="241"/>
      <c r="AF2881" s="241"/>
      <c r="AG2881" s="241"/>
      <c r="AH2881" s="241"/>
      <c r="AI2881" s="241"/>
      <c r="AP2881" s="300"/>
      <c r="AT2881" s="300"/>
    </row>
    <row r="2882" spans="1:46" s="299" customFormat="1" ht="15" customHeight="1">
      <c r="A2882" s="284"/>
      <c r="B2882" s="284"/>
      <c r="C2882" s="241"/>
      <c r="D2882" s="241"/>
      <c r="E2882" s="241"/>
      <c r="F2882" s="241"/>
      <c r="G2882" s="241"/>
      <c r="H2882" s="241"/>
      <c r="I2882" s="241"/>
      <c r="J2882" s="241"/>
      <c r="K2882" s="241"/>
      <c r="L2882" s="241"/>
      <c r="M2882" s="241"/>
      <c r="N2882" s="241"/>
      <c r="O2882" s="241"/>
      <c r="P2882" s="241"/>
      <c r="Q2882" s="241"/>
      <c r="R2882" s="241"/>
      <c r="S2882" s="241"/>
      <c r="T2882" s="241"/>
      <c r="U2882" s="241"/>
      <c r="V2882" s="241"/>
      <c r="W2882" s="241"/>
      <c r="X2882" s="241"/>
      <c r="Y2882" s="241"/>
      <c r="Z2882" s="241"/>
      <c r="AA2882" s="241"/>
      <c r="AB2882" s="241"/>
      <c r="AC2882" s="241"/>
      <c r="AD2882" s="241"/>
      <c r="AE2882" s="241"/>
      <c r="AF2882" s="241"/>
      <c r="AG2882" s="241"/>
      <c r="AH2882" s="241"/>
      <c r="AI2882" s="241"/>
      <c r="AP2882" s="300"/>
      <c r="AT2882" s="300"/>
    </row>
    <row r="2883" spans="1:46" s="299" customFormat="1" ht="15" customHeight="1">
      <c r="A2883" s="284"/>
      <c r="B2883" s="284"/>
      <c r="C2883" s="241"/>
      <c r="D2883" s="241"/>
      <c r="E2883" s="241"/>
      <c r="F2883" s="241"/>
      <c r="G2883" s="241"/>
      <c r="H2883" s="241"/>
      <c r="I2883" s="241"/>
      <c r="J2883" s="241"/>
      <c r="K2883" s="241"/>
      <c r="L2883" s="241"/>
      <c r="M2883" s="241"/>
      <c r="N2883" s="241"/>
      <c r="O2883" s="241"/>
      <c r="P2883" s="241"/>
      <c r="Q2883" s="241"/>
      <c r="R2883" s="241"/>
      <c r="S2883" s="241"/>
      <c r="T2883" s="241"/>
      <c r="U2883" s="241"/>
      <c r="V2883" s="241"/>
      <c r="W2883" s="241"/>
      <c r="X2883" s="241"/>
      <c r="Y2883" s="241"/>
      <c r="Z2883" s="241"/>
      <c r="AA2883" s="241"/>
      <c r="AB2883" s="241"/>
      <c r="AC2883" s="241"/>
      <c r="AD2883" s="241"/>
      <c r="AE2883" s="241"/>
      <c r="AF2883" s="241"/>
      <c r="AG2883" s="241"/>
      <c r="AH2883" s="241"/>
      <c r="AI2883" s="241"/>
      <c r="AP2883" s="300"/>
      <c r="AT2883" s="300"/>
    </row>
    <row r="2884" spans="1:46" s="299" customFormat="1" ht="15" customHeight="1">
      <c r="A2884" s="284"/>
      <c r="B2884" s="284"/>
      <c r="C2884" s="241"/>
      <c r="D2884" s="241"/>
      <c r="E2884" s="241"/>
      <c r="F2884" s="241"/>
      <c r="G2884" s="241"/>
      <c r="H2884" s="241"/>
      <c r="I2884" s="241"/>
      <c r="J2884" s="241"/>
      <c r="K2884" s="241"/>
      <c r="L2884" s="241"/>
      <c r="M2884" s="241"/>
      <c r="N2884" s="241"/>
      <c r="O2884" s="241"/>
      <c r="P2884" s="241"/>
      <c r="Q2884" s="241"/>
      <c r="R2884" s="241"/>
      <c r="S2884" s="241"/>
      <c r="T2884" s="241"/>
      <c r="U2884" s="241"/>
      <c r="V2884" s="241"/>
      <c r="W2884" s="241"/>
      <c r="X2884" s="241"/>
      <c r="Y2884" s="241"/>
      <c r="Z2884" s="241"/>
      <c r="AA2884" s="241"/>
      <c r="AB2884" s="241"/>
      <c r="AC2884" s="241"/>
      <c r="AD2884" s="241"/>
      <c r="AE2884" s="241"/>
      <c r="AF2884" s="241"/>
      <c r="AG2884" s="241"/>
      <c r="AH2884" s="241"/>
      <c r="AI2884" s="241"/>
      <c r="AP2884" s="300"/>
      <c r="AT2884" s="300"/>
    </row>
    <row r="2885" spans="1:46" s="299" customFormat="1" ht="15" customHeight="1">
      <c r="A2885" s="284"/>
      <c r="B2885" s="284"/>
      <c r="C2885" s="241"/>
      <c r="D2885" s="241"/>
      <c r="E2885" s="241"/>
      <c r="F2885" s="241"/>
      <c r="G2885" s="241"/>
      <c r="H2885" s="241"/>
      <c r="I2885" s="241"/>
      <c r="J2885" s="241"/>
      <c r="K2885" s="241"/>
      <c r="L2885" s="241"/>
      <c r="M2885" s="241"/>
      <c r="N2885" s="241"/>
      <c r="O2885" s="241"/>
      <c r="P2885" s="241"/>
      <c r="Q2885" s="241"/>
      <c r="R2885" s="241"/>
      <c r="S2885" s="241"/>
      <c r="T2885" s="241"/>
      <c r="U2885" s="241"/>
      <c r="V2885" s="241"/>
      <c r="W2885" s="241"/>
      <c r="X2885" s="241"/>
      <c r="Y2885" s="241"/>
      <c r="Z2885" s="241"/>
      <c r="AA2885" s="241"/>
      <c r="AB2885" s="241"/>
      <c r="AC2885" s="241"/>
      <c r="AD2885" s="241"/>
      <c r="AE2885" s="241"/>
      <c r="AF2885" s="241"/>
      <c r="AG2885" s="241"/>
      <c r="AH2885" s="241"/>
      <c r="AI2885" s="241"/>
      <c r="AP2885" s="300"/>
      <c r="AT2885" s="300"/>
    </row>
    <row r="2886" spans="1:46" s="299" customFormat="1" ht="15" customHeight="1">
      <c r="A2886" s="284"/>
      <c r="B2886" s="284"/>
      <c r="C2886" s="241"/>
      <c r="D2886" s="241"/>
      <c r="E2886" s="241"/>
      <c r="F2886" s="241"/>
      <c r="G2886" s="241"/>
      <c r="H2886" s="241"/>
      <c r="I2886" s="241"/>
      <c r="J2886" s="241"/>
      <c r="K2886" s="241"/>
      <c r="L2886" s="241"/>
      <c r="M2886" s="241"/>
      <c r="N2886" s="241"/>
      <c r="O2886" s="241"/>
      <c r="P2886" s="241"/>
      <c r="Q2886" s="241"/>
      <c r="R2886" s="241"/>
      <c r="S2886" s="241"/>
      <c r="T2886" s="241"/>
      <c r="U2886" s="241"/>
      <c r="V2886" s="241"/>
      <c r="W2886" s="241"/>
      <c r="X2886" s="241"/>
      <c r="Y2886" s="241"/>
      <c r="Z2886" s="241"/>
      <c r="AA2886" s="241"/>
      <c r="AB2886" s="241"/>
      <c r="AC2886" s="241"/>
      <c r="AD2886" s="241"/>
      <c r="AE2886" s="241"/>
      <c r="AF2886" s="241"/>
      <c r="AG2886" s="241"/>
      <c r="AH2886" s="241"/>
      <c r="AI2886" s="241"/>
      <c r="AP2886" s="300"/>
      <c r="AT2886" s="300"/>
    </row>
    <row r="2887" spans="1:46" s="299" customFormat="1" ht="15" customHeight="1">
      <c r="A2887" s="284"/>
      <c r="B2887" s="284"/>
      <c r="C2887" s="241"/>
      <c r="D2887" s="241"/>
      <c r="E2887" s="241"/>
      <c r="F2887" s="241"/>
      <c r="G2887" s="241"/>
      <c r="H2887" s="241"/>
      <c r="I2887" s="241"/>
      <c r="J2887" s="241"/>
      <c r="K2887" s="241"/>
      <c r="L2887" s="241"/>
      <c r="M2887" s="241"/>
      <c r="N2887" s="241"/>
      <c r="O2887" s="241"/>
      <c r="P2887" s="241"/>
      <c r="Q2887" s="241"/>
      <c r="R2887" s="241"/>
      <c r="S2887" s="241"/>
      <c r="T2887" s="241"/>
      <c r="U2887" s="241"/>
      <c r="V2887" s="241"/>
      <c r="W2887" s="241"/>
      <c r="X2887" s="241"/>
      <c r="Y2887" s="241"/>
      <c r="Z2887" s="241"/>
      <c r="AA2887" s="241"/>
      <c r="AB2887" s="241"/>
      <c r="AC2887" s="241"/>
      <c r="AD2887" s="241"/>
      <c r="AE2887" s="241"/>
      <c r="AF2887" s="241"/>
      <c r="AG2887" s="241"/>
      <c r="AH2887" s="241"/>
      <c r="AI2887" s="241"/>
      <c r="AP2887" s="300"/>
      <c r="AT2887" s="300"/>
    </row>
    <row r="2888" spans="1:46" s="299" customFormat="1" ht="15" customHeight="1">
      <c r="A2888" s="284"/>
      <c r="B2888" s="284"/>
      <c r="C2888" s="241"/>
      <c r="D2888" s="241"/>
      <c r="E2888" s="241"/>
      <c r="F2888" s="241"/>
      <c r="G2888" s="241"/>
      <c r="H2888" s="241"/>
      <c r="I2888" s="241"/>
      <c r="J2888" s="241"/>
      <c r="K2888" s="241"/>
      <c r="L2888" s="241"/>
      <c r="M2888" s="241"/>
      <c r="N2888" s="241"/>
      <c r="O2888" s="241"/>
      <c r="P2888" s="241"/>
      <c r="Q2888" s="241"/>
      <c r="R2888" s="241"/>
      <c r="S2888" s="241"/>
      <c r="T2888" s="241"/>
      <c r="U2888" s="241"/>
      <c r="V2888" s="241"/>
      <c r="W2888" s="241"/>
      <c r="X2888" s="241"/>
      <c r="Y2888" s="241"/>
      <c r="Z2888" s="241"/>
      <c r="AA2888" s="241"/>
      <c r="AB2888" s="241"/>
      <c r="AC2888" s="241"/>
      <c r="AD2888" s="241"/>
      <c r="AE2888" s="241"/>
      <c r="AF2888" s="241"/>
      <c r="AG2888" s="241"/>
      <c r="AH2888" s="241"/>
      <c r="AI2888" s="241"/>
      <c r="AP2888" s="300"/>
      <c r="AT2888" s="300"/>
    </row>
    <row r="2889" spans="1:46" s="299" customFormat="1" ht="15" customHeight="1">
      <c r="A2889" s="284"/>
      <c r="B2889" s="284"/>
      <c r="C2889" s="241"/>
      <c r="D2889" s="241"/>
      <c r="E2889" s="241"/>
      <c r="F2889" s="241"/>
      <c r="G2889" s="241"/>
      <c r="H2889" s="241"/>
      <c r="I2889" s="241"/>
      <c r="J2889" s="241"/>
      <c r="K2889" s="241"/>
      <c r="L2889" s="241"/>
      <c r="M2889" s="241"/>
      <c r="N2889" s="241"/>
      <c r="O2889" s="241"/>
      <c r="P2889" s="241"/>
      <c r="Q2889" s="241"/>
      <c r="R2889" s="241"/>
      <c r="S2889" s="241"/>
      <c r="T2889" s="241"/>
      <c r="U2889" s="241"/>
      <c r="V2889" s="241"/>
      <c r="W2889" s="241"/>
      <c r="X2889" s="241"/>
      <c r="Y2889" s="241"/>
      <c r="Z2889" s="241"/>
      <c r="AA2889" s="241"/>
      <c r="AB2889" s="241"/>
      <c r="AC2889" s="241"/>
      <c r="AD2889" s="241"/>
      <c r="AE2889" s="241"/>
      <c r="AF2889" s="241"/>
      <c r="AG2889" s="241"/>
      <c r="AH2889" s="241"/>
      <c r="AI2889" s="241"/>
      <c r="AP2889" s="300"/>
      <c r="AT2889" s="300"/>
    </row>
    <row r="2890" spans="1:46" s="299" customFormat="1" ht="15" customHeight="1">
      <c r="A2890" s="284"/>
      <c r="B2890" s="284"/>
      <c r="C2890" s="241"/>
      <c r="D2890" s="241"/>
      <c r="E2890" s="241"/>
      <c r="F2890" s="241"/>
      <c r="G2890" s="241"/>
      <c r="H2890" s="241"/>
      <c r="I2890" s="241"/>
      <c r="J2890" s="241"/>
      <c r="K2890" s="241"/>
      <c r="L2890" s="241"/>
      <c r="M2890" s="241"/>
      <c r="N2890" s="241"/>
      <c r="O2890" s="241"/>
      <c r="P2890" s="241"/>
      <c r="Q2890" s="241"/>
      <c r="R2890" s="241"/>
      <c r="S2890" s="241"/>
      <c r="T2890" s="241"/>
      <c r="U2890" s="241"/>
      <c r="V2890" s="241"/>
      <c r="W2890" s="241"/>
      <c r="X2890" s="241"/>
      <c r="Y2890" s="241"/>
      <c r="Z2890" s="241"/>
      <c r="AA2890" s="241"/>
      <c r="AB2890" s="241"/>
      <c r="AC2890" s="241"/>
      <c r="AD2890" s="241"/>
      <c r="AE2890" s="241"/>
      <c r="AF2890" s="241"/>
      <c r="AG2890" s="241"/>
      <c r="AH2890" s="241"/>
      <c r="AI2890" s="241"/>
      <c r="AP2890" s="300"/>
      <c r="AT2890" s="300"/>
    </row>
    <row r="2891" spans="1:46" s="299" customFormat="1" ht="15" customHeight="1">
      <c r="A2891" s="284"/>
      <c r="B2891" s="284"/>
      <c r="C2891" s="241"/>
      <c r="D2891" s="241"/>
      <c r="E2891" s="241"/>
      <c r="F2891" s="241"/>
      <c r="G2891" s="241"/>
      <c r="H2891" s="241"/>
      <c r="I2891" s="241"/>
      <c r="J2891" s="241"/>
      <c r="K2891" s="241"/>
      <c r="L2891" s="241"/>
      <c r="M2891" s="241"/>
      <c r="N2891" s="241"/>
      <c r="O2891" s="241"/>
      <c r="P2891" s="241"/>
      <c r="Q2891" s="241"/>
      <c r="R2891" s="241"/>
      <c r="S2891" s="241"/>
      <c r="T2891" s="241"/>
      <c r="U2891" s="241"/>
      <c r="V2891" s="241"/>
      <c r="W2891" s="241"/>
      <c r="X2891" s="241"/>
      <c r="Y2891" s="241"/>
      <c r="Z2891" s="241"/>
      <c r="AA2891" s="241"/>
      <c r="AB2891" s="241"/>
      <c r="AC2891" s="241"/>
      <c r="AD2891" s="241"/>
      <c r="AE2891" s="241"/>
      <c r="AF2891" s="241"/>
      <c r="AG2891" s="241"/>
      <c r="AH2891" s="241"/>
      <c r="AI2891" s="241"/>
      <c r="AP2891" s="300"/>
      <c r="AT2891" s="300"/>
    </row>
    <row r="2892" spans="1:46" s="299" customFormat="1" ht="15" customHeight="1">
      <c r="A2892" s="284"/>
      <c r="B2892" s="284"/>
      <c r="C2892" s="241"/>
      <c r="D2892" s="241"/>
      <c r="E2892" s="241"/>
      <c r="F2892" s="241"/>
      <c r="G2892" s="241"/>
      <c r="H2892" s="241"/>
      <c r="I2892" s="241"/>
      <c r="J2892" s="241"/>
      <c r="K2892" s="241"/>
      <c r="L2892" s="241"/>
      <c r="M2892" s="241"/>
      <c r="N2892" s="241"/>
      <c r="O2892" s="241"/>
      <c r="P2892" s="241"/>
      <c r="Q2892" s="241"/>
      <c r="R2892" s="241"/>
      <c r="S2892" s="241"/>
      <c r="T2892" s="241"/>
      <c r="U2892" s="241"/>
      <c r="V2892" s="241"/>
      <c r="W2892" s="241"/>
      <c r="X2892" s="241"/>
      <c r="Y2892" s="241"/>
      <c r="Z2892" s="241"/>
      <c r="AA2892" s="241"/>
      <c r="AB2892" s="241"/>
      <c r="AC2892" s="241"/>
      <c r="AD2892" s="241"/>
      <c r="AE2892" s="241"/>
      <c r="AF2892" s="241"/>
      <c r="AG2892" s="241"/>
      <c r="AH2892" s="241"/>
      <c r="AI2892" s="241"/>
      <c r="AP2892" s="300"/>
      <c r="AT2892" s="300"/>
    </row>
    <row r="2893" spans="1:46" s="299" customFormat="1" ht="15" customHeight="1">
      <c r="A2893" s="284"/>
      <c r="B2893" s="284"/>
      <c r="C2893" s="241"/>
      <c r="D2893" s="241"/>
      <c r="E2893" s="241"/>
      <c r="F2893" s="241"/>
      <c r="G2893" s="241"/>
      <c r="H2893" s="241"/>
      <c r="I2893" s="241"/>
      <c r="J2893" s="241"/>
      <c r="K2893" s="241"/>
      <c r="L2893" s="241"/>
      <c r="M2893" s="241"/>
      <c r="N2893" s="241"/>
      <c r="O2893" s="241"/>
      <c r="P2893" s="241"/>
      <c r="Q2893" s="241"/>
      <c r="R2893" s="241"/>
      <c r="S2893" s="241"/>
      <c r="T2893" s="241"/>
      <c r="U2893" s="241"/>
      <c r="V2893" s="241"/>
      <c r="W2893" s="241"/>
      <c r="X2893" s="241"/>
      <c r="Y2893" s="241"/>
      <c r="Z2893" s="241"/>
      <c r="AA2893" s="241"/>
      <c r="AB2893" s="241"/>
      <c r="AC2893" s="241"/>
      <c r="AD2893" s="241"/>
      <c r="AE2893" s="241"/>
      <c r="AF2893" s="241"/>
      <c r="AG2893" s="241"/>
      <c r="AH2893" s="241"/>
      <c r="AI2893" s="241"/>
      <c r="AP2893" s="300"/>
      <c r="AT2893" s="300"/>
    </row>
    <row r="2894" spans="1:46" s="299" customFormat="1" ht="15" customHeight="1">
      <c r="A2894" s="284"/>
      <c r="B2894" s="284"/>
      <c r="C2894" s="241"/>
      <c r="D2894" s="241"/>
      <c r="E2894" s="241"/>
      <c r="F2894" s="241"/>
      <c r="G2894" s="241"/>
      <c r="H2894" s="241"/>
      <c r="I2894" s="241"/>
      <c r="J2894" s="241"/>
      <c r="K2894" s="241"/>
      <c r="L2894" s="241"/>
      <c r="M2894" s="241"/>
      <c r="N2894" s="241"/>
      <c r="O2894" s="241"/>
      <c r="P2894" s="241"/>
      <c r="Q2894" s="241"/>
      <c r="R2894" s="241"/>
      <c r="S2894" s="241"/>
      <c r="T2894" s="241"/>
      <c r="U2894" s="241"/>
      <c r="V2894" s="241"/>
      <c r="W2894" s="241"/>
      <c r="X2894" s="241"/>
      <c r="Y2894" s="241"/>
      <c r="Z2894" s="241"/>
      <c r="AA2894" s="241"/>
      <c r="AB2894" s="241"/>
      <c r="AC2894" s="241"/>
      <c r="AD2894" s="241"/>
      <c r="AE2894" s="241"/>
      <c r="AF2894" s="241"/>
      <c r="AG2894" s="241"/>
      <c r="AH2894" s="241"/>
      <c r="AI2894" s="241"/>
      <c r="AP2894" s="300"/>
      <c r="AT2894" s="300"/>
    </row>
    <row r="2895" spans="1:46" s="299" customFormat="1" ht="15" customHeight="1">
      <c r="A2895" s="284"/>
      <c r="B2895" s="284"/>
      <c r="C2895" s="241"/>
      <c r="D2895" s="241"/>
      <c r="E2895" s="241"/>
      <c r="F2895" s="241"/>
      <c r="G2895" s="241"/>
      <c r="H2895" s="241"/>
      <c r="I2895" s="241"/>
      <c r="J2895" s="241"/>
      <c r="K2895" s="241"/>
      <c r="L2895" s="241"/>
      <c r="M2895" s="241"/>
      <c r="N2895" s="241"/>
      <c r="O2895" s="241"/>
      <c r="P2895" s="241"/>
      <c r="Q2895" s="241"/>
      <c r="R2895" s="241"/>
      <c r="S2895" s="241"/>
      <c r="T2895" s="241"/>
      <c r="U2895" s="241"/>
      <c r="V2895" s="241"/>
      <c r="W2895" s="241"/>
      <c r="X2895" s="241"/>
      <c r="Y2895" s="241"/>
      <c r="Z2895" s="241"/>
      <c r="AA2895" s="241"/>
      <c r="AB2895" s="241"/>
      <c r="AC2895" s="241"/>
      <c r="AD2895" s="241"/>
      <c r="AE2895" s="241"/>
      <c r="AF2895" s="241"/>
      <c r="AG2895" s="241"/>
      <c r="AH2895" s="241"/>
      <c r="AI2895" s="241"/>
      <c r="AP2895" s="300"/>
      <c r="AT2895" s="300"/>
    </row>
    <row r="2896" spans="1:46" s="299" customFormat="1" ht="15" customHeight="1">
      <c r="A2896" s="284"/>
      <c r="B2896" s="284"/>
      <c r="C2896" s="241"/>
      <c r="D2896" s="241"/>
      <c r="E2896" s="241"/>
      <c r="F2896" s="241"/>
      <c r="G2896" s="241"/>
      <c r="H2896" s="241"/>
      <c r="I2896" s="241"/>
      <c r="J2896" s="241"/>
      <c r="K2896" s="241"/>
      <c r="L2896" s="241"/>
      <c r="M2896" s="241"/>
      <c r="N2896" s="241"/>
      <c r="O2896" s="241"/>
      <c r="P2896" s="241"/>
      <c r="Q2896" s="241"/>
      <c r="R2896" s="241"/>
      <c r="S2896" s="241"/>
      <c r="T2896" s="241"/>
      <c r="U2896" s="241"/>
      <c r="V2896" s="241"/>
      <c r="W2896" s="241"/>
      <c r="X2896" s="241"/>
      <c r="Y2896" s="241"/>
      <c r="Z2896" s="241"/>
      <c r="AA2896" s="241"/>
      <c r="AB2896" s="241"/>
      <c r="AC2896" s="241"/>
      <c r="AD2896" s="241"/>
      <c r="AE2896" s="241"/>
      <c r="AF2896" s="241"/>
      <c r="AG2896" s="241"/>
      <c r="AH2896" s="241"/>
      <c r="AI2896" s="241"/>
      <c r="AP2896" s="300"/>
      <c r="AT2896" s="300"/>
    </row>
    <row r="2897" spans="1:46" s="299" customFormat="1" ht="15" customHeight="1">
      <c r="A2897" s="284"/>
      <c r="B2897" s="284"/>
      <c r="C2897" s="241"/>
      <c r="D2897" s="241"/>
      <c r="E2897" s="241"/>
      <c r="F2897" s="241"/>
      <c r="G2897" s="241"/>
      <c r="H2897" s="241"/>
      <c r="I2897" s="241"/>
      <c r="J2897" s="241"/>
      <c r="K2897" s="241"/>
      <c r="L2897" s="241"/>
      <c r="M2897" s="241"/>
      <c r="N2897" s="241"/>
      <c r="O2897" s="241"/>
      <c r="P2897" s="241"/>
      <c r="Q2897" s="241"/>
      <c r="R2897" s="241"/>
      <c r="S2897" s="241"/>
      <c r="T2897" s="241"/>
      <c r="U2897" s="241"/>
      <c r="V2897" s="241"/>
      <c r="W2897" s="241"/>
      <c r="X2897" s="241"/>
      <c r="Y2897" s="241"/>
      <c r="Z2897" s="241"/>
      <c r="AA2897" s="241"/>
      <c r="AB2897" s="241"/>
      <c r="AC2897" s="241"/>
      <c r="AD2897" s="241"/>
      <c r="AE2897" s="241"/>
      <c r="AF2897" s="241"/>
      <c r="AG2897" s="241"/>
      <c r="AH2897" s="241"/>
      <c r="AI2897" s="241"/>
      <c r="AP2897" s="300"/>
      <c r="AT2897" s="300"/>
    </row>
    <row r="2898" spans="1:46" s="299" customFormat="1" ht="15" customHeight="1">
      <c r="A2898" s="284"/>
      <c r="B2898" s="284"/>
      <c r="C2898" s="241"/>
      <c r="D2898" s="241"/>
      <c r="E2898" s="241"/>
      <c r="F2898" s="241"/>
      <c r="G2898" s="241"/>
      <c r="H2898" s="241"/>
      <c r="I2898" s="241"/>
      <c r="J2898" s="241"/>
      <c r="K2898" s="241"/>
      <c r="L2898" s="241"/>
      <c r="M2898" s="241"/>
      <c r="N2898" s="241"/>
      <c r="O2898" s="241"/>
      <c r="P2898" s="241"/>
      <c r="Q2898" s="241"/>
      <c r="R2898" s="241"/>
      <c r="S2898" s="241"/>
      <c r="T2898" s="241"/>
      <c r="U2898" s="241"/>
      <c r="V2898" s="241"/>
      <c r="W2898" s="241"/>
      <c r="X2898" s="241"/>
      <c r="Y2898" s="241"/>
      <c r="Z2898" s="241"/>
      <c r="AA2898" s="241"/>
      <c r="AB2898" s="241"/>
      <c r="AC2898" s="241"/>
      <c r="AD2898" s="241"/>
      <c r="AE2898" s="241"/>
      <c r="AF2898" s="241"/>
      <c r="AG2898" s="241"/>
      <c r="AH2898" s="241"/>
      <c r="AI2898" s="241"/>
      <c r="AP2898" s="300"/>
      <c r="AT2898" s="300"/>
    </row>
    <row r="2899" spans="1:46" s="299" customFormat="1" ht="15" customHeight="1">
      <c r="A2899" s="284"/>
      <c r="B2899" s="284"/>
      <c r="C2899" s="241"/>
      <c r="D2899" s="241"/>
      <c r="E2899" s="241"/>
      <c r="F2899" s="241"/>
      <c r="G2899" s="241"/>
      <c r="H2899" s="241"/>
      <c r="I2899" s="241"/>
      <c r="J2899" s="241"/>
      <c r="K2899" s="241"/>
      <c r="L2899" s="241"/>
      <c r="M2899" s="241"/>
      <c r="N2899" s="241"/>
      <c r="O2899" s="241"/>
      <c r="P2899" s="241"/>
      <c r="Q2899" s="241"/>
      <c r="R2899" s="241"/>
      <c r="S2899" s="241"/>
      <c r="T2899" s="241"/>
      <c r="U2899" s="241"/>
      <c r="V2899" s="241"/>
      <c r="W2899" s="241"/>
      <c r="X2899" s="241"/>
      <c r="Y2899" s="241"/>
      <c r="Z2899" s="241"/>
      <c r="AA2899" s="241"/>
      <c r="AB2899" s="241"/>
      <c r="AC2899" s="241"/>
      <c r="AD2899" s="241"/>
      <c r="AE2899" s="241"/>
      <c r="AF2899" s="241"/>
      <c r="AG2899" s="241"/>
      <c r="AH2899" s="241"/>
      <c r="AI2899" s="241"/>
      <c r="AP2899" s="300"/>
      <c r="AT2899" s="300"/>
    </row>
    <row r="2900" spans="1:46" s="299" customFormat="1" ht="15" customHeight="1">
      <c r="A2900" s="284"/>
      <c r="B2900" s="284"/>
      <c r="C2900" s="241"/>
      <c r="D2900" s="241"/>
      <c r="E2900" s="241"/>
      <c r="F2900" s="241"/>
      <c r="G2900" s="241"/>
      <c r="H2900" s="241"/>
      <c r="I2900" s="241"/>
      <c r="J2900" s="241"/>
      <c r="K2900" s="241"/>
      <c r="L2900" s="241"/>
      <c r="M2900" s="241"/>
      <c r="N2900" s="241"/>
      <c r="O2900" s="241"/>
      <c r="P2900" s="241"/>
      <c r="Q2900" s="241"/>
      <c r="R2900" s="241"/>
      <c r="S2900" s="241"/>
      <c r="T2900" s="241"/>
      <c r="U2900" s="241"/>
      <c r="V2900" s="241"/>
      <c r="W2900" s="241"/>
      <c r="X2900" s="241"/>
      <c r="Y2900" s="241"/>
      <c r="Z2900" s="241"/>
      <c r="AA2900" s="241"/>
      <c r="AB2900" s="241"/>
      <c r="AC2900" s="241"/>
      <c r="AD2900" s="241"/>
      <c r="AE2900" s="241"/>
      <c r="AF2900" s="241"/>
      <c r="AG2900" s="241"/>
      <c r="AH2900" s="241"/>
      <c r="AI2900" s="241"/>
      <c r="AP2900" s="300"/>
      <c r="AT2900" s="300"/>
    </row>
    <row r="2901" spans="1:46" s="299" customFormat="1" ht="15" customHeight="1">
      <c r="A2901" s="284"/>
      <c r="B2901" s="284"/>
      <c r="C2901" s="241"/>
      <c r="D2901" s="241"/>
      <c r="E2901" s="241"/>
      <c r="F2901" s="241"/>
      <c r="G2901" s="241"/>
      <c r="H2901" s="241"/>
      <c r="I2901" s="241"/>
      <c r="J2901" s="241"/>
      <c r="K2901" s="241"/>
      <c r="L2901" s="241"/>
      <c r="M2901" s="241"/>
      <c r="N2901" s="241"/>
      <c r="O2901" s="241"/>
      <c r="P2901" s="241"/>
      <c r="Q2901" s="241"/>
      <c r="R2901" s="241"/>
      <c r="S2901" s="241"/>
      <c r="T2901" s="241"/>
      <c r="U2901" s="241"/>
      <c r="V2901" s="241"/>
      <c r="W2901" s="241"/>
      <c r="X2901" s="241"/>
      <c r="Y2901" s="241"/>
      <c r="Z2901" s="241"/>
      <c r="AA2901" s="241"/>
      <c r="AB2901" s="241"/>
      <c r="AC2901" s="241"/>
      <c r="AD2901" s="241"/>
      <c r="AE2901" s="241"/>
      <c r="AF2901" s="241"/>
      <c r="AG2901" s="241"/>
      <c r="AH2901" s="241"/>
      <c r="AI2901" s="241"/>
      <c r="AP2901" s="300"/>
      <c r="AT2901" s="300"/>
    </row>
    <row r="2902" spans="1:46" s="299" customFormat="1" ht="15" customHeight="1">
      <c r="A2902" s="284"/>
      <c r="B2902" s="284"/>
      <c r="C2902" s="241"/>
      <c r="D2902" s="241"/>
      <c r="E2902" s="241"/>
      <c r="F2902" s="241"/>
      <c r="G2902" s="241"/>
      <c r="H2902" s="241"/>
      <c r="I2902" s="241"/>
      <c r="J2902" s="241"/>
      <c r="K2902" s="241"/>
      <c r="L2902" s="241"/>
      <c r="M2902" s="241"/>
      <c r="N2902" s="241"/>
      <c r="O2902" s="241"/>
      <c r="P2902" s="241"/>
      <c r="Q2902" s="241"/>
      <c r="R2902" s="241"/>
      <c r="S2902" s="241"/>
      <c r="T2902" s="241"/>
      <c r="U2902" s="241"/>
      <c r="V2902" s="241"/>
      <c r="W2902" s="241"/>
      <c r="X2902" s="241"/>
      <c r="Y2902" s="241"/>
      <c r="Z2902" s="241"/>
      <c r="AA2902" s="241"/>
      <c r="AB2902" s="241"/>
      <c r="AC2902" s="241"/>
      <c r="AD2902" s="241"/>
      <c r="AE2902" s="241"/>
      <c r="AF2902" s="241"/>
      <c r="AG2902" s="241"/>
      <c r="AH2902" s="241"/>
      <c r="AI2902" s="241"/>
      <c r="AP2902" s="300"/>
      <c r="AT2902" s="300"/>
    </row>
    <row r="2903" spans="1:46" s="299" customFormat="1" ht="15" customHeight="1">
      <c r="A2903" s="284"/>
      <c r="B2903" s="284"/>
      <c r="C2903" s="241"/>
      <c r="D2903" s="241"/>
      <c r="E2903" s="241"/>
      <c r="F2903" s="241"/>
      <c r="G2903" s="241"/>
      <c r="H2903" s="241"/>
      <c r="I2903" s="241"/>
      <c r="J2903" s="241"/>
      <c r="K2903" s="241"/>
      <c r="L2903" s="241"/>
      <c r="M2903" s="241"/>
      <c r="N2903" s="241"/>
      <c r="O2903" s="241"/>
      <c r="P2903" s="241"/>
      <c r="Q2903" s="241"/>
      <c r="R2903" s="241"/>
      <c r="S2903" s="241"/>
      <c r="T2903" s="241"/>
      <c r="U2903" s="241"/>
      <c r="V2903" s="241"/>
      <c r="W2903" s="241"/>
      <c r="X2903" s="241"/>
      <c r="Y2903" s="241"/>
      <c r="Z2903" s="241"/>
      <c r="AA2903" s="241"/>
      <c r="AB2903" s="241"/>
      <c r="AC2903" s="241"/>
      <c r="AD2903" s="241"/>
      <c r="AE2903" s="241"/>
      <c r="AF2903" s="241"/>
      <c r="AG2903" s="241"/>
      <c r="AH2903" s="241"/>
      <c r="AI2903" s="241"/>
      <c r="AP2903" s="300"/>
      <c r="AT2903" s="300"/>
    </row>
  </sheetData>
  <sheetProtection password="8DE8" sheet="1" objects="1" scenarios="1"/>
  <sortState ref="I137:I140">
    <sortCondition ref="I136"/>
  </sortState>
  <mergeCells count="228">
    <mergeCell ref="P98:U98"/>
    <mergeCell ref="X98:AE98"/>
    <mergeCell ref="E100:R100"/>
    <mergeCell ref="U100:AB100"/>
    <mergeCell ref="AE100:AH100"/>
    <mergeCell ref="E104:M104"/>
    <mergeCell ref="P104:V104"/>
    <mergeCell ref="G37:J37"/>
    <mergeCell ref="M37:Q37"/>
    <mergeCell ref="Y74:AD74"/>
    <mergeCell ref="P75:X75"/>
    <mergeCell ref="H45:S46"/>
    <mergeCell ref="C75:I75"/>
    <mergeCell ref="J75:O75"/>
    <mergeCell ref="J76:O76"/>
    <mergeCell ref="P76:X76"/>
    <mergeCell ref="Y76:AD76"/>
    <mergeCell ref="AA66:AI66"/>
    <mergeCell ref="AC47:AF47"/>
    <mergeCell ref="AG47:AI47"/>
    <mergeCell ref="P73:X73"/>
    <mergeCell ref="Y73:AD73"/>
    <mergeCell ref="AE73:AI73"/>
    <mergeCell ref="AC48:AF48"/>
    <mergeCell ref="C33:AI33"/>
    <mergeCell ref="G35:AB35"/>
    <mergeCell ref="AD35:AI35"/>
    <mergeCell ref="W36:AI36"/>
    <mergeCell ref="H43:S44"/>
    <mergeCell ref="G36:S36"/>
    <mergeCell ref="Y42:AB42"/>
    <mergeCell ref="T42:X42"/>
    <mergeCell ref="T43:X43"/>
    <mergeCell ref="T44:X44"/>
    <mergeCell ref="Y43:AB43"/>
    <mergeCell ref="C40:AI40"/>
    <mergeCell ref="C42:G42"/>
    <mergeCell ref="C43:G44"/>
    <mergeCell ref="AG48:AI48"/>
    <mergeCell ref="T45:X45"/>
    <mergeCell ref="T50:X50"/>
    <mergeCell ref="C68:AI68"/>
    <mergeCell ref="H49:S50"/>
    <mergeCell ref="H51:S52"/>
    <mergeCell ref="T49:X49"/>
    <mergeCell ref="C56:U56"/>
    <mergeCell ref="C47:G48"/>
    <mergeCell ref="C45:G46"/>
    <mergeCell ref="C51:G52"/>
    <mergeCell ref="C49:G50"/>
    <mergeCell ref="P71:X71"/>
    <mergeCell ref="Y71:AD71"/>
    <mergeCell ref="AE71:AI71"/>
    <mergeCell ref="C72:I72"/>
    <mergeCell ref="J72:O72"/>
    <mergeCell ref="P72:X72"/>
    <mergeCell ref="Y72:AD72"/>
    <mergeCell ref="AE72:AI72"/>
    <mergeCell ref="T52:X52"/>
    <mergeCell ref="C6:AI6"/>
    <mergeCell ref="L7:AI7"/>
    <mergeCell ref="AE9:AI9"/>
    <mergeCell ref="H10:S10"/>
    <mergeCell ref="H11:I11"/>
    <mergeCell ref="AG11:AI11"/>
    <mergeCell ref="C26:I26"/>
    <mergeCell ref="J26:AI26"/>
    <mergeCell ref="H24:I24"/>
    <mergeCell ref="AG24:AI24"/>
    <mergeCell ref="G25:M25"/>
    <mergeCell ref="R25:AI25"/>
    <mergeCell ref="M24:P24"/>
    <mergeCell ref="V24:AC24"/>
    <mergeCell ref="G12:M12"/>
    <mergeCell ref="C21:I21"/>
    <mergeCell ref="BA7:BC7"/>
    <mergeCell ref="G8:AI8"/>
    <mergeCell ref="G9:AB9"/>
    <mergeCell ref="W10:AI10"/>
    <mergeCell ref="M11:Q11"/>
    <mergeCell ref="V11:AC11"/>
    <mergeCell ref="R15:AI15"/>
    <mergeCell ref="J74:O74"/>
    <mergeCell ref="T47:X47"/>
    <mergeCell ref="T48:X48"/>
    <mergeCell ref="AC51:AF51"/>
    <mergeCell ref="C73:I73"/>
    <mergeCell ref="J73:O73"/>
    <mergeCell ref="AC49:AF49"/>
    <mergeCell ref="AG49:AI49"/>
    <mergeCell ref="AC50:AF50"/>
    <mergeCell ref="AG50:AI50"/>
    <mergeCell ref="M66:R66"/>
    <mergeCell ref="C74:I74"/>
    <mergeCell ref="V56:AI56"/>
    <mergeCell ref="AE74:AI74"/>
    <mergeCell ref="H47:S48"/>
    <mergeCell ref="C71:I71"/>
    <mergeCell ref="J71:O71"/>
    <mergeCell ref="AL42:BB43"/>
    <mergeCell ref="G20:AI20"/>
    <mergeCell ref="AE22:AI22"/>
    <mergeCell ref="W23:AI23"/>
    <mergeCell ref="C17:AI17"/>
    <mergeCell ref="D18:V18"/>
    <mergeCell ref="V37:AC37"/>
    <mergeCell ref="AE37:AI37"/>
    <mergeCell ref="Y44:AB44"/>
    <mergeCell ref="H42:S42"/>
    <mergeCell ref="C38:F38"/>
    <mergeCell ref="G38:N38"/>
    <mergeCell ref="O38:Q38"/>
    <mergeCell ref="R38:AI38"/>
    <mergeCell ref="AC42:AF42"/>
    <mergeCell ref="AC43:AF43"/>
    <mergeCell ref="AG43:AI43"/>
    <mergeCell ref="AC44:AF44"/>
    <mergeCell ref="AG44:AI44"/>
    <mergeCell ref="AG42:AI42"/>
    <mergeCell ref="J21:AI21"/>
    <mergeCell ref="G22:AB22"/>
    <mergeCell ref="H23:S23"/>
    <mergeCell ref="M19:AI19"/>
    <mergeCell ref="C143:AI146"/>
    <mergeCell ref="C163:J163"/>
    <mergeCell ref="C164:J164"/>
    <mergeCell ref="L164:AI164"/>
    <mergeCell ref="L163:AI163"/>
    <mergeCell ref="C76:I76"/>
    <mergeCell ref="Y51:AB51"/>
    <mergeCell ref="Y52:AB52"/>
    <mergeCell ref="Y45:AB45"/>
    <mergeCell ref="Y46:AB46"/>
    <mergeCell ref="Y47:AB47"/>
    <mergeCell ref="Y48:AB48"/>
    <mergeCell ref="Y49:AB49"/>
    <mergeCell ref="Y50:AB50"/>
    <mergeCell ref="L112:W112"/>
    <mergeCell ref="X112:AI112"/>
    <mergeCell ref="P74:X74"/>
    <mergeCell ref="C70:AI70"/>
    <mergeCell ref="Y75:AD75"/>
    <mergeCell ref="AE75:AI75"/>
    <mergeCell ref="I84:AI84"/>
    <mergeCell ref="AA54:AI54"/>
    <mergeCell ref="T46:X46"/>
    <mergeCell ref="T51:X51"/>
    <mergeCell ref="B2:AJ2"/>
    <mergeCell ref="C119:Y119"/>
    <mergeCell ref="C120:AI120"/>
    <mergeCell ref="C125:T125"/>
    <mergeCell ref="U125:Y125"/>
    <mergeCell ref="Z125:AI125"/>
    <mergeCell ref="C126:T126"/>
    <mergeCell ref="U126:Y126"/>
    <mergeCell ref="Z126:AI126"/>
    <mergeCell ref="U122:AI122"/>
    <mergeCell ref="U123:Y123"/>
    <mergeCell ref="Z123:AI123"/>
    <mergeCell ref="C124:T124"/>
    <mergeCell ref="U124:Y124"/>
    <mergeCell ref="Z124:AI124"/>
    <mergeCell ref="AG51:AI51"/>
    <mergeCell ref="AC45:AF45"/>
    <mergeCell ref="AG45:AI45"/>
    <mergeCell ref="AC46:AF46"/>
    <mergeCell ref="AG46:AI46"/>
    <mergeCell ref="AC52:AF52"/>
    <mergeCell ref="AG52:AI52"/>
    <mergeCell ref="R12:AI12"/>
    <mergeCell ref="B4:AJ4"/>
    <mergeCell ref="AE76:AI76"/>
    <mergeCell ref="C123:T123"/>
    <mergeCell ref="C122:T122"/>
    <mergeCell ref="P108:AI108"/>
    <mergeCell ref="S80:AI80"/>
    <mergeCell ref="C78:H80"/>
    <mergeCell ref="I132:O132"/>
    <mergeCell ref="P132:AI132"/>
    <mergeCell ref="C112:K114"/>
    <mergeCell ref="C115:G115"/>
    <mergeCell ref="H115:K115"/>
    <mergeCell ref="X113:AA113"/>
    <mergeCell ref="AB113:AE113"/>
    <mergeCell ref="C82:AI82"/>
    <mergeCell ref="X85:AI85"/>
    <mergeCell ref="C86:V86"/>
    <mergeCell ref="X86:AI86"/>
    <mergeCell ref="C109:AI109"/>
    <mergeCell ref="C117:AI117"/>
    <mergeCell ref="C118:W118"/>
    <mergeCell ref="AD78:AI78"/>
    <mergeCell ref="AD79:AI79"/>
    <mergeCell ref="I93:R93"/>
    <mergeCell ref="E98:M98"/>
    <mergeCell ref="P114:S114"/>
    <mergeCell ref="T114:W114"/>
    <mergeCell ref="M115:T115"/>
    <mergeCell ref="U115:W115"/>
    <mergeCell ref="C136:AI139"/>
    <mergeCell ref="C134:AI134"/>
    <mergeCell ref="N129:AI129"/>
    <mergeCell ref="X118:AI118"/>
    <mergeCell ref="C141:AI141"/>
    <mergeCell ref="C152:AI160"/>
    <mergeCell ref="C148:AI150"/>
    <mergeCell ref="C168:AI168"/>
    <mergeCell ref="C166:AI166"/>
    <mergeCell ref="C61:AI61"/>
    <mergeCell ref="C58:AI58"/>
    <mergeCell ref="J59:AI59"/>
    <mergeCell ref="K62:AI62"/>
    <mergeCell ref="C63:AI63"/>
    <mergeCell ref="C59:I59"/>
    <mergeCell ref="C62:J62"/>
    <mergeCell ref="C60:N60"/>
    <mergeCell ref="O60:AI60"/>
    <mergeCell ref="C167:AI167"/>
    <mergeCell ref="AF113:AI113"/>
    <mergeCell ref="X114:AA114"/>
    <mergeCell ref="AB114:AE114"/>
    <mergeCell ref="AF114:AI114"/>
    <mergeCell ref="AG115:AI115"/>
    <mergeCell ref="Y115:AF115"/>
    <mergeCell ref="L113:O113"/>
    <mergeCell ref="P113:S113"/>
    <mergeCell ref="T113:W113"/>
    <mergeCell ref="L114:O114"/>
  </mergeCells>
  <conditionalFormatting sqref="J21:AI21">
    <cfRule type="expression" dxfId="77" priority="4">
      <formula>$J$21="Informar"</formula>
    </cfRule>
  </conditionalFormatting>
  <conditionalFormatting sqref="V11">
    <cfRule type="expression" dxfId="76" priority="13" stopIfTrue="1">
      <formula>$V$37="Selecionar"</formula>
    </cfRule>
  </conditionalFormatting>
  <conditionalFormatting sqref="V24">
    <cfRule type="expression" dxfId="75" priority="3" stopIfTrue="1">
      <formula>$V$37="Selecionar"</formula>
    </cfRule>
  </conditionalFormatting>
  <conditionalFormatting sqref="V37:AC37">
    <cfRule type="expression" dxfId="74" priority="30" stopIfTrue="1">
      <formula>$V$37="Selecionar"</formula>
    </cfRule>
  </conditionalFormatting>
  <conditionalFormatting sqref="X85:AI85">
    <cfRule type="expression" dxfId="73" priority="19">
      <formula>$X$85="Selecionar"</formula>
    </cfRule>
  </conditionalFormatting>
  <conditionalFormatting sqref="AP19:BQ19">
    <cfRule type="expression" dxfId="72" priority="33" stopIfTrue="1">
      <formula>$BA$7="OCULTAR"</formula>
    </cfRule>
  </conditionalFormatting>
  <conditionalFormatting sqref="AP8:FI16">
    <cfRule type="expression" dxfId="71" priority="14" stopIfTrue="1">
      <formula>$BA$7="OCULTAR"</formula>
    </cfRule>
  </conditionalFormatting>
  <conditionalFormatting sqref="AP18:FI18 BU19:FI34 AP20:BT34 BC42:FI43">
    <cfRule type="expression" dxfId="70" priority="36" stopIfTrue="1">
      <formula>$BA$7="OCULTAR"</formula>
    </cfRule>
  </conditionalFormatting>
  <conditionalFormatting sqref="AP35:FI41">
    <cfRule type="expression" dxfId="69" priority="25" stopIfTrue="1">
      <formula>$BA$7="OCULTAR"</formula>
    </cfRule>
  </conditionalFormatting>
  <conditionalFormatting sqref="AP44:FI2903">
    <cfRule type="expression" dxfId="68" priority="1" stopIfTrue="1">
      <formula>$BA$7="OCULTAR"</formula>
    </cfRule>
  </conditionalFormatting>
  <conditionalFormatting sqref="AT9:AT15">
    <cfRule type="expression" dxfId="67" priority="15" stopIfTrue="1">
      <formula>#REF!="OCULTAR"</formula>
    </cfRule>
  </conditionalFormatting>
  <conditionalFormatting sqref="AT18 AT20:AT34 AT39 AT41 AT8 AT16">
    <cfRule type="expression" dxfId="66" priority="37" stopIfTrue="1">
      <formula>#REF!="OCULTAR"</formula>
    </cfRule>
  </conditionalFormatting>
  <conditionalFormatting sqref="AT19">
    <cfRule type="expression" dxfId="65" priority="34" stopIfTrue="1">
      <formula>#REF!="OCULTAR"</formula>
    </cfRule>
  </conditionalFormatting>
  <conditionalFormatting sqref="AT35:AT38">
    <cfRule type="expression" dxfId="64" priority="32" stopIfTrue="1">
      <formula>#REF!="OCULTAR"</formula>
    </cfRule>
  </conditionalFormatting>
  <conditionalFormatting sqref="AT40">
    <cfRule type="expression" dxfId="63" priority="26" stopIfTrue="1">
      <formula>#REF!="OCULTAR"</formula>
    </cfRule>
  </conditionalFormatting>
  <dataValidations count="15">
    <dataValidation type="list" allowBlank="1" showInputMessage="1" showErrorMessage="1" error="Selecionar" prompt="Especificar tipo de licença." sqref="J72:O76">
      <formula1>$M$173:$M$185</formula1>
    </dataValidation>
    <dataValidation type="list" allowBlank="1" showInputMessage="1" showErrorMessage="1" prompt="Escolher município com maior percentual da área do empreendimento" sqref="X85:AI85">
      <formula1>$U$173:$U$1026</formula1>
    </dataValidation>
    <dataValidation type="list" allowBlank="1" showInputMessage="1" showErrorMessage="1" sqref="WWG983182:WWI983182 WMK983182:WMM983182 WCO983182:WCQ983182 VSS983182:VSU983182 VIW983182:VIY983182 UZA983182:UZC983182 UPE983182:UPG983182 UFI983182:UFK983182 TVM983182:TVO983182 TLQ983182:TLS983182 TBU983182:TBW983182 SRY983182:SSA983182 SIC983182:SIE983182 RYG983182:RYI983182 ROK983182:ROM983182 REO983182:REQ983182 QUS983182:QUU983182 QKW983182:QKY983182 QBA983182:QBC983182 PRE983182:PRG983182 PHI983182:PHK983182 OXM983182:OXO983182 ONQ983182:ONS983182 ODU983182:ODW983182 NTY983182:NUA983182 NKC983182:NKE983182 NAG983182:NAI983182 MQK983182:MQM983182 MGO983182:MGQ983182 LWS983182:LWU983182 LMW983182:LMY983182 LDA983182:LDC983182 KTE983182:KTG983182 KJI983182:KJK983182 JZM983182:JZO983182 JPQ983182:JPS983182 JFU983182:JFW983182 IVY983182:IWA983182 IMC983182:IME983182 ICG983182:ICI983182 HSK983182:HSM983182 HIO983182:HIQ983182 GYS983182:GYU983182 GOW983182:GOY983182 GFA983182:GFC983182 FVE983182:FVG983182 FLI983182:FLK983182 FBM983182:FBO983182 ERQ983182:ERS983182 EHU983182:EHW983182 DXY983182:DYA983182 DOC983182:DOE983182 DEG983182:DEI983182 CUK983182:CUM983182 CKO983182:CKQ983182 CAS983182:CAU983182 BQW983182:BQY983182 BHA983182:BHC983182 AXE983182:AXG983182 ANI983182:ANK983182 ADM983182:ADO983182 TQ983182:TS983182 JU983182:JW983182 W983182:Y983182 WWG917646:WWI917646 WMK917646:WMM917646 WCO917646:WCQ917646 VSS917646:VSU917646 VIW917646:VIY917646 UZA917646:UZC917646 UPE917646:UPG917646 UFI917646:UFK917646 TVM917646:TVO917646 TLQ917646:TLS917646 TBU917646:TBW917646 SRY917646:SSA917646 SIC917646:SIE917646 RYG917646:RYI917646 ROK917646:ROM917646 REO917646:REQ917646 QUS917646:QUU917646 QKW917646:QKY917646 QBA917646:QBC917646 PRE917646:PRG917646 PHI917646:PHK917646 OXM917646:OXO917646 ONQ917646:ONS917646 ODU917646:ODW917646 NTY917646:NUA917646 NKC917646:NKE917646 NAG917646:NAI917646 MQK917646:MQM917646 MGO917646:MGQ917646 LWS917646:LWU917646 LMW917646:LMY917646 LDA917646:LDC917646 KTE917646:KTG917646 KJI917646:KJK917646 JZM917646:JZO917646 JPQ917646:JPS917646 JFU917646:JFW917646 IVY917646:IWA917646 IMC917646:IME917646 ICG917646:ICI917646 HSK917646:HSM917646 HIO917646:HIQ917646 GYS917646:GYU917646 GOW917646:GOY917646 GFA917646:GFC917646 FVE917646:FVG917646 FLI917646:FLK917646 FBM917646:FBO917646 ERQ917646:ERS917646 EHU917646:EHW917646 DXY917646:DYA917646 DOC917646:DOE917646 DEG917646:DEI917646 CUK917646:CUM917646 CKO917646:CKQ917646 CAS917646:CAU917646 BQW917646:BQY917646 BHA917646:BHC917646 AXE917646:AXG917646 ANI917646:ANK917646 ADM917646:ADO917646 TQ917646:TS917646 JU917646:JW917646 W917646:Y917646 WWG852110:WWI852110 WMK852110:WMM852110 WCO852110:WCQ852110 VSS852110:VSU852110 VIW852110:VIY852110 UZA852110:UZC852110 UPE852110:UPG852110 UFI852110:UFK852110 TVM852110:TVO852110 TLQ852110:TLS852110 TBU852110:TBW852110 SRY852110:SSA852110 SIC852110:SIE852110 RYG852110:RYI852110 ROK852110:ROM852110 REO852110:REQ852110 QUS852110:QUU852110 QKW852110:QKY852110 QBA852110:QBC852110 PRE852110:PRG852110 PHI852110:PHK852110 OXM852110:OXO852110 ONQ852110:ONS852110 ODU852110:ODW852110 NTY852110:NUA852110 NKC852110:NKE852110 NAG852110:NAI852110 MQK852110:MQM852110 MGO852110:MGQ852110 LWS852110:LWU852110 LMW852110:LMY852110 LDA852110:LDC852110 KTE852110:KTG852110 KJI852110:KJK852110 JZM852110:JZO852110 JPQ852110:JPS852110 JFU852110:JFW852110 IVY852110:IWA852110 IMC852110:IME852110 ICG852110:ICI852110 HSK852110:HSM852110 HIO852110:HIQ852110 GYS852110:GYU852110 GOW852110:GOY852110 GFA852110:GFC852110 FVE852110:FVG852110 FLI852110:FLK852110 FBM852110:FBO852110 ERQ852110:ERS852110 EHU852110:EHW852110 DXY852110:DYA852110 DOC852110:DOE852110 DEG852110:DEI852110 CUK852110:CUM852110 CKO852110:CKQ852110 CAS852110:CAU852110 BQW852110:BQY852110 BHA852110:BHC852110 AXE852110:AXG852110 ANI852110:ANK852110 ADM852110:ADO852110 TQ852110:TS852110 JU852110:JW852110 W852110:Y852110 WWG786574:WWI786574 WMK786574:WMM786574 WCO786574:WCQ786574 VSS786574:VSU786574 VIW786574:VIY786574 UZA786574:UZC786574 UPE786574:UPG786574 UFI786574:UFK786574 TVM786574:TVO786574 TLQ786574:TLS786574 TBU786574:TBW786574 SRY786574:SSA786574 SIC786574:SIE786574 RYG786574:RYI786574 ROK786574:ROM786574 REO786574:REQ786574 QUS786574:QUU786574 QKW786574:QKY786574 QBA786574:QBC786574 PRE786574:PRG786574 PHI786574:PHK786574 OXM786574:OXO786574 ONQ786574:ONS786574 ODU786574:ODW786574 NTY786574:NUA786574 NKC786574:NKE786574 NAG786574:NAI786574 MQK786574:MQM786574 MGO786574:MGQ786574 LWS786574:LWU786574 LMW786574:LMY786574 LDA786574:LDC786574 KTE786574:KTG786574 KJI786574:KJK786574 JZM786574:JZO786574 JPQ786574:JPS786574 JFU786574:JFW786574 IVY786574:IWA786574 IMC786574:IME786574 ICG786574:ICI786574 HSK786574:HSM786574 HIO786574:HIQ786574 GYS786574:GYU786574 GOW786574:GOY786574 GFA786574:GFC786574 FVE786574:FVG786574 FLI786574:FLK786574 FBM786574:FBO786574 ERQ786574:ERS786574 EHU786574:EHW786574 DXY786574:DYA786574 DOC786574:DOE786574 DEG786574:DEI786574 CUK786574:CUM786574 CKO786574:CKQ786574 CAS786574:CAU786574 BQW786574:BQY786574 BHA786574:BHC786574 AXE786574:AXG786574 ANI786574:ANK786574 ADM786574:ADO786574 TQ786574:TS786574 JU786574:JW786574 W786574:Y786574 WWG721038:WWI721038 WMK721038:WMM721038 WCO721038:WCQ721038 VSS721038:VSU721038 VIW721038:VIY721038 UZA721038:UZC721038 UPE721038:UPG721038 UFI721038:UFK721038 TVM721038:TVO721038 TLQ721038:TLS721038 TBU721038:TBW721038 SRY721038:SSA721038 SIC721038:SIE721038 RYG721038:RYI721038 ROK721038:ROM721038 REO721038:REQ721038 QUS721038:QUU721038 QKW721038:QKY721038 QBA721038:QBC721038 PRE721038:PRG721038 PHI721038:PHK721038 OXM721038:OXO721038 ONQ721038:ONS721038 ODU721038:ODW721038 NTY721038:NUA721038 NKC721038:NKE721038 NAG721038:NAI721038 MQK721038:MQM721038 MGO721038:MGQ721038 LWS721038:LWU721038 LMW721038:LMY721038 LDA721038:LDC721038 KTE721038:KTG721038 KJI721038:KJK721038 JZM721038:JZO721038 JPQ721038:JPS721038 JFU721038:JFW721038 IVY721038:IWA721038 IMC721038:IME721038 ICG721038:ICI721038 HSK721038:HSM721038 HIO721038:HIQ721038 GYS721038:GYU721038 GOW721038:GOY721038 GFA721038:GFC721038 FVE721038:FVG721038 FLI721038:FLK721038 FBM721038:FBO721038 ERQ721038:ERS721038 EHU721038:EHW721038 DXY721038:DYA721038 DOC721038:DOE721038 DEG721038:DEI721038 CUK721038:CUM721038 CKO721038:CKQ721038 CAS721038:CAU721038 BQW721038:BQY721038 BHA721038:BHC721038 AXE721038:AXG721038 ANI721038:ANK721038 ADM721038:ADO721038 TQ721038:TS721038 JU721038:JW721038 W721038:Y721038 WWG655502:WWI655502 WMK655502:WMM655502 WCO655502:WCQ655502 VSS655502:VSU655502 VIW655502:VIY655502 UZA655502:UZC655502 UPE655502:UPG655502 UFI655502:UFK655502 TVM655502:TVO655502 TLQ655502:TLS655502 TBU655502:TBW655502 SRY655502:SSA655502 SIC655502:SIE655502 RYG655502:RYI655502 ROK655502:ROM655502 REO655502:REQ655502 QUS655502:QUU655502 QKW655502:QKY655502 QBA655502:QBC655502 PRE655502:PRG655502 PHI655502:PHK655502 OXM655502:OXO655502 ONQ655502:ONS655502 ODU655502:ODW655502 NTY655502:NUA655502 NKC655502:NKE655502 NAG655502:NAI655502 MQK655502:MQM655502 MGO655502:MGQ655502 LWS655502:LWU655502 LMW655502:LMY655502 LDA655502:LDC655502 KTE655502:KTG655502 KJI655502:KJK655502 JZM655502:JZO655502 JPQ655502:JPS655502 JFU655502:JFW655502 IVY655502:IWA655502 IMC655502:IME655502 ICG655502:ICI655502 HSK655502:HSM655502 HIO655502:HIQ655502 GYS655502:GYU655502 GOW655502:GOY655502 GFA655502:GFC655502 FVE655502:FVG655502 FLI655502:FLK655502 FBM655502:FBO655502 ERQ655502:ERS655502 EHU655502:EHW655502 DXY655502:DYA655502 DOC655502:DOE655502 DEG655502:DEI655502 CUK655502:CUM655502 CKO655502:CKQ655502 CAS655502:CAU655502 BQW655502:BQY655502 BHA655502:BHC655502 AXE655502:AXG655502 ANI655502:ANK655502 ADM655502:ADO655502 TQ655502:TS655502 JU655502:JW655502 W655502:Y655502 WWG589966:WWI589966 WMK589966:WMM589966 WCO589966:WCQ589966 VSS589966:VSU589966 VIW589966:VIY589966 UZA589966:UZC589966 UPE589966:UPG589966 UFI589966:UFK589966 TVM589966:TVO589966 TLQ589966:TLS589966 TBU589966:TBW589966 SRY589966:SSA589966 SIC589966:SIE589966 RYG589966:RYI589966 ROK589966:ROM589966 REO589966:REQ589966 QUS589966:QUU589966 QKW589966:QKY589966 QBA589966:QBC589966 PRE589966:PRG589966 PHI589966:PHK589966 OXM589966:OXO589966 ONQ589966:ONS589966 ODU589966:ODW589966 NTY589966:NUA589966 NKC589966:NKE589966 NAG589966:NAI589966 MQK589966:MQM589966 MGO589966:MGQ589966 LWS589966:LWU589966 LMW589966:LMY589966 LDA589966:LDC589966 KTE589966:KTG589966 KJI589966:KJK589966 JZM589966:JZO589966 JPQ589966:JPS589966 JFU589966:JFW589966 IVY589966:IWA589966 IMC589966:IME589966 ICG589966:ICI589966 HSK589966:HSM589966 HIO589966:HIQ589966 GYS589966:GYU589966 GOW589966:GOY589966 GFA589966:GFC589966 FVE589966:FVG589966 FLI589966:FLK589966 FBM589966:FBO589966 ERQ589966:ERS589966 EHU589966:EHW589966 DXY589966:DYA589966 DOC589966:DOE589966 DEG589966:DEI589966 CUK589966:CUM589966 CKO589966:CKQ589966 CAS589966:CAU589966 BQW589966:BQY589966 BHA589966:BHC589966 AXE589966:AXG589966 ANI589966:ANK589966 ADM589966:ADO589966 TQ589966:TS589966 JU589966:JW589966 W589966:Y589966 WWG524430:WWI524430 WMK524430:WMM524430 WCO524430:WCQ524430 VSS524430:VSU524430 VIW524430:VIY524430 UZA524430:UZC524430 UPE524430:UPG524430 UFI524430:UFK524430 TVM524430:TVO524430 TLQ524430:TLS524430 TBU524430:TBW524430 SRY524430:SSA524430 SIC524430:SIE524430 RYG524430:RYI524430 ROK524430:ROM524430 REO524430:REQ524430 QUS524430:QUU524430 QKW524430:QKY524430 QBA524430:QBC524430 PRE524430:PRG524430 PHI524430:PHK524430 OXM524430:OXO524430 ONQ524430:ONS524430 ODU524430:ODW524430 NTY524430:NUA524430 NKC524430:NKE524430 NAG524430:NAI524430 MQK524430:MQM524430 MGO524430:MGQ524430 LWS524430:LWU524430 LMW524430:LMY524430 LDA524430:LDC524430 KTE524430:KTG524430 KJI524430:KJK524430 JZM524430:JZO524430 JPQ524430:JPS524430 JFU524430:JFW524430 IVY524430:IWA524430 IMC524430:IME524430 ICG524430:ICI524430 HSK524430:HSM524430 HIO524430:HIQ524430 GYS524430:GYU524430 GOW524430:GOY524430 GFA524430:GFC524430 FVE524430:FVG524430 FLI524430:FLK524430 FBM524430:FBO524430 ERQ524430:ERS524430 EHU524430:EHW524430 DXY524430:DYA524430 DOC524430:DOE524430 DEG524430:DEI524430 CUK524430:CUM524430 CKO524430:CKQ524430 CAS524430:CAU524430 BQW524430:BQY524430 BHA524430:BHC524430 AXE524430:AXG524430 ANI524430:ANK524430 ADM524430:ADO524430 TQ524430:TS524430 JU524430:JW524430 W524430:Y524430 WWG458894:WWI458894 WMK458894:WMM458894 WCO458894:WCQ458894 VSS458894:VSU458894 VIW458894:VIY458894 UZA458894:UZC458894 UPE458894:UPG458894 UFI458894:UFK458894 TVM458894:TVO458894 TLQ458894:TLS458894 TBU458894:TBW458894 SRY458894:SSA458894 SIC458894:SIE458894 RYG458894:RYI458894 ROK458894:ROM458894 REO458894:REQ458894 QUS458894:QUU458894 QKW458894:QKY458894 QBA458894:QBC458894 PRE458894:PRG458894 PHI458894:PHK458894 OXM458894:OXO458894 ONQ458894:ONS458894 ODU458894:ODW458894 NTY458894:NUA458894 NKC458894:NKE458894 NAG458894:NAI458894 MQK458894:MQM458894 MGO458894:MGQ458894 LWS458894:LWU458894 LMW458894:LMY458894 LDA458894:LDC458894 KTE458894:KTG458894 KJI458894:KJK458894 JZM458894:JZO458894 JPQ458894:JPS458894 JFU458894:JFW458894 IVY458894:IWA458894 IMC458894:IME458894 ICG458894:ICI458894 HSK458894:HSM458894 HIO458894:HIQ458894 GYS458894:GYU458894 GOW458894:GOY458894 GFA458894:GFC458894 FVE458894:FVG458894 FLI458894:FLK458894 FBM458894:FBO458894 ERQ458894:ERS458894 EHU458894:EHW458894 DXY458894:DYA458894 DOC458894:DOE458894 DEG458894:DEI458894 CUK458894:CUM458894 CKO458894:CKQ458894 CAS458894:CAU458894 BQW458894:BQY458894 BHA458894:BHC458894 AXE458894:AXG458894 ANI458894:ANK458894 ADM458894:ADO458894 TQ458894:TS458894 JU458894:JW458894 W458894:Y458894 WWG393358:WWI393358 WMK393358:WMM393358 WCO393358:WCQ393358 VSS393358:VSU393358 VIW393358:VIY393358 UZA393358:UZC393358 UPE393358:UPG393358 UFI393358:UFK393358 TVM393358:TVO393358 TLQ393358:TLS393358 TBU393358:TBW393358 SRY393358:SSA393358 SIC393358:SIE393358 RYG393358:RYI393358 ROK393358:ROM393358 REO393358:REQ393358 QUS393358:QUU393358 QKW393358:QKY393358 QBA393358:QBC393358 PRE393358:PRG393358 PHI393358:PHK393358 OXM393358:OXO393358 ONQ393358:ONS393358 ODU393358:ODW393358 NTY393358:NUA393358 NKC393358:NKE393358 NAG393358:NAI393358 MQK393358:MQM393358 MGO393358:MGQ393358 LWS393358:LWU393358 LMW393358:LMY393358 LDA393358:LDC393358 KTE393358:KTG393358 KJI393358:KJK393358 JZM393358:JZO393358 JPQ393358:JPS393358 JFU393358:JFW393358 IVY393358:IWA393358 IMC393358:IME393358 ICG393358:ICI393358 HSK393358:HSM393358 HIO393358:HIQ393358 GYS393358:GYU393358 GOW393358:GOY393358 GFA393358:GFC393358 FVE393358:FVG393358 FLI393358:FLK393358 FBM393358:FBO393358 ERQ393358:ERS393358 EHU393358:EHW393358 DXY393358:DYA393358 DOC393358:DOE393358 DEG393358:DEI393358 CUK393358:CUM393358 CKO393358:CKQ393358 CAS393358:CAU393358 BQW393358:BQY393358 BHA393358:BHC393358 AXE393358:AXG393358 ANI393358:ANK393358 ADM393358:ADO393358 TQ393358:TS393358 JU393358:JW393358 W393358:Y393358 WWG327822:WWI327822 WMK327822:WMM327822 WCO327822:WCQ327822 VSS327822:VSU327822 VIW327822:VIY327822 UZA327822:UZC327822 UPE327822:UPG327822 UFI327822:UFK327822 TVM327822:TVO327822 TLQ327822:TLS327822 TBU327822:TBW327822 SRY327822:SSA327822 SIC327822:SIE327822 RYG327822:RYI327822 ROK327822:ROM327822 REO327822:REQ327822 QUS327822:QUU327822 QKW327822:QKY327822 QBA327822:QBC327822 PRE327822:PRG327822 PHI327822:PHK327822 OXM327822:OXO327822 ONQ327822:ONS327822 ODU327822:ODW327822 NTY327822:NUA327822 NKC327822:NKE327822 NAG327822:NAI327822 MQK327822:MQM327822 MGO327822:MGQ327822 LWS327822:LWU327822 LMW327822:LMY327822 LDA327822:LDC327822 KTE327822:KTG327822 KJI327822:KJK327822 JZM327822:JZO327822 JPQ327822:JPS327822 JFU327822:JFW327822 IVY327822:IWA327822 IMC327822:IME327822 ICG327822:ICI327822 HSK327822:HSM327822 HIO327822:HIQ327822 GYS327822:GYU327822 GOW327822:GOY327822 GFA327822:GFC327822 FVE327822:FVG327822 FLI327822:FLK327822 FBM327822:FBO327822 ERQ327822:ERS327822 EHU327822:EHW327822 DXY327822:DYA327822 DOC327822:DOE327822 DEG327822:DEI327822 CUK327822:CUM327822 CKO327822:CKQ327822 CAS327822:CAU327822 BQW327822:BQY327822 BHA327822:BHC327822 AXE327822:AXG327822 ANI327822:ANK327822 ADM327822:ADO327822 TQ327822:TS327822 JU327822:JW327822 W327822:Y327822 WWG262286:WWI262286 WMK262286:WMM262286 WCO262286:WCQ262286 VSS262286:VSU262286 VIW262286:VIY262286 UZA262286:UZC262286 UPE262286:UPG262286 UFI262286:UFK262286 TVM262286:TVO262286 TLQ262286:TLS262286 TBU262286:TBW262286 SRY262286:SSA262286 SIC262286:SIE262286 RYG262286:RYI262286 ROK262286:ROM262286 REO262286:REQ262286 QUS262286:QUU262286 QKW262286:QKY262286 QBA262286:QBC262286 PRE262286:PRG262286 PHI262286:PHK262286 OXM262286:OXO262286 ONQ262286:ONS262286 ODU262286:ODW262286 NTY262286:NUA262286 NKC262286:NKE262286 NAG262286:NAI262286 MQK262286:MQM262286 MGO262286:MGQ262286 LWS262286:LWU262286 LMW262286:LMY262286 LDA262286:LDC262286 KTE262286:KTG262286 KJI262286:KJK262286 JZM262286:JZO262286 JPQ262286:JPS262286 JFU262286:JFW262286 IVY262286:IWA262286 IMC262286:IME262286 ICG262286:ICI262286 HSK262286:HSM262286 HIO262286:HIQ262286 GYS262286:GYU262286 GOW262286:GOY262286 GFA262286:GFC262286 FVE262286:FVG262286 FLI262286:FLK262286 FBM262286:FBO262286 ERQ262286:ERS262286 EHU262286:EHW262286 DXY262286:DYA262286 DOC262286:DOE262286 DEG262286:DEI262286 CUK262286:CUM262286 CKO262286:CKQ262286 CAS262286:CAU262286 BQW262286:BQY262286 BHA262286:BHC262286 AXE262286:AXG262286 ANI262286:ANK262286 ADM262286:ADO262286 TQ262286:TS262286 JU262286:JW262286 W262286:Y262286 WWG196750:WWI196750 WMK196750:WMM196750 WCO196750:WCQ196750 VSS196750:VSU196750 VIW196750:VIY196750 UZA196750:UZC196750 UPE196750:UPG196750 UFI196750:UFK196750 TVM196750:TVO196750 TLQ196750:TLS196750 TBU196750:TBW196750 SRY196750:SSA196750 SIC196750:SIE196750 RYG196750:RYI196750 ROK196750:ROM196750 REO196750:REQ196750 QUS196750:QUU196750 QKW196750:QKY196750 QBA196750:QBC196750 PRE196750:PRG196750 PHI196750:PHK196750 OXM196750:OXO196750 ONQ196750:ONS196750 ODU196750:ODW196750 NTY196750:NUA196750 NKC196750:NKE196750 NAG196750:NAI196750 MQK196750:MQM196750 MGO196750:MGQ196750 LWS196750:LWU196750 LMW196750:LMY196750 LDA196750:LDC196750 KTE196750:KTG196750 KJI196750:KJK196750 JZM196750:JZO196750 JPQ196750:JPS196750 JFU196750:JFW196750 IVY196750:IWA196750 IMC196750:IME196750 ICG196750:ICI196750 HSK196750:HSM196750 HIO196750:HIQ196750 GYS196750:GYU196750 GOW196750:GOY196750 GFA196750:GFC196750 FVE196750:FVG196750 FLI196750:FLK196750 FBM196750:FBO196750 ERQ196750:ERS196750 EHU196750:EHW196750 DXY196750:DYA196750 DOC196750:DOE196750 DEG196750:DEI196750 CUK196750:CUM196750 CKO196750:CKQ196750 CAS196750:CAU196750 BQW196750:BQY196750 BHA196750:BHC196750 AXE196750:AXG196750 ANI196750:ANK196750 ADM196750:ADO196750 TQ196750:TS196750 JU196750:JW196750 W196750:Y196750 WWG131214:WWI131214 WMK131214:WMM131214 WCO131214:WCQ131214 VSS131214:VSU131214 VIW131214:VIY131214 UZA131214:UZC131214 UPE131214:UPG131214 UFI131214:UFK131214 TVM131214:TVO131214 TLQ131214:TLS131214 TBU131214:TBW131214 SRY131214:SSA131214 SIC131214:SIE131214 RYG131214:RYI131214 ROK131214:ROM131214 REO131214:REQ131214 QUS131214:QUU131214 QKW131214:QKY131214 QBA131214:QBC131214 PRE131214:PRG131214 PHI131214:PHK131214 OXM131214:OXO131214 ONQ131214:ONS131214 ODU131214:ODW131214 NTY131214:NUA131214 NKC131214:NKE131214 NAG131214:NAI131214 MQK131214:MQM131214 MGO131214:MGQ131214 LWS131214:LWU131214 LMW131214:LMY131214 LDA131214:LDC131214 KTE131214:KTG131214 KJI131214:KJK131214 JZM131214:JZO131214 JPQ131214:JPS131214 JFU131214:JFW131214 IVY131214:IWA131214 IMC131214:IME131214 ICG131214:ICI131214 HSK131214:HSM131214 HIO131214:HIQ131214 GYS131214:GYU131214 GOW131214:GOY131214 GFA131214:GFC131214 FVE131214:FVG131214 FLI131214:FLK131214 FBM131214:FBO131214 ERQ131214:ERS131214 EHU131214:EHW131214 DXY131214:DYA131214 DOC131214:DOE131214 DEG131214:DEI131214 CUK131214:CUM131214 CKO131214:CKQ131214 CAS131214:CAU131214 BQW131214:BQY131214 BHA131214:BHC131214 AXE131214:AXG131214 ANI131214:ANK131214 ADM131214:ADO131214 TQ131214:TS131214 JU131214:JW131214 W131214:Y131214 WWG65678:WWI65678 WMK65678:WMM65678 WCO65678:WCQ65678 VSS65678:VSU65678 VIW65678:VIY65678 UZA65678:UZC65678 UPE65678:UPG65678 UFI65678:UFK65678 TVM65678:TVO65678 TLQ65678:TLS65678 TBU65678:TBW65678 SRY65678:SSA65678 SIC65678:SIE65678 RYG65678:RYI65678 ROK65678:ROM65678 REO65678:REQ65678 QUS65678:QUU65678 QKW65678:QKY65678 QBA65678:QBC65678 PRE65678:PRG65678 PHI65678:PHK65678 OXM65678:OXO65678 ONQ65678:ONS65678 ODU65678:ODW65678 NTY65678:NUA65678 NKC65678:NKE65678 NAG65678:NAI65678 MQK65678:MQM65678 MGO65678:MGQ65678 LWS65678:LWU65678 LMW65678:LMY65678 LDA65678:LDC65678 KTE65678:KTG65678 KJI65678:KJK65678 JZM65678:JZO65678 JPQ65678:JPS65678 JFU65678:JFW65678 IVY65678:IWA65678 IMC65678:IME65678 ICG65678:ICI65678 HSK65678:HSM65678 HIO65678:HIQ65678 GYS65678:GYU65678 GOW65678:GOY65678 GFA65678:GFC65678 FVE65678:FVG65678 FLI65678:FLK65678 FBM65678:FBO65678 ERQ65678:ERS65678 EHU65678:EHW65678 DXY65678:DYA65678 DOC65678:DOE65678 DEG65678:DEI65678 CUK65678:CUM65678 CKO65678:CKQ65678 CAS65678:CAU65678 BQW65678:BQY65678 BHA65678:BHC65678 AXE65678:AXG65678 ANI65678:ANK65678 ADM65678:ADO65678 TQ65678:TS65678 JU65678:JW65678 W65678:Y65678 WWF983181:WWF983182 WMJ983181:WMJ983182 WCN983181:WCN983182 VSR983181:VSR983182 VIV983181:VIV983182 UYZ983181:UYZ983182 UPD983181:UPD983182 UFH983181:UFH983182 TVL983181:TVL983182 TLP983181:TLP983182 TBT983181:TBT983182 SRX983181:SRX983182 SIB983181:SIB983182 RYF983181:RYF983182 ROJ983181:ROJ983182 REN983181:REN983182 QUR983181:QUR983182 QKV983181:QKV983182 QAZ983181:QAZ983182 PRD983181:PRD983182 PHH983181:PHH983182 OXL983181:OXL983182 ONP983181:ONP983182 ODT983181:ODT983182 NTX983181:NTX983182 NKB983181:NKB983182 NAF983181:NAF983182 MQJ983181:MQJ983182 MGN983181:MGN983182 LWR983181:LWR983182 LMV983181:LMV983182 LCZ983181:LCZ983182 KTD983181:KTD983182 KJH983181:KJH983182 JZL983181:JZL983182 JPP983181:JPP983182 JFT983181:JFT983182 IVX983181:IVX983182 IMB983181:IMB983182 ICF983181:ICF983182 HSJ983181:HSJ983182 HIN983181:HIN983182 GYR983181:GYR983182 GOV983181:GOV983182 GEZ983181:GEZ983182 FVD983181:FVD983182 FLH983181:FLH983182 FBL983181:FBL983182 ERP983181:ERP983182 EHT983181:EHT983182 DXX983181:DXX983182 DOB983181:DOB983182 DEF983181:DEF983182 CUJ983181:CUJ983182 CKN983181:CKN983182 CAR983181:CAR983182 BQV983181:BQV983182 BGZ983181:BGZ983182 AXD983181:AXD983182 ANH983181:ANH983182 ADL983181:ADL983182 TP983181:TP983182 JT983181:JT983182 V983181:V983182 WWF917645:WWF917646 WMJ917645:WMJ917646 WCN917645:WCN917646 VSR917645:VSR917646 VIV917645:VIV917646 UYZ917645:UYZ917646 UPD917645:UPD917646 UFH917645:UFH917646 TVL917645:TVL917646 TLP917645:TLP917646 TBT917645:TBT917646 SRX917645:SRX917646 SIB917645:SIB917646 RYF917645:RYF917646 ROJ917645:ROJ917646 REN917645:REN917646 QUR917645:QUR917646 QKV917645:QKV917646 QAZ917645:QAZ917646 PRD917645:PRD917646 PHH917645:PHH917646 OXL917645:OXL917646 ONP917645:ONP917646 ODT917645:ODT917646 NTX917645:NTX917646 NKB917645:NKB917646 NAF917645:NAF917646 MQJ917645:MQJ917646 MGN917645:MGN917646 LWR917645:LWR917646 LMV917645:LMV917646 LCZ917645:LCZ917646 KTD917645:KTD917646 KJH917645:KJH917646 JZL917645:JZL917646 JPP917645:JPP917646 JFT917645:JFT917646 IVX917645:IVX917646 IMB917645:IMB917646 ICF917645:ICF917646 HSJ917645:HSJ917646 HIN917645:HIN917646 GYR917645:GYR917646 GOV917645:GOV917646 GEZ917645:GEZ917646 FVD917645:FVD917646 FLH917645:FLH917646 FBL917645:FBL917646 ERP917645:ERP917646 EHT917645:EHT917646 DXX917645:DXX917646 DOB917645:DOB917646 DEF917645:DEF917646 CUJ917645:CUJ917646 CKN917645:CKN917646 CAR917645:CAR917646 BQV917645:BQV917646 BGZ917645:BGZ917646 AXD917645:AXD917646 ANH917645:ANH917646 ADL917645:ADL917646 TP917645:TP917646 JT917645:JT917646 V917645:V917646 WWF852109:WWF852110 WMJ852109:WMJ852110 WCN852109:WCN852110 VSR852109:VSR852110 VIV852109:VIV852110 UYZ852109:UYZ852110 UPD852109:UPD852110 UFH852109:UFH852110 TVL852109:TVL852110 TLP852109:TLP852110 TBT852109:TBT852110 SRX852109:SRX852110 SIB852109:SIB852110 RYF852109:RYF852110 ROJ852109:ROJ852110 REN852109:REN852110 QUR852109:QUR852110 QKV852109:QKV852110 QAZ852109:QAZ852110 PRD852109:PRD852110 PHH852109:PHH852110 OXL852109:OXL852110 ONP852109:ONP852110 ODT852109:ODT852110 NTX852109:NTX852110 NKB852109:NKB852110 NAF852109:NAF852110 MQJ852109:MQJ852110 MGN852109:MGN852110 LWR852109:LWR852110 LMV852109:LMV852110 LCZ852109:LCZ852110 KTD852109:KTD852110 KJH852109:KJH852110 JZL852109:JZL852110 JPP852109:JPP852110 JFT852109:JFT852110 IVX852109:IVX852110 IMB852109:IMB852110 ICF852109:ICF852110 HSJ852109:HSJ852110 HIN852109:HIN852110 GYR852109:GYR852110 GOV852109:GOV852110 GEZ852109:GEZ852110 FVD852109:FVD852110 FLH852109:FLH852110 FBL852109:FBL852110 ERP852109:ERP852110 EHT852109:EHT852110 DXX852109:DXX852110 DOB852109:DOB852110 DEF852109:DEF852110 CUJ852109:CUJ852110 CKN852109:CKN852110 CAR852109:CAR852110 BQV852109:BQV852110 BGZ852109:BGZ852110 AXD852109:AXD852110 ANH852109:ANH852110 ADL852109:ADL852110 TP852109:TP852110 JT852109:JT852110 V852109:V852110 WWF786573:WWF786574 WMJ786573:WMJ786574 WCN786573:WCN786574 VSR786573:VSR786574 VIV786573:VIV786574 UYZ786573:UYZ786574 UPD786573:UPD786574 UFH786573:UFH786574 TVL786573:TVL786574 TLP786573:TLP786574 TBT786573:TBT786574 SRX786573:SRX786574 SIB786573:SIB786574 RYF786573:RYF786574 ROJ786573:ROJ786574 REN786573:REN786574 QUR786573:QUR786574 QKV786573:QKV786574 QAZ786573:QAZ786574 PRD786573:PRD786574 PHH786573:PHH786574 OXL786573:OXL786574 ONP786573:ONP786574 ODT786573:ODT786574 NTX786573:NTX786574 NKB786573:NKB786574 NAF786573:NAF786574 MQJ786573:MQJ786574 MGN786573:MGN786574 LWR786573:LWR786574 LMV786573:LMV786574 LCZ786573:LCZ786574 KTD786573:KTD786574 KJH786573:KJH786574 JZL786573:JZL786574 JPP786573:JPP786574 JFT786573:JFT786574 IVX786573:IVX786574 IMB786573:IMB786574 ICF786573:ICF786574 HSJ786573:HSJ786574 HIN786573:HIN786574 GYR786573:GYR786574 GOV786573:GOV786574 GEZ786573:GEZ786574 FVD786573:FVD786574 FLH786573:FLH786574 FBL786573:FBL786574 ERP786573:ERP786574 EHT786573:EHT786574 DXX786573:DXX786574 DOB786573:DOB786574 DEF786573:DEF786574 CUJ786573:CUJ786574 CKN786573:CKN786574 CAR786573:CAR786574 BQV786573:BQV786574 BGZ786573:BGZ786574 AXD786573:AXD786574 ANH786573:ANH786574 ADL786573:ADL786574 TP786573:TP786574 JT786573:JT786574 V786573:V786574 WWF721037:WWF721038 WMJ721037:WMJ721038 WCN721037:WCN721038 VSR721037:VSR721038 VIV721037:VIV721038 UYZ721037:UYZ721038 UPD721037:UPD721038 UFH721037:UFH721038 TVL721037:TVL721038 TLP721037:TLP721038 TBT721037:TBT721038 SRX721037:SRX721038 SIB721037:SIB721038 RYF721037:RYF721038 ROJ721037:ROJ721038 REN721037:REN721038 QUR721037:QUR721038 QKV721037:QKV721038 QAZ721037:QAZ721038 PRD721037:PRD721038 PHH721037:PHH721038 OXL721037:OXL721038 ONP721037:ONP721038 ODT721037:ODT721038 NTX721037:NTX721038 NKB721037:NKB721038 NAF721037:NAF721038 MQJ721037:MQJ721038 MGN721037:MGN721038 LWR721037:LWR721038 LMV721037:LMV721038 LCZ721037:LCZ721038 KTD721037:KTD721038 KJH721037:KJH721038 JZL721037:JZL721038 JPP721037:JPP721038 JFT721037:JFT721038 IVX721037:IVX721038 IMB721037:IMB721038 ICF721037:ICF721038 HSJ721037:HSJ721038 HIN721037:HIN721038 GYR721037:GYR721038 GOV721037:GOV721038 GEZ721037:GEZ721038 FVD721037:FVD721038 FLH721037:FLH721038 FBL721037:FBL721038 ERP721037:ERP721038 EHT721037:EHT721038 DXX721037:DXX721038 DOB721037:DOB721038 DEF721037:DEF721038 CUJ721037:CUJ721038 CKN721037:CKN721038 CAR721037:CAR721038 BQV721037:BQV721038 BGZ721037:BGZ721038 AXD721037:AXD721038 ANH721037:ANH721038 ADL721037:ADL721038 TP721037:TP721038 JT721037:JT721038 V721037:V721038 WWF655501:WWF655502 WMJ655501:WMJ655502 WCN655501:WCN655502 VSR655501:VSR655502 VIV655501:VIV655502 UYZ655501:UYZ655502 UPD655501:UPD655502 UFH655501:UFH655502 TVL655501:TVL655502 TLP655501:TLP655502 TBT655501:TBT655502 SRX655501:SRX655502 SIB655501:SIB655502 RYF655501:RYF655502 ROJ655501:ROJ655502 REN655501:REN655502 QUR655501:QUR655502 QKV655501:QKV655502 QAZ655501:QAZ655502 PRD655501:PRD655502 PHH655501:PHH655502 OXL655501:OXL655502 ONP655501:ONP655502 ODT655501:ODT655502 NTX655501:NTX655502 NKB655501:NKB655502 NAF655501:NAF655502 MQJ655501:MQJ655502 MGN655501:MGN655502 LWR655501:LWR655502 LMV655501:LMV655502 LCZ655501:LCZ655502 KTD655501:KTD655502 KJH655501:KJH655502 JZL655501:JZL655502 JPP655501:JPP655502 JFT655501:JFT655502 IVX655501:IVX655502 IMB655501:IMB655502 ICF655501:ICF655502 HSJ655501:HSJ655502 HIN655501:HIN655502 GYR655501:GYR655502 GOV655501:GOV655502 GEZ655501:GEZ655502 FVD655501:FVD655502 FLH655501:FLH655502 FBL655501:FBL655502 ERP655501:ERP655502 EHT655501:EHT655502 DXX655501:DXX655502 DOB655501:DOB655502 DEF655501:DEF655502 CUJ655501:CUJ655502 CKN655501:CKN655502 CAR655501:CAR655502 BQV655501:BQV655502 BGZ655501:BGZ655502 AXD655501:AXD655502 ANH655501:ANH655502 ADL655501:ADL655502 TP655501:TP655502 JT655501:JT655502 V655501:V655502 WWF589965:WWF589966 WMJ589965:WMJ589966 WCN589965:WCN589966 VSR589965:VSR589966 VIV589965:VIV589966 UYZ589965:UYZ589966 UPD589965:UPD589966 UFH589965:UFH589966 TVL589965:TVL589966 TLP589965:TLP589966 TBT589965:TBT589966 SRX589965:SRX589966 SIB589965:SIB589966 RYF589965:RYF589966 ROJ589965:ROJ589966 REN589965:REN589966 QUR589965:QUR589966 QKV589965:QKV589966 QAZ589965:QAZ589966 PRD589965:PRD589966 PHH589965:PHH589966 OXL589965:OXL589966 ONP589965:ONP589966 ODT589965:ODT589966 NTX589965:NTX589966 NKB589965:NKB589966 NAF589965:NAF589966 MQJ589965:MQJ589966 MGN589965:MGN589966 LWR589965:LWR589966 LMV589965:LMV589966 LCZ589965:LCZ589966 KTD589965:KTD589966 KJH589965:KJH589966 JZL589965:JZL589966 JPP589965:JPP589966 JFT589965:JFT589966 IVX589965:IVX589966 IMB589965:IMB589966 ICF589965:ICF589966 HSJ589965:HSJ589966 HIN589965:HIN589966 GYR589965:GYR589966 GOV589965:GOV589966 GEZ589965:GEZ589966 FVD589965:FVD589966 FLH589965:FLH589966 FBL589965:FBL589966 ERP589965:ERP589966 EHT589965:EHT589966 DXX589965:DXX589966 DOB589965:DOB589966 DEF589965:DEF589966 CUJ589965:CUJ589966 CKN589965:CKN589966 CAR589965:CAR589966 BQV589965:BQV589966 BGZ589965:BGZ589966 AXD589965:AXD589966 ANH589965:ANH589966 ADL589965:ADL589966 TP589965:TP589966 JT589965:JT589966 V589965:V589966 WWF524429:WWF524430 WMJ524429:WMJ524430 WCN524429:WCN524430 VSR524429:VSR524430 VIV524429:VIV524430 UYZ524429:UYZ524430 UPD524429:UPD524430 UFH524429:UFH524430 TVL524429:TVL524430 TLP524429:TLP524430 TBT524429:TBT524430 SRX524429:SRX524430 SIB524429:SIB524430 RYF524429:RYF524430 ROJ524429:ROJ524430 REN524429:REN524430 QUR524429:QUR524430 QKV524429:QKV524430 QAZ524429:QAZ524430 PRD524429:PRD524430 PHH524429:PHH524430 OXL524429:OXL524430 ONP524429:ONP524430 ODT524429:ODT524430 NTX524429:NTX524430 NKB524429:NKB524430 NAF524429:NAF524430 MQJ524429:MQJ524430 MGN524429:MGN524430 LWR524429:LWR524430 LMV524429:LMV524430 LCZ524429:LCZ524430 KTD524429:KTD524430 KJH524429:KJH524430 JZL524429:JZL524430 JPP524429:JPP524430 JFT524429:JFT524430 IVX524429:IVX524430 IMB524429:IMB524430 ICF524429:ICF524430 HSJ524429:HSJ524430 HIN524429:HIN524430 GYR524429:GYR524430 GOV524429:GOV524430 GEZ524429:GEZ524430 FVD524429:FVD524430 FLH524429:FLH524430 FBL524429:FBL524430 ERP524429:ERP524430 EHT524429:EHT524430 DXX524429:DXX524430 DOB524429:DOB524430 DEF524429:DEF524430 CUJ524429:CUJ524430 CKN524429:CKN524430 CAR524429:CAR524430 BQV524429:BQV524430 BGZ524429:BGZ524430 AXD524429:AXD524430 ANH524429:ANH524430 ADL524429:ADL524430 TP524429:TP524430 JT524429:JT524430 V524429:V524430 WWF458893:WWF458894 WMJ458893:WMJ458894 WCN458893:WCN458894 VSR458893:VSR458894 VIV458893:VIV458894 UYZ458893:UYZ458894 UPD458893:UPD458894 UFH458893:UFH458894 TVL458893:TVL458894 TLP458893:TLP458894 TBT458893:TBT458894 SRX458893:SRX458894 SIB458893:SIB458894 RYF458893:RYF458894 ROJ458893:ROJ458894 REN458893:REN458894 QUR458893:QUR458894 QKV458893:QKV458894 QAZ458893:QAZ458894 PRD458893:PRD458894 PHH458893:PHH458894 OXL458893:OXL458894 ONP458893:ONP458894 ODT458893:ODT458894 NTX458893:NTX458894 NKB458893:NKB458894 NAF458893:NAF458894 MQJ458893:MQJ458894 MGN458893:MGN458894 LWR458893:LWR458894 LMV458893:LMV458894 LCZ458893:LCZ458894 KTD458893:KTD458894 KJH458893:KJH458894 JZL458893:JZL458894 JPP458893:JPP458894 JFT458893:JFT458894 IVX458893:IVX458894 IMB458893:IMB458894 ICF458893:ICF458894 HSJ458893:HSJ458894 HIN458893:HIN458894 GYR458893:GYR458894 GOV458893:GOV458894 GEZ458893:GEZ458894 FVD458893:FVD458894 FLH458893:FLH458894 FBL458893:FBL458894 ERP458893:ERP458894 EHT458893:EHT458894 DXX458893:DXX458894 DOB458893:DOB458894 DEF458893:DEF458894 CUJ458893:CUJ458894 CKN458893:CKN458894 CAR458893:CAR458894 BQV458893:BQV458894 BGZ458893:BGZ458894 AXD458893:AXD458894 ANH458893:ANH458894 ADL458893:ADL458894 TP458893:TP458894 JT458893:JT458894 V458893:V458894 WWF393357:WWF393358 WMJ393357:WMJ393358 WCN393357:WCN393358 VSR393357:VSR393358 VIV393357:VIV393358 UYZ393357:UYZ393358 UPD393357:UPD393358 UFH393357:UFH393358 TVL393357:TVL393358 TLP393357:TLP393358 TBT393357:TBT393358 SRX393357:SRX393358 SIB393357:SIB393358 RYF393357:RYF393358 ROJ393357:ROJ393358 REN393357:REN393358 QUR393357:QUR393358 QKV393357:QKV393358 QAZ393357:QAZ393358 PRD393357:PRD393358 PHH393357:PHH393358 OXL393357:OXL393358 ONP393357:ONP393358 ODT393357:ODT393358 NTX393357:NTX393358 NKB393357:NKB393358 NAF393357:NAF393358 MQJ393357:MQJ393358 MGN393357:MGN393358 LWR393357:LWR393358 LMV393357:LMV393358 LCZ393357:LCZ393358 KTD393357:KTD393358 KJH393357:KJH393358 JZL393357:JZL393358 JPP393357:JPP393358 JFT393357:JFT393358 IVX393357:IVX393358 IMB393357:IMB393358 ICF393357:ICF393358 HSJ393357:HSJ393358 HIN393357:HIN393358 GYR393357:GYR393358 GOV393357:GOV393358 GEZ393357:GEZ393358 FVD393357:FVD393358 FLH393357:FLH393358 FBL393357:FBL393358 ERP393357:ERP393358 EHT393357:EHT393358 DXX393357:DXX393358 DOB393357:DOB393358 DEF393357:DEF393358 CUJ393357:CUJ393358 CKN393357:CKN393358 CAR393357:CAR393358 BQV393357:BQV393358 BGZ393357:BGZ393358 AXD393357:AXD393358 ANH393357:ANH393358 ADL393357:ADL393358 TP393357:TP393358 JT393357:JT393358 V393357:V393358 WWF327821:WWF327822 WMJ327821:WMJ327822 WCN327821:WCN327822 VSR327821:VSR327822 VIV327821:VIV327822 UYZ327821:UYZ327822 UPD327821:UPD327822 UFH327821:UFH327822 TVL327821:TVL327822 TLP327821:TLP327822 TBT327821:TBT327822 SRX327821:SRX327822 SIB327821:SIB327822 RYF327821:RYF327822 ROJ327821:ROJ327822 REN327821:REN327822 QUR327821:QUR327822 QKV327821:QKV327822 QAZ327821:QAZ327822 PRD327821:PRD327822 PHH327821:PHH327822 OXL327821:OXL327822 ONP327821:ONP327822 ODT327821:ODT327822 NTX327821:NTX327822 NKB327821:NKB327822 NAF327821:NAF327822 MQJ327821:MQJ327822 MGN327821:MGN327822 LWR327821:LWR327822 LMV327821:LMV327822 LCZ327821:LCZ327822 KTD327821:KTD327822 KJH327821:KJH327822 JZL327821:JZL327822 JPP327821:JPP327822 JFT327821:JFT327822 IVX327821:IVX327822 IMB327821:IMB327822 ICF327821:ICF327822 HSJ327821:HSJ327822 HIN327821:HIN327822 GYR327821:GYR327822 GOV327821:GOV327822 GEZ327821:GEZ327822 FVD327821:FVD327822 FLH327821:FLH327822 FBL327821:FBL327822 ERP327821:ERP327822 EHT327821:EHT327822 DXX327821:DXX327822 DOB327821:DOB327822 DEF327821:DEF327822 CUJ327821:CUJ327822 CKN327821:CKN327822 CAR327821:CAR327822 BQV327821:BQV327822 BGZ327821:BGZ327822 AXD327821:AXD327822 ANH327821:ANH327822 ADL327821:ADL327822 TP327821:TP327822 JT327821:JT327822 V327821:V327822 WWF262285:WWF262286 WMJ262285:WMJ262286 WCN262285:WCN262286 VSR262285:VSR262286 VIV262285:VIV262286 UYZ262285:UYZ262286 UPD262285:UPD262286 UFH262285:UFH262286 TVL262285:TVL262286 TLP262285:TLP262286 TBT262285:TBT262286 SRX262285:SRX262286 SIB262285:SIB262286 RYF262285:RYF262286 ROJ262285:ROJ262286 REN262285:REN262286 QUR262285:QUR262286 QKV262285:QKV262286 QAZ262285:QAZ262286 PRD262285:PRD262286 PHH262285:PHH262286 OXL262285:OXL262286 ONP262285:ONP262286 ODT262285:ODT262286 NTX262285:NTX262286 NKB262285:NKB262286 NAF262285:NAF262286 MQJ262285:MQJ262286 MGN262285:MGN262286 LWR262285:LWR262286 LMV262285:LMV262286 LCZ262285:LCZ262286 KTD262285:KTD262286 KJH262285:KJH262286 JZL262285:JZL262286 JPP262285:JPP262286 JFT262285:JFT262286 IVX262285:IVX262286 IMB262285:IMB262286 ICF262285:ICF262286 HSJ262285:HSJ262286 HIN262285:HIN262286 GYR262285:GYR262286 GOV262285:GOV262286 GEZ262285:GEZ262286 FVD262285:FVD262286 FLH262285:FLH262286 FBL262285:FBL262286 ERP262285:ERP262286 EHT262285:EHT262286 DXX262285:DXX262286 DOB262285:DOB262286 DEF262285:DEF262286 CUJ262285:CUJ262286 CKN262285:CKN262286 CAR262285:CAR262286 BQV262285:BQV262286 BGZ262285:BGZ262286 AXD262285:AXD262286 ANH262285:ANH262286 ADL262285:ADL262286 TP262285:TP262286 JT262285:JT262286 V262285:V262286 WWF196749:WWF196750 WMJ196749:WMJ196750 WCN196749:WCN196750 VSR196749:VSR196750 VIV196749:VIV196750 UYZ196749:UYZ196750 UPD196749:UPD196750 UFH196749:UFH196750 TVL196749:TVL196750 TLP196749:TLP196750 TBT196749:TBT196750 SRX196749:SRX196750 SIB196749:SIB196750 RYF196749:RYF196750 ROJ196749:ROJ196750 REN196749:REN196750 QUR196749:QUR196750 QKV196749:QKV196750 QAZ196749:QAZ196750 PRD196749:PRD196750 PHH196749:PHH196750 OXL196749:OXL196750 ONP196749:ONP196750 ODT196749:ODT196750 NTX196749:NTX196750 NKB196749:NKB196750 NAF196749:NAF196750 MQJ196749:MQJ196750 MGN196749:MGN196750 LWR196749:LWR196750 LMV196749:LMV196750 LCZ196749:LCZ196750 KTD196749:KTD196750 KJH196749:KJH196750 JZL196749:JZL196750 JPP196749:JPP196750 JFT196749:JFT196750 IVX196749:IVX196750 IMB196749:IMB196750 ICF196749:ICF196750 HSJ196749:HSJ196750 HIN196749:HIN196750 GYR196749:GYR196750 GOV196749:GOV196750 GEZ196749:GEZ196750 FVD196749:FVD196750 FLH196749:FLH196750 FBL196749:FBL196750 ERP196749:ERP196750 EHT196749:EHT196750 DXX196749:DXX196750 DOB196749:DOB196750 DEF196749:DEF196750 CUJ196749:CUJ196750 CKN196749:CKN196750 CAR196749:CAR196750 BQV196749:BQV196750 BGZ196749:BGZ196750 AXD196749:AXD196750 ANH196749:ANH196750 ADL196749:ADL196750 TP196749:TP196750 JT196749:JT196750 V196749:V196750 WWF131213:WWF131214 WMJ131213:WMJ131214 WCN131213:WCN131214 VSR131213:VSR131214 VIV131213:VIV131214 UYZ131213:UYZ131214 UPD131213:UPD131214 UFH131213:UFH131214 TVL131213:TVL131214 TLP131213:TLP131214 TBT131213:TBT131214 SRX131213:SRX131214 SIB131213:SIB131214 RYF131213:RYF131214 ROJ131213:ROJ131214 REN131213:REN131214 QUR131213:QUR131214 QKV131213:QKV131214 QAZ131213:QAZ131214 PRD131213:PRD131214 PHH131213:PHH131214 OXL131213:OXL131214 ONP131213:ONP131214 ODT131213:ODT131214 NTX131213:NTX131214 NKB131213:NKB131214 NAF131213:NAF131214 MQJ131213:MQJ131214 MGN131213:MGN131214 LWR131213:LWR131214 LMV131213:LMV131214 LCZ131213:LCZ131214 KTD131213:KTD131214 KJH131213:KJH131214 JZL131213:JZL131214 JPP131213:JPP131214 JFT131213:JFT131214 IVX131213:IVX131214 IMB131213:IMB131214 ICF131213:ICF131214 HSJ131213:HSJ131214 HIN131213:HIN131214 GYR131213:GYR131214 GOV131213:GOV131214 GEZ131213:GEZ131214 FVD131213:FVD131214 FLH131213:FLH131214 FBL131213:FBL131214 ERP131213:ERP131214 EHT131213:EHT131214 DXX131213:DXX131214 DOB131213:DOB131214 DEF131213:DEF131214 CUJ131213:CUJ131214 CKN131213:CKN131214 CAR131213:CAR131214 BQV131213:BQV131214 BGZ131213:BGZ131214 AXD131213:AXD131214 ANH131213:ANH131214 ADL131213:ADL131214 TP131213:TP131214 JT131213:JT131214 V131213:V131214 WWF65677:WWF65678 WMJ65677:WMJ65678 WCN65677:WCN65678 VSR65677:VSR65678 VIV65677:VIV65678 UYZ65677:UYZ65678 UPD65677:UPD65678 UFH65677:UFH65678 TVL65677:TVL65678 TLP65677:TLP65678 TBT65677:TBT65678 SRX65677:SRX65678 SIB65677:SIB65678 RYF65677:RYF65678 ROJ65677:ROJ65678 REN65677:REN65678 QUR65677:QUR65678 QKV65677:QKV65678 QAZ65677:QAZ65678 PRD65677:PRD65678 PHH65677:PHH65678 OXL65677:OXL65678 ONP65677:ONP65678 ODT65677:ODT65678 NTX65677:NTX65678 NKB65677:NKB65678 NAF65677:NAF65678 MQJ65677:MQJ65678 MGN65677:MGN65678 LWR65677:LWR65678 LMV65677:LMV65678 LCZ65677:LCZ65678 KTD65677:KTD65678 KJH65677:KJH65678 JZL65677:JZL65678 JPP65677:JPP65678 JFT65677:JFT65678 IVX65677:IVX65678 IMB65677:IMB65678 ICF65677:ICF65678 HSJ65677:HSJ65678 HIN65677:HIN65678 GYR65677:GYR65678 GOV65677:GOV65678 GEZ65677:GEZ65678 FVD65677:FVD65678 FLH65677:FLH65678 FBL65677:FBL65678 ERP65677:ERP65678 EHT65677:EHT65678 DXX65677:DXX65678 DOB65677:DOB65678 DEF65677:DEF65678 CUJ65677:CUJ65678 CKN65677:CKN65678 CAR65677:CAR65678 BQV65677:BQV65678 BGZ65677:BGZ65678 AXD65677:AXD65678 ANH65677:ANH65678 ADL65677:ADL65678 TP65677:TP65678 JT65677:JT65678 V65677:V65678">
      <formula1>$M$178:$M$181</formula1>
    </dataValidation>
    <dataValidation type="whole" allowBlank="1" showInputMessage="1" showErrorMessage="1" error="SOMENTE NÚMEROS INTEIROS ATÉ 7 (SETE) DÍGITOS" sqref="Y65676:AC65676 JW65676:KA65676 TS65676:TW65676 ADO65676:ADS65676 ANK65676:ANO65676 AXG65676:AXK65676 BHC65676:BHG65676 BQY65676:BRC65676 CAU65676:CAY65676 CKQ65676:CKU65676 CUM65676:CUQ65676 DEI65676:DEM65676 DOE65676:DOI65676 DYA65676:DYE65676 EHW65676:EIA65676 ERS65676:ERW65676 FBO65676:FBS65676 FLK65676:FLO65676 FVG65676:FVK65676 GFC65676:GFG65676 GOY65676:GPC65676 GYU65676:GYY65676 HIQ65676:HIU65676 HSM65676:HSQ65676 ICI65676:ICM65676 IME65676:IMI65676 IWA65676:IWE65676 JFW65676:JGA65676 JPS65676:JPW65676 JZO65676:JZS65676 KJK65676:KJO65676 KTG65676:KTK65676 LDC65676:LDG65676 LMY65676:LNC65676 LWU65676:LWY65676 MGQ65676:MGU65676 MQM65676:MQQ65676 NAI65676:NAM65676 NKE65676:NKI65676 NUA65676:NUE65676 ODW65676:OEA65676 ONS65676:ONW65676 OXO65676:OXS65676 PHK65676:PHO65676 PRG65676:PRK65676 QBC65676:QBG65676 QKY65676:QLC65676 QUU65676:QUY65676 REQ65676:REU65676 ROM65676:ROQ65676 RYI65676:RYM65676 SIE65676:SII65676 SSA65676:SSE65676 TBW65676:TCA65676 TLS65676:TLW65676 TVO65676:TVS65676 UFK65676:UFO65676 UPG65676:UPK65676 UZC65676:UZG65676 VIY65676:VJC65676 VSU65676:VSY65676 WCQ65676:WCU65676 WMM65676:WMQ65676 WWI65676:WWM65676 Y131212:AC131212 JW131212:KA131212 TS131212:TW131212 ADO131212:ADS131212 ANK131212:ANO131212 AXG131212:AXK131212 BHC131212:BHG131212 BQY131212:BRC131212 CAU131212:CAY131212 CKQ131212:CKU131212 CUM131212:CUQ131212 DEI131212:DEM131212 DOE131212:DOI131212 DYA131212:DYE131212 EHW131212:EIA131212 ERS131212:ERW131212 FBO131212:FBS131212 FLK131212:FLO131212 FVG131212:FVK131212 GFC131212:GFG131212 GOY131212:GPC131212 GYU131212:GYY131212 HIQ131212:HIU131212 HSM131212:HSQ131212 ICI131212:ICM131212 IME131212:IMI131212 IWA131212:IWE131212 JFW131212:JGA131212 JPS131212:JPW131212 JZO131212:JZS131212 KJK131212:KJO131212 KTG131212:KTK131212 LDC131212:LDG131212 LMY131212:LNC131212 LWU131212:LWY131212 MGQ131212:MGU131212 MQM131212:MQQ131212 NAI131212:NAM131212 NKE131212:NKI131212 NUA131212:NUE131212 ODW131212:OEA131212 ONS131212:ONW131212 OXO131212:OXS131212 PHK131212:PHO131212 PRG131212:PRK131212 QBC131212:QBG131212 QKY131212:QLC131212 QUU131212:QUY131212 REQ131212:REU131212 ROM131212:ROQ131212 RYI131212:RYM131212 SIE131212:SII131212 SSA131212:SSE131212 TBW131212:TCA131212 TLS131212:TLW131212 TVO131212:TVS131212 UFK131212:UFO131212 UPG131212:UPK131212 UZC131212:UZG131212 VIY131212:VJC131212 VSU131212:VSY131212 WCQ131212:WCU131212 WMM131212:WMQ131212 WWI131212:WWM131212 Y196748:AC196748 JW196748:KA196748 TS196748:TW196748 ADO196748:ADS196748 ANK196748:ANO196748 AXG196748:AXK196748 BHC196748:BHG196748 BQY196748:BRC196748 CAU196748:CAY196748 CKQ196748:CKU196748 CUM196748:CUQ196748 DEI196748:DEM196748 DOE196748:DOI196748 DYA196748:DYE196748 EHW196748:EIA196748 ERS196748:ERW196748 FBO196748:FBS196748 FLK196748:FLO196748 FVG196748:FVK196748 GFC196748:GFG196748 GOY196748:GPC196748 GYU196748:GYY196748 HIQ196748:HIU196748 HSM196748:HSQ196748 ICI196748:ICM196748 IME196748:IMI196748 IWA196748:IWE196748 JFW196748:JGA196748 JPS196748:JPW196748 JZO196748:JZS196748 KJK196748:KJO196748 KTG196748:KTK196748 LDC196748:LDG196748 LMY196748:LNC196748 LWU196748:LWY196748 MGQ196748:MGU196748 MQM196748:MQQ196748 NAI196748:NAM196748 NKE196748:NKI196748 NUA196748:NUE196748 ODW196748:OEA196748 ONS196748:ONW196748 OXO196748:OXS196748 PHK196748:PHO196748 PRG196748:PRK196748 QBC196748:QBG196748 QKY196748:QLC196748 QUU196748:QUY196748 REQ196748:REU196748 ROM196748:ROQ196748 RYI196748:RYM196748 SIE196748:SII196748 SSA196748:SSE196748 TBW196748:TCA196748 TLS196748:TLW196748 TVO196748:TVS196748 UFK196748:UFO196748 UPG196748:UPK196748 UZC196748:UZG196748 VIY196748:VJC196748 VSU196748:VSY196748 WCQ196748:WCU196748 WMM196748:WMQ196748 WWI196748:WWM196748 Y262284:AC262284 JW262284:KA262284 TS262284:TW262284 ADO262284:ADS262284 ANK262284:ANO262284 AXG262284:AXK262284 BHC262284:BHG262284 BQY262284:BRC262284 CAU262284:CAY262284 CKQ262284:CKU262284 CUM262284:CUQ262284 DEI262284:DEM262284 DOE262284:DOI262284 DYA262284:DYE262284 EHW262284:EIA262284 ERS262284:ERW262284 FBO262284:FBS262284 FLK262284:FLO262284 FVG262284:FVK262284 GFC262284:GFG262284 GOY262284:GPC262284 GYU262284:GYY262284 HIQ262284:HIU262284 HSM262284:HSQ262284 ICI262284:ICM262284 IME262284:IMI262284 IWA262284:IWE262284 JFW262284:JGA262284 JPS262284:JPW262284 JZO262284:JZS262284 KJK262284:KJO262284 KTG262284:KTK262284 LDC262284:LDG262284 LMY262284:LNC262284 LWU262284:LWY262284 MGQ262284:MGU262284 MQM262284:MQQ262284 NAI262284:NAM262284 NKE262284:NKI262284 NUA262284:NUE262284 ODW262284:OEA262284 ONS262284:ONW262284 OXO262284:OXS262284 PHK262284:PHO262284 PRG262284:PRK262284 QBC262284:QBG262284 QKY262284:QLC262284 QUU262284:QUY262284 REQ262284:REU262284 ROM262284:ROQ262284 RYI262284:RYM262284 SIE262284:SII262284 SSA262284:SSE262284 TBW262284:TCA262284 TLS262284:TLW262284 TVO262284:TVS262284 UFK262284:UFO262284 UPG262284:UPK262284 UZC262284:UZG262284 VIY262284:VJC262284 VSU262284:VSY262284 WCQ262284:WCU262284 WMM262284:WMQ262284 WWI262284:WWM262284 Y327820:AC327820 JW327820:KA327820 TS327820:TW327820 ADO327820:ADS327820 ANK327820:ANO327820 AXG327820:AXK327820 BHC327820:BHG327820 BQY327820:BRC327820 CAU327820:CAY327820 CKQ327820:CKU327820 CUM327820:CUQ327820 DEI327820:DEM327820 DOE327820:DOI327820 DYA327820:DYE327820 EHW327820:EIA327820 ERS327820:ERW327820 FBO327820:FBS327820 FLK327820:FLO327820 FVG327820:FVK327820 GFC327820:GFG327820 GOY327820:GPC327820 GYU327820:GYY327820 HIQ327820:HIU327820 HSM327820:HSQ327820 ICI327820:ICM327820 IME327820:IMI327820 IWA327820:IWE327820 JFW327820:JGA327820 JPS327820:JPW327820 JZO327820:JZS327820 KJK327820:KJO327820 KTG327820:KTK327820 LDC327820:LDG327820 LMY327820:LNC327820 LWU327820:LWY327820 MGQ327820:MGU327820 MQM327820:MQQ327820 NAI327820:NAM327820 NKE327820:NKI327820 NUA327820:NUE327820 ODW327820:OEA327820 ONS327820:ONW327820 OXO327820:OXS327820 PHK327820:PHO327820 PRG327820:PRK327820 QBC327820:QBG327820 QKY327820:QLC327820 QUU327820:QUY327820 REQ327820:REU327820 ROM327820:ROQ327820 RYI327820:RYM327820 SIE327820:SII327820 SSA327820:SSE327820 TBW327820:TCA327820 TLS327820:TLW327820 TVO327820:TVS327820 UFK327820:UFO327820 UPG327820:UPK327820 UZC327820:UZG327820 VIY327820:VJC327820 VSU327820:VSY327820 WCQ327820:WCU327820 WMM327820:WMQ327820 WWI327820:WWM327820 Y393356:AC393356 JW393356:KA393356 TS393356:TW393356 ADO393356:ADS393356 ANK393356:ANO393356 AXG393356:AXK393356 BHC393356:BHG393356 BQY393356:BRC393356 CAU393356:CAY393356 CKQ393356:CKU393356 CUM393356:CUQ393356 DEI393356:DEM393356 DOE393356:DOI393356 DYA393356:DYE393356 EHW393356:EIA393356 ERS393356:ERW393356 FBO393356:FBS393356 FLK393356:FLO393356 FVG393356:FVK393356 GFC393356:GFG393356 GOY393356:GPC393356 GYU393356:GYY393356 HIQ393356:HIU393356 HSM393356:HSQ393356 ICI393356:ICM393356 IME393356:IMI393356 IWA393356:IWE393356 JFW393356:JGA393356 JPS393356:JPW393356 JZO393356:JZS393356 KJK393356:KJO393356 KTG393356:KTK393356 LDC393356:LDG393356 LMY393356:LNC393356 LWU393356:LWY393356 MGQ393356:MGU393356 MQM393356:MQQ393356 NAI393356:NAM393356 NKE393356:NKI393356 NUA393356:NUE393356 ODW393356:OEA393356 ONS393356:ONW393356 OXO393356:OXS393356 PHK393356:PHO393356 PRG393356:PRK393356 QBC393356:QBG393356 QKY393356:QLC393356 QUU393356:QUY393356 REQ393356:REU393356 ROM393356:ROQ393356 RYI393356:RYM393356 SIE393356:SII393356 SSA393356:SSE393356 TBW393356:TCA393356 TLS393356:TLW393356 TVO393356:TVS393356 UFK393356:UFO393356 UPG393356:UPK393356 UZC393356:UZG393356 VIY393356:VJC393356 VSU393356:VSY393356 WCQ393356:WCU393356 WMM393356:WMQ393356 WWI393356:WWM393356 Y458892:AC458892 JW458892:KA458892 TS458892:TW458892 ADO458892:ADS458892 ANK458892:ANO458892 AXG458892:AXK458892 BHC458892:BHG458892 BQY458892:BRC458892 CAU458892:CAY458892 CKQ458892:CKU458892 CUM458892:CUQ458892 DEI458892:DEM458892 DOE458892:DOI458892 DYA458892:DYE458892 EHW458892:EIA458892 ERS458892:ERW458892 FBO458892:FBS458892 FLK458892:FLO458892 FVG458892:FVK458892 GFC458892:GFG458892 GOY458892:GPC458892 GYU458892:GYY458892 HIQ458892:HIU458892 HSM458892:HSQ458892 ICI458892:ICM458892 IME458892:IMI458892 IWA458892:IWE458892 JFW458892:JGA458892 JPS458892:JPW458892 JZO458892:JZS458892 KJK458892:KJO458892 KTG458892:KTK458892 LDC458892:LDG458892 LMY458892:LNC458892 LWU458892:LWY458892 MGQ458892:MGU458892 MQM458892:MQQ458892 NAI458892:NAM458892 NKE458892:NKI458892 NUA458892:NUE458892 ODW458892:OEA458892 ONS458892:ONW458892 OXO458892:OXS458892 PHK458892:PHO458892 PRG458892:PRK458892 QBC458892:QBG458892 QKY458892:QLC458892 QUU458892:QUY458892 REQ458892:REU458892 ROM458892:ROQ458892 RYI458892:RYM458892 SIE458892:SII458892 SSA458892:SSE458892 TBW458892:TCA458892 TLS458892:TLW458892 TVO458892:TVS458892 UFK458892:UFO458892 UPG458892:UPK458892 UZC458892:UZG458892 VIY458892:VJC458892 VSU458892:VSY458892 WCQ458892:WCU458892 WMM458892:WMQ458892 WWI458892:WWM458892 Y524428:AC524428 JW524428:KA524428 TS524428:TW524428 ADO524428:ADS524428 ANK524428:ANO524428 AXG524428:AXK524428 BHC524428:BHG524428 BQY524428:BRC524428 CAU524428:CAY524428 CKQ524428:CKU524428 CUM524428:CUQ524428 DEI524428:DEM524428 DOE524428:DOI524428 DYA524428:DYE524428 EHW524428:EIA524428 ERS524428:ERW524428 FBO524428:FBS524428 FLK524428:FLO524428 FVG524428:FVK524428 GFC524428:GFG524428 GOY524428:GPC524428 GYU524428:GYY524428 HIQ524428:HIU524428 HSM524428:HSQ524428 ICI524428:ICM524428 IME524428:IMI524428 IWA524428:IWE524428 JFW524428:JGA524428 JPS524428:JPW524428 JZO524428:JZS524428 KJK524428:KJO524428 KTG524428:KTK524428 LDC524428:LDG524428 LMY524428:LNC524428 LWU524428:LWY524428 MGQ524428:MGU524428 MQM524428:MQQ524428 NAI524428:NAM524428 NKE524428:NKI524428 NUA524428:NUE524428 ODW524428:OEA524428 ONS524428:ONW524428 OXO524428:OXS524428 PHK524428:PHO524428 PRG524428:PRK524428 QBC524428:QBG524428 QKY524428:QLC524428 QUU524428:QUY524428 REQ524428:REU524428 ROM524428:ROQ524428 RYI524428:RYM524428 SIE524428:SII524428 SSA524428:SSE524428 TBW524428:TCA524428 TLS524428:TLW524428 TVO524428:TVS524428 UFK524428:UFO524428 UPG524428:UPK524428 UZC524428:UZG524428 VIY524428:VJC524428 VSU524428:VSY524428 WCQ524428:WCU524428 WMM524428:WMQ524428 WWI524428:WWM524428 Y589964:AC589964 JW589964:KA589964 TS589964:TW589964 ADO589964:ADS589964 ANK589964:ANO589964 AXG589964:AXK589964 BHC589964:BHG589964 BQY589964:BRC589964 CAU589964:CAY589964 CKQ589964:CKU589964 CUM589964:CUQ589964 DEI589964:DEM589964 DOE589964:DOI589964 DYA589964:DYE589964 EHW589964:EIA589964 ERS589964:ERW589964 FBO589964:FBS589964 FLK589964:FLO589964 FVG589964:FVK589964 GFC589964:GFG589964 GOY589964:GPC589964 GYU589964:GYY589964 HIQ589964:HIU589964 HSM589964:HSQ589964 ICI589964:ICM589964 IME589964:IMI589964 IWA589964:IWE589964 JFW589964:JGA589964 JPS589964:JPW589964 JZO589964:JZS589964 KJK589964:KJO589964 KTG589964:KTK589964 LDC589964:LDG589964 LMY589964:LNC589964 LWU589964:LWY589964 MGQ589964:MGU589964 MQM589964:MQQ589964 NAI589964:NAM589964 NKE589964:NKI589964 NUA589964:NUE589964 ODW589964:OEA589964 ONS589964:ONW589964 OXO589964:OXS589964 PHK589964:PHO589964 PRG589964:PRK589964 QBC589964:QBG589964 QKY589964:QLC589964 QUU589964:QUY589964 REQ589964:REU589964 ROM589964:ROQ589964 RYI589964:RYM589964 SIE589964:SII589964 SSA589964:SSE589964 TBW589964:TCA589964 TLS589964:TLW589964 TVO589964:TVS589964 UFK589964:UFO589964 UPG589964:UPK589964 UZC589964:UZG589964 VIY589964:VJC589964 VSU589964:VSY589964 WCQ589964:WCU589964 WMM589964:WMQ589964 WWI589964:WWM589964 Y655500:AC655500 JW655500:KA655500 TS655500:TW655500 ADO655500:ADS655500 ANK655500:ANO655500 AXG655500:AXK655500 BHC655500:BHG655500 BQY655500:BRC655500 CAU655500:CAY655500 CKQ655500:CKU655500 CUM655500:CUQ655500 DEI655500:DEM655500 DOE655500:DOI655500 DYA655500:DYE655500 EHW655500:EIA655500 ERS655500:ERW655500 FBO655500:FBS655500 FLK655500:FLO655500 FVG655500:FVK655500 GFC655500:GFG655500 GOY655500:GPC655500 GYU655500:GYY655500 HIQ655500:HIU655500 HSM655500:HSQ655500 ICI655500:ICM655500 IME655500:IMI655500 IWA655500:IWE655500 JFW655500:JGA655500 JPS655500:JPW655500 JZO655500:JZS655500 KJK655500:KJO655500 KTG655500:KTK655500 LDC655500:LDG655500 LMY655500:LNC655500 LWU655500:LWY655500 MGQ655500:MGU655500 MQM655500:MQQ655500 NAI655500:NAM655500 NKE655500:NKI655500 NUA655500:NUE655500 ODW655500:OEA655500 ONS655500:ONW655500 OXO655500:OXS655500 PHK655500:PHO655500 PRG655500:PRK655500 QBC655500:QBG655500 QKY655500:QLC655500 QUU655500:QUY655500 REQ655500:REU655500 ROM655500:ROQ655500 RYI655500:RYM655500 SIE655500:SII655500 SSA655500:SSE655500 TBW655500:TCA655500 TLS655500:TLW655500 TVO655500:TVS655500 UFK655500:UFO655500 UPG655500:UPK655500 UZC655500:UZG655500 VIY655500:VJC655500 VSU655500:VSY655500 WCQ655500:WCU655500 WMM655500:WMQ655500 WWI655500:WWM655500 Y721036:AC721036 JW721036:KA721036 TS721036:TW721036 ADO721036:ADS721036 ANK721036:ANO721036 AXG721036:AXK721036 BHC721036:BHG721036 BQY721036:BRC721036 CAU721036:CAY721036 CKQ721036:CKU721036 CUM721036:CUQ721036 DEI721036:DEM721036 DOE721036:DOI721036 DYA721036:DYE721036 EHW721036:EIA721036 ERS721036:ERW721036 FBO721036:FBS721036 FLK721036:FLO721036 FVG721036:FVK721036 GFC721036:GFG721036 GOY721036:GPC721036 GYU721036:GYY721036 HIQ721036:HIU721036 HSM721036:HSQ721036 ICI721036:ICM721036 IME721036:IMI721036 IWA721036:IWE721036 JFW721036:JGA721036 JPS721036:JPW721036 JZO721036:JZS721036 KJK721036:KJO721036 KTG721036:KTK721036 LDC721036:LDG721036 LMY721036:LNC721036 LWU721036:LWY721036 MGQ721036:MGU721036 MQM721036:MQQ721036 NAI721036:NAM721036 NKE721036:NKI721036 NUA721036:NUE721036 ODW721036:OEA721036 ONS721036:ONW721036 OXO721036:OXS721036 PHK721036:PHO721036 PRG721036:PRK721036 QBC721036:QBG721036 QKY721036:QLC721036 QUU721036:QUY721036 REQ721036:REU721036 ROM721036:ROQ721036 RYI721036:RYM721036 SIE721036:SII721036 SSA721036:SSE721036 TBW721036:TCA721036 TLS721036:TLW721036 TVO721036:TVS721036 UFK721036:UFO721036 UPG721036:UPK721036 UZC721036:UZG721036 VIY721036:VJC721036 VSU721036:VSY721036 WCQ721036:WCU721036 WMM721036:WMQ721036 WWI721036:WWM721036 Y786572:AC786572 JW786572:KA786572 TS786572:TW786572 ADO786572:ADS786572 ANK786572:ANO786572 AXG786572:AXK786572 BHC786572:BHG786572 BQY786572:BRC786572 CAU786572:CAY786572 CKQ786572:CKU786572 CUM786572:CUQ786572 DEI786572:DEM786572 DOE786572:DOI786572 DYA786572:DYE786572 EHW786572:EIA786572 ERS786572:ERW786572 FBO786572:FBS786572 FLK786572:FLO786572 FVG786572:FVK786572 GFC786572:GFG786572 GOY786572:GPC786572 GYU786572:GYY786572 HIQ786572:HIU786572 HSM786572:HSQ786572 ICI786572:ICM786572 IME786572:IMI786572 IWA786572:IWE786572 JFW786572:JGA786572 JPS786572:JPW786572 JZO786572:JZS786572 KJK786572:KJO786572 KTG786572:KTK786572 LDC786572:LDG786572 LMY786572:LNC786572 LWU786572:LWY786572 MGQ786572:MGU786572 MQM786572:MQQ786572 NAI786572:NAM786572 NKE786572:NKI786572 NUA786572:NUE786572 ODW786572:OEA786572 ONS786572:ONW786572 OXO786572:OXS786572 PHK786572:PHO786572 PRG786572:PRK786572 QBC786572:QBG786572 QKY786572:QLC786572 QUU786572:QUY786572 REQ786572:REU786572 ROM786572:ROQ786572 RYI786572:RYM786572 SIE786572:SII786572 SSA786572:SSE786572 TBW786572:TCA786572 TLS786572:TLW786572 TVO786572:TVS786572 UFK786572:UFO786572 UPG786572:UPK786572 UZC786572:UZG786572 VIY786572:VJC786572 VSU786572:VSY786572 WCQ786572:WCU786572 WMM786572:WMQ786572 WWI786572:WWM786572 Y852108:AC852108 JW852108:KA852108 TS852108:TW852108 ADO852108:ADS852108 ANK852108:ANO852108 AXG852108:AXK852108 BHC852108:BHG852108 BQY852108:BRC852108 CAU852108:CAY852108 CKQ852108:CKU852108 CUM852108:CUQ852108 DEI852108:DEM852108 DOE852108:DOI852108 DYA852108:DYE852108 EHW852108:EIA852108 ERS852108:ERW852108 FBO852108:FBS852108 FLK852108:FLO852108 FVG852108:FVK852108 GFC852108:GFG852108 GOY852108:GPC852108 GYU852108:GYY852108 HIQ852108:HIU852108 HSM852108:HSQ852108 ICI852108:ICM852108 IME852108:IMI852108 IWA852108:IWE852108 JFW852108:JGA852108 JPS852108:JPW852108 JZO852108:JZS852108 KJK852108:KJO852108 KTG852108:KTK852108 LDC852108:LDG852108 LMY852108:LNC852108 LWU852108:LWY852108 MGQ852108:MGU852108 MQM852108:MQQ852108 NAI852108:NAM852108 NKE852108:NKI852108 NUA852108:NUE852108 ODW852108:OEA852108 ONS852108:ONW852108 OXO852108:OXS852108 PHK852108:PHO852108 PRG852108:PRK852108 QBC852108:QBG852108 QKY852108:QLC852108 QUU852108:QUY852108 REQ852108:REU852108 ROM852108:ROQ852108 RYI852108:RYM852108 SIE852108:SII852108 SSA852108:SSE852108 TBW852108:TCA852108 TLS852108:TLW852108 TVO852108:TVS852108 UFK852108:UFO852108 UPG852108:UPK852108 UZC852108:UZG852108 VIY852108:VJC852108 VSU852108:VSY852108 WCQ852108:WCU852108 WMM852108:WMQ852108 WWI852108:WWM852108 Y917644:AC917644 JW917644:KA917644 TS917644:TW917644 ADO917644:ADS917644 ANK917644:ANO917644 AXG917644:AXK917644 BHC917644:BHG917644 BQY917644:BRC917644 CAU917644:CAY917644 CKQ917644:CKU917644 CUM917644:CUQ917644 DEI917644:DEM917644 DOE917644:DOI917644 DYA917644:DYE917644 EHW917644:EIA917644 ERS917644:ERW917644 FBO917644:FBS917644 FLK917644:FLO917644 FVG917644:FVK917644 GFC917644:GFG917644 GOY917644:GPC917644 GYU917644:GYY917644 HIQ917644:HIU917644 HSM917644:HSQ917644 ICI917644:ICM917644 IME917644:IMI917644 IWA917644:IWE917644 JFW917644:JGA917644 JPS917644:JPW917644 JZO917644:JZS917644 KJK917644:KJO917644 KTG917644:KTK917644 LDC917644:LDG917644 LMY917644:LNC917644 LWU917644:LWY917644 MGQ917644:MGU917644 MQM917644:MQQ917644 NAI917644:NAM917644 NKE917644:NKI917644 NUA917644:NUE917644 ODW917644:OEA917644 ONS917644:ONW917644 OXO917644:OXS917644 PHK917644:PHO917644 PRG917644:PRK917644 QBC917644:QBG917644 QKY917644:QLC917644 QUU917644:QUY917644 REQ917644:REU917644 ROM917644:ROQ917644 RYI917644:RYM917644 SIE917644:SII917644 SSA917644:SSE917644 TBW917644:TCA917644 TLS917644:TLW917644 TVO917644:TVS917644 UFK917644:UFO917644 UPG917644:UPK917644 UZC917644:UZG917644 VIY917644:VJC917644 VSU917644:VSY917644 WCQ917644:WCU917644 WMM917644:WMQ917644 WWI917644:WWM917644 Y983180:AC983180 JW983180:KA983180 TS983180:TW983180 ADO983180:ADS983180 ANK983180:ANO983180 AXG983180:AXK983180 BHC983180:BHG983180 BQY983180:BRC983180 CAU983180:CAY983180 CKQ983180:CKU983180 CUM983180:CUQ983180 DEI983180:DEM983180 DOE983180:DOI983180 DYA983180:DYE983180 EHW983180:EIA983180 ERS983180:ERW983180 FBO983180:FBS983180 FLK983180:FLO983180 FVG983180:FVK983180 GFC983180:GFG983180 GOY983180:GPC983180 GYU983180:GYY983180 HIQ983180:HIU983180 HSM983180:HSQ983180 ICI983180:ICM983180 IME983180:IMI983180 IWA983180:IWE983180 JFW983180:JGA983180 JPS983180:JPW983180 JZO983180:JZS983180 KJK983180:KJO983180 KTG983180:KTK983180 LDC983180:LDG983180 LMY983180:LNC983180 LWU983180:LWY983180 MGQ983180:MGU983180 MQM983180:MQQ983180 NAI983180:NAM983180 NKE983180:NKI983180 NUA983180:NUE983180 ODW983180:OEA983180 ONS983180:ONW983180 OXO983180:OXS983180 PHK983180:PHO983180 PRG983180:PRK983180 QBC983180:QBG983180 QKY983180:QLC983180 QUU983180:QUY983180 REQ983180:REU983180 ROM983180:ROQ983180 RYI983180:RYM983180 SIE983180:SII983180 SSA983180:SSE983180 TBW983180:TCA983180 TLS983180:TLW983180 TVO983180:TVS983180 UFK983180:UFO983180 UPG983180:UPK983180 UZC983180:UZG983180 VIY983180:VJC983180 VSU983180:VSY983180 WCQ983180:WCU983180 WMM983180:WMQ983180 WWI983180:WWM983180">
      <formula1>0</formula1>
      <formula2>9999999</formula2>
    </dataValidation>
    <dataValidation type="whole" allowBlank="1" showInputMessage="1" showErrorMessage="1" error="SOMENTE NUMEROS INTEIROS DE 0 A 59" sqref="J65672:K65672 JH65672:JI65672 TD65672:TE65672 ACZ65672:ADA65672 AMV65672:AMW65672 AWR65672:AWS65672 BGN65672:BGO65672 BQJ65672:BQK65672 CAF65672:CAG65672 CKB65672:CKC65672 CTX65672:CTY65672 DDT65672:DDU65672 DNP65672:DNQ65672 DXL65672:DXM65672 EHH65672:EHI65672 ERD65672:ERE65672 FAZ65672:FBA65672 FKV65672:FKW65672 FUR65672:FUS65672 GEN65672:GEO65672 GOJ65672:GOK65672 GYF65672:GYG65672 HIB65672:HIC65672 HRX65672:HRY65672 IBT65672:IBU65672 ILP65672:ILQ65672 IVL65672:IVM65672 JFH65672:JFI65672 JPD65672:JPE65672 JYZ65672:JZA65672 KIV65672:KIW65672 KSR65672:KSS65672 LCN65672:LCO65672 LMJ65672:LMK65672 LWF65672:LWG65672 MGB65672:MGC65672 MPX65672:MPY65672 MZT65672:MZU65672 NJP65672:NJQ65672 NTL65672:NTM65672 ODH65672:ODI65672 OND65672:ONE65672 OWZ65672:OXA65672 PGV65672:PGW65672 PQR65672:PQS65672 QAN65672:QAO65672 QKJ65672:QKK65672 QUF65672:QUG65672 REB65672:REC65672 RNX65672:RNY65672 RXT65672:RXU65672 SHP65672:SHQ65672 SRL65672:SRM65672 TBH65672:TBI65672 TLD65672:TLE65672 TUZ65672:TVA65672 UEV65672:UEW65672 UOR65672:UOS65672 UYN65672:UYO65672 VIJ65672:VIK65672 VSF65672:VSG65672 WCB65672:WCC65672 WLX65672:WLY65672 WVT65672:WVU65672 J131208:K131208 JH131208:JI131208 TD131208:TE131208 ACZ131208:ADA131208 AMV131208:AMW131208 AWR131208:AWS131208 BGN131208:BGO131208 BQJ131208:BQK131208 CAF131208:CAG131208 CKB131208:CKC131208 CTX131208:CTY131208 DDT131208:DDU131208 DNP131208:DNQ131208 DXL131208:DXM131208 EHH131208:EHI131208 ERD131208:ERE131208 FAZ131208:FBA131208 FKV131208:FKW131208 FUR131208:FUS131208 GEN131208:GEO131208 GOJ131208:GOK131208 GYF131208:GYG131208 HIB131208:HIC131208 HRX131208:HRY131208 IBT131208:IBU131208 ILP131208:ILQ131208 IVL131208:IVM131208 JFH131208:JFI131208 JPD131208:JPE131208 JYZ131208:JZA131208 KIV131208:KIW131208 KSR131208:KSS131208 LCN131208:LCO131208 LMJ131208:LMK131208 LWF131208:LWG131208 MGB131208:MGC131208 MPX131208:MPY131208 MZT131208:MZU131208 NJP131208:NJQ131208 NTL131208:NTM131208 ODH131208:ODI131208 OND131208:ONE131208 OWZ131208:OXA131208 PGV131208:PGW131208 PQR131208:PQS131208 QAN131208:QAO131208 QKJ131208:QKK131208 QUF131208:QUG131208 REB131208:REC131208 RNX131208:RNY131208 RXT131208:RXU131208 SHP131208:SHQ131208 SRL131208:SRM131208 TBH131208:TBI131208 TLD131208:TLE131208 TUZ131208:TVA131208 UEV131208:UEW131208 UOR131208:UOS131208 UYN131208:UYO131208 VIJ131208:VIK131208 VSF131208:VSG131208 WCB131208:WCC131208 WLX131208:WLY131208 WVT131208:WVU131208 J196744:K196744 JH196744:JI196744 TD196744:TE196744 ACZ196744:ADA196744 AMV196744:AMW196744 AWR196744:AWS196744 BGN196744:BGO196744 BQJ196744:BQK196744 CAF196744:CAG196744 CKB196744:CKC196744 CTX196744:CTY196744 DDT196744:DDU196744 DNP196744:DNQ196744 DXL196744:DXM196744 EHH196744:EHI196744 ERD196744:ERE196744 FAZ196744:FBA196744 FKV196744:FKW196744 FUR196744:FUS196744 GEN196744:GEO196744 GOJ196744:GOK196744 GYF196744:GYG196744 HIB196744:HIC196744 HRX196744:HRY196744 IBT196744:IBU196744 ILP196744:ILQ196744 IVL196744:IVM196744 JFH196744:JFI196744 JPD196744:JPE196744 JYZ196744:JZA196744 KIV196744:KIW196744 KSR196744:KSS196744 LCN196744:LCO196744 LMJ196744:LMK196744 LWF196744:LWG196744 MGB196744:MGC196744 MPX196744:MPY196744 MZT196744:MZU196744 NJP196744:NJQ196744 NTL196744:NTM196744 ODH196744:ODI196744 OND196744:ONE196744 OWZ196744:OXA196744 PGV196744:PGW196744 PQR196744:PQS196744 QAN196744:QAO196744 QKJ196744:QKK196744 QUF196744:QUG196744 REB196744:REC196744 RNX196744:RNY196744 RXT196744:RXU196744 SHP196744:SHQ196744 SRL196744:SRM196744 TBH196744:TBI196744 TLD196744:TLE196744 TUZ196744:TVA196744 UEV196744:UEW196744 UOR196744:UOS196744 UYN196744:UYO196744 VIJ196744:VIK196744 VSF196744:VSG196744 WCB196744:WCC196744 WLX196744:WLY196744 WVT196744:WVU196744 J262280:K262280 JH262280:JI262280 TD262280:TE262280 ACZ262280:ADA262280 AMV262280:AMW262280 AWR262280:AWS262280 BGN262280:BGO262280 BQJ262280:BQK262280 CAF262280:CAG262280 CKB262280:CKC262280 CTX262280:CTY262280 DDT262280:DDU262280 DNP262280:DNQ262280 DXL262280:DXM262280 EHH262280:EHI262280 ERD262280:ERE262280 FAZ262280:FBA262280 FKV262280:FKW262280 FUR262280:FUS262280 GEN262280:GEO262280 GOJ262280:GOK262280 GYF262280:GYG262280 HIB262280:HIC262280 HRX262280:HRY262280 IBT262280:IBU262280 ILP262280:ILQ262280 IVL262280:IVM262280 JFH262280:JFI262280 JPD262280:JPE262280 JYZ262280:JZA262280 KIV262280:KIW262280 KSR262280:KSS262280 LCN262280:LCO262280 LMJ262280:LMK262280 LWF262280:LWG262280 MGB262280:MGC262280 MPX262280:MPY262280 MZT262280:MZU262280 NJP262280:NJQ262280 NTL262280:NTM262280 ODH262280:ODI262280 OND262280:ONE262280 OWZ262280:OXA262280 PGV262280:PGW262280 PQR262280:PQS262280 QAN262280:QAO262280 QKJ262280:QKK262280 QUF262280:QUG262280 REB262280:REC262280 RNX262280:RNY262280 RXT262280:RXU262280 SHP262280:SHQ262280 SRL262280:SRM262280 TBH262280:TBI262280 TLD262280:TLE262280 TUZ262280:TVA262280 UEV262280:UEW262280 UOR262280:UOS262280 UYN262280:UYO262280 VIJ262280:VIK262280 VSF262280:VSG262280 WCB262280:WCC262280 WLX262280:WLY262280 WVT262280:WVU262280 J327816:K327816 JH327816:JI327816 TD327816:TE327816 ACZ327816:ADA327816 AMV327816:AMW327816 AWR327816:AWS327816 BGN327816:BGO327816 BQJ327816:BQK327816 CAF327816:CAG327816 CKB327816:CKC327816 CTX327816:CTY327816 DDT327816:DDU327816 DNP327816:DNQ327816 DXL327816:DXM327816 EHH327816:EHI327816 ERD327816:ERE327816 FAZ327816:FBA327816 FKV327816:FKW327816 FUR327816:FUS327816 GEN327816:GEO327816 GOJ327816:GOK327816 GYF327816:GYG327816 HIB327816:HIC327816 HRX327816:HRY327816 IBT327816:IBU327816 ILP327816:ILQ327816 IVL327816:IVM327816 JFH327816:JFI327816 JPD327816:JPE327816 JYZ327816:JZA327816 KIV327816:KIW327816 KSR327816:KSS327816 LCN327816:LCO327816 LMJ327816:LMK327816 LWF327816:LWG327816 MGB327816:MGC327816 MPX327816:MPY327816 MZT327816:MZU327816 NJP327816:NJQ327816 NTL327816:NTM327816 ODH327816:ODI327816 OND327816:ONE327816 OWZ327816:OXA327816 PGV327816:PGW327816 PQR327816:PQS327816 QAN327816:QAO327816 QKJ327816:QKK327816 QUF327816:QUG327816 REB327816:REC327816 RNX327816:RNY327816 RXT327816:RXU327816 SHP327816:SHQ327816 SRL327816:SRM327816 TBH327816:TBI327816 TLD327816:TLE327816 TUZ327816:TVA327816 UEV327816:UEW327816 UOR327816:UOS327816 UYN327816:UYO327816 VIJ327816:VIK327816 VSF327816:VSG327816 WCB327816:WCC327816 WLX327816:WLY327816 WVT327816:WVU327816 J393352:K393352 JH393352:JI393352 TD393352:TE393352 ACZ393352:ADA393352 AMV393352:AMW393352 AWR393352:AWS393352 BGN393352:BGO393352 BQJ393352:BQK393352 CAF393352:CAG393352 CKB393352:CKC393352 CTX393352:CTY393352 DDT393352:DDU393352 DNP393352:DNQ393352 DXL393352:DXM393352 EHH393352:EHI393352 ERD393352:ERE393352 FAZ393352:FBA393352 FKV393352:FKW393352 FUR393352:FUS393352 GEN393352:GEO393352 GOJ393352:GOK393352 GYF393352:GYG393352 HIB393352:HIC393352 HRX393352:HRY393352 IBT393352:IBU393352 ILP393352:ILQ393352 IVL393352:IVM393352 JFH393352:JFI393352 JPD393352:JPE393352 JYZ393352:JZA393352 KIV393352:KIW393352 KSR393352:KSS393352 LCN393352:LCO393352 LMJ393352:LMK393352 LWF393352:LWG393352 MGB393352:MGC393352 MPX393352:MPY393352 MZT393352:MZU393352 NJP393352:NJQ393352 NTL393352:NTM393352 ODH393352:ODI393352 OND393352:ONE393352 OWZ393352:OXA393352 PGV393352:PGW393352 PQR393352:PQS393352 QAN393352:QAO393352 QKJ393352:QKK393352 QUF393352:QUG393352 REB393352:REC393352 RNX393352:RNY393352 RXT393352:RXU393352 SHP393352:SHQ393352 SRL393352:SRM393352 TBH393352:TBI393352 TLD393352:TLE393352 TUZ393352:TVA393352 UEV393352:UEW393352 UOR393352:UOS393352 UYN393352:UYO393352 VIJ393352:VIK393352 VSF393352:VSG393352 WCB393352:WCC393352 WLX393352:WLY393352 WVT393352:WVU393352 J458888:K458888 JH458888:JI458888 TD458888:TE458888 ACZ458888:ADA458888 AMV458888:AMW458888 AWR458888:AWS458888 BGN458888:BGO458888 BQJ458888:BQK458888 CAF458888:CAG458888 CKB458888:CKC458888 CTX458888:CTY458888 DDT458888:DDU458888 DNP458888:DNQ458888 DXL458888:DXM458888 EHH458888:EHI458888 ERD458888:ERE458888 FAZ458888:FBA458888 FKV458888:FKW458888 FUR458888:FUS458888 GEN458888:GEO458888 GOJ458888:GOK458888 GYF458888:GYG458888 HIB458888:HIC458888 HRX458888:HRY458888 IBT458888:IBU458888 ILP458888:ILQ458888 IVL458888:IVM458888 JFH458888:JFI458888 JPD458888:JPE458888 JYZ458888:JZA458888 KIV458888:KIW458888 KSR458888:KSS458888 LCN458888:LCO458888 LMJ458888:LMK458888 LWF458888:LWG458888 MGB458888:MGC458888 MPX458888:MPY458888 MZT458888:MZU458888 NJP458888:NJQ458888 NTL458888:NTM458888 ODH458888:ODI458888 OND458888:ONE458888 OWZ458888:OXA458888 PGV458888:PGW458888 PQR458888:PQS458888 QAN458888:QAO458888 QKJ458888:QKK458888 QUF458888:QUG458888 REB458888:REC458888 RNX458888:RNY458888 RXT458888:RXU458888 SHP458888:SHQ458888 SRL458888:SRM458888 TBH458888:TBI458888 TLD458888:TLE458888 TUZ458888:TVA458888 UEV458888:UEW458888 UOR458888:UOS458888 UYN458888:UYO458888 VIJ458888:VIK458888 VSF458888:VSG458888 WCB458888:WCC458888 WLX458888:WLY458888 WVT458888:WVU458888 J524424:K524424 JH524424:JI524424 TD524424:TE524424 ACZ524424:ADA524424 AMV524424:AMW524424 AWR524424:AWS524424 BGN524424:BGO524424 BQJ524424:BQK524424 CAF524424:CAG524424 CKB524424:CKC524424 CTX524424:CTY524424 DDT524424:DDU524424 DNP524424:DNQ524424 DXL524424:DXM524424 EHH524424:EHI524424 ERD524424:ERE524424 FAZ524424:FBA524424 FKV524424:FKW524424 FUR524424:FUS524424 GEN524424:GEO524424 GOJ524424:GOK524424 GYF524424:GYG524424 HIB524424:HIC524424 HRX524424:HRY524424 IBT524424:IBU524424 ILP524424:ILQ524424 IVL524424:IVM524424 JFH524424:JFI524424 JPD524424:JPE524424 JYZ524424:JZA524424 KIV524424:KIW524424 KSR524424:KSS524424 LCN524424:LCO524424 LMJ524424:LMK524424 LWF524424:LWG524424 MGB524424:MGC524424 MPX524424:MPY524424 MZT524424:MZU524424 NJP524424:NJQ524424 NTL524424:NTM524424 ODH524424:ODI524424 OND524424:ONE524424 OWZ524424:OXA524424 PGV524424:PGW524424 PQR524424:PQS524424 QAN524424:QAO524424 QKJ524424:QKK524424 QUF524424:QUG524424 REB524424:REC524424 RNX524424:RNY524424 RXT524424:RXU524424 SHP524424:SHQ524424 SRL524424:SRM524424 TBH524424:TBI524424 TLD524424:TLE524424 TUZ524424:TVA524424 UEV524424:UEW524424 UOR524424:UOS524424 UYN524424:UYO524424 VIJ524424:VIK524424 VSF524424:VSG524424 WCB524424:WCC524424 WLX524424:WLY524424 WVT524424:WVU524424 J589960:K589960 JH589960:JI589960 TD589960:TE589960 ACZ589960:ADA589960 AMV589960:AMW589960 AWR589960:AWS589960 BGN589960:BGO589960 BQJ589960:BQK589960 CAF589960:CAG589960 CKB589960:CKC589960 CTX589960:CTY589960 DDT589960:DDU589960 DNP589960:DNQ589960 DXL589960:DXM589960 EHH589960:EHI589960 ERD589960:ERE589960 FAZ589960:FBA589960 FKV589960:FKW589960 FUR589960:FUS589960 GEN589960:GEO589960 GOJ589960:GOK589960 GYF589960:GYG589960 HIB589960:HIC589960 HRX589960:HRY589960 IBT589960:IBU589960 ILP589960:ILQ589960 IVL589960:IVM589960 JFH589960:JFI589960 JPD589960:JPE589960 JYZ589960:JZA589960 KIV589960:KIW589960 KSR589960:KSS589960 LCN589960:LCO589960 LMJ589960:LMK589960 LWF589960:LWG589960 MGB589960:MGC589960 MPX589960:MPY589960 MZT589960:MZU589960 NJP589960:NJQ589960 NTL589960:NTM589960 ODH589960:ODI589960 OND589960:ONE589960 OWZ589960:OXA589960 PGV589960:PGW589960 PQR589960:PQS589960 QAN589960:QAO589960 QKJ589960:QKK589960 QUF589960:QUG589960 REB589960:REC589960 RNX589960:RNY589960 RXT589960:RXU589960 SHP589960:SHQ589960 SRL589960:SRM589960 TBH589960:TBI589960 TLD589960:TLE589960 TUZ589960:TVA589960 UEV589960:UEW589960 UOR589960:UOS589960 UYN589960:UYO589960 VIJ589960:VIK589960 VSF589960:VSG589960 WCB589960:WCC589960 WLX589960:WLY589960 WVT589960:WVU589960 J655496:K655496 JH655496:JI655496 TD655496:TE655496 ACZ655496:ADA655496 AMV655496:AMW655496 AWR655496:AWS655496 BGN655496:BGO655496 BQJ655496:BQK655496 CAF655496:CAG655496 CKB655496:CKC655496 CTX655496:CTY655496 DDT655496:DDU655496 DNP655496:DNQ655496 DXL655496:DXM655496 EHH655496:EHI655496 ERD655496:ERE655496 FAZ655496:FBA655496 FKV655496:FKW655496 FUR655496:FUS655496 GEN655496:GEO655496 GOJ655496:GOK655496 GYF655496:GYG655496 HIB655496:HIC655496 HRX655496:HRY655496 IBT655496:IBU655496 ILP655496:ILQ655496 IVL655496:IVM655496 JFH655496:JFI655496 JPD655496:JPE655496 JYZ655496:JZA655496 KIV655496:KIW655496 KSR655496:KSS655496 LCN655496:LCO655496 LMJ655496:LMK655496 LWF655496:LWG655496 MGB655496:MGC655496 MPX655496:MPY655496 MZT655496:MZU655496 NJP655496:NJQ655496 NTL655496:NTM655496 ODH655496:ODI655496 OND655496:ONE655496 OWZ655496:OXA655496 PGV655496:PGW655496 PQR655496:PQS655496 QAN655496:QAO655496 QKJ655496:QKK655496 QUF655496:QUG655496 REB655496:REC655496 RNX655496:RNY655496 RXT655496:RXU655496 SHP655496:SHQ655496 SRL655496:SRM655496 TBH655496:TBI655496 TLD655496:TLE655496 TUZ655496:TVA655496 UEV655496:UEW655496 UOR655496:UOS655496 UYN655496:UYO655496 VIJ655496:VIK655496 VSF655496:VSG655496 WCB655496:WCC655496 WLX655496:WLY655496 WVT655496:WVU655496 J721032:K721032 JH721032:JI721032 TD721032:TE721032 ACZ721032:ADA721032 AMV721032:AMW721032 AWR721032:AWS721032 BGN721032:BGO721032 BQJ721032:BQK721032 CAF721032:CAG721032 CKB721032:CKC721032 CTX721032:CTY721032 DDT721032:DDU721032 DNP721032:DNQ721032 DXL721032:DXM721032 EHH721032:EHI721032 ERD721032:ERE721032 FAZ721032:FBA721032 FKV721032:FKW721032 FUR721032:FUS721032 GEN721032:GEO721032 GOJ721032:GOK721032 GYF721032:GYG721032 HIB721032:HIC721032 HRX721032:HRY721032 IBT721032:IBU721032 ILP721032:ILQ721032 IVL721032:IVM721032 JFH721032:JFI721032 JPD721032:JPE721032 JYZ721032:JZA721032 KIV721032:KIW721032 KSR721032:KSS721032 LCN721032:LCO721032 LMJ721032:LMK721032 LWF721032:LWG721032 MGB721032:MGC721032 MPX721032:MPY721032 MZT721032:MZU721032 NJP721032:NJQ721032 NTL721032:NTM721032 ODH721032:ODI721032 OND721032:ONE721032 OWZ721032:OXA721032 PGV721032:PGW721032 PQR721032:PQS721032 QAN721032:QAO721032 QKJ721032:QKK721032 QUF721032:QUG721032 REB721032:REC721032 RNX721032:RNY721032 RXT721032:RXU721032 SHP721032:SHQ721032 SRL721032:SRM721032 TBH721032:TBI721032 TLD721032:TLE721032 TUZ721032:TVA721032 UEV721032:UEW721032 UOR721032:UOS721032 UYN721032:UYO721032 VIJ721032:VIK721032 VSF721032:VSG721032 WCB721032:WCC721032 WLX721032:WLY721032 WVT721032:WVU721032 J786568:K786568 JH786568:JI786568 TD786568:TE786568 ACZ786568:ADA786568 AMV786568:AMW786568 AWR786568:AWS786568 BGN786568:BGO786568 BQJ786568:BQK786568 CAF786568:CAG786568 CKB786568:CKC786568 CTX786568:CTY786568 DDT786568:DDU786568 DNP786568:DNQ786568 DXL786568:DXM786568 EHH786568:EHI786568 ERD786568:ERE786568 FAZ786568:FBA786568 FKV786568:FKW786568 FUR786568:FUS786568 GEN786568:GEO786568 GOJ786568:GOK786568 GYF786568:GYG786568 HIB786568:HIC786568 HRX786568:HRY786568 IBT786568:IBU786568 ILP786568:ILQ786568 IVL786568:IVM786568 JFH786568:JFI786568 JPD786568:JPE786568 JYZ786568:JZA786568 KIV786568:KIW786568 KSR786568:KSS786568 LCN786568:LCO786568 LMJ786568:LMK786568 LWF786568:LWG786568 MGB786568:MGC786568 MPX786568:MPY786568 MZT786568:MZU786568 NJP786568:NJQ786568 NTL786568:NTM786568 ODH786568:ODI786568 OND786568:ONE786568 OWZ786568:OXA786568 PGV786568:PGW786568 PQR786568:PQS786568 QAN786568:QAO786568 QKJ786568:QKK786568 QUF786568:QUG786568 REB786568:REC786568 RNX786568:RNY786568 RXT786568:RXU786568 SHP786568:SHQ786568 SRL786568:SRM786568 TBH786568:TBI786568 TLD786568:TLE786568 TUZ786568:TVA786568 UEV786568:UEW786568 UOR786568:UOS786568 UYN786568:UYO786568 VIJ786568:VIK786568 VSF786568:VSG786568 WCB786568:WCC786568 WLX786568:WLY786568 WVT786568:WVU786568 J852104:K852104 JH852104:JI852104 TD852104:TE852104 ACZ852104:ADA852104 AMV852104:AMW852104 AWR852104:AWS852104 BGN852104:BGO852104 BQJ852104:BQK852104 CAF852104:CAG852104 CKB852104:CKC852104 CTX852104:CTY852104 DDT852104:DDU852104 DNP852104:DNQ852104 DXL852104:DXM852104 EHH852104:EHI852104 ERD852104:ERE852104 FAZ852104:FBA852104 FKV852104:FKW852104 FUR852104:FUS852104 GEN852104:GEO852104 GOJ852104:GOK852104 GYF852104:GYG852104 HIB852104:HIC852104 HRX852104:HRY852104 IBT852104:IBU852104 ILP852104:ILQ852104 IVL852104:IVM852104 JFH852104:JFI852104 JPD852104:JPE852104 JYZ852104:JZA852104 KIV852104:KIW852104 KSR852104:KSS852104 LCN852104:LCO852104 LMJ852104:LMK852104 LWF852104:LWG852104 MGB852104:MGC852104 MPX852104:MPY852104 MZT852104:MZU852104 NJP852104:NJQ852104 NTL852104:NTM852104 ODH852104:ODI852104 OND852104:ONE852104 OWZ852104:OXA852104 PGV852104:PGW852104 PQR852104:PQS852104 QAN852104:QAO852104 QKJ852104:QKK852104 QUF852104:QUG852104 REB852104:REC852104 RNX852104:RNY852104 RXT852104:RXU852104 SHP852104:SHQ852104 SRL852104:SRM852104 TBH852104:TBI852104 TLD852104:TLE852104 TUZ852104:TVA852104 UEV852104:UEW852104 UOR852104:UOS852104 UYN852104:UYO852104 VIJ852104:VIK852104 VSF852104:VSG852104 WCB852104:WCC852104 WLX852104:WLY852104 WVT852104:WVU852104 J917640:K917640 JH917640:JI917640 TD917640:TE917640 ACZ917640:ADA917640 AMV917640:AMW917640 AWR917640:AWS917640 BGN917640:BGO917640 BQJ917640:BQK917640 CAF917640:CAG917640 CKB917640:CKC917640 CTX917640:CTY917640 DDT917640:DDU917640 DNP917640:DNQ917640 DXL917640:DXM917640 EHH917640:EHI917640 ERD917640:ERE917640 FAZ917640:FBA917640 FKV917640:FKW917640 FUR917640:FUS917640 GEN917640:GEO917640 GOJ917640:GOK917640 GYF917640:GYG917640 HIB917640:HIC917640 HRX917640:HRY917640 IBT917640:IBU917640 ILP917640:ILQ917640 IVL917640:IVM917640 JFH917640:JFI917640 JPD917640:JPE917640 JYZ917640:JZA917640 KIV917640:KIW917640 KSR917640:KSS917640 LCN917640:LCO917640 LMJ917640:LMK917640 LWF917640:LWG917640 MGB917640:MGC917640 MPX917640:MPY917640 MZT917640:MZU917640 NJP917640:NJQ917640 NTL917640:NTM917640 ODH917640:ODI917640 OND917640:ONE917640 OWZ917640:OXA917640 PGV917640:PGW917640 PQR917640:PQS917640 QAN917640:QAO917640 QKJ917640:QKK917640 QUF917640:QUG917640 REB917640:REC917640 RNX917640:RNY917640 RXT917640:RXU917640 SHP917640:SHQ917640 SRL917640:SRM917640 TBH917640:TBI917640 TLD917640:TLE917640 TUZ917640:TVA917640 UEV917640:UEW917640 UOR917640:UOS917640 UYN917640:UYO917640 VIJ917640:VIK917640 VSF917640:VSG917640 WCB917640:WCC917640 WLX917640:WLY917640 WVT917640:WVU917640 J983176:K983176 JH983176:JI983176 TD983176:TE983176 ACZ983176:ADA983176 AMV983176:AMW983176 AWR983176:AWS983176 BGN983176:BGO983176 BQJ983176:BQK983176 CAF983176:CAG983176 CKB983176:CKC983176 CTX983176:CTY983176 DDT983176:DDU983176 DNP983176:DNQ983176 DXL983176:DXM983176 EHH983176:EHI983176 ERD983176:ERE983176 FAZ983176:FBA983176 FKV983176:FKW983176 FUR983176:FUS983176 GEN983176:GEO983176 GOJ983176:GOK983176 GYF983176:GYG983176 HIB983176:HIC983176 HRX983176:HRY983176 IBT983176:IBU983176 ILP983176:ILQ983176 IVL983176:IVM983176 JFH983176:JFI983176 JPD983176:JPE983176 JYZ983176:JZA983176 KIV983176:KIW983176 KSR983176:KSS983176 LCN983176:LCO983176 LMJ983176:LMK983176 LWF983176:LWG983176 MGB983176:MGC983176 MPX983176:MPY983176 MZT983176:MZU983176 NJP983176:NJQ983176 NTL983176:NTM983176 ODH983176:ODI983176 OND983176:ONE983176 OWZ983176:OXA983176 PGV983176:PGW983176 PQR983176:PQS983176 QAN983176:QAO983176 QKJ983176:QKK983176 QUF983176:QUG983176 REB983176:REC983176 RNX983176:RNY983176 RXT983176:RXU983176 SHP983176:SHQ983176 SRL983176:SRM983176 TBH983176:TBI983176 TLD983176:TLE983176 TUZ983176:TVA983176 UEV983176:UEW983176 UOR983176:UOS983176 UYN983176:UYO983176 VIJ983176:VIK983176 VSF983176:VSG983176 WCB983176:WCC983176 WLX983176:WLY983176 WVT983176:WVU983176 W65672:X65672 JU65672:JV65672 TQ65672:TR65672 ADM65672:ADN65672 ANI65672:ANJ65672 AXE65672:AXF65672 BHA65672:BHB65672 BQW65672:BQX65672 CAS65672:CAT65672 CKO65672:CKP65672 CUK65672:CUL65672 DEG65672:DEH65672 DOC65672:DOD65672 DXY65672:DXZ65672 EHU65672:EHV65672 ERQ65672:ERR65672 FBM65672:FBN65672 FLI65672:FLJ65672 FVE65672:FVF65672 GFA65672:GFB65672 GOW65672:GOX65672 GYS65672:GYT65672 HIO65672:HIP65672 HSK65672:HSL65672 ICG65672:ICH65672 IMC65672:IMD65672 IVY65672:IVZ65672 JFU65672:JFV65672 JPQ65672:JPR65672 JZM65672:JZN65672 KJI65672:KJJ65672 KTE65672:KTF65672 LDA65672:LDB65672 LMW65672:LMX65672 LWS65672:LWT65672 MGO65672:MGP65672 MQK65672:MQL65672 NAG65672:NAH65672 NKC65672:NKD65672 NTY65672:NTZ65672 ODU65672:ODV65672 ONQ65672:ONR65672 OXM65672:OXN65672 PHI65672:PHJ65672 PRE65672:PRF65672 QBA65672:QBB65672 QKW65672:QKX65672 QUS65672:QUT65672 REO65672:REP65672 ROK65672:ROL65672 RYG65672:RYH65672 SIC65672:SID65672 SRY65672:SRZ65672 TBU65672:TBV65672 TLQ65672:TLR65672 TVM65672:TVN65672 UFI65672:UFJ65672 UPE65672:UPF65672 UZA65672:UZB65672 VIW65672:VIX65672 VSS65672:VST65672 WCO65672:WCP65672 WMK65672:WML65672 WWG65672:WWH65672 W131208:X131208 JU131208:JV131208 TQ131208:TR131208 ADM131208:ADN131208 ANI131208:ANJ131208 AXE131208:AXF131208 BHA131208:BHB131208 BQW131208:BQX131208 CAS131208:CAT131208 CKO131208:CKP131208 CUK131208:CUL131208 DEG131208:DEH131208 DOC131208:DOD131208 DXY131208:DXZ131208 EHU131208:EHV131208 ERQ131208:ERR131208 FBM131208:FBN131208 FLI131208:FLJ131208 FVE131208:FVF131208 GFA131208:GFB131208 GOW131208:GOX131208 GYS131208:GYT131208 HIO131208:HIP131208 HSK131208:HSL131208 ICG131208:ICH131208 IMC131208:IMD131208 IVY131208:IVZ131208 JFU131208:JFV131208 JPQ131208:JPR131208 JZM131208:JZN131208 KJI131208:KJJ131208 KTE131208:KTF131208 LDA131208:LDB131208 LMW131208:LMX131208 LWS131208:LWT131208 MGO131208:MGP131208 MQK131208:MQL131208 NAG131208:NAH131208 NKC131208:NKD131208 NTY131208:NTZ131208 ODU131208:ODV131208 ONQ131208:ONR131208 OXM131208:OXN131208 PHI131208:PHJ131208 PRE131208:PRF131208 QBA131208:QBB131208 QKW131208:QKX131208 QUS131208:QUT131208 REO131208:REP131208 ROK131208:ROL131208 RYG131208:RYH131208 SIC131208:SID131208 SRY131208:SRZ131208 TBU131208:TBV131208 TLQ131208:TLR131208 TVM131208:TVN131208 UFI131208:UFJ131208 UPE131208:UPF131208 UZA131208:UZB131208 VIW131208:VIX131208 VSS131208:VST131208 WCO131208:WCP131208 WMK131208:WML131208 WWG131208:WWH131208 W196744:X196744 JU196744:JV196744 TQ196744:TR196744 ADM196744:ADN196744 ANI196744:ANJ196744 AXE196744:AXF196744 BHA196744:BHB196744 BQW196744:BQX196744 CAS196744:CAT196744 CKO196744:CKP196744 CUK196744:CUL196744 DEG196744:DEH196744 DOC196744:DOD196744 DXY196744:DXZ196744 EHU196744:EHV196744 ERQ196744:ERR196744 FBM196744:FBN196744 FLI196744:FLJ196744 FVE196744:FVF196744 GFA196744:GFB196744 GOW196744:GOX196744 GYS196744:GYT196744 HIO196744:HIP196744 HSK196744:HSL196744 ICG196744:ICH196744 IMC196744:IMD196744 IVY196744:IVZ196744 JFU196744:JFV196744 JPQ196744:JPR196744 JZM196744:JZN196744 KJI196744:KJJ196744 KTE196744:KTF196744 LDA196744:LDB196744 LMW196744:LMX196744 LWS196744:LWT196744 MGO196744:MGP196744 MQK196744:MQL196744 NAG196744:NAH196744 NKC196744:NKD196744 NTY196744:NTZ196744 ODU196744:ODV196744 ONQ196744:ONR196744 OXM196744:OXN196744 PHI196744:PHJ196744 PRE196744:PRF196744 QBA196744:QBB196744 QKW196744:QKX196744 QUS196744:QUT196744 REO196744:REP196744 ROK196744:ROL196744 RYG196744:RYH196744 SIC196744:SID196744 SRY196744:SRZ196744 TBU196744:TBV196744 TLQ196744:TLR196744 TVM196744:TVN196744 UFI196744:UFJ196744 UPE196744:UPF196744 UZA196744:UZB196744 VIW196744:VIX196744 VSS196744:VST196744 WCO196744:WCP196744 WMK196744:WML196744 WWG196744:WWH196744 W262280:X262280 JU262280:JV262280 TQ262280:TR262280 ADM262280:ADN262280 ANI262280:ANJ262280 AXE262280:AXF262280 BHA262280:BHB262280 BQW262280:BQX262280 CAS262280:CAT262280 CKO262280:CKP262280 CUK262280:CUL262280 DEG262280:DEH262280 DOC262280:DOD262280 DXY262280:DXZ262280 EHU262280:EHV262280 ERQ262280:ERR262280 FBM262280:FBN262280 FLI262280:FLJ262280 FVE262280:FVF262280 GFA262280:GFB262280 GOW262280:GOX262280 GYS262280:GYT262280 HIO262280:HIP262280 HSK262280:HSL262280 ICG262280:ICH262280 IMC262280:IMD262280 IVY262280:IVZ262280 JFU262280:JFV262280 JPQ262280:JPR262280 JZM262280:JZN262280 KJI262280:KJJ262280 KTE262280:KTF262280 LDA262280:LDB262280 LMW262280:LMX262280 LWS262280:LWT262280 MGO262280:MGP262280 MQK262280:MQL262280 NAG262280:NAH262280 NKC262280:NKD262280 NTY262280:NTZ262280 ODU262280:ODV262280 ONQ262280:ONR262280 OXM262280:OXN262280 PHI262280:PHJ262280 PRE262280:PRF262280 QBA262280:QBB262280 QKW262280:QKX262280 QUS262280:QUT262280 REO262280:REP262280 ROK262280:ROL262280 RYG262280:RYH262280 SIC262280:SID262280 SRY262280:SRZ262280 TBU262280:TBV262280 TLQ262280:TLR262280 TVM262280:TVN262280 UFI262280:UFJ262280 UPE262280:UPF262280 UZA262280:UZB262280 VIW262280:VIX262280 VSS262280:VST262280 WCO262280:WCP262280 WMK262280:WML262280 WWG262280:WWH262280 W327816:X327816 JU327816:JV327816 TQ327816:TR327816 ADM327816:ADN327816 ANI327816:ANJ327816 AXE327816:AXF327816 BHA327816:BHB327816 BQW327816:BQX327816 CAS327816:CAT327816 CKO327816:CKP327816 CUK327816:CUL327816 DEG327816:DEH327816 DOC327816:DOD327816 DXY327816:DXZ327816 EHU327816:EHV327816 ERQ327816:ERR327816 FBM327816:FBN327816 FLI327816:FLJ327816 FVE327816:FVF327816 GFA327816:GFB327816 GOW327816:GOX327816 GYS327816:GYT327816 HIO327816:HIP327816 HSK327816:HSL327816 ICG327816:ICH327816 IMC327816:IMD327816 IVY327816:IVZ327816 JFU327816:JFV327816 JPQ327816:JPR327816 JZM327816:JZN327816 KJI327816:KJJ327816 KTE327816:KTF327816 LDA327816:LDB327816 LMW327816:LMX327816 LWS327816:LWT327816 MGO327816:MGP327816 MQK327816:MQL327816 NAG327816:NAH327816 NKC327816:NKD327816 NTY327816:NTZ327816 ODU327816:ODV327816 ONQ327816:ONR327816 OXM327816:OXN327816 PHI327816:PHJ327816 PRE327816:PRF327816 QBA327816:QBB327816 QKW327816:QKX327816 QUS327816:QUT327816 REO327816:REP327816 ROK327816:ROL327816 RYG327816:RYH327816 SIC327816:SID327816 SRY327816:SRZ327816 TBU327816:TBV327816 TLQ327816:TLR327816 TVM327816:TVN327816 UFI327816:UFJ327816 UPE327816:UPF327816 UZA327816:UZB327816 VIW327816:VIX327816 VSS327816:VST327816 WCO327816:WCP327816 WMK327816:WML327816 WWG327816:WWH327816 W393352:X393352 JU393352:JV393352 TQ393352:TR393352 ADM393352:ADN393352 ANI393352:ANJ393352 AXE393352:AXF393352 BHA393352:BHB393352 BQW393352:BQX393352 CAS393352:CAT393352 CKO393352:CKP393352 CUK393352:CUL393352 DEG393352:DEH393352 DOC393352:DOD393352 DXY393352:DXZ393352 EHU393352:EHV393352 ERQ393352:ERR393352 FBM393352:FBN393352 FLI393352:FLJ393352 FVE393352:FVF393352 GFA393352:GFB393352 GOW393352:GOX393352 GYS393352:GYT393352 HIO393352:HIP393352 HSK393352:HSL393352 ICG393352:ICH393352 IMC393352:IMD393352 IVY393352:IVZ393352 JFU393352:JFV393352 JPQ393352:JPR393352 JZM393352:JZN393352 KJI393352:KJJ393352 KTE393352:KTF393352 LDA393352:LDB393352 LMW393352:LMX393352 LWS393352:LWT393352 MGO393352:MGP393352 MQK393352:MQL393352 NAG393352:NAH393352 NKC393352:NKD393352 NTY393352:NTZ393352 ODU393352:ODV393352 ONQ393352:ONR393352 OXM393352:OXN393352 PHI393352:PHJ393352 PRE393352:PRF393352 QBA393352:QBB393352 QKW393352:QKX393352 QUS393352:QUT393352 REO393352:REP393352 ROK393352:ROL393352 RYG393352:RYH393352 SIC393352:SID393352 SRY393352:SRZ393352 TBU393352:TBV393352 TLQ393352:TLR393352 TVM393352:TVN393352 UFI393352:UFJ393352 UPE393352:UPF393352 UZA393352:UZB393352 VIW393352:VIX393352 VSS393352:VST393352 WCO393352:WCP393352 WMK393352:WML393352 WWG393352:WWH393352 W458888:X458888 JU458888:JV458888 TQ458888:TR458888 ADM458888:ADN458888 ANI458888:ANJ458888 AXE458888:AXF458888 BHA458888:BHB458888 BQW458888:BQX458888 CAS458888:CAT458888 CKO458888:CKP458888 CUK458888:CUL458888 DEG458888:DEH458888 DOC458888:DOD458888 DXY458888:DXZ458888 EHU458888:EHV458888 ERQ458888:ERR458888 FBM458888:FBN458888 FLI458888:FLJ458888 FVE458888:FVF458888 GFA458888:GFB458888 GOW458888:GOX458888 GYS458888:GYT458888 HIO458888:HIP458888 HSK458888:HSL458888 ICG458888:ICH458888 IMC458888:IMD458888 IVY458888:IVZ458888 JFU458888:JFV458888 JPQ458888:JPR458888 JZM458888:JZN458888 KJI458888:KJJ458888 KTE458888:KTF458888 LDA458888:LDB458888 LMW458888:LMX458888 LWS458888:LWT458888 MGO458888:MGP458888 MQK458888:MQL458888 NAG458888:NAH458888 NKC458888:NKD458888 NTY458888:NTZ458888 ODU458888:ODV458888 ONQ458888:ONR458888 OXM458888:OXN458888 PHI458888:PHJ458888 PRE458888:PRF458888 QBA458888:QBB458888 QKW458888:QKX458888 QUS458888:QUT458888 REO458888:REP458888 ROK458888:ROL458888 RYG458888:RYH458888 SIC458888:SID458888 SRY458888:SRZ458888 TBU458888:TBV458888 TLQ458888:TLR458888 TVM458888:TVN458888 UFI458888:UFJ458888 UPE458888:UPF458888 UZA458888:UZB458888 VIW458888:VIX458888 VSS458888:VST458888 WCO458888:WCP458888 WMK458888:WML458888 WWG458888:WWH458888 W524424:X524424 JU524424:JV524424 TQ524424:TR524424 ADM524424:ADN524424 ANI524424:ANJ524424 AXE524424:AXF524424 BHA524424:BHB524424 BQW524424:BQX524424 CAS524424:CAT524424 CKO524424:CKP524424 CUK524424:CUL524424 DEG524424:DEH524424 DOC524424:DOD524424 DXY524424:DXZ524424 EHU524424:EHV524424 ERQ524424:ERR524424 FBM524424:FBN524424 FLI524424:FLJ524424 FVE524424:FVF524424 GFA524424:GFB524424 GOW524424:GOX524424 GYS524424:GYT524424 HIO524424:HIP524424 HSK524424:HSL524424 ICG524424:ICH524424 IMC524424:IMD524424 IVY524424:IVZ524424 JFU524424:JFV524424 JPQ524424:JPR524424 JZM524424:JZN524424 KJI524424:KJJ524424 KTE524424:KTF524424 LDA524424:LDB524424 LMW524424:LMX524424 LWS524424:LWT524424 MGO524424:MGP524424 MQK524424:MQL524424 NAG524424:NAH524424 NKC524424:NKD524424 NTY524424:NTZ524424 ODU524424:ODV524424 ONQ524424:ONR524424 OXM524424:OXN524424 PHI524424:PHJ524424 PRE524424:PRF524424 QBA524424:QBB524424 QKW524424:QKX524424 QUS524424:QUT524424 REO524424:REP524424 ROK524424:ROL524424 RYG524424:RYH524424 SIC524424:SID524424 SRY524424:SRZ524424 TBU524424:TBV524424 TLQ524424:TLR524424 TVM524424:TVN524424 UFI524424:UFJ524424 UPE524424:UPF524424 UZA524424:UZB524424 VIW524424:VIX524424 VSS524424:VST524424 WCO524424:WCP524424 WMK524424:WML524424 WWG524424:WWH524424 W589960:X589960 JU589960:JV589960 TQ589960:TR589960 ADM589960:ADN589960 ANI589960:ANJ589960 AXE589960:AXF589960 BHA589960:BHB589960 BQW589960:BQX589960 CAS589960:CAT589960 CKO589960:CKP589960 CUK589960:CUL589960 DEG589960:DEH589960 DOC589960:DOD589960 DXY589960:DXZ589960 EHU589960:EHV589960 ERQ589960:ERR589960 FBM589960:FBN589960 FLI589960:FLJ589960 FVE589960:FVF589960 GFA589960:GFB589960 GOW589960:GOX589960 GYS589960:GYT589960 HIO589960:HIP589960 HSK589960:HSL589960 ICG589960:ICH589960 IMC589960:IMD589960 IVY589960:IVZ589960 JFU589960:JFV589960 JPQ589960:JPR589960 JZM589960:JZN589960 KJI589960:KJJ589960 KTE589960:KTF589960 LDA589960:LDB589960 LMW589960:LMX589960 LWS589960:LWT589960 MGO589960:MGP589960 MQK589960:MQL589960 NAG589960:NAH589960 NKC589960:NKD589960 NTY589960:NTZ589960 ODU589960:ODV589960 ONQ589960:ONR589960 OXM589960:OXN589960 PHI589960:PHJ589960 PRE589960:PRF589960 QBA589960:QBB589960 QKW589960:QKX589960 QUS589960:QUT589960 REO589960:REP589960 ROK589960:ROL589960 RYG589960:RYH589960 SIC589960:SID589960 SRY589960:SRZ589960 TBU589960:TBV589960 TLQ589960:TLR589960 TVM589960:TVN589960 UFI589960:UFJ589960 UPE589960:UPF589960 UZA589960:UZB589960 VIW589960:VIX589960 VSS589960:VST589960 WCO589960:WCP589960 WMK589960:WML589960 WWG589960:WWH589960 W655496:X655496 JU655496:JV655496 TQ655496:TR655496 ADM655496:ADN655496 ANI655496:ANJ655496 AXE655496:AXF655496 BHA655496:BHB655496 BQW655496:BQX655496 CAS655496:CAT655496 CKO655496:CKP655496 CUK655496:CUL655496 DEG655496:DEH655496 DOC655496:DOD655496 DXY655496:DXZ655496 EHU655496:EHV655496 ERQ655496:ERR655496 FBM655496:FBN655496 FLI655496:FLJ655496 FVE655496:FVF655496 GFA655496:GFB655496 GOW655496:GOX655496 GYS655496:GYT655496 HIO655496:HIP655496 HSK655496:HSL655496 ICG655496:ICH655496 IMC655496:IMD655496 IVY655496:IVZ655496 JFU655496:JFV655496 JPQ655496:JPR655496 JZM655496:JZN655496 KJI655496:KJJ655496 KTE655496:KTF655496 LDA655496:LDB655496 LMW655496:LMX655496 LWS655496:LWT655496 MGO655496:MGP655496 MQK655496:MQL655496 NAG655496:NAH655496 NKC655496:NKD655496 NTY655496:NTZ655496 ODU655496:ODV655496 ONQ655496:ONR655496 OXM655496:OXN655496 PHI655496:PHJ655496 PRE655496:PRF655496 QBA655496:QBB655496 QKW655496:QKX655496 QUS655496:QUT655496 REO655496:REP655496 ROK655496:ROL655496 RYG655496:RYH655496 SIC655496:SID655496 SRY655496:SRZ655496 TBU655496:TBV655496 TLQ655496:TLR655496 TVM655496:TVN655496 UFI655496:UFJ655496 UPE655496:UPF655496 UZA655496:UZB655496 VIW655496:VIX655496 VSS655496:VST655496 WCO655496:WCP655496 WMK655496:WML655496 WWG655496:WWH655496 W721032:X721032 JU721032:JV721032 TQ721032:TR721032 ADM721032:ADN721032 ANI721032:ANJ721032 AXE721032:AXF721032 BHA721032:BHB721032 BQW721032:BQX721032 CAS721032:CAT721032 CKO721032:CKP721032 CUK721032:CUL721032 DEG721032:DEH721032 DOC721032:DOD721032 DXY721032:DXZ721032 EHU721032:EHV721032 ERQ721032:ERR721032 FBM721032:FBN721032 FLI721032:FLJ721032 FVE721032:FVF721032 GFA721032:GFB721032 GOW721032:GOX721032 GYS721032:GYT721032 HIO721032:HIP721032 HSK721032:HSL721032 ICG721032:ICH721032 IMC721032:IMD721032 IVY721032:IVZ721032 JFU721032:JFV721032 JPQ721032:JPR721032 JZM721032:JZN721032 KJI721032:KJJ721032 KTE721032:KTF721032 LDA721032:LDB721032 LMW721032:LMX721032 LWS721032:LWT721032 MGO721032:MGP721032 MQK721032:MQL721032 NAG721032:NAH721032 NKC721032:NKD721032 NTY721032:NTZ721032 ODU721032:ODV721032 ONQ721032:ONR721032 OXM721032:OXN721032 PHI721032:PHJ721032 PRE721032:PRF721032 QBA721032:QBB721032 QKW721032:QKX721032 QUS721032:QUT721032 REO721032:REP721032 ROK721032:ROL721032 RYG721032:RYH721032 SIC721032:SID721032 SRY721032:SRZ721032 TBU721032:TBV721032 TLQ721032:TLR721032 TVM721032:TVN721032 UFI721032:UFJ721032 UPE721032:UPF721032 UZA721032:UZB721032 VIW721032:VIX721032 VSS721032:VST721032 WCO721032:WCP721032 WMK721032:WML721032 WWG721032:WWH721032 W786568:X786568 JU786568:JV786568 TQ786568:TR786568 ADM786568:ADN786568 ANI786568:ANJ786568 AXE786568:AXF786568 BHA786568:BHB786568 BQW786568:BQX786568 CAS786568:CAT786568 CKO786568:CKP786568 CUK786568:CUL786568 DEG786568:DEH786568 DOC786568:DOD786568 DXY786568:DXZ786568 EHU786568:EHV786568 ERQ786568:ERR786568 FBM786568:FBN786568 FLI786568:FLJ786568 FVE786568:FVF786568 GFA786568:GFB786568 GOW786568:GOX786568 GYS786568:GYT786568 HIO786568:HIP786568 HSK786568:HSL786568 ICG786568:ICH786568 IMC786568:IMD786568 IVY786568:IVZ786568 JFU786568:JFV786568 JPQ786568:JPR786568 JZM786568:JZN786568 KJI786568:KJJ786568 KTE786568:KTF786568 LDA786568:LDB786568 LMW786568:LMX786568 LWS786568:LWT786568 MGO786568:MGP786568 MQK786568:MQL786568 NAG786568:NAH786568 NKC786568:NKD786568 NTY786568:NTZ786568 ODU786568:ODV786568 ONQ786568:ONR786568 OXM786568:OXN786568 PHI786568:PHJ786568 PRE786568:PRF786568 QBA786568:QBB786568 QKW786568:QKX786568 QUS786568:QUT786568 REO786568:REP786568 ROK786568:ROL786568 RYG786568:RYH786568 SIC786568:SID786568 SRY786568:SRZ786568 TBU786568:TBV786568 TLQ786568:TLR786568 TVM786568:TVN786568 UFI786568:UFJ786568 UPE786568:UPF786568 UZA786568:UZB786568 VIW786568:VIX786568 VSS786568:VST786568 WCO786568:WCP786568 WMK786568:WML786568 WWG786568:WWH786568 W852104:X852104 JU852104:JV852104 TQ852104:TR852104 ADM852104:ADN852104 ANI852104:ANJ852104 AXE852104:AXF852104 BHA852104:BHB852104 BQW852104:BQX852104 CAS852104:CAT852104 CKO852104:CKP852104 CUK852104:CUL852104 DEG852104:DEH852104 DOC852104:DOD852104 DXY852104:DXZ852104 EHU852104:EHV852104 ERQ852104:ERR852104 FBM852104:FBN852104 FLI852104:FLJ852104 FVE852104:FVF852104 GFA852104:GFB852104 GOW852104:GOX852104 GYS852104:GYT852104 HIO852104:HIP852104 HSK852104:HSL852104 ICG852104:ICH852104 IMC852104:IMD852104 IVY852104:IVZ852104 JFU852104:JFV852104 JPQ852104:JPR852104 JZM852104:JZN852104 KJI852104:KJJ852104 KTE852104:KTF852104 LDA852104:LDB852104 LMW852104:LMX852104 LWS852104:LWT852104 MGO852104:MGP852104 MQK852104:MQL852104 NAG852104:NAH852104 NKC852104:NKD852104 NTY852104:NTZ852104 ODU852104:ODV852104 ONQ852104:ONR852104 OXM852104:OXN852104 PHI852104:PHJ852104 PRE852104:PRF852104 QBA852104:QBB852104 QKW852104:QKX852104 QUS852104:QUT852104 REO852104:REP852104 ROK852104:ROL852104 RYG852104:RYH852104 SIC852104:SID852104 SRY852104:SRZ852104 TBU852104:TBV852104 TLQ852104:TLR852104 TVM852104:TVN852104 UFI852104:UFJ852104 UPE852104:UPF852104 UZA852104:UZB852104 VIW852104:VIX852104 VSS852104:VST852104 WCO852104:WCP852104 WMK852104:WML852104 WWG852104:WWH852104 W917640:X917640 JU917640:JV917640 TQ917640:TR917640 ADM917640:ADN917640 ANI917640:ANJ917640 AXE917640:AXF917640 BHA917640:BHB917640 BQW917640:BQX917640 CAS917640:CAT917640 CKO917640:CKP917640 CUK917640:CUL917640 DEG917640:DEH917640 DOC917640:DOD917640 DXY917640:DXZ917640 EHU917640:EHV917640 ERQ917640:ERR917640 FBM917640:FBN917640 FLI917640:FLJ917640 FVE917640:FVF917640 GFA917640:GFB917640 GOW917640:GOX917640 GYS917640:GYT917640 HIO917640:HIP917640 HSK917640:HSL917640 ICG917640:ICH917640 IMC917640:IMD917640 IVY917640:IVZ917640 JFU917640:JFV917640 JPQ917640:JPR917640 JZM917640:JZN917640 KJI917640:KJJ917640 KTE917640:KTF917640 LDA917640:LDB917640 LMW917640:LMX917640 LWS917640:LWT917640 MGO917640:MGP917640 MQK917640:MQL917640 NAG917640:NAH917640 NKC917640:NKD917640 NTY917640:NTZ917640 ODU917640:ODV917640 ONQ917640:ONR917640 OXM917640:OXN917640 PHI917640:PHJ917640 PRE917640:PRF917640 QBA917640:QBB917640 QKW917640:QKX917640 QUS917640:QUT917640 REO917640:REP917640 ROK917640:ROL917640 RYG917640:RYH917640 SIC917640:SID917640 SRY917640:SRZ917640 TBU917640:TBV917640 TLQ917640:TLR917640 TVM917640:TVN917640 UFI917640:UFJ917640 UPE917640:UPF917640 UZA917640:UZB917640 VIW917640:VIX917640 VSS917640:VST917640 WCO917640:WCP917640 WMK917640:WML917640 WWG917640:WWH917640 W983176:X983176 JU983176:JV983176 TQ983176:TR983176 ADM983176:ADN983176 ANI983176:ANJ983176 AXE983176:AXF983176 BHA983176:BHB983176 BQW983176:BQX983176 CAS983176:CAT983176 CKO983176:CKP983176 CUK983176:CUL983176 DEG983176:DEH983176 DOC983176:DOD983176 DXY983176:DXZ983176 EHU983176:EHV983176 ERQ983176:ERR983176 FBM983176:FBN983176 FLI983176:FLJ983176 FVE983176:FVF983176 GFA983176:GFB983176 GOW983176:GOX983176 GYS983176:GYT983176 HIO983176:HIP983176 HSK983176:HSL983176 ICG983176:ICH983176 IMC983176:IMD983176 IVY983176:IVZ983176 JFU983176:JFV983176 JPQ983176:JPR983176 JZM983176:JZN983176 KJI983176:KJJ983176 KTE983176:KTF983176 LDA983176:LDB983176 LMW983176:LMX983176 LWS983176:LWT983176 MGO983176:MGP983176 MQK983176:MQL983176 NAG983176:NAH983176 NKC983176:NKD983176 NTY983176:NTZ983176 ODU983176:ODV983176 ONQ983176:ONR983176 OXM983176:OXN983176 PHI983176:PHJ983176 PRE983176:PRF983176 QBA983176:QBB983176 QKW983176:QKX983176 QUS983176:QUT983176 REO983176:REP983176 ROK983176:ROL983176 RYG983176:RYH983176 SIC983176:SID983176 SRY983176:SRZ983176 TBU983176:TBV983176 TLQ983176:TLR983176 TVM983176:TVN983176 UFI983176:UFJ983176 UPE983176:UPF983176 UZA983176:UZB983176 VIW983176:VIX983176 VSS983176:VST983176 WCO983176:WCP983176 WMK983176:WML983176 WWG983176:WWH983176">
      <formula1>0</formula1>
      <formula2>59</formula2>
    </dataValidation>
    <dataValidation type="list" allowBlank="1" showInputMessage="1" showErrorMessage="1" error="SELECIONE UM MUNICÍPIO DA LISTA!" sqref="JT11:KA11 WWF37:WWM37 WMJ37:WMQ37 WCN37:WCU37 VSR37:VSY37 VIV37:VJC37 UYZ37:UZG37 UPD37:UPK37 UFH37:UFO37 TVL37:TVS37 TLP37:TLW37 TBT37:TCA37 SRX37:SSE37 SIB37:SII37 RYF37:RYM37 ROJ37:ROQ37 REN37:REU37 QUR37:QUY37 QKV37:QLC37 QAZ37:QBG37 PRD37:PRK37 PHH37:PHO37 OXL37:OXS37 ONP37:ONW37 ODT37:OEA37 NTX37:NUE37 NKB37:NKI37 NAF37:NAM37 MQJ37:MQQ37 MGN37:MGU37 LWR37:LWY37 LMV37:LNC37 LCZ37:LDG37 KTD37:KTK37 KJH37:KJO37 JZL37:JZS37 JPP37:JPW37 JFT37:JGA37 IVX37:IWE37 IMB37:IMI37 ICF37:ICM37 HSJ37:HSQ37 HIN37:HIU37 GYR37:GYY37 GOV37:GPC37 GEZ37:GFG37 FVD37:FVK37 FLH37:FLO37 FBL37:FBS37 ERP37:ERW37 EHT37:EIA37 DXX37:DYE37 DOB37:DOI37 DEF37:DEM37 CUJ37:CUQ37 CKN37:CKU37 CAR37:CAY37 BQV37:BRC37 BGZ37:BHG37 AXD37:AXK37 ANH37:ANO37 ADL37:ADS37 TP37:TW37 JT37:KA37 JT24:KA24 WWF983166:WWM983166 WMJ983166:WMQ983166 WCN983166:WCU983166 VSR983166:VSY983166 VIV983166:VJC983166 UYZ983166:UZG983166 UPD983166:UPK983166 UFH983166:UFO983166 TVL983166:TVS983166 TLP983166:TLW983166 TBT983166:TCA983166 SRX983166:SSE983166 SIB983166:SII983166 RYF983166:RYM983166 ROJ983166:ROQ983166 REN983166:REU983166 QUR983166:QUY983166 QKV983166:QLC983166 QAZ983166:QBG983166 PRD983166:PRK983166 PHH983166:PHO983166 OXL983166:OXS983166 ONP983166:ONW983166 ODT983166:OEA983166 NTX983166:NUE983166 NKB983166:NKI983166 NAF983166:NAM983166 MQJ983166:MQQ983166 MGN983166:MGU983166 LWR983166:LWY983166 LMV983166:LNC983166 LCZ983166:LDG983166 KTD983166:KTK983166 KJH983166:KJO983166 JZL983166:JZS983166 JPP983166:JPW983166 JFT983166:JGA983166 IVX983166:IWE983166 IMB983166:IMI983166 ICF983166:ICM983166 HSJ983166:HSQ983166 HIN983166:HIU983166 GYR983166:GYY983166 GOV983166:GPC983166 GEZ983166:GFG983166 FVD983166:FVK983166 FLH983166:FLO983166 FBL983166:FBS983166 ERP983166:ERW983166 EHT983166:EIA983166 DXX983166:DYE983166 DOB983166:DOI983166 DEF983166:DEM983166 CUJ983166:CUQ983166 CKN983166:CKU983166 CAR983166:CAY983166 BQV983166:BRC983166 BGZ983166:BHG983166 AXD983166:AXK983166 ANH983166:ANO983166 ADL983166:ADS983166 TP983166:TW983166 JT983166:KA983166 V983166:AC983166 WWF917630:WWM917630 WMJ917630:WMQ917630 WCN917630:WCU917630 VSR917630:VSY917630 VIV917630:VJC917630 UYZ917630:UZG917630 UPD917630:UPK917630 UFH917630:UFO917630 TVL917630:TVS917630 TLP917630:TLW917630 TBT917630:TCA917630 SRX917630:SSE917630 SIB917630:SII917630 RYF917630:RYM917630 ROJ917630:ROQ917630 REN917630:REU917630 QUR917630:QUY917630 QKV917630:QLC917630 QAZ917630:QBG917630 PRD917630:PRK917630 PHH917630:PHO917630 OXL917630:OXS917630 ONP917630:ONW917630 ODT917630:OEA917630 NTX917630:NUE917630 NKB917630:NKI917630 NAF917630:NAM917630 MQJ917630:MQQ917630 MGN917630:MGU917630 LWR917630:LWY917630 LMV917630:LNC917630 LCZ917630:LDG917630 KTD917630:KTK917630 KJH917630:KJO917630 JZL917630:JZS917630 JPP917630:JPW917630 JFT917630:JGA917630 IVX917630:IWE917630 IMB917630:IMI917630 ICF917630:ICM917630 HSJ917630:HSQ917630 HIN917630:HIU917630 GYR917630:GYY917630 GOV917630:GPC917630 GEZ917630:GFG917630 FVD917630:FVK917630 FLH917630:FLO917630 FBL917630:FBS917630 ERP917630:ERW917630 EHT917630:EIA917630 DXX917630:DYE917630 DOB917630:DOI917630 DEF917630:DEM917630 CUJ917630:CUQ917630 CKN917630:CKU917630 CAR917630:CAY917630 BQV917630:BRC917630 BGZ917630:BHG917630 AXD917630:AXK917630 ANH917630:ANO917630 ADL917630:ADS917630 TP917630:TW917630 JT917630:KA917630 V917630:AC917630 WWF852094:WWM852094 WMJ852094:WMQ852094 WCN852094:WCU852094 VSR852094:VSY852094 VIV852094:VJC852094 UYZ852094:UZG852094 UPD852094:UPK852094 UFH852094:UFO852094 TVL852094:TVS852094 TLP852094:TLW852094 TBT852094:TCA852094 SRX852094:SSE852094 SIB852094:SII852094 RYF852094:RYM852094 ROJ852094:ROQ852094 REN852094:REU852094 QUR852094:QUY852094 QKV852094:QLC852094 QAZ852094:QBG852094 PRD852094:PRK852094 PHH852094:PHO852094 OXL852094:OXS852094 ONP852094:ONW852094 ODT852094:OEA852094 NTX852094:NUE852094 NKB852094:NKI852094 NAF852094:NAM852094 MQJ852094:MQQ852094 MGN852094:MGU852094 LWR852094:LWY852094 LMV852094:LNC852094 LCZ852094:LDG852094 KTD852094:KTK852094 KJH852094:KJO852094 JZL852094:JZS852094 JPP852094:JPW852094 JFT852094:JGA852094 IVX852094:IWE852094 IMB852094:IMI852094 ICF852094:ICM852094 HSJ852094:HSQ852094 HIN852094:HIU852094 GYR852094:GYY852094 GOV852094:GPC852094 GEZ852094:GFG852094 FVD852094:FVK852094 FLH852094:FLO852094 FBL852094:FBS852094 ERP852094:ERW852094 EHT852094:EIA852094 DXX852094:DYE852094 DOB852094:DOI852094 DEF852094:DEM852094 CUJ852094:CUQ852094 CKN852094:CKU852094 CAR852094:CAY852094 BQV852094:BRC852094 BGZ852094:BHG852094 AXD852094:AXK852094 ANH852094:ANO852094 ADL852094:ADS852094 TP852094:TW852094 JT852094:KA852094 V852094:AC852094 WWF786558:WWM786558 WMJ786558:WMQ786558 WCN786558:WCU786558 VSR786558:VSY786558 VIV786558:VJC786558 UYZ786558:UZG786558 UPD786558:UPK786558 UFH786558:UFO786558 TVL786558:TVS786558 TLP786558:TLW786558 TBT786558:TCA786558 SRX786558:SSE786558 SIB786558:SII786558 RYF786558:RYM786558 ROJ786558:ROQ786558 REN786558:REU786558 QUR786558:QUY786558 QKV786558:QLC786558 QAZ786558:QBG786558 PRD786558:PRK786558 PHH786558:PHO786558 OXL786558:OXS786558 ONP786558:ONW786558 ODT786558:OEA786558 NTX786558:NUE786558 NKB786558:NKI786558 NAF786558:NAM786558 MQJ786558:MQQ786558 MGN786558:MGU786558 LWR786558:LWY786558 LMV786558:LNC786558 LCZ786558:LDG786558 KTD786558:KTK786558 KJH786558:KJO786558 JZL786558:JZS786558 JPP786558:JPW786558 JFT786558:JGA786558 IVX786558:IWE786558 IMB786558:IMI786558 ICF786558:ICM786558 HSJ786558:HSQ786558 HIN786558:HIU786558 GYR786558:GYY786558 GOV786558:GPC786558 GEZ786558:GFG786558 FVD786558:FVK786558 FLH786558:FLO786558 FBL786558:FBS786558 ERP786558:ERW786558 EHT786558:EIA786558 DXX786558:DYE786558 DOB786558:DOI786558 DEF786558:DEM786558 CUJ786558:CUQ786558 CKN786558:CKU786558 CAR786558:CAY786558 BQV786558:BRC786558 BGZ786558:BHG786558 AXD786558:AXK786558 ANH786558:ANO786558 ADL786558:ADS786558 TP786558:TW786558 JT786558:KA786558 V786558:AC786558 WWF721022:WWM721022 WMJ721022:WMQ721022 WCN721022:WCU721022 VSR721022:VSY721022 VIV721022:VJC721022 UYZ721022:UZG721022 UPD721022:UPK721022 UFH721022:UFO721022 TVL721022:TVS721022 TLP721022:TLW721022 TBT721022:TCA721022 SRX721022:SSE721022 SIB721022:SII721022 RYF721022:RYM721022 ROJ721022:ROQ721022 REN721022:REU721022 QUR721022:QUY721022 QKV721022:QLC721022 QAZ721022:QBG721022 PRD721022:PRK721022 PHH721022:PHO721022 OXL721022:OXS721022 ONP721022:ONW721022 ODT721022:OEA721022 NTX721022:NUE721022 NKB721022:NKI721022 NAF721022:NAM721022 MQJ721022:MQQ721022 MGN721022:MGU721022 LWR721022:LWY721022 LMV721022:LNC721022 LCZ721022:LDG721022 KTD721022:KTK721022 KJH721022:KJO721022 JZL721022:JZS721022 JPP721022:JPW721022 JFT721022:JGA721022 IVX721022:IWE721022 IMB721022:IMI721022 ICF721022:ICM721022 HSJ721022:HSQ721022 HIN721022:HIU721022 GYR721022:GYY721022 GOV721022:GPC721022 GEZ721022:GFG721022 FVD721022:FVK721022 FLH721022:FLO721022 FBL721022:FBS721022 ERP721022:ERW721022 EHT721022:EIA721022 DXX721022:DYE721022 DOB721022:DOI721022 DEF721022:DEM721022 CUJ721022:CUQ721022 CKN721022:CKU721022 CAR721022:CAY721022 BQV721022:BRC721022 BGZ721022:BHG721022 AXD721022:AXK721022 ANH721022:ANO721022 ADL721022:ADS721022 TP721022:TW721022 JT721022:KA721022 V721022:AC721022 WWF655486:WWM655486 WMJ655486:WMQ655486 WCN655486:WCU655486 VSR655486:VSY655486 VIV655486:VJC655486 UYZ655486:UZG655486 UPD655486:UPK655486 UFH655486:UFO655486 TVL655486:TVS655486 TLP655486:TLW655486 TBT655486:TCA655486 SRX655486:SSE655486 SIB655486:SII655486 RYF655486:RYM655486 ROJ655486:ROQ655486 REN655486:REU655486 QUR655486:QUY655486 QKV655486:QLC655486 QAZ655486:QBG655486 PRD655486:PRK655486 PHH655486:PHO655486 OXL655486:OXS655486 ONP655486:ONW655486 ODT655486:OEA655486 NTX655486:NUE655486 NKB655486:NKI655486 NAF655486:NAM655486 MQJ655486:MQQ655486 MGN655486:MGU655486 LWR655486:LWY655486 LMV655486:LNC655486 LCZ655486:LDG655486 KTD655486:KTK655486 KJH655486:KJO655486 JZL655486:JZS655486 JPP655486:JPW655486 JFT655486:JGA655486 IVX655486:IWE655486 IMB655486:IMI655486 ICF655486:ICM655486 HSJ655486:HSQ655486 HIN655486:HIU655486 GYR655486:GYY655486 GOV655486:GPC655486 GEZ655486:GFG655486 FVD655486:FVK655486 FLH655486:FLO655486 FBL655486:FBS655486 ERP655486:ERW655486 EHT655486:EIA655486 DXX655486:DYE655486 DOB655486:DOI655486 DEF655486:DEM655486 CUJ655486:CUQ655486 CKN655486:CKU655486 CAR655486:CAY655486 BQV655486:BRC655486 BGZ655486:BHG655486 AXD655486:AXK655486 ANH655486:ANO655486 ADL655486:ADS655486 TP655486:TW655486 JT655486:KA655486 V655486:AC655486 WWF589950:WWM589950 WMJ589950:WMQ589950 WCN589950:WCU589950 VSR589950:VSY589950 VIV589950:VJC589950 UYZ589950:UZG589950 UPD589950:UPK589950 UFH589950:UFO589950 TVL589950:TVS589950 TLP589950:TLW589950 TBT589950:TCA589950 SRX589950:SSE589950 SIB589950:SII589950 RYF589950:RYM589950 ROJ589950:ROQ589950 REN589950:REU589950 QUR589950:QUY589950 QKV589950:QLC589950 QAZ589950:QBG589950 PRD589950:PRK589950 PHH589950:PHO589950 OXL589950:OXS589950 ONP589950:ONW589950 ODT589950:OEA589950 NTX589950:NUE589950 NKB589950:NKI589950 NAF589950:NAM589950 MQJ589950:MQQ589950 MGN589950:MGU589950 LWR589950:LWY589950 LMV589950:LNC589950 LCZ589950:LDG589950 KTD589950:KTK589950 KJH589950:KJO589950 JZL589950:JZS589950 JPP589950:JPW589950 JFT589950:JGA589950 IVX589950:IWE589950 IMB589950:IMI589950 ICF589950:ICM589950 HSJ589950:HSQ589950 HIN589950:HIU589950 GYR589950:GYY589950 GOV589950:GPC589950 GEZ589950:GFG589950 FVD589950:FVK589950 FLH589950:FLO589950 FBL589950:FBS589950 ERP589950:ERW589950 EHT589950:EIA589950 DXX589950:DYE589950 DOB589950:DOI589950 DEF589950:DEM589950 CUJ589950:CUQ589950 CKN589950:CKU589950 CAR589950:CAY589950 BQV589950:BRC589950 BGZ589950:BHG589950 AXD589950:AXK589950 ANH589950:ANO589950 ADL589950:ADS589950 TP589950:TW589950 JT589950:KA589950 V589950:AC589950 WWF524414:WWM524414 WMJ524414:WMQ524414 WCN524414:WCU524414 VSR524414:VSY524414 VIV524414:VJC524414 UYZ524414:UZG524414 UPD524414:UPK524414 UFH524414:UFO524414 TVL524414:TVS524414 TLP524414:TLW524414 TBT524414:TCA524414 SRX524414:SSE524414 SIB524414:SII524414 RYF524414:RYM524414 ROJ524414:ROQ524414 REN524414:REU524414 QUR524414:QUY524414 QKV524414:QLC524414 QAZ524414:QBG524414 PRD524414:PRK524414 PHH524414:PHO524414 OXL524414:OXS524414 ONP524414:ONW524414 ODT524414:OEA524414 NTX524414:NUE524414 NKB524414:NKI524414 NAF524414:NAM524414 MQJ524414:MQQ524414 MGN524414:MGU524414 LWR524414:LWY524414 LMV524414:LNC524414 LCZ524414:LDG524414 KTD524414:KTK524414 KJH524414:KJO524414 JZL524414:JZS524414 JPP524414:JPW524414 JFT524414:JGA524414 IVX524414:IWE524414 IMB524414:IMI524414 ICF524414:ICM524414 HSJ524414:HSQ524414 HIN524414:HIU524414 GYR524414:GYY524414 GOV524414:GPC524414 GEZ524414:GFG524414 FVD524414:FVK524414 FLH524414:FLO524414 FBL524414:FBS524414 ERP524414:ERW524414 EHT524414:EIA524414 DXX524414:DYE524414 DOB524414:DOI524414 DEF524414:DEM524414 CUJ524414:CUQ524414 CKN524414:CKU524414 CAR524414:CAY524414 BQV524414:BRC524414 BGZ524414:BHG524414 AXD524414:AXK524414 ANH524414:ANO524414 ADL524414:ADS524414 TP524414:TW524414 JT524414:KA524414 V524414:AC524414 WWF458878:WWM458878 WMJ458878:WMQ458878 WCN458878:WCU458878 VSR458878:VSY458878 VIV458878:VJC458878 UYZ458878:UZG458878 UPD458878:UPK458878 UFH458878:UFO458878 TVL458878:TVS458878 TLP458878:TLW458878 TBT458878:TCA458878 SRX458878:SSE458878 SIB458878:SII458878 RYF458878:RYM458878 ROJ458878:ROQ458878 REN458878:REU458878 QUR458878:QUY458878 QKV458878:QLC458878 QAZ458878:QBG458878 PRD458878:PRK458878 PHH458878:PHO458878 OXL458878:OXS458878 ONP458878:ONW458878 ODT458878:OEA458878 NTX458878:NUE458878 NKB458878:NKI458878 NAF458878:NAM458878 MQJ458878:MQQ458878 MGN458878:MGU458878 LWR458878:LWY458878 LMV458878:LNC458878 LCZ458878:LDG458878 KTD458878:KTK458878 KJH458878:KJO458878 JZL458878:JZS458878 JPP458878:JPW458878 JFT458878:JGA458878 IVX458878:IWE458878 IMB458878:IMI458878 ICF458878:ICM458878 HSJ458878:HSQ458878 HIN458878:HIU458878 GYR458878:GYY458878 GOV458878:GPC458878 GEZ458878:GFG458878 FVD458878:FVK458878 FLH458878:FLO458878 FBL458878:FBS458878 ERP458878:ERW458878 EHT458878:EIA458878 DXX458878:DYE458878 DOB458878:DOI458878 DEF458878:DEM458878 CUJ458878:CUQ458878 CKN458878:CKU458878 CAR458878:CAY458878 BQV458878:BRC458878 BGZ458878:BHG458878 AXD458878:AXK458878 ANH458878:ANO458878 ADL458878:ADS458878 TP458878:TW458878 JT458878:KA458878 V458878:AC458878 WWF393342:WWM393342 WMJ393342:WMQ393342 WCN393342:WCU393342 VSR393342:VSY393342 VIV393342:VJC393342 UYZ393342:UZG393342 UPD393342:UPK393342 UFH393342:UFO393342 TVL393342:TVS393342 TLP393342:TLW393342 TBT393342:TCA393342 SRX393342:SSE393342 SIB393342:SII393342 RYF393342:RYM393342 ROJ393342:ROQ393342 REN393342:REU393342 QUR393342:QUY393342 QKV393342:QLC393342 QAZ393342:QBG393342 PRD393342:PRK393342 PHH393342:PHO393342 OXL393342:OXS393342 ONP393342:ONW393342 ODT393342:OEA393342 NTX393342:NUE393342 NKB393342:NKI393342 NAF393342:NAM393342 MQJ393342:MQQ393342 MGN393342:MGU393342 LWR393342:LWY393342 LMV393342:LNC393342 LCZ393342:LDG393342 KTD393342:KTK393342 KJH393342:KJO393342 JZL393342:JZS393342 JPP393342:JPW393342 JFT393342:JGA393342 IVX393342:IWE393342 IMB393342:IMI393342 ICF393342:ICM393342 HSJ393342:HSQ393342 HIN393342:HIU393342 GYR393342:GYY393342 GOV393342:GPC393342 GEZ393342:GFG393342 FVD393342:FVK393342 FLH393342:FLO393342 FBL393342:FBS393342 ERP393342:ERW393342 EHT393342:EIA393342 DXX393342:DYE393342 DOB393342:DOI393342 DEF393342:DEM393342 CUJ393342:CUQ393342 CKN393342:CKU393342 CAR393342:CAY393342 BQV393342:BRC393342 BGZ393342:BHG393342 AXD393342:AXK393342 ANH393342:ANO393342 ADL393342:ADS393342 TP393342:TW393342 JT393342:KA393342 V393342:AC393342 WWF327806:WWM327806 WMJ327806:WMQ327806 WCN327806:WCU327806 VSR327806:VSY327806 VIV327806:VJC327806 UYZ327806:UZG327806 UPD327806:UPK327806 UFH327806:UFO327806 TVL327806:TVS327806 TLP327806:TLW327806 TBT327806:TCA327806 SRX327806:SSE327806 SIB327806:SII327806 RYF327806:RYM327806 ROJ327806:ROQ327806 REN327806:REU327806 QUR327806:QUY327806 QKV327806:QLC327806 QAZ327806:QBG327806 PRD327806:PRK327806 PHH327806:PHO327806 OXL327806:OXS327806 ONP327806:ONW327806 ODT327806:OEA327806 NTX327806:NUE327806 NKB327806:NKI327806 NAF327806:NAM327806 MQJ327806:MQQ327806 MGN327806:MGU327806 LWR327806:LWY327806 LMV327806:LNC327806 LCZ327806:LDG327806 KTD327806:KTK327806 KJH327806:KJO327806 JZL327806:JZS327806 JPP327806:JPW327806 JFT327806:JGA327806 IVX327806:IWE327806 IMB327806:IMI327806 ICF327806:ICM327806 HSJ327806:HSQ327806 HIN327806:HIU327806 GYR327806:GYY327806 GOV327806:GPC327806 GEZ327806:GFG327806 FVD327806:FVK327806 FLH327806:FLO327806 FBL327806:FBS327806 ERP327806:ERW327806 EHT327806:EIA327806 DXX327806:DYE327806 DOB327806:DOI327806 DEF327806:DEM327806 CUJ327806:CUQ327806 CKN327806:CKU327806 CAR327806:CAY327806 BQV327806:BRC327806 BGZ327806:BHG327806 AXD327806:AXK327806 ANH327806:ANO327806 ADL327806:ADS327806 TP327806:TW327806 JT327806:KA327806 V327806:AC327806 WWF262270:WWM262270 WMJ262270:WMQ262270 WCN262270:WCU262270 VSR262270:VSY262270 VIV262270:VJC262270 UYZ262270:UZG262270 UPD262270:UPK262270 UFH262270:UFO262270 TVL262270:TVS262270 TLP262270:TLW262270 TBT262270:TCA262270 SRX262270:SSE262270 SIB262270:SII262270 RYF262270:RYM262270 ROJ262270:ROQ262270 REN262270:REU262270 QUR262270:QUY262270 QKV262270:QLC262270 QAZ262270:QBG262270 PRD262270:PRK262270 PHH262270:PHO262270 OXL262270:OXS262270 ONP262270:ONW262270 ODT262270:OEA262270 NTX262270:NUE262270 NKB262270:NKI262270 NAF262270:NAM262270 MQJ262270:MQQ262270 MGN262270:MGU262270 LWR262270:LWY262270 LMV262270:LNC262270 LCZ262270:LDG262270 KTD262270:KTK262270 KJH262270:KJO262270 JZL262270:JZS262270 JPP262270:JPW262270 JFT262270:JGA262270 IVX262270:IWE262270 IMB262270:IMI262270 ICF262270:ICM262270 HSJ262270:HSQ262270 HIN262270:HIU262270 GYR262270:GYY262270 GOV262270:GPC262270 GEZ262270:GFG262270 FVD262270:FVK262270 FLH262270:FLO262270 FBL262270:FBS262270 ERP262270:ERW262270 EHT262270:EIA262270 DXX262270:DYE262270 DOB262270:DOI262270 DEF262270:DEM262270 CUJ262270:CUQ262270 CKN262270:CKU262270 CAR262270:CAY262270 BQV262270:BRC262270 BGZ262270:BHG262270 AXD262270:AXK262270 ANH262270:ANO262270 ADL262270:ADS262270 TP262270:TW262270 JT262270:KA262270 V262270:AC262270 WWF196734:WWM196734 WMJ196734:WMQ196734 WCN196734:WCU196734 VSR196734:VSY196734 VIV196734:VJC196734 UYZ196734:UZG196734 UPD196734:UPK196734 UFH196734:UFO196734 TVL196734:TVS196734 TLP196734:TLW196734 TBT196734:TCA196734 SRX196734:SSE196734 SIB196734:SII196734 RYF196734:RYM196734 ROJ196734:ROQ196734 REN196734:REU196734 QUR196734:QUY196734 QKV196734:QLC196734 QAZ196734:QBG196734 PRD196734:PRK196734 PHH196734:PHO196734 OXL196734:OXS196734 ONP196734:ONW196734 ODT196734:OEA196734 NTX196734:NUE196734 NKB196734:NKI196734 NAF196734:NAM196734 MQJ196734:MQQ196734 MGN196734:MGU196734 LWR196734:LWY196734 LMV196734:LNC196734 LCZ196734:LDG196734 KTD196734:KTK196734 KJH196734:KJO196734 JZL196734:JZS196734 JPP196734:JPW196734 JFT196734:JGA196734 IVX196734:IWE196734 IMB196734:IMI196734 ICF196734:ICM196734 HSJ196734:HSQ196734 HIN196734:HIU196734 GYR196734:GYY196734 GOV196734:GPC196734 GEZ196734:GFG196734 FVD196734:FVK196734 FLH196734:FLO196734 FBL196734:FBS196734 ERP196734:ERW196734 EHT196734:EIA196734 DXX196734:DYE196734 DOB196734:DOI196734 DEF196734:DEM196734 CUJ196734:CUQ196734 CKN196734:CKU196734 CAR196734:CAY196734 BQV196734:BRC196734 BGZ196734:BHG196734 AXD196734:AXK196734 ANH196734:ANO196734 ADL196734:ADS196734 TP196734:TW196734 JT196734:KA196734 V196734:AC196734 WWF131198:WWM131198 WMJ131198:WMQ131198 WCN131198:WCU131198 VSR131198:VSY131198 VIV131198:VJC131198 UYZ131198:UZG131198 UPD131198:UPK131198 UFH131198:UFO131198 TVL131198:TVS131198 TLP131198:TLW131198 TBT131198:TCA131198 SRX131198:SSE131198 SIB131198:SII131198 RYF131198:RYM131198 ROJ131198:ROQ131198 REN131198:REU131198 QUR131198:QUY131198 QKV131198:QLC131198 QAZ131198:QBG131198 PRD131198:PRK131198 PHH131198:PHO131198 OXL131198:OXS131198 ONP131198:ONW131198 ODT131198:OEA131198 NTX131198:NUE131198 NKB131198:NKI131198 NAF131198:NAM131198 MQJ131198:MQQ131198 MGN131198:MGU131198 LWR131198:LWY131198 LMV131198:LNC131198 LCZ131198:LDG131198 KTD131198:KTK131198 KJH131198:KJO131198 JZL131198:JZS131198 JPP131198:JPW131198 JFT131198:JGA131198 IVX131198:IWE131198 IMB131198:IMI131198 ICF131198:ICM131198 HSJ131198:HSQ131198 HIN131198:HIU131198 GYR131198:GYY131198 GOV131198:GPC131198 GEZ131198:GFG131198 FVD131198:FVK131198 FLH131198:FLO131198 FBL131198:FBS131198 ERP131198:ERW131198 EHT131198:EIA131198 DXX131198:DYE131198 DOB131198:DOI131198 DEF131198:DEM131198 CUJ131198:CUQ131198 CKN131198:CKU131198 CAR131198:CAY131198 BQV131198:BRC131198 BGZ131198:BHG131198 AXD131198:AXK131198 ANH131198:ANO131198 ADL131198:ADS131198 TP131198:TW131198 JT131198:KA131198 V131198:AC131198 WWF65662:WWM65662 WMJ65662:WMQ65662 WCN65662:WCU65662 VSR65662:VSY65662 VIV65662:VJC65662 UYZ65662:UZG65662 UPD65662:UPK65662 UFH65662:UFO65662 TVL65662:TVS65662 TLP65662:TLW65662 TBT65662:TCA65662 SRX65662:SSE65662 SIB65662:SII65662 RYF65662:RYM65662 ROJ65662:ROQ65662 REN65662:REU65662 QUR65662:QUY65662 QKV65662:QLC65662 QAZ65662:QBG65662 PRD65662:PRK65662 PHH65662:PHO65662 OXL65662:OXS65662 ONP65662:ONW65662 ODT65662:OEA65662 NTX65662:NUE65662 NKB65662:NKI65662 NAF65662:NAM65662 MQJ65662:MQQ65662 MGN65662:MGU65662 LWR65662:LWY65662 LMV65662:LNC65662 LCZ65662:LDG65662 KTD65662:KTK65662 KJH65662:KJO65662 JZL65662:JZS65662 JPP65662:JPW65662 JFT65662:JGA65662 IVX65662:IWE65662 IMB65662:IMI65662 ICF65662:ICM65662 HSJ65662:HSQ65662 HIN65662:HIU65662 GYR65662:GYY65662 GOV65662:GPC65662 GEZ65662:GFG65662 FVD65662:FVK65662 FLH65662:FLO65662 FBL65662:FBS65662 ERP65662:ERW65662 EHT65662:EIA65662 DXX65662:DYE65662 DOB65662:DOI65662 DEF65662:DEM65662 CUJ65662:CUQ65662 CKN65662:CKU65662 CAR65662:CAY65662 BQV65662:BRC65662 BGZ65662:BHG65662 AXD65662:AXK65662 ANH65662:ANO65662 ADL65662:ADS65662 TP65662:TW65662 JT65662:KA65662 V65662:AC65662 WWF24:WWM24 WMJ24:WMQ24 WCN24:WCU24 VSR24:VSY24 VIV24:VJC24 UYZ24:UZG24 UPD24:UPK24 UFH24:UFO24 TVL24:TVS24 TLP24:TLW24 TBT24:TCA24 SRX24:SSE24 SIB24:SII24 RYF24:RYM24 ROJ24:ROQ24 REN24:REU24 QUR24:QUY24 QKV24:QLC24 QAZ24:QBG24 PRD24:PRK24 PHH24:PHO24 OXL24:OXS24 ONP24:ONW24 ODT24:OEA24 NTX24:NUE24 NKB24:NKI24 NAF24:NAM24 MQJ24:MQQ24 MGN24:MGU24 LWR24:LWY24 LMV24:LNC24 LCZ24:LDG24 KTD24:KTK24 KJH24:KJO24 JZL24:JZS24 JPP24:JPW24 JFT24:JGA24 IVX24:IWE24 IMB24:IMI24 ICF24:ICM24 HSJ24:HSQ24 HIN24:HIU24 GYR24:GYY24 GOV24:GPC24 GEZ24:GFG24 FVD24:FVK24 FLH24:FLO24 FBL24:FBS24 ERP24:ERW24 EHT24:EIA24 DXX24:DYE24 DOB24:DOI24 DEF24:DEM24 CUJ24:CUQ24 CKN24:CKU24 CAR24:CAY24 BQV24:BRC24 BGZ24:BHG24 AXD24:AXK24 ANH24:ANO24 ADL24:ADS24 TP24:TW24 WWF11:WWM11 WMJ11:WMQ11 WCN11:WCU11 VSR11:VSY11 VIV11:VJC11 UYZ11:UZG11 UPD11:UPK11 UFH11:UFO11 TVL11:TVS11 TLP11:TLW11 TBT11:TCA11 SRX11:SSE11 SIB11:SII11 RYF11:RYM11 ROJ11:ROQ11 REN11:REU11 QUR11:QUY11 QKV11:QLC11 QAZ11:QBG11 PRD11:PRK11 PHH11:PHO11 OXL11:OXS11 ONP11:ONW11 ODT11:OEA11 NTX11:NUE11 NKB11:NKI11 NAF11:NAM11 MQJ11:MQQ11 MGN11:MGU11 LWR11:LWY11 LMV11:LNC11 LCZ11:LDG11 KTD11:KTK11 KJH11:KJO11 JZL11:JZS11 JPP11:JPW11 JFT11:JGA11 IVX11:IWE11 IMB11:IMI11 ICF11:ICM11 HSJ11:HSQ11 HIN11:HIU11 GYR11:GYY11 GOV11:GPC11 GEZ11:GFG11 FVD11:FVK11 FLH11:FLO11 FBL11:FBS11 ERP11:ERW11 EHT11:EIA11 DXX11:DYE11 DOB11:DOI11 DEF11:DEM11 CUJ11:CUQ11 CKN11:CKU11 CAR11:CAY11 BQV11:BRC11 BGZ11:BHG11 AXD11:AXK11 ANH11:ANO11 ADL11:ADS11 TP11:TW11">
      <formula1>$U$173:$U$1026</formula1>
    </dataValidation>
    <dataValidation type="list" allowBlank="1" showInputMessage="1" showErrorMessage="1" error="Selecionar classe de acordo com DN COPAM nº 74/2004 (classes 3, 4, 5 e 6)" prompt="Selecionar classe do empreendimento" sqref="WVU983188:WWA983188 WLY983188:WME983188 WCC983188:WCI983188 VSG983188:VSM983188 VIK983188:VIQ983188 UYO983188:UYU983188 UOS983188:UOY983188 UEW983188:UFC983188 TVA983188:TVG983188 TLE983188:TLK983188 TBI983188:TBO983188 SRM983188:SRS983188 SHQ983188:SHW983188 RXU983188:RYA983188 RNY983188:ROE983188 REC983188:REI983188 QUG983188:QUM983188 QKK983188:QKQ983188 QAO983188:QAU983188 PQS983188:PQY983188 PGW983188:PHC983188 OXA983188:OXG983188 ONE983188:ONK983188 ODI983188:ODO983188 NTM983188:NTS983188 NJQ983188:NJW983188 MZU983188:NAA983188 MPY983188:MQE983188 MGC983188:MGI983188 LWG983188:LWM983188 LMK983188:LMQ983188 LCO983188:LCU983188 KSS983188:KSY983188 KIW983188:KJC983188 JZA983188:JZG983188 JPE983188:JPK983188 JFI983188:JFO983188 IVM983188:IVS983188 ILQ983188:ILW983188 IBU983188:ICA983188 HRY983188:HSE983188 HIC983188:HII983188 GYG983188:GYM983188 GOK983188:GOQ983188 GEO983188:GEU983188 FUS983188:FUY983188 FKW983188:FLC983188 FBA983188:FBG983188 ERE983188:ERK983188 EHI983188:EHO983188 DXM983188:DXS983188 DNQ983188:DNW983188 DDU983188:DEA983188 CTY983188:CUE983188 CKC983188:CKI983188 CAG983188:CAM983188 BQK983188:BQQ983188 BGO983188:BGU983188 AWS983188:AWY983188 AMW983188:ANC983188 ADA983188:ADG983188 TE983188:TK983188 JI983188:JO983188 K983188:Q983188 WVU917652:WWA917652 WLY917652:WME917652 WCC917652:WCI917652 VSG917652:VSM917652 VIK917652:VIQ917652 UYO917652:UYU917652 UOS917652:UOY917652 UEW917652:UFC917652 TVA917652:TVG917652 TLE917652:TLK917652 TBI917652:TBO917652 SRM917652:SRS917652 SHQ917652:SHW917652 RXU917652:RYA917652 RNY917652:ROE917652 REC917652:REI917652 QUG917652:QUM917652 QKK917652:QKQ917652 QAO917652:QAU917652 PQS917652:PQY917652 PGW917652:PHC917652 OXA917652:OXG917652 ONE917652:ONK917652 ODI917652:ODO917652 NTM917652:NTS917652 NJQ917652:NJW917652 MZU917652:NAA917652 MPY917652:MQE917652 MGC917652:MGI917652 LWG917652:LWM917652 LMK917652:LMQ917652 LCO917652:LCU917652 KSS917652:KSY917652 KIW917652:KJC917652 JZA917652:JZG917652 JPE917652:JPK917652 JFI917652:JFO917652 IVM917652:IVS917652 ILQ917652:ILW917652 IBU917652:ICA917652 HRY917652:HSE917652 HIC917652:HII917652 GYG917652:GYM917652 GOK917652:GOQ917652 GEO917652:GEU917652 FUS917652:FUY917652 FKW917652:FLC917652 FBA917652:FBG917652 ERE917652:ERK917652 EHI917652:EHO917652 DXM917652:DXS917652 DNQ917652:DNW917652 DDU917652:DEA917652 CTY917652:CUE917652 CKC917652:CKI917652 CAG917652:CAM917652 BQK917652:BQQ917652 BGO917652:BGU917652 AWS917652:AWY917652 AMW917652:ANC917652 ADA917652:ADG917652 TE917652:TK917652 JI917652:JO917652 K917652:Q917652 WVU852116:WWA852116 WLY852116:WME852116 WCC852116:WCI852116 VSG852116:VSM852116 VIK852116:VIQ852116 UYO852116:UYU852116 UOS852116:UOY852116 UEW852116:UFC852116 TVA852116:TVG852116 TLE852116:TLK852116 TBI852116:TBO852116 SRM852116:SRS852116 SHQ852116:SHW852116 RXU852116:RYA852116 RNY852116:ROE852116 REC852116:REI852116 QUG852116:QUM852116 QKK852116:QKQ852116 QAO852116:QAU852116 PQS852116:PQY852116 PGW852116:PHC852116 OXA852116:OXG852116 ONE852116:ONK852116 ODI852116:ODO852116 NTM852116:NTS852116 NJQ852116:NJW852116 MZU852116:NAA852116 MPY852116:MQE852116 MGC852116:MGI852116 LWG852116:LWM852116 LMK852116:LMQ852116 LCO852116:LCU852116 KSS852116:KSY852116 KIW852116:KJC852116 JZA852116:JZG852116 JPE852116:JPK852116 JFI852116:JFO852116 IVM852116:IVS852116 ILQ852116:ILW852116 IBU852116:ICA852116 HRY852116:HSE852116 HIC852116:HII852116 GYG852116:GYM852116 GOK852116:GOQ852116 GEO852116:GEU852116 FUS852116:FUY852116 FKW852116:FLC852116 FBA852116:FBG852116 ERE852116:ERK852116 EHI852116:EHO852116 DXM852116:DXS852116 DNQ852116:DNW852116 DDU852116:DEA852116 CTY852116:CUE852116 CKC852116:CKI852116 CAG852116:CAM852116 BQK852116:BQQ852116 BGO852116:BGU852116 AWS852116:AWY852116 AMW852116:ANC852116 ADA852116:ADG852116 TE852116:TK852116 JI852116:JO852116 K852116:Q852116 WVU786580:WWA786580 WLY786580:WME786580 WCC786580:WCI786580 VSG786580:VSM786580 VIK786580:VIQ786580 UYO786580:UYU786580 UOS786580:UOY786580 UEW786580:UFC786580 TVA786580:TVG786580 TLE786580:TLK786580 TBI786580:TBO786580 SRM786580:SRS786580 SHQ786580:SHW786580 RXU786580:RYA786580 RNY786580:ROE786580 REC786580:REI786580 QUG786580:QUM786580 QKK786580:QKQ786580 QAO786580:QAU786580 PQS786580:PQY786580 PGW786580:PHC786580 OXA786580:OXG786580 ONE786580:ONK786580 ODI786580:ODO786580 NTM786580:NTS786580 NJQ786580:NJW786580 MZU786580:NAA786580 MPY786580:MQE786580 MGC786580:MGI786580 LWG786580:LWM786580 LMK786580:LMQ786580 LCO786580:LCU786580 KSS786580:KSY786580 KIW786580:KJC786580 JZA786580:JZG786580 JPE786580:JPK786580 JFI786580:JFO786580 IVM786580:IVS786580 ILQ786580:ILW786580 IBU786580:ICA786580 HRY786580:HSE786580 HIC786580:HII786580 GYG786580:GYM786580 GOK786580:GOQ786580 GEO786580:GEU786580 FUS786580:FUY786580 FKW786580:FLC786580 FBA786580:FBG786580 ERE786580:ERK786580 EHI786580:EHO786580 DXM786580:DXS786580 DNQ786580:DNW786580 DDU786580:DEA786580 CTY786580:CUE786580 CKC786580:CKI786580 CAG786580:CAM786580 BQK786580:BQQ786580 BGO786580:BGU786580 AWS786580:AWY786580 AMW786580:ANC786580 ADA786580:ADG786580 TE786580:TK786580 JI786580:JO786580 K786580:Q786580 WVU721044:WWA721044 WLY721044:WME721044 WCC721044:WCI721044 VSG721044:VSM721044 VIK721044:VIQ721044 UYO721044:UYU721044 UOS721044:UOY721044 UEW721044:UFC721044 TVA721044:TVG721044 TLE721044:TLK721044 TBI721044:TBO721044 SRM721044:SRS721044 SHQ721044:SHW721044 RXU721044:RYA721044 RNY721044:ROE721044 REC721044:REI721044 QUG721044:QUM721044 QKK721044:QKQ721044 QAO721044:QAU721044 PQS721044:PQY721044 PGW721044:PHC721044 OXA721044:OXG721044 ONE721044:ONK721044 ODI721044:ODO721044 NTM721044:NTS721044 NJQ721044:NJW721044 MZU721044:NAA721044 MPY721044:MQE721044 MGC721044:MGI721044 LWG721044:LWM721044 LMK721044:LMQ721044 LCO721044:LCU721044 KSS721044:KSY721044 KIW721044:KJC721044 JZA721044:JZG721044 JPE721044:JPK721044 JFI721044:JFO721044 IVM721044:IVS721044 ILQ721044:ILW721044 IBU721044:ICA721044 HRY721044:HSE721044 HIC721044:HII721044 GYG721044:GYM721044 GOK721044:GOQ721044 GEO721044:GEU721044 FUS721044:FUY721044 FKW721044:FLC721044 FBA721044:FBG721044 ERE721044:ERK721044 EHI721044:EHO721044 DXM721044:DXS721044 DNQ721044:DNW721044 DDU721044:DEA721044 CTY721044:CUE721044 CKC721044:CKI721044 CAG721044:CAM721044 BQK721044:BQQ721044 BGO721044:BGU721044 AWS721044:AWY721044 AMW721044:ANC721044 ADA721044:ADG721044 TE721044:TK721044 JI721044:JO721044 K721044:Q721044 WVU655508:WWA655508 WLY655508:WME655508 WCC655508:WCI655508 VSG655508:VSM655508 VIK655508:VIQ655508 UYO655508:UYU655508 UOS655508:UOY655508 UEW655508:UFC655508 TVA655508:TVG655508 TLE655508:TLK655508 TBI655508:TBO655508 SRM655508:SRS655508 SHQ655508:SHW655508 RXU655508:RYA655508 RNY655508:ROE655508 REC655508:REI655508 QUG655508:QUM655508 QKK655508:QKQ655508 QAO655508:QAU655508 PQS655508:PQY655508 PGW655508:PHC655508 OXA655508:OXG655508 ONE655508:ONK655508 ODI655508:ODO655508 NTM655508:NTS655508 NJQ655508:NJW655508 MZU655508:NAA655508 MPY655508:MQE655508 MGC655508:MGI655508 LWG655508:LWM655508 LMK655508:LMQ655508 LCO655508:LCU655508 KSS655508:KSY655508 KIW655508:KJC655508 JZA655508:JZG655508 JPE655508:JPK655508 JFI655508:JFO655508 IVM655508:IVS655508 ILQ655508:ILW655508 IBU655508:ICA655508 HRY655508:HSE655508 HIC655508:HII655508 GYG655508:GYM655508 GOK655508:GOQ655508 GEO655508:GEU655508 FUS655508:FUY655508 FKW655508:FLC655508 FBA655508:FBG655508 ERE655508:ERK655508 EHI655508:EHO655508 DXM655508:DXS655508 DNQ655508:DNW655508 DDU655508:DEA655508 CTY655508:CUE655508 CKC655508:CKI655508 CAG655508:CAM655508 BQK655508:BQQ655508 BGO655508:BGU655508 AWS655508:AWY655508 AMW655508:ANC655508 ADA655508:ADG655508 TE655508:TK655508 JI655508:JO655508 K655508:Q655508 WVU589972:WWA589972 WLY589972:WME589972 WCC589972:WCI589972 VSG589972:VSM589972 VIK589972:VIQ589972 UYO589972:UYU589972 UOS589972:UOY589972 UEW589972:UFC589972 TVA589972:TVG589972 TLE589972:TLK589972 TBI589972:TBO589972 SRM589972:SRS589972 SHQ589972:SHW589972 RXU589972:RYA589972 RNY589972:ROE589972 REC589972:REI589972 QUG589972:QUM589972 QKK589972:QKQ589972 QAO589972:QAU589972 PQS589972:PQY589972 PGW589972:PHC589972 OXA589972:OXG589972 ONE589972:ONK589972 ODI589972:ODO589972 NTM589972:NTS589972 NJQ589972:NJW589972 MZU589972:NAA589972 MPY589972:MQE589972 MGC589972:MGI589972 LWG589972:LWM589972 LMK589972:LMQ589972 LCO589972:LCU589972 KSS589972:KSY589972 KIW589972:KJC589972 JZA589972:JZG589972 JPE589972:JPK589972 JFI589972:JFO589972 IVM589972:IVS589972 ILQ589972:ILW589972 IBU589972:ICA589972 HRY589972:HSE589972 HIC589972:HII589972 GYG589972:GYM589972 GOK589972:GOQ589972 GEO589972:GEU589972 FUS589972:FUY589972 FKW589972:FLC589972 FBA589972:FBG589972 ERE589972:ERK589972 EHI589972:EHO589972 DXM589972:DXS589972 DNQ589972:DNW589972 DDU589972:DEA589972 CTY589972:CUE589972 CKC589972:CKI589972 CAG589972:CAM589972 BQK589972:BQQ589972 BGO589972:BGU589972 AWS589972:AWY589972 AMW589972:ANC589972 ADA589972:ADG589972 TE589972:TK589972 JI589972:JO589972 K589972:Q589972 WVU524436:WWA524436 WLY524436:WME524436 WCC524436:WCI524436 VSG524436:VSM524436 VIK524436:VIQ524436 UYO524436:UYU524436 UOS524436:UOY524436 UEW524436:UFC524436 TVA524436:TVG524436 TLE524436:TLK524436 TBI524436:TBO524436 SRM524436:SRS524436 SHQ524436:SHW524436 RXU524436:RYA524436 RNY524436:ROE524436 REC524436:REI524436 QUG524436:QUM524436 QKK524436:QKQ524436 QAO524436:QAU524436 PQS524436:PQY524436 PGW524436:PHC524436 OXA524436:OXG524436 ONE524436:ONK524436 ODI524436:ODO524436 NTM524436:NTS524436 NJQ524436:NJW524436 MZU524436:NAA524436 MPY524436:MQE524436 MGC524436:MGI524436 LWG524436:LWM524436 LMK524436:LMQ524436 LCO524436:LCU524436 KSS524436:KSY524436 KIW524436:KJC524436 JZA524436:JZG524436 JPE524436:JPK524436 JFI524436:JFO524436 IVM524436:IVS524436 ILQ524436:ILW524436 IBU524436:ICA524436 HRY524436:HSE524436 HIC524436:HII524436 GYG524436:GYM524436 GOK524436:GOQ524436 GEO524436:GEU524436 FUS524436:FUY524436 FKW524436:FLC524436 FBA524436:FBG524436 ERE524436:ERK524436 EHI524436:EHO524436 DXM524436:DXS524436 DNQ524436:DNW524436 DDU524436:DEA524436 CTY524436:CUE524436 CKC524436:CKI524436 CAG524436:CAM524436 BQK524436:BQQ524436 BGO524436:BGU524436 AWS524436:AWY524436 AMW524436:ANC524436 ADA524436:ADG524436 TE524436:TK524436 JI524436:JO524436 K524436:Q524436 WVU458900:WWA458900 WLY458900:WME458900 WCC458900:WCI458900 VSG458900:VSM458900 VIK458900:VIQ458900 UYO458900:UYU458900 UOS458900:UOY458900 UEW458900:UFC458900 TVA458900:TVG458900 TLE458900:TLK458900 TBI458900:TBO458900 SRM458900:SRS458900 SHQ458900:SHW458900 RXU458900:RYA458900 RNY458900:ROE458900 REC458900:REI458900 QUG458900:QUM458900 QKK458900:QKQ458900 QAO458900:QAU458900 PQS458900:PQY458900 PGW458900:PHC458900 OXA458900:OXG458900 ONE458900:ONK458900 ODI458900:ODO458900 NTM458900:NTS458900 NJQ458900:NJW458900 MZU458900:NAA458900 MPY458900:MQE458900 MGC458900:MGI458900 LWG458900:LWM458900 LMK458900:LMQ458900 LCO458900:LCU458900 KSS458900:KSY458900 KIW458900:KJC458900 JZA458900:JZG458900 JPE458900:JPK458900 JFI458900:JFO458900 IVM458900:IVS458900 ILQ458900:ILW458900 IBU458900:ICA458900 HRY458900:HSE458900 HIC458900:HII458900 GYG458900:GYM458900 GOK458900:GOQ458900 GEO458900:GEU458900 FUS458900:FUY458900 FKW458900:FLC458900 FBA458900:FBG458900 ERE458900:ERK458900 EHI458900:EHO458900 DXM458900:DXS458900 DNQ458900:DNW458900 DDU458900:DEA458900 CTY458900:CUE458900 CKC458900:CKI458900 CAG458900:CAM458900 BQK458900:BQQ458900 BGO458900:BGU458900 AWS458900:AWY458900 AMW458900:ANC458900 ADA458900:ADG458900 TE458900:TK458900 JI458900:JO458900 K458900:Q458900 WVU393364:WWA393364 WLY393364:WME393364 WCC393364:WCI393364 VSG393364:VSM393364 VIK393364:VIQ393364 UYO393364:UYU393364 UOS393364:UOY393364 UEW393364:UFC393364 TVA393364:TVG393364 TLE393364:TLK393364 TBI393364:TBO393364 SRM393364:SRS393364 SHQ393364:SHW393364 RXU393364:RYA393364 RNY393364:ROE393364 REC393364:REI393364 QUG393364:QUM393364 QKK393364:QKQ393364 QAO393364:QAU393364 PQS393364:PQY393364 PGW393364:PHC393364 OXA393364:OXG393364 ONE393364:ONK393364 ODI393364:ODO393364 NTM393364:NTS393364 NJQ393364:NJW393364 MZU393364:NAA393364 MPY393364:MQE393364 MGC393364:MGI393364 LWG393364:LWM393364 LMK393364:LMQ393364 LCO393364:LCU393364 KSS393364:KSY393364 KIW393364:KJC393364 JZA393364:JZG393364 JPE393364:JPK393364 JFI393364:JFO393364 IVM393364:IVS393364 ILQ393364:ILW393364 IBU393364:ICA393364 HRY393364:HSE393364 HIC393364:HII393364 GYG393364:GYM393364 GOK393364:GOQ393364 GEO393364:GEU393364 FUS393364:FUY393364 FKW393364:FLC393364 FBA393364:FBG393364 ERE393364:ERK393364 EHI393364:EHO393364 DXM393364:DXS393364 DNQ393364:DNW393364 DDU393364:DEA393364 CTY393364:CUE393364 CKC393364:CKI393364 CAG393364:CAM393364 BQK393364:BQQ393364 BGO393364:BGU393364 AWS393364:AWY393364 AMW393364:ANC393364 ADA393364:ADG393364 TE393364:TK393364 JI393364:JO393364 K393364:Q393364 WVU327828:WWA327828 WLY327828:WME327828 WCC327828:WCI327828 VSG327828:VSM327828 VIK327828:VIQ327828 UYO327828:UYU327828 UOS327828:UOY327828 UEW327828:UFC327828 TVA327828:TVG327828 TLE327828:TLK327828 TBI327828:TBO327828 SRM327828:SRS327828 SHQ327828:SHW327828 RXU327828:RYA327828 RNY327828:ROE327828 REC327828:REI327828 QUG327828:QUM327828 QKK327828:QKQ327828 QAO327828:QAU327828 PQS327828:PQY327828 PGW327828:PHC327828 OXA327828:OXG327828 ONE327828:ONK327828 ODI327828:ODO327828 NTM327828:NTS327828 NJQ327828:NJW327828 MZU327828:NAA327828 MPY327828:MQE327828 MGC327828:MGI327828 LWG327828:LWM327828 LMK327828:LMQ327828 LCO327828:LCU327828 KSS327828:KSY327828 KIW327828:KJC327828 JZA327828:JZG327828 JPE327828:JPK327828 JFI327828:JFO327828 IVM327828:IVS327828 ILQ327828:ILW327828 IBU327828:ICA327828 HRY327828:HSE327828 HIC327828:HII327828 GYG327828:GYM327828 GOK327828:GOQ327828 GEO327828:GEU327828 FUS327828:FUY327828 FKW327828:FLC327828 FBA327828:FBG327828 ERE327828:ERK327828 EHI327828:EHO327828 DXM327828:DXS327828 DNQ327828:DNW327828 DDU327828:DEA327828 CTY327828:CUE327828 CKC327828:CKI327828 CAG327828:CAM327828 BQK327828:BQQ327828 BGO327828:BGU327828 AWS327828:AWY327828 AMW327828:ANC327828 ADA327828:ADG327828 TE327828:TK327828 JI327828:JO327828 K327828:Q327828 WVU262292:WWA262292 WLY262292:WME262292 WCC262292:WCI262292 VSG262292:VSM262292 VIK262292:VIQ262292 UYO262292:UYU262292 UOS262292:UOY262292 UEW262292:UFC262292 TVA262292:TVG262292 TLE262292:TLK262292 TBI262292:TBO262292 SRM262292:SRS262292 SHQ262292:SHW262292 RXU262292:RYA262292 RNY262292:ROE262292 REC262292:REI262292 QUG262292:QUM262292 QKK262292:QKQ262292 QAO262292:QAU262292 PQS262292:PQY262292 PGW262292:PHC262292 OXA262292:OXG262292 ONE262292:ONK262292 ODI262292:ODO262292 NTM262292:NTS262292 NJQ262292:NJW262292 MZU262292:NAA262292 MPY262292:MQE262292 MGC262292:MGI262292 LWG262292:LWM262292 LMK262292:LMQ262292 LCO262292:LCU262292 KSS262292:KSY262292 KIW262292:KJC262292 JZA262292:JZG262292 JPE262292:JPK262292 JFI262292:JFO262292 IVM262292:IVS262292 ILQ262292:ILW262292 IBU262292:ICA262292 HRY262292:HSE262292 HIC262292:HII262292 GYG262292:GYM262292 GOK262292:GOQ262292 GEO262292:GEU262292 FUS262292:FUY262292 FKW262292:FLC262292 FBA262292:FBG262292 ERE262292:ERK262292 EHI262292:EHO262292 DXM262292:DXS262292 DNQ262292:DNW262292 DDU262292:DEA262292 CTY262292:CUE262292 CKC262292:CKI262292 CAG262292:CAM262292 BQK262292:BQQ262292 BGO262292:BGU262292 AWS262292:AWY262292 AMW262292:ANC262292 ADA262292:ADG262292 TE262292:TK262292 JI262292:JO262292 K262292:Q262292 WVU196756:WWA196756 WLY196756:WME196756 WCC196756:WCI196756 VSG196756:VSM196756 VIK196756:VIQ196756 UYO196756:UYU196756 UOS196756:UOY196756 UEW196756:UFC196756 TVA196756:TVG196756 TLE196756:TLK196756 TBI196756:TBO196756 SRM196756:SRS196756 SHQ196756:SHW196756 RXU196756:RYA196756 RNY196756:ROE196756 REC196756:REI196756 QUG196756:QUM196756 QKK196756:QKQ196756 QAO196756:QAU196756 PQS196756:PQY196756 PGW196756:PHC196756 OXA196756:OXG196756 ONE196756:ONK196756 ODI196756:ODO196756 NTM196756:NTS196756 NJQ196756:NJW196756 MZU196756:NAA196756 MPY196756:MQE196756 MGC196756:MGI196756 LWG196756:LWM196756 LMK196756:LMQ196756 LCO196756:LCU196756 KSS196756:KSY196756 KIW196756:KJC196756 JZA196756:JZG196756 JPE196756:JPK196756 JFI196756:JFO196756 IVM196756:IVS196756 ILQ196756:ILW196756 IBU196756:ICA196756 HRY196756:HSE196756 HIC196756:HII196756 GYG196756:GYM196756 GOK196756:GOQ196756 GEO196756:GEU196756 FUS196756:FUY196756 FKW196756:FLC196756 FBA196756:FBG196756 ERE196756:ERK196756 EHI196756:EHO196756 DXM196756:DXS196756 DNQ196756:DNW196756 DDU196756:DEA196756 CTY196756:CUE196756 CKC196756:CKI196756 CAG196756:CAM196756 BQK196756:BQQ196756 BGO196756:BGU196756 AWS196756:AWY196756 AMW196756:ANC196756 ADA196756:ADG196756 TE196756:TK196756 JI196756:JO196756 K196756:Q196756 WVU131220:WWA131220 WLY131220:WME131220 WCC131220:WCI131220 VSG131220:VSM131220 VIK131220:VIQ131220 UYO131220:UYU131220 UOS131220:UOY131220 UEW131220:UFC131220 TVA131220:TVG131220 TLE131220:TLK131220 TBI131220:TBO131220 SRM131220:SRS131220 SHQ131220:SHW131220 RXU131220:RYA131220 RNY131220:ROE131220 REC131220:REI131220 QUG131220:QUM131220 QKK131220:QKQ131220 QAO131220:QAU131220 PQS131220:PQY131220 PGW131220:PHC131220 OXA131220:OXG131220 ONE131220:ONK131220 ODI131220:ODO131220 NTM131220:NTS131220 NJQ131220:NJW131220 MZU131220:NAA131220 MPY131220:MQE131220 MGC131220:MGI131220 LWG131220:LWM131220 LMK131220:LMQ131220 LCO131220:LCU131220 KSS131220:KSY131220 KIW131220:KJC131220 JZA131220:JZG131220 JPE131220:JPK131220 JFI131220:JFO131220 IVM131220:IVS131220 ILQ131220:ILW131220 IBU131220:ICA131220 HRY131220:HSE131220 HIC131220:HII131220 GYG131220:GYM131220 GOK131220:GOQ131220 GEO131220:GEU131220 FUS131220:FUY131220 FKW131220:FLC131220 FBA131220:FBG131220 ERE131220:ERK131220 EHI131220:EHO131220 DXM131220:DXS131220 DNQ131220:DNW131220 DDU131220:DEA131220 CTY131220:CUE131220 CKC131220:CKI131220 CAG131220:CAM131220 BQK131220:BQQ131220 BGO131220:BGU131220 AWS131220:AWY131220 AMW131220:ANC131220 ADA131220:ADG131220 TE131220:TK131220 JI131220:JO131220 K131220:Q131220 WVU65684:WWA65684 WLY65684:WME65684 WCC65684:WCI65684 VSG65684:VSM65684 VIK65684:VIQ65684 UYO65684:UYU65684 UOS65684:UOY65684 UEW65684:UFC65684 TVA65684:TVG65684 TLE65684:TLK65684 TBI65684:TBO65684 SRM65684:SRS65684 SHQ65684:SHW65684 RXU65684:RYA65684 RNY65684:ROE65684 REC65684:REI65684 QUG65684:QUM65684 QKK65684:QKQ65684 QAO65684:QAU65684 PQS65684:PQY65684 PGW65684:PHC65684 OXA65684:OXG65684 ONE65684:ONK65684 ODI65684:ODO65684 NTM65684:NTS65684 NJQ65684:NJW65684 MZU65684:NAA65684 MPY65684:MQE65684 MGC65684:MGI65684 LWG65684:LWM65684 LMK65684:LMQ65684 LCO65684:LCU65684 KSS65684:KSY65684 KIW65684:KJC65684 JZA65684:JZG65684 JPE65684:JPK65684 JFI65684:JFO65684 IVM65684:IVS65684 ILQ65684:ILW65684 IBU65684:ICA65684 HRY65684:HSE65684 HIC65684:HII65684 GYG65684:GYM65684 GOK65684:GOQ65684 GEO65684:GEU65684 FUS65684:FUY65684 FKW65684:FLC65684 FBA65684:FBG65684 ERE65684:ERK65684 EHI65684:EHO65684 DXM65684:DXS65684 DNQ65684:DNW65684 DDU65684:DEA65684 CTY65684:CUE65684 CKC65684:CKI65684 CAG65684:CAM65684 BQK65684:BQQ65684 BGO65684:BGU65684 AWS65684:AWY65684 AMW65684:ANC65684 ADA65684:ADG65684 TE65684:TK65684 JI65684:JO65684 K65684:Q65684">
      <formula1>$B$172:$B$176</formula1>
    </dataValidation>
    <dataValidation type="whole" allowBlank="1" showInputMessage="1" showErrorMessage="1" error="SOMENTE NÚMEROS INTEIROS ATÉ 6 (SEIS) DIGITOS" sqref="N65676:R65676 JL65676:JP65676 TH65676:TL65676 ADD65676:ADH65676 AMZ65676:AND65676 AWV65676:AWZ65676 BGR65676:BGV65676 BQN65676:BQR65676 CAJ65676:CAN65676 CKF65676:CKJ65676 CUB65676:CUF65676 DDX65676:DEB65676 DNT65676:DNX65676 DXP65676:DXT65676 EHL65676:EHP65676 ERH65676:ERL65676 FBD65676:FBH65676 FKZ65676:FLD65676 FUV65676:FUZ65676 GER65676:GEV65676 GON65676:GOR65676 GYJ65676:GYN65676 HIF65676:HIJ65676 HSB65676:HSF65676 IBX65676:ICB65676 ILT65676:ILX65676 IVP65676:IVT65676 JFL65676:JFP65676 JPH65676:JPL65676 JZD65676:JZH65676 KIZ65676:KJD65676 KSV65676:KSZ65676 LCR65676:LCV65676 LMN65676:LMR65676 LWJ65676:LWN65676 MGF65676:MGJ65676 MQB65676:MQF65676 MZX65676:NAB65676 NJT65676:NJX65676 NTP65676:NTT65676 ODL65676:ODP65676 ONH65676:ONL65676 OXD65676:OXH65676 PGZ65676:PHD65676 PQV65676:PQZ65676 QAR65676:QAV65676 QKN65676:QKR65676 QUJ65676:QUN65676 REF65676:REJ65676 ROB65676:ROF65676 RXX65676:RYB65676 SHT65676:SHX65676 SRP65676:SRT65676 TBL65676:TBP65676 TLH65676:TLL65676 TVD65676:TVH65676 UEZ65676:UFD65676 UOV65676:UOZ65676 UYR65676:UYV65676 VIN65676:VIR65676 VSJ65676:VSN65676 WCF65676:WCJ65676 WMB65676:WMF65676 WVX65676:WWB65676 N131212:R131212 JL131212:JP131212 TH131212:TL131212 ADD131212:ADH131212 AMZ131212:AND131212 AWV131212:AWZ131212 BGR131212:BGV131212 BQN131212:BQR131212 CAJ131212:CAN131212 CKF131212:CKJ131212 CUB131212:CUF131212 DDX131212:DEB131212 DNT131212:DNX131212 DXP131212:DXT131212 EHL131212:EHP131212 ERH131212:ERL131212 FBD131212:FBH131212 FKZ131212:FLD131212 FUV131212:FUZ131212 GER131212:GEV131212 GON131212:GOR131212 GYJ131212:GYN131212 HIF131212:HIJ131212 HSB131212:HSF131212 IBX131212:ICB131212 ILT131212:ILX131212 IVP131212:IVT131212 JFL131212:JFP131212 JPH131212:JPL131212 JZD131212:JZH131212 KIZ131212:KJD131212 KSV131212:KSZ131212 LCR131212:LCV131212 LMN131212:LMR131212 LWJ131212:LWN131212 MGF131212:MGJ131212 MQB131212:MQF131212 MZX131212:NAB131212 NJT131212:NJX131212 NTP131212:NTT131212 ODL131212:ODP131212 ONH131212:ONL131212 OXD131212:OXH131212 PGZ131212:PHD131212 PQV131212:PQZ131212 QAR131212:QAV131212 QKN131212:QKR131212 QUJ131212:QUN131212 REF131212:REJ131212 ROB131212:ROF131212 RXX131212:RYB131212 SHT131212:SHX131212 SRP131212:SRT131212 TBL131212:TBP131212 TLH131212:TLL131212 TVD131212:TVH131212 UEZ131212:UFD131212 UOV131212:UOZ131212 UYR131212:UYV131212 VIN131212:VIR131212 VSJ131212:VSN131212 WCF131212:WCJ131212 WMB131212:WMF131212 WVX131212:WWB131212 N196748:R196748 JL196748:JP196748 TH196748:TL196748 ADD196748:ADH196748 AMZ196748:AND196748 AWV196748:AWZ196748 BGR196748:BGV196748 BQN196748:BQR196748 CAJ196748:CAN196748 CKF196748:CKJ196748 CUB196748:CUF196748 DDX196748:DEB196748 DNT196748:DNX196748 DXP196748:DXT196748 EHL196748:EHP196748 ERH196748:ERL196748 FBD196748:FBH196748 FKZ196748:FLD196748 FUV196748:FUZ196748 GER196748:GEV196748 GON196748:GOR196748 GYJ196748:GYN196748 HIF196748:HIJ196748 HSB196748:HSF196748 IBX196748:ICB196748 ILT196748:ILX196748 IVP196748:IVT196748 JFL196748:JFP196748 JPH196748:JPL196748 JZD196748:JZH196748 KIZ196748:KJD196748 KSV196748:KSZ196748 LCR196748:LCV196748 LMN196748:LMR196748 LWJ196748:LWN196748 MGF196748:MGJ196748 MQB196748:MQF196748 MZX196748:NAB196748 NJT196748:NJX196748 NTP196748:NTT196748 ODL196748:ODP196748 ONH196748:ONL196748 OXD196748:OXH196748 PGZ196748:PHD196748 PQV196748:PQZ196748 QAR196748:QAV196748 QKN196748:QKR196748 QUJ196748:QUN196748 REF196748:REJ196748 ROB196748:ROF196748 RXX196748:RYB196748 SHT196748:SHX196748 SRP196748:SRT196748 TBL196748:TBP196748 TLH196748:TLL196748 TVD196748:TVH196748 UEZ196748:UFD196748 UOV196748:UOZ196748 UYR196748:UYV196748 VIN196748:VIR196748 VSJ196748:VSN196748 WCF196748:WCJ196748 WMB196748:WMF196748 WVX196748:WWB196748 N262284:R262284 JL262284:JP262284 TH262284:TL262284 ADD262284:ADH262284 AMZ262284:AND262284 AWV262284:AWZ262284 BGR262284:BGV262284 BQN262284:BQR262284 CAJ262284:CAN262284 CKF262284:CKJ262284 CUB262284:CUF262284 DDX262284:DEB262284 DNT262284:DNX262284 DXP262284:DXT262284 EHL262284:EHP262284 ERH262284:ERL262284 FBD262284:FBH262284 FKZ262284:FLD262284 FUV262284:FUZ262284 GER262284:GEV262284 GON262284:GOR262284 GYJ262284:GYN262284 HIF262284:HIJ262284 HSB262284:HSF262284 IBX262284:ICB262284 ILT262284:ILX262284 IVP262284:IVT262284 JFL262284:JFP262284 JPH262284:JPL262284 JZD262284:JZH262284 KIZ262284:KJD262284 KSV262284:KSZ262284 LCR262284:LCV262284 LMN262284:LMR262284 LWJ262284:LWN262284 MGF262284:MGJ262284 MQB262284:MQF262284 MZX262284:NAB262284 NJT262284:NJX262284 NTP262284:NTT262284 ODL262284:ODP262284 ONH262284:ONL262284 OXD262284:OXH262284 PGZ262284:PHD262284 PQV262284:PQZ262284 QAR262284:QAV262284 QKN262284:QKR262284 QUJ262284:QUN262284 REF262284:REJ262284 ROB262284:ROF262284 RXX262284:RYB262284 SHT262284:SHX262284 SRP262284:SRT262284 TBL262284:TBP262284 TLH262284:TLL262284 TVD262284:TVH262284 UEZ262284:UFD262284 UOV262284:UOZ262284 UYR262284:UYV262284 VIN262284:VIR262284 VSJ262284:VSN262284 WCF262284:WCJ262284 WMB262284:WMF262284 WVX262284:WWB262284 N327820:R327820 JL327820:JP327820 TH327820:TL327820 ADD327820:ADH327820 AMZ327820:AND327820 AWV327820:AWZ327820 BGR327820:BGV327820 BQN327820:BQR327820 CAJ327820:CAN327820 CKF327820:CKJ327820 CUB327820:CUF327820 DDX327820:DEB327820 DNT327820:DNX327820 DXP327820:DXT327820 EHL327820:EHP327820 ERH327820:ERL327820 FBD327820:FBH327820 FKZ327820:FLD327820 FUV327820:FUZ327820 GER327820:GEV327820 GON327820:GOR327820 GYJ327820:GYN327820 HIF327820:HIJ327820 HSB327820:HSF327820 IBX327820:ICB327820 ILT327820:ILX327820 IVP327820:IVT327820 JFL327820:JFP327820 JPH327820:JPL327820 JZD327820:JZH327820 KIZ327820:KJD327820 KSV327820:KSZ327820 LCR327820:LCV327820 LMN327820:LMR327820 LWJ327820:LWN327820 MGF327820:MGJ327820 MQB327820:MQF327820 MZX327820:NAB327820 NJT327820:NJX327820 NTP327820:NTT327820 ODL327820:ODP327820 ONH327820:ONL327820 OXD327820:OXH327820 PGZ327820:PHD327820 PQV327820:PQZ327820 QAR327820:QAV327820 QKN327820:QKR327820 QUJ327820:QUN327820 REF327820:REJ327820 ROB327820:ROF327820 RXX327820:RYB327820 SHT327820:SHX327820 SRP327820:SRT327820 TBL327820:TBP327820 TLH327820:TLL327820 TVD327820:TVH327820 UEZ327820:UFD327820 UOV327820:UOZ327820 UYR327820:UYV327820 VIN327820:VIR327820 VSJ327820:VSN327820 WCF327820:WCJ327820 WMB327820:WMF327820 WVX327820:WWB327820 N393356:R393356 JL393356:JP393356 TH393356:TL393356 ADD393356:ADH393356 AMZ393356:AND393356 AWV393356:AWZ393356 BGR393356:BGV393356 BQN393356:BQR393356 CAJ393356:CAN393356 CKF393356:CKJ393356 CUB393356:CUF393356 DDX393356:DEB393356 DNT393356:DNX393356 DXP393356:DXT393356 EHL393356:EHP393356 ERH393356:ERL393356 FBD393356:FBH393356 FKZ393356:FLD393356 FUV393356:FUZ393356 GER393356:GEV393356 GON393356:GOR393356 GYJ393356:GYN393356 HIF393356:HIJ393356 HSB393356:HSF393356 IBX393356:ICB393356 ILT393356:ILX393356 IVP393356:IVT393356 JFL393356:JFP393356 JPH393356:JPL393356 JZD393356:JZH393356 KIZ393356:KJD393356 KSV393356:KSZ393356 LCR393356:LCV393356 LMN393356:LMR393356 LWJ393356:LWN393356 MGF393356:MGJ393356 MQB393356:MQF393356 MZX393356:NAB393356 NJT393356:NJX393356 NTP393356:NTT393356 ODL393356:ODP393356 ONH393356:ONL393356 OXD393356:OXH393356 PGZ393356:PHD393356 PQV393356:PQZ393356 QAR393356:QAV393356 QKN393356:QKR393356 QUJ393356:QUN393356 REF393356:REJ393356 ROB393356:ROF393356 RXX393356:RYB393356 SHT393356:SHX393356 SRP393356:SRT393356 TBL393356:TBP393356 TLH393356:TLL393356 TVD393356:TVH393356 UEZ393356:UFD393356 UOV393356:UOZ393356 UYR393356:UYV393356 VIN393356:VIR393356 VSJ393356:VSN393356 WCF393356:WCJ393356 WMB393356:WMF393356 WVX393356:WWB393356 N458892:R458892 JL458892:JP458892 TH458892:TL458892 ADD458892:ADH458892 AMZ458892:AND458892 AWV458892:AWZ458892 BGR458892:BGV458892 BQN458892:BQR458892 CAJ458892:CAN458892 CKF458892:CKJ458892 CUB458892:CUF458892 DDX458892:DEB458892 DNT458892:DNX458892 DXP458892:DXT458892 EHL458892:EHP458892 ERH458892:ERL458892 FBD458892:FBH458892 FKZ458892:FLD458892 FUV458892:FUZ458892 GER458892:GEV458892 GON458892:GOR458892 GYJ458892:GYN458892 HIF458892:HIJ458892 HSB458892:HSF458892 IBX458892:ICB458892 ILT458892:ILX458892 IVP458892:IVT458892 JFL458892:JFP458892 JPH458892:JPL458892 JZD458892:JZH458892 KIZ458892:KJD458892 KSV458892:KSZ458892 LCR458892:LCV458892 LMN458892:LMR458892 LWJ458892:LWN458892 MGF458892:MGJ458892 MQB458892:MQF458892 MZX458892:NAB458892 NJT458892:NJX458892 NTP458892:NTT458892 ODL458892:ODP458892 ONH458892:ONL458892 OXD458892:OXH458892 PGZ458892:PHD458892 PQV458892:PQZ458892 QAR458892:QAV458892 QKN458892:QKR458892 QUJ458892:QUN458892 REF458892:REJ458892 ROB458892:ROF458892 RXX458892:RYB458892 SHT458892:SHX458892 SRP458892:SRT458892 TBL458892:TBP458892 TLH458892:TLL458892 TVD458892:TVH458892 UEZ458892:UFD458892 UOV458892:UOZ458892 UYR458892:UYV458892 VIN458892:VIR458892 VSJ458892:VSN458892 WCF458892:WCJ458892 WMB458892:WMF458892 WVX458892:WWB458892 N524428:R524428 JL524428:JP524428 TH524428:TL524428 ADD524428:ADH524428 AMZ524428:AND524428 AWV524428:AWZ524428 BGR524428:BGV524428 BQN524428:BQR524428 CAJ524428:CAN524428 CKF524428:CKJ524428 CUB524428:CUF524428 DDX524428:DEB524428 DNT524428:DNX524428 DXP524428:DXT524428 EHL524428:EHP524428 ERH524428:ERL524428 FBD524428:FBH524428 FKZ524428:FLD524428 FUV524428:FUZ524428 GER524428:GEV524428 GON524428:GOR524428 GYJ524428:GYN524428 HIF524428:HIJ524428 HSB524428:HSF524428 IBX524428:ICB524428 ILT524428:ILX524428 IVP524428:IVT524428 JFL524428:JFP524428 JPH524428:JPL524428 JZD524428:JZH524428 KIZ524428:KJD524428 KSV524428:KSZ524428 LCR524428:LCV524428 LMN524428:LMR524428 LWJ524428:LWN524428 MGF524428:MGJ524428 MQB524428:MQF524428 MZX524428:NAB524428 NJT524428:NJX524428 NTP524428:NTT524428 ODL524428:ODP524428 ONH524428:ONL524428 OXD524428:OXH524428 PGZ524428:PHD524428 PQV524428:PQZ524428 QAR524428:QAV524428 QKN524428:QKR524428 QUJ524428:QUN524428 REF524428:REJ524428 ROB524428:ROF524428 RXX524428:RYB524428 SHT524428:SHX524428 SRP524428:SRT524428 TBL524428:TBP524428 TLH524428:TLL524428 TVD524428:TVH524428 UEZ524428:UFD524428 UOV524428:UOZ524428 UYR524428:UYV524428 VIN524428:VIR524428 VSJ524428:VSN524428 WCF524428:WCJ524428 WMB524428:WMF524428 WVX524428:WWB524428 N589964:R589964 JL589964:JP589964 TH589964:TL589964 ADD589964:ADH589964 AMZ589964:AND589964 AWV589964:AWZ589964 BGR589964:BGV589964 BQN589964:BQR589964 CAJ589964:CAN589964 CKF589964:CKJ589964 CUB589964:CUF589964 DDX589964:DEB589964 DNT589964:DNX589964 DXP589964:DXT589964 EHL589964:EHP589964 ERH589964:ERL589964 FBD589964:FBH589964 FKZ589964:FLD589964 FUV589964:FUZ589964 GER589964:GEV589964 GON589964:GOR589964 GYJ589964:GYN589964 HIF589964:HIJ589964 HSB589964:HSF589964 IBX589964:ICB589964 ILT589964:ILX589964 IVP589964:IVT589964 JFL589964:JFP589964 JPH589964:JPL589964 JZD589964:JZH589964 KIZ589964:KJD589964 KSV589964:KSZ589964 LCR589964:LCV589964 LMN589964:LMR589964 LWJ589964:LWN589964 MGF589964:MGJ589964 MQB589964:MQF589964 MZX589964:NAB589964 NJT589964:NJX589964 NTP589964:NTT589964 ODL589964:ODP589964 ONH589964:ONL589964 OXD589964:OXH589964 PGZ589964:PHD589964 PQV589964:PQZ589964 QAR589964:QAV589964 QKN589964:QKR589964 QUJ589964:QUN589964 REF589964:REJ589964 ROB589964:ROF589964 RXX589964:RYB589964 SHT589964:SHX589964 SRP589964:SRT589964 TBL589964:TBP589964 TLH589964:TLL589964 TVD589964:TVH589964 UEZ589964:UFD589964 UOV589964:UOZ589964 UYR589964:UYV589964 VIN589964:VIR589964 VSJ589964:VSN589964 WCF589964:WCJ589964 WMB589964:WMF589964 WVX589964:WWB589964 N655500:R655500 JL655500:JP655500 TH655500:TL655500 ADD655500:ADH655500 AMZ655500:AND655500 AWV655500:AWZ655500 BGR655500:BGV655500 BQN655500:BQR655500 CAJ655500:CAN655500 CKF655500:CKJ655500 CUB655500:CUF655500 DDX655500:DEB655500 DNT655500:DNX655500 DXP655500:DXT655500 EHL655500:EHP655500 ERH655500:ERL655500 FBD655500:FBH655500 FKZ655500:FLD655500 FUV655500:FUZ655500 GER655500:GEV655500 GON655500:GOR655500 GYJ655500:GYN655500 HIF655500:HIJ655500 HSB655500:HSF655500 IBX655500:ICB655500 ILT655500:ILX655500 IVP655500:IVT655500 JFL655500:JFP655500 JPH655500:JPL655500 JZD655500:JZH655500 KIZ655500:KJD655500 KSV655500:KSZ655500 LCR655500:LCV655500 LMN655500:LMR655500 LWJ655500:LWN655500 MGF655500:MGJ655500 MQB655500:MQF655500 MZX655500:NAB655500 NJT655500:NJX655500 NTP655500:NTT655500 ODL655500:ODP655500 ONH655500:ONL655500 OXD655500:OXH655500 PGZ655500:PHD655500 PQV655500:PQZ655500 QAR655500:QAV655500 QKN655500:QKR655500 QUJ655500:QUN655500 REF655500:REJ655500 ROB655500:ROF655500 RXX655500:RYB655500 SHT655500:SHX655500 SRP655500:SRT655500 TBL655500:TBP655500 TLH655500:TLL655500 TVD655500:TVH655500 UEZ655500:UFD655500 UOV655500:UOZ655500 UYR655500:UYV655500 VIN655500:VIR655500 VSJ655500:VSN655500 WCF655500:WCJ655500 WMB655500:WMF655500 WVX655500:WWB655500 N721036:R721036 JL721036:JP721036 TH721036:TL721036 ADD721036:ADH721036 AMZ721036:AND721036 AWV721036:AWZ721036 BGR721036:BGV721036 BQN721036:BQR721036 CAJ721036:CAN721036 CKF721036:CKJ721036 CUB721036:CUF721036 DDX721036:DEB721036 DNT721036:DNX721036 DXP721036:DXT721036 EHL721036:EHP721036 ERH721036:ERL721036 FBD721036:FBH721036 FKZ721036:FLD721036 FUV721036:FUZ721036 GER721036:GEV721036 GON721036:GOR721036 GYJ721036:GYN721036 HIF721036:HIJ721036 HSB721036:HSF721036 IBX721036:ICB721036 ILT721036:ILX721036 IVP721036:IVT721036 JFL721036:JFP721036 JPH721036:JPL721036 JZD721036:JZH721036 KIZ721036:KJD721036 KSV721036:KSZ721036 LCR721036:LCV721036 LMN721036:LMR721036 LWJ721036:LWN721036 MGF721036:MGJ721036 MQB721036:MQF721036 MZX721036:NAB721036 NJT721036:NJX721036 NTP721036:NTT721036 ODL721036:ODP721036 ONH721036:ONL721036 OXD721036:OXH721036 PGZ721036:PHD721036 PQV721036:PQZ721036 QAR721036:QAV721036 QKN721036:QKR721036 QUJ721036:QUN721036 REF721036:REJ721036 ROB721036:ROF721036 RXX721036:RYB721036 SHT721036:SHX721036 SRP721036:SRT721036 TBL721036:TBP721036 TLH721036:TLL721036 TVD721036:TVH721036 UEZ721036:UFD721036 UOV721036:UOZ721036 UYR721036:UYV721036 VIN721036:VIR721036 VSJ721036:VSN721036 WCF721036:WCJ721036 WMB721036:WMF721036 WVX721036:WWB721036 N786572:R786572 JL786572:JP786572 TH786572:TL786572 ADD786572:ADH786572 AMZ786572:AND786572 AWV786572:AWZ786572 BGR786572:BGV786572 BQN786572:BQR786572 CAJ786572:CAN786572 CKF786572:CKJ786572 CUB786572:CUF786572 DDX786572:DEB786572 DNT786572:DNX786572 DXP786572:DXT786572 EHL786572:EHP786572 ERH786572:ERL786572 FBD786572:FBH786572 FKZ786572:FLD786572 FUV786572:FUZ786572 GER786572:GEV786572 GON786572:GOR786572 GYJ786572:GYN786572 HIF786572:HIJ786572 HSB786572:HSF786572 IBX786572:ICB786572 ILT786572:ILX786572 IVP786572:IVT786572 JFL786572:JFP786572 JPH786572:JPL786572 JZD786572:JZH786572 KIZ786572:KJD786572 KSV786572:KSZ786572 LCR786572:LCV786572 LMN786572:LMR786572 LWJ786572:LWN786572 MGF786572:MGJ786572 MQB786572:MQF786572 MZX786572:NAB786572 NJT786572:NJX786572 NTP786572:NTT786572 ODL786572:ODP786572 ONH786572:ONL786572 OXD786572:OXH786572 PGZ786572:PHD786572 PQV786572:PQZ786572 QAR786572:QAV786572 QKN786572:QKR786572 QUJ786572:QUN786572 REF786572:REJ786572 ROB786572:ROF786572 RXX786572:RYB786572 SHT786572:SHX786572 SRP786572:SRT786572 TBL786572:TBP786572 TLH786572:TLL786572 TVD786572:TVH786572 UEZ786572:UFD786572 UOV786572:UOZ786572 UYR786572:UYV786572 VIN786572:VIR786572 VSJ786572:VSN786572 WCF786572:WCJ786572 WMB786572:WMF786572 WVX786572:WWB786572 N852108:R852108 JL852108:JP852108 TH852108:TL852108 ADD852108:ADH852108 AMZ852108:AND852108 AWV852108:AWZ852108 BGR852108:BGV852108 BQN852108:BQR852108 CAJ852108:CAN852108 CKF852108:CKJ852108 CUB852108:CUF852108 DDX852108:DEB852108 DNT852108:DNX852108 DXP852108:DXT852108 EHL852108:EHP852108 ERH852108:ERL852108 FBD852108:FBH852108 FKZ852108:FLD852108 FUV852108:FUZ852108 GER852108:GEV852108 GON852108:GOR852108 GYJ852108:GYN852108 HIF852108:HIJ852108 HSB852108:HSF852108 IBX852108:ICB852108 ILT852108:ILX852108 IVP852108:IVT852108 JFL852108:JFP852108 JPH852108:JPL852108 JZD852108:JZH852108 KIZ852108:KJD852108 KSV852108:KSZ852108 LCR852108:LCV852108 LMN852108:LMR852108 LWJ852108:LWN852108 MGF852108:MGJ852108 MQB852108:MQF852108 MZX852108:NAB852108 NJT852108:NJX852108 NTP852108:NTT852108 ODL852108:ODP852108 ONH852108:ONL852108 OXD852108:OXH852108 PGZ852108:PHD852108 PQV852108:PQZ852108 QAR852108:QAV852108 QKN852108:QKR852108 QUJ852108:QUN852108 REF852108:REJ852108 ROB852108:ROF852108 RXX852108:RYB852108 SHT852108:SHX852108 SRP852108:SRT852108 TBL852108:TBP852108 TLH852108:TLL852108 TVD852108:TVH852108 UEZ852108:UFD852108 UOV852108:UOZ852108 UYR852108:UYV852108 VIN852108:VIR852108 VSJ852108:VSN852108 WCF852108:WCJ852108 WMB852108:WMF852108 WVX852108:WWB852108 N917644:R917644 JL917644:JP917644 TH917644:TL917644 ADD917644:ADH917644 AMZ917644:AND917644 AWV917644:AWZ917644 BGR917644:BGV917644 BQN917644:BQR917644 CAJ917644:CAN917644 CKF917644:CKJ917644 CUB917644:CUF917644 DDX917644:DEB917644 DNT917644:DNX917644 DXP917644:DXT917644 EHL917644:EHP917644 ERH917644:ERL917644 FBD917644:FBH917644 FKZ917644:FLD917644 FUV917644:FUZ917644 GER917644:GEV917644 GON917644:GOR917644 GYJ917644:GYN917644 HIF917644:HIJ917644 HSB917644:HSF917644 IBX917644:ICB917644 ILT917644:ILX917644 IVP917644:IVT917644 JFL917644:JFP917644 JPH917644:JPL917644 JZD917644:JZH917644 KIZ917644:KJD917644 KSV917644:KSZ917644 LCR917644:LCV917644 LMN917644:LMR917644 LWJ917644:LWN917644 MGF917644:MGJ917644 MQB917644:MQF917644 MZX917644:NAB917644 NJT917644:NJX917644 NTP917644:NTT917644 ODL917644:ODP917644 ONH917644:ONL917644 OXD917644:OXH917644 PGZ917644:PHD917644 PQV917644:PQZ917644 QAR917644:QAV917644 QKN917644:QKR917644 QUJ917644:QUN917644 REF917644:REJ917644 ROB917644:ROF917644 RXX917644:RYB917644 SHT917644:SHX917644 SRP917644:SRT917644 TBL917644:TBP917644 TLH917644:TLL917644 TVD917644:TVH917644 UEZ917644:UFD917644 UOV917644:UOZ917644 UYR917644:UYV917644 VIN917644:VIR917644 VSJ917644:VSN917644 WCF917644:WCJ917644 WMB917644:WMF917644 WVX917644:WWB917644 N983180:R983180 JL983180:JP983180 TH983180:TL983180 ADD983180:ADH983180 AMZ983180:AND983180 AWV983180:AWZ983180 BGR983180:BGV983180 BQN983180:BQR983180 CAJ983180:CAN983180 CKF983180:CKJ983180 CUB983180:CUF983180 DDX983180:DEB983180 DNT983180:DNX983180 DXP983180:DXT983180 EHL983180:EHP983180 ERH983180:ERL983180 FBD983180:FBH983180 FKZ983180:FLD983180 FUV983180:FUZ983180 GER983180:GEV983180 GON983180:GOR983180 GYJ983180:GYN983180 HIF983180:HIJ983180 HSB983180:HSF983180 IBX983180:ICB983180 ILT983180:ILX983180 IVP983180:IVT983180 JFL983180:JFP983180 JPH983180:JPL983180 JZD983180:JZH983180 KIZ983180:KJD983180 KSV983180:KSZ983180 LCR983180:LCV983180 LMN983180:LMR983180 LWJ983180:LWN983180 MGF983180:MGJ983180 MQB983180:MQF983180 MZX983180:NAB983180 NJT983180:NJX983180 NTP983180:NTT983180 ODL983180:ODP983180 ONH983180:ONL983180 OXD983180:OXH983180 PGZ983180:PHD983180 PQV983180:PQZ983180 QAR983180:QAV983180 QKN983180:QKR983180 QUJ983180:QUN983180 REF983180:REJ983180 ROB983180:ROF983180 RXX983180:RYB983180 SHT983180:SHX983180 SRP983180:SRT983180 TBL983180:TBP983180 TLH983180:TLL983180 TVD983180:TVH983180 UEZ983180:UFD983180 UOV983180:UOZ983180 UYR983180:UYV983180 VIN983180:VIR983180 VSJ983180:VSN983180 WCF983180:WCJ983180 WMB983180:WMF983180 WVX983180:WWB983180">
      <formula1>0</formula1>
      <formula2>999999</formula2>
    </dataValidation>
    <dataValidation type="list" allowBlank="1" showInputMessage="1" showErrorMessage="1" sqref="WVW983173 WMA983173 WCE983173 VSI983173 VIM983173 UYQ983173 UOU983173 UEY983173 TVC983173 TLG983173 TBK983173 SRO983173 SHS983173 RXW983173 ROA983173 REE983173 QUI983173 QKM983173 QAQ983173 PQU983173 PGY983173 OXC983173 ONG983173 ODK983173 NTO983173 NJS983173 MZW983173 MQA983173 MGE983173 LWI983173 LMM983173 LCQ983173 KSU983173 KIY983173 JZC983173 JPG983173 JFK983173 IVO983173 ILS983173 IBW983173 HSA983173 HIE983173 GYI983173 GOM983173 GEQ983173 FUU983173 FKY983173 FBC983173 ERG983173 EHK983173 DXO983173 DNS983173 DDW983173 CUA983173 CKE983173 CAI983173 BQM983173 BGQ983173 AWU983173 AMY983173 ADC983173 TG983173 JK983173 M983173 WVW917637 WMA917637 WCE917637 VSI917637 VIM917637 UYQ917637 UOU917637 UEY917637 TVC917637 TLG917637 TBK917637 SRO917637 SHS917637 RXW917637 ROA917637 REE917637 QUI917637 QKM917637 QAQ917637 PQU917637 PGY917637 OXC917637 ONG917637 ODK917637 NTO917637 NJS917637 MZW917637 MQA917637 MGE917637 LWI917637 LMM917637 LCQ917637 KSU917637 KIY917637 JZC917637 JPG917637 JFK917637 IVO917637 ILS917637 IBW917637 HSA917637 HIE917637 GYI917637 GOM917637 GEQ917637 FUU917637 FKY917637 FBC917637 ERG917637 EHK917637 DXO917637 DNS917637 DDW917637 CUA917637 CKE917637 CAI917637 BQM917637 BGQ917637 AWU917637 AMY917637 ADC917637 TG917637 JK917637 M917637 WVW852101 WMA852101 WCE852101 VSI852101 VIM852101 UYQ852101 UOU852101 UEY852101 TVC852101 TLG852101 TBK852101 SRO852101 SHS852101 RXW852101 ROA852101 REE852101 QUI852101 QKM852101 QAQ852101 PQU852101 PGY852101 OXC852101 ONG852101 ODK852101 NTO852101 NJS852101 MZW852101 MQA852101 MGE852101 LWI852101 LMM852101 LCQ852101 KSU852101 KIY852101 JZC852101 JPG852101 JFK852101 IVO852101 ILS852101 IBW852101 HSA852101 HIE852101 GYI852101 GOM852101 GEQ852101 FUU852101 FKY852101 FBC852101 ERG852101 EHK852101 DXO852101 DNS852101 DDW852101 CUA852101 CKE852101 CAI852101 BQM852101 BGQ852101 AWU852101 AMY852101 ADC852101 TG852101 JK852101 M852101 WVW786565 WMA786565 WCE786565 VSI786565 VIM786565 UYQ786565 UOU786565 UEY786565 TVC786565 TLG786565 TBK786565 SRO786565 SHS786565 RXW786565 ROA786565 REE786565 QUI786565 QKM786565 QAQ786565 PQU786565 PGY786565 OXC786565 ONG786565 ODK786565 NTO786565 NJS786565 MZW786565 MQA786565 MGE786565 LWI786565 LMM786565 LCQ786565 KSU786565 KIY786565 JZC786565 JPG786565 JFK786565 IVO786565 ILS786565 IBW786565 HSA786565 HIE786565 GYI786565 GOM786565 GEQ786565 FUU786565 FKY786565 FBC786565 ERG786565 EHK786565 DXO786565 DNS786565 DDW786565 CUA786565 CKE786565 CAI786565 BQM786565 BGQ786565 AWU786565 AMY786565 ADC786565 TG786565 JK786565 M786565 WVW721029 WMA721029 WCE721029 VSI721029 VIM721029 UYQ721029 UOU721029 UEY721029 TVC721029 TLG721029 TBK721029 SRO721029 SHS721029 RXW721029 ROA721029 REE721029 QUI721029 QKM721029 QAQ721029 PQU721029 PGY721029 OXC721029 ONG721029 ODK721029 NTO721029 NJS721029 MZW721029 MQA721029 MGE721029 LWI721029 LMM721029 LCQ721029 KSU721029 KIY721029 JZC721029 JPG721029 JFK721029 IVO721029 ILS721029 IBW721029 HSA721029 HIE721029 GYI721029 GOM721029 GEQ721029 FUU721029 FKY721029 FBC721029 ERG721029 EHK721029 DXO721029 DNS721029 DDW721029 CUA721029 CKE721029 CAI721029 BQM721029 BGQ721029 AWU721029 AMY721029 ADC721029 TG721029 JK721029 M721029 WVW655493 WMA655493 WCE655493 VSI655493 VIM655493 UYQ655493 UOU655493 UEY655493 TVC655493 TLG655493 TBK655493 SRO655493 SHS655493 RXW655493 ROA655493 REE655493 QUI655493 QKM655493 QAQ655493 PQU655493 PGY655493 OXC655493 ONG655493 ODK655493 NTO655493 NJS655493 MZW655493 MQA655493 MGE655493 LWI655493 LMM655493 LCQ655493 KSU655493 KIY655493 JZC655493 JPG655493 JFK655493 IVO655493 ILS655493 IBW655493 HSA655493 HIE655493 GYI655493 GOM655493 GEQ655493 FUU655493 FKY655493 FBC655493 ERG655493 EHK655493 DXO655493 DNS655493 DDW655493 CUA655493 CKE655493 CAI655493 BQM655493 BGQ655493 AWU655493 AMY655493 ADC655493 TG655493 JK655493 M655493 WVW589957 WMA589957 WCE589957 VSI589957 VIM589957 UYQ589957 UOU589957 UEY589957 TVC589957 TLG589957 TBK589957 SRO589957 SHS589957 RXW589957 ROA589957 REE589957 QUI589957 QKM589957 QAQ589957 PQU589957 PGY589957 OXC589957 ONG589957 ODK589957 NTO589957 NJS589957 MZW589957 MQA589957 MGE589957 LWI589957 LMM589957 LCQ589957 KSU589957 KIY589957 JZC589957 JPG589957 JFK589957 IVO589957 ILS589957 IBW589957 HSA589957 HIE589957 GYI589957 GOM589957 GEQ589957 FUU589957 FKY589957 FBC589957 ERG589957 EHK589957 DXO589957 DNS589957 DDW589957 CUA589957 CKE589957 CAI589957 BQM589957 BGQ589957 AWU589957 AMY589957 ADC589957 TG589957 JK589957 M589957 WVW524421 WMA524421 WCE524421 VSI524421 VIM524421 UYQ524421 UOU524421 UEY524421 TVC524421 TLG524421 TBK524421 SRO524421 SHS524421 RXW524421 ROA524421 REE524421 QUI524421 QKM524421 QAQ524421 PQU524421 PGY524421 OXC524421 ONG524421 ODK524421 NTO524421 NJS524421 MZW524421 MQA524421 MGE524421 LWI524421 LMM524421 LCQ524421 KSU524421 KIY524421 JZC524421 JPG524421 JFK524421 IVO524421 ILS524421 IBW524421 HSA524421 HIE524421 GYI524421 GOM524421 GEQ524421 FUU524421 FKY524421 FBC524421 ERG524421 EHK524421 DXO524421 DNS524421 DDW524421 CUA524421 CKE524421 CAI524421 BQM524421 BGQ524421 AWU524421 AMY524421 ADC524421 TG524421 JK524421 M524421 WVW458885 WMA458885 WCE458885 VSI458885 VIM458885 UYQ458885 UOU458885 UEY458885 TVC458885 TLG458885 TBK458885 SRO458885 SHS458885 RXW458885 ROA458885 REE458885 QUI458885 QKM458885 QAQ458885 PQU458885 PGY458885 OXC458885 ONG458885 ODK458885 NTO458885 NJS458885 MZW458885 MQA458885 MGE458885 LWI458885 LMM458885 LCQ458885 KSU458885 KIY458885 JZC458885 JPG458885 JFK458885 IVO458885 ILS458885 IBW458885 HSA458885 HIE458885 GYI458885 GOM458885 GEQ458885 FUU458885 FKY458885 FBC458885 ERG458885 EHK458885 DXO458885 DNS458885 DDW458885 CUA458885 CKE458885 CAI458885 BQM458885 BGQ458885 AWU458885 AMY458885 ADC458885 TG458885 JK458885 M458885 WVW393349 WMA393349 WCE393349 VSI393349 VIM393349 UYQ393349 UOU393349 UEY393349 TVC393349 TLG393349 TBK393349 SRO393349 SHS393349 RXW393349 ROA393349 REE393349 QUI393349 QKM393349 QAQ393349 PQU393349 PGY393349 OXC393349 ONG393349 ODK393349 NTO393349 NJS393349 MZW393349 MQA393349 MGE393349 LWI393349 LMM393349 LCQ393349 KSU393349 KIY393349 JZC393349 JPG393349 JFK393349 IVO393349 ILS393349 IBW393349 HSA393349 HIE393349 GYI393349 GOM393349 GEQ393349 FUU393349 FKY393349 FBC393349 ERG393349 EHK393349 DXO393349 DNS393349 DDW393349 CUA393349 CKE393349 CAI393349 BQM393349 BGQ393349 AWU393349 AMY393349 ADC393349 TG393349 JK393349 M393349 WVW327813 WMA327813 WCE327813 VSI327813 VIM327813 UYQ327813 UOU327813 UEY327813 TVC327813 TLG327813 TBK327813 SRO327813 SHS327813 RXW327813 ROA327813 REE327813 QUI327813 QKM327813 QAQ327813 PQU327813 PGY327813 OXC327813 ONG327813 ODK327813 NTO327813 NJS327813 MZW327813 MQA327813 MGE327813 LWI327813 LMM327813 LCQ327813 KSU327813 KIY327813 JZC327813 JPG327813 JFK327813 IVO327813 ILS327813 IBW327813 HSA327813 HIE327813 GYI327813 GOM327813 GEQ327813 FUU327813 FKY327813 FBC327813 ERG327813 EHK327813 DXO327813 DNS327813 DDW327813 CUA327813 CKE327813 CAI327813 BQM327813 BGQ327813 AWU327813 AMY327813 ADC327813 TG327813 JK327813 M327813 WVW262277 WMA262277 WCE262277 VSI262277 VIM262277 UYQ262277 UOU262277 UEY262277 TVC262277 TLG262277 TBK262277 SRO262277 SHS262277 RXW262277 ROA262277 REE262277 QUI262277 QKM262277 QAQ262277 PQU262277 PGY262277 OXC262277 ONG262277 ODK262277 NTO262277 NJS262277 MZW262277 MQA262277 MGE262277 LWI262277 LMM262277 LCQ262277 KSU262277 KIY262277 JZC262277 JPG262277 JFK262277 IVO262277 ILS262277 IBW262277 HSA262277 HIE262277 GYI262277 GOM262277 GEQ262277 FUU262277 FKY262277 FBC262277 ERG262277 EHK262277 DXO262277 DNS262277 DDW262277 CUA262277 CKE262277 CAI262277 BQM262277 BGQ262277 AWU262277 AMY262277 ADC262277 TG262277 JK262277 M262277 WVW196741 WMA196741 WCE196741 VSI196741 VIM196741 UYQ196741 UOU196741 UEY196741 TVC196741 TLG196741 TBK196741 SRO196741 SHS196741 RXW196741 ROA196741 REE196741 QUI196741 QKM196741 QAQ196741 PQU196741 PGY196741 OXC196741 ONG196741 ODK196741 NTO196741 NJS196741 MZW196741 MQA196741 MGE196741 LWI196741 LMM196741 LCQ196741 KSU196741 KIY196741 JZC196741 JPG196741 JFK196741 IVO196741 ILS196741 IBW196741 HSA196741 HIE196741 GYI196741 GOM196741 GEQ196741 FUU196741 FKY196741 FBC196741 ERG196741 EHK196741 DXO196741 DNS196741 DDW196741 CUA196741 CKE196741 CAI196741 BQM196741 BGQ196741 AWU196741 AMY196741 ADC196741 TG196741 JK196741 M196741 WVW131205 WMA131205 WCE131205 VSI131205 VIM131205 UYQ131205 UOU131205 UEY131205 TVC131205 TLG131205 TBK131205 SRO131205 SHS131205 RXW131205 ROA131205 REE131205 QUI131205 QKM131205 QAQ131205 PQU131205 PGY131205 OXC131205 ONG131205 ODK131205 NTO131205 NJS131205 MZW131205 MQA131205 MGE131205 LWI131205 LMM131205 LCQ131205 KSU131205 KIY131205 JZC131205 JPG131205 JFK131205 IVO131205 ILS131205 IBW131205 HSA131205 HIE131205 GYI131205 GOM131205 GEQ131205 FUU131205 FKY131205 FBC131205 ERG131205 EHK131205 DXO131205 DNS131205 DDW131205 CUA131205 CKE131205 CAI131205 BQM131205 BGQ131205 AWU131205 AMY131205 ADC131205 TG131205 JK131205 M131205 WVW65669 WMA65669 WCE65669 VSI65669 VIM65669 UYQ65669 UOU65669 UEY65669 TVC65669 TLG65669 TBK65669 SRO65669 SHS65669 RXW65669 ROA65669 REE65669 QUI65669 QKM65669 QAQ65669 PQU65669 PGY65669 OXC65669 ONG65669 ODK65669 NTO65669 NJS65669 MZW65669 MQA65669 MGE65669 LWI65669 LMM65669 LCQ65669 KSU65669 KIY65669 JZC65669 JPG65669 JFK65669 IVO65669 ILS65669 IBW65669 HSA65669 HIE65669 GYI65669 GOM65669 GEQ65669 FUU65669 FKY65669 FBC65669 ERG65669 EHK65669 DXO65669 DNS65669 DDW65669 CUA65669 CKE65669 CAI65669 BQM65669 BGQ65669 AWU65669 AMY65669 ADC65669 TG65669 JK65669 M65669">
      <formula1>$M$173:$M$176</formula1>
    </dataValidation>
    <dataValidation type="list" allowBlank="1" showInputMessage="1" showErrorMessage="1" sqref="BA7:BC7 WXI983153:WXK983153 WNM983153:WNO983153 WDQ983153:WDS983153 VTU983153:VTW983153 VJY983153:VKA983153 VAC983153:VAE983153 UQG983153:UQI983153 UGK983153:UGM983153 TWO983153:TWQ983153 TMS983153:TMU983153 TCW983153:TCY983153 STA983153:STC983153 SJE983153:SJG983153 RZI983153:RZK983153 RPM983153:RPO983153 RFQ983153:RFS983153 QVU983153:QVW983153 QLY983153:QMA983153 QCC983153:QCE983153 PSG983153:PSI983153 PIK983153:PIM983153 OYO983153:OYQ983153 OOS983153:OOU983153 OEW983153:OEY983153 NVA983153:NVC983153 NLE983153:NLG983153 NBI983153:NBK983153 MRM983153:MRO983153 MHQ983153:MHS983153 LXU983153:LXW983153 LNY983153:LOA983153 LEC983153:LEE983153 KUG983153:KUI983153 KKK983153:KKM983153 KAO983153:KAQ983153 JQS983153:JQU983153 JGW983153:JGY983153 IXA983153:IXC983153 INE983153:ING983153 IDI983153:IDK983153 HTM983153:HTO983153 HJQ983153:HJS983153 GZU983153:GZW983153 GPY983153:GQA983153 GGC983153:GGE983153 FWG983153:FWI983153 FMK983153:FMM983153 FCO983153:FCQ983153 ESS983153:ESU983153 EIW983153:EIY983153 DZA983153:DZC983153 DPE983153:DPG983153 DFI983153:DFK983153 CVM983153:CVO983153 CLQ983153:CLS983153 CBU983153:CBW983153 BRY983153:BSA983153 BIC983153:BIE983153 AYG983153:AYI983153 AOK983153:AOM983153 AEO983153:AEQ983153 US983153:UU983153 KW983153:KY983153 BA983153:BC983153 WXI917617:WXK917617 WNM917617:WNO917617 WDQ917617:WDS917617 VTU917617:VTW917617 VJY917617:VKA917617 VAC917617:VAE917617 UQG917617:UQI917617 UGK917617:UGM917617 TWO917617:TWQ917617 TMS917617:TMU917617 TCW917617:TCY917617 STA917617:STC917617 SJE917617:SJG917617 RZI917617:RZK917617 RPM917617:RPO917617 RFQ917617:RFS917617 QVU917617:QVW917617 QLY917617:QMA917617 QCC917617:QCE917617 PSG917617:PSI917617 PIK917617:PIM917617 OYO917617:OYQ917617 OOS917617:OOU917617 OEW917617:OEY917617 NVA917617:NVC917617 NLE917617:NLG917617 NBI917617:NBK917617 MRM917617:MRO917617 MHQ917617:MHS917617 LXU917617:LXW917617 LNY917617:LOA917617 LEC917617:LEE917617 KUG917617:KUI917617 KKK917617:KKM917617 KAO917617:KAQ917617 JQS917617:JQU917617 JGW917617:JGY917617 IXA917617:IXC917617 INE917617:ING917617 IDI917617:IDK917617 HTM917617:HTO917617 HJQ917617:HJS917617 GZU917617:GZW917617 GPY917617:GQA917617 GGC917617:GGE917617 FWG917617:FWI917617 FMK917617:FMM917617 FCO917617:FCQ917617 ESS917617:ESU917617 EIW917617:EIY917617 DZA917617:DZC917617 DPE917617:DPG917617 DFI917617:DFK917617 CVM917617:CVO917617 CLQ917617:CLS917617 CBU917617:CBW917617 BRY917617:BSA917617 BIC917617:BIE917617 AYG917617:AYI917617 AOK917617:AOM917617 AEO917617:AEQ917617 US917617:UU917617 KW917617:KY917617 BA917617:BC917617 WXI852081:WXK852081 WNM852081:WNO852081 WDQ852081:WDS852081 VTU852081:VTW852081 VJY852081:VKA852081 VAC852081:VAE852081 UQG852081:UQI852081 UGK852081:UGM852081 TWO852081:TWQ852081 TMS852081:TMU852081 TCW852081:TCY852081 STA852081:STC852081 SJE852081:SJG852081 RZI852081:RZK852081 RPM852081:RPO852081 RFQ852081:RFS852081 QVU852081:QVW852081 QLY852081:QMA852081 QCC852081:QCE852081 PSG852081:PSI852081 PIK852081:PIM852081 OYO852081:OYQ852081 OOS852081:OOU852081 OEW852081:OEY852081 NVA852081:NVC852081 NLE852081:NLG852081 NBI852081:NBK852081 MRM852081:MRO852081 MHQ852081:MHS852081 LXU852081:LXW852081 LNY852081:LOA852081 LEC852081:LEE852081 KUG852081:KUI852081 KKK852081:KKM852081 KAO852081:KAQ852081 JQS852081:JQU852081 JGW852081:JGY852081 IXA852081:IXC852081 INE852081:ING852081 IDI852081:IDK852081 HTM852081:HTO852081 HJQ852081:HJS852081 GZU852081:GZW852081 GPY852081:GQA852081 GGC852081:GGE852081 FWG852081:FWI852081 FMK852081:FMM852081 FCO852081:FCQ852081 ESS852081:ESU852081 EIW852081:EIY852081 DZA852081:DZC852081 DPE852081:DPG852081 DFI852081:DFK852081 CVM852081:CVO852081 CLQ852081:CLS852081 CBU852081:CBW852081 BRY852081:BSA852081 BIC852081:BIE852081 AYG852081:AYI852081 AOK852081:AOM852081 AEO852081:AEQ852081 US852081:UU852081 KW852081:KY852081 BA852081:BC852081 WXI786545:WXK786545 WNM786545:WNO786545 WDQ786545:WDS786545 VTU786545:VTW786545 VJY786545:VKA786545 VAC786545:VAE786545 UQG786545:UQI786545 UGK786545:UGM786545 TWO786545:TWQ786545 TMS786545:TMU786545 TCW786545:TCY786545 STA786545:STC786545 SJE786545:SJG786545 RZI786545:RZK786545 RPM786545:RPO786545 RFQ786545:RFS786545 QVU786545:QVW786545 QLY786545:QMA786545 QCC786545:QCE786545 PSG786545:PSI786545 PIK786545:PIM786545 OYO786545:OYQ786545 OOS786545:OOU786545 OEW786545:OEY786545 NVA786545:NVC786545 NLE786545:NLG786545 NBI786545:NBK786545 MRM786545:MRO786545 MHQ786545:MHS786545 LXU786545:LXW786545 LNY786545:LOA786545 LEC786545:LEE786545 KUG786545:KUI786545 KKK786545:KKM786545 KAO786545:KAQ786545 JQS786545:JQU786545 JGW786545:JGY786545 IXA786545:IXC786545 INE786545:ING786545 IDI786545:IDK786545 HTM786545:HTO786545 HJQ786545:HJS786545 GZU786545:GZW786545 GPY786545:GQA786545 GGC786545:GGE786545 FWG786545:FWI786545 FMK786545:FMM786545 FCO786545:FCQ786545 ESS786545:ESU786545 EIW786545:EIY786545 DZA786545:DZC786545 DPE786545:DPG786545 DFI786545:DFK786545 CVM786545:CVO786545 CLQ786545:CLS786545 CBU786545:CBW786545 BRY786545:BSA786545 BIC786545:BIE786545 AYG786545:AYI786545 AOK786545:AOM786545 AEO786545:AEQ786545 US786545:UU786545 KW786545:KY786545 BA786545:BC786545 WXI721009:WXK721009 WNM721009:WNO721009 WDQ721009:WDS721009 VTU721009:VTW721009 VJY721009:VKA721009 VAC721009:VAE721009 UQG721009:UQI721009 UGK721009:UGM721009 TWO721009:TWQ721009 TMS721009:TMU721009 TCW721009:TCY721009 STA721009:STC721009 SJE721009:SJG721009 RZI721009:RZK721009 RPM721009:RPO721009 RFQ721009:RFS721009 QVU721009:QVW721009 QLY721009:QMA721009 QCC721009:QCE721009 PSG721009:PSI721009 PIK721009:PIM721009 OYO721009:OYQ721009 OOS721009:OOU721009 OEW721009:OEY721009 NVA721009:NVC721009 NLE721009:NLG721009 NBI721009:NBK721009 MRM721009:MRO721009 MHQ721009:MHS721009 LXU721009:LXW721009 LNY721009:LOA721009 LEC721009:LEE721009 KUG721009:KUI721009 KKK721009:KKM721009 KAO721009:KAQ721009 JQS721009:JQU721009 JGW721009:JGY721009 IXA721009:IXC721009 INE721009:ING721009 IDI721009:IDK721009 HTM721009:HTO721009 HJQ721009:HJS721009 GZU721009:GZW721009 GPY721009:GQA721009 GGC721009:GGE721009 FWG721009:FWI721009 FMK721009:FMM721009 FCO721009:FCQ721009 ESS721009:ESU721009 EIW721009:EIY721009 DZA721009:DZC721009 DPE721009:DPG721009 DFI721009:DFK721009 CVM721009:CVO721009 CLQ721009:CLS721009 CBU721009:CBW721009 BRY721009:BSA721009 BIC721009:BIE721009 AYG721009:AYI721009 AOK721009:AOM721009 AEO721009:AEQ721009 US721009:UU721009 KW721009:KY721009 BA721009:BC721009 WXI655473:WXK655473 WNM655473:WNO655473 WDQ655473:WDS655473 VTU655473:VTW655473 VJY655473:VKA655473 VAC655473:VAE655473 UQG655473:UQI655473 UGK655473:UGM655473 TWO655473:TWQ655473 TMS655473:TMU655473 TCW655473:TCY655473 STA655473:STC655473 SJE655473:SJG655473 RZI655473:RZK655473 RPM655473:RPO655473 RFQ655473:RFS655473 QVU655473:QVW655473 QLY655473:QMA655473 QCC655473:QCE655473 PSG655473:PSI655473 PIK655473:PIM655473 OYO655473:OYQ655473 OOS655473:OOU655473 OEW655473:OEY655473 NVA655473:NVC655473 NLE655473:NLG655473 NBI655473:NBK655473 MRM655473:MRO655473 MHQ655473:MHS655473 LXU655473:LXW655473 LNY655473:LOA655473 LEC655473:LEE655473 KUG655473:KUI655473 KKK655473:KKM655473 KAO655473:KAQ655473 JQS655473:JQU655473 JGW655473:JGY655473 IXA655473:IXC655473 INE655473:ING655473 IDI655473:IDK655473 HTM655473:HTO655473 HJQ655473:HJS655473 GZU655473:GZW655473 GPY655473:GQA655473 GGC655473:GGE655473 FWG655473:FWI655473 FMK655473:FMM655473 FCO655473:FCQ655473 ESS655473:ESU655473 EIW655473:EIY655473 DZA655473:DZC655473 DPE655473:DPG655473 DFI655473:DFK655473 CVM655473:CVO655473 CLQ655473:CLS655473 CBU655473:CBW655473 BRY655473:BSA655473 BIC655473:BIE655473 AYG655473:AYI655473 AOK655473:AOM655473 AEO655473:AEQ655473 US655473:UU655473 KW655473:KY655473 BA655473:BC655473 WXI589937:WXK589937 WNM589937:WNO589937 WDQ589937:WDS589937 VTU589937:VTW589937 VJY589937:VKA589937 VAC589937:VAE589937 UQG589937:UQI589937 UGK589937:UGM589937 TWO589937:TWQ589937 TMS589937:TMU589937 TCW589937:TCY589937 STA589937:STC589937 SJE589937:SJG589937 RZI589937:RZK589937 RPM589937:RPO589937 RFQ589937:RFS589937 QVU589937:QVW589937 QLY589937:QMA589937 QCC589937:QCE589937 PSG589937:PSI589937 PIK589937:PIM589937 OYO589937:OYQ589937 OOS589937:OOU589937 OEW589937:OEY589937 NVA589937:NVC589937 NLE589937:NLG589937 NBI589937:NBK589937 MRM589937:MRO589937 MHQ589937:MHS589937 LXU589937:LXW589937 LNY589937:LOA589937 LEC589937:LEE589937 KUG589937:KUI589937 KKK589937:KKM589937 KAO589937:KAQ589937 JQS589937:JQU589937 JGW589937:JGY589937 IXA589937:IXC589937 INE589937:ING589937 IDI589937:IDK589937 HTM589937:HTO589937 HJQ589937:HJS589937 GZU589937:GZW589937 GPY589937:GQA589937 GGC589937:GGE589937 FWG589937:FWI589937 FMK589937:FMM589937 FCO589937:FCQ589937 ESS589937:ESU589937 EIW589937:EIY589937 DZA589937:DZC589937 DPE589937:DPG589937 DFI589937:DFK589937 CVM589937:CVO589937 CLQ589937:CLS589937 CBU589937:CBW589937 BRY589937:BSA589937 BIC589937:BIE589937 AYG589937:AYI589937 AOK589937:AOM589937 AEO589937:AEQ589937 US589937:UU589937 KW589937:KY589937 BA589937:BC589937 WXI524401:WXK524401 WNM524401:WNO524401 WDQ524401:WDS524401 VTU524401:VTW524401 VJY524401:VKA524401 VAC524401:VAE524401 UQG524401:UQI524401 UGK524401:UGM524401 TWO524401:TWQ524401 TMS524401:TMU524401 TCW524401:TCY524401 STA524401:STC524401 SJE524401:SJG524401 RZI524401:RZK524401 RPM524401:RPO524401 RFQ524401:RFS524401 QVU524401:QVW524401 QLY524401:QMA524401 QCC524401:QCE524401 PSG524401:PSI524401 PIK524401:PIM524401 OYO524401:OYQ524401 OOS524401:OOU524401 OEW524401:OEY524401 NVA524401:NVC524401 NLE524401:NLG524401 NBI524401:NBK524401 MRM524401:MRO524401 MHQ524401:MHS524401 LXU524401:LXW524401 LNY524401:LOA524401 LEC524401:LEE524401 KUG524401:KUI524401 KKK524401:KKM524401 KAO524401:KAQ524401 JQS524401:JQU524401 JGW524401:JGY524401 IXA524401:IXC524401 INE524401:ING524401 IDI524401:IDK524401 HTM524401:HTO524401 HJQ524401:HJS524401 GZU524401:GZW524401 GPY524401:GQA524401 GGC524401:GGE524401 FWG524401:FWI524401 FMK524401:FMM524401 FCO524401:FCQ524401 ESS524401:ESU524401 EIW524401:EIY524401 DZA524401:DZC524401 DPE524401:DPG524401 DFI524401:DFK524401 CVM524401:CVO524401 CLQ524401:CLS524401 CBU524401:CBW524401 BRY524401:BSA524401 BIC524401:BIE524401 AYG524401:AYI524401 AOK524401:AOM524401 AEO524401:AEQ524401 US524401:UU524401 KW524401:KY524401 BA524401:BC524401 WXI458865:WXK458865 WNM458865:WNO458865 WDQ458865:WDS458865 VTU458865:VTW458865 VJY458865:VKA458865 VAC458865:VAE458865 UQG458865:UQI458865 UGK458865:UGM458865 TWO458865:TWQ458865 TMS458865:TMU458865 TCW458865:TCY458865 STA458865:STC458865 SJE458865:SJG458865 RZI458865:RZK458865 RPM458865:RPO458865 RFQ458865:RFS458865 QVU458865:QVW458865 QLY458865:QMA458865 QCC458865:QCE458865 PSG458865:PSI458865 PIK458865:PIM458865 OYO458865:OYQ458865 OOS458865:OOU458865 OEW458865:OEY458865 NVA458865:NVC458865 NLE458865:NLG458865 NBI458865:NBK458865 MRM458865:MRO458865 MHQ458865:MHS458865 LXU458865:LXW458865 LNY458865:LOA458865 LEC458865:LEE458865 KUG458865:KUI458865 KKK458865:KKM458865 KAO458865:KAQ458865 JQS458865:JQU458865 JGW458865:JGY458865 IXA458865:IXC458865 INE458865:ING458865 IDI458865:IDK458865 HTM458865:HTO458865 HJQ458865:HJS458865 GZU458865:GZW458865 GPY458865:GQA458865 GGC458865:GGE458865 FWG458865:FWI458865 FMK458865:FMM458865 FCO458865:FCQ458865 ESS458865:ESU458865 EIW458865:EIY458865 DZA458865:DZC458865 DPE458865:DPG458865 DFI458865:DFK458865 CVM458865:CVO458865 CLQ458865:CLS458865 CBU458865:CBW458865 BRY458865:BSA458865 BIC458865:BIE458865 AYG458865:AYI458865 AOK458865:AOM458865 AEO458865:AEQ458865 US458865:UU458865 KW458865:KY458865 BA458865:BC458865 WXI393329:WXK393329 WNM393329:WNO393329 WDQ393329:WDS393329 VTU393329:VTW393329 VJY393329:VKA393329 VAC393329:VAE393329 UQG393329:UQI393329 UGK393329:UGM393329 TWO393329:TWQ393329 TMS393329:TMU393329 TCW393329:TCY393329 STA393329:STC393329 SJE393329:SJG393329 RZI393329:RZK393329 RPM393329:RPO393329 RFQ393329:RFS393329 QVU393329:QVW393329 QLY393329:QMA393329 QCC393329:QCE393329 PSG393329:PSI393329 PIK393329:PIM393329 OYO393329:OYQ393329 OOS393329:OOU393329 OEW393329:OEY393329 NVA393329:NVC393329 NLE393329:NLG393329 NBI393329:NBK393329 MRM393329:MRO393329 MHQ393329:MHS393329 LXU393329:LXW393329 LNY393329:LOA393329 LEC393329:LEE393329 KUG393329:KUI393329 KKK393329:KKM393329 KAO393329:KAQ393329 JQS393329:JQU393329 JGW393329:JGY393329 IXA393329:IXC393329 INE393329:ING393329 IDI393329:IDK393329 HTM393329:HTO393329 HJQ393329:HJS393329 GZU393329:GZW393329 GPY393329:GQA393329 GGC393329:GGE393329 FWG393329:FWI393329 FMK393329:FMM393329 FCO393329:FCQ393329 ESS393329:ESU393329 EIW393329:EIY393329 DZA393329:DZC393329 DPE393329:DPG393329 DFI393329:DFK393329 CVM393329:CVO393329 CLQ393329:CLS393329 CBU393329:CBW393329 BRY393329:BSA393329 BIC393329:BIE393329 AYG393329:AYI393329 AOK393329:AOM393329 AEO393329:AEQ393329 US393329:UU393329 KW393329:KY393329 BA393329:BC393329 WXI327793:WXK327793 WNM327793:WNO327793 WDQ327793:WDS327793 VTU327793:VTW327793 VJY327793:VKA327793 VAC327793:VAE327793 UQG327793:UQI327793 UGK327793:UGM327793 TWO327793:TWQ327793 TMS327793:TMU327793 TCW327793:TCY327793 STA327793:STC327793 SJE327793:SJG327793 RZI327793:RZK327793 RPM327793:RPO327793 RFQ327793:RFS327793 QVU327793:QVW327793 QLY327793:QMA327793 QCC327793:QCE327793 PSG327793:PSI327793 PIK327793:PIM327793 OYO327793:OYQ327793 OOS327793:OOU327793 OEW327793:OEY327793 NVA327793:NVC327793 NLE327793:NLG327793 NBI327793:NBK327793 MRM327793:MRO327793 MHQ327793:MHS327793 LXU327793:LXW327793 LNY327793:LOA327793 LEC327793:LEE327793 KUG327793:KUI327793 KKK327793:KKM327793 KAO327793:KAQ327793 JQS327793:JQU327793 JGW327793:JGY327793 IXA327793:IXC327793 INE327793:ING327793 IDI327793:IDK327793 HTM327793:HTO327793 HJQ327793:HJS327793 GZU327793:GZW327793 GPY327793:GQA327793 GGC327793:GGE327793 FWG327793:FWI327793 FMK327793:FMM327793 FCO327793:FCQ327793 ESS327793:ESU327793 EIW327793:EIY327793 DZA327793:DZC327793 DPE327793:DPG327793 DFI327793:DFK327793 CVM327793:CVO327793 CLQ327793:CLS327793 CBU327793:CBW327793 BRY327793:BSA327793 BIC327793:BIE327793 AYG327793:AYI327793 AOK327793:AOM327793 AEO327793:AEQ327793 US327793:UU327793 KW327793:KY327793 BA327793:BC327793 WXI262257:WXK262257 WNM262257:WNO262257 WDQ262257:WDS262257 VTU262257:VTW262257 VJY262257:VKA262257 VAC262257:VAE262257 UQG262257:UQI262257 UGK262257:UGM262257 TWO262257:TWQ262257 TMS262257:TMU262257 TCW262257:TCY262257 STA262257:STC262257 SJE262257:SJG262257 RZI262257:RZK262257 RPM262257:RPO262257 RFQ262257:RFS262257 QVU262257:QVW262257 QLY262257:QMA262257 QCC262257:QCE262257 PSG262257:PSI262257 PIK262257:PIM262257 OYO262257:OYQ262257 OOS262257:OOU262257 OEW262257:OEY262257 NVA262257:NVC262257 NLE262257:NLG262257 NBI262257:NBK262257 MRM262257:MRO262257 MHQ262257:MHS262257 LXU262257:LXW262257 LNY262257:LOA262257 LEC262257:LEE262257 KUG262257:KUI262257 KKK262257:KKM262257 KAO262257:KAQ262257 JQS262257:JQU262257 JGW262257:JGY262257 IXA262257:IXC262257 INE262257:ING262257 IDI262257:IDK262257 HTM262257:HTO262257 HJQ262257:HJS262257 GZU262257:GZW262257 GPY262257:GQA262257 GGC262257:GGE262257 FWG262257:FWI262257 FMK262257:FMM262257 FCO262257:FCQ262257 ESS262257:ESU262257 EIW262257:EIY262257 DZA262257:DZC262257 DPE262257:DPG262257 DFI262257:DFK262257 CVM262257:CVO262257 CLQ262257:CLS262257 CBU262257:CBW262257 BRY262257:BSA262257 BIC262257:BIE262257 AYG262257:AYI262257 AOK262257:AOM262257 AEO262257:AEQ262257 US262257:UU262257 KW262257:KY262257 BA262257:BC262257 WXI196721:WXK196721 WNM196721:WNO196721 WDQ196721:WDS196721 VTU196721:VTW196721 VJY196721:VKA196721 VAC196721:VAE196721 UQG196721:UQI196721 UGK196721:UGM196721 TWO196721:TWQ196721 TMS196721:TMU196721 TCW196721:TCY196721 STA196721:STC196721 SJE196721:SJG196721 RZI196721:RZK196721 RPM196721:RPO196721 RFQ196721:RFS196721 QVU196721:QVW196721 QLY196721:QMA196721 QCC196721:QCE196721 PSG196721:PSI196721 PIK196721:PIM196721 OYO196721:OYQ196721 OOS196721:OOU196721 OEW196721:OEY196721 NVA196721:NVC196721 NLE196721:NLG196721 NBI196721:NBK196721 MRM196721:MRO196721 MHQ196721:MHS196721 LXU196721:LXW196721 LNY196721:LOA196721 LEC196721:LEE196721 KUG196721:KUI196721 KKK196721:KKM196721 KAO196721:KAQ196721 JQS196721:JQU196721 JGW196721:JGY196721 IXA196721:IXC196721 INE196721:ING196721 IDI196721:IDK196721 HTM196721:HTO196721 HJQ196721:HJS196721 GZU196721:GZW196721 GPY196721:GQA196721 GGC196721:GGE196721 FWG196721:FWI196721 FMK196721:FMM196721 FCO196721:FCQ196721 ESS196721:ESU196721 EIW196721:EIY196721 DZA196721:DZC196721 DPE196721:DPG196721 DFI196721:DFK196721 CVM196721:CVO196721 CLQ196721:CLS196721 CBU196721:CBW196721 BRY196721:BSA196721 BIC196721:BIE196721 AYG196721:AYI196721 AOK196721:AOM196721 AEO196721:AEQ196721 US196721:UU196721 KW196721:KY196721 BA196721:BC196721 WXI131185:WXK131185 WNM131185:WNO131185 WDQ131185:WDS131185 VTU131185:VTW131185 VJY131185:VKA131185 VAC131185:VAE131185 UQG131185:UQI131185 UGK131185:UGM131185 TWO131185:TWQ131185 TMS131185:TMU131185 TCW131185:TCY131185 STA131185:STC131185 SJE131185:SJG131185 RZI131185:RZK131185 RPM131185:RPO131185 RFQ131185:RFS131185 QVU131185:QVW131185 QLY131185:QMA131185 QCC131185:QCE131185 PSG131185:PSI131185 PIK131185:PIM131185 OYO131185:OYQ131185 OOS131185:OOU131185 OEW131185:OEY131185 NVA131185:NVC131185 NLE131185:NLG131185 NBI131185:NBK131185 MRM131185:MRO131185 MHQ131185:MHS131185 LXU131185:LXW131185 LNY131185:LOA131185 LEC131185:LEE131185 KUG131185:KUI131185 KKK131185:KKM131185 KAO131185:KAQ131185 JQS131185:JQU131185 JGW131185:JGY131185 IXA131185:IXC131185 INE131185:ING131185 IDI131185:IDK131185 HTM131185:HTO131185 HJQ131185:HJS131185 GZU131185:GZW131185 GPY131185:GQA131185 GGC131185:GGE131185 FWG131185:FWI131185 FMK131185:FMM131185 FCO131185:FCQ131185 ESS131185:ESU131185 EIW131185:EIY131185 DZA131185:DZC131185 DPE131185:DPG131185 DFI131185:DFK131185 CVM131185:CVO131185 CLQ131185:CLS131185 CBU131185:CBW131185 BRY131185:BSA131185 BIC131185:BIE131185 AYG131185:AYI131185 AOK131185:AOM131185 AEO131185:AEQ131185 US131185:UU131185 KW131185:KY131185 BA131185:BC131185 WXI65649:WXK65649 WNM65649:WNO65649 WDQ65649:WDS65649 VTU65649:VTW65649 VJY65649:VKA65649 VAC65649:VAE65649 UQG65649:UQI65649 UGK65649:UGM65649 TWO65649:TWQ65649 TMS65649:TMU65649 TCW65649:TCY65649 STA65649:STC65649 SJE65649:SJG65649 RZI65649:RZK65649 RPM65649:RPO65649 RFQ65649:RFS65649 QVU65649:QVW65649 QLY65649:QMA65649 QCC65649:QCE65649 PSG65649:PSI65649 PIK65649:PIM65649 OYO65649:OYQ65649 OOS65649:OOU65649 OEW65649:OEY65649 NVA65649:NVC65649 NLE65649:NLG65649 NBI65649:NBK65649 MRM65649:MRO65649 MHQ65649:MHS65649 LXU65649:LXW65649 LNY65649:LOA65649 LEC65649:LEE65649 KUG65649:KUI65649 KKK65649:KKM65649 KAO65649:KAQ65649 JQS65649:JQU65649 JGW65649:JGY65649 IXA65649:IXC65649 INE65649:ING65649 IDI65649:IDK65649 HTM65649:HTO65649 HJQ65649:HJS65649 GZU65649:GZW65649 GPY65649:GQA65649 GGC65649:GGE65649 FWG65649:FWI65649 FMK65649:FMM65649 FCO65649:FCQ65649 ESS65649:ESU65649 EIW65649:EIY65649 DZA65649:DZC65649 DPE65649:DPG65649 DFI65649:DFK65649 CVM65649:CVO65649 CLQ65649:CLS65649 CBU65649:CBW65649 BRY65649:BSA65649 BIC65649:BIE65649 AYG65649:AYI65649 AOK65649:AOM65649 AEO65649:AEQ65649 US65649:UU65649 KW65649:KY65649 BA65649:BC65649 WXI7:WXK7 WNM7:WNO7 WDQ7:WDS7 VTU7:VTW7 VJY7:VKA7 VAC7:VAE7 UQG7:UQI7 UGK7:UGM7 TWO7:TWQ7 TMS7:TMU7 TCW7:TCY7 STA7:STC7 SJE7:SJG7 RZI7:RZK7 RPM7:RPO7 RFQ7:RFS7 QVU7:QVW7 QLY7:QMA7 QCC7:QCE7 PSG7:PSI7 PIK7:PIM7 OYO7:OYQ7 OOS7:OOU7 OEW7:OEY7 NVA7:NVC7 NLE7:NLG7 NBI7:NBK7 MRM7:MRO7 MHQ7:MHS7 LXU7:LXW7 LNY7:LOA7 LEC7:LEE7 KUG7:KUI7 KKK7:KKM7 KAO7:KAQ7 JQS7:JQU7 JGW7:JGY7 IXA7:IXC7 INE7:ING7 IDI7:IDK7 HTM7:HTO7 HJQ7:HJS7 GZU7:GZW7 GPY7:GQA7 GGC7:GGE7 FWG7:FWI7 FMK7:FMM7 FCO7:FCQ7 ESS7:ESU7 EIW7:EIY7 DZA7:DZC7 DPE7:DPG7 DFI7:DFK7 CVM7:CVO7 CLQ7:CLS7 CBU7:CBW7 BRY7:BSA7 BIC7:BIE7 AYG7:AYI7 AOK7:AOM7 AEO7:AEQ7 US7:UU7 KW7:KY7">
      <formula1>$B$189:$B$190</formula1>
    </dataValidation>
    <dataValidation type="list" allowBlank="1" showInputMessage="1" showErrorMessage="1" error="Motivo não listado. Escolher &quot;Outro&quot; e especificar." prompt="Escolha a opção para o não lançar efluente líquido no ano base." sqref="WVP983195:WWE983195 WLT983195:WMI983195 WBX983195:WCM983195 VSB983195:VSQ983195 VIF983195:VIU983195 UYJ983195:UYY983195 UON983195:UPC983195 UER983195:UFG983195 TUV983195:TVK983195 TKZ983195:TLO983195 TBD983195:TBS983195 SRH983195:SRW983195 SHL983195:SIA983195 RXP983195:RYE983195 RNT983195:ROI983195 RDX983195:REM983195 QUB983195:QUQ983195 QKF983195:QKU983195 QAJ983195:QAY983195 PQN983195:PRC983195 PGR983195:PHG983195 OWV983195:OXK983195 OMZ983195:ONO983195 ODD983195:ODS983195 NTH983195:NTW983195 NJL983195:NKA983195 MZP983195:NAE983195 MPT983195:MQI983195 MFX983195:MGM983195 LWB983195:LWQ983195 LMF983195:LMU983195 LCJ983195:LCY983195 KSN983195:KTC983195 KIR983195:KJG983195 JYV983195:JZK983195 JOZ983195:JPO983195 JFD983195:JFS983195 IVH983195:IVW983195 ILL983195:IMA983195 IBP983195:ICE983195 HRT983195:HSI983195 HHX983195:HIM983195 GYB983195:GYQ983195 GOF983195:GOU983195 GEJ983195:GEY983195 FUN983195:FVC983195 FKR983195:FLG983195 FAV983195:FBK983195 EQZ983195:ERO983195 EHD983195:EHS983195 DXH983195:DXW983195 DNL983195:DOA983195 DDP983195:DEE983195 CTT983195:CUI983195 CJX983195:CKM983195 CAB983195:CAQ983195 BQF983195:BQU983195 BGJ983195:BGY983195 AWN983195:AXC983195 AMR983195:ANG983195 ACV983195:ADK983195 SZ983195:TO983195 JD983195:JS983195 F983195:U983195 WVP917659:WWE917659 WLT917659:WMI917659 WBX917659:WCM917659 VSB917659:VSQ917659 VIF917659:VIU917659 UYJ917659:UYY917659 UON917659:UPC917659 UER917659:UFG917659 TUV917659:TVK917659 TKZ917659:TLO917659 TBD917659:TBS917659 SRH917659:SRW917659 SHL917659:SIA917659 RXP917659:RYE917659 RNT917659:ROI917659 RDX917659:REM917659 QUB917659:QUQ917659 QKF917659:QKU917659 QAJ917659:QAY917659 PQN917659:PRC917659 PGR917659:PHG917659 OWV917659:OXK917659 OMZ917659:ONO917659 ODD917659:ODS917659 NTH917659:NTW917659 NJL917659:NKA917659 MZP917659:NAE917659 MPT917659:MQI917659 MFX917659:MGM917659 LWB917659:LWQ917659 LMF917659:LMU917659 LCJ917659:LCY917659 KSN917659:KTC917659 KIR917659:KJG917659 JYV917659:JZK917659 JOZ917659:JPO917659 JFD917659:JFS917659 IVH917659:IVW917659 ILL917659:IMA917659 IBP917659:ICE917659 HRT917659:HSI917659 HHX917659:HIM917659 GYB917659:GYQ917659 GOF917659:GOU917659 GEJ917659:GEY917659 FUN917659:FVC917659 FKR917659:FLG917659 FAV917659:FBK917659 EQZ917659:ERO917659 EHD917659:EHS917659 DXH917659:DXW917659 DNL917659:DOA917659 DDP917659:DEE917659 CTT917659:CUI917659 CJX917659:CKM917659 CAB917659:CAQ917659 BQF917659:BQU917659 BGJ917659:BGY917659 AWN917659:AXC917659 AMR917659:ANG917659 ACV917659:ADK917659 SZ917659:TO917659 JD917659:JS917659 F917659:U917659 WVP852123:WWE852123 WLT852123:WMI852123 WBX852123:WCM852123 VSB852123:VSQ852123 VIF852123:VIU852123 UYJ852123:UYY852123 UON852123:UPC852123 UER852123:UFG852123 TUV852123:TVK852123 TKZ852123:TLO852123 TBD852123:TBS852123 SRH852123:SRW852123 SHL852123:SIA852123 RXP852123:RYE852123 RNT852123:ROI852123 RDX852123:REM852123 QUB852123:QUQ852123 QKF852123:QKU852123 QAJ852123:QAY852123 PQN852123:PRC852123 PGR852123:PHG852123 OWV852123:OXK852123 OMZ852123:ONO852123 ODD852123:ODS852123 NTH852123:NTW852123 NJL852123:NKA852123 MZP852123:NAE852123 MPT852123:MQI852123 MFX852123:MGM852123 LWB852123:LWQ852123 LMF852123:LMU852123 LCJ852123:LCY852123 KSN852123:KTC852123 KIR852123:KJG852123 JYV852123:JZK852123 JOZ852123:JPO852123 JFD852123:JFS852123 IVH852123:IVW852123 ILL852123:IMA852123 IBP852123:ICE852123 HRT852123:HSI852123 HHX852123:HIM852123 GYB852123:GYQ852123 GOF852123:GOU852123 GEJ852123:GEY852123 FUN852123:FVC852123 FKR852123:FLG852123 FAV852123:FBK852123 EQZ852123:ERO852123 EHD852123:EHS852123 DXH852123:DXW852123 DNL852123:DOA852123 DDP852123:DEE852123 CTT852123:CUI852123 CJX852123:CKM852123 CAB852123:CAQ852123 BQF852123:BQU852123 BGJ852123:BGY852123 AWN852123:AXC852123 AMR852123:ANG852123 ACV852123:ADK852123 SZ852123:TO852123 JD852123:JS852123 F852123:U852123 WVP786587:WWE786587 WLT786587:WMI786587 WBX786587:WCM786587 VSB786587:VSQ786587 VIF786587:VIU786587 UYJ786587:UYY786587 UON786587:UPC786587 UER786587:UFG786587 TUV786587:TVK786587 TKZ786587:TLO786587 TBD786587:TBS786587 SRH786587:SRW786587 SHL786587:SIA786587 RXP786587:RYE786587 RNT786587:ROI786587 RDX786587:REM786587 QUB786587:QUQ786587 QKF786587:QKU786587 QAJ786587:QAY786587 PQN786587:PRC786587 PGR786587:PHG786587 OWV786587:OXK786587 OMZ786587:ONO786587 ODD786587:ODS786587 NTH786587:NTW786587 NJL786587:NKA786587 MZP786587:NAE786587 MPT786587:MQI786587 MFX786587:MGM786587 LWB786587:LWQ786587 LMF786587:LMU786587 LCJ786587:LCY786587 KSN786587:KTC786587 KIR786587:KJG786587 JYV786587:JZK786587 JOZ786587:JPO786587 JFD786587:JFS786587 IVH786587:IVW786587 ILL786587:IMA786587 IBP786587:ICE786587 HRT786587:HSI786587 HHX786587:HIM786587 GYB786587:GYQ786587 GOF786587:GOU786587 GEJ786587:GEY786587 FUN786587:FVC786587 FKR786587:FLG786587 FAV786587:FBK786587 EQZ786587:ERO786587 EHD786587:EHS786587 DXH786587:DXW786587 DNL786587:DOA786587 DDP786587:DEE786587 CTT786587:CUI786587 CJX786587:CKM786587 CAB786587:CAQ786587 BQF786587:BQU786587 BGJ786587:BGY786587 AWN786587:AXC786587 AMR786587:ANG786587 ACV786587:ADK786587 SZ786587:TO786587 JD786587:JS786587 F786587:U786587 WVP721051:WWE721051 WLT721051:WMI721051 WBX721051:WCM721051 VSB721051:VSQ721051 VIF721051:VIU721051 UYJ721051:UYY721051 UON721051:UPC721051 UER721051:UFG721051 TUV721051:TVK721051 TKZ721051:TLO721051 TBD721051:TBS721051 SRH721051:SRW721051 SHL721051:SIA721051 RXP721051:RYE721051 RNT721051:ROI721051 RDX721051:REM721051 QUB721051:QUQ721051 QKF721051:QKU721051 QAJ721051:QAY721051 PQN721051:PRC721051 PGR721051:PHG721051 OWV721051:OXK721051 OMZ721051:ONO721051 ODD721051:ODS721051 NTH721051:NTW721051 NJL721051:NKA721051 MZP721051:NAE721051 MPT721051:MQI721051 MFX721051:MGM721051 LWB721051:LWQ721051 LMF721051:LMU721051 LCJ721051:LCY721051 KSN721051:KTC721051 KIR721051:KJG721051 JYV721051:JZK721051 JOZ721051:JPO721051 JFD721051:JFS721051 IVH721051:IVW721051 ILL721051:IMA721051 IBP721051:ICE721051 HRT721051:HSI721051 HHX721051:HIM721051 GYB721051:GYQ721051 GOF721051:GOU721051 GEJ721051:GEY721051 FUN721051:FVC721051 FKR721051:FLG721051 FAV721051:FBK721051 EQZ721051:ERO721051 EHD721051:EHS721051 DXH721051:DXW721051 DNL721051:DOA721051 DDP721051:DEE721051 CTT721051:CUI721051 CJX721051:CKM721051 CAB721051:CAQ721051 BQF721051:BQU721051 BGJ721051:BGY721051 AWN721051:AXC721051 AMR721051:ANG721051 ACV721051:ADK721051 SZ721051:TO721051 JD721051:JS721051 F721051:U721051 WVP655515:WWE655515 WLT655515:WMI655515 WBX655515:WCM655515 VSB655515:VSQ655515 VIF655515:VIU655515 UYJ655515:UYY655515 UON655515:UPC655515 UER655515:UFG655515 TUV655515:TVK655515 TKZ655515:TLO655515 TBD655515:TBS655515 SRH655515:SRW655515 SHL655515:SIA655515 RXP655515:RYE655515 RNT655515:ROI655515 RDX655515:REM655515 QUB655515:QUQ655515 QKF655515:QKU655515 QAJ655515:QAY655515 PQN655515:PRC655515 PGR655515:PHG655515 OWV655515:OXK655515 OMZ655515:ONO655515 ODD655515:ODS655515 NTH655515:NTW655515 NJL655515:NKA655515 MZP655515:NAE655515 MPT655515:MQI655515 MFX655515:MGM655515 LWB655515:LWQ655515 LMF655515:LMU655515 LCJ655515:LCY655515 KSN655515:KTC655515 KIR655515:KJG655515 JYV655515:JZK655515 JOZ655515:JPO655515 JFD655515:JFS655515 IVH655515:IVW655515 ILL655515:IMA655515 IBP655515:ICE655515 HRT655515:HSI655515 HHX655515:HIM655515 GYB655515:GYQ655515 GOF655515:GOU655515 GEJ655515:GEY655515 FUN655515:FVC655515 FKR655515:FLG655515 FAV655515:FBK655515 EQZ655515:ERO655515 EHD655515:EHS655515 DXH655515:DXW655515 DNL655515:DOA655515 DDP655515:DEE655515 CTT655515:CUI655515 CJX655515:CKM655515 CAB655515:CAQ655515 BQF655515:BQU655515 BGJ655515:BGY655515 AWN655515:AXC655515 AMR655515:ANG655515 ACV655515:ADK655515 SZ655515:TO655515 JD655515:JS655515 F655515:U655515 WVP589979:WWE589979 WLT589979:WMI589979 WBX589979:WCM589979 VSB589979:VSQ589979 VIF589979:VIU589979 UYJ589979:UYY589979 UON589979:UPC589979 UER589979:UFG589979 TUV589979:TVK589979 TKZ589979:TLO589979 TBD589979:TBS589979 SRH589979:SRW589979 SHL589979:SIA589979 RXP589979:RYE589979 RNT589979:ROI589979 RDX589979:REM589979 QUB589979:QUQ589979 QKF589979:QKU589979 QAJ589979:QAY589979 PQN589979:PRC589979 PGR589979:PHG589979 OWV589979:OXK589979 OMZ589979:ONO589979 ODD589979:ODS589979 NTH589979:NTW589979 NJL589979:NKA589979 MZP589979:NAE589979 MPT589979:MQI589979 MFX589979:MGM589979 LWB589979:LWQ589979 LMF589979:LMU589979 LCJ589979:LCY589979 KSN589979:KTC589979 KIR589979:KJG589979 JYV589979:JZK589979 JOZ589979:JPO589979 JFD589979:JFS589979 IVH589979:IVW589979 ILL589979:IMA589979 IBP589979:ICE589979 HRT589979:HSI589979 HHX589979:HIM589979 GYB589979:GYQ589979 GOF589979:GOU589979 GEJ589979:GEY589979 FUN589979:FVC589979 FKR589979:FLG589979 FAV589979:FBK589979 EQZ589979:ERO589979 EHD589979:EHS589979 DXH589979:DXW589979 DNL589979:DOA589979 DDP589979:DEE589979 CTT589979:CUI589979 CJX589979:CKM589979 CAB589979:CAQ589979 BQF589979:BQU589979 BGJ589979:BGY589979 AWN589979:AXC589979 AMR589979:ANG589979 ACV589979:ADK589979 SZ589979:TO589979 JD589979:JS589979 F589979:U589979 WVP524443:WWE524443 WLT524443:WMI524443 WBX524443:WCM524443 VSB524443:VSQ524443 VIF524443:VIU524443 UYJ524443:UYY524443 UON524443:UPC524443 UER524443:UFG524443 TUV524443:TVK524443 TKZ524443:TLO524443 TBD524443:TBS524443 SRH524443:SRW524443 SHL524443:SIA524443 RXP524443:RYE524443 RNT524443:ROI524443 RDX524443:REM524443 QUB524443:QUQ524443 QKF524443:QKU524443 QAJ524443:QAY524443 PQN524443:PRC524443 PGR524443:PHG524443 OWV524443:OXK524443 OMZ524443:ONO524443 ODD524443:ODS524443 NTH524443:NTW524443 NJL524443:NKA524443 MZP524443:NAE524443 MPT524443:MQI524443 MFX524443:MGM524443 LWB524443:LWQ524443 LMF524443:LMU524443 LCJ524443:LCY524443 KSN524443:KTC524443 KIR524443:KJG524443 JYV524443:JZK524443 JOZ524443:JPO524443 JFD524443:JFS524443 IVH524443:IVW524443 ILL524443:IMA524443 IBP524443:ICE524443 HRT524443:HSI524443 HHX524443:HIM524443 GYB524443:GYQ524443 GOF524443:GOU524443 GEJ524443:GEY524443 FUN524443:FVC524443 FKR524443:FLG524443 FAV524443:FBK524443 EQZ524443:ERO524443 EHD524443:EHS524443 DXH524443:DXW524443 DNL524443:DOA524443 DDP524443:DEE524443 CTT524443:CUI524443 CJX524443:CKM524443 CAB524443:CAQ524443 BQF524443:BQU524443 BGJ524443:BGY524443 AWN524443:AXC524443 AMR524443:ANG524443 ACV524443:ADK524443 SZ524443:TO524443 JD524443:JS524443 F524443:U524443 WVP458907:WWE458907 WLT458907:WMI458907 WBX458907:WCM458907 VSB458907:VSQ458907 VIF458907:VIU458907 UYJ458907:UYY458907 UON458907:UPC458907 UER458907:UFG458907 TUV458907:TVK458907 TKZ458907:TLO458907 TBD458907:TBS458907 SRH458907:SRW458907 SHL458907:SIA458907 RXP458907:RYE458907 RNT458907:ROI458907 RDX458907:REM458907 QUB458907:QUQ458907 QKF458907:QKU458907 QAJ458907:QAY458907 PQN458907:PRC458907 PGR458907:PHG458907 OWV458907:OXK458907 OMZ458907:ONO458907 ODD458907:ODS458907 NTH458907:NTW458907 NJL458907:NKA458907 MZP458907:NAE458907 MPT458907:MQI458907 MFX458907:MGM458907 LWB458907:LWQ458907 LMF458907:LMU458907 LCJ458907:LCY458907 KSN458907:KTC458907 KIR458907:KJG458907 JYV458907:JZK458907 JOZ458907:JPO458907 JFD458907:JFS458907 IVH458907:IVW458907 ILL458907:IMA458907 IBP458907:ICE458907 HRT458907:HSI458907 HHX458907:HIM458907 GYB458907:GYQ458907 GOF458907:GOU458907 GEJ458907:GEY458907 FUN458907:FVC458907 FKR458907:FLG458907 FAV458907:FBK458907 EQZ458907:ERO458907 EHD458907:EHS458907 DXH458907:DXW458907 DNL458907:DOA458907 DDP458907:DEE458907 CTT458907:CUI458907 CJX458907:CKM458907 CAB458907:CAQ458907 BQF458907:BQU458907 BGJ458907:BGY458907 AWN458907:AXC458907 AMR458907:ANG458907 ACV458907:ADK458907 SZ458907:TO458907 JD458907:JS458907 F458907:U458907 WVP393371:WWE393371 WLT393371:WMI393371 WBX393371:WCM393371 VSB393371:VSQ393371 VIF393371:VIU393371 UYJ393371:UYY393371 UON393371:UPC393371 UER393371:UFG393371 TUV393371:TVK393371 TKZ393371:TLO393371 TBD393371:TBS393371 SRH393371:SRW393371 SHL393371:SIA393371 RXP393371:RYE393371 RNT393371:ROI393371 RDX393371:REM393371 QUB393371:QUQ393371 QKF393371:QKU393371 QAJ393371:QAY393371 PQN393371:PRC393371 PGR393371:PHG393371 OWV393371:OXK393371 OMZ393371:ONO393371 ODD393371:ODS393371 NTH393371:NTW393371 NJL393371:NKA393371 MZP393371:NAE393371 MPT393371:MQI393371 MFX393371:MGM393371 LWB393371:LWQ393371 LMF393371:LMU393371 LCJ393371:LCY393371 KSN393371:KTC393371 KIR393371:KJG393371 JYV393371:JZK393371 JOZ393371:JPO393371 JFD393371:JFS393371 IVH393371:IVW393371 ILL393371:IMA393371 IBP393371:ICE393371 HRT393371:HSI393371 HHX393371:HIM393371 GYB393371:GYQ393371 GOF393371:GOU393371 GEJ393371:GEY393371 FUN393371:FVC393371 FKR393371:FLG393371 FAV393371:FBK393371 EQZ393371:ERO393371 EHD393371:EHS393371 DXH393371:DXW393371 DNL393371:DOA393371 DDP393371:DEE393371 CTT393371:CUI393371 CJX393371:CKM393371 CAB393371:CAQ393371 BQF393371:BQU393371 BGJ393371:BGY393371 AWN393371:AXC393371 AMR393371:ANG393371 ACV393371:ADK393371 SZ393371:TO393371 JD393371:JS393371 F393371:U393371 WVP327835:WWE327835 WLT327835:WMI327835 WBX327835:WCM327835 VSB327835:VSQ327835 VIF327835:VIU327835 UYJ327835:UYY327835 UON327835:UPC327835 UER327835:UFG327835 TUV327835:TVK327835 TKZ327835:TLO327835 TBD327835:TBS327835 SRH327835:SRW327835 SHL327835:SIA327835 RXP327835:RYE327835 RNT327835:ROI327835 RDX327835:REM327835 QUB327835:QUQ327835 QKF327835:QKU327835 QAJ327835:QAY327835 PQN327835:PRC327835 PGR327835:PHG327835 OWV327835:OXK327835 OMZ327835:ONO327835 ODD327835:ODS327835 NTH327835:NTW327835 NJL327835:NKA327835 MZP327835:NAE327835 MPT327835:MQI327835 MFX327835:MGM327835 LWB327835:LWQ327835 LMF327835:LMU327835 LCJ327835:LCY327835 KSN327835:KTC327835 KIR327835:KJG327835 JYV327835:JZK327835 JOZ327835:JPO327835 JFD327835:JFS327835 IVH327835:IVW327835 ILL327835:IMA327835 IBP327835:ICE327835 HRT327835:HSI327835 HHX327835:HIM327835 GYB327835:GYQ327835 GOF327835:GOU327835 GEJ327835:GEY327835 FUN327835:FVC327835 FKR327835:FLG327835 FAV327835:FBK327835 EQZ327835:ERO327835 EHD327835:EHS327835 DXH327835:DXW327835 DNL327835:DOA327835 DDP327835:DEE327835 CTT327835:CUI327835 CJX327835:CKM327835 CAB327835:CAQ327835 BQF327835:BQU327835 BGJ327835:BGY327835 AWN327835:AXC327835 AMR327835:ANG327835 ACV327835:ADK327835 SZ327835:TO327835 JD327835:JS327835 F327835:U327835 WVP262299:WWE262299 WLT262299:WMI262299 WBX262299:WCM262299 VSB262299:VSQ262299 VIF262299:VIU262299 UYJ262299:UYY262299 UON262299:UPC262299 UER262299:UFG262299 TUV262299:TVK262299 TKZ262299:TLO262299 TBD262299:TBS262299 SRH262299:SRW262299 SHL262299:SIA262299 RXP262299:RYE262299 RNT262299:ROI262299 RDX262299:REM262299 QUB262299:QUQ262299 QKF262299:QKU262299 QAJ262299:QAY262299 PQN262299:PRC262299 PGR262299:PHG262299 OWV262299:OXK262299 OMZ262299:ONO262299 ODD262299:ODS262299 NTH262299:NTW262299 NJL262299:NKA262299 MZP262299:NAE262299 MPT262299:MQI262299 MFX262299:MGM262299 LWB262299:LWQ262299 LMF262299:LMU262299 LCJ262299:LCY262299 KSN262299:KTC262299 KIR262299:KJG262299 JYV262299:JZK262299 JOZ262299:JPO262299 JFD262299:JFS262299 IVH262299:IVW262299 ILL262299:IMA262299 IBP262299:ICE262299 HRT262299:HSI262299 HHX262299:HIM262299 GYB262299:GYQ262299 GOF262299:GOU262299 GEJ262299:GEY262299 FUN262299:FVC262299 FKR262299:FLG262299 FAV262299:FBK262299 EQZ262299:ERO262299 EHD262299:EHS262299 DXH262299:DXW262299 DNL262299:DOA262299 DDP262299:DEE262299 CTT262299:CUI262299 CJX262299:CKM262299 CAB262299:CAQ262299 BQF262299:BQU262299 BGJ262299:BGY262299 AWN262299:AXC262299 AMR262299:ANG262299 ACV262299:ADK262299 SZ262299:TO262299 JD262299:JS262299 F262299:U262299 WVP196763:WWE196763 WLT196763:WMI196763 WBX196763:WCM196763 VSB196763:VSQ196763 VIF196763:VIU196763 UYJ196763:UYY196763 UON196763:UPC196763 UER196763:UFG196763 TUV196763:TVK196763 TKZ196763:TLO196763 TBD196763:TBS196763 SRH196763:SRW196763 SHL196763:SIA196763 RXP196763:RYE196763 RNT196763:ROI196763 RDX196763:REM196763 QUB196763:QUQ196763 QKF196763:QKU196763 QAJ196763:QAY196763 PQN196763:PRC196763 PGR196763:PHG196763 OWV196763:OXK196763 OMZ196763:ONO196763 ODD196763:ODS196763 NTH196763:NTW196763 NJL196763:NKA196763 MZP196763:NAE196763 MPT196763:MQI196763 MFX196763:MGM196763 LWB196763:LWQ196763 LMF196763:LMU196763 LCJ196763:LCY196763 KSN196763:KTC196763 KIR196763:KJG196763 JYV196763:JZK196763 JOZ196763:JPO196763 JFD196763:JFS196763 IVH196763:IVW196763 ILL196763:IMA196763 IBP196763:ICE196763 HRT196763:HSI196763 HHX196763:HIM196763 GYB196763:GYQ196763 GOF196763:GOU196763 GEJ196763:GEY196763 FUN196763:FVC196763 FKR196763:FLG196763 FAV196763:FBK196763 EQZ196763:ERO196763 EHD196763:EHS196763 DXH196763:DXW196763 DNL196763:DOA196763 DDP196763:DEE196763 CTT196763:CUI196763 CJX196763:CKM196763 CAB196763:CAQ196763 BQF196763:BQU196763 BGJ196763:BGY196763 AWN196763:AXC196763 AMR196763:ANG196763 ACV196763:ADK196763 SZ196763:TO196763 JD196763:JS196763 F196763:U196763 WVP131227:WWE131227 WLT131227:WMI131227 WBX131227:WCM131227 VSB131227:VSQ131227 VIF131227:VIU131227 UYJ131227:UYY131227 UON131227:UPC131227 UER131227:UFG131227 TUV131227:TVK131227 TKZ131227:TLO131227 TBD131227:TBS131227 SRH131227:SRW131227 SHL131227:SIA131227 RXP131227:RYE131227 RNT131227:ROI131227 RDX131227:REM131227 QUB131227:QUQ131227 QKF131227:QKU131227 QAJ131227:QAY131227 PQN131227:PRC131227 PGR131227:PHG131227 OWV131227:OXK131227 OMZ131227:ONO131227 ODD131227:ODS131227 NTH131227:NTW131227 NJL131227:NKA131227 MZP131227:NAE131227 MPT131227:MQI131227 MFX131227:MGM131227 LWB131227:LWQ131227 LMF131227:LMU131227 LCJ131227:LCY131227 KSN131227:KTC131227 KIR131227:KJG131227 JYV131227:JZK131227 JOZ131227:JPO131227 JFD131227:JFS131227 IVH131227:IVW131227 ILL131227:IMA131227 IBP131227:ICE131227 HRT131227:HSI131227 HHX131227:HIM131227 GYB131227:GYQ131227 GOF131227:GOU131227 GEJ131227:GEY131227 FUN131227:FVC131227 FKR131227:FLG131227 FAV131227:FBK131227 EQZ131227:ERO131227 EHD131227:EHS131227 DXH131227:DXW131227 DNL131227:DOA131227 DDP131227:DEE131227 CTT131227:CUI131227 CJX131227:CKM131227 CAB131227:CAQ131227 BQF131227:BQU131227 BGJ131227:BGY131227 AWN131227:AXC131227 AMR131227:ANG131227 ACV131227:ADK131227 SZ131227:TO131227 JD131227:JS131227 F131227:U131227 WVP65691:WWE65691 WLT65691:WMI65691 WBX65691:WCM65691 VSB65691:VSQ65691 VIF65691:VIU65691 UYJ65691:UYY65691 UON65691:UPC65691 UER65691:UFG65691 TUV65691:TVK65691 TKZ65691:TLO65691 TBD65691:TBS65691 SRH65691:SRW65691 SHL65691:SIA65691 RXP65691:RYE65691 RNT65691:ROI65691 RDX65691:REM65691 QUB65691:QUQ65691 QKF65691:QKU65691 QAJ65691:QAY65691 PQN65691:PRC65691 PGR65691:PHG65691 OWV65691:OXK65691 OMZ65691:ONO65691 ODD65691:ODS65691 NTH65691:NTW65691 NJL65691:NKA65691 MZP65691:NAE65691 MPT65691:MQI65691 MFX65691:MGM65691 LWB65691:LWQ65691 LMF65691:LMU65691 LCJ65691:LCY65691 KSN65691:KTC65691 KIR65691:KJG65691 JYV65691:JZK65691 JOZ65691:JPO65691 JFD65691:JFS65691 IVH65691:IVW65691 ILL65691:IMA65691 IBP65691:ICE65691 HRT65691:HSI65691 HHX65691:HIM65691 GYB65691:GYQ65691 GOF65691:GOU65691 GEJ65691:GEY65691 FUN65691:FVC65691 FKR65691:FLG65691 FAV65691:FBK65691 EQZ65691:ERO65691 EHD65691:EHS65691 DXH65691:DXW65691 DNL65691:DOA65691 DDP65691:DEE65691 CTT65691:CUI65691 CJX65691:CKM65691 CAB65691:CAQ65691 BQF65691:BQU65691 BGJ65691:BGY65691 AWN65691:AXC65691 AMR65691:ANG65691 ACV65691:ADK65691 SZ65691:TO65691 JD65691:JS65691 F65691:U65691">
      <formula1>$B$178:$B$186</formula1>
    </dataValidation>
    <dataValidation allowBlank="1" showInputMessage="1" showErrorMessage="1" error="SOMENTE NUMEROS INTEIROS DE 0 A 59" sqref="N65672:O65672 JL65672:JM65672 TH65672:TI65672 ADD65672:ADE65672 AMZ65672:ANA65672 AWV65672:AWW65672 BGR65672:BGS65672 BQN65672:BQO65672 CAJ65672:CAK65672 CKF65672:CKG65672 CUB65672:CUC65672 DDX65672:DDY65672 DNT65672:DNU65672 DXP65672:DXQ65672 EHL65672:EHM65672 ERH65672:ERI65672 FBD65672:FBE65672 FKZ65672:FLA65672 FUV65672:FUW65672 GER65672:GES65672 GON65672:GOO65672 GYJ65672:GYK65672 HIF65672:HIG65672 HSB65672:HSC65672 IBX65672:IBY65672 ILT65672:ILU65672 IVP65672:IVQ65672 JFL65672:JFM65672 JPH65672:JPI65672 JZD65672:JZE65672 KIZ65672:KJA65672 KSV65672:KSW65672 LCR65672:LCS65672 LMN65672:LMO65672 LWJ65672:LWK65672 MGF65672:MGG65672 MQB65672:MQC65672 MZX65672:MZY65672 NJT65672:NJU65672 NTP65672:NTQ65672 ODL65672:ODM65672 ONH65672:ONI65672 OXD65672:OXE65672 PGZ65672:PHA65672 PQV65672:PQW65672 QAR65672:QAS65672 QKN65672:QKO65672 QUJ65672:QUK65672 REF65672:REG65672 ROB65672:ROC65672 RXX65672:RXY65672 SHT65672:SHU65672 SRP65672:SRQ65672 TBL65672:TBM65672 TLH65672:TLI65672 TVD65672:TVE65672 UEZ65672:UFA65672 UOV65672:UOW65672 UYR65672:UYS65672 VIN65672:VIO65672 VSJ65672:VSK65672 WCF65672:WCG65672 WMB65672:WMC65672 WVX65672:WVY65672 N131208:O131208 JL131208:JM131208 TH131208:TI131208 ADD131208:ADE131208 AMZ131208:ANA131208 AWV131208:AWW131208 BGR131208:BGS131208 BQN131208:BQO131208 CAJ131208:CAK131208 CKF131208:CKG131208 CUB131208:CUC131208 DDX131208:DDY131208 DNT131208:DNU131208 DXP131208:DXQ131208 EHL131208:EHM131208 ERH131208:ERI131208 FBD131208:FBE131208 FKZ131208:FLA131208 FUV131208:FUW131208 GER131208:GES131208 GON131208:GOO131208 GYJ131208:GYK131208 HIF131208:HIG131208 HSB131208:HSC131208 IBX131208:IBY131208 ILT131208:ILU131208 IVP131208:IVQ131208 JFL131208:JFM131208 JPH131208:JPI131208 JZD131208:JZE131208 KIZ131208:KJA131208 KSV131208:KSW131208 LCR131208:LCS131208 LMN131208:LMO131208 LWJ131208:LWK131208 MGF131208:MGG131208 MQB131208:MQC131208 MZX131208:MZY131208 NJT131208:NJU131208 NTP131208:NTQ131208 ODL131208:ODM131208 ONH131208:ONI131208 OXD131208:OXE131208 PGZ131208:PHA131208 PQV131208:PQW131208 QAR131208:QAS131208 QKN131208:QKO131208 QUJ131208:QUK131208 REF131208:REG131208 ROB131208:ROC131208 RXX131208:RXY131208 SHT131208:SHU131208 SRP131208:SRQ131208 TBL131208:TBM131208 TLH131208:TLI131208 TVD131208:TVE131208 UEZ131208:UFA131208 UOV131208:UOW131208 UYR131208:UYS131208 VIN131208:VIO131208 VSJ131208:VSK131208 WCF131208:WCG131208 WMB131208:WMC131208 WVX131208:WVY131208 N196744:O196744 JL196744:JM196744 TH196744:TI196744 ADD196744:ADE196744 AMZ196744:ANA196744 AWV196744:AWW196744 BGR196744:BGS196744 BQN196744:BQO196744 CAJ196744:CAK196744 CKF196744:CKG196744 CUB196744:CUC196744 DDX196744:DDY196744 DNT196744:DNU196744 DXP196744:DXQ196744 EHL196744:EHM196744 ERH196744:ERI196744 FBD196744:FBE196744 FKZ196744:FLA196744 FUV196744:FUW196744 GER196744:GES196744 GON196744:GOO196744 GYJ196744:GYK196744 HIF196744:HIG196744 HSB196744:HSC196744 IBX196744:IBY196744 ILT196744:ILU196744 IVP196744:IVQ196744 JFL196744:JFM196744 JPH196744:JPI196744 JZD196744:JZE196744 KIZ196744:KJA196744 KSV196744:KSW196744 LCR196744:LCS196744 LMN196744:LMO196744 LWJ196744:LWK196744 MGF196744:MGG196744 MQB196744:MQC196744 MZX196744:MZY196744 NJT196744:NJU196744 NTP196744:NTQ196744 ODL196744:ODM196744 ONH196744:ONI196744 OXD196744:OXE196744 PGZ196744:PHA196744 PQV196744:PQW196744 QAR196744:QAS196744 QKN196744:QKO196744 QUJ196744:QUK196744 REF196744:REG196744 ROB196744:ROC196744 RXX196744:RXY196744 SHT196744:SHU196744 SRP196744:SRQ196744 TBL196744:TBM196744 TLH196744:TLI196744 TVD196744:TVE196744 UEZ196744:UFA196744 UOV196744:UOW196744 UYR196744:UYS196744 VIN196744:VIO196744 VSJ196744:VSK196744 WCF196744:WCG196744 WMB196744:WMC196744 WVX196744:WVY196744 N262280:O262280 JL262280:JM262280 TH262280:TI262280 ADD262280:ADE262280 AMZ262280:ANA262280 AWV262280:AWW262280 BGR262280:BGS262280 BQN262280:BQO262280 CAJ262280:CAK262280 CKF262280:CKG262280 CUB262280:CUC262280 DDX262280:DDY262280 DNT262280:DNU262280 DXP262280:DXQ262280 EHL262280:EHM262280 ERH262280:ERI262280 FBD262280:FBE262280 FKZ262280:FLA262280 FUV262280:FUW262280 GER262280:GES262280 GON262280:GOO262280 GYJ262280:GYK262280 HIF262280:HIG262280 HSB262280:HSC262280 IBX262280:IBY262280 ILT262280:ILU262280 IVP262280:IVQ262280 JFL262280:JFM262280 JPH262280:JPI262280 JZD262280:JZE262280 KIZ262280:KJA262280 KSV262280:KSW262280 LCR262280:LCS262280 LMN262280:LMO262280 LWJ262280:LWK262280 MGF262280:MGG262280 MQB262280:MQC262280 MZX262280:MZY262280 NJT262280:NJU262280 NTP262280:NTQ262280 ODL262280:ODM262280 ONH262280:ONI262280 OXD262280:OXE262280 PGZ262280:PHA262280 PQV262280:PQW262280 QAR262280:QAS262280 QKN262280:QKO262280 QUJ262280:QUK262280 REF262280:REG262280 ROB262280:ROC262280 RXX262280:RXY262280 SHT262280:SHU262280 SRP262280:SRQ262280 TBL262280:TBM262280 TLH262280:TLI262280 TVD262280:TVE262280 UEZ262280:UFA262280 UOV262280:UOW262280 UYR262280:UYS262280 VIN262280:VIO262280 VSJ262280:VSK262280 WCF262280:WCG262280 WMB262280:WMC262280 WVX262280:WVY262280 N327816:O327816 JL327816:JM327816 TH327816:TI327816 ADD327816:ADE327816 AMZ327816:ANA327816 AWV327816:AWW327816 BGR327816:BGS327816 BQN327816:BQO327816 CAJ327816:CAK327816 CKF327816:CKG327816 CUB327816:CUC327816 DDX327816:DDY327816 DNT327816:DNU327816 DXP327816:DXQ327816 EHL327816:EHM327816 ERH327816:ERI327816 FBD327816:FBE327816 FKZ327816:FLA327816 FUV327816:FUW327816 GER327816:GES327816 GON327816:GOO327816 GYJ327816:GYK327816 HIF327816:HIG327816 HSB327816:HSC327816 IBX327816:IBY327816 ILT327816:ILU327816 IVP327816:IVQ327816 JFL327816:JFM327816 JPH327816:JPI327816 JZD327816:JZE327816 KIZ327816:KJA327816 KSV327816:KSW327816 LCR327816:LCS327816 LMN327816:LMO327816 LWJ327816:LWK327816 MGF327816:MGG327816 MQB327816:MQC327816 MZX327816:MZY327816 NJT327816:NJU327816 NTP327816:NTQ327816 ODL327816:ODM327816 ONH327816:ONI327816 OXD327816:OXE327816 PGZ327816:PHA327816 PQV327816:PQW327816 QAR327816:QAS327816 QKN327816:QKO327816 QUJ327816:QUK327816 REF327816:REG327816 ROB327816:ROC327816 RXX327816:RXY327816 SHT327816:SHU327816 SRP327816:SRQ327816 TBL327816:TBM327816 TLH327816:TLI327816 TVD327816:TVE327816 UEZ327816:UFA327816 UOV327816:UOW327816 UYR327816:UYS327816 VIN327816:VIO327816 VSJ327816:VSK327816 WCF327816:WCG327816 WMB327816:WMC327816 WVX327816:WVY327816 N393352:O393352 JL393352:JM393352 TH393352:TI393352 ADD393352:ADE393352 AMZ393352:ANA393352 AWV393352:AWW393352 BGR393352:BGS393352 BQN393352:BQO393352 CAJ393352:CAK393352 CKF393352:CKG393352 CUB393352:CUC393352 DDX393352:DDY393352 DNT393352:DNU393352 DXP393352:DXQ393352 EHL393352:EHM393352 ERH393352:ERI393352 FBD393352:FBE393352 FKZ393352:FLA393352 FUV393352:FUW393352 GER393352:GES393352 GON393352:GOO393352 GYJ393352:GYK393352 HIF393352:HIG393352 HSB393352:HSC393352 IBX393352:IBY393352 ILT393352:ILU393352 IVP393352:IVQ393352 JFL393352:JFM393352 JPH393352:JPI393352 JZD393352:JZE393352 KIZ393352:KJA393352 KSV393352:KSW393352 LCR393352:LCS393352 LMN393352:LMO393352 LWJ393352:LWK393352 MGF393352:MGG393352 MQB393352:MQC393352 MZX393352:MZY393352 NJT393352:NJU393352 NTP393352:NTQ393352 ODL393352:ODM393352 ONH393352:ONI393352 OXD393352:OXE393352 PGZ393352:PHA393352 PQV393352:PQW393352 QAR393352:QAS393352 QKN393352:QKO393352 QUJ393352:QUK393352 REF393352:REG393352 ROB393352:ROC393352 RXX393352:RXY393352 SHT393352:SHU393352 SRP393352:SRQ393352 TBL393352:TBM393352 TLH393352:TLI393352 TVD393352:TVE393352 UEZ393352:UFA393352 UOV393352:UOW393352 UYR393352:UYS393352 VIN393352:VIO393352 VSJ393352:VSK393352 WCF393352:WCG393352 WMB393352:WMC393352 WVX393352:WVY393352 N458888:O458888 JL458888:JM458888 TH458888:TI458888 ADD458888:ADE458888 AMZ458888:ANA458888 AWV458888:AWW458888 BGR458888:BGS458888 BQN458888:BQO458888 CAJ458888:CAK458888 CKF458888:CKG458888 CUB458888:CUC458888 DDX458888:DDY458888 DNT458888:DNU458888 DXP458888:DXQ458888 EHL458888:EHM458888 ERH458888:ERI458888 FBD458888:FBE458888 FKZ458888:FLA458888 FUV458888:FUW458888 GER458888:GES458888 GON458888:GOO458888 GYJ458888:GYK458888 HIF458888:HIG458888 HSB458888:HSC458888 IBX458888:IBY458888 ILT458888:ILU458888 IVP458888:IVQ458888 JFL458888:JFM458888 JPH458888:JPI458888 JZD458888:JZE458888 KIZ458888:KJA458888 KSV458888:KSW458888 LCR458888:LCS458888 LMN458888:LMO458888 LWJ458888:LWK458888 MGF458888:MGG458888 MQB458888:MQC458888 MZX458888:MZY458888 NJT458888:NJU458888 NTP458888:NTQ458888 ODL458888:ODM458888 ONH458888:ONI458888 OXD458888:OXE458888 PGZ458888:PHA458888 PQV458888:PQW458888 QAR458888:QAS458888 QKN458888:QKO458888 QUJ458888:QUK458888 REF458888:REG458888 ROB458888:ROC458888 RXX458888:RXY458888 SHT458888:SHU458888 SRP458888:SRQ458888 TBL458888:TBM458888 TLH458888:TLI458888 TVD458888:TVE458888 UEZ458888:UFA458888 UOV458888:UOW458888 UYR458888:UYS458888 VIN458888:VIO458888 VSJ458888:VSK458888 WCF458888:WCG458888 WMB458888:WMC458888 WVX458888:WVY458888 N524424:O524424 JL524424:JM524424 TH524424:TI524424 ADD524424:ADE524424 AMZ524424:ANA524424 AWV524424:AWW524424 BGR524424:BGS524424 BQN524424:BQO524424 CAJ524424:CAK524424 CKF524424:CKG524424 CUB524424:CUC524424 DDX524424:DDY524424 DNT524424:DNU524424 DXP524424:DXQ524424 EHL524424:EHM524424 ERH524424:ERI524424 FBD524424:FBE524424 FKZ524424:FLA524424 FUV524424:FUW524424 GER524424:GES524424 GON524424:GOO524424 GYJ524424:GYK524424 HIF524424:HIG524424 HSB524424:HSC524424 IBX524424:IBY524424 ILT524424:ILU524424 IVP524424:IVQ524424 JFL524424:JFM524424 JPH524424:JPI524424 JZD524424:JZE524424 KIZ524424:KJA524424 KSV524424:KSW524424 LCR524424:LCS524424 LMN524424:LMO524424 LWJ524424:LWK524424 MGF524424:MGG524424 MQB524424:MQC524424 MZX524424:MZY524424 NJT524424:NJU524424 NTP524424:NTQ524424 ODL524424:ODM524424 ONH524424:ONI524424 OXD524424:OXE524424 PGZ524424:PHA524424 PQV524424:PQW524424 QAR524424:QAS524424 QKN524424:QKO524424 QUJ524424:QUK524424 REF524424:REG524424 ROB524424:ROC524424 RXX524424:RXY524424 SHT524424:SHU524424 SRP524424:SRQ524424 TBL524424:TBM524424 TLH524424:TLI524424 TVD524424:TVE524424 UEZ524424:UFA524424 UOV524424:UOW524424 UYR524424:UYS524424 VIN524424:VIO524424 VSJ524424:VSK524424 WCF524424:WCG524424 WMB524424:WMC524424 WVX524424:WVY524424 N589960:O589960 JL589960:JM589960 TH589960:TI589960 ADD589960:ADE589960 AMZ589960:ANA589960 AWV589960:AWW589960 BGR589960:BGS589960 BQN589960:BQO589960 CAJ589960:CAK589960 CKF589960:CKG589960 CUB589960:CUC589960 DDX589960:DDY589960 DNT589960:DNU589960 DXP589960:DXQ589960 EHL589960:EHM589960 ERH589960:ERI589960 FBD589960:FBE589960 FKZ589960:FLA589960 FUV589960:FUW589960 GER589960:GES589960 GON589960:GOO589960 GYJ589960:GYK589960 HIF589960:HIG589960 HSB589960:HSC589960 IBX589960:IBY589960 ILT589960:ILU589960 IVP589960:IVQ589960 JFL589960:JFM589960 JPH589960:JPI589960 JZD589960:JZE589960 KIZ589960:KJA589960 KSV589960:KSW589960 LCR589960:LCS589960 LMN589960:LMO589960 LWJ589960:LWK589960 MGF589960:MGG589960 MQB589960:MQC589960 MZX589960:MZY589960 NJT589960:NJU589960 NTP589960:NTQ589960 ODL589960:ODM589960 ONH589960:ONI589960 OXD589960:OXE589960 PGZ589960:PHA589960 PQV589960:PQW589960 QAR589960:QAS589960 QKN589960:QKO589960 QUJ589960:QUK589960 REF589960:REG589960 ROB589960:ROC589960 RXX589960:RXY589960 SHT589960:SHU589960 SRP589960:SRQ589960 TBL589960:TBM589960 TLH589960:TLI589960 TVD589960:TVE589960 UEZ589960:UFA589960 UOV589960:UOW589960 UYR589960:UYS589960 VIN589960:VIO589960 VSJ589960:VSK589960 WCF589960:WCG589960 WMB589960:WMC589960 WVX589960:WVY589960 N655496:O655496 JL655496:JM655496 TH655496:TI655496 ADD655496:ADE655496 AMZ655496:ANA655496 AWV655496:AWW655496 BGR655496:BGS655496 BQN655496:BQO655496 CAJ655496:CAK655496 CKF655496:CKG655496 CUB655496:CUC655496 DDX655496:DDY655496 DNT655496:DNU655496 DXP655496:DXQ655496 EHL655496:EHM655496 ERH655496:ERI655496 FBD655496:FBE655496 FKZ655496:FLA655496 FUV655496:FUW655496 GER655496:GES655496 GON655496:GOO655496 GYJ655496:GYK655496 HIF655496:HIG655496 HSB655496:HSC655496 IBX655496:IBY655496 ILT655496:ILU655496 IVP655496:IVQ655496 JFL655496:JFM655496 JPH655496:JPI655496 JZD655496:JZE655496 KIZ655496:KJA655496 KSV655496:KSW655496 LCR655496:LCS655496 LMN655496:LMO655496 LWJ655496:LWK655496 MGF655496:MGG655496 MQB655496:MQC655496 MZX655496:MZY655496 NJT655496:NJU655496 NTP655496:NTQ655496 ODL655496:ODM655496 ONH655496:ONI655496 OXD655496:OXE655496 PGZ655496:PHA655496 PQV655496:PQW655496 QAR655496:QAS655496 QKN655496:QKO655496 QUJ655496:QUK655496 REF655496:REG655496 ROB655496:ROC655496 RXX655496:RXY655496 SHT655496:SHU655496 SRP655496:SRQ655496 TBL655496:TBM655496 TLH655496:TLI655496 TVD655496:TVE655496 UEZ655496:UFA655496 UOV655496:UOW655496 UYR655496:UYS655496 VIN655496:VIO655496 VSJ655496:VSK655496 WCF655496:WCG655496 WMB655496:WMC655496 WVX655496:WVY655496 N721032:O721032 JL721032:JM721032 TH721032:TI721032 ADD721032:ADE721032 AMZ721032:ANA721032 AWV721032:AWW721032 BGR721032:BGS721032 BQN721032:BQO721032 CAJ721032:CAK721032 CKF721032:CKG721032 CUB721032:CUC721032 DDX721032:DDY721032 DNT721032:DNU721032 DXP721032:DXQ721032 EHL721032:EHM721032 ERH721032:ERI721032 FBD721032:FBE721032 FKZ721032:FLA721032 FUV721032:FUW721032 GER721032:GES721032 GON721032:GOO721032 GYJ721032:GYK721032 HIF721032:HIG721032 HSB721032:HSC721032 IBX721032:IBY721032 ILT721032:ILU721032 IVP721032:IVQ721032 JFL721032:JFM721032 JPH721032:JPI721032 JZD721032:JZE721032 KIZ721032:KJA721032 KSV721032:KSW721032 LCR721032:LCS721032 LMN721032:LMO721032 LWJ721032:LWK721032 MGF721032:MGG721032 MQB721032:MQC721032 MZX721032:MZY721032 NJT721032:NJU721032 NTP721032:NTQ721032 ODL721032:ODM721032 ONH721032:ONI721032 OXD721032:OXE721032 PGZ721032:PHA721032 PQV721032:PQW721032 QAR721032:QAS721032 QKN721032:QKO721032 QUJ721032:QUK721032 REF721032:REG721032 ROB721032:ROC721032 RXX721032:RXY721032 SHT721032:SHU721032 SRP721032:SRQ721032 TBL721032:TBM721032 TLH721032:TLI721032 TVD721032:TVE721032 UEZ721032:UFA721032 UOV721032:UOW721032 UYR721032:UYS721032 VIN721032:VIO721032 VSJ721032:VSK721032 WCF721032:WCG721032 WMB721032:WMC721032 WVX721032:WVY721032 N786568:O786568 JL786568:JM786568 TH786568:TI786568 ADD786568:ADE786568 AMZ786568:ANA786568 AWV786568:AWW786568 BGR786568:BGS786568 BQN786568:BQO786568 CAJ786568:CAK786568 CKF786568:CKG786568 CUB786568:CUC786568 DDX786568:DDY786568 DNT786568:DNU786568 DXP786568:DXQ786568 EHL786568:EHM786568 ERH786568:ERI786568 FBD786568:FBE786568 FKZ786568:FLA786568 FUV786568:FUW786568 GER786568:GES786568 GON786568:GOO786568 GYJ786568:GYK786568 HIF786568:HIG786568 HSB786568:HSC786568 IBX786568:IBY786568 ILT786568:ILU786568 IVP786568:IVQ786568 JFL786568:JFM786568 JPH786568:JPI786568 JZD786568:JZE786568 KIZ786568:KJA786568 KSV786568:KSW786568 LCR786568:LCS786568 LMN786568:LMO786568 LWJ786568:LWK786568 MGF786568:MGG786568 MQB786568:MQC786568 MZX786568:MZY786568 NJT786568:NJU786568 NTP786568:NTQ786568 ODL786568:ODM786568 ONH786568:ONI786568 OXD786568:OXE786568 PGZ786568:PHA786568 PQV786568:PQW786568 QAR786568:QAS786568 QKN786568:QKO786568 QUJ786568:QUK786568 REF786568:REG786568 ROB786568:ROC786568 RXX786568:RXY786568 SHT786568:SHU786568 SRP786568:SRQ786568 TBL786568:TBM786568 TLH786568:TLI786568 TVD786568:TVE786568 UEZ786568:UFA786568 UOV786568:UOW786568 UYR786568:UYS786568 VIN786568:VIO786568 VSJ786568:VSK786568 WCF786568:WCG786568 WMB786568:WMC786568 WVX786568:WVY786568 N852104:O852104 JL852104:JM852104 TH852104:TI852104 ADD852104:ADE852104 AMZ852104:ANA852104 AWV852104:AWW852104 BGR852104:BGS852104 BQN852104:BQO852104 CAJ852104:CAK852104 CKF852104:CKG852104 CUB852104:CUC852104 DDX852104:DDY852104 DNT852104:DNU852104 DXP852104:DXQ852104 EHL852104:EHM852104 ERH852104:ERI852104 FBD852104:FBE852104 FKZ852104:FLA852104 FUV852104:FUW852104 GER852104:GES852104 GON852104:GOO852104 GYJ852104:GYK852104 HIF852104:HIG852104 HSB852104:HSC852104 IBX852104:IBY852104 ILT852104:ILU852104 IVP852104:IVQ852104 JFL852104:JFM852104 JPH852104:JPI852104 JZD852104:JZE852104 KIZ852104:KJA852104 KSV852104:KSW852104 LCR852104:LCS852104 LMN852104:LMO852104 LWJ852104:LWK852104 MGF852104:MGG852104 MQB852104:MQC852104 MZX852104:MZY852104 NJT852104:NJU852104 NTP852104:NTQ852104 ODL852104:ODM852104 ONH852104:ONI852104 OXD852104:OXE852104 PGZ852104:PHA852104 PQV852104:PQW852104 QAR852104:QAS852104 QKN852104:QKO852104 QUJ852104:QUK852104 REF852104:REG852104 ROB852104:ROC852104 RXX852104:RXY852104 SHT852104:SHU852104 SRP852104:SRQ852104 TBL852104:TBM852104 TLH852104:TLI852104 TVD852104:TVE852104 UEZ852104:UFA852104 UOV852104:UOW852104 UYR852104:UYS852104 VIN852104:VIO852104 VSJ852104:VSK852104 WCF852104:WCG852104 WMB852104:WMC852104 WVX852104:WVY852104 N917640:O917640 JL917640:JM917640 TH917640:TI917640 ADD917640:ADE917640 AMZ917640:ANA917640 AWV917640:AWW917640 BGR917640:BGS917640 BQN917640:BQO917640 CAJ917640:CAK917640 CKF917640:CKG917640 CUB917640:CUC917640 DDX917640:DDY917640 DNT917640:DNU917640 DXP917640:DXQ917640 EHL917640:EHM917640 ERH917640:ERI917640 FBD917640:FBE917640 FKZ917640:FLA917640 FUV917640:FUW917640 GER917640:GES917640 GON917640:GOO917640 GYJ917640:GYK917640 HIF917640:HIG917640 HSB917640:HSC917640 IBX917640:IBY917640 ILT917640:ILU917640 IVP917640:IVQ917640 JFL917640:JFM917640 JPH917640:JPI917640 JZD917640:JZE917640 KIZ917640:KJA917640 KSV917640:KSW917640 LCR917640:LCS917640 LMN917640:LMO917640 LWJ917640:LWK917640 MGF917640:MGG917640 MQB917640:MQC917640 MZX917640:MZY917640 NJT917640:NJU917640 NTP917640:NTQ917640 ODL917640:ODM917640 ONH917640:ONI917640 OXD917640:OXE917640 PGZ917640:PHA917640 PQV917640:PQW917640 QAR917640:QAS917640 QKN917640:QKO917640 QUJ917640:QUK917640 REF917640:REG917640 ROB917640:ROC917640 RXX917640:RXY917640 SHT917640:SHU917640 SRP917640:SRQ917640 TBL917640:TBM917640 TLH917640:TLI917640 TVD917640:TVE917640 UEZ917640:UFA917640 UOV917640:UOW917640 UYR917640:UYS917640 VIN917640:VIO917640 VSJ917640:VSK917640 WCF917640:WCG917640 WMB917640:WMC917640 WVX917640:WVY917640 N983176:O983176 JL983176:JM983176 TH983176:TI983176 ADD983176:ADE983176 AMZ983176:ANA983176 AWV983176:AWW983176 BGR983176:BGS983176 BQN983176:BQO983176 CAJ983176:CAK983176 CKF983176:CKG983176 CUB983176:CUC983176 DDX983176:DDY983176 DNT983176:DNU983176 DXP983176:DXQ983176 EHL983176:EHM983176 ERH983176:ERI983176 FBD983176:FBE983176 FKZ983176:FLA983176 FUV983176:FUW983176 GER983176:GES983176 GON983176:GOO983176 GYJ983176:GYK983176 HIF983176:HIG983176 HSB983176:HSC983176 IBX983176:IBY983176 ILT983176:ILU983176 IVP983176:IVQ983176 JFL983176:JFM983176 JPH983176:JPI983176 JZD983176:JZE983176 KIZ983176:KJA983176 KSV983176:KSW983176 LCR983176:LCS983176 LMN983176:LMO983176 LWJ983176:LWK983176 MGF983176:MGG983176 MQB983176:MQC983176 MZX983176:MZY983176 NJT983176:NJU983176 NTP983176:NTQ983176 ODL983176:ODM983176 ONH983176:ONI983176 OXD983176:OXE983176 PGZ983176:PHA983176 PQV983176:PQW983176 QAR983176:QAS983176 QKN983176:QKO983176 QUJ983176:QUK983176 REF983176:REG983176 ROB983176:ROC983176 RXX983176:RXY983176 SHT983176:SHU983176 SRP983176:SRQ983176 TBL983176:TBM983176 TLH983176:TLI983176 TVD983176:TVE983176 UEZ983176:UFA983176 UOV983176:UOW983176 UYR983176:UYS983176 VIN983176:VIO983176 VSJ983176:VSK983176 WCF983176:WCG983176 WMB983176:WMC983176 WVX983176:WVY983176 AA65672:AB65672 JY65672:JZ65672 TU65672:TV65672 ADQ65672:ADR65672 ANM65672:ANN65672 AXI65672:AXJ65672 BHE65672:BHF65672 BRA65672:BRB65672 CAW65672:CAX65672 CKS65672:CKT65672 CUO65672:CUP65672 DEK65672:DEL65672 DOG65672:DOH65672 DYC65672:DYD65672 EHY65672:EHZ65672 ERU65672:ERV65672 FBQ65672:FBR65672 FLM65672:FLN65672 FVI65672:FVJ65672 GFE65672:GFF65672 GPA65672:GPB65672 GYW65672:GYX65672 HIS65672:HIT65672 HSO65672:HSP65672 ICK65672:ICL65672 IMG65672:IMH65672 IWC65672:IWD65672 JFY65672:JFZ65672 JPU65672:JPV65672 JZQ65672:JZR65672 KJM65672:KJN65672 KTI65672:KTJ65672 LDE65672:LDF65672 LNA65672:LNB65672 LWW65672:LWX65672 MGS65672:MGT65672 MQO65672:MQP65672 NAK65672:NAL65672 NKG65672:NKH65672 NUC65672:NUD65672 ODY65672:ODZ65672 ONU65672:ONV65672 OXQ65672:OXR65672 PHM65672:PHN65672 PRI65672:PRJ65672 QBE65672:QBF65672 QLA65672:QLB65672 QUW65672:QUX65672 RES65672:RET65672 ROO65672:ROP65672 RYK65672:RYL65672 SIG65672:SIH65672 SSC65672:SSD65672 TBY65672:TBZ65672 TLU65672:TLV65672 TVQ65672:TVR65672 UFM65672:UFN65672 UPI65672:UPJ65672 UZE65672:UZF65672 VJA65672:VJB65672 VSW65672:VSX65672 WCS65672:WCT65672 WMO65672:WMP65672 WWK65672:WWL65672 AA131208:AB131208 JY131208:JZ131208 TU131208:TV131208 ADQ131208:ADR131208 ANM131208:ANN131208 AXI131208:AXJ131208 BHE131208:BHF131208 BRA131208:BRB131208 CAW131208:CAX131208 CKS131208:CKT131208 CUO131208:CUP131208 DEK131208:DEL131208 DOG131208:DOH131208 DYC131208:DYD131208 EHY131208:EHZ131208 ERU131208:ERV131208 FBQ131208:FBR131208 FLM131208:FLN131208 FVI131208:FVJ131208 GFE131208:GFF131208 GPA131208:GPB131208 GYW131208:GYX131208 HIS131208:HIT131208 HSO131208:HSP131208 ICK131208:ICL131208 IMG131208:IMH131208 IWC131208:IWD131208 JFY131208:JFZ131208 JPU131208:JPV131208 JZQ131208:JZR131208 KJM131208:KJN131208 KTI131208:KTJ131208 LDE131208:LDF131208 LNA131208:LNB131208 LWW131208:LWX131208 MGS131208:MGT131208 MQO131208:MQP131208 NAK131208:NAL131208 NKG131208:NKH131208 NUC131208:NUD131208 ODY131208:ODZ131208 ONU131208:ONV131208 OXQ131208:OXR131208 PHM131208:PHN131208 PRI131208:PRJ131208 QBE131208:QBF131208 QLA131208:QLB131208 QUW131208:QUX131208 RES131208:RET131208 ROO131208:ROP131208 RYK131208:RYL131208 SIG131208:SIH131208 SSC131208:SSD131208 TBY131208:TBZ131208 TLU131208:TLV131208 TVQ131208:TVR131208 UFM131208:UFN131208 UPI131208:UPJ131208 UZE131208:UZF131208 VJA131208:VJB131208 VSW131208:VSX131208 WCS131208:WCT131208 WMO131208:WMP131208 WWK131208:WWL131208 AA196744:AB196744 JY196744:JZ196744 TU196744:TV196744 ADQ196744:ADR196744 ANM196744:ANN196744 AXI196744:AXJ196744 BHE196744:BHF196744 BRA196744:BRB196744 CAW196744:CAX196744 CKS196744:CKT196744 CUO196744:CUP196744 DEK196744:DEL196744 DOG196744:DOH196744 DYC196744:DYD196744 EHY196744:EHZ196744 ERU196744:ERV196744 FBQ196744:FBR196744 FLM196744:FLN196744 FVI196744:FVJ196744 GFE196744:GFF196744 GPA196744:GPB196744 GYW196744:GYX196744 HIS196744:HIT196744 HSO196744:HSP196744 ICK196744:ICL196744 IMG196744:IMH196744 IWC196744:IWD196744 JFY196744:JFZ196744 JPU196744:JPV196744 JZQ196744:JZR196744 KJM196744:KJN196744 KTI196744:KTJ196744 LDE196744:LDF196744 LNA196744:LNB196744 LWW196744:LWX196744 MGS196744:MGT196744 MQO196744:MQP196744 NAK196744:NAL196744 NKG196744:NKH196744 NUC196744:NUD196744 ODY196744:ODZ196744 ONU196744:ONV196744 OXQ196744:OXR196744 PHM196744:PHN196744 PRI196744:PRJ196744 QBE196744:QBF196744 QLA196744:QLB196744 QUW196744:QUX196744 RES196744:RET196744 ROO196744:ROP196744 RYK196744:RYL196744 SIG196744:SIH196744 SSC196744:SSD196744 TBY196744:TBZ196744 TLU196744:TLV196744 TVQ196744:TVR196744 UFM196744:UFN196744 UPI196744:UPJ196744 UZE196744:UZF196744 VJA196744:VJB196744 VSW196744:VSX196744 WCS196744:WCT196744 WMO196744:WMP196744 WWK196744:WWL196744 AA262280:AB262280 JY262280:JZ262280 TU262280:TV262280 ADQ262280:ADR262280 ANM262280:ANN262280 AXI262280:AXJ262280 BHE262280:BHF262280 BRA262280:BRB262280 CAW262280:CAX262280 CKS262280:CKT262280 CUO262280:CUP262280 DEK262280:DEL262280 DOG262280:DOH262280 DYC262280:DYD262280 EHY262280:EHZ262280 ERU262280:ERV262280 FBQ262280:FBR262280 FLM262280:FLN262280 FVI262280:FVJ262280 GFE262280:GFF262280 GPA262280:GPB262280 GYW262280:GYX262280 HIS262280:HIT262280 HSO262280:HSP262280 ICK262280:ICL262280 IMG262280:IMH262280 IWC262280:IWD262280 JFY262280:JFZ262280 JPU262280:JPV262280 JZQ262280:JZR262280 KJM262280:KJN262280 KTI262280:KTJ262280 LDE262280:LDF262280 LNA262280:LNB262280 LWW262280:LWX262280 MGS262280:MGT262280 MQO262280:MQP262280 NAK262280:NAL262280 NKG262280:NKH262280 NUC262280:NUD262280 ODY262280:ODZ262280 ONU262280:ONV262280 OXQ262280:OXR262280 PHM262280:PHN262280 PRI262280:PRJ262280 QBE262280:QBF262280 QLA262280:QLB262280 QUW262280:QUX262280 RES262280:RET262280 ROO262280:ROP262280 RYK262280:RYL262280 SIG262280:SIH262280 SSC262280:SSD262280 TBY262280:TBZ262280 TLU262280:TLV262280 TVQ262280:TVR262280 UFM262280:UFN262280 UPI262280:UPJ262280 UZE262280:UZF262280 VJA262280:VJB262280 VSW262280:VSX262280 WCS262280:WCT262280 WMO262280:WMP262280 WWK262280:WWL262280 AA327816:AB327816 JY327816:JZ327816 TU327816:TV327816 ADQ327816:ADR327816 ANM327816:ANN327816 AXI327816:AXJ327816 BHE327816:BHF327816 BRA327816:BRB327816 CAW327816:CAX327816 CKS327816:CKT327816 CUO327816:CUP327816 DEK327816:DEL327816 DOG327816:DOH327816 DYC327816:DYD327816 EHY327816:EHZ327816 ERU327816:ERV327816 FBQ327816:FBR327816 FLM327816:FLN327816 FVI327816:FVJ327816 GFE327816:GFF327816 GPA327816:GPB327816 GYW327816:GYX327816 HIS327816:HIT327816 HSO327816:HSP327816 ICK327816:ICL327816 IMG327816:IMH327816 IWC327816:IWD327816 JFY327816:JFZ327816 JPU327816:JPV327816 JZQ327816:JZR327816 KJM327816:KJN327816 KTI327816:KTJ327816 LDE327816:LDF327816 LNA327816:LNB327816 LWW327816:LWX327816 MGS327816:MGT327816 MQO327816:MQP327816 NAK327816:NAL327816 NKG327816:NKH327816 NUC327816:NUD327816 ODY327816:ODZ327816 ONU327816:ONV327816 OXQ327816:OXR327816 PHM327816:PHN327816 PRI327816:PRJ327816 QBE327816:QBF327816 QLA327816:QLB327816 QUW327816:QUX327816 RES327816:RET327816 ROO327816:ROP327816 RYK327816:RYL327816 SIG327816:SIH327816 SSC327816:SSD327816 TBY327816:TBZ327816 TLU327816:TLV327816 TVQ327816:TVR327816 UFM327816:UFN327816 UPI327816:UPJ327816 UZE327816:UZF327816 VJA327816:VJB327816 VSW327816:VSX327816 WCS327816:WCT327816 WMO327816:WMP327816 WWK327816:WWL327816 AA393352:AB393352 JY393352:JZ393352 TU393352:TV393352 ADQ393352:ADR393352 ANM393352:ANN393352 AXI393352:AXJ393352 BHE393352:BHF393352 BRA393352:BRB393352 CAW393352:CAX393352 CKS393352:CKT393352 CUO393352:CUP393352 DEK393352:DEL393352 DOG393352:DOH393352 DYC393352:DYD393352 EHY393352:EHZ393352 ERU393352:ERV393352 FBQ393352:FBR393352 FLM393352:FLN393352 FVI393352:FVJ393352 GFE393352:GFF393352 GPA393352:GPB393352 GYW393352:GYX393352 HIS393352:HIT393352 HSO393352:HSP393352 ICK393352:ICL393352 IMG393352:IMH393352 IWC393352:IWD393352 JFY393352:JFZ393352 JPU393352:JPV393352 JZQ393352:JZR393352 KJM393352:KJN393352 KTI393352:KTJ393352 LDE393352:LDF393352 LNA393352:LNB393352 LWW393352:LWX393352 MGS393352:MGT393352 MQO393352:MQP393352 NAK393352:NAL393352 NKG393352:NKH393352 NUC393352:NUD393352 ODY393352:ODZ393352 ONU393352:ONV393352 OXQ393352:OXR393352 PHM393352:PHN393352 PRI393352:PRJ393352 QBE393352:QBF393352 QLA393352:QLB393352 QUW393352:QUX393352 RES393352:RET393352 ROO393352:ROP393352 RYK393352:RYL393352 SIG393352:SIH393352 SSC393352:SSD393352 TBY393352:TBZ393352 TLU393352:TLV393352 TVQ393352:TVR393352 UFM393352:UFN393352 UPI393352:UPJ393352 UZE393352:UZF393352 VJA393352:VJB393352 VSW393352:VSX393352 WCS393352:WCT393352 WMO393352:WMP393352 WWK393352:WWL393352 AA458888:AB458888 JY458888:JZ458888 TU458888:TV458888 ADQ458888:ADR458888 ANM458888:ANN458888 AXI458888:AXJ458888 BHE458888:BHF458888 BRA458888:BRB458888 CAW458888:CAX458888 CKS458888:CKT458888 CUO458888:CUP458888 DEK458888:DEL458888 DOG458888:DOH458888 DYC458888:DYD458888 EHY458888:EHZ458888 ERU458888:ERV458888 FBQ458888:FBR458888 FLM458888:FLN458888 FVI458888:FVJ458888 GFE458888:GFF458888 GPA458888:GPB458888 GYW458888:GYX458888 HIS458888:HIT458888 HSO458888:HSP458888 ICK458888:ICL458888 IMG458888:IMH458888 IWC458888:IWD458888 JFY458888:JFZ458888 JPU458888:JPV458888 JZQ458888:JZR458888 KJM458888:KJN458888 KTI458888:KTJ458888 LDE458888:LDF458888 LNA458888:LNB458888 LWW458888:LWX458888 MGS458888:MGT458888 MQO458888:MQP458888 NAK458888:NAL458888 NKG458888:NKH458888 NUC458888:NUD458888 ODY458888:ODZ458888 ONU458888:ONV458888 OXQ458888:OXR458888 PHM458888:PHN458888 PRI458888:PRJ458888 QBE458888:QBF458888 QLA458888:QLB458888 QUW458888:QUX458888 RES458888:RET458888 ROO458888:ROP458888 RYK458888:RYL458888 SIG458888:SIH458888 SSC458888:SSD458888 TBY458888:TBZ458888 TLU458888:TLV458888 TVQ458888:TVR458888 UFM458888:UFN458888 UPI458888:UPJ458888 UZE458888:UZF458888 VJA458888:VJB458888 VSW458888:VSX458888 WCS458888:WCT458888 WMO458888:WMP458888 WWK458888:WWL458888 AA524424:AB524424 JY524424:JZ524424 TU524424:TV524424 ADQ524424:ADR524424 ANM524424:ANN524424 AXI524424:AXJ524424 BHE524424:BHF524424 BRA524424:BRB524424 CAW524424:CAX524424 CKS524424:CKT524424 CUO524424:CUP524424 DEK524424:DEL524424 DOG524424:DOH524424 DYC524424:DYD524424 EHY524424:EHZ524424 ERU524424:ERV524424 FBQ524424:FBR524424 FLM524424:FLN524424 FVI524424:FVJ524424 GFE524424:GFF524424 GPA524424:GPB524424 GYW524424:GYX524424 HIS524424:HIT524424 HSO524424:HSP524424 ICK524424:ICL524424 IMG524424:IMH524424 IWC524424:IWD524424 JFY524424:JFZ524424 JPU524424:JPV524424 JZQ524424:JZR524424 KJM524424:KJN524424 KTI524424:KTJ524424 LDE524424:LDF524424 LNA524424:LNB524424 LWW524424:LWX524424 MGS524424:MGT524424 MQO524424:MQP524424 NAK524424:NAL524424 NKG524424:NKH524424 NUC524424:NUD524424 ODY524424:ODZ524424 ONU524424:ONV524424 OXQ524424:OXR524424 PHM524424:PHN524424 PRI524424:PRJ524424 QBE524424:QBF524424 QLA524424:QLB524424 QUW524424:QUX524424 RES524424:RET524424 ROO524424:ROP524424 RYK524424:RYL524424 SIG524424:SIH524424 SSC524424:SSD524424 TBY524424:TBZ524424 TLU524424:TLV524424 TVQ524424:TVR524424 UFM524424:UFN524424 UPI524424:UPJ524424 UZE524424:UZF524424 VJA524424:VJB524424 VSW524424:VSX524424 WCS524424:WCT524424 WMO524424:WMP524424 WWK524424:WWL524424 AA589960:AB589960 JY589960:JZ589960 TU589960:TV589960 ADQ589960:ADR589960 ANM589960:ANN589960 AXI589960:AXJ589960 BHE589960:BHF589960 BRA589960:BRB589960 CAW589960:CAX589960 CKS589960:CKT589960 CUO589960:CUP589960 DEK589960:DEL589960 DOG589960:DOH589960 DYC589960:DYD589960 EHY589960:EHZ589960 ERU589960:ERV589960 FBQ589960:FBR589960 FLM589960:FLN589960 FVI589960:FVJ589960 GFE589960:GFF589960 GPA589960:GPB589960 GYW589960:GYX589960 HIS589960:HIT589960 HSO589960:HSP589960 ICK589960:ICL589960 IMG589960:IMH589960 IWC589960:IWD589960 JFY589960:JFZ589960 JPU589960:JPV589960 JZQ589960:JZR589960 KJM589960:KJN589960 KTI589960:KTJ589960 LDE589960:LDF589960 LNA589960:LNB589960 LWW589960:LWX589960 MGS589960:MGT589960 MQO589960:MQP589960 NAK589960:NAL589960 NKG589960:NKH589960 NUC589960:NUD589960 ODY589960:ODZ589960 ONU589960:ONV589960 OXQ589960:OXR589960 PHM589960:PHN589960 PRI589960:PRJ589960 QBE589960:QBF589960 QLA589960:QLB589960 QUW589960:QUX589960 RES589960:RET589960 ROO589960:ROP589960 RYK589960:RYL589960 SIG589960:SIH589960 SSC589960:SSD589960 TBY589960:TBZ589960 TLU589960:TLV589960 TVQ589960:TVR589960 UFM589960:UFN589960 UPI589960:UPJ589960 UZE589960:UZF589960 VJA589960:VJB589960 VSW589960:VSX589960 WCS589960:WCT589960 WMO589960:WMP589960 WWK589960:WWL589960 AA655496:AB655496 JY655496:JZ655496 TU655496:TV655496 ADQ655496:ADR655496 ANM655496:ANN655496 AXI655496:AXJ655496 BHE655496:BHF655496 BRA655496:BRB655496 CAW655496:CAX655496 CKS655496:CKT655496 CUO655496:CUP655496 DEK655496:DEL655496 DOG655496:DOH655496 DYC655496:DYD655496 EHY655496:EHZ655496 ERU655496:ERV655496 FBQ655496:FBR655496 FLM655496:FLN655496 FVI655496:FVJ655496 GFE655496:GFF655496 GPA655496:GPB655496 GYW655496:GYX655496 HIS655496:HIT655496 HSO655496:HSP655496 ICK655496:ICL655496 IMG655496:IMH655496 IWC655496:IWD655496 JFY655496:JFZ655496 JPU655496:JPV655496 JZQ655496:JZR655496 KJM655496:KJN655496 KTI655496:KTJ655496 LDE655496:LDF655496 LNA655496:LNB655496 LWW655496:LWX655496 MGS655496:MGT655496 MQO655496:MQP655496 NAK655496:NAL655496 NKG655496:NKH655496 NUC655496:NUD655496 ODY655496:ODZ655496 ONU655496:ONV655496 OXQ655496:OXR655496 PHM655496:PHN655496 PRI655496:PRJ655496 QBE655496:QBF655496 QLA655496:QLB655496 QUW655496:QUX655496 RES655496:RET655496 ROO655496:ROP655496 RYK655496:RYL655496 SIG655496:SIH655496 SSC655496:SSD655496 TBY655496:TBZ655496 TLU655496:TLV655496 TVQ655496:TVR655496 UFM655496:UFN655496 UPI655496:UPJ655496 UZE655496:UZF655496 VJA655496:VJB655496 VSW655496:VSX655496 WCS655496:WCT655496 WMO655496:WMP655496 WWK655496:WWL655496 AA721032:AB721032 JY721032:JZ721032 TU721032:TV721032 ADQ721032:ADR721032 ANM721032:ANN721032 AXI721032:AXJ721032 BHE721032:BHF721032 BRA721032:BRB721032 CAW721032:CAX721032 CKS721032:CKT721032 CUO721032:CUP721032 DEK721032:DEL721032 DOG721032:DOH721032 DYC721032:DYD721032 EHY721032:EHZ721032 ERU721032:ERV721032 FBQ721032:FBR721032 FLM721032:FLN721032 FVI721032:FVJ721032 GFE721032:GFF721032 GPA721032:GPB721032 GYW721032:GYX721032 HIS721032:HIT721032 HSO721032:HSP721032 ICK721032:ICL721032 IMG721032:IMH721032 IWC721032:IWD721032 JFY721032:JFZ721032 JPU721032:JPV721032 JZQ721032:JZR721032 KJM721032:KJN721032 KTI721032:KTJ721032 LDE721032:LDF721032 LNA721032:LNB721032 LWW721032:LWX721032 MGS721032:MGT721032 MQO721032:MQP721032 NAK721032:NAL721032 NKG721032:NKH721032 NUC721032:NUD721032 ODY721032:ODZ721032 ONU721032:ONV721032 OXQ721032:OXR721032 PHM721032:PHN721032 PRI721032:PRJ721032 QBE721032:QBF721032 QLA721032:QLB721032 QUW721032:QUX721032 RES721032:RET721032 ROO721032:ROP721032 RYK721032:RYL721032 SIG721032:SIH721032 SSC721032:SSD721032 TBY721032:TBZ721032 TLU721032:TLV721032 TVQ721032:TVR721032 UFM721032:UFN721032 UPI721032:UPJ721032 UZE721032:UZF721032 VJA721032:VJB721032 VSW721032:VSX721032 WCS721032:WCT721032 WMO721032:WMP721032 WWK721032:WWL721032 AA786568:AB786568 JY786568:JZ786568 TU786568:TV786568 ADQ786568:ADR786568 ANM786568:ANN786568 AXI786568:AXJ786568 BHE786568:BHF786568 BRA786568:BRB786568 CAW786568:CAX786568 CKS786568:CKT786568 CUO786568:CUP786568 DEK786568:DEL786568 DOG786568:DOH786568 DYC786568:DYD786568 EHY786568:EHZ786568 ERU786568:ERV786568 FBQ786568:FBR786568 FLM786568:FLN786568 FVI786568:FVJ786568 GFE786568:GFF786568 GPA786568:GPB786568 GYW786568:GYX786568 HIS786568:HIT786568 HSO786568:HSP786568 ICK786568:ICL786568 IMG786568:IMH786568 IWC786568:IWD786568 JFY786568:JFZ786568 JPU786568:JPV786568 JZQ786568:JZR786568 KJM786568:KJN786568 KTI786568:KTJ786568 LDE786568:LDF786568 LNA786568:LNB786568 LWW786568:LWX786568 MGS786568:MGT786568 MQO786568:MQP786568 NAK786568:NAL786568 NKG786568:NKH786568 NUC786568:NUD786568 ODY786568:ODZ786568 ONU786568:ONV786568 OXQ786568:OXR786568 PHM786568:PHN786568 PRI786568:PRJ786568 QBE786568:QBF786568 QLA786568:QLB786568 QUW786568:QUX786568 RES786568:RET786568 ROO786568:ROP786568 RYK786568:RYL786568 SIG786568:SIH786568 SSC786568:SSD786568 TBY786568:TBZ786568 TLU786568:TLV786568 TVQ786568:TVR786568 UFM786568:UFN786568 UPI786568:UPJ786568 UZE786568:UZF786568 VJA786568:VJB786568 VSW786568:VSX786568 WCS786568:WCT786568 WMO786568:WMP786568 WWK786568:WWL786568 AA852104:AB852104 JY852104:JZ852104 TU852104:TV852104 ADQ852104:ADR852104 ANM852104:ANN852104 AXI852104:AXJ852104 BHE852104:BHF852104 BRA852104:BRB852104 CAW852104:CAX852104 CKS852104:CKT852104 CUO852104:CUP852104 DEK852104:DEL852104 DOG852104:DOH852104 DYC852104:DYD852104 EHY852104:EHZ852104 ERU852104:ERV852104 FBQ852104:FBR852104 FLM852104:FLN852104 FVI852104:FVJ852104 GFE852104:GFF852104 GPA852104:GPB852104 GYW852104:GYX852104 HIS852104:HIT852104 HSO852104:HSP852104 ICK852104:ICL852104 IMG852104:IMH852104 IWC852104:IWD852104 JFY852104:JFZ852104 JPU852104:JPV852104 JZQ852104:JZR852104 KJM852104:KJN852104 KTI852104:KTJ852104 LDE852104:LDF852104 LNA852104:LNB852104 LWW852104:LWX852104 MGS852104:MGT852104 MQO852104:MQP852104 NAK852104:NAL852104 NKG852104:NKH852104 NUC852104:NUD852104 ODY852104:ODZ852104 ONU852104:ONV852104 OXQ852104:OXR852104 PHM852104:PHN852104 PRI852104:PRJ852104 QBE852104:QBF852104 QLA852104:QLB852104 QUW852104:QUX852104 RES852104:RET852104 ROO852104:ROP852104 RYK852104:RYL852104 SIG852104:SIH852104 SSC852104:SSD852104 TBY852104:TBZ852104 TLU852104:TLV852104 TVQ852104:TVR852104 UFM852104:UFN852104 UPI852104:UPJ852104 UZE852104:UZF852104 VJA852104:VJB852104 VSW852104:VSX852104 WCS852104:WCT852104 WMO852104:WMP852104 WWK852104:WWL852104 AA917640:AB917640 JY917640:JZ917640 TU917640:TV917640 ADQ917640:ADR917640 ANM917640:ANN917640 AXI917640:AXJ917640 BHE917640:BHF917640 BRA917640:BRB917640 CAW917640:CAX917640 CKS917640:CKT917640 CUO917640:CUP917640 DEK917640:DEL917640 DOG917640:DOH917640 DYC917640:DYD917640 EHY917640:EHZ917640 ERU917640:ERV917640 FBQ917640:FBR917640 FLM917640:FLN917640 FVI917640:FVJ917640 GFE917640:GFF917640 GPA917640:GPB917640 GYW917640:GYX917640 HIS917640:HIT917640 HSO917640:HSP917640 ICK917640:ICL917640 IMG917640:IMH917640 IWC917640:IWD917640 JFY917640:JFZ917640 JPU917640:JPV917640 JZQ917640:JZR917640 KJM917640:KJN917640 KTI917640:KTJ917640 LDE917640:LDF917640 LNA917640:LNB917640 LWW917640:LWX917640 MGS917640:MGT917640 MQO917640:MQP917640 NAK917640:NAL917640 NKG917640:NKH917640 NUC917640:NUD917640 ODY917640:ODZ917640 ONU917640:ONV917640 OXQ917640:OXR917640 PHM917640:PHN917640 PRI917640:PRJ917640 QBE917640:QBF917640 QLA917640:QLB917640 QUW917640:QUX917640 RES917640:RET917640 ROO917640:ROP917640 RYK917640:RYL917640 SIG917640:SIH917640 SSC917640:SSD917640 TBY917640:TBZ917640 TLU917640:TLV917640 TVQ917640:TVR917640 UFM917640:UFN917640 UPI917640:UPJ917640 UZE917640:UZF917640 VJA917640:VJB917640 VSW917640:VSX917640 WCS917640:WCT917640 WMO917640:WMP917640 WWK917640:WWL917640 AA983176:AB983176 JY983176:JZ983176 TU983176:TV983176 ADQ983176:ADR983176 ANM983176:ANN983176 AXI983176:AXJ983176 BHE983176:BHF983176 BRA983176:BRB983176 CAW983176:CAX983176 CKS983176:CKT983176 CUO983176:CUP983176 DEK983176:DEL983176 DOG983176:DOH983176 DYC983176:DYD983176 EHY983176:EHZ983176 ERU983176:ERV983176 FBQ983176:FBR983176 FLM983176:FLN983176 FVI983176:FVJ983176 GFE983176:GFF983176 GPA983176:GPB983176 GYW983176:GYX983176 HIS983176:HIT983176 HSO983176:HSP983176 ICK983176:ICL983176 IMG983176:IMH983176 IWC983176:IWD983176 JFY983176:JFZ983176 JPU983176:JPV983176 JZQ983176:JZR983176 KJM983176:KJN983176 KTI983176:KTJ983176 LDE983176:LDF983176 LNA983176:LNB983176 LWW983176:LWX983176 MGS983176:MGT983176 MQO983176:MQP983176 NAK983176:NAL983176 NKG983176:NKH983176 NUC983176:NUD983176 ODY983176:ODZ983176 ONU983176:ONV983176 OXQ983176:OXR983176 PHM983176:PHN983176 PRI983176:PRJ983176 QBE983176:QBF983176 QLA983176:QLB983176 QUW983176:QUX983176 RES983176:RET983176 ROO983176:ROP983176 RYK983176:RYL983176 SIG983176:SIH983176 SSC983176:SSD983176 TBY983176:TBZ983176 TLU983176:TLV983176 TVQ983176:TVR983176 UFM983176:UFN983176 UPI983176:UPJ983176 UZE983176:UZF983176 VJA983176:VJB983176 VSW983176:VSX983176 WCS983176:WCT983176 WMO983176:WMP983176 WWK983176:WWL983176"/>
    <dataValidation type="list" allowBlank="1" showInputMessage="1" showErrorMessage="1" prompt="Selecionar" sqref="C123:T126">
      <formula1>$I$186:$I$190</formula1>
    </dataValidation>
    <dataValidation type="list" allowBlank="1" showInputMessage="1" showErrorMessage="1" error="Selecionar!" prompt="Selecionar código DN 74/2004" sqref="WVQ983187:WVT983187 G65683:J65683 JE65683:JH65683 TA65683:TD65683 ACW65683:ACZ65683 AMS65683:AMV65683 AWO65683:AWR65683 BGK65683:BGN65683 BQG65683:BQJ65683 CAC65683:CAF65683 CJY65683:CKB65683 CTU65683:CTX65683 DDQ65683:DDT65683 DNM65683:DNP65683 DXI65683:DXL65683 EHE65683:EHH65683 ERA65683:ERD65683 FAW65683:FAZ65683 FKS65683:FKV65683 FUO65683:FUR65683 GEK65683:GEN65683 GOG65683:GOJ65683 GYC65683:GYF65683 HHY65683:HIB65683 HRU65683:HRX65683 IBQ65683:IBT65683 ILM65683:ILP65683 IVI65683:IVL65683 JFE65683:JFH65683 JPA65683:JPD65683 JYW65683:JYZ65683 KIS65683:KIV65683 KSO65683:KSR65683 LCK65683:LCN65683 LMG65683:LMJ65683 LWC65683:LWF65683 MFY65683:MGB65683 MPU65683:MPX65683 MZQ65683:MZT65683 NJM65683:NJP65683 NTI65683:NTL65683 ODE65683:ODH65683 ONA65683:OND65683 OWW65683:OWZ65683 PGS65683:PGV65683 PQO65683:PQR65683 QAK65683:QAN65683 QKG65683:QKJ65683 QUC65683:QUF65683 RDY65683:REB65683 RNU65683:RNX65683 RXQ65683:RXT65683 SHM65683:SHP65683 SRI65683:SRL65683 TBE65683:TBH65683 TLA65683:TLD65683 TUW65683:TUZ65683 UES65683:UEV65683 UOO65683:UOR65683 UYK65683:UYN65683 VIG65683:VIJ65683 VSC65683:VSF65683 WBY65683:WCB65683 WLU65683:WLX65683 WVQ65683:WVT65683 G131219:J131219 JE131219:JH131219 TA131219:TD131219 ACW131219:ACZ131219 AMS131219:AMV131219 AWO131219:AWR131219 BGK131219:BGN131219 BQG131219:BQJ131219 CAC131219:CAF131219 CJY131219:CKB131219 CTU131219:CTX131219 DDQ131219:DDT131219 DNM131219:DNP131219 DXI131219:DXL131219 EHE131219:EHH131219 ERA131219:ERD131219 FAW131219:FAZ131219 FKS131219:FKV131219 FUO131219:FUR131219 GEK131219:GEN131219 GOG131219:GOJ131219 GYC131219:GYF131219 HHY131219:HIB131219 HRU131219:HRX131219 IBQ131219:IBT131219 ILM131219:ILP131219 IVI131219:IVL131219 JFE131219:JFH131219 JPA131219:JPD131219 JYW131219:JYZ131219 KIS131219:KIV131219 KSO131219:KSR131219 LCK131219:LCN131219 LMG131219:LMJ131219 LWC131219:LWF131219 MFY131219:MGB131219 MPU131219:MPX131219 MZQ131219:MZT131219 NJM131219:NJP131219 NTI131219:NTL131219 ODE131219:ODH131219 ONA131219:OND131219 OWW131219:OWZ131219 PGS131219:PGV131219 PQO131219:PQR131219 QAK131219:QAN131219 QKG131219:QKJ131219 QUC131219:QUF131219 RDY131219:REB131219 RNU131219:RNX131219 RXQ131219:RXT131219 SHM131219:SHP131219 SRI131219:SRL131219 TBE131219:TBH131219 TLA131219:TLD131219 TUW131219:TUZ131219 UES131219:UEV131219 UOO131219:UOR131219 UYK131219:UYN131219 VIG131219:VIJ131219 VSC131219:VSF131219 WBY131219:WCB131219 WLU131219:WLX131219 WVQ131219:WVT131219 G196755:J196755 JE196755:JH196755 TA196755:TD196755 ACW196755:ACZ196755 AMS196755:AMV196755 AWO196755:AWR196755 BGK196755:BGN196755 BQG196755:BQJ196755 CAC196755:CAF196755 CJY196755:CKB196755 CTU196755:CTX196755 DDQ196755:DDT196755 DNM196755:DNP196755 DXI196755:DXL196755 EHE196755:EHH196755 ERA196755:ERD196755 FAW196755:FAZ196755 FKS196755:FKV196755 FUO196755:FUR196755 GEK196755:GEN196755 GOG196755:GOJ196755 GYC196755:GYF196755 HHY196755:HIB196755 HRU196755:HRX196755 IBQ196755:IBT196755 ILM196755:ILP196755 IVI196755:IVL196755 JFE196755:JFH196755 JPA196755:JPD196755 JYW196755:JYZ196755 KIS196755:KIV196755 KSO196755:KSR196755 LCK196755:LCN196755 LMG196755:LMJ196755 LWC196755:LWF196755 MFY196755:MGB196755 MPU196755:MPX196755 MZQ196755:MZT196755 NJM196755:NJP196755 NTI196755:NTL196755 ODE196755:ODH196755 ONA196755:OND196755 OWW196755:OWZ196755 PGS196755:PGV196755 PQO196755:PQR196755 QAK196755:QAN196755 QKG196755:QKJ196755 QUC196755:QUF196755 RDY196755:REB196755 RNU196755:RNX196755 RXQ196755:RXT196755 SHM196755:SHP196755 SRI196755:SRL196755 TBE196755:TBH196755 TLA196755:TLD196755 TUW196755:TUZ196755 UES196755:UEV196755 UOO196755:UOR196755 UYK196755:UYN196755 VIG196755:VIJ196755 VSC196755:VSF196755 WBY196755:WCB196755 WLU196755:WLX196755 WVQ196755:WVT196755 G262291:J262291 JE262291:JH262291 TA262291:TD262291 ACW262291:ACZ262291 AMS262291:AMV262291 AWO262291:AWR262291 BGK262291:BGN262291 BQG262291:BQJ262291 CAC262291:CAF262291 CJY262291:CKB262291 CTU262291:CTX262291 DDQ262291:DDT262291 DNM262291:DNP262291 DXI262291:DXL262291 EHE262291:EHH262291 ERA262291:ERD262291 FAW262291:FAZ262291 FKS262291:FKV262291 FUO262291:FUR262291 GEK262291:GEN262291 GOG262291:GOJ262291 GYC262291:GYF262291 HHY262291:HIB262291 HRU262291:HRX262291 IBQ262291:IBT262291 ILM262291:ILP262291 IVI262291:IVL262291 JFE262291:JFH262291 JPA262291:JPD262291 JYW262291:JYZ262291 KIS262291:KIV262291 KSO262291:KSR262291 LCK262291:LCN262291 LMG262291:LMJ262291 LWC262291:LWF262291 MFY262291:MGB262291 MPU262291:MPX262291 MZQ262291:MZT262291 NJM262291:NJP262291 NTI262291:NTL262291 ODE262291:ODH262291 ONA262291:OND262291 OWW262291:OWZ262291 PGS262291:PGV262291 PQO262291:PQR262291 QAK262291:QAN262291 QKG262291:QKJ262291 QUC262291:QUF262291 RDY262291:REB262291 RNU262291:RNX262291 RXQ262291:RXT262291 SHM262291:SHP262291 SRI262291:SRL262291 TBE262291:TBH262291 TLA262291:TLD262291 TUW262291:TUZ262291 UES262291:UEV262291 UOO262291:UOR262291 UYK262291:UYN262291 VIG262291:VIJ262291 VSC262291:VSF262291 WBY262291:WCB262291 WLU262291:WLX262291 WVQ262291:WVT262291 G327827:J327827 JE327827:JH327827 TA327827:TD327827 ACW327827:ACZ327827 AMS327827:AMV327827 AWO327827:AWR327827 BGK327827:BGN327827 BQG327827:BQJ327827 CAC327827:CAF327827 CJY327827:CKB327827 CTU327827:CTX327827 DDQ327827:DDT327827 DNM327827:DNP327827 DXI327827:DXL327827 EHE327827:EHH327827 ERA327827:ERD327827 FAW327827:FAZ327827 FKS327827:FKV327827 FUO327827:FUR327827 GEK327827:GEN327827 GOG327827:GOJ327827 GYC327827:GYF327827 HHY327827:HIB327827 HRU327827:HRX327827 IBQ327827:IBT327827 ILM327827:ILP327827 IVI327827:IVL327827 JFE327827:JFH327827 JPA327827:JPD327827 JYW327827:JYZ327827 KIS327827:KIV327827 KSO327827:KSR327827 LCK327827:LCN327827 LMG327827:LMJ327827 LWC327827:LWF327827 MFY327827:MGB327827 MPU327827:MPX327827 MZQ327827:MZT327827 NJM327827:NJP327827 NTI327827:NTL327827 ODE327827:ODH327827 ONA327827:OND327827 OWW327827:OWZ327827 PGS327827:PGV327827 PQO327827:PQR327827 QAK327827:QAN327827 QKG327827:QKJ327827 QUC327827:QUF327827 RDY327827:REB327827 RNU327827:RNX327827 RXQ327827:RXT327827 SHM327827:SHP327827 SRI327827:SRL327827 TBE327827:TBH327827 TLA327827:TLD327827 TUW327827:TUZ327827 UES327827:UEV327827 UOO327827:UOR327827 UYK327827:UYN327827 VIG327827:VIJ327827 VSC327827:VSF327827 WBY327827:WCB327827 WLU327827:WLX327827 WVQ327827:WVT327827 G393363:J393363 JE393363:JH393363 TA393363:TD393363 ACW393363:ACZ393363 AMS393363:AMV393363 AWO393363:AWR393363 BGK393363:BGN393363 BQG393363:BQJ393363 CAC393363:CAF393363 CJY393363:CKB393363 CTU393363:CTX393363 DDQ393363:DDT393363 DNM393363:DNP393363 DXI393363:DXL393363 EHE393363:EHH393363 ERA393363:ERD393363 FAW393363:FAZ393363 FKS393363:FKV393363 FUO393363:FUR393363 GEK393363:GEN393363 GOG393363:GOJ393363 GYC393363:GYF393363 HHY393363:HIB393363 HRU393363:HRX393363 IBQ393363:IBT393363 ILM393363:ILP393363 IVI393363:IVL393363 JFE393363:JFH393363 JPA393363:JPD393363 JYW393363:JYZ393363 KIS393363:KIV393363 KSO393363:KSR393363 LCK393363:LCN393363 LMG393363:LMJ393363 LWC393363:LWF393363 MFY393363:MGB393363 MPU393363:MPX393363 MZQ393363:MZT393363 NJM393363:NJP393363 NTI393363:NTL393363 ODE393363:ODH393363 ONA393363:OND393363 OWW393363:OWZ393363 PGS393363:PGV393363 PQO393363:PQR393363 QAK393363:QAN393363 QKG393363:QKJ393363 QUC393363:QUF393363 RDY393363:REB393363 RNU393363:RNX393363 RXQ393363:RXT393363 SHM393363:SHP393363 SRI393363:SRL393363 TBE393363:TBH393363 TLA393363:TLD393363 TUW393363:TUZ393363 UES393363:UEV393363 UOO393363:UOR393363 UYK393363:UYN393363 VIG393363:VIJ393363 VSC393363:VSF393363 WBY393363:WCB393363 WLU393363:WLX393363 WVQ393363:WVT393363 G458899:J458899 JE458899:JH458899 TA458899:TD458899 ACW458899:ACZ458899 AMS458899:AMV458899 AWO458899:AWR458899 BGK458899:BGN458899 BQG458899:BQJ458899 CAC458899:CAF458899 CJY458899:CKB458899 CTU458899:CTX458899 DDQ458899:DDT458899 DNM458899:DNP458899 DXI458899:DXL458899 EHE458899:EHH458899 ERA458899:ERD458899 FAW458899:FAZ458899 FKS458899:FKV458899 FUO458899:FUR458899 GEK458899:GEN458899 GOG458899:GOJ458899 GYC458899:GYF458899 HHY458899:HIB458899 HRU458899:HRX458899 IBQ458899:IBT458899 ILM458899:ILP458899 IVI458899:IVL458899 JFE458899:JFH458899 JPA458899:JPD458899 JYW458899:JYZ458899 KIS458899:KIV458899 KSO458899:KSR458899 LCK458899:LCN458899 LMG458899:LMJ458899 LWC458899:LWF458899 MFY458899:MGB458899 MPU458899:MPX458899 MZQ458899:MZT458899 NJM458899:NJP458899 NTI458899:NTL458899 ODE458899:ODH458899 ONA458899:OND458899 OWW458899:OWZ458899 PGS458899:PGV458899 PQO458899:PQR458899 QAK458899:QAN458899 QKG458899:QKJ458899 QUC458899:QUF458899 RDY458899:REB458899 RNU458899:RNX458899 RXQ458899:RXT458899 SHM458899:SHP458899 SRI458899:SRL458899 TBE458899:TBH458899 TLA458899:TLD458899 TUW458899:TUZ458899 UES458899:UEV458899 UOO458899:UOR458899 UYK458899:UYN458899 VIG458899:VIJ458899 VSC458899:VSF458899 WBY458899:WCB458899 WLU458899:WLX458899 WVQ458899:WVT458899 G524435:J524435 JE524435:JH524435 TA524435:TD524435 ACW524435:ACZ524435 AMS524435:AMV524435 AWO524435:AWR524435 BGK524435:BGN524435 BQG524435:BQJ524435 CAC524435:CAF524435 CJY524435:CKB524435 CTU524435:CTX524435 DDQ524435:DDT524435 DNM524435:DNP524435 DXI524435:DXL524435 EHE524435:EHH524435 ERA524435:ERD524435 FAW524435:FAZ524435 FKS524435:FKV524435 FUO524435:FUR524435 GEK524435:GEN524435 GOG524435:GOJ524435 GYC524435:GYF524435 HHY524435:HIB524435 HRU524435:HRX524435 IBQ524435:IBT524435 ILM524435:ILP524435 IVI524435:IVL524435 JFE524435:JFH524435 JPA524435:JPD524435 JYW524435:JYZ524435 KIS524435:KIV524435 KSO524435:KSR524435 LCK524435:LCN524435 LMG524435:LMJ524435 LWC524435:LWF524435 MFY524435:MGB524435 MPU524435:MPX524435 MZQ524435:MZT524435 NJM524435:NJP524435 NTI524435:NTL524435 ODE524435:ODH524435 ONA524435:OND524435 OWW524435:OWZ524435 PGS524435:PGV524435 PQO524435:PQR524435 QAK524435:QAN524435 QKG524435:QKJ524435 QUC524435:QUF524435 RDY524435:REB524435 RNU524435:RNX524435 RXQ524435:RXT524435 SHM524435:SHP524435 SRI524435:SRL524435 TBE524435:TBH524435 TLA524435:TLD524435 TUW524435:TUZ524435 UES524435:UEV524435 UOO524435:UOR524435 UYK524435:UYN524435 VIG524435:VIJ524435 VSC524435:VSF524435 WBY524435:WCB524435 WLU524435:WLX524435 WVQ524435:WVT524435 G589971:J589971 JE589971:JH589971 TA589971:TD589971 ACW589971:ACZ589971 AMS589971:AMV589971 AWO589971:AWR589971 BGK589971:BGN589971 BQG589971:BQJ589971 CAC589971:CAF589971 CJY589971:CKB589971 CTU589971:CTX589971 DDQ589971:DDT589971 DNM589971:DNP589971 DXI589971:DXL589971 EHE589971:EHH589971 ERA589971:ERD589971 FAW589971:FAZ589971 FKS589971:FKV589971 FUO589971:FUR589971 GEK589971:GEN589971 GOG589971:GOJ589971 GYC589971:GYF589971 HHY589971:HIB589971 HRU589971:HRX589971 IBQ589971:IBT589971 ILM589971:ILP589971 IVI589971:IVL589971 JFE589971:JFH589971 JPA589971:JPD589971 JYW589971:JYZ589971 KIS589971:KIV589971 KSO589971:KSR589971 LCK589971:LCN589971 LMG589971:LMJ589971 LWC589971:LWF589971 MFY589971:MGB589971 MPU589971:MPX589971 MZQ589971:MZT589971 NJM589971:NJP589971 NTI589971:NTL589971 ODE589971:ODH589971 ONA589971:OND589971 OWW589971:OWZ589971 PGS589971:PGV589971 PQO589971:PQR589971 QAK589971:QAN589971 QKG589971:QKJ589971 QUC589971:QUF589971 RDY589971:REB589971 RNU589971:RNX589971 RXQ589971:RXT589971 SHM589971:SHP589971 SRI589971:SRL589971 TBE589971:TBH589971 TLA589971:TLD589971 TUW589971:TUZ589971 UES589971:UEV589971 UOO589971:UOR589971 UYK589971:UYN589971 VIG589971:VIJ589971 VSC589971:VSF589971 WBY589971:WCB589971 WLU589971:WLX589971 WVQ589971:WVT589971 G655507:J655507 JE655507:JH655507 TA655507:TD655507 ACW655507:ACZ655507 AMS655507:AMV655507 AWO655507:AWR655507 BGK655507:BGN655507 BQG655507:BQJ655507 CAC655507:CAF655507 CJY655507:CKB655507 CTU655507:CTX655507 DDQ655507:DDT655507 DNM655507:DNP655507 DXI655507:DXL655507 EHE655507:EHH655507 ERA655507:ERD655507 FAW655507:FAZ655507 FKS655507:FKV655507 FUO655507:FUR655507 GEK655507:GEN655507 GOG655507:GOJ655507 GYC655507:GYF655507 HHY655507:HIB655507 HRU655507:HRX655507 IBQ655507:IBT655507 ILM655507:ILP655507 IVI655507:IVL655507 JFE655507:JFH655507 JPA655507:JPD655507 JYW655507:JYZ655507 KIS655507:KIV655507 KSO655507:KSR655507 LCK655507:LCN655507 LMG655507:LMJ655507 LWC655507:LWF655507 MFY655507:MGB655507 MPU655507:MPX655507 MZQ655507:MZT655507 NJM655507:NJP655507 NTI655507:NTL655507 ODE655507:ODH655507 ONA655507:OND655507 OWW655507:OWZ655507 PGS655507:PGV655507 PQO655507:PQR655507 QAK655507:QAN655507 QKG655507:QKJ655507 QUC655507:QUF655507 RDY655507:REB655507 RNU655507:RNX655507 RXQ655507:RXT655507 SHM655507:SHP655507 SRI655507:SRL655507 TBE655507:TBH655507 TLA655507:TLD655507 TUW655507:TUZ655507 UES655507:UEV655507 UOO655507:UOR655507 UYK655507:UYN655507 VIG655507:VIJ655507 VSC655507:VSF655507 WBY655507:WCB655507 WLU655507:WLX655507 WVQ655507:WVT655507 G721043:J721043 JE721043:JH721043 TA721043:TD721043 ACW721043:ACZ721043 AMS721043:AMV721043 AWO721043:AWR721043 BGK721043:BGN721043 BQG721043:BQJ721043 CAC721043:CAF721043 CJY721043:CKB721043 CTU721043:CTX721043 DDQ721043:DDT721043 DNM721043:DNP721043 DXI721043:DXL721043 EHE721043:EHH721043 ERA721043:ERD721043 FAW721043:FAZ721043 FKS721043:FKV721043 FUO721043:FUR721043 GEK721043:GEN721043 GOG721043:GOJ721043 GYC721043:GYF721043 HHY721043:HIB721043 HRU721043:HRX721043 IBQ721043:IBT721043 ILM721043:ILP721043 IVI721043:IVL721043 JFE721043:JFH721043 JPA721043:JPD721043 JYW721043:JYZ721043 KIS721043:KIV721043 KSO721043:KSR721043 LCK721043:LCN721043 LMG721043:LMJ721043 LWC721043:LWF721043 MFY721043:MGB721043 MPU721043:MPX721043 MZQ721043:MZT721043 NJM721043:NJP721043 NTI721043:NTL721043 ODE721043:ODH721043 ONA721043:OND721043 OWW721043:OWZ721043 PGS721043:PGV721043 PQO721043:PQR721043 QAK721043:QAN721043 QKG721043:QKJ721043 QUC721043:QUF721043 RDY721043:REB721043 RNU721043:RNX721043 RXQ721043:RXT721043 SHM721043:SHP721043 SRI721043:SRL721043 TBE721043:TBH721043 TLA721043:TLD721043 TUW721043:TUZ721043 UES721043:UEV721043 UOO721043:UOR721043 UYK721043:UYN721043 VIG721043:VIJ721043 VSC721043:VSF721043 WBY721043:WCB721043 WLU721043:WLX721043 WVQ721043:WVT721043 G786579:J786579 JE786579:JH786579 TA786579:TD786579 ACW786579:ACZ786579 AMS786579:AMV786579 AWO786579:AWR786579 BGK786579:BGN786579 BQG786579:BQJ786579 CAC786579:CAF786579 CJY786579:CKB786579 CTU786579:CTX786579 DDQ786579:DDT786579 DNM786579:DNP786579 DXI786579:DXL786579 EHE786579:EHH786579 ERA786579:ERD786579 FAW786579:FAZ786579 FKS786579:FKV786579 FUO786579:FUR786579 GEK786579:GEN786579 GOG786579:GOJ786579 GYC786579:GYF786579 HHY786579:HIB786579 HRU786579:HRX786579 IBQ786579:IBT786579 ILM786579:ILP786579 IVI786579:IVL786579 JFE786579:JFH786579 JPA786579:JPD786579 JYW786579:JYZ786579 KIS786579:KIV786579 KSO786579:KSR786579 LCK786579:LCN786579 LMG786579:LMJ786579 LWC786579:LWF786579 MFY786579:MGB786579 MPU786579:MPX786579 MZQ786579:MZT786579 NJM786579:NJP786579 NTI786579:NTL786579 ODE786579:ODH786579 ONA786579:OND786579 OWW786579:OWZ786579 PGS786579:PGV786579 PQO786579:PQR786579 QAK786579:QAN786579 QKG786579:QKJ786579 QUC786579:QUF786579 RDY786579:REB786579 RNU786579:RNX786579 RXQ786579:RXT786579 SHM786579:SHP786579 SRI786579:SRL786579 TBE786579:TBH786579 TLA786579:TLD786579 TUW786579:TUZ786579 UES786579:UEV786579 UOO786579:UOR786579 UYK786579:UYN786579 VIG786579:VIJ786579 VSC786579:VSF786579 WBY786579:WCB786579 WLU786579:WLX786579 WVQ786579:WVT786579 G852115:J852115 JE852115:JH852115 TA852115:TD852115 ACW852115:ACZ852115 AMS852115:AMV852115 AWO852115:AWR852115 BGK852115:BGN852115 BQG852115:BQJ852115 CAC852115:CAF852115 CJY852115:CKB852115 CTU852115:CTX852115 DDQ852115:DDT852115 DNM852115:DNP852115 DXI852115:DXL852115 EHE852115:EHH852115 ERA852115:ERD852115 FAW852115:FAZ852115 FKS852115:FKV852115 FUO852115:FUR852115 GEK852115:GEN852115 GOG852115:GOJ852115 GYC852115:GYF852115 HHY852115:HIB852115 HRU852115:HRX852115 IBQ852115:IBT852115 ILM852115:ILP852115 IVI852115:IVL852115 JFE852115:JFH852115 JPA852115:JPD852115 JYW852115:JYZ852115 KIS852115:KIV852115 KSO852115:KSR852115 LCK852115:LCN852115 LMG852115:LMJ852115 LWC852115:LWF852115 MFY852115:MGB852115 MPU852115:MPX852115 MZQ852115:MZT852115 NJM852115:NJP852115 NTI852115:NTL852115 ODE852115:ODH852115 ONA852115:OND852115 OWW852115:OWZ852115 PGS852115:PGV852115 PQO852115:PQR852115 QAK852115:QAN852115 QKG852115:QKJ852115 QUC852115:QUF852115 RDY852115:REB852115 RNU852115:RNX852115 RXQ852115:RXT852115 SHM852115:SHP852115 SRI852115:SRL852115 TBE852115:TBH852115 TLA852115:TLD852115 TUW852115:TUZ852115 UES852115:UEV852115 UOO852115:UOR852115 UYK852115:UYN852115 VIG852115:VIJ852115 VSC852115:VSF852115 WBY852115:WCB852115 WLU852115:WLX852115 WVQ852115:WVT852115 G917651:J917651 JE917651:JH917651 TA917651:TD917651 ACW917651:ACZ917651 AMS917651:AMV917651 AWO917651:AWR917651 BGK917651:BGN917651 BQG917651:BQJ917651 CAC917651:CAF917651 CJY917651:CKB917651 CTU917651:CTX917651 DDQ917651:DDT917651 DNM917651:DNP917651 DXI917651:DXL917651 EHE917651:EHH917651 ERA917651:ERD917651 FAW917651:FAZ917651 FKS917651:FKV917651 FUO917651:FUR917651 GEK917651:GEN917651 GOG917651:GOJ917651 GYC917651:GYF917651 HHY917651:HIB917651 HRU917651:HRX917651 IBQ917651:IBT917651 ILM917651:ILP917651 IVI917651:IVL917651 JFE917651:JFH917651 JPA917651:JPD917651 JYW917651:JYZ917651 KIS917651:KIV917651 KSO917651:KSR917651 LCK917651:LCN917651 LMG917651:LMJ917651 LWC917651:LWF917651 MFY917651:MGB917651 MPU917651:MPX917651 MZQ917651:MZT917651 NJM917651:NJP917651 NTI917651:NTL917651 ODE917651:ODH917651 ONA917651:OND917651 OWW917651:OWZ917651 PGS917651:PGV917651 PQO917651:PQR917651 QAK917651:QAN917651 QKG917651:QKJ917651 QUC917651:QUF917651 RDY917651:REB917651 RNU917651:RNX917651 RXQ917651:RXT917651 SHM917651:SHP917651 SRI917651:SRL917651 TBE917651:TBH917651 TLA917651:TLD917651 TUW917651:TUZ917651 UES917651:UEV917651 UOO917651:UOR917651 UYK917651:UYN917651 VIG917651:VIJ917651 VSC917651:VSF917651 WBY917651:WCB917651 WLU917651:WLX917651 WVQ917651:WVT917651 G983187:J983187 JE983187:JH983187 TA983187:TD983187 ACW983187:ACZ983187 AMS983187:AMV983187 AWO983187:AWR983187 BGK983187:BGN983187 BQG983187:BQJ983187 CAC983187:CAF983187 CJY983187:CKB983187 CTU983187:CTX983187 DDQ983187:DDT983187 DNM983187:DNP983187 DXI983187:DXL983187 EHE983187:EHH983187 ERA983187:ERD983187 FAW983187:FAZ983187 FKS983187:FKV983187 FUO983187:FUR983187 GEK983187:GEN983187 GOG983187:GOJ983187 GYC983187:GYF983187 HHY983187:HIB983187 HRU983187:HRX983187 IBQ983187:IBT983187 ILM983187:ILP983187 IVI983187:IVL983187 JFE983187:JFH983187 JPA983187:JPD983187 JYW983187:JYZ983187 KIS983187:KIV983187 KSO983187:KSR983187 LCK983187:LCN983187 LMG983187:LMJ983187 LWC983187:LWF983187 MFY983187:MGB983187 MPU983187:MPX983187 MZQ983187:MZT983187 NJM983187:NJP983187 NTI983187:NTL983187 ODE983187:ODH983187 ONA983187:OND983187 OWW983187:OWZ983187 PGS983187:PGV983187 PQO983187:PQR983187 QAK983187:QAN983187 QKG983187:QKJ983187 QUC983187:QUF983187 RDY983187:REB983187 RNU983187:RNX983187 RXQ983187:RXT983187 SHM983187:SHP983187 SRI983187:SRL983187 TBE983187:TBH983187 TLA983187:TLD983187 TUW983187:TUZ983187 UES983187:UEV983187 UOO983187:UOR983187 UYK983187:UYN983187 VIG983187:VIJ983187 VSC983187:VSF983187 WBY983187:WCB983187 WLU983187:WLX983187">
      <formula1>$AP$7:$AP$444</formula1>
    </dataValidation>
    <dataValidation type="list" allowBlank="1" showInputMessage="1" showErrorMessage="1" sqref="H115:K115">
      <formula1>$G$174:$G$177</formula1>
    </dataValidation>
  </dataValidations>
  <hyperlinks>
    <hyperlink ref="C167:AI167" location="'Tela 9 - Documentos'!Area_de_impressao" display="Para formalização do processo, fazer upload no sistema de requerimento dos documentos listados na Tela 9."/>
    <hyperlink ref="AA54" location="'Tela 10 - Adicionais'!A1" display="Sim. Utilizar quadro na Tela 10."/>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7" min="1" max="35" man="1"/>
    <brk id="127" min="1" max="35" man="1"/>
  </rowBreaks>
  <ignoredErrors>
    <ignoredError sqref="M19 G20 J21 G22 AE22 H23:H24 W23 M24 V24 AG24 G25 R25"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29</vt:i4>
      </vt:variant>
    </vt:vector>
  </HeadingPairs>
  <TitlesOfParts>
    <vt:vector size="45" baseType="lpstr">
      <vt:lpstr>Introdução</vt:lpstr>
      <vt:lpstr>TELA 1</vt:lpstr>
      <vt:lpstr>TELA 2</vt:lpstr>
      <vt:lpstr>DN217</vt:lpstr>
      <vt:lpstr>Documentos gerais</vt:lpstr>
      <vt:lpstr>auxiliar</vt:lpstr>
      <vt:lpstr>municipal</vt:lpstr>
      <vt:lpstr>TELA 3</vt:lpstr>
      <vt:lpstr>Tela 4 - LAS Cadastro</vt:lpstr>
      <vt:lpstr>Tela 5 - LAS RAS</vt:lpstr>
      <vt:lpstr>Tela 6 - LA</vt:lpstr>
      <vt:lpstr>Tela 7 - Renovação</vt:lpstr>
      <vt:lpstr>Tela 8 - Transporte</vt:lpstr>
      <vt:lpstr>Tela 10 - Dispensa</vt:lpstr>
      <vt:lpstr>Tela 11- Adicionais</vt:lpstr>
      <vt:lpstr>auxdisp</vt:lpstr>
      <vt:lpstr>Introdução!Area_de_impressao</vt:lpstr>
      <vt:lpstr>'TELA 1'!Area_de_impressao</vt:lpstr>
      <vt:lpstr>'Tela 10 - Dispensa'!Area_de_impressao</vt:lpstr>
      <vt:lpstr>'Tela 11- Adicionais'!Area_de_impressao</vt:lpstr>
      <vt:lpstr>'TELA 2'!Area_de_impressao</vt:lpstr>
      <vt:lpstr>'TELA 3'!Area_de_impressao</vt:lpstr>
      <vt:lpstr>'Tela 4 - LAS Cadastro'!Area_de_impressao</vt:lpstr>
      <vt:lpstr>'Tela 5 - LAS RAS'!Area_de_impressao</vt:lpstr>
      <vt:lpstr>'Tela 6 - LA'!Area_de_impressao</vt:lpstr>
      <vt:lpstr>'Tela 7 - Renovação'!Area_de_impressao</vt:lpstr>
      <vt:lpstr>'Tela 8 - Transporte'!Area_de_impressao</vt:lpstr>
      <vt:lpstr>auxiliar!CL_1</vt:lpstr>
      <vt:lpstr>auxiliar!CL_2</vt:lpstr>
      <vt:lpstr>auxiliar!CL_3</vt:lpstr>
      <vt:lpstr>auxiliar!CL_4</vt:lpstr>
      <vt:lpstr>auxiliar!CL_5</vt:lpstr>
      <vt:lpstr>auxiliar!CL_6</vt:lpstr>
      <vt:lpstr>auxiliar!FL_0</vt:lpstr>
      <vt:lpstr>auxiliar!FL_1</vt:lpstr>
      <vt:lpstr>auxiliar!FL_2</vt:lpstr>
      <vt:lpstr>auxiliar!FL0</vt:lpstr>
      <vt:lpstr>'Tela 10 - Dispensa'!motivo</vt:lpstr>
      <vt:lpstr>'Tela 4 - LAS Cadastro'!motivo</vt:lpstr>
      <vt:lpstr>'Tela 5 - LAS RAS'!motivo</vt:lpstr>
      <vt:lpstr>'Tela 6 - LA'!motivo</vt:lpstr>
      <vt:lpstr>'Tela 7 - Renovação'!motivo</vt:lpstr>
      <vt:lpstr>'Tela 8 - Transporte'!motivo</vt:lpstr>
      <vt:lpstr>auxiliar!um</vt:lpstr>
      <vt:lpstr>auxiliar!zero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Ivana Carla Coelho</dc:creator>
  <cp:lastModifiedBy>ambiente</cp:lastModifiedBy>
  <cp:lastPrinted>2019-07-03T14:16:38Z</cp:lastPrinted>
  <dcterms:created xsi:type="dcterms:W3CDTF">2017-05-12T20:38:45Z</dcterms:created>
  <dcterms:modified xsi:type="dcterms:W3CDTF">2025-05-12T19:24:05Z</dcterms:modified>
</cp:coreProperties>
</file>